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mc:AlternateContent xmlns:mc="http://schemas.openxmlformats.org/markup-compatibility/2006">
    <mc:Choice Requires="x15">
      <x15ac:absPath xmlns:x15ac="http://schemas.microsoft.com/office/spreadsheetml/2010/11/ac" url="D:\Users\GroseljN-lokalno\2022\INTERNET\RAZISKOVALNA INFRASTRUKTURA\"/>
    </mc:Choice>
  </mc:AlternateContent>
  <xr:revisionPtr revIDLastSave="0" documentId="8_{F93FE849-265B-4271-B563-262B7A68DC25}" xr6:coauthVersionLast="36" xr6:coauthVersionMax="36" xr10:uidLastSave="{00000000-0000-0000-0000-000000000000}"/>
  <bookViews>
    <workbookView xWindow="0" yWindow="0" windowWidth="23256" windowHeight="13176" activeTab="2" xr2:uid="{00000000-000D-0000-FFFF-FFFF00000000}"/>
  </bookViews>
  <sheets>
    <sheet name="Pojasnila k obrazcu" sheetId="19" r:id="rId1"/>
    <sheet name="Sheet1" sheetId="20" r:id="rId2"/>
    <sheet name="Oprema" sheetId="1" r:id="rId3"/>
    <sheet name="Klasifikacija - Uni-Leeds" sheetId="16" r:id="rId4"/>
    <sheet name="Klasifikacij MERIL" sheetId="18" r:id="rId5"/>
  </sheets>
  <definedNames>
    <definedName name="_xlnm._FilterDatabase" localSheetId="2" hidden="1">Oprema!$A$8:$XEK$1085</definedName>
    <definedName name="_xlnm.Print_Area" localSheetId="3">'Klasifikacija - Uni-Leeds'!$A$1:$I$198</definedName>
    <definedName name="_xlnm.Print_Area" localSheetId="2">Oprema!$A$1:$AX$100</definedName>
    <definedName name="_xlnm.Print_Area" localSheetId="0">'Pojasnila k obrazcu'!$A$1:$B$29</definedName>
    <definedName name="_xlnm.Print_Titles" localSheetId="3">'Klasifikacija - Uni-Leeds'!$1:$1</definedName>
  </definedNames>
  <calcPr calcId="191029"/>
</workbook>
</file>

<file path=xl/calcChain.xml><?xml version="1.0" encoding="utf-8"?>
<calcChain xmlns="http://schemas.openxmlformats.org/spreadsheetml/2006/main">
  <c r="U1083" i="1" l="1"/>
  <c r="Q1083" i="1" s="1"/>
  <c r="U1082" i="1"/>
  <c r="Q1082" i="1" s="1"/>
  <c r="U1081" i="1"/>
  <c r="Q1081" i="1" s="1"/>
  <c r="U1080" i="1"/>
  <c r="Q1080" i="1" s="1"/>
  <c r="U1079" i="1"/>
  <c r="Q1079" i="1"/>
  <c r="U1078" i="1"/>
  <c r="Q1078" i="1" s="1"/>
  <c r="U1077" i="1"/>
  <c r="Q1077" i="1" s="1"/>
  <c r="U1076" i="1"/>
  <c r="Q1076" i="1" s="1"/>
  <c r="U1075" i="1"/>
  <c r="Q1075" i="1"/>
  <c r="U1074" i="1"/>
  <c r="Q1074" i="1" s="1"/>
  <c r="U1073" i="1"/>
  <c r="Q1073" i="1" s="1"/>
  <c r="U1072" i="1"/>
  <c r="Q1072" i="1" s="1"/>
  <c r="U1071" i="1"/>
  <c r="Q1071" i="1" s="1"/>
  <c r="U1070" i="1"/>
  <c r="Q1070" i="1" s="1"/>
  <c r="U1069" i="1"/>
  <c r="Q1069" i="1" s="1"/>
  <c r="U1068" i="1"/>
  <c r="Q1068" i="1" s="1"/>
  <c r="U1067" i="1"/>
  <c r="Q1067" i="1" s="1"/>
  <c r="U1066" i="1"/>
  <c r="Q1066" i="1" s="1"/>
  <c r="U1065" i="1"/>
  <c r="Q1065" i="1" s="1"/>
  <c r="U1064" i="1"/>
  <c r="Q1064" i="1" s="1"/>
  <c r="U1063" i="1"/>
  <c r="Q1063" i="1" s="1"/>
  <c r="U1062" i="1"/>
  <c r="Q1062" i="1" s="1"/>
  <c r="U1061" i="1"/>
  <c r="Q1061" i="1" s="1"/>
  <c r="U1060" i="1"/>
  <c r="Q1060" i="1" s="1"/>
  <c r="U1059" i="1"/>
  <c r="Q1059" i="1" s="1"/>
  <c r="U1058" i="1"/>
  <c r="Q1058" i="1" s="1"/>
  <c r="U1057" i="1"/>
  <c r="Q1057" i="1" s="1"/>
  <c r="U1056" i="1"/>
  <c r="Q1056" i="1" s="1"/>
  <c r="U1055" i="1"/>
  <c r="Q1055" i="1" s="1"/>
  <c r="U1054" i="1"/>
  <c r="Q1054" i="1" s="1"/>
  <c r="U1053" i="1"/>
  <c r="Q1053" i="1" s="1"/>
  <c r="U1052" i="1"/>
  <c r="U1051" i="1"/>
  <c r="U1050" i="1"/>
  <c r="U1049" i="1"/>
  <c r="U1048" i="1"/>
  <c r="U1047" i="1"/>
  <c r="U1046" i="1"/>
  <c r="U1045" i="1"/>
  <c r="U1044" i="1"/>
  <c r="U1043" i="1"/>
  <c r="U1042" i="1"/>
  <c r="U1041" i="1"/>
  <c r="AD440" i="1" l="1"/>
  <c r="U440" i="1"/>
  <c r="Q440" i="1" s="1"/>
  <c r="AD439" i="1"/>
  <c r="U439" i="1"/>
  <c r="Q439" i="1" s="1"/>
  <c r="AD438" i="1"/>
  <c r="U438" i="1"/>
  <c r="Q438" i="1" s="1"/>
  <c r="AD437" i="1"/>
  <c r="U437" i="1"/>
  <c r="Q437" i="1" s="1"/>
  <c r="AD436" i="1"/>
  <c r="U436" i="1"/>
  <c r="Q436" i="1" s="1"/>
  <c r="AD435" i="1"/>
  <c r="U435" i="1"/>
  <c r="Q435" i="1" s="1"/>
  <c r="AD434" i="1"/>
  <c r="U434" i="1"/>
  <c r="Q434" i="1" s="1"/>
  <c r="AD433" i="1"/>
  <c r="U433" i="1"/>
  <c r="Q433" i="1" s="1"/>
  <c r="AD432" i="1"/>
  <c r="U432" i="1"/>
  <c r="Q432" i="1" s="1"/>
  <c r="AD431" i="1"/>
  <c r="U431" i="1"/>
  <c r="Q431" i="1" s="1"/>
  <c r="AD430" i="1"/>
  <c r="U430" i="1"/>
  <c r="Q430" i="1" s="1"/>
  <c r="AD429" i="1"/>
  <c r="U429" i="1"/>
  <c r="Q429" i="1" s="1"/>
  <c r="AD428" i="1"/>
  <c r="U428" i="1"/>
  <c r="Q428" i="1" s="1"/>
  <c r="AD427" i="1"/>
  <c r="U427" i="1"/>
  <c r="Q427" i="1" s="1"/>
  <c r="Q551" i="1" l="1"/>
  <c r="U551" i="1" s="1"/>
  <c r="R549" i="1"/>
  <c r="U549" i="1" s="1"/>
  <c r="U529" i="1"/>
  <c r="R523" i="1"/>
  <c r="U523" i="1" s="1"/>
  <c r="R521" i="1"/>
  <c r="R519" i="1"/>
  <c r="U519" i="1" s="1"/>
  <c r="R517" i="1"/>
  <c r="U517" i="1" s="1"/>
  <c r="R516" i="1"/>
  <c r="U516" i="1" s="1"/>
  <c r="U515" i="1"/>
  <c r="R512" i="1"/>
  <c r="U512" i="1" s="1"/>
  <c r="R511" i="1"/>
  <c r="U511" i="1" s="1"/>
  <c r="R510" i="1"/>
  <c r="U510" i="1" s="1"/>
  <c r="J509" i="1"/>
  <c r="R509" i="1" s="1"/>
  <c r="U509" i="1" s="1"/>
  <c r="R508" i="1"/>
  <c r="U508" i="1" s="1"/>
  <c r="U1012" i="1"/>
  <c r="Q1012" i="1" s="1"/>
  <c r="U1026" i="1"/>
  <c r="Q1026" i="1" s="1"/>
  <c r="J1026" i="1"/>
  <c r="S1025" i="1"/>
  <c r="U1025" i="1" s="1"/>
  <c r="Q1025" i="1" s="1"/>
  <c r="S1024" i="1"/>
  <c r="U1024" i="1" s="1"/>
  <c r="Q1024" i="1" s="1"/>
  <c r="S1023" i="1"/>
  <c r="U1023" i="1" s="1"/>
  <c r="Q1023" i="1" s="1"/>
  <c r="T1022" i="1"/>
  <c r="S1022" i="1"/>
  <c r="J1022" i="1"/>
  <c r="T1021" i="1"/>
  <c r="S1021" i="1"/>
  <c r="J1021" i="1"/>
  <c r="T1020" i="1"/>
  <c r="S1020" i="1"/>
  <c r="T1019" i="1"/>
  <c r="S1019" i="1"/>
  <c r="U1019" i="1" s="1"/>
  <c r="Q1019" i="1" s="1"/>
  <c r="J1019" i="1"/>
  <c r="S1018" i="1"/>
  <c r="U1018" i="1" s="1"/>
  <c r="Q1018" i="1" s="1"/>
  <c r="U1017" i="1"/>
  <c r="T1016" i="1"/>
  <c r="S1016" i="1"/>
  <c r="J1016" i="1"/>
  <c r="S1015" i="1"/>
  <c r="U1015" i="1" s="1"/>
  <c r="Q1015" i="1" s="1"/>
  <c r="T1014" i="1"/>
  <c r="S1014" i="1"/>
  <c r="U1013" i="1"/>
  <c r="Q1013" i="1" s="1"/>
  <c r="T1011" i="1"/>
  <c r="S1011" i="1"/>
  <c r="J1011" i="1"/>
  <c r="T1010" i="1"/>
  <c r="S1010" i="1"/>
  <c r="U1009" i="1"/>
  <c r="Q1009" i="1" s="1"/>
  <c r="U1010" i="1" l="1"/>
  <c r="Q1010" i="1" s="1"/>
  <c r="U1011" i="1"/>
  <c r="Q1011" i="1" s="1"/>
  <c r="U1021" i="1"/>
  <c r="Q1021" i="1" s="1"/>
  <c r="U1020" i="1"/>
  <c r="Q1020" i="1" s="1"/>
  <c r="U1016" i="1"/>
  <c r="Q1016" i="1" s="1"/>
  <c r="U1022" i="1"/>
  <c r="Q1022" i="1" s="1"/>
  <c r="U1014" i="1"/>
  <c r="Q1014" i="1" s="1"/>
  <c r="U425" i="1" l="1"/>
  <c r="J419" i="1"/>
  <c r="U415" i="1"/>
  <c r="U414" i="1"/>
  <c r="Q414" i="1" s="1"/>
  <c r="U412" i="1"/>
  <c r="Q412" i="1" s="1"/>
  <c r="U410" i="1"/>
  <c r="U409" i="1"/>
  <c r="U408" i="1"/>
  <c r="Q408" i="1" s="1"/>
  <c r="U407" i="1"/>
  <c r="Q407" i="1" s="1"/>
  <c r="U406" i="1"/>
  <c r="U405" i="1"/>
  <c r="Q405" i="1" s="1"/>
  <c r="U404" i="1"/>
  <c r="Q404" i="1" s="1"/>
  <c r="U403" i="1"/>
  <c r="Q403" i="1" s="1"/>
  <c r="U402" i="1"/>
  <c r="U401" i="1"/>
  <c r="U400" i="1"/>
  <c r="Q400" i="1" s="1"/>
  <c r="U399" i="1"/>
  <c r="Q399" i="1" s="1"/>
  <c r="U395" i="1"/>
  <c r="U386" i="1"/>
  <c r="U384" i="1"/>
  <c r="U383" i="1"/>
  <c r="Q383" i="1" s="1"/>
  <c r="U382" i="1"/>
  <c r="U381" i="1"/>
  <c r="U380" i="1"/>
  <c r="U377" i="1"/>
  <c r="U374" i="1"/>
  <c r="U372" i="1"/>
  <c r="U367" i="1"/>
  <c r="U361" i="1"/>
  <c r="Q361" i="1" s="1"/>
  <c r="U137" i="1"/>
  <c r="U136" i="1"/>
  <c r="U135" i="1"/>
  <c r="U134" i="1"/>
  <c r="U133" i="1"/>
  <c r="U132" i="1"/>
  <c r="U131" i="1"/>
  <c r="U130" i="1"/>
  <c r="U129" i="1"/>
  <c r="U128" i="1"/>
  <c r="U127" i="1"/>
  <c r="U126" i="1"/>
  <c r="U125" i="1"/>
  <c r="U123" i="1"/>
  <c r="U119" i="1"/>
  <c r="U118" i="1"/>
  <c r="U116" i="1"/>
  <c r="U112" i="1"/>
  <c r="W980" i="1" l="1"/>
  <c r="S980" i="1"/>
  <c r="U980" i="1" s="1"/>
  <c r="W979" i="1"/>
  <c r="S979" i="1"/>
  <c r="U979" i="1" s="1"/>
  <c r="W978" i="1"/>
  <c r="S978" i="1"/>
  <c r="U978" i="1" s="1"/>
  <c r="S977" i="1"/>
  <c r="U977" i="1" s="1"/>
  <c r="W976" i="1"/>
  <c r="S976" i="1"/>
  <c r="U976" i="1" s="1"/>
  <c r="S975" i="1"/>
  <c r="U975" i="1" s="1"/>
  <c r="S974" i="1"/>
  <c r="U974" i="1" s="1"/>
  <c r="S973" i="1"/>
  <c r="U973" i="1" s="1"/>
  <c r="S972" i="1"/>
  <c r="U972" i="1" s="1"/>
  <c r="S971" i="1"/>
  <c r="U971" i="1" s="1"/>
  <c r="W970" i="1"/>
  <c r="S970" i="1"/>
  <c r="U970" i="1" s="1"/>
  <c r="S969" i="1"/>
  <c r="U969" i="1" s="1"/>
  <c r="S968" i="1"/>
  <c r="U968" i="1" s="1"/>
  <c r="W967" i="1"/>
  <c r="S967" i="1"/>
  <c r="U967" i="1" s="1"/>
  <c r="S966" i="1"/>
  <c r="U966" i="1" s="1"/>
  <c r="W965" i="1"/>
  <c r="S965" i="1"/>
  <c r="U965" i="1" s="1"/>
  <c r="W964" i="1"/>
  <c r="S964" i="1"/>
  <c r="U964" i="1" s="1"/>
  <c r="S963" i="1"/>
  <c r="U963" i="1" s="1"/>
  <c r="W962" i="1"/>
  <c r="S962" i="1"/>
  <c r="U962" i="1" s="1"/>
  <c r="W961" i="1"/>
  <c r="S961" i="1"/>
  <c r="U961" i="1" s="1"/>
  <c r="W960" i="1"/>
  <c r="S960" i="1"/>
  <c r="U960" i="1" s="1"/>
  <c r="S959" i="1"/>
  <c r="U959" i="1" s="1"/>
  <c r="S958" i="1"/>
  <c r="U958" i="1" s="1"/>
  <c r="W957" i="1"/>
  <c r="S957" i="1"/>
  <c r="U957" i="1" s="1"/>
  <c r="W956" i="1"/>
  <c r="S956" i="1"/>
  <c r="U956" i="1" s="1"/>
  <c r="W955" i="1"/>
  <c r="S955" i="1"/>
  <c r="U955" i="1" s="1"/>
  <c r="W954" i="1"/>
  <c r="S954" i="1"/>
  <c r="U954" i="1" s="1"/>
  <c r="W953" i="1"/>
  <c r="S953" i="1"/>
  <c r="U953" i="1" s="1"/>
  <c r="W952" i="1"/>
  <c r="S952" i="1"/>
  <c r="U952" i="1" s="1"/>
  <c r="W951" i="1"/>
  <c r="S951" i="1"/>
  <c r="U951" i="1" s="1"/>
  <c r="W950" i="1"/>
  <c r="S950" i="1"/>
  <c r="U950" i="1" s="1"/>
  <c r="W949" i="1"/>
  <c r="S949" i="1"/>
  <c r="U949" i="1" s="1"/>
  <c r="W948" i="1"/>
  <c r="T948" i="1"/>
  <c r="S948" i="1"/>
  <c r="W947" i="1"/>
  <c r="T947" i="1"/>
  <c r="S947" i="1"/>
  <c r="W946" i="1"/>
  <c r="S946" i="1"/>
  <c r="U946" i="1" s="1"/>
  <c r="W945" i="1"/>
  <c r="S945" i="1"/>
  <c r="U945" i="1" s="1"/>
  <c r="W944" i="1"/>
  <c r="S944" i="1"/>
  <c r="U944" i="1" s="1"/>
  <c r="W943" i="1"/>
  <c r="S943" i="1"/>
  <c r="U943" i="1" s="1"/>
  <c r="W942" i="1"/>
  <c r="S942" i="1"/>
  <c r="U942" i="1" s="1"/>
  <c r="W941" i="1"/>
  <c r="S941" i="1"/>
  <c r="U941" i="1" s="1"/>
  <c r="W940" i="1"/>
  <c r="S940" i="1"/>
  <c r="U940" i="1" s="1"/>
  <c r="W939" i="1"/>
  <c r="S939" i="1"/>
  <c r="U939" i="1" s="1"/>
  <c r="W938" i="1"/>
  <c r="S938" i="1"/>
  <c r="U938" i="1" s="1"/>
  <c r="W937" i="1"/>
  <c r="S937" i="1"/>
  <c r="U937" i="1" s="1"/>
  <c r="W936" i="1"/>
  <c r="S936" i="1"/>
  <c r="U936" i="1" s="1"/>
  <c r="W935" i="1"/>
  <c r="S935" i="1"/>
  <c r="U935" i="1" s="1"/>
  <c r="U931" i="1"/>
  <c r="AF928" i="1"/>
  <c r="U928" i="1"/>
  <c r="AF927" i="1"/>
  <c r="U927" i="1"/>
  <c r="U919" i="1"/>
  <c r="U918" i="1"/>
  <c r="U917" i="1"/>
  <c r="U916" i="1"/>
  <c r="U915" i="1"/>
  <c r="U914" i="1"/>
  <c r="U913" i="1"/>
  <c r="U912" i="1"/>
  <c r="U911" i="1"/>
  <c r="AD881" i="1"/>
  <c r="AD880" i="1"/>
  <c r="AD879" i="1"/>
  <c r="AD878" i="1"/>
  <c r="AD877" i="1"/>
  <c r="AD876" i="1"/>
  <c r="S875" i="1"/>
  <c r="Q875" i="1" s="1"/>
  <c r="R875" i="1"/>
  <c r="U863" i="1"/>
  <c r="U862" i="1"/>
  <c r="U820" i="1"/>
  <c r="U819" i="1"/>
  <c r="U818" i="1"/>
  <c r="U815" i="1"/>
  <c r="U806" i="1"/>
  <c r="AY805" i="1"/>
  <c r="AY804" i="1"/>
  <c r="AY803" i="1"/>
  <c r="AY802" i="1"/>
  <c r="AD802" i="1"/>
  <c r="AY801" i="1"/>
  <c r="AY800" i="1"/>
  <c r="AY799" i="1"/>
  <c r="AD799" i="1"/>
  <c r="AY798" i="1"/>
  <c r="AY797" i="1"/>
  <c r="AY796" i="1"/>
  <c r="AY795" i="1"/>
  <c r="AY794" i="1"/>
  <c r="AY793" i="1"/>
  <c r="AY792" i="1"/>
  <c r="AY791" i="1"/>
  <c r="AY790" i="1"/>
  <c r="AY789" i="1"/>
  <c r="AY788" i="1"/>
  <c r="AY787" i="1"/>
  <c r="AY786" i="1"/>
  <c r="AY785" i="1"/>
  <c r="AY784" i="1"/>
  <c r="AY783" i="1"/>
  <c r="AY782" i="1"/>
  <c r="AY781" i="1"/>
  <c r="AY780" i="1"/>
  <c r="AY779" i="1"/>
  <c r="AY778" i="1"/>
  <c r="AY777" i="1"/>
  <c r="AY776" i="1"/>
  <c r="AY775" i="1"/>
  <c r="AY774" i="1"/>
  <c r="AY773" i="1"/>
  <c r="AY772" i="1"/>
  <c r="AY771" i="1"/>
  <c r="AY770" i="1"/>
  <c r="AY769" i="1"/>
  <c r="AY768" i="1"/>
  <c r="AY767" i="1"/>
  <c r="AY766" i="1"/>
  <c r="AY765" i="1"/>
  <c r="AY764" i="1"/>
  <c r="AY763" i="1"/>
  <c r="AY762" i="1"/>
  <c r="U730" i="1"/>
  <c r="Q730" i="1" s="1"/>
  <c r="U729" i="1"/>
  <c r="Q729" i="1" s="1"/>
  <c r="U728" i="1"/>
  <c r="Q728" i="1" s="1"/>
  <c r="U727" i="1"/>
  <c r="Q727" i="1" s="1"/>
  <c r="U726" i="1"/>
  <c r="Q726" i="1" s="1"/>
  <c r="U725" i="1"/>
  <c r="Q725" i="1" s="1"/>
  <c r="R668" i="1"/>
  <c r="U668" i="1" s="1"/>
  <c r="U667" i="1"/>
  <c r="U666" i="1"/>
  <c r="U665" i="1"/>
  <c r="U664" i="1"/>
  <c r="R663" i="1"/>
  <c r="U663" i="1" s="1"/>
  <c r="U662" i="1"/>
  <c r="R661" i="1"/>
  <c r="U661" i="1" s="1"/>
  <c r="U660" i="1"/>
  <c r="U659" i="1"/>
  <c r="U658" i="1"/>
  <c r="U657" i="1"/>
  <c r="U656" i="1"/>
  <c r="U655" i="1"/>
  <c r="U654" i="1"/>
  <c r="U653" i="1"/>
  <c r="U652" i="1"/>
  <c r="U651" i="1"/>
  <c r="U650" i="1"/>
  <c r="U649" i="1"/>
  <c r="U648" i="1"/>
  <c r="U647" i="1"/>
  <c r="U646" i="1"/>
  <c r="U645" i="1"/>
  <c r="U644" i="1"/>
  <c r="U643" i="1"/>
  <c r="U642" i="1"/>
  <c r="AF641" i="1"/>
  <c r="U641" i="1"/>
  <c r="Q641" i="1" s="1"/>
  <c r="AF640" i="1"/>
  <c r="U640" i="1"/>
  <c r="Q640" i="1" s="1"/>
  <c r="AF639" i="1"/>
  <c r="U639" i="1"/>
  <c r="Q639" i="1" s="1"/>
  <c r="AF638" i="1"/>
  <c r="U638" i="1"/>
  <c r="Q638" i="1" s="1"/>
  <c r="AF637" i="1"/>
  <c r="U637" i="1"/>
  <c r="Q637" i="1" s="1"/>
  <c r="AF636" i="1"/>
  <c r="U636" i="1"/>
  <c r="Q636" i="1" s="1"/>
  <c r="AF635" i="1"/>
  <c r="U635" i="1"/>
  <c r="Q635" i="1" s="1"/>
  <c r="AF634" i="1"/>
  <c r="U634" i="1"/>
  <c r="Q634" i="1" s="1"/>
  <c r="AF633" i="1"/>
  <c r="U633" i="1"/>
  <c r="Q633" i="1" s="1"/>
  <c r="AF632" i="1"/>
  <c r="U632" i="1"/>
  <c r="Q632" i="1" s="1"/>
  <c r="AF631" i="1"/>
  <c r="U631" i="1"/>
  <c r="Q631" i="1" s="1"/>
  <c r="AF630" i="1"/>
  <c r="U630" i="1"/>
  <c r="Q630" i="1" s="1"/>
  <c r="AF629" i="1"/>
  <c r="U629" i="1"/>
  <c r="Q629" i="1" s="1"/>
  <c r="AF628" i="1"/>
  <c r="U628" i="1"/>
  <c r="Q628" i="1" s="1"/>
  <c r="AF627" i="1"/>
  <c r="U627" i="1"/>
  <c r="Q627" i="1" s="1"/>
  <c r="AF626" i="1"/>
  <c r="U626" i="1"/>
  <c r="Q626" i="1" s="1"/>
  <c r="AF625" i="1"/>
  <c r="U625" i="1"/>
  <c r="Q625" i="1" s="1"/>
  <c r="AF624" i="1"/>
  <c r="U624" i="1"/>
  <c r="Q624" i="1" s="1"/>
  <c r="AF623" i="1"/>
  <c r="U623" i="1"/>
  <c r="Q623" i="1" s="1"/>
  <c r="AF622" i="1"/>
  <c r="U622" i="1"/>
  <c r="Q622" i="1" s="1"/>
  <c r="AF621" i="1"/>
  <c r="U621" i="1"/>
  <c r="Q621" i="1" s="1"/>
  <c r="AF620" i="1"/>
  <c r="U620" i="1"/>
  <c r="Q620" i="1" s="1"/>
  <c r="J620" i="1"/>
  <c r="AF619" i="1"/>
  <c r="U619" i="1"/>
  <c r="Q619" i="1" s="1"/>
  <c r="AF618" i="1"/>
  <c r="U618" i="1"/>
  <c r="Q618" i="1" s="1"/>
  <c r="AF617" i="1"/>
  <c r="U617" i="1"/>
  <c r="Q617" i="1" s="1"/>
  <c r="AF616" i="1"/>
  <c r="U616" i="1"/>
  <c r="Q616" i="1" s="1"/>
  <c r="AF615" i="1"/>
  <c r="AF614" i="1"/>
  <c r="AF613" i="1"/>
  <c r="AF612" i="1"/>
  <c r="AF611" i="1"/>
  <c r="AF610" i="1"/>
  <c r="AF609" i="1"/>
  <c r="AF608" i="1"/>
  <c r="U608" i="1"/>
  <c r="AF607" i="1"/>
  <c r="U607" i="1"/>
  <c r="Q607" i="1" s="1"/>
  <c r="AF606" i="1"/>
  <c r="U606" i="1"/>
  <c r="J605" i="1"/>
  <c r="AF604" i="1"/>
  <c r="AF605" i="1" s="1"/>
  <c r="AI605" i="1" s="1"/>
  <c r="U604" i="1"/>
  <c r="J604" i="1"/>
  <c r="AF603" i="1"/>
  <c r="U603" i="1"/>
  <c r="Q603" i="1" s="1"/>
  <c r="J603" i="1"/>
  <c r="AF602" i="1"/>
  <c r="U602" i="1"/>
  <c r="Q602" i="1" s="1"/>
  <c r="AF601" i="1"/>
  <c r="U601" i="1"/>
  <c r="Q601" i="1" s="1"/>
  <c r="AF600" i="1"/>
  <c r="W600" i="1"/>
  <c r="U600" i="1"/>
  <c r="Q600" i="1" s="1"/>
  <c r="AF599" i="1"/>
  <c r="W599" i="1"/>
  <c r="U599" i="1"/>
  <c r="Q599" i="1" s="1"/>
  <c r="AF598" i="1"/>
  <c r="U598" i="1"/>
  <c r="Q598" i="1" s="1"/>
  <c r="AF597" i="1"/>
  <c r="U597" i="1"/>
  <c r="Q597" i="1" s="1"/>
  <c r="AF596" i="1"/>
  <c r="U596" i="1"/>
  <c r="Q596" i="1" s="1"/>
  <c r="AF595" i="1"/>
  <c r="U595" i="1"/>
  <c r="Q595" i="1" s="1"/>
  <c r="AF594" i="1"/>
  <c r="U594" i="1"/>
  <c r="Q594" i="1" s="1"/>
  <c r="AF593" i="1"/>
  <c r="U593" i="1"/>
  <c r="Q593" i="1" s="1"/>
  <c r="AF592" i="1"/>
  <c r="U592" i="1"/>
  <c r="Q592" i="1" s="1"/>
  <c r="AF591" i="1"/>
  <c r="U591" i="1"/>
  <c r="Q591" i="1" s="1"/>
  <c r="AF590" i="1"/>
  <c r="U590" i="1"/>
  <c r="Q590" i="1" s="1"/>
  <c r="AF589" i="1"/>
  <c r="U589" i="1"/>
  <c r="Q589" i="1" s="1"/>
  <c r="AF588" i="1"/>
  <c r="U588" i="1"/>
  <c r="Q588" i="1" s="1"/>
  <c r="AF587" i="1"/>
  <c r="U587" i="1"/>
  <c r="Q587" i="1" s="1"/>
  <c r="AF586" i="1"/>
  <c r="U586" i="1"/>
  <c r="Q586" i="1" s="1"/>
  <c r="AF585" i="1"/>
  <c r="U585" i="1"/>
  <c r="Q585" i="1" s="1"/>
  <c r="AF584" i="1"/>
  <c r="U584" i="1"/>
  <c r="Q584" i="1" s="1"/>
  <c r="AF583" i="1"/>
  <c r="U583" i="1"/>
  <c r="Q583" i="1" s="1"/>
  <c r="AF582" i="1"/>
  <c r="U582" i="1"/>
  <c r="Q582" i="1" s="1"/>
  <c r="AF581" i="1"/>
  <c r="U581" i="1"/>
  <c r="Q581" i="1" s="1"/>
  <c r="AF580" i="1"/>
  <c r="Q580" i="1"/>
  <c r="AF579" i="1"/>
  <c r="Q579" i="1"/>
  <c r="AF578" i="1"/>
  <c r="Q578" i="1"/>
  <c r="AF577" i="1"/>
  <c r="Q577" i="1"/>
  <c r="AF576" i="1"/>
  <c r="U576" i="1"/>
  <c r="Q576" i="1"/>
  <c r="AF575" i="1"/>
  <c r="U575" i="1"/>
  <c r="Q575" i="1"/>
  <c r="AF574" i="1"/>
  <c r="U574" i="1"/>
  <c r="Q574" i="1"/>
  <c r="AF573" i="1"/>
  <c r="U573" i="1"/>
  <c r="Q573" i="1"/>
  <c r="AF572" i="1"/>
  <c r="U572" i="1"/>
  <c r="Q572" i="1"/>
  <c r="AF571" i="1"/>
  <c r="U571" i="1"/>
  <c r="Q571" i="1"/>
  <c r="AF570" i="1"/>
  <c r="U570" i="1"/>
  <c r="Q570" i="1"/>
  <c r="AF569" i="1"/>
  <c r="U569" i="1"/>
  <c r="Q569" i="1"/>
  <c r="AF568" i="1"/>
  <c r="U568" i="1"/>
  <c r="Q568" i="1"/>
  <c r="Q554" i="1"/>
  <c r="U496" i="1"/>
  <c r="U495" i="1"/>
  <c r="U494" i="1"/>
  <c r="U493" i="1"/>
  <c r="U492" i="1"/>
  <c r="AD459" i="1"/>
  <c r="U347" i="1"/>
  <c r="B347" i="1"/>
  <c r="B348" i="1" s="1"/>
  <c r="B349" i="1" s="1"/>
  <c r="B350" i="1" s="1"/>
  <c r="B351" i="1" s="1"/>
  <c r="R346" i="1"/>
  <c r="U346" i="1" s="1"/>
  <c r="Q346" i="1" s="1"/>
  <c r="U345" i="1"/>
  <c r="U344" i="1"/>
  <c r="U343" i="1"/>
  <c r="U342" i="1"/>
  <c r="U341" i="1"/>
  <c r="U340" i="1"/>
  <c r="U336" i="1"/>
  <c r="U335" i="1"/>
  <c r="U334" i="1"/>
  <c r="U333" i="1"/>
  <c r="U332" i="1"/>
  <c r="U326" i="1"/>
  <c r="Q326" i="1" s="1"/>
  <c r="U324" i="1"/>
  <c r="U323" i="1"/>
  <c r="Q323" i="1" s="1"/>
  <c r="U322" i="1"/>
  <c r="Q322" i="1" s="1"/>
  <c r="U321" i="1"/>
  <c r="Q321" i="1" s="1"/>
  <c r="U320" i="1"/>
  <c r="Q320" i="1" s="1"/>
  <c r="U319" i="1"/>
  <c r="Q319" i="1" s="1"/>
  <c r="U318" i="1"/>
  <c r="Q318" i="1" s="1"/>
  <c r="U317" i="1"/>
  <c r="Q317" i="1" s="1"/>
  <c r="U316" i="1"/>
  <c r="Q316" i="1" s="1"/>
  <c r="U315" i="1"/>
  <c r="Q315" i="1" s="1"/>
  <c r="U314" i="1"/>
  <c r="Q314" i="1" s="1"/>
  <c r="U313" i="1"/>
  <c r="Q313" i="1" s="1"/>
  <c r="U312" i="1"/>
  <c r="Q312" i="1" s="1"/>
  <c r="U311" i="1"/>
  <c r="Q311" i="1" s="1"/>
  <c r="U310" i="1"/>
  <c r="Q310" i="1" s="1"/>
  <c r="U309" i="1"/>
  <c r="Q309" i="1" s="1"/>
  <c r="U308" i="1"/>
  <c r="Q308" i="1" s="1"/>
  <c r="U307" i="1"/>
  <c r="Q307" i="1" s="1"/>
  <c r="U306" i="1"/>
  <c r="Q306" i="1" s="1"/>
  <c r="U305" i="1"/>
  <c r="Q305" i="1" s="1"/>
  <c r="U304" i="1"/>
  <c r="Q304" i="1" s="1"/>
  <c r="U303" i="1"/>
  <c r="Q303" i="1" s="1"/>
  <c r="U302" i="1"/>
  <c r="Q302" i="1" s="1"/>
  <c r="U301" i="1"/>
  <c r="Q301" i="1" s="1"/>
  <c r="U300" i="1"/>
  <c r="Q300" i="1" s="1"/>
  <c r="U299" i="1"/>
  <c r="Q299" i="1" s="1"/>
  <c r="U298" i="1"/>
  <c r="Q298" i="1" s="1"/>
  <c r="U297" i="1"/>
  <c r="Q297" i="1" s="1"/>
  <c r="U296" i="1"/>
  <c r="Q296" i="1" s="1"/>
  <c r="U295" i="1"/>
  <c r="Q295" i="1" s="1"/>
  <c r="U294" i="1"/>
  <c r="Q294" i="1" s="1"/>
  <c r="U293" i="1"/>
  <c r="Q293" i="1" s="1"/>
  <c r="U292" i="1"/>
  <c r="Q292" i="1" s="1"/>
  <c r="U291" i="1"/>
  <c r="Q291" i="1" s="1"/>
  <c r="U290" i="1"/>
  <c r="Q290" i="1" s="1"/>
  <c r="U289" i="1"/>
  <c r="Q289" i="1" s="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948" i="1" l="1"/>
  <c r="U875" i="1"/>
  <c r="U947" i="1"/>
  <c r="U111" i="1"/>
  <c r="Q111" i="1" s="1"/>
  <c r="U110" i="1"/>
  <c r="Q110" i="1" s="1"/>
  <c r="U109" i="1"/>
  <c r="Q109" i="1" s="1"/>
  <c r="U108" i="1"/>
  <c r="Q108" i="1" s="1"/>
  <c r="U107" i="1"/>
  <c r="Q107" i="1" s="1"/>
  <c r="U106" i="1"/>
  <c r="Q106" i="1" s="1"/>
  <c r="U105" i="1"/>
  <c r="Q105" i="1" s="1"/>
  <c r="AD104" i="1"/>
  <c r="T104" i="1"/>
  <c r="U104" i="1" s="1"/>
  <c r="Q104" i="1" s="1"/>
  <c r="U103" i="1"/>
  <c r="Q103" i="1" s="1"/>
  <c r="U102" i="1"/>
  <c r="Q102" i="1" s="1"/>
  <c r="U101" i="1"/>
  <c r="Q101" i="1" s="1"/>
  <c r="U100" i="1"/>
  <c r="Q100" i="1" s="1"/>
  <c r="J100" i="1"/>
  <c r="U99" i="1"/>
  <c r="Q99" i="1" s="1"/>
  <c r="U98" i="1"/>
  <c r="Q98" i="1" s="1"/>
  <c r="J98" i="1"/>
  <c r="U97" i="1"/>
  <c r="Q97" i="1" s="1"/>
  <c r="U96" i="1"/>
  <c r="Q96" i="1" s="1"/>
  <c r="U95" i="1"/>
  <c r="Q95" i="1" s="1"/>
  <c r="U94" i="1"/>
  <c r="Q94" i="1" s="1"/>
  <c r="U93" i="1"/>
  <c r="Q93" i="1" s="1"/>
  <c r="U92" i="1"/>
  <c r="Q92" i="1" s="1"/>
  <c r="U91" i="1"/>
  <c r="Q91" i="1" s="1"/>
  <c r="U90" i="1"/>
  <c r="Q90" i="1" s="1"/>
  <c r="U89" i="1"/>
  <c r="Q89" i="1" s="1"/>
  <c r="U88" i="1"/>
  <c r="Q88" i="1" s="1"/>
  <c r="U87" i="1"/>
  <c r="Q87" i="1" s="1"/>
  <c r="U86" i="1"/>
  <c r="Q86" i="1" s="1"/>
  <c r="U84" i="1"/>
  <c r="Q84" i="1" s="1"/>
  <c r="U83" i="1"/>
  <c r="Q83" i="1" s="1"/>
  <c r="U82" i="1"/>
  <c r="Q82" i="1" s="1"/>
  <c r="U81" i="1"/>
  <c r="Q81" i="1" s="1"/>
  <c r="U80" i="1"/>
  <c r="Q80" i="1" s="1"/>
  <c r="U79" i="1"/>
  <c r="Q79" i="1" s="1"/>
  <c r="U78" i="1"/>
  <c r="Q78" i="1" s="1"/>
  <c r="U77" i="1"/>
  <c r="Q77" i="1" s="1"/>
  <c r="U76" i="1"/>
  <c r="Q76" i="1" s="1"/>
  <c r="U75" i="1"/>
  <c r="Q75" i="1" s="1"/>
  <c r="U74" i="1"/>
  <c r="Q74" i="1" s="1"/>
  <c r="U73" i="1"/>
  <c r="Q73" i="1" s="1"/>
  <c r="U71" i="1"/>
  <c r="Q71" i="1" s="1"/>
  <c r="U70" i="1"/>
  <c r="Q70" i="1" s="1"/>
  <c r="J70" i="1"/>
  <c r="U69" i="1"/>
  <c r="Q69" i="1" s="1"/>
  <c r="U68" i="1"/>
  <c r="Q68" i="1" s="1"/>
  <c r="U67" i="1"/>
  <c r="Q67" i="1" s="1"/>
  <c r="U66" i="1"/>
  <c r="Q66" i="1" s="1"/>
  <c r="U65" i="1"/>
  <c r="Q65" i="1" s="1"/>
  <c r="U64" i="1"/>
  <c r="Q64" i="1" s="1"/>
  <c r="U63" i="1"/>
  <c r="Q63" i="1" s="1"/>
  <c r="U62" i="1"/>
  <c r="Q62" i="1" s="1"/>
  <c r="U61" i="1"/>
  <c r="Q61" i="1" s="1"/>
  <c r="U60" i="1"/>
  <c r="Q60" i="1" s="1"/>
  <c r="U59" i="1"/>
  <c r="Q59" i="1" s="1"/>
  <c r="J59" i="1"/>
  <c r="U58" i="1"/>
  <c r="Q58" i="1" s="1"/>
  <c r="U57" i="1"/>
  <c r="Q57" i="1" s="1"/>
  <c r="U56" i="1"/>
  <c r="Q56" i="1" s="1"/>
  <c r="U55" i="1"/>
  <c r="Q55" i="1" s="1"/>
  <c r="U54" i="1"/>
  <c r="Q54" i="1" s="1"/>
  <c r="U53" i="1"/>
  <c r="Q53" i="1" s="1"/>
  <c r="U52" i="1"/>
  <c r="Q52" i="1" s="1"/>
  <c r="U51" i="1"/>
  <c r="Q51" i="1" s="1"/>
  <c r="U50" i="1"/>
  <c r="Q50" i="1" s="1"/>
  <c r="U49" i="1"/>
  <c r="Q49" i="1" s="1"/>
  <c r="U48" i="1"/>
  <c r="Q48" i="1" s="1"/>
  <c r="U47" i="1"/>
  <c r="Q47" i="1" s="1"/>
  <c r="U46" i="1"/>
  <c r="Q46" i="1" s="1"/>
  <c r="U45" i="1"/>
  <c r="Q45" i="1" s="1"/>
  <c r="U44" i="1"/>
  <c r="Q44" i="1" s="1"/>
  <c r="J44" i="1"/>
  <c r="U43" i="1"/>
  <c r="Q43" i="1" s="1"/>
  <c r="U42" i="1"/>
  <c r="Q42" i="1" s="1"/>
  <c r="U41" i="1"/>
  <c r="Q41" i="1" s="1"/>
  <c r="U40" i="1"/>
  <c r="Q40" i="1" s="1"/>
  <c r="U39" i="1"/>
  <c r="Q3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Ksenija Gašperšič</author>
    <author>Irena Bertoncelj</author>
    <author>Martin</author>
    <author>tc={A1C2D87B-E855-4553-913C-4B30A500D64F}</author>
    <author>Šebjan Pušenjak, Marija</author>
    <author>Kolenko, Aleš</author>
  </authors>
  <commentList>
    <comment ref="J54" authorId="0" shapeId="0" xr:uid="{00000000-0006-0000-0200-000001000000}">
      <text>
        <r>
          <rPr>
            <b/>
            <sz val="9"/>
            <color indexed="81"/>
            <rFont val="Tahoma"/>
            <family val="2"/>
          </rPr>
          <t>Ksenija Gašperšič:</t>
        </r>
        <r>
          <rPr>
            <sz val="9"/>
            <color indexed="81"/>
            <rFont val="Tahoma"/>
            <family val="2"/>
          </rPr>
          <t xml:space="preserve">
nov izpis iz registra
os je na več Dnjih, poroča se za celoto
</t>
        </r>
      </text>
    </comment>
    <comment ref="J87" authorId="0" shapeId="0" xr:uid="{00000000-0006-0000-0200-000002000000}">
      <text>
        <r>
          <rPr>
            <b/>
            <sz val="9"/>
            <color indexed="81"/>
            <rFont val="Tahoma"/>
            <family val="2"/>
          </rPr>
          <t>Ksenija Gašperšič:</t>
        </r>
        <r>
          <rPr>
            <sz val="9"/>
            <color indexed="81"/>
            <rFont val="Tahoma"/>
            <family val="2"/>
          </rPr>
          <t xml:space="preserve">
vse postavke nadgradnje 1-7
</t>
        </r>
      </text>
    </comment>
    <comment ref="P87" authorId="0" shapeId="0" xr:uid="{00000000-0006-0000-0200-000003000000}">
      <text>
        <r>
          <rPr>
            <b/>
            <sz val="9"/>
            <color indexed="81"/>
            <rFont val="Tahoma"/>
            <family val="2"/>
          </rPr>
          <t>Ksenija Gašperšič:</t>
        </r>
        <r>
          <rPr>
            <sz val="9"/>
            <color indexed="81"/>
            <rFont val="Tahoma"/>
            <family val="2"/>
          </rPr>
          <t xml:space="preserve">
vključene vse nadgradnje
</t>
        </r>
      </text>
    </comment>
    <comment ref="P95" authorId="0" shapeId="0" xr:uid="{00000000-0006-0000-0200-000004000000}">
      <text>
        <r>
          <rPr>
            <b/>
            <sz val="9"/>
            <color rgb="FF000000"/>
            <rFont val="Tahoma"/>
            <family val="2"/>
          </rPr>
          <t>Ksenija Gašperšič:</t>
        </r>
        <r>
          <rPr>
            <sz val="9"/>
            <color rgb="FF000000"/>
            <rFont val="Tahoma"/>
            <family val="2"/>
          </rPr>
          <t xml:space="preserve">
</t>
        </r>
        <r>
          <rPr>
            <sz val="9"/>
            <color rgb="FF000000"/>
            <rFont val="Tahoma"/>
            <family val="2"/>
          </rPr>
          <t xml:space="preserve">dodano za junij 2020, 
</t>
        </r>
        <r>
          <rPr>
            <sz val="9"/>
            <color rgb="FF000000"/>
            <rFont val="Tahoma"/>
            <family val="2"/>
          </rPr>
          <t xml:space="preserve">aktivirano 1.3.20
</t>
        </r>
      </text>
    </comment>
    <comment ref="G98" authorId="0" shapeId="0" xr:uid="{00000000-0006-0000-0200-000005000000}">
      <text>
        <r>
          <rPr>
            <b/>
            <sz val="9"/>
            <color rgb="FF000000"/>
            <rFont val="Tahoma"/>
            <family val="2"/>
          </rPr>
          <t>Ksenija Gašperšič:</t>
        </r>
        <r>
          <rPr>
            <sz val="9"/>
            <color rgb="FF000000"/>
            <rFont val="Tahoma"/>
            <family val="2"/>
          </rPr>
          <t xml:space="preserve">
</t>
        </r>
        <r>
          <rPr>
            <sz val="9"/>
            <color rgb="FF000000"/>
            <rFont val="Tahoma"/>
            <family val="2"/>
          </rPr>
          <t xml:space="preserve">popravljen naziv - tako kot je v reigstru OS
</t>
        </r>
      </text>
    </comment>
    <comment ref="T438" authorId="1" shapeId="0" xr:uid="{00000000-0006-0000-0200-000006000000}">
      <text>
        <r>
          <rPr>
            <b/>
            <sz val="9"/>
            <color indexed="81"/>
            <rFont val="Segoe UI"/>
            <family val="2"/>
            <charset val="238"/>
          </rPr>
          <t>Irena Bertoncelj:</t>
        </r>
        <r>
          <rPr>
            <sz val="9"/>
            <color indexed="81"/>
            <rFont val="Segoe UI"/>
            <family val="2"/>
            <charset val="238"/>
          </rPr>
          <t xml:space="preserve">
IRENA BERTONCELJ, JURKA LESJAK, BORUT VRŠČAJ, ANŽE ROVANŠEK</t>
        </r>
      </text>
    </comment>
    <comment ref="T440" authorId="2" shapeId="0" xr:uid="{00000000-0006-0000-0200-000007000000}">
      <text>
        <r>
          <rPr>
            <b/>
            <sz val="9"/>
            <color indexed="81"/>
            <rFont val="Tahoma"/>
            <family val="2"/>
            <charset val="238"/>
          </rPr>
          <t>Martin:</t>
        </r>
        <r>
          <rPr>
            <sz val="9"/>
            <color indexed="81"/>
            <rFont val="Tahoma"/>
            <family val="2"/>
            <charset val="238"/>
          </rPr>
          <t xml:space="preserve">
Klavdija Poklukar, Martin Škrlep, Urška Tomažin, Nina Batorek Lukač</t>
        </r>
      </text>
    </comment>
    <comment ref="J479" authorId="3" shapeId="0" xr:uid="{00000000-0006-0000-0200-000008000000}">
      <text>
        <r>
          <rPr>
            <sz val="10"/>
            <rFont val="Arial"/>
            <family val="2"/>
            <charset val="238"/>
          </rPr>
          <t>[Threaded comment]
Your version of Excel allows you to read this threaded comment; however, any edits to it will get removed if the file is opened in a newer version of Excel. Learn more: https://go.microsoft.com/fwlink/?linkid=870924
Comment:
    vrednost brez DDV (z DDv = 33.257,20)</t>
        </r>
      </text>
    </comment>
    <comment ref="AF651" authorId="4" shapeId="0" xr:uid="{00000000-0006-0000-0200-000009000000}">
      <text>
        <r>
          <rPr>
            <b/>
            <sz val="9"/>
            <color indexed="81"/>
            <rFont val="Tahoma"/>
            <family val="2"/>
            <charset val="238"/>
          </rPr>
          <t>Šebjan Pušenjak, Marija:</t>
        </r>
        <r>
          <rPr>
            <sz val="9"/>
            <color indexed="81"/>
            <rFont val="Tahoma"/>
            <family val="2"/>
            <charset val="238"/>
          </rPr>
          <t xml:space="preserve">
</t>
        </r>
        <r>
          <rPr>
            <sz val="11"/>
            <color indexed="81"/>
            <rFont val="Tahoma"/>
            <family val="2"/>
          </rPr>
          <t>Zasedenost opreme v tekočem mesecu je 0% (posledica epidemije).</t>
        </r>
      </text>
    </comment>
    <comment ref="AF659" authorId="4" shapeId="0" xr:uid="{00000000-0006-0000-0200-00000A000000}">
      <text>
        <r>
          <rPr>
            <b/>
            <sz val="9"/>
            <color indexed="81"/>
            <rFont val="Tahoma"/>
            <family val="2"/>
          </rPr>
          <t>Šebjan Pušenjak, Marija:</t>
        </r>
        <r>
          <rPr>
            <sz val="9"/>
            <color indexed="81"/>
            <rFont val="Tahoma"/>
            <family val="2"/>
          </rPr>
          <t xml:space="preserve">
</t>
        </r>
        <r>
          <rPr>
            <sz val="11"/>
            <color indexed="81"/>
            <rFont val="Tahoma"/>
            <family val="2"/>
          </rPr>
          <t>Izkoriščenost opreme v tekočem mesecu je 50% (posledica epidemije).</t>
        </r>
      </text>
    </comment>
    <comment ref="AF661" authorId="4" shapeId="0" xr:uid="{00000000-0006-0000-0200-00000B000000}">
      <text>
        <r>
          <rPr>
            <b/>
            <sz val="9"/>
            <color indexed="81"/>
            <rFont val="Tahoma"/>
            <family val="2"/>
          </rPr>
          <t>Šebjan Pušenjak, Marija:</t>
        </r>
        <r>
          <rPr>
            <sz val="9"/>
            <color indexed="81"/>
            <rFont val="Tahoma"/>
            <family val="2"/>
          </rPr>
          <t xml:space="preserve">
</t>
        </r>
        <r>
          <rPr>
            <sz val="11"/>
            <color indexed="81"/>
            <rFont val="Tahoma"/>
            <family val="2"/>
          </rPr>
          <t>Zasedenos opreme v tekočem mesecu je 0% (posledica epidemije).</t>
        </r>
      </text>
    </comment>
    <comment ref="Q662" authorId="5" shapeId="0" xr:uid="{00000000-0006-0000-0200-00000C000000}">
      <text>
        <r>
          <rPr>
            <b/>
            <sz val="8"/>
            <color indexed="81"/>
            <rFont val="Tahoma"/>
            <family val="2"/>
            <charset val="238"/>
          </rPr>
          <t>Kolenko, Aleš:</t>
        </r>
        <r>
          <rPr>
            <sz val="8"/>
            <color indexed="81"/>
            <rFont val="Tahoma"/>
            <family val="2"/>
            <charset val="238"/>
          </rPr>
          <t xml:space="preserve">
Glede na to, da je vsa oprema kupljena iz javnih sredstev in da se del kupljen iz EATRIS.TRI.SI naj ne bi uporabljal za tržne namene, je v ceno vračunan le strošek materiala, vzdrževanja in dela. Amortizacija ni del cene storitve. </t>
        </r>
      </text>
    </comment>
    <comment ref="S665" authorId="4" shapeId="0" xr:uid="{00000000-0006-0000-0200-00000D000000}">
      <text>
        <r>
          <rPr>
            <b/>
            <sz val="9"/>
            <color indexed="81"/>
            <rFont val="Tahoma"/>
            <family val="2"/>
          </rPr>
          <t>Šebjan Pušenjak, Marija:</t>
        </r>
        <r>
          <rPr>
            <sz val="9"/>
            <color indexed="81"/>
            <rFont val="Tahoma"/>
            <family val="2"/>
          </rPr>
          <t xml:space="preserve">
Prosim, če preveriš, če je podatek pravilen.</t>
        </r>
      </text>
    </comment>
    <comment ref="T665" authorId="4" shapeId="0" xr:uid="{00000000-0006-0000-0200-00000E000000}">
      <text>
        <r>
          <rPr>
            <b/>
            <sz val="9"/>
            <color indexed="81"/>
            <rFont val="Tahoma"/>
            <family val="2"/>
          </rPr>
          <t>Šebjan Pušenjak, Marija:</t>
        </r>
        <r>
          <rPr>
            <sz val="9"/>
            <color indexed="81"/>
            <rFont val="Tahoma"/>
            <family val="2"/>
          </rPr>
          <t xml:space="preserve">
Prosim, če preveriš, če je podatek pravilen.</t>
        </r>
      </text>
    </comment>
    <comment ref="AF665" authorId="4" shapeId="0" xr:uid="{00000000-0006-0000-0200-00000F000000}">
      <text>
        <r>
          <rPr>
            <b/>
            <sz val="9"/>
            <color indexed="81"/>
            <rFont val="Tahoma"/>
            <family val="2"/>
          </rPr>
          <t>Šebjan Pušenjak, Marija:</t>
        </r>
        <r>
          <rPr>
            <sz val="9"/>
            <color indexed="81"/>
            <rFont val="Tahoma"/>
            <family val="2"/>
          </rPr>
          <t xml:space="preserve">
</t>
        </r>
        <r>
          <rPr>
            <sz val="11"/>
            <color indexed="81"/>
            <rFont val="Tahoma"/>
            <family val="2"/>
          </rPr>
          <t>Zasedenos opreme v tekočem mesecu je 0% (posledica epidemije).</t>
        </r>
      </text>
    </comment>
    <comment ref="AF668" authorId="4" shapeId="0" xr:uid="{00000000-0006-0000-0200-000010000000}">
      <text>
        <r>
          <rPr>
            <b/>
            <sz val="9"/>
            <color indexed="81"/>
            <rFont val="Tahoma"/>
            <family val="2"/>
          </rPr>
          <t>Šebjan Pušenjak, Marija:</t>
        </r>
        <r>
          <rPr>
            <sz val="9"/>
            <color indexed="81"/>
            <rFont val="Tahoma"/>
            <family val="2"/>
          </rPr>
          <t xml:space="preserve">
</t>
        </r>
        <r>
          <rPr>
            <sz val="11"/>
            <color indexed="81"/>
            <rFont val="Tahoma"/>
            <family val="2"/>
          </rPr>
          <t>Zasedenos opreme v tekočem mesecu je 0% (posledica epidemije).</t>
        </r>
      </text>
    </comment>
  </commentList>
</comments>
</file>

<file path=xl/sharedStrings.xml><?xml version="1.0" encoding="utf-8"?>
<sst xmlns="http://schemas.openxmlformats.org/spreadsheetml/2006/main" count="19421" uniqueCount="9590">
  <si>
    <t>#C</t>
  </si>
  <si>
    <t>Razred</t>
  </si>
  <si>
    <t>Class</t>
  </si>
  <si>
    <t>#O</t>
  </si>
  <si>
    <t>Red</t>
  </si>
  <si>
    <t>Order</t>
  </si>
  <si>
    <t>#G</t>
  </si>
  <si>
    <t>Vrsta</t>
  </si>
  <si>
    <t>Genus</t>
  </si>
  <si>
    <t>Procesna Oprema – Fizikalna</t>
  </si>
  <si>
    <t>Process Equipment – Physical</t>
  </si>
  <si>
    <t>Nanašanje tankih filmov</t>
  </si>
  <si>
    <t>Thin Film Deposition</t>
  </si>
  <si>
    <t>Izparjevalec</t>
  </si>
  <si>
    <t>Evaporator</t>
  </si>
  <si>
    <t xml:space="preserve">Epitaksija z molekularnim žarkom  </t>
  </si>
  <si>
    <t>Molecular Beam Epitaxy</t>
  </si>
  <si>
    <t>Pršilnik</t>
  </si>
  <si>
    <t>Sputterer</t>
  </si>
  <si>
    <t>Nanašanje s pulznim laserjem</t>
  </si>
  <si>
    <t>Pulsed Laser Deposition</t>
  </si>
  <si>
    <t>Nanašanje s kemijskimi hlapi</t>
  </si>
  <si>
    <t>Chemical Vapour Deposition</t>
  </si>
  <si>
    <t>Elektro-nanašanje</t>
  </si>
  <si>
    <t>Electrodeposition</t>
  </si>
  <si>
    <t>Nanašanje z ionskim žarkom</t>
  </si>
  <si>
    <t>Ion Beam Deposition</t>
  </si>
  <si>
    <t>Litografija</t>
  </si>
  <si>
    <t>Lithography</t>
  </si>
  <si>
    <t>Optična</t>
  </si>
  <si>
    <t>Optical</t>
  </si>
  <si>
    <t>Elektronski žarek</t>
  </si>
  <si>
    <t>Electron beam</t>
  </si>
  <si>
    <t>Karakterizacija</t>
  </si>
  <si>
    <t>Ion Beam</t>
  </si>
  <si>
    <t>Laser (nameri-piši)</t>
  </si>
  <si>
    <t>Laser (Direct-Write)</t>
  </si>
  <si>
    <t>Jedkanje</t>
  </si>
  <si>
    <t>Etching</t>
  </si>
  <si>
    <t>Reaktivni ion</t>
  </si>
  <si>
    <t>Reactive Ion</t>
  </si>
  <si>
    <t>Plazma</t>
  </si>
  <si>
    <t>Plasma</t>
  </si>
  <si>
    <t>Laser</t>
  </si>
  <si>
    <t>Mehansko</t>
  </si>
  <si>
    <t>Mechanical</t>
  </si>
  <si>
    <t>Frezanje z ionskim žarkom</t>
  </si>
  <si>
    <t>Ion Beam Milling</t>
  </si>
  <si>
    <t>Kontrolirano okolje</t>
  </si>
  <si>
    <t>Controlled Environment</t>
  </si>
  <si>
    <t>Peč</t>
  </si>
  <si>
    <t>Furnace</t>
  </si>
  <si>
    <t>Hitri toplotni temperiranje</t>
  </si>
  <si>
    <t>Rapid Thermal Annealer</t>
  </si>
  <si>
    <t>Komora z rokavicami</t>
  </si>
  <si>
    <t>Glove Box</t>
  </si>
  <si>
    <t>Atmosferski reaktor</t>
  </si>
  <si>
    <t>Atmospheric Reactors</t>
  </si>
  <si>
    <t>Pakiranje</t>
  </si>
  <si>
    <t>Packaging</t>
  </si>
  <si>
    <t>Vezava z žico</t>
  </si>
  <si>
    <t>Wire Bonding</t>
  </si>
  <si>
    <t>Rezanje</t>
  </si>
  <si>
    <t>Dicing</t>
  </si>
  <si>
    <t>Enkapsulacija</t>
  </si>
  <si>
    <t>Encapsulation</t>
  </si>
  <si>
    <t>Characterisation</t>
  </si>
  <si>
    <t>Elipsometrija</t>
  </si>
  <si>
    <t>Ellipsometry</t>
  </si>
  <si>
    <t>Profilometer</t>
  </si>
  <si>
    <t>Kemijski Reaktor</t>
  </si>
  <si>
    <t>Chemical Reactor</t>
  </si>
  <si>
    <t>Kristalizacija</t>
  </si>
  <si>
    <t>Crystallisation</t>
  </si>
  <si>
    <t>Distilacija</t>
  </si>
  <si>
    <t>Distillation</t>
  </si>
  <si>
    <t>Paralelna sinteza</t>
  </si>
  <si>
    <t>Parallel Synthesis</t>
  </si>
  <si>
    <t>Tvorba delčkov</t>
  </si>
  <si>
    <t>Particle Formation</t>
  </si>
  <si>
    <t>Avtomatska ekstrakcija</t>
  </si>
  <si>
    <t>Automated Extraction</t>
  </si>
  <si>
    <t>Avtomatska sinteza</t>
  </si>
  <si>
    <t>Automated Synthesis</t>
  </si>
  <si>
    <t>Manipulacija vzorcev</t>
  </si>
  <si>
    <t>Sample Manipulation</t>
  </si>
  <si>
    <t>Manipulacija tekočin</t>
  </si>
  <si>
    <t>Liquid Handling</t>
  </si>
  <si>
    <t>Robot</t>
  </si>
  <si>
    <t>Ustavljeni pretok</t>
  </si>
  <si>
    <t>Stopped Flow</t>
  </si>
  <si>
    <t>Tekstili</t>
  </si>
  <si>
    <t>Textiles</t>
  </si>
  <si>
    <t>Produkcijo tekstilov</t>
  </si>
  <si>
    <t>Textiles Production</t>
  </si>
  <si>
    <t>Tiskanje tekstilov</t>
  </si>
  <si>
    <t>Textiles Printer</t>
  </si>
  <si>
    <t>Procesna Oprema – Biološka</t>
  </si>
  <si>
    <t>Process Equipment – Biological</t>
  </si>
  <si>
    <t>Rast in manipulacija</t>
  </si>
  <si>
    <t>Growth and Manipulation</t>
  </si>
  <si>
    <t>Bakteriologija</t>
  </si>
  <si>
    <t>Bacteriology</t>
  </si>
  <si>
    <t>Virologija</t>
  </si>
  <si>
    <t>Virology</t>
  </si>
  <si>
    <t>Celične kulture</t>
  </si>
  <si>
    <t>Cell Culture</t>
  </si>
  <si>
    <t>Fermentologija</t>
  </si>
  <si>
    <t>Fermentology</t>
  </si>
  <si>
    <t>Centrifuge</t>
  </si>
  <si>
    <t>Ultracentrifuge</t>
  </si>
  <si>
    <t>Ultracentrifuges</t>
  </si>
  <si>
    <t>Visokih hitrosti</t>
  </si>
  <si>
    <t>High Speed</t>
  </si>
  <si>
    <t>Procesiranje tkiv</t>
  </si>
  <si>
    <t>Tissue Processing</t>
  </si>
  <si>
    <t>Procesor tkiv</t>
  </si>
  <si>
    <t>Tissue Processor</t>
  </si>
  <si>
    <t>Kriostat</t>
  </si>
  <si>
    <t>Cryostat</t>
  </si>
  <si>
    <t>Mikrotom</t>
  </si>
  <si>
    <t>Microtome</t>
  </si>
  <si>
    <t>Imunski označevalec</t>
  </si>
  <si>
    <t>Immunostainer</t>
  </si>
  <si>
    <t>Dehidracija</t>
  </si>
  <si>
    <t>Dehydration</t>
  </si>
  <si>
    <t>Celični disruptor</t>
  </si>
  <si>
    <t>Cell Disruptor</t>
  </si>
  <si>
    <t>Sterilizacija</t>
  </si>
  <si>
    <t>Sterilisation</t>
  </si>
  <si>
    <t>Avtoklav</t>
  </si>
  <si>
    <t>Autoclave</t>
  </si>
  <si>
    <t>Purifikcija vode</t>
  </si>
  <si>
    <t>Water Purification</t>
  </si>
  <si>
    <t>Iradiacija</t>
  </si>
  <si>
    <t>Irradiation</t>
  </si>
  <si>
    <t>VHP dekontaminacija</t>
  </si>
  <si>
    <t>VHP Decontamination</t>
  </si>
  <si>
    <t>Fluorescenčni bralniki</t>
  </si>
  <si>
    <t>Fluorescent Readers</t>
  </si>
  <si>
    <t>UV</t>
  </si>
  <si>
    <t>Infra-rdeča</t>
  </si>
  <si>
    <t>Infra-Red</t>
  </si>
  <si>
    <t>Celični števci</t>
  </si>
  <si>
    <t>Cell Counters</t>
  </si>
  <si>
    <t>Ploščni bralniki</t>
  </si>
  <si>
    <t>Plate Readers</t>
  </si>
  <si>
    <t>Analizatorji</t>
  </si>
  <si>
    <t>Analysers</t>
  </si>
  <si>
    <t>Scintilacijski števci</t>
  </si>
  <si>
    <t>Scintillation Counters</t>
  </si>
  <si>
    <t>Karakterizacija materialov</t>
  </si>
  <si>
    <t>Materials Characterisation</t>
  </si>
  <si>
    <t>Spektroskopija</t>
  </si>
  <si>
    <t>Spectroscopy</t>
  </si>
  <si>
    <t>Raman</t>
  </si>
  <si>
    <t>Jedrska magnetna resonanca</t>
  </si>
  <si>
    <t>Nuclear Magnetic Resonance</t>
  </si>
  <si>
    <t>EPR</t>
  </si>
  <si>
    <t>Rentgenska fotoemisijska</t>
  </si>
  <si>
    <t>X-ray Photoemission</t>
  </si>
  <si>
    <t>Fluorescenca</t>
  </si>
  <si>
    <t>Fluorescence</t>
  </si>
  <si>
    <t>Cirkularni dikrometer</t>
  </si>
  <si>
    <t>Circular Dichrometer</t>
  </si>
  <si>
    <t>Spektrometrija</t>
  </si>
  <si>
    <t>Spectrometry</t>
  </si>
  <si>
    <t>Spektrofotometrija</t>
  </si>
  <si>
    <t>Spectrophotometry</t>
  </si>
  <si>
    <t>Rentgenska</t>
  </si>
  <si>
    <t>X-ray</t>
  </si>
  <si>
    <t>Masna spektrometrija</t>
  </si>
  <si>
    <t>Mass Spectrometry</t>
  </si>
  <si>
    <t>Slikanje-Imaging</t>
  </si>
  <si>
    <t>Imaging</t>
  </si>
  <si>
    <t>Magnetna resonanca</t>
  </si>
  <si>
    <t>Magnetic Resonance</t>
  </si>
  <si>
    <t>Ultrazvočna</t>
  </si>
  <si>
    <t>Ultrasound</t>
  </si>
  <si>
    <t>In Vivo Fluorescenca</t>
  </si>
  <si>
    <t>In Vivo Fluorescence</t>
  </si>
  <si>
    <t>Optična mikroskopija</t>
  </si>
  <si>
    <t>Optical Microscopy</t>
  </si>
  <si>
    <t>Confokalna</t>
  </si>
  <si>
    <t>Confocal</t>
  </si>
  <si>
    <t>Bližnjega polja</t>
  </si>
  <si>
    <t>Near Field</t>
  </si>
  <si>
    <t>Transmisijska</t>
  </si>
  <si>
    <t>Transmission</t>
  </si>
  <si>
    <t>Reflekcijska</t>
  </si>
  <si>
    <t>Reflection</t>
  </si>
  <si>
    <t>Microdisekcijska</t>
  </si>
  <si>
    <t>Microdissection</t>
  </si>
  <si>
    <t>Živih celic</t>
  </si>
  <si>
    <t>Live Cell</t>
  </si>
  <si>
    <t>Fluorescenčna</t>
  </si>
  <si>
    <t>Stereo</t>
  </si>
  <si>
    <t>Elektronska mikroskopija</t>
  </si>
  <si>
    <t>Electron Microscopy</t>
  </si>
  <si>
    <t>Skenska</t>
  </si>
  <si>
    <t>Scanning</t>
  </si>
  <si>
    <t>Skenska transmisijska</t>
  </si>
  <si>
    <t>Scanning Transmission</t>
  </si>
  <si>
    <t>Detektorji</t>
  </si>
  <si>
    <t>Detectors</t>
  </si>
  <si>
    <t>Površinska mikroskopija</t>
  </si>
  <si>
    <t>Surface Probe Microscopy</t>
  </si>
  <si>
    <t>Atomsa sila</t>
  </si>
  <si>
    <t>Atomic Force</t>
  </si>
  <si>
    <t>Skensko tuneliranje</t>
  </si>
  <si>
    <t>Scanning Tunneling</t>
  </si>
  <si>
    <t>Magnetna sila</t>
  </si>
  <si>
    <t>Magnetic Force</t>
  </si>
  <si>
    <t>Površinska analiza</t>
  </si>
  <si>
    <t>Surface analysis</t>
  </si>
  <si>
    <t>Naboj</t>
  </si>
  <si>
    <t>Charge</t>
  </si>
  <si>
    <t>Adsorpcija</t>
  </si>
  <si>
    <t>Adsorption</t>
  </si>
  <si>
    <t>Difrakcija</t>
  </si>
  <si>
    <t>Diffraction</t>
  </si>
  <si>
    <t>Elektronov nizkih energij</t>
  </si>
  <si>
    <t>Low Energy Electron</t>
  </si>
  <si>
    <t>Elektronov visokih energij</t>
  </si>
  <si>
    <t>High Energy Electron</t>
  </si>
  <si>
    <t>Magnetometrija</t>
  </si>
  <si>
    <t>Magnetometry</t>
  </si>
  <si>
    <t>Vibrirajočih vzorcev</t>
  </si>
  <si>
    <t>Vibrating Sample</t>
  </si>
  <si>
    <t>SQUID</t>
  </si>
  <si>
    <t>Kerrov pojav</t>
  </si>
  <si>
    <t>Kerr Effect</t>
  </si>
  <si>
    <t>Mehanske lastnosti</t>
  </si>
  <si>
    <t>Mechanical Properties</t>
  </si>
  <si>
    <t>Tenzometer</t>
  </si>
  <si>
    <t>Tensometer</t>
  </si>
  <si>
    <t>Reometer</t>
  </si>
  <si>
    <t>Rheometer</t>
  </si>
  <si>
    <t>Breme</t>
  </si>
  <si>
    <t>Load</t>
  </si>
  <si>
    <t>Trdost</t>
  </si>
  <si>
    <t>Hardness</t>
  </si>
  <si>
    <t>Tribometer</t>
  </si>
  <si>
    <t>Vibracija</t>
  </si>
  <si>
    <t>Vibration</t>
  </si>
  <si>
    <t>Kemijska analiza</t>
  </si>
  <si>
    <t>Chemical Analysis</t>
  </si>
  <si>
    <t>Analiza zraka</t>
  </si>
  <si>
    <t>Air Analysis</t>
  </si>
  <si>
    <t>Distilacijska analiza</t>
  </si>
  <si>
    <t>Distillation Analysis</t>
  </si>
  <si>
    <t>Analiza vode</t>
  </si>
  <si>
    <t>Water Analysis</t>
  </si>
  <si>
    <t>Trdne snovi</t>
  </si>
  <si>
    <t>Solids</t>
  </si>
  <si>
    <t>Kromatografija</t>
  </si>
  <si>
    <t>Chromatography</t>
  </si>
  <si>
    <t>Makromolekulska</t>
  </si>
  <si>
    <t>Macromolecular</t>
  </si>
  <si>
    <t>Electroforeza</t>
  </si>
  <si>
    <t>Electrophoresis</t>
  </si>
  <si>
    <t>Fizikalne lastnosti</t>
  </si>
  <si>
    <t>Physical Properties</t>
  </si>
  <si>
    <t>Analiza velikosti delcev</t>
  </si>
  <si>
    <t>Particle Size Analysis</t>
  </si>
  <si>
    <t>Zeta Potencial</t>
  </si>
  <si>
    <t>Zeta Potential</t>
  </si>
  <si>
    <t>Toplotne</t>
  </si>
  <si>
    <t>Thermal</t>
  </si>
  <si>
    <t>Geometrijske</t>
  </si>
  <si>
    <t>Geometric</t>
  </si>
  <si>
    <t>Ravnovesje</t>
  </si>
  <si>
    <t>Balance</t>
  </si>
  <si>
    <t>Vlakna</t>
  </si>
  <si>
    <t>Fibre</t>
  </si>
  <si>
    <t>Analitične centrifuge</t>
  </si>
  <si>
    <t>Analytical Centrifuges</t>
  </si>
  <si>
    <t>Meritve in analiza vzorcev</t>
  </si>
  <si>
    <t>Sample Measurement/ Analysis</t>
  </si>
  <si>
    <t>Kriogenika</t>
  </si>
  <si>
    <t>Cryogenic</t>
  </si>
  <si>
    <t>77K</t>
  </si>
  <si>
    <t>4K</t>
  </si>
  <si>
    <t>1.4K</t>
  </si>
  <si>
    <t>He3</t>
  </si>
  <si>
    <t>mili-Kelvin</t>
  </si>
  <si>
    <t>milli-Kelvin</t>
  </si>
  <si>
    <t>Elektronska</t>
  </si>
  <si>
    <t>Electronic</t>
  </si>
  <si>
    <t>Analizator mrež</t>
  </si>
  <si>
    <t>Network Analyser</t>
  </si>
  <si>
    <t>Mikrovalovne</t>
  </si>
  <si>
    <t>Microwave</t>
  </si>
  <si>
    <t>Radiofrekvenčne</t>
  </si>
  <si>
    <t>RF</t>
  </si>
  <si>
    <t>Osciloskopi</t>
  </si>
  <si>
    <t>Oscilloscope</t>
  </si>
  <si>
    <t>Gibanje</t>
  </si>
  <si>
    <t>Motion</t>
  </si>
  <si>
    <t>Visokohitrostni video</t>
  </si>
  <si>
    <t>High Speed Video</t>
  </si>
  <si>
    <t>Nizkohitrostni video</t>
  </si>
  <si>
    <t>Low Speed Video</t>
  </si>
  <si>
    <t>Telemetrija</t>
  </si>
  <si>
    <t>Telemetry</t>
  </si>
  <si>
    <t>Tekočine</t>
  </si>
  <si>
    <t>Fluid</t>
  </si>
  <si>
    <t>Haptika</t>
  </si>
  <si>
    <t>Haptics</t>
  </si>
  <si>
    <t>Barvila</t>
  </si>
  <si>
    <t>Dye</t>
  </si>
  <si>
    <t>Ekscimer</t>
  </si>
  <si>
    <t>Excimer</t>
  </si>
  <si>
    <t>Visokih moči</t>
  </si>
  <si>
    <t>High Power</t>
  </si>
  <si>
    <t>Opto-akustični sistemi</t>
  </si>
  <si>
    <t>Opto-Acoustic Systems</t>
  </si>
  <si>
    <t>Pulzni femtosekundni</t>
  </si>
  <si>
    <t>Pulsed Femtosecond</t>
  </si>
  <si>
    <t>YAG</t>
  </si>
  <si>
    <t>Kvantne informacije</t>
  </si>
  <si>
    <t>Quantum Information</t>
  </si>
  <si>
    <t>Površinska plazmonska resonanca</t>
  </si>
  <si>
    <t>Surface Plasmon Resonance</t>
  </si>
  <si>
    <t>Dualna polarizacija</t>
  </si>
  <si>
    <t>Dual-polarisation</t>
  </si>
  <si>
    <t>Bolometrija</t>
  </si>
  <si>
    <t>Bolometric</t>
  </si>
  <si>
    <r>
      <rPr>
        <sz val="11"/>
        <rFont val="Calibri"/>
        <family val="2"/>
        <charset val="238"/>
      </rPr>
      <t>Slikanje-Imaging</t>
    </r>
    <r>
      <rPr>
        <sz val="11"/>
        <rFont val="Calibri"/>
        <family val="2"/>
        <charset val="238"/>
      </rPr>
      <t xml:space="preserve"> visoke ločljivosti</t>
    </r>
  </si>
  <si>
    <t>High Resolution Imaging</t>
  </si>
  <si>
    <t>Proteini/Nukleinske kisline</t>
  </si>
  <si>
    <t>Proteins/Nucleic Acids</t>
  </si>
  <si>
    <t>Matrika</t>
  </si>
  <si>
    <t>Arrays</t>
  </si>
  <si>
    <t>PCR</t>
  </si>
  <si>
    <t>Sekvencerji</t>
  </si>
  <si>
    <t>Sequencers</t>
  </si>
  <si>
    <t>Sintetizatorji</t>
  </si>
  <si>
    <t>Synthesisers</t>
  </si>
  <si>
    <t>Bio-Medicinske</t>
  </si>
  <si>
    <t>Bio-Medical</t>
  </si>
  <si>
    <t>Kardiovaskularne</t>
  </si>
  <si>
    <t>Cardiovascular</t>
  </si>
  <si>
    <t>Ortopedske</t>
  </si>
  <si>
    <t>Orthopedic Wear</t>
  </si>
  <si>
    <t>Zobne</t>
  </si>
  <si>
    <t>Dental</t>
  </si>
  <si>
    <t>Celo telo</t>
  </si>
  <si>
    <t>Whole Body</t>
  </si>
  <si>
    <t>Celice</t>
  </si>
  <si>
    <t>Cells</t>
  </si>
  <si>
    <t>Tkiva</t>
  </si>
  <si>
    <t>Tissues</t>
  </si>
  <si>
    <t>Akustične</t>
  </si>
  <si>
    <t>Acoustic</t>
  </si>
  <si>
    <t>Doppler</t>
  </si>
  <si>
    <t>Ultrazvok</t>
  </si>
  <si>
    <t>Avdio</t>
  </si>
  <si>
    <t>Audio</t>
  </si>
  <si>
    <t>Terenske</t>
  </si>
  <si>
    <t>Field Deployable</t>
  </si>
  <si>
    <t>Liquids</t>
  </si>
  <si>
    <t>Plini</t>
  </si>
  <si>
    <t>Gases</t>
  </si>
  <si>
    <t>Plazme</t>
  </si>
  <si>
    <t>Plasmas</t>
  </si>
  <si>
    <t>Velika Instrumentacija</t>
  </si>
  <si>
    <t>Large Scale Instruments</t>
  </si>
  <si>
    <t>Simulirana okolja</t>
  </si>
  <si>
    <t>Simulated Environments</t>
  </si>
  <si>
    <t>Akustika</t>
  </si>
  <si>
    <t>Acoustics</t>
  </si>
  <si>
    <t>Izgorevanje</t>
  </si>
  <si>
    <t>Combustion</t>
  </si>
  <si>
    <t>Vožnja</t>
  </si>
  <si>
    <t>Driving</t>
  </si>
  <si>
    <t>Zračni prevoz</t>
  </si>
  <si>
    <t>Flight</t>
  </si>
  <si>
    <t>Infrastruktura</t>
  </si>
  <si>
    <t>Infrastructure</t>
  </si>
  <si>
    <t>Informacijska tehnologija</t>
  </si>
  <si>
    <t>IT</t>
  </si>
  <si>
    <t>Server</t>
  </si>
  <si>
    <t>Skladiščenje</t>
  </si>
  <si>
    <t>Storage</t>
  </si>
  <si>
    <t>Delovna postaja</t>
  </si>
  <si>
    <t>Workstation</t>
  </si>
  <si>
    <t>Paralelno računanje</t>
  </si>
  <si>
    <t>Parallel Computing</t>
  </si>
  <si>
    <t>Delo s podatki</t>
  </si>
  <si>
    <t>Data Management</t>
  </si>
  <si>
    <t>Prikaz</t>
  </si>
  <si>
    <t>Display</t>
  </si>
  <si>
    <t>Mehanična</t>
  </si>
  <si>
    <t>Hidravlika</t>
  </si>
  <si>
    <t>Hydraulic</t>
  </si>
  <si>
    <t>Delavnica</t>
  </si>
  <si>
    <t>Workshop</t>
  </si>
  <si>
    <t>CNC stroji</t>
  </si>
  <si>
    <t>CNC Machines</t>
  </si>
  <si>
    <t>Vrtanje</t>
  </si>
  <si>
    <t>Drill</t>
  </si>
  <si>
    <t>Drobljenje</t>
  </si>
  <si>
    <t>Grinding</t>
  </si>
  <si>
    <t>Spajanje</t>
  </si>
  <si>
    <t>Joining</t>
  </si>
  <si>
    <t>Vrtilna miza</t>
  </si>
  <si>
    <t>Lathe</t>
  </si>
  <si>
    <t>Mletje</t>
  </si>
  <si>
    <t>Milling</t>
  </si>
  <si>
    <t>Žaganje</t>
  </si>
  <si>
    <t>Sawing</t>
  </si>
  <si>
    <t>Sintranje</t>
  </si>
  <si>
    <t>Sintering</t>
  </si>
  <si>
    <t>Drzga rezanja</t>
  </si>
  <si>
    <t>Other Cutting</t>
  </si>
  <si>
    <t>Laboratorij</t>
  </si>
  <si>
    <t>Laboratory</t>
  </si>
  <si>
    <t>Fluids</t>
  </si>
  <si>
    <t>Medicinski</t>
  </si>
  <si>
    <t>Medical</t>
  </si>
  <si>
    <t>Kontrolirana atmosfera</t>
  </si>
  <si>
    <t>Controlled Atmosphere</t>
  </si>
  <si>
    <t>Kontrolirano okolje - soba za rast</t>
  </si>
  <si>
    <t>Controlled Environment Growth Room</t>
  </si>
  <si>
    <t>Kontrolirano okolje - skladiščenje</t>
  </si>
  <si>
    <t>Controlled Environment Storage</t>
  </si>
  <si>
    <t>Elektromagnetna zaščita</t>
  </si>
  <si>
    <t>Electromagnetic Screening</t>
  </si>
  <si>
    <t>Terenski</t>
  </si>
  <si>
    <t>Kriogenska</t>
  </si>
  <si>
    <t>Utekočinjevalec</t>
  </si>
  <si>
    <t>Liquefier</t>
  </si>
  <si>
    <t>Vozila</t>
  </si>
  <si>
    <t>Vehicles</t>
  </si>
  <si>
    <t>Za osebje</t>
  </si>
  <si>
    <t>Personnel</t>
  </si>
  <si>
    <t>Za opremo</t>
  </si>
  <si>
    <t>Equipment</t>
  </si>
  <si>
    <t>Kmetijska</t>
  </si>
  <si>
    <t>Agricultural</t>
  </si>
  <si>
    <t>V živo</t>
  </si>
  <si>
    <t>In Vivo</t>
  </si>
  <si>
    <t>Sistemi za pranje in namakanje</t>
  </si>
  <si>
    <t>Washing and Watering Systems</t>
  </si>
  <si>
    <t>Številka</t>
  </si>
  <si>
    <t>Klasifikacija</t>
  </si>
  <si>
    <t>Category</t>
  </si>
  <si>
    <t>Akustične opazovalne postaje</t>
  </si>
  <si>
    <t>Acoustic monitoring stations</t>
  </si>
  <si>
    <t>Sistemi za letalske in vesoljske ter aerodinamične raziskave</t>
  </si>
  <si>
    <t>Aerospace and aerodynamics research facilities</t>
  </si>
  <si>
    <t>Centri za agronomijo, gozdarstvo in žlahtnjenje rastlin</t>
  </si>
  <si>
    <t>Agronomy, Forestry, Plant Breeding Centres</t>
  </si>
  <si>
    <t>Sistemi za analize</t>
  </si>
  <si>
    <t>Analytical Facilities</t>
  </si>
  <si>
    <t>Sistemi s poskusnimi živalmi</t>
  </si>
  <si>
    <t xml:space="preserve">Animal facilities </t>
  </si>
  <si>
    <t>Detektorji in opazovalnice astro-delcev in nevtrinov</t>
  </si>
  <si>
    <t>Astro-particle and neutrino detectors and observatories</t>
  </si>
  <si>
    <t>Atmosferski merilni sistemi</t>
  </si>
  <si>
    <t xml:space="preserve">Atmospheric Measurement Facilities </t>
  </si>
  <si>
    <t>Bio-banke vključno s semenskimi bankami</t>
  </si>
  <si>
    <t>Biobanks including Seed banks</t>
  </si>
  <si>
    <t>Sistemi za bioinformatiko</t>
  </si>
  <si>
    <t>Bio-informatics Facilities</t>
  </si>
  <si>
    <t>Sistemi za biomedicinsko slikanje</t>
  </si>
  <si>
    <t>Biomedical Imaging Facilities</t>
  </si>
  <si>
    <t>Raziskovalna oprema za celične kulture</t>
  </si>
  <si>
    <t xml:space="preserve">Cell Culture Facilities </t>
  </si>
  <si>
    <t>Centri za napredne raziskave v matematiki</t>
  </si>
  <si>
    <t>Centers for advanced research in mathematics</t>
  </si>
  <si>
    <t>Centri za razvoj industrijske matematike</t>
  </si>
  <si>
    <t>Centers for development of industrial mathematics</t>
  </si>
  <si>
    <t>Centralizirani računalniški sistemi</t>
  </si>
  <si>
    <t>Centralised Computing Facilities</t>
  </si>
  <si>
    <t>Kemične knjižnice in presejalni sistemi</t>
  </si>
  <si>
    <t xml:space="preserve">Chemical Libraries and Screening Facilities </t>
  </si>
  <si>
    <t>Raziskovalna infrastruktura za gradbeništvo</t>
  </si>
  <si>
    <t>Civil Engineering Research Infrastructures</t>
  </si>
  <si>
    <t>Raziskovalna oprema za klinične raziskave</t>
  </si>
  <si>
    <t xml:space="preserve">Clinical Research Centres </t>
  </si>
  <si>
    <t>Zbirke</t>
  </si>
  <si>
    <t>Collections</t>
  </si>
  <si>
    <t>Komunikacijska omrežja</t>
  </si>
  <si>
    <t>Communication Networks</t>
  </si>
  <si>
    <t>Sistemi za kompleksne podatke</t>
  </si>
  <si>
    <t>Complex Data Facilities</t>
  </si>
  <si>
    <t>Konceptualni modeli</t>
  </si>
  <si>
    <t>Conceptual Models</t>
  </si>
  <si>
    <t>Interdisciplinarni centri v matematiki</t>
  </si>
  <si>
    <t>Cross disciplinary  centers in mathematics</t>
  </si>
  <si>
    <t>Arhivi podatkov, repozitoriji in zbirke</t>
  </si>
  <si>
    <t xml:space="preserve">Data Archives, Data Repositories and Collections </t>
  </si>
  <si>
    <t>Baze podatkov</t>
  </si>
  <si>
    <t>Databases</t>
  </si>
  <si>
    <t>Sistemi za zbiranje in analize podatkov, vključno s statistično analizo</t>
  </si>
  <si>
    <t>Data Mining and Analysis (Methodological) Centers, including statistical analysis</t>
  </si>
  <si>
    <t xml:space="preserve">Porazdeljene računalniške zmogljivosti </t>
  </si>
  <si>
    <t>Distributed Computing Facilities</t>
  </si>
  <si>
    <t>Sateliti za opazovanje Zemlje</t>
  </si>
  <si>
    <t>Earth Observation satellites</t>
  </si>
  <si>
    <t>Podatkovni centri o zemlji, oceanih,  morjih, sladkih vodah in atmosferi</t>
  </si>
  <si>
    <t>Earth, Ocean, Marine, Freshwater, and Atmosphere Data Centres</t>
  </si>
  <si>
    <t xml:space="preserve">Laboratoriji za simulacije potresov </t>
  </si>
  <si>
    <t>Earthquake Simulation Laboratories</t>
  </si>
  <si>
    <t>Sistemi električnega in optičnega inženiringa</t>
  </si>
  <si>
    <t>Electrical and Optical Engineering Facilities</t>
  </si>
  <si>
    <t>Sistemi energetskega inženiringa (nejedrskega)</t>
  </si>
  <si>
    <t>Energy Engineering Facilities (non nuclear)</t>
  </si>
  <si>
    <t>Sistemi za raziskave na področju varstva okolja</t>
  </si>
  <si>
    <t>Environmental Health Research Facilities</t>
  </si>
  <si>
    <t>Infrastrukture za upravljanje z okoljem</t>
  </si>
  <si>
    <t>Environmental Management Infrastructures</t>
  </si>
  <si>
    <t>Sistemi za ekstremne razmere</t>
  </si>
  <si>
    <t>Extreme Conditions Facilities</t>
  </si>
  <si>
    <t>Sistemi za genomiko, transkriptomiko, proteomiko in metabolomiko</t>
  </si>
  <si>
    <t>Genomic, Transcriptomic, Proteomics and Metabolomics Facilities</t>
  </si>
  <si>
    <t>Sistemi za geotermalne raziskave</t>
  </si>
  <si>
    <t>Geothermal Research Facilities</t>
  </si>
  <si>
    <t xml:space="preserve">Observatoriji in detektorji gravitacijskih valov </t>
  </si>
  <si>
    <t>Gravitational wave detectors and Observatories</t>
  </si>
  <si>
    <t>Sistemi fizike visokih energij</t>
  </si>
  <si>
    <t>High Energy Physics Facilities</t>
  </si>
  <si>
    <t>"In situ" zemljske opazovalnice</t>
  </si>
  <si>
    <t xml:space="preserve">In situ Earth Observatories </t>
  </si>
  <si>
    <t>"In situ" morske / sladkovodne opazovalnice</t>
  </si>
  <si>
    <t>In situ Marine/Freshwater Observatories</t>
  </si>
  <si>
    <t>Intenzivni svetlobni viri</t>
  </si>
  <si>
    <t>Intense Light Sources</t>
  </si>
  <si>
    <t>Intenzivni neutronski viri</t>
  </si>
  <si>
    <t>Intense Neutron Sources</t>
  </si>
  <si>
    <t>Morski in pomorski inženirski sistemi</t>
  </si>
  <si>
    <t>Marine &amp;amp; Maritime Engineering Facilities</t>
  </si>
  <si>
    <t xml:space="preserve">Sistemi za sintezo ali testiranje materialov </t>
  </si>
  <si>
    <t>Materials Synthesis or Testing Facilities</t>
  </si>
  <si>
    <t>Matematični kompetenčni centri</t>
  </si>
  <si>
    <t>Mathematics Centres of Competence</t>
  </si>
  <si>
    <t xml:space="preserve">Sistemi s področja strojništva </t>
  </si>
  <si>
    <t>Mechanical Engineering Facilities</t>
  </si>
  <si>
    <t>Mikro-in nanotehnološki sistemi</t>
  </si>
  <si>
    <t>Micro- and Nanotechnology facilities</t>
  </si>
  <si>
    <t>Objekti za nacionalne statistike  (pisarne)</t>
  </si>
  <si>
    <t>National Statistical Facilities (offices)</t>
  </si>
  <si>
    <t xml:space="preserve">Zbirke s področja zgodovine narave </t>
  </si>
  <si>
    <t>Natural History Collections</t>
  </si>
  <si>
    <t xml:space="preserve">Sistemi za jedrske raziskave </t>
  </si>
  <si>
    <t>Nuclear Research Facilities</t>
  </si>
  <si>
    <t>Pilotni pogoni za procesna testiranja</t>
  </si>
  <si>
    <t>Pilot Plants for Process Testing</t>
  </si>
  <si>
    <t>Polarne in kriosferske raziskovalne infrastrukture</t>
  </si>
  <si>
    <t>Polar and Cryospheric Research Infrastructures</t>
  </si>
  <si>
    <t>Repozitoriji referenčnih materialov</t>
  </si>
  <si>
    <t>Reference material repositories</t>
  </si>
  <si>
    <t>Registri in študije/podatkovne baze na osnovi anket</t>
  </si>
  <si>
    <t>Registers and Survey-led Studies/Databases</t>
  </si>
  <si>
    <t xml:space="preserve">Repozitoriji </t>
  </si>
  <si>
    <t>Repositories</t>
  </si>
  <si>
    <t>Raziskovalna letala</t>
  </si>
  <si>
    <t xml:space="preserve">Research Aircraft </t>
  </si>
  <si>
    <t>Raziskovalni arhivi</t>
  </si>
  <si>
    <t>Research Archives</t>
  </si>
  <si>
    <t>Raziskovalne bibliografije</t>
  </si>
  <si>
    <t>Research Bibliographies</t>
  </si>
  <si>
    <t>Sistemi za raziskave podatkov</t>
  </si>
  <si>
    <t>Research Data Service Facilities</t>
  </si>
  <si>
    <t>Raziskovalni sistemi</t>
  </si>
  <si>
    <t>Research Facilities</t>
  </si>
  <si>
    <t>Raziskovalne knjižnice</t>
  </si>
  <si>
    <t>Research Libraries</t>
  </si>
  <si>
    <t xml:space="preserve">Sistemi za za varnost </t>
  </si>
  <si>
    <t>Safety Handling facilities</t>
  </si>
  <si>
    <t>Sistemi za programsko opremo</t>
  </si>
  <si>
    <t xml:space="preserve">Software Service Facilities </t>
  </si>
  <si>
    <t xml:space="preserve">Observatoriji za trdno zemljo, vključno s seizmološkimi postajami </t>
  </si>
  <si>
    <t>Solid Earth Observatories, including Seismological Monitoring Stations</t>
  </si>
  <si>
    <t>Testni sistemi za vesoljsko okolje</t>
  </si>
  <si>
    <t>Space Environment Test Facilities</t>
  </si>
  <si>
    <t>Sistemi za strukturno biologijo</t>
  </si>
  <si>
    <t xml:space="preserve">Structural Biology Facilities </t>
  </si>
  <si>
    <t>Sistemi za sistemsko/računsko biologijo</t>
  </si>
  <si>
    <t>Systems Biology/Computational Biology Facilities</t>
  </si>
  <si>
    <t>Telemedicinski laboratoriji in tehnologije e-zdravja</t>
  </si>
  <si>
    <t>Telemedicine laboratories and E-Health technologies</t>
  </si>
  <si>
    <t>Teleskopi</t>
  </si>
  <si>
    <t>Telescopes</t>
  </si>
  <si>
    <t>Prevajalni raziskovalni centri</t>
  </si>
  <si>
    <t>Translational Research Centres</t>
  </si>
  <si>
    <t>Podzemni laboratoriji</t>
  </si>
  <si>
    <t>Underground Laboratories</t>
  </si>
  <si>
    <t>EVIDENCA RAZISKOVALNE OPREME S PODATKI O MESEČNI UPORABI</t>
  </si>
  <si>
    <t>Polja z zelenim ozadjem so lahko objavljena na portalu SICRIS</t>
  </si>
  <si>
    <t>Struktura lastne cene za uporabo raziskovalne opreme  (v EUR/uro)</t>
  </si>
  <si>
    <t>Številka RO</t>
  </si>
  <si>
    <t>Naziv RO</t>
  </si>
  <si>
    <t>Številka RS</t>
  </si>
  <si>
    <t xml:space="preserve">Šifra
PS / IS
(za P-14 in 
P-16) </t>
  </si>
  <si>
    <t xml:space="preserve"> Skrbnik opreme</t>
  </si>
  <si>
    <t>Številka skrbnika</t>
  </si>
  <si>
    <t>Naziv opreme</t>
  </si>
  <si>
    <t>Leto nabave</t>
  </si>
  <si>
    <t>Naziv opreme v angleškem jeziku</t>
  </si>
  <si>
    <t>Nabavna vrednost (EUR)</t>
  </si>
  <si>
    <t>Vir sofinanciranja iz javnih sredstev
(Paket ARRS, drugi javni viri)</t>
  </si>
  <si>
    <t>Opis postopka dostopa do opreme - (čas, največ 5 stavkov)</t>
  </si>
  <si>
    <t>Opis postopka dostopa do opreme v angleškem jeziku</t>
  </si>
  <si>
    <t>Namembnost opreme in dodatne informacije (največ 5 stavkov)</t>
  </si>
  <si>
    <t>Namembnost opreme in dodatne informacije v angleškem jeziku</t>
  </si>
  <si>
    <t>Inventarna številka v knjigovodski evidenci</t>
  </si>
  <si>
    <t>Cena za uporabo raziskovalne opreme za izučenega uporabnika
(v EUR/uro)</t>
  </si>
  <si>
    <t>Stroški amortizacije</t>
  </si>
  <si>
    <t>Stroški materiala in storitev za vzdrževanje opeme</t>
  </si>
  <si>
    <t>Stroški dela</t>
  </si>
  <si>
    <t>Skupaj lastna cena/uro</t>
  </si>
  <si>
    <t>Letna stopnja izkoriščenosti v % v pretek. koled. letu</t>
  </si>
  <si>
    <t>Stopnja odpisanosti v % konec pret. koled. leta</t>
  </si>
  <si>
    <t>Spletna stran RO (predstavitev opreme, pogoj dostopa,cenik)</t>
  </si>
  <si>
    <t>Klasifikacija
Univ. v Leedsu</t>
  </si>
  <si>
    <t>Klasif. MERIL</t>
  </si>
  <si>
    <t>Zap.št. nakupa
(če je vir sofinanciranja
Paket ARRS)</t>
  </si>
  <si>
    <t>Stroški dela za operaterja (se prištejejo ceni za uporabo za neizučene uporabnike)</t>
  </si>
  <si>
    <t>Doba amortiziranja</t>
  </si>
  <si>
    <t>Mesečna stopnja izkoriščenosti (v %) v navednem mesecu</t>
  </si>
  <si>
    <t>Projekt oz. program 1</t>
  </si>
  <si>
    <t>Projekt oz. program 2</t>
  </si>
  <si>
    <t>Projekt oz. program 3</t>
  </si>
  <si>
    <t>Projekt oz. program 4</t>
  </si>
  <si>
    <t>Drug namen</t>
  </si>
  <si>
    <t>Šifra programa oz. projekta</t>
  </si>
  <si>
    <t>Uporabnik</t>
  </si>
  <si>
    <t>% upor.</t>
  </si>
  <si>
    <t>Namen</t>
  </si>
  <si>
    <t xml:space="preserve">Kemijski inštitut </t>
  </si>
  <si>
    <t>P1-0005</t>
  </si>
  <si>
    <t>Albreht Alen</t>
  </si>
  <si>
    <t>Tekočinski kromatograf HPLC</t>
  </si>
  <si>
    <t>Liquid chromatograph HPLC</t>
  </si>
  <si>
    <r>
      <t xml:space="preserve">Programi, projekti </t>
    </r>
    <r>
      <rPr>
        <sz val="10"/>
        <rFont val="Arial"/>
        <family val="2"/>
      </rPr>
      <t>ARRS in/ali</t>
    </r>
    <r>
      <rPr>
        <sz val="11"/>
        <rFont val="Calibri"/>
        <family val="2"/>
        <charset val="238"/>
      </rPr>
      <t xml:space="preserve">  tržni presežek</t>
    </r>
  </si>
  <si>
    <t>Usposobljeni uporabniki sistema dostopajo do le-tega po predhodnem medsebojnem dogovoru in z dovoljenjem skrbnika sistema.</t>
  </si>
  <si>
    <t>Qualified users access to the system by a previous mutual agreement and with the permission of the system manager.</t>
  </si>
  <si>
    <t>Analitika organskih analitov, sistem je prednostno namenjen separacijam na osnovi reverzne faze.</t>
  </si>
  <si>
    <t xml:space="preserve">Analytics of organic analytes. The primary system purpose are reversed-phase separations. </t>
  </si>
  <si>
    <t>KI 13516</t>
  </si>
  <si>
    <t>https://www.ki.si/departments/d06-department-of-food-chemistry/equipment/</t>
  </si>
  <si>
    <t>Mitja Križman, Alen Albreht,</t>
  </si>
  <si>
    <t/>
  </si>
  <si>
    <t>HPLC sistem 
(HPLC-PDA-FL-CAD-ECD)</t>
  </si>
  <si>
    <t>HPLC system 
(HPLC-PDA-FL-CAD-ECD)</t>
  </si>
  <si>
    <t>Paket 16</t>
  </si>
  <si>
    <t>KI 15340</t>
  </si>
  <si>
    <t>2015/138</t>
  </si>
  <si>
    <t>Mitja Križman, Alen Albreht, Vesna Glavnik, URška Jug, Mateja Puklavec</t>
  </si>
  <si>
    <t>P2-0393</t>
  </si>
  <si>
    <t>Bele Marjan</t>
  </si>
  <si>
    <t>Mikroskop na atomsko silo / vrstični tunelski mikroskop z elektrokemijsko celico</t>
  </si>
  <si>
    <t>MultiMode V Scanning Probe Microscope (Veeco Instruments Inc.)</t>
  </si>
  <si>
    <t>Paket 13</t>
  </si>
  <si>
    <t>Trenutno je oprema na voljo zgolj partnerjem pri nakupu opreme, ki obsegajo raziskovalce na KI ter zunanje solastnike iz FKKT, FFA, IJS in FS MB.</t>
  </si>
  <si>
    <t>Access to the machine is limited to partners, which claim a share. These are employes of different laboratories of NIC, Faculty of chemistry and chemical technology, Faculty of pharmacy and Faculty of mechanical engineering MB.</t>
  </si>
  <si>
    <t>Karakterizacija vse vrste materialov na molekularnem nivoju. Možnost meritev v sistemih med njihovim delovanjem ter uporaba v bioloških sistemih pri pogojih, ki so prisotni v njihovih naravnih okoljih.</t>
  </si>
  <si>
    <t>Characterisation of different materials at the molecular level. Possiblity of in situ measurements and use to analyse biological systems in their living environment.</t>
  </si>
  <si>
    <t>KI 9798, KI 9797</t>
  </si>
  <si>
    <t>https://www.ki.si/odseki/d10-odsek-za-kemijo-materialov/elektronska-mikroskopija-in-katalizatorji/elektronska-mikroskopija/</t>
  </si>
  <si>
    <t>KI</t>
  </si>
  <si>
    <t>KI - L12</t>
  </si>
  <si>
    <t>Angelja Kjara Surca</t>
  </si>
  <si>
    <t>Iva Hafner Bratkovič</t>
  </si>
  <si>
    <t>P1-0034</t>
  </si>
  <si>
    <t xml:space="preserve">Ahmed Kreta </t>
  </si>
  <si>
    <t>Zunanji naročnik</t>
  </si>
  <si>
    <t>Uroš Maver</t>
  </si>
  <si>
    <t>P4-0176</t>
  </si>
  <si>
    <t>Benčina Mojca</t>
  </si>
  <si>
    <t>Večnamenski kinetični optični čitalec mikrotiterskih plošč</t>
  </si>
  <si>
    <t>Plater reader</t>
  </si>
  <si>
    <t>Paket 12</t>
  </si>
  <si>
    <t>dostop ni omejen za raziskovalce s ARRS financiranjem</t>
  </si>
  <si>
    <t>acces is not limited for researchers with ARRS projects</t>
  </si>
  <si>
    <t>Detekcija sprememb luminiscence, fluorescence ali absorbance večjega števila vzorcev .</t>
  </si>
  <si>
    <t>Detection of changes in luminiscence, fluorescence or absorbance of a larger number of samples.</t>
  </si>
  <si>
    <t>KI 7526, KI 7526/1</t>
  </si>
  <si>
    <t>https://www.ki.si/odseki/d12-odsek-za-sintezno-biologijo-in-imunologijo/oprema/</t>
  </si>
  <si>
    <t>N4-0080</t>
  </si>
  <si>
    <t>Roman Jerala</t>
  </si>
  <si>
    <t>J3-9268</t>
  </si>
  <si>
    <t>Mojca Benčina</t>
  </si>
  <si>
    <t>J3-9257</t>
  </si>
  <si>
    <t>Mateja Manček Keber</t>
  </si>
  <si>
    <t xml:space="preserve">Mikroskop za prostorsko in časovno upodabljanje sprememb v živih celicah </t>
  </si>
  <si>
    <t xml:space="preserve">Microscope for spatial and temporal imaging of life cells </t>
  </si>
  <si>
    <t>Časovno dostop ni omejen, če oprema ni zasedena. Zunanji uporabniki plačajo ceno ure z ali brez tehnične pomoči. Vrednost je izračunana iz vrednosti opreme, tekočih stroškov in stroškov servisiranja ter ure tehnične pomoči.</t>
  </si>
  <si>
    <t>If the machine is not occupaied, the time is available for external users. The external users pay the price per hour with or without technical assistance. The value is calculated from the value of the machine, running costs and servicing costs, and hours of technical assistance.</t>
  </si>
  <si>
    <t>Upodabljanje prostorskih in časovnih sprememb fluorescenčno označenih molekul v fiksiranih ali živih celičnih preparatih.</t>
  </si>
  <si>
    <t>Imaging of spatial and temporal changes in fluorescence-labeled molecules in live or fixed cell preparations.</t>
  </si>
  <si>
    <t>KI 8391, KI 8391/1, KI 8391/2,KI 8391/3,KI 8391/4,KI 8391/5</t>
  </si>
  <si>
    <t>Sistem za gojenje živali za delo s patogeni drugega varnostnega razreda: Modul opreme za anestezijo, Lumi-Box, 1.sklop</t>
  </si>
  <si>
    <t xml:space="preserve">The laboratory for exerimental animals for work with pathogens second security class: anesthesia, Lumi-Box, 1. part
 </t>
  </si>
  <si>
    <t>Paket 14</t>
  </si>
  <si>
    <t>Uporaba opreme je omejena in je možna samo po dogovoru.</t>
  </si>
  <si>
    <t>Use of equipment is limited and is only possible by appointment.</t>
  </si>
  <si>
    <t>Gojenje eksperimentalnih živali.</t>
  </si>
  <si>
    <t xml:space="preserve">Hausing of experimental animals.
Growing experimental animals.
</t>
  </si>
  <si>
    <t>KI 10530, KI 10276, KI 9998</t>
  </si>
  <si>
    <t>P1-0391</t>
  </si>
  <si>
    <t>Caserman Simon</t>
  </si>
  <si>
    <t>Kriobanka elementi in postavitev</t>
  </si>
  <si>
    <t>Cryobank</t>
  </si>
  <si>
    <r>
      <t xml:space="preserve">Programi, projekti </t>
    </r>
    <r>
      <rPr>
        <sz val="10"/>
        <rFont val="Arial"/>
        <family val="2"/>
      </rPr>
      <t>ARRS in/ali</t>
    </r>
    <r>
      <rPr>
        <sz val="11"/>
        <rFont val="Calibri"/>
        <family val="2"/>
        <charset val="238"/>
        <scheme val="minor"/>
      </rPr>
      <t xml:space="preserve">  tržni presežek</t>
    </r>
  </si>
  <si>
    <t>Zaradi nevarnosti okužb hranjenih kultur, opreme ni možno uporabljati za zunanje interesente.</t>
  </si>
  <si>
    <t>Due to the risk of infection of stored cell cultures, equipment can not be used for any external clients.</t>
  </si>
  <si>
    <t xml:space="preserve">Oprema je namenjena za shranjevanje celičnih kultur, ki se uporabljajo na oddelku L-11. </t>
  </si>
  <si>
    <t>The equipment is used for storage of cell cultures, which are used in Labooratory L-11.</t>
  </si>
  <si>
    <t>KI 9359</t>
  </si>
  <si>
    <t>https://www.ki.si/index.php?id=704</t>
  </si>
  <si>
    <t>-</t>
  </si>
  <si>
    <t>dr. Simon Caserman</t>
  </si>
  <si>
    <t>Industrija</t>
  </si>
  <si>
    <t>Dečko Urška</t>
  </si>
  <si>
    <t>31814</t>
  </si>
  <si>
    <t>Sistem za tekočinsko kromatografijo ultra visoke ločljivosti (UPLC) Waters Acquitiy H-Class Bio</t>
  </si>
  <si>
    <t xml:space="preserve">Waters Acquity H-Class Bio UPLC System </t>
  </si>
  <si>
    <t>Oprema se uporablja za analize na oddelku L-11. Uporaba za zunanje partnerje je možna ob dogovoru, kjer analize izvedejo zaposleni na L-11, ki so ustrezno izobraženi za uporabo aparature.</t>
  </si>
  <si>
    <t>Equipment is used for analytics in Laboratory L-11. The use for external partners is possible, under the conditions, where our trained staff performs analysis.</t>
  </si>
  <si>
    <t>Oprema je namejnena za analitiko proteinov in peptidov.</t>
  </si>
  <si>
    <t>The equipment is used for protein and peptide analytics.</t>
  </si>
  <si>
    <t>KI 11756</t>
  </si>
  <si>
    <t>https://www.ki.si/odseki/d11-odsek-za-molekularno-biologijo-in-nanobiotehnologijo/podrocja-dejavnosti/</t>
  </si>
  <si>
    <t>/</t>
  </si>
  <si>
    <t>Dražić Goran</t>
  </si>
  <si>
    <t>02556</t>
  </si>
  <si>
    <t>Supermikroskop HR TEM (Jeol)</t>
  </si>
  <si>
    <t xml:space="preserve">ARSTEM - Atomic resolution Cs corrected scanning transmission electron microscope </t>
  </si>
  <si>
    <r>
      <t xml:space="preserve">Programi, projekti </t>
    </r>
    <r>
      <rPr>
        <sz val="10"/>
        <rFont val="Arial"/>
        <family val="2"/>
      </rPr>
      <t>ARRS in/ali  tržni presežek</t>
    </r>
  </si>
  <si>
    <t>Dostop je projekten. Na eni do dveh straneh potencialni uporabnik opiše problem, ki ga želi rešiti z napravo. Če je metoda ustrezna, se z odgovorno osebo dogovori za začetek in obseg dela. Možno je tudi izobraževanje operaterjev s predznanjem.</t>
  </si>
  <si>
    <t>Project type. Customer describes the problem on one to two pages and in the case that the equipment is suitable the customer and responsible person define the date of the start and the extent of the work.</t>
  </si>
  <si>
    <t>Preiskovanje mikrostrukture na atomskem nivoju. Določanje kristalne strukture, kemijske sestave, načina vezave in oksidacijskih stanj. Določanje morfologije in velikosti nanodelcev, tomografija.</t>
  </si>
  <si>
    <t xml:space="preserve">Study of microstructure at atomic level. Determination of crystal structure, chemical composition, bonding, valence state, morphology and size of the nanoparticles. Tomography. </t>
  </si>
  <si>
    <t>KI 13393</t>
  </si>
  <si>
    <t>P2―0393</t>
  </si>
  <si>
    <t>Elena Tchernishova, Francisco Ruiz Zepeda, Gorazd Koderman Podboršek, Goran Drazic</t>
  </si>
  <si>
    <t>P2-0084</t>
  </si>
  <si>
    <t>Sorour Parapari</t>
  </si>
  <si>
    <t>P2-0105</t>
  </si>
  <si>
    <t>Andraja Bencan Golob, Oana Condurache</t>
  </si>
  <si>
    <t>P2-0089</t>
  </si>
  <si>
    <t>Darko Makovec</t>
  </si>
  <si>
    <t>Segrevalno-napetostni nosilec za vzorce</t>
  </si>
  <si>
    <t>Protochips Fusion in situ nosilec za vzorce</t>
  </si>
  <si>
    <t>Programi, projekti ARRS, trg</t>
  </si>
  <si>
    <t>In situ nosilec za vzorce je dodatek k ARSTEM mikroskopu (ga ni mogoče uporabljati ločeno), zato zanj veljajo enaka pravila kot za zgoraj opisano opremo.</t>
  </si>
  <si>
    <t>In situ sample holder is just an attachment to the ARSTEM microscope (can not be used alone), so all the rules for access to the equipment are the same.</t>
  </si>
  <si>
    <t>In situ 4 točkovne meritve električne prevodnosti, študij vpliva električnega polja (+/- 50V DC/AC) na spremembe v strukturi materialov, in situ segrevanje (v vakumu) do 1200 °C.</t>
  </si>
  <si>
    <t>In situ 4 probe electrical conductivity measurements, study of structural changes durigng electrical biasing (+/- 50V DC/AC), in situ heating experiments (in vacuum) up to 1200 °C.</t>
  </si>
  <si>
    <t>KI 15325</t>
  </si>
  <si>
    <t>Goran Dražić, Gorazd Koderman Podboršek</t>
  </si>
  <si>
    <t>Andraja Bencan Golob, Oana Condurach</t>
  </si>
  <si>
    <t>P2-0152</t>
  </si>
  <si>
    <t>Fele Žilnik Ljudmila</t>
  </si>
  <si>
    <t>06259</t>
  </si>
  <si>
    <t>HP ravnotežna celica</t>
  </si>
  <si>
    <t>HP equilibrium cell</t>
  </si>
  <si>
    <t xml:space="preserve">Meritve so mogoče po predhodnem dogovoru. </t>
  </si>
  <si>
    <t xml:space="preserve">Measurements available after prelimenary agreement. </t>
  </si>
  <si>
    <t xml:space="preserve">HP ravnotežna celica (visokotlačna ravnotežna celica) je prvenstveno namenjena določanju faznih ravnotežij pri visokih tlakih z uporabo različnih eksperimentalnih metod ter za določevanje kritičnih točk v večkomponentnih mešanicah. Meritve lahko izvajamo pri konstantnem ali spremenljivem volumnu celice, pri tlakih do 350 bar in temperaturi do 200˚C. Z novo aparaturo lahko študiramo in načrtujemo separacijske in reakcijske procese tudi v bližini ali pod superkritičnimi pogoji. </t>
  </si>
  <si>
    <t>HP equilibrium cell (high-pressure equilibrium cell) is primarily for the determination of phase equilibria at high pressures using a variety of experimental methods and the determination of critical points in multicomponent mixtures. Measurements can be carried out at a constant or a variable volume cell at pressures up to 350 bar and temperatures up to 200 ˚ C. The new apparatus can be studied and planned separation and reaction processes in the near or under supercritical conditions.</t>
  </si>
  <si>
    <t>KI 11159</t>
  </si>
  <si>
    <t>www.ki.si/odseki/d13-odsek-za-katalizo-in-reakcijsko-inzenirstvo/oprema/</t>
  </si>
  <si>
    <t>Dr. Gorica Ivaniš</t>
  </si>
  <si>
    <t>Glavnik Vesna</t>
  </si>
  <si>
    <t>“Flash”/preparativni kromatografski sistem</t>
  </si>
  <si>
    <t>“Flash”/preparativne chromatographic system</t>
  </si>
  <si>
    <t>Paket 18</t>
  </si>
  <si>
    <t>Preparativna kromatografija organskih analitov.</t>
  </si>
  <si>
    <t>Preparative chromatography of organic analytes.</t>
  </si>
  <si>
    <t>KI 16823</t>
  </si>
  <si>
    <t>Jerman Ivan</t>
  </si>
  <si>
    <t>27945</t>
  </si>
  <si>
    <t>Visoko ločljivostni vakumski spektrometer</t>
  </si>
  <si>
    <t>High resolution vacuum spectrometer</t>
  </si>
  <si>
    <t>Paket 17</t>
  </si>
  <si>
    <t xml:space="preserve">Usposobljeni uporabniki sistema dostopajo do le-tega po predhodnem medsebojnem dogovoru in z dovoljenjem skrbnika sistema.
</t>
  </si>
  <si>
    <t>Analitikaanorganskih in  organskih analitov.</t>
  </si>
  <si>
    <t xml:space="preserve">Analytics of inorganic and organic analytes.  </t>
  </si>
  <si>
    <t>KI 16195</t>
  </si>
  <si>
    <t>https://www.ki.si/odseki/d10-odsek-za-kemijo-materialov/razvoj-premazov/oprema/</t>
  </si>
  <si>
    <t>2018/114</t>
  </si>
  <si>
    <t>Nigel Van de Velde</t>
  </si>
  <si>
    <t>J2-1720</t>
  </si>
  <si>
    <t>Helena Spreizer</t>
  </si>
  <si>
    <t>Kapun Gregor</t>
  </si>
  <si>
    <t>Napraševalec PECS za pripr.vzorc.za mikroskopijo</t>
  </si>
  <si>
    <t>Sputer Coater PECS 682 (precision etching coating system</t>
  </si>
  <si>
    <t xml:space="preserve">Napraševalec PECS je pripomoček pri pripravi vzorcev za vrstično elektronsko mikroskopijo, transmisijsko elektronsko mikroskopijo, služi pa tudi kot tehnika oblaganja delcev. Pri elektronski mikroskopiji, še posebej pri kvantitativni elementni analizi, je pomembno, da je površina prevodna. Zaradi te omejitve imamo večkrat težave pri analizi organskih vzorcev, ki so večinoma neprevodni. Pri konkurenčnih aparatih, ki so dostopni na tržišču je največja pomanjkljivost, da pri nanosu prevodne obloge, posamezni delci v nanešeni oblogi, zaradi svoje velikosti, zakrijejo številne morfološke značilnosti in tako popačijo površino. Napraševalec PECS se ponaša z izjemno majhnimi delci v nanosu, s čemer preseže vso konkurenco. Omenjene lastnosti omogočajo vrhunsko pripravo vzorcev, ki je nepogrešljiva za vrhunske objave. </t>
  </si>
  <si>
    <t xml:space="preserve">Sputter Coater PECS is a tool in the preparation of samples for scanning electron microscopy, transmission electron microscopy, and also serves as a cladding technique particles. In electron microscopy, especially in quantitative elemental analysis, it is important that the surface is conductive. Because of this limitation, we have several problems in the analysis of organic samples, most of which are non-conductive. In case of competing appliances, which are available on the market is the biggest drawback to the application of conductive coatings, individual particles in the deposited coating, due to its size, many obscure morphological characteristics and thus distort the surface. Sputter Coater PECS offers exceptionally small particle size in the application, with which exceeds all competition. These features provide superior sample preparation, which is indispensable for the top post.
</t>
  </si>
  <si>
    <t>KI 9799, KI 9799/1</t>
  </si>
  <si>
    <t>https://www.ki.si/odseki/d10-odsek-za-kemijo-materialov/</t>
  </si>
  <si>
    <t>dr. Miran Gaberšček</t>
  </si>
  <si>
    <t>P1-0021</t>
  </si>
  <si>
    <t>dr. Nataša Zabukovec Logar</t>
  </si>
  <si>
    <t>Zuananji uporabniki</t>
  </si>
  <si>
    <t>dr. Blaž Likozar</t>
  </si>
  <si>
    <t>dr. Samo Hočevar</t>
  </si>
  <si>
    <t>P2-0145</t>
  </si>
  <si>
    <t>dr. Ema Žagar</t>
  </si>
  <si>
    <t>Kisovec Matic</t>
  </si>
  <si>
    <t>Sklop naprav za PCR in PCR v realnem času</t>
  </si>
  <si>
    <t>PCR Gradient Palm–Cycler (Corbett) (12) and Real time PCR Light Cycler 480 (Roche) (11)</t>
  </si>
  <si>
    <t>Druge raziskovalne organizacije imajo dostop ob predhodni rezervaciji. Dostop časovno ni omejen, v kolikor naprave niso zasedene. Ceno uporabe naprav izračunamo iz vrednosti aparature, tekočih stroškov, stroškov servisiranja, časa uporabe ter časa tehnične pomoči.</t>
  </si>
  <si>
    <t>Other research organizations  can use the equipment upon request. The costs  are estimated from the value of the apparatus, running and servicing costs,  time of usage, and hours of technical assistance.</t>
  </si>
  <si>
    <t xml:space="preserve">Z napravo PCR izvajamo verižno reakcijo s polimerazo (PCR). Naprava PCR v realnem času omogoča sprotno zasledovanje količine nastalega produkta in kvantitativno detekcijo nukleinskih kislin s pomočjo reakcije PCR. </t>
  </si>
  <si>
    <t>The polymerase chain reaction (PCR) is performed in a PCR thermal cycler. The LightCycler ® 480 Real-Time PCR System is a rapid high-throughput, plate-based real-time PCR amplification and detection instrument.</t>
  </si>
  <si>
    <t>KI 9326</t>
  </si>
  <si>
    <t>Gregor Anderluh</t>
  </si>
  <si>
    <t>P1-0010</t>
  </si>
  <si>
    <t>Franc Avbelj</t>
  </si>
  <si>
    <t>L19 ERC</t>
  </si>
  <si>
    <t>Jernej Ule</t>
  </si>
  <si>
    <t>Krio presevni elektronski mikroskop Glacios</t>
  </si>
  <si>
    <t>Cryogenic transmission electron microscope Glacios</t>
  </si>
  <si>
    <t>paket 17</t>
  </si>
  <si>
    <t xml:space="preserve">Oprema je na voljo notranjim in zunanjim uporabnikom. Uporabniki naj najprej kontaktirajo skrbnika naprave skupaj z osnovnimi podatki o vzorcu. Če je projekt izvedljiv potem lahko uporabnik_ca dobi vnaprej določen termin na mikroskopu za zajem podatkov. Samostojna uporaba opreme je mogoča le za zelo izkušene uporabnike_ce. V primeru neizkušenih uporabnikov_c bo eksperiment lahko izveden s sodelovanjem dokazano izkušenih uporabnikov_c in/ali skrbnika naprave. </t>
  </si>
  <si>
    <t>Equipment is accessible to internal and external users. Potential users should first contact the facility manager  (Matic Kisovec) and discuss the feasibility of the project. If the project is feasible the user may get a predetermined time slot to record data. Only advanced users, who have extensive experience with such equipment can do the experiment themselves. In the case of non-experienced users, the experiments will be done either in collaboration with certified experienced users and/or facility manager.</t>
  </si>
  <si>
    <t>Krioelektronski mikroskop Glacios nam omogoča izvajanje treh glavnih krio tehnik: analiza posameznega delca, kriotomografija in sipanje elektronov na mikro kristalih. S pomočjo teh pristopov lahko opazujemo biološke molekule v skoraj naravnem okolju. Opazovanje ne-bioloških vzorcev je mogoče. Priprava vzorcev za krio mikroskopijo je mogoče na Odseku kjer je oprema nameščena. Cene so okvirne in so lahko različne za različne projekte.</t>
  </si>
  <si>
    <t>CryoEM microscope Glacios enables: single-particle analysis, cryo-tomography and electron diffraction on microcrystals. In this way we can observe biological samples in near native environment. Observation of non-biological samples is also possible. Sample preparation is also possible at the Department where the equipment is located. The prices are approximate and may vary from project to project.</t>
  </si>
  <si>
    <t>KI 16312</t>
  </si>
  <si>
    <t>https://www.ki.si/odseki/d11-odsek-za-molekularno-biologijo-in-nanobiotehnologijo/oprema/krioelektronski-mikroskop-glacios</t>
  </si>
  <si>
    <t>2018/169</t>
  </si>
  <si>
    <t>P4-0407</t>
  </si>
  <si>
    <t>Žel Jana</t>
  </si>
  <si>
    <t>Servisi, redno vzdrževanje, redni cikli čiščenja, izobraževanje</t>
  </si>
  <si>
    <t>Matic Kisovec</t>
  </si>
  <si>
    <t>Križman Mitja</t>
  </si>
  <si>
    <t>LC-MS (Tekočinski kromatograf sklopljen z masnim spektrometrom)</t>
  </si>
  <si>
    <t>LC-MS (Liquid chromatograph hyphenated with mass spectrometer)</t>
  </si>
  <si>
    <t>Določanje analitev na osnovi MS po separaciji s tekočinsko kromatografijo visoke ločljivosti.</t>
  </si>
  <si>
    <t>Determination of analytes based on MS after separation by high-performance liqid chromatography.</t>
  </si>
  <si>
    <t>KI 11566, KI 11566/1</t>
  </si>
  <si>
    <t>P1-0152</t>
  </si>
  <si>
    <t>Likozar Blaž</t>
  </si>
  <si>
    <t xml:space="preserve">Reaktorski/termogravimetrični sistem DynTHERM (TG)   -&gt; Rubotherm TG-GC MS </t>
  </si>
  <si>
    <t xml:space="preserve">Reaction/thermogravimetric system DynTHERM (TG)   -&gt; Rubotherm TG-GC MS </t>
  </si>
  <si>
    <t>Oprema je dostopna vsak delavnik, najmanj med 8:00 in 16:00 uro, in sicer samo ob spremstvu izšolanega (laboratorijskega) operaterja. Za raziskovalce, ki so že predhodno ustrezno izšolani glede uporabe opreme, je dostop možen tudi izven običajnega delovnega časa.</t>
  </si>
  <si>
    <t>Equipment is accessible every work day, at least between 8 am and 4 pm that is only when accompanied by a trained (laboratory) operator. For the researchers, which have been suitably trained beforehand regarding equipment use, the access is possible also beyond the usual working hours.</t>
  </si>
  <si>
    <t>Oprema oziroma reaktor je namenjena za meritve s tehtnico, oziroma ponuja možnost termogravimetrične analize, pri čemer so njegove glavne značilnosti sorazmerno široko območje obratovalnih temperatur, tlakov in pretokov nosilnih plinov. Druga značilnost je možnost uvajanja tako ali drugače agresivnih (oksidativnih, reduktivnih, korozivnih…) plinov v reaktorski del brez poškodbe tehtnice.</t>
  </si>
  <si>
    <t>The equipment, that is the reactor, equipped with a scale or an alternate thermogravimetric analysis, is intended for reaction/process measurements within wide range of operating temperatures, pressures and carrier gas flow rates. The other essential characteristic is the possibility of dosing gases, which are aggressive in this way or the other (oxidative, reducing, corrosive, etc.), into the reaction partition without causing any permanent damage to the scale.</t>
  </si>
  <si>
    <t>KI 12128, KI 12128/1</t>
  </si>
  <si>
    <t>www.ki.sihttps://www.ki.si/odseki/d13-odsek-za-katalizo-in-reakcijsko-inzenirstvo/oprema/</t>
  </si>
  <si>
    <t>Urška Kavčič / Blaž Likozar</t>
  </si>
  <si>
    <t>Kromatograf plinski Shimadzu + detektor</t>
  </si>
  <si>
    <t>Oprema je namenjena za kvalitativno in kvantitavno analizo vzorcev, ki jih je moč upariti, na podlagi kromatografske ločbe posamičnih komponent.</t>
  </si>
  <si>
    <t>Equipment is intended for the qualitative and quantitative of samples, which can be evaporated, based on the chromatographic separation of individual components.</t>
  </si>
  <si>
    <t>KI 15074</t>
  </si>
  <si>
    <t>Urška Kavčič / Miha Grilc</t>
  </si>
  <si>
    <t>Reaktorski sistem (6x Multiple Autoclave system)</t>
  </si>
  <si>
    <t>Reactor system (6x Multiple Autoclave system)</t>
  </si>
  <si>
    <t>Reaktorski sistem s šestimi paralelnimi mešalnimi reaktorji je namenjem hitrejšemu testiranju ter optimizaciji reakcijskih in separacijskih procesov pri povišanih temperaturah in tlakih (max: 350 °C , 200 bar). Volumen posameznega reaktorja je 250 mL.</t>
  </si>
  <si>
    <t>Reactor system with six parallel mixing reactors for  testing and optimization of reaction and separation processes at elevated temperatures and pressures (max: 350 ° C, 200 bar). The volume of each reactor is 250 mL.</t>
  </si>
  <si>
    <t>KI 15297</t>
  </si>
  <si>
    <t>Urška Kavčič / Miha Grilc/ Brigita Hočevar</t>
  </si>
  <si>
    <t>Kromatograf tekočinski ultra visoke ločljivosti  (Thermo-Fisher Scinetific UltiMate™ 3000 UHPLC z DAD/RI)</t>
  </si>
  <si>
    <t xml:space="preserve">Thermo-Fisher Scientific UltiMate™ 3000 UHPLC with DAD/RI </t>
  </si>
  <si>
    <t xml:space="preserve">UHPLC is a chromatography technique normally used for separation, identification and quantification of compounds dissolved in liquid phase. Compounds are adsorbed at the stationary phase of the column, gradually eluted by the mobile phase and detected by the UV-VIS or RI detector. </t>
  </si>
  <si>
    <t>UHPLC je kromatografska tehnika, ki se uporablja za ločevanje, identifikacijo in kvantifikacijo spojin, raztopljenih v tekoči fazi. Spojine se adsorbirajo v stacionarno fazo kolone, ki se postopoma eluirajo z mobilno fazo in so detektirane s pomočjo detektorja UV-VIS ali RI.</t>
  </si>
  <si>
    <t>KI 15206, KI 15206/1</t>
  </si>
  <si>
    <t>Urška Kavčič / Uroš Novak</t>
  </si>
  <si>
    <t>P1-0017</t>
  </si>
  <si>
    <t>Mavri Janez</t>
  </si>
  <si>
    <t>08611</t>
  </si>
  <si>
    <t>Gruča računalnikov - Mlacom Supermicro</t>
  </si>
  <si>
    <t>Računalniška gruča z 20 vozlišči (Supermicro, Intel Xeon E5-2660v2x2, 32GB RAM, 1TB HDD, Mellanox ConnetX-2 VPI Infiniband) in Infiniband switch (Mellanox IS5030)</t>
  </si>
  <si>
    <t>Programi, projekti ARRS in/ali  tržni presežek</t>
  </si>
  <si>
    <t>Oddaljen dostop preko SSH protocola in Client-Server Integracijska shema</t>
  </si>
  <si>
    <t>SSH remote access and Client-Server Integration Scheme</t>
  </si>
  <si>
    <t>Modeliranje in simuliranje procesov na področju znanosti o življenju s poudarkom na optimizaciji procesov pri odkrivanju novih zdravilnih učinkovin (Accelrys Enterprise Platform (AEP)); Kvantno-kemijski izračuni grafenskih sistemov (Gaussian); Optimizacija umetnih nevronskih mrež z genetskim algoritmom (Fortran)</t>
  </si>
  <si>
    <t>Life science modeling and simulation focused on optimizing the drug discovery processes (Accelrys Enterprise Platform (AEP)); Quantum chemical calculations on graphenes (Gaussian); Optimization of Artificial Neural Networks by Genetic Algorithm (Fortran)</t>
  </si>
  <si>
    <t>KI 13418, KI 13418/1, KI 13418/2, KI 13418/3</t>
  </si>
  <si>
    <t>https://www.ki.si/odseki/d01-teoreticni-odsek/azmanov-racunski-center/</t>
  </si>
  <si>
    <t>D01 – L03 Novic</t>
  </si>
  <si>
    <t>P1-0012</t>
  </si>
  <si>
    <t>D01 - L01 Mavri</t>
  </si>
  <si>
    <t>D01 - L14  Merzel</t>
  </si>
  <si>
    <t>D11 - Anderluh</t>
  </si>
  <si>
    <t>Ristić Alenka</t>
  </si>
  <si>
    <t>Termogravimetrični analizator Q5000IR povezan z masnim spektrometrom ThermoStar GSD320</t>
  </si>
  <si>
    <t>Thermogravimetric Analyzer Q5000IR Coupled with a Mass Spectrometer ThermoStar GSD320</t>
  </si>
  <si>
    <t xml:space="preserve">Meritve na voljo vse delovne dni  po predhodnem dogovoru. </t>
  </si>
  <si>
    <t xml:space="preserve">Measurements available on all the working days after prelimenary agreement. </t>
  </si>
  <si>
    <t xml:space="preserve">TG analizator z masnim spektrometrom je nepogrešljivo orodje za karakterizacijo adsorbentov, nanoporoznhi katalizatorjev, ionskih imenjevalcev, polimerov, keramike, zdravil, in drugih materialov. Ti analizatorji služijo za določevanje lastnosti materialov, kot so termična stabilnost materialov, oksidativna stabilnost materialov, sestava večkomponentnih sistemov, kinetika razgradnje materialov, življenjska doba materialov, vplivi korozivne atmosfere na materiale, vsebnost vlage in hlapnih komponent v materialih. Q5000IR je vrhunska raziskovalna TGA aparatura s temperaturno-kontrolirano termotehtnico z visoko občutljivostjo (&lt; 0,1 mikrogram) in ločljivostjo (0,01 mikrogram) ter z dinamičnim odklonom bazne linije: &lt; 10 µg (od 50 do 1.000 °C) in je sklopljen z masnim spektrometrom ThermoStar GSD 320 (merilno območje od 1 do 200 AMU; inštrument ima visoko občutljivost in selektivnost), kar omogoča identifikacijo plinastih komponent, ki nastajajo ali se sproščajo med analizo, kar je še posebej pomembno pri analizi novih materialov. </t>
  </si>
  <si>
    <t xml:space="preserve">TG analyzer with mass spectrometry is an indispensable tool for the characterization of nanoporous catalysts, ion exchangersi, polymers, ceramics, medicine, and other materials. These analyzers are used for the determination of material properties such as thermal stability of materials, oxidative stability of materials, the composition of multicomponent systems, the kinetics of degradation of materials, materials life cycle, the effects of corrosive materials in the atmosphere, moisture and volatile components in materials. Q5000IR is a top research TGA apparatus with a temperature-controlled termotehtnico with high sensitivity (&lt;0.1 microgram) and resolution (0.01 microgram) and a dynamic baseline deviation: &lt;10 mg (50 to 1000 ° C) and is coupled with a mass spectrometer ThermoStar GSD 320 (measuring range from 1 to 200 AMU; instrument has high sensitivity and selectivity), enabling the identification of gaseous components produced or released during the analysis, which is especially important in the analysis of new materials. 
</t>
  </si>
  <si>
    <t>KI 11752, KI 11787</t>
  </si>
  <si>
    <t>https://www.ki.si/departments/d09-department-of-inorganic-chemistry-and-technology/equipment/</t>
  </si>
  <si>
    <t>Suzana Mal, Manca Ocvirk, Nika Vrtovec</t>
  </si>
  <si>
    <t>Temperaturno moduliran diferenčno dinamični kalorineter (Q2000 MDSC)</t>
  </si>
  <si>
    <t>Differential scanning calorimeter (Q2000 MDSC)</t>
  </si>
  <si>
    <t>Diferenčni dinamični kalorimeter se uporablja za proučevanje fizikalno-kemijskih lastnosti trdnih vzorcev, kot je polimorfizem, kristaliničnost in amorfnost. Določamo tališče, temperaturno območje taljenja, temperaturo kristalizacije, entalpijo taljenja, toplotno kapaciteto in steklasti prehod. Q2000 Temperaturno moduliran diferenčno dinamični kalorineter (MDSC) ima avtomatski podajalec vzorcev, omogoča delovanje v temperaturnem območju od -90 ºC do 550 ºC ter kontrolo masnega pretoka plinov. Patentirana T-Zero tehnologija omogoča veliko občutljivost (&lt; 0,2 mW), ločljivost (&gt; 60) ter linearni potek bazne linije z majhnim odstopanjem (&lt; 10 mW),  in direktne meritve toplotne kapacitete preiskovanega vzorca.  Kontrolo, upravljanje ter prikaz trenutnega statusa inštrumenta omogoča programski paket Thermal Advantage preko menijev in programskih funkcij na barvnem ekranu, občutljivem na dotik.</t>
  </si>
  <si>
    <t xml:space="preserve">DSC provides rapid and precise determinations of transition temperatures using minimum amounts of a sample. Common temperature measurements include the following: melting, crystallization, glass transition, heat capacity, polymorphic transition, thermal stability,... Q2000 Modulated Differential Scanning Calorimeter with Autosampler and Mass Flow Control: An advanced research grade MDSC, whose patented Tzero technology provides best sensitivity (&lt; 0.2 uW), resolution (RRI &gt;60), baseline bow and baseline drift (&lt;10 uW) and provides direct heat capacity measurements. The operating temperature range is cooling system dependent with a maximum of 550 to -90 °C. The Q2000 includes  a full VGA color touch screen display for convenient control and monitoring of instrument status. </t>
  </si>
  <si>
    <t>KI 11786</t>
  </si>
  <si>
    <t>Alenka Ristić</t>
  </si>
  <si>
    <t xml:space="preserve">Mazaj Matjaž </t>
  </si>
  <si>
    <t xml:space="preserve">Dinamični analizator za vodno paro IGAsorp-XT </t>
  </si>
  <si>
    <t xml:space="preserve">Dynamic analyzer for water vapour IGAsorp-XT </t>
  </si>
  <si>
    <t>PAKET 18</t>
  </si>
  <si>
    <t>Meritve na voljo vse delovne dni  po predhodnem dogovoru glede .</t>
  </si>
  <si>
    <t>Measurements available on all the working days after prelimenary agreement.</t>
  </si>
  <si>
    <t>Dinamični analizator za vodno paro je optimiziran za visokotemperaturne meritve sorpcijskih izoterm (do 300 °C) preko aktivne regulacije parcialnega vodnega tlaka. S tem popolnoma avtomatiziranim sistemom lahko izvajamo izotermalne, izobarne in temperaturno-programabilne eksperimente.</t>
  </si>
  <si>
    <t>The dynamic water vapor analyzer is optimized for high-temperature measurements of sorption isotherms (up to 300 ° C) via active partial water pressure regulation. A fully automated system can be used for isothermal, isobaric and temperature-program experiments.</t>
  </si>
  <si>
    <t>KI 16893</t>
  </si>
  <si>
    <t>https://www.ki.si/odseki/d09-odsek-za-anorgansko-kemijo-in-tehnologijo/oprema/</t>
  </si>
  <si>
    <t>2019/73</t>
  </si>
  <si>
    <t>Nataša Zabukovec Logar</t>
  </si>
  <si>
    <t>Merzel Franci</t>
  </si>
  <si>
    <t>Gruča računalnikov Supermicro sistem Quad</t>
  </si>
  <si>
    <t>Computer claster Supermicro system Quad</t>
  </si>
  <si>
    <r>
      <rPr>
        <sz val="11"/>
        <rFont val="Calibri"/>
        <family val="2"/>
        <charset val="238"/>
      </rPr>
      <t xml:space="preserve">Programi,  projekti </t>
    </r>
    <r>
      <rPr>
        <sz val="10"/>
        <rFont val="Arial"/>
        <family val="2"/>
        <charset val="1"/>
      </rPr>
      <t>ARRS</t>
    </r>
  </si>
  <si>
    <t>Oddaljen dostop preko SSH protocola in Client-Server Integracijska shema. Dostop je mogoč po predhodnem dogovoru.</t>
  </si>
  <si>
    <t xml:space="preserve">SSH remote access and Client-Server Integration Scheme. Access is possible after prelimenary agreement. </t>
  </si>
  <si>
    <t>Sistem 50 32-jedrnih strežnikov (skupaj 1600 procesorskih jeder), nameščenih v strežniških omarah in povezanih z GigaBit Ethernet stikali. Za določeno število enot, predvidenih za najbolj zahtevne simulacije, je možna nadgradnja na InfiniBand komunikacijo. Računalniški sistem je primeren za široko paleto simulacijskih orodij (kvantne simulacije, QM/MM, klasična dinamika, zvitje proteinov, problemi strukture in reaktivnosti snovi, kemometrijske analize, podpora eksperimentalnim spektroskopskim tehnikam, difuzijski problem, dinamika fluidov). Kemijski inštitut razpolaga z vso potrebno programsko opremo.</t>
  </si>
  <si>
    <t>The computer system consists of 50 32-core servers (with total of 1600 processor cores) installed in server racks and connected by Gigabit Ethernet switches. For the most demanding simulations it is possible to upgrade to the InfiniBand communication. The computer system is suitable for a wide range of different simulations: quantum simulations, QM/MM, classical dynamics, protein folding, structure and reactivity problems, chemometric analysis, support to experimental spectroscopic techniques, diffusion problem, and fluid dynamics. Institute of Chemistry has all the necessary software.</t>
  </si>
  <si>
    <t>KI 11007, KI 11007/1, KI 11007/2, KI 11007/3</t>
  </si>
  <si>
    <t>D01 – L01 Mavri</t>
  </si>
  <si>
    <t>D01 - L14 Merzel</t>
  </si>
  <si>
    <t>Računalniški sistem za Preglov računski center PREVERI</t>
  </si>
  <si>
    <t>Računalniška gruča z 20 vozlišči (Supermicro, Intel Xeon E5-2660v3 @ 2.60 GHz 64GB RAM, 1TB HDD Toshiba, Infiniband)</t>
  </si>
  <si>
    <t xml:space="preserve">KI 15203,
KI 15204, KI 15204/1
</t>
  </si>
  <si>
    <t>D01 - L01  Mavri</t>
  </si>
  <si>
    <t>D13 - Likozar</t>
  </si>
  <si>
    <t xml:space="preserve">Mohorčič Martina </t>
  </si>
  <si>
    <t>Sistem za gojenje živali za delo s patogeni drugega varnostnega razreda - 2. sklop, Centrifuga</t>
  </si>
  <si>
    <t xml:space="preserve">Animal facility for work with BSL2 pathogens, Centrifuge </t>
  </si>
  <si>
    <t>Dostop ni omejen za raziskovalce s financiranjem ARRS</t>
  </si>
  <si>
    <t>Access is not limited to researchers with ARRS projects</t>
  </si>
  <si>
    <t>Centrifugiranje</t>
  </si>
  <si>
    <t>Centrifugation</t>
  </si>
  <si>
    <t>K1 10275</t>
  </si>
  <si>
    <t>J1-9173</t>
  </si>
  <si>
    <t>J4-1711</t>
  </si>
  <si>
    <t>Helena Gradišar</t>
  </si>
  <si>
    <t>Tekočinski kromatograf visoke ločljivosti za hitro analitsko in preparativno separacijo proteinov in organskih spojin</t>
  </si>
  <si>
    <t>HPLC chromatograph</t>
  </si>
  <si>
    <t>Paket 11</t>
  </si>
  <si>
    <t>Opremo lahko uporabljajo usposobljeni operaterji ali pa separacijo izvede tehnik laboratorija L-12. Prednost uporabe inštrumenta imajo člani programske skupine P4-176 ter raziskovalci Kemijskega inštituta. Za zunanje uporabnike bo pripravljen cenik ko se bo pojavil večji interes za uporabo inštrumenta. Doslej smo omogočili uporabo inštrumenta za manjše analize brezplačno.</t>
  </si>
  <si>
    <t>Collaborative research</t>
  </si>
  <si>
    <t xml:space="preserve">Naprava je namenjana za separacijo proteinov in peptidov iz bioloških vzorcev. Doslej so bili to večinoma rekombinantni proteini ter peptidi označeni z različnimi reagenti. Naprava ima UV detektor in je računalniško krmiljena. </t>
  </si>
  <si>
    <t>HPLC with manual injector and fraction collector</t>
  </si>
  <si>
    <t>KI 6777</t>
  </si>
  <si>
    <t>J4-1779</t>
  </si>
  <si>
    <t>Kromatografski sistem 
za čiščenje proteinov</t>
  </si>
  <si>
    <t>Äkta chromatographic system for protein purification</t>
  </si>
  <si>
    <r>
      <t xml:space="preserve">Programi,  projekti </t>
    </r>
    <r>
      <rPr>
        <sz val="10"/>
        <rFont val="Arial"/>
        <family val="2"/>
      </rPr>
      <t>ARRS</t>
    </r>
  </si>
  <si>
    <t>Opremo lahko uporabljajo usposobljeni operaterji ali pa separacijo izvede tehnik odseka D-12. Prednost uporabe inštrumenta imajo člani programske skupine P4-176 ter raziskovalci Kemijskega inštituta. Za zunanje uporabnike bo pripravljen cenik, ko se bo pojavil večji interes za uporabo inštrumenta. Doslej smo omogočili uporabo inštrumenta za manjše analize brezplačno.</t>
  </si>
  <si>
    <t>Äkta - chromatographic system for protein purification with programmable injector and fraction collector</t>
  </si>
  <si>
    <t>KI 15333</t>
  </si>
  <si>
    <t>MaCChines ERC AdG</t>
  </si>
  <si>
    <t>Sistem za gojenje živali za delo s patogeni drugega varnostnega razreda-3. sklop, Modul IVC</t>
  </si>
  <si>
    <t>The laboratory for exerimental animals for work with pathogens second security class - IVC</t>
  </si>
  <si>
    <t xml:space="preserve">Do opreme za vzrejo živali je dostop na dnevni bazi, za opremo menjave in čišlenja kletk na tedenski bazi. Do določenih kosov opreme namenjenih za izvajanje postopkov na živalih (aparat za anestezijo, laminar) se dosopta po potrebi gleden an vrsto poskusa </t>
  </si>
  <si>
    <t xml:space="preserve">Equipment for breeding animals is accessible on a daily basis, whereas equipement for cage washing and changing on a weekly basis. Some aparati are used on demand (anestesia aparatus, procedure laminar flow etc) whenever needed for certain experiments. </t>
  </si>
  <si>
    <t>Oprema je namenjena vzreji poskusinh živali ter izvedbi poskusov in vivo.</t>
  </si>
  <si>
    <t>Equipmetn is dedicated for animal breeding and performing in vivo experiments.</t>
  </si>
  <si>
    <t>K1 10532</t>
  </si>
  <si>
    <t>KI 15656, KI 15656/1</t>
  </si>
  <si>
    <t>Sistem za gojenje živali za delo s patogeni drugega varnostnega razreda, Elektroporator</t>
  </si>
  <si>
    <t>Biorad Gene Pulser  Xcell</t>
  </si>
  <si>
    <t xml:space="preserve">Elektroporator se nahaja v laboratoriju za biotehnologijo (L12) v celičnem laboratoriju 106 (varnostni razred 2). </t>
  </si>
  <si>
    <t>Electroporator can be found in the department of biotecnology  L12 in the  cell culture  106 (safety level 2) laboratory</t>
  </si>
  <si>
    <t xml:space="preserve">Elektroporator se uporablja za vnos plazmidne DNA v prokariontske in evkariontkske celice. </t>
  </si>
  <si>
    <t xml:space="preserve">Electroporator is used to facilitate entry of plasmid DNA into pro and eu kariont cells. </t>
  </si>
  <si>
    <t>K1 10303</t>
  </si>
  <si>
    <t>Spektralni pretočni citometer</t>
  </si>
  <si>
    <t>Spectral flow cytometer</t>
  </si>
  <si>
    <t>Opremo lahko uporabljajo usposobljeni operaterji ali pa analizo izvede tehnik odseka D-12. Prednost uporabe inštrumenta imajo člani programske skupine P4-176 ter raziskovalci Kemijskega inštituta. Za zunanje uporabnike bo pripravljen cenik, ko se bo pojavil večji interes za uporabo inštrumenta.</t>
  </si>
  <si>
    <t>Pretočna citometrija je tehnika, s katero merimo in analiziramo lastnosti posameznih celic, ki v suspenziji ena za drugo potujejo skozi pretočni citometer in jih osvetljujemo z ozkim snopom laserske svetlobe. Spektralna pretočna citometrija uporablja difrakcijske rešetke za razpršitev oddane svetlobe markerja po detektorski mreži, kar omogoča merjenje celotnih spektrov vsakega delca.</t>
  </si>
  <si>
    <t>Flow cytometry is a technique used to detect and measure physical and chemical characteristics of a population of cells or particles. Spectral flow cytometry uses diffraction gratings to disperse the emitted light of a marker across a detector array, which allows for the full spectra from each particle to be measured.</t>
  </si>
  <si>
    <t>KI 16816</t>
  </si>
  <si>
    <t>2019/68</t>
  </si>
  <si>
    <t>J3-1746</t>
  </si>
  <si>
    <t>J3-1752</t>
  </si>
  <si>
    <t>Matjaž Sever</t>
  </si>
  <si>
    <t>Moškon Jože</t>
  </si>
  <si>
    <t>Potenciostat/Galvanostat 
50A</t>
  </si>
  <si>
    <t>The Arbin instrument (5V-50A) has a multi-channel configuration, whereby each of 8 channels are totally independent potentiostats/galvanostats. Software allows straightforward writing of test settings, real-time monitoring of the condition at each channel with multi-mode graphical displaying of the data and possibility of direct data transfer, processing, and plotting. Connection to cell(s) is with 4-point terminals; maximum current (per channel) is 50 A. Current ranges are: 50 A, 10 A, 1 A, 0.1 A; voltage range from 0 V to +5 V. Auxiliary module for recording of temperature is included.</t>
  </si>
  <si>
    <t xml:space="preserve">Vpenjanje (vezava) merilnih celic, kakor tudi nastavitve, sprožitev in spremljanje meritev se izvajajo ročno na mestu inštalacije opreme (PRC -1.18). Dostop na daljavo ni omogočen.  </t>
  </si>
  <si>
    <t>Mounting (connecting) of meassuring cells, as well as test settings, initiating and monitoring of the measurements progress are carried out manually on-site where the equipment is installed (PRC -1.18). Remote access is not enabled.</t>
  </si>
  <si>
    <t>Oprema se uporablja za izvajanje elektrokemijskih meritev na polindustrijskih in industrijskih (komercialnih) kondenzatorjih in baterijah s cilindrično geometrijo ohišja.</t>
  </si>
  <si>
    <t xml:space="preserve">The equipment is used to conduct electrochemical measurements of semi-industrial and industrial (commercial) capacitors and batteries with cylindric </t>
  </si>
  <si>
    <t>KI 15345</t>
  </si>
  <si>
    <t>https://www.ki.si/odseki/d10-odsek-za-kemijo-materialov/moderni-baterijski-sistemi/</t>
  </si>
  <si>
    <t>J7-8270 </t>
  </si>
  <si>
    <t>Naumoska Katerina</t>
  </si>
  <si>
    <t>HPLC–MS sistem z masnim analizatorjem na osnovi 3D ionske pasti</t>
  </si>
  <si>
    <t xml:space="preserve">HPLC–MS system with mass analyzer based on 3D ion trap </t>
  </si>
  <si>
    <t>KI 15885,     KI 15886</t>
  </si>
  <si>
    <t>2018/165</t>
  </si>
  <si>
    <t>Urška Jug, Katerina Naumoska</t>
  </si>
  <si>
    <t xml:space="preserve">Omersa Neža </t>
  </si>
  <si>
    <t>Izotermalni titracijski kalorimeter (VP-ITC, Microcal)</t>
  </si>
  <si>
    <t>Isothermal Titration Calorimeter (VP-ITC, Microcal)</t>
  </si>
  <si>
    <t>VP-ITC je instrument kupljen in uporabljen znotraj konzorcija treh laboratorijev s Kemijskega inštituta in enega iz Leka. Ocena (groba) cene ure za zunanje uporabnike temelji na njeni nabavni vrednosti (oziroma stroških amortizacije), stroških dela in materialov. Odstopanje od te cene je možno glede na različne dejavnike. Uporaba aparature - po dogovoru s skrbnico.</t>
  </si>
  <si>
    <t>VP-ITC is an instrument bought and used by the group of laboratories from the National Institute of Chemistry and by the company Lek.  We are offering a rough estimation of a service price  for external users. This includes the purchase price of the instrument (or amortization), costs of work and materials. The price may vary due to several factors. External users should contact the person responsible for the equipment.</t>
  </si>
  <si>
    <t>Izotermalna titracijska kalorimetrija (ITC) je zlati standard za merjenje biomolekularnih interakcij. Z ITC lahko določimo parametre vezave med molekulami (n, K, ∆H in ΔS) istočasno v enem eksperimentu, kar je velika prednost, saj nam tega ne nudi nobena druga metoda.</t>
  </si>
  <si>
    <t>Isothermal Titration Calorimetry (ITC) is the gold standard for measuring biomolecular interactions.  ITC simultaneously determines all binding parameters (n, K, ∆H and ΔS) in a single experiment – information that cannot be obtained from any other method.</t>
  </si>
  <si>
    <t>KI 8135, KI 8135/1, KI 8136, KI 8136/1</t>
  </si>
  <si>
    <t>http://www.ki.si/index.php?id=704</t>
  </si>
  <si>
    <t>Neža</t>
  </si>
  <si>
    <t>Aparatura za merjenje molekulskih interakcij, Biacore X100</t>
  </si>
  <si>
    <t>Measurement of molecular interactions, Biacore X100</t>
  </si>
  <si>
    <t>Raziskovalci, ki želijo opremo uporabljati, lahko rezervirajo aparaturo preko aplikacije na spletni strani in jo nato uporabljajo po začetnem uvajanju samostojno.</t>
  </si>
  <si>
    <t>Researchers who want to use the equipment can reserve the appliance through the application on the web site and then use it after the initial introduction independently.</t>
  </si>
  <si>
    <t>Oprema je namenjena študiji molekulskih interakcij.  Opremo uporabljajo raziskovalci z D11 in drugih odsekov na KI, kot tudi zunanji uporabniki po predhodnem dogovoru.</t>
  </si>
  <si>
    <t>The eequipment is being used by the researchers from D11 and other deparments from NIC and other researchers from different institutes or University.</t>
  </si>
  <si>
    <t>KI 15130</t>
  </si>
  <si>
    <t>Petek Urša</t>
  </si>
  <si>
    <t>Sklopljeni sistem elektro. celice z masnim spektrometrom</t>
  </si>
  <si>
    <t>Electrochemistry - Mass Spectrometry (EC-MS)</t>
  </si>
  <si>
    <t>Do opreme se lahko dostopa v dogovoru z operaterko (ursa.petek@ki.si)</t>
  </si>
  <si>
    <t xml:space="preserve">Equipment can be accessed by contating the operator at ursa.petek@ki.si. </t>
  </si>
  <si>
    <t xml:space="preserve">EC-MS sistem (Spectro Inlets) se uporablja za MS detekcijo hlapnih in plinskih komponent, ki nastanejo na delovni elektrodi med elektrokemijskim procesom v celici, krmiljeni s potenciostatom (BioLogic). Detektirati je mogoče fragmente z m/z od 1 do 200. Kot delovne elektrode se uporabljajo standardni diski (5 mm premer, 4 mm debeline, Pine), celica je primerna za vodne elektrolite. </t>
  </si>
  <si>
    <t xml:space="preserve">EC-MS (Spectro Inlets) is used to detect gaseous and volatile species evolving from the surface of the working electrode during an electrochemical experiment, as controlled with a potentiostat (BioLogic). Species with m/z 1 to 200 can be detected. The working electrode can be any disk of standard size (5 mm diameter, 4 mm thickness, Pine), the system is designed for aqueous electrolytes. </t>
  </si>
  <si>
    <t>KI 16872</t>
  </si>
  <si>
    <t>https://www.ki.si/odseki/d10-odsek-za-kemijo-materialov/elektrokataliza/oprema/</t>
  </si>
  <si>
    <t>2019/141</t>
  </si>
  <si>
    <t>ERC 123STABLE (Hodnik)</t>
  </si>
  <si>
    <t>Petek</t>
  </si>
  <si>
    <t>NATO OFICeR (Hodnik)</t>
  </si>
  <si>
    <t>P2-0150</t>
  </si>
  <si>
    <t>Pintar Albin</t>
  </si>
  <si>
    <t>Sistem za avtomatsko karakterizacijo katalizatorjev in trdnih snovi (AutoChem 2910)</t>
  </si>
  <si>
    <t>Computer Controlled Device for Characterization of Catalysts and Solid Materials (Micromeritics, AutoChem II 2920)</t>
  </si>
  <si>
    <t>Trajanje izvedbe analiz: 5-7 dni.</t>
  </si>
  <si>
    <t>Sample turnaround time: 5-7 days.</t>
  </si>
  <si>
    <t>Instrument omogoča računalniško podprto karakterizacijo katalizatorjev z naslednjimi metodami: temperaturno-programirana redukcija (-100 - 1100 stopinj Celzija), temperaturno-programirana oksidacija, temperaturno-programirana desorpcija (med drugim določitev kislinsko-bazičnih lastnosti katalizatorjev, adsorbentov in drugih trdnih snovi, tj. koncentracije in porazdelitve jakosti kislinsko-bazičnih centrov na površini materiala, določitev toplote adsorpcije z uporabo različnih adsorbatov (npr. CO, CO2, H2, NH3, voda, ogljikovodiki (npr. benzen, toluen, piridin) na površini trdnih materialov), temperaturno-programirana reakcija, kemisorpcijska analiza (selektivno določitev specifične površine aktivnih faz in stopnje disperzije kovinskih skupkov na nosilcih (katalizatorjih) s kemisorpcijo ogljikovega monoksida, vodika, metana, dušikovih oksidov, amoniaka in drugih kemijsko aktivnih plinov z uporabo dinamične metode), enotočkovna določitev BET specifične površine.</t>
  </si>
  <si>
    <t>The instrument enables computer assisted characterization of catalysts by means of the following techniques: temperature-programmed reduction (-100 – 1100 deg. Centigrade), temperature-programmed oxidation, temperature-programmed desorption (determination of acidic/basic properties of catalysts and other solids, determination of heat of adsorption by using various adsorbates such as CO, CO2, H2, water vapour, saturated and unsaturated hydrocarbons (e.g., benzene, toluene, pyridine)), temperature-programmed reaction, chemisorption analysis (determination of active metal area, crystallite size, active metal dispersion by means of dynamic chemisorption method using various probe molecules such as carbon monoxide, hydrogen, methane, nitrogen oxides, ammonia etc.), single-point determination of BET surface area.</t>
  </si>
  <si>
    <t>KI 7019</t>
  </si>
  <si>
    <t>https://www.ki.si/o-institutu/raziskovalna-infrastruktura/</t>
  </si>
  <si>
    <t>Urška Kavčič</t>
  </si>
  <si>
    <t>Računalniško vodeni sistem za določevanje teksturalnih in adsorpcijskih lastnosti katalizatorjev in trdnih materialov (ASAP 2020)</t>
  </si>
  <si>
    <t>Computer Controlled Device for Determination of Textural and Adsorption Properties of Catalysts and Solid Materials (Micromeritics, ASAP 2020 MP/C)</t>
  </si>
  <si>
    <t xml:space="preserve">Trajanje izvedbe analiz: 5-7 dni. </t>
  </si>
  <si>
    <t>Instrument omogoča: eno- in večtočkovno določitev specifične površine prahov, katalizatorjev, adsorbentov, tabletk, filmov, gelov, kompozitov, polnil, rudnin itd. na osnovi B.E.T. adsorpcijske izoterme v območju od 0.001 do preko 3000 m2/g; določevanje Langmuirjeve površine; določevanje Freundlichovih in Temkinovih izoterm; določevanje volumna por in porazdelitve velikosti por v območju od 0.35 do 500 nm ter evaluacijo rezultatov meritev z uporabo različnih metod (mikropore: MP metoda, t-plot, alfa-S plot, Dubinin-Raduškevič metoda, Dubinin-Astakhov metoda, Horvath-Kawazoe metoda; mezo- in makropore: BJH metoda); analizo adsorpcijskih/desorpcijskih izoterm v celotnem območju mikro- in mezopor z uporabo DFT (Density Functional Theory) metode; določitev volumna in oblike por ter porazdelitve površine por in površinske energije v odvisnosti od velikosti por; določevanje adsorpcijskih/desorpcijskih izoterm in toplote adsorpcije z uporabo različnih adsorbatov (N2, Ar, Kr, CO, CO2, H2, He, voda, ogljikovodiki (benzen, toluen)), ciklično izvajanje adsorpcijskih/desorpcijskih izoterm v poljubno izbranem območju tlakov; določevanje hitrosti adsorpcije različnih adsorbatov na površino adsorbentov pri izbranem tlaku; določitev kislinsko-bazičnih lastnosti katalizatorjev, adsorbentov in drugih trdnih snovi, tj. koncentracije in porazdelitve jakosti kislinsko-bazičnih centrov na površini materiala z uporabo statične (volumetrične) metode; selektivno določitev specifične površine aktivnih faz in stopnje disperzije kovinskih skupkov na nosilcih (katalizatorjih) s kemisorpcijo ogljikovega monoksida, vodika, metana, dušikovih oksidov, amoniaka in drugih kemijsko aktivnih plinov z uporabo statične (volumetrične) metode; določitev jakosti in toplote kemisorpcije različnih adsorbatov na površino trdnih materialov.</t>
  </si>
  <si>
    <t>The device enables: determination of single- and multipoint BET surface area of solid materials in the range of 0.001-3000 m2/g; determination of Langmuir surface area; determination of Freundlich and Temkin isotherms; determination of pore volume and pore area distributions in the range 0.35-500 nm and the evaluation of results by means of various methods (such as MP method, t-plot, alpha-S plot, Dubinin-Radushkevich method, Dubinin-Astakhov method, Horvath-Kavazoe method, BJH method, etc.); analysis of adsorption/desorption isotherms by means of DFT (Density Functional Theory) method in the entire range of micro- and mesopores; determination of adsorption/desorption isotherms and heat of adsorption by using various adsorbates (N2, Ar, Kr, CO, CO2, H2, He, water vapour, saturated and unsaturated hydrocarbons); cyclic determination of adsorption/desorption isotherms in the selected pressure range; determination of rate of adsorption of various adsorbates on the surface of investigated solid at a selected pressure; determination of acidic/basic properties of catalysts and other solids by means of static (volumetric) method; determination of active metal area, crystallite size, active metal dispersion, heat of chemical adsorption, strong and weak chemisorption by means of static (volumetric) chemisorption method.</t>
  </si>
  <si>
    <t>KI 8711, KI 8711/1, KI 8711/2</t>
  </si>
  <si>
    <t>11874</t>
  </si>
  <si>
    <t>Računalniško vodeni večfazni katalitski reaktor</t>
  </si>
  <si>
    <t xml:space="preserve">Computer Controlled Multiphase Catalytic Reactor </t>
  </si>
  <si>
    <t xml:space="preserve">Trajanje izvedbe poskusov: 5 do 15 delovnih dni. </t>
  </si>
  <si>
    <t xml:space="preserve">Duration of catalytic tests: 5 to 15 working days. </t>
  </si>
  <si>
    <t>Računalniško vodeni večfazni katalitski reaktor ima naslednje lastnosti: (i) omogoča računalniško podprto vodenje dvo- in trifaznih katalitskih reakcij pri temperaturah do 900 stopinj Celzija (z natančnostjo +/- 2 stopinji Celzija) in celokupnem tlaku do 100 bar (z natančnostjo +/- 0.2 bar) v kontinuirnem načinu obratovanja (kapalni LIR tokovni režim); (ii) opremljen je s šestimi elektronskimi regulatorji pretoka, s čimer omogoča kontrolirano in ločeno uvajanje več plinskih mešanic ter zagotavlja njihovo učinkovito mešanje pred vstopom plinaste faze v katalitski reaktor; (iii) reaktorski sistem je skonstruiran tako, da omogoča predgrevanje plinaste in kapljevinaste faze pred njunim vstopom v katalitski reaktor, v katerem se nahaja katalizator (do pet gramov); (iv) opremljen je s hladilnikom/kondenzatorjem kapljevinaste faze, ki deluje na Peltier-evem principu; (v) reaktorski sistem je opremljen z visokotlačnim separatorjem plinaste in kapljevinaste faze, pri čemer je zadrževani volumen kapljevinaste faze v separatorju manjši od 0.5 mililitra; (vi) reaktorski sistem je opremljen s HPLC črpalko, ki zagotavlja natančno uvajanje kapljevinaste faze v reaktorski sistem z volumskim pretokom od 0.01 do 5.0 ml/min; (vii) reaktorski sistem ima priključek za sklopitev z analiznim instrumentom (npr. s plinskim kromatografom) za analizo plinske faze ob izstopu iz katalitičnega sloja.</t>
  </si>
  <si>
    <t>Computer Controlled Multiphase Catalytic Reactor has the following properties: (i) the reactor unit enables to carry out computer-controlled two- or three-phase heterogeneously catalyzed reactions at temperatures up to 900 degrees Centigrade (precision +/- 2 deg. C) and pressures up to 100 bar (precision +/- 0.2 bar) in a continuous operating mode (LIR trickle-flow regime in the case of three-phase reactions); (ii) the reactor system is equipped with six electronic mass-flow controllers that enable controlled delivery of several gas mixtures to the top of the catalytic bed. The unit is equipped with a gas mixer that provides efficient mixing of fed gases before entering the catalytic reactor; (iii) the construction of reactor system enables preheating of both gas and liquid phase before entering the catalytic reactor; (iv) the unit enables testing of up to 5 grams of a solid catalyst in the catalytic reactor.; (v) the reactor is equipped with a high-pressure gas-liquid separator that is cooled by a Peltier-based cooler. Dead volume of the liquid phase in the separator is below 0.5 ml; (vi) the reactor system is equipped with a HPLC pump that enables accurate delivery of a feed liquid-phase in the volumetric range of 0.01-5.0 ml/min; (vii) the reactor system is designed in such a way that it enables to connect an analytical instrument (e.g. GC chromatograph) to the reactor outlet in order to perform representative analysis of gas phase discharged from the catalytic bed.</t>
  </si>
  <si>
    <t>KI 10208, KI 10208/1</t>
  </si>
  <si>
    <t>Sanjay Gopal Ullattil</t>
  </si>
  <si>
    <t>Instrument za karakterizacijo heterogenih katalizatorjev (Micromeritics, model AutoChem II 2920)</t>
  </si>
  <si>
    <t>Computer Controlled Device for Characterization of Catalysts and Solid Materials (Micromeritics, model AutoChem II 2920)</t>
  </si>
  <si>
    <t>KI 13758</t>
  </si>
  <si>
    <t>Gregor Žerjav</t>
  </si>
  <si>
    <t>Albin Pintar</t>
  </si>
  <si>
    <t>J7-9401</t>
  </si>
  <si>
    <t>Vikram Sagar Tatiparthi</t>
  </si>
  <si>
    <t>Instrument za sklopitveno karakterizacijo heterogenih katalizatorjev (Pfeiffer Vacuum, model Thermostar)</t>
  </si>
  <si>
    <t>Instrument for hyphenated characterization of heterogeneous catalysts (Pfeiffer Vacuum, model Thermostar)</t>
  </si>
  <si>
    <t>Analizator za sklopitveno karakterizacijo heterogenih katalizatorjev (i) omogoča sklopitev z inštrumenti za karakterizacijo heterogenih katalizatorjev, in sicer za izvajanje temperaturno programiranih (TPR, TPO, TPD) in kemisorpcijskih analiz, kot tudi temperaturno programiranih reakcij; (ii) omogoča kvalitativno, semikvantitativno in kvantitativno selektivno spremljanje teh analiz, kakor tudi temperaturno programiranih reakcij, z različnimi testnimi specijami v masnem območju od 1 do 300 amu; (iii) opremljen je s cevno in neprestano odprto kvarčno kapilaro in končnim modulom za povezavo z inštrumentom za TPR/TPO/TPD in kemisorpcijske analize; (iv) opremljen je z dvema detektorjema (C-SEM detektor in Faradayev detektor), ki omogočata časovno selektivno in neprekinjeno spremljanje sestave plinske faze. Programska oprema aparata deluje v Windows okolju in omogoča računalniško vodeno obratovanje inštrumenta ter naknadno analizo izmerjenih podatkov.</t>
  </si>
  <si>
    <t>The instrument for hyphenated characterization of heterogeneous catalysts (i) enables hyphenation with instruments for characterization of heterogeneous catalysts that perform temperature-programmed (TPR, TPO, TPD) and chemisorption analyses, as well as temperature-programmed reactions; (ii) enables qualitative, semi-quantitative and quantitative as well as selective monitoring of these analyses and temperature-programmed reactions with a variety of test species in a mass range of 1-300 amu; (iii) it is equipped with a constantly open quartz capillary and a module for connection to the instrument for TPR/TPO/TPD and chemisorption analyses; (iv) it is equipped with two (C-SEM and Faraday) detectors, which allow selective and time-continuous monitoring of the composition of the gas phase. The software operates in a Windows environment and allows computerized operation of the instrument and subsequent analysis of the measured data.</t>
  </si>
  <si>
    <t>KI 15010</t>
  </si>
  <si>
    <t>Ionski kromatograf za analizo anionov</t>
  </si>
  <si>
    <t>Ion chromatograph for analysis of anions in liquid samples</t>
  </si>
  <si>
    <t>Ionski kromatograf s prevodniškim detektorjem omogoča analizo anionov v tekočih vzorcih. Kromatograf je sklopljen z avtomatskim vzorčnikom, ki omogoča analizo do 148 vzorcev. Analiza lahko poteka izokratično - pri konstantni sestavi eluenta ali gradientno - s spreminjajočo sestavo eluenta. Instrument ima vgrajen supresor, kar omogoča analizo sledov  v µg/l.</t>
  </si>
  <si>
    <t>Ion chromatograph equipped with the conductivity detector enables the analysis of anions in liquid samples. The chromatograph is hyphenated with an automatic sampler which is capable to analyse up to 148 samples. Two types of analysis are available: isocratic analyses with the constant eluent composition, and gradient analyses with the varying eluent composition. The instrument has a built in suppressor which enables the analysis of traces (µg/l).</t>
  </si>
  <si>
    <t>KI 15144</t>
  </si>
  <si>
    <t>Špela Božič</t>
  </si>
  <si>
    <t>Sistem za določanje elektronskih lastnosti trdnih praškastih katalizatorjev (Metrohm Autolab, model PGSTAT 302N)</t>
  </si>
  <si>
    <t>System for determing electronic properties of solid powder catalysts - potentiostat (Metrohm Autolab, model PGSTAT 302N)</t>
  </si>
  <si>
    <t>Potenciostat/galvanostat (Metrohm Autolab, model PGSTAT 302N),opremljen z impedančnim modulom FRA32, omogoča določevanje elektronskih lastnosti katalizatorjev v različnih elektrolitih z naslednjimi metodami: ciklična voltametrija , impedančna spektroskopija in določanje gostote električnega toka na površini katalizatorja, pridobljenega z vzbujanjem katalizatorja z vidno ali UV svetlobo. Rezultati elektrokemičnih meritev nam omogočajo določiti hitrost migracije nosilcev nabojev  in gostot električnega toka na površini testiranih katalizatorjih, kar nam omogoča podrobnejši vpogled v  delovanje katalizatorjev, npr. v naprednih oksidacijskih procesih čiščenja voda s uporabo UV ali vidne svetlobe. Sistem za določanje elektronskih lastnosti je sestavljen iz potentiostata/galvanostata in tri-elektrodne elektrokemijske celice. Tri-elektrodna elektrokemijska celica je  sestavljene iz števne elektrode (Pt elektroda), referenčne elektrode (Ag/AgCl elektroda) in delovne elektrode (steklena ogljikova elektroda).</t>
  </si>
  <si>
    <t>The potentiostat/galvanostat (Metrohm Autolab, model PGSTAT 302N), equipped with the impedance module FRA32, allows us to determinate electronic properties of solid powder catalysts in different electrolytes with the following methods: cyclic voltammetry, impedance spectroscopy and determination of photocurrent density on the surface of catalysts obtained by exciting the catalyst with visible or UV light. The results of electrochemical measurements allow us to determine the migration rate of carrier charges and the current density on the surface of tested catalysts, which enables a more detailed insight into the operating  mechanism of catalysts, for example in advanced oxidation processes for cleaning water with the use of UV or visible light. The system for determining the electronic properties consists of the potentiostat/galvanostat and a three-electrode electrochemical cell. The three-electrode electrochemical cell is made of counter electrode (Pt electrode), reference electrode (Ag / AgCl electrode), and working electrode (glassy carbon electrode).</t>
  </si>
  <si>
    <t>KI 15336</t>
  </si>
  <si>
    <t>HPLC instrument</t>
  </si>
  <si>
    <t>HPLC kromatograf z UV DAD detektorjem omogoča analizo različnih analitov v kapljevinastih vzorcih. Kromatograf je opremljen z avtomatskim vzorčevalnikom, ki omogoča analizo do 288 vzorcev. Analiza lahko poteka pri tlakih do 700 bar izokratično - pri konstantni sestavi eluenta ali gradientno - s spreminjajočo sestavo eluenta.</t>
  </si>
  <si>
    <t>HPLC chromatograph equipped with the UV DAD detector enables the analysis of various analytes in liquid samples. The chromatograph is further equipped with an automatic sampler which is capable to analyse up to 288 samples. Two types of analysis are available at pressures up to 700 bar: isocratic analyses with the constant eluent composition, and gradient analyses with the varying eluent composition.</t>
  </si>
  <si>
    <t>KI 16611</t>
  </si>
  <si>
    <t>Anja Sedminek</t>
  </si>
  <si>
    <t>Matevž Roškarič</t>
  </si>
  <si>
    <t>Pirc Katja</t>
  </si>
  <si>
    <t>30762</t>
  </si>
  <si>
    <t>Aparatura za merjenje molekularnih interakcij, Microscale Thermophoresis MST MonoLith NT.115, NanoTemper Technologies</t>
  </si>
  <si>
    <t>Measurements of molecular interactions, Microscale Thermophoresis MST MonoLith NT.115, NanoTemper Technologies</t>
  </si>
  <si>
    <t>Oprema dostopna po predhoni rezervaciji. Rezervacija na spletni strani: http://www.molekulske-interakcije.si/en/reservations/6/mst-monolith-nt115</t>
  </si>
  <si>
    <t>Equipment available by prior reservation on website: http://www.molekulske-interakcije.si/en/reservations/6/mst-monolith-nt115</t>
  </si>
  <si>
    <t>Študije molekularnih interakcij.</t>
  </si>
  <si>
    <t>Analyses of molecular interactions.</t>
  </si>
  <si>
    <t>KI 13517, KI 13517/1</t>
  </si>
  <si>
    <t>http://www.molekulske-interakcije.si/en/equipment/6/mst-monolith-nt115</t>
  </si>
  <si>
    <t>114391: L 11 P1-0391 (Anderluh) 2016 in 111248: L 11 J7-7248 (Ravnikar NIB Podobnik) 2016</t>
  </si>
  <si>
    <t>Katja Pirc</t>
  </si>
  <si>
    <t>P1-0242</t>
  </si>
  <si>
    <t>Plavec Janez</t>
  </si>
  <si>
    <t>DAVID - 800 MHz  spektrometer, hladna sonda</t>
  </si>
  <si>
    <t>2006, 2010,2014,2020</t>
  </si>
  <si>
    <t>DAVID - 800 MHz NMR spectrometer</t>
  </si>
  <si>
    <t>Paket 11,12, drugi javni viri (vključno ESFRI)</t>
  </si>
  <si>
    <t>Na spletni strani NMR centra je vzpostavljen pregleden in uporaben rezervacijski sistem, preko katerega si lahko uporabniki  rezervirajo termine za delo. Projekte, za katere bodo potekale NMR meritve, potrjuje Programski svet NMR centra. Največji uporabniki so raziskovalci s KI, IJS, UL FKKT, UL FFa, farmacevtskih podjetij Krka in Lek.</t>
  </si>
  <si>
    <t xml:space="preserve">We have established transperent reservation system on the NMR centre web page, where our users can make the reservation of the time period for their work. Projects of NMR measurments are confirmed by Programm Council of the NMR centre. The largest users of 800 MHz NMR spectrometer are researchers from NIC, IJS, UL FCCT, UL FFa and pharmaceutic companies Krka and Lek.   </t>
  </si>
  <si>
    <t xml:space="preserve">800 MHz NMR spektrometer služi študijam molekul in sistemov, ki zahtevajo visoko ločljivost in občutljivost. </t>
  </si>
  <si>
    <t>800 MHz NMR spectrometer is used for studies of molecules and systems that require high resolution and sensitivity.</t>
  </si>
  <si>
    <t>KI 7781, KI7781/1-7</t>
  </si>
  <si>
    <t>www.slonmr.si in www.ki.si</t>
  </si>
  <si>
    <t xml:space="preserve">Delo poteka v skladu s programom dela NMR centra. NMR center sodeluje pri izvajanju več kot 80 domačih in tujih programov in projektov.	</t>
  </si>
  <si>
    <t>Vzdrževanje</t>
  </si>
  <si>
    <t>MAGIC - 600 MHz spektrometer</t>
  </si>
  <si>
    <t>2009/2018</t>
  </si>
  <si>
    <t>MAGIC - 600 MHz NMR spectrometer</t>
  </si>
  <si>
    <t>Drugi javni viri</t>
  </si>
  <si>
    <t>600 MHz spektrometer omogoča merjenje trdnih vzorcev.</t>
  </si>
  <si>
    <t>600 MHz spectrometer allows measurement of samples in the solid state.</t>
  </si>
  <si>
    <t>KI 8484, KI 8484/1, KI 5279, KI5279/1,  KI 5279/2, KI 5279/4</t>
  </si>
  <si>
    <t>10082</t>
  </si>
  <si>
    <t>ASKA - Spektrometer Avance Neo 600 MHz NMR</t>
  </si>
  <si>
    <t>ASKA - 600 MHz NMR spectrometer</t>
  </si>
  <si>
    <t>600 MHz NMR spektrometer služi študijam vzorcev v raztopini.</t>
  </si>
  <si>
    <t>600 MHz NMR spectrometer is used for studies of samples in solution state.</t>
  </si>
  <si>
    <t>KI 16309</t>
  </si>
  <si>
    <t>Delo poteka v skladu s programom dela NMR centra. NMR center sodeluje pri izvajanju več kot 80 domačih in tujih programov in projektov.</t>
  </si>
  <si>
    <t xml:space="preserve">LARA - Spektrometer 600MHz </t>
  </si>
  <si>
    <t>2019-2020</t>
  </si>
  <si>
    <t>LARA - 600 MHz NMR spectrometer</t>
  </si>
  <si>
    <t>paket 17, drugi javni viri  (vključno ESFR RI-SI)</t>
  </si>
  <si>
    <t>KI 16398, KI 16398/1-2</t>
  </si>
  <si>
    <t xml:space="preserve">NIKA - Spektrometer 400MHz </t>
  </si>
  <si>
    <t>NIKA - 400 MHz NMR spectrometer</t>
  </si>
  <si>
    <t>400 MHz NMR spektrometer služi spremljanju organske sinteze in analitiki v industriji.</t>
  </si>
  <si>
    <t>400 MHz NMR spectrometer is used for monitoring organic synthesis and analytics related to the industry.</t>
  </si>
  <si>
    <t>KI 16877, 16877/1</t>
  </si>
  <si>
    <t xml:space="preserve">ORO - Spektrometer 600MHz </t>
  </si>
  <si>
    <t>ORO - 600 MHz NMR spectrometer</t>
  </si>
  <si>
    <t xml:space="preserve">600 MHz NMR spektrometer služi študijam vzorcev v raztopini. </t>
  </si>
  <si>
    <t>KI 16797, KI 16797/1-3</t>
  </si>
  <si>
    <t>P1-0002</t>
  </si>
  <si>
    <t>Praprotnik Matej</t>
  </si>
  <si>
    <t>VRANA 15 - nadgradnja (27x računalnik)</t>
  </si>
  <si>
    <t>27 X compute node (Intel(R) Core(TM) i7-6700 CPU @ 3.40GHz; 16 GiB RAM; 25 X GM204 [GeForce GTX 980])</t>
  </si>
  <si>
    <t>Oprema je dostopna vsem sodelavcem Laboratorija za molekularno modeliranje. Dostopnost za ostale uporabnike je mogoča po predhodnem dogovoru.</t>
  </si>
  <si>
    <t>The equipment is available to all the coworkers from the Laboratory for Molecular Modeling. The accessibility of the equipment is also possible for other users with prior agreement.</t>
  </si>
  <si>
    <t xml:space="preserve">Računalniško gručo VRANA uporabljamo za izvajanje simulacij na področju ved o življenju in materialov, pri čemer uporabljamo pristope molekularnega modeliranja. Z opremo tako večskalno modeliramo in simuliramo mehke in biološke snovi, razvijamo simulacijske algoritme za molekularne sisteme z odprtimi mejami in študiramo strukture in funkcije proteinov ter njihove interakcije. </t>
  </si>
  <si>
    <t>The computer cluster VRANA is used for research in life and material sciences using molecular modeling approaches. With the equipment we perform multiscale modeling and simulation of soft and biological matter, we develop open boundary molecular simulation algorithms, and study  structure and function of proteins and protein interactions.</t>
  </si>
  <si>
    <t>KI 13780 , KI 13780/1</t>
  </si>
  <si>
    <t>http://www.cmm.ki.si/vrana/</t>
  </si>
  <si>
    <t xml:space="preserve">prof. dr. Matej Praprotnik </t>
  </si>
  <si>
    <t>VRANA 15 - nadgradnja (40xračunalnik)</t>
  </si>
  <si>
    <t>40 X compute node (Intel(R) Core(TM) i7-7700 CPU @ 3.60GHz; 16GiB RAM)</t>
  </si>
  <si>
    <t>KI 15616</t>
  </si>
  <si>
    <t xml:space="preserve">Visoko zmogljiva rač gruča </t>
  </si>
  <si>
    <t>Programi, projekti ARRS in/ali  tržni presežek; Paket 18</t>
  </si>
  <si>
    <t>KI 16606</t>
  </si>
  <si>
    <t>2019/144</t>
  </si>
  <si>
    <t>Prosen Polona</t>
  </si>
  <si>
    <t>17270</t>
  </si>
  <si>
    <t>Diferenčni dinamični kalorimeter</t>
  </si>
  <si>
    <t>Differential Scanning calorimeter</t>
  </si>
  <si>
    <t xml:space="preserve">Za merjenje na DSC je potrebno poklicati skrbnika instrumenta ali vodjo Laboratorija za polimerno kemijo in tehnologijo. Čas za izvedbo meritev običajno ni daljši od 1 tedna.  </t>
  </si>
  <si>
    <t xml:space="preserve">To perform measurements it is necessary to contact caretaker or head of Laboratory for Polymer Chemistry and Technology. Waiting time is usually not longer than one week. 
</t>
  </si>
  <si>
    <t>DSC je instrument s katerim določamo termične spremembe v materialu. Te so lahko fizikalne (temperatura in entalpija taljenja, temperatura steklastega prehoda, toplotna kapaciteta) ali kemijske (entalpija reakcije).</t>
  </si>
  <si>
    <t>DSC is instrument used to determine thermal changes in material. The changes can be physical (temperature and enthalpy of melting, glass transition temperature, heat capacity) or chemical (enthalpy of reaction).</t>
  </si>
  <si>
    <t>KI 13476</t>
  </si>
  <si>
    <t>https://www.ki.si/za-gospodarstvo/storitve/kemijska-analiza/termicna-analiza/termicna-karakterizacija-polimerov/</t>
  </si>
  <si>
    <t>paket 18</t>
  </si>
  <si>
    <t>L2-5571</t>
  </si>
  <si>
    <t>industrija</t>
  </si>
  <si>
    <t>Stare Jernej</t>
  </si>
  <si>
    <t>20393</t>
  </si>
  <si>
    <t>High performance computer cluster (HPC)</t>
  </si>
  <si>
    <t>Programi, projekti ARRS in/ali  tržni presežek; Paket 17</t>
  </si>
  <si>
    <t>Oddaljen dostop preko SSH protokola in Client-Server integracijske sheme. Kontaktirati vodjo Ažmanovega računskega centra (marjana.novič@ki.si) ali skrbnika opreme (jernej.stare@ki.si). Dostop urejen v 15 dneh.</t>
  </si>
  <si>
    <t>SSH remote access and Client-Server Integration Scheme. Send request to head of Ažman Computing Center (marjana.novic@ki.si) or responsible researcher (jernej.stare@ki.si). Access can be arranged in 15 days.</t>
  </si>
  <si>
    <t>Izvajanje računalniških simulacij in numeričnih algoritmov v paralelnem okolju. Oprema je v prvi vrsti namenjena raziskavam s področja kemije in sorodnih ved, možna pa je tudi uporaba na drugih področjih znanosti ali v komercialne namene.</t>
  </si>
  <si>
    <t>Computer simulations and numerical techniques in a highly parallelized environment. The preferred use of equipment is research in the field of chemistry and related disciplines, but can be extended to other fields of science or commercial applications.</t>
  </si>
  <si>
    <t>KI 16292, KI16292/1</t>
  </si>
  <si>
    <t>2018/72</t>
  </si>
  <si>
    <t>sodelavci programa D01/L01 (vodja J. Mavri)</t>
  </si>
  <si>
    <t>sodelavci programa D01/L03 (vodja M. Novič)</t>
  </si>
  <si>
    <t>sodelavci programa D01/L14 (vodja F. Merzel)</t>
  </si>
  <si>
    <t>sodelavci programa D13 (vodja B. Likozar)</t>
  </si>
  <si>
    <t>sodelavci programa D01/L17 (vodja M. Praprotnik)</t>
  </si>
  <si>
    <t>sodelavci programa D12 (vodja R. Jerala)</t>
  </si>
  <si>
    <t>Supermicro strežnik 6049P-E1CR45L 4 U</t>
  </si>
  <si>
    <t>HPC data server</t>
  </si>
  <si>
    <t>Zagotovljen oddaljeni dostop prek SSH protokola in Client-Server integracijske sheme. Dostop je vezan na uporabo HPC računalniške gruče. ZA uporabo gruče In podatkovnega strežnika kontaktirati vodjo Ažmanovega računskega centra (marjana.novič@ki.si) ali skrbnika opreme (jernej.stare@ki.si). Dostop urejen v 15 dneh.</t>
  </si>
  <si>
    <t>SSH remote access and Client-Server Integration Scheme. Data server is used simulatneously with the HPC cluster. Send request to head of Ažman Computing Center (marjana.novic@ki.si) or responsible researcher (jernej.stare@ki.si). Access can be arranged in 15 days.</t>
  </si>
  <si>
    <t xml:space="preserve">Ustvarjanje, shranjevanje in upravljanje podatkov, pridobljenih na HPC gruči s simulacijskimi orodji. </t>
  </si>
  <si>
    <t>Data creation, storage and management associated with the usage of HPC cluster by using molecular simulation tools.</t>
  </si>
  <si>
    <t>KI 16906, KI 16907</t>
  </si>
  <si>
    <t>2019/119</t>
  </si>
  <si>
    <t>Šala Martin</t>
  </si>
  <si>
    <t>25442</t>
  </si>
  <si>
    <t>Sklopljeni analizni sistem ionska kromatografija - masna spektrometrija</t>
  </si>
  <si>
    <t>Hyphenated analytical system Ion chromatography - mass spectrometry</t>
  </si>
  <si>
    <t>Analitika anorganskih in organskih analitov, sistem je prednostno namenjen separacijam na osnovi ionske izmenjave.</t>
  </si>
  <si>
    <t xml:space="preserve">Analytics of inorganic and organic analytes. The primary system purpose are ion-exchange separations. </t>
  </si>
  <si>
    <t>KI 9787</t>
  </si>
  <si>
    <t>https://www.ki.si/odseki/d04-odsek-za-analizno-kemijo/oprema/</t>
  </si>
  <si>
    <t>Irena Grgić, Johannes T. Van Elteren, Martin Šala, Breda Novak</t>
  </si>
  <si>
    <t xml:space="preserve">Elementni masni spektrometer z lasersko ablacijo </t>
  </si>
  <si>
    <t>Elemental Mass Spectrometer with Laser Ablation Unit (LA-ICP-MS)</t>
  </si>
  <si>
    <t>Sistem LA-ICP-MS je dostopen neomejeno, razen v času, ko je že zaseden. Zunanji naročniki plačajo ceno instrumentalne ure z ali brez operaterja. Cena instrumentalne ure je izračunana na podlagi cene sistema, tekočih stroškov, servisiranja in tekočih stroškov. Ura operaterja je izračunana po klasifikaciji ARRS. Nadaljne informacije so dostopne na lokaciji sistema.</t>
  </si>
  <si>
    <t xml:space="preserve">The hyphenated system LA-ICP-MS in accessible unlimited, except for the time, when it is already in use. The external users pay the price per hour, with or without the operator. Price (per hour) is based on the value of the system, running costs, service costs and consumable costs. The price of the operator is calculated according to the ARRS classification. Futher information available on site. </t>
  </si>
  <si>
    <t>Sklopljeni analizni sistem LA-ICP-MS je sestavljen iz dveh komponent in sicer iz enote za lasersko ablacijo (LA), namenjeno za direktno mikrovzorčenje trdnih materialov s pomočjo laserskega žarka, in masnega spektrometra z ionizacijo v sklopljeni plazmi (ICP-MS), ki služi za detekcijo praktično vseh elementov periodnega sistema. ICP-MS enoto se lahko uporablja tudi ločeno za elementno analitiko različnih raztopin. LA-ICP-MS je sodobna oprema namenjena za površinsko sondiranje (vzdolžno in globinsko
profiliranje) in hkratno določevanje elementov v sledovih in ultrasledovih ter je uporabna na mnogih področjih kot so razvoj novih materialov, farmacija, medicina, biologija, arheologija, forenzika, geologija itd.</t>
  </si>
  <si>
    <t>The hyphenated analytical LA-ICP-MS system consists of two components: a laser ablation unit (LA) for direct microsampling of solid materials, and an inductively coupled plasma mass spectrometer (ICP-MS) for the detection of practicaly all elements of the periodic table. The ICP-MS unit can also be separately used for elemental analysis of various solutions. LA-ICP-MS is an advanced instrument used for surface and depth microprofiling (mapping) of solid materials for trace and ultratrace element analysis and can be applied in different fields, such as material science R&amp;D, farmaceutics, medicine, biology, archeology, forensics, geology, etc.</t>
  </si>
  <si>
    <t>KI 8225, KI 8070, KI 8070/1</t>
  </si>
  <si>
    <t>https://www.ki.si/departments/d04-department-of-analytical-chemistry/equipment/</t>
  </si>
  <si>
    <t xml:space="preserve">P1-0034 </t>
  </si>
  <si>
    <t xml:space="preserve">Johannes T van Elteren, Bojan Budič, Vid Simon Šelih, Martin Šala  </t>
  </si>
  <si>
    <t>L1-4276</t>
  </si>
  <si>
    <t>Johannes T van Elteren, Vid Simon Šelih, Martin Šala, Bojan Budič</t>
  </si>
  <si>
    <t>J1-4029</t>
  </si>
  <si>
    <t>Johannes T van Elteren, Vid Simon Šelih</t>
  </si>
  <si>
    <t>Elementni masni spektrometer z ionizacijo v induktivno sklopljeni plazmi (Agilent, ICP-MS 7900x) + Instrument za lasersko ablacijo (Photon Machines, Analyte G2)</t>
  </si>
  <si>
    <t>Inductively coupled plasma elemental mass spectrometer (Agilent ICP-MS 7900x) + Laser Ablation instrument (Photon Machines, Analyte G2)</t>
  </si>
  <si>
    <t>Po dogovoru s skrbnikom (Vid Simon Šelih)</t>
  </si>
  <si>
    <t xml:space="preserve">Upon agreement with a responsible person (Vid Simon Šelih) </t>
  </si>
  <si>
    <t>Analize sledov elementov, vzorčenje in analiza trdnih vzorcev, površinsko elementno oslikovanje</t>
  </si>
  <si>
    <t>Trace elemental analysis, solid sample analysis, elemental imaging</t>
  </si>
  <si>
    <t>KI 13514, KI 13514/1, KI 13515</t>
  </si>
  <si>
    <t>Odsek za analizno kemijo in FKKT (UL)</t>
  </si>
  <si>
    <t xml:space="preserve">Šala Martin </t>
  </si>
  <si>
    <t>3D interferenčni optični profilometer</t>
  </si>
  <si>
    <t xml:space="preserve">3D interference optical profilometer </t>
  </si>
  <si>
    <t>3D interferenčni optični profilometer je dostopen neomejeno, razen v času, ko je že zaseden. Zunanji naročniki plačajo ceno instrumentalne ure z ali brez operaterja. Cena instrumentalne ure je izračunana na podlagi cene sistema, tekočih stroškov, servisiranja in tekočih stroškov. Ura operaterja je izračunana po klasifikaciji ARRS. Nadaljne informacije so dostopne na lokaciji sistema.</t>
  </si>
  <si>
    <t xml:space="preserve">3D interference optical profilometer in accessible unlimited, except for the time, when it is already in use. The external users pay the price per hour, with or without the operator. Price (per hour) is based on the value of the system, running costs, service costs and consumable costs. The price of the operator is calculated according to the ARRS classification. Futher information available on site. </t>
  </si>
  <si>
    <t>Brezkontaktno merjenje topologije vzorcev.</t>
  </si>
  <si>
    <t>Contactless topological measurements.</t>
  </si>
  <si>
    <t>KI 16610</t>
  </si>
  <si>
    <t>Odsek za analizno kemijo in Odsek za kemijo materialov</t>
  </si>
  <si>
    <t>Švigelj Tomaž</t>
  </si>
  <si>
    <t>Naprava za elektrofiziološke meritve, Orbit mini, Nanion Technologies</t>
  </si>
  <si>
    <t>Instrument for electrophysiological measurements, Orbit mini, Nanion Technologies</t>
  </si>
  <si>
    <t>Kontakt za rezervacijo opreme: tomaz.svigelj@ki.si.  Minimalni cas rezervacije je en dan. Rezervacija naj bo sporocena nekaj dni vnaprej.</t>
  </si>
  <si>
    <t>Contact for reservation: tomaz.svigelj@ki.si. Minimum period for reservation is one day. Reservation should be reported couple of day in advance.</t>
  </si>
  <si>
    <t xml:space="preserve">Naprava je namenjena za merjenje karakteristike por. Naredimo umetni lipidni dvosloj in dodamo protein, ki tvori pore. Apliciramo napetost in merimo spremembe v toku. </t>
  </si>
  <si>
    <t>Purpose of this equipment is to measure pore characteristics.  We prepare an artificial lipid bilayer and add a pore forming protein. Than we apply voltage and measure changes in the current.</t>
  </si>
  <si>
    <t>KI 14346</t>
  </si>
  <si>
    <t>https://www.nanion.de/en/products/orbit-mini.html</t>
  </si>
  <si>
    <t>Marija Srnko</t>
  </si>
  <si>
    <t>38473</t>
  </si>
  <si>
    <t>Kromatografski sistem za čiščenje bioloških molekul</t>
  </si>
  <si>
    <t>Chromatographic system for protein purification ÄKTA pure 25 M1</t>
  </si>
  <si>
    <t>Drugi odseki na Kemijskem inštitutu ali druge raziskovalne organizacije imajo dostop ob predhodem povpraševanju. Opremo lahko uporabljajo usposobljeni operaterji ali pa separacijo izvede osebje odseka D-11. Ceno uporabe naprav izračunamo iz vrednosti aparature, tekočih stroškov, stroškov servisiranja, časa uporabe ter časa tehnične pomoči.</t>
  </si>
  <si>
    <t>Other research organizations  can use the equipment upon request. The equipment can be used by qualified users or in a collaboration with experienced users from D11. The costs  are estimated from the value of the apparatus, running and servicing costs,  time of usage, and hours of technical assistance.</t>
  </si>
  <si>
    <t xml:space="preserve">Naprava je namenjana separacijo in čiščenju proteinov in peptidov iz bioloških vzorcev. Doslej so bili to večinoma rekombinantni proteini. Naprava ima UV detektor in je računalniško krmiljena. </t>
  </si>
  <si>
    <t xml:space="preserve">Chromatographic system is used for protein separation and purification with programmable injector, fraction collector and UV sensor. </t>
  </si>
  <si>
    <t>KI 16883</t>
  </si>
  <si>
    <t>https://www.ki.si/akta</t>
  </si>
  <si>
    <t>2019/147</t>
  </si>
  <si>
    <t>Tomaž Švigelj</t>
  </si>
  <si>
    <t>Maksimiljan Adamek</t>
  </si>
  <si>
    <t>Zabukovec Logar Nataša</t>
  </si>
  <si>
    <t>Rentgenski praškovni difraktometer za visokotemperaturne meritve</t>
  </si>
  <si>
    <t>High-Temperature X-Ray Powder Diffractometer</t>
  </si>
  <si>
    <t xml:space="preserve">Meritve kadarkoli (24 ur na dan, 365 dni v letu) po predhodnem dogovoru. </t>
  </si>
  <si>
    <t xml:space="preserve">Measurements available during 24 hours, 365 days a year at any time, after prelimenary agreement. </t>
  </si>
  <si>
    <t>Meritve praškovnih difraktogramov pri temperaturah od sobne do 1200 st C (sledenje faznih sprememb in kristaliničnosti vzorcev v odvisnosti od temperature)</t>
  </si>
  <si>
    <t>Measurements of powder X-Ray diffractograms in the temperature interval from the room temperature up to 1200 degrees Celsius (to follow phase changes and crystallinity of samples as a function of temperature).</t>
  </si>
  <si>
    <t>KI 9664, KI 9664/1, KI 9664/2</t>
  </si>
  <si>
    <t>Miran Gaberšček</t>
  </si>
  <si>
    <t>Analizator za paro, gravimetrični, adsorpcijski</t>
  </si>
  <si>
    <t>Analyzer for steam, gravimetric, adsorption</t>
  </si>
  <si>
    <t xml:space="preserve">Gravimetrični sorpcijski analizator za vodo (IGA-100) je namenjen meritvam adsorpcije/desorpcije vode par v tlačnem območju od 10-7 do 1 bar z gravimetrično metodo. Meritve se lahko izvajajo v širokem temperaturnem območju (20 – 500 oC), možne pa so tudi meritve pri nižjih  temperaturah (77 K). Namen nakupa je bil pridobiti aparaturo za testiranje sorpcijskih kapacitet za vodo pri različnih pogojih v novih anorganskih in kovinsko-organskih poroznih materialih ter drugih nanostrukturnih materialih v okviru raziskovalnega projekta Napredni materiali za shranjevanje toplotne energije (2010-2013). Študije sorpcijskih kapacitet so nujno potrebne za oceno možnosti uporabe preiskovanih materialov za shranjevanje toplote za daljše obdobje brez izgub (npr. shranjevanje sončne toplote v sončnih kolektorjih pridobljene v toplejših mesecih za uporabo le-te v zimskem času). Nova aparatura nam omogoča efektivnejši  razvoj novih materialov z izboljšanimi sorpcijskimi lastnostmi v primerjavi z dosedaj znanimi adsorbenti, pri katerih je gostota shranjene energije premajhna za širšo uporabo. </t>
  </si>
  <si>
    <t>Gravimetric sorption analyzer for water (IGA-100) is designed to measure the adsorption / desorption of water in porous solids in the pressure range from 10-7 to 1 bar by the gravimetric method. Measurements can be made over a wide temperature range (20 - 500 oC), and also at low temperatures (77 K). The purpose of the purchase was to acquire the apparatus for testing sorption capacity for water at various conditions of new inorganic and metal-organic porous materials and other nanostructured materials in a research project Advanced materials for thermal energy storage (2010-2013). Sorption capacity studies are necessary to evaluate the use of test materials to store heat for long periods without loss (eg solar heat storage in solar thermal collectors produced in the warmer months to use it in the winter). The new apparatus allows the most effective development of new materials with improved sorption properties compared to previously known adsorbents, where the density of the stored energy is too low for wider use.</t>
  </si>
  <si>
    <t>KI 11660</t>
  </si>
  <si>
    <t>Plinski adsorpcijski analizator  Quantachrome IQ3</t>
  </si>
  <si>
    <t>Analyzer for gas adsorption Quantachrome</t>
  </si>
  <si>
    <t xml:space="preserve">Plinski adsorpcijski analizator je nepogrešljivo orodje za karakterizacijo in razvoj novih poroznih materialov. Analizator Quantachrome IQ3 je popolnoma avtomatizirana aparatura primerna za natančno določevanje teksturnih lastnosti materialov, kot sta velikost in oblika por v območju od ultramikropor (od 0.4 nm) do mezopor (do 330 nm), specifična površina in porazdelitev por. Naštete lastnosti so zelo pomembne, ker določajo in pogojujeo vrednost ter uporabnost različnih materialov, npr. keramike, pigmentov, premazov, heterogenih katalizatorjev, cementov, polimerov, adsorbentov in drugih trdnih materialov. Sistem omogoča hkratno analizo treh vzorcev z uporabo različnih adsorbatov (argon, dušik, ogljikov dioksid, kripon, kisik) z manometrično metodo v tlačnem območju od visokega vakuuma (od 1x10-7 torr) do sobnih pogojev (750 torr, oz. 1 bar) in temperaturnem območju od 77K do sobne temperature. Sistem je opremljen z integrirano enoto za hkratno degaziranje 4 vzorcev do 450 °C z namenom predhodne priprave. </t>
  </si>
  <si>
    <t xml:space="preserve">Gas sorption analyzer is basic tool for characterization and development of new porous materials. Analyzer Quantachrome IQ3 is fully automated system suitable for accurate determination of texturalproperties of materials, such as size and shape of the pores within the ultramicropore and wide mesopore region (0.4 - 330 nm), specific surface area and pore size distribution. These properties are very important, since they govern the application value of investigated materials, e.g. ceramics, dyes, coatings, heterogenous catalysts, cements, polymers, adsorbents, etc. System enables simultaneous analysis of three samples using different adsobates (argon, nitrogen, carbon dioxide, kripton, oxygen) with manometric method at pressure range from ultra-high vacuum (from 1.10-7 torr) up to ambient pressure (750 torr or 1 bar) and temperature rtange from 77K to room temperature. System is equipped with integrated unit for simultaneous degassing of four samples up to 450 °C for the purposes of pre-measuement sample preparation.   </t>
  </si>
  <si>
    <t>KI 16140</t>
  </si>
  <si>
    <t>2018/201</t>
  </si>
  <si>
    <t>Rentgenski praškovni difraktometer s tremi valovnimi dolžinami</t>
  </si>
  <si>
    <t>X-Ray Powder diffractometer with three wavelenghts</t>
  </si>
  <si>
    <t>Meritve praškovnih difraktogramoz različnimi valovnimi dolžinami (Cu, Mo, Ag), PDF, in-situ analiza)</t>
  </si>
  <si>
    <t>Measurements of powder X-ray diffractograms with Cu, Mo, Ag wave., PDF, in-situ analysis)</t>
  </si>
  <si>
    <t>KI 16469</t>
  </si>
  <si>
    <t>https://www.ki.si/odseki/d09-odsek-za-anorgansko-kemijo-in-tehnologijo/oprema-in-ekspertiza-za-industrijo/</t>
  </si>
  <si>
    <t>2018/192</t>
  </si>
  <si>
    <t>Žagar Ema</t>
  </si>
  <si>
    <t>Laserski fotometer za statične in dinamične meritve sipanja svetlobe za povezavo s tekočinsko kromatografijo</t>
  </si>
  <si>
    <t xml:space="preserve">Static and Dynamic Light Scattering Device for Light Scattering Measurements in Combination with Liquid Chromatography </t>
  </si>
  <si>
    <t>kontaktna oseba: dr. Ema Žagar (tel. št.: 01-4760203);
cena analize: se obračunava po efektivnih delovnih urah</t>
  </si>
  <si>
    <t>Contact person: dr. Ema Žagar 
Price analysis: is charged at the actual working hours</t>
  </si>
  <si>
    <t xml:space="preserve">Določanje:
absolutnih povprečij molskih mas polimerov
porazdelitvi molskih mas (polidisperznost) polimerov 
povprečno velikost makromolekul (povprečen radij sukanja)
kvaliteta izbranega topila (drugi virialni koeficient)
konformacija makromolekul v raztopini
interakcije različnih polimerov v raztopini
preferenčna solvatacija polimerov v večkomponentnih topilih
heterogenosti kemijske sestave polimerov </t>
  </si>
  <si>
    <t>Determination of:
Absolute molar mass averages of polymers
Molar mass distribution (polydispersity) of polymers
Average macromolecular size (average radius of gyration)
Solvent quality (second virial coefficient) 
Macromolecular conformation in solution
Interactions of polymers in solutions
Polymer preferential solvatation in multicomponent solvents
Heterogeneity of polymer chemical composition</t>
  </si>
  <si>
    <t>KI 8682, KI 8682/1, KI 8683</t>
  </si>
  <si>
    <t>https://www.ki.si/odseki/d07-odsek-za-polimerno-kemijo-in-tehnologijo/l07equipment/</t>
  </si>
  <si>
    <t xml:space="preserve">P2-0145 </t>
  </si>
  <si>
    <t>KI, industrija, EU projekti</t>
  </si>
  <si>
    <t>POLYNSPIRE</t>
  </si>
  <si>
    <t>Ema Žagar</t>
  </si>
  <si>
    <t>J2-9214</t>
  </si>
  <si>
    <t>Pretočni sistem za ločevanje makromolekul ali delcev po velikosti z uporabo asimetričnega prečnega pretoka kot zunanjega polja (Asimetric Flow - Field Flow Fractionation, AFFF)</t>
  </si>
  <si>
    <t>Asimetric Flow - Field Flow Fractionation, AFFFF</t>
  </si>
  <si>
    <t xml:space="preserve">Določanje:
absolutnih povprečij molskih mas polimerov
porazdelitvi molskih mas (polidisperznost) polimerov 
povprečno velikost makromolekul (povprečen radij sukanja)
</t>
  </si>
  <si>
    <t xml:space="preserve">Determination of:
Absolute molar mass averages of polymers
Molar mass distribution (polydispersity) of polymers
Average macromolecular size (average radius of gyration)
</t>
  </si>
  <si>
    <t>KI 10531, KI 10531/1</t>
  </si>
  <si>
    <t>J7-1814</t>
  </si>
  <si>
    <t>SF</t>
  </si>
  <si>
    <t>Laserski fotometer</t>
  </si>
  <si>
    <t>Laser photometer</t>
  </si>
  <si>
    <t xml:space="preserve">Laserski fotometer je detektor, ki meri sipanje svetlobe raztopin makromolekul in omogoča določitev povprečij in porazdelitev molskih mas polimerov ter konformacije makromolekul v raztopini. Uporablja se v kombinaciji z AFFF pretočnim sistemom frakcioniranja. </t>
  </si>
  <si>
    <t>Laser photometer, a detector that measures the light scattering of solutions of macromolecules and to determine averages and molecular weight distribution of polymers and conformation of macromolecules in solution. Used in combination with AFFF flow fractionation system.</t>
  </si>
  <si>
    <t>KI 10628</t>
  </si>
  <si>
    <t>N2-0131</t>
  </si>
  <si>
    <t>Pojasnila k obrazcu</t>
  </si>
  <si>
    <t>Splošno</t>
  </si>
  <si>
    <r>
      <t>Obrazec je opredeljen s Pravili</t>
    </r>
    <r>
      <rPr>
        <b/>
        <sz val="10"/>
        <rFont val="Arial"/>
        <family val="2"/>
        <charset val="238"/>
      </rPr>
      <t xml:space="preserve"> </t>
    </r>
    <r>
      <rPr>
        <sz val="10"/>
        <rFont val="Arial"/>
        <family val="2"/>
      </rPr>
      <t>za oblikovanje cen za uporabo raziskovalne opreme, obveščanje in poročanje o uporabi raziskovalne opreme, št. 007-3/2019-1 z dne 23. 1. 2019.</t>
    </r>
  </si>
  <si>
    <t>ARRS spremlja dve klasifikaciji opreme:</t>
  </si>
  <si>
    <t>Klasifikacijo opreme je razvila Univerza v Leedsu, VB.  Spletna stran je:</t>
  </si>
  <si>
    <t>http://researchsupport.leeds.ac.uk/index.php/academic_staff/research_equipment_infrastructure/</t>
  </si>
  <si>
    <t xml:space="preserve">MERIL klasifikacija predstavlja pregled najodličnejše evropske raziskovalne infrastrukture; več o tem na </t>
  </si>
  <si>
    <t>http://portal.meril.eu/converis-esf/static/about</t>
  </si>
  <si>
    <t>Pripombe ali predloge k klasifikaciji ali k prevodu v slovenščino prosimo javite na ARRS.</t>
  </si>
  <si>
    <t>SICRIS</t>
  </si>
  <si>
    <t>Polja z zelenim ozadjem v zavihku Oprema-Equipment so lahko objavljena na SICRIS.</t>
  </si>
  <si>
    <t>Cena uporabe opreme</t>
  </si>
  <si>
    <r>
      <t xml:space="preserve">Ceno uporabe in lastno ceno (stolpca 17 in 21) navedete </t>
    </r>
    <r>
      <rPr>
        <b/>
        <sz val="10"/>
        <rFont val="Arial"/>
        <family val="2"/>
        <charset val="238"/>
      </rPr>
      <t>za izučenega uporabnika.</t>
    </r>
  </si>
  <si>
    <t>Stroški dela za operaterja</t>
  </si>
  <si>
    <t>Če je uporaba možna ali predpisana z operaterjem, ceno operaterja DODATNO navedite v stolpcu "Stroški dela za operaterja (se prištejejo ceni za uporabo za neizučene uporabnike)".</t>
  </si>
  <si>
    <t>V tem primeru je cena uporabe enaka 
(ceni uporabe za izučenega uporabnika) + (stroški dela za operaterja).</t>
  </si>
  <si>
    <r>
      <t>Cene uporabe ne pišete v druga polja</t>
    </r>
    <r>
      <rPr>
        <sz val="10"/>
        <rFont val="Arial"/>
        <family val="2"/>
      </rPr>
      <t>, npr. "Dostop do opreme".</t>
    </r>
  </si>
  <si>
    <t>Cena na uro</t>
  </si>
  <si>
    <r>
      <t>Ceno vedno navedite preračunano na uro</t>
    </r>
    <r>
      <rPr>
        <sz val="10"/>
        <rFont val="Arial"/>
        <family val="2"/>
      </rPr>
      <t>, tudi če meritev obvezno traja več ur ali cel dan (to podrobnost dodajte v "Dostop do opreme").</t>
    </r>
  </si>
  <si>
    <t>Inštitut za matematiko, fiziko in mehaniko</t>
  </si>
  <si>
    <t>101-3</t>
  </si>
  <si>
    <t>I0-0002</t>
  </si>
  <si>
    <t>Vojko Jazbinšek</t>
  </si>
  <si>
    <t>Merilnik magnetnih lastnosti  (QD-MPMS-XL5) s SQUID magnetometrom</t>
  </si>
  <si>
    <t>Magnetic properties measuring system  (QD MPMS-XL-5) with SQUID magnetometer</t>
  </si>
  <si>
    <t>Paket 10</t>
  </si>
  <si>
    <t>Oprema je dostopna v Centru za magnetne meritve (Cmag). Meritve izvajamo  predvsem za člane skupine CMag. Za zunanje uprabnike so meritve možne v dogovoru s prof. dr. Zvonkom Jagličićem (email: zvonko.jaglicic@imfm.si)</t>
  </si>
  <si>
    <t>Agreement with prof. dr. Zvonko Jagličić (email: zvonko.jaglicic@imfm.si)</t>
  </si>
  <si>
    <t>Natančno merjenje magnetnih lastnosti snovi v temperaturnem območju od 1.9 K do 400 K.</t>
  </si>
  <si>
    <t>Precise measurements of magnetic properties of substances in the temperature interval from 1.9 K to 400 K</t>
  </si>
  <si>
    <t>fizika.imfm.si/IP</t>
  </si>
  <si>
    <t>P2-0348</t>
  </si>
  <si>
    <t>Zvonko Jagličić</t>
  </si>
  <si>
    <t>P1-0125</t>
  </si>
  <si>
    <t>Janez Dolinšek</t>
  </si>
  <si>
    <t>P1-0040</t>
  </si>
  <si>
    <t>Dragan Mihailović</t>
  </si>
  <si>
    <t>P1-0045</t>
  </si>
  <si>
    <t>Zoran Mazej</t>
  </si>
  <si>
    <t>Feroelektrični analizator z magnetnim modulom</t>
  </si>
  <si>
    <t>Ferroelectric analyzator with magnetic module</t>
  </si>
  <si>
    <t>Oprema ja dostopna na Jadranski 19, soba 308. Za zunanje uporabnike je dostopna v dogovoru z Vojkom Jazbinškom (email: vojko.jazbinsek@imfm.si)</t>
  </si>
  <si>
    <t>Agreement with dr. Vojko Jazbinšek  (email: vojko.jazbinsek@imfm.si)</t>
  </si>
  <si>
    <t>Merjenje električnih  lastnosti snovi (dielektriki, feroelektriki, multiferoiki)</t>
  </si>
  <si>
    <t>Measurements of electric properties (dielektrics, ferroelectrics, multiferroics)</t>
  </si>
  <si>
    <t>UL FKKT</t>
  </si>
  <si>
    <t>001</t>
  </si>
  <si>
    <t>I0-0022</t>
  </si>
  <si>
    <t>Janez Košmrlj</t>
  </si>
  <si>
    <t>Bruker AVANCE 500 MHz NMR spektrometer</t>
  </si>
  <si>
    <t xml:space="preserve"> Bruker AVANCE 500 MHz NMR spectrometer</t>
  </si>
  <si>
    <t>Načela za uporabo inštrumentalnega časa so objavljena na spletni strani IC UL FKKT (http://www.fkkt.uni-lj.si/sl/raziskovalna-infrastruktura/enota-za-analizo-organskih-molekul/nmr-500/)</t>
  </si>
  <si>
    <t>Services are available to all subject to previous notice. Details can be found at http://www.fkkt.uni-lj.si/en/research-infrastructure/nmr-spectroscopy-unit-ic-ul-fkkt-equipment/</t>
  </si>
  <si>
    <t>Oprema je namenjena raziskovalcem za določanje strukture, konformacij in dinamike molekul v raztopini</t>
  </si>
  <si>
    <t>The equipment enables the determination of structure, conforamtion, and dynamics of molecules in solution</t>
  </si>
  <si>
    <t>013767</t>
  </si>
  <si>
    <t>http://www.fkkt.uni-lj.si/sl/storitve/#c397</t>
  </si>
  <si>
    <t>P1-0230</t>
  </si>
  <si>
    <t>P-0179</t>
  </si>
  <si>
    <t>Jurij Svete</t>
  </si>
  <si>
    <t>P1-0175</t>
  </si>
  <si>
    <t>Anton Meden</t>
  </si>
  <si>
    <t>P1-0134</t>
  </si>
  <si>
    <t>Urška Lavrenčič Štangar</t>
  </si>
  <si>
    <t>Vzdrževanje, pedagoško delo, ostali programi in projekti, zunanji</t>
  </si>
  <si>
    <t>006</t>
  </si>
  <si>
    <t>P1-0201</t>
  </si>
  <si>
    <t>Ksenija Kogej</t>
  </si>
  <si>
    <t>04614</t>
  </si>
  <si>
    <t>"3D-DLS Research Lab" raziskovalni inštrument za merjenje (3D) dinamičnega in statičnega sipanja laserske svetlobe</t>
  </si>
  <si>
    <t>3D DLS Spectrometer, LS Instruments GmbH</t>
  </si>
  <si>
    <t>Oprema je dostopna le po predhodnem dogovoru in pod vodstvom strokovno usposobljene osebe. Cena določitve hidrodinamskega radija  in molske mase je odvisna od zahtevnosti meritve in računskih postopkov ter interpretacije rezultatov. Določi se s skrbnikom inštrumenta oziroma operaterjem.</t>
  </si>
  <si>
    <t>The qeuipment is available on the basis of a previous agreement and with a supervision of authorized personel. The price  for the determination of molar mass and/or size depends on the pretentiousness of measurements, on the complexity of data treatment (if required) and on the used time.</t>
  </si>
  <si>
    <t>določanje velikosti (molske mase, hidrodinamskega radija in radija sukanja) delcev v koloidnih sistemih</t>
  </si>
  <si>
    <t>determination of size (molar mass, hydrodynamic radius and radius of gyration) of colloidal particles</t>
  </si>
  <si>
    <t>012577</t>
  </si>
  <si>
    <t>Vojeslav Vlachy</t>
  </si>
  <si>
    <t>Pedagoško delo, ostali programi in projekti na FKKT</t>
  </si>
  <si>
    <t>002</t>
  </si>
  <si>
    <t>P2-0191</t>
  </si>
  <si>
    <t>Matjaž Krajnc</t>
  </si>
  <si>
    <t>Avtomatiziran laboratorijski reaktor Labmax Automatic LAB</t>
  </si>
  <si>
    <t>Mettler Tolledo LabMax Automatic Lab Reactor</t>
  </si>
  <si>
    <t>ostalo</t>
  </si>
  <si>
    <t>Po dogovoru</t>
  </si>
  <si>
    <t>Agreement with operator/institution</t>
  </si>
  <si>
    <t>Oprema omogoča avtomatsko kontrolo parametrov in obratovalnih pogojev v reaktorju, kot so temperatura, pH vrednost, mešalni pogoji in doziranje reaktantov.</t>
  </si>
  <si>
    <t>automatic controll of process paremeters and operating conditions in a lab reactor</t>
  </si>
  <si>
    <t>012983</t>
  </si>
  <si>
    <t>pedagoško delo</t>
  </si>
  <si>
    <t>008</t>
  </si>
  <si>
    <t>Andrej Pevec</t>
  </si>
  <si>
    <t>Avtomtski rentgenski difraktometer s CCD detektorjem za monokristale</t>
  </si>
  <si>
    <t>Automatic X-ray diffractometer with CCD detector for monocrystals</t>
  </si>
  <si>
    <t>Aparatura je dostopna vsem ob predhodni najavi</t>
  </si>
  <si>
    <t xml:space="preserve">Services are available to all subject to previous notice. </t>
  </si>
  <si>
    <t>Zbiranje rentgenskih difrakcijskih podatkov za monokristale (male molekule)</t>
  </si>
  <si>
    <t>X-ray data collection for monocrystals (small molecules)</t>
  </si>
  <si>
    <t>007219</t>
  </si>
  <si>
    <t>Matija Tomšič</t>
  </si>
  <si>
    <t xml:space="preserve">Detektor v Sistemu za merjenje ozkokotnega rentgenskega sipanja (Mythen 1K) - SAXS </t>
  </si>
  <si>
    <t xml:space="preserve">(Mythen 1K) - SAXS </t>
  </si>
  <si>
    <t>Zainteresirani uporabnik se obrne na skrbnika opreme, ki organizira izvedbo eksperimentov. Cena meritev je odvisna od zahtevnosti eksperimentov in interpretacije podakov. Informacijo o ceni dobite od skrbnika ob dogovoru za izvedbo eksperimentov.</t>
  </si>
  <si>
    <t>Interested customer contacts the caretaker of the instrument, who organizes the data collection. The price depends on the complexity of the data collection needed. The information about the price is obtained from the caretaker before the agreement for data collection.</t>
  </si>
  <si>
    <t>Strukturne raziskave vzorcev z metodo SAXS.</t>
  </si>
  <si>
    <t>Structural studies of the samples utilizint the SAXS technique.</t>
  </si>
  <si>
    <t>014591</t>
  </si>
  <si>
    <t>N1-0139</t>
  </si>
  <si>
    <t>Jurij Lah</t>
  </si>
  <si>
    <t>Diferenčni dinamični kalorimeter-NANO II DSC</t>
  </si>
  <si>
    <t>NANO II DSC Calorimeter</t>
  </si>
  <si>
    <t>Zainteresirani uporabnik se obrne na skrbnika opreme, ki organizira izvedbo eksperimentov in po potrebi poskrbi za interpretacijo dobljenih podatkov. Cena celotnega postopka eksperimentalne analize je zelo odvisna od zahtevnosti eksperimentov in interpretacije podakov. Informacijo o ceni dobite od skrbnika ob dogovoru za izvedbo eksperimentov.</t>
  </si>
  <si>
    <t>Interested customer contacts the caretaker of the instrument, who organizes the data collection and, if needed, their interpretation. The price of the whole procedure of experimental analysis is strongly dependent on the difficulty of data collection and their interpretation. The information about the price is obtained from the caretaker before the agreement for data collection.</t>
  </si>
  <si>
    <t>Stabilnost biološko pomembnih molekul v raztopinah. Termodinamika strukturnih prehodov bioloških makromolekul.</t>
  </si>
  <si>
    <t>Stability of biologically important molecules in solutions. Thermodynamics of structural transitions  of biopolymers.</t>
  </si>
  <si>
    <t>007109</t>
  </si>
  <si>
    <t>DMA/SDTA861e Dinamični mehanski analizator - komplet</t>
  </si>
  <si>
    <t>Mettler Tolledo DMA/SDTA 861e Dynamic Mechanical Analyzer (complete)</t>
  </si>
  <si>
    <t>Oprema je namenjena testiranju mehanskih lastnosti trdnih in visoko-viskoznih materialov v odvisnosti od temperature in uporabljene frekvence. Omogoča obremenjevanje vzorcev na nateg, kompresijo, upogib in strig.</t>
  </si>
  <si>
    <t>determination of dynamic mechanical properties of materials</t>
  </si>
  <si>
    <t>011702</t>
  </si>
  <si>
    <t>TRG</t>
  </si>
  <si>
    <t>FTIR "in-situ" reakcijski sistem ReactIR iC10</t>
  </si>
  <si>
    <t>Mettler Toledo reactIR iC10, an FTIR-based in situ reaction analysis system</t>
  </si>
  <si>
    <t>Oprema je namenjena spremljanju kemijskih reakcij in nekaterih faznih sprememb med procesom s pomočjo "in-line" beleženja FTIR spektrov.</t>
  </si>
  <si>
    <t>in-line FTIR data collection</t>
  </si>
  <si>
    <t>010292</t>
  </si>
  <si>
    <t>009</t>
  </si>
  <si>
    <t>P1-0153</t>
  </si>
  <si>
    <t>Matevž Pompe</t>
  </si>
  <si>
    <t>Ionski kromatograf Dionex</t>
  </si>
  <si>
    <t>The cost of the service depends on the duration of the experiment and the time needed for data evaluation.</t>
  </si>
  <si>
    <t>Določanje organskin in anorganskih ionov</t>
  </si>
  <si>
    <t>Determination of organic and inorganic ions</t>
  </si>
  <si>
    <t>013896</t>
  </si>
  <si>
    <t>Matevž Pompe Gregor Marolt</t>
  </si>
  <si>
    <t xml:space="preserve">Izotermni filtracijski mikrokalorimeter </t>
  </si>
  <si>
    <t>Nano ITC isothermal titration calorimeter</t>
  </si>
  <si>
    <t>Termodinamika vezanja molekul v raztopinah.</t>
  </si>
  <si>
    <t>Thermodynamics of molecular binding in solutions.</t>
  </si>
  <si>
    <t>014710</t>
  </si>
  <si>
    <t>Izotermni titracijski (ITC) mikrokalorimeter</t>
  </si>
  <si>
    <t>VP-ITC Isothermal Titration Calorimeter</t>
  </si>
  <si>
    <t>011247</t>
  </si>
  <si>
    <t xml:space="preserve"> </t>
  </si>
  <si>
    <t>010</t>
  </si>
  <si>
    <t xml:space="preserve"> P2-0346</t>
  </si>
  <si>
    <t>Barbara Novosel</t>
  </si>
  <si>
    <t>07027</t>
  </si>
  <si>
    <t>Komora eksplozijska 20l</t>
  </si>
  <si>
    <t>Kuhner</t>
  </si>
  <si>
    <t>Po dogovoru, več informacij zainteresirane osebe dobijo pri doc. dr. Barbari Novosel, barbara.novosel@fkkt.uni-lj.si.</t>
  </si>
  <si>
    <t>The equipment is avalable for pedagogical and research work and interested customer.</t>
  </si>
  <si>
    <t>Določitev eksplozijskih parametrov prašnih, plinskih in hibridnih eksplozij. Določitev maksimalnega tlaka, maksimalne hitrosti porasta tlaka in izračun Kst. Določitev Minimalne eksplozijske koncentracije in mejne koncentracije kisika.</t>
  </si>
  <si>
    <t>Determination of explosion parameters of dust, gas and hybrid explosions. Determination of the maximum pressure, maximum pressure rate and calculation of Kst. Determination of Minimum Explosion Concentrations and Limit Oxygen Concentrations.</t>
  </si>
  <si>
    <t>014582</t>
  </si>
  <si>
    <t>diplomanti 1. in 2. stopnje</t>
  </si>
  <si>
    <t>Katedra KPPPV</t>
  </si>
  <si>
    <t>Barbara Novosel, vzdrževanje</t>
  </si>
  <si>
    <t>trg</t>
  </si>
  <si>
    <t>Romana Cerc Korošec</t>
  </si>
  <si>
    <t>Masni spektrometer GSD</t>
  </si>
  <si>
    <t xml:space="preserve">Thermostar Gas GSD </t>
  </si>
  <si>
    <t>Oprema  se uporablja sklopljeno s termično analizo, kadar je potrebna analiza plinov pri termični razgradnji snovi.</t>
  </si>
  <si>
    <t>The instrument is used for coupled thermogravimetry-mass spectrometry analysis, when analysis of evolved gases during thermal decomposition is required.</t>
  </si>
  <si>
    <t>013883</t>
  </si>
  <si>
    <t>FKKT - Oddelek za tehnično varnost</t>
  </si>
  <si>
    <t>Mitja Kožuh</t>
  </si>
  <si>
    <t>diplomanti 1. in 2. stopnje, vzdrževanje</t>
  </si>
  <si>
    <t>Helena Prosen</t>
  </si>
  <si>
    <t>Plinski kromatograf z MS detektorjem in TD ter pirolizno enoto (Agilent GC-7890A, MS-5975C)</t>
  </si>
  <si>
    <t>GC-MS System with TD and Pyrolysis units (Agilent GC-7890A, MS-5975C)</t>
  </si>
  <si>
    <t>GC-MS sistem za analizo organskih hlapnih komponent</t>
  </si>
  <si>
    <t>GC-MS system for analysis of volatile organic compounds</t>
  </si>
  <si>
    <t>012564</t>
  </si>
  <si>
    <t>003</t>
  </si>
  <si>
    <t>Physica MCR 301</t>
  </si>
  <si>
    <t>Agreement with operator/Institution</t>
  </si>
  <si>
    <t>Celica za določanje reoloških lastnosti polimerov do 400 °C. Modul za določanje nizkoviskoznih tekočin.</t>
  </si>
  <si>
    <t>Rheological characterisation of non-newtionian materials in wide range of shear deformations: highly viscous materials in temp. range -20°C to 200°C and low viscosity fluids in tem pange -20 to 100°C.</t>
  </si>
  <si>
    <t>012692</t>
  </si>
  <si>
    <t>005</t>
  </si>
  <si>
    <t>P1-0207</t>
  </si>
  <si>
    <t>Gregor Gunčar</t>
  </si>
  <si>
    <t>Robot za proteinsko kristalizacijo DUNN</t>
  </si>
  <si>
    <t>Crystal Gryphon mit Laptop</t>
  </si>
  <si>
    <t>Oprema je dostopna po predhodnem dogovoru in jo lahko uporablja uporabnik sam, če je za to usposobljen. Drugače je na voljo strokovna pomoč.</t>
  </si>
  <si>
    <t>Equipment is available to all qualified users upon request. For other users we will provide on-site support.</t>
  </si>
  <si>
    <t>Priprava kristalizacijskih nastavkov proteinov z različnimi pufri v nanokapljicah (100nL) na mikrotiterskih ploščah s 96-vdolbinicami.</t>
  </si>
  <si>
    <t>Nanoliter pipetting of 96-well plate protein crystalization screens and protein samples.</t>
  </si>
  <si>
    <t>013842</t>
  </si>
  <si>
    <t>Katedra za Biokemijo,FKKT</t>
  </si>
  <si>
    <t>zunanji</t>
  </si>
  <si>
    <t>Kemijski inštitut</t>
  </si>
  <si>
    <t>13822</t>
  </si>
  <si>
    <t>Tekočinski kromatograf z masnim detektorjem na čas preleta (TOF)</t>
  </si>
  <si>
    <t>Agilent 6224 Accurate Mass TOF LC/MS system</t>
  </si>
  <si>
    <t>Načela za uporabo inštrumentalnega časa so objavljena na spletni strani IC UL FKKT (http://www.fkkt.uni-lj.si/sl/raziskovalna-infrastruktura/enota-za-analizo-organskih-molekul/hrms/)</t>
  </si>
  <si>
    <t>Services are available to all subject to previous notice. Details can be found at (http://www.fkkt.uni-lj.si/sl/raziskovalna-infrastruktura/enota-za-analizo-organskih-molekul/hrms/)</t>
  </si>
  <si>
    <t>Oprema je namenjena raziskovalcem za določanje čitoče in natančne molekulske mase spojin.</t>
  </si>
  <si>
    <t>The equipmnet is intended for the determination of purity and exact molecular mass of compounds</t>
  </si>
  <si>
    <t>013835</t>
  </si>
  <si>
    <t xml:space="preserve">Tekočinski kromatograf z masno spektrometričnim detektorjem (HPLC-MS/MS, Perkin Elmer Series 2000, Applied Biosystems 3200 Q Trap) </t>
  </si>
  <si>
    <t>HPLC-MS/MS System (Perkin Elmer Series 2000, Applied Biosystems 3200 Q Trap)</t>
  </si>
  <si>
    <t>Določanje in identifikacija organskih komponent</t>
  </si>
  <si>
    <t>Determination and identification of organic constituents</t>
  </si>
  <si>
    <t>011914</t>
  </si>
  <si>
    <t>Matevž Pompe Jernej Markelj</t>
  </si>
  <si>
    <t xml:space="preserve">Visokoločljivi rentgenski praškovni difraktometer </t>
  </si>
  <si>
    <t>High resolution X-ray powder diffractometer</t>
  </si>
  <si>
    <t>Zainteresirani uporabnik se obrne na skrbnika opreme, ki organizira snemanje vzorcev in po potrebi poskrbi za interpretacijo. Za uporabnike z UL FKKT je storitev brezplačna, drugi uporabniki plačajo stroške snemanja in interpretacije. Cena je zelo odvisna od načina senamnja in zahtevnosti interpretacije, informacijo o ceni dobite od skrbnika pred dogovorom za snemanje, okvirna vrednost je 100 EUR na uro snemanja.</t>
  </si>
  <si>
    <t>Interested customer contacts the caretaker of the instrument, who then organizes the data collection and, if needed, interpretation of the patterns. For the customers from UL FKKT, the service is free of charge, other customers pay the expenses of the data collection and interpretation. The price is strongly dependent on the data collection parameters and the difficulty of the interpretation, the information on the price is obtained fom the caretaker before the agreement for data collection, informational price is 100 EUR per hour of data collection.</t>
  </si>
  <si>
    <t>Osnovna uporaba je kvalitativna in kvantitativna fazna anliza polikristaliničnih snovi (trdnih ali uprašenih). V določenih primerih je možno  tudi natančno merjenje parametrov osnovne celice, indeksiranje, Rietveldova analiza in reševanje kristalne strukture.</t>
  </si>
  <si>
    <t>The basic application is qualitative and quantitative phase analysis of polycrystalline samples (solid or powdered). Precise measurement of the unit cell parameters, indexing, Rietveld refinement and crystal structure determination are also possible in certain cases.</t>
  </si>
  <si>
    <t>011405</t>
  </si>
  <si>
    <t>007</t>
  </si>
  <si>
    <t>Marjan Marinšek</t>
  </si>
  <si>
    <t>Visokoločljivi vrstični električni mikroskop na poljsko emisijo (FE-SEM)</t>
  </si>
  <si>
    <t>High resolution electron microscope Zeiss FE-SEM ULTRA plus</t>
  </si>
  <si>
    <t>Načela za uporabo inštrumentalnega časa so objavljena na spletni strani IC UL FKKT (http://www.fkkt.uni-lj.si/sl/raziskovalna-infrastruktura/enota-za-analizo-malih-molekul/sem-ultra/)</t>
  </si>
  <si>
    <t>Services are available to all subject to previous notice. Details can be found at (http://www.fkkt.uni-lj.si/sl/raziskovalna-infrastruktura/enota-za-analizo-malih-molekul/sem-ultra/)</t>
  </si>
  <si>
    <t>Oprema je namenjena raziskovalcem za opazovanje površine vzorcev (SE, BSE, EDX) na mikro in nano nivoju</t>
  </si>
  <si>
    <t>The equipment enables the determination of samples' microstructure (SE, BSE, EDX) on micro- and nano-level</t>
  </si>
  <si>
    <t>013635</t>
  </si>
  <si>
    <t>http://www.fkkt.uni-lj.si/sl/raziskovalna-infrastruktura/enota-za-analizo-malih-molekul/zeiss-ultra-plus/</t>
  </si>
  <si>
    <t>KI, Zavod za gradbeništvo, Calcit, IJS</t>
  </si>
  <si>
    <t>vzdrževanje, servis</t>
  </si>
  <si>
    <t>Ručigaj Aleš</t>
  </si>
  <si>
    <t xml:space="preserve">Multi-detektorski GPC sistem;
Tekočinski kromatograf s kombinacijo detektorjev za UV, refrakcijski indeks, sipanje svetlobe in viskoznost
</t>
  </si>
  <si>
    <t xml:space="preserve">Multi-detector GPC system; 
Liquid chromatography with the combination of UV, refractive index, light scattering and viscosity detectors.
</t>
  </si>
  <si>
    <t>Po dogovoru z odgovorno osebo. Načela za uporabo inštrumentalnega časa so objavljena na spletni strani IC UL FKKT (http://www.fkkt.uni-lj.si/sl/raziskovalna-infrastruktura/enota-za-analizo-makromolekul/gpc/)</t>
  </si>
  <si>
    <t>Agreement with operator. Details can be found at http://www.fkkt.uni-lj.si/sl/raziskovalna-infrastruktura/enota-za-analizo-makromolekul/gpc/</t>
  </si>
  <si>
    <t>Analizni sistem za določanje molekulski mas, porazdelitve molekulskih mas, velikosti molekul, razvejenosti in konformacije</t>
  </si>
  <si>
    <t xml:space="preserve">Analytic system for molecular weights determination, molecular weight distribution, molecule size, conformation and branching. </t>
  </si>
  <si>
    <t>015269</t>
  </si>
  <si>
    <t>Lah Jurij</t>
  </si>
  <si>
    <t>Absorpcijski in emisijski spektropolarimeter - JASCO J-1500</t>
  </si>
  <si>
    <t>Absorption and emission CD spectrophotometer - JASCO J-1500</t>
  </si>
  <si>
    <t xml:space="preserve">Spremljanje (strukturnih) lastnosti (bio)molekul v raztopinah preko njihove interakcije s polarizirano svetlobo </t>
  </si>
  <si>
    <t>Monitoring (structural) characteristics of (bio)molecules in solution based on their interaction with polarized light</t>
  </si>
  <si>
    <t>015270</t>
  </si>
  <si>
    <t>Župunski Vera</t>
  </si>
  <si>
    <t>Visoko zmogljivi fluorescenčni mikroskop za bio.anal.kem.spojin</t>
  </si>
  <si>
    <t>High performance fluorescence microscope for biological analysis of chemical compounds</t>
  </si>
  <si>
    <t>Vizualizacija fluorescenčnih makromolekul ali molekul, označenih s fluorescenčnimi barvili, njihove lokalizacije in kolokalizacije v celicah. Vizualizacija neobarvanih vzorcev z metodo DIC (Differential Interference Contrast).</t>
  </si>
  <si>
    <t>Visualisation of fluorescent macromolecules or fluorescently labelled molecules, their localisation and co-localisation in the cells. Visualisation of unstained samples using DIC (Differential Interference Contrast).</t>
  </si>
  <si>
    <t>015271</t>
  </si>
  <si>
    <t>P1-0140</t>
  </si>
  <si>
    <t>diplomanti 2. stopnje</t>
  </si>
  <si>
    <t>P1-0179</t>
  </si>
  <si>
    <t>08284</t>
  </si>
  <si>
    <t>Elementni analizator CHNS/O Analyser 2400 Series II.</t>
  </si>
  <si>
    <t>2400 Series II CHNS/O Elemental Analyzer</t>
  </si>
  <si>
    <t>Po dogovoru s prof.dr. Jurijem Svetetom. Aparatura za mikroanalizo C, H, N, S v organskih spojinah je dostopna vsem potencialnim uporabnikom, glede na njihovo povpraševanje.</t>
  </si>
  <si>
    <t>Agreement with operator Prof.Dr. Jurij Svete:Phone No. +386 479 8562; E-mail: jurij.svete@fkkt.uni-lj.si</t>
  </si>
  <si>
    <t>Mikroanalize CHNS</t>
  </si>
  <si>
    <t>Elemental microanalyses</t>
  </si>
  <si>
    <t>015278</t>
  </si>
  <si>
    <t>http://www.fkkt.uni-lj.si/sl/raziskovalna-infrastruktura/enota-za-analizo-organskih-molekul/chnso/</t>
  </si>
  <si>
    <t>za pedagoško delo - 10</t>
  </si>
  <si>
    <t>Matevž Pompe (Aleš Podgornik)</t>
  </si>
  <si>
    <t>P2-0346</t>
  </si>
  <si>
    <t>Janvit Golob</t>
  </si>
  <si>
    <t>Pavšič Miha</t>
  </si>
  <si>
    <t>Sistem za kromatografijo bioloških makromolekul, sklopljen z naprednim karakterizacijskim sistemom</t>
  </si>
  <si>
    <t>Chromatographic system for biological macromolecules coupled to an advanced characterization system</t>
  </si>
  <si>
    <t>Kromatografija bioloških makromolekul v analitičnem in preparativnem merilu in njihova karakterizacija.</t>
  </si>
  <si>
    <t>Chromatography of biological macromolecules at analytical and semipreparative scale and their characterization.</t>
  </si>
  <si>
    <t>015855, 015856</t>
  </si>
  <si>
    <t>http://www.fkkt.uni-lj.si/sl/raziskovalna-infrastruktura/enota-za-analizo-makromolekul/sistem-za-kromatografijo-bioloskih-makromolekul-sklopljen-z-naprednim-karakterizacijskim-sistemom/</t>
  </si>
  <si>
    <t>J1-8151</t>
  </si>
  <si>
    <t>Brigita Lenarčič, Kristina Djinović-Carugo, Miha Pavšič, Petra Prijatelj</t>
  </si>
  <si>
    <t>J3-8201</t>
  </si>
  <si>
    <t>Vera Župunski</t>
  </si>
  <si>
    <t>Gregor Gunčar, Vera Župunski, Miha Pavšič</t>
  </si>
  <si>
    <t>Brigita Lenarčič, Marko Novinec, Aljaž Gaber</t>
  </si>
  <si>
    <t>vzdrževanje, ostali projekti</t>
  </si>
  <si>
    <r>
      <t>Laserski sistem za karakterizacijo nanodelcev v raztopinah in suspenzijah Litesizer</t>
    </r>
    <r>
      <rPr>
        <vertAlign val="superscript"/>
        <sz val="10"/>
        <rFont val="Arial"/>
        <family val="2"/>
      </rPr>
      <t>TM</t>
    </r>
    <r>
      <rPr>
        <sz val="10"/>
        <rFont val="Arial"/>
        <family val="2"/>
        <charset val="238"/>
      </rPr>
      <t xml:space="preserve"> 500
</t>
    </r>
  </si>
  <si>
    <r>
      <t>Laser system for characterisation of  nanoparticles in solutions and suspensions Litesizer</t>
    </r>
    <r>
      <rPr>
        <vertAlign val="superscript"/>
        <sz val="10"/>
        <rFont val="Arial"/>
        <family val="2"/>
      </rPr>
      <t>TM</t>
    </r>
    <r>
      <rPr>
        <sz val="10"/>
        <rFont val="Arial"/>
        <family val="2"/>
        <charset val="238"/>
      </rPr>
      <t xml:space="preserve"> 500</t>
    </r>
  </si>
  <si>
    <t xml:space="preserve">Paket 17 in ostalo </t>
  </si>
  <si>
    <t>Sistem LitesizerTM 500 omogoča določanje 6 različnih eksperimentalnih parametrov: velikosti, elektroforetske mobilnosti, zeta-potenciala in molekulske mase koloidnih delcev ter prepustnosti in lomnega količnika preiskovane raztopine.</t>
  </si>
  <si>
    <t>System LitesizerTM 500 can be used to experimentally determine 6 parameters: size, electrophoretic mobility, zeta potential and molecular mass of the colloidal particles and the transmittance and refractive index of the sample solution.</t>
  </si>
  <si>
    <t>015738</t>
  </si>
  <si>
    <t>http://www.fkkt.uni-lj.si/sl/raziskovalna-infrastruktura/enota-za-analizo-makromolekul/laserski-sistem-za-karakterizacijo-nanodelcev-v-raztopinah-in-suspenzijah-litesizertm-500/</t>
  </si>
  <si>
    <t>Sklopljen sistem za termično analizo: termogravimetrija ‒ vmesnik za shranjevanje plinskih komponent ‒ plinska kromatografija/masna spektrometrija</t>
  </si>
  <si>
    <t>Coupled system for thermal analysis: thermogravimetry ‒ gas storage interface ‒ gas chromatography/mass spectrometry</t>
  </si>
  <si>
    <t>Sklopljen sistem omogoča analizo kompleksnejših termičnih razpadov, vzorčevanje sproščenih plinov pri določeni stopnji razpada in njihovo nadaljnjo analizo s plinsko kromatografijo/masno spektrometrijo.</t>
  </si>
  <si>
    <t xml:space="preserve">Coupled system enables analysis of complex thermal decompositions, collection of the evolved gasses during different stages of thermal decomposition and their further analysis using gas chromatography/mass spectrometer. </t>
  </si>
  <si>
    <t>http://www.fkkt.uni-lj.si/sl/raziskovalna-infrastruktura/enota-za-analizo-malih-molekul/sklopljen-sistem-za-termicno-analizo/#c1228</t>
  </si>
  <si>
    <t xml:space="preserve">zunanji sofinancerji </t>
  </si>
  <si>
    <t>Melamin, Fenolit</t>
  </si>
  <si>
    <t>zunanji naročniki</t>
  </si>
  <si>
    <t>Ultra visokoločljivostni tekočinski kromatograf s tandemsko masno spektrometrijo</t>
  </si>
  <si>
    <t>Ultra high resolution liquid chromatograph with tandem mass spectrometry</t>
  </si>
  <si>
    <t>oprema še ni bila v uporabi (dobava december 2020)</t>
  </si>
  <si>
    <t>https://www.fkkt.uni-lj.si/sl/raziskovalna-infrastruktura/enota-za-analizo-makromolekul/ultra-visokolocljivostni-tekocinski-kromatograf-s-tandemsko-masno-spektrometrijo/</t>
  </si>
  <si>
    <t>Institut Jožef Stefan</t>
  </si>
  <si>
    <t>Janez Pirš</t>
  </si>
  <si>
    <t>Analizator ionov v tekočih kristalih</t>
  </si>
  <si>
    <t>Ion analyzer in liquid crystals</t>
  </si>
  <si>
    <t>Dostop dovoljen po dogovoru, ni posebnih omejitev</t>
  </si>
  <si>
    <t>Service available upon request, no special limitation</t>
  </si>
  <si>
    <t>Določitev fizikalno-kemijskih lastnosti tekočih kristalov</t>
  </si>
  <si>
    <t>Determination of physical-chemical properties of liquid crystals</t>
  </si>
  <si>
    <t>https://www.ijs.si/ijsw/Znotraj%20hi%C5%A1e</t>
  </si>
  <si>
    <t>11/265</t>
  </si>
  <si>
    <t>P1-0099</t>
  </si>
  <si>
    <t>Slobodan Žumer</t>
  </si>
  <si>
    <t>Polona Umek</t>
  </si>
  <si>
    <t>ATR-FTIR spektrometer</t>
  </si>
  <si>
    <t xml:space="preserve">ATR-FTIR spektrometer (Attenuated Total Reflection Fourier Transform Infrared Spectrometer) </t>
  </si>
  <si>
    <t>Oprema je dostopna za zunanje uporabnike. Kontaktni osebi sta polona.umek@ijs.si in zoran.arsov@ijs.si</t>
  </si>
  <si>
    <t>Equipment is available for external users. Contact pearsons are polona.umek@ijs.si and zoran.arsov@ijs.si</t>
  </si>
  <si>
    <t>Oprema je namenjena snemanju IR spektrov v FAR in MID IR področju snovi v trdnem stanju in vodnih raztopinah.</t>
  </si>
  <si>
    <t>The equipment is intended for the recording of IR spectra in the FAR and MID IR regions for solid-state materials and aqueous solutions.</t>
  </si>
  <si>
    <t>49240 50421</t>
  </si>
  <si>
    <t>14/191</t>
  </si>
  <si>
    <t>IJS</t>
  </si>
  <si>
    <t>Boris Turk</t>
  </si>
  <si>
    <t xml:space="preserve">Avtomatizirani sistem za izrezovanje gelov za proteomiko </t>
  </si>
  <si>
    <t>2D gel cutter for proteomics sample preparation</t>
  </si>
  <si>
    <t>Uporaba in cena po dogovoru, za uporabo kontaktirati Dr. Marka Fonovića (marko.fonovic@ijs.si)</t>
  </si>
  <si>
    <t>Equipment is used for automatic extraction of protein bands from 2D PAGE gels</t>
  </si>
  <si>
    <t>Oprema se uporablja za avtomatsko izrezovanje velikega števila proteinskih lis, ločenih s pomočjo 2D elektroforeze</t>
  </si>
  <si>
    <t>12/138</t>
  </si>
  <si>
    <t>P1-0048</t>
  </si>
  <si>
    <t>Dušan Turk</t>
  </si>
  <si>
    <t>Igor Križaj</t>
  </si>
  <si>
    <t>P4-0127</t>
  </si>
  <si>
    <t>Janko Kos</t>
  </si>
  <si>
    <t>P1-0135</t>
  </si>
  <si>
    <t>Vladimir Cindro</t>
  </si>
  <si>
    <t>Avtomatski ožičevalnik elektronskih vezij z mikroskopom</t>
  </si>
  <si>
    <t>Automatic Al wire bonder with rotating head</t>
  </si>
  <si>
    <t>Kontaktna oseba. Vladimir Cindro, tel 4773726</t>
  </si>
  <si>
    <t>Contact person: Vladimir Cindro, phone no. +3861 4773726</t>
  </si>
  <si>
    <t xml:space="preserve">Povezovanje elektronskih vezij z Al žico debeline 20-30 mikronov, presledki večji od 80 mikronov </t>
  </si>
  <si>
    <t xml:space="preserve">Wire bonding with 20-30 micron Al wire. Minimum pitch 80 microns. </t>
  </si>
  <si>
    <t>50155 50165</t>
  </si>
  <si>
    <t>14/184</t>
  </si>
  <si>
    <t>P1-0102</t>
  </si>
  <si>
    <t>Andrej Likar</t>
  </si>
  <si>
    <t>Clover detektor</t>
  </si>
  <si>
    <t>High purity germanium clover detector</t>
  </si>
  <si>
    <t>Po predhodnem dogovoru z doc.dr. Lipoglavškom 01/477-34-93 matej.lipoglavsek@ijs.si</t>
  </si>
  <si>
    <t>Contact assist.prof. Matej Lipoglavšek 01/477-34-93 matej.lipoglavsek@ijs.si</t>
  </si>
  <si>
    <t>Detektor za žarke gama, sestavljen iz štirih koaksialnih germanijevih kristalov tipa N, rezkanih v končno obliko in sestavljenih v strukturo, ki spominja na štiriperesno deteljico</t>
  </si>
  <si>
    <t>A gamma-ray detector consisting of four coaxial N-type high purity germanium crystals, each machined to shape and arranged to form a structure resembling a four-leaf clover</t>
  </si>
  <si>
    <t>12/152</t>
  </si>
  <si>
    <t>Simon Širca</t>
  </si>
  <si>
    <t>P1-0112</t>
  </si>
  <si>
    <t>Matjaž Žitnik</t>
  </si>
  <si>
    <t>P6-0283</t>
  </si>
  <si>
    <t>Janka Istenič</t>
  </si>
  <si>
    <t>Primož Pelicon</t>
  </si>
  <si>
    <t>Detekcijski sistem s hlajeno CCD-kamero</t>
  </si>
  <si>
    <t xml:space="preserve">A thermoelectrically cooled back illuminated CCD x-ray camera system (ANDOR DX-438 BV)  </t>
  </si>
  <si>
    <t xml:space="preserve">Termoelektrično hlajen CCD detektor je sestavni del visokoločljivega spektrometra rentgenskih žarkov. Omogoča pozicijsko občutljivo detekcijo rentgenskih fotonov v energijskem področju 1 - 10 keV. </t>
  </si>
  <si>
    <t>TE cooled CCD x-ray camera is integrated within the Bragg type high-resolution x-ray spectrometer to detect diffracted photons within 1-10 keV range.</t>
  </si>
  <si>
    <t>10/235,10</t>
  </si>
  <si>
    <t>Barbara Malič</t>
  </si>
  <si>
    <t>Diferenčni dinamični kalorimeter (temperaturno območje: - 180ºC do + 700ºC)</t>
  </si>
  <si>
    <t>Differential Scanning Calorimeter (temperature range  - 180ºC do + 700ºC)</t>
  </si>
  <si>
    <t xml:space="preserve">Diferenčni dinamični kalorimeter je dostopen za termične analize različnih trdnih in tekočih vzorcev. Pomembno je, da so vzorci v izbranem temperaturnem območju analize obstojni, oziroma, da razpadajo brez ljudem, aparaturi in okolju nevarnih  produktov. Cena analiz je odvisna predvsem od izbranega temperaturnega programa, torej temperaturnega območja, hitrosti segrevanja in/ali ohlajanja, dolžine izotermnih segmentov  in atmosfere. </t>
  </si>
  <si>
    <t xml:space="preserve">Differential scanning calorimeter is suitablle for thermal analyses of different solid and liquid samples. The samples should be stable in the selected temperature range of the analysis, or the evolved products of decomposition should not be harmful for staff, equipment and environment. The cost of the analyses depends mainly on the selected temperature programme, that is the temperature range, heating/cooling rate, duration of isothermal segments and atmosphere. </t>
  </si>
  <si>
    <t>Diferenčni dinamični kalorimeter (DSC) je aparatura, s katero določamo entalpijske spremembe in temperature prehodov, ki so posledica različnih kemijskih ali fizikalnih procesov (kemijske reakcije, fazne premene,...) med segrevanjem in/ali ohlajanjem vzorcev po izbranem temperaturnem programu in v izbrani atmosferi. Metoda je primerna za analizo trdnih in tekočih vzorcev z masami od nekaj mg do nekaj 10 mg v temperaturnem območju od -180ºC do + 700ºC.</t>
  </si>
  <si>
    <t>Differential scanning calorimeter (DSC) is research equipment for determination of enthalpy changes and transition temperatures in
solids and liquid samples due to chemical and physical processes (chemical reactions, phase transitions,...) under controlled
temperature change in a controlled atmosphere. The method is suitable for analysis of solid and liquid samples with masses of a few mg to a few 10 mg in the temperature range between  -180ºC to + 700ºC.</t>
  </si>
  <si>
    <t>13/229</t>
  </si>
  <si>
    <t>Marija Kosec</t>
  </si>
  <si>
    <t>J2-1227</t>
  </si>
  <si>
    <t>L2-2343</t>
  </si>
  <si>
    <t>Janez Holc</t>
  </si>
  <si>
    <t>P2-0001</t>
  </si>
  <si>
    <t>Stanislav Strmčnik</t>
  </si>
  <si>
    <t>Eksperimentalni energetski sistem s PEM gorivno celico</t>
  </si>
  <si>
    <t xml:space="preserve">Experimental power system based on PEM fuel cells </t>
  </si>
  <si>
    <t>Opremo je možno uporabljati po predhodnem dogovoru s potencialnim uporabnikom in lastnikom opreme. Pogoje, trajanje in način uporabe se določi s pogodbo.</t>
  </si>
  <si>
    <t>The equipment can be exploited upon precedent agreement between the potential user and the owner. The conditions, duration and modes of the equipment exploitation are to be defined with a contract.</t>
  </si>
  <si>
    <t xml:space="preserve">Eksperimentalni sistem sestavlja 1kW PEM gorivne celice, viri vodika, hranilnik vodika, elektronsko breme in kontrolni sistem za nadzor in vodenje. Sistem je namenjen testiranju različnih podsklopov, ki se uporabljajo pri gradnji sistemov, ki kot energetski vir uporabljajo PEM gorivne celice. </t>
  </si>
  <si>
    <t>The experimental system consists of 1kW PEM fuel cells generator setup, various hydrogen sources, hydrogen storage, elecronic load and computer system for monitoring and control. The system is used for testing of various devices and subsystems that are used in the design of different PEM fuel cells based systems.</t>
  </si>
  <si>
    <t>45812, 46080, 46025, 46023,46022,45438, 45939,46780</t>
  </si>
  <si>
    <t>13/200</t>
  </si>
  <si>
    <t xml:space="preserve">P2-0001 </t>
  </si>
  <si>
    <t>Đani Juričić</t>
  </si>
  <si>
    <t xml:space="preserve">Razvoj demonstracijskega prototipa kogeneracije na osnovi gorivnih celic za vojaške namene </t>
  </si>
  <si>
    <t xml:space="preserve">Keramični procesor za razklop goriva in čiščenje izhodnih plinov </t>
  </si>
  <si>
    <t>Femtosekundni sistem za mešanje optičnih frekvenc</t>
  </si>
  <si>
    <t>Femtosecond optical frequency mixing system</t>
  </si>
  <si>
    <t>Oprema je dosegljiva po dogovoru s skrbnikom</t>
  </si>
  <si>
    <t>Equipment is available upon agreement</t>
  </si>
  <si>
    <t>Osnovna sestavna komponenta sistema za mešanje optičnih frekvenc.</t>
  </si>
  <si>
    <t>Basic component of the system for the mixing of the optical frequencies.</t>
  </si>
  <si>
    <t>11/260</t>
  </si>
  <si>
    <t>Dragan D. Mihailović</t>
  </si>
  <si>
    <t>P1-0192</t>
  </si>
  <si>
    <t>Martin Čopič</t>
  </si>
  <si>
    <t>Femtosekundni sistem za mešanje optičnih frekvenc s priborom</t>
  </si>
  <si>
    <t>Femtosecond optical frequency mixing system with acompanying equiment</t>
  </si>
  <si>
    <t>Pikosekundna spektroskopija v IR področju z nastavljivo valovno dolžino svetlobe, posebej še nelinearno resonančno optično mešanje frekvenc na površinah.</t>
  </si>
  <si>
    <t>Picosecond spectroscopy in IR region with tunable wavelength, especially non-linear resonant optical mixing of frequencies on surfaces.</t>
  </si>
  <si>
    <t>12/126</t>
  </si>
  <si>
    <t>Tomaž Skapin</t>
  </si>
  <si>
    <t>FTIR spektrometer</t>
  </si>
  <si>
    <t>FTIR spectrometer</t>
  </si>
  <si>
    <t>Dostop do in delo na opremi sta možna. Pogoji dostopa in cena: po dogovoru. Kontakt: T. Skapin</t>
  </si>
  <si>
    <t>Access and work on the equipment is possible. Access conditions and prices:  individually appointed. Contact: T. Skapin</t>
  </si>
  <si>
    <t>Raziskovalni FTIR spektrometer srednjega razreda. Območje: 30 - 10.000 cm-1; ločljivost &lt; 0.3 cm-1. Dodatna oprema: visokotemperaturna celica, nizkotemperaturna celica, fotoakustični detektor.</t>
  </si>
  <si>
    <t>Medium class research FTIR spectrometer. Range: 30 - 10.000 cm-1; resolution &lt; 0.3 cm-1. Additional equipment: low temperature cell, high temperature cell, photoacoustic detector.</t>
  </si>
  <si>
    <t>12/148</t>
  </si>
  <si>
    <t>L2-2211</t>
  </si>
  <si>
    <t>Andrej Stergaršek</t>
  </si>
  <si>
    <t>V4-0490</t>
  </si>
  <si>
    <t>Z1-6524</t>
  </si>
  <si>
    <t>Boris Žemva</t>
  </si>
  <si>
    <t>Z1-7037</t>
  </si>
  <si>
    <t>P1-0143</t>
  </si>
  <si>
    <t>Milena Horvat</t>
  </si>
  <si>
    <t>GC/HPLC/ICP-MS</t>
  </si>
  <si>
    <t>Inductively Coupled Plasma Mass Spectrometer coupled to GC/HPLC</t>
  </si>
  <si>
    <t>Po dogovoru; materialni stroški + ure operaterja</t>
  </si>
  <si>
    <t>Pon agreement; material  + personnel costs</t>
  </si>
  <si>
    <t>Uporablja se za določanje elementov in njihovih zvrsti v različnih vzorcih (okoljski,  biološki vzorci...).</t>
  </si>
  <si>
    <t>It is used for determination of elements and theitr compounds in different samples (environmental, biological…)</t>
  </si>
  <si>
    <t>12/125</t>
  </si>
  <si>
    <t>PR-01670</t>
  </si>
  <si>
    <t>PR-00438</t>
  </si>
  <si>
    <t>PR-01156</t>
  </si>
  <si>
    <t>PR-01872           PR-02727</t>
  </si>
  <si>
    <t>GC-C-IRMS (Gas Chromatograph - Combustion - Isope Ratio Mass Spectrometer)</t>
  </si>
  <si>
    <t>Isotope ratio mass spectrometer equipped with gas chromatograph and combustion unit</t>
  </si>
  <si>
    <t>Upon agreement; material  + personnel costs</t>
  </si>
  <si>
    <t>Analiza izotopske sestave vodika, ogljika in dušika v organskih spojinah po ločbi s plinskim kromatografom</t>
  </si>
  <si>
    <t>Compound-specific stable isotope analysis of  hydrogen, carbon and nitrogen after separation by gass chromatography and combustion</t>
  </si>
  <si>
    <t>11/284</t>
  </si>
  <si>
    <t>L4-9653</t>
  </si>
  <si>
    <t>Tomislav Levanič</t>
  </si>
  <si>
    <t>V4-0312</t>
  </si>
  <si>
    <t>Nives Ogrinc</t>
  </si>
  <si>
    <t>J1-2136</t>
  </si>
  <si>
    <t>Jadran Faganeli</t>
  </si>
  <si>
    <t>P1-0035</t>
  </si>
  <si>
    <t>Svjetlana Fajfer</t>
  </si>
  <si>
    <t>Heterogeni multiprocesorski sistem - GRID</t>
  </si>
  <si>
    <t>Heterogeneous multi processing system-GRID</t>
  </si>
  <si>
    <t>By arrangement</t>
  </si>
  <si>
    <t>Numerično modeliranje kompleksnih sistemov</t>
  </si>
  <si>
    <t>Numerical modelling of complex systems</t>
  </si>
  <si>
    <t>46613 01,46613 02,47447 XIV 207</t>
  </si>
  <si>
    <t xml:space="preserve">13/207 </t>
  </si>
  <si>
    <t>P1-0044</t>
  </si>
  <si>
    <t>Janez Bonča</t>
  </si>
  <si>
    <t>P1-0055</t>
  </si>
  <si>
    <t>Rudolf Podgornik</t>
  </si>
  <si>
    <t>P2-0076</t>
  </si>
  <si>
    <t>Leon Žlajpah</t>
  </si>
  <si>
    <t>Humanoidni robot</t>
  </si>
  <si>
    <t>Humanoid robot</t>
  </si>
  <si>
    <t xml:space="preserve">Humanoidnega robota zaradi kompleksnosti upravljanja in s tem povezane nevarnosti poškodb opreme ne posojamo. Po predhodnem dogovoru se lahko pri nas izvajajo eksperimenti, ki jih sami pripravimo. Pri tem zaračunamo ceno ure po ceniku IJS </t>
  </si>
  <si>
    <t>The robot can be hired for experimental work providing that the experiments are prepared and executed by our personnel.  We charge according to the JSI personnel price list.</t>
  </si>
  <si>
    <t>Imitacija človeškega gibanja in akcij. Robot ima 28 prostostnih stopenj,  je visok 63 cm in težek 8,8 Kg</t>
  </si>
  <si>
    <t xml:space="preserve">The humanoid robot imitates human motion and can perform actions in simmilar way as humans. It has 28 DOF. The height of the robot is 63cm and the weight is 8,8 kg, The robot is equipped with vision system, force sensors and audio system. </t>
  </si>
  <si>
    <t>45460,45740, 45741, 45739, 46077, 45747, 45748 XIII 199</t>
  </si>
  <si>
    <t>13/199</t>
  </si>
  <si>
    <t xml:space="preserve">6.OP PACO+ </t>
  </si>
  <si>
    <t>Jadran Lenarčič</t>
  </si>
  <si>
    <t>Ionski izvor velike svetlosti</t>
  </si>
  <si>
    <t>High-brightness ion source</t>
  </si>
  <si>
    <t xml:space="preserve">Oprema je dostopna  akademskim institucijam in gospodarskim družbam (primoz.pelicon@ijs.si), kot tudi raziskovalcem in industriji iz evropskega raziskovalnega prostora (EU FP7 SPIRIT, www.spirit-ion.eu). </t>
  </si>
  <si>
    <t xml:space="preserve">Equipment is accesible for all academic institutions and companies (primoz.pelicon@ijs.si), as well as to the european researchers and industry in the frame of 7th FPEU project "SPIRIT" (www.spirit-ion.eu). </t>
  </si>
  <si>
    <t>Oprema je namenjena tvorbi visokoenergijskega fokusiranega protonskega žarka za določanje elementnih porazdelitev v bioloških in geoloških vzorcih in za mikroobdelavo.</t>
  </si>
  <si>
    <t>The equipment is dedicated to the formation of high-energy focused proton beams for elemental mapping of biological tissue, geological samples and micromachining.</t>
  </si>
  <si>
    <t>53759 XIV 200</t>
  </si>
  <si>
    <t>14/200</t>
  </si>
  <si>
    <t>P1-0212</t>
  </si>
  <si>
    <t>Gaberščik Alenka</t>
  </si>
  <si>
    <t>IsoPrime MultiFlow Bio</t>
  </si>
  <si>
    <t>Equilibration unit for oxygen and hydrogen isotope analyses in water</t>
  </si>
  <si>
    <t>upon agreement; material  + personnel costs</t>
  </si>
  <si>
    <t>Ekvilibracija vode oz. vodnih raztopin s CO2 ali H2 za analizo izotopske sestave O in H</t>
  </si>
  <si>
    <t>Equilibration of water and water solution with CO2 or H2 for stable isotope analysis of O and H</t>
  </si>
  <si>
    <t>47422 XIV 222</t>
  </si>
  <si>
    <t>14/222</t>
  </si>
  <si>
    <t>J1-9498</t>
  </si>
  <si>
    <t>Sonja Lojen</t>
  </si>
  <si>
    <t>V4-0539</t>
  </si>
  <si>
    <t>Matjaž Čater</t>
  </si>
  <si>
    <t>J2-1433</t>
  </si>
  <si>
    <t>Jožef Pezdič</t>
  </si>
  <si>
    <t>Klimatska komora</t>
  </si>
  <si>
    <t>Climatic chamber</t>
  </si>
  <si>
    <t>Nudimo vse vrste uslug in najema klimatske komore. Cena klimatske komore na dan se oblikuje po dogovoru, delo se zaračunava po ceniku IJS.</t>
  </si>
  <si>
    <t>We offer our climatic chamber for all kinds of experiments and treatments. The daily rate is approximatelly 200 EUR. The work of our personnel we charge according to the JSI personnel price list.</t>
  </si>
  <si>
    <t xml:space="preserve">Klimatska komora je namenjena testiranju v eksteremnih okoljih. Omogoča simuliranje pogojev od -30°  do +50°C, različne stopnje vlažnosti zraka in koncenracijo kisika do višine 15000m. Dimenzije komore so 3m x 3m x 3m.
</t>
  </si>
  <si>
    <t xml:space="preserve">The climatic chamber enables testing of human performance and equipment in extreme climatic conditions. The climatic chamber simulates ambient conditions ranging from –30°C to +50°C, and can also maintain relative humidity under these conditions. It is also equipped with a vacuum pressure absorption system (VPSA), which can accurately maintain oxygen levels inside the climatic chamber to simulate altitudes up to 15,000 m above sea level. </t>
  </si>
  <si>
    <t>12/144</t>
  </si>
  <si>
    <t>L7-9731</t>
  </si>
  <si>
    <t>Igor Mekjavić</t>
  </si>
  <si>
    <t>M2-0103                M2-0018</t>
  </si>
  <si>
    <t>L7-2413</t>
  </si>
  <si>
    <t>Konfokalna optika za rentgenske žarke</t>
  </si>
  <si>
    <t>confocal multilayer optics for X-rays</t>
  </si>
  <si>
    <t>Uporaba in cena cena po dogovoru, za uporabo kontaktirati dr. Dušana Turka (dusan.turk@ijs.si)</t>
  </si>
  <si>
    <t>This equipment is part of the system for measurement of diffraction pattern of crystals of macromolecules</t>
  </si>
  <si>
    <t>Oprema je del sistema za snemanje difrakcijskih vzorcev kristalov makromolekul.</t>
  </si>
  <si>
    <t>31837 03</t>
  </si>
  <si>
    <t>11/292</t>
  </si>
  <si>
    <t>J1-0733</t>
  </si>
  <si>
    <t>J1-9359</t>
  </si>
  <si>
    <t>P2-0037</t>
  </si>
  <si>
    <t>Borka Jerman Blažič</t>
  </si>
  <si>
    <t>Laboratorij za antropocentrične študije in računalniško forenziko</t>
  </si>
  <si>
    <t xml:space="preserve">Laboratory for anthropocentric studies and computer forensics </t>
  </si>
  <si>
    <t>Ni na razpolago</t>
  </si>
  <si>
    <t>Not for public use</t>
  </si>
  <si>
    <t>Evalvacija uporabnosti programske opreme</t>
  </si>
  <si>
    <t>Usability evaluation software</t>
  </si>
  <si>
    <t>46474,46478,46033,45549,45555,45550,46072,46061,46062,46064,46055,46056,56057,46058,460589,46473,46053,46015 XIII_208</t>
  </si>
  <si>
    <t>13/208</t>
  </si>
  <si>
    <t>Borka Džonova Jerman B.</t>
  </si>
  <si>
    <t xml:space="preserve">Laboratorijska izostatska stiskalnica </t>
  </si>
  <si>
    <t>Laboratory isostatic pressure</t>
  </si>
  <si>
    <t>Izostasko stiskanje prahov v končno obliko do velikost 7 x 20 cm. Cena in čas po dogovoru.</t>
  </si>
  <si>
    <t>Izostatic pressing of different powders in to final shape with dimensions 7 x 20 cm.  Price and availabillity by arragement.</t>
  </si>
  <si>
    <t xml:space="preserve">Izostasko stiskanje, maksimalni pritisk 400 Mpa, temperatura 80oC. </t>
  </si>
  <si>
    <t>Izostatic pressing with maksimum poressure of 400 Mpa and temperature of 80oC.</t>
  </si>
  <si>
    <t>12/112</t>
  </si>
  <si>
    <t>J2-9090</t>
  </si>
  <si>
    <t>Marko Hrovat</t>
  </si>
  <si>
    <t>Laboratorijska naprava za naparevanje in naprševanje Leybold UNIVX 300</t>
  </si>
  <si>
    <t>Laboratory sputtering equipment</t>
  </si>
  <si>
    <t>Naprševanja kovinskih elektrod (Au, Pt, Ag, Ti, Cr, Cu, zlitine itd) na različne vzorce do velikost 4 cm. Cena in čas po dogovoru.</t>
  </si>
  <si>
    <t>Sputtering of metallic electrode on different materials(Au, Pt, Ag, Ti, Cr, Cu, alloys etc.). Price and availabillity by arragement.</t>
  </si>
  <si>
    <t>Naprševanje kovinskih elektrod na različne materiale. Možnost naprševanja do treh različnih kovinskih plasti v enem ciklusu.</t>
  </si>
  <si>
    <t>Sputtering of metal electrodes on different materials. Option sputtering up to three different metal layers in a single cycle.</t>
  </si>
  <si>
    <t>11/290</t>
  </si>
  <si>
    <t>L2-1187</t>
  </si>
  <si>
    <t>Igor Muševič</t>
  </si>
  <si>
    <t>Laserska pinceta</t>
  </si>
  <si>
    <t>Laser tweezers</t>
  </si>
  <si>
    <t>Možnost meritev po ceniku IJS, možnost brezplačne uporabe v primeru izvajanja skupnih RR projektov. Dodatni podatki o skrbnikih opreme na razpolago na RO</t>
  </si>
  <si>
    <t>Posibility of measurements according to the IJS price-list, possibility for free usage in case of joined projects</t>
  </si>
  <si>
    <t>Sistem omogočija manipulacijo mikronskih in submikronskih delcev v mehki snovi, npr. koloidov trdnih delcev v tekočih kristalih</t>
  </si>
  <si>
    <t>The system provides for manipulation of micro- and submicro-sized particles in soft matter, in particular colloids of solid particles and liquid crystals.</t>
  </si>
  <si>
    <t>44433, 45528,46085,46017,46079,45830,46555,46464 XIII219</t>
  </si>
  <si>
    <t>13/219</t>
  </si>
  <si>
    <t>Tomaž Apih</t>
  </si>
  <si>
    <t>Magnetno-resonančni relaksometer (s hitrim cikliranjem magnetnega polja)</t>
  </si>
  <si>
    <t>Fast field cycling NMR relaxomer</t>
  </si>
  <si>
    <t>Meritve molekularne dinamike snovi</t>
  </si>
  <si>
    <t>Investigations of molecular dynamics</t>
  </si>
  <si>
    <t>11/280</t>
  </si>
  <si>
    <t>Robert Blinc</t>
  </si>
  <si>
    <t>P2-0082</t>
  </si>
  <si>
    <t>Peter Panjan</t>
  </si>
  <si>
    <t>Magnetronska izvira in napajalniki za vgradnjo v napravo za nanašanje niozkotemperaturnih prevlek</t>
  </si>
  <si>
    <t>Magnetron sources and power supply for deposition of low temperature hard coatings</t>
  </si>
  <si>
    <t>Depozicija 3 µm debele trde prevleke na podlage, ki zasedajo volumen 400 mm v premeru in 400 mm v višino se oblikuje po dogovoru (cena vključuje izrabo tarč, porabo električne energije in delovnih plinov, mehansko predpripravo in čiščenje podlag, saržiranje, delo dveh operaterjev). Postopek nanašanja 3 µm debele prevleke traja okrog 8ur.</t>
  </si>
  <si>
    <t>Deposition of 3µm thick hard coating on substrates which occupy the usable volume 400 mm in diameter and 400 mm in height cost app. 600 € (the cost include the  target, gases and energy consumption, mechanical preatreatment and cleaning of substrates, loading, fixturing, personnel cost). Total time needed for one batch is app. 8 hour.</t>
  </si>
  <si>
    <t>Nanos trdih PVD prevlek pri temperaturi pod 200 °C z pulznim magnetronskim naprševanjem.</t>
  </si>
  <si>
    <t>Deposition of low temperature hard coatings by pulsed magnetron sputtering at temperature bellow 200 °C.</t>
  </si>
  <si>
    <t>46032 XIV 205</t>
  </si>
  <si>
    <t>13/205</t>
  </si>
  <si>
    <t>Miran Mozetič</t>
  </si>
  <si>
    <t>L2-9189</t>
  </si>
  <si>
    <t>Darinka Kek Merl</t>
  </si>
  <si>
    <t>L2-0858</t>
  </si>
  <si>
    <t>Tomaž Gyergyek</t>
  </si>
  <si>
    <t>L2-2100</t>
  </si>
  <si>
    <t>Adolf Jesih</t>
  </si>
  <si>
    <t>Masni spektrometer</t>
  </si>
  <si>
    <t>Mass spectrometer</t>
  </si>
  <si>
    <t>Čas dostopa do opreme vsak delovni dan od 8:00 do 16:00 po predhodnem dogovoru s skrbnikom. Kontakt preko el. Pošte na naslovu adolf.jesih@ijs.si</t>
  </si>
  <si>
    <t>Acces is posible every working day from 8:00 to 16:00 after agreement on terms of use. Contact  on email adolf.jesih@ijs.si</t>
  </si>
  <si>
    <t>Oprema je montirana na vakuumski sistem in je namenjena karakterizaciji in identifikaciji plinskih komponent v plazmi in analizi plinskih komponent mešanic plinov.</t>
  </si>
  <si>
    <t>The equipment is connected to a vacuum system and is devoted to the characterization and identification of gaseous components in plasma as well as to the analysis of gas mixtures.</t>
  </si>
  <si>
    <t>53396 XIV 189</t>
  </si>
  <si>
    <t>14/189</t>
  </si>
  <si>
    <t>Marko Fonović</t>
  </si>
  <si>
    <t>Masni spektrometer LTQ Orbitrap XL ETD</t>
  </si>
  <si>
    <t>Mass Spectrometer LTQ Orbitrap XL ETD</t>
  </si>
  <si>
    <t xml:space="preserve">Oprema je dostopna vsem akademskim institucijam in gospodarskim družbam, bodisi proti plačilu, ki krije stroške analize ali pa skozi sodelavo. Stranka lahko direktno kontaktira osebo odgovorno za opremo, od katere dobi navodila za pripravo vzorca. Odgovorna oseba se po opravljeni analizi s stranko tudi pogovori o dobljenih rezultatih.  </t>
  </si>
  <si>
    <t>Equipment is accesible for all academic institutions and companies through direct collaborations or payment which covers the cost of analysis. Clients can directly contact the person in charge if the instrument, who instructs them regarding the sample preparation procedures and after the analysis he also discusses the results with them.</t>
  </si>
  <si>
    <t xml:space="preserve">Oprema se uporablja za kvantitativno in kvalitativno analizo proteiniv v kompleksnih bioloških vzorcih. </t>
  </si>
  <si>
    <t xml:space="preserve">Equipment is used for quantitative and qualitative analysis of proteins in complex biological samples. </t>
  </si>
  <si>
    <t>50846 XIV 170</t>
  </si>
  <si>
    <t>14/170</t>
  </si>
  <si>
    <t>Janez Kovač</t>
  </si>
  <si>
    <t>Masni spektrometer sekundarnih ionov SIMS</t>
  </si>
  <si>
    <t>Time of flight secondary ion mass spectrometer TOF SIMS</t>
  </si>
  <si>
    <t>Uporaba je možna za zunanje uporabnike po predhodnem dogovoru. Kontaktirati dr. Janeza Kovača (janez.kovac@ijs.si, 01 477 3403)</t>
  </si>
  <si>
    <t>Application for external users is possible, contact person dr. Janez Kovač (janez.kovac@ijs.si, 01 477 3403)</t>
  </si>
  <si>
    <t>TOF–SIMS spektrometer na osnovi masne spektroskopije molekul s površine omogoča precizno analizo elemntne sestave in molekularne strukture površin, tankih plasti in faznih mej organskih in anorganskih trdih materialov, kot so: polimeri, biomateriali, polprevodniki, prevleke, barve, kovine, keramika, steklo, zdravila... Masna ločljivost instrumenta je okoli 10.000, lateralno ločljivostjo je okoli 100 nm in analizna globina 2-3 monoplasti.</t>
  </si>
  <si>
    <t>TOF-SIMS spectrometer provides detailed elemental and molecular information about surfaces, thin layers and interfaces of organic and inorganic materials like polymers, biomaterials, semiconductors, coatings, paint, metals, ceramics, glass, pharmaceuticals...Mass resolution is about 10.000, lateral resolution is 100 nm and analysed depth is 2-3 monolayers.</t>
  </si>
  <si>
    <t>53366 XIV 188</t>
  </si>
  <si>
    <t>14/188</t>
  </si>
  <si>
    <t>J2-4287</t>
  </si>
  <si>
    <t>L7-4009</t>
  </si>
  <si>
    <t>L2-4225</t>
  </si>
  <si>
    <t>Uroš Cvelbar</t>
  </si>
  <si>
    <t>L7-4035</t>
  </si>
  <si>
    <t>Alenka Vesel</t>
  </si>
  <si>
    <t xml:space="preserve">Masni spektrometer visoke ločljivosti s tekočinskim kromatografom, z API in MALDI ionizacijami in Q-Tof masnima analizatorjema </t>
  </si>
  <si>
    <t>High resolution mass spectrometer coupled with LC, API and MALDI ionisation, Q-Tof mass analysers</t>
  </si>
  <si>
    <t xml:space="preserve">Masnospektrometrične analize organskih spojin, proteinov in drugih biomolekul z direktnim uvajanjem vzorca ali preko LC oz. nano LC. Določitev elementne sestave z HRMS analizo. Določitev strukture ionov z MS-MS meritvami. </t>
  </si>
  <si>
    <t>Analysis of organic compounds, proteins and other bimolecules by mass spectrometry. HRMS analysis for elemental composition. MS-MS measurements for structure elucidation.</t>
  </si>
  <si>
    <t>12/114</t>
  </si>
  <si>
    <t>PR-00132</t>
  </si>
  <si>
    <t>PR-00506</t>
  </si>
  <si>
    <t>J3-9470</t>
  </si>
  <si>
    <t>Joško Osredkar</t>
  </si>
  <si>
    <t>PR-01084</t>
  </si>
  <si>
    <t>Radmila Milačič</t>
  </si>
  <si>
    <t>Masni spektrometer z induktivno sklopljeno plazmo ICP-MS</t>
  </si>
  <si>
    <t>Inductively coupled plasma mass spectrometer ICP-MS</t>
  </si>
  <si>
    <t>Dostop dovoljen po predhodnem dogovoru. Kontaktna oseba je izr.prof.dr. Radmila Milačič e-mail:radmila.milacic@ijs.si, Tel: +3861 4773560</t>
  </si>
  <si>
    <t>Access is allowed after privious agreement. The contact person is Assoc.prof.dr.  Radmila Milačič e-mail:radmila.milacic@ijs.si, Tel: +3861 4773560</t>
  </si>
  <si>
    <t>Določanje celotnih koncentracij elementov in njihovih kemijskih zvrsti v vzorcih iz okolja in v bioloških vzorcih.</t>
  </si>
  <si>
    <t>Determination of totel element concentration and their species in the environmental and biological samples.</t>
  </si>
  <si>
    <t>49127 XIV 202</t>
  </si>
  <si>
    <t>14/202</t>
  </si>
  <si>
    <t>Marko Mikuž</t>
  </si>
  <si>
    <t>Merilna oprema za izvrednotenje prototipov detektorjev</t>
  </si>
  <si>
    <t xml:space="preserve">Detector evaluation equippment </t>
  </si>
  <si>
    <t>Ni dostopna</t>
  </si>
  <si>
    <t>None</t>
  </si>
  <si>
    <t>Modularna elektronika je vgrajena v več eksperimentalnih postavitev</t>
  </si>
  <si>
    <t>Modular electronics is built into various experimental set-ups</t>
  </si>
  <si>
    <t>12/146</t>
  </si>
  <si>
    <t>P1-0031</t>
  </si>
  <si>
    <t>Danilo Zavrtanik</t>
  </si>
  <si>
    <t>Merilni sistem za nevtronsko aktivacijsko analizo in gama spektrometrijo</t>
  </si>
  <si>
    <t>HPGe detector (45%), hardware and software for MCA emulator</t>
  </si>
  <si>
    <t>po dogovoru; materialni stroški + ure operaterja</t>
  </si>
  <si>
    <t>pon agreement; material  + personnel costs</t>
  </si>
  <si>
    <t>Uporablja se za določanje naravnih in umetnih radionuklidov v različnih vzorcih iz okolja (okoljski, biološki vzorci, sedimenti, tla…)</t>
  </si>
  <si>
    <t>It is used for determination of natural and artificial radionuclides in different samples (environmental, biological, sediment, soil …)</t>
  </si>
  <si>
    <t>11/285</t>
  </si>
  <si>
    <t>PR-01800</t>
  </si>
  <si>
    <t>PR-02178-1           PR-00786-4</t>
  </si>
  <si>
    <t>PR-00549</t>
  </si>
  <si>
    <t xml:space="preserve">Merilnik mikrotrdote </t>
  </si>
  <si>
    <t>Microhardness tester</t>
  </si>
  <si>
    <t>Zunanjim uporabnikom zaračunavamo delo operaterja (28.2 €/uro)</t>
  </si>
  <si>
    <t>Only operator cost is charged (28,2 €/h)</t>
  </si>
  <si>
    <t>Merjenje mikrotrdote  in modula indentacije z metodo odtiskovanja z diamantno konico. Obtežitev konice je od 40 mg do 100 g.</t>
  </si>
  <si>
    <t>Microhardness in indentation modul measurements using a diamond tip. The load range is from 40 mg to 100 g.</t>
  </si>
  <si>
    <t>41239,41239 01</t>
  </si>
  <si>
    <t>12/120</t>
  </si>
  <si>
    <t>L2-0388</t>
  </si>
  <si>
    <t>Jože Flašker</t>
  </si>
  <si>
    <t>Mikro LC sistem za zbiranje in nanašanje frakcij</t>
  </si>
  <si>
    <t>Micro LC system for collection and application of fraction</t>
  </si>
  <si>
    <t>According to agreement</t>
  </si>
  <si>
    <t>Sistem za tekočinsko kromatorgrafijo, namenjen separaciji bioloških molekul na osnovi razlik molekul po masi, električnem naboju, biološki afiniteti in adsorbcijskih lastnostih pri višjem tlaku (FPLC/HPLC). Fotometrična detekcija, avtomatsko zbiranje frakcij</t>
  </si>
  <si>
    <t>Liquid chromatography system for separation of biological molecules on the basis of their difference in molecular mass, electric charge, biological affinity and adsorption characteristics at higher pressure (FPLC/HPLC). Photometric detection, automatic fraction collexction</t>
  </si>
  <si>
    <t xml:space="preserve">
48324,46879,46853,47552,47553,47428,46659,48203,47586,47712,46285,48112 XIV_217</t>
  </si>
  <si>
    <t>14/217</t>
  </si>
  <si>
    <t>J3-0389</t>
  </si>
  <si>
    <t>J3-0386</t>
  </si>
  <si>
    <t>Jože Pungerčar</t>
  </si>
  <si>
    <t>J7-2230</t>
  </si>
  <si>
    <t>Marija Nika Lovšin</t>
  </si>
  <si>
    <t>Spomenka Kobe</t>
  </si>
  <si>
    <t>Mikroskop na atomsko silo</t>
  </si>
  <si>
    <t>Atomic Force Microscope</t>
  </si>
  <si>
    <t>Opremo uporabljajo šolani operaterji, ki lahko analize izvajajo tudi za druge raziskovalne organizacije. Cena je odvisna od zahtevnosti analiz.</t>
  </si>
  <si>
    <t>Specific training is required to operate the equipment. Trained operaters can perform analyses for users from other research institutions. Price is dependent on a complexity of analyses.</t>
  </si>
  <si>
    <t>Oprema je namenjena za merjenje lokalnih lastnosti materialov,  kot sta morfologija ali magnetno polje, s pomočjo sonde, ki se nahaja zelo blizu površine. Omogoča  kvalitativno in kvantitativno analizo.</t>
  </si>
  <si>
    <t xml:space="preserve">Dedicated for measurements of local magnetic fields and morphology by applying a probe very close to the investigated surface. Qualitative and quantitavie types of analysis are possible. </t>
  </si>
  <si>
    <t>44551,44551-1,44551-2,44551-01 XIII_221</t>
  </si>
  <si>
    <t>13/221</t>
  </si>
  <si>
    <t>J2-6705</t>
  </si>
  <si>
    <t>Miran Čeh</t>
  </si>
  <si>
    <t>J2-7432</t>
  </si>
  <si>
    <t>Aleksander Rečnik</t>
  </si>
  <si>
    <t>J2-7133</t>
  </si>
  <si>
    <t>Johannes Teun Van Elteren</t>
  </si>
  <si>
    <t>Mikroskop na atomsko silo AFM</t>
  </si>
  <si>
    <t>Atomic force microscope AFM</t>
  </si>
  <si>
    <t>Uporaba je možna za zunanje uporabnike. Kontaktirati dr. Janeza Kovača.</t>
  </si>
  <si>
    <t>Application for external users is possible, contact person dr. Janez Kovač</t>
  </si>
  <si>
    <t>AFM mikroskop je namenjen preiskavi topografije površine trdnih vzorcev z visoko ločljivostjo. Možna je preiskava področij velikosti do 50 mikronov z natančnostjo 0,1 nm. Možna je analiza hrapavosti, porazdelitev magnetnega in električnega polja, litografija in meritev interakcijskih sil med iglo in podlago.</t>
  </si>
  <si>
    <t>AFM microscope provides information on topography on solid surfaces with very high spatial resolution. Analyses can be done over a region of 50 microns with accuracy of 0.1 nm. It is possible to measure the surface roughness, distribution of magnetic and electric fields and interaction forces between tip and substrate.</t>
  </si>
  <si>
    <t>12/117</t>
  </si>
  <si>
    <t>Mikrovalovni sistem za razklope in ekstrakcije</t>
  </si>
  <si>
    <t>Advanced Microwave Digestion System ETHOS 1</t>
  </si>
  <si>
    <t>Mikrovalovni sistem je namenjen za razkroj in ekstrakcije večjega števila tako anorganskih kot organskih vzorcev.</t>
  </si>
  <si>
    <t>Microwave system is suitable for the digestion and extraction of inorganic and organic sampples</t>
  </si>
  <si>
    <t>48311 XIV_223</t>
  </si>
  <si>
    <t>14/223</t>
  </si>
  <si>
    <t>Modularna elektronika</t>
  </si>
  <si>
    <t>Modular Electronics</t>
  </si>
  <si>
    <t>11/255</t>
  </si>
  <si>
    <t>MultiPROBE II HT Digestion Station</t>
  </si>
  <si>
    <t>equipment is used for high throughput trypsin degradation of protein samples. Trypsin degradation is a standard procedure for the protein sample preparation for proteomic analysis.</t>
  </si>
  <si>
    <t>Oprema se uporablja za visokopretočno razgradnjo proteinskih vzorcev s tripsinom. Tripsinska razgradnja je standarden način priprave proteinskih vzorcev za proteomsko analizo.</t>
  </si>
  <si>
    <t>12/133</t>
  </si>
  <si>
    <t>Nadgradnja dvobarvne laserske pincete</t>
  </si>
  <si>
    <t>Two-color laser tweezers</t>
  </si>
  <si>
    <t>Kontaktirati prof. I.Muševiča, igor.musevic@ijs.si. Potrebno je opraviti plačljivo usposabljanje za samostojno upravljanje s pinceto.</t>
  </si>
  <si>
    <t>Contact Prof. I.Musevic for details, igor.musevic@ijs.si. A payable course is obligatory if you want to use the equipment by yourself.</t>
  </si>
  <si>
    <t>Uporaba za optično manipuliranje koloidnih delcev.</t>
  </si>
  <si>
    <t>For optical manipulation of colloids.</t>
  </si>
  <si>
    <t>46464 01-04, 49085.50427 XIV 183</t>
  </si>
  <si>
    <t>14/183</t>
  </si>
  <si>
    <t>Andrej Filipčič</t>
  </si>
  <si>
    <t>Nadgradnja grid vozlišča SiGNET</t>
  </si>
  <si>
    <t>Upgrade of SiGNET grid center</t>
  </si>
  <si>
    <t>Oprema je vključena v grid vozlišče SIGNET in dostopna preko infrastrukture EGI/NGI. Uporaba je omogočena z uporabo vmesne programske opreme gLite in ARC.</t>
  </si>
  <si>
    <t>The equipment is integrated into SiGNET grid site and provides the access through  EGI/NGI infrastructure. The access is provided by using the gLite and ARC grid middleware.</t>
  </si>
  <si>
    <t>Oprema je namenjena izvajanju računskih nalog in shranjevanju podatkov pri mednarodnih eksperimentih ATLAS, Pierre Auger in Belle. Po dogovoru je na voljo tudi slovenskim raziskovalnim in akademskim ustanovam.</t>
  </si>
  <si>
    <t>The purpose of the equipment is to provide the computing and storage resources to international experiments ATLAS, Pierre Auger and Belle. The access is also provided to slovenian research and academic institutions.</t>
  </si>
  <si>
    <t>49932-49951 XIV 195</t>
  </si>
  <si>
    <t>14/195</t>
  </si>
  <si>
    <t>Igor Sega</t>
  </si>
  <si>
    <t>Nadgradnja heterogene računalniške gruče</t>
  </si>
  <si>
    <t>HPC cluster upgrade</t>
  </si>
  <si>
    <t>Oprema bo vključena v slovenski grid in dostopna na podlagi recipročnosti (kontaktna oseba: dr. Rok Žitko)</t>
  </si>
  <si>
    <t>Equipment will be accessible as a part of the Slovenian national grid on a reciprocity basis (contact person: Dr. Rok Žitko)</t>
  </si>
  <si>
    <t>Oprema se uporablja za numerične izračune na področju fizike kondenzirane snovi, biofizike in fizike osnovnih delcev in polj</t>
  </si>
  <si>
    <t>Equipment is used for numerical calculations in the fields of condensed matter physics, biophysics and particle physics</t>
  </si>
  <si>
    <t>53681,53682 XIV 192</t>
  </si>
  <si>
    <t>14/192</t>
  </si>
  <si>
    <t xml:space="preserve">P1-0035 </t>
  </si>
  <si>
    <t xml:space="preserve">P1-0044 </t>
  </si>
  <si>
    <t xml:space="preserve">P1-0055 </t>
  </si>
  <si>
    <t>Nadgradnja identifikacije delcev v detektorju Belle</t>
  </si>
  <si>
    <t>Belle particle identification detector upgrade</t>
  </si>
  <si>
    <t>Oprema vgrajena v detektor Belle v KEK, Tsukuba, Japonska</t>
  </si>
  <si>
    <t>Part of the Belle detector at KEK in Tsukuba, Japan</t>
  </si>
  <si>
    <t>OS25616</t>
  </si>
  <si>
    <t>13/214</t>
  </si>
  <si>
    <t>Nadradnja TIER-1 demonstratorja</t>
  </si>
  <si>
    <t>TIER-2 Demonstrator Upgrade</t>
  </si>
  <si>
    <t>Računalniška oprema ni več v uporabi</t>
  </si>
  <si>
    <t>Obsolete</t>
  </si>
  <si>
    <t>Oprema vključena v slovensko Grid vozlišče SiGNET</t>
  </si>
  <si>
    <t>Part of Slovenian Grid node SiGNET</t>
  </si>
  <si>
    <t>12/145</t>
  </si>
  <si>
    <t>Nanoreaktor</t>
  </si>
  <si>
    <t>Nanoreactor</t>
  </si>
  <si>
    <t>Kemijske reakcije na molekularnem nivoju</t>
  </si>
  <si>
    <t>Chemical reactions at the molecular level</t>
  </si>
  <si>
    <t>11/281</t>
  </si>
  <si>
    <t>Naprava za funkcionalizacijo površin novih materialov</t>
  </si>
  <si>
    <t>Instrument for functionalization of surfaces of modern materials</t>
  </si>
  <si>
    <t>Naprava omogoča pripravo tankih večkomponentnih anorganskih in organskih plasti z naparevanjem v vakuumu z namenom študija osnovnih procesov med rastjo tankih plasti in interakcijo s podlago, kakor tudi funkcionalizacijo površin. Omogočena je toplotna obdelava tankih plasti, obdelava z ionskimi curki in funkcionalizacija površin s plazmo. Naprava je direktno povezana z XPS spektrometrom za karakterizacijo obdelanih površin in nanesenih tankih plasti brez izpostave zračni atmosferi.</t>
  </si>
  <si>
    <t>Instrument can be used for preparation of thin, multicomponent inorganic and organic films as well as for functionalization of solid surfaces. It is possible to perform heat treatment, ion bombardment and plasma functionalization of surfaces. Instrument is directly connected with XPS spectrometer for characterization of treated surfaces and deposited films without exposure to air atmosphere.</t>
  </si>
  <si>
    <t>45942 XIV 202</t>
  </si>
  <si>
    <t>13/202</t>
  </si>
  <si>
    <t>Nizko-energijska ionska erozija materialov</t>
  </si>
  <si>
    <t>Low-energy ion-miller for TEM specimen preparation (Technoorg Linda, Gentle Mill)</t>
  </si>
  <si>
    <t xml:space="preserve">Opremo uporabljajo šolani operaterji, ki lahko analize izvajajo tudi za druge raziskovalne organizacije. Cena je odvisna od zahtevnosti analiz. </t>
  </si>
  <si>
    <t>Oprema je namenjena pripravi vzorcev za presevno elektronsko mikroskopijo (TEM). Nizka energija ionskega jedkanja omogoča pripravo vzorcev brez amorfne plasti na površini vzorca.</t>
  </si>
  <si>
    <t>The equipment is dedicated for specimen preparation for TEM observations. Low-energy ion-milling enables preparation of specimens without amorphous thin film on the specimen surface.</t>
  </si>
  <si>
    <t>11/278</t>
  </si>
  <si>
    <t>Z2-6621</t>
  </si>
  <si>
    <t>Z1-6493</t>
  </si>
  <si>
    <t>Tadej Dolenec</t>
  </si>
  <si>
    <t>Pavel Cevc</t>
  </si>
  <si>
    <t>Obnovitev 9,6 GHz spektrometra za elektronsko paramagnetno resonanco</t>
  </si>
  <si>
    <t>Refurbishing of 9,6 GHz electron paramagnetic resonance spectrometer</t>
  </si>
  <si>
    <t>Določitev fizikalno-kemijskih lastnosti trdnih in tekočih snovi</t>
  </si>
  <si>
    <t xml:space="preserve">Determination of physical-chemical properties of solids and liquids </t>
  </si>
  <si>
    <t>12/130</t>
  </si>
  <si>
    <t>P2-0103</t>
  </si>
  <si>
    <t>Igor Mozetič</t>
  </si>
  <si>
    <t>Oprema za analitiko podatkov in tekstov</t>
  </si>
  <si>
    <t>Data and text analytics equipment</t>
  </si>
  <si>
    <t>Po predhodnem dogovoru z dr. Igorjem Mozetičem je možen dostop do opreme (igor.mozetic@ijs.si)</t>
  </si>
  <si>
    <t>Acces for equipment is possible by arrangement with Dr. Igor Mozetič (email: igor.mozetic@ijs.si)</t>
  </si>
  <si>
    <t>Oprema služi raziskovalnem delu, ki obsega razvoj in testiranje novih metod za analiziranje velikih količin podatkov in tekstov in njihovega spreminjanja skozi čas</t>
  </si>
  <si>
    <t>The equipment serves the research work, which includes the development and testing of new methods for analyzing large amounts of data, texts and their variations over time</t>
  </si>
  <si>
    <t>50696,50563,50590,50591,.......... XIV_190</t>
  </si>
  <si>
    <t>14/190</t>
  </si>
  <si>
    <t>Oprema za visokozmogljivostno subcelularno vizualizacijo</t>
  </si>
  <si>
    <t>Equipment for high-performance subcellular visualization</t>
  </si>
  <si>
    <t>Za delo na sistemu za visokozmogljivostno subcelularno vizualizacijo se je potrebno predhodno najaviti in dogovoriti pri doc. dr. Toniju Petanu (01 477 3713).</t>
  </si>
  <si>
    <t>To work on the high-performance subcellular visualization system previous appointment at Assist. Prof. Dr. Toni Petan (01 477 3713) is obligatory.</t>
  </si>
  <si>
    <t>Oprema je namenjena visokozmogljivostni subcelularni vizualizaciji fluorescenčno označenih molekul.</t>
  </si>
  <si>
    <t>The equipment is devoted to the high-performance subcellular visualization of fluorescently labelled molecules.</t>
  </si>
  <si>
    <t>53794,50284,51173, 50930, 50929, 50932, 50723, 50689, 46931, 50281 XIV 173</t>
  </si>
  <si>
    <t>14/173</t>
  </si>
  <si>
    <t>Nada Lavrač</t>
  </si>
  <si>
    <t>Oprema za zajemanja in semantično analizo multimedijskih podatkov</t>
  </si>
  <si>
    <t>Equipment for recording and semantic analysis of multimedia data</t>
  </si>
  <si>
    <t>Storitve delno ali v celoti producirane, ali delujoče na opremi iz paketa so prosto dosegljive preko http://www.videolectures.net (video predavanja), http://isambard.ijs.si/triplet/semgraph/ (avtomatska analiza in izdelava povzetkov dokumentov), http://historyviz.ijs.si (predstavitev zgodovinskega pogleda na osebe in dogodke opisane v wikipedia.com)</t>
  </si>
  <si>
    <t>Services partialy or completely produced or running on the equipment can be acessed on http://www.videolectures.net (video lectures), http://isambard.ijs.si/triplet/semgraph/ ( automatic analysis and summarization of documents), http://historyviz.ijs.si (different entities from wikipedia data described and put in historical perspective)</t>
  </si>
  <si>
    <t>Zajemanje, shranjevanje, obdelava in semantični analiza velikih količin podatkov. Poudarek je na multimedijskih vsebinah (analiza slik in videa), tekstovnih in spletnih vsebinah in zbirkah strukturiranih podatkov.</t>
  </si>
  <si>
    <t>Recording, storage, processing and semantic analysis of large amounts of data. The focus is on multimedia content (image and video analysis), text and web content and structured data collections.</t>
  </si>
  <si>
    <t xml:space="preserve">45525
45813
45814
46012
46817
45874
45874  01
47093
46815
46956
46955
47204
47144
47262
47263
47495
48017
48018
48019
48027
48034
47797 XIII_206
</t>
  </si>
  <si>
    <t>13/206</t>
  </si>
  <si>
    <t>IST WORLD FP6-015823</t>
  </si>
  <si>
    <t xml:space="preserve">VoiceTRAN II M2-0132 </t>
  </si>
  <si>
    <t xml:space="preserve">IQ FP6-516169 </t>
  </si>
  <si>
    <t>medinet+</t>
  </si>
  <si>
    <t>Optični merilni sistem za analizo gibanja</t>
  </si>
  <si>
    <t>Human motion optical measurement system</t>
  </si>
  <si>
    <t>Po predhodnem dogovoru je možen najem opreme. Oprema je fiksno nameščena v laboratoriju na IJS in je pravilome ne prenašamo, razen v izjemnih primerih. Nudimo tudi tehnično pomoč pri uporabi opreme. Delo se zaračunava po ceniku IJS.</t>
  </si>
  <si>
    <t xml:space="preserve">We can arrange all kinds of kinematic and force measurement of human motion providing that measurements take place in our laboratory. The price is according to the JSI personnel price list. </t>
  </si>
  <si>
    <t>3D merjenje gibanja pri človeku z natančnostjo pod 1 mm s šestimi kamerami, volumen merjenja do 10 m3, frekvenca meritve do 100 Hz. Meritev se izvaja s pomočjo odsevnikov )markerjev=, ki jih nalepimo na točko, ki jo želimo opazovati.</t>
  </si>
  <si>
    <t xml:space="preserve">Equipement enables 3D motion measurement by using passive markers attached to measiring points.  The position accuracy of measurements is under 1mm. The measuring rate is up to 100Hz and  the measuring volume is up to 10m3. </t>
  </si>
  <si>
    <t>11/276</t>
  </si>
  <si>
    <t>7.OP CONFIDENCE</t>
  </si>
  <si>
    <t>Ester Heath</t>
  </si>
  <si>
    <t>Plinski kromatograf z masnoselektivnim detektorjem MS/MS načinom delovanja</t>
  </si>
  <si>
    <t>Gas Chromatograph with mass selective detection in MS/MS mode</t>
  </si>
  <si>
    <t>Po predhodni najavi dr. ester Heath (ester.heath@ijs.si, 01 477 3584)</t>
  </si>
  <si>
    <t>According to arrangement with dr. Ester Heath (ester.heath@ijs.si, +386 1 477 3584)</t>
  </si>
  <si>
    <t>Analiza organskih onesnažil v okoljskih vzorcih</t>
  </si>
  <si>
    <t>Analysis of organic pollutants in environmental smaples</t>
  </si>
  <si>
    <t>51078 XIV 197</t>
  </si>
  <si>
    <t>14/197</t>
  </si>
  <si>
    <t>Posodobitev profilometra</t>
  </si>
  <si>
    <t>Upgrade of stylus profilometer</t>
  </si>
  <si>
    <t>only operator cost is charged (28,2 €/h)</t>
  </si>
  <si>
    <t>Analiza topografije površine podlag pred in po nanosu prevlek. Merjenje debeline tankih plasti.</t>
  </si>
  <si>
    <t>Study of substrate topography before and after deposition. Thin film thickness measurement.</t>
  </si>
  <si>
    <t>41239,45284 XIII 218</t>
  </si>
  <si>
    <t>13/218</t>
  </si>
  <si>
    <t>L2-2150</t>
  </si>
  <si>
    <t>Marta Klanjšek-Gunde</t>
  </si>
  <si>
    <t>P2-0091</t>
  </si>
  <si>
    <t>Danilo Suvorov</t>
  </si>
  <si>
    <t>Praškovni rentgenski difraktometer</t>
  </si>
  <si>
    <t>Powder X-ray diffraction, Bruker D4</t>
  </si>
  <si>
    <t>24 ur, tel. 4773708, dr. S. Škapin</t>
  </si>
  <si>
    <t>24 hours, Phone: +386 1 477 3708</t>
  </si>
  <si>
    <t>Praškovna rentgenska analiza</t>
  </si>
  <si>
    <t>Powder X-ray diffraction</t>
  </si>
  <si>
    <t>11/295</t>
  </si>
  <si>
    <t>L2-2410</t>
  </si>
  <si>
    <t>Monika Jenko</t>
  </si>
  <si>
    <t>L2-2185</t>
  </si>
  <si>
    <t>L2-2373</t>
  </si>
  <si>
    <t>Preparativna centrifuga</t>
  </si>
  <si>
    <t>Preparative centrifuge</t>
  </si>
  <si>
    <t>Uporaba in cena cena po dogovoru, za uporabo kontaktirati dr. Iztoka Dolenca (iztok.dolenc@ijs.si)</t>
  </si>
  <si>
    <t>Centrifugation of liquid samples; separation of liquid and solid phase, primarily biological material</t>
  </si>
  <si>
    <t>Separacija vzorcev s centrifugiranjem; ločevanje trdne in tekoče faze, pretežno za biološke vzorce</t>
  </si>
  <si>
    <t>11/267</t>
  </si>
  <si>
    <t>J1-0711</t>
  </si>
  <si>
    <t>J1-0185</t>
  </si>
  <si>
    <t xml:space="preserve">Pretočni citometer FACSCalibur (argonski laser 488 nm), Becton Dickinson  </t>
  </si>
  <si>
    <t>Flow Cytometer FACSCalibur (Argon Laser 488 nm), Becton Dickinson</t>
  </si>
  <si>
    <t>Uporaba in cena cena po dogovoru, za uporabo kontaktirati dr. Urško Repnik (urska.repnik@ijs.si)</t>
  </si>
  <si>
    <t xml:space="preserve">expression of surface or intracellular molecules - antibody binding; Lysotracker / Mitotracker staining; apoptosis analysis - annexin V &amp; PI; cell cycle analysis; analysis of cell proliferation - CFSE staining; further services by agreement </t>
  </si>
  <si>
    <t>Pretočna citometrija omogoča semikvantitativno in celo kvantitativno analizo fluorescence posameznih celic v suspenziji. Z uporabo protiteles, konjugiranih s fluorokromi, lahko spremljamo izražanje oz. prisotnost posameznih molekul na / v celicah. Z barvili, katerih fluorescenca se spreminja v odvisnosti od pH, oksidativnega stanja, koncentracije določenih ionov,... lahko spremljamo fiziološko stanje celic (mitohondrijski membranski potencial, mikrobicidni potencial nevtrofilcev, prenos signala s površinskih receptorjev). Z barvili, ki se vežejo v DNA, je mogoče analizirati celični ciklus in živost celic. Med pogostejše uporabe sodijo še analiza apoptotskih celic, vrednotenje uspešnosti transfekcije celic s fluorescenčnimi konstrukti in sledenje proliferaciji celic, obarvanih z barvilom CFSE. Najpomembnejše prednosti pretočne citometrije so: hitra priprava vzorcev, hitra analiza velikega števila celic, preučevanje medsebojne povezanosti več lastnosti in možnost statistične obdelave, tako v smislu deleža celic kot intenzitete parametrov.</t>
  </si>
  <si>
    <t>Argon laser (488 nm)</t>
  </si>
  <si>
    <t>11/294</t>
  </si>
  <si>
    <t>Računalniška in merilna oprema za upravljanje in diagnosticiranje kompleksnih sistemov</t>
  </si>
  <si>
    <t>Measurement and control modules for the laboratory of fault diagnosis systems</t>
  </si>
  <si>
    <t>Meritve akustičnih signalov in vibracij; računalniški zajem in analiza električnih signalov</t>
  </si>
  <si>
    <t>Measurement of acoustic signals and vibration; computer acquisition and analysis of electrical signals</t>
  </si>
  <si>
    <t>12/143</t>
  </si>
  <si>
    <t xml:space="preserve">L2-3504 </t>
  </si>
  <si>
    <t>Mina Žele</t>
  </si>
  <si>
    <t xml:space="preserve">L2-6554 </t>
  </si>
  <si>
    <t xml:space="preserve">L2-7537 </t>
  </si>
  <si>
    <t>Računalniška in merilno-regulacijska oprema laboratorija za tehnologijo vodenja sistemov</t>
  </si>
  <si>
    <t>Process and control modules for the laboratory of control systems technology</t>
  </si>
  <si>
    <t>Meritve EM emisij in analiza EM združljivosti naprav v procesnem okolju; preizkušanje metod vodenja na procesni opremi</t>
  </si>
  <si>
    <t xml:space="preserve">Measurement of EM emissions of electronic equipment and analysis of EM compatibility in the process environment </t>
  </si>
  <si>
    <t>38499.38500,38518,38519,38520,38521,38616,38897,38560,38597,38598,38531,38532,38594,38595,38596,38615,</t>
  </si>
  <si>
    <t>11/274</t>
  </si>
  <si>
    <t>P0-0536</t>
  </si>
  <si>
    <t>L2-4221</t>
  </si>
  <si>
    <t>P2-0209</t>
  </si>
  <si>
    <t>Matjaž Gams</t>
  </si>
  <si>
    <t>Računalniška oprema za raziskave ambientalne inteligence</t>
  </si>
  <si>
    <t>Computer equipment for research in ambient intelligence</t>
  </si>
  <si>
    <t>Oprema je dostopna po predhodnem dogovoru. Kontakt preko e-pošte na naslovu matjaz.gams@ijs.si</t>
  </si>
  <si>
    <t>Equipment is available on demand. Please contact matjaz.gams@ijs.si</t>
  </si>
  <si>
    <t>Oprema je namenjena zajemanju lokacije, orientacije in pospeškov nosljivih značk z namenom rekonstrukcije človeške poze. Na voljo so tudi procesni strežniki za procesiranje zajetih podatkov.</t>
  </si>
  <si>
    <t>Equipment is used for acquireing location, orientation and acceleration of wearable tags with aim to recunstruct persons gait. Servers for processing acuired data are also available.</t>
  </si>
  <si>
    <t xml:space="preserve">50043,49705,51514-19,51584-89,49881...XIV_186 </t>
  </si>
  <si>
    <t>14/186</t>
  </si>
  <si>
    <t>PR-03610</t>
  </si>
  <si>
    <t>Mitja Luštrek</t>
  </si>
  <si>
    <t>PR-04275</t>
  </si>
  <si>
    <t>Domen Marinčič</t>
  </si>
  <si>
    <t>PR-02778</t>
  </si>
  <si>
    <t>Aleš Tavčar</t>
  </si>
  <si>
    <t>Ivan Bratko</t>
  </si>
  <si>
    <t>Računalniška oprema za razvoj inteligentnih internetnih storitev</t>
  </si>
  <si>
    <t>Computer equipment for development of intelligent Internet services</t>
  </si>
  <si>
    <t>Oprema ni več v uporabi (je amortizirana in odpisana).</t>
  </si>
  <si>
    <t>The equipment is no more in use.</t>
  </si>
  <si>
    <t>Oprema je obsegala v mrežo povezane strežnike, namizne in prenosne računalnike, periferne in mobilne naprave ter pripadajočo programsko opremo. Namenjena je bila raziskavam in razvoju metod za podporo inteligentnih internetnih storitev, ki so računsko in pomnilniško zahtevne. Uporabljena je bila za dostopanje do informacij na globalnem omrežju, iskanje zakonitosti v velikih porazdeljenih zbirkah podatkov in podpori govornih komunikacij.</t>
  </si>
  <si>
    <t>The equipment consisted of a network of servers, desktop and laptop computers, peripheral and mobile devices, and related software. It was meant for research and development of methods for intelligent internet services that require high computational and storage capacities. It was used in accessing information on global network, knowledge discovery in large distributed databases, and speech communication support.</t>
  </si>
  <si>
    <t>11/270</t>
  </si>
  <si>
    <t>L2-5373</t>
  </si>
  <si>
    <t>V2-0893</t>
  </si>
  <si>
    <t>Tomaž Šef</t>
  </si>
  <si>
    <t>V2-0894</t>
  </si>
  <si>
    <t>Računalniška oprema za razvoj porazdeljenih inteligentnih sistemov</t>
  </si>
  <si>
    <t>Computer equipment for development of distributed intelligent systems</t>
  </si>
  <si>
    <t>Oprema je obsegala v mrežo povezane strežnike, namizne in prenosne računalnike, periferne in mobilne naprave ter pripadajočo programsko opremo. Namenjena je bila raziskavam in razvoju metod porazdeljenih inteligentnih sistemov. Z njo smo izvajali raziskovalne in razvojne projekte na področjih strojnega učenja, odkrivanja zakonitosti v podatkih, večagentnih sistemov, semantičnega spleta, evolucijskega računanja in jezikovnih tehnologij.</t>
  </si>
  <si>
    <t>The equipment consisted of a network of servers, desktop and laptop computers, peripheral and mobile devices, and related software. It was meant for research and development of methods of distributed intelligent systems. It was exploited in research and development projects in the fields of machine learning, data mining, multiagent systems, semantic web, evolutionary computing and language technologies.</t>
  </si>
  <si>
    <t>12/113</t>
  </si>
  <si>
    <t>L2-6234</t>
  </si>
  <si>
    <t>M2-0156</t>
  </si>
  <si>
    <t>V2-0130</t>
  </si>
  <si>
    <t>Računalniška oprema za semantične informacijske storitve</t>
  </si>
  <si>
    <t>Computer equipment for the semantic information services</t>
  </si>
  <si>
    <t>Storitve delno ali v celoti producirane na opremi iz paketa so prosto dosegljive preko http://www.videolectures.net (video predavanja), http://nl2.ijs.si/ (storitve za označevanje naravnega jezika in korpusi)</t>
  </si>
  <si>
    <t>Services partialy or completely produced or running on the equipment can be acessed on http://www.videolectures.net (video lectures), http://nl2.ijs.si/ (natural language tagging and corpora)</t>
  </si>
  <si>
    <t>Razvoj novih računalniških programov in metod za semantično analizo velikih podatkovnih in tekstovnih zbirk.</t>
  </si>
  <si>
    <t>Development of new computer programs and methods for semantic analysis of large data and text collections.</t>
  </si>
  <si>
    <t>12/150</t>
  </si>
  <si>
    <t>SEKT EU IST IP 2003-506826</t>
  </si>
  <si>
    <t>L6-6373</t>
  </si>
  <si>
    <t>Matija Ogrin</t>
  </si>
  <si>
    <t>ECOGEN QLRT-2001-01666</t>
  </si>
  <si>
    <t xml:space="preserve">MEDINET </t>
  </si>
  <si>
    <t>P2-0026</t>
  </si>
  <si>
    <t>Igor Simonovski</t>
  </si>
  <si>
    <t>Računska računalniška gruča</t>
  </si>
  <si>
    <t>High Performance Compute Cluster Mangrt</t>
  </si>
  <si>
    <t>Proste kapacitete so na voljo ostalim odsekom Instituta Jožef Stefan. Prošnja za dostop do prostih kapacitet se pošlje na naslov Dr. Igor Simonovski, Odsek za reaktorsko tehniko, ali na elektronski naslov Igor.Simonovski@ijs.si. Prošnja naj navede število potrebnih vozlišč oz. procesorjev, spomina in prostega diska ter predviden čas uporabe. Cena uporabe enega vozlišča z dvema Intel Xeon 5160 procesorjema in 8GB spomina je 10€ za uro uporabe (brez DDV-ja). Dostop do gruče je omogočen preko SSH povezave.</t>
  </si>
  <si>
    <t>Free capacities are available to other Jožef Stefan Institute departments. The request should be addressed to  Dr. Igor Simonovski, Reactor Engineering Division, Jožef Stefan Institute, Jamova cesta 39, Ljubljana or to e-mail address Igor.Simonovski@ijs.si. The request should state the number of required compute nodes and/or processors, memory, disk space and estimated time of usage. 10€ per hour (without VAT) is charged for one compute node with 2 Intel Xeon 5160 processors and 8 GB of memory. SSH connection is used for connecting to the cluster.</t>
  </si>
  <si>
    <t>Računalniška gruča za izvajanje znanstvenih simulacij. Nadzorno vozlišče ter 18 računskih vozlišč, dva dvo- oz. štiri-jedrna Intel Xeon procesorja na vozlišče, 3GHz, od 8 do 32GB spomina na vozlišče. Gigabitna povezava med vozlišči. 64-bitni Red Hat Enterprise Linux 4 WS, Update 4. Torque čakalni sistem.</t>
  </si>
  <si>
    <t>High performance compute cluster for performing scientific simulations. Master and 18 compute nodes, two dual- and quad-core Intel Xeon processors per node, 3GHz, from 8 to 32GB of memory per node. Gigabit interconnect. 64-bit Red Hat Enterprise Linux 4 WS, Update 4. Torque queuing system.</t>
  </si>
  <si>
    <t>45700,45700 01 XIII_225</t>
  </si>
  <si>
    <t>13/225</t>
  </si>
  <si>
    <t>PR-00691</t>
  </si>
  <si>
    <t>PR-01857</t>
  </si>
  <si>
    <t>PR-02538</t>
  </si>
  <si>
    <t>J2-9168</t>
  </si>
  <si>
    <t>Iztok Tiselj</t>
  </si>
  <si>
    <t>Cluster</t>
  </si>
  <si>
    <t>Računalniška gruča je ob oddobritvi vodij odsekov R4 ali F8, oz. mentorjev z obeh odsekov, dostopna vsem raziskovalcem in študentom omenjenih odsekov.</t>
  </si>
  <si>
    <t>Cluster is available to all members and students of  R4 and F8 departments after approval of department heads or senior researchers.</t>
  </si>
  <si>
    <t>Oprema se uporablja za simulacije na področjih računalniške fizike (predvsem Monte-Carlo simulacije), jedrske termohidravlike (simulacije v mehaniki tekočin, prenosu toplote in snovi z metodami končnih razlik, končnih volumnov oz. spektralnimi shemami) ter na področju strukturnih analiz (simulacije trdnosti struktur - predvsem z metodami končnih enlementov).</t>
  </si>
  <si>
    <t>Cluster is being used mainly for simulations in the field of reactor physics (Monte-Carlo simulations), nuclear thermal-hydraulics simulations (finite differences/volumes and pseudospectral methods used for computational fluid dynamics, heat and mass transfer simulations), and structural mechanics (finite element methods).</t>
  </si>
  <si>
    <t>51430,51430-1 XIV 177</t>
  </si>
  <si>
    <t>14/177</t>
  </si>
  <si>
    <t>Ramanski spektrometer</t>
  </si>
  <si>
    <t>Raman microscope Labram HR</t>
  </si>
  <si>
    <t>Čas dostopa do opreme vsak delovni dan od 8:00 do 16:00 po predhodnem dogovoru s skrbnikom. Kontakt preko el. Pošte na naslovu melita.tramsek@ijs.si</t>
  </si>
  <si>
    <t>Acces is posible every working day from 8:00 to 16:00 after agreement on terms of use. Contact  on email melita.tramsek@ijs.si</t>
  </si>
  <si>
    <t xml:space="preserve">Oprema je v prvi vrsti namenjena karakterizaciji in identifikaciji spojin in materialov in omogoča nedestruktivno analizo praktično brez priprave vzorca. </t>
  </si>
  <si>
    <t>The equipment is primarily used for the characterization and identification of compounds and materials and allows for the nondestructive analyses with practically no additional sample processing.</t>
  </si>
  <si>
    <t>50651 xiv 198</t>
  </si>
  <si>
    <t>14/198</t>
  </si>
  <si>
    <t>P2-0095</t>
  </si>
  <si>
    <t>Roman Trobec</t>
  </si>
  <si>
    <t>Raziskovalni vzporedni računalnik</t>
  </si>
  <si>
    <t>Parallel computer (34 CPU - toroidal 6-mesh)</t>
  </si>
  <si>
    <t xml:space="preserve">Glavni uporabniki vzporednega računalnika so raziskovalci programske skupine P2-0095. Oprema je ob predhodnem dogovoru prosto dostopna za raziskovalne namene. Preostali čas je na voljo tudi dodiplomskim in podiplomskim študentom. Uporaba računalnika je brezplačna.  </t>
  </si>
  <si>
    <t>Main users of the parallel computer are researchers from the Program Group P2-0095. The equipment is available also for research purposes after mutual agreement. The remaining CPU time is available for graduate and postgraduate students. No financial refund requested for the usage.</t>
  </si>
  <si>
    <t>Vzporedni računalnik je namenjen razvoju in izvajanju računsko zahtevnih programov, študiju zahtevnosti računanja in proučevanju povezovalnih omrežji.</t>
  </si>
  <si>
    <t>Parallel computer is intended for developing and running of the computationally demanding applications, for studying the computational complexity and for investigating the interconnection networks.</t>
  </si>
  <si>
    <t>12/149</t>
  </si>
  <si>
    <t xml:space="preserve">V2-0127 </t>
  </si>
  <si>
    <t>Boštjan Vilfan</t>
  </si>
  <si>
    <t xml:space="preserve">COST IC0805, </t>
  </si>
  <si>
    <t>BI-UA/09-10-001</t>
  </si>
  <si>
    <t xml:space="preserve">(CRP) Računske Grid tehnologije za učinkovitejo uporabo uporabo računalniških virov v podjetjih </t>
  </si>
  <si>
    <t>Rentgenski praškovni difraktometer</t>
  </si>
  <si>
    <t>X-ray powder diffractometer</t>
  </si>
  <si>
    <t>Dostop do opreme je možen. Delo na opremi je možno le z ustreznim izpitom iz varstva pred sevanji. Pogoji dostopa in cena: po dogovoru. Kontakt: T. Skapin</t>
  </si>
  <si>
    <t>Access to the equipment is possible. Work is possible only with a valid radiation safety certificate. Access conditions and prices:  individually appointed. Contact: T. Skapin</t>
  </si>
  <si>
    <t>Praškovni difraktometer za delo z občutljivimi vzorci, snemanje v kapilari.</t>
  </si>
  <si>
    <t>Powder diffractometer for sensitive samples, work in capillaries.</t>
  </si>
  <si>
    <t>46660 XIV_226</t>
  </si>
  <si>
    <t>14/226</t>
  </si>
  <si>
    <t>P2-0087</t>
  </si>
  <si>
    <t>Aleš Dakskobler</t>
  </si>
  <si>
    <t>Reometer (Physica MCR301 Modular Compact)</t>
  </si>
  <si>
    <t>Physica MCR301 Modular Compact Rheometer, Anton Paar</t>
  </si>
  <si>
    <t>Oprema je na voljo na Institutu Jožef Stefan, na Odseku za inženirsko keramiko</t>
  </si>
  <si>
    <t>Rotational and oscilation measurement of rheological properties of  liquids, suspensions and pastes.</t>
  </si>
  <si>
    <t>Oprema je namenjena merjenju reoloških lastnosti tekočin, suspenzij in past. Meritve je mogoče opravljati v rotacijskem in oscilacijskem načinu. Omogoča tudi merjenje reoloških lastnosti v magnetnem polju.</t>
  </si>
  <si>
    <t>The equipment is designed for the measurement of rheological properties of liquids, suspensions and pastes. The measurements can be conducted in rotational or oscilation modes. The measurement of rheologival properties can also be conducted in magnetic field.</t>
  </si>
  <si>
    <t>42727,42727 1,42727-1</t>
  </si>
  <si>
    <t>12/128</t>
  </si>
  <si>
    <t>Tomaž Kosmač</t>
  </si>
  <si>
    <t>L2-9360</t>
  </si>
  <si>
    <t>Kristoffer Krnel</t>
  </si>
  <si>
    <t>Sistem za čiščenje substratov</t>
  </si>
  <si>
    <t>System for substrate cleaning</t>
  </si>
  <si>
    <t>Oprema omogoča pripravo ultračistih površin za nanos tankih prevlek mehkih in trdnih snovi, predvsem tekočih kristalov.</t>
  </si>
  <si>
    <t>The equipment provides for preparation of ultra-clean surfaces for deposition of thin films of soft and solid matter, in particular liquid crystals.</t>
  </si>
  <si>
    <t>45692,46018,45735,45304,39948,46567,44552,45691,45875,46019,46051 XIII_210</t>
  </si>
  <si>
    <t>13/210</t>
  </si>
  <si>
    <t xml:space="preserve">P1-0040 </t>
  </si>
  <si>
    <t xml:space="preserve">Dragan Mihailović </t>
  </si>
  <si>
    <t>Sistem za ekscitacijsko spektroskopijo neravnovesnih pojavov</t>
  </si>
  <si>
    <t>Excitation spectroscopy system for study of non-equilibrium phenomena</t>
  </si>
  <si>
    <t xml:space="preserve">Oprema je dosegljiva po dogovoru s skrbnikom. Dodatni podatki o skrbnikih opreme na razpolago na RO </t>
  </si>
  <si>
    <t>Razširitev območja dosegljivih experimentalnih parametrov pri ekscitacijski spektroskopiji neravnovesnih pojavov in uvedba novih metod za analizo neravnovesnih sprememb elektronskih stanj in strukture z izboljšano površinsko občutljivostjo.</t>
  </si>
  <si>
    <t>Broadening the area of achieved experimental parameters at excitation spectroscopy of noequilibrium phenomenas.Introduction of new methods for analizing nonequilibrium changes of electronic states and structure, with improved surface sensitivity.</t>
  </si>
  <si>
    <t>46875.46727.47453.46923.47804.48250.48251.48238.47342.47448.46788.47940.  XIII_227</t>
  </si>
  <si>
    <t>13/228</t>
  </si>
  <si>
    <t>Janez Štrancar</t>
  </si>
  <si>
    <t>Sistem za fluorescenčno mikrospektroskopijo</t>
  </si>
  <si>
    <t>System for fluorescence microspectroscopy</t>
  </si>
  <si>
    <t>Možnost meritev po ceniku IJS, možnost brezplačne uporabe v primeru izvajanja skupnih RR projektov</t>
  </si>
  <si>
    <t>Oprema je namenjena raziskovanju celic in interakcij v bioloških sistemih s pomočjo fluorescenčne konfokalne mikrospektroskopije in omogoča zajem fluorescenčnega emisijskega spektra (spektralna ločljivost nekaj nm) znotraj posameznih slikovnih elementov 3D slike ločljivosti 180 nm x 180 nm x 450 nm s časovno ločljivostjo 10 ms. Za raziskave ni potrebna fiksacija biološkega materiala, ker sistem omogoča tudi in-vitro poskuse na vitalnih celičnih linijah direktno v gojilnih posodah z ultra-tankim dnom.</t>
  </si>
  <si>
    <t>System is devoted for exploration of cells and interactions in biological systems with the usage of fluorescence confocal microspectroscopy and enables detection of fluorescence emmision spectra (spectral resolution of few nm) within individual pixels of 3D picture with the resolution of 180 nm x 180 nm x 450 nm with time resolution of 10 ms. Fixation of biological material is not needed as the system allows in-vitro experimentation on vital cell-lines directly in ultra-thin-bottom flasks in which cell can grow.</t>
  </si>
  <si>
    <t>45811 XIV 211</t>
  </si>
  <si>
    <t>14/211 ALI 13 preveri</t>
  </si>
  <si>
    <t>P1-0060</t>
  </si>
  <si>
    <t>V4-0522</t>
  </si>
  <si>
    <t>J3-2270</t>
  </si>
  <si>
    <t>Milan Petelin</t>
  </si>
  <si>
    <t>J7-0337</t>
  </si>
  <si>
    <t>Marjeta Šentjurc</t>
  </si>
  <si>
    <t>Sistem za karakterizacijo radioaktivnih aerosolov velikosti od 2 do 400 nm</t>
  </si>
  <si>
    <t>System for characterization radioactivity aerosol size from 2 to 400 nm</t>
  </si>
  <si>
    <t>Uporablja se za karakterizacijo radioaktivnih aerosolov velikosti od 2 do 400 nm v vzorcih zraka</t>
  </si>
  <si>
    <t>It is used for characterization radioactivity aerosol size from 2 to 400 nm in air samples</t>
  </si>
  <si>
    <t>46078,46662 XIII_224</t>
  </si>
  <si>
    <t>13/224</t>
  </si>
  <si>
    <t>J1-0745</t>
  </si>
  <si>
    <t>Janja Vaupotič</t>
  </si>
  <si>
    <t>Sistem za lasersko mikrostrukturiranje in analizo tankoplastnih struktur</t>
  </si>
  <si>
    <t>System for laser microstructuring and thin layer structure analysis</t>
  </si>
  <si>
    <t xml:space="preserve">Hitra prototipna izdelava natančnih mikrostrukur s pomočjo direktne laserske fotolitografije. Karakterizacija tankoplastnih struktur. </t>
  </si>
  <si>
    <t xml:space="preserve">Rapid prototypintg of precision microstructures with direct laser photolitography. Characterization of thin layer structures. </t>
  </si>
  <si>
    <t>50652, 51353, 52280 01, 53361 XIV 203</t>
  </si>
  <si>
    <t>14/203</t>
  </si>
  <si>
    <t>Sistem za manipulacijo mikrobnih površin</t>
  </si>
  <si>
    <t>System for microbial surface manipulation</t>
  </si>
  <si>
    <t>Oprema je namenjena gojenju nenevarnih mikrobov za študij interakcije z nanomateriali s pomočjo magnetnih resonanc in mikrospektroskopij; še posebej za tiste namene, kjer mora biti kraj gojenja v neposredni bližini navedene eksperimentalne opreme. Oprema je specializirana za gojenje bakterij v tekočih gojiščih in zadošča osnovnim varnostnim standardom.</t>
  </si>
  <si>
    <t>The system is devoted for bacterial culture production to explore the microbes interacting with nanomaterials via magnetnic resonance methods and microspectroscopies; especially it is useful for those experiments where the growth place must be very close to the mentioned experimental equipment. Equipment is specialized for growing bacteria in liquid media and fulfill basic safety standards (class A).</t>
  </si>
  <si>
    <t>45125,44927,44928,44926,44789,45172,45811,45126,45132,45354 XIII_213</t>
  </si>
  <si>
    <t>13/213</t>
  </si>
  <si>
    <t>Tomaž Mertelj</t>
  </si>
  <si>
    <t>Sistem za optično femtosekundno spektroskopijo z ultravisoko časovno  ločljivostjo</t>
  </si>
  <si>
    <t>System for optical time resolved spectroscopy with ultrahigh time resolution</t>
  </si>
  <si>
    <t>Elektronsko sporočilo na tomaz.mertelj@ijs.si ali klic na 477 33 88 za dogovor.</t>
  </si>
  <si>
    <t>E-mail to tomaz.mertelj@ijs.si or call to 477 33 88 to make further arangement.</t>
  </si>
  <si>
    <t>Časovno ločljiva optična spektroskopija kondenzirane snovi.</t>
  </si>
  <si>
    <t>Time resolved optical spectroscopy of condensed matter.</t>
  </si>
  <si>
    <t>51442 XIV 201</t>
  </si>
  <si>
    <t>14/201</t>
  </si>
  <si>
    <t>Sistem za proizvodnjo rekombinantnih proteinov</t>
  </si>
  <si>
    <t>System for production of recombinant proteins</t>
  </si>
  <si>
    <t>Expression of recombinant proteins</t>
  </si>
  <si>
    <t>Sistem predstavlja infrastrukturno osnovo za pridobivanje rekombinantnih proteinov v bakteriji, kvasovki in insektnih celicah.</t>
  </si>
  <si>
    <t>The system represents an infrastructure platform for the production of recombinant proteins in bacteria, yeasts and insect cells.</t>
  </si>
  <si>
    <t xml:space="preserve">47438,47452,47974,47431,47439,47536,746892,46584,46293,46972,47441,47440,47382,47922,47936,                                 XIII_216
</t>
  </si>
  <si>
    <t>13/216</t>
  </si>
  <si>
    <t>Vid Bobnar</t>
  </si>
  <si>
    <t>Sistem za visokotemperaturno dielektrično karakterizacijo</t>
  </si>
  <si>
    <t>System for high-temperature dielectric characterization</t>
  </si>
  <si>
    <t>Oprema je namenjena za meritve dielektričnih lastnosti snovi pri visokih temperaturah, do 1000K</t>
  </si>
  <si>
    <t>The euipment is used for measurements of dielektric propertiers of matter at hight temperatures, up to 1000K.</t>
  </si>
  <si>
    <t>45321,44934, XIII_201</t>
  </si>
  <si>
    <t>13/201</t>
  </si>
  <si>
    <t>J1-9534</t>
  </si>
  <si>
    <t>J1-2015</t>
  </si>
  <si>
    <t>Zdravko Kutnjak</t>
  </si>
  <si>
    <t xml:space="preserve">Sistem za vizualizacijo gelov in drugih vzorcev </t>
  </si>
  <si>
    <t>System for visualization of SDS-PAGE gels and other fluorescently labeled samples</t>
  </si>
  <si>
    <t>Uporaba in cena po dogovoru, za uporabo kontaktirati Dr. Dejana Cagliča (dejan.caglic@ijs.si)</t>
  </si>
  <si>
    <t>Detection of storage phosphor, fluorescence and chemiluminescence on gels, blots and microarrays</t>
  </si>
  <si>
    <t>Sistem za vizualizacijo se uporablja za detekcijo radiaktivno označenih (3H, 14C, 125I, 32P, 33P, 35S) in z najrazličnejšimi fluorofori označenih vzorcev tako v poliakrilamidnih, agaroznih gelih, membranah in mikromrežah. S kombinacijo različnih laserjev lahko spremljamo prisotnosti enega, dveh ali več označevalcev hkrati. Sistem je do 20x bolj občutljiv od konkurenčnih sistemov in nekaj velikostnih redov občutljivejši od drugih tehnik za detekcijo.</t>
  </si>
  <si>
    <t>12/136</t>
  </si>
  <si>
    <t>Peter Križan</t>
  </si>
  <si>
    <t>Sledilni sistem za SuperBelle</t>
  </si>
  <si>
    <t>Tracking System for SuperBelle</t>
  </si>
  <si>
    <t>Oprema je dostopna 24 ur na dan po predhodnem dogovoru z prof. dr. Petrom Križanom preko e-maila peter.krizan@ijs.si. Oprema se nahaja v institutu KEK v Tsukubi na Japonskem, dostop je omejen na člane mednarodne raziskovalne skupine Belle.</t>
  </si>
  <si>
    <t xml:space="preserve">The equipment is avaliable 24/7, contact person Prof. Dr. Peter Križan; e-mail: peter.krizan@ijs.si. Equipment is avaliable on the institut KEK,Tsukuba,Japan. Access is restricted to the members of the international Belle collaboration.  </t>
  </si>
  <si>
    <t xml:space="preserve">Oprema je namenjena meritvi sledi nabitih delcev v magnetnem spektometru Belle.  </t>
  </si>
  <si>
    <t xml:space="preserve">The equipment is dedicated to the measurement of particle tracks in the Belle spectrometer. </t>
  </si>
  <si>
    <t>51962 XIV 204</t>
  </si>
  <si>
    <t>14/204</t>
  </si>
  <si>
    <t>TIER-2 demonstrator</t>
  </si>
  <si>
    <t>TIER-2 Demonstrator</t>
  </si>
  <si>
    <t>11/256</t>
  </si>
  <si>
    <t>TIER-2 grid vozlišče</t>
  </si>
  <si>
    <t>TIER-2 Grid Node</t>
  </si>
  <si>
    <t>Dostop iz Grid platform LCG in Nordugrid za imetnike akreditiranih virtualnih organizacij</t>
  </si>
  <si>
    <t>Access for acredited Virtual Organizations of LCG and Nordugrid platforms</t>
  </si>
  <si>
    <t>46964 XIV 215</t>
  </si>
  <si>
    <t>13/215</t>
  </si>
  <si>
    <t xml:space="preserve">Tipalni mikroskop in risalnik s spremljajočo opremo </t>
  </si>
  <si>
    <t>Atomic force microscope and lithography system with acompanying equipment</t>
  </si>
  <si>
    <t>Slikanje topografije površine in manipulacije nanostruktur ter sistem za risanje vezij s pomočjo elektronske litografije.</t>
  </si>
  <si>
    <t>Surface topography imaging and nanostructure manipulation. Electron litography for drawing circuits.</t>
  </si>
  <si>
    <t>12/139</t>
  </si>
  <si>
    <t>Večnamenski raziskovalni robot</t>
  </si>
  <si>
    <t>Universal research robot</t>
  </si>
  <si>
    <t>Robota zaradi kompleksnosti upravljanja in s tem povezane nevarnosti poškodb opreme ne posojamo. Po predhodnem dogovoru se lahko pri nas izvajajo eksperimenti, ki jih sami pripravimo. Delo se zaračunava po ceniku IJS.</t>
  </si>
  <si>
    <t xml:space="preserve">Univerzalni robot, 7 stopenj, nosilnost 10 Kg, frekvenca trajektorije do 700 Hz, regulacija sile na vrhu robota, integriran na mobilni ploščadi. </t>
  </si>
  <si>
    <t xml:space="preserve">The robot has 7DOF and 10kg payload. The controller is open and enables sampling rate up to 700Hz. The user can control end-effector forces by using the force/torque sensor. The robot can be mounted on a mobile platform. </t>
  </si>
  <si>
    <t>11/275</t>
  </si>
  <si>
    <t xml:space="preserve">5.OP EUROSHOE </t>
  </si>
  <si>
    <t>6.OP PACO+</t>
  </si>
  <si>
    <t>L2-6562</t>
  </si>
  <si>
    <t>Aleš Ude</t>
  </si>
  <si>
    <t>L2-6629</t>
  </si>
  <si>
    <t>Darja Lisjak</t>
  </si>
  <si>
    <t>Vektorski mrežni analizator</t>
  </si>
  <si>
    <t>Vector network analyzer</t>
  </si>
  <si>
    <t>Oprema je dostopna vsem raziskovalcem na osnovi znanstvene sodelave z RS 42.</t>
  </si>
  <si>
    <t>The VNA is available to all researchers in the frame of scientific collaboration with RS 42.</t>
  </si>
  <si>
    <t>Elektromagnetne meritve pri 0.04-40 GHz</t>
  </si>
  <si>
    <t>Electromagnetic measurements at 0.04-40 GHz</t>
  </si>
  <si>
    <t>11/289</t>
  </si>
  <si>
    <t>Mihael Drofenik</t>
  </si>
  <si>
    <t>L2-9151</t>
  </si>
  <si>
    <t>E!3451</t>
  </si>
  <si>
    <t>MATERA ERA-NET, 4302-31/2006/26</t>
  </si>
  <si>
    <t>Boštjan Zalar</t>
  </si>
  <si>
    <t xml:space="preserve">Visokoločljivi 500  MHz spectrometer na magnetno resonanco za trdno snov </t>
  </si>
  <si>
    <t>High-resolution 500 MHz magnetic resonance spectrometer for solid state</t>
  </si>
  <si>
    <t>Digitalni visokoločljivi spektrometer omogoča eno- in večddimenzionalne magnetoresonančne meritve lokalnih statičnih in dinamičnih lastnosti na molekularni in atomski skali v mehkih in trdnih snoveh, merjenje difuzijske konstante ter mikroslikanje z magnetno resonanco.</t>
  </si>
  <si>
    <t>Digital high-resolution spectrometer for one- and multidimensional magnetic resonance measurements of local static and dynamic properties on the molecular and atomic scale in soft and solid matter, measurements of diffusion coefficients as well as magnetic resonance microimaging.</t>
  </si>
  <si>
    <t>50097 XIV 212</t>
  </si>
  <si>
    <t>14/212</t>
  </si>
  <si>
    <t>Goran Dražić</t>
  </si>
  <si>
    <t>Visokoločljivi metalografski in polarizacijski optični mikroskop z zajemom slike in dodatki</t>
  </si>
  <si>
    <t>High resolution polarised light optical micros</t>
  </si>
  <si>
    <t>Optični mikroskop je namenjen opazovanju in slikanju vzorcev s pomočjo vidne</t>
  </si>
  <si>
    <t>Optical microscope is used for observation and imaging of samples using</t>
  </si>
  <si>
    <t>46323 XIII_228</t>
  </si>
  <si>
    <t>L2-9175</t>
  </si>
  <si>
    <t>Slavko Bernik</t>
  </si>
  <si>
    <t>Vrstični elektronski mikroskop s FEG izvorom elektronov (FEG SEM)</t>
  </si>
  <si>
    <t>Scanning electron microscope with field emission gun (FEG) electron source (Jeol JEM-7600F)</t>
  </si>
  <si>
    <t>Oprema je namenjena mikrostrukturni karakterizaciji materialov. Gre za vrhunsko aparaturo, ki omogoča slikovne ločljivosti nekaj nm, kvalitativno in kvantitativno kemijsko analizo z mikronskega področja z metodama EDXS in WDXS ter elektronsko litografijo.</t>
  </si>
  <si>
    <t>The FEG-SEM is state-of-art scanning electron microscope that enables complete microstructural characterization of materials: image resolution of few nm, qualitative and quantitative chemical analysis on micron scale and electron litography.</t>
  </si>
  <si>
    <t>50259
50259 02
50259 04
50259 06
50259 08
50259 10
50259 12
50259 14
50259 16
50259 18
47615 01 XIII_220</t>
  </si>
  <si>
    <t>13/220</t>
  </si>
  <si>
    <t>Maja Remškar</t>
  </si>
  <si>
    <t>Vrstični tunelski mikroskop</t>
  </si>
  <si>
    <t>Scanning tunneling microscope</t>
  </si>
  <si>
    <t>Fizika površin</t>
  </si>
  <si>
    <t>Surface physics</t>
  </si>
  <si>
    <t>12/129</t>
  </si>
  <si>
    <t>EU projekt Nanosafe</t>
  </si>
  <si>
    <t>EU projekt Foremeost</t>
  </si>
  <si>
    <t>EU projekt Impart</t>
  </si>
  <si>
    <t>XPS spektrometer</t>
  </si>
  <si>
    <t>XPS spectrometer</t>
  </si>
  <si>
    <t>Paket 9</t>
  </si>
  <si>
    <t>Preiskava površin in tankih plasti z rentgensko fotoelektronsko spektroskopijo - XPS (ESCA). Spektrometer XPS omogoča kvantitativno analizo sestave površine in določitev valenčnega stanja, oziroma tipa kemijske vezi v plasti debeline 3 - 5 nm. Vzorci so lahko kovinski, oksidni, kompozitni, praškasti, keramični, polimerni...  Možna je preiskava porazdelitve elementov po globini vzorca v smeri od površine proti notranjosti do globine okoli 200 nm.</t>
  </si>
  <si>
    <t>Characterization of surfaces and thin films with X-Ray photoelectron spectroscopy – XPS (ESCA). XPS spectrometer provides quantitative data on surface composition and type of chemical bonds of elements in the thin surface layer of thickness of 3 – 5 nm. Analysed samples can be metals, oxides, composites, powders, ceramics, polymers… By ion sputtering it is possible to analyse depth distribution of elements in subsurface region and in thin films up to depth of about 200 nm.</t>
  </si>
  <si>
    <t>paket 8 in 9</t>
  </si>
  <si>
    <t>Zeta meter</t>
  </si>
  <si>
    <t>ZETAPals, Zeta potential Analyser, Brookhaven Instruments Corporation</t>
  </si>
  <si>
    <t>Measurement of zeta potential of particles in aqueous and non-aqueous media.</t>
  </si>
  <si>
    <t>Oprema je namenjena merjenju zeta potenciala delcev v vodnih in nevodnih medijih v ombočju pH vrednosti od 1-14.</t>
  </si>
  <si>
    <t>The equipment is designed for the measurement of the zeta potential of the particles in aqueous and non-aqueous media in the pH range from 1-14.</t>
  </si>
  <si>
    <t>367626,37626 01</t>
  </si>
  <si>
    <t>10/235,28</t>
  </si>
  <si>
    <t>P2-0073</t>
  </si>
  <si>
    <t>Luka Snoj</t>
  </si>
  <si>
    <t>Nadgradnja računalniške gruče po sistemu &gt;&gt;na ključ &lt;&lt;</t>
  </si>
  <si>
    <t>Upgrade of the HPC computer cluster</t>
  </si>
  <si>
    <t>Oprema je na voljo na reaktorskem centru Instituta Jožef Stefan, na Odseku za reaktorsko fiziko. Uporaba je možna za zunanje uporabnike. Kontaktirati dr. Luko Snoja.</t>
  </si>
  <si>
    <t>Cluster is available at  reactor center of  Jožef Stefan Institute. Application for external users is possible, contact person dr. Luka Snoj.</t>
  </si>
  <si>
    <t xml:space="preserve">Oprema je namenjena numerično intenzivnim računom. Oprema vsebuje računska vozlišča, vsako ima 2 procesorja, vsak s 14 jedri in 256GB spomina. </t>
  </si>
  <si>
    <t>Cluster is intended for numerical intensive calculations. Equipment consists of compute nodes, with 2 socket processors each, with 14 cores and 256GB of memory.</t>
  </si>
  <si>
    <t>56866 02
56866 03
56866 04
56866 05</t>
  </si>
  <si>
    <t>0.05 Eur/cpu hour</t>
  </si>
  <si>
    <t>0.03 Eur/cpu hour</t>
  </si>
  <si>
    <t>0.01 Eur/cpu hour</t>
  </si>
  <si>
    <t>P_XVI_160</t>
  </si>
  <si>
    <t>Luka Snoj, raziskovalci odseka F-8</t>
  </si>
  <si>
    <t>PR-05877 (JET3)</t>
  </si>
  <si>
    <t>J2-6752</t>
  </si>
  <si>
    <t>J2-6756</t>
  </si>
  <si>
    <t>Igor Lengar</t>
  </si>
  <si>
    <t>PR-06286 (CEA)</t>
  </si>
  <si>
    <t>Gašper Žerovnik</t>
  </si>
  <si>
    <t>Sandi Cimerman</t>
  </si>
  <si>
    <t>Nadgradnja računalniške gruče</t>
  </si>
  <si>
    <t>UPGRADE OF HIGH PERFORMANCE COMPUTE CLUSTER</t>
  </si>
  <si>
    <t>Oprema je na voljo glede na proste kapacitete in ob predhodnem dogovoru preko naslova r4@ijs.si.</t>
  </si>
  <si>
    <t>The equipment is available for usage during free resource times and upon previous arrangement at r4@ijs.si.</t>
  </si>
  <si>
    <t>Računalniška gruča za izvajanje znanstvenih računskih simulacij. Hitra mrežna komunikacija med računskimi vozlišči omogoča dobro skaliranje večprocesnih izračunov. Oprema vsebuje 10 računskih vozlišč po 2 procesorja, vsak z 14 jedri in 256GB spomina.</t>
  </si>
  <si>
    <t>Compute cluster for fast scientific calculations. Fast interconnect enables a good calculation scalability of multinode multicore jobs. Equipment consists of 10 compute nodes with 2 socket processors. each with 14 cores and 256GB of memory.</t>
  </si>
  <si>
    <t>56866 06
56866 07</t>
  </si>
  <si>
    <t>0.05/jedro</t>
  </si>
  <si>
    <t>0.03 EUR/jedro/ura</t>
  </si>
  <si>
    <t>0.01 EUR/jedro/ura</t>
  </si>
  <si>
    <t>0.05 EUR/jedro/ura</t>
  </si>
  <si>
    <t>P_XVI_005</t>
  </si>
  <si>
    <t>Leon Cizelj</t>
  </si>
  <si>
    <t>PR-06291</t>
  </si>
  <si>
    <t>Matjaž Leskovar</t>
  </si>
  <si>
    <t>PR-06292</t>
  </si>
  <si>
    <t>Samir El Shawish</t>
  </si>
  <si>
    <t>Miha Čekada</t>
  </si>
  <si>
    <t>Visokotemperaturni tribometer</t>
  </si>
  <si>
    <t>high-temperature tribometer</t>
  </si>
  <si>
    <t>Po predhodnem dogovoru na naslov miha.cekada@ijs.si. Zaradi dolgotrajnih meritev je treba računati z zamikom enega tedna</t>
  </si>
  <si>
    <t>Advance contact to the address miha.cekada@ijs.si. Due to long-term measurements a waiting time of one week is anticipated.</t>
  </si>
  <si>
    <t>Instrument omogoča meritev koeficienta trenja pri visokih temperaturah (do 1000 °C). Geometrijske zahteve za vzorce so ozko zastavljene, za detajle se obrnite na kontaktni naslov.</t>
  </si>
  <si>
    <t>The instrument enables the measurement of friction coefficient at elavated temperatures (up to 1000 °C). The geometrical constrains for the samples are very narrow; for details please ask the contact address.</t>
  </si>
  <si>
    <t>P_XVI_193</t>
  </si>
  <si>
    <t>P2-0082-1</t>
  </si>
  <si>
    <t>PR-05012</t>
  </si>
  <si>
    <t>Aljaž Drnovšek</t>
  </si>
  <si>
    <t>Digitalni mikroskop</t>
  </si>
  <si>
    <t>digital microscope</t>
  </si>
  <si>
    <t>Po predhodnem dogovoru na naslov miha.cekada@ijs.si. Brez posebnih časovnih omejitev</t>
  </si>
  <si>
    <t>Advance contact to the address miha.cekada@ijs.si. No specific time constrains.</t>
  </si>
  <si>
    <t>Namenjen je opazovanju in slikanju velikih vzorcev kompliciranih geometrij pri srednje veliki povečavi (35x-350x). Največja višina vzorca je 120 mm, največja masa pa 4 kg.</t>
  </si>
  <si>
    <t>The instruement is dedicated to observation and imaging of large samples with complicated geometry in medium range of magnification (35x-350x). Maximum sample height is 120 mm, maximum mass is 4 kg.</t>
  </si>
  <si>
    <t>P_XVI_106</t>
  </si>
  <si>
    <t>L2-5470</t>
  </si>
  <si>
    <t>L2-6770</t>
  </si>
  <si>
    <t>Miha Butinar</t>
  </si>
  <si>
    <t>Mikro CT sistem za in vivo pred-kemično slikanje laboratorijskih živali</t>
  </si>
  <si>
    <t>microCT scanner</t>
  </si>
  <si>
    <t>po predhodnem dogovoru na naslov miha.butinar@ijs.si. Zaradi narave poskusov je potrebno računati na 1 teden zamika.</t>
  </si>
  <si>
    <t>Advance contact to the address miha.butinar@ijs.si. Due to the nature of the experiment, waiting time of one week is expected.</t>
  </si>
  <si>
    <t>Namenjen je računalniško vodenem tomografskemu 3D rentegenskem slikanju miši in podgan (CT slikanje). Omogoča longitudinalne študije zaradi nizkih energijskih vrednosti rentgenskih žarkov.</t>
  </si>
  <si>
    <t>The instrument enables computed tomographic 3D X-ray scanning of rodents (CT scan). Enables long term experiments, due to the low energy of the X-ray beam.</t>
  </si>
  <si>
    <t>P_XVI_096</t>
  </si>
  <si>
    <t>J1-6739</t>
  </si>
  <si>
    <t>Oprema za analitiko tokov tekstov in podatkov za KT računalniški oblak</t>
  </si>
  <si>
    <t>Text analytics servers</t>
  </si>
  <si>
    <t>Čas dostopa do opreme vsak delovni dan od 8:00 do 16:00 po predhodnem dogovoru s skrbnikom. Glede pogojev dostopa in razpoložljivosti kontaktirati skrbnika igor.mozetic@ijs.si</t>
  </si>
  <si>
    <t>The equipment is avaliable upon request every day from 8 am to 4 pm. For access conditions and availabilty contact igor.mozetic@ijs.si</t>
  </si>
  <si>
    <t>Supermicro strežnik</t>
  </si>
  <si>
    <t>Supermicro server</t>
  </si>
  <si>
    <t>60632
60638
60616
60809
60443
60442
61553
60240
60239
60433
61843
61794
61915
62024
62072
62118
62161
62375
62374
62373</t>
  </si>
  <si>
    <t>P_XVI_26</t>
  </si>
  <si>
    <t>Odsek za tehnologije znanja</t>
  </si>
  <si>
    <t>NADGRADNJA MBE SISTEMA</t>
  </si>
  <si>
    <t>UPGRADE MBE SISTEM</t>
  </si>
  <si>
    <t>Po predhodnem dogovoru na naslov jure.strle@ijs.si. Zaradi daljših časov priprave sistema na rasti drugih kristalov je potrebno računati na večtedenske zamike.</t>
  </si>
  <si>
    <t xml:space="preserve">Advance contact to the address jure.strle@ijs.si. Due to long times of preparing the growth of different crystals waiting time of several weeks is expected.  </t>
  </si>
  <si>
    <t>Namenjen je sintezi kristalnih tankih plasti dihalkogenidov prehodnih kovin. Velikost substratov je omejena na 9 mm x 9 mm, temperatura rasti doseže 800 °C. Na voljo so rasti s halkogenima elementoma S in Se ter prehodnimi kovinami Ta, Mo, Nb, W.</t>
  </si>
  <si>
    <t>The instrument is dedicated to the synthesis of transition metal dichalcogenides. Substrate size is limited to 9 mm x 9 mm, growth temperature reaches 800 °C. Available chalcogens are S and Se, available transition metals are Ta, Mo, Nb, W.</t>
  </si>
  <si>
    <t>60865
62494
60235
60149
60480</t>
  </si>
  <si>
    <t xml:space="preserve">P_XVI_158 </t>
  </si>
  <si>
    <t>J1-7201</t>
  </si>
  <si>
    <t>Jure Strle</t>
  </si>
  <si>
    <t>MAGNETOMETER SQUID</t>
  </si>
  <si>
    <t>SQUID magnetometer</t>
  </si>
  <si>
    <t>Kontaktna oseba je prof. dr. Janez Dolinšek (jani.dolinsek@ijs.si) na IJS. Meritve izvajajo raziskovalci, usposobljeni za rokovanje z MPMS3 magnetometrom (člani raziskovalne skupine prof. Dolinška). Zunanji uporabniki prinesejo vzorce materiala in lahko sodelujejo pri meritvah.</t>
  </si>
  <si>
    <t xml:space="preserve">Contact person is prof. dr. Janez Dolinšek (jani.dolinsek@ijs.si) at JSI. Measurements are preformed by members of the research group of prof. dr. Janez Dolinšek. External users need to bring samples of materials and can participate in the measerements.   </t>
  </si>
  <si>
    <t xml:space="preserve"> Osnova magnetometra je SQUID detektor, ki omogoča delovanje magnetometra v klasičnem načinu in kot VSM (»vibrating sample magnetometer«). Možno je meriti istosmerno (dc) magnetizacijo, izmenično (ac) magnetizacijo, magnetizacijske M(H) krivulje ter časovni razpad termoremanentne magnetizacije na dolgih časovnih skalah. </t>
  </si>
  <si>
    <t xml:space="preserve">The magnetometer is based on a SQUID detector, which enables operation of the device in a classical dc mode and as a VSM (vibrating sample magnetometer). The measurements include determination of the dc and ac magnetizations, the magnetization vs. the magnetic field M(H) curves and the time-decay of the remanent magnetization on long time scales. </t>
  </si>
  <si>
    <t>P_XVI_008</t>
  </si>
  <si>
    <t xml:space="preserve">v aprilu oprema še ni bila dobavljena, v maju in juniju so jo člani raziskovalne skupine nameščali in testirali, meritve so pričeli izvajati v juliju, stopnja izkoriščenosti je nato 100 %   </t>
  </si>
  <si>
    <t xml:space="preserve">Janez Dolinšek, </t>
  </si>
  <si>
    <t>J1-7032</t>
  </si>
  <si>
    <t>Andreja Jelen</t>
  </si>
  <si>
    <t>Dejan Lesjak</t>
  </si>
  <si>
    <t>NADRGRADNJA DISTRIBUIRANEGA RAČUNSKEGA VOZLIŠČA SIGNET ZA HTC</t>
  </si>
  <si>
    <t>61648 - 61627, 61692 - 61686</t>
  </si>
  <si>
    <t>P_XVI_169</t>
  </si>
  <si>
    <t>Dvofotonski 3D STED superločljivi mikroskop</t>
  </si>
  <si>
    <t>Two-photon STED microscope</t>
  </si>
  <si>
    <t>Kontaktirati prof. J.Štrancarja, janez.strancar@ijs.si, predlagati kratek opis problema z utemeljitvijo, zakaj se potrebuje ločljivost med 30 in 200 nm pri fizioloških pogojih</t>
  </si>
  <si>
    <t>to contact prof. J.Štrancar, janez.strancar@ijs.si, propose short desription of planned work with argumentation why resolution is needed in 30 to 200 nm range under physiological conditions</t>
  </si>
  <si>
    <t>Superločljivo fluorescenčno slikanje pri fizioloških pogojih , 2-kanalno slikanje v x/y/z/t ter slikanje s spektralno ločljivostjo in ločljivostjo po življenjskem času fluorescence, eno ali dvofotonska ekscitacija</t>
  </si>
  <si>
    <t>Superresolution fluorescent imaging under physiological conditions, 2-channel imaging x/y/z/t as well as spectral-lifetime imaging, one or two-photon excitation</t>
  </si>
  <si>
    <t>78 EUR/h</t>
  </si>
  <si>
    <t>28 EUR/h</t>
  </si>
  <si>
    <t>36 EUR/h</t>
  </si>
  <si>
    <t>P_XVI_170</t>
  </si>
  <si>
    <t>Tilen Koklič,
Rok Podlipec,
Boštjan Kokot,
Hana Majaron,
Aleksandar Sebastijanović,
Patrycja Zawilska,
Aleksandar Savić</t>
  </si>
  <si>
    <t>5,
15,
15,
15,
15,
15,
15,
5</t>
  </si>
  <si>
    <t>Andrej Sušnik</t>
  </si>
  <si>
    <t>Eksperimentalna oprema za merilno tehniko PIV (Particle Image Velocimetry, v nadaljevanju: PIV tehnika, sistem PIV)</t>
  </si>
  <si>
    <t>Experimental device for PIV tehnique</t>
  </si>
  <si>
    <t>Raziskovalna oprema je instalirana na namensko eksperimentalno napravo v laboratoriju odseka R4, kjer je tudi predvidena njena uporaba. Prošnja za celodnevni dostop in uporabo raziskovalne opreme, se pošlje na naslov blaz.mikuz@ijs.si.</t>
  </si>
  <si>
    <t>The equipment is installed in special test facility within the laboratory r4, where its use is foreseen. Request for all-day access to the said equipment shall be sent to blaz.mikuz@ijs.si.</t>
  </si>
  <si>
    <t xml:space="preserve">Raziskovalna oprema je namenjena predvsem meritvam v termohidravliki; torej merjenju  hitrostnega polja na različnih skalah in v različnih sistemih ter spremljanju medfazne površine dvo-faznega toka. </t>
  </si>
  <si>
    <t xml:space="preserve">The main purpose of the equipment is focused on thermohydroulic and fluid flow measurements, i.e., on measurements of velocity field on different scales and in different systems and tracking of liquid-vapor interface.   </t>
  </si>
  <si>
    <t>P_XVI_187</t>
  </si>
  <si>
    <t>IJS (R4)</t>
  </si>
  <si>
    <t>Boris Majaron</t>
  </si>
  <si>
    <t>Modularni spektrofluorometer s priborom</t>
  </si>
  <si>
    <t>Modular spectrofluorometer</t>
  </si>
  <si>
    <t>Po dogovoru z odgovorno osebo (boris.majaron@ijs.si)</t>
  </si>
  <si>
    <t>Please contact responsible person (boris.majaron@ijs.si)</t>
  </si>
  <si>
    <t xml:space="preserve">Samostojni instrument modularne sestave, ki omogoča polarizacijsko razločene meritve transmisije in emisijskih spektrov v UV, vidnem in bližnjem IR spektralnem območju, fluorescenčnih časov (od nekaj mikrosekund navzgor) ter kvantnega izkoristka fluorescence. Primeren je za meritve na tekočih vzorcih (z možnostjo termostatiranja), filmih in praških.  </t>
  </si>
  <si>
    <t xml:space="preserve">A stand-alone modular instrument, which allows polarization-resolved measurements of transmission and emission spectra in UV, visible, and near-IR spectral range, fluorescent times (longer than a few microseconds) and fluorescence quantum yields. Measurements can be performed in liquid samples (with a programmable thermostat), films, and powders.  </t>
  </si>
  <si>
    <t>62960
62575
62392
61954
62400</t>
  </si>
  <si>
    <t>P_XVI_23</t>
  </si>
  <si>
    <t xml:space="preserve">Dvožarkovni laserski interferometer </t>
  </si>
  <si>
    <t>Double beam laser interferometer</t>
  </si>
  <si>
    <t>Dostop dovoljen po dogovoru, ni posebnih omejitev. Kontakt: dr. Vid Bobnar, (01) 477-3172, vid.bobnar@ijs.si.</t>
  </si>
  <si>
    <t>Service available upon request, no special limitation. Contact: dr. Vid Bobnar, (01) 477-3172, vid.bobnar@ijs.si.</t>
  </si>
  <si>
    <t xml:space="preserve">Hkratne meritve elektromehanskih in električnih lastnosti tankih dielektričnih plasti in nanostrukturiranih materialov. Laserski žarek, ki zadane vzorec z zgornje in spodnje strani izloči vpliv upogibanja podlage. Sistem omogoča (i) hkratne meritve elektromehanskega raztezka in električne polarizacije pri velikem vzbujevalnem signalu, (ii) meritve piezoelektričnega koeficienta in dielektrične konstante pri majhnem vzbujevalnem signalu, tudi ob pritisnjeni dc napetosti in (iii) meritve utrujanja električnih in elektromehanskih lastnosti. </t>
  </si>
  <si>
    <t>Parallel measurements of electromechanical and electrical properties of thin dielectric films and nanostructured materials. The beam that hits the sample from the top and bottom side eliminates the influence of sample bending. The system enables (i) simultaneous electromechanical large signal strain and electrical polarization measurements, (ii) piezoelectric small signal coefficient and dielectric constant vs. bias voltage measurements, and (iii) measurements of the fatigue of electrical and electromechanical properties.</t>
  </si>
  <si>
    <t>P_XVI_61</t>
  </si>
  <si>
    <t>Matjaž Panjan</t>
  </si>
  <si>
    <t>Visokohitrostna kamera za opazovanje pojavov na mikrosekundnem nivoju</t>
  </si>
  <si>
    <t>High-speed camera for observing processes at the microsecond level</t>
  </si>
  <si>
    <t>Po predhodnem dogovoru na naslov matjaz.panjan@ijs.si.</t>
  </si>
  <si>
    <t>Advance contact to the address matjaz.panjan@ijs.si.</t>
  </si>
  <si>
    <t xml:space="preserve">Visokohitrostna kamera je v splošnem namenjena opazovanju hitrih pojavov v različnih fizikalnih, kemijskih in bioloških procesih. </t>
  </si>
  <si>
    <t>High-speed camera can be used for observing fast changes in physical, chemical and biological processes.</t>
  </si>
  <si>
    <t>P_XVII_022</t>
  </si>
  <si>
    <t>dr. Matjaž Panjan</t>
  </si>
  <si>
    <t>PR-08349</t>
  </si>
  <si>
    <t>Nastja Mahne</t>
  </si>
  <si>
    <t>Oprema za globoko učenje in aplikacije strojnega učenja za raziskovanje vesolja, analizo tekstovnih podatkov in semantičnih grafov</t>
  </si>
  <si>
    <t>Facilities for deep learning and applications of machine learning to space explorations, text mining and semantic graphs</t>
  </si>
  <si>
    <t>P_XVII_071</t>
  </si>
  <si>
    <t>Irena Drevenšek Olenik</t>
  </si>
  <si>
    <t>Dopolnilni elementi za nadgradnjo sistema za pripravo in nanašanje Langmuir-Blodgett filmov</t>
  </si>
  <si>
    <t>2018
2019</t>
  </si>
  <si>
    <t>Components for the upgrade of the system for preparing and applying Lanmuir-Blodgett films</t>
  </si>
  <si>
    <t>Po dogovoru z odgovorno osebo (irena.drevensek@ijs.si)</t>
  </si>
  <si>
    <t>Please contact responsible person (irena.drevensek@ijs.si)</t>
  </si>
  <si>
    <t>Sistem za pripravo in nanašanje Langmuir-Blodgett filmov je modularna naprava namenjena pripravi in proučevanju zelo tankih plasti različnih amfifilnih molekul na površini vode in drugih tekočih podfaz ter prenosu teh plasti iz površine tekočine na trdne substrate, kot so steklo, sljuda, silicij...Dopolnilni elementi obstoječemu sistemu omogočajo večjo variabilnost pri pripravi Langmuirjevih slojev in boljšo karakterizacijo.</t>
  </si>
  <si>
    <t xml:space="preserve"> The Langmuir-Blodgett film preparation and application system is a modular device designed for the preparation and study of very thin layers of various amphiphilic molecules on the surface of water and other liquid sub-phases, and transferring these layers from the surface of the liquid onto solid substrates such as glass, mica, silicon ... Supplementary elements to the existing system allow for greater variability in the preparation of Langmuir layers and better characterization.</t>
  </si>
  <si>
    <t>51536
64175
64340
64414
64413
64412
64411
64416
64415
64527
64526
64758
65029
64898
65027</t>
  </si>
  <si>
    <t>P_XVII_079</t>
  </si>
  <si>
    <t>AI ASIC sistem za raziskave v umetni inteligenci</t>
  </si>
  <si>
    <t>AI ASIC - artificial intelligence research system- Artificial Intelligence Application-
Specific Integrated Circuit)</t>
  </si>
  <si>
    <t>Sistem z namenskim pospeševalnikom za signifikantno pohitritev izvajanja računskih operacij.</t>
  </si>
  <si>
    <t>A system with a dedicated accelerator to significantly speed up the execution of computational operations.</t>
  </si>
  <si>
    <t>65004 01
65008 01
65009 01
65010 01
65011 01
65007 01
65006 01
65005 01
65013 01
65014 01
65015 01
65077 02 01
65012 01</t>
  </si>
  <si>
    <t>P_XVII_115</t>
  </si>
  <si>
    <t>P-0209</t>
  </si>
  <si>
    <t>Masni spektrometer z možnostjo merjenja energijske porazdelitve ionov</t>
  </si>
  <si>
    <t>Mass spectrometer with the ability to measure the energy distribution of the ions</t>
  </si>
  <si>
    <t>Masni spektrometer je namenjen študiju masne in energijske porazdelitve ionov v nizkotlačnih plazmah (do tlaka 10 Pa).</t>
  </si>
  <si>
    <t>Mass spectrometer is used for measurements of mass and energy distribution of ions in low-pressure plasmas (up to 10 Pa).</t>
  </si>
  <si>
    <t>P_XVII_151</t>
  </si>
  <si>
    <t>Visokozmogljiva računska gruča</t>
  </si>
  <si>
    <t>High Performance Compute Cluster</t>
  </si>
  <si>
    <t>Oprema je na voljo glede na proste kapacitete in ob predhodnem dogovoru preko naslova r4@ijs.si. Več informacij na voljo na  http://r4.ijs.si/Gruce</t>
  </si>
  <si>
    <t>The equipment is available for usage during free resource times and upon previous arrangement at r4@ijs.si. More information available on http://r4.ijs.si/Gruce</t>
  </si>
  <si>
    <t>Računalniška gruča za izvajanje znanstvenih računskih simulacij. Hitra mrežna komunikacija med računskimi vozlišči omogoča dobro skaliranje večprocesnih izračunov. Oprema vsebuje 22 računskih vozlišč po 2 procesorja, vsak z 20 jedri in 192 GB spomina.</t>
  </si>
  <si>
    <t>Compute cluster for fast scientific calculations. Fast interconnect enables a good calculation scalability of multinode multicore jobs. Equipment consists of 22 compute nodes with 2 socket processors. each with 20 cores and 192 GB of memory.</t>
  </si>
  <si>
    <t>65270
65616</t>
  </si>
  <si>
    <t>0,057/jedro</t>
  </si>
  <si>
    <t>http://r4.ijs.si/Gruce</t>
  </si>
  <si>
    <t>P_XVII_008</t>
  </si>
  <si>
    <t>4
5</t>
  </si>
  <si>
    <t>Leon Cizelj, raziskovalci odseka R4</t>
  </si>
  <si>
    <t>PR-07882</t>
  </si>
  <si>
    <t>računalniška gruča po sistemu »na ključ«</t>
  </si>
  <si>
    <t>Po predhodnem dogovoru na naslov bojan.zefran@ijs.si ali sandi.cimerman@ijs.si</t>
  </si>
  <si>
    <t>Advance contact to address bojan.zefran@ijs.si or sandi.cimerman@ijs.si</t>
  </si>
  <si>
    <t>Računska gruča z Linux operacijskim sistemom vsebuje 15 računskih vozlišč, ki vsako vsebuje dva procesorja Intel Xeon in vsaj 192 GB highperformance ECC registered DDR4 DIMM pomnilnika, eno vozlišče pa vsaj 768 TB highperformance ECC registered DDR4 DIMM pomnilnika. Zmogljivi procesorji in velike količine delovnega pomnilnika omogočajo računsko zahtevne izračune, obsežne simulacije z visoko ločljivostjo in obdelavo velike količine podatkov, kakršne izvajamo za potrebe obstoječih in prihodnjih projektov.</t>
  </si>
  <si>
    <t>Cluster with Linux operational system consists of 15 computer nodes with two Intel Xeon processors and at least 192 GB high performance ECC registered DDR4 DIMM memory and one node with at least 768 TB high performance ECC registered DDR4 DIMM memory. High performance processors and high working memory capacity enable the performance of computational difficult calculations, extensive simulations with high resolution and large data processing, which are made for carrying out the ongoing and future project tasks.</t>
  </si>
  <si>
    <t>http://r4.ijs.si/Sofinanciranje</t>
  </si>
  <si>
    <t>P_XVII_029</t>
  </si>
  <si>
    <t>PR-08098</t>
  </si>
  <si>
    <t>Aljaž Čufar</t>
  </si>
  <si>
    <t>L2-8163</t>
  </si>
  <si>
    <t>Raziskovalci odseka F-8</t>
  </si>
  <si>
    <t>NC-0001</t>
  </si>
  <si>
    <t>NC-0005</t>
  </si>
  <si>
    <t>Rok Pestotnik</t>
  </si>
  <si>
    <t xml:space="preserve">Hitri 4 kanalni osciloskop s hitrostjo vzorcenja 80Gs/s  </t>
  </si>
  <si>
    <t>4 channel high bandwidth 80 Gs/s osciloscope Teledyne LeCroy LABMASTER 10-36ZIA</t>
  </si>
  <si>
    <t>Oprema je na voljo glede na proste kapacitete in ob predhodnem dogovoru z odgovorno osebo rok.pestotnik@ijs.si.</t>
  </si>
  <si>
    <t>The equipment is available for usage during free resource times and upon previous arrangement at rok.pestotnik@ijs.si.</t>
  </si>
  <si>
    <t>Osciloskop za meritev hitrih elektronskih signalov.</t>
  </si>
  <si>
    <t>Osilloscope for measurement of fast electronic signals</t>
  </si>
  <si>
    <t>P_XVII_035</t>
  </si>
  <si>
    <t xml:space="preserve">Rok Pestotnik </t>
  </si>
  <si>
    <t>Marjeta Maček Kržmanc</t>
  </si>
  <si>
    <t>Visokotlačni reactor (avtoklav)</t>
  </si>
  <si>
    <t>High pressure reactor vessel</t>
  </si>
  <si>
    <t>Visokotlačni reaktor (avtoklav) je nameščen na odseku K-9 (Institut Jožef Stefan). Morebitna uporaba po dogovoru z odgovorno osebo (marjeta.macek@ijs.si)</t>
  </si>
  <si>
    <t>High pressure reactor vessel is positioned at K-9 (Jožef Stefan Institute). An eventual usage can be agreed with the responsible person (marjeta.macek@ijs.si)</t>
  </si>
  <si>
    <t xml:space="preserve">Visokotlačni reaktor (avtoklav) je namenjen za sintezo anorganskih  nanodelcev pretežno v vodnem mediju pri povišani temperaturi (s teflonskim (PTFE) vložkom-do 230°C-v jekleni (SS T316 TI) posodi-do 300°C) in tlaku do največ 200 barov. PTFE zaščita pokrova, mešala in PTFE vložek  omogočajo sintezo v zelo alkalnem mediju. </t>
  </si>
  <si>
    <t>High pressure reactor vessel is meant for the synthesis of inorganic (nano)particles in aqueous media  at high temperature (with PTFE insert-up to 230°C, with stainless steel (SS 316 Ti) reactor vessel up to 300°C) and pressure up to 200 bar. PTFE protection of the cover, PTFE stirrer and PTFE insert enable performing reactions under highly alkaline conditions.</t>
  </si>
  <si>
    <t>65574
65724</t>
  </si>
  <si>
    <t>http://www-k9.ijs.si/facilities/laboratories/laboratory-for-materials-synthesis-fromsolutions</t>
  </si>
  <si>
    <t>P_XVII_158</t>
  </si>
  <si>
    <t>5
2</t>
  </si>
  <si>
    <t>Naprava za merjenje površinske energije na mikroskopskem nivoju</t>
  </si>
  <si>
    <t>Device for measuring surface tension on microscopic scale</t>
  </si>
  <si>
    <t>Oprema je dostopna po predhodnem dogovoru. Kontakt preko e-pošte na naslovu alenka.vesel@ijs.si</t>
  </si>
  <si>
    <t>Equipment is available on demand. Please contact alenka.vesel@ijs.si</t>
  </si>
  <si>
    <t>Naprava je namenjena predvsem merjenju omočljivosti trdnih snovi</t>
  </si>
  <si>
    <t>The device is particularly useful for measuring wettability of solid materials</t>
  </si>
  <si>
    <t>https://www.ijs.si/ijsw/F4</t>
  </si>
  <si>
    <t>P_XVII_176</t>
  </si>
  <si>
    <t>pof. dr. Miran Mozetič</t>
  </si>
  <si>
    <t>L2-8179</t>
  </si>
  <si>
    <t>Nadgradnja distribuiranega računskega vozlišča SiGNET Tier-2.</t>
  </si>
  <si>
    <t>Upgrade of distributed computing center SiGNET Tier-2</t>
  </si>
  <si>
    <t>Oprema je vključena v grid vozlišče SIGNET in dostopna preko infrastrukture SLINGI. Uporaba je omogočena z uporabo vmesne programske opreme gLite in ARC.</t>
  </si>
  <si>
    <t>The equipment is integrated into SiGNET grid site and provides the access through  SLING infrastructure. The access is provided by using the gLite and ARC grid middleware.</t>
  </si>
  <si>
    <t>Oprema je namenjena izvajanju računskih nalog in shranjevanju podatkov pri mednarodnih eksperimentih ATLAS, Pierre Auger in Belle II. Po dogovoru je na voljo tudi slovenskim raziskovalnim in akademskim ustanovam.</t>
  </si>
  <si>
    <t>The purpose of the equipment is to provide the computing and storage resources to international experiments ATLAS, Pierre Auger and Belle II. The access is also provided to slovenian research and academic institutions.</t>
  </si>
  <si>
    <t>65553
65552
65554
65551
65550
65549
65548
65547</t>
  </si>
  <si>
    <t>P_XVII_154</t>
  </si>
  <si>
    <t>Linija za mikro in nanolitografijo z opremo za čisto sobo in analitično opremo</t>
  </si>
  <si>
    <t>Clean room for micro and nanolithography  technologies and analytical equipment</t>
  </si>
  <si>
    <t>Oprema je dostopa po predhodnem dogovoru.Za uporabo zahtevnejše opreme je omogočeno šolanje. Cena storitev je odvisna od zahtevnosti meritev. Kontakt damjan.svetin@ijs.si</t>
  </si>
  <si>
    <t>Equipment is available on demand. Training can be arranged. The price of services depends on complexity of the measurements. Contact damjan.svetin@ijs.si</t>
  </si>
  <si>
    <t>Raziskovalna oprema je namenjena postavitvi čiste izdelavne linije in meritvenega sistema za mikro in nanolitografijo z izboljšanjem končne ločljivosti nanolitografije. Gre za sistem suhih komor, evaporator in sistema za vzdrževanje pogojev čiste sobe.</t>
  </si>
  <si>
    <t>The research equipment for clean production line and measurement system for micro and nanolithography by improving the final resolution of nanolithography. It is a system of dry-box chambers, an evaporator and a system for maintaining the conditions of a clean room.</t>
  </si>
  <si>
    <t>65037, 65502, 65928, 65939, 66657, 67389, 67736, 69104</t>
  </si>
  <si>
    <t>https://coenanocenter.wixsite.com/advanceqtlab</t>
  </si>
  <si>
    <t>P_XVII_014</t>
  </si>
  <si>
    <t>XJET, Izrael
3D tiskalnik za kovinske materiale in keramiko</t>
  </si>
  <si>
    <t>XJET, Israel 3D Printer for metalic and ceramic materials</t>
  </si>
  <si>
    <t>Do opreme dostopajo vsi sodelavci, ki to metodo uporabljajo pri raziskavah kovinskih, intermetalnih in keramičnih materialov. Oprema je polno zasedena.</t>
  </si>
  <si>
    <t>3D Printer is used by all researchers who need this equipment in their research tematics: metalic, intermetallic and ceramic materials. The equipment is fully occupied.</t>
  </si>
  <si>
    <t>3D tiskalnik se uporablja za izvajanje ARRS projektov. V prijavi je projekt za EIT Manufacturing, ki temelji na 3D tiskanju.</t>
  </si>
  <si>
    <t>The 3D Printer is used for execution of research in the frame of ARRS projects. We are applying a new project in EIT Manufacturing, the project is based solely on 3D printing.</t>
  </si>
  <si>
    <t>P_XVII_177</t>
  </si>
  <si>
    <t>L2-1829</t>
  </si>
  <si>
    <t>Podmiljšak</t>
  </si>
  <si>
    <t>Kobe</t>
  </si>
  <si>
    <t>Kocjan</t>
  </si>
  <si>
    <t>P2-0405-5</t>
  </si>
  <si>
    <t>Denis Arčon</t>
  </si>
  <si>
    <t>NV magnetometer za NMR spektroskopijo nanometrskih vzorcev in za površinsko določanje  magnetnih polj z nanometrsko ločljivostjo</t>
  </si>
  <si>
    <t>NV magnetometer for NMR spectroscopy of nanoscopic samples</t>
  </si>
  <si>
    <t>Oprema je dostopna po predhodnem dogovoru na e-mail arcon.denis@ijs.si</t>
  </si>
  <si>
    <t>The equipment is available upon request at arcon.denis@ijs.si</t>
  </si>
  <si>
    <t>oprema je namenjena merjenju izredno šibkih magnetnih polj na površini vzorcev</t>
  </si>
  <si>
    <t>The purpose of the equipment is to measure extremely weak magnetic fields at the surface of samples</t>
  </si>
  <si>
    <t>66003, 66049, 66066, 66067, 66103, 66269, 66547, 66655, 66656, 66963, 66964, 68613, 68622, 68625, 68626, 68743, 68744, 68742</t>
  </si>
  <si>
    <t>P_XVII_189</t>
  </si>
  <si>
    <t>Rok Žitko</t>
  </si>
  <si>
    <t>Računalniška oprema za opravljanje numeričnih izračunov na področju teoretične fizike</t>
  </si>
  <si>
    <t>Compter equipment for calculations in the field of theoretical physics</t>
  </si>
  <si>
    <t>Uporaba je možna preko vmesne programske opreme ARC po predhodnem dogovru (rok.zitko@ijs.si).</t>
  </si>
  <si>
    <t>Access is possible using ARC middleware upon demand (rok.zitko@ijs.si).</t>
  </si>
  <si>
    <t>Izvajanje računskih nalog na področjih fizike trdne snovi, fizike osnovnih delcev in biofizke.</t>
  </si>
  <si>
    <t>Computing in the fields of solid state physics, particle physics and biophysics.</t>
  </si>
  <si>
    <t>66166, 66243, 66244, 66245, 66246, 66247, 66248, 67395, 67396, 67397, 67398</t>
  </si>
  <si>
    <t>http://web-f1.ijs.si/about/</t>
  </si>
  <si>
    <t>P_XVII_030</t>
  </si>
  <si>
    <t>Jernej F. Kamenik</t>
  </si>
  <si>
    <t>Primož Ziherl</t>
  </si>
  <si>
    <t>Gregor Dolanc</t>
  </si>
  <si>
    <t>Oprema za raziskave in aplikacije na področju tehnologije vodenja</t>
  </si>
  <si>
    <t>Equipment for research and development of the field of process control technology</t>
  </si>
  <si>
    <t>Oprema je dostopna po predhodnem dogovoru (gregor.dolanc@ijs.si)</t>
  </si>
  <si>
    <t>The equipment is available upon prior agreement  (gregor.dolanc@ijs.si)</t>
  </si>
  <si>
    <t>Oprema obsega industrijski  krmilnik Siemens, funkcijski generator ter razne merilne elementi za meritve v elektroniki.</t>
  </si>
  <si>
    <t>Equipment contains industrial controller Siemens, function generator and various elements for measurements in electronics.</t>
  </si>
  <si>
    <t>66420, 66457, 66537, 66543, 66546, 66589, 66714, 66728, 66796, 66797, 66838, 66907, 67099, 67767, 67768, 67769</t>
  </si>
  <si>
    <t>P_XVIII_161</t>
  </si>
  <si>
    <t>2, 4, 5</t>
  </si>
  <si>
    <t>prof. dr. Đani Juričić</t>
  </si>
  <si>
    <t>Martin Žnidaršič</t>
  </si>
  <si>
    <t>Oprema za raziskave in aplikacije na področju umetne inteligence</t>
  </si>
  <si>
    <t>Equipment for research and applied work in the field of artificial intelligence</t>
  </si>
  <si>
    <t>Čas dostopa do opreme vsak delovni dan od 8:00 do 16:00 po predhodnem dogovoru s skrbnikom. Glede pogojev dostopa in razpoložljivosti kontaktirati skrbnika martin.znidarsic@ijs.si</t>
  </si>
  <si>
    <t>The equipment is avaliable upon request every day from 8 am to 4 pm. For access conditions and availabilty contact martin.znidarsic@ijs.si</t>
  </si>
  <si>
    <t>GPU in CPU strežniki za razvoj, testiranje in uporabo metod umetne inteligence</t>
  </si>
  <si>
    <t>GPU and CPU servers for the development, testing and application of AI methods</t>
  </si>
  <si>
    <t>67054, 67339, 67606, 67951, 67952, 68378, 68499, 68500, 68627</t>
  </si>
  <si>
    <t>https://www.ijs.si/ijsw/Objave</t>
  </si>
  <si>
    <t>P_XVIII_076</t>
  </si>
  <si>
    <t>Pospeševalniki za vzporedno računanje na področju teoretične fizike</t>
  </si>
  <si>
    <t>Accelerators for parallel computing in the field of theoretical physics</t>
  </si>
  <si>
    <t>67110, 67205, 67317, 67507, 68027</t>
  </si>
  <si>
    <t>P_XVIII_028</t>
  </si>
  <si>
    <t>Reaktorska komora z elektronsko kolono za in-situ opazovanje procesov in reakcij</t>
  </si>
  <si>
    <t>Reactor chamber with electronic column for in-situ observation of processes and reactions</t>
  </si>
  <si>
    <t>Oprema je dostopna po predhodnem dogovoru . Kontakt preko e-pošte na uros.cvelbar@ijs.si</t>
  </si>
  <si>
    <t>Equipment is available by prior arrangement.  Please contact uros.cvelbar@ijs.si</t>
  </si>
  <si>
    <t>raziskovalna oprema z uporabo diferencialnega črpanja omogoča prosto preklapljanje med tremi vakuumskimi režimi, ob potencialni sočani uporabi različnih reaktivnih plinov.  Omogoča insitu in operando opazovanje mikroskopskih vzorcev pri različnih talkih in atmosferah.</t>
  </si>
  <si>
    <t>Research equipment using differential pumping allows free switching between three vacuum modes, with the potential simultaneous use of different reactive gases.</t>
  </si>
  <si>
    <t>1, 5</t>
  </si>
  <si>
    <t>6, 1</t>
  </si>
  <si>
    <t>P_XVIII_134</t>
  </si>
  <si>
    <t>P2-0082-50</t>
  </si>
  <si>
    <t>raziskovalci odseka F6</t>
  </si>
  <si>
    <t>PR-09455</t>
  </si>
  <si>
    <t xml:space="preserve">prof. dr. Uroš Cvelbar, raziskovalci, ki delajo na projektu </t>
  </si>
  <si>
    <t>Blaž Mikuž</t>
  </si>
  <si>
    <t>Termografska kamera za raziskovalne namene</t>
  </si>
  <si>
    <t>High-speed infrared camera for research</t>
  </si>
  <si>
    <t>Po dogovoru z odgovorno osebo (blaz.mikuz@ijs.si)</t>
  </si>
  <si>
    <t>Please contact responsible person (blaz.mikuz@ijs.si)</t>
  </si>
  <si>
    <t>Kamera je namenjena termografskim meritvam hitrih procesov, tj. dolgovalovni IR 7.5 - 12.0 µm, 640 x 512 pixels, 1 kHz. Oprema ni prenosljiva in je na voljo le v laboratoriju.</t>
  </si>
  <si>
    <t>Camera is specialized for thermography of fast phenomena, i.e. long wave IR 7.5 - 12.0 µm, 640 x 512 pixels, 1 kHz. The equipment is available in our laboratory and it is not portable.</t>
  </si>
  <si>
    <t>https://r4.ijs.si/Thelma-e</t>
  </si>
  <si>
    <t>P_XVII_069</t>
  </si>
  <si>
    <t>L2-9210</t>
  </si>
  <si>
    <t>I0-0005</t>
  </si>
  <si>
    <t>Visokoločljivostni vrstični elektronski mikroskop s FEG izvorom, EDX sistemom in STEM detektorjem</t>
  </si>
  <si>
    <t>High-resolution FES SEM with EDX and STEM detector</t>
  </si>
  <si>
    <t xml:space="preserve">Vrstični elektronski mikroskop v okviru Centra za elektronsko mikroskopijo in mikroanalizo (CEMM) je dostopen na podlagi on-line rezervacijskega sistem vsem tistim operaterjem IJS, ki so uspešno opravili tečaj, ki ga brezplačno organizira in izvaja kader CEMM. Za tiste odseke IJS, druge raziskovalne in izobraževalne institucije in industrijske partnerje, ki nimajo svojih operaterjev, izvede zahtevane analize kader CEMM. </t>
  </si>
  <si>
    <t>The scanning electron microscope within the Center for Electron Microscopy and Microanalysis (CEMM) is accessible via the on-line reservation system to all JSI operators who have successfully completed a teaching course organized and conducted free of charge by the CEMM personnel . For those departments of the JSI, other research and educational institutions and industrial partners that do not have their own operators, the required analyses are performed by the CEMM personnel.</t>
  </si>
  <si>
    <t xml:space="preserve">Visokoločljivostni vrstični elektronski mikroskop FEG SEM omogoča morfološko karakterizacijo različnih anorganskih in organskih materialov na nanometrskem nivoju, tudi pri zelo nizkih vzbujevalnih napetostih. Poleg tega omogoča mikroskop določevanje kemijske sestave, saj je mikroskop opremljen s sistemom EDX. Novo kvaliteto pa predstavlja detektor  za preiskave vzorcev v presevnem načinu.  </t>
  </si>
  <si>
    <t>The high-resolution FEG SEM scanning electron microscope enables the morphological characterization of various inorganic and organic materials at the nanometer level, even at very low excitation voltages. In addition, the microscope allows the determination of the chemical composition of materials since the microscope is equipped with the EDX system. A new quality is a detector for examining samples in transmission mode.</t>
  </si>
  <si>
    <t>122.58</t>
  </si>
  <si>
    <t>31.72</t>
  </si>
  <si>
    <t>Mikroskop je bil instaliran v letu 2020. Ko bo polno obratoval in bo izučeno optimalno šteilo operaterjev, bo delov več kot 100% (glede na 1700 ur/leto)</t>
  </si>
  <si>
    <t>http://cemm.ijs.si/sl/domov/</t>
  </si>
  <si>
    <t>P_XVII_076</t>
  </si>
  <si>
    <t xml:space="preserve">Oprema je na razpolago vsem kvlificiranim operaterjem na IJS za izvajanje številnih raziskovalnih programov, domačih in mednarodnih projektov in industrijskih projektov  </t>
  </si>
  <si>
    <t>Kombiniran sistem za nanofabrikacijo</t>
  </si>
  <si>
    <t>Nanofabrication system</t>
  </si>
  <si>
    <t>Kombiniran sistem za nanofabrikacijo omogoča izdelavo nanometrskih elektronskih vezij z
dvodimenzionalnimi in enodimenzionalnimi nanomateriali. Sestavlja ga optični stereo mikroskop visoke ločljivosti in AFM, ki sta funkcionalno sklopljena in vgrajena v posebno komoro, ki vsebuje elektronski evaporator in drugo opremo za izdelavo funkcionalnih vezij.</t>
  </si>
  <si>
    <t>The combined nanofabrication system enables the fabrication of nanometer electronic circuits with two-dimensional and one-dimensional nanomaterials. It consists of a high-resolution optical stereo microscope and AFM, which are functionally coupled and built into a special chamber containing an electronic evaporator and other equipment for functional circuits manufacturing.</t>
  </si>
  <si>
    <t>66717, 66727, 66831, 66875, 66876, 67144, 67786, 68992, 68993</t>
  </si>
  <si>
    <t>P_XVIII_072</t>
  </si>
  <si>
    <t>SNOM mikroskop</t>
  </si>
  <si>
    <t>SNOM Microscope</t>
  </si>
  <si>
    <t>Oprema je dostopna po predhodnem dogovoru. Kontakt preko e-pošte  janez.kovac@ijs.si</t>
  </si>
  <si>
    <t>Equipment is available on demand. Please contact janez.kovac@ijs.si</t>
  </si>
  <si>
    <t>Mikroskop omogoča karakterizacijo optičnih in morfoloških lastnosti površin trdnih materialov na nanometrskem nivoju</t>
  </si>
  <si>
    <t>Microscope allows characterization of optical and morphological properties of surfaces of solid materials on nanoscale</t>
  </si>
  <si>
    <t>P_XVIII_136</t>
  </si>
  <si>
    <t>Prometheus NT.48, Nano diferenčni dinamični fluorimeter (angl. nanoDSF, nano differential scanning fluorimetry)</t>
  </si>
  <si>
    <t>Prometheus NT.48, nano differential scanning fluorometry (nanoDSF)</t>
  </si>
  <si>
    <t>Oprema je dostopna po predhodnem dogovoru preko e-pošte: dusan.turk@ijs.si ali aleksandra.usenik@ijs.si</t>
  </si>
  <si>
    <t>The equipment is available upon e-mail request: dusan.turk@ijs.si or aleksandra.usenik@ijs.si</t>
  </si>
  <si>
    <t xml:space="preserve">Oprema je namenjena meritvam termične in kemične stabilnosti proteinov na osnovi njihove intrinzične fluorescence ter agregacije proteinov na osnovi upada intenzitete svetlobe, ki potuje skozi vzorec. Oprema omogoča paralelne meritve 48 vzorcev v kapilarah po 10 µL. </t>
  </si>
  <si>
    <t xml:space="preserve"> The equipment is used for measuring thermal and chemical stability of proteins based on their intrinsic  fluorescence as well as aggregation of proteins based on attenuation of the light 
going through the sample. Paralel measurements of 48 samples in 10µL capillaries are possible.</t>
  </si>
  <si>
    <t>14,59 EUR (0.5 EUR/standardna kapilara ali 2 EUR/visoko občutljiva kapilara)</t>
  </si>
  <si>
    <t>P_XVIII_087</t>
  </si>
  <si>
    <t>Neformalno sodelovanje</t>
  </si>
  <si>
    <t>Stipan Jonjič (Univerza v Rijeki)</t>
  </si>
  <si>
    <t>Pulzni napajalnik za magnetronsko naprševanje pri visoki pulzni moči</t>
  </si>
  <si>
    <t>Power supply for high impulse power magnetron sputtering</t>
  </si>
  <si>
    <t>Napajalnik deluje v sklopu vakuumskega sistema in magnetronskega izvira (katode). Zagotavlja kratke pulze (10-1000 µs) pri visoki vršni moči, kar omogoča popolno ionizacijo razpršenih atomov tarče</t>
  </si>
  <si>
    <t>The power supply is operational in line with a vacuum system and magnetron source (cathode). It provides short pulses (10-1000 µs) at high peak power which allows for a complete ionization of the sputtered target atoms.</t>
  </si>
  <si>
    <t>P_XVIII_142</t>
  </si>
  <si>
    <t>J2-2509</t>
  </si>
  <si>
    <t>J2-2513</t>
  </si>
  <si>
    <t>Okoljski vrstični elektronski mikroskop (ESEM) z veliko komoro, sistemom za analizo morfologije površin in EDX sistemom</t>
  </si>
  <si>
    <t>Environmental scanning electron microscope</t>
  </si>
  <si>
    <t>Okoljski vrstični elektronski mikroskop (ESEM) omogoča morfološko in kemijsko karakterizacijo različnih anorganskih in organskih materialov. Mikroskop je opremljen z veliko komoro za vzorce, sistemom EDX in programsko opremo za 3D predstavitev morfologije površine. Omogoča tudi opazovanje vzorcev pri nizkem vakuumu (do 4000 Pa) in je kot tak primeren za opazovanje vlažnih vzorcev.</t>
  </si>
  <si>
    <t xml:space="preserve">The environmental scanning electron microscope (ESEM) enables morphological and chemical characterization of various inorganic and organic materials. The microscope is equipped with large specimen chamber, EDX system and software for 3D surface morphology presentation. It also enables observation of specimens at low vacuum (up to 4000 Pa) and is as such suitable for observation of not completely dried specimens. </t>
  </si>
  <si>
    <t>P_XVIII_157</t>
  </si>
  <si>
    <t>P2-0405</t>
  </si>
  <si>
    <t>Sabina Markelj</t>
  </si>
  <si>
    <t xml:space="preserve">Spektrometer za spektroskopijo Augerjevih  elektronov </t>
  </si>
  <si>
    <t xml:space="preserve">  Spectrometer for Auger electron spectroscopy</t>
  </si>
  <si>
    <t xml:space="preserve">Nacin dostopa je po predhodnem dogovoru. Kontakt sabina.markelj@ijs.si. </t>
  </si>
  <si>
    <t>The method of access is by prior arrangement. Contact sabina.markelj@ijs.si.</t>
  </si>
  <si>
    <t xml:space="preserve">Spektrometer za spektroskopijo Augerjevih elektronov je namenjen za analizo površine
različnih materialov, še posebej pa omogoča: določitev kontaminacije vzorcev z ogljikovodiki, oksidi; analizo količine adsorbiranh molekul na preučevanih vzorcih ter analizno sestavo tankih plasti. </t>
  </si>
  <si>
    <t>The spectrometer for Auger electron spectroscopy is intended for the analysis of the surface of various materials, and in particular allows: determination of contamination of samples with hydrocarbons, oxides; analysis of the amount of adsorbed molecules on the studied samples and analytical composition of thin layers.</t>
  </si>
  <si>
    <t>https://f2.ijs.si/sl/laboratoriji/2020070311053036/laboratorij-za-fuzijske-raziskave</t>
  </si>
  <si>
    <t>P_XVIII_057</t>
  </si>
  <si>
    <t>Matjaž Žitnik, Primož Pelicon</t>
  </si>
  <si>
    <t>Rok Zaplotnik</t>
  </si>
  <si>
    <t>Generator za vzbujanje induktivno sklopljene plazme velike moči</t>
  </si>
  <si>
    <t xml:space="preserve">Generator with a high nominal power for the excitation of inductively coupled plasma </t>
  </si>
  <si>
    <t>Oprema je običajno dostopna od ponedeljka do petka med 8:00 in 14:00. Za dogovor o uporabi se je potrebno dogovoriti z vodjo Odseka za tehnologijo površin prof. Miranom Mozetičem.</t>
  </si>
  <si>
    <t>Equipment is usually available Monday through Friday between 8:00 and 14:00. It is necessary to talk about the use beforehand with the head of the Department of Surface Engineering prof. Miran Mozetič.</t>
  </si>
  <si>
    <t xml:space="preserve">Oprema se bo uporabljala za vzbujanje induktivno sklopljene plazme. Nominalna moč generatorja je velika, predvsem zaradi potrebe velike gostote moči plazme v H-načinu. Pri veliki gostoti moči namreč lahko plazmo vzdržujemo pri višjih tlakih (srednji vakuum), kar posledično pomeni večjo gostoto reaktivnih delcev. </t>
  </si>
  <si>
    <t>The equipment will be used for excitation of inductively coupled plasma. The nominal power of the generator is high, mainly due to the need for high plasma power density in H-mode. At high power densities, the plasma can be maintained at higher pressures (medium vacuum), which consequently means a higher density of reactive particles.</t>
  </si>
  <si>
    <t>P_XVIII_150</t>
  </si>
  <si>
    <t>L2-1834</t>
  </si>
  <si>
    <t>L2-2617</t>
  </si>
  <si>
    <t>Gregor Primc</t>
  </si>
  <si>
    <t>P2-0098</t>
  </si>
  <si>
    <t>Gregor Papa</t>
  </si>
  <si>
    <t xml:space="preserve">Visokozmogljiv hibridni adaptivni računski sistem </t>
  </si>
  <si>
    <t>High-performance hybrid adaptive computing system</t>
  </si>
  <si>
    <t>Oprema je dostopna preko infrastrukture SLING, po predhodnem dogovoru s skrbnikom.</t>
  </si>
  <si>
    <t xml:space="preserve"> The equipment is available through SLING infrastructure, upon agreement with the administrator.</t>
  </si>
  <si>
    <t>Oprema je namenjena hitri obdelavi kompleksnih podatkov. Hibridna oprema omogoča razvoj in testiranje sodobnih adaptivnih metod, ki temeljijo na računsko zahtevnih umetni in računski inteligenci.</t>
  </si>
  <si>
    <t>The equipment is intended for fast processing of complex data. Hybrid equipment allows the development and testing of modern adaptive methods based on computationally demanding artificial and computational intelligence.</t>
  </si>
  <si>
    <t>67501, 67502, 67503, 67504, 68882, 68944, 68945, 68991, 69027</t>
  </si>
  <si>
    <t>konec leta 2020 je bil nakup šele izveden</t>
  </si>
  <si>
    <t>P_XVIII_064</t>
  </si>
  <si>
    <t>Matjaž Vencelj</t>
  </si>
  <si>
    <t>Segmentirani detektor z velikim prostorskim kotom</t>
  </si>
  <si>
    <t>Large solid angle segmented detector</t>
  </si>
  <si>
    <t xml:space="preserve">Komunikacija z opisom zahtev meritve, tipa ionskega žarka na E-mail skrbnika. Za tujce tudi v okviru mednarodnega dostopa na pospeševalnik IJS, H2020 Radiate: https://www.ionbeamcenters.eu/ </t>
  </si>
  <si>
    <t xml:space="preserve">Communication with the description of the measurement specifics to the E-mail of the responsible person. Alternatively, transnational Access via the H2020 Radiate:https://www.ionbeamcenters.eu/  </t>
  </si>
  <si>
    <t>Segmentni detektor rentgenskih žarkov SDD je vgrajen v merilno postajo z ionskim mikrožarkom za mikro-PIXE. Omogoča elementno mapiranje vzorcev s pokrivanjem ekstremno velikega prostorskega kota 1 strd.</t>
  </si>
  <si>
    <t>The segmented X-ray SDD is mounted at the ion microprobe measuring chamber. It enables elemental mapping with micro_PIXE with extremely large solid angle 1 strd.</t>
  </si>
  <si>
    <t>https://f2.ijs.si/sl/infrastruktura/2020071509342251/mic--mikroanalitski-center</t>
  </si>
  <si>
    <t>P_XVII_187</t>
  </si>
  <si>
    <t>Pelicon</t>
  </si>
  <si>
    <t>Hladilnik QD 3He/4He za ultranizke temperature</t>
  </si>
  <si>
    <t>3He/4He dilution refrigerator for ultra-low temperatures</t>
  </si>
  <si>
    <t>Za uporabo opreme kontaktirajte prof. dr. Janeza Dolinška (janez.dolinsek@ijs.si) na Institutu Jožefa Stefana kadarkoli. Meritve izvajajo člani naše raziskovalne skupine, zunanji uporabniki lahko prisostvujejo meritvam.</t>
  </si>
  <si>
    <t>To use the equipment, please contact prof. dr. Janez Dolinšek (janez.dolinsek@ijs.si) at the Jožef Stefan Institute anytime. The measurements are executed by our trained researchers. External users can take part in the measurements.</t>
  </si>
  <si>
    <t>Hladilnik 3He/4He za ultranizke temperature omogoča meritve fizikalnih lastnosti materialov (električna upornost, magnetoupornost, specifična toplota in Hallov koeficient) v območju temperatur do 50 mK nad absolutno ničlo v magnetnih poljih do 9 T.</t>
  </si>
  <si>
    <t>Dilution refrigerator 3He/4He for ultralow temperatures enables measurements of physical properties of materials (electrical resistivity, magnetoresistance, specific heat, Hall coefficient) in the range of temperatures down to 50 mK above absolute zero at magnetic fields up to 9 T.</t>
  </si>
  <si>
    <t>P_XVII_021</t>
  </si>
  <si>
    <t>Računske gruča</t>
  </si>
  <si>
    <t>HPC computer cluster</t>
  </si>
  <si>
    <t>65270 06</t>
  </si>
  <si>
    <t>P_XVIII_014</t>
  </si>
  <si>
    <t>P1-0389</t>
  </si>
  <si>
    <t>PR-05883-1 (EUROfusion, Education)</t>
  </si>
  <si>
    <t>Igor Lengar, Ivo Kodeli, Bor Kos, Domen Kotnik, Andrej Žohar</t>
  </si>
  <si>
    <t>Gašper Žerovnik, raziskovalci odseka F-8</t>
  </si>
  <si>
    <t>L2-8163, PR-08098, PR-05877</t>
  </si>
  <si>
    <t>Močnostni plazemski sistem za depozicijo nanosov tankih plasti s plazmo molekularnih plinov na vzorce večjih dimenzij</t>
  </si>
  <si>
    <t>Plasma system for the deposition of thin films with plasma of molecular gases on larger samples</t>
  </si>
  <si>
    <t>Oprema je običajno dostopna od ponedeljka do petka med 8:00 in 14:00. Za dogovor o uporabi se je potrebno dogovoriti z vodjo Odseka za tehnologijo površin.</t>
  </si>
  <si>
    <t>Equipment is usually available Monday through Friday between 8:00 and 14:00. It is necessary to talk about the use beforehand with the head of the Department of Surface Engineering.</t>
  </si>
  <si>
    <t>Sistem je primeren za pripravo vzorcev industrijsko pomembnih dimenzij. Posebnost naprave je v tem, da omogoča nanos plasti z uporabo različnih prekurzorjev na vzorce premera do 0.4 m ter regulacijo moči za vzbujanje nizkotlačne plazme do 12 kW.</t>
  </si>
  <si>
    <t>The system is designed for preparation of industrial-size samples. The device enables thin film coatings by using various precursors on samples up to 0.4 m in diameter and power regulation for sustaining low-pressure plasma up to 12 kW.</t>
  </si>
  <si>
    <t>P_XVIII_037</t>
  </si>
  <si>
    <t>L2-2616</t>
  </si>
  <si>
    <t>Matjaž Spreitzer</t>
  </si>
  <si>
    <t>UHV sistema za premikanje grelnika in tarč</t>
  </si>
  <si>
    <t>UHV heater- and target stage</t>
  </si>
  <si>
    <t>Po predhodnem dogovoru s skrbnikom (matjaz.spreitzer@ijs.si)</t>
  </si>
  <si>
    <t>By prior arrangement with corresponding persopn (matjaz.spreitzer@ijs.si)</t>
  </si>
  <si>
    <t>UHV sistema za premikanje grelnika in tarč v sistemu za pulzno lasersko nanašanje.</t>
  </si>
  <si>
    <t>UHV heater- and target stage for a pulsed laser depostion system.</t>
  </si>
  <si>
    <t>Laboratories | Advanced Materials Department (ijs.si)</t>
  </si>
  <si>
    <t>P_XVIII_170</t>
  </si>
  <si>
    <t>N2-0149</t>
  </si>
  <si>
    <t>N2-0187</t>
  </si>
  <si>
    <t>Manjši sistem za pulzno lasersko nanašanje</t>
  </si>
  <si>
    <t>Small pulsed laser deposition system</t>
  </si>
  <si>
    <t>Manjši sistem za pulzno lasersko nanašanje je namenjen pripravi visoko-kakovostnih tankih plasti in heterostruktur.</t>
  </si>
  <si>
    <t>Small pulsed laser depostion system is used for the preparation of high-quality thin films and heterostructures.</t>
  </si>
  <si>
    <t>P_XVII_188</t>
  </si>
  <si>
    <t>Hana Uršič Nemevšek</t>
  </si>
  <si>
    <t>Mikroskop na atomsko silo z moduli za piezoelektrične, električne in magnetne meritve</t>
  </si>
  <si>
    <t>Atomic force microscopy (AFM) with piezo-response force microscopy, conductive-atomic force microscopy and magnetic-force microscopy moduli</t>
  </si>
  <si>
    <t>po dogovoru: hana.ursic@ijs.si</t>
  </si>
  <si>
    <t>by agreement: hana.ursic@ijs.si</t>
  </si>
  <si>
    <t>Mikroskop na atomsko silo z različnimi moduli je zelo uporabno orodje za raziskovanje feroelektrične domenske strukture, feroelektričnih, piezoelektričnih in magnetnih lastnosti na lokalni (nanometrski) ravni.</t>
  </si>
  <si>
    <t xml:space="preserve">
An atomic force microscope with various modules is a very useful tool for investigating the ferroelectric domain structure, ferroelectric, piezoelectric, and magnetic properties at the local (nanometer) level.</t>
  </si>
  <si>
    <t>.6</t>
  </si>
  <si>
    <t>.1</t>
  </si>
  <si>
    <t>P_XVIII_010</t>
  </si>
  <si>
    <t>Hana Uršič</t>
  </si>
  <si>
    <t>Igor Mandić</t>
  </si>
  <si>
    <t>Sistem za meritve tranzientov v silicijevih detektorjih z dvofotonsko absorpcijo</t>
  </si>
  <si>
    <t>System for measurements of transients in silicon detectors caused by two photon abosrption.</t>
  </si>
  <si>
    <t>Oprema se nahaja na IJS, v laboratoriju odseka F9, Jamova 39, Ljubljana. Dostop do opreme je možen po dogovoru. Kontakt: igor.mandic@ijs.si</t>
  </si>
  <si>
    <t>The system is installed in the laboratory of F9 department at JSI, Jamova 39, Ljubljana. Equipment is available, for posibility of usage please contact igor.mandic@ijs.si</t>
  </si>
  <si>
    <t>Sistem je namenjen meritvam tranzientov, ki jih v silicijevih detektorjih povzročimo z dvofotonsko absorpcijo s ~ 100 fs pulzi laserske svetlobe z valovno dolžino 1560 nm.</t>
  </si>
  <si>
    <t>The system enables measruements of transients in silicon detectors caused by two photon absorption with ~100 fs pulses of laser light  with wavelength of 1560 nm.</t>
  </si>
  <si>
    <t>P_XVIII_107</t>
  </si>
  <si>
    <t>Inštitut za kovinske materiale in tehnologije</t>
  </si>
  <si>
    <t>Bojan Podgornik</t>
  </si>
  <si>
    <t>15269</t>
  </si>
  <si>
    <t>INSTRON- STATIČNI 500KN</t>
  </si>
  <si>
    <t>Renovation and upgrade of static-dynamic test device INSTRON 1255 (500 kN)</t>
  </si>
  <si>
    <t>Obnovljena in nadgrajena naprava je namenjena statičnim mehanskim preskusom kovinskih materialov z obremenitvijo do 500 kN. Po predhodnem dogovoru so možne storitve tudi za zunanje naročnike.</t>
  </si>
  <si>
    <t>Renewed and upgraded device enables static mechanical tests of metallic materials with loads up to 500 kN. External services are possible after previous appointment of interested customers.</t>
  </si>
  <si>
    <t>Oprema omogoča raziskovalno delo kot tudi storitve za zunanje zainteresirane uporabnike pri statičnem preskušanju kovinskih materialov s tlačno in natezno obremenitvijo do 500 kN.</t>
  </si>
  <si>
    <t>Equipment enables research work as well as services for external interested customers for tests in static mode with tensile or compression loads up to 500 kN.</t>
  </si>
  <si>
    <t>https://www.imt.si/organizacijske-enote/infrastrukturna-organizacijska-enota</t>
  </si>
  <si>
    <t>P2-0050</t>
  </si>
  <si>
    <t>Matjaž Godec</t>
  </si>
  <si>
    <t>10842</t>
  </si>
  <si>
    <t>VAKUUMSKA PEČ ZA TOPLOTNO OBDELAVO IPSEN VTTC-324R Z HOLOGENIM OHLAJANJEM POD VISOKIM PRITISKOM DUŠIKA</t>
  </si>
  <si>
    <t xml:space="preserve">Vacuum furnace for heat treatment IPSEN VTTC-324R </t>
  </si>
  <si>
    <t>Lastna sredstva</t>
  </si>
  <si>
    <t>Izvajanje storitev po dogovoru.</t>
  </si>
  <si>
    <t>Performing service by agreement.</t>
  </si>
  <si>
    <t>Naprava se uporablja za toplotno obdelavo zlitin</t>
  </si>
  <si>
    <t>Equipment for heat treatment of tool steel</t>
  </si>
  <si>
    <t>P2-0132</t>
  </si>
  <si>
    <t>raziskave materialov za industrijo</t>
  </si>
  <si>
    <t>Slovenska industrija</t>
  </si>
  <si>
    <t>Tuja industrija</t>
  </si>
  <si>
    <t>VAKUUMSKA INDUKCIJSKA LABORATORIJSKA PEČ ZA IZDELAVO JEKLA IN DRUGIH ZLITIN</t>
  </si>
  <si>
    <t>Vacuum induction furnace for production of steel and other alloys</t>
  </si>
  <si>
    <t>Naprava se uporablja za izdelavo novih zlitin</t>
  </si>
  <si>
    <t>Equipment for melting and casting of alloys</t>
  </si>
  <si>
    <t>ELEKTRIČNA LABORATORIJSKA PEČ ZA IONSKO NITRIRANJE</t>
  </si>
  <si>
    <t>Laboratory nitriding furnace</t>
  </si>
  <si>
    <t>Naprava se uporablja za nitriranje površin orodij</t>
  </si>
  <si>
    <t>Equipment for plasma nitriding</t>
  </si>
  <si>
    <t>MICROLAB 310 F</t>
  </si>
  <si>
    <t>AES and AXP spectrometer</t>
  </si>
  <si>
    <t>Izvajanje storitev po dogovoru</t>
  </si>
  <si>
    <t xml:space="preserve">Performing service by agreement </t>
  </si>
  <si>
    <t>oprema se uporablja za določevanje kemijske sestave materialov na površini</t>
  </si>
  <si>
    <t>Equipment is used for chemichal analysis for surface of the materials</t>
  </si>
  <si>
    <t xml:space="preserve">MIKROSKOP JEOL JSM 6500 F - vrstični elektronski mikroskop z EDS/WDS/EBSD </t>
  </si>
  <si>
    <t>Electron microanalyzer JOEL JSM 6500 F with EDS/WDS/EBSD</t>
  </si>
  <si>
    <t>Sodobna raziskovalna oprema Analitski elektronski mikroskop s Schotkyjevim izvorom elektronov (FE)opremljen z EDS in WDS analitskima tehnikama, HKL -EBSD in BSE za raziskave materialov</t>
  </si>
  <si>
    <t>Advanced research equipment -analytical electron microscope with Schotky electron source (FE) equiped with EDS and WDS analytical techniques and HKL-EBSD and BSE for materials investigations</t>
  </si>
  <si>
    <t>raziskave materialov</t>
  </si>
  <si>
    <t>Janez Šetina</t>
  </si>
  <si>
    <t>4254</t>
  </si>
  <si>
    <t>VAKUUMSKI SISTEM ZA KALIBRACIJE IN MER</t>
  </si>
  <si>
    <t>Vacuum system for calibration and metrology research in UHV and XHV range</t>
  </si>
  <si>
    <t>Možnost izvajanja zunanjih storitev po predhodnem dogovoru.</t>
  </si>
  <si>
    <t>External service is posible after previous appointment of vacuum systems.</t>
  </si>
  <si>
    <t>Oprema se uporablja za kalibracije vakuumskih merilnikov po metodi neposredne primerjave z referenčnimi etaloni v območju tlakov od 1E-10 mbar do 1E-3 mbar in kot primarni etalon po metodi statične ekspanzije v območju tlakov od 1E-7 mbar do 1 mbar. Kalibracije se izvajajo tako za uporabnike v industriji za zagotavljanje sledljivosti kot za raziskave meroslovnih lastnosti izbranih vakuumskih merilnikov.</t>
  </si>
  <si>
    <t>Equipment is used for calibration of vacuum gauges by means of the reference gauge comparison method in the pressure range from 1E-10 mbar to 1E-3 mbar, and as a primary standard based in the static expansion method in pressure range from 1E-7 mbar to 1 mbar. Calibration are performed for both users in industry to assure the measurement tracebility and research of metrological properties of selected vacuum gauges.</t>
  </si>
  <si>
    <t>P2-0058</t>
  </si>
  <si>
    <t>PRAVICA DO UPORABE RAZISKOVALNE OPREME</t>
  </si>
  <si>
    <t>TEGRAPOL 21, DICSOTOM 6</t>
  </si>
  <si>
    <t>Ostalo (CO-NiN)</t>
  </si>
  <si>
    <t>Uporaba za razrez vzorcev, brušenje in poliranje</t>
  </si>
  <si>
    <t>Equipment is used for cutting, grinding and polishing</t>
  </si>
  <si>
    <t xml:space="preserve">MASNI SPEKTOMETER HIDEN HAL/3F RC 301 </t>
  </si>
  <si>
    <t xml:space="preserve">Mass spectrometer HIDEN HAL/3F RC 301 </t>
  </si>
  <si>
    <t>Oprema se uporabja za analiziranje kemijske sestave plinov</t>
  </si>
  <si>
    <t>Equipment is used for gas chemical analysis</t>
  </si>
  <si>
    <t>GATAN PECS 682 (IONSKI NAPRAŠEVALNIK)</t>
  </si>
  <si>
    <t>GATAN PECS 682 (ion sputtering)</t>
  </si>
  <si>
    <t xml:space="preserve"> Performing service by agreement.</t>
  </si>
  <si>
    <t>Naprava za nanos tankih plasti C, Au, itd za potrebe raziskav vzorcev na FE-SEM eletronski analitski mikroskop</t>
  </si>
  <si>
    <t>Device for C or AU etc. Thin films deposition for the sample preparation for use of FE-SEM electron analytical microscope</t>
  </si>
  <si>
    <t>MERILNIK  TLAKA RPM 4</t>
  </si>
  <si>
    <t>Working ethalon</t>
  </si>
  <si>
    <t>Uporaba za namene kalibracije</t>
  </si>
  <si>
    <t>Using for calibrations</t>
  </si>
  <si>
    <t>JEOL CROSS SECTION POLISHER</t>
  </si>
  <si>
    <t>Ostalo (CO AMM)</t>
  </si>
  <si>
    <t>Uporaba za pripravo vzorcev</t>
  </si>
  <si>
    <t>Using for sample preparation</t>
  </si>
  <si>
    <t>JEOL ION SLICER</t>
  </si>
  <si>
    <t>INSTRON-DINAMIČNI 250 KN</t>
  </si>
  <si>
    <t>Dynamic testing machine +/- 250 kN load, with high temperature furnace, extensiometer and software.</t>
  </si>
  <si>
    <t>Oprema je namenjena dinamičnemu preskušanju materialov pri sobni in povišani temperaturi (do 1250 oC). Možnost izvajanja zunanjih storitev po predhodnem dogovoru.</t>
  </si>
  <si>
    <t>Equipment is for dynamic testing of materials at room and elevated temperatures (up to 1250 oC). External service is posible after previous appointment.</t>
  </si>
  <si>
    <t>Raziskovalna oprema je najsodobnejša in omogoča kvalitetno raziskovalno delo na področju dinamičnih obremenitev kovinskih materialov in tehnologij .</t>
  </si>
  <si>
    <t>Equipment is modern and enables quality research work in the field of dynamic loads of metallic materials as well as services for external customers.</t>
  </si>
  <si>
    <t>MERILNIK TRDOTE VICKERS</t>
  </si>
  <si>
    <t>Vickers micro-hardness</t>
  </si>
  <si>
    <t>Oprema je namenjena merjenju mikrotrdo</t>
  </si>
  <si>
    <t>Equipment is used for Vickers micro-hardness</t>
  </si>
  <si>
    <t>PROGRAMSKA OPREMA MICROLAB 310F</t>
  </si>
  <si>
    <t>software for MICROLAB 310F</t>
  </si>
  <si>
    <t>Programska oprema je podpora delovanju MICROLAB 310F</t>
  </si>
  <si>
    <t>Software is used for operation sistem for MICROLAB 310 F</t>
  </si>
  <si>
    <t>PROGRAMSKA OPREMA THERMO-CALC</t>
  </si>
  <si>
    <t xml:space="preserve"> THERMO-CALC</t>
  </si>
  <si>
    <t>Program se uporablja za simulacijo napovedi faznih diagramov</t>
  </si>
  <si>
    <t>Program is used for simulation of phase diagrams</t>
  </si>
  <si>
    <t>SPEKTROMETER PRISMA PLUS MASNI</t>
  </si>
  <si>
    <t xml:space="preserve">PRISMA PLUS MASS SPEKTROMETER </t>
  </si>
  <si>
    <t xml:space="preserve">Spektrometer se uporablja za določevanje kemijske sestave </t>
  </si>
  <si>
    <t>Spectrometer is used for kemichal analysis</t>
  </si>
  <si>
    <t>SISTEM ZA KARAKTERIZACIJO GETROV</t>
  </si>
  <si>
    <t>Ultrahigh vacuum system for characterizing getter materials</t>
  </si>
  <si>
    <t>Oprema je namenjena za določanje sorpcijksih lastnosti nenaparljivih getrov (NEG) na osnovi Ti- in Zr-zlitin. NEG se uporabljajo v majhnih statičnih vakuumskih napravah za vzdrževanje UVV do EVV pogojev. Oprema je osnova na IMT razvite statične sorpcijske metode za karakterizacijo NEG.</t>
  </si>
  <si>
    <t>Equipment is used for determining sorption properies of non-evaporable getters (NEGs) based on Ti- and Zr- alloys. NEGs are applied in small-volume static vacuums devices to maintain UHV to XHV conditions. Equipment represents the base of a static gas-sorption method (developed at IMT) for NEG characterization.</t>
  </si>
  <si>
    <t>MIKROSKOP JEOL JEM 2100 HR</t>
  </si>
  <si>
    <t xml:space="preserve">Jeol JEM  2100 HR with STEM and EDS unit </t>
  </si>
  <si>
    <t>Raziskovalna oprema je najsodobnejša in omogoča kvalitetno raziskovalno delo na področju kovinskih materialov in tehnologij kot tudi na področju naprednih materialov.</t>
  </si>
  <si>
    <t xml:space="preserve">Sophisticated research equipment enables the quality resarch work in the field of metallic materials and technoogy  as well as  advanced materials </t>
  </si>
  <si>
    <t>GATAN NOSILEC ZA GRETJE VZORCEV</t>
  </si>
  <si>
    <t>GATAN for sample heating</t>
  </si>
  <si>
    <t>Nosilec se uporablja za in-situ analize</t>
  </si>
  <si>
    <t>Heating stage is used for in-situ analysis</t>
  </si>
  <si>
    <t>Aleksandra Kocijan</t>
  </si>
  <si>
    <t>18475</t>
  </si>
  <si>
    <t>ANALIZATOR ZLITIN XL3T 980S HE GOLDD +</t>
  </si>
  <si>
    <t>portable XRF analyser</t>
  </si>
  <si>
    <t>Naprava se uporablje za deločitev kemijske swestave materiala</t>
  </si>
  <si>
    <t>Equipoment for kemichal analysis for materials</t>
  </si>
  <si>
    <t>AGILENT 720 ICP-OES SPEKTROMETER</t>
  </si>
  <si>
    <t>AGILENT 720 ICP-OES SPECTROMETER</t>
  </si>
  <si>
    <t>Naprava je namenjena kemijski analizi</t>
  </si>
  <si>
    <t>Equipment for chemical analysis</t>
  </si>
  <si>
    <t>TRIBOLOŠKO PREIZKUŠEVALIŠČE ZA IZMENIČNO DRSENJE</t>
  </si>
  <si>
    <t>Naprava se uporablja za tribološke preiskave</t>
  </si>
  <si>
    <t>Equipment fo tribological evaluation</t>
  </si>
  <si>
    <t xml:space="preserve">DEFORMACIJSKI DILATOMETER </t>
  </si>
  <si>
    <t>Strain dilatometer</t>
  </si>
  <si>
    <t xml:space="preserve">Naprava je namenjena študiju termo-mehanskih fizikalnih lastnosti materialov </t>
  </si>
  <si>
    <t>Equipment for thermo-mechanical studies</t>
  </si>
  <si>
    <t>Konfokalni  mikroskop</t>
  </si>
  <si>
    <t>Confocal  microscope</t>
  </si>
  <si>
    <t>Naprava je namenjena raziskavam materialov</t>
  </si>
  <si>
    <t>Equipment for materials research</t>
  </si>
  <si>
    <t>ODPRTA INDUKCIJSKA TALILNA PEČ Z GENERATORJEM</t>
  </si>
  <si>
    <t>Open induction furnace with generator</t>
  </si>
  <si>
    <t>P16 - 141</t>
  </si>
  <si>
    <t>PEČ EUP-K 650/1300</t>
  </si>
  <si>
    <t>Furnace EUP-K 650/1300</t>
  </si>
  <si>
    <t>P2-056</t>
  </si>
  <si>
    <t>ANALITIČNI KVADROPOLNI SPEKTROMETER</t>
  </si>
  <si>
    <t>Analytical mass spectometer</t>
  </si>
  <si>
    <t>P16 - 142</t>
  </si>
  <si>
    <t>ELTRA CS-800 analizator</t>
  </si>
  <si>
    <t>ELTRA CS-800 analyser</t>
  </si>
  <si>
    <t>Naprava je namenjena kemijski analizi vsebnosti C in S</t>
  </si>
  <si>
    <t>Equipment for chemical analysis of C and S</t>
  </si>
  <si>
    <t>THERMO-CALC</t>
  </si>
  <si>
    <t>Elektronski mikroskop</t>
  </si>
  <si>
    <t>Mikroskop Crossbeam 550 FE-SEM Gemini II</t>
  </si>
  <si>
    <t>Sodobna raziskovalna oprema Vrstični elektronski mikroskop opremljen s FIB, EDS, STEM, EBSD za raziskave materialov</t>
  </si>
  <si>
    <t>Advanced research equipment Scanning electron microscope equiped with FIB, EDS, STEM, EBSD for materials investigations</t>
  </si>
  <si>
    <t>Svetlobni mikroskop Axio Imager Z2M</t>
  </si>
  <si>
    <t>Microscope Axio Imager Z2M</t>
  </si>
  <si>
    <t>Svetlobni mikroskop</t>
  </si>
  <si>
    <t>Light mycroscope</t>
  </si>
  <si>
    <t>Tegramin 30 brusilna polirna nap.</t>
  </si>
  <si>
    <t>Grinding and polishing machine</t>
  </si>
  <si>
    <t>brusilna polirna naprava</t>
  </si>
  <si>
    <t>Žaga za razrez vzorcev Accutom-100</t>
  </si>
  <si>
    <t>Precision cutting and grinding machine</t>
  </si>
  <si>
    <t>Žaga za razrez vzorcev</t>
  </si>
  <si>
    <t>Borut Žužek</t>
  </si>
  <si>
    <t xml:space="preserve">Zwick Roell Kappa DS 50 kN, naprava za lezenje </t>
  </si>
  <si>
    <t>Zwick Roell Kappa DS 50 kN creep testing</t>
  </si>
  <si>
    <t>Naprava za lezenje z možnostjo utrujanja pri temperaturi do 1200 °C</t>
  </si>
  <si>
    <t>Creep testing device with the possibility of fatigue up to 1200 ° C</t>
  </si>
  <si>
    <t>P17-119</t>
  </si>
  <si>
    <t>P2-0133</t>
  </si>
  <si>
    <t>10843</t>
  </si>
  <si>
    <t xml:space="preserve">Aconity MINI 3D tiskalnik za kovinske materiale </t>
  </si>
  <si>
    <t xml:space="preserve">Aconity MINI 3Dprinter for metallic materials </t>
  </si>
  <si>
    <t>3D tiskalnik za kovinske materiale (laboratorijsko usmerjena AM SLM naprava) z možnostjo ogrevanja podlage do 800 °C</t>
  </si>
  <si>
    <t>3D printer for metallic materials (laboratory AM SLM instrument) with heat stage up to 800 °C</t>
  </si>
  <si>
    <t>P17-102</t>
  </si>
  <si>
    <t>ELEMENTRAC ONH</t>
  </si>
  <si>
    <t>ELEMENTRAC ONH analyzer</t>
  </si>
  <si>
    <t>Naprava je namenjena kemijski analizi vsebnosti O, N, H</t>
  </si>
  <si>
    <t>Equipment for chemical analysis of O, N, H</t>
  </si>
  <si>
    <t>Geološki zavod Slovenije</t>
  </si>
  <si>
    <t>0215-003</t>
  </si>
  <si>
    <t>P1-0011</t>
  </si>
  <si>
    <t>dr. Jure Atanackov</t>
  </si>
  <si>
    <t>16309</t>
  </si>
  <si>
    <t>Oprema za izvajanje visokoresolucijskih refleksijskih seizmičnih raziskav</t>
  </si>
  <si>
    <t>Equipment for high resolution seismic surveying</t>
  </si>
  <si>
    <t xml:space="preserve">Oprema je na voljo zunanjim uporabnikom, vendar je za njeno uporabo potrebna izurjena ekipa operaterjev in terenskih sodelavcev. Kadar oprema ni v uporabi, je dostop mogoč takoj na sedežu GeoZS. Cena se prilagaja glede na tip projekta, zahtevnost raziskave in terenske razmere. </t>
  </si>
  <si>
    <t>Equipment is available for use to users outside GeoZS. However, the operation requires a trained team of operators and field assistants. Immediate access to equipment is possible at GeoZS when equipment is not in use. Price varies according to type of project, complexity of research, and field conditions.</t>
  </si>
  <si>
    <t>Raziskave plitve do srednje globoke podpovšinske geološke strukture, ugotavljanje prisotnosi strukturnih elementov (prelomov, gub, ...), geometrije plasti oz. sedimentov ter vodonosnikov. Uporaba za namene strukturno-geološke interpretacije, ugotavljanje strktur vodonosnikov v hidrogeologiji in inženirsko-geološke aplikacije.</t>
  </si>
  <si>
    <t>Determination of shallow to moderately deep subsurface geological structures, determination of presence of structural elements (faults, folds, ...), orientation of bedding and structure of aquifers. Determination of shallow to moderately deep subsurface geological structures, determination of presence of structural elements (faults, folds, ...), orientation of bedding and structure of aquifers. Application for structural interpretation in structural geology, determination of aquifer geometry and engineering geological purposes.</t>
  </si>
  <si>
    <t>1598915990, 15991, 15992, 15993, 15994, 15995, 15996, 15997, 15998, 15999, 16000, 16001,16002</t>
  </si>
  <si>
    <t>www.geo-zs.si</t>
  </si>
  <si>
    <t>Geološki zavod Slovenije [razvoj širjenja uporave HRS v okolji s plastnatimi sedimentnimi kamninami (fliš)]</t>
  </si>
  <si>
    <t>Javna služba - Hidrogeološka karta za območje Rižane, Brestovice in Krško-Brežice [plitvi geofizikalni profili na območju Rižane za določanje geološke strukture, litoloških kontaktov (fliš-fliš, fliš-apenec) in lokacije prelomov]</t>
  </si>
  <si>
    <t>Geološki zavod Slovenije- DRSV</t>
  </si>
  <si>
    <t>0215-006</t>
  </si>
  <si>
    <t>P1-0020</t>
  </si>
  <si>
    <t>mag. Andrej Lapanje</t>
  </si>
  <si>
    <t>17541</t>
  </si>
  <si>
    <t>Oprema za karotažne meritve Robertson Geologging, elektro umeritvena naprava za karotažo, sonda za meritev geometrije vrtine in karotažni računalnik</t>
  </si>
  <si>
    <t>Geophysical borehole logging equipment</t>
  </si>
  <si>
    <t xml:space="preserve">Gre za specifično terensko opremo za meritve v vrtinah, ki je nameščena na tovorno vozilo. Uporaba je možna samo z operativno ekipo. Cena se prilagaja glede na tip projekta, zahtevnost raziskave in terenske razmere. </t>
  </si>
  <si>
    <t>Well logging is specific field research equipment, mounted on the field vehicle, used for performing well measurements. The usage of the equipment is possible only with operative experts. The costs of call-up for field day with performing measurements includes 8 hours with two probes, each next measurement with other probe is calculated per hourly rate. Access to equipment via contact person.</t>
  </si>
  <si>
    <t>Karotažna oprema se uporablja za meritve parametrov v vrtinah, ki so zanimivi za hidrogeologijo: temperatura (°C), električna prevodnost (mS/cm), naravni gama (API), kratka in dolga normalna upornost, lastni potencial, točkovna upornost. Z opremo je mogoče meriti določene spremembe v kanalu vrtine (dotoke vode, kaverne, spremembe litološke sestave ipd). S pridobivanjem izkušenj in glede na potrebe naročnikov sta bili z lastnimi sredstvi kupljeni še sondi za merjenje premera, odklona in azimuta vrtin in sonda za merjenje dotokov vode v vrtino. Kot zelo uporabna pa se je izkazala tudi video kamera, ki ob ustreznih pogojih - vidljivosti, prikaže najbolj verodostojno »sliko« dogajanj v posamezni vrtini: poškodbe cevitev, kaverne...</t>
  </si>
  <si>
    <t>Well logging equipment is used for performing well measurements important for hydrogeology: fluid temperature and el. conductivity, gamma activity, short and long normal resistivity, spatial potential and single point resistivity. With well logging equipment the changes in borehole could be measured (water flow, lithological changes, caverns). With our own founds the caliper probe, flowmeter, probe for borehole geometry measurements (inclination and azimuth) and submersible video camera were bought. Submersible video camera for borehole inspection shows realistic picture of well condition: harms, casing, caverns…</t>
  </si>
  <si>
    <t>15474, 15537, 15554, 15592, 15592</t>
  </si>
  <si>
    <t>1, 3, 4, 5</t>
  </si>
  <si>
    <t>Pregled vrtine R-11 v Rižani (4380180)</t>
  </si>
  <si>
    <t>Direkcija Republike Slovenije za vode</t>
  </si>
  <si>
    <t>dr. Matevž Novak</t>
  </si>
  <si>
    <t>Sistem za izdelavo geoloških zbruskov in poliranih preparatov (Logitech)</t>
  </si>
  <si>
    <t>Trimming, lapping and polishing system, Logitech</t>
  </si>
  <si>
    <t>Dostop do opreme po dogovoru s skrbnikom. Priprava preparatov traja več ur.</t>
  </si>
  <si>
    <t>Access to equipment via contact person. Preparation of specimens lasts several hours.</t>
  </si>
  <si>
    <t>Oprema služi za razrez, fino brušenje in poliranje vseh vrst geoloških materialov, od vezanih do nevezanih. Izdelujemo standardne preparate za petrografske, sedimentološke in paleontološke raziskave, kakor tudi polirane preparate za raziskave z optičnim in elektronskim mikroskopom.</t>
  </si>
  <si>
    <t>The system is used for trimming, fine grinding and polishing of all kinds of geological materials, also unbounded. Standard specimens are produced for petrographic, sedimentologic and paleontologic investigations, as well as polished specimens for investigations with optical and electron microscopes.</t>
  </si>
  <si>
    <t>5, 7</t>
  </si>
  <si>
    <t>GeoZS</t>
  </si>
  <si>
    <t>dr. Janko Urbanc</t>
  </si>
  <si>
    <t>Picarro laserski analizator izotopske sestave vode</t>
  </si>
  <si>
    <t>Picarro isotope water laser analyzer</t>
  </si>
  <si>
    <t>Dostop do opreme po dogovoru s skrbnikom.</t>
  </si>
  <si>
    <t>Access to equipment via contact person.</t>
  </si>
  <si>
    <t>Picarro L2130-i ultra precizni laserski izotopski analizator je namenjen meritvam izotopske sestave δ18O/δD v vzorcih vod. Laserski izotopski analizatorji uporabljajo tehnologijo CRDS (Cavity Ring-Down Spectroscopy), ki meri razlike v rotacijsko-vibracijski energiji molekul z različno izotopsko sestavo. Na Geološkem zavodu Slovenije uporabljamo laserski izotopski Picarro L2130-i večinoma za meritve izotopske sestave kisika in vodika v vzorcih padavin in podzemnih vod.</t>
  </si>
  <si>
    <t>Picarro L2130-i ultra high-precision laser isotopic analyzer is intended for measurement δ18O/δD water isotope composition. Laser spectroscopic systems use CRDS technology (Cavity Ring-Down Spectroscopy)for measurement the difference in rotational-vibrational energy level structure of the different isotopic molecules. On Geological Survey of Slovenia laser isotopic analyzer Picarro L2130-i is mostly used for measurements of precipitation and groundwater samples isotope composition.</t>
  </si>
  <si>
    <t>MOP Kororoška Bela2</t>
  </si>
  <si>
    <t>1000-19-0215</t>
  </si>
  <si>
    <t>MR Luka Serianz</t>
  </si>
  <si>
    <t xml:space="preserve"> 111 7015</t>
  </si>
  <si>
    <t>IAEA Nina Rman (Krka, padavine)</t>
  </si>
  <si>
    <t>J1-1713</t>
  </si>
  <si>
    <t>MR Valentina Pezdir (Pokljuka)</t>
  </si>
  <si>
    <t>Izotopski monitoring</t>
  </si>
  <si>
    <t xml:space="preserve">SAFEN </t>
  </si>
  <si>
    <t xml:space="preserve"> 298 0046</t>
  </si>
  <si>
    <t>Ostali manjši uporabniki</t>
  </si>
  <si>
    <t xml:space="preserve">508 PV UV-Visible-NIR Microscope Spectrophotometer - CRAIC Technologies (USA) z dodatki: Visokoobčutljive svetlobne lamele (lightblades) za različne valovne dolžine, Visokoobčutljivi digitalni sistem za obdelavo slike in barvno mikro-fotografiranje, CoalPro III program, Odsevnostni standardi ISO 7404.  </t>
  </si>
  <si>
    <t>ONKOLOŠKI INŠTITUT LJUBLJANA</t>
  </si>
  <si>
    <t>Srdjan Novaković</t>
  </si>
  <si>
    <t>SEKVENTOR DRUGE GENERACIJE-MISEQDX-ILLUMINA</t>
  </si>
  <si>
    <t>NGS – next generation sequenator</t>
  </si>
  <si>
    <t>ARRS 48%, Lastna sredstva 52%</t>
  </si>
  <si>
    <t>Oprema se uporablja samo za potrebe Onkološkega inštituta Ljubljana. Cena za uporabo opreme je zgolj informativne narave in je ne zaračunavamo zunanjim inštitucijami.</t>
  </si>
  <si>
    <t>The equipment is used only for the needs of the Institute of Oncology Ljubljana. The price for the use of the equipment is only for the informative use.</t>
  </si>
  <si>
    <t>Sekvenciranje. Napravo uporabljamo za  rutinsko diagnostiko in raziskovalne namene.</t>
  </si>
  <si>
    <t>Sequencing. The device is used for routine diagnostic and research purposes.</t>
  </si>
  <si>
    <t xml:space="preserve">37981 SEKVENTOR DRUGE GENERACIJE-MISEQDX-ILLUMINA
38256 RAČ. THINK STATION P900TWR MT (ZA SEKVENTOR INV. 3
38257 RAČ.LENOVO THINKCENTRE M93p (ZA SEKVENTOR INV. 379
38258 MONITOR DELL P2815Q 28" (ZA SEKVENTOR INV. 37981)
38259 MONITOR DELL P2815Q 28" (ZA SEKVENTOR INV. 37981)
38260 UPS SMC1500I- APC SMART8ZA SEKVENTOR INV. 37981)
</t>
  </si>
  <si>
    <t>https://www.onko-i.si/dejavnosti/raziskovalna_in_izobrazevalna_dejavnost/raziskovalna_oprema/</t>
  </si>
  <si>
    <t>P3-0352</t>
  </si>
  <si>
    <t>Vida Stegel</t>
  </si>
  <si>
    <t>P3-0321</t>
  </si>
  <si>
    <t>Gregor Serša</t>
  </si>
  <si>
    <t>APARAT X-RAY GULMAY MOD. D3225</t>
  </si>
  <si>
    <t>X-RAY MACHINE GULMAY</t>
  </si>
  <si>
    <t>ARRS 32%, Lastna sredstva 68%</t>
  </si>
  <si>
    <t>Za izvajanje ionizirajočega obsevanja celic, tkiv in celotnega organizma laboratorijskih miši</t>
  </si>
  <si>
    <t>For ionizing iradiation of cells, tissues and whole laboratory mice.</t>
  </si>
  <si>
    <t>P3-0003</t>
  </si>
  <si>
    <t xml:space="preserve">Simona Kranjc Brezar, Urška Kamenšek,Maša Bošnjak, Katja Uršič, Barbara Starešinič, Urša Lampreht Tratar, Tilen Komel, Tim Božič, Živa Modic  </t>
  </si>
  <si>
    <t>J3-2528</t>
  </si>
  <si>
    <t xml:space="preserve">Maša Bošnjak, Barbara Starešinič, Urša Lampreht Tratar, Tanja Jesenko, Tilen Komel, Tim Božič </t>
  </si>
  <si>
    <t>J3-2529</t>
  </si>
  <si>
    <t xml:space="preserve">Maša Bošnjak, Tanja Jesenko,  Tim Božič, Simona Kranjc Brezar, Špela Kos </t>
  </si>
  <si>
    <t>Maja Čemažar</t>
  </si>
  <si>
    <t>Laserski skenirni sistem in konfokalni mikroskop</t>
  </si>
  <si>
    <t>Laser scanning system and confocal microscope</t>
  </si>
  <si>
    <t xml:space="preserve"> Paket 16 ARRS 36,37%, Lastna sredstva 63,63%      </t>
  </si>
  <si>
    <t>Za opazovanje fizioloških procesov v živih živalih</t>
  </si>
  <si>
    <t>For obseervation of physiological processes in live animals</t>
  </si>
  <si>
    <t>39698-MIKROSKOP KONFOKALNI-LASERSKI SKENIRNI SISTEM LSM8 39699-MONITOR DELL ULTRASHARP U3017 30" WIDE-ZA LSM800  39700-RAČ.ESPRIMO P920 ZA LSM800 S PROG. ZEN 2,3 Z MODUL</t>
  </si>
  <si>
    <t>P16-200</t>
  </si>
  <si>
    <t>J3-9269</t>
  </si>
  <si>
    <t>Simona Kranjc Brezar, Urška Kamenšek,Maša Bošnjak, Boštjan Markelc</t>
  </si>
  <si>
    <t>Prenosni ultrazvok Mindary M9GI</t>
  </si>
  <si>
    <t>Portable ultrasound system Mindraz M9GI</t>
  </si>
  <si>
    <t xml:space="preserve">Paket 17 ARRS 50%, Lastna sredstva 50%        </t>
  </si>
  <si>
    <t>Za potrebe sledenja učinkov elektroterapije in elektrokemoterapije, specifično za spremlanje strukturnih sprememb tkiva ter pretoka krvi.</t>
  </si>
  <si>
    <t>For observation of the effects of electroporation and electrochemotherapy on the level of tissue structure and blood flow.</t>
  </si>
  <si>
    <t>42221-ULTRAZVOK MINDRAY M9                                    42222-VOZIČEK UMT-500 Z PEM-51</t>
  </si>
  <si>
    <t>P17</t>
  </si>
  <si>
    <t xml:space="preserve">Sistem za avtomatizirano digitalno mikroskopijo in več-funkcijsko detekcijo
</t>
  </si>
  <si>
    <t>Cytation 1Cell Imaging Multi-Mode Reader</t>
  </si>
  <si>
    <t xml:space="preserve">Paket 18 ARRS 40%, Lastna sredstva 60%        </t>
  </si>
  <si>
    <t>Za merjenje testov, ki temeljijo na spremembah v absorbanci ter fluorescenci ter multimodalno slikanje celičnih kultur, z možnostjo  inkubacije celic (CO2, O2, Temperatura)</t>
  </si>
  <si>
    <t>For measuring tests based on changes in absorbance or fluorescence and multimodal imaging of cell cultures, with the possibility of incubation of cells (CO2, O2, Temperature)</t>
  </si>
  <si>
    <t>43839-CYTATION 1 CELL IMAGING-SISTEM ZA AVT. DIG.MIKROSKOPIRANJE</t>
  </si>
  <si>
    <t>P18</t>
  </si>
  <si>
    <t>URI-Soča</t>
  </si>
  <si>
    <t>prof.dr. Zlatko Matjačić</t>
  </si>
  <si>
    <t>Večkanalni telemetrični EMG sistem</t>
  </si>
  <si>
    <t>Multichannel telemetry EMG system</t>
  </si>
  <si>
    <t xml:space="preserve">Oprema je načelno lahko dostopna za druge raziskovalne organizacije vsak teden od ponedeljka do četrtka med 13.00 in 15.00 pod pogojem da z njo rokuje ustrezno usposobljena oseba z URI-Soča. Cena se oblikuje glede na urno postavko sodelujočega zaposlenega na URI-Soča ter glede na stopnjo amortizacije opreme.  </t>
  </si>
  <si>
    <t>Equipment may be available for other research organisations every week from Monday to Thursday between 13:00 and 15.00 under the condition that an appropriate person from URI-Soča handles it. The price for using the equipment will depend.</t>
  </si>
  <si>
    <t>Večkanalni telemetrični EMG sistem je namenjen merjenju električne aktivnosti skeletnih mišic med gibanjem.</t>
  </si>
  <si>
    <t>Multichannel telemetry EMG system is intended for measure ments of electrical activity of muscles during movement.</t>
  </si>
  <si>
    <t>http://www.uri-soca.si/sl/Raziskovalna_oprema/</t>
  </si>
  <si>
    <t>P2-0228</t>
  </si>
  <si>
    <t>Univerzitetni klinični center Ljubljana</t>
  </si>
  <si>
    <t>P3-0314</t>
  </si>
  <si>
    <t>Polona Žigon</t>
  </si>
  <si>
    <t>Pretočni citometer</t>
  </si>
  <si>
    <t>Flow cytometry</t>
  </si>
  <si>
    <t xml:space="preserve">Pretočni citometer MacsQuant je lociran na Kliničnem oddelku za revmatologijo. Dostop do njega imajo raziskovalci po predčasnem dogovoru z odgovornim za opremo (Polona Žigon). </t>
  </si>
  <si>
    <t xml:space="preserve">The flow cytometer MacsQuant is located at the Clinical Department of Rheumatology. Researchers have access to it after an early appointment with the equipment manager (Polona Žigon). </t>
  </si>
  <si>
    <t>Pretočna citometrija je tehnika, s katero merimo in analiziramo lastnosti posameznih celic in mikrodelcev, ki v suspenziji ena za drugo potujejo skozi pretočni citometer in jih osvetljujemo z ozkim snopom laserske svetlobe. Analiziramo lahko več tisoč celic, kar nam da zanesljivo podobo o fizikalnih in biokemičnih lastnosti celic. Pretočna citometrija ima več možnosti uporabe v bioloških in medicinskih znanostih in se uporablja tako v raziskovalne kot v diagnostične namene. MacsQuant je pretočni cytometer, ki poleg velikosti in zrnatosti omogoča tudi merjenje fluorescence in sicer z tremi flurescenčnimi fotodetektorji hkrati.</t>
  </si>
  <si>
    <t>Flow cytometry is a technique for measuring and analyzing the properties of individual cells and microparticles, which pass through the flow cytometer one after the other and illuminate them with a narrow beam of laser light. We can analyze thousands of cells, which gives us a reliable image of the physical and biochemical properties of cells. Flow cytometry has several applications in biological and medical sciences and is used for both research and diagnostic purposes. MacsQuant is a flow cytometer that, in addition to its size and morphology, also allows the measurement of fluorescence with three florescence photodetectors at the same time.</t>
  </si>
  <si>
    <t>KOR-LIR</t>
  </si>
  <si>
    <t>P3-0326</t>
  </si>
  <si>
    <t>Luca Lovrečić</t>
  </si>
  <si>
    <t>Sistem visoke ločljivosti za genomske analize</t>
  </si>
  <si>
    <t>Sistem visoke ločljivosti za genomske analize je lociran na Kliničnem inštitutu za medicinsko genetiko. Dostop do njega imajo raziskovalci po predčasnem dogovoru z odgovornim za opremo (Luca Lovrečić). V postopku uporabe in analize nudimo podporo v namen ustrezne uporabe opreme.</t>
  </si>
  <si>
    <t>The system for genomic analysis is located at the Clinical institute of medical genetics.  Other researchers have the access to this system (contact Luca Lovrečić). We provide support for the use and data analysis.</t>
  </si>
  <si>
    <t>Sistem visoke ločljivosti za genomske analize je trenutno ena najbolj dovršenih in zaželenih sistemov za genomske analize v svetu. Omenjena oprema predstavlja standard za terciarne centre, katerih pomemben fokus raziskovanja je študija genoma iz različnih perspektiv (DNK, RNK, metilacija,...). Opisani sistem je najboljša rešitev za učinkovite, optimalne, natančne in sodobne genomske analize na številnih področjih raziskovanja znotraj medicine - genomske analize so pomembne na večini medicinskih področij (genetika, onkologija, nevrologija, kardiologija, ocena učinkovitosti terapij,...).</t>
  </si>
  <si>
    <t xml:space="preserve">System for high-resolution genomic analysis is currently one of the most sophisticated systems for genomic analysis in the world. It is a standard equipment for tertiary centers worldwide, where research is focused to the study of the genome from different perspectives (DNA, RNA, methylation, ...). The described system is the best solution for efficient, optimal, precise and modern genomic analysis on many areas of research within medicine - genomic analysis are important in most medical fields (genetics, oncology, neurology, cardiology, therapy effectiveness,...). </t>
  </si>
  <si>
    <t>Sodelavci KIMG</t>
  </si>
  <si>
    <t>J3-8205</t>
  </si>
  <si>
    <t>J3-9280</t>
  </si>
  <si>
    <t xml:space="preserve">Redna rutinska diagnostika </t>
  </si>
  <si>
    <t>Laboraorij za molekularno citogenetiko, KIMG</t>
  </si>
  <si>
    <t>Univerzitetni klinični center Maribor</t>
  </si>
  <si>
    <t>P4-0220</t>
  </si>
  <si>
    <t>Nadja Kokalj Vokač</t>
  </si>
  <si>
    <t>Aparat za avotmatizirano sekvenciranje PSQ 96, System SQA Pyrosequencing</t>
  </si>
  <si>
    <t>Beckman Coulter sekvenator 285501 CEQ 8000 Genetic analysis system</t>
  </si>
  <si>
    <t>Oprema je dostopna zunanjim uporabnikom po dogovoru z vodjem procesa za molekularno genetiko, Borisom Zagradišnikom v času obratovanja Laboratorija za medicinsko genetiko, UKC-MB.</t>
  </si>
  <si>
    <t>Equipment is available according to agreement with process leader for molecular genetic diagnostics Boris Zagradišnik in working time of the Laboratory of medical genetics, UKC-MB.</t>
  </si>
  <si>
    <t>Omogoča ločevanje fragmentov enovijačnih DNA verig z najvećjo natančnostjo (1bp). Zato se uporablja za natančno meritev velikosti alelov pri analizi polimorfnih ponavaljajočih se zaporedij nukleotidov. Zelo senzitivna fluorescetna detekcija omogoča kvantifikacijo jakosti signalov in uporabo pri določanju števila lokusov (kvantitativna analiza). V kombinaciji z Sangerjevo metodo omogoča določanje zaporedja nukleotidov (sekveniranje) in zato mutacijsko analizo.</t>
  </si>
  <si>
    <t>Beckman Coulter CEQ8000 is a machine for  capillary  electrophoresis with fluorescent detection which is capable of separating single stranded DNA fragments with 1 bp difference. This allows precise measurement of allele lengths of polymophic fragments. Highly sensitive fluorescent detection enables quantitative analysis and copy number analysis of loci of interest. In combination with the Sanger chemistry sequencing and mutation analysis is also available.</t>
  </si>
  <si>
    <t>60-80</t>
  </si>
  <si>
    <t>http://www.ukc-mb.si</t>
  </si>
  <si>
    <t>Laboratorij za medicinsko genetiko</t>
  </si>
  <si>
    <t>Molekularno - genetska diagnostika</t>
  </si>
  <si>
    <t>Iztok Takač</t>
  </si>
  <si>
    <t>3D/4D digitalni diagnostični ultrazvočni aparat za aplikacije v ginekologiji Accuvix-xq prestige</t>
  </si>
  <si>
    <t>3D/4D digital diagnostic ultrasound machine for applications in gynecology Accuvix-xq prestige</t>
  </si>
  <si>
    <t xml:space="preserve">Po dogovoru z vodstvom Klinike za ginekologijo in perinatologijo, 16.00-19.00, od ponedeljka do petka. Po ceniku storitev. </t>
  </si>
  <si>
    <t>Upon the agreement with the Head of the University Clinical Department of Gynecology and Perinatology, 16.00-19.00, from Monday to Friday. Charged on the basis of the price list of services.</t>
  </si>
  <si>
    <t>Ultrazvočni pregledi v ginekologiji. Abdominalni in vaginalni pregledi.</t>
  </si>
  <si>
    <t>Ultrasonics examinations in gynecology. Abdominal and vaginal examinations.</t>
  </si>
  <si>
    <t>Klinika za ginekol. in perinatol.</t>
  </si>
  <si>
    <t xml:space="preserve">Diagnostika in drugi raziskovalni nameni
</t>
  </si>
  <si>
    <t>Raziskovalni fluorescenčni mikroskop z računalniško opremo za analizo slike</t>
  </si>
  <si>
    <t xml:space="preserve">Research light microscope with computer software for image analysis </t>
  </si>
  <si>
    <t>Oprema je dostopna zunanjim uporabnikom po dogovoru z vodjem procesa za medicinsko citogenetiko Andrejo Zagorac v času obratovanja laboratorija.</t>
  </si>
  <si>
    <t>Equipment is available according to agreement with process leader for cytogenetic diagnostics Andreja Zagorac in working time of the Laboratory of medical genetics, UKC-MB.</t>
  </si>
  <si>
    <t xml:space="preserve">Fluorescenčni raziskovalni mikroskop omogoča svetlobno mikroskopijo in analizo fluorescenčne slike do 1000X povečave, predvsem za potrebe molekularne citogenetske analize: FISH, CGH. Pripadajoča kamera in računalniška oprema služi za zajemanje, analizo in arhiviranje slike. Omogočena je kariotipizacija, FISH, M-FISH in CGH analiza. </t>
  </si>
  <si>
    <t xml:space="preserve">Fluorescent research microscope is used for bright field and fluorescent microscopy with 1000X magnification, mostly used for the needs of molecular cytogenetics analysis: FISH, CGH. Belonging camera and computer equipment is used for image capture, image analysis and archiving, enabling karyotypization, FISH, M-FISH and CGH. </t>
  </si>
  <si>
    <t>90-100</t>
  </si>
  <si>
    <t>Molekularno-citogenetska diagnostika</t>
  </si>
  <si>
    <t>P3-0335</t>
  </si>
  <si>
    <t>Eldar Gadžijev/Vojko Flis</t>
  </si>
  <si>
    <t>7791/5328</t>
  </si>
  <si>
    <t>Ultrazvočni diagnostični aparat</t>
  </si>
  <si>
    <t xml:space="preserve">Diagnostic ultrasound machine </t>
  </si>
  <si>
    <t>Oprema je dostopna zunanjim uporabnikom po dogovoru z vodjo ulrazvočne diagnostike dr.Mirajno Bervar v času obratovanja laboratorija.</t>
  </si>
  <si>
    <t>Equipment is available according to agreement with head of ultrasound diagnostics dr.Mirjana Bervar in working time of ultrasound laboratory .</t>
  </si>
  <si>
    <t>Ultrazvočni pregledi v abdominalni urgenci. Abdominalni in vaskularni pregledi.</t>
  </si>
  <si>
    <t>Ultrasound examinations of acute abdomen. Abdominal and vascular examinations.</t>
  </si>
  <si>
    <t>Diagnostika in druge raziskovalne namene</t>
  </si>
  <si>
    <t>UKC MB</t>
  </si>
  <si>
    <t>Visokoresolucijski čitalec za mikromreže</t>
  </si>
  <si>
    <t>Microarray scanner</t>
  </si>
  <si>
    <t>Oprema je dostopna zunanjim uporabnikom po dogovoru z vodjo Laboratorija za medicinskoo genetiko Nadjo Kokalj Vokač v času obratovanja laboratorija.</t>
  </si>
  <si>
    <t>Equipment is available according to agreement with head  of Laboratiory of Medical Genetics Nadja Kokalj Vokač  in working time of the Laboratory of medical genetics, UKC-MB.</t>
  </si>
  <si>
    <t xml:space="preserve">Čitalec omogoča analizo mikromrež, kar se uporablja za določanje števila kopij strukturnih genetskih variabilnosti, analizo izražanja genov, določanje enobaznih polimorfizmov pri analizi vezave dedovanja. Aparat meri jakost fluorescence označenega vzorca DNA ali RNA v primerjavi s kontrolno označeno DNA ali RNA. </t>
  </si>
  <si>
    <t>The scanner analyses microarray slides  for the detection of copy number variations, gene expression, single nucletide polymorphisms.</t>
  </si>
  <si>
    <t>Predvidoma 50-80</t>
  </si>
  <si>
    <t>P2-0046</t>
  </si>
  <si>
    <t>Artur Pahor</t>
  </si>
  <si>
    <t>15750/ 18987</t>
  </si>
  <si>
    <t>Digitalni ultrazvočni aparat ALOKA Alpha 10 z LCD monitorjem</t>
  </si>
  <si>
    <t xml:space="preserve">Ultrasound machine ALOKA Alpha 10 with monitor </t>
  </si>
  <si>
    <t>Oprema je dostopna po dogovoru z vodjo Odd. za interno intenzivno medicino</t>
  </si>
  <si>
    <t xml:space="preserve">Equipment is available according to agreement with head of the Department of internal deseases. </t>
  </si>
  <si>
    <t>Ultrazvok srca in ožilja</t>
  </si>
  <si>
    <t>Cardiac and vascular ultrasound</t>
  </si>
  <si>
    <t>Željko Knez</t>
  </si>
  <si>
    <t>Zdravstvene in druge raziskovalne namene</t>
  </si>
  <si>
    <t>UKC Maribor</t>
  </si>
  <si>
    <t>P3-0327</t>
  </si>
  <si>
    <t>Borut Kovačič</t>
  </si>
  <si>
    <t>Sistem video za morfodinamiko zarodkov</t>
  </si>
  <si>
    <t>Time lapsse system</t>
  </si>
  <si>
    <t>Oprema je dostopna po dogovoru z vodjo Laboratorija za OBMP</t>
  </si>
  <si>
    <t>Equipment is available according to agreement with head of IVF laboratory</t>
  </si>
  <si>
    <t>Video sistem služi za spremljanje razvoja in morfodinamike predimplantacijskih zarodkov in vitro in za ugotavljanje nepravilnosti v delitvah njihovih celic.</t>
  </si>
  <si>
    <t>Time lapse system is used for continuous monitoring of preimplantation embryo development and morphodinamic in vitro and for identification  of cleavage irregularities.</t>
  </si>
  <si>
    <t>https://www.ukc-mb.si/obvestila/oglasi/</t>
  </si>
  <si>
    <t>Laboratorij za OBMP</t>
  </si>
  <si>
    <t xml:space="preserve">Optična oprema za mikrokirurške operacije na modih in mikrofertilizacijo s semenčicami iz tkiva mod pri moških s težko obliko azoospermije </t>
  </si>
  <si>
    <t>Optical equipment for microsurgical testicular biopsy and intracytoplasmic sperm injection with testicular spermatozoa in men with a severe azospermia</t>
  </si>
  <si>
    <t>En del optične opreme se uporablja za identifikacijo semenskih kanalčkov z ohranjeno spermatogenezo med mikrokirurško biopsijo testisa. Drugi del optične opreme se uporablja za identifikacijo in izolacijo sperme iz bioptičnega tkiva, ki se nato uporablja v postopku intracitoplazmatske injekcije semenčic v procesu oploditve in vitro.</t>
  </si>
  <si>
    <t>One part of the optical equipment is used to identify tubuli seminiferi with preserved spermatogenesis during microsurgical testicular biopsy. The second part of optical equipment is used to identify and isolate sperm from bioptic tissue , which is then used in the intracytoplasmic sperm injection in the in vitro fertilization process.</t>
  </si>
  <si>
    <t>132892; 133312</t>
  </si>
  <si>
    <t>P3-0036</t>
  </si>
  <si>
    <t>Jernej Dolinšek</t>
  </si>
  <si>
    <t>Aparat za diagnostiko zgornjega prebavnega trakta Laborie Solar GI</t>
  </si>
  <si>
    <t>HRMI - High Resolution Manometry and Impedance</t>
  </si>
  <si>
    <t>Oprema je dostopna po dogovoru</t>
  </si>
  <si>
    <t>Equipment is available according to agreement</t>
  </si>
  <si>
    <t>Sistem omogoča hkratno zajemanje številnih podatkov o tlaki in impedanci v požiralniku od žrela do želodca. Omogoča natančno analizo in diagnostiko motenj požiranja v skladu s klasifikacijo Chicago.</t>
  </si>
  <si>
    <t>The system allows the simultaneous capture of a number of data on pressure and impedance in the esophagus from the throat to the stomach. It allows accurate analysis and diagnosis of swallowing disorders according to the Chicago classification.</t>
  </si>
  <si>
    <t>Klinika za pediatrijo</t>
  </si>
  <si>
    <t>J3-9258</t>
  </si>
  <si>
    <t>Sekvenator za genske analize MiSeq</t>
  </si>
  <si>
    <t>MiSeq - Illumina</t>
  </si>
  <si>
    <t>Omogoča analizo več vzorcev in več genov hkrati, sekvenciranje amplikonov in tarčno sekvenciranje.</t>
  </si>
  <si>
    <t>It allows the analysis of multiple samples and multiple genes simultaneously, amplicon sequencing, and target sequencing.</t>
  </si>
  <si>
    <t>Aparat UZ GE Voluson P8</t>
  </si>
  <si>
    <t>Ultrasound GE Voluson P8</t>
  </si>
  <si>
    <t>Ultrazvočni pregledi v ginekologiji.</t>
  </si>
  <si>
    <t>Ultrasonics examinations in gynecology</t>
  </si>
  <si>
    <t>J3-9272</t>
  </si>
  <si>
    <t>Modularna inkubatorska postaja ESCO MAV-4D8-MC, Inkubator ESCO MRI-6A10</t>
  </si>
  <si>
    <t>Modular incubator station</t>
  </si>
  <si>
    <t>Postaja zagotavlja kontrolirano inkubacijo človeških jajčnih celic in zarodkov.</t>
  </si>
  <si>
    <t>The station provides controlled incubation of human eggs and embryos.</t>
  </si>
  <si>
    <t>143666; 143667; 143668; 143669</t>
  </si>
  <si>
    <t>53,46;
 53,57;
 53,57;
 53,42</t>
  </si>
  <si>
    <t>2,30;
 2,39;
 2,39; 
2,26</t>
  </si>
  <si>
    <t>6,48;
 6,50;
 6,50;
 6,48</t>
  </si>
  <si>
    <t>44,68;
44,68;
44,68
44,68</t>
  </si>
  <si>
    <t>53,46;
53,57 
 53,57; 
53,42</t>
  </si>
  <si>
    <t>Diagnostika in drugi raziskovalni nameni</t>
  </si>
  <si>
    <t>Gozdarski inštitut Slovenije</t>
  </si>
  <si>
    <t>P4-0107</t>
  </si>
  <si>
    <t>Tanja Mrak</t>
  </si>
  <si>
    <t>Spectro Physics HPLC</t>
  </si>
  <si>
    <t>ARRS paket ?</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</si>
  <si>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aparata in ne vključuje stroškov povezanih s pripravo vzorcev za analizo , saj so ti stroški zelo različni v odvisnosti od tipa in števila vzorcev ter končne analize.</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</si>
  <si>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Listed price includes only costs of materials and labour associated directly with the use of equipment, but does not include cost of sample preparation as the cost of sample preparation varies considerably depending on sample type and quantity, and/or analysis to be performed.  </t>
  </si>
  <si>
    <t>Kvalitativna in kvantitativna analiza spojin v rastlinskih in glivnih tkviih.</t>
  </si>
  <si>
    <t>Qualitative and quantitative analysis of compounds in plant and fungal samples.</t>
  </si>
  <si>
    <t>http://sl.gozdis.si/infrastrukturni-program/raziskovalna-oprema/</t>
  </si>
  <si>
    <t>GIS</t>
  </si>
  <si>
    <t>Daniel Žlindra</t>
  </si>
  <si>
    <t>Planetarni mlin Fritsch Pulverisette 5</t>
  </si>
  <si>
    <t>Planetary mill Fritsch Pulverisette 5</t>
  </si>
  <si>
    <t>Najava potreb po delu z aparatom vodji laboratorija; časovna uskladitev z naročnikom in njegovo izobraževanje za delo z aparatom; cena po veljavnem ceniku.</t>
  </si>
  <si>
    <t>Announcement of the request for working with th eappparatus at the Head of the Laboratory; defining timelines and education of the customer about safe work with the apparatus; prices according to valid price lists.</t>
  </si>
  <si>
    <t>Mletje organskih in mineralnih vzorcev tal.</t>
  </si>
  <si>
    <t>Milling of organic and mineral soil samples.</t>
  </si>
  <si>
    <t>Naloga MKGP 2330-20-000182</t>
  </si>
  <si>
    <t>LIFE17 IPC/SI/000007 – LIFE-IP C4C</t>
  </si>
  <si>
    <t xml:space="preserve">ForKarst J2-1749 </t>
  </si>
  <si>
    <t>Marko Bajc</t>
  </si>
  <si>
    <t>GeneAmp PCR system</t>
  </si>
  <si>
    <t>PCR aparat GeneAmp 9700 (Aplied biosystems). Izvajanje klasičnega PCR - pomnoževanje odsekov tarčne DNA v posamičnih ali multipleksiranih reakcijah.</t>
  </si>
  <si>
    <t>GeneAmp 9700 PCR cycler. Used for performing standard PCR amplification of target DNA - in single or multiplexed reactions.</t>
  </si>
  <si>
    <t>J4-1766</t>
  </si>
  <si>
    <t>JGS - Javna gozdarska služba 201001</t>
  </si>
  <si>
    <t>Interreg Danube - REFOCuS</t>
  </si>
  <si>
    <t>MR Tina Unuk (38188)</t>
  </si>
  <si>
    <t>Mikrovalovna peč ETHOS</t>
  </si>
  <si>
    <t>Microwave oven ETHOS</t>
  </si>
  <si>
    <t>Zaprt razklop (razkroj pod tlakom) za pripravo rastlinskih vzorcev.</t>
  </si>
  <si>
    <t xml:space="preserve">Closed digestion of plant material. Usually the nitrogen acid is applied. </t>
  </si>
  <si>
    <t>JGS - Javna gozdarska služba 101004</t>
  </si>
  <si>
    <t>Metrohm modularni sistem za ionsko kromatografijo</t>
  </si>
  <si>
    <t>Methrom modular IC system</t>
  </si>
  <si>
    <t>Najava potreb po analizah vodji laboratorija; uskladitev rokov izvedbe analiz z naročnikom; cena po veljavnem ceniku LGE.</t>
  </si>
  <si>
    <t>Announcement of the request for analysis at the Head of the Laboratory;  defining analyses deadlines with the customer; prices according to valid price lists of LFE.</t>
  </si>
  <si>
    <t>Kvalitativna in kvantitativna analiza anionov in kationov v vodnih vzorcih.</t>
  </si>
  <si>
    <t>Qualitative and quantitative analysis of anions and cations in water samples.</t>
  </si>
  <si>
    <t>LICOR KPL sistem za meritve fotosinteze</t>
  </si>
  <si>
    <t>LICOR KPL photosynthesis measurement system</t>
  </si>
  <si>
    <t>Najava potreb po analizah skrbiku; uskladitev rokov izvedbe analiz z naročnikom; cena po veljavnem ceniku PIGG.</t>
  </si>
  <si>
    <t>Announcement of the request for analysis equipment caretaker;  defining analyses deadlines with the customer; prices according to valid price lists of PIGG.</t>
  </si>
  <si>
    <t>Meritve odziva rastlin na osnovi IR plinske absorbcije, meritve respiracije tal.</t>
  </si>
  <si>
    <t>Measurement of plant response based on IR gas absorption, soil respiration measurement.</t>
  </si>
  <si>
    <t>V4-1820</t>
  </si>
  <si>
    <t>V4-1818</t>
  </si>
  <si>
    <t>Atomski abropcijski spektrometer Varian AA DUO AAS 240 FS &amp; 240 Z)</t>
  </si>
  <si>
    <t>Atomic absorption spectrometer Varian AA DUO AAS (240 FS &amp; 240 Z)</t>
  </si>
  <si>
    <t>Announcement of the request for analysis at the Head of the Laboratory; defining analyses deadlines with the customer; prices according to valid price lists of LFE.</t>
  </si>
  <si>
    <t>Analize elementov Na, Mg, Al, K, Ca, Cr, Mn, Fe, Co, Ni, Cu, Zn, Cd, Pb v rastlinskih, talnih in vodnih vzorcih.</t>
  </si>
  <si>
    <t>Analysis of the elements of Na, Mg, Al, K, Ca, Cr, Mn, Fe, Co, Ni, Cu, Zn, Cd, Pb in plant tissues, soil and water samples.</t>
  </si>
  <si>
    <t>Metrohm avtomatski titrator</t>
  </si>
  <si>
    <t>Metrohm automatic titrator</t>
  </si>
  <si>
    <t xml:space="preserve">Določevanje pH vrednosti tekočim vzorcem, določevanje elektroprevodnosti raztopin in določevanje alkalitete s kislinskim tritriranjem do dveh končnih točk (pH=4,5 in 4,2) </t>
  </si>
  <si>
    <t>pH and electroconductivity measurements of the water solutions. Alkalinitiy determination with two end-point titrations (pH=4,5, 4,2)</t>
  </si>
  <si>
    <t>Mitja Ferlan</t>
  </si>
  <si>
    <t>Open Path Eddy covariance system</t>
  </si>
  <si>
    <t>Najava potreb po analizah skrbniku opreme; uskladitev rokov izvedbe analiz z naročnikom; cena po veljavnem ceniku LGE.</t>
  </si>
  <si>
    <t>Announcement of the request for analysis at the equipment caretaker;  defining analyses deadlines with the customer; prices according to valid price lists of LFE.</t>
  </si>
  <si>
    <t>Kontinuirano spremljanje tokov CO2 in H2O med ekosistemom in atmosfero.</t>
  </si>
  <si>
    <t>J4-9297</t>
  </si>
  <si>
    <t xml:space="preserve">GIS </t>
  </si>
  <si>
    <t>J4-2540</t>
  </si>
  <si>
    <t>Peter Železnik</t>
  </si>
  <si>
    <t>BTC 100× Sistem za snemanje v minirizotronih</t>
  </si>
  <si>
    <t>BTC 100× Minirhizotron Camera System</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</si>
  <si>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Listed price includes only costs of materials and labour associated directly with the use of equipment, but does not include cost of sample preparation as the cost of sample preparation varies considerably depending on sample type and quantity and/or analysis to be performed.  </t>
  </si>
  <si>
    <t>Omogoča zajem slik tal iz prozornih cevi, ki se vstavijo v tla. Namenjen je zlasti spremljanju sprememb koreninskih sistemov, glivnih simbiontov in njihovega micelija v naravnem okolju.</t>
  </si>
  <si>
    <t xml:space="preserve">Optical system that enables acquistion of images of soil from a transparent tube inserted into the ground. Primarily used for in situ monitoring of root systems, root fungal symbionts and their mycelia. </t>
  </si>
  <si>
    <t>NA</t>
  </si>
  <si>
    <t>32, 60</t>
  </si>
  <si>
    <t>ABI 7500: sistem za kvantitativni PCR v realnem času</t>
  </si>
  <si>
    <t>ABI 7500: Real-Time PCR system</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</si>
  <si>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aparata in ne vključuje stroškov povezanih s pripravo vzorcev za analizo, saj so ti stroški zelo različni v odvisnosti od tipa in števila vzorcev ter končne analize.</t>
  </si>
  <si>
    <t>Sistem za PCR v realnem času. Primarno namenjen izvajanju kvantitativnega PCR - kvantifikacija tarčne DNA v vzorcih glede na standardne vzorce.</t>
  </si>
  <si>
    <t>System for performing PCR in real time. Primarily used for quantitation of target DNA in samples compared to standard samples.</t>
  </si>
  <si>
    <t>Bionumerics; programska oprema za analizo bioloških podatkov</t>
  </si>
  <si>
    <t>Bionumerics software</t>
  </si>
  <si>
    <t>drugi javni viri</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</si>
  <si>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opreme in ne vključuje stroškov povezanih s pripravo vzorcev za analizo, saj so ti stroški zelo različni v odvisnosti od tipa in števila vzorcev ter končne analize.</t>
  </si>
  <si>
    <t>Paket programske opreme za analizo molekularnih podatkov, njihovo medsebojno primerjavo in statistične analize. Vstopni podatki so lahko slike 1-D gelov (DGGE, tRFLP), nukleotidna zaporedja in drugi molekularni znaki, lahko v surovi ali tabelarični obliki.</t>
  </si>
  <si>
    <t>Software package for analysis of molecular and other biological data, comparison and statistical anayses. Accepts 1-D gel images (DGGE, tRFLP), DNA sequence and other molecular marker data in raw or tabel form.</t>
  </si>
  <si>
    <t>Mikroskop OLYMPUS</t>
  </si>
  <si>
    <t>Microscope OLYMPUS</t>
  </si>
  <si>
    <t>Najava potreb po analizah Vodji laboratorija ali skrbniku; uskladitev prioritet na sestankih oddelkov; uskladitev rokov izvedbe analiz z naročnikom. Potrošni material se obračunava posebej po porabi, ker je količina odvisna od narave dela.</t>
  </si>
  <si>
    <t>Announcement of the request for analysis at the Head of the Laboratory; setting the priorities in the department meetings; defining deadlines for analyses with the customer. Consumables are charged additionally according to the consumption which is dependent on the nature of work.</t>
  </si>
  <si>
    <t xml:space="preserve">Mikroskopija bioloških vzorcev s kontrastnimi tehnikami svetlo polje, temno polje, fluorescenca, DIC in polarizacija. Zajem posnetkov. Meritve in analize slike. </t>
  </si>
  <si>
    <t xml:space="preserve">Microscopy of biological samples with application of contrast techniques bright field, dark field, fluorescence, DIC and polarisation. Image acquisition. Measurements and image analyses.  </t>
  </si>
  <si>
    <t>MR Ana Brglez</t>
  </si>
  <si>
    <t>ZEISS AxioImager.Z2: motoriziran pokončni raziskovalni mikroskop</t>
  </si>
  <si>
    <t>ZEISS AxioImager.Z2: motorised upright microscope</t>
  </si>
  <si>
    <t xml:space="preserve">Mikroskopija bioloških vzorcev s kontrastnimi tehnikami svetlo polje, temno polje, fluorescenca, DIC in polarizacija. Zajem posnetkov - izboljšana globinska ostrina, časovni zajem ter panorama. Meritve in analize slike. </t>
  </si>
  <si>
    <t xml:space="preserve">Microscopy of biological samples with application of contrast techniques bright field, dark field, fluorescence, DIC and polarisation. Image acquisition - extended depth of focus, time series and panorama. Measurements and image analyses.  </t>
  </si>
  <si>
    <t>Zeiss StereoLUMAR: stereomikroskop</t>
  </si>
  <si>
    <t>Zeiss StereoLUMAR stereomikroscope</t>
  </si>
  <si>
    <t>Najava potreb po analizah Vodji laboratorija ali skrbniku; uskladitev prioritet na sestankih oddelkov; uskladitev rokov izvedbe analiz z naročnikom.</t>
  </si>
  <si>
    <t xml:space="preserve">Announcement of the request for analysis at the Head of the Laboratory; setting the priorities in the department meetings; defining deadlines for analyses with the customer. </t>
  </si>
  <si>
    <t>Stereomikroskopija bioloških vzorcev s presevno in reflektirano osvetlitvijo. Fluorescenca. Meritve in analiza slike.</t>
  </si>
  <si>
    <t>Stereomicroscopy of biological samples under transmission and reflected light. Fluorescence. Measurements and image analyses.</t>
  </si>
  <si>
    <t>V4-1616</t>
  </si>
  <si>
    <t>Laserski mikrodisekcijski mikroskop Zeiss AxioObserver Z1 + PALM MicroBeam</t>
  </si>
  <si>
    <t>Inverted microscope with laser microdissection system: Zeiss AxioObserver Z1 + PALM MicroBeam</t>
  </si>
  <si>
    <t>Najava potreb po analizah Vodji laboratorija ali skrbniku; uskladitev prioritet na sestankih oddelkov; uskladitev rokov izvedbe analiz z naročnikom. Navedena cena vključuje samo postavke vezane neposredno na rabo aparata in ne vključuje stroškov povezanih s pripravo vzorcev za analizo , saj so ti stroški zelo različni v odvisnosti od tipa vzorcev in končne analize.Potrošni material se obračunava posebej po porabi, ker je količina odvisna od narave dela. Za vsak dostop se obračuna 1x znesek kalibracije v vrednosti 5,54 €.</t>
  </si>
  <si>
    <t>Announcement of the request for analysis at the Head of the Laboratory; setting the priorities in the department meetings; defining deadlines for analyses with the customer. Listed price includes only costs  associated directly with the use microdissection microscope, but does not include cost of sample preparation as the cost of sample preparation varies considerably depending on sample type and analysis to be performed.Consumables are charged additionally according to the consumption which is dependent on the nature of work. For each access, calibration procedure is charged additionaly (5.54 €).</t>
  </si>
  <si>
    <t>Izrezovanje in zajem struktur iz bioloških vzorcev z lasersko mikrodisekcijo. Fluorescenca. Sistem za izdelavo optičnih rezin živih vzorcev. Meritve in analiza slike.</t>
  </si>
  <si>
    <t>Excision and capture of target structures from biological samples with laser microdissection. Fluorescence. System for optical sectioning of living objects. Measurements and image analyses.</t>
  </si>
  <si>
    <t>Analize za zunanje uporabnike</t>
  </si>
  <si>
    <t>MF</t>
  </si>
  <si>
    <t>Ionski kromatograf Metrohm 850 Professional IC</t>
  </si>
  <si>
    <t>Ion chromatograph Metrohm 850 Professional IC</t>
  </si>
  <si>
    <t>Kvalitativna in kvantitativna analiza kratkoverižnih organskih kislin in ogljikovih hidratov v vodnih ekstraktih organskih horizontov prsti.</t>
  </si>
  <si>
    <t>Qualitative and quantitative analysis of short-chain fatty acid and carbohydrate  content in aqueous extracts of soil organic horizonts.</t>
  </si>
  <si>
    <t>Tom Levanič</t>
  </si>
  <si>
    <t>Masni spektrometer IsoPrime 100</t>
  </si>
  <si>
    <t>Mass spectrometer, IsoPrime 100</t>
  </si>
  <si>
    <t>Najava potreb po analizah Vodji laboratorija ali skrbniku; uskladitev prioritet na sestankih oddelkov; uskladitev rokov izvedbe analiz z naročnikom; cena po veljavnih cenikih (potrdi ZG GIS ob spremembah), v katerih je upoštevana amortizacija opreme. * Masni spektrometer (IRMS) in elementni analizator (EA) sta sklopljena, pri čemer EA lahko deluje samostojno, IRMS pa samo v povezavi z EA. Zato je v ceni za IRMS upoštevana tudi cena za EA.</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</si>
  <si>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Mass spectrometer (IRMS) and elemental analyzer are coupled; EA can be operated independently, whereas IRMS can only be operated together with EA. Consequently, the operational cost of IRMS also inculdes the EA. </t>
  </si>
  <si>
    <t>Analiza razmerja stabilnih izotopov C, N, S, O, H.</t>
  </si>
  <si>
    <t>Stabile isotope ratio analysis.</t>
  </si>
  <si>
    <t>J4-8216</t>
  </si>
  <si>
    <t>N4-0065</t>
  </si>
  <si>
    <t>V4-1825</t>
  </si>
  <si>
    <t>Tržne analize</t>
  </si>
  <si>
    <t>Elementni analizator Vario PYRO cube</t>
  </si>
  <si>
    <t>Elemental analyzer Vario PYRO cube</t>
  </si>
  <si>
    <t>Najava potreb po analizah Vodji laboratorija ali skrbniku; uskladitev prioritet na sestankih oddelkov; uskladitev rokov izvedbe analiz z naročnikom; cena po veljavnih cenikih (potrdi ZG GIS ob spremembah), v katerih je upoštevana amortizacija opreme.</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</si>
  <si>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t>
  </si>
  <si>
    <t xml:space="preserve">Kvantitativna analiza vsebnosti C, N, S (CNS način) ter O in H (visokotemperaturni pirolizni način). </t>
  </si>
  <si>
    <t>Quantifcation of C, N, S (CNS mode) and H, O (high temperature pyrolisis mode).</t>
  </si>
  <si>
    <t>?</t>
  </si>
  <si>
    <t>Vgradni rastni komori Kambič RK-5545 CH CO2</t>
  </si>
  <si>
    <t>Walk-in plant growth chambers RK-5545 CH CO2 (Kambič)</t>
  </si>
  <si>
    <t>Namenjeni raziskavam odziva rastlin in njihovih simbiontov na specifične okoljske razmere (npr. predvidene podnebne spremembe) ter ugotavljanje vpliva le-teh na biološko raznovrstnost, ohranjanje gozdnih genskih virov, dinamiko obrata korenin in micelija ter kroženje ogljika in drugih elementov. Omogočata nadzor temperature, zračne vlage in aditivno koncentracije CO2.</t>
  </si>
  <si>
    <t>Used for studying responses of plants and their symbionts to specific environmental conditions in controlled environment. Topics include fine root and mycelium turnover, cycling of carbon and other elements. Chambers enable control of temperature, air humidity and CO2 in additive mode.</t>
  </si>
  <si>
    <t>Laserski analizator izotopov ogljikovega dioksida CCIA-46 EP</t>
  </si>
  <si>
    <t>Laser CO2 istotope analyzer CCiA-46 EP</t>
  </si>
  <si>
    <t>Najava potreb po analizah pri vodji Oddelka za gozdno ekologijo.</t>
  </si>
  <si>
    <t>Announcement of the request for analysis at the Head of the department for Forest Ecology.</t>
  </si>
  <si>
    <t>Kontinuirano merjenje izotopske sestave CO2 (δ13C, δ17O, δ18O) v zraku in ugotavljanju izvora CO2. Raziskave odziva rastlin na sušni stres, kroženja CO2 in učinkovitosti izrabe vode, učinkovitosti strategij sekvestracije C; hkratno avtomatizirano spremljanje fotosintezne aktivnosti in aktivnosti koreninskega sistema na večjem številu rastlin hkrati.</t>
  </si>
  <si>
    <t>Enables continuous measurement of CO2 isotopic composition (δ13C, δ17O, δ18O) in the air and determination of the origin of CO2. Used in studies of plant drought response, CO2 cycling, efficiency of water uptake, efficiency of C sequestration strategies; enables automated monitoring of photosynthetic and root system activity on a number of plants simultaneously.</t>
  </si>
  <si>
    <t>Z4-8217</t>
  </si>
  <si>
    <t>Genetski analizator Applied biosystems 3500</t>
  </si>
  <si>
    <t>Genetic analyzer; Applied biosystems model 3500</t>
  </si>
  <si>
    <t>Najava potreb po analizah Vodji laboratorija ali skrbniku; uskladitev prioritet na sestankih oddelkov; uskladitev rokov izvedbe analiz z naročnikom. Navedena cena vključuje samo postavke vezane neposredno na rabo aparata ABI 3500 in primarno analizo rezultatov, ne vključuje pa stroškov povezanih s pripravo vzorcev za analizo (izolacija DNA, PCR, dilucija in denaturacija), saj so ti stroški zelo različni v odvisnosti od tipa vzorcev in končne analize.</t>
  </si>
  <si>
    <t>Announcement of the request for analysis at the Head of the Laboratory; setting the priorities in the department meetings; defining deadlines for analyses with the customer. Listed price includes only costs of materials and labour associated directly with the use of ABI 3500 and primary data analysis but does not include cost of sample preparation (DNA isolation, PCR, dillution and denaturation), as the cost of sample preparation varies considerably depending on sample type and analysis performed.</t>
  </si>
  <si>
    <t xml:space="preserve"> 8-kapilarni sistem za izvajanje fragmentne analize (mikrosateliti, t-RFLP, ipd.) in sekveniranja po Sangerju. Uporablja se za gozdni genetski monitoring, genotipizacije, populacijsko genetske študije, molekularno identifikacijo idr.</t>
  </si>
  <si>
    <t>8-capillary system for fragment analyses (microsatellite, t-RFLP, etc.) and Sanger sequencing. Used for forest genetic monitoring, population genetics studies, genotyping, molecular identification etc.</t>
  </si>
  <si>
    <t>Interreg Danube: REFOCuS</t>
  </si>
  <si>
    <t>Deaglomerator tal Fritsch Pulverisette 8</t>
  </si>
  <si>
    <t>Fritsch Pulverisette 8 soil deagglomerator</t>
  </si>
  <si>
    <t>Priprava zračno suhih vzorcev tal v s prisilnim sejanjem skozi 2 mm sito in ločenim zbiranjem frakcij, večjih od 2 mm.</t>
  </si>
  <si>
    <t>Soil deagglomerator Fritsch Pulverisette 8 enables preparation of air-dried soil samples in a single step: nylon brushes break down soil congglomerates and simultaneously force them through a 2-mm sieve producing samples ready for down-stream analyses. Roots and particles larger than 2 mm are collected separately.</t>
  </si>
  <si>
    <t>Nikica Ogris</t>
  </si>
  <si>
    <t>Stereomikroskop Olympus SZX 16 z opremo</t>
  </si>
  <si>
    <t>Stereomicroscope Olympus SZX 16 with accessories</t>
  </si>
  <si>
    <t>Najava potreb po analizah Vodji laboratorija; uskladitev prioritet na sestankih oddelkov; uskladitev rokov izvedbe analiz z naročnikom; cena po veljavnih cenikih (potrdi ZG GIS ob spremembah), v katerih je upoštevana amortizacija opreme.</t>
  </si>
  <si>
    <t>Stereomikroskop s priborom za digitalni zajem in obdelavo fotografije</t>
  </si>
  <si>
    <t>Stereomicroscope with digital camera and software</t>
  </si>
  <si>
    <t>https://www.gozdis.si/raziskovalna-oprema/</t>
  </si>
  <si>
    <t>JGS naloga 2</t>
  </si>
  <si>
    <t>UVHVVR</t>
  </si>
  <si>
    <t>CRP V4-1822</t>
  </si>
  <si>
    <t>Elementni analizator CNS Elementar vario MAX cube CNS</t>
  </si>
  <si>
    <t>CNS elemental analyzer Elementar vario MAX cube</t>
  </si>
  <si>
    <t xml:space="preserve">Elementna analiza ogljika (C), dušika (N) in žvepla (S) v trdnih vzorcih tal in rastlinskih tkivih. Temperatura sežiga je 1150 °C. Aparat je opremljen z avtomatskim podajalnikom vzorcev kar omogoča delo preko noči.   </t>
  </si>
  <si>
    <t xml:space="preserve">Elemental analysis of carbon (C), nitrogen(N) and sulphur (S) in solid soil samples and plant tissues. Combustion temperature is 1150 °C. Autosampler enables the work over the night.   </t>
  </si>
  <si>
    <t>Analize za trg (110115)</t>
  </si>
  <si>
    <t>Peter Prislan</t>
  </si>
  <si>
    <t>Laboratorijska peletirna naprava</t>
  </si>
  <si>
    <t>Laboratory pelleting press</t>
  </si>
  <si>
    <t>Laboratorijska peletirna naprava še ni na voljo za zunanje uporabnike zaradi postopkov optimizacije delovnih procesov; postopek dosotpa in cenik je v pripravi.</t>
  </si>
  <si>
    <t>Laboratory pellet press is not yet available for public users due to optimization of the workflow processes; procedure guidelines and the price list are in preparation.</t>
  </si>
  <si>
    <t xml:space="preserve">Laboratorijska peletirna naprava je namenjena proizvodnji manjših testnih količin pelet, za nadaljnjo analizo kakovosti in analizo ustreznosti izbranih vhodnih surovin. Laboratorijsko peletirno napravo lahko uporabljamo za: (I) Izdelavo pelet iz različnih virov surovine; (II) Optimizacijo mešanic surovine; (III) Optimizacijo peletirnega procesa </t>
  </si>
  <si>
    <t>Laboratory pellet press can produce smaller “testing” quantities of pellets for further analysis of their quality and for assessment of biomass raw materials for use in pellet production. The laboratory pellet mill can be used for: (I) Pellet production using different raw materials; (II) Optimization of raw material formulations; (III) Optimization of the pelletising process.</t>
  </si>
  <si>
    <t>Brezpilotna platforma za daljinski zajem podatkov (dron)</t>
  </si>
  <si>
    <t>Unmanned aerial vehicle (drone) for remote data acquisition</t>
  </si>
  <si>
    <t>Namenjen daljinskemu zajemanju podatkov z različnimi snemalnimi orodji.</t>
  </si>
  <si>
    <t>Remote capture of data using various sensors.</t>
  </si>
  <si>
    <t>TOC elementni analizator Shimadzu za analizo tekočih vzorcev</t>
  </si>
  <si>
    <t>TOC Elemental analyser Shimadzu for analysis of liquid samples</t>
  </si>
  <si>
    <t>Določanje vseh oblik ogljika (organski, anorganski, celokupni) in celokupnega dušika v tekočih vzorcih. Območje merjenja je od 4 ppb do 30.000 ppm za vse oblike ogljika in 5 ppb do 10.000 ppm za celokupni dušik. S pomočjo avtomatskega podajalnika vzorcev je delo v največji možni meri avtomatizirano in avtonomno.</t>
  </si>
  <si>
    <t>Elemental analyser Shimadzu TOC-L+TNM-L is used for measurement of all forms of carbon compounds (organic, inorganic, total) and total nitrogen in liquid samples. Detection range is 5 - 30.000 ppm for carbon, and 5 - 10.000 ppm for total nitrogen. Automatic sampler enables the highest possible degree of automation and autonomy of the work process.</t>
  </si>
  <si>
    <t>Strežnik Dell EMC PowerEdge R740</t>
  </si>
  <si>
    <t>Server Dell EMC PowerEdge R740</t>
  </si>
  <si>
    <t>Oddaja vloge skrbniku opereme in IT skrbniku; uskladitev prioritet; uskladitev rokov izvedbe z naročnikom; cena po veljavnem ceniku v katerih je upoštevana amortizacija opreme</t>
  </si>
  <si>
    <t>Application request to administrator of equipment and IT administrator; defining dedadlines with the customer; prices accordig to valid price lists in which the depreciation of the equipment is included.</t>
  </si>
  <si>
    <t>Strežniška infrastruktura z Windows operacijskim sistemom omogoča virtualizacijo in terminalske storitve ter vključuje podatkovni center in programsko opremo Microsoft SQL Server in ESRI ArcGIS Server. Strežnika sta povezana v gručo za samodejni preklop in v lokalni podatkovni center. Namen sistema je zbiranje in analiza podatkov, vključno s statistično in geostatistično analizo na GIS.</t>
  </si>
  <si>
    <t>Server infrastructure with Windows operating system provides virtualization and terminal services and includes the Microsoft SQL Server and ESRI ArcGIS Server, running in local data center. Two servers are in connected to failover cluster and local datacenter. The purpose of the system is to collect and analyze data, including statistical and geostatistic analysis on GIS.</t>
  </si>
  <si>
    <t>Vsi projekti in programi GIS</t>
  </si>
  <si>
    <t xml:space="preserve">Sistem za meritve turbulentnih tokov CO2 in CH4 po metodi Eddy Covariance </t>
  </si>
  <si>
    <t>System for measurement of flux of CO2 and CH4 using Eddy Covariance method</t>
  </si>
  <si>
    <t>Najava potreb po analizah pri skrbniku opreme in pri vodji Oddelka za gozdno ekologijo.</t>
  </si>
  <si>
    <t>Announcement of the request for analysis at the equipment caretaker and at the Head of department for Forest Ecology.</t>
  </si>
  <si>
    <t>Kontinuirano spremljanje tokov CO2 in H2O med ekosistemom in atmosfero. Meritve se morajo izvajati na enem mestu več časa, npr. vsaj mesec dni.</t>
  </si>
  <si>
    <t>Zina Devetak</t>
  </si>
  <si>
    <t xml:space="preserve">QuantStudio 3 Real-Time PCR </t>
  </si>
  <si>
    <t>Sistem za PCR v realnem času še ni na voljo za zunanje uporabnike zaradi postopkov optimizacije delovnih procesov; postopek dostopa in cenik je v pripravi.</t>
  </si>
  <si>
    <t>QuantStudio3 Real-Time PCR machine is not yet available to public users due to optimization of the workflow processes; procedure guidelines and the price list are in preparation.</t>
  </si>
  <si>
    <t>Sistem za PCR v realnem času, namenjen izvajanju rtPCR postopkov - kvantifikaciji tarčne DNA v vzorcih glede na standardne vzorce</t>
  </si>
  <si>
    <t>System for performing PCR in real time. Primarily used for quantification of target DNA in samples compared to standard samples.</t>
  </si>
  <si>
    <t xml:space="preserve">rt PCR je bil  dostavljen v septembru 2020, začeti so postopki optimizacije; zaradi epidemiološke situacije zaradi COVID19 je obratovanje bilo zamaknjeno </t>
  </si>
  <si>
    <t>Luka Krajnc</t>
  </si>
  <si>
    <t>Univerzalni trgalni stroj za določanje mehanskih lastnosti lesnih preizkušancev</t>
  </si>
  <si>
    <t>Universal testing machine for determining the mechanical properties of wood specimens</t>
  </si>
  <si>
    <t>Najava potreb po analizah Vodji laboratorija za lesno anatomijo ali skrbniku opreme; uskladitev prioritet pri uporabnikih omenjene opreme; uskladitev rokov izvedbe analiz z naročnikom; cena po veljavnih cenikih, v katerih je upoštevana tudi amortizacija opreme. Priprava vzorcev se zaračuna po ločenemu ceniku.</t>
  </si>
  <si>
    <t>Announcement of analysis needs to the Head of Laboratory for Wood Anatomy or Person responsible for the equipment; harmonization of priorities for users of the equipment; coordination of deadlines for performing analyzes with the client; price according to valid price lists, which also take into account the depreciation of equipment. Sample preparation billed separately.</t>
  </si>
  <si>
    <t>Univerzalni trgalni stroj omogoča določanje mehanskih lastnosti lesnih preizkušancev manjših dimenzij, kar je ključno za napovedovanje njihovega obnašanja pod vplivom različnih obremenitev. Različne mehanske teste na trgalnem stroju je mogoče izvesti z uporabo različnih nastavkov in prijemal. Najpogosteje se les testira na upogibne obremenitve, stroj pa omogoča tudi testiranje vzorcev na natezne, tlačne in strižne obremenitve. Poleg tega se da testirati še trdoto, upor proti izvleku vijaka, razcepni upor itd. Za vsako mehansko lastnost je razvit standardni testni postopek (serija standardov ISO 13061 za določanje mehanskih lastnosti čistih lesenih preizkušancev), kar poenostavi in poenoti testiranje različnih lastnosti. Natančnih in objektivnih vrednosti mehanskih lastnosti lesa se ne da določiti brez ustreznih destruktivnih mehanskih testov, ki vzorec trajno poškodujejo.</t>
  </si>
  <si>
    <t>The universal testing machine makes enables determination of the mechanical properties of wood specimens of smaller dimensions, which is crucial for predicting their behavior under the influence of various loads. Different mechanical tests on the testing machine can be performed using different attachments and grips. Most often, wood is tested in bending, and the machine also enables testing of samples for tensile, compressive and shear loads. In addition, hardness, screw pull-out resistance, split resistance, etc. can be tested. A standard test procedure (ISO 13061 series of standards for determining the mechanical properties of pure wood specimens) has been developed for each mechanical property, which simplifies and unifies the testing of different properties. The exact and objective values of the mechanical properties of wood cannot be determined without appropriate destructive mechanical tests that permanently damage the sample.</t>
  </si>
  <si>
    <t>8,5</t>
  </si>
  <si>
    <t>7,5</t>
  </si>
  <si>
    <t>20,08</t>
  </si>
  <si>
    <t>50 (aparat je bil dobavljen in nameščen septembra 2020; % izkoriščenosti velja za zadnje tri mesece 2020)</t>
  </si>
  <si>
    <t>VF</t>
  </si>
  <si>
    <t>0406-024</t>
  </si>
  <si>
    <t>P4-0053</t>
  </si>
  <si>
    <t>Aleksandra Domanjko Petrič</t>
  </si>
  <si>
    <t xml:space="preserve">18593 </t>
  </si>
  <si>
    <t>Ultrazvok-osnovna enota VIVID E9 PRO2D, osnovna enota LOGIQ S7 PRO, delovna postaja</t>
  </si>
  <si>
    <t xml:space="preserve">Ultrasound-basic unit VIVID E9 PRO2D, basic unit LOGIQ S7 PRO, working station </t>
  </si>
  <si>
    <t>P4-0053 37%, SM1084 9%,SM 1154 54%</t>
  </si>
  <si>
    <t xml:space="preserve">Opremo lahko uporabljajo le za to usposobljene osebe zaposlene na VF. Cene so določene v ceniku UL VF. </t>
  </si>
  <si>
    <t>Only for authorized presons. Prices are defined in the price list of UL VF.</t>
  </si>
  <si>
    <t>Ultrazvočne preiskave  srca, trebušnih organov, oči in drugih periferno ležečih tkiv.</t>
  </si>
  <si>
    <t>Ultrasound examination of heart, abdomen, eyes and other peripheral tissues.</t>
  </si>
  <si>
    <t>48,00 eur/uro  (cena vključuje uporabo opreme in delo strokovnjaka)</t>
  </si>
  <si>
    <t>od 400 -3000E /leto, odvisno od leta</t>
  </si>
  <si>
    <t>67 E/uro/aparat</t>
  </si>
  <si>
    <t>97E /uro /aparat</t>
  </si>
  <si>
    <t xml:space="preserve">https://www.vf.uni-lj.si/podrocje/raziskovalna-oprema </t>
  </si>
  <si>
    <t>P40053</t>
  </si>
  <si>
    <t>Domanjko Petrič</t>
  </si>
  <si>
    <t>0406-018</t>
  </si>
  <si>
    <t>P4-0092</t>
  </si>
  <si>
    <t>Matjaž Ocepek</t>
  </si>
  <si>
    <t>11133</t>
  </si>
  <si>
    <t xml:space="preserve">Aparatura za izvajanje sekvenciranja naslednje generacije </t>
  </si>
  <si>
    <t>Ion PGM System for the next-generation sequencing</t>
  </si>
  <si>
    <t>P4-0092 69%, P4-0053 10%, J4-6810 4%,V4-1401 4%,SM 201403 5%, SM 201404  5%, MORS 3%</t>
  </si>
  <si>
    <t xml:space="preserve">Po predhodnem dogovoru je oprema dostopna raziskovalcem, ki so usposobljeni za delo z njo. </t>
  </si>
  <si>
    <t>The equipment is aviable to treined researchers after previous agreement with guardian of the equipment (skrbnik opreme).</t>
  </si>
  <si>
    <t xml:space="preserve">Sistem sestavlja Ion Torrent PGM sekvenator, Ion OneTouch sistem in PGM Torrent strežnik (potrebna pa je tudi dodatna laboratorijska oprema in zunanji strežnik). Oprema omogoča sekvenciranje naslednje generacije (NGS). Pridobimo lahko zaporedja genomov, metagenomska ali druga zaporedja visoke kvalitete za različne tipe vzorcev. Bioinformatsko analizo podatkov izvaja usposobljeno osebje.  </t>
  </si>
  <si>
    <t xml:space="preserve">System, composed of Ion Torrent PGM sequencer, Ion OneTouch System and  PGM Torrent server (plus additional laboratory equipment and external server needed), enables high-throughput massive parallel sequencing (next- generation sequencing, NGS). High quality genome, metagenomic or other data can be obtained for various types of samples. Bioinformatic data analyses can be performed by the trained personnel.   </t>
  </si>
  <si>
    <t>115144  115145  115146  115147</t>
  </si>
  <si>
    <t>Brezplačna uporaba</t>
  </si>
  <si>
    <t>Urška Jamnikar Ciglenečki, Darja Kušar, Bojan Papič</t>
  </si>
  <si>
    <t>J4-8224</t>
  </si>
  <si>
    <t>P4-0092,      P-16</t>
  </si>
  <si>
    <t>Igor Gruntar</t>
  </si>
  <si>
    <t>14880</t>
  </si>
  <si>
    <t>MALDI-TOF</t>
  </si>
  <si>
    <t xml:space="preserve"> Matrix-assisted laser desorption/ ionization (MALDI) - Time of Flight (TOF) Mass Spectrometry </t>
  </si>
  <si>
    <t>Paket 16-20%, P4-0092 20%,246 MKO 23%,146 18%,J4-6810 1%,246 19%</t>
  </si>
  <si>
    <t>Opremo lahko  uporabljajo za to usposobljene osebe, zaposlene na VF. Za stranke je cena opredeljena v ceniku VF - pri uporabi za raziskovalno delo se zaračunajo stroški dela in porabljenega materiala.</t>
  </si>
  <si>
    <t>The equipment can only be used by trained personnel employed at VF. For customers, the price is defined in the VF pricelist; when used for research work, labor costs and material costs are charged.</t>
  </si>
  <si>
    <t xml:space="preserve">Sistem MALDI-TOF se uporablja za analizo celičnih proteinov na principu masne spektrometrije z namenom identifikacije mikrobov v diagnostičnem laboratoriju. </t>
  </si>
  <si>
    <t xml:space="preserve">MALDI-TOF system is employed for the analysis of cell proteins according to the principles of mass spectrometry aiming for the identification of microbes in a diagnostic laboratory. </t>
  </si>
  <si>
    <t>5,66 eur / vzorec (všteto delo in material…brez DDV)</t>
  </si>
  <si>
    <t>2,56 eur na vzorec</t>
  </si>
  <si>
    <t>3,10 eur na vzorec</t>
  </si>
  <si>
    <t>5,66 eur  na vzorec</t>
  </si>
  <si>
    <t>4, 17, 25, 35</t>
  </si>
  <si>
    <t>Paket-16 (št. nakupa: 1)</t>
  </si>
  <si>
    <t>Urška Zajc/Matjaž Ocepek</t>
  </si>
  <si>
    <t xml:space="preserve">J4-1769 </t>
  </si>
  <si>
    <t>Majda Golob</t>
  </si>
  <si>
    <t>Covaris M220 Focused ultrasonikator</t>
  </si>
  <si>
    <t>Covaris M220 Focused-ultrasonicator</t>
  </si>
  <si>
    <t>The equipment is aviable to treined researchers after previous agreement with the guardian of the equipment (skrbnik opreme)</t>
  </si>
  <si>
    <t xml:space="preserve">Ultrasonikator Covaris se uporablja pri pripravi knjižnic za NGS analize (mehanska fragmentacija DNA) ter pri pripravi vzorcev mikobakterij za MALDI-TOF identifikacijo. </t>
  </si>
  <si>
    <t>Covaris ultrasonicator is employed for NGS library preparation (mechanical fragmentation of DNA) and for sample preparation prior to MALDI-TOF identification of mycobacteria.</t>
  </si>
  <si>
    <t>P4-0053        P-17</t>
  </si>
  <si>
    <t>Estera Pogorevc</t>
  </si>
  <si>
    <t>Računalniški tomograf SOMATOM Scope</t>
  </si>
  <si>
    <t>Computed tomography</t>
  </si>
  <si>
    <t>CT slikanja opravljamo tudi za zunanje uporabnike. Naročila sprejemamo na telefon 01 4779 277, ali preko e-pošte: rentgen@vf.uni-lj.si</t>
  </si>
  <si>
    <t>Email: rentgen@vf.uni-lj.si</t>
  </si>
  <si>
    <t>CT aparat naredi slike preseka nekega področja telesa in s tem omogoča vpogled v notranjost  telesa brez kirurškega rezanja.</t>
  </si>
  <si>
    <t>A CT scan produce cross sectional (tomographic) images of specific areas of a scaned object, allowing the user to see inside the body without cutting.</t>
  </si>
  <si>
    <t>Okvirna cena CT slikanja z narkozo in interpretacijo je 350 do 420 eur (v ceno je vključen DDV), odvisno od števila preiskovanih področij in uporabe kontrastnega sredstva</t>
  </si>
  <si>
    <t>Paket-17 (št. nakupa: 1)</t>
  </si>
  <si>
    <t>UL Veterinarska fakulteta</t>
  </si>
  <si>
    <t>Onkološki inštitut</t>
  </si>
  <si>
    <t>P2-0249</t>
  </si>
  <si>
    <t>UL Fakulteta za elektrotehniko</t>
  </si>
  <si>
    <t>Klinična diagnostika pacientov</t>
  </si>
  <si>
    <t>Veterinarska fakulteta</t>
  </si>
  <si>
    <t>0406-019</t>
  </si>
  <si>
    <t xml:space="preserve">P4-0092        P-17           </t>
  </si>
  <si>
    <t>Jožica Dolenc</t>
  </si>
  <si>
    <t>Masni detektor Agilent 7010B TQ MS s plinskim kromatografom</t>
  </si>
  <si>
    <t xml:space="preserve">Mass spectrometric detector with gas chromatograph </t>
  </si>
  <si>
    <t xml:space="preserve">Paket 16: 24.531,67 (9,2 %)                Sofinaciranje ARRS P4-0092 in CRP: 19.511,70 (7,3%)                Sofinaciranje MKGP NVI 130038: 40.000,00 (15,0%)              </t>
  </si>
  <si>
    <t>Dogovor o uporabi je možen kadarkoli na e-naslov jozica.dolenc@vf.uni-lj.si ali telefonsko od 7.00 do 15.00 ure med ponedeljkom in petkom.</t>
  </si>
  <si>
    <t>email:                 jozica.dolenc@vf.uni-lj.si</t>
  </si>
  <si>
    <t xml:space="preserve">Masni spektrometer je univerzalni detektor, uporaben v kombinaciji s plinsko kromatografijo. Naše aplikacije so povezane z iskanjem in določanjem ostankov veterinarskih zdravil in prepovedanih snovi v živilih živalskega izvora ter urinu in plazmi. </t>
  </si>
  <si>
    <t xml:space="preserve">Mass spectrometer is an univerzal detector which can be used in combination with gas chromatography. In our applications we identify and determine drug residues and banned substances in food of animal origin and urine and plasma. </t>
  </si>
  <si>
    <t>115816      115817     115818</t>
  </si>
  <si>
    <t>Cena ure na napravi znaša 74,49 EUR, pri čemer je všteta uporaba opreme in delo strokovnjaka.</t>
  </si>
  <si>
    <t>Paket-17 (št. nakupa: 2)</t>
  </si>
  <si>
    <t>0406-020</t>
  </si>
  <si>
    <t>Tanja Švara</t>
  </si>
  <si>
    <t>CLEARVUE 100-240V APARAT ZA POKRIVANJE OBARV. TKIVNIH REZIN</t>
  </si>
  <si>
    <t>CLEARVUE 100-240V</t>
  </si>
  <si>
    <t xml:space="preserve">Sofinaciranje ARRS P4-0092 (50%)                Sofinaciranje ARRS P4-0053 (50%)          </t>
  </si>
  <si>
    <t>Po predhodnem dogovoru je oprema dostopna vsem raziskovalcem VF. Dogovor o uporabi je možen na e-naslov tanja.svara@vf.uni-lj.si ali telefonsko od 7.00 do 15.00 ure med ponedeljkom in petkom.</t>
  </si>
  <si>
    <t>The equipment is accessible to all VF researchers after prior agreement . The agreement is possible via e-mail tanja.svara@vf.uni-lj.si or telephone from 7.00 to 15.00 between Monday and Friday.</t>
  </si>
  <si>
    <t>Aparatura se uporablja za pokrivanje obarvanih histoloških rezin in citoloških razmazov.</t>
  </si>
  <si>
    <t>The equipment is used for covering stained histological tissue sections and cytological smears.</t>
  </si>
  <si>
    <t>Oprema je po predhodnem dogovoru na voljo vsem raziskovalcem na VF; v primeru večjega števila vzorcev pa mora uporabnik pokriti materialne stroške</t>
  </si>
  <si>
    <t>Ne moremo oceniti. Aparaturo smo dobili konec leta 2018</t>
  </si>
  <si>
    <t>Ne moremo uvrstiti v nobeno od kategorij</t>
  </si>
  <si>
    <t>Neizučeni uporabniki ne bodo uporabljali aparature.</t>
  </si>
  <si>
    <t>Urška Jamnikar Ciglenečki</t>
  </si>
  <si>
    <t>REAL TIME QUANT STUDIO</t>
  </si>
  <si>
    <t>Sofinanciranje 100% P4-0092</t>
  </si>
  <si>
    <t>Oprema je dostopna raziskovalcem, ki so usposobljeni za delo z njo po predhodnem dogovoru.</t>
  </si>
  <si>
    <t xml:space="preserve">The equipment is aviable to trained research personnel after previous agreement with the guardian of the equipment </t>
  </si>
  <si>
    <t>Aparatura se uporablja za genotipizacijo, analizo ekspresije miRNA in genov, zaznavanje prisotnosti ali odsotnosti nukleinskih kislin, identifikacijo in analizo krivulje taljenja DNA.</t>
  </si>
  <si>
    <t xml:space="preserve">The QuantStudio 3 system is used for genotyping, miRNA and gene expression analysis, presence/absence detection, strain identification, and melt curve analysis. </t>
  </si>
  <si>
    <t>Urška Jamnikar Ciglenečki, Urška Henigman, Manja Križman, Jan Plut, Petra Raspor Lainšček</t>
  </si>
  <si>
    <t>monitoring zoonoz</t>
  </si>
  <si>
    <t>Urška Jamnikar Ciglenečki, Urška Henigman, Manja Križman, Petra Raspor Lainšček</t>
  </si>
  <si>
    <t>Urška Kuhar, Darja Kušar, Tina Pirš</t>
  </si>
  <si>
    <t xml:space="preserve">28450,  24296, 24598 </t>
  </si>
  <si>
    <t>SISTEM ZA MIKROFLUIDNE ANALIZE LABCHIP GX TOUCH, 24</t>
  </si>
  <si>
    <t xml:space="preserve"> LABCHIP GX TOUCH 24</t>
  </si>
  <si>
    <t>Sofinanciranje 68% P4-0094, Sofinanciranje drugi ARRS projekti 42%</t>
  </si>
  <si>
    <t>Po predhodnem dogovoru je oprema dostopna raziskovalcem, ki so usposobljeni za delo z njo.</t>
  </si>
  <si>
    <t xml:space="preserve">Instrument PerkinElmer LabChip GX Touch 24 omogoča avtomatizirano, hitro in občutljivo kvantitativno analizo nukleinskih kislin. Analiza je zelo hitra: vzorčevanje poteka neposredno iz mikrotitrske plošče, brez uporabe gelov, analiza posameznega vzorčka traja od 30 do 150 sekund, odvisno od aplikacije. Sistem z uporabo ustreznih reagentov in čipov podpira širok nabor različnih analiz, ki vključujejo analize DNA (celotna genomska DNA ali fragmenti različnih dolžin) in RNA, pri čemer ponuja tako kvantitativne rezultate (koncentracija in velikost fragmentov) kot tudi numerično oceno integritete RNA ali genomske DNA. Idealen je tudi za analizo knjižnic za sekveniranje naslednje generacije.
</t>
  </si>
  <si>
    <t xml:space="preserve">PerkinElmer LabChip GX Touch 24 instrument enables automated, fast and sensitive quantitative analysis. </t>
  </si>
  <si>
    <t xml:space="preserve">	0406-021 </t>
  </si>
  <si>
    <t>Milka Vrecl Fazarinc</t>
  </si>
  <si>
    <t>Modularni večnamenski čitalec plošč Tristar2 S LB 942</t>
  </si>
  <si>
    <t xml:space="preserve">
 TriStar² LB 942 Multimode Microplate Reader</t>
  </si>
  <si>
    <t xml:space="preserve">42152,15 eur </t>
  </si>
  <si>
    <t>Paket_18 (21.076,07 eur)… na P4-0053 gre znesek: 21.076,07 eur</t>
  </si>
  <si>
    <t xml:space="preserve">Po predhodnem dogovoru je oprema dostopna raziskovalcem VF in zunanjim uporabnikom. </t>
  </si>
  <si>
    <t>The equipment is available for individual researchers at the VF and external users by prior arrangement.</t>
  </si>
  <si>
    <t>Modularni večnamenski čitalec plošč Tristar2 S LB 942 omogoča merjenje luminiscence, fluorescence. in absorbance ter signalov FRET, BRET2 in nanoBRET. Sistem vključuje dva avtomatska injektorja (razpon 10 do 100 µl), nadzor temperature (5 - 42°C), monokromator (območje merjenja 200 – 1000 nm) in detekcijski modul za AlphaScreen teste.</t>
  </si>
  <si>
    <t xml:space="preserve">Luminescence, fluorescence, and absorbance measurement including FRET, BRET2 and nanoBRET signals. The system includes two automatic injectors (range 10 to 100 µl), temperature control (5 - 42 ° C), monochromator (measuring range 200 - 1000 nm) in the detector module for AlphaScreen. </t>
  </si>
  <si>
    <t>Uporabniki opreme sami krijejo materialne stroške povezane z izvajanjem meritev</t>
  </si>
  <si>
    <t>1708,00 (redni servis)</t>
  </si>
  <si>
    <t xml:space="preserve">5 (zaradi Covid-19 v letu 2020) </t>
  </si>
  <si>
    <t xml:space="preserve"> https://www.vf.uni-lj.si/podrocje/raziskovalna-oprema  </t>
  </si>
  <si>
    <t xml:space="preserve">Paket_18 (Zap. št.  Nakupa 2) </t>
  </si>
  <si>
    <t>??</t>
  </si>
  <si>
    <t>P4 - 0053</t>
  </si>
  <si>
    <t>mlada raziskovalka</t>
  </si>
  <si>
    <t>Maša Mavri</t>
  </si>
  <si>
    <t>BI-RS/20-21-045</t>
  </si>
  <si>
    <t>Milka Vrecl</t>
  </si>
  <si>
    <t>Rupnik Saša</t>
  </si>
  <si>
    <t>MilkoScan 7RM</t>
  </si>
  <si>
    <t>Paket 18 = 43780,77 + NVI  Kranj 103.947,29</t>
  </si>
  <si>
    <t>FT-IR spekrtometer omogoča merjenje maščob, beljakovin, laktoze, uree,suhe snovi, zmrziščne točke, BHB in acetona v mleku</t>
  </si>
  <si>
    <t>Determination of milkfat, protein, lactose content and freezin point with mid-infrared spectrometry</t>
  </si>
  <si>
    <t>https://www.vf.uni-lj.si/podrocje/raziskovalna-oprema</t>
  </si>
  <si>
    <t>Marija Ovsenek</t>
  </si>
  <si>
    <t>INŠTITUT ZA HMELJARSTVO IN PIVOVARSTVO SLOVENIJE</t>
  </si>
  <si>
    <t>dr.Radišek Sebastjan,</t>
  </si>
  <si>
    <t>20162</t>
  </si>
  <si>
    <t>Oprema za izvajanje raziskovalnih in diagnostičnih laboratorijskih analiz s področja fitopatologije</t>
  </si>
  <si>
    <t>Equpment for giagnostic research in phytophatology</t>
  </si>
  <si>
    <t>Oprema je lahko na voljo ostalim raziskovalnim organizacijam max do 20% uporabe.Podrobnosti se definirajo v pogodbi</t>
  </si>
  <si>
    <t>Equipment could beaccessible in joint use to other research institutions max.to 20%.Terms and conditions should be defined by the contract</t>
  </si>
  <si>
    <t>Oprema omogoča delo z mikroorganizmi(glive,bakterije) in detekcijo pri molekularnih analizah</t>
  </si>
  <si>
    <t>Equpment manage manipulation with microorganisms(fungi.bacteria) and molekular detection</t>
  </si>
  <si>
    <t>32956-komora mikrobiološka telstar biosta-laminar/ Laminarium chamber</t>
  </si>
  <si>
    <t>www.ihps.si</t>
  </si>
  <si>
    <t>P4-0077</t>
  </si>
  <si>
    <t>dr.Radišek Sebastjan in tehnični sodelavci</t>
  </si>
  <si>
    <t>32953-parni sterilizator systec 3870 ELV / Steam sterilizator – avtoclav</t>
  </si>
  <si>
    <t>32958-Genius bio digital sistem za arhiviranje agaroze / Digital system for photo agarose gels</t>
  </si>
  <si>
    <t xml:space="preserve">32954-hibridizacijska pečica / Hibridization chamber </t>
  </si>
  <si>
    <t>dr.Iztok Jože Košir</t>
  </si>
  <si>
    <t>17916</t>
  </si>
  <si>
    <t>Plinski kromatograf z masno selektivno detekcijo in avtomatskim vzorčevalnikom tekočih vzorcev, plinske faze in plinske faze vezane na trdni nosilec s standardarno knjižnico masnih spektrov NIST</t>
  </si>
  <si>
    <t>Equipment for chemical analytical research</t>
  </si>
  <si>
    <t>Oprema  omogoča kvalitativno in kvantitativno določanje spojin v enostavnih in kompleksnih matriksih</t>
  </si>
  <si>
    <t>the equipment enables the qualitative and quantitative determinatitionof compounds in simpole and complex matrices</t>
  </si>
  <si>
    <t>33782-Plinski kromatograf</t>
  </si>
  <si>
    <t>J4-2545</t>
  </si>
  <si>
    <t>dr. Iztok Jože Košir in sodelavci</t>
  </si>
  <si>
    <t>Univerza v Mariboru, Fakulteta za kmetijstvo in biosistemske vede</t>
  </si>
  <si>
    <t>mag.Mateja Muršec, dr.Janja Kristl, dr. Franci Bavec</t>
  </si>
  <si>
    <t>Analitska oprema laboratorija za fitofiziološke raziskave II</t>
  </si>
  <si>
    <t>Equipment for molecular analyses and tissue culture</t>
  </si>
  <si>
    <t>Oprema se nahaja v raziskovalnih laboratorijih FKBV. Skrbniki  opreme so Mateja Muršec, Vesna Weingerl, Janja Kristl in dr.Franci Bavec. Dostop do uporabe opreme je omogočen vsem raziskovalcem po predhodnem dogovoru, vsak dan od pon-pet od 8.00 do 18.00</t>
  </si>
  <si>
    <t xml:space="preserve">The equipment is located in research laboratories at the FALS. Persons responsible for equipment are Mateja Muršec, Vesna Weingerl, Janja Kristl and dr.Franci Bavec. Equipment is available for all researchers to use after previous agreement, evry working day from 8.00 to 18.00  </t>
  </si>
  <si>
    <t>V raziskavah genetske strukture rastlinskih materialov in v tkivnih kulturah</t>
  </si>
  <si>
    <t>Plant genetic analyses, tissue cultures</t>
  </si>
  <si>
    <t>3405,3406,3407,3408,3409,3486</t>
  </si>
  <si>
    <t>50-60</t>
  </si>
  <si>
    <t>www.fkbv.um.si</t>
  </si>
  <si>
    <t>P1-0164</t>
  </si>
  <si>
    <t>dr. Janja Kristl, dr. Andreja Urbanek-Krajnc, mag. Vesna weingerl, Danica Štefok</t>
  </si>
  <si>
    <t>MR</t>
  </si>
  <si>
    <t>dr. Andreja-Urbanek Krajnc, dr. Janja Kristl, Nataša Imenšek, Tina Ogulin</t>
  </si>
  <si>
    <t>N1-0041</t>
  </si>
  <si>
    <t>dr.Andreja Urbanek, dr. Janja Kristl</t>
  </si>
  <si>
    <t>dr.Tomaž Langerholc</t>
  </si>
  <si>
    <t>Ultracentrifuga RC-28S</t>
  </si>
  <si>
    <t>Ultracentrifuge RC-28S</t>
  </si>
  <si>
    <t>Vsak dan od 6.00 do 20.00, izven tega časa po dogovoru po urniku, predhodni dogovor s predstojnikom</t>
  </si>
  <si>
    <t xml:space="preserve">Every working day from 8.00 do 20.00, out of working days upon agremeent, agreement with the Chair od the dept.  </t>
  </si>
  <si>
    <t>v biokemiji , mikrobiologiji, biotehnologiji</t>
  </si>
  <si>
    <t xml:space="preserve">Biochemistry, microbiology, biotechnology </t>
  </si>
  <si>
    <t xml:space="preserve"> dr Tomaž Langerholc,  dr.Maša Primec</t>
  </si>
  <si>
    <t>Čitalec mikrotitrskih ploščic</t>
  </si>
  <si>
    <t>Microtiter plate reader</t>
  </si>
  <si>
    <t>izplačana sredstva za AM po projektih in programih, tržni viri</t>
  </si>
  <si>
    <t>Čitanje mikrotitrskih ploščic različnih formatov. Merjenje absorbance, fluorescence in luminiscence. Kinetične mertive.</t>
  </si>
  <si>
    <t>Quantitative readings from microtiter plates in different formats. Readings of absorption, fluorescence and luminescence. Kinetic measurements.</t>
  </si>
  <si>
    <t xml:space="preserve"> dr Tomaž Langerholc,  mag. Maša Primec</t>
  </si>
  <si>
    <t>Nataša Imenšek</t>
  </si>
  <si>
    <t>mag. Maksimiljan Brus</t>
  </si>
  <si>
    <t>Laboratorij za prehrano neprežvekovalcev</t>
  </si>
  <si>
    <t xml:space="preserve">Laboratory for non-ruminants nutrition </t>
  </si>
  <si>
    <t>Laboratorij  je na dislocirani enoti. Uporaba laboratorija je po predhodnem dogovoru s skrbnikom. Uporaba je možna za obdobje 50 dni.</t>
  </si>
  <si>
    <t>The laboratory is on a dislocated unit. The use of the laboratory is by prior arrangement.</t>
  </si>
  <si>
    <t>Testiranje učinkovitosti prehranskih dodatkov v krmi in vodi za živali.</t>
  </si>
  <si>
    <t>Testing the effectiveness of dietary supplements  in feed and water for animals.</t>
  </si>
  <si>
    <t xml:space="preserve">www.fkbv.um.si </t>
  </si>
  <si>
    <t>15/82</t>
  </si>
  <si>
    <t>V4-1604</t>
  </si>
  <si>
    <t>dr. Dejan Škorjanc, Mag. Maksimiljan Brus, projektni partnerji (BF,VF)</t>
  </si>
  <si>
    <t>V4-1817</t>
  </si>
  <si>
    <t>dr. Maja Prevolnik Povše, mag. Maksimiljan Brus</t>
  </si>
  <si>
    <t>PC</t>
  </si>
  <si>
    <t>izvajalci pedagoškega procesa na programih ŽIV.,UNI,</t>
  </si>
  <si>
    <t>mag.Maša Primec</t>
  </si>
  <si>
    <t>Aparat za analizo DNK - REAL PCR</t>
  </si>
  <si>
    <t>REAL TIME PCR</t>
  </si>
  <si>
    <t xml:space="preserve">Every working day from 6.00 do 20.00, out of working days upon agremeent, agreement with the Chair od the dept.  </t>
  </si>
  <si>
    <t>Kvantitativna določitev DNK</t>
  </si>
  <si>
    <t>Quantification of DNA</t>
  </si>
  <si>
    <t>http://www.fkbv.um.si/raziskovalna-dejavnost-fkbv</t>
  </si>
  <si>
    <t>Martin Kozmos, mag.</t>
  </si>
  <si>
    <t>Aparat za slikanje in analizo gelov</t>
  </si>
  <si>
    <t>Imaging system for DNA and protein gels</t>
  </si>
  <si>
    <t>izplačana sredstva za AM po projektih in programih</t>
  </si>
  <si>
    <t>Dokumentacija in kvantitativna določitev DNK, proteinov na gelih in membranah; zajem slik v UV in vidnem območju, detekcija bioluminiscence in fluorescence</t>
  </si>
  <si>
    <t>Documentation and quantification of DNA, proteins on gels and membranes; UV and visual specter image capture, bioluminescence and fluorescence detection</t>
  </si>
  <si>
    <t xml:space="preserve"> 33117-3007/2018</t>
  </si>
  <si>
    <t>Martin Kozmos, mag.,  dr Tomaž Langerholc,  mag. Maša Primec</t>
  </si>
  <si>
    <t>Inštitut za novejšo zgodovino</t>
  </si>
  <si>
    <t>I0-0013</t>
  </si>
  <si>
    <t>Andrej Pančur</t>
  </si>
  <si>
    <t xml:space="preserve">Spletna aplikacija za popis prebivalstva Slovenije </t>
  </si>
  <si>
    <t>Research equipment for Research Infrastructure of Institut for Conteporary History and Sistory - Slovenian Historiographic</t>
  </si>
  <si>
    <t>sredstva ARRS - amortizacija</t>
  </si>
  <si>
    <t>Raziskovalna oprema INZ razen osebne računalniške opreme je deloma dostopna raziskovalcem drugih inštitucij (tiskalniki, skener). Odzivni čas je dva dni po vložitvi zahtevka na upravo INZ, ob pogoju izdaje naročilnice in tržni ceni storitev. Oprema vključena v vzdrževanje portala Sistory ni dostopna, je pa mogoče ponuditi strokovne vsebine; o primernosti katerih odloča vodja infrastrukturjnega programa.</t>
  </si>
  <si>
    <t>The research equipment of the Institute of Contemporary History, except personal computer hardware, is partly available to researchers from other institutions (printers, scanner). The response time is two days after a request has been submitted to the administration of the Institute, provided that the purchase order has been issued and the market price of the services covered. The equipment for the management of the Sistory portal is not available, but expert contents may be offered. The manager of the infrastructure programme makes decisions about these.</t>
  </si>
  <si>
    <t>Raziskovalna oprema je deloma namenjena delu raziskovalcev INZ in sodelavcev infrastrukturnega programa Sistory (osebna računalniška oprema), programskim rešitvam in vzdrževanju spletnega portala Sistory.</t>
  </si>
  <si>
    <t>The research equipment is partly intended for the work of researchers of the Institute of Contemporary History and associates of the Sistory infrastructure programme (personal computer hardware), as well as for software solutions and maintenance of the Sistory web portal.</t>
  </si>
  <si>
    <t xml:space="preserve">https://www.inz.si/sl/Storitve/ </t>
  </si>
  <si>
    <t>P6-0281</t>
  </si>
  <si>
    <t>dr. Marko Zajc</t>
  </si>
  <si>
    <t>P6-0280</t>
  </si>
  <si>
    <t>dr. Žarko Lazarević</t>
  </si>
  <si>
    <t>dr. Andrej Pančur</t>
  </si>
  <si>
    <t>J5-1793</t>
  </si>
  <si>
    <t>dr. Jurij Hadalin</t>
  </si>
  <si>
    <t>J6-1801</t>
  </si>
  <si>
    <t>dr. Filip Čuček</t>
  </si>
  <si>
    <t>N6-0151</t>
  </si>
  <si>
    <t>dr. Žarko Lazarevič</t>
  </si>
  <si>
    <t>J6-2574</t>
  </si>
  <si>
    <t>J6-2572</t>
  </si>
  <si>
    <t>dr. Nina Vodopivec</t>
  </si>
  <si>
    <t>tekoča uporaba</t>
  </si>
  <si>
    <t>MR Konovšek, MR Smiljanič, MR Štangelj</t>
  </si>
  <si>
    <t xml:space="preserve">Relacijska baza SIC </t>
  </si>
  <si>
    <t>https://www.inz.si/sl/Storitve/</t>
  </si>
  <si>
    <t>Urbanistični inštitut Republike Slovenije</t>
  </si>
  <si>
    <t>IP-0505</t>
  </si>
  <si>
    <t>Boštjan Cotič</t>
  </si>
  <si>
    <t>PPGIS raziskovalni sistem</t>
  </si>
  <si>
    <t>PPGIS research system</t>
  </si>
  <si>
    <t>Paket 14 (2009), paket 17 (nadgradnja v letu 2018) ter nadgradnja v letu 2019 in v letu 2020 iz presežka UIRS</t>
  </si>
  <si>
    <t>Mobilni del opreme je možno najeti na dnevni osnovi, v okviru strežniškega dela pa je možno zakupiti prostor na diskih</t>
  </si>
  <si>
    <t>Mobile part of the system can be rent on the daily basis, on the server part the free space on server disks can be rent</t>
  </si>
  <si>
    <t>Oprema predstavlja raziskovalni sistem, ki je sestavljen iz strežniškega in mobilnega terminalskega dela. Namenjen je raziskovanju javne participacije v procesih prostorskega planiranja. Osnova raziskovalnega sistema je medmrežniški del, ki uporablja medmrežne strežnike v strežniški omari, ki so dodatno zaščiteni proti izgubi podatkov z dodatnim redundančnim strežnikom ter z zunanjimi diskovnimi polji. Mobilni terminalski del pa je namenjen zbiranju javnih mnenj na javnih razgrnitvah. V letu 2016 je bila oprema delno posodobljena in sicer je bil zamenjan en strežnik skupaj s programsko opremo ter dodani novi diski</t>
  </si>
  <si>
    <t>Research system with server, data storage and mobile terminal. It is used for researching the public participation in the processes of a urban planning.  It is based on the web server with additional data storage and backup system. Mobile terminal is used for gathering data from workshops which are the part of a urban planning process. In 2016, the equipment was partially updated with one new server and it's software and new hard disks were added.</t>
  </si>
  <si>
    <t>9014OS</t>
  </si>
  <si>
    <t>http://www.uirs.si/sl-si/Raziskovalna-oprema</t>
  </si>
  <si>
    <t>ARRS in Min. za delo in druž.</t>
  </si>
  <si>
    <t>Ministrstvo za infrastrukturo</t>
  </si>
  <si>
    <t>Spletne strani namenjene raziskovanju infrastrukturnega programa, spletne strani UIRS, razširjeno z projekti.uirs.si, kjer se dodajajo novi projekti ter participiraj.uirs.si, kjer je spletna platforma za napredne storitve spletne participacije</t>
  </si>
  <si>
    <t>UIRS</t>
  </si>
  <si>
    <t>Znanstvenoraziskovalni center Slovenske akademije znanosti in umetnosti</t>
  </si>
  <si>
    <t>P6-0119, I0-0031</t>
  </si>
  <si>
    <t>Franci Gabrovšek, Tanja Pipan</t>
  </si>
  <si>
    <t>16180, 15687</t>
  </si>
  <si>
    <t>Krasoslovna terenska in laboratorijska oprema</t>
  </si>
  <si>
    <t>Karstological field and laboratory equipment</t>
  </si>
  <si>
    <t>Oprema je postavljena na terenu in tako stalno v rabi v sklopu raziskovalnih projektov.</t>
  </si>
  <si>
    <t>The equipment is installed in the field and therefore permanently used in the frame of our research projects.</t>
  </si>
  <si>
    <t>Dežemere Onset uporabljamo za merjenje padavin v Postojni in Vrh Korena na Javornikih ter količine prenikle vode v Postojnski jami. Z avtomatsko merilno postajo za spremljanje letnih oscilacij temperature, vlage in lastnosti kapljajoče vode proučujemo v vhodnem delu Postojnske jame vplive turistične rabe jame na jamsko okolje. Gealog S s sondami za merjenje višine vode, temperature in spec.el. prevodnosti uporabljamo za zvezne meritve prenikle vode v Postojnski jami. Enake parametre merimo s sondami Levelogger v kraških jamah, kjer se pretakajo podzemne vode rek Pivke, Unice in Reke.  Dodatna optična oprema za že obstoječi mikroskop Nikon Eclipse 600 je v rabi za opazovanje in proučevanje biološkega in mikrobiološkega materiala v podzemeljskih habitatih.</t>
  </si>
  <si>
    <t>Raingauges Onset are used for the measurement of precipitation in Postojna and Vrh Korena on Javorniki Mountains, and of dripwater in the Postojna Cave. An automatic measurement station for the monitoring of annual oscillations of temperature, air humidity, and parameters of dripwater is used for the assessment of the impact of tourist use on the cave environment in the entrance part of the Postojna Cave. Gealog S with sondes for measurement of water level, temperature, and specific electrical conductivity is used for continuous monitoring of dripwater in the Postojna Cave. The same parameters are measured with the Levelogger sondes in karst caves with underground flow of the Pivka, Unica, and Reka Rivers. Additional optical parts for the existing microscope Nikon Eclipse 600 are used for the microscopy and study of biological and microbiological materials in underground habitats.</t>
  </si>
  <si>
    <t>105845,103256,105846,105847</t>
  </si>
  <si>
    <t xml:space="preserve">http://is.zrc-sazu.si/oprema </t>
  </si>
  <si>
    <t>042532</t>
  </si>
  <si>
    <t>P6-0119</t>
  </si>
  <si>
    <t>Tadej Slabe</t>
  </si>
  <si>
    <t>I0-0031</t>
  </si>
  <si>
    <t>Jerneja Fridl</t>
  </si>
  <si>
    <t>P6-0038</t>
  </si>
  <si>
    <t>Nina Ledinek, Andrej Perdih</t>
  </si>
  <si>
    <t>29395, 30798</t>
  </si>
  <si>
    <t>Informacijski strežnik za tvorjenje, upravljanje in uporabo gradivskih slovarskih zbirk in programski paket SlovarRed</t>
  </si>
  <si>
    <t>Corpora Laboratory Equipment and SlovarRed (software)</t>
  </si>
  <si>
    <t>Oprema se nahaja na Inštitutu za slovenski jezik Frana Ramovša in v računalniškem centru ZRC SAZU in je namenjena samo interni uporabi (licenca).</t>
  </si>
  <si>
    <t>The equipment is located at the SRC SASA’s Fran Ramovš Institute for Slovenian Language and at the SRC SASA's Computer Centre. It is licensed for internal use only.</t>
  </si>
  <si>
    <t>Oprema je namenjena tvorjenju, upravljanju in nadaljnji uporabi slovarskih zbirk, ki nastajajo na osnovi besedilnega korpusa in  spletnega seznama besed slovenskega jezika.</t>
  </si>
  <si>
    <t>The equipment is intended for composition, management and further use of dictionary collections, which are being developed upon the textual corpus and the online collection of the Slovenian language words.</t>
  </si>
  <si>
    <t>105833,105834,105835,104072,104073,104074,104075,104076,104077,104078,104291,105836,105837,105838,105839,105840,105841</t>
  </si>
  <si>
    <t>020132</t>
  </si>
  <si>
    <t>Kozma Ahačič</t>
  </si>
  <si>
    <t>P5-0217</t>
  </si>
  <si>
    <t>Grega Strban</t>
  </si>
  <si>
    <t>P1-0236</t>
  </si>
  <si>
    <t>Branko Vreš</t>
  </si>
  <si>
    <t>Programski paket FloVegSi</t>
  </si>
  <si>
    <t>FloVegSi (software, information system)</t>
  </si>
  <si>
    <t>Oprema se nahaja na Biološkem inštitutu Jovana Hadžija ZRC SAZU. Pogoji uporabe se določijo glede na specifiko poizvedbe morebitnih interesentov.</t>
  </si>
  <si>
    <t>The equipment is located at the SRC SASA’s Jovan Hadži Biological Institute. Terms of use are determined according to specific inquiries by potential users.</t>
  </si>
  <si>
    <t>FLOVEGSI je relacijska baza in aplikacija za hranjenje, obdelavo, izpise, grafične prikaze in povezave z drugimi programskimi orodji (Turboveg, Syntax idr.) in aplikacijami geografskega informacijskega sistema (GIS) za floristične, vegetacijske in favnistične podatke.</t>
  </si>
  <si>
    <t>Floristical and fitocenological database</t>
  </si>
  <si>
    <t>107415, 107416</t>
  </si>
  <si>
    <t>030117</t>
  </si>
  <si>
    <t>Simona Kralj Fišer</t>
  </si>
  <si>
    <t>PoLJUBA (št. Pogodbe 430-113/2018-17)</t>
  </si>
  <si>
    <t>Tatjana Čelik</t>
  </si>
  <si>
    <t>V4-2019</t>
  </si>
  <si>
    <t>Urban Šilc</t>
  </si>
  <si>
    <t>P6-0064</t>
  </si>
  <si>
    <t>Maja Andrič</t>
  </si>
  <si>
    <t>Oprema za laboratorij za raziskovanje paleookolja</t>
  </si>
  <si>
    <t>Livingstone coring eqipment (modification after Stitz) attached to an electric hammer Makita. Coldstore. Palynological laboratory (with centrifuge Hettich Rotanta 460, water bath Memmert WB10, fume cupboard, ultrasonic bath Iskra Pio Sonis, muffle furnace Aurodent G9-5206, el. mixer Vibromix 114).</t>
  </si>
  <si>
    <t>Oprema se nahaja na Inštitutu za arheologijo ZRC SAZU in raziskovalci imajo stalen dostop do raziskovalne opreme.</t>
  </si>
  <si>
    <t>The research equipment is located at the Institute of archaeology SRC SASA and researchers have premanent access to research equipment</t>
  </si>
  <si>
    <t>Vrtalna oprema se uporablja za terensko delo (vzorčenje sedimenta). Palinološki laboratorij se uporablja za pripravo vzorcev za analizo peloda, rastlinskih makrofosilov in loss-on-ignition analizo.</t>
  </si>
  <si>
    <t>Coring equipment is used for fieldwork  - palynological coring  (sediment sampling). Samples for pollen, plant macrofossil and and loss-on-ignition analysis are prepared in palynological laboratory.</t>
  </si>
  <si>
    <t>103646,107846,103582,103629,103640,103641,103642,103643,103644,103647,107300</t>
  </si>
  <si>
    <t>020104</t>
  </si>
  <si>
    <t>Anton Velušček</t>
  </si>
  <si>
    <t>Franjo Drole</t>
  </si>
  <si>
    <t>AV programska oprema</t>
  </si>
  <si>
    <t>2002/2003</t>
  </si>
  <si>
    <t>Audio-visual equipment</t>
  </si>
  <si>
    <t>Oprema je postavljena v predavalnici Inštituta za raziskovanje krasa ZRC SAZU in je ni možno premeščati. Za določene prireditve (Muzejski večeri Notranjskega muzeja iz Postojne, razstave različnih društev z območja Postojne, domači in mednarodnih sestanki, študijski programi) pa ob predhodni rezervaciji prostega termina omogočamo  uporabo predavalnice in opreme.</t>
  </si>
  <si>
    <t>The equipment is installed in the lecture room of the Karst Research Institute ZRC SAZU and could not be removed. By a preceding booking of a free term we enable a free use of the lecture room and equipment for certain perfomances (Museum Evenings of Notranjski muzej Postojna, expositions of various associations from the Postojna area, our and international meetings, study programmes).</t>
  </si>
  <si>
    <t>Oprema je postavljena v predavalnici Inštituta za raziskovanje krasa ZRC SAZU in jo uporabljamo za predavanja, seminarje, sestanke in podobno. Omogoča nam javne predstavitve dosežkov našega dela na področju raziskovanja krasa, še posebej pri proučevanju in ocenjevanju vplivov človekovih posegov na to občutljivo pokrajino. Predavanja vabljenih domačih in tujih gostov ter njihovo sodelovanje pri seminarjih ali sestankih pa nam omogočajo vključevanje v različne aktivnosti v domačih in mednarodnih strokovnih krogih.</t>
  </si>
  <si>
    <t>The equipment is installed in the lecture room of the Karst Research Institute ZRC SAZU and is used for lectures, seminars, meetings and similar. It enables the public presentation of our work related to  karst research, and  in particular to study and assessment of human impacts on this sensitive landscape. On the other hand the lectures of invited both Slovene and foreign experts and their engagement at seminars or meetings enable the incorporation into various activities of Slovene and international professional circles.</t>
  </si>
  <si>
    <t>100998,101322,101343,104787,106170</t>
  </si>
  <si>
    <t>030028</t>
  </si>
  <si>
    <t>P6-0111</t>
  </si>
  <si>
    <t>Marjetka Golež Kaučič, Drago Kunej</t>
  </si>
  <si>
    <t>8191, 14493</t>
  </si>
  <si>
    <t>Digitalna računalniško podprta avdio delovna postaja</t>
  </si>
  <si>
    <t>Digital computer supported audio work station</t>
  </si>
  <si>
    <t xml:space="preserve">Oprema je predvsem namenjena raziskovalnemu delu in izvajanju projektov na GNI in drugih inštitutih ZRC SAZU. </t>
  </si>
  <si>
    <t xml:space="preserve">The access is supported for scinetists and researchers on the Institute of Ethnomusicology, and other institutes of SRC SASA. </t>
  </si>
  <si>
    <t xml:space="preserve">Oprema omogoča kakovostno digitalizacijo zvočnega gradiva in shranjevanje gradiva v arhivskem digitalnem formatu. Takšen zapis omogoča preprosto in kvalitetno kopiranje in s tem lažjo dolgoročno zaščito in varovanje gradiva, katerega kopije lahko hranimo tudi v drugih sistemih in na različnih lokacijah. Oprema omogoča shranjevanje v več digitalnih formatih in s tem zagotavlja optimalno uporabo zvočnega gradiva različnim uporabnikom glede na njihove vsebinske in tehnične zahteve. </t>
  </si>
  <si>
    <t>Enables quality digitization of sound materials and storage in digital archival format. The focus is on standardization: simple and quality copying of materials and thus easier long-term preservation of material; copies can be stored in different systems and locations. The software enables storage of materials in various digital formats and therefore optimal use of sound materials for different groups of users, depending on their thematic or technical requirements.</t>
  </si>
  <si>
    <t>101043,101081,101052,101070,101082</t>
  </si>
  <si>
    <t>030036</t>
  </si>
  <si>
    <t>Marjetka Golež Kaučič</t>
  </si>
  <si>
    <t>J6-8261</t>
  </si>
  <si>
    <t>Mojca Kovačič</t>
  </si>
  <si>
    <t>J6-9369</t>
  </si>
  <si>
    <t>Marija Klobčar</t>
  </si>
  <si>
    <t>J7-9426</t>
  </si>
  <si>
    <t>Interreg SLO-MAD</t>
  </si>
  <si>
    <t>Rebeka Kunej</t>
  </si>
  <si>
    <t>Digitalni terenski laboratorij</t>
  </si>
  <si>
    <t>2006/2007</t>
  </si>
  <si>
    <t>Digital field laboratory</t>
  </si>
  <si>
    <t>Omogoča digitalno avdio, avdiovizualno in slikovno snemanje ter osnovno urejanje in segmentacijo gradiva na terenu, direktno dokumentiranje in shranjevanje gradiva v informacijski sistem ter integracijo z osrednjim informacijskim sistemom Digitalnega arhiva GNI. Gre za pomemben prehod iz analognih v digitalne tehnologije že pri pridobivanju gradiva.</t>
  </si>
  <si>
    <t>Enables digital audio and audio-visual recording and photographing. Further, the system (part of Ethnom use) has been developed to support segmentation of field recording, documenting and storing, and integration with other collections within Ethnomuse archive. The main goal of the system is to support digital manipulation of material throughout the whole process.</t>
  </si>
  <si>
    <t>101208,101285,101287,101112,101206,101210,101211,101212,101215,101218,101219,101221,101222,101223,107843,101296,101298,105790,105791,105792,105793,105794</t>
  </si>
  <si>
    <t>070266</t>
  </si>
  <si>
    <t>Digitalni arhiv GNI</t>
  </si>
  <si>
    <t>GNI digital archive</t>
  </si>
  <si>
    <t>The access is supported for scinetists and researchers on the Institute of Ethnomusicology, and other institutes of SRC SASA. .</t>
  </si>
  <si>
    <t xml:space="preserve">Osnovni namen opreme je izgradnja digitalnega arhiva, ki omogoča sodobno znastvenoraziskovalno in izobraževalno delo z raznovrstnim gradivom zbirk GNI ter multimedijsko prezentacijo in integracijo slovenske kulturne dediščine v evropski in tudi širši prostor. Povezuje specifično in raznoliko gradivo: zvočno, dokumentarne filme in video, rokopise ljudskih pesmi in tekstovno gradivo, kinetograme, terenske zapise, notne zapise, fotografije idr. Oprema omogoča dokumentacijo, hrambo in dolgoročno digitalno zaščito gradiva ter njegovo preprosto vključevanje v formate in sisteme, ki so v digitalni obliki preprosto dostopne javnosti. </t>
  </si>
  <si>
    <t>Main goal of Ethnomuse is construction of the digital multimedia archive for the purpose scientific research work on varius collections from the Institute of Ethnomusicology. Further, the focus is on multimedia representation and integration of rich Slovenian cultural heritage into wider, European and international context. Ethnomuse contains specific multimedia materials and formats: audio material, video and film documentaries, manuscripts and other text materials, kinetograms, field recordings, musical notation, photo materials... The Ethnomuse system enables both digital production and post-production processes of  recording, documenting, archiving (storage) and long-term digital preservation of collections. Web application has also been developed for browsing and searching the collections (www.ethnomuse.info).</t>
  </si>
  <si>
    <t>101041,101190,101217,101282,105789,105788</t>
  </si>
  <si>
    <t>040994</t>
  </si>
  <si>
    <t>Adrijan Košir, Anton Velušček</t>
  </si>
  <si>
    <t>15155, 13607</t>
  </si>
  <si>
    <t>Sistem za izdelavo mikroskopskih preparatov Logitech</t>
  </si>
  <si>
    <t>Logitech - thin-section preparation system</t>
  </si>
  <si>
    <t xml:space="preserve">Oprema je postavljena v laboratoriju ZRC SAZU na Novem trgu 2. Laboratorij izdeluje preparate za raziskovalce ZRC SAZU in za zunanje naročnike. </t>
  </si>
  <si>
    <t xml:space="preserve">The equipment is placed in the laboratory at the SRC SASA on Novi trg 2. Ljubljana. Laboratory makes thin sections of various natural and artificial materials for researchers at the SRC SASA and for the external clients. </t>
  </si>
  <si>
    <t>Sistem za izdelavo mikroskopskih preparatov Logitech je namenjen za kon_no izdelavo zbruskov iz arheolo_kih, geolo_kih, biolo_kih (rastlinskih in skeletnih), pedolo_kih in drugih nekovinskih in kovinskih materialov za prou_evanje pod opti_nim mikroskopom (v presevni in odsevni svetlobi, s katodno luminiscenco, UV luminiscenco itd.) ter z drugimi mikroskopskimi tehnikami (z vrsti_nim elektronskim mikroskopom, mikrosondo itd.). Jedro sistema je naprava za precizno bru_enje in poliranje vzorcev (Logitech PM5 single-workstation precision lapping and polishing machine), dodatni deli pa so prilagojeni za monta_o (lepljenje) vzorcev, predpripravo preparatov (grobo rezanje vzorcev, prilepljenih na steklo), obdelavo razli_nih materialov in za razli_ne velikosti vzorcev.</t>
  </si>
  <si>
    <t>The system for making slides Logitech is designed for final production of thin sections from archaeological, geological, biological (floral and skeletal), soil and other non-metallic and metallic materials for the study under an optical microscope (transmitted and reflective light, the cathodoluminescence, UV luminescence, etc. .) and other microscopic techniques (with SEM, microprobe etc..). The core system is a device for precision grinding and polishing of samples (Logitech PM5 precision single-workstation Lapping and polishing machine); other parts are adapted for assembly (gluing) of the samples, pre-preparation (rough cut samples, pasted on the glass), the processing of various materials and for different sample sizes.</t>
  </si>
  <si>
    <t>102181</t>
  </si>
  <si>
    <t xml:space="preserve">P6-0064 
</t>
  </si>
  <si>
    <t xml:space="preserve">P1-0008 
</t>
  </si>
  <si>
    <t>Špela Goričan</t>
  </si>
  <si>
    <t>Nadja Zupan Hajna</t>
  </si>
  <si>
    <t>Namizni rentgenski praškovni difraktometer XRD Bruker</t>
  </si>
  <si>
    <t>Bruker XRD benchtop</t>
  </si>
  <si>
    <t>Oprema je postavljena v pisarni št. 201 na Inštitutu za raziskovanje krasa ZRC SAZU v Postojni, Titov trg 2. Oprema je predvsem namenjena raziskovalnemu delu in izvajanju projektov Inštituta  (licenca). Pogoji uporabe se določijo glede na specifiko poizvedbe morebitnih interesentov.</t>
  </si>
  <si>
    <t>The equipment is installed in room 201 of the Karst Research Institute ZRC SAZU in Postojna, Titov trg 2. The equipment is primarily intended for the research work and implementation of projects of the Institute  (license). Terms of use are determined according to specific inquiries by potential users.</t>
  </si>
  <si>
    <t>XRD je namenjen določanju mineralne sestave vzorcev kamnin in sipkih sedimentov.</t>
  </si>
  <si>
    <t>XRD is intended to determine the mineral composition of rock samples and bulk sediments.</t>
  </si>
  <si>
    <t>P6-0101</t>
  </si>
  <si>
    <t>Mateja Ferk</t>
  </si>
  <si>
    <t>Laboratorijska oprema za analizo sedimenta</t>
  </si>
  <si>
    <t>Laboratory equipment for sediment analyses</t>
  </si>
  <si>
    <t>Po predhodnem dogovoru s skrbnikom opreme</t>
  </si>
  <si>
    <t>By previous agreement of the equipment manager</t>
  </si>
  <si>
    <t>Analiza sestave sedimentov in meritve velikostnih frakcij sedimenta.</t>
  </si>
  <si>
    <t>Analyses of sediment composition, and grain size analyses.</t>
  </si>
  <si>
    <t>http://is.zrc-sazu.si/oprema</t>
  </si>
  <si>
    <t>Blaž Komac</t>
  </si>
  <si>
    <t>N6-0070</t>
  </si>
  <si>
    <t>Rok Ciglič</t>
  </si>
  <si>
    <t>N1-0162</t>
  </si>
  <si>
    <t>Matej Lipar</t>
  </si>
  <si>
    <t>Merjenje Triglavskega ledenika</t>
  </si>
  <si>
    <t>Matej Gabrovec</t>
  </si>
  <si>
    <t>J6-2592</t>
  </si>
  <si>
    <t>Mateja Breg Valjavec</t>
  </si>
  <si>
    <t>J1-2478</t>
  </si>
  <si>
    <t>J6-2591</t>
  </si>
  <si>
    <t>Drago Kunej</t>
  </si>
  <si>
    <t>Avdio sistem za obdelavo in arhiviranje zvočnega gradiva</t>
  </si>
  <si>
    <t>Audio system for processing and archiving of audio material</t>
  </si>
  <si>
    <t>Oprema je predvsem namenjena raziskovalnemu delu in izvajanju projektov na GNI in drugih inštitutih ZRC SAZU. Pogoji uporabe za morebitne zunanje uporabnike se določijo v dogovoru s skrbnikom opreme.</t>
  </si>
  <si>
    <t>The access is supported for scientists and researchers on the Institute of Ethnomusicology, and other institutes of ZRC SAZU. Terms of use for potecial external users are determined in agreement with the equipment manager.</t>
  </si>
  <si>
    <t>Sistem omogoča zanesljivo in kakovostno terensko snemanje in migracijo analognega in digitalnega gradiva v avdio delovno postajo ter zaščito, arhiviranje in dolgoročno hrambo zvočnega gradiva. Zagotavljati digitalno restavriranje, editiranje in postprodukcijo arhivskega gradiva za potrebe analize posnete vsebine in objavljanja zvočnega gradiva.</t>
  </si>
  <si>
    <t>The system support reliable and high-quality field recording and migration of analog and digital material to the audio workstation and safeguarding, archiving and long-term storage of audio material. It enables digital restoration, editing and post-production of archive material for the needs of analysis of recorded content and publication of audio material.</t>
  </si>
  <si>
    <t>Obdelava in hranjenje zvočnega gradiva Slovenskega gledališkega inštituta – projektno sodelovanje s Slovenskim gledališkim inštitutom pri digitalizaciji, arhiviranju in hranjenju zvočnega gradiva</t>
  </si>
  <si>
    <t>Adrijan Košir</t>
  </si>
  <si>
    <t>Nadgradnja vrstičnega elektronskega mikroskopa s katodnoluminiscenčnim in grobovakuumskim detektorjem sekundarnih elektronov ter sistemom za korealativno mikroskopijo</t>
  </si>
  <si>
    <t>Upgrade of a Scanning Electron Microscope with a CL and LV SED detector and  a system for correlaive microscopy</t>
  </si>
  <si>
    <t xml:space="preserve">Oprema je del laboratorija za mikroskopijo in je nameščena na SEMmikroskopu JEOL IT100 na Gosposki 13. Dostop do opreme po predhodnem dogovoru s skrbnikom. </t>
  </si>
  <si>
    <t>The equipment is part of  Laboratory for Microscopy and is mounted on JEOL IT100 SEM at Gosposka 13.  Access upon agreement with lab management.</t>
  </si>
  <si>
    <t xml:space="preserve">Mikroskopska analiza geoloških, arheoloških, bioloških in drugih naravnih in umetnih materialov. </t>
  </si>
  <si>
    <t>Microscopic analysys of geological, archaeological, biological and other natural and artificial materials.</t>
  </si>
  <si>
    <t>J1-9185</t>
  </si>
  <si>
    <t>Andrea Martin Perez</t>
  </si>
  <si>
    <t>0510-0782</t>
  </si>
  <si>
    <t>UL FS</t>
  </si>
  <si>
    <t>0782-004</t>
  </si>
  <si>
    <t>P2-0241</t>
  </si>
  <si>
    <t>prof. dr. E. Govekar</t>
  </si>
  <si>
    <t>Sistem za vizualno karakterizacijo obdelovalnih procesov in parametrov</t>
  </si>
  <si>
    <t>System for visual characterisation of manufacturing</t>
  </si>
  <si>
    <t>Oprema je dostopna v laboratoriju in je na razpolago večim souporabnikom Fakultete pod nadzorom usposobljenega člana raziskovalne skupine. Kontakt: edvard.govekar@fs.uni-lj.si</t>
  </si>
  <si>
    <t>The equipment is available in the laboratory and is available to several users under the supervision of a qualified member of the research group. Contact: edvard.govekar@fs.uni-lj.si</t>
  </si>
  <si>
    <t>Oprema se uporablja za vizualizacijo procesov v vidnem in infrardečem spektru.</t>
  </si>
  <si>
    <t>Equipment is used for visualization in the visible and infrared spectrum.</t>
  </si>
  <si>
    <t>https://www.fs.uni-lj.si/raziskovalna_dejavnost/raziskovalna_dejavnost/oprema/2016050519260135/</t>
  </si>
  <si>
    <t>Edvard Govekar</t>
  </si>
  <si>
    <t>0782-034</t>
  </si>
  <si>
    <t>P2-0223</t>
  </si>
  <si>
    <t>prof. dr. I. Golobič</t>
  </si>
  <si>
    <t>Hitrotekoči sistem za spremljanje dinamičnih in termičnih procesov</t>
  </si>
  <si>
    <t>Fast speed fluid system for monitoring dynamical and thermo processes</t>
  </si>
  <si>
    <t>Preko spletnega ali e-mail kontakta iztok.golobic@fs.uni-lj.si je oprema skupaj z operaterjem razpoložljiva z najavo vsaj  3 dni pred snemanjem</t>
  </si>
  <si>
    <t>Via web or e-mail contact iztok.golobic@fs.uni-lj.si the equipment is available together with the operator. The reservation in needed at least 3 days before.</t>
  </si>
  <si>
    <t>Spremljanje hitrih in izjemno hitrih pojavov v laboratorijskem, industrijskem in naravnem okolju ob snemanju z več deset tisoč slik na sekundo. Omogočeno snemanje tudi preko mikroskopa do 1500 kratne povačave.</t>
  </si>
  <si>
    <t>https://www.fs.uni-lj.si/raziskovalna_dejavnost/raziskovalna_dejavnost/oprema/2016051309323693/</t>
  </si>
  <si>
    <t>Iztok Golobič</t>
  </si>
  <si>
    <t>Tržni projekti</t>
  </si>
  <si>
    <t>0782-016</t>
  </si>
  <si>
    <t>P2-0231</t>
  </si>
  <si>
    <t>prof. dr. M. Kalin</t>
  </si>
  <si>
    <t>Naprava za raziskavo fretinga s pripradajočo opremo za analizo površin</t>
  </si>
  <si>
    <t>Fretting test rig with equipment for contact surface analysis</t>
  </si>
  <si>
    <t>Oprema je na razpolago na CTD, Bogišičeva 8 po predhodnem dogovoru. Kontakt: mitjan.kalin@fs.uni-lj.si</t>
  </si>
  <si>
    <t xml:space="preserve">Equipment is available at CTD, Bogišičeva 8 with preliminary arrangement. Contact: mitjan.kalin@fs.uni-lj.si
</t>
  </si>
  <si>
    <t xml:space="preserve">Oprema je namenjena raziskavi mehanizma fretting obrabe, ki se pojavlja pri nihanjih z veliko frekvenco in amplitudo v mikrometerskem področju. S pomočjo opreme je moč zasledovati in analizirati odpornost materialov, površinskih plasti in obdelav pri fretting utrujanju.  </t>
  </si>
  <si>
    <t>The equipment is intended for the research of fretting wear mechanism, which arises at high frequency and high amplitude oscillations in micrometre domain.</t>
  </si>
  <si>
    <t>https://www.fs.uni-lj.si/raziskovalna_dejavnost/raziskovalna_dejavnost/oprema/2016051310145549/</t>
  </si>
  <si>
    <t>Mitjan Kalin</t>
  </si>
  <si>
    <t>L2-9244</t>
  </si>
  <si>
    <t>L2-2618</t>
  </si>
  <si>
    <t>LV EU</t>
  </si>
  <si>
    <t>Z2-1868</t>
  </si>
  <si>
    <t>Marko Polajnar</t>
  </si>
  <si>
    <t>0782-039</t>
  </si>
  <si>
    <t>P2-0270</t>
  </si>
  <si>
    <t>izr. prof. dr. R. Petkovšek</t>
  </si>
  <si>
    <t>Laserski izvori z opremo</t>
  </si>
  <si>
    <t>Laser sources with equipment</t>
  </si>
  <si>
    <t>Dostop do opreme je v domeni vodje Laboratorija. Kontakt: rok.petkovsek@fs.uni-lj.si</t>
  </si>
  <si>
    <t>Laserski izvori z opremo so namenjeni raziskavam laserskih obdelovalnih procesov in laserskih merilnih metod.</t>
  </si>
  <si>
    <t>https://www.fs.uni-lj.si/raziskovalna_dejavnost/raziskovalna_dejavnost/oprema/2016051310180795/</t>
  </si>
  <si>
    <t>Rok Petkovšek</t>
  </si>
  <si>
    <t xml:space="preserve">Pedagoški proces </t>
  </si>
  <si>
    <t xml:space="preserve">Rok Petkovšek, Matija Jezeršek   </t>
  </si>
  <si>
    <t>Naprava za analizo degredacije biološko razgradljivih olj</t>
  </si>
  <si>
    <t>Instrumentation for degradation stability analysis of biodegradable oils</t>
  </si>
  <si>
    <t>Naprava je namenjena analizi obstojnosti biološko razgradljivih olj in drugih olj in masti, s poudarkom na degradacijski stabilnosti. .</t>
  </si>
  <si>
    <t>The instrumentation is intended for analysis of stability of biologically degradable and other oils and greases with emphasis on degradation stability.</t>
  </si>
  <si>
    <t>https://www.fs.uni-lj.si/raziskovalna_dejavnost/raziskovalna_dejavnost/oprema/2016051310343418/</t>
  </si>
  <si>
    <t>0782-028</t>
  </si>
  <si>
    <t>P2-0264</t>
  </si>
  <si>
    <t>doc. dr. L. Slemenik Perše</t>
  </si>
  <si>
    <t>Sistem za analizo mikrodeformacij submikronskih vlaken pri termomehanskem obremenjevanju s pulznim laserjem</t>
  </si>
  <si>
    <t>2003/2004</t>
  </si>
  <si>
    <t>System for analayzing of microdeformations submicronic fibers by thermo-mechanical loading with pulse laser</t>
  </si>
  <si>
    <t>Dostop do opreme je v domeni vodje laboratorija. Kontakt: cem@fs.uni-lj.si</t>
  </si>
  <si>
    <t>Oprema ja namenjena preučevanju morfologije materialov. Omogoča povečavo do 100x10 pri transmisijski ali reflektivni svetlobi. Dodatna oprema omogoča preizkavo pri povišanih temperaturah, do 350°C, spreminjajočih temperaturah s hitrostjo spreminjanja 0,01 do 30°C/min in pripravo vzorcev.</t>
  </si>
  <si>
    <t xml:space="preserve">The main purpose of equipment is specimen morphology investigation. It can be done at magnification up to 100x10 at transmitted or reflected light. Additional equipment allows also investigation at elevated temperature, up to 350°C, temperature scan from 0.01 to 30°C/min and sample preparation.  </t>
  </si>
  <si>
    <t>https://www.fs.uni-lj.si/raziskovalna_dejavnost/raziskovalna_dejavnost/oprema/2016051310390393/</t>
  </si>
  <si>
    <t xml:space="preserve">Lidija Slemenik Perše </t>
  </si>
  <si>
    <t>Pedagoški proces</t>
  </si>
  <si>
    <t>0782-013</t>
  </si>
  <si>
    <t>P2-0266</t>
  </si>
  <si>
    <t xml:space="preserve">izr. prof. dr. F. Pušavec </t>
  </si>
  <si>
    <t>Skenirna naprava Cyclom s tipali</t>
  </si>
  <si>
    <t>Cyclom scanning device with sensors</t>
  </si>
  <si>
    <t>Dostop do skenirne naprave Cyclone je možen po dogovoru z vodjo laboratorija. Opremo je možno najeti stupaj z kvaliificiranim operaterjem. Kontakt: franci.pusavec@fs.uni-lj.si</t>
  </si>
  <si>
    <t>Access to the Cyclon scaning device is possible on a rent bases. Condition for a rent is that with equipment handled qualified operator  and that a rent is paid after use of equipment. Contact: franci.pusavec@fs.uni-lj.si</t>
  </si>
  <si>
    <t xml:space="preserve">Skenirna naprava Cyclone 2 je primerna za zelo natančno 3D-skeniranje površin predmetov oz. dimenzijsko preverjanje predmetov izven proizvodne linije. Skeniranje površine lahko poteka v ravnini (2D-skeniranje) oz. v prostoru (3D-skeniranje), pri čemer se oblikuje t.i. "oblak točk", ki je pravzaprav digitalni zapis površine. </t>
  </si>
  <si>
    <t xml:space="preserve">Renishaw Cyclone 2 scanning device is independant unit for very precise 3D-scanning and measuring tasks outside the production lines. Enclosed software offers a lot options concerning different ways to gather data from unknown 2D- profiles and 3D-surface.
</t>
  </si>
  <si>
    <t>https://www.fs.uni-lj.si/raziskovalna_dejavnost/raziskovalna_dejavnost/oprema/2016051310413723/</t>
  </si>
  <si>
    <t>P2-0226</t>
  </si>
  <si>
    <t>Franci Pušavec</t>
  </si>
  <si>
    <t>Usposabljanje MR - Luka Kastelic</t>
  </si>
  <si>
    <t>Uvajanje novih operaterjev</t>
  </si>
  <si>
    <t>0782-001</t>
  </si>
  <si>
    <t>P2-0162</t>
  </si>
  <si>
    <t>prof. dr. B. Šarler</t>
  </si>
  <si>
    <t>CTA anemometer</t>
  </si>
  <si>
    <t>Constant Temperature Anemometer</t>
  </si>
  <si>
    <t>Dostop do opreme je v domeni vodje Laboratorija. Kontakt:bozidar.sarler@fs.uni-lj.si</t>
  </si>
  <si>
    <t>Access to equipment is in the domain of the Head of Laboratory. Contact: bozidar.sarler@fs.uni-lj.si</t>
  </si>
  <si>
    <t>CTA anemometer omogoča merjenje lokalne dinamike hitrosti v kapljevinah in plinih.</t>
  </si>
  <si>
    <t>CTA anemometer allows measurements of local velocity dynamics in gases and liquids.</t>
  </si>
  <si>
    <t>https://www.fs.uni-lj.si/raziskovalna_dejavnost/raziskovalna_dejavnost/oprema/2016051310590162/</t>
  </si>
  <si>
    <t>Božidar Šarler</t>
  </si>
  <si>
    <t>0782-030</t>
  </si>
  <si>
    <t>prof. dr. R. Šturm</t>
  </si>
  <si>
    <t>Sistem za popis integritete površin po mehanski in toplotni obdelavi</t>
  </si>
  <si>
    <t>System for survey of surface integrity after mechanical and thermo processing</t>
  </si>
  <si>
    <t>Ponedeljek - petek,  kadar oprema ni zasedena zaradi vaj. Kontakt:  roman.sturm@fs.uni-lj.si</t>
  </si>
  <si>
    <t>Monday - Friday, when the equipment is available. Contact:  roman.sturm@fs.uni-lj.si</t>
  </si>
  <si>
    <t>SEM - elektronska mikroskopija, EDS analiza, WDS analiza; Natezni preizkus do 45 kN upogibni  in tlačni preizkus, preizkušanje lepljenih in varjenih spojev, preizkušanje dinamične trdnosti, določanje da/dn oz. hitrosti širjenja razpok, določanje odpornosti materialov in površinskih zaščitnih slojev proti koroziji. Možnost uporabe različnih vrst korozivnih medijev z različno koncentracijo.</t>
  </si>
  <si>
    <t>https://www.fs.uni-lj.si/raziskovalna_dejavnost/raziskovalna_dejavnost/oprema/2016051312194154/</t>
  </si>
  <si>
    <t>Modificiran ekstruder z regulacijo termo-mehanske obremenitve materiala</t>
  </si>
  <si>
    <t>Modificated extrudor with regulation of thermo-mechanical load of material</t>
  </si>
  <si>
    <t>Izposoja možna v skladu z dogovorom, kontakt: cem@fs.uni-lj.si</t>
  </si>
  <si>
    <t>Ekstrudor je namenjen ekstrudiranju prahu in granul plastike pri temperaturnem območju med sobno temp. in 400 °C. Ekstrudiran material ima lahko krožno obliko prereza ali pa je ekstrudiran v obliki traku.</t>
  </si>
  <si>
    <t xml:space="preserve">Extruder is designed for extrusion of powder and plastic granules in a temperature range between room temp. and 400 ° C. Extruded material may have circular or tape shape. </t>
  </si>
  <si>
    <t>https://www.fs.uni-lj.si/raziskovalna_dejavnost/raziskovalna_dejavnost/oprema/2016051312255269/</t>
  </si>
  <si>
    <t>novo – procesiranje</t>
  </si>
  <si>
    <t>novo – ekstrudor</t>
  </si>
  <si>
    <t>L2-9443</t>
  </si>
  <si>
    <t>0782-015</t>
  </si>
  <si>
    <t>P2-0182</t>
  </si>
  <si>
    <t>prof. dr. M. Nagode</t>
  </si>
  <si>
    <t>Merilna in računalniška oprema za specialna razvojna vrednotenja</t>
  </si>
  <si>
    <t>Mesurement and CAE equipment for special R&amp;D evaluations</t>
  </si>
  <si>
    <t>Do opreme imajo dostop partnerji razvojnega centra CRV ter ostali partnerji laboratorija LAVEK na UL-FS, s katerimi sodelujemo na skupnih razvojnih in raziskovalnih projektih. Kontakt: marko.nagode@fs.uni-lj.si</t>
  </si>
  <si>
    <t>Merilna in računalniška oprema, ki je bila kupljena v sklopu paketa 12, je namenjena izključno za eksperimentalno in numerično vrednotenje obnašanja konstrukcij, ki so obremenjene z ekstremnimi mehanskimi obremenitvami (npr. trk vozila). Eksperimentalna oprema obsega triosne pospeškomerje z univerzalnimi moduli za kondicioniranje signalov, hitro kamero in laserska senzorja pomikov. Oprema za numerično vrednotenje obsega programsko opremo za izvajanje simulacij izrazito dinamičnih pojavov ter ustrezno razširitev strojne opreme.</t>
  </si>
  <si>
    <t>https://www.fs.uni-lj.si/raziskovalna_dejavnost/raziskovalna_dejavnost/oprema/2016051312260770/</t>
  </si>
  <si>
    <t>Marko Nagode</t>
  </si>
  <si>
    <t>Oprema za raziskave in karakterizacijo obrabnih mehanizmov na področju nanotribologije</t>
  </si>
  <si>
    <t xml:space="preserve">Equipment for investigation and characterization of wear nano-tribological mechanisms </t>
  </si>
  <si>
    <t xml:space="preserve">Oprema omogoča raziskavo obrabnih mehanizmov na nano področju, kar vključuje obremenitve v območju nN in pomike v področju 10nm – 10 µm. S pomočjo opreme je možna raziskava in karakterizacija triboloških procesov v nanopodročju za različne vrste materialov, površinskih plasti in obdelav s poudarkom na interakcijah med površino in mazivom. </t>
  </si>
  <si>
    <t>The equipment provides means of research for nano-scale wear mechanisms, which involves loads in nN range and strokes in the 10 nm - 10 µm range. The equipment provides possibilities for research and characterization of nano-scale tribological processes for different types of materials, surface layers and surface treatement with emphasis on interactions between surface and lubricant.</t>
  </si>
  <si>
    <t>https://www.fs.uni-lj.si/raziskovalna_dejavnost/raziskovalna_dejavnost/oprema/2016051312341101/</t>
  </si>
  <si>
    <t>0782-002</t>
  </si>
  <si>
    <t>P2-0263</t>
  </si>
  <si>
    <t>doc. dr. M. Brojan</t>
  </si>
  <si>
    <t>Temperaturna komora z zahtevanim priborom, merilno in programsko opremo za mehansko analizo inteligentnih gradiv</t>
  </si>
  <si>
    <t>Temperature chamber with required equipment, mesurament and programm equipment for analyzing intelligent elements</t>
  </si>
  <si>
    <t>Dostop do opreme je v domeni vodje laboratorija. Kontakt miha.brojan@fs.uni-lj.si</t>
  </si>
  <si>
    <t>Uporablja se za analizo mehanskih lastnosti gradiv.</t>
  </si>
  <si>
    <t>https://www.fs.uni-lj.si/raziskovalna_dejavnost/raziskovalna_dejavnost/oprema/2016051312442302/</t>
  </si>
  <si>
    <t>Miha Boltežar</t>
  </si>
  <si>
    <t>Laserska izvora z opremo</t>
  </si>
  <si>
    <t>Dostop do opreme je v domeni vodje laboratorija. Kontakt rok.petkovsek@fs.uni-lj.si</t>
  </si>
  <si>
    <t>Access to equipment is in the domain head of the laboratory. Contact rok.petkovsek@fs.uni-lj.si</t>
  </si>
  <si>
    <t>Lasersik izvori z opremo so namenjeni raziskavam laserskih obdelovalnih procesov in laserskih merilnih metod.</t>
  </si>
  <si>
    <t>https://www.fs.uni-lj.si/raziskovalna_dejavnost/raziskovalna_dejavnost/oprema/2016051312464629/</t>
  </si>
  <si>
    <t xml:space="preserve">Pedagoški proces  </t>
  </si>
  <si>
    <t>Sistem za karakterizacijo tehnoloških procesov</t>
  </si>
  <si>
    <t>2004/2005</t>
  </si>
  <si>
    <t>System for characterization of technological processes</t>
  </si>
  <si>
    <t>Direktni kontakt s skrbnikom; za vsak primer posebej. Kontakt: edvard.govekar@fs.uni-lj.si</t>
  </si>
  <si>
    <t>Oprema se uporablja pri zajemanju in analizi podatkov.</t>
  </si>
  <si>
    <t>https://www.fs.uni-lj.si/raziskovalna_dejavnost/raziskovalna_dejavnost/oprema/2016051312521682/</t>
  </si>
  <si>
    <t>0782-009</t>
  </si>
  <si>
    <t>prof. dr. A. Kitanovski/   izr. prof. dr. U. Stritih</t>
  </si>
  <si>
    <t>18580,   15163</t>
  </si>
  <si>
    <t>Merilna oprema za merjenje temparaturnih polj (termovizijska kamera)</t>
  </si>
  <si>
    <t>FLIR ThermaCAM S65 -FLIR Systems</t>
  </si>
  <si>
    <t>Možnost izposoje za največ 3 dni. Kontakt: andrej.kitanovski@fs.uni-lj.si in  uros.stritih@fs.uni-lj.si.</t>
  </si>
  <si>
    <t>Possible renting for max. 3 days. Contact:  andrej.kitanovski@fs.uni-lj.si and  uros.stritih@fs.uni-lj.si.</t>
  </si>
  <si>
    <t>Termokamera za brezdotično merjenje površinskih temperatur. Dodatne informacije Fakulteta za strojništvo, tel. 01 4771103.</t>
  </si>
  <si>
    <t>Infrared camera for contactless measurements of the surface temperatures. Additional info Fakulteta za strojništvo, tel. 01 4771103.</t>
  </si>
  <si>
    <t>https://www.fs.uni-lj.si/raziskovalna_dejavnost/raziskovalna_dejavnost/oprema/2016051312550686/</t>
  </si>
  <si>
    <t>Andrej Kitanovski,    Uroš Stritih</t>
  </si>
  <si>
    <t>Tlačni senzor s procesno enoto</t>
  </si>
  <si>
    <t>Pressure sensor processing unit</t>
  </si>
  <si>
    <t>Dostop do opreme je v domeni vodje laboratorija. Kontakt:bozidar.sarler@fs.uni-lj.si</t>
  </si>
  <si>
    <t>Access to equipment is in the domain of the head of laboratory. Contact: bozidar.sarler@fs.uni-lj.si</t>
  </si>
  <si>
    <t>Optični senzor omogoča lokalne meritve dinamike tlaka v fluidih.</t>
  </si>
  <si>
    <t>Optical sensor allows local measurements of pressure dynamics in fluids.</t>
  </si>
  <si>
    <t>https://www.fs.uni-lj.si/raziskovalna_dejavnost/raziskovalna_dejavnost/oprema/2016051312583891/</t>
  </si>
  <si>
    <t xml:space="preserve">Sistem za refunkcionalizacijo konstrukcijskih polimerov
</t>
  </si>
  <si>
    <t>2007/2008</t>
  </si>
  <si>
    <t>System for refunctionanalayzing of construction polymers</t>
  </si>
  <si>
    <t>Opreme je namenjena reološkim preiskavam materiala v skladu z ISO 3219 in ISO 6721 standardom. Poleg tega pa je na napravi možno izvesti tudi teste strižnega lezenja in relaksacije.</t>
  </si>
  <si>
    <t>The main purpose of equipment is investigation of a material rheology in compliance with ISO 3219 and ISO 6721. Besides that, also shear creep/relaxation characterization can be performed.</t>
  </si>
  <si>
    <t>https://www.fs.uni-lj.si/raziskovalna_dejavnost/raziskovalna_dejavnost/oprema/2016051313101573/</t>
  </si>
  <si>
    <t>J2-9443</t>
  </si>
  <si>
    <t>Z2-1865</t>
  </si>
  <si>
    <t>Alexandra Aulova</t>
  </si>
  <si>
    <t>Naprava za izvajanje prilagojenih triboloških testov</t>
  </si>
  <si>
    <t>Interchangeable machine for adjustable tribological testing</t>
  </si>
  <si>
    <t>Naprava za izvajnaje prilagojenih triboloških testov s silami, ki omogočajo analizo vpliva pojavov majhnih sil, predvsem adsorbiranih mejnih plasti, ki zahtevajo resolucijo učinka Van der Waalsovih sil, elektrostatskih sil, sil meniskus učikov ipd, torej preizkusi v redu velikosti mini-Newronov.</t>
  </si>
  <si>
    <t>Interchangeable machine for adjustable tribological testing. Enables the analysis of effects of small forces (mN), adsorbed boundary films, Van der Waals and electrostacic forces, meniscus forces etc.</t>
  </si>
  <si>
    <t>https://www.fs.uni-lj.si/raziskovalna_dejavnost/raziskovalna_dejavnost/oprema/2016051313183017/</t>
  </si>
  <si>
    <t>Naprava za merjenje debelin "in-situ" mejnih mazalnih  filmov v rangu nanometrske skale</t>
  </si>
  <si>
    <t>Traction machine for “in-situ” measurement of boundary lubricating films on nanoscale range</t>
  </si>
  <si>
    <t>Naprava za merjenje debelin "in-situ" mejnih mazalnih  filmov v rangu nanometrske skale.</t>
  </si>
  <si>
    <t>Machine for in-situ measurement of boundary lubrication films in the nanometre range.</t>
  </si>
  <si>
    <t>https://www.fs.uni-lj.si/raziskovalna_dejavnost/raziskovalna_dejavnost/oprema/2016051313211320/</t>
  </si>
  <si>
    <t>Sistem za karakterizacijo vedenja časovno-odvisnih materialov na nano in mikro skali (Nanoindenter – sistem za nanoin-dentacijo)</t>
  </si>
  <si>
    <t xml:space="preserve">Nanoindenter – system for nano-indentation </t>
  </si>
  <si>
    <t>Sistem za nanoindentacijo omogoča določitev Young-ovega modula in trdote v skladu s standardom ISO 14577. Sistem je nadgrajen z modulom za meritve modula elastičnosti in trdote (togosti) kot kontinuirne (dinamične) funkcije globine indentacije, primerno za različne materiale (kovine, polimeri, tanke plasti, zlitine, keramika, itd.).</t>
  </si>
  <si>
    <t>The Nano Indenter enables to measure Young’s modulus and hardness in compliance with ISO 14577. System is upgraded with Continuous Stiffness Measurement module that allows dynamic properties characterization of different kinds of materials (metals, polymers, thin films, alloys, ceramics, etc.).</t>
  </si>
  <si>
    <t>https://www.fs.uni-lj.si/raziskovalna_dejavnost/raziskovalna_dejavnost/oprema/2016051313231697/</t>
  </si>
  <si>
    <t>novo – nanoindenter</t>
  </si>
  <si>
    <t>0782-040</t>
  </si>
  <si>
    <t>izr. prof. dr. M. Jezeršek</t>
  </si>
  <si>
    <t>Eksperimentalni laserski sistem za mikro-obdelave</t>
  </si>
  <si>
    <t>Experimental laser based micro-machining system</t>
  </si>
  <si>
    <t>Oprema je dostopna v laboratoriju KOLT po predhodnem dogovoru s skrbnikom opreme. Kontakt: matija.jezersek@fs.uni-lj.si</t>
  </si>
  <si>
    <t>Equipment is available in the laboratory KOLT by prior arrangement with the administrator of the equipment. Contact: matija.jezersek@fs.uni-lj.si</t>
  </si>
  <si>
    <t xml:space="preserve">Oprema je namenjena raziskavam laserskih mikro-obdelovalnih procesov ter pripadajočih optodinamskih pojavov. Poseben poudarek je namenjen optimizaciji procesov z uporabo sprotnih metod merjenja procesnih parametrov.  </t>
  </si>
  <si>
    <t>The equipment is intended for research into laser micro-processing and related optodynamic phenomena. Special emphasis is given to optimization of processes by using real-time measuring of process parameters.</t>
  </si>
  <si>
    <t>https://www.fs.uni-lj.si/raziskovalna_dejavnost/raziskovalna_dejavnost/oprema/2016051313263563/</t>
  </si>
  <si>
    <t>P2-0392</t>
  </si>
  <si>
    <t>Matija Jezeršek</t>
  </si>
  <si>
    <t>Matija Jezeršek, Rok Petkovšek</t>
  </si>
  <si>
    <t xml:space="preserve">Vertikalni rezkalni center - visokohitrostni obdelovalni stroj
</t>
  </si>
  <si>
    <t>High speed milling machine Sodick MC 430L</t>
  </si>
  <si>
    <t>Zunanji uporabniki, ki bi želeli uporabljati kapacitete stoja za izdelavo svojih testnih izdelkov je lahko izdelavo izdelkov na stroju naročijo operaterju v laboratoriju za odrezavnje po dogovoru s predstojnikom in vljavnem ceniku delovne ure stroja+operaterja. Kontakt: franci.pusavec@fs.uni-lj.si</t>
  </si>
  <si>
    <t>Access to the high speed milling machine is possible on a rent bases. Condition for a rent is that with equipment handled qualified operator  and that a rent is paid after use of equipment. Contact: franci.pusavec@fs.uni-lj.si</t>
  </si>
  <si>
    <t>CNC-stroj (tip: MC 430L) proizvajalca SODICK, je namenjen za raziskave in izobraževanje na področju visoko- preciznega frezanja in mikro-frezanja najbolj zahtevnih materialov in kompleksnih geometrij. Nova generacija visoko hitrostnih (HSC) frezalnih centrov združuje linearne pogone na vseh oseh, s čimer je zagotovljena visoka dinamična odzivnost stroja (pospeški do 10 m/s2) in najvišja stopnja preciznosti obdelave v mikrometrskem področju pri maksimalnih vrtljajih glavnega vretena (do 40.000 vrt/min). Upravljanje stroja je izredno enostavno zahvaljujoč novemu krmilniku zasnovanem na Windows XP-okolju, ki je kombiniran s Sodick-ovo kontrolo gibanja. Vsa omenjena inovativna tehnologija, združena v CNC-stroju postavlja nove standarde za naslednjo generacijo mikro frezanja.</t>
  </si>
  <si>
    <t>CNC-machine (type: MC 430l) manufactured by SODICK , is used for research and education in the field of high-precision micro-milling and milling most challenging materials and complex geometries. A new generation of high-speed (HSC) milling centers combines linear drives in all axes, thus ensuring a high dynamic response of the machine (accelerations up to 10 m/s2) and the highest level of precision processing in the field of micrometers in maximum spindle speeds (up to 40,000 rev / min). To operate the machine is very easy thanks to the new controller concept based on Windows XP-environment, which is combined with Sodick ovo movement control. All mentioned innovative technology combined into a CNC machine sets new standards for the next generation of micro-milling.</t>
  </si>
  <si>
    <t>https://www.fs.uni-lj.si/raziskovalna_dejavnost/raziskovalna_dejavnost/oprema/2016051314404743/</t>
  </si>
  <si>
    <t>L2-1836</t>
  </si>
  <si>
    <t>0782-037</t>
  </si>
  <si>
    <t>doc. dr. T. Češnovar</t>
  </si>
  <si>
    <t xml:space="preserve">Visokozmogljivi računski sestav  HPCFS
</t>
  </si>
  <si>
    <t>2010            2016 (nadgradnja)</t>
  </si>
  <si>
    <t>High performance compute cluster HPCFS</t>
  </si>
  <si>
    <t>drugi javni viri       Paket 16 (nadgradnja)</t>
  </si>
  <si>
    <t>Zunanji uporabniki, ki bi želeli uporabljati računske kapacitete za svoje namene lahko le te najamejo po dogovoru in veljavnem ceniku za zunanje uporabnike. Kontakt:
leon.kos@fs.uni-lj.si      (cena je določena za 150 jeder na uro)</t>
  </si>
  <si>
    <t>External access to computing facilities is granted on the basis of agreement and price list for external users. Contact:
leon.kos@fs.uni-lj.si</t>
  </si>
  <si>
    <t>Sestav računalnikov (cluster) lahko s porazdelitvijo na več vzporednih procesov rešuje probleme, ki bi zahtevali tedne, mesec ali celo leto pri dveh, treh ali štirih procesorskih enotah. S sestavom, ki ima 500 ali več procesorskih enot se ta čas bistveno skrajša in predvsem omogoča pospešen vpogled v rezultate. Tako dosežemo hitrejše iskanje rešitve, ki je na namiznem računalniku celo nemogoča. Na področju simulacij tehničnih sistemov je uporaba takih super računalnikov samoumevna.</t>
  </si>
  <si>
    <t>Computing cluster enables parallel solving of numerical problem tat could take weeks and more on desktop computer. Cluster with 768 procesors can quickly solve such problems and provides results in a timely maner. Faster turnaround enables research that is on desktop computer nearly impossible.</t>
  </si>
  <si>
    <t>http://hpc.fs.uni-lj.si/</t>
  </si>
  <si>
    <t>PS ULFS 0782</t>
  </si>
  <si>
    <t xml:space="preserve">prof. dr. Mitjan Kalin, dekan </t>
  </si>
  <si>
    <t>Programska oprema ANSYS za HPCFS</t>
  </si>
  <si>
    <t>ANSYS simulation software suite for HPCFS</t>
  </si>
  <si>
    <t xml:space="preserve">drugi javni viri       </t>
  </si>
  <si>
    <t>Zunanji uporabniki, ki bi želeli uporabljati računske kapacitete za svoje namene lahko le te najamejo po dogovoru in veljavnem ceniku za zunanje uporabnike. Kontakt:
leon.kos@fs.uni-lj.si</t>
  </si>
  <si>
    <t>Usage of the software is linked to valid HPCFS access and project requiring such software based on the total available licences and academic research agreement with ANSYS for such use. Contact:
leon.kos@fs.uni-lj.si</t>
  </si>
  <si>
    <t>ANSYS simulation sofware provides numerical finite element and finite volume simualtions to the compute cluster. Multiphysics simulated includes static, dynamic, stability, temperature and heat transfer analyses of solids and fluids.</t>
  </si>
  <si>
    <t>v ceni HPCFS</t>
  </si>
  <si>
    <t>Profilometer optični 3D</t>
  </si>
  <si>
    <t>3D optical interferometer</t>
  </si>
  <si>
    <t>Oprema je na razpolago na TINT, Bogišičeva 8 po predhodnem dogovoru. Kontakt: mitjan.kalin@fs.uni-lj.si</t>
  </si>
  <si>
    <t xml:space="preserve">Equipment is available at TINT, Bogišičeva 8 with preliminary arrangement. Contact: mitjan.kalin@fs.uni-lj.si
</t>
  </si>
  <si>
    <t>Interferometer se uporablja za analizo topografij gladkih in hrapavoh površin z resolucijo pod 1 nm. Uporablja se lahko za analizo teksturiranih površin, za analizo obrabnih mehanizmov in obrabnih sledi, za geometrijske meritve, …</t>
  </si>
  <si>
    <t>3D optical interferoemter can be used for the topographical analyses of smooth and rough surfaces witn sub-nanometer resolutions. It can also be used for analyses of textured surfaces, analyses of wear mechanism and wear tracks, for the geometrical measurements, ...</t>
  </si>
  <si>
    <t>https://www.fs.uni-lj.si/raziskovalna_dejavnost/raziskovalna_dejavnost/oprema/2016051314543412/</t>
  </si>
  <si>
    <t>0782-007</t>
  </si>
  <si>
    <t xml:space="preserve">prof. dr. M. Boltežar </t>
  </si>
  <si>
    <t>Kalibrator pospeškov z opremo</t>
  </si>
  <si>
    <t>Accelerometer calibrator</t>
  </si>
  <si>
    <t xml:space="preserve">Dostop do opreme je v domeni vodje laboratorija.
Kontakt: miha.boltežar@fs.uni-lj.si </t>
  </si>
  <si>
    <t xml:space="preserve">One should send an email to prof. Boltežar. Contact: miha.boltežar@fs.uni-lj.si </t>
  </si>
  <si>
    <t>Oprema omogoča izvajanje kalibracije pospeškomerov.</t>
  </si>
  <si>
    <t>The equipment allows one to calibrate accelerometers.</t>
  </si>
  <si>
    <t>https://www.fs.uni-lj.si/raziskovalna_dejavnost/raziskovalna_dejavnost/oprema/2016051314582530/</t>
  </si>
  <si>
    <t>L2-1837</t>
  </si>
  <si>
    <t>0782-029</t>
  </si>
  <si>
    <t>izr. prof. dr. P. Podržaj</t>
  </si>
  <si>
    <t xml:space="preserve">Oprema za nadzor in procesiranja aktivnih optičnih vlaken z ohranjanjem polarizacije
</t>
  </si>
  <si>
    <t>Equipment for control and processing of PM optical fibers</t>
  </si>
  <si>
    <t>Kontakt skrbnika opreme. Tel: 4771 213; E-mail: primoz.podrzaj@fs.uni-lj.si</t>
  </si>
  <si>
    <t>Contact with the person responsible for the equipment. Contact: primoz.podrzaj@fs.uni-lj.si</t>
  </si>
  <si>
    <t>Oprema za nadzor in procesiranja aktivnih optičnih vlaken z ohranjanjem polarizacije</t>
  </si>
  <si>
    <t>Equipment for control and processing of PM optical fibers.</t>
  </si>
  <si>
    <t>https://www.fs.uni-lj.si/raziskovalna_dejavnost/raziskovalna_dejavnost/oprema/2016051315013907/</t>
  </si>
  <si>
    <t>Laserski sistemi in merilni pribor</t>
  </si>
  <si>
    <t>Laser systems and measurement equipment</t>
  </si>
  <si>
    <t>Paket  16</t>
  </si>
  <si>
    <t>Direct contact with the administrator for each case. Contact: edvard.govekar@.uni-lj.si</t>
  </si>
  <si>
    <t>Oprema se uporablja za lasersko obdelavo snovi ter karakterizacijo laserskega sistema in procesa.</t>
  </si>
  <si>
    <t>The equipment is used for laser manufacturing and characterization of the laser system and process.</t>
  </si>
  <si>
    <t>https://www.fs.uni-lj.si/raziskovalna_dejavnost/raziskovalna_dejavnost/oprema/2016051315044480/</t>
  </si>
  <si>
    <t>0782-024</t>
  </si>
  <si>
    <t>P2-0401</t>
  </si>
  <si>
    <t>prof. dr. T. Katrašnik</t>
  </si>
  <si>
    <t>PEMS sistem</t>
  </si>
  <si>
    <t>Portable emission measurement system</t>
  </si>
  <si>
    <t>drugi javni viri, tržni viri</t>
  </si>
  <si>
    <t>Oprema je na voljo po predhodnem dogovoru. Opremo je možno najeti le z operaterjem. Kontakt: tomaz.katrasnik@fs.uni-lj.si</t>
  </si>
  <si>
    <t>Equipment is available by prior arrangement. The equipment can only be rented with an operator. Contact: tomaz.katrasnik@fs.uni-lj.si</t>
  </si>
  <si>
    <t>Oprema je namenjena merjenju plinskih onesnažil v izpušnih plinih motorjev z notranjim zgorevanjem med vožnjo z vozilom.</t>
  </si>
  <si>
    <t>Equipment is aimed for measurements of gaseous exhaust emissions of internal combustion engine during regular driving with a vehicle.</t>
  </si>
  <si>
    <t>https://www.fs.uni-lj.si/raziskovalna_dejavnost/raziskovalna_dejavnost/oprema/2016051315073121/</t>
  </si>
  <si>
    <t>Tomaž Katrašnik</t>
  </si>
  <si>
    <t>pedagoški proces</t>
  </si>
  <si>
    <t xml:space="preserve">Tržni projekti </t>
  </si>
  <si>
    <t>Z2-1862</t>
  </si>
  <si>
    <t>Tine Seljak</t>
  </si>
  <si>
    <t>Usposabljanje MR Žiga Rosec</t>
  </si>
  <si>
    <t>3D tiskalnik ProJet 3510 SD</t>
  </si>
  <si>
    <t>3D printer ProJet 3510 SD</t>
  </si>
  <si>
    <t>Stroja ne morejo uporabljati posamezniki, lahko pa vsak naroči izdelke iz stroja. Kontakt: david.homar@fs.uni-lj.si</t>
  </si>
  <si>
    <t>The machine can not be used by individuals, but you can order any product from the machine. Contact: david.homar@fs.uni-lj.si</t>
  </si>
  <si>
    <t>3D tiskalnik ProJet 3510 SD je namenjen izdelavi prototipov in končnih izdelkov. Izdelki so narejeni s tehnologijo dodajanja plasti. Izdelek je narejen direktno iz računalniškega modela.</t>
  </si>
  <si>
    <t>3D printer ProJet 3510 SD is intended for rapid prototyping and production of plastic parts by photopolymer jetting process. That is process where product is built directly from computer model by adding layers.</t>
  </si>
  <si>
    <t>https://www.fs.uni-lj.si/raziskovalna_dejavnost/raziskovalna_dejavnost/oprema/2016051315094136/</t>
  </si>
  <si>
    <t>Testiranje po popravilu</t>
  </si>
  <si>
    <t>*o okvari</t>
  </si>
  <si>
    <t xml:space="preserve">Sistem za analizo hitrih dogodkov pri prenosu toplote in snovi v vidnem in v infrardečem spektru
</t>
  </si>
  <si>
    <t>System for the analysis of fast heat and mass transfer events in visible and infrared spectrum</t>
  </si>
  <si>
    <t>Preko spletnega ali telefonskega kontakta z Laboratorijem za toplotno tehniku FS UL je oprema skupaj z operaterjem razpoložljiva z najavo vsaj  3 dni pred snemanjem. Kontakt: iztok.golobic@fs.uni-lj.si</t>
  </si>
  <si>
    <t>Via e-mail or phone contact  with Laboratory for thermal technology Faculty of Mechanical Engineering University of Ljubljana  the equipment is available together with the operator. The reservation is needed at least 3 days before. Contact: iztok.golobic@fs.uni-lj.si</t>
  </si>
  <si>
    <t>Spremljanje hitrih dogodkov prenosa toplote in snovi v vidnem in v infrardečem spektru v laboratorijskem, industrijskem in naravnem okolju. V vidnem spektru lahko uporabimo mikroskop. Za Joulovo gretje je na razpolago 1000 A DC usmernik.</t>
  </si>
  <si>
    <t xml:space="preserve">Observation of fast events during heat and mass transfer processes in visual and infrared spectrum for laboratory purposes, industrial applications and in a natural environment. For visual observations the microscope could be used as well. 1000 Amp DC power supply is used for Joule heating. </t>
  </si>
  <si>
    <t>https://www.fs.uni-lj.si/raziskovalna_dejavnost/raziskovalna_dejavnost/oprema/2016051613491067/</t>
  </si>
  <si>
    <t>prof.dr. M. Kalin</t>
  </si>
  <si>
    <t>Vrstični elektronski mikroskop (SEM) - z delovanjem pri nizkem vakuumu (LV-SEM) in EDS analizatorjem, z možnostjo analize z oljem kontaminiranih in neprevodnih vzorcev</t>
  </si>
  <si>
    <t xml:space="preserve">Scanning Electron Microscope (SEM) with  low vacuum mode (LV-SEM) and EDS analyzer, also for analyzing with oil contaminated or non-conductive samples      </t>
  </si>
  <si>
    <t xml:space="preserve">Oprema je dostopna v laboratoriju TINT. S predhodno najavo vsaj en teden pred izvedbo analiz,  je oprema skupaj z operaterjem razpoložljiva vsem fakultetnim in zunanjim partnerjem laboratorija TINT. Kontakt: mitjan.kalin@tint.fs.uni-lj.si   </t>
  </si>
  <si>
    <t xml:space="preserve">Equipment is available in the Laboratory TINT for faculty staff and other laboratory partners. Reservation of the eqipment and a qualified member of the research group is mandatory at least one week in advance. Contact: mitjan.kalin@tint.fs.uni-lj.si     </t>
  </si>
  <si>
    <t xml:space="preserve">Oprema je namenjena izvedbi površinskih analiz (ugotavljanje obrabnih mehanizmov, stanja površin in kemijske sestave vzorcev) na vseh tipih vzorcev (električno prevodnih in neprevodnih) pri povečavah od 5x do 300.000x. Delovanje v režimu nizkega vakuuma omogoča tudi  izvedbo analiz z oljem kontaminiranih vzorcih. </t>
  </si>
  <si>
    <t>Equipment allows a performance of surface analyses (identification of wear mechanisms, surface's conditions and chemical composition of spacimens) for all types of specimens (electrically conductive and non-conductive) at magnifications 5x-300.000x. Low vacuum mode also enables to perform analyses on samples contaminated with oil.</t>
  </si>
  <si>
    <t>https://www.fs.uni-lj.si/raziskovalna_dejavnost/raziskovalna_dejavnost/oprema/2016051613514191/</t>
  </si>
  <si>
    <t xml:space="preserve">Optični brezkontaktni 3D mikroskop
</t>
  </si>
  <si>
    <t>Optical contactless
3D microscope</t>
  </si>
  <si>
    <t>Oprema je dostopna po predhodnem 
dogovoru s predstojnikom katerdre
za management obdelovalnih tehnologij,
Fakulteta za strojništvo, Univeza v Ljubljani. Kontakt: franci.pusavec@fs.uni-lj.si</t>
  </si>
  <si>
    <t>The equipment is available based on the agreement with the head of Department for management of manufacturing technologies. Contact: franci.pusavec@fs.uni-lj.si</t>
  </si>
  <si>
    <t>Naprava je namenjena za zajem in 
karakterizacije topografije (3D) površin,
vključno z evalvacijo karakteristik
površin (hrapavost, valovitost, radiji, itd.). Naprava omogoča zajem in diagnostiko na makro in mikro nivoju, z negotovostjo do nano območja.</t>
  </si>
  <si>
    <t>The equipment is used for grab
and characterization of the surface
topology (3D), including the evaluation
of characteristics (roughness, waviness, radius, etc.). The device offers grabbing and diagnostics on macro and micro level, with the uncertainty down to nano range.</t>
  </si>
  <si>
    <t>https://www.fs.uni-lj.si/raziskovalna_dejavnost/raziskovalna_dejavnost/oprema/2016051613571814/</t>
  </si>
  <si>
    <t>Usposabljanje MR Luka Kastelic</t>
  </si>
  <si>
    <t xml:space="preserve">Visokoločljiva hitra kamera za raziskave laserskih procesov, kavitacije in deformacij
</t>
  </si>
  <si>
    <t>Highresolution and highspeed camera for research of laser processes, cavitation and deformation</t>
  </si>
  <si>
    <t>Dostop do opreme je v domeni laboratorijev LASTEH, FOLAS, LADISK in LVTS. Kontakt janko.slavic@fs.uni-lj.si</t>
  </si>
  <si>
    <t>Access to equipment is in the domain of laboratories LASTEH, FOLAS, LADISK and LVTS. Contact: janko.slavic@fs.uni-lj.si</t>
  </si>
  <si>
    <t>Kamera je namenjena vizualizaciji ekstremno hitrih pojavov. Hitrost snemanja: do 20000 slik/sek pri polni ločljivosti in do 2.000.000 slik/s pri zmanjšani ločljivosti. Polna ločljivost: 1024x1024 točk.</t>
  </si>
  <si>
    <t>The camera is intended for visualization of extremely fast phenomena. Recording speed: up to 20,000 fps at full resolution and up to 2,000,000 fps at reduced resolution. Full resolution: 1024x1024 pixels.</t>
  </si>
  <si>
    <t>https://www.fs.uni-lj.si/raziskovalna_dejavnost/raziskovalna_dejavnost/oprema/2016112913004251/</t>
  </si>
  <si>
    <t>Matija Jezeršek, Janko Slavič, Marko Hočevar  Rok Petkovšek</t>
  </si>
  <si>
    <t>Pikosekundni vlakenski laser s spremenljivo dolžino bliskov za optodinamske mikroobdelave</t>
  </si>
  <si>
    <t>Picosecond fibre laser with adjustable pulse duration for optodynamic microprocessing</t>
  </si>
  <si>
    <t>Dostop do opreme je v domeni laboratorija LASTEH. Kontakt: matija.jezersek@fs.uni-lj.si</t>
  </si>
  <si>
    <t>Access to equipment is in the domain of laboratory LASTEH. Contact: matija.jezersek@fs.uni-lj.si</t>
  </si>
  <si>
    <t>Kupljeni laserski izvor odpira nove možnosti naprednega procesiranja materialov. Zaradi kratkih laserskih bliskov (trajanje pod 10 ps) in relativno visoke povprečne moči (6 W) omogoča raziskave na področju napredne funkcionalizacije površin, izdelave mikroizvrtin brez toplotno vplivanega območja, mikro obdelave toplotno občutljivih materialov ter laserskega hladnega označevanja.</t>
  </si>
  <si>
    <t>https://www.fs.uni-lj.si/raziskovalna_dejavnost/raziskovalna_dejavnost/oprema/2017031618055595/</t>
  </si>
  <si>
    <t xml:space="preserve">XRD System za merjenje zaostalih napetosti in zaostalega avstenita 
</t>
  </si>
  <si>
    <t>XRD stress analysis system</t>
  </si>
  <si>
    <t>Naročilo na Katedro za tehnologijo materialov. Meritve izvede izučen operater.</t>
  </si>
  <si>
    <t>Direct order at Katedra za tehnologijo materialov (Materials technology). Measurements are performed by trained operator.</t>
  </si>
  <si>
    <t>Meritve zaostalih napetosti in zaostalega avstenita. Možnost elektrokemičnega odtapljanja material.</t>
  </si>
  <si>
    <t>Measurements of residual stresses and retained austenite. It is possible to perform electrochemical etching.</t>
  </si>
  <si>
    <t>https://www.fs.uni-lj.si/raziskovalna_dejavnost/raziskovalna_dejavnost/oprema/2017031618122303/</t>
  </si>
  <si>
    <t>Roman Šturm</t>
  </si>
  <si>
    <t>dr. A. Jeromen</t>
  </si>
  <si>
    <t>Digitalni optični mikroskop z zajemom topografije</t>
  </si>
  <si>
    <t>Digital optical microscope with capture of topography</t>
  </si>
  <si>
    <t>Dostop je mogoč po predhodnem dogovoru. Kontakt: andrej.jeromen@fs.uni-lj.si</t>
  </si>
  <si>
    <t>Access is possible upon prior arrangement. Contact: andrej.jeromen@fs.uni-lj.si</t>
  </si>
  <si>
    <t>Digitalni optični mikroskop je namenjen opazovanju in slikanju vzorcev s pomočjo vidne svetlobe. Omogoča razpon povečav 0,1-2000x, različne vrste osvetlitve ter nagib glave. 3D motorizacija mizice in programska oprema omogočata samodejno sestavljanje slik, 3D meritve vzorcev ter analizo velikosti delcev.</t>
  </si>
  <si>
    <t>The digital optical microscope is intended for observation and imaging of samples by means of visible light. It provides a magnification range of 0.1-2000x, different types of illumination, and tilting of the head. 3D motorized table and software allow automated image stitching, 3D sample measurements, and grain size analysis.</t>
  </si>
  <si>
    <t>https://www.fs.uni-lj.si/raziskovalna_dejavnost/raziskovalna_dejavnost/oprema/2018082715234390/</t>
  </si>
  <si>
    <t xml:space="preserve">P2-0241      P2-0266        P2-0248       P2-0270       </t>
  </si>
  <si>
    <t>Edvard Govekar Franci Pušavec  Niko Herakovič   Rok Petkovšek</t>
  </si>
  <si>
    <t>Damjan Klobčar  Tomaž Pepelnjak   Joško Valentinčič</t>
  </si>
  <si>
    <t>2016
2017 (nadgradnja 1)
2018 (nadgradnja 2 in 3)</t>
  </si>
  <si>
    <t>Upgrade of the MTS 100 kN testing machine with the uniaxial 25 kN servo-pulsating testing machine</t>
  </si>
  <si>
    <t>Oprema se uporablja za lastne raziskave. Oprema je na voljo tudi za zunanje narocnike. Cena za storitve se za vsakega narocnika dogovori individualno glede na zahteve narocnika in potrebno opremo. Kontaktna oseba za izdelavo ponudbe je prof. Jernej Klemenc.</t>
  </si>
  <si>
    <t>The equipment is used for our R&amp;D. The equipment is also available for external clients. The quote is prepared individually according to requested service and equipment. Inquiries are handled by prof. Jernej Klemenc.</t>
  </si>
  <si>
    <t>Oprema omogoča izvajanje ločenih enoosnih natezno-tlačnih preizkusov gradiv do maksimalne sile +/-100 kN oz. +/-25 kN; statično (natezni test) ali dinamično (malociklično in velikociklično utrujanje). Oprema je pripravljena tudi za preizkuse pri povišanih temperaturah z uporabo temperaturnih komor.</t>
  </si>
  <si>
    <t>The equipment can be used to conduct separate uniaxial tensile-compression tests on material up to max. force +/- 100 kN and +/- 25 kN, respectively; static (tensile test) and dynamic (low cycle and high cycle fatigue tests). The equipment is ready for tests at high temperatures by using the temperature chambers.</t>
  </si>
  <si>
    <t>https://www.fs.uni-lj.si/raziskovalna_dejavnost/raziskovalna_dejavnost/oprema/2019021313254114/</t>
  </si>
  <si>
    <t>Jernej Klemenc</t>
  </si>
  <si>
    <t>Mikroskop na atomsko silo (atomic force microscope, AFM) z možnostjo kvantitativne analize mehanskih lastnosti inženirskih triboloških površin in mejnih filmov</t>
  </si>
  <si>
    <t>Atomic force microscope (AFM) with possibility of quantitative analysis of mechanical properties of tribological surfaces and boundary films</t>
  </si>
  <si>
    <t>Nova pridobitev laboratorija je mikroskop na atomsko silo (AFM) MFP 3D Origin, Asylum Research, Oxford Instruments. Ena izmed glavnih prednosti novega mikroskopa je možnost kvantitativnega vrednotenja mehanskih in triboloških lastnosti površin ter mejnih filmov, kot so elastičnost, dušenje, togost, trenje, disipacija energije, itd. Prav te lastnosti mejnih filmov imajo bistven pomen pri novejših triboloških študijah in omogočajo nov razvoj zelenih tehnologij mazanja, ki uporabljajo nove aditive in tvorijo filme, ki so običajno šibkejši, zato je kvantitativna primerjava med njimi ključnega pomena.</t>
  </si>
  <si>
    <t>We have recently purchased a new atomic force microscope (AFM) MFP 3D Origin, Asylum Research, Oxford Instruments. One of the main advantages of the new AFM is quantitative evaluation of the mechanical and tribological properties of surfaces and boundary films, such as for instance elasticity, damping, stiffness, friction, energy dissipation, etc. These properties of the boundary films are essential for newer tribological studies and allow for the new development of green lubrication technologies that use new additives and form films that are usually weaker, therefore quantitative comparison between them is crucial.</t>
  </si>
  <si>
    <t>https://www.fs.uni-lj.si/raziskovalna_dejavnost/raziskovalna_dejavnost/oprema/2019021313215767/</t>
  </si>
  <si>
    <t>prof. dr. A. Kitanovski</t>
  </si>
  <si>
    <t xml:space="preserve">Modularni raziskovalni hladilni sistem </t>
  </si>
  <si>
    <t>Modular research refrigerator system</t>
  </si>
  <si>
    <t>Oprema je na voljo po dogovoru z vodjo laboratorija. Opremo je možno najeti skupaj z operaterjem. Kontakt: andrej.kitanovski@fs.uni-lj.si</t>
  </si>
  <si>
    <t>Equipment is available by arrangement with the head of the laboratory. The equipment can be rented together with the operator. Contact: andrej.kitanovski@fs.uni-lj.si</t>
  </si>
  <si>
    <t>Ta sistem omogoča merjenje dinamičnih lastnosti parno-kompresijskih ciklov. Pri tem je možna enostavna menjava komponent, za namene parametričnih analiz.</t>
  </si>
  <si>
    <t>This system enables dynamic measurements of vapor-compression cycles. The components can be easily replaced to allow for parametric analyses.</t>
  </si>
  <si>
    <t>https://www.fs.uni-lj.si/raziskovalna_dejavnost/raziskovalna_dejavnost/oprema/2019021313150909/</t>
  </si>
  <si>
    <t>Andrej Kitanovski</t>
  </si>
  <si>
    <t>0782-033</t>
  </si>
  <si>
    <t>prof. dr. M. Dular</t>
  </si>
  <si>
    <t>Stereo vizualizacijski sistem za analizo visokofrekvenčnih pojavov s področja dinamike tekočin</t>
  </si>
  <si>
    <t>Stereo visualization system for analysis of high frequency phenomena in fluid dynamics</t>
  </si>
  <si>
    <t>Peket 17</t>
  </si>
  <si>
    <t>Sistem se nahaja v stari stavbi v sobi S/I-60b.Telefonska številka sobe je 723. Sistem je potrebno rezervirati najmanj en teden prej pri ales.malnersic@fs.uni-lj.si.</t>
  </si>
  <si>
    <t>System is located in old building in room S/I-60b. Telepohone number of the room is 723. System can be reserved at least one week prior with ales.malnersic@fs.uni-lj.si.</t>
  </si>
  <si>
    <t>Sistem sestavljati dve hitri kameri Photron Mini UX100. Ena je monokromatska, druga pa barvna. Programska oprema je brezplačna in je dosegljiva na strani proizvajalca.</t>
  </si>
  <si>
    <t>The system consists of two high-speed Photron Mini UX100 cameras. One is monochromatic and the other is color. The software is free of charge and is available on the manufacturer's site.</t>
  </si>
  <si>
    <t>https://www.fs.uni-lj.si/raziskovalna_dejavnost/raziskovalna_dejavnost/oprema/2020030610173522/</t>
  </si>
  <si>
    <t>Marko Hočevar, Matevž Dular</t>
  </si>
  <si>
    <t>Martin Petkovšek</t>
  </si>
  <si>
    <t>Marko Hočevar</t>
  </si>
  <si>
    <t>CABUM</t>
  </si>
  <si>
    <t>Matevž Dular</t>
  </si>
  <si>
    <t>izr. prof. dr. M.Jezeršek</t>
  </si>
  <si>
    <t>Vlakenski laser visokih moči z nadzorom in upravljanjem procesnih parametrov v realnem času</t>
  </si>
  <si>
    <t>High-power fiber laser with real-time control of process parameters</t>
  </si>
  <si>
    <t>Oprema je dostopna v laboratoriju LASTEH po predhodnem dogovoru s skrbnikom opreme. Kontakt: matija.jezersek@fs.uni-lj.si</t>
  </si>
  <si>
    <t>Equipment is available in the laboratory LASTEH by prior arrangement with the administrator of the equipment. Contact: matija.jezersek@fs.uni-lj.si</t>
  </si>
  <si>
    <t>Laser je namenjen raziskavam laserskih obdelovalnih procesov, kjer se zahteva visoka kontinuirna moč do 3 kW in sprotna kontrola parametrov.</t>
  </si>
  <si>
    <t>The laser is intended for research of laser machining processes, where high continuous power up to 3 kW and real-time control are required.</t>
  </si>
  <si>
    <t>https://www.fs.uni-lj.si/raziskovalna_dejavnost/raziskovalna_dejavnost/oprema/2020030410325423/</t>
  </si>
  <si>
    <t>0782-031</t>
  </si>
  <si>
    <t>izr. prof. dr. J. Kutin</t>
  </si>
  <si>
    <t>Laserski Dopplerjev merilni sistem za merjenje hitrosti zraka</t>
  </si>
  <si>
    <t>Laser DSoppler Anemometer</t>
  </si>
  <si>
    <t>Oprema je na voljo po dogovoru z vodjo laboratorija. Opremo je možno najeti skupaj z operaterjem. Kontakt: joze.kutin@fs.uni-lj.si.</t>
  </si>
  <si>
    <t>Equipment is available by arrangement with the head of the laboratory. The equipment can be rented only with the operator. Contact: joze.kutin@fs.uni-lj.si.</t>
  </si>
  <si>
    <t xml:space="preserve">Merilni sistem je sestavljen iz dvo-komponentnega LDA merilnika, pozicionirnega sistema in pripadajoče programske opreme. Merilni sistem omogoča merjenje hitrosti zraka v vetrovniku z zaprto merilno sekcijo. Laserski merilnik je moči 150 mW. </t>
  </si>
  <si>
    <t>The measuring equipment consists of two-component LDA, traverse system and software. It enables measurements of air velocity in  the  wind tunnel with closed measuring section. LDA probe power is 150 mW.</t>
  </si>
  <si>
    <t>https://www.fs.uni-lj.si/raziskovalna_dejavnost/raziskovalna_dejavnost/oprema/2020030410174906/</t>
  </si>
  <si>
    <t>Jože Kutin</t>
  </si>
  <si>
    <t>Akreditirana meroslovna analiza</t>
  </si>
  <si>
    <t>Naprava za merjenje koncentracije števila delcev v izpušnih plinih vozil v realnem prometnem toku</t>
  </si>
  <si>
    <t>Real-time measurement system for engine exhaust solid particle number concentration</t>
  </si>
  <si>
    <t>Dostop do opreme imajo sodelavci Laboratorija za motorje z notranjim zgorevanjem in elektromobilnost (LICeM) ter ostale strokovno usposobljene osebe ob predhodnem dogovoru z vodjo LICeM. Naprava je shranjena v zakljenjenem in ustrezno varovanjem prostoru.</t>
  </si>
  <si>
    <t>Members of the Laboratory for Internal Combustion Engines and Electromobility (LICeM) and other professionally qualified persons have access to the equipment upon prior agreement with the LICeM leader. The device is stored in a locked and properly secured area.</t>
  </si>
  <si>
    <t>Naprava za merjenje koncentracije števila delcev je naprava za neprekinjeno merjenje števila delcev v vzorcu aerosola, zajetega iz izpušne cevi. Ta naprava je optimizirana za opravljanje izpustov na motorjih z notranjim zgorevanjem v realnem prometnem toku.</t>
  </si>
  <si>
    <t>The particle counter is a continuous particle measurement device which measures the total number of particles present in an aerosol sample, taken from an engine exhaust system. This device is optimized for measurements of internal combustion engines in realworld conditions.</t>
  </si>
  <si>
    <t>https://www.fs.uni-lj.si/raziskovalna_dejavnost/raziskovalna_dejavnost/oprema/2020030612171014/</t>
  </si>
  <si>
    <t>4, 32, 46</t>
  </si>
  <si>
    <t>Usposabljanje MR Žiga Rose</t>
  </si>
  <si>
    <t>Visoko prilagodljiv laserski obdelovalni sistem</t>
  </si>
  <si>
    <t>Highly adaptable laser processing system</t>
  </si>
  <si>
    <t>Oprema omogoča preizkušanje novih in obstoječih laserskih virov za aplikacije procesiranja materialov.</t>
  </si>
  <si>
    <t xml:space="preserve">The equipment serves as a test stand for new and existing laser sources for the application of material processing. </t>
  </si>
  <si>
    <t>https://www.fs.uni-lj.si/raziskovalna_dejavnost/raziskovalna_dejavnost/oprema/2020030612092669/</t>
  </si>
  <si>
    <t xml:space="preserve">doc. dr. L. Slemenik Perše  </t>
  </si>
  <si>
    <t>Reometrski sistem</t>
  </si>
  <si>
    <t>Modular compact rheometer</t>
  </si>
  <si>
    <t>ARRS</t>
  </si>
  <si>
    <t>Dostop do opreme je možen preko skrbnika. Kontakt: lidija.slemenik.perse@fs.uni-lj.si</t>
  </si>
  <si>
    <t>Access to the equipment is possible through the administrator. Contact: lidija.slemenik.perse@fs.uni-lj.si</t>
  </si>
  <si>
    <t xml:space="preserve">Karakterizacija  tekočih, poltrdnih in trdnih materialov; določitev obnašanja materialov pod vplivom zunanje obremenitve </t>
  </si>
  <si>
    <t>Characterization of liquid, semi-solid and solid materials; determination of materials behaviour under external load</t>
  </si>
  <si>
    <t>https://www.fs.uni-lj.si/raziskovalna_dejavnost/raziskovalna_dejavnost/oprema/2020031810221977/</t>
  </si>
  <si>
    <t>doc. dr. F.  Majdič</t>
  </si>
  <si>
    <t>Diagnostična oprema za hidravlično olje</t>
  </si>
  <si>
    <t>Diagnostic equipment for hydraulic oil</t>
  </si>
  <si>
    <t>Oprema je dostopna v laboratoriju in je na razpolago večim souporabnikom pod nadzorom usposobljenega člana raziskovalne skupine. Kontakt: franc.majdic@fs.uni-lj.si</t>
  </si>
  <si>
    <t>The equipment is available in the laboratory and is available to several users under the supervision of a qualified member of the research group. Contact: franc.majdic@fs.uni-lj.si</t>
  </si>
  <si>
    <t>Oprema je namenjena diagnostiki hidravličnega olja (čistoča).</t>
  </si>
  <si>
    <t>Equipment is used for diagnostics of hydraulic oil (cleanliness).</t>
  </si>
  <si>
    <t>https://www.fs.uni-lj.si/raziskovalna_dejavnost/raziskovalna_dejavnost/oprema/2020030612140479/</t>
  </si>
  <si>
    <t>Pedagoški proces, ind.</t>
  </si>
  <si>
    <t>izr. prof. dr. F. Pušavec</t>
  </si>
  <si>
    <t>Visoko-tog, visoko-precizen in visoko-hitrostni vertikalni obdelovalni center s 5 simultanimi obdelovalnimi osmi</t>
  </si>
  <si>
    <t>High-rigidity, high-precision and high-speed productive CNC center with 5 machining axis</t>
  </si>
  <si>
    <t>Dostop se skoordinira z vodjem laboratorija za odrezavnaje: franci.pusavec@fs.uni-lj.si</t>
  </si>
  <si>
    <t xml:space="preserve">For availability should be arranged with the head of the Laboratory for machining: franci.pusavec@fs.uni-lj.si </t>
  </si>
  <si>
    <t>Obdelovlani center je namenjen za raziskave na področju procesa frezanja</t>
  </si>
  <si>
    <t>Machining center is planned to be used for research purposes related to milling processes</t>
  </si>
  <si>
    <t>https://www.fs.uni-lj.si/raziskovalna_dejavnost/raziskovalna_dejavnost/oprema/2020030611542440/</t>
  </si>
  <si>
    <t>EIT</t>
  </si>
  <si>
    <t>0782-018</t>
  </si>
  <si>
    <t>P2-0109</t>
  </si>
  <si>
    <t>izr. prof. dr. R.  Kunc</t>
  </si>
  <si>
    <t>Preizkuševališče Virtual</t>
  </si>
  <si>
    <t>Sled test device VIRTUAL</t>
  </si>
  <si>
    <t>Potencialni uporabniki naj za informacije v zvezi z razpoložljivostjo, tahtevami in podporo pri uporabi preizkuševališča kontaktirajo odgovorno osebo na oddelku.</t>
  </si>
  <si>
    <t xml:space="preserve">Potential users should contact the person in charge of the department to be provided with further information regarding availability, requirements and support in using the sled test device. </t>
  </si>
  <si>
    <t xml:space="preserve">Preizkuševališče VIRTUAL je zasnovano za generiranje nadzorovanih pospeškov vozil udeleženih v urbanem prometu. Linearno pomična platforma ima največji pospešek 0.7 g in hod 5 m. Preizkuševališče dopušča uporabo dodatne merilne opreme za meritve dinamičnega odziva človeškega telesa v pogojih, kakršnim so izpostavljeni potniki v vozilih. </t>
  </si>
  <si>
    <t xml:space="preserve">Sled test device VIRTUAL is designed for generating controlled accelerations of vehicles in urban traffic. Linear moving platform has 0.7 g max. acceleration and 5 m max. stroke. The device enables installing additional equipment for measuring human body dynamic response under conditions of vehicle occupant loading.  </t>
  </si>
  <si>
    <t>https://www.fs.uni-lj.si/raziskovalna_dejavnost/raziskovalna_dejavnost/oprema/2020031810283922/</t>
  </si>
  <si>
    <t>Robert Kunc</t>
  </si>
  <si>
    <t>VIRTUAL</t>
  </si>
  <si>
    <t>Simon Krašna</t>
  </si>
  <si>
    <t>0782-020</t>
  </si>
  <si>
    <t>doc. dr. R. Vrabič</t>
  </si>
  <si>
    <t>Kibernetsko-fizični obdelovalni sistem</t>
  </si>
  <si>
    <t>Cyber-physical milling system</t>
  </si>
  <si>
    <t>Za dostop je kontaktna oseba dr. Rok Vrabič, telefonsko 01 4771 753 ali po e-pošti (rok.vrabic@fs.uni-lj.si). Čas dostopa po dogovoru.</t>
  </si>
  <si>
    <t>Contact person is dr. Rok Vrabič, either by phone (00 386 1 4771 753) or by email (rok.vrabic@fs.uni-lj.si). Access details arranged on individual request basis.</t>
  </si>
  <si>
    <t>Oprema je CNC obdelovalni center Cincinnati Milacron, na katerem je bila narejena nadgradnja (retrofit) z najsodobnejšimi pogoni in krmilniki. Oprema omogoča raziskave industrijskega interneta stvari, kibernetsko-fizičnih sistemov, digitalnih dvojčkov in vzdrževanja po stanju.</t>
  </si>
  <si>
    <t>The equipment is a CNC milling centre Cincinnati Milacron, retrofitted with state-of-the-art drives and controllers. The equipment can be used for research of Industrial Internet of Things, Cyber-Physical Systems, Digital Twins, and predictive maintenance.</t>
  </si>
  <si>
    <t>K-6936</t>
  </si>
  <si>
    <t>https://www.fs.uni-lj.si/raziskovalna_dejavnost/raziskovalna_dejavnost/oprema/2020030409492681/</t>
  </si>
  <si>
    <t>Rok Vrabič</t>
  </si>
  <si>
    <t>E+ REACH</t>
  </si>
  <si>
    <t>Polirni stroj Ecoflow 80 AFC</t>
  </si>
  <si>
    <t>Polishing machine tool - AFM Ecoflow 80 AFC</t>
  </si>
  <si>
    <t>Polirni stroj je namenjen za raziskave na širšem področju izboljševanju integritete površin.</t>
  </si>
  <si>
    <t>Polishing machine is planned to be used for research purposes related general surface integrity improvements.</t>
  </si>
  <si>
    <t>https://www.fs.uni-lj.si/raziskovalna_dejavnost/raziskovalna_dejavnost/oprema/2020031810261225/</t>
  </si>
  <si>
    <t>prof. dr. Janko Slavič</t>
  </si>
  <si>
    <t>Elektrodinamični stresalnik s kontrolerjem za nadzor ne-Gaussovih processov</t>
  </si>
  <si>
    <t>Electrodynamic shaker with non-Gaussian excitation control</t>
  </si>
  <si>
    <t>Oprema je dostopna v laboratoriju na Fakulteti za strojništvo in je ni mogoče premikati. Z opremo rokuje izučen in izkušen operater. Za uporabo se kontaktira vodjo laboratorija prof. dr. Miho Boltežarja.</t>
  </si>
  <si>
    <t>Equipment is locatad at the Faculty of Mechanical Eng. The equipment is handled by an experienced and trained operator. For use, the head of the laboratory should be contacted: Professor dr. Miha Boltežar.</t>
  </si>
  <si>
    <t>Pospešeni vibracijski test. Raziskave vibracijskega utrujanja.</t>
  </si>
  <si>
    <t>Accelerated vibration tests. Research on vibration fatigue.</t>
  </si>
  <si>
    <t>https://www.fs.uni-lj.si/raziskovalna_dejavnost/raziskovalna_dejavnost/oprema/2020103015011741/</t>
  </si>
  <si>
    <t>J2-1730</t>
  </si>
  <si>
    <t>Janko Slavič</t>
  </si>
  <si>
    <t>0782-006</t>
  </si>
  <si>
    <t>doc. dr. Miroslav Halilovič</t>
  </si>
  <si>
    <t>Merilni sistem za 360° merjenje deformacij površin objektov na podlagi korelacije digitalnih slik</t>
  </si>
  <si>
    <t>Full-field strain measuring system based on digital image correlation for 360° view</t>
  </si>
  <si>
    <t>Dostop do opreme je možen po dogovoru s skrbnikom.</t>
  </si>
  <si>
    <t>Access to equippment must be agreed with supervisor of the equipment.</t>
  </si>
  <si>
    <t>Optični merilni sistem je namenjen zajemu deformacijskega polja med obremenjevanjem v 360° pogledu, kar je primerno za karakterizacijo mehanskih lastnosti materialov.</t>
  </si>
  <si>
    <t>The optical measuring system is aimed to acquire the deformation field during loading in a 360° view, which is suitable for characterizing the mechanical properties of materials.</t>
  </si>
  <si>
    <t>https://www.fs.uni-lj.si/raziskovalna_dejavnost/raziskovalna_dejavnost/oprema/2020103015262463/</t>
  </si>
  <si>
    <t>prof. dr. Roman Šturm</t>
  </si>
  <si>
    <t>VH1202 – Stacionarni merilec trdote</t>
  </si>
  <si>
    <t>Vickers Hardness tester</t>
  </si>
  <si>
    <t>Dostop do opreme je možen po dogovoru s skrbnikom (vloga - ponudba - izvedba).</t>
  </si>
  <si>
    <t>Access to equippment must be agreed with supervisor of the equipment (application - offer-  execution).</t>
  </si>
  <si>
    <t>Merjenje trdote: HV, HK.</t>
  </si>
  <si>
    <t>Hardness measurements: HV, HK.</t>
  </si>
  <si>
    <t>https://www.fs.uni-lj.si/raziskovalna_dejavnost/raziskovalna_dejavnost/oprema/2020113010561088/</t>
  </si>
  <si>
    <t>prof. dr. Andrej Kitanovski</t>
  </si>
  <si>
    <t>Modularni raziskovalni sistem za analizo mikrofluidnih toplotnih stikal</t>
  </si>
  <si>
    <t>Modular system for research and analysis of microfluidic thermal switches</t>
  </si>
  <si>
    <t xml:space="preserve">Za dostop do opreme je potrebno najmanj 1 mesec pred potentialno rabo kontaktirati skrbnika opreme na email: andrej.kitanovski@fs.uni-lj.si ter cc (darja.jelocnik@fs.uni-lj.si). </t>
  </si>
  <si>
    <t xml:space="preserve">To access the equipment it is necessary to send and email at least one month before the potential use, to the following email: andrej.kitanovski@fs.uni-lj.si ter cc (darja.jelocnik@fs.uni-lj.si). </t>
  </si>
  <si>
    <t>Oprema se lahko uporablja za preverjanje zasnove površin z mikro-fluidnim sistemo in oceno nadzora nad omočenjem in ter navezujočih se lastnosti takšne površine.</t>
  </si>
  <si>
    <t>The equipment can be used in verification of the design of microfluid surfaces and the cevaluation of the wetting control and properties of such a surface.</t>
  </si>
  <si>
    <t>https://www.fs.uni-lj.si/raziskovalna_dejavnost/raziskovalna_dejavnost/oprema/2020111312590224/</t>
  </si>
  <si>
    <t>Z2-9247</t>
  </si>
  <si>
    <t>Urban Tomc</t>
  </si>
  <si>
    <t>Usposabljanje MR - Katja Klinar</t>
  </si>
  <si>
    <t>SUPERCOOL</t>
  </si>
  <si>
    <t>Jaka Tušek</t>
  </si>
  <si>
    <t>prof. dr.Mitjan Kalin</t>
  </si>
  <si>
    <t>Naprava za merjenje trenja in 3D porazdelitve debelin elasto-hidrodinamičnih filmov v mikrometrskem območju</t>
  </si>
  <si>
    <t>Device for measurement of ultra-thin lubricating film and friction in elasto-hydrodynamic contact</t>
  </si>
  <si>
    <t xml:space="preserve">Equipment is available in the Laboratory TINT for faculty staff and other laboratory partners. Reservation of the eqipment and a qualified member of the research group is mandatory at least one week in advance. Contact: mitjan.kalin@tint.fs.uni-lj.si   </t>
  </si>
  <si>
    <t>Merjenje trenja in debeline mazalnega filma v elastohidrodinamičnem kontaktu.</t>
  </si>
  <si>
    <t>Measurement of friction and lubricating film in the electrohydrodynamic contacts.</t>
  </si>
  <si>
    <t>https://www.fs.uni-lj.si/raziskovalna_dejavnost/raziskovalna_dejavnost/oprema/2020110311431375/</t>
  </si>
  <si>
    <t>izr. prof. Franci Pušavec</t>
  </si>
  <si>
    <t>Pametni sistem nadzora izdelovalnega procesa, ki združuje podsisteme: diagnostično orodje odrezovalnega procesa, sistem diagnostike obremenitev obdelovalnega stroja, merilni sistem dimenzijske natančnosti končnih izdelkov s povratno zanko na odrezovalni/obdelovalni proces, ter fluorescenčna kamera za diagnostiko čistosti izdelkov</t>
  </si>
  <si>
    <t>Smart system for control of production process that combines following subsystems: machining process diagnostic tool, system for tracking the  machine tool loads, measurement system of produced aprts with feedback to the production/machining process, and fluorescence camera for cleanliness evaluation</t>
  </si>
  <si>
    <t>Oprema je dostopna po predhodnem 
dogovoru s predstojnikom katerdre
za management obdelovalnih tehnologij,
Fakultetaza strojništvo, Univeza v Ljubljani.</t>
  </si>
  <si>
    <t>The equipment is available based
on the agreement with the head
of Department for management
of manufacturing technologies</t>
  </si>
  <si>
    <t>Naprava je prigrajena na obdelovalni center Doosan NX6500 (razen kamere, ki je lahko širše uporabna) in je namenjena za sprotno in celostno spremljanje izdelovalnega procesa, stroja in izdelka, vključno s povratno zanko.</t>
  </si>
  <si>
    <t>Device is installed on the machining center Doosan NX6500 (in case of camere it can be used also for other more general applications), and is used for inline and complete monitoring of manufacturing process, machine tool and product, including the feedback loop.</t>
  </si>
  <si>
    <t>https://www.fs.uni-lj.si/raziskovalna_dejavnost/raziskovalna_dejavnost/oprema/2020110311485101/</t>
  </si>
  <si>
    <t>Usposabljanje MR Luka Kastelic, Luka Sterle</t>
  </si>
  <si>
    <t>izr. prof. dr.Primož Podržaj</t>
  </si>
  <si>
    <t>Oprema za raziskave distribuiranega vodenja naprednih proizvodnih sistemov</t>
  </si>
  <si>
    <t>Equipment for research of distributed control of advanced production systems</t>
  </si>
  <si>
    <t>Po  dogovoru s predstojnikom laboratorija.</t>
  </si>
  <si>
    <t>By prior agreement with the head of the lab.</t>
  </si>
  <si>
    <t>Oprema je skupek elementov (dva industrijska robota, mobilni robot, PLK, industrijski računalnik in več nadzornih kamer), ki omogočajo raziskave distribuiranega vodenja naprednih proizvodnih sistemov.</t>
  </si>
  <si>
    <t>The equipment is a set of elements (two industrial robots, mobile robot, PLC, industrial computer and several monitoring cameras)which enable the research of a distributed control of advanced production systems.</t>
  </si>
  <si>
    <t>https://www.fs.uni-lj.si/raziskovalna_dejavnost/raziskovalna_dejavnost/oprema/2020110512495866/</t>
  </si>
  <si>
    <t>Primož Podržaj</t>
  </si>
  <si>
    <t>doc. dr. Lidija Slemenik Perše</t>
  </si>
  <si>
    <t>Multifunkcionalni merilni sistem za določanje časovno in frekvenčno odvisnih mehanskih lastnosti polimerov in kompozitov</t>
  </si>
  <si>
    <t>Multifunctional measuring system for determination of time and frequency dependent mechanical properties of polymers and composites</t>
  </si>
  <si>
    <t>Karakterizacija  tekočih, poltrdnih in trdnih materialov; določitev mehanskih lastnosti različnih materialov pod vplivom zunanje obremenitve.</t>
  </si>
  <si>
    <t>Characterization of liquid, semi-solid and solid materials; determination of mechanical properties of materials under external load.</t>
  </si>
  <si>
    <t>https://www.fs.uni-lj.si/raziskovalna_dejavnost/raziskovalna_dejavnost/oprema/2020110312230620/</t>
  </si>
  <si>
    <t>Sistem za spremljanje nestacionarnih procesov pri prenosu toplote in snovi z infrardečo hitrotekočo kamero</t>
  </si>
  <si>
    <t>System for observation of transient heat and mass transfer phenomena</t>
  </si>
  <si>
    <t>Dostop do opreme je možen s predhodno najavo pri skrbniku opreme. Glede konfiguracije opreme je potreben dogovor vsaj 1 teden pred izvedbo meritev oz. dostopa. Med uporabo mora biti prisoten skrbnik oz. pooblaščena oseba, ki tudi rokuje s sistemom. Oprema se uporablja v dvournih časovnih blokih med 7.00-17.00.</t>
  </si>
  <si>
    <t>Access to the equipment is possible through prior notice to the equipment administrator. Configuration of the equipment needs to be agreed upon at least 1 week before performing measurements/accessing the equipment. During the equipment usage, the administrator or another authorized person needs to be present and also serves as the equipment operator. The equipment can be used in 2 hour blocks between 7.00 and 17.00.</t>
  </si>
  <si>
    <t>Oprema je namenjena spremljanju pojavov na področju prenosa toplote in snovi s poudarkom na fenomenih fazne spremembe. Poudarek je na visokohitrostnem spremljanju nestacionarnih pojavov z visoko krajevno resolucijo. Glede na fizikalni mehanizem opazovanja je potrebno prilagoditi zasnovo eksperimenta oz. konfiguracijo opazovanega pojava, kar je potrebno uskladiti s skrbnikom sistema.</t>
  </si>
  <si>
    <t>The equipment is intended for observation of phenomena in the field of heat and mass transfer with an emphasis on the phase-change phenomena. The emphasis is on high-speed monitoring of transient phenomena with high spatial resolution. According to the physical mechanism of observation, it is necessary to adjust the design of the experiment and the configuration of the observed phenomenon, which needs to be coordinated with the system administrator.</t>
  </si>
  <si>
    <t>https://www.fs.uni-lj.si/raziskovalna_dejavnost/raziskovalna_dejavnost/oprema/2021031214322247/#</t>
  </si>
  <si>
    <t>3        3      3</t>
  </si>
  <si>
    <t>3     4      4</t>
  </si>
  <si>
    <t>3       1        7</t>
  </si>
  <si>
    <t>Univerza v Ljubljani, Fakulteta za farmacijo</t>
  </si>
  <si>
    <t>02</t>
  </si>
  <si>
    <t>Janja Marc</t>
  </si>
  <si>
    <t>12189</t>
  </si>
  <si>
    <t>PCR sistem za kvantifikacijo in analizo nukleinskih kislin v realnem času</t>
  </si>
  <si>
    <t>ABI PRISM Nucleic Acid PrepStation</t>
  </si>
  <si>
    <t xml:space="preserve">Javni dostop do opreme ni predviden. V vsakem primeru se je za eventualni dostop do opreme potrebno dogovoriti s skrbnikom opreme, ki mora biti zaradi specifičnosti aparatur, navzoč ves čas njihove uporabe. </t>
  </si>
  <si>
    <t>Access to equippment must be agreed with supervisor of the equipment. Due to delicate nature of the equipment supervisor must be present through whole agreed working time on the equipment.</t>
  </si>
  <si>
    <t>PCR system for analysis of nucleic acids in real time</t>
  </si>
  <si>
    <t>06822</t>
  </si>
  <si>
    <t>http://www.ffa.uni-lj.si/raziskave/raziskovalna-oprema/0/arrs</t>
  </si>
  <si>
    <t>vaje za študente</t>
  </si>
  <si>
    <t>Mikroskopski sistem za biološko  vrednotenje učinkovin</t>
  </si>
  <si>
    <t>Automated Platform for Live Cell Imaging</t>
  </si>
  <si>
    <t>Fluorescenčni mikroskopski sistem za dinamično mikroskopijo živih celic</t>
  </si>
  <si>
    <t xml:space="preserve">Fluorescence microscope for life cell imaging </t>
  </si>
  <si>
    <t>11273</t>
  </si>
  <si>
    <t>Raziskovalci programa + diplomanti</t>
  </si>
  <si>
    <t>P1-0208</t>
  </si>
  <si>
    <t>Raziskovalci programa</t>
  </si>
  <si>
    <t>P3-0298</t>
  </si>
  <si>
    <t>MR in diplomanti</t>
  </si>
  <si>
    <t>Denaturacijski HPLC</t>
  </si>
  <si>
    <t>Transgenomic WAVE MD dHPLC SISTEM Plus</t>
  </si>
  <si>
    <t>Aparat za separacijo in analizo fragmentov DNA</t>
  </si>
  <si>
    <t>For DNA fragment separation and analysis</t>
  </si>
  <si>
    <t>11411</t>
  </si>
  <si>
    <t xml:space="preserve">Raziskovalci </t>
  </si>
  <si>
    <t>diplomanti</t>
  </si>
  <si>
    <t>Fluorescenčni pretočni citometer</t>
  </si>
  <si>
    <t>BD FACSCalibur  Flow Cytometer</t>
  </si>
  <si>
    <t>Aparat za imuno citokemične analize.</t>
  </si>
  <si>
    <t>For immuno cyto chemical analysis</t>
  </si>
  <si>
    <t>11408</t>
  </si>
  <si>
    <t>01</t>
  </si>
  <si>
    <t>Marija Bogataj</t>
  </si>
  <si>
    <t>Pretočni sistem za testiranje sproščanja (USP IV)</t>
  </si>
  <si>
    <t>SOTAX CE 7 smart DISSOTEST ON/OFF-LINE</t>
  </si>
  <si>
    <t>Avtomatski sistem za testiranje  sproščanja.</t>
  </si>
  <si>
    <t>Automated system for dissolution tests according to the-flowthrough method (USP 4)</t>
  </si>
  <si>
    <t>11476</t>
  </si>
  <si>
    <t>P1-0189</t>
  </si>
  <si>
    <t>Tomaž Bratkovič</t>
  </si>
  <si>
    <t>Kromatografski sistem AKTAexplorer 10 S</t>
  </si>
  <si>
    <t>Chromatographic system ÄKTAexplorer 10 S</t>
  </si>
  <si>
    <t>Presežki JS - 90%            ARRS - 10%</t>
  </si>
  <si>
    <t>ÄKTAexplorer 10 S je kromatografski sistem za analizno in preparativno separacijo proteinov in polisaharidov iz kompleksnih bioloških vzorcev. Opremljen je z UV-VIS in konduktometričnim detektorjem ter senzorjem pH. Poseben mešalni sistem omogoča avtomatsko pripravo pufrov (mobilnih faz) z različnimi vrednostmi pH za hiter razvoj in optimizacijo separacijskih metod. Vzorce nanašamo ročno ali avtomatsko. Z ustreznimi kromatografskimi kolonami sistem uporabljamo za gelsko filtracijo, ionsko-izmenjevalno kromatografijo, afinitetno kromatografijo in hidrofobno kromatografijo.</t>
  </si>
  <si>
    <t>Chromatographic system ÄKTAexplorer 10 S is intended for analytical and preparative separation of proteins and polysaccharides from complex biological samples. It is equipped with UV-VIS and conductometric detectors, and a pH sensor. A mixing system enables automatic buffer (i.e., mobile phase) preparation to speed up design and optimization of separation methods. Samples can be loaded either manually or automatically. The chromatographic system can be used for size-exclusion, ion-exchange, affinity, and hydrophobic chromatography.</t>
  </si>
  <si>
    <t>Farmacevtska biotehnologija: Znanje za zdravje P4-0127</t>
  </si>
  <si>
    <t>Krištof Bozovičar, Tomaž Bratkovič</t>
  </si>
  <si>
    <t>Jurij Trontelj</t>
  </si>
  <si>
    <t>23420</t>
  </si>
  <si>
    <t>Tekočinski kromatograf ultra visoke zmogljivosti sklopljen s tandemskim masnim spektrometrom vrste trojni kvadrupol (UHPLC-MS/MS)</t>
  </si>
  <si>
    <t>Ultra high preasure liquid chromatograph with triple quadrupole tandem mass spectrometer (LC/MS/MS) Agilent 6460</t>
  </si>
  <si>
    <t>Aparat za analizo učinkovin in njihovih metabolitov  v kompleksnih bioloških vzorcih</t>
  </si>
  <si>
    <t>Analysis of drugs and their metabolites in complex samples.</t>
  </si>
  <si>
    <t>http://www.ffa.uni-lj.si/raziskave/raziskovalna-oprema/lc-ms-ms-tipa-trojni-kvadrupol-(qqq)</t>
  </si>
  <si>
    <t>Skrbnik Jurij Trontelj</t>
  </si>
  <si>
    <t>MR Andrej Grobin</t>
  </si>
  <si>
    <t>Martina Hrast</t>
  </si>
  <si>
    <t>32036</t>
  </si>
  <si>
    <t xml:space="preserve">Optični čitalec - Biotek </t>
  </si>
  <si>
    <t xml:space="preserve">Čitalec mikrotitrskih plošč (Synergy H4) in robot za pipetiranje (Precision XS) Multi-Mode Microplate Reader (SINERGY H4) and robot for automatic pipetting (PRECISION XS) </t>
  </si>
  <si>
    <t>Trg - 64%, Presežki JS - 26%, ARRS - 10%</t>
  </si>
  <si>
    <t>Naprava se uporablja za avtomatizirano delo z mikrotitrskimi ploščami. Robotski del skrbi za pipetiranje, čitalec pa za analizo vzorcev. Čitalec omogoča detekcijo UV-VIS absorbance, fluorescence, fluorescenčne polarizacije, »time resolved« fluorescence in luminiscence z možnostjo končne, kinetične in spektralne detekcije.</t>
  </si>
  <si>
    <t>Equipment is used for automated work with microtiter plates. Robotic part takes care of pipeting, while microplate reader analizes the samples. Microplate reader detection of UV-VIS absorbance, fluorescence, fluorescence polarisation, time resolved fluorescence and luminescence with endpoint, kinetic and spectral detection.</t>
  </si>
  <si>
    <t>doktorandi, raziskovalci, diplomanti</t>
  </si>
  <si>
    <t>Z1-1859</t>
  </si>
  <si>
    <t xml:space="preserve">doktorandi, raziskovalci, </t>
  </si>
  <si>
    <t>J1-2484</t>
  </si>
  <si>
    <t>doktorandi, raziskovalci</t>
  </si>
  <si>
    <t>N1-0169</t>
  </si>
  <si>
    <t>PhD4GlycoDrug</t>
  </si>
  <si>
    <t>Alenka Šmid</t>
  </si>
  <si>
    <t>Genetski analizator GenomeLab™ GeXP</t>
  </si>
  <si>
    <t>GenomeLab™ GeXP Genetic Analysis System (Beckman Coulter)</t>
  </si>
  <si>
    <t>Drugi javni viri - 90% ARRS - 10%</t>
  </si>
  <si>
    <t>Oprema je namenjena separaciji fragmentov DNA na podlagi velikosti in obarvanosti s flourescentnimi barvili. To aparaturo tako uporabljamo za določanje nukleotidnega zaporedja DNA, dolžine mikrosatelitnih ponovitev ali drugih dolžinskih polimorfizmov, služi pa lahko tudi za merjenje izražanja genov. Zaradi njene zanesljivosti in ponovljivosti rezultatov je zato ne uporabljamo samo v raziskovalne namene temveč tudi genetsko diagnostiko.</t>
  </si>
  <si>
    <t xml:space="preserve"> Primary use of the equipment is a separation of DNA fragments based on their size and fluorescent dyes. The equipment is intended for sequencing of DNA, measurement of microsatellite length or other length polymorphisms. However it can serve also for gene expression analysis. Because of its reliability and repeatability it is used not only for research purposes but also for clinical diagnostics.</t>
  </si>
  <si>
    <t>študenti, specializanti</t>
  </si>
  <si>
    <t>Laboratorijska diagnostika</t>
  </si>
  <si>
    <t>Petra Kocbek</t>
  </si>
  <si>
    <t>Ultra centrifuga WX</t>
  </si>
  <si>
    <t>Ultra centrifuga WX 100, Sorvall (Thermo Fischer scientific)</t>
  </si>
  <si>
    <t>Presežki JS - 90% ARRS - 10%</t>
  </si>
  <si>
    <t xml:space="preserve">Ultracentrifuga Sorvall® WX 100 Ultra Series omogoča centrifugiranje s hitrostjo do 100.000 rpm (800.000 x g). Takše sile so potrebne za ločevanje koloidnih delcev od disperznega medija.
Uporabljamo jo v procesih izdelave, vrednotenja in analitike sodobnih nanodostavnih sistemov, kot tudi klasičnih farmacevtskih oblik ter nenazadnje tudi v biotehnoloških raziskavah za namene separacije, čiščenja ter predhodne priprave vzorcev za druge analitske metode. 
</t>
  </si>
  <si>
    <t>Ultracentrifuge Sorvall® WX 100 Ultra Series enables centrifugation speed up to rpm (800.000 x g). Such forces are needed for separation of colloidal particles from disperse medium. It is used in preparation, characterization in analytics of novel nanodelivery systems as well as classical dosage forms. In biotechnological research its application enables separation, cleaning and pre-preparation of samples for other analytical methods.</t>
  </si>
  <si>
    <t>J1-9194</t>
  </si>
  <si>
    <t>Mirjam Gosenca</t>
  </si>
  <si>
    <t>Modularni reometer (Anton Paar, Physica MCR 301)</t>
  </si>
  <si>
    <t>Reometer - Anton Paar</t>
  </si>
  <si>
    <t>Presežki JS - 88%, ARRS - 12%</t>
  </si>
  <si>
    <t xml:space="preserve">Za določanje viskoznosti tekočih in poltrdnih dostavnih sistemov in s tem povezanega preverjanja stabilnosti. Tem sistemom določamo tudi plastične in elastične lastnosti s pomočjo oscilacijske reometrije in tako razlagamo njihovo obnašanje (npr pri aplikaciji krem, mazil). 
Reološke lastnosti določamo tudi na medfazah predvsem v primeru, ko je njihova karakterizacija pomembna za razumevanje nekega proces (npr. elektrostatskega sukanja za izdelavo nanovlaken) ali za vrednotenje stabilnosti (določanje stabilnosti emulzij). Naprava s polarizacijskim mikroskopom omogoča tudi opazovanje struktur tekočih kristalov in njihovo obnašanje v času reološkega vrednotenja. Napravo pa lahko uporabljamo tudi kot 'texture analyzer', saj lahko merimo odpornost obloge pelet v odvisnosti od aplicirane sile.
</t>
  </si>
  <si>
    <t>To determine the viscosity of the liquid and semi-solid delivery systems and with this associated stability testing. It is also possible to determine the plastic and elastic properties of those systems through Oscillatory rheometry and thus explain their behavior (for example, during application of creams, ointments). We used this device to determine rheological properties at interfaces, especially in the case when their characterization is important for understanding a process (eg, electrospinning to produce nanofibres) or to evaluate the system stability (the stability of emulsions). The device with a polarizing microscope enables observation of liquid crystals structures and their behavior during the rheological evaluation. The device can also be used as a 'texture analyzer', because we can measure the resistance of the pellet coating depending on the applied force.</t>
  </si>
  <si>
    <t>29982</t>
  </si>
  <si>
    <t>Tekočinski kromatograf HPLC 1260 Infinity - Agilent Technologies</t>
  </si>
  <si>
    <t>Agilent 1260 Infinity Quaternary LC</t>
  </si>
  <si>
    <t>Presežki JS - 72%, ARRS - 28%</t>
  </si>
  <si>
    <t>Naprava se uporablja za določanje aktivnosti encimov, ki so pomembni pri zdravljenju z določenimi zdravili ter za analitiko številnih metabolitov v kompleksnih bioloških vzorcih. Sistem omogoča dober nadzor kromatografskih pogojev</t>
  </si>
  <si>
    <t>Equipment is used for determination of enzyme activity for enzymes which are important in therapies with different drugs as well as measurement of metabolites in complex biological samples. System enables a good control of chromatographic parameters.</t>
  </si>
  <si>
    <t>Asistenti, doktorand</t>
  </si>
  <si>
    <t>IP-0510</t>
  </si>
  <si>
    <t>Anamarija Zega</t>
  </si>
  <si>
    <t>21456</t>
  </si>
  <si>
    <t>400 MHz NMR spektrometervisoke ločljivosti</t>
  </si>
  <si>
    <t>ARRS - 40%</t>
  </si>
  <si>
    <t xml:space="preserve">Na FFA razpolagamo z BRUKER AVANCE III 400 MHz NMR spektrometrom z naslednjimi lastnostmi: magnet - 400 MHz/54 mm UltraShield Plus, 2 merilni sondi 5 mm BBFOplus in  5 mm BBI ter avtomatski menjalec vzorcev (16 mest) SampleXpress Lite. Njegovi glavni lastnosti sta hitrost meritev in avtomatizacija, ki omogoča samodejno delovanje v daljšem časovnem obdobju (npr. 2 dni). 
NMR (nuklearna (jedrska) magnetna resonanca) je spektroskopska tehnika, ki nam omogoča vpogled v strukturo spojin. Na osnovi izmerjenih spektrov lahko določimo ali potrdimo strukturo spojin, njihovo prostorsko obliko spojin, merimo hitrosti kemijskih pretvorb in opazujemo interakcije majhnih molekul z makromolekulami.
</t>
  </si>
  <si>
    <t xml:space="preserve">FFA disposes with Bruker Avance III 400 MHz NMR spectrometer with the following properties: magnet - 400 MHz/54 mm UltraShield Plus, 2 probes BBFOplus (5 mm) and BBI (5 mm), and automatic sample changer (16 positions) SampleXpress Lite. Its main features are measurement speed and automation that enables automatic operation over extended periods of time (eg. 2 days). </t>
  </si>
  <si>
    <t> Farmacevtska kemija: načrtovanje, sinteza in vrednotenje učinkovin; P1-0208 (B)</t>
  </si>
  <si>
    <t>Vodja: prof. dr. Stanislav Gobec, Uporabniki: vsi člani Katedre za farmacevtsko kemijo</t>
  </si>
  <si>
    <t>J1-9192</t>
  </si>
  <si>
    <t>Vodja: prof. dr. Peterlin Mašič</t>
  </si>
  <si>
    <t xml:space="preserve">
J1-1717</t>
  </si>
  <si>
    <t> Vodja: izr. prof. Tomašić</t>
  </si>
  <si>
    <t>J1-2483</t>
  </si>
  <si>
    <t> Vodja: prof. dr. Anderluh</t>
  </si>
  <si>
    <t>Vaje, diplomanti, magistranti, doktoranti</t>
  </si>
  <si>
    <t>Rok Dreu</t>
  </si>
  <si>
    <t>Hitro vrteči granulator 4M8Trix</t>
  </si>
  <si>
    <t>High shear Granulator  4M8Trix</t>
  </si>
  <si>
    <t>Tržna sredstva 75%, ARRS - 25%</t>
  </si>
  <si>
    <t>Naprava je namenjena izvedbi tehnološkega procesa izdelave zrnc po postopku mokre granulacije z razgrajevanjem. Po opcijski nadgradnji jo je moč uporabljati tudi za postopke granuliranja s talinami. Hitrovrteči mešalnik se uporablja tako v pedagoške namene pri poučevanju tehnologij granuliranja kot v raziskovalne namene ter pri izvedbi aplikativnih projektov.</t>
  </si>
  <si>
    <t xml:space="preserve">Equipment is intended for prepraration of granules by high shear wet granualtion technique. With optional upgrade it could also be used in hot-melt granulation procedures. High-shear granulator is used when teaching granulation techniques, in resarch work and for support in realization of applied projects. </t>
  </si>
  <si>
    <t>Odon Planinšek, Ilija Ilić</t>
  </si>
  <si>
    <t xml:space="preserve">  </t>
  </si>
  <si>
    <t>doktoranti, magistranti</t>
  </si>
  <si>
    <t>Tilen Simšič, Jernej Dovjak, Blaž Mavec</t>
  </si>
  <si>
    <t xml:space="preserve">   Vaje pri predmetu industrijska faramcija; Vaje pri Farmacevstko procesni opremi</t>
  </si>
  <si>
    <t>Anže Zidar, Mitja Pohlen, Klemen Kreft, Blaž Grilc</t>
  </si>
  <si>
    <t>21455</t>
  </si>
  <si>
    <r>
      <t xml:space="preserve">Mini oblagalnik za tablete GMPC </t>
    </r>
    <r>
      <rPr>
        <i/>
        <sz val="11"/>
        <rFont val="Calibri"/>
        <family val="2"/>
        <charset val="238"/>
      </rPr>
      <t>I</t>
    </r>
  </si>
  <si>
    <t>Pan Coatear GMPC I</t>
  </si>
  <si>
    <t>Drugi javni viri - 79%, ARRS - 21%</t>
  </si>
  <si>
    <t>Naprava je namenjena izvedbi tehnološkeag procesa oblaganja tablet, ki ga je moč izvesti s pomočjo vodnih disperzij, ob manjšem pretoku disperzije za oblaganje pa tudi z organskimi topili. Oblaganje je moč izvesti v 0,8 L ali 1,6 L perforiranem bobnu za oblaganje. Naprava je opremljena s sistemom za zapisovanje procesnih spremenljivk.</t>
  </si>
  <si>
    <t xml:space="preserve">Process equipment is intended for coating of pharamaceutical tablets. Coating can ber performed with water based coating dispersions, while when low spraying rate is used also usage of organic dispersions is permitted. Coating operation can be performed in a 0,8 L or 1,6 L perfrorated drum. Equipment includes system for recording of process parameters. </t>
  </si>
  <si>
    <t>Pedagoško delo - vaje Ind. farmacije (EMŠF); Farmacevstko procesna oprema</t>
  </si>
  <si>
    <t>Janez Ilaš</t>
  </si>
  <si>
    <t>24400</t>
  </si>
  <si>
    <t>Masni spektrometer (MS)</t>
  </si>
  <si>
    <t>Mass spectrometer (MS)</t>
  </si>
  <si>
    <t>ARRS - 48% 
Tržna sredstva - 52%</t>
  </si>
  <si>
    <t>Masni spektrometer je namenjen določanju molske mase različnih spojin (sinteznih produktov, naravnih spojin, peptidov, ...).</t>
  </si>
  <si>
    <t>The mass spectrometer is designed to determine the molecular weight of the various compounds (synthetic products, natural compounds, peptides, ...).</t>
  </si>
  <si>
    <t>Enable</t>
  </si>
  <si>
    <t>L1-8157</t>
  </si>
  <si>
    <t>Vodja: prof. dr. Gobec</t>
  </si>
  <si>
    <t>Z1-9195</t>
  </si>
  <si>
    <t> Vodja: asist. dr. Košak</t>
  </si>
  <si>
    <t>J3-9256</t>
  </si>
  <si>
    <t> Vodja: izr. prof. dr. Jakopin</t>
  </si>
  <si>
    <t>Martina Gobec</t>
  </si>
  <si>
    <t>32034</t>
  </si>
  <si>
    <t>Namizni pretočni citometer</t>
  </si>
  <si>
    <t xml:space="preserve">Flow cytometer Attune NxT </t>
  </si>
  <si>
    <t xml:space="preserve">Presežki JS - 52% 
ARRS - 41% 
Tržna sredstva - 7% </t>
  </si>
  <si>
    <t xml:space="preserve">Pretočni citometer je namenjen predvsem analizi celic, kjer se lahko vrednotijo najrazličnejši imuno citološki parametri (od DNK, protienov, ipd..). </t>
  </si>
  <si>
    <t>The flow cytometer is designed for celll analysis, wher several immuno cytological parameter can be determned (DNA, proteins,…)</t>
  </si>
  <si>
    <t>Zoran Lavrič</t>
  </si>
  <si>
    <t>32037</t>
  </si>
  <si>
    <t>Sistem za elektrostatsko sukanje nanovlaken</t>
  </si>
  <si>
    <t xml:space="preserve">System for electrostatic spinning of nanofibers </t>
  </si>
  <si>
    <t xml:space="preserve">Presežki JS - 50% 
ARRS - 32% 
Tržna sredstva - 18% </t>
  </si>
  <si>
    <t>Public access to the equipment is not forseen. In any case one has to agree the details of an eventual access with its superviser which has to be present through whole agreed working time on the equipment.</t>
  </si>
  <si>
    <t xml:space="preserve">Naprava je namenjena izvedbi elektrosktatskega razprševanja mikrodelcev in nanodelcev ter za elektrostatsko sukanje nanovlaken. Naprava ima modul za kondicioniranje zraka, ki omogoča nadzor temperature (17-45°C) in relativne vlažnosti (25-75%) procesnega zraka. Med delovanjem je procesni prostor zaprt ter aktivno prezračevan, kar omogoča varno delo z organskimi topili.  Medprocesni videonadzorni sistem omogoča optimizacijo procesa elektrostatskega razprševanja, pri tem pa naprava omogoča zajem  slike in procesnih podatkov na zunanji računalnik. Možno je razprševanje skozi več šob naenkrat.  </t>
  </si>
  <si>
    <t xml:space="preserve">Process equipment is intended for electrostatic spraying of microparticles and nanoparticles as well as for electrostatic spinning of nanofibers.  The device has an air conditioning module that enables control of temperature (17-45°C) and relative humidity (25-75%) of the process air. The process chamber of the equipment is enclosed and separated form the surroundings during operation. Active ventilation of the process chamber enables safe work with organic solvents. Video monitoring system enables easy optimisation of electrostatic spraying or spinning. The equipment enables recording of video and process parameters to an externally connected copmuter. Special accessory enables spraying through multiple nozzles in parallel.     </t>
  </si>
  <si>
    <t>http://www.ffa.uni-lj.si/raziskave/raziskovalna-oprema/sistem-za-elektrostatsko-sukanje-nanovlaken</t>
  </si>
  <si>
    <t>Farmacevtska tehnologija: od dostavnih sistemov učinkovin do terapijskih izidov zdravil pri otrocih in starostnikih; P1-0189</t>
  </si>
  <si>
    <t>Zupančič, Kocbek (vodja prof. dr. Julijana Kristl)</t>
  </si>
  <si>
    <t>Po dogovoru s skrbnikom. Zaradi specifičnosti opreme mora biti skrbnik opreme navzoč ves čas dela na opremi.</t>
  </si>
  <si>
    <t>J1-1717</t>
  </si>
  <si>
    <t>Dr. Tihomir Tomašič</t>
  </si>
  <si>
    <t>NC-0009</t>
  </si>
  <si>
    <t>N1-0098</t>
  </si>
  <si>
    <t xml:space="preserve">prof. dr. Lucija Peterlin Mašič </t>
  </si>
  <si>
    <t xml:space="preserve">HPLC Liquid chromatograph </t>
  </si>
  <si>
    <t xml:space="preserve">
ARRS - 89% 
Tržna sredstva - 11% </t>
  </si>
  <si>
    <t>Sistem za visokotlačno tekočinsko kromatografijo. Binarna črpalka sistema HPLC je opremljena z razplinjevalnikom in lahko tvori tlak do 600 barov pri pretoku do 5 ml / min. Vzorčevalnik z regulacijo temperature prostora za vzorce ima dva predala, pri čemer se lahko v vsakegaki vstavi dve vzorčni plošči s 54 standardnimi vialami volumna 1,5 mL. Modul za termostatiranje kolon omogoča natančen nadzor temperature kolone. Diodni detektor z žarnicami za ultravijolično in vidno svetlobo ima spremenljivo velikost vstopne reže spektrometra, ki lahko snema spektre z ločljivostjo 1024 točk, pri čemer je sposoben večkanalnega snemanja pri različnih valovnih dolžinah in tudi snemanja spektrov pri vsaki časovni točki za ustvarjanje map izoabsorbanc. Sistem se uporablja za različne naloge v farmacevtski analizi, vključno pri testih raztapljanja, določanju vsebnosti, nečistot in topnosti kakor tudi širše za določanje identitete in količine analitov v kompleksnih heterogenih vzorcih, ki se proizvajajo na Katedri za farmacevtsko tehnologijo. Sistem v splošnem služi kot orodje, ki zagotavlja analitično povratno informacijo v procesu razvoja novih farmacevtskih oblik, formulacij in procesov.</t>
  </si>
  <si>
    <t xml:space="preserve">High pressure liquid chromatography system. Binary pump of the HPLC system is equipped with degasser and is capable of generating pressures up to 600 bar at a flowrate of up to 5 mL/min. Multisampler with temperature control of sample compartment has two drawers each holding 2 sample plates with 54 standard vials of 1.5 mL volume. Column heater module provides precise temperature control of column. Diode array detector with UV and VIS lamps has a variable slit size, records spectra with resolution of 1024 point, is capable of multichannel recording at different wavelengths as well as recording spectra for each time point to generate isoabsorbance maps. The system is used for various task in pharmaceutical analysis including dissolution testing, assay, solubility determinations and more generally to determine identity and quantity of analytes in complex heterogeneous samples that are produced at the Chair of Pharmaceutical Technology and serves as a tool that provides analytical feedback in the process of developing new dosage forms, formulations and processing technologies.  </t>
  </si>
  <si>
    <t>http://www.ffa.uni-lj.si/raziskave/raziskovalna-oprema/tekocinski-kromatograf-hplc</t>
  </si>
  <si>
    <t>raziskovalci</t>
  </si>
  <si>
    <t>Vodja: prof. dr. Julijana Kristl</t>
  </si>
  <si>
    <t>doktorandi, raziskave</t>
  </si>
  <si>
    <t>Zoran Lavrič, Tatjana Hrovatič, Klemen Kreft</t>
  </si>
  <si>
    <t>Pretočni citometer s sočasnim zajemanjem slike (Imaging flow cytometer)</t>
  </si>
  <si>
    <t>Imaging flow cytometer</t>
  </si>
  <si>
    <t>Paket 17 35% in EATRIS.TRI.SI 65%</t>
  </si>
  <si>
    <t>Naprava je namenjena analizi celic oz. majhnih delcev in prodobivanju podrobne slike velikega števila analiziranih dogodkov v relativno kratkem času. Omogoča proučevanje želenih fenotipskih lastnosti, ki smo jih predhodno označili s flourescenčnimi barvil (npr. kolokalizacija, internalizacija, diferenciacija, imedcelična interakcija). Analiziramo lahko večk kot 1000 celic na sekundo in za vsako posamezno celico hkrati dobimo do 8 slik na različnih folurescenčnih kanalih z visoko občutljivostjo. To omogoča kvantifikacijo celičnih lastnosti, kot je morfologija in jakost flourescenčne probe na, v ali med celicami (tudi v primeru redkih dogodkov in heterogenih vzorcih).</t>
  </si>
  <si>
    <t>Imaging flow cytometer provides users with the ability to gain detailed images of a large number of cells in a relatively short period of time. It enables the analysis of desired phenotypical properties, which are previousl labeled with flourescent dyes (e.g co-localization, internalization, stem cell differentiation, and cell-cell interactions).
ImageStreamX MarkII produces up to 10 high resolution images of each cell directly in flow, at rates exceeding 1,000 cells per second, and with the fluorescence sensitivity of conventional flow cytometers. These capabilities allow you to quantitate cellular morphology and the intensity and location of fluorescent probes on, in, or between cells, even in rare sub-populations and highly heterogeneous samples.</t>
  </si>
  <si>
    <t>J3-1745</t>
  </si>
  <si>
    <t>Ilija German Ilić</t>
  </si>
  <si>
    <t>Laserski difraktometer</t>
  </si>
  <si>
    <t>Laser diffractometer</t>
  </si>
  <si>
    <t xml:space="preserve">
ARRS - 22% 
Tržna sredstva - 78% </t>
  </si>
  <si>
    <t>Oprema je namenjena meritvam velikosti in porazdelitve velikosti delcev okvirno v območju od 0,1 do 2000 µm. Meritve so mogoče s suho celico (disperzija trdno/plinasto) ali mokro celico (disperziji trdno/tekoče ali tekoče/tekoče), vključno z uporabo organskih topil.</t>
  </si>
  <si>
    <t>Equipment is intended for measurements of particle size and particle size distributions roughly in range of 0.1 to 2000 µm. The measurements can be done with dry cell (dispersion solid/gas) or wet cell (dispersions solid/liquid or liquid/liquid), including use of organic solvents.</t>
  </si>
  <si>
    <t>http://www.ffa.uni-lj.si/raziskave/raziskovalna-oprema/laserski-difraktometer</t>
  </si>
  <si>
    <t>Srčič, Planinšek, Dreu, German Ilić, Lavrič, Zorec Sterle, Dragar (vodja prof. dr. Albin Kristl)</t>
  </si>
  <si>
    <t>vaje, diplome, magisteriji, doktorati, raziskave</t>
  </si>
  <si>
    <t>Srčič, Planinšek, Dreu, German Ilić, Lavrič, Zorec Sterle, Pohlen, Zidar, Dragar, Baumgartner, Grilc</t>
  </si>
  <si>
    <t>Ahlin Grabnar Pegi</t>
  </si>
  <si>
    <t>Fotonska korelacijska spektroskopija in laserska Dopplerjeva elektroforeza (Zetasizer Ultra)</t>
  </si>
  <si>
    <t>Photon correlation spectroscopy and laser Doppler electrophoresis (Zetasizer Ultra)</t>
  </si>
  <si>
    <t>Tržna sredstva  67 %      ARRS - 33%</t>
  </si>
  <si>
    <t>Access to equipment must be agreed with supervisor of the equipment. Due to delicate nature of the equipment supervisor must be present through whole agreed working time on the equipment.</t>
  </si>
  <si>
    <t>Naprava Zetasizer Ultra (Malvern Panalytical) vključuje dve merilni tehniki. Fotonska korelacijska spektroskopija je metoda za določanje velikosti delcev v nanometrskem območju (0,6 nm - 6 µm). Laser Dopplerjeva elektroforeza je metoda za določevanje zeta potenciala delcev. Napravo uporabljamo za vrednotenje nanodostavnih sistemov.</t>
  </si>
  <si>
    <t>Zetasizer Nano Ultra (Malvern Panalytical) includes two measurement techniques. Photon correlation spectroscopy is a method for determination of the particle size in the nanometer range (0.6 nm - 6 μm). Laser Doppler electrophoresis is a method for the determination of the zeta potential of particles. The device is used for the characterization of nanodelivery systems.</t>
  </si>
  <si>
    <t>P. Ahlin Grabnar, P. Kocbek, A. Zvonar Pobirk, Š. Zupančič, M. Bjelošević, B. Zorec Sterle, Č. Dragar</t>
  </si>
  <si>
    <t>Vaje, diplomanti, magistranti, MR, doktoranti</t>
  </si>
  <si>
    <t>Dvovijačna naprava za iztiskanje talin (HME, Hot melt extrusion) in kontinuirano vlažno granuliranje (TSG, Twin screw granulation) s podporno opremo za dovajanje materialov, hlajenje in oblikovanje produkta</t>
  </si>
  <si>
    <t>Leistritz ZSE 12 HP-PH twin screw hot melt extruder for hot melt extrusion (HME) and twin screw granulation (TSG) with supporting equipment for material feed, cooling and processing of extrudates</t>
  </si>
  <si>
    <t>Paket 17 60% in ARRS 40%</t>
  </si>
  <si>
    <t>Naprava je namenjena za kontinuirano in nadzorovano dovajanje praškaste mešanice materialov v samo napravo ter kontinuirano izdelavo trdnih disperzij učinkovin v polimernem ogrodju s sledečim ohlajanjem iztiskanca na tekočem traku in odrezovanjem v delce definiranih dolžin (od 1,0 do 2,0 mm). Pretvorba naprave omogoča izvedbo procesa kontinuiranega vlažnega granuliranja praškastih materialov z  nadzorovanim dodajanjem granulacijske tekočine za nadzor razmerja kapljevine in trdnih snovi v kontinuiranem procesu granuliranja. Naprava ima osem-področni nadzor nad temperaturo procesiranih materialov, kjer je vsako področje aktivno hlajeno in ali ogrevano, za namen nadzora nad viskoznostjo mešanice materialov oz. za vzdrževanje termično pogojene stabilnosti procesiranih materialov (velja za proces iztiskanja talin in granuliranje).</t>
  </si>
  <si>
    <t>The device is capable of continuous and controlled delivery of the powder mixture of materials into the device itself and the following continuous production of solid dispersions of the active ingredients in the polymeric matrix. On exit from the die the filaments are continuous cooled on the conveyor belt and then cut into pellets of defined lengths (from 1.0 to 2.0 mm). Conversion of the device enables the process of continuous wet granulation of powder materials with controlled addition of granulation fluid to control the ratio of liquid to solids in a continuous granulation process. The device has eight-zone temperature control of the processed material, where each zone is actively cooled and or heated, for the purpose of controlling the viscosity of the material mixture, or to maintain thermally conditioned stability of the processed materials (applies to the melt extrusion and granulation process).</t>
  </si>
  <si>
    <t>http://www.ffa.uni-lj.si/raziskave/raziskovalna-oprema/dvovijacna-naprava-za-iztiskanje-talin-in-kontinuirano-vlazno-granuliranje</t>
  </si>
  <si>
    <t>Dreu, Lavrič, Srčič, Planinšek,  Zvonar-Pobirk, German Ilić</t>
  </si>
  <si>
    <t>Klemen Kreft, Tilen Huzjak</t>
  </si>
  <si>
    <t>UHPLC-MS/MS Tekočinski kromatrograf z masnim detektorjem vrste trojni kvadrapol/linearna ionska past, model: Agilent 1290 Infinity II / Sciex QTRAP 5500+</t>
  </si>
  <si>
    <t>UHPLC-MS/MS Liquid chromatograph coupled to mass detector triple quadrupole/linear ion trap. Agilent 1290 Infinity II / Sciex QTRAP 5500+</t>
  </si>
  <si>
    <t>Paket 18 70% in ARRS 30%</t>
  </si>
  <si>
    <t>Access to equippment must be agreed with supervisor of the equipment. Due to delicate nature of the equipment supervisor must be present through whole ageed working time on the equipment.</t>
  </si>
  <si>
    <t xml:space="preserve">Aparat je namenjen merjenju zdravilnih učinkovin, njihovih metabolitov in transformacijskih produktov v kompleksnih bioloških in okoljskih vzorcih. </t>
  </si>
  <si>
    <t>Analysis of drugs, their metabolites and transformation products in complex biological and environmental samples.</t>
  </si>
  <si>
    <t>http://www.ffa.uni-lj.si/raziskave/raziskovalna-oprema/tekocinski-kromatograf-z-masnim-detektorjem</t>
  </si>
  <si>
    <t xml:space="preserve">Jurij Trontelj, Robert Roškar, </t>
  </si>
  <si>
    <t>Stane Pajk</t>
  </si>
  <si>
    <t>UHPLC z DAD in CAD detektorjem</t>
  </si>
  <si>
    <t>UHPLC system coupled to DAD and CAD detector</t>
  </si>
  <si>
    <t xml:space="preserve">Oprema je namenjena 2D kromatografija, kromatograf je  sklopljen z DAD in CAD, z možnostjo sklopitve z masnim detektorjem (Orbitrap). </t>
  </si>
  <si>
    <t xml:space="preserve">Equipement is capable of 2D chromathography and is coupled with DAD and CAD and potentially with mass detector. </t>
  </si>
  <si>
    <t>http://www.ffa.uni-lj.si/raziskave/raziskovalna-oprema/uhplc-z-dad-in-cad-detektorjem</t>
  </si>
  <si>
    <t>Integrirani sistem konfokalnega Ramanskega mikroskopa in mikroskopa na atomsko silo XploRA PLUS-OmegaScope</t>
  </si>
  <si>
    <t>Raman Spectrometer -  Confocal Raman Microscope XploRA PLUS-Omega Scope</t>
  </si>
  <si>
    <t xml:space="preserve">EATRIS - 71% 
ARRS - 10% 
Tržna sredstva - 19% </t>
  </si>
  <si>
    <t>Integrirani sistem konfokalnega Ramanskega mikroskopa in mikroskopa na atomsko silo omogoča izvajanje različnih načinov mikroskopske analize vzorca. Konfokalni mikroskop omogoča opazovanje in zajem vidne mikroskopske slike. Vira laserske svetlobe (532 nm in 785 nm), pripadajoči optični elementi in detektor povratno sipane Raman svetlobe omogočajo točkovne meritve lastnosti na principu Raman spektroskopije in fotoluminiscenčne spektroskopije v dveh in treh dimenzijah, kar omogoča mikroskopsko Ramansko mapiranje površine in volumna vzorcev na zraku (površine in prerezi razsutih prostih delcev, granul, pelet, tablet, kapsul, filmov, laminatov, ekstrudatov, itd.) ter v tekočem mediju (vlakna, delci, celice, tkiva, itd.).</t>
  </si>
  <si>
    <t>The integrated system of the confocal Raman microscope and the atomic force microscope allows various methods of microscopic analysis of the sample to be performed. The confocal microscope enables the observation and capture of a visible microscopic image. Laser light sources (532 nm and 785 nm), associated optical elements and Raman backscatter detector enable point measurements of properties on the principle of Raman spectroscopy and photoluminescent spectroscopy in two and three dimensions, which allows microscopic Raman mapping of the surface and volume of the sample surface and cross-sections of bulk free particles, granules, pellets, tablets, capsules, films, laminates, extrudates, etc.) and in a liquid medium (fibers, particles, cells, tissues, etc.).</t>
  </si>
  <si>
    <t>15750</t>
  </si>
  <si>
    <t>http://www.ffa.uni-lj.si/raziskave/raziskovalna-oprema/integrirani-sistem-konfokalnega-ramanskega-mikroskopa-in-mikroskopa-na-atomsko-silo-xplora-plus-omegascope</t>
  </si>
  <si>
    <t>Zoran  Lavrič</t>
  </si>
  <si>
    <t>Fakulteta za gradbeništvo in geodezijo</t>
  </si>
  <si>
    <t>P2-0185</t>
  </si>
  <si>
    <t>Franc Čepon, prof. dr. Violeta Bokan Bosiljkov</t>
  </si>
  <si>
    <t>17449, 10379</t>
  </si>
  <si>
    <t>ConTec VISKOMETER 5 Z OSTALO OPREMO</t>
  </si>
  <si>
    <t>ConTec Viscometer 5 with additional equipment</t>
  </si>
  <si>
    <t>Programi, projekti in/ali tržni presežek</t>
  </si>
  <si>
    <t>Oprema je dostopna za preiskave zunanjih naročnikov ob predhodnem dogovoru. Preiskave opravi operater UL FGG. Oprema je na voljo v terminih, ko na njej ne poteka pedagoška in raziskovalna dejavnost UL FGG.</t>
  </si>
  <si>
    <t>Equipment is available for external clients by prior arrangement. Tests are performed by UL FGG operator. Equipment is available  when it is not needed in the teaching and research activities of UL FGG.</t>
  </si>
  <si>
    <t>ConTec Viscometer 5 je koaksialen cilindrični viskometer za suspenzije z grobimi delci, ki je primeren za merjenje reoloških lastnosti cementne paste, malte in betona s posedom 120 mm ali več.</t>
  </si>
  <si>
    <t>The ConTec-Viscometer 5 is a coaxial cylinder viscometer for course particle suspension that is suitable to measure the rheological properties of cement paste, mortar and concrete with about 120mm slump or higher.</t>
  </si>
  <si>
    <t>http://www3.fgg.uni-lj.si/</t>
  </si>
  <si>
    <t>P2-0227</t>
  </si>
  <si>
    <t>prof. dr. Bojan Stopar</t>
  </si>
  <si>
    <t>GNSS VIVA SMARTPOLE EDU SET Z DOD.</t>
  </si>
  <si>
    <t>GNSS RECEIVER + TACHEOMETER (SMARTPOLE)</t>
  </si>
  <si>
    <t>Oprema je dostopna zunanjim naročnikov ob predhodnem naročilu vsaj 14 dni vnaprej. Pri uporabi opreme je potrebna navzočnost operaterja UL FGG. Oprema je na voljo v terminih, ko na njej ne poteka pedagoška in raziskovalna dejavnost UL FGG. Uporaba licenčne programske opreme za obdelavo podatkov ni vključena.</t>
  </si>
  <si>
    <t>Equipment is available for external clients by prior arrangement at least 14 days in advance. Support by UL FGG operator is required. Equipment is available when it is not needed in the teaching and research activities of UL FGG. Use of licensed SW for data manipulation is not included.</t>
  </si>
  <si>
    <t>Instrument za visokonatančne GNSS meritve v geodeziji. Omogoča tudi hkratno izvedbo GNSS in klasičnih terestričnih geodetskih meritev v realnem času. Uporaba licenčne programske oprema za obdelavo podatkov meritev ni vključena</t>
  </si>
  <si>
    <t>Instrument for high precision GNSS measurements in geodesy. It also allows the simultaneous performance of GNSS and conventional terrestrial geodetic measurements in real time. Use of licensed software for post-processing asurement data is not included.</t>
  </si>
  <si>
    <t>Instrument for high precision GNSS measurements in geodesy. It also allows the simultaneous performance of GNSS and conventional terrestrial geodetic measurements in real time. Use of licensed software for post.processing asurement data is not included.</t>
  </si>
  <si>
    <t>P2-0158</t>
  </si>
  <si>
    <t>doc. dr. Primož Može</t>
  </si>
  <si>
    <t>HIDRAVLIČNA OPREMA PREIZKUŠEVALIŠČA 3000</t>
  </si>
  <si>
    <t>HYDRAULIC TEST EQUIPMENT</t>
  </si>
  <si>
    <t>Računalniško voden hidravlični bat kapacitete 3000 kN in pripadajoča okvirna konstrukcija in strižna stena omogočata izvedbo različni testov kot so: upogibni test, tlačni test, strižni test. Z batom lahko obremenjujemo le v eni smeri z največjo hitrostjo obremenjevanja 0.3 mm/s. Dolžina hoda je omejena na 300 mm</t>
  </si>
  <si>
    <t>Computer controlled hydraulic piston with capacity of 3000 kN with associated frame construction and shear wall allows the excecution of various tests such as: bending test, pressure test, shear test. The load can be applied only in one direction and the speed of the load application is limited to 0.3 mm/s. The stroke is limited to 300 mm.</t>
  </si>
  <si>
    <t>INFUTUREWOOD</t>
  </si>
  <si>
    <t>Mitja Plos</t>
  </si>
  <si>
    <t>P2-0260</t>
  </si>
  <si>
    <t>HIDRAVLIČNI BAT</t>
  </si>
  <si>
    <t>HYDRAULIC ACTUATOR</t>
  </si>
  <si>
    <t>Hidravlični dinamični bat kapacitete +-250 kN in hodom +- 200 mm se uporablja za izvedbo strižnih, upogibnih in tlačno/nateznih testov. Tipični primeri testov, ki jih izvajamo z uporabo takšnih batov so: strižni test sten, upogbni test nosilcev, itd.</t>
  </si>
  <si>
    <t>Zwick servohydraulic testing actuator with test load +-250 kN and stroke of +-250 mm. The actuator can be used for different applications. Typically it is used to perform shear test on wals, flexural test of beams, etc.</t>
  </si>
  <si>
    <t>INTERREG CONSTRAIN</t>
  </si>
  <si>
    <t>Matija Gams</t>
  </si>
  <si>
    <t>P2-0180</t>
  </si>
  <si>
    <t>mag. Andrej Vidmar</t>
  </si>
  <si>
    <t>IZOKINETIČNI VZORČEVALNIK KONCENTRACIJE</t>
  </si>
  <si>
    <t>Sampler Manning VST</t>
  </si>
  <si>
    <t>Oprema je dostopna za preiskave zunanjih naročnikov ob predhodnem dogovoru. Preiskave opravi operater UL FGG. Oprema je na voljo v terminih, ko na njej ne poteka pedagoška in raziskovalna dejavnost UL FGG. Kritje stroškov amortizacije, pogona in tehnične podpore.</t>
  </si>
  <si>
    <t>Equipment is available for external clients by prior arrangement. Tests are performed by UL FGG operator. Equipment is available  when it is not needed in the teaching and research activities of UL FGG. Covering appreciation costs, operational costs, and costs of technical support.</t>
  </si>
  <si>
    <t>Izokinetično vzorčevanje odpadne ali rečne vode.</t>
  </si>
  <si>
    <t>Isokinetic sampling of sewage water or river water.</t>
  </si>
  <si>
    <t>doc. dr. Sabina Kolbl Repinc</t>
  </si>
  <si>
    <t>LASERSKI GRANULOMETER ANALYETTE</t>
  </si>
  <si>
    <t>FRITSCH Laser Granulometer Analysette</t>
  </si>
  <si>
    <t>Laboratorijsko določanje zrnavostne sestave.</t>
  </si>
  <si>
    <t>Grain-size distribution determination in a lab.</t>
  </si>
  <si>
    <t>Sabina Kolbl Repinc</t>
  </si>
  <si>
    <t>MERILEC PROFILNI DOPPLER PRET,HITROSTI</t>
  </si>
  <si>
    <t>SonTek RiverSurveyor M9</t>
  </si>
  <si>
    <t>Meritve pretočnih hitrosti v rekah.</t>
  </si>
  <si>
    <t>River flow velocity measurements.</t>
  </si>
  <si>
    <t>MERILEC ZRNAVOSTI SUS.SNOVI LISST</t>
  </si>
  <si>
    <t>Sequoia LISST-SL</t>
  </si>
  <si>
    <t>Meritve koncentracij suspendiranih snovi in njihove zrnavosti.</t>
  </si>
  <si>
    <t>Suspended solids concentrations and granulometry measurements.</t>
  </si>
  <si>
    <t>Igor Valjavec, doc.dr. Jože Lopatič</t>
  </si>
  <si>
    <t>17443, 08443</t>
  </si>
  <si>
    <t>MERSKA OPREMA Z DODATKI</t>
  </si>
  <si>
    <t>DATA ACQUSITION SYSTEM</t>
  </si>
  <si>
    <t>Sistem za zajem podatkov z 32 kanali. Sistem je namenjen zajemu različnih fizikalnih količin (pomiki, deformacije, sile, pospeški, temperatura), ki jih merimo na preizukušancih.</t>
  </si>
  <si>
    <t>Data acquisition system with 32 chanels. The system can be used to capture different physical quantities (displacements, strains, forces, acceleration) measured on the test specimen.</t>
  </si>
  <si>
    <t>KMLK</t>
  </si>
  <si>
    <t>Pedagoško delo pri predmetih s področja masivnih konstrukcij-zaključna dela</t>
  </si>
  <si>
    <t>FGG</t>
  </si>
  <si>
    <t>Promocija FGG</t>
  </si>
  <si>
    <t>izr. prof. dr. Dušan Kogoj</t>
  </si>
  <si>
    <t>POSTAJA MULTI STATION MS50 3D EDU SET INSTRUMENT</t>
  </si>
  <si>
    <t>MULTISTATION (LASER SCANNER + TACHEOMETER)</t>
  </si>
  <si>
    <t xml:space="preserve">Klasične terestrične geodetske meritve za vzpostavitev geodetskih mrež, detajlno izmero in zakoličbo. Izmere v inženirski geodeziji. Uporaba zahteva dodatno opremo in ustrezno programsko opremo za obdelavo meritev. </t>
  </si>
  <si>
    <t>Terrestrial geodetic measurements for the realisation of geodetic nets, topographic surveying and stakeout. Ingeneering surveying. Additional equipment is necessary, proper SW for measuring data processing is required.</t>
  </si>
  <si>
    <t>KKFDZ, KG, KIG</t>
  </si>
  <si>
    <t>Pedagoško delo pri predmetih s področja fotogrametrije, geodetske izmere in geodezije v inženirstvu ter pri diplomskih in magistrskih nalogah</t>
  </si>
  <si>
    <t xml:space="preserve">RAYTEC OPREMA ZA  LASERSKO MERJENJE POMIKOV </t>
  </si>
  <si>
    <t>Raytec laser surveying system</t>
  </si>
  <si>
    <t xml:space="preserve">Raytec merski sistem (OSSY-Optical Surveying System) za merjenje ponikov z uporabo diodnega laserja. </t>
  </si>
  <si>
    <t xml:space="preserve">Raytec measuring system  (OSSY-Optical Surveying System) for measurement of displacements  using diode laser pointer. </t>
  </si>
  <si>
    <t>SENZOR ULTIMA-XT DTS RANGE 5KM, 4 PROGRAMI</t>
  </si>
  <si>
    <t>Distributed Temperature Sensor Silixa XT-DTS 5km</t>
  </si>
  <si>
    <t>Porazdeljeno merjenje temperature rečne vode.</t>
  </si>
  <si>
    <t>Distributed measurements of river water temperature.</t>
  </si>
  <si>
    <t>doc.dr. Matej Maček</t>
  </si>
  <si>
    <t>Ciklični strižni aparat</t>
  </si>
  <si>
    <t>CYCLIC SIMPLE SHEAR TESTER, Electro-Pneumatic Servo Control Type</t>
  </si>
  <si>
    <t>Ciklični enostavni strižni aparat za drobnozrnate in debelo zrnate zemljine s premerom zrn do 2 mm, ki omogoča merjenje strižne trdnosti, občutljivosti na likvifakcijo, strižnega modula in dušenje.</t>
  </si>
  <si>
    <t xml:space="preserve">Dynamic simple shear apparatus for cohesive soil and cohesionless soil with maximum particle diameter of  2mm. It is possible to measure shear strength, liquefaction, shear modulus and damping properties. </t>
  </si>
  <si>
    <t>doc. dr. Dušan Petrovič</t>
  </si>
  <si>
    <t>SKENER</t>
  </si>
  <si>
    <t>LASER SCANNER</t>
  </si>
  <si>
    <t>Lasersko skeniranje objektov, fasad ali pokrajine, rezultat meritve je oblak točk, iz katerega je ob nadaljnji obdelavi možno izdelati trirazsežnostne modele objektov, pa tudi manjšega dela terena ali pokrajine. Uporaba zahteva sočasno uporabo prenosnega računalnika s programsko opremo za zajem.</t>
  </si>
  <si>
    <t>Laser scanning of objects, facades or landscape, the result is point cloud, from which upon additional maintenance 3D models of objects, part of terrain or landscape can be created. Use of scanner requires additional use of remote computer with proper SW for data capturing and storing.</t>
  </si>
  <si>
    <t>STISKALNICA HIDRAVLIČNA NPC/DIGIT 12/12</t>
  </si>
  <si>
    <t>Hydraulic press NPC/DIGIT 12/12</t>
  </si>
  <si>
    <t>Oprema je namenjena proizvodnji kompozitnih plošč iz odpadne embalaže in odpadnega tekstila, namenjenih za uporabo v gradbeništvu.</t>
  </si>
  <si>
    <t>The equipment is intended for the manufacture of construction products - composite panels made of packaging waste and waste textiles.</t>
  </si>
  <si>
    <t>UNIVERZALNI MERILNI SISTEM DEWESOFT UP-X-7DEWE-2500</t>
  </si>
  <si>
    <t>UNIVERSAL DATA ACQUSITION SYSTEM DEWESOFT UP-X-7DEWE-2500</t>
  </si>
  <si>
    <t xml:space="preserve">Prenosni merilni sistem in program za zajem podatkov. Sistem je namenjen zajemu različnih fizikalnih količin (pomiki, deformacije, sile, pospeški, temperatura), ki jih merimo na preizukušancih. </t>
  </si>
  <si>
    <t>Removable data acquisition system and software.  The system can be used to capture different physical quantities (displacements, strains, forces, acceleration) measured on the test specimen.</t>
  </si>
  <si>
    <t>Franci Čepon, asis. dr. David Antolinc</t>
  </si>
  <si>
    <t>17449, 30691</t>
  </si>
  <si>
    <t>UNIVERZALNI PREIZKUŠEVALNI STROJ ZWICK/ROELL</t>
  </si>
  <si>
    <t>Universal testing machine Zwick/Roell</t>
  </si>
  <si>
    <t>Univerzalni preizkuševalni stroj Zwick/Roell kapacitete 100 kN. Namenjen izvajanju statičnih in dinamičnih preiskav materialov in gradbenih proizvodov.</t>
  </si>
  <si>
    <t>Universal testing machine Zwick/Roell with capacity of 100 kN. Aimed for static and dynamic testing of materials and construction products.</t>
  </si>
  <si>
    <t>Franc Čepon, asist. Petra Štukovnik</t>
  </si>
  <si>
    <t>17449, 31255</t>
  </si>
  <si>
    <t>VIDEOMIKROSKOP HIROX KH</t>
  </si>
  <si>
    <t>VIDEOMICROSCOPE HIROX KH</t>
  </si>
  <si>
    <t>Mikroskopski sistem HIROX 3D je optični video-mikroskop, ki omogoča mikroskopske analize vzorcev in površin v laboratoriju in na terenu. Z njim analiziramo zbruske in obruske ter neobdelane površine - s pomočjo multifokus slike in ostalih orodij.</t>
  </si>
  <si>
    <t>Microscopic system HIROX 3D is optical video-microscope that allows microscopic analysis of samples and surfaces in the laboratory and in the field. We can analyze thin sections and polished sections, and also original surfaces - with the help of multifocus images and other tools.</t>
  </si>
  <si>
    <t>ANALITIČNA NAPRAVA AMPTS II</t>
  </si>
  <si>
    <t>2015, 2020</t>
  </si>
  <si>
    <t>AUTOMATIC METHANE POTENTIAL TEST SYSTEM II</t>
  </si>
  <si>
    <t>Oprema je dostopna za preiskave zunanjih naročnikov ob predhodnem dogovoru. Preiskave opravi operater UL FGG. Oprema je na voljo v terminih, ko na njej ne poteka pedagoška in raziskovalna dejavnost UL FGG. Meritve trajajo 30dni.</t>
  </si>
  <si>
    <t>Equipment is available for external clients by prior arrangement. Tests are performed by UL FGG operator. Equipment is available  when it is not needed in the teaching and research activities of UL FGG. Measurement duration is 30 days</t>
  </si>
  <si>
    <t>Meritve metanskih potencialov za anaerobno presnovo različnih organsko razgradljivih substratov.</t>
  </si>
  <si>
    <t>Methane yield measurements of various organicaly degradable susbtrates in anaerobic digestion</t>
  </si>
  <si>
    <t>Sabina Kolbl Repinc, Blaž Stres</t>
  </si>
  <si>
    <t>prof. dr. Dejan Zupan</t>
  </si>
  <si>
    <t>VIBROMETER PDV-100PLUS EDU-KIT PORTABLE</t>
  </si>
  <si>
    <t>PORTABLE LASER VIBROMETER PDV-100</t>
  </si>
  <si>
    <t>Vibrometer brezkontaktno meri hitrosti točk na površini telesa v razponu 0 do 22 kHz. Zajema lahko digitalne in analogne signale. Oprema omogoča natančno in učinkovito obdelavo zajetih podatkov.</t>
  </si>
  <si>
    <t>Vibrometer measures surface velocity without contact in the frequency range 0 to 22 kHz. Analog and digital output signal can be obtained. Data acquisition enables precise and efficient data analysis.</t>
  </si>
  <si>
    <t>Dejan Zupan</t>
  </si>
  <si>
    <t>prof. dr. Tatjana Isaković</t>
  </si>
  <si>
    <t>SOFISTIK</t>
  </si>
  <si>
    <t>2015, 2019</t>
  </si>
  <si>
    <t>Oprema je dostopna za preiskave zunanjih naročnikov ob predhodnem dogovoru. Modeliranje in analize izvede strokovnjak z UL FGG. Oprema je na voljo v terminih, ko na njej ne poteka pedagoška in raziskovalna dejavnost UL FGG.</t>
  </si>
  <si>
    <t>Equipment is available for external clients by prior arrangement. Modeling and analysis are performed by expert from UL FGG. Equipment is available  when it is not needed in the teaching and research activities of UL FGG.</t>
  </si>
  <si>
    <t>Programska oprema za analizo in dimenzioniranje konstrukcij</t>
  </si>
  <si>
    <t>Software for the analysis and design of structures</t>
  </si>
  <si>
    <t>LASER DIGITAL VIBROMETER-SET PDV-100PLUS</t>
  </si>
  <si>
    <t>Moitja Plos</t>
  </si>
  <si>
    <t>asist. dr. Matej Maček</t>
  </si>
  <si>
    <t>APARAT DIREKTNI STRIŽNI Z DODATKI</t>
  </si>
  <si>
    <t>2005, 2015</t>
  </si>
  <si>
    <t>Direct shear apparatus</t>
  </si>
  <si>
    <t>Direktni strižni aparat za preiskave strižnih lastnosti zemljin z Dmax do 2 mm</t>
  </si>
  <si>
    <t>Direct shear apparatus for the determination of shear strength of soil with Dmax up to 2 mm</t>
  </si>
  <si>
    <t>Rak Gašper</t>
  </si>
  <si>
    <t>PROG.OPREMA-DHI MIKE FLOOD</t>
  </si>
  <si>
    <t>2008-2018</t>
  </si>
  <si>
    <t>SOFTWARE DHI MIKE FLOOD</t>
  </si>
  <si>
    <t xml:space="preserve">Programska oprema za simuliranje in analizo vodnega toka v rečnih koritih, poplavnih površinah in delovanja hidrotehničnih objektov.  </t>
  </si>
  <si>
    <t>Software for the simulations and analysis of water flow in river systems, floodplains and hydroengineering structures.</t>
  </si>
  <si>
    <t>Plos Mitja</t>
  </si>
  <si>
    <t>3D integralni sistem za optično zajemanje polja pomikov in deformacij s sistemom - fotoaparati</t>
  </si>
  <si>
    <t>Nikon Cameras with high resolutions, Zeiss lenses - fixed, 1000 fps Sony camera, fish eye lens, Photoscan software</t>
  </si>
  <si>
    <t>Oprema omogoča 4 točkovne fotogrametrične meritve pomikov s pomočjo programske opreme Photoscan. Sony fotoaparat z možnostjo 1000 posnetkov na sekundo ter širokokotni objektiv.</t>
  </si>
  <si>
    <t>The equipment enables 4-point photogrametric measurements using Photoscan software. A Sony 1000 fps high speed camera and fish-eye lens.</t>
  </si>
  <si>
    <t>Martin Klun</t>
  </si>
  <si>
    <t>3D integralni sistem za optično zajemanje polja pomikov in deformacij s sistemom - KRMILNIK</t>
  </si>
  <si>
    <t>MTS FlexTest 60 Controller - 4 stations - 3 channels</t>
  </si>
  <si>
    <t>Oprema omogoča simultano neodvisno krmiljenje servo-hidravličnih batov na večih preizkuševališčih hkrati ali pa simultano večosno krmiljenje servo-hidravličnih batov na enem preizkuševališču.</t>
  </si>
  <si>
    <t>The equipment enables simultaneous independent control of the servo-hydraulic actuators at several testing sites or simultaneous multiaxial control of the servo-hydraulic actuators on one test site.</t>
  </si>
  <si>
    <t>asist. Gašper Štebe, asist. dr. Klemen Kregar</t>
  </si>
  <si>
    <t>36874 33435</t>
  </si>
  <si>
    <t>TAHIMETER ELEKTRONSKI TS30 UNI SET V KOM</t>
  </si>
  <si>
    <t>2009, 2011</t>
  </si>
  <si>
    <t>TACHIMETER ELECTRONIC TS30 UNI SET</t>
  </si>
  <si>
    <t>Precizna izmera horizontalnih in 3D mikro geodetskih mrež za kontrolo stabilnosti in merjenje premikov naravnih in grajenih objektov, precizne zakoličbe v gradbeništvu in strojništvu.</t>
  </si>
  <si>
    <t>Measurenemt in precise terrestrial geodetic micro nets for the stability control and determination of displacements, preciste stake out in civil engineering and mechanical engineering.</t>
  </si>
  <si>
    <t>KG</t>
  </si>
  <si>
    <t>Strokovno delo: precizne meritve geodetskih mrež. Padegaoško: Meritve za diplomske in Magistrske naloge.</t>
  </si>
  <si>
    <t xml:space="preserve">Oprema za resonančni test na valjastih preizkušancih zemljin </t>
  </si>
  <si>
    <t>Resonant column test</t>
  </si>
  <si>
    <t>Oprema za resonančni test zemljin omogoča merjenje strižnega modula in dušenja v odvisnosti od strižne deformacije. Preiskave so lahko opravijo v izotropnih ali anizotropnih napetostnih pogojih.</t>
  </si>
  <si>
    <t>Resonant column test is used for measurements of shear modulus and damping as a function of shear strain. Tests can be performed in isotropic or K0 stress conditions.</t>
  </si>
  <si>
    <t>http://www.fgg.uni-lj.si/</t>
  </si>
  <si>
    <t>KMTal</t>
  </si>
  <si>
    <t>prof. dr. Matjaž Mikoš</t>
  </si>
  <si>
    <t>Zamrzovalno grelna komora Schleinbinger</t>
  </si>
  <si>
    <t xml:space="preserve">Freeze Thaw ester </t>
  </si>
  <si>
    <t xml:space="preserve">Naprava omogoča standardizirano testiranje zmrzlinske odpornosti betonov, agregatov in naravnega kamna. Območje delovanja je med +40 in -35 stopinjjami C. Omogočeno je tudi preplavljanje vzorcev. </t>
  </si>
  <si>
    <t>The device enables standardized testing of frost resistance of concrete, aggregates and natural stone. The operating range is between +40 and -35 degrees C. Sample flooding is also possible.</t>
  </si>
  <si>
    <t>J1-2477</t>
  </si>
  <si>
    <t>RIGHT</t>
  </si>
  <si>
    <t>Fakulteta za kemijo in kemijsko tehnologijo</t>
  </si>
  <si>
    <t>dr. Miloš Bogataj</t>
  </si>
  <si>
    <t xml:space="preserve">Oprema za študije 
regulacije tlaka </t>
  </si>
  <si>
    <t>Equipment for studies of pressure regulation</t>
  </si>
  <si>
    <t xml:space="preserve">Oprema se nahaja na Smetanovi 17 v Mariboru, v Laboratoriju za procesno sistemsko tehniko in trajnostni razvoj. Kontaktna oseba je dr. Miloš Bogataj. </t>
  </si>
  <si>
    <t xml:space="preserve">The equipment is on location on Smetanova 17 in Maribor, in Laboratory for process system chemistry and sustainable development. Contact person is dr. Miloš Bogataj. </t>
  </si>
  <si>
    <t xml:space="preserve">Omogoča razvoj in validacijo dinamičnih modelov temeljnih procesnih fenomenov ter študij, razvoj in optimiranje dinamičnih modelov procesov in regulacijskih sistemov. 
p = (1 – 6) bar </t>
  </si>
  <si>
    <t>The equipment enables development and validation of dynamic models of fundamental process fenomenna and studies, it enables development and optimising of dynamic process models and regulation systems.
p = (1 – 6) bar</t>
  </si>
  <si>
    <t>KT 42664</t>
  </si>
  <si>
    <t>http://www.fkkt.um.si/raziskovalna-oprema</t>
  </si>
  <si>
    <t>Oprema za študije 
regulacije temperature</t>
  </si>
  <si>
    <t>Equipment for studies of temparature regulation</t>
  </si>
  <si>
    <t xml:space="preserve">Oprema se nahaja na Smetanovi 17 v Mariboru, v Laboratoriju za analizno kemijo. Kontaktna oseba je dr. Miloš Bogataj. </t>
  </si>
  <si>
    <t xml:space="preserve">Omogoča razvoj in validacijo dinamičnih modelov temeljnih procesnih fenomenov ter študij, razvoj in optimiranje dinamičnih modelov procesov in regulacijskih sistemov. 
T = (20-70) °C </t>
  </si>
  <si>
    <t>The equipment enables development and validation of dynamic models of fundamental process fenomenna and studies, it enables development and optimising of dynamic process models and regulation systems.
T = (20-70) °C</t>
  </si>
  <si>
    <t>KT 42665</t>
  </si>
  <si>
    <t>dr. Darja Pečar</t>
  </si>
  <si>
    <t>Aparat za kemisorpcijo</t>
  </si>
  <si>
    <t>Equipment for chemisorption</t>
  </si>
  <si>
    <t xml:space="preserve">Dostop do raziskovalne 
opreme je možen na matični
 fakulteti vsem laboratorijem 
po terminskem planu. 
Raziskovalna oprema se 
lahko uporablja tudi za 
raziskovalne potrebe 
zunanjih raz. organizacij. </t>
  </si>
  <si>
    <t>The aparatus is on location on Smetanova 17 in Maribor, in Laboratory for process system engineering and susatinable development. Contact person is dr. Zdravko Kravanja.</t>
  </si>
  <si>
    <t>Z aparatom lahko 
določamo fizikalne lastnosti katalizatorja, nosilca katalizatorja ali drugih materialov, določevanje katalitskih lastnosti kot odstotek disperzije kovin, aktivno površino kovine, kislinsko moč in drugo</t>
  </si>
  <si>
    <t>The aparatus enables defining of catalyst'sphysical features, catalystor other materials' carrier, defining catalyst's features as percentage of metal dispersion, active surface of metal, acis power and other.</t>
  </si>
  <si>
    <t>KT42645 in 
KT42646</t>
  </si>
  <si>
    <t>Univerza v Mariboru, Fakulteta za kemijo in kemijsko tehnologijo</t>
  </si>
  <si>
    <t>Zdravko Kravanja</t>
  </si>
  <si>
    <t>Kaskadna regulacija nivoja in pretoka, Regulacija pH</t>
  </si>
  <si>
    <t>Cascade Level Regulation, pH Regulation</t>
  </si>
  <si>
    <t xml:space="preserve">Kaskadna regulacija nivoja in pretoka, Regulacija pH se nahaja na Smetanovi 17 v Mariboru, v Laboratoriju za procesno sistemsko tehniko in trajnostni razvoj. Kontaktna oseba je dr. Zdravko Kravanja. </t>
  </si>
  <si>
    <t>Cascade Level Regulation and pH Regulation is on location on Smetanova 17 in Maribor, in Laboratory for process system engineering and susatinable development. Contact person is dr. Zdravko Kravanja.</t>
  </si>
  <si>
    <t>Lab. oprema je namenjena študijam regulacije temeljnih paramterov v kemijski in procesnih industrijah, kot so temparatura, tlak, pretok, nivo in pH. Oprema zavzema tudi programeske pakete, kar omogoča povezljivost z računalnikom.</t>
  </si>
  <si>
    <t>This laboratory equipment is meant for studies of regulation of basic parametersin chemical and process industires. The parameters are temparature, pressure, flow, level and pH. The equipment includes also software, which allows us the connection with computer.</t>
  </si>
  <si>
    <t>42495, 42496</t>
  </si>
  <si>
    <t>http://www.fkkt.um.
si/raziskovalna-oprema</t>
  </si>
  <si>
    <t>Matjaž Finšgar</t>
  </si>
  <si>
    <t>potenciostat PalmSens</t>
  </si>
  <si>
    <t>Potentiostat</t>
  </si>
  <si>
    <t xml:space="preserve">Potenciostat se nahaja na Smetanovi 17 v Mariboru, v Laboratoriju za analizno kemijo. Kontaktna oseba je dr. Matjaž Finšgar. </t>
  </si>
  <si>
    <t xml:space="preserve">Potentiostat is on location on Smetanova 17 in Maribor, in Laboratory for analytical chemistry. Contact person is dr. Matjaž Finšgar. </t>
  </si>
  <si>
    <t>S potenciostatom merimo težke kovine v sledovih v različnih matricah, npr. v pitni vodi.</t>
  </si>
  <si>
    <t>With potentiostat we can measure traces of metals in different matrices, e.g. In drinking water.</t>
  </si>
  <si>
    <t>Fluid Cromatograph HPLC</t>
  </si>
  <si>
    <t>The access of the equipment is possible on the Faculty  to every Laboratory upon a time scedual. The equipment is also available for other users/organizations (outside the Faculty).</t>
  </si>
  <si>
    <t>Podporna analitska oprema bo orodje za razvoj novih produktov z
visoko dodano vrednostjo, katerih ni možno pridobiti s klasičnimi postopki. Produkti, katerih
uporaba je mogoča v farmacevtski in kozmetični industriji, morajo biti strogo definirani in
proizvedeni po načelih dobre proizvodne prakse (GMP).</t>
  </si>
  <si>
    <t>Supportive  analytical equipment is a tool for development of new products with high added value. The usage of products  in pharmaceutical and cosmetic industry. The products is strictly defined and produced in  the principle of good practice.</t>
  </si>
  <si>
    <t>Elementni analizator Perkin Elmer 2400</t>
  </si>
  <si>
    <t>Elemental Analyzer Perkin Elmer 2400</t>
  </si>
  <si>
    <t>Elementni analizator omogoča natančno elementno mikro analizo spojin in zmesi, kar je
nujno za potrditev strukture in/ali za kvantitativno določitev razmerij v zmesi. Takšna
karakterizacija je nujno potrebna za spremljanje kemijskih sintez in snovnih sprememb v
zmeseh. Oprema bo
omogočala natančno določitev elementov CHN/S/O v različnih vzorcih, npr. bioloških vzorcih,
organskih spojinah, polimerih, polimernih materialih, kompozitih, ipd.</t>
  </si>
  <si>
    <t>Elemental  Analyzer enables exact elemental micro analysis of compounds and mixtures, which is crutial for texture confirmation  and/or quantitative determination of the ratios in the mixture. The equipment also enables exact determination of elements CHNS/O in different patterns, eg. biological patterns, organic compounds, polymers, polymer materials, composits, etc.</t>
  </si>
  <si>
    <t>Irena Petrinič</t>
  </si>
  <si>
    <t>Naprava za osmozne procese FO</t>
  </si>
  <si>
    <t>The aparatus for osmosys processes FO</t>
  </si>
  <si>
    <t>Laboratorijska naprava za osmozne procese v Sloveniji še ni postavljena. Postavitev te opreme v Laboratorij za vodno biofiziko in membranske procese, bo doprinesel velik delež k razvoju membranskih procesov na osnovi osmoze. Laboratorijska naprava FO omogoča popolnoma avtomatiziran in voden proces membranske filtracije na osnovi osmoze. S programom SCADA beleži meritve prevodnosti, temperature, pretoka in tlaka. V opremo je zajet tudi računalniški program, s katerim se vodijo operacije.</t>
  </si>
  <si>
    <t>Darja Pečar</t>
  </si>
  <si>
    <t>Reaktorski sistem EasyMax</t>
  </si>
  <si>
    <t>Reactor system EasyMax</t>
  </si>
  <si>
    <t>Paket 15 - ARRS</t>
  </si>
  <si>
    <t xml:space="preserve">Dostop do raziskovalne 
opreme je možen na matični
 fakulteti vsem laboratorijem. Raziskovalna oprema se 
lahko uporablja tudi za 
raziskovalne potrebe 
zunanjih raz. organizacij. </t>
  </si>
  <si>
    <t>EasyMax je reakcijski sistem primeren za laboratorije.Omogoča razvoj robustnih procesov na laboratorisjkem nivoju in določanje pomembnih parametrov za scale-up (temperature, doziranja, dovajanja toplote, varnosti)</t>
  </si>
  <si>
    <t>EasyMax™ is a reactor system for the labs.  It allows the development of robust processes at lab scale together with excellent knowledge about scalable parameters  (temperature, dosing, heat output, safety)</t>
  </si>
  <si>
    <t>KT 41943</t>
  </si>
  <si>
    <t>Univerza v Mariboru, Fakulteta za strojništvo</t>
  </si>
  <si>
    <t>P2-0118</t>
  </si>
  <si>
    <t>dr. Lidija Fras Zemljič</t>
  </si>
  <si>
    <t>QCM - Kvarčna mikrotehtnica (Quartz Crystal Microbalance)</t>
  </si>
  <si>
    <t>Quartz Crystal microbala.</t>
  </si>
  <si>
    <t>Uporaba raz. opreme je možna po predhodnem dogovoru. V ceni ni materialnih stroškov.</t>
  </si>
  <si>
    <t>Use is possible on the basis of prior agreement</t>
  </si>
  <si>
    <t>Določanje adsorpcije/desorpcije na mejni fazi trdno/tekoče.</t>
  </si>
  <si>
    <t>The equipment is intendent for research.</t>
  </si>
  <si>
    <t>http://www.fs.um.si/raziskovanje/raziskovalna-oprema/</t>
  </si>
  <si>
    <t>Lidija Fras Zemljič</t>
  </si>
  <si>
    <t>J2-1764</t>
  </si>
  <si>
    <t>Bračič Matej</t>
  </si>
  <si>
    <t xml:space="preserve">Matej Bračič </t>
  </si>
  <si>
    <t>ARRS - mladi raziskovalci + Raziskovalci na začetku kariere</t>
  </si>
  <si>
    <t xml:space="preserve">Urška Jančič + Olivija Plohl in Klementina Pušnik </t>
  </si>
  <si>
    <t>Kombinirani širokokotni in ozkokotni rentgenski aparat (DIFRAKTOMETER D8 Advance)</t>
  </si>
  <si>
    <t>System 3 SWAXS</t>
  </si>
  <si>
    <t>Dogovor.</t>
  </si>
  <si>
    <t>Oprema je namenjena raziskovalni dejavnosti v okviru nacionalnih in mednarodnih projektov ter za delo MR. Sistem omogoča določitve velikosti por in notranje strukture materialov  v velikostnem razredu nanoskale. Naprava omogoča preiskovanje vzorcev tudi v tekočini. Širokokotni nastavek omogoča določitev stopnje kristaliničnosti in razdalj med atomi s pod-nanometrsko ločljivostjo.</t>
  </si>
  <si>
    <t>The equipment is intended for research activities within national and international projects and for the work of MR. The system allows the determination of pore sizes and internal structure of materials also in the nano size class. The device allows the examination of samples even in liquid. The wide-angle attachment makes it possible to determine the degree of crystallinity and the distances between atoms with a sub-nanometer resolution.</t>
  </si>
  <si>
    <t xml:space="preserve">Silvo Hribernik </t>
  </si>
  <si>
    <t>GONIOMETER OCA 35 - naprava za avt.spremljanje meritev stičnih kotov</t>
  </si>
  <si>
    <t>Goniometer OCA 35</t>
  </si>
  <si>
    <t>Drugi javni viri in tržni viri</t>
  </si>
  <si>
    <t>Uporaba opreme je možna po predhodnem dogovoru in ne vključuje stroškov materiala.</t>
  </si>
  <si>
    <t xml:space="preserve">Oprema omogoča  merjenje omočljivosti  površin gladkih in trdnih materialov različnega izvora. Meritve potekajo s določitvojo stičnega kota s uporabo različnih topil in pri različni temperaturi. Kapljevina moči trdnino, ce je kot mocenja &lt; 90 oz. cosq&gt;0. Mejna primera sta q=0°, ko kapljevina absolutno moci trdnino, in q=180°, ko kapljevina ne moci trdnine. </t>
  </si>
  <si>
    <t>The equipment enables the measurement of the wettability of surfaces of smooth and solid materials of various origins. Measurements are made by determining the contact angle using different solvents and at different temperatures. A liquid strength is a solid if the wetting angle is &lt;90 oz. cosq&gt; 0. The boundary cases are q = 0 ° when the liquid absolutely strengthens the solid, and  q= 180 ° when the liquid does not strengthen the solid.</t>
  </si>
  <si>
    <t>46109</t>
  </si>
  <si>
    <t xml:space="preserve">ARRS - mladi raziskovalci + Raziskovalci na začetku kariere </t>
  </si>
  <si>
    <t>TISKALNIK INKJET DIMATIX MATERIALS</t>
  </si>
  <si>
    <t>Printer Dimatix Materials</t>
  </si>
  <si>
    <t>Omogoča nanos različnih premazov na površino trdnih vzorcev. InkJet tiskalnik omogoča nanašanje tekočih materialov na podlago velikosti  A4 z uporabo piezo brizgalne kartuše za enkratno uporabo. Ta tiskalnik lahko oblikuje in definira vzorce na površini približno 200 x 300 mm in debeline do 25 mm z nastavljivo višino Z. Temperatura vakuumske plošče, ki pritrjuje podlago, je lahko do 60 ° C. Sistem ima tudi integrirano kamero za on-line spremljanje in optimizacijo karakteristik tvorbe in depozicije kapljice.  Ta sistem omogoča enostavno tiskanje struktur in vzorcev za preverjanje procesov in izdelavo prototipov.</t>
  </si>
  <si>
    <t>Allows the application of various coatings on surface solid samples. The InkJet printer allows the disposable use of A4-based liquid materials using disposable inkjet cards. This printer can design and define patterns on an area of ​​approximately 200 x 300 mm in thicknesses up to 25 mm with adjustable height Z. The temperature of the vacuum plates that attach the substrate can be up to 60 ° C. The system also has an integrated web camera to optimize features droplet formation and deposition. This system makes it easy to print structures and samples for process verification and prototyping.</t>
  </si>
  <si>
    <t>46946</t>
  </si>
  <si>
    <t xml:space="preserve">ITN projekt-Fibre Net </t>
  </si>
  <si>
    <t xml:space="preserve">Rupert Kargl </t>
  </si>
  <si>
    <t xml:space="preserve">Raziskovalci na začetku kariere </t>
  </si>
  <si>
    <t xml:space="preserve"> Yasir Beeran Potta Thara </t>
  </si>
  <si>
    <t>dr.Lidija Fras Zemljič</t>
  </si>
  <si>
    <t>3D - tiskalnik za biomedicinske aplikacije</t>
  </si>
  <si>
    <t>Bioscaffolder</t>
  </si>
  <si>
    <t>Tiskalnik je uporaben predvsem za razvoj pametnih bioloških nadomestkov, kot so 3D ogrodja, ki imajo potencial obnavljanja, vzdrževanja in izboljšanja funkcij tkiv, ki imajo zaradi različnih patoloških vplivov okrnjeno delovanje. Vsestranskost tiskalnika se odraža s sposobnostjo oblikovanja 3D ogrodij in zapletenih geometrijskih modelov z natančnim nadzorom, ponovljivostjo in z uporabo široke palete vhodnih polimernih materialov.</t>
  </si>
  <si>
    <t>The printer is mainly used for the development of smart biological substitutes, such as 3D frames, which have the potential to restore, maintain and improve the functions of tissues that have impaired function due to various pathological influences. The versatility of the printer is reflected in its ability to design 3D frames and complex geometric models with precise control, repeatability, and the use of a wide range of input polymeric materials.</t>
  </si>
  <si>
    <t>Rupert Kargl,  Fazilet Gurer</t>
  </si>
  <si>
    <t>ARRS - mladi raziskovalci</t>
  </si>
  <si>
    <t xml:space="preserve">ARRS - Andreja Dobaj </t>
  </si>
  <si>
    <t>P2-0137</t>
  </si>
  <si>
    <t>dr. Nenad Gubeljak</t>
  </si>
  <si>
    <t xml:space="preserve">Integralni merilni sklop za mehanske preizkuse na nizki in povišani temperaturi </t>
  </si>
  <si>
    <t xml:space="preserve">Integral measuring a set of mechanical tests at low and elevated temperatures
</t>
  </si>
  <si>
    <t xml:space="preserve">Oprema je v laboratoriju za strojne elemente in konstrukcije-LASEK (A-002). Dostopna je po vnaprejšnjem dogovoru. </t>
  </si>
  <si>
    <t>Oprema je namenjena za določitev deformacijskega stanja konstrukcijske komponente in meritev odziva materiala na obremenitev.</t>
  </si>
  <si>
    <t>Na osnovi meritev je možno dobiti podatke o pomikih in deformaciji na površini, ki ob znani obremenitvi je primerna za primerjavo za numerično dobljenimi rezultati (npr. z MKE)</t>
  </si>
  <si>
    <t>Nenad Gubeljak</t>
  </si>
  <si>
    <t>Naprava za meritev deformacij na površ.predmetov</t>
  </si>
  <si>
    <t>Device for measument of deformation</t>
  </si>
  <si>
    <t>44662</t>
  </si>
  <si>
    <t>Mobilni merni sistem ARAMIS za merjenje deformacij na površini</t>
  </si>
  <si>
    <t>Mobile system for stereoptical measurment of surface</t>
  </si>
  <si>
    <t>44958</t>
  </si>
  <si>
    <t>Mikroskop Olympus SZX 12</t>
  </si>
  <si>
    <t>Stereo microscope</t>
  </si>
  <si>
    <t>Na osnovi podanega pisneg zahtevka izdamo ponudbo.</t>
  </si>
  <si>
    <t xml:space="preserve">Offer is issued according to request </t>
  </si>
  <si>
    <t>Meritev neravnih površin do povečave x144</t>
  </si>
  <si>
    <t>Measurment of distances and area size up to x144 magnification</t>
  </si>
  <si>
    <t>30.90</t>
  </si>
  <si>
    <t>Naprava za meritev zaostalih napetosti Pulstec u-x360</t>
  </si>
  <si>
    <t>Device for measument residual stresses by x-ray</t>
  </si>
  <si>
    <t>Neporušna meritev zaostlalih napetosti z x-žarki</t>
  </si>
  <si>
    <t>Non-destructive measurement by x-ray deffraction</t>
  </si>
  <si>
    <t xml:space="preserve">P2-0120 </t>
  </si>
  <si>
    <t>dr.Tomaž Vuherer</t>
  </si>
  <si>
    <t>Rotacijski upogibni stroj UBM 200</t>
  </si>
  <si>
    <t>Rotary bending machine UBM 200</t>
  </si>
  <si>
    <t>Predhodna najava pri vodju laboratorija +386 2 220 7677</t>
  </si>
  <si>
    <t>Previous anouncenent at head of welding laboratory  +386 2 220 7677</t>
  </si>
  <si>
    <t>Rotacijski upogibni preizkus do 160 Nm in premera18 mm</t>
  </si>
  <si>
    <t>Rotary bending test up to 160 Nm and diametre 18 mm</t>
  </si>
  <si>
    <t>43157</t>
  </si>
  <si>
    <t>P2-0120</t>
  </si>
  <si>
    <t>Tomaž Vuherer</t>
  </si>
  <si>
    <t>Utrujanje za doktorate</t>
  </si>
  <si>
    <t>doktorski študenti</t>
  </si>
  <si>
    <t>dr. Tomaž Vuherer</t>
  </si>
  <si>
    <t>Crackotronik-oprema za ciklično obrem. vzorcev mat. in določitev Voehlerjeve krivulje</t>
  </si>
  <si>
    <t>Cractronik for crack growth measurement and woheler curve determination</t>
  </si>
  <si>
    <t>Določevanje rasti razpoke in določevanje woherejeve krivulje pri utrujanju materiala</t>
  </si>
  <si>
    <t>Determination of fatigue crack growth and determination of Woehler curve at fatigue of material</t>
  </si>
  <si>
    <t>45878</t>
  </si>
  <si>
    <t>24.40</t>
  </si>
  <si>
    <t>P2-0190</t>
  </si>
  <si>
    <t>dr. Bojan Ačko</t>
  </si>
  <si>
    <t>Trikoordinatna merilna naprava</t>
  </si>
  <si>
    <t>Co-ordinate measuring machine</t>
  </si>
  <si>
    <t>Primarno je oprema namenjena raziskavam, lahko pa jo v obsegu 80 ur/mesec uporabljamo tudi za storitve industriji in za pedagoški proces.</t>
  </si>
  <si>
    <t>Primarni namen uporabe  je raziskovalna dejavnost (nacionalni raziskovalni programi, evropski projekti, doktorati, magisteriji, razvoj nacionalnega etalona), uporabna pa je tudi v pedagoškem procesu ter za meritve in kalibracije. Z opremo lahko merimo kompleksne industrijske proizvode do volumna 1200 mm x 850 mm x 600 mm, uporabna pa je tudi za kalibracijo opredmetenih mer kot so npr. kalibraski obroči in trni ter navojni kalibri.</t>
  </si>
  <si>
    <t>The equipment is primarily used for research (national research programs, European projects, development of the national standard for length) but it is also used in the education process as well as for calibration and measurements. The equipment can be applied for measuring complex industrial products up to the volume of 1200 mm x 850 mm x 600 mm, as well as for calibrating materialised measures of length, such as standard rings and plugs and thread gauges.</t>
  </si>
  <si>
    <t>45174,45175, 45176</t>
  </si>
  <si>
    <t>Bojan Ačko</t>
  </si>
  <si>
    <t>Nacionalni etalon</t>
  </si>
  <si>
    <t>Frekvenčno stabiliziran laser-Lasertex Allanov sistem</t>
  </si>
  <si>
    <t>Laser frequency standard; primary standard for length</t>
  </si>
  <si>
    <t xml:space="preserve">Oprema je namenjena za raziskave in umerjanje industrijskih laserjev. </t>
  </si>
  <si>
    <t>Primarni namen uporabe  je raziskovalna dejavnost (nacionalni raziskovalni programi, evropski projekti, doktorati, magisteriji, razvoj nacionalnega etalona), uporabna pa je tudi v pedagoškem procesu ter za meritve in kalibracije. Z opremo lahko umerjamo frekvence laserjev z valovno dolžino 633 nm, uporabna pa je tudi za neposredne meritve pomikov/dolžin z nanometrsko resolucijo.</t>
  </si>
  <si>
    <t>The equipment is primarily used for research (national research programs, European projects, development of the national standard for length) but it is also used in the education process as well as for calibration and measurements. The equipment can be applied for calibrating frequency of laser with wavelengths 633 nm, as weel as for direct measurement of displacement/length with nanometer resolution.</t>
  </si>
  <si>
    <t xml:space="preserve"> B. Ačko</t>
  </si>
  <si>
    <t>Laserski interferometer Lasertex s progr.opremo</t>
  </si>
  <si>
    <t>Laser interferometer - Lasertex</t>
  </si>
  <si>
    <t>Primarni namen uporabe je raziskovalna dejavnost (nacionalni raziskovalni programi, evropski projekti, doktorati, magisteriji, razvoj nacionalnega etalona), uporabna pa je tudi v pedagoškem procesu ter za meritve in kalibracije. Z opremo lahko umerjano 1D in 3D merilnike dolžin, lahko pa jo uporabimo tudi kot merilni sistem z nanometrsko resolucijo na 1D, 2D in 2D merilnikih. Merilno območje je do 30 m.</t>
  </si>
  <si>
    <t>The equipment is primarily used for research (national research programs, European projects, development of the national standard for length) but it is also used in the education process as well as for calibration and measurements. The equipment can be applied for calibrating 1D and 3D length measurement instruments, as well as for measurement system with nanometer resolution on 1D, 2D and 3D measuring instruments. The measurement range is 30 m.</t>
  </si>
  <si>
    <t>P2-0063</t>
  </si>
  <si>
    <t>dr. Polona Dobnik Dubrovski</t>
  </si>
  <si>
    <t>Porozimeter</t>
  </si>
  <si>
    <t xml:space="preserve">Uporaba je možna po predhodnem 
dogovoru. Zaradi rokovanja s Hg oprema
 ni splošno dostopna. Uporablja jo lahko le za to usposobljena
 in pooblaščena oseba. Pogoji dostopa (cena in čas) se oblikujejo glede na število 
meritev in zahtevnost vzorca individualno za vsakega naročnika. </t>
  </si>
  <si>
    <t>Use is subject to prior consent. The equipment is not generally available due to the handling  with mercury. It may only be used by trained and authorised personnel. The conditions for the services (cost, time) are agreed individually, based on the number of measurements and the complexity of the sample.</t>
  </si>
  <si>
    <t>Analiza parametrov poroznosti različnih vrst materialov:  specifični volumen por, specifična površina por, povprečen premer por, volumenska poroznost, volumenska gostoto, navidezna gostoto, porazdelitev velikosti por itn. Oprema primerna za merjenje poroznosti makro in mezo poroznih trdnih materialov, ki imajo pore v  velikostnem razredu premera por od  900 µm do 3,8 µm oz. pri merjenju poroznosti mikro poroznih trdnih materialov s porami v velikostnem razredu premera od 5 µm do 3,6 nm.</t>
  </si>
  <si>
    <t>dr. Zoran Ren</t>
  </si>
  <si>
    <t>HPC strežnik + QNAP DISK.POLJE</t>
  </si>
  <si>
    <t>HPC server + QNAP data field</t>
  </si>
  <si>
    <t xml:space="preserve">- posredovanje povpraševanja skrbniku opreme dr. Zoranu Renu (zoran.ren@um.si) z navedbo želenega obsega koriščenja opreme
- izdelava ponudbe za koriščenje opreme
- sklenitev pogodbe o koriščenju opreme
- odprtje uporabniškega računa na računalniškem sistemu z dogovorjenimi pravicami oddaljenega dostopa za dogovorjeni čas koriščenja opreme
</t>
  </si>
  <si>
    <t>- forward request for equipment use to dr. Zoran Ren (zoran.ren@um.si)
- receive an offer for equipment use
- sign contract for equipment use
- receive a username with assigned privileges on computer system for remote access of agreed duration of equipment use</t>
  </si>
  <si>
    <t>Računalniška gruča HPC CORE@UM  je namenjena za izvajanje zahtevnih znanstvenih numeričnih simulacij in omogoča vzporedno obdelavo podatkov na 240 računskih jedri. Strojno opremo povezuje programska oprema Rocks 6.1 (Emerald Boa). Nameščena je naslednja licenčna programska oprema:
- ANSYS v2019 - za numerične simulacije inženirskih problemov
- LS-DYNA - za dinamične analize
- BEMFLOW - za numerične simulacije tekočin</t>
  </si>
  <si>
    <t>Computer cluster HPC CORE@UM is intended for advanced scientific computing and enables parallel processing on 240 computing cores. The system runs under operating system  Rocks 6.1 (Emerald Boa). The following licensed software is installed on the system:
- ANSYS v2019 - for computaional simulations of engineering problems
- LS-DYNA - for computaional simulations of dynamics of solid bodies
- BEMFLOW - for computational simulations of fluids</t>
  </si>
  <si>
    <t>46764</t>
  </si>
  <si>
    <t>IP UM - CORE@UM</t>
  </si>
  <si>
    <t>Zoran Ren</t>
  </si>
  <si>
    <t>P2-0196</t>
  </si>
  <si>
    <t>Matjaž Hriberšek</t>
  </si>
  <si>
    <t>dr. Vanja Kokol</t>
  </si>
  <si>
    <t>Uv-Vis spektrofotometer Tecan Infinite M200</t>
  </si>
  <si>
    <t>Uv-Vis spectrophotometer Tecan Infinite M200</t>
  </si>
  <si>
    <t>Uporaba je možna po predhodnem dogovoru.</t>
  </si>
  <si>
    <t>Use is possible on the basis of prior agreement.</t>
  </si>
  <si>
    <t>Računalniško-podprt večmodalni ploščni visokozmogljiv bralnik za detekcijo raztopin z absorpcijskim in fluorescenčnim monokromatorjem/filtrom z zgornjim ali spodnjim čitalnikom, ki omogočajo ELISA in druga testiranja, ter kvantifikacijo nukleinskih kislin.</t>
  </si>
  <si>
    <t>Computer-supported multimode plate reder for high-performance detection of solutions by absorbance and fluorescence monochromators/filters with top or bottom readings, that provide performing ELISA and other assays, and nucleic acid quantification.</t>
  </si>
  <si>
    <t>44690</t>
  </si>
  <si>
    <t>Vanja Kokol</t>
  </si>
  <si>
    <t>L2-9249</t>
  </si>
  <si>
    <t>L2-7576</t>
  </si>
  <si>
    <t>SPS-SPOT</t>
  </si>
  <si>
    <t>3D kapilarna elektroforeza G1600 z Uv-Vis detekcijo</t>
  </si>
  <si>
    <t>3D Capilary electrophoresis Agilent G1600 with Uv-Vis detection</t>
  </si>
  <si>
    <t>Računalniško-vodena hitra analiza z visoko učinkovitostjo in ločljivostjo vzorca (1-2 ml, glede na maso in naboj molekul) znotraj podaljšane kapilare in pri konstantni temperaturi (5-40 C) ter z uporabo kapilarne elektrokromatografije (CEC), masno-spektrometrične kapilarne elektroforeze (CE / MS) in UV / Vis diodnega-detektorja (190-600 nm, natančnosti 1 nm). Sistem deluje pod konstantno napetostjo (0-30 kV), tokom (0-300 µA) ali močjo (0-6 W), in vključuje avtomatski zbiralnik frakcij.</t>
  </si>
  <si>
    <t xml:space="preserve">Computer-controlled rapid, high-efficiency and resolution analysis of sample (1-2 mL, by mass and charge of molecules) within an extended light-path capillary at controlled temperature (5-40 ºC) using capillary electrochromatography (CEC), capillary-electrophoresis mass-spectrometry (CE/MS), and UV/Vis diode-array detector (190-600 nm, accurency of 1 nm). System operate under constant voltage (0-30 kV), current (0-300 µA) or power (0-6 W), and include automated fraction collector. </t>
  </si>
  <si>
    <t>44770</t>
  </si>
  <si>
    <t>HPLC-SEC (Agilen 1200) z RI, Uv-Vis in flurescenčno detekcijo</t>
  </si>
  <si>
    <t>HPLC-SEC (Agilen 1200) with RI, Uv-Vis and fluorescence detection</t>
  </si>
  <si>
    <t>Računalniško-vodena industrijska standardna visokozmogljiva tekočinska kromatografija (HPLC) za hitro in rutinsko kemijsko analizo izdelkov z visoko učinkovitostjo in zanesljivostjo. Sistemi vključuje: vakuumski razplinjevalnik, kvaternarno črpalko, avtomatski vzorčevalnik, termostatizirano območje kolone, lomni količnik (RI), visoko-občutljiv spremenljivi UV-Vis (190-640 nm) in fluorescenčni (več valovnih dolžin) detektor.</t>
  </si>
  <si>
    <t>Computer-controlled industry-standard high-performance liqid chromatography (HPLC) for fast-track and routine chemical analysis of products with high efficiency and reliability. Systems include: vacuum degasser, quaternary pump, automatic sampler, thermostatized column area, refractive index (RI), high-sensitivity variable UV-Vis (190-640 nm) and multi-wavelength fluorescence detectors.</t>
  </si>
  <si>
    <t>45680</t>
  </si>
  <si>
    <t>Oksimeter - Lab. merilnik raztopljenega in plinastega kisika (OXY-10, PreSens GmbH)</t>
  </si>
  <si>
    <t>Oxymether-Lab. equipment for measuring dissolved and gasous oxygen (OXY-10, PreSens GmbH)</t>
  </si>
  <si>
    <t>Računalniško-podprt večkanalni merilnik kisika za vzporedno spremljanje z do 10 mikrosenzorji (tipa PSt1: meja zaznavanja 20 ppb, območje med 0 - 50% kisika) na osnovi 140 µm vlaken, v temperaturnem območju med 0 - 50 °C in do 80% relativne vlažnosti.</t>
  </si>
  <si>
    <t>Computer-supported multi-channel oxygen meter for parallel monitoring with up to 10 microsensors (type PSt1: detection limit 20 ppb, range between 0 - 50% oxygen) based on 140 µm fibers, in the temperature range between 0 - 50 ° C and up to 80% relative humidity.</t>
  </si>
  <si>
    <t>46456</t>
  </si>
  <si>
    <t>Sistem za določanje hitrosti prepustnosti kisika (Perme OX2/230, Labthink instr.)</t>
  </si>
  <si>
    <t>Oxygen transmission rate system (Perme OX2/230, Labthink inst.)</t>
  </si>
  <si>
    <t>Računalniško-vodeno merjenje hitrosti prepustnosti kisika filmov, folij in embalaže (vključno s steklenicami) v območju med 0,01 ~ 65,000 cm3/m2/dan pri temperaturi med 15-55ºC in vlažnosti 0% ter med 35-90%, ter določanje življenjske dobe.</t>
  </si>
  <si>
    <t>Computer-controlled measuring of oxygen transmission rate of films, foils and packages (including bottles) in a range between 0,01 ~ 65,000 cm3/m2/day at temperature of 15-55ºC and humidity of 0% or between 35-90%, and determining the durability life.</t>
  </si>
  <si>
    <t>46949</t>
  </si>
  <si>
    <t>Analize za zunanje partnerje</t>
  </si>
  <si>
    <t>Laboratorijska naprava STIRO ROVING LAB, Mesdan</t>
  </si>
  <si>
    <t>Laboratory device STIRO ROVING LAB, Mesdan</t>
  </si>
  <si>
    <t>Projekti pogrami ARRS in lastna sredstva</t>
  </si>
  <si>
    <t>Uporaba je možna po pedhodnem naročilu; stroški materiala niso vključeni.</t>
  </si>
  <si>
    <t>Use is possible on the basis of prior agreement; costs of materials are not included.</t>
  </si>
  <si>
    <t>Laboratorijska naprava za predelavo vlakninske koprene v pramen ali pred-prejo z navijanjem.</t>
  </si>
  <si>
    <t>Laboratory device for converting fibrous web into sliver or roving including winding on a cylindrical tube.</t>
  </si>
  <si>
    <t>dr. Aleksandra Lobnik</t>
  </si>
  <si>
    <t>FT-IR spektrofotometer z računalnikom</t>
  </si>
  <si>
    <t xml:space="preserve">NIR FT-RAMAN spectrophotometer with AUTOIMAGE microscope
</t>
  </si>
  <si>
    <t>Oprema je namenjena bazičnim raziskavam v kemiji (anorganska, organska kemija, sintezna kemija, okoljska kemija, polimerna kemija, tekstilna kemija), lahko pa tudi raznim analiznim namenom.</t>
  </si>
  <si>
    <t>Aleksandra Lobnik</t>
  </si>
  <si>
    <t>TOC analizator z avtosanplerjem in rač.kontrolo</t>
  </si>
  <si>
    <t>TOC determination apparatus, Multi N/C</t>
  </si>
  <si>
    <t>Oprema je namenjena za merjenje celokupnega organskega ogljika v tekočih vzorcih.</t>
  </si>
  <si>
    <t>The equipment is designed to measure total organic carbon in liquid samples.</t>
  </si>
  <si>
    <t>dr.Aleksandra Lobnik</t>
  </si>
  <si>
    <r>
      <rPr>
        <sz val="10"/>
        <rFont val="Arial"/>
        <family val="2"/>
        <charset val="238"/>
      </rPr>
      <t>Sistem za visokotlačno in visokotemperaturno hidrolizo</t>
    </r>
  </si>
  <si>
    <t>High pressure and high temperature hydrolysis system</t>
  </si>
  <si>
    <t>Uporaba je možna po pedhodnem naročilu</t>
  </si>
  <si>
    <t>Reaktor se uporablja za izvajanje reakcij pri visokem tlaku in temperaturi</t>
  </si>
  <si>
    <t>The reactor is used to carry out reactions at high pressure and temperature</t>
  </si>
  <si>
    <t>P2-0157</t>
  </si>
  <si>
    <t>dr. Igor Drstvenšek</t>
  </si>
  <si>
    <t xml:space="preserve">Sistem za geometrijsko verifikacijo in podporo inženirskemu oblikovanju </t>
  </si>
  <si>
    <t>A system for verification of geometric and engineering design support - ATOS II.</t>
  </si>
  <si>
    <t>Uporaba je možna po predhodnem dogovoru in ne vključuje stroškov materiala.</t>
  </si>
  <si>
    <t>oprema je namejena za trirazsežno digitalizacijo predmetnosti v poligonizirane modele iz katerih je mogoče izdelati CAD modele</t>
  </si>
  <si>
    <t>s primerjavo izvornih CAD modelov s 3D skeni predmetov lahko analitično ugotavljamo odstopanja in deformacije pri postopkih izdelave le teh</t>
  </si>
  <si>
    <t>Igor Drstvenšek</t>
  </si>
  <si>
    <t>RAČUNALNIŠKI SISTEM ATOS OPTERON OSA 250+monitor TFT 19"</t>
  </si>
  <si>
    <t>A part of the system for 3D scanning</t>
  </si>
  <si>
    <t>Use is possible by prior arrangement and does not include the cost of materials.</t>
  </si>
  <si>
    <t xml:space="preserve">Oprema je namenjena vsem vrstam raz. dejavnosti </t>
  </si>
  <si>
    <t xml:space="preserve">The equipment is designed for all types of research activities </t>
  </si>
  <si>
    <t>44875</t>
  </si>
  <si>
    <t>FOTOGRAFSKA KAMERA TRITOP,MERILNI KRIŽ 1m in mer.enota za 2m komplet</t>
  </si>
  <si>
    <t>44834</t>
  </si>
  <si>
    <t>DIG.KAMERA ATOS s projektorjem, merilne enote in 3 kompleti objektivov(20,80,150cm)</t>
  </si>
  <si>
    <t>44876</t>
  </si>
  <si>
    <t>LASERSKA NAPRAVA FORMIGA P100 (Sistem za hitro serijsko izdelavo medicinskih vsadkov  - naprava za lasersko sintranje)</t>
  </si>
  <si>
    <t>System for the manufacture of highly complex product with selective melting of plastic powder (Fast  medical implant production system)</t>
  </si>
  <si>
    <t>Oprema omogoča selektvino lasersko sintranje poliamidnih prahov z dodatki. Na ta način je mogoče izdelati plastične izdelke v tolerančnem območju 0,1mm. Največje izmere izdelka lahko znašajo 190 x 200 x 300mm. Najmanjše podrobnosti, ki jih je še mogoče izdelati so velikosti okrog 1mm.</t>
  </si>
  <si>
    <t>The equipment is intendent for Laser Sintering of Polyamide powders. It enables for manufacturing of plastic parts in a tolerance field of 0,1mm with a building envelope of 190x200x300mm. The smallest detail may measure down to 1mm.</t>
  </si>
  <si>
    <t>45584</t>
  </si>
  <si>
    <t>dr.Igor Drstvenšek</t>
  </si>
  <si>
    <t>Sistem za vakuumsko litje poliuretana in voska MCP 4/01</t>
  </si>
  <si>
    <t>Vacuum Casting of polyurethane resins and wax Equipment</t>
  </si>
  <si>
    <t>Gravitacijsko litje poliurethana ali voska v vnaprej pripravljene silikonske kalupe</t>
  </si>
  <si>
    <t>Casting of Poliurethane or wax into silicone rubber molds</t>
  </si>
  <si>
    <t>Naprava za litje MPA 300</t>
  </si>
  <si>
    <t>Investment Casting Equipment MPA 300</t>
  </si>
  <si>
    <t xml:space="preserve">Litje izdelkov iz barvnih kovin, na podlagi pramodela, ki se ga iztali/izžge iz kalupa. </t>
  </si>
  <si>
    <t>Investment Casting of non-ferrous materials</t>
  </si>
  <si>
    <t>44512</t>
  </si>
  <si>
    <t>P2-0123</t>
  </si>
  <si>
    <t>dr.Jelka Geršak</t>
  </si>
  <si>
    <t>TERMOKAMERA IR FLIR P65</t>
  </si>
  <si>
    <t>ThermaCAM Flir P65</t>
  </si>
  <si>
    <t>Na podlagi pisnega zahtevka izdamo ponudbo.</t>
  </si>
  <si>
    <t>Termovizijska merilna kamera služi za termografske analize, ki omogočajo natančno analizo temperaturnega stanja snovi oz. opazovanega objekta.</t>
  </si>
  <si>
    <t>Thermal IR camera used for thermographic analysis, which enables
 a detailed analysis of the temperature state of the substance respectively. observed object.</t>
  </si>
  <si>
    <t xml:space="preserve"> P2-0123</t>
  </si>
  <si>
    <t>Jelka Geršak</t>
  </si>
  <si>
    <t>CMEPIUS  CIII‐SI‐0217</t>
  </si>
  <si>
    <t xml:space="preserve"> Doktorandi </t>
  </si>
  <si>
    <t>dr. Jure Marn</t>
  </si>
  <si>
    <t>Elektronski sistem za zajemanje podatkov SOLO II-15</t>
  </si>
  <si>
    <t>Electronic data acquisition system SOLO II-15</t>
  </si>
  <si>
    <t>Namen opreme so meritve in analiza tokov.</t>
  </si>
  <si>
    <t xml:space="preserve">Purpose of this equipment is measurement and analysis of flow. </t>
  </si>
  <si>
    <t>43111</t>
  </si>
  <si>
    <t>KEPOI</t>
  </si>
  <si>
    <t>Dodatna oprema za laserski merilnik pretoka vode</t>
  </si>
  <si>
    <t>Additional equipment for laser anemometer</t>
  </si>
  <si>
    <t>43112</t>
  </si>
  <si>
    <t>dr. Matej Zadravec</t>
  </si>
  <si>
    <t>Liofilizator</t>
  </si>
  <si>
    <t>Laboratory Freeze Drier</t>
  </si>
  <si>
    <t>Namen opreme so meritve in sušenje izdelkov.</t>
  </si>
  <si>
    <t xml:space="preserve">Purpose of this equipment are measurement and material drying. </t>
  </si>
  <si>
    <t>Blaž Kamenik</t>
  </si>
  <si>
    <t>dr. Jurij Iljaž</t>
  </si>
  <si>
    <t>Termokamera</t>
  </si>
  <si>
    <t>Flir termografska kamera</t>
  </si>
  <si>
    <t>Namen opreme je meritev površinske temperature s pomočjo IR spektra</t>
  </si>
  <si>
    <t>Purpose of this equipment is to measure surface temperature using IR spectrum.</t>
  </si>
  <si>
    <t>47325, 47326</t>
  </si>
  <si>
    <t>dr. Ivan Anžel</t>
  </si>
  <si>
    <t>Sistem za kvantitativno analizo mikroskopske slike z opremo</t>
  </si>
  <si>
    <t>System for quantitative analysis of microscopic figures with equipment</t>
  </si>
  <si>
    <t>Za raziskovalno delo v okviru nacionalnih in mednarodnih projektov, ter reševanje industrijskih problemov.</t>
  </si>
  <si>
    <t>The equipment is intended for research work in the frame of national and international programes as well as for solving the industrial problems .</t>
  </si>
  <si>
    <t>42815,43153,43154</t>
  </si>
  <si>
    <t>Ivan Anžel</t>
  </si>
  <si>
    <t>IO-0029</t>
  </si>
  <si>
    <t>Rebka Rudolf</t>
  </si>
  <si>
    <t>dr. Franc Zupanič</t>
  </si>
  <si>
    <t xml:space="preserve">Vrstični elektronsko/ionski mikroskop SEM/FIB QUANTA 200 3D </t>
  </si>
  <si>
    <t xml:space="preserve">Low vacuum scanning electron microscope with iFIB </t>
  </si>
  <si>
    <t>Uporaba je možna po pedhodnem naročilu in ne vključuje stroškov materiela.</t>
  </si>
  <si>
    <t>Quanta 200 3D je okoljski vrstični elektronski mikroskop z dvojnim curkov – elektronskim in ionskim. Mikroskop ima ime »okoljski« oziroma »ESEM«, ker omogoča delo pri različnih tlakih in do 100 % -ni vlažnosti. Pri visokem vakuumu lahko opazujemo prevodne vzorcev (npr. kovinskih vzorcev ali neprevodnih vzorcev, ki so prevlečeni s prevodno plastjo). Pri nizkem vakuumu lahko opazujemo tako  prevodne kot tudi neprevodne vzorce brez predhodne priprave. Pri »ESEM« načinu dela lahko opazujemo vse vrste vzorcev (polimerni materiali, keramika, neprevodne površinske plasti, geološke, biološke in medicinske vzorce), možno je tudi opazovanje vlažnih, mastnih in umazanih vzorcev (sveže rastline, živa bitja ali tkiva) ter in-situ procesov. Z ionsko puško (FIB) lahko opazujemo in tudi obdelujemo materiale (jedkanje površine vzorca, rezanje, poliranje rezane površine, vrisovanje raznih vzorcev na različne materiale ter obdelujemo materiale v nano- in mikroobmočju. Nanos platine zaščiti površino pred poškodbami, ki bi nastale pri ionskem rezanju, omogoča natančnejši rez, zmanjša ali odpravi električno nabijanje neprevodnega vzorca in omogoči prevodne povezave med elementi.</t>
  </si>
  <si>
    <t>Quanta 200 3D is an environmental scanning electron microscope with double beams - electron and ion. The microscope is called "environmental" or "ESEM" because it allows you to work at different pressures and up to 100% humidity. At high vacuum, we can observe conductive samples (e.g. metal samples or non-conductive samples coated with a conductive layer). At low vacuum, we can observe both conductive and non-conductive samples without prior preparation. In "ESEM" mode, we can observe all types of samples (polymeric materials, ceramics, non-conductive surface layers, geological, biological and medical samples). It is also possible to observe wet, greasy and dirty samples (fresh plants, living beings or tissues) and in-situ processes. We can observe and process materials (etching the surface of the sample, cutting, polishing the cut surface, drawing various patterns on different materials and processing materials in the nano- and micro-area. Applying platinum protects the surface from damage caused by ionic cutting, allows more accurate cutting, reduces or eliminates the electrical charge of the non-conductive sample and allows conductive connections between the elements.</t>
  </si>
  <si>
    <t>44601</t>
  </si>
  <si>
    <t>Franc Zupanič</t>
  </si>
  <si>
    <t>Visokoločljivi vrstični elektronski mikroskop FE SEM SIRION 400 NC z EDX mikroanalizatorjem</t>
  </si>
  <si>
    <t xml:space="preserve">High resolution field emission scanning electron microscope with EDX microanalyser </t>
  </si>
  <si>
    <t>Sirion FEG je visokoločljivostni vrstični elektronski mikroskop s poljsko emisijo elektronov. Opazujemo in analiziramo lahko delce v nanometrskem območju. Sirion ima Schottky-jev izvor elektronov, kjer dobimo s poljsko emisijo elektronov curek z majhnim premerom in veliko gostoto. Rezultat je visoka ločljivost, tudi pri majhnih napetostih: 1,0 nm pri 15 kV ali 2,0 nm pri 1 kV. Mikroskop je opremljen za mikrokemično analizo z energijsko disperzijskim spektrometrom EDS Oxford INCA 350. Omogoča kvalitativno in kvantitativno mikrokemično analizo v točki in na ploskvi, ter kvalitativno linijsko analizo in ploskovno porazdelitev elementov. Analiziramo lahko elemente od berilija naprej.</t>
  </si>
  <si>
    <t>Sirion FEG is a high-resolution field electron microscope with field electron emission. Particles in the nanometer range can be observed and analyzed. Sirion has a Schottky electron origin, where we obtain a small diameter electron beam and high electron density by field electron emission. The result is high resolution, even at low voltages: 1.0 nm at 15 kV or 2.0 nm at 1 kV. The microscope is equipped with energy dispersion spectrometer EDS Oxford INCA 350 for microchemical analysis. It enables qualitative and quantitative microchemical analysis in a point and on the surface, as well as qualitative line analysis and surface distribution of elements. Elements from beryllium onwards can be analyzed.</t>
  </si>
  <si>
    <t>44602</t>
  </si>
  <si>
    <t>dr. Ivo Pahole</t>
  </si>
  <si>
    <t>Stružnica CNC horizontalna DOOSAN LYNX 220LMA s krmiljem FANUC 0iTC+MGi</t>
  </si>
  <si>
    <t>Horizontal CNC-lathe DOOSAN LYNX 220 LMA with control FANUC 0iTC+MGi</t>
  </si>
  <si>
    <t>Po dogovoru v LAPOS (učenje programiranja krmilija sistema in izvajanja obdelave, tečaj od 45 do 62 ur, cena izvedbe tečaja 630 €/slušatelja, za od 3 do 6 slušateljev).</t>
  </si>
  <si>
    <t xml:space="preserve">Use is possible on the basis of prior agreement with Laboratory for flexible manufacturing systems (for learning of CNC control and manufacturing; course of 45-62 hours; 630€ pro person;  3-6 perosnd). </t>
  </si>
  <si>
    <t>Machining by turning and live tooling for process of drilling and milling.</t>
  </si>
  <si>
    <t>Learning of CNC sontrols, turning and live tooling.</t>
  </si>
  <si>
    <t>46980</t>
  </si>
  <si>
    <t>Ivo Pahole</t>
  </si>
  <si>
    <t>dr. Manja Kurečič</t>
  </si>
  <si>
    <t>Plinski kormatograf CLARUS SQ8S</t>
  </si>
  <si>
    <t>Gas Chromatograph  CLARUS SQ8S</t>
  </si>
  <si>
    <t xml:space="preserve">Na podlagi povpraševanja se pripravi ponudba. Uporaba je možna po predhodnem dogovoru in ne vključuje stroškov priprave materiala. </t>
  </si>
  <si>
    <t>Based on the demand, an offer is prepared. Use is subject to prior agreement and does not include the cost of material preparation.</t>
  </si>
  <si>
    <t>Plinski kromatograf z masnim detektorjem in avto-samplerjem za določanje organskih molekul (do 450°C). Uporablja se pri raziskovalnih projektih in raziskovalnih nalogah študentov, predvsem za analizo sestave saharidov ali amino kislin v naravnih produktih, preko derivatizacije.</t>
  </si>
  <si>
    <t>Gas cromatography with MS-detector and auto sapler for determination of volatile organic molecules (up to 450°C). It is used in research projects and student thesises, mainly for the analysis of saccharide or amino acid composition of natural products via derivatization.</t>
  </si>
  <si>
    <t>Rupert Kargl</t>
  </si>
  <si>
    <t>Univerza v Mariboru, Fakulteta za elektrotehniko, računalništvo in informatiko</t>
  </si>
  <si>
    <t>P2-0114</t>
  </si>
  <si>
    <t>Mladen Trlep</t>
  </si>
  <si>
    <t xml:space="preserve">Magnetizer trdomagnetnih materialov; Merilnik in analizator visokofrekvenčnih elektromagnetnih polj </t>
  </si>
  <si>
    <t>Impulse magnetizer, Field Nose System and Spectrum Analyser for high frequency electromagnetic fields</t>
  </si>
  <si>
    <t xml:space="preserve">Vsa oprema je na razpolago vsem zainteresiranim raziskovalcem in drugim uporabnikom. Uporaba je terminsko prilagojena pedagoškemu procesu v laboratoriju. </t>
  </si>
  <si>
    <t>Availability is limited to the location of the Faculty of EE and CS of Maribor.</t>
  </si>
  <si>
    <t>Impulzni magnetizer je namenjen za magnetenje in za justiranje z razmagnetenjem vseh anizotropnih in izotropnih magnetnih materialov. Možno je magnetiziranje tudi vseh trdomagnetnih materialov, kot npr. SmCo ali NdFeB magneti.    Analizator in merilnik visokofrekvenčnih polj se uporablja za natančno  merjenje in analizo  elektromagnetnega polja v prostoru v frekvenčnem območju od 80 MHz do 2.5 Ghz.</t>
  </si>
  <si>
    <t>The impulse magnetizer enables the magnetization, adjustment and demagnetisation of all anisotropic and isotropic magnetic materials. In particular it is possible to magnetize all hard magnetic materials such as SmCo or NdFeB magnets.The Spectrum Analyzer and Field Nose System are design for the accurate measurement and of electromagnetic fields in the space in the frequency range from 80 MHz to 2.5 GHz</t>
  </si>
  <si>
    <t>46938,46789,46790</t>
  </si>
  <si>
    <t>http://feri.um.si/raziskovanje/raziskovalna-oprema/</t>
  </si>
  <si>
    <t>P2-0028</t>
  </si>
  <si>
    <t>Miro Milanovič</t>
  </si>
  <si>
    <t>Oprema za senzorsko vodenje in teleoperiranje mehatronskih sistemov</t>
  </si>
  <si>
    <t>Šestosni robot Motoman HP HP6, Robotski krmilnik NX100, programska oprema Rosty</t>
  </si>
  <si>
    <t>Uporaba opreme je pretežno omejena na prostore FERI.</t>
  </si>
  <si>
    <t xml:space="preserve">Glede na 1. člen opreme opreme ne smemo prodati ali posojati. </t>
  </si>
  <si>
    <t>According to the 1st paragraph in the contract, the equipment should not be lended neither reselled.</t>
  </si>
  <si>
    <t>Študij krmiljenja šestosnega robota s programsko opremo Rosty, namenjeno programiranju v off-line načinu</t>
  </si>
  <si>
    <t>P2-0015</t>
  </si>
  <si>
    <t>Drago Dolinar</t>
  </si>
  <si>
    <t>Sistem za načrtovanje in vodenje elektromehanskih naprav</t>
  </si>
  <si>
    <t>System for the design and control of electromechanicaldevices</t>
  </si>
  <si>
    <t>Oprema je na razpolago vsem  zainteresiranim raziskovalnim partnerjem, ki se ukvarjajo z omenjenim področjem in so sodelovanje pripravljeni sofinancirati.  Uporaba opreme je pretežno omejena na prostore FERI.</t>
  </si>
  <si>
    <t>The equipement is at disposal for potencial research project partners which are ready to cooperate. The use of eqiuipement is mostly limited to the area of FERI in Maribor.</t>
  </si>
  <si>
    <t>Sistem je uporaben za načrtovanje različnih elektromehanskih naprav in za njihovo vodenje ter testiranje.</t>
  </si>
  <si>
    <t>The system is ready to design the different electromechanical devices as well as for the control and laboratory testing of them.</t>
  </si>
  <si>
    <t>P2-0115</t>
  </si>
  <si>
    <t>Merilna oprema za zajemanje 16 srednje frekvenčnih električnih
fizikalnih količin DEWE2600STREAM10
z nadgradnjo UPSTREAM1016CH
z merilnimi ojačevalniki</t>
  </si>
  <si>
    <t>Measuring instrument DEWE2600STREAM10 for synchronous acquisition of 16 electrical inputs with analogue input amplifiers</t>
  </si>
  <si>
    <t>Oprema je na razpolago vsem  zainteresiranim raziskovalnim partnerjem, ki se ukvarjajo z omenjenim področjem in so sodelovanje pripravljeni sofinancirati.  Uporaba opreme je omejena na prostore FERI.</t>
  </si>
  <si>
    <t>The equipement is at disposal for potencial research project partners which are ready to cooperate. The use of eqiuipement is limited to the area of FERI in Maribor.</t>
  </si>
  <si>
    <t xml:space="preserve">Merilno napravo sestavlja mobilni sistem za zbiranje in obdelavo podatkov z ustreznimi vhodno-izhodnimi vmesniki. Vhodna enota omogoča namestitev 16 analognih vhodnih ojačevalnikov. Trenutna konfiguracija obsega 4 visoko napetostne bipolarne ojačevalnike z merilnim dosegom obsegom od 20 do 1400 V in 7 nizko napetostnih bipolarnih ojačevalnikov z merilnim dosegom v obsegu od 0,01 do 50 V, štirje med njimi z BNC priključki in trije bipolarni z izolacijsko napetostjo 1000V. Pasovna širina ojačevalnikov je 2 MHz. Merilni sistem zagotavlja sinhrono vzorčenje do 16 vhodov s hitrostjo do 10 MS/s. Sistem vsebuje številne dodatne module in programsko opremo, ki zagotavlja posluževanje in opravljanje meritev v zahtevnih delovnih pogojih na terenu.    </t>
  </si>
  <si>
    <t>The measuring device consists of a mobile system for acquisition and processing of data with corresponding input-output interfaces. The input unit allows an installation of 16 analog input amplifiers. The current configuration comprises of four bipolar high-voltage amplifiers with a range from 20V to 1400V, and 7 low-voltage amplifiers with a range from 0.01V to 50V, the four of them with BNC connector and the three of them with banana plugs with isolation voltage of 1000 V. The bandwidth of the analog amplifiers is 2 MHz. The measuring system provides synchronous sampling up to 16 inputs at up to 10 MS/s. The system contains a number of additional modules and software, which provides operation and measurements in demanding industrial conditions.</t>
  </si>
  <si>
    <t>P16-051</t>
  </si>
  <si>
    <t>P2-0368</t>
  </si>
  <si>
    <t>Denis Đonlagić</t>
  </si>
  <si>
    <t>Precizijski večfunkcijski rezalnik optičnih vlaken s 3D analizatorjem rezov</t>
  </si>
  <si>
    <t>Fiber optic precision cleaver with 3D interferometer</t>
  </si>
  <si>
    <t>Kvalitetni večfunkcijski rezalnik s tekočinskimi prijemali omogoča rezanje vlaken večjih premerov in nesimetričnih oblik. Poleg tega omogoča  avtomatsko ali polavtomatsko rezanje dveh zvarjenih vlaken na v naprej določeni razdalji od zvara. Sistem je dopolnjen s 3D analizatorjem rezov, ki omogoča učinkovito testiranje kvalitete rezov na osnovi skeniranja čelne površine optičnega vlakna in izračuna kota.</t>
  </si>
  <si>
    <t>Advanced multi-function liquid clamp cleaver can cleave asymmetric and large diameter fibers. Furthermore it allows automatic or half-automatic cleaving of two spliced fibers at a predetermined distance from the splice. The whole system is complemented by 3D interferometer, which enables efficient testing of the fiber cleave. A cleave quality is determined by scan of the front surface of the optical fiber and calculated angle.</t>
  </si>
  <si>
    <t>P16-036</t>
  </si>
  <si>
    <t>P2-0065</t>
  </si>
  <si>
    <t>Dušan Gleich</t>
  </si>
  <si>
    <t>L2-5494</t>
  </si>
  <si>
    <t>Sistem za procesiranje optičnih vlaken iz kremenčevega stekla z grafitnim grelnikom</t>
  </si>
  <si>
    <t>System for the processing of SiO2 optical fiber with a graphite heater</t>
  </si>
  <si>
    <t>Oprema je primerna za varjenje/preoblikovanje standardnih kot tudi nestandardnih posebnih optičnih vlaken kot so vlakna z večjimi premeri, PCF vlakna ali za vlakna, ki imajo različno sestavo in/ali nekrožno zunanjo obliko. Oprema omogoča visoko stopnjo kontrole uporabnika in enostavno delovanje, da je primerna za proizvodna okolja, ki zahtevajo natančno in dosledno delovanje.</t>
  </si>
  <si>
    <t>The equipment is for splicing all standard and all non-standard special optical fibers including fibers with large diameters, PCF fibers, PM fibers, capillaries and other specialty fibers of various compositions and shapes. The equipment allow a high degree of user control and easy operation, suitable for production environments that require precise and consistent operation.</t>
  </si>
  <si>
    <t>P2-0057</t>
  </si>
  <si>
    <t>Marjan Heričko</t>
  </si>
  <si>
    <t>Strežniški grozd</t>
  </si>
  <si>
    <t>Computer Cluster</t>
  </si>
  <si>
    <t>Na žalost računalniška oprema, ki je bila v preteklosti uporabljena za testiranje in vrednotenje zmogljivosti porazdeljenih objektnih modelov, ni več primerna za raziskovalno delo.</t>
  </si>
  <si>
    <t>Unfortunately the equipment that was used for distributed object models performance and efficiency evaluation does not meet the minimal requirements for research activities.</t>
  </si>
  <si>
    <t>Vrednotenje zmogljivosti porazdljenih objektnih modelov</t>
  </si>
  <si>
    <t xml:space="preserve">Evaluation of Distributed Object Models Performanec and Efficiency  </t>
  </si>
  <si>
    <t>Čisti prostor</t>
  </si>
  <si>
    <t>Clean room</t>
  </si>
  <si>
    <t>Čisti prostor je na razpolago vsem  zainteresiranim raziskovalnim partnerjem, ki se ukvarjajo z omenjenim področjem in so sodelovanje pripravljeni sofinancirati.  Uporaba opreme je omejena na prostore FERI.</t>
  </si>
  <si>
    <t>Clean room is at disposal for potencial research project partners which are ready to cooperate. The use of eqiuipement is limited to the area of FERI in Maribor.</t>
  </si>
  <si>
    <t>Oprema omogoča nove in napredne raziskovalne zmogljivosti, ki trenutno niso na voljo. Prostor  omogoča delo  z občutljivo opremo, ki je občutljiva na prah oziram pristnost delcev. V prostoru poteka raziskovalno delo s področja teraherčne tehnologije, fotonike, mikro-obdelave ter mikro-fluidike.</t>
  </si>
  <si>
    <t>The equipment provides new and advanced research facilities that are not currently available. The cleanroom allows you to work with sensitive equipment that is dust sensitive or particle authenticated. Research in the field of terahertz technology, photonics, micro-processing and micro-fluidics is supported in a cleanroom.</t>
  </si>
  <si>
    <t>Spektralni analizator z visoko ločljivostjo</t>
  </si>
  <si>
    <t>Optical Spectrum Analyzer</t>
  </si>
  <si>
    <t xml:space="preserve">Optični spektralni analizator AQ6374 omogoča meritev optičnega spektra na širokem področju valovnih dolžin od 350  do 1750 nm z visoko ločljivostjo do 20 pm. </t>
  </si>
  <si>
    <t>The AQ6374 optical spectrum analyzer allows the measurement of the optical spectrum over a broad wavelength range from 350 to 1750 nm with a high resolution  up to 20 pm.</t>
  </si>
  <si>
    <t>Zavod za gradbeništvo Slovenije</t>
  </si>
  <si>
    <t>1502-005</t>
  </si>
  <si>
    <t>Mihael Ramšak</t>
  </si>
  <si>
    <t>ANALIZATOR ZVOKA 2270 G-4 BRUEL &amp; KJAER S PRIBOROM</t>
  </si>
  <si>
    <t>Sound level meter and analyser type 2270 Bruel@Kjaer</t>
  </si>
  <si>
    <t>Merilne opreme ni možno isposoditi, možno jo je najeti skupaj z za delo usposobljeno osebo</t>
  </si>
  <si>
    <t>The equipment is not for renting, it can be hired including qualified personel</t>
  </si>
  <si>
    <t>Oprema se uporablja za merjenje in analizo zvočnih ravni.</t>
  </si>
  <si>
    <t>Equipment is used for measurment and analysis of sound levels</t>
  </si>
  <si>
    <t>http://www.zag.si/si/oprema/548102a6eb8ef9821de4eee0fd64e662</t>
  </si>
  <si>
    <t>I0-0032</t>
  </si>
  <si>
    <t>Razni</t>
  </si>
  <si>
    <t>P2-0273</t>
  </si>
  <si>
    <t>Tržni nalogi</t>
  </si>
  <si>
    <t>1502-007</t>
  </si>
  <si>
    <t>Stanislav Lenart</t>
  </si>
  <si>
    <t>Dinamični torzijski triosni aparat</t>
  </si>
  <si>
    <t>Dynamic torsional hollow cylinder apparatus</t>
  </si>
  <si>
    <t>Dostop do opreme je možen po predhodnem dogovoru.</t>
  </si>
  <si>
    <t xml:space="preserve">Use of the equipment is possible and depends upon the preliminary agreement. The equipment can be used only by qualified and authorized person. </t>
  </si>
  <si>
    <t>Primerno za preiskave nevezanih zemljin (melji, peski). Obremenjevanje v osni in torzijski smeri (rotiranje glavnih osi). Frekvenca obremenitve do 50 Hz. Anizotropno napetostno stanje.</t>
  </si>
  <si>
    <t>Suitable to cohesionless soils tests (silts, sands). Loading in axial and torsional mode (principal stress rotation). Frequency of loading up to 50 Hz. Anisotropic stress state.</t>
  </si>
  <si>
    <t>2673600     2673699</t>
  </si>
  <si>
    <t>http://www.zag.si/si/oprema/179174dbef0e2057da6ac0316c5f0273</t>
  </si>
  <si>
    <t>V okvari</t>
  </si>
  <si>
    <t>Sabina Jordan</t>
  </si>
  <si>
    <t>Kalorimetrična komora za laboratorijsko merjenje toplotnih lastnosti gradbenih konstrukcij in elementov</t>
  </si>
  <si>
    <t>Calorimetric chamber for laboratory measurment of thermal properties of construction products and elements</t>
  </si>
  <si>
    <t>Dostop do opreme je možen po predhodnem dogovoru. Cena preiskave je odvisna od zahtevnosti eksperimenta.</t>
  </si>
  <si>
    <t>Use of the equipment is possible and depends upon the preliminary agreement. The study cost depends of the complexy of the experiment.</t>
  </si>
  <si>
    <t>Komora omogoča merjenje toplotnih tokov v nadzorovanih pogojih. Omogoča merjenje transmisijskih in sevalnih tokov ter količin kot sta toplotna prehodnost in prepustnost za energijo sončnega sevanja.</t>
  </si>
  <si>
    <t>The chamber is used to measure heat flows in controlled conditions. It is possible to measure transmissive and radiative heat transfer. Quantities such as thermal transmission and g-value can be measured.</t>
  </si>
  <si>
    <t>2829399     2829300</t>
  </si>
  <si>
    <t>http://www.zag.si/si/oprema/d00ff0c247747c10588e35aefb922f50</t>
  </si>
  <si>
    <t>P2-0273 Gradbeni objekti in materiali</t>
  </si>
  <si>
    <t>1502-006</t>
  </si>
  <si>
    <t>Uroš Bohinc</t>
  </si>
  <si>
    <t xml:space="preserve">Merilni sistem za meritve deformacij z optičnimi vlakni </t>
  </si>
  <si>
    <t xml:space="preserve">SMARTEC SOFO fibre optic deformation measurement system
</t>
  </si>
  <si>
    <t xml:space="preserve">Merilni sistem za meritev deformacij z optičnimi vlakni si je mogoče izposoditi ob vnaprejšnji rezervaciji - najmanj 3 mesece pred izposojo. Delo na opremi lahko izvaja za to usposobljena oseba. </t>
  </si>
  <si>
    <t>The system is available for renting. The reservation should be made at least 3 months prior to the date of rent. The price per day consists of two parts: - MGCplus instrument 250eur/day, MGCplus amplifier module 50eur/day. The system can be used only by qualified and authorized person.</t>
  </si>
  <si>
    <t>Sistem SOFO proizvajalca SMARTEC je namenjen meritvam deformacij s pomočjo optičnih vlaken. Sestavlja ga optična čitalna enota s senzorji različnih dolžin. Omogoča vzpostavitev dolgotrajnega monitoringa pomikov oddaljenih objektov.</t>
  </si>
  <si>
    <t>System for optical measurement of displacement SOFO from SMARTEC. It consists of optical measuring unit and fibre optic sensors of various lengths. It is possible to set up a long term monitoring of displacements on a distant object.</t>
  </si>
  <si>
    <t>2522400     2522499</t>
  </si>
  <si>
    <t>http://www.zag.si/si/oprema/81136360e7af6299ab2359aeb3568306</t>
  </si>
  <si>
    <t>NI v uporabi</t>
  </si>
  <si>
    <t>Merilni sistem za meritve dinamičnih vplivov na konstrukcije</t>
  </si>
  <si>
    <t>Data acquisition system for measurement of dynamic influences on structures</t>
  </si>
  <si>
    <t xml:space="preserve">Sistem si je mogoče izposoditi ob vnaprejšnji rezervaciji - najmanj 3 mesece pred izposojo. Delo na opremi lahko izvaja za to usposobljena oseba. </t>
  </si>
  <si>
    <t>Oprema je namenjena dinamični meritvi različnih, predvsem mehanskih veličin (pomik, sila, moment, deformacija, temperatura …). Sestavljata jo dva merilna ojačevalnika MGCplus proizvajalca HBM, z različnimi enokanalnimi ojačevalnimi moduli.</t>
  </si>
  <si>
    <t>The system consists of two measuring amplifiers MGCplus with additional amplifier modules from HBM. It is possible to connect various sensors: force, moment, displacement, acceleration, temperature,…</t>
  </si>
  <si>
    <t xml:space="preserve">2459399    2459499   2459300   2459400 </t>
  </si>
  <si>
    <t>http://www.zag.si/si/oprema/58384c368e539870b23ef09aa7e8fe46</t>
  </si>
  <si>
    <t>Oprema za preiskave dinamičnega obnašanja zemljin med potresom - III.sklop</t>
  </si>
  <si>
    <t xml:space="preserve">Single axis seismic shaking table with servohydraulic regulation system </t>
  </si>
  <si>
    <t>Oprema je vgrajena v preskusni hali laboratorija in jo je mogoče le najeti. Delo na opremi lahko izvaja za to usposobljena oseba. Rezervacija opreme se opravi vsaj 3 mesece pred izvedbo preiskav.</t>
  </si>
  <si>
    <t>Since the test equipment is installed in the laboratory it is available for use only at its original location. The equipment can be used only by qualified and authorized person. The reservation should be made at least 3 months prior to the date of rent.</t>
  </si>
  <si>
    <t>Enokomponentna potresna miza se uporablja le skupaj s servohidravličnim sistemom INOVA. Je trajno vgrajena v preskusni hali Laboratorija za konstrukcije. Njena nosilnost je 5000 kg, največji pospešek 6 g.</t>
  </si>
  <si>
    <t>Seismic shaking table is used only in conjuction with servohydraulic system INOVA. It is permanently installed in the Laboratory for structures. Its capacity is 5t of useful load. The maximum acceleration is 6g.</t>
  </si>
  <si>
    <t>2444399   2444499   2444599   2444300   2444400   2444500</t>
  </si>
  <si>
    <t>ODSLUŽENA NEUPORABNA</t>
  </si>
  <si>
    <t>1502-003</t>
  </si>
  <si>
    <t>Tadeja Kosec</t>
  </si>
  <si>
    <t>Potenciostat/galvanostat Autolab 100 - Sistem za karakterizacijo mehansko-korozijskih procesov - I. sklop</t>
  </si>
  <si>
    <t>Potentiastat/galvanostat</t>
  </si>
  <si>
    <t>Dostop do opreme je možen po predhodnem dogovoru.  Delo na opremi lahko izvaja za to usposobljena oseba. Cena preiskave je odvisna od zahtevnosti eksperimenta.</t>
  </si>
  <si>
    <t>Potenciostat/galvanostat omogoča številne elektrokemijske eksperimente, korozijske eksperimente ter meritve elektrokemijsko impedančno spektroskopijo.</t>
  </si>
  <si>
    <t>Potenciostat/galvanostat enables  to conduct versatile electrochemical experiments, corrosion experiments and electrochemical impedance spectroscopy of different materials.</t>
  </si>
  <si>
    <t>2768600   2768699</t>
  </si>
  <si>
    <t>http://www.zag.si/si/oprema/7490edd74c8651e20dd60ecbe135e1d3</t>
  </si>
  <si>
    <t>Drugi RP</t>
  </si>
  <si>
    <t>1502-008</t>
  </si>
  <si>
    <t>Anton Štibler</t>
  </si>
  <si>
    <t>Preskusni stroj s pripadajočo opremo za etalon za silo</t>
  </si>
  <si>
    <t>Zwick Z600 with auxiliary equipment as force standard machine</t>
  </si>
  <si>
    <t>Delo na opremi lahko izvaja za to usposobljena oseba iz Laboratorija za metrologijo.</t>
  </si>
  <si>
    <t>The equipment can be used only by qualified and authorized person of Laboratory for metrology ZAG</t>
  </si>
  <si>
    <t>Referenčni etalon za silo od 500 N do 600 kN za nateg in tlak.</t>
  </si>
  <si>
    <t>Force standard machine 500 N to 600 kN for tension and compression.</t>
  </si>
  <si>
    <t>2849300
2883500
2855500</t>
  </si>
  <si>
    <t>http://www.zag.si/si/oprema/a2f84ce1ec6f3de59f1b34b05d2f8f18</t>
  </si>
  <si>
    <t>1502-002</t>
  </si>
  <si>
    <t>Aljoša Šajna</t>
  </si>
  <si>
    <t>SISTEM ZA DETEKCIJO AKUSTIČNE EMISIJE III ZUNANJI</t>
  </si>
  <si>
    <t>Acoustic Emission Testing Equipment</t>
  </si>
  <si>
    <t>Oprema je namenjena za spremljanje novonastajajočih in aktivnost obtoječih razpok v betonu</t>
  </si>
  <si>
    <t>The equiment is to be used for the detection of new-born and activity of old cracks in cincrete.</t>
  </si>
  <si>
    <t>http://www.zag.si/si/oprema/fed67ba7e3cb151305e655c70299c1af</t>
  </si>
  <si>
    <t>Sistem za karakterizacijo mehansko-korozijskih procesov - II. sklop</t>
  </si>
  <si>
    <t>2011, NADGRADNJA 2019</t>
  </si>
  <si>
    <t>SSRT autoclave with scratching device for mechanical and corrosion tests-II.part</t>
  </si>
  <si>
    <t>Paket 14, Paket 17</t>
  </si>
  <si>
    <t>Dostop do opreme je možen po predhodnem dogovoru. Delo na opremi lahko izvaja za to usposobljena oseba. Cena preiskave je odvisna od zahtevnosti eksperimenta.</t>
  </si>
  <si>
    <t>Avtoklav z obtočnim sistemom omogoča izpostavo vzorcev v zelo čisti vodi pri temperaturi do 300°C. Zaradi visokega tlaka (do 170 bar) je voda vseskozi v tekočem agregatnem stanju. Tovrstno okolje je značilno za primarni hladilni krog vrelovodnega (BWR) jedrskega reaktorja. Avtoklav je prvenstveno namenjen prav simulaciji tega okolja za potrebe preiskav napetostno-korozijskega pokanja kovinskih komponent v primarnem krogu jedrskega reaktorja. Avtoklav ima 3L titanovo tlačno posodo, vgrajen ima natezni stroj s hodom 24 mm in maks. silo 30 kN, ki omogoča natezne preizkuse (SSRT, konst. obremenitev ipd.).  Obtočni sistem regulira količino raztopljenega kisika (20-3000 ppb) in opravlja čiščenje vode (prevodnost pod 0.1 uS/cm). Pretok je nastavljiv v območju 0.2-0.3 L/min. Med izpostavo/natezanjem lahko izvajamo tudi določene elektrokemijske preiskave – avtoklav ima 4 kabelske prevodnice za povezavo vzorca (ali več njih) in zunanjosti, prav tako ima tudi Cu/Cu2O/ZrO2 referenčno elektrodo.</t>
  </si>
  <si>
    <t>An autoclave with recirculation loop is dedicated equipment for exposure of specimen in a pure water at high temperatures up 300°C. Due to high pressure (max 170 bar) the water remains in liquid state. Such environment is characteristic for the primary cooling loop of the nuclear boiling water reactor. The autoclave is primarily intended for the study of stress corrosion cracking of metals that appear in the primary cooling loop. It has 3L titanium pressure vessel with an integrated screw-driven tensile machine with max. load of 30 kN that is suitable for slow tests such as SSRT, const. load, const. elongation etc. Recirculation loops is responsible for controlling the chemistry of the circulating water (oxygen conc. 20-3000 pppb, conductivity below 0.1 uS/cm) and flow rate (0.2-0.3 L/min and pressure (up to 170 bar). Autoclave has 4 feedthroughs for wiring sample(s) in the autoclave with outer electrochemical instruments, it contains also Cu/Cu2O/ZrO2 solid-state reference electrode.</t>
  </si>
  <si>
    <t>2829000
2829099
2829002
2829001
2829098</t>
  </si>
  <si>
    <t>http://www.zag.si/si/oprema/33c5cdcb62d1c7dc46e59a3f914d88cd
in
http://www.zag.si/si/oprema/7490edd74c8651e20dd60ecbe135e1d3</t>
  </si>
  <si>
    <t>Paket 14: 61         Paket 17: 132</t>
  </si>
  <si>
    <t>J2-9211</t>
  </si>
  <si>
    <t>Lidija Korat</t>
  </si>
  <si>
    <t>Sistem za rentgensko mikrotomografijo</t>
  </si>
  <si>
    <t>Micro-computed tomography system</t>
  </si>
  <si>
    <t xml:space="preserve">Dostop do opreme je možen po predhodnem dogovoru. Z opremo lahko rokuje le za to usposobljeno osebje (usposobljeno s strani proizvajalca). Potrebno je slediti zahtevam za varnost pri delo z virom sevanja. </t>
  </si>
  <si>
    <t>Equipment is available by preliminary arrangement, but it can be used only by qualified person, which has been previously trained by producer. There are special safety requirements for handling x-ray sources.</t>
  </si>
  <si>
    <t>Oprema se uporablja za 3D globinsko in površinsko skeniranje. Ločljivost je odvisna od velikosti vzorca, njegove gostote, atomskega števila in debeline. Poleg osnovne opreme je na voljo dodatna oprema za določanje in-situ natezne in tlačne trdnosti in za staranje pri povišanj/znižani temperaturi. Možno je opazovati mokre ali nasičene vzorce.</t>
  </si>
  <si>
    <t xml:space="preserve">Equipment is used for 3D structural and surface visualisation. Resolution is dependent on size of the sample, its density, atomic number and thickness. Beisde basic equipment, environmnetal chamber (heating-cooling) and stage for in-situ tensile and compressive experiments are available. Scanning of wet and humid samples is also possible.  </t>
  </si>
  <si>
    <t>2829499     2829400         2829401</t>
  </si>
  <si>
    <t>http://www.zag.si/si/oprema/e236cb4d35f0ebd8d2c1e332ea80e3ca</t>
  </si>
  <si>
    <t>Z2-1861</t>
  </si>
  <si>
    <t>SISTEM ZA TEST.NESATURIRANIH ZEMLJIN</t>
  </si>
  <si>
    <t>Unsaturated Soil Testing System</t>
  </si>
  <si>
    <t>Oprema omogoča direktne meritve pornega tlaka za potrebe določevanja matrične sukcije na delnosaturiranih zemljinah. Porozne ploščice s točko vstopa zraka 500 ali 1500 kPa za testiranje nesaturiranih zemljin.</t>
  </si>
  <si>
    <t>Equipment provides a direct measurement of pore water pressure for the measurement of matric suction on partly saturated soils. High-air-entry porous disc (either 500 or 1500kPa) for unsaturated soil testing</t>
  </si>
  <si>
    <t>http://www.zag.si/si/oprema/425b66871d5320c8f1b222f1a3f17b40</t>
  </si>
  <si>
    <t>SPEKTROMETER OES OPTIČNI EMISIJSKI</t>
  </si>
  <si>
    <t>optical emission spectroscope</t>
  </si>
  <si>
    <t>kemijska analiza kovin</t>
  </si>
  <si>
    <t>chemical analysis of metals</t>
  </si>
  <si>
    <t>http://www.zag.si/si/oprema/a53148a3276cb4c8c6e925ced4e17bf2</t>
  </si>
  <si>
    <t>Tribokorozimeter - Sistem za karakterizacijo mehansko-korozijskih procesov - I. sklop</t>
  </si>
  <si>
    <t>Tribocorrosimeter</t>
  </si>
  <si>
    <t>Use of the equipment is possible and depends upon the preliminary agreement. The equipment can be used only by qualified and authorized person. The study cost depends of the complexy of the experiment.</t>
  </si>
  <si>
    <t>Tribokorozimeter je naprava za določanje tako triboloških lastnosti  (pin on disc in recipročni kontakt) materiala kot tudi korozijskih lastnosti, ločeno ali v skupnem delovanju. Tribokorozimeter obsega tudi profilometer za določanje hrapavosti in obrabe materiala.</t>
  </si>
  <si>
    <t>Tribocorrsimeter is an equipment for determination of tribocorrosive characteristics of metal material (pin on disc and reciprocating sliding contact) as well as abrasive and corrosion properties alone. Tribocorrosimeter includes prophylometer for determination of roughness and abrasive wear of the material.</t>
  </si>
  <si>
    <t>2761400   2761499</t>
  </si>
  <si>
    <t>http://www.zag.si/si/oprema/33c5cdcb62d1c7dc46e59a3f914d88cd</t>
  </si>
  <si>
    <t>J7-9404</t>
  </si>
  <si>
    <t>Slavko Pandža</t>
  </si>
  <si>
    <t>Univerzalni stroj za določanje mehanskih lastnosti do 2500 kN</t>
  </si>
  <si>
    <t>2004, 2017 nadgradnja</t>
  </si>
  <si>
    <t>Universal testing machine ZWICK Z2500Y + nadgradnja 2017</t>
  </si>
  <si>
    <t>866.749,28, 175.277,89 nadgdadnja</t>
  </si>
  <si>
    <t>Oprema je dostopna po predhodnem dogovoru, uporablja pa jo lahko le za to usposobljena in pooblaščena oseba.</t>
  </si>
  <si>
    <t>Equipment is available by preliminary arrangement, but it can be used only by qualified and authorized person.</t>
  </si>
  <si>
    <t>Za izvajanje nateznih, tlačnih in upogibnih preskusov za kovine, beton in les. Stroj je opremljen z digitalno merilno opremo in kontrolno elektroniko ter programsko opremo za izvajanje nateznih, tlačnih in upogibnih preskusov. Maksimalna sila 2500 kN, delovni gib s hidravličnimi čeljustmi max. 2000 mm. Z opremo izvajamo tudi nestandarne preskuse po željah strank. Na opremi izvajamo preskušanja v sklopu certificiranja in priprave slovenskih tehničnih soglasij.</t>
  </si>
  <si>
    <t xml:space="preserve">For carrying out tensile, compresion and benting tests for metals, concrete and wood. Machine is equiped with digial mesurment and control electronics and software for tensile, compresion and bending tests. Fmax, at least 2500 kN, tewst stroke with hydraulic grips at least 2000mm.  With machine perform also non-standard test on request of customer. With machine we perform tests for certificatoin of products and preparation of Slovenian tehnical approvals. </t>
  </si>
  <si>
    <t>2507800     2507898    2507899   2507900      2507998    2507999    2507801</t>
  </si>
  <si>
    <t>http://www.zag.si/si/oprema/5aad5a6459b68bbe5747da9f1c076b30</t>
  </si>
  <si>
    <t>Era Net InnoCrossLam</t>
  </si>
  <si>
    <t>1502-001</t>
  </si>
  <si>
    <t>Vilma Ducman</t>
  </si>
  <si>
    <t>Živosrebrni porozimeter</t>
  </si>
  <si>
    <t>Mercury Porosimeter Autopore IV 9510</t>
  </si>
  <si>
    <t xml:space="preserve">Oprema zaradi rokovanja s Hg ni splošno dostopna. Uporablja jo lahko le za to usposobljena in pooblaščena oseba. Pogoji dostopa (cena in čas) se oblikujejo glede na število meritev in zahtevnost vzorca individualno za vsakega naročnika. </t>
  </si>
  <si>
    <t>Equipment is not generally available due to handling with mercury. It can be used only by trained and authorised personnel. Services conditions (costs, time) are being arranged individually based on number of measurements and complexity of sample.</t>
  </si>
  <si>
    <t>Oprema deluje v območju tlaka do 414 MPa, kar omogoča določitev por s premerom od 360 µm do 0.003 µm. Ločljivost meritev pri vtiskanju in iztiskanju je najmanj 0.1 mL volumna živega srebra. Parametri, ki se jih da določiti, so: celokupni volumen por, porazdelitev velikosti por, delež poroznosti, gostota materiala ter transportne lastnosti zgradbe sistema por.</t>
  </si>
  <si>
    <t>The equipment works within the pressure range from almost zero up to 414 MPa, which makes it possible to measure pore diameters with sizes ranging from 360 µm to 0.003 µm. Data resolution is better than 0.1 mL for mercury intrusion and extrusion volumes. Prameters that can be determined: total pore volume, pore size distribution, percent porosity, density of the material, transport properties of the pore structure.</t>
  </si>
  <si>
    <t>2615100     2615199</t>
  </si>
  <si>
    <t>http://www.zag.si/si/oprema/c3d8266be7f90ec1346a5984d3aa40fc</t>
  </si>
  <si>
    <t>J2-9197</t>
  </si>
  <si>
    <t>Z1-1858</t>
  </si>
  <si>
    <t>Zalar Serjun Vesna</t>
  </si>
  <si>
    <t>Nataša Knez</t>
  </si>
  <si>
    <t>ANALIZATOR PLINOV FTIR</t>
  </si>
  <si>
    <t>FTIR Gas Analyser</t>
  </si>
  <si>
    <t>v roku enega meseca po predhodni najavi samo ob prisotnosti strokovnjaka ZAG</t>
  </si>
  <si>
    <t>within one month by appointment only, in the presence of an expert from ZAG</t>
  </si>
  <si>
    <t>Naprava omogoča sprotno merjenje koncentracije strupenih plinov, ki se sproščajo pri gorenju</t>
  </si>
  <si>
    <t>The device allows simultaneous measurement of the concentration of toxic gases emitted during combustion</t>
  </si>
  <si>
    <t>http://www.zag.si/si/oprema/b44daa37ec6ffd87e49f3fd08b3ee9ab</t>
  </si>
  <si>
    <t>KONUSNI KALORIMETER</t>
  </si>
  <si>
    <t>2015, nadgradnja 2018</t>
  </si>
  <si>
    <t>Cone Calorimeter</t>
  </si>
  <si>
    <t>Naprava omogoča spremljanje mase, sproščanja toplote, koncentracije O2, CO2, CO, temperature, prosojnosti dimnih plinov med obremenitvijo vzorca s toplotnim sevanjem do 50 kW/m2. Programska oprema omogoča oceno razreda odziva preskušanega proizvoda na ogenj. Mogoča povezava in meritev sestave dimnih plinov s FTIR.</t>
  </si>
  <si>
    <t>Measurement of mass loss rate, rate of heat release, concentration of O2, CO2, CO, temperature, smoke release rate during radiant heat of up to 50 kW/m2. Software allowes prediction of classification of reaction to fire of product. Possible measurement of released gases with FTIR.</t>
  </si>
  <si>
    <t>2959500     2959501         2959502</t>
  </si>
  <si>
    <t>http://www.zag.si/si/oprema/965c0e0d4dc1099151dff4819af1b6c6</t>
  </si>
  <si>
    <t>DIMNA KOMORA</t>
  </si>
  <si>
    <t>Smoke Density Chamber</t>
  </si>
  <si>
    <t>Zrakotesna komora za merjenje specifične optične gostote dima in izgube mase pri gorenju vzorca, izpostavljenega toplotnemu sevanju do 50 kW/m2. Mogoča povezava in meritev sestave dimnih plinov s FTIR.</t>
  </si>
  <si>
    <t xml:space="preserve">Airtight chamber for measurement of specific optical density of smoke and mass loss of product exposed to radiant heat of up to 50 kW/m2. Possible measurement of released gases with FTIR.  </t>
  </si>
  <si>
    <t>http://www.zag.si/si/oprema/1cc4aa92d0fbbf4603a607b29787bab4</t>
  </si>
  <si>
    <t>1502-004</t>
  </si>
  <si>
    <t>Peter Nadrah</t>
  </si>
  <si>
    <t>NAPRAVA ZA MERITEV VELIKOSTI DELCEV IN ZETA POTENCIALA</t>
  </si>
  <si>
    <t>Instrument for particle sizing and zeta potential measurement</t>
  </si>
  <si>
    <t>Dostop je možen po predhodnem dogovoru z vodjo laboratorija.</t>
  </si>
  <si>
    <t>Access is possible in agreement with the head of the laboratory.</t>
  </si>
  <si>
    <t>Oprema je namenjena merjenju velikosti delcev v suspenzijah, meritvi zeta potenciala in določitvi izoelektrične točke s titracijo.</t>
  </si>
  <si>
    <t>The instrument is used for measurement of particle sizes in suspensions, of zeta potential and determinataion of isoelectric point.</t>
  </si>
  <si>
    <t>http://www.zag.si/si/oprema/2552609ebe28169b6d7a32dcd664e040</t>
  </si>
  <si>
    <t>ERA Min FLOW</t>
  </si>
  <si>
    <t>Tomislav Tomše</t>
  </si>
  <si>
    <t>KOMORA TIP IWB-600 CCK ZA PRESKUŠANJE NOTRANJE ODPORNOSTI</t>
  </si>
  <si>
    <t>Chamber for measurement of internal durability</t>
  </si>
  <si>
    <t>po predhodnem dogovoru samo ob navzočnosti operaterja</t>
  </si>
  <si>
    <t>Access is possible in agreement with the head of the laboratory and under supervision of the operator</t>
  </si>
  <si>
    <t>preizkušanje notranje odpornosti betona proti zmrzovanju in tajanju</t>
  </si>
  <si>
    <t>testing of internal durabitily of concrete against freezing and melting</t>
  </si>
  <si>
    <t>http://www.zag.si/si/oprema/6bc7a479765a629ec05932750f9eea59</t>
  </si>
  <si>
    <t>DIGESTORIJ TIP TA 1500/ST HEMLING</t>
  </si>
  <si>
    <t>Fume hood</t>
  </si>
  <si>
    <t>Digestoriji so namenjeni izvajanju kemijskih reakcij, kjer so uporabljene nevarne ali hlapne kemikalije.</t>
  </si>
  <si>
    <t>Fume hoods are used for carrying out chemical reactions involving dangerous or volatile chemicals.</t>
  </si>
  <si>
    <t>2913600          2913500          2913800          2913700</t>
  </si>
  <si>
    <t>http://www.zag.si/si/oprema/38ae27f3192854bae9fa1453430c9e91</t>
  </si>
  <si>
    <t>Mateja Štefančič</t>
  </si>
  <si>
    <t>REOMETER MODULARNI OSCILACIJSKI MCR 302</t>
  </si>
  <si>
    <t>MCR rheometer</t>
  </si>
  <si>
    <t>Dostop do opreme je možen po predhodnem dogovoru s skrbnikom opreme in samo ob navzočnosti enega od usposobljenih operaterjev</t>
  </si>
  <si>
    <t>Access is possible in agreement with the person responsible for the equipment and only under the supervision of one of the qualified operators</t>
  </si>
  <si>
    <t>Preizkušanje reoloških lastnosti anorganskih veziv ali drugih tekočih do viskoplastičnih materialov v rotaciji in oscilaciji, v odvisnosti od časa in temperature (-40° - +200 °C). Preizkušanje reoloških značilnosti bitumnov po standardiziranih metodah SIST EN 14470 - Ugotavljanje kompleksnega strižnega modula in faznega kota - DSR), EN 16659 - Multiple Stress Creep and Recovery Test - MSCRT.</t>
  </si>
  <si>
    <t>Testing of the rheological properties of inorganic binders and other liquid to viskoplastic materials in the rotation and/or oscillation mode as a function of time and temperature (-40 ° - 200 ° C). Testing rheological characteristics of bituminous binders using standardized methods SIST EN 14470 - Determination of complex shear modulus and phase angle - DSR), EN 16659 - Multiple Stress Creep and Recovery Test - MSCRT.</t>
  </si>
  <si>
    <t>2983100          2982900          2983000</t>
  </si>
  <si>
    <t>http://www.zag.si/si/oprema/020fa6a269c0e2e4fa74adb355741e95</t>
  </si>
  <si>
    <t>J2-9196</t>
  </si>
  <si>
    <t>Aleš Traven</t>
  </si>
  <si>
    <t>KOMORA UV MODEL Q-SUN XE-3</t>
  </si>
  <si>
    <t>Q SUN chamber</t>
  </si>
  <si>
    <t>Dostop je možen po predhodnem dogovoru z vodjo laboratorija. Oprema se uporablja za daljše teste, ki trajajo tudi do več mesecev, cena v €/uro je preračunana na 24 ur</t>
  </si>
  <si>
    <t>Access is possible in agreement with the head of the laboratory. Equipment is used for longer exposures, that last up to few months, price in €/hour is calculated per 24 hours</t>
  </si>
  <si>
    <t xml:space="preserve">Komora je namenjena izpostavi vzorcev pospešenemu umetnemu staranju (simulacija vremenskih razmer): UV sevanje, pršenje z vodo, spreminjanje temperature in relativne vlage. </t>
  </si>
  <si>
    <t>Chamber is used for exposure the samples to accelerating artifical ageing (simulation of weather conditions): UV exposure, rainning, cycling different temperature and relative humidity</t>
  </si>
  <si>
    <t>http://www.zag.si/si/oprema/2053000f3f8a871121fe27b5ca2426cd</t>
  </si>
  <si>
    <t>Sabina Dolenec</t>
  </si>
  <si>
    <t>IZOTERMNI KALORIMETER TAM Air 8</t>
  </si>
  <si>
    <t>Isothermal calorimeter Tam Air 8</t>
  </si>
  <si>
    <t>Izotermni kalorimeter kontinuirano meri in prikazuje toplotni tok, ki nastane kot posledica različnih reakcij v preiskanem vzorcu in je učinkovita metoda pri študiju procesa hidratacije cementnih past, malt ali betonov pri konstantni temperaturi.</t>
  </si>
  <si>
    <t>Isothermal calorimeter continuously measures and displays the heat flow, as a result of various reactions. It is an effective method in studying the hydration of cement pastes, mortars or concrete at a constant temperature.</t>
  </si>
  <si>
    <t>3020800          3020801</t>
  </si>
  <si>
    <t>http://www.zag.si/si/oprema/3fa966eb75c28aae170e1deae327361e</t>
  </si>
  <si>
    <t>Barbara Likar</t>
  </si>
  <si>
    <t>MERILNIK PREPUSTNOSTI GEOSINTETIKOV</t>
  </si>
  <si>
    <t>Instrument for testing the water permeability of geotextiles, fleeces and related materials.</t>
  </si>
  <si>
    <t>Inštrument je namenjen merjenju vodoprepustnosti geotekstilov in podobnih materialov.</t>
  </si>
  <si>
    <t xml:space="preserve">The instrument is used for measurement water permeability of geotextiles and other similar materials. </t>
  </si>
  <si>
    <t>http://www.zag.si/si/oprema/07b427f4bb3c5a273b6900554c8de728</t>
  </si>
  <si>
    <t>V2-1740</t>
  </si>
  <si>
    <t>BAT HIDRAVLIČNI 1000 kN MTS</t>
  </si>
  <si>
    <t>Hydraulic actuator 1000kN</t>
  </si>
  <si>
    <t>Za izvajanje dinamičnih obremenitev konstrukcijskih elementov</t>
  </si>
  <si>
    <t>For application of dynamic loading of structural elements</t>
  </si>
  <si>
    <t>http://www.zag.si/si/oprema/4a6ebe07b72b583584ebdad89b313c87</t>
  </si>
  <si>
    <t>ERA Net InnoCrossLam</t>
  </si>
  <si>
    <t>KOMORA HIGROTERMALNA TIP TVK-30/85</t>
  </si>
  <si>
    <t>Hygrothermal Chamber TVK-30/85</t>
  </si>
  <si>
    <t>Komora za vzpostavitev in cikliranje higro-termalnih razmer, v temperaturnem območju od -30°C do 85°C in območju relativne vlažnosti od 10% do 98%, namenjena za testiranje higrotermalnega odziva oziroma pospešenega staranja velikih vzorcev (npr. ETICS z ometom)</t>
  </si>
  <si>
    <t>Chamber for sustaining and cycling of hygro-thermal conditions, in the temperature range from -30°C to 85°C and in the relative humidity range from 10% to 98%, intended for hygrothermal behavior testing or accelerated aging of large samples (e.g. ETICS with rendering)</t>
  </si>
  <si>
    <t>http://www.zag.si/si/oprema/e77181f636c07a9580f87dabf203a33a</t>
  </si>
  <si>
    <t>Janez Bernard</t>
  </si>
  <si>
    <t>22313 </t>
  </si>
  <si>
    <t>19997, 2017 nadgradnja</t>
  </si>
  <si>
    <t>Universal testing machine ZWICK Z100 + upgrade 2017</t>
  </si>
  <si>
    <t>250.942,5, 116.260,51 nadgradnja</t>
  </si>
  <si>
    <t>Univerzalni preskusni stroj se uporablja za določanje nateznih, strižnih in ostalih mehanskih lastnosti materialov</t>
  </si>
  <si>
    <t xml:space="preserve">The universal testing machine is ussually used for determination of tensile, compressive and other mechanical properties of the materials  </t>
  </si>
  <si>
    <t>2302300    2302301</t>
  </si>
  <si>
    <t>http://www.zag.si/si/oprema/29bd1831be43efb6f01f796bded26108</t>
  </si>
  <si>
    <t>Z4-9298</t>
  </si>
  <si>
    <t>Andreja Pondelak</t>
  </si>
  <si>
    <t>KALORIMETER BOMBNI 6200CL S SISTEMOM ZA DOVAJANJE</t>
  </si>
  <si>
    <t xml:space="preserve">Isoperibolic bomb calorimeter </t>
  </si>
  <si>
    <t>Določitev sežigne toplote (PCS)</t>
  </si>
  <si>
    <t>Determination of gross heat of combustion (PCS)</t>
  </si>
  <si>
    <t>http://www.zag.si/si/oprema/18b281ec0ef035222e5160be3407080b</t>
  </si>
  <si>
    <t>Andrej Kranjc</t>
  </si>
  <si>
    <t>Stiskalnica Instron hidravlična Univerzalna + nadgradnja s 250 kN hidravličnimi čeljustmi s črpalko za Instron 1342</t>
  </si>
  <si>
    <t>1988 + 2018 nadgradnja</t>
  </si>
  <si>
    <t xml:space="preserve">250 kN hydraulic grips with grip power supply for Instron 1342 </t>
  </si>
  <si>
    <t>185.588,37, nadgradnja 42.928,75</t>
  </si>
  <si>
    <t>Uporablja se za dinamičneo preskušanje armaturnega jekla</t>
  </si>
  <si>
    <t>It is used for fatigue test on reinforcing steel bars</t>
  </si>
  <si>
    <t>1621000          1621001</t>
  </si>
  <si>
    <t>http://www.zag.si/si/oprema/b2ae83d6b86d3e1cdd1323e1522dfc57</t>
  </si>
  <si>
    <t>L2-1831</t>
  </si>
  <si>
    <t>Maček Roman</t>
  </si>
  <si>
    <t>Zamrzovalno odtaljevalna komora</t>
  </si>
  <si>
    <t>Freezing thawing chamber</t>
  </si>
  <si>
    <t>Zamrzovalna odtaljevalna komora je posebej konstruirana in izdelana v skladu z zahtevami zamrzovalno odtaljevalnega postopka po standardih EN 1348:2007, EN 10545:1995 in EN 539-2:2013. Posebnost komore je predvsem v kombinaciji naprave komora-kopel in popolnoma avtomatiziranem postopku zamrzovanja v zraku in odtaljevanja v vodi, brez premeščanja vzorcev. Naprava je opremljena z mikroprocesorskim krmilnikom DPC-420, ki omogoča popolnoma avtomatizirano in v celoti programabilno vodenje procesa. Območje: min - 20 °C; max. 50 °C</t>
  </si>
  <si>
    <t>The freezing thawing chamber is specially designed and manufactured in accordance with the requirements of the freezing thawing process according to EN 1348: 2007, EN 10545: 1995 and EN 539-2: 2013. The specialty of the chamber is especially in the combination of the chamber-bath device and the fully automated process of freezing in the air and thawing in water, without moving samples. The device is equipped with a microprocessor controller DPC-420, which allows fully automated and fully programmable process control. Range: min - 20 ° C; max. 50 ° C</t>
  </si>
  <si>
    <t>v izdelavi</t>
  </si>
  <si>
    <t>L7-2629</t>
  </si>
  <si>
    <t>Lidija Ržek</t>
  </si>
  <si>
    <t>Reometer modularni MCR 102 + Peltier kapa</t>
  </si>
  <si>
    <t>312880          3128801          3128802</t>
  </si>
  <si>
    <t>IZOTERMNI KALORIMETER TAM TAM Air 3</t>
  </si>
  <si>
    <t>Isothermal calorimeter Tam Air 3</t>
  </si>
  <si>
    <t>Ana Mladenović</t>
  </si>
  <si>
    <t>Masni spektrometer z induktivno sklopljeno plazmo, AGILENT 7900 ORS ICP-MS</t>
  </si>
  <si>
    <t xml:space="preserve"> Agilent Technologies, Inc., 5301 Stevens Creek Blvd.
Santa Clara, CA 95051
United States</t>
  </si>
  <si>
    <t xml:space="preserve">ICP-MS je zmogljiva, hitra tehnika multielementne analize za določevanje elementov v okviru nizkih mej zaznavnosti, tudi do ng/L, z relativnim standardnim odklonom ± 2 % </t>
  </si>
  <si>
    <t>ICP-MS is a powerful, fast multi-element analysis technique for determination of elements within low detection limits, even up to ng / L, with a ± 2% relative standard deviation.</t>
  </si>
  <si>
    <t>3161600
3161699</t>
  </si>
  <si>
    <t>http://www.zag.si/si/oprema/994e7c4305adcca9a374404b4daab5ea</t>
  </si>
  <si>
    <t>Z1-1889
Z1-1858</t>
  </si>
  <si>
    <t>Primož Oprčkal
Vesna Zalar Serjun</t>
  </si>
  <si>
    <t>20
10</t>
  </si>
  <si>
    <t>J2-9197
L7-2629
L1-9190</t>
  </si>
  <si>
    <t>15
10
20</t>
  </si>
  <si>
    <t>STISKALNICA ZA DOLOČ. TLAČNE TRDNOSTI TONI TECHNIK</t>
  </si>
  <si>
    <t>PRESSURE DETERMINATION PRESS TONI TECHNIK</t>
  </si>
  <si>
    <t>opis v pripravi</t>
  </si>
  <si>
    <t>description in preparation</t>
  </si>
  <si>
    <t>Z1-1861</t>
  </si>
  <si>
    <t>J1-9179
J2-9197
L7-2629</t>
  </si>
  <si>
    <t>20
20
10</t>
  </si>
  <si>
    <t>ANALIZATOR ASFALTA INFRATEST CUBE TIP 20-11600</t>
  </si>
  <si>
    <t>ASPHALT ANALYZER INFRATEST CUBE TYPE 20-11600</t>
  </si>
  <si>
    <t>OPTIČNO MERILNI SISTEM 3D GOM ARAMIS SRS Z DODATKI</t>
  </si>
  <si>
    <t>Optical deformation measurement system GOM ARAMIS SRX</t>
  </si>
  <si>
    <t>Brezkontaktna meritev 
prostorskih pomikov in deformacij 
izbranih tarč ali dela površine. 
Sistem temelji na principih 
bližnjeslikovne stereofotogrametrije.</t>
  </si>
  <si>
    <t>Non contact measurement 
of 3d displacement and deformation 
of selected targets or surface. 
The system is based on the principles 
of close range stereophogrammetry.</t>
  </si>
  <si>
    <t>3179000
3179099</t>
  </si>
  <si>
    <t>J2-9224</t>
  </si>
  <si>
    <t>ANALIZATOR TOC/TN MULTI N/C 3100 (CLD) Z AS VARIO</t>
  </si>
  <si>
    <t>Multi N/C analyzer (CLD) with AS Vario</t>
  </si>
  <si>
    <t xml:space="preserve">Oprema se uporablja za določevanje organske snovi in dušika v trdnih in tekočih vzorcih. </t>
  </si>
  <si>
    <t xml:space="preserve">Analyzer is used for determination of organic carbon and nitrogen in solid and liquid samples. </t>
  </si>
  <si>
    <t>3180000
3180099</t>
  </si>
  <si>
    <t>Z1-1889</t>
  </si>
  <si>
    <t>Primož Oprčkal</t>
  </si>
  <si>
    <t>Laserski analizator porazdelitve velikosti in oblike delcev</t>
  </si>
  <si>
    <t>Laser particle size and shape distribution analyzer</t>
  </si>
  <si>
    <t>3182600
3182699</t>
  </si>
  <si>
    <t>Vakuumsko tlačna komora VPT-135</t>
  </si>
  <si>
    <t>Vacuum pressure chamber VPT-135</t>
  </si>
  <si>
    <t>Komora  omogoča:  Vakuumsko tlačno impregnacijo, termično modifikacijo lesa in drugih materialov v vakuumu,  sušenje v vakuumu in/ali pri povišani temperaturi, dezinfekcijo materialov pri povišani temperaturi in tlaku. Vse postopke je možno izvajati tudi v različnih atmosferah (npr: N2, CO2, Ar).</t>
  </si>
  <si>
    <t>The chamber enables: Vacuum pressure impregnation, thermal modification of wood and other materials in vacuum, drying in vacuum and / or at elevated temperature, disinfection of materials at elevated temperature and pressure. All procedures can also be performed in different atmospheres (eg: N2, CO2, Ar).</t>
  </si>
  <si>
    <t>3189300
3189399</t>
  </si>
  <si>
    <t>3D sistem za merjenje in analizo geometrijskih odstopanj okroglih profilov</t>
  </si>
  <si>
    <t>3D system for measuring and analyzing geometric deviations of round profiles</t>
  </si>
  <si>
    <t>3188900
3188999</t>
  </si>
  <si>
    <t>Z2-2641</t>
  </si>
  <si>
    <t>Miha Hren</t>
  </si>
  <si>
    <t>SISTEM MERILNI TROKANALNI AVT.ZA MERJ.KONC.KISIKA</t>
  </si>
  <si>
    <t xml:space="preserve">Three-channel measuring system for measuring of oxygen concentration </t>
  </si>
  <si>
    <t xml:space="preserve">Merilni sistem se uporablja pri požarnih preskusih, kjer se spremlja časovni potek koncentracije kisika v dimnih plinih na več mernih mestih </t>
  </si>
  <si>
    <t>The measuring system is used in fire tests, where the time course of the oxygen concentration in the flue gases is monitored at several measuring points.</t>
  </si>
  <si>
    <t>3200700
3200799</t>
  </si>
  <si>
    <t>SPEKTROFOTOMETER LAMBDA 1050 UV-VIS Z INTEG. SFERO</t>
  </si>
  <si>
    <t>LAMBDA 1050 UV-VIS SPECTROPHOTOMETER WITH INTEGRATED SPHERE</t>
  </si>
  <si>
    <t>3206100
3206199</t>
  </si>
  <si>
    <t>Znanstveno-raziskovalno središče Koper</t>
  </si>
  <si>
    <t>I0-0052</t>
  </si>
  <si>
    <t>Peter Čerče</t>
  </si>
  <si>
    <t>Arhiv spomina 2</t>
  </si>
  <si>
    <t>Memory archive 2</t>
  </si>
  <si>
    <t>Oprema je fiksno nameščena v sistemskem prostoru ZRS Koper in je v uporabi brez prekinitev</t>
  </si>
  <si>
    <t>The equipment is permanently installed in the premises of the SRC Koper and is in the conitunous use</t>
  </si>
  <si>
    <t>Oprema je namenjena informacijski podpori raziskovalnemu delu vseh raziskovalnih inštitutov in infrastrukturnih enot matične ustanove</t>
  </si>
  <si>
    <t>Purpose of the equipment is ICT support of all the research institutes and infrastructural units of SRC Koper</t>
  </si>
  <si>
    <t>http://www.zrs-kp.si/index.php/research/infra-program/</t>
  </si>
  <si>
    <t>P6-0272</t>
  </si>
  <si>
    <t>Egon Pelikan</t>
  </si>
  <si>
    <t>P5-0381</t>
  </si>
  <si>
    <t>Rado Pišot</t>
  </si>
  <si>
    <t>P6-0279</t>
  </si>
  <si>
    <t>Lenart Škof</t>
  </si>
  <si>
    <t>P5-0409</t>
  </si>
  <si>
    <t>Vesna Mikolič</t>
  </si>
  <si>
    <t>raziskovalni projekti</t>
  </si>
  <si>
    <t>Milena Bučar Miklavčič</t>
  </si>
  <si>
    <t>Tekočinski kromatograf</t>
  </si>
  <si>
    <t>HPLC Agilent 1100 with Fluorescence detektor and highly sensitive UV -visible detector</t>
  </si>
  <si>
    <t>Oprema je fiksno nameščena v prostorih akreditiranega Laboratorija za preskušanje oljčnega olja ZRS Koper.</t>
  </si>
  <si>
    <t>The equipment is permanently installed in the accreditated laboratory of olive oil testing at the SRC Koper</t>
  </si>
  <si>
    <t>Oprema je namenjena raziskavam in rednemu spremljanju kakovostnih parametrov oljk in oljčnega olja. Z navedeno opremo preučujemo biofenolno sestavo, tokoferole, sestavo maščobnih kislin, hlapne substance, potvorbe oljčnega olja.</t>
  </si>
  <si>
    <t>Research equipment for olive oil analyses</t>
  </si>
  <si>
    <t>Matej Kleva</t>
  </si>
  <si>
    <t>Telemetrični merilni sistem za diagnostiko srčne in živčno-mišične aktivnosti</t>
  </si>
  <si>
    <t>Telemetric system for cardio-vascular and skeletal muscle diagnostics</t>
  </si>
  <si>
    <t>Oprema je dostopna v času razpoložljivosti (predvsem od ponedeljka do petka med 8. in 13. uro) v prostorih Mediteranskega centra zdravja ZRS Koper ter po predhodnem individualnem dogovoru. Uporabo opreme zaračunavamo po internem veljavnem ceniku.</t>
  </si>
  <si>
    <t>The equipment is installed in the Laboratory of the Mediterranean Health Centre of ZRS Koper. Use of the equipement by other research institutions is subject of availability and accessible through prior individual agreement, but mainly from Monday till Friday between 8AM and 1PM. The cost is regulated by internal price list and is subject to change.</t>
  </si>
  <si>
    <t>Merilni sistem omogoča merjenje srčne frekvence in njeno prikazovanje na zaslonu računalnika v realnem času. Na osnovi te informacije lahko trener odzivneje regulira potek vadbe/tekmovanja. Podsistem (Newtest) omogoča vrednotenje maksimalne hitrosti teka in maksimalne eksplozivne moči nog ter zgornjega dela trupa.</t>
  </si>
  <si>
    <t>System enables telemetric measurement of the hear rate in real time. On the basis of this information coach couold delegate the training session or competition. Furthermore, it could measures skeletal muscle activation patternsst and functional tests (sprint velocity, jumping power)</t>
  </si>
  <si>
    <t xml:space="preserve">Noraxon Telemetry TeleMyo </t>
  </si>
  <si>
    <t>Noraxon Telemetry TeleMyo</t>
  </si>
  <si>
    <t>Prenosni elektromiografski sistem meri živčno-mišično aktivnost med gibanjem in omogoča analizo signalov v časovnem in frekvenčnem prostoru.</t>
  </si>
  <si>
    <t>Portable telemetric EMG system combines high-quality, scientifically-reliable data with mobility and flexibility. It measures neuro-muscular activity during movement and allows real-time signal analysis.</t>
  </si>
  <si>
    <t xml:space="preserve">Odskočna deska Kistler </t>
  </si>
  <si>
    <t>Kistler vaulting board</t>
  </si>
  <si>
    <t>Sistem je namenjen merjenju eksplozivne odrivne moči različnih vrst vertikalnih skokov, ravnotežja in zajemu kinetičnih parametrov koraka med hojo in tekom.</t>
  </si>
  <si>
    <t>Kistler measurement system detects and accurately measures forces and moments during vertical jump movements, performes gait analysis and kinematic motion analysis in different fields of performance diagnostics.</t>
  </si>
  <si>
    <t xml:space="preserve">Tekoča preproga Zebris </t>
  </si>
  <si>
    <t>Zebris treadmill ergometer</t>
  </si>
  <si>
    <t>Tekalna preproga omogoča izvedbo večstopenjskih obremenilnih testov, trening teka, analizo pritiska na stopalo med stojo, hojo in tekom ter meritve časovno-prostorskih parametrov hoje in teka.</t>
  </si>
  <si>
    <t>Zebris treadmill enables performance of multilevel stress tests, kinematic motion analysis, foot pressure analysis during standing, walking or running and can measure different time-space parameters of walking or running.</t>
  </si>
  <si>
    <t xml:space="preserve">TMG MWave modul tenziomiogram </t>
  </si>
  <si>
    <t>TMG MWave modul Tensiomyogram</t>
  </si>
  <si>
    <t>Ostalo</t>
  </si>
  <si>
    <t>Sistem je namenjen merjenju funkcionalne in lateralne asimetrije v hitrosti krčenja mišic in njihovega tonusa.</t>
  </si>
  <si>
    <t>Sistem je namenjen merjenju funkcionalne in lateralne asimetrije v hitrosti krčenja mišic in njihovega tonusa</t>
  </si>
  <si>
    <t>Projekt Post COVID</t>
  </si>
  <si>
    <t>Sistem za analizo mišične učinkovitosti in funkcionalnosti</t>
  </si>
  <si>
    <t>System for analysis of muscular performance and functionality</t>
  </si>
  <si>
    <t>Oprema je dostopna v času razpoložljivosti (predvsem od ponedeljka do petka med 8. in 13. uro) v prostorih laboratorija Mediteranski center zdravja ZRS Koper ter po predhodnem individualnem dogovoru. Uporabo opreme zaračunavamo po internem veljavnem ceniku.</t>
  </si>
  <si>
    <t>Sklop vsebuje štiri sisteme za celovito analizo gibanja človeka, in sicer: 1) sistem za meritev gibljivosti posameznih segmentov človekovega telesa v 3D prostoru; 2) sistem za meritev eksplozivne moči celotnega telesa; 3) sistem za merjenje ravnotežja; 4) sistem za merjenje kognitivno-motorične učinkovitosti. Oprema tako predstavlja posebnost na področju analize gibanja, saj združuje merjenja kognitivno-gibalnega stika in tako omogoča spremljanje motoričnega razvoja, snovanje in spremljanje individualnih prilagoditev treninga ter intervencij.</t>
  </si>
  <si>
    <t>Research equipment consists of four systems for a comprehensive analysis of human motion: 1) a 3D system for measuring the flexibility of individual body segments; 2) a system for measuring the full body explosive power; 3) a system for measuring static and dynamic balance; 4) a system for measuring cognitive-motor efficiency. The equipment represents a specialty in the field of motion analysis, since it combines measurements of cognitive-motor space, thus enabling the monitoring of motor development, designing physical and cognitive interventions and monitoring individual responses and adaptations.</t>
  </si>
  <si>
    <t>Trg</t>
  </si>
  <si>
    <t>Plinski kromatograf 7890B GERSTEL</t>
  </si>
  <si>
    <t>Gas Chromatograph 7890B GERSTEL</t>
  </si>
  <si>
    <t>Naloge državnega pomena</t>
  </si>
  <si>
    <t>SMIP platforma za digitalizacijo raziskovanja</t>
  </si>
  <si>
    <t>SMIP (Smart Information Platform) platform for digital research</t>
  </si>
  <si>
    <t>Oprema je fiksno nameščena v strežniškem sistemskem ZRS Koper in je v uporabi brez prekinitev</t>
  </si>
  <si>
    <t>The equipment is permanently installed on the servers of SRC Koper and is in the conitunous use</t>
  </si>
  <si>
    <t>Sklop informacijskih orodij in gradnikov s katerimi vzpostavljamo namenske aplikacije za beleženje in sprotno obdelavo podatkov prejetih v realnem času, nadzoru, upravljanju in integraciji različnih krmilnih naprav v skupen ekosistem interneta stvari. Omogoča povezovanje večjega števila pametnih naprav, uporabnikov in aplikacij v oblaku.</t>
  </si>
  <si>
    <t>A set of information tools and widgets that we use to create dedicated applications for recording and processing of data in real time. It is designed for controlling, managing and integrating different devices (M2M - machine to machine) into a common ecosystem of the Internet of Things. It allows you to connect more smart devices, users and applications in the cloud.</t>
  </si>
  <si>
    <t>https://www.zrs-kp.si/index.php/research/infra-program/</t>
  </si>
  <si>
    <t>Sistem za analizo zmogljivosti</t>
  </si>
  <si>
    <t>Performance analysis system</t>
  </si>
  <si>
    <t>Sistem raziskovalne opreme omogoča meritve zmogljivosti celostno ali po posameznih sklopih: meritve vzdržljivosti, meritve srčne frekvence, meritve laktata, meritve hitrosti ter telesne sestave. Sistem omogoča celostno, kakovostno in objektivno analizo posameznika ali skupine.</t>
  </si>
  <si>
    <t>The equipment is used to assess the athlete's physical performance in terms of endurance, speed and agility, as well as to assess body composition.</t>
  </si>
  <si>
    <t>Maja Podgornik</t>
  </si>
  <si>
    <t>Mreža meteoroloških postaj CERES basic</t>
  </si>
  <si>
    <t>CERES basic meteorological stations network</t>
  </si>
  <si>
    <t>Oprema je fiksno nameščena na terenu v izbranih oljčnih nasadih</t>
  </si>
  <si>
    <t>The equipment is permanently installed on the locations of selected olive fields</t>
  </si>
  <si>
    <t>Oprema je namenjena širši javnosti, podpori AGROMETEOROLOŠKEMU PORTALU SLOVENIJE ter vsem raziskovalnim inštitucijam na področju kmetijstva in okolja</t>
  </si>
  <si>
    <t>The equipment is available to the general public and give support to the AGROMETEOROLOGICAL PORTAL OF SLOVENIA and  to the research institutions in the field of agriculture and the environment</t>
  </si>
  <si>
    <t>projekt 'Avtomatizacija in ekonomska upravičenost namakanja oljk'</t>
  </si>
  <si>
    <t>FT-NIR spektrometer</t>
  </si>
  <si>
    <t>FT-NIR multi purpose analyzer</t>
  </si>
  <si>
    <t>MPA II je zmogljivo orodje za razvijanje sofisticiranih kalibracijskih metod za laboratorijske ali procesne potrebe in enostaven pripomoček za rutinsko uporabo pri QA/QC. Modularna tehnologija omogoča individualno konfiguracijo za vsako posamezno analitično nalogo.</t>
  </si>
  <si>
    <t>MPA II is a powerful tool for developing sophisticated calibration methods for laboratory or process requirements and an easy tool for routine use in QA / QC. The modular technology allows individual configuration for each analytical task.</t>
  </si>
  <si>
    <t>https://www.zrs-kp.si/index.php/research-2/lab-izo/</t>
  </si>
  <si>
    <t>Tekočinski kromatograf HP 1200 II</t>
  </si>
  <si>
    <t>HPLC with Binary pump</t>
  </si>
  <si>
    <t>UV spektrofotometer</t>
  </si>
  <si>
    <t>Spectrophotometer UV</t>
  </si>
  <si>
    <t>I0-0053</t>
  </si>
  <si>
    <t>FE</t>
  </si>
  <si>
    <t xml:space="preserve">P2-0249 / I0-0022 </t>
  </si>
  <si>
    <t>Damijan Miklavčič</t>
  </si>
  <si>
    <t>Sistem za merjenje in analizo sprememb pasivnih električnih lastnosti bioloških tkiv in celic v suspenziji v časovnem in frekvenčnem prostoru vsled elektroporacije celične membrane</t>
  </si>
  <si>
    <t>System for measurement and analysis of passive electric properties of biological tissues in time and frequency domains after cell membrane electroporation</t>
  </si>
  <si>
    <t>Oprema se nahaja v Laboratoriju  za biokibernetiko FE UL, za dostop je potrebno kontaktirati predstojnika laboratorija prof. Tadeja Kotnika. Uporaba s strani zunanjih RO je možna po predhodnem dogovoru.
http://www.fe.uni-lj.si/raziskovanje/oprema/</t>
  </si>
  <si>
    <t>The equipment is located in the Laboratory of Biocybernetics, Fac. of El. Eng., Univ. of Ljubljana. Contact lab head prof. Damijan Miklavčič. It is available to external RO upon request.</t>
  </si>
  <si>
    <t>Sistem tvorijo trije sklopi: impedančni analizator visoke ločljivosti, štirikanalni digitalni osciloskop in paket za numerično modeliranje. Omogoča spremljanje električnih lastnosti bioloških celic v suspenziji in njihovih sprememb, do katerih pride ob izpostavitvi električnim pulzom, v realnem času.</t>
  </si>
  <si>
    <t>The system comprises three components: a high-resolution impedance analyzer, a four-channel digital oscilloscope and a software package for numerical modeling based on the finite-elements method. It allows for real-time monotoring of electric properties of biological cells in suspension and the changes of these properties caused by an exposure to electric pulses.</t>
  </si>
  <si>
    <t>20045, 20041, 15756, 20037, 20036, 20034, 16344, 20046</t>
  </si>
  <si>
    <t>http://lbk.fe.uni-lj.si/ic/sl/oprema</t>
  </si>
  <si>
    <t>Katja Balantič</t>
  </si>
  <si>
    <t>P2-0225</t>
  </si>
  <si>
    <t>Janko Drnovšek</t>
  </si>
  <si>
    <t>Realizacija temperaturne fiksne točke bakra</t>
  </si>
  <si>
    <t>system for realization of freezing point of copper (fixed point cell + furnace)</t>
  </si>
  <si>
    <t>Inštrument je mogoče uporabiti v okviru prenosa vrednosti primarnega etalona na najvišjem metrološkem nivoju (medlaboratorijska primerjava). Zaradi pogoste uporabe inštrumenta je nujen vnaprejšen dogovor glede časovne uporabe. Cena uporabe se oblikuje na podlagi ur delovanja ter ekspertnih ur upravljalca instrumenta s strani skrbnika opreme.
http://www.fe.uni-lj.si/raziskovanje/oprema/</t>
  </si>
  <si>
    <t>The instrument can be shared in a scope of transfer of primary standard value at the highest metrological level (interlaboratory comparison). Due to frequent use, the external use of the instrument shall be agreed upon long time in advance. The cost of the external use is based on the working time of the instrument and expert hours of the operator.</t>
  </si>
  <si>
    <t>Instrument služi za realizacijo točke strdišča bakra Z njim se prenaša vrednost primarnega etalona temperature na delovne etalone v raziskovalnih inštitucijah in industriji.</t>
  </si>
  <si>
    <t>The instrument serves for realization of freezing point of copper. It is used to disseminate the value of the primary temperature stnadard to the working standards within research institutions and industry.</t>
  </si>
  <si>
    <t>http://www.lmk.si/raziskave/merilna-oprema-laboratorija/</t>
  </si>
  <si>
    <t>P2-0246</t>
  </si>
  <si>
    <t>Boštjan Batagelj</t>
  </si>
  <si>
    <t>Optični spektralni analizator</t>
  </si>
  <si>
    <t>Ando AQ 6317B</t>
  </si>
  <si>
    <t>Merilno okolje se nahaja v Laboratoriju za sevanje in optiko. Za morebitne meritve kontaktirajte dr. Boštjana Batagelja.
http://www.fe.uni-lj.si/raziskovanje/oprema/</t>
  </si>
  <si>
    <t xml:space="preserve">The Optical Spectrum Analyzer set-up is located in the Radiation and Optics Laboratory. To measure DWDM commponents Bostjan Batagelj should be contacted. </t>
  </si>
  <si>
    <t>High-accuracy and high-resolution optical spectrum analyzer
for evaluating D-WDM systems and components.</t>
  </si>
  <si>
    <t>The instrumt is used for spectrum measurement in the wavelength range 600 nm - 1750 nm.</t>
  </si>
  <si>
    <t>19660, 19661, 19662</t>
  </si>
  <si>
    <t>http://lso.fe.uni-lj.si/oprema.php?page=oprema/oprema_AndoAQ6317B.html</t>
  </si>
  <si>
    <t>Sašo Tomažič</t>
  </si>
  <si>
    <t>Naprava za realizacijo temperaturne fiksne točke bakra</t>
  </si>
  <si>
    <t>Copper fixed point cell + furnace</t>
  </si>
  <si>
    <t>17578, 17579, 17713, 17926</t>
  </si>
  <si>
    <t>P2-0225/ I0-0022</t>
  </si>
  <si>
    <t>Rosiščni senzor</t>
  </si>
  <si>
    <t>Precision dew-point sensor, MBW 373H</t>
  </si>
  <si>
    <t xml:space="preserve">Inštrument je mogoče uporabiti v okviru prenosa vrednosti primarnega etalona na najvišjem metrološkem nivoju (medlaboratorijska primerjava). Zaradi pogoste uporabe inštrumenta je nujen vnaprejšen dogovor glede časovne uporabe. Cena uporabe se oblikuje na podlagi ur delovanja ter ekspertnih ur upravljalca instrumenta s strani skrbnika opreme.
http://www.fe.uni-lj.si/raziskovanje/oprema/
</t>
  </si>
  <si>
    <t>Instrument služi kot posredniški etalon. Z njim se prenaša vrednost primarnega etalona vlage na delovne etalone v raziskovalnih inštitucijah in industriji.</t>
  </si>
  <si>
    <t>The instrument serves as a transfer standard. It is used to disseminate the value of the primary humidity stnadard to the working standards within research institutions and industry.</t>
  </si>
  <si>
    <t>Sistem za ultra hitro fluorescenčno mikroskopijo in spektroskopijo</t>
  </si>
  <si>
    <t>System for ultra-fast fluorescence microscopy and spectroscopy</t>
  </si>
  <si>
    <t>Oprema se nahaja v Laboratoriju  za biokibernetiko FE UL, za dostop je potrebno kontaktirati predstojnika laboratorija prof. Tadeja Kotnika. Del opreme (hitra kamera) je vezan na fluorescenčni mikroskop, ki je dostopen zunanjim RO le v poznih popoldanskih in večernih urah ter ob vikendih. Uporaba preostalega dela opreme (spektrofluorometer) je možna po predhodnem dogovoru.
http://www.fe.uni-lj.si/raziskovanje/oprema/</t>
  </si>
  <si>
    <t>The equipment is located in the Laboratory of Biocybernetics, Fac. of El. Eng., Univ. of Ljubljana. Contact lab head prof. Damijan Miklavčič. Part of the system (ultra-fast camera) is connected to the fluorescence microscope, which is available to external RO only on late afternoons, evenings and weekends. The remaining component of the system (spectrofluorometer) is available upon request.</t>
  </si>
  <si>
    <t>Visoka občutljivost ultra-hitre kamere omogoča opazovanje hitrih sprememb fizioloških procesov, ki nastopijo ob izpostavitvi celice električnemu polju (pojav vsiljene transmembranske napetosti, pretok ionov skozi membrano, ...) z zadovoljivo prostorsko in visoko časovno ločljivostjo. S spektrofluorometrom merimo fluorescenco celotne populacije celic, s tem pa neposredno dobimo podatek o povprečnem vnosu v celico.</t>
  </si>
  <si>
    <t xml:space="preserve">The sensitivity of the ultra-fast camera allows the observations of rapid changes of physiological processes, which occur when the cell is placed into an electric field (induced transmembrane voltage, the transport of molecules through the membrane,...) with sufficient spatial and high temporal resolution. With spectrofluorometer the fluorescence of the population of cells is measured, thereby obtaining the average transport into a single cell. </t>
  </si>
  <si>
    <t>22991, 22992, 22995, 23245</t>
  </si>
  <si>
    <t>Mojca Pavlin</t>
  </si>
  <si>
    <t>P2-0197</t>
  </si>
  <si>
    <t>Marko Topič</t>
  </si>
  <si>
    <t xml:space="preserve">Merilnik UV/VIS/NIR transmisije in refleksije </t>
  </si>
  <si>
    <t>UV/Vis/NIR Spectrophotometer</t>
  </si>
  <si>
    <t>Merilnik se nahaja v Laboratoriju za fotovoltaiko in optoelektroniko. Za možnost karakterizacijo vzorcev kontaktirajte predstojnika LPVO prof. dr. Marka Topiča. Glede na intenzivno uporabo merilnika za lastne RR potrebe je uporaba možna le v poznih popoldanskih terminih.
http://www.fe.uni-lj.si/raziskovanje/oprema/</t>
  </si>
  <si>
    <t>Measurement set-up is located in Laboratory of Photovoltaics and Optoelectronics. To characterize samples the head of LPVO prof. dr. Marko Topic should be contacted.</t>
  </si>
  <si>
    <t>Merjenje direktne in totalne transmisije in refleksije v valovnem območju od 200 do 3300 nm.</t>
  </si>
  <si>
    <t>Measurement of direct and total transmission and reflection in the wavelength range from 200 to 3300 nm.</t>
  </si>
  <si>
    <t>http://lpvo.fe.uni-lj.si/raziskave/oprema/</t>
  </si>
  <si>
    <t>J2-1727</t>
  </si>
  <si>
    <t>Precizijski uporoni izmenični mostilček</t>
  </si>
  <si>
    <t>automatic resistance bridge ASL F900</t>
  </si>
  <si>
    <t>Instrument se uporablja za precizijsko merjenje upornosti uporovnih termometrov (negotovost 20 ppb) v območju med 0 in 420 ohmov.</t>
  </si>
  <si>
    <t>The instrument is used for precise measurement of resistance of platinum resistance thermometers (uncertainty 20 ppb) in the range between 0 and 420 ohms.</t>
  </si>
  <si>
    <t>21435/1, 22589</t>
  </si>
  <si>
    <t>P2-0219</t>
  </si>
  <si>
    <t>Gorazd Karer</t>
  </si>
  <si>
    <t>Eksperimentalno okolje za študij naprednih metod vodenja</t>
  </si>
  <si>
    <t>2004-2005</t>
  </si>
  <si>
    <t>Experimental environment for studying of advanced control methods</t>
  </si>
  <si>
    <t>Oprema je ob delavnikih pogosto v uporabi v raziskovalne namene. Po 16 uri ali ob vikendih bi jo bilo možno uporabljati po predhodnem dogovoru.
http://www.fe.uni-lj.si/raziskovanje/oprema/</t>
  </si>
  <si>
    <t>Equipment is during working days usually used in research work. After 4 pm or during weekends it can be available for use with in advance arrangements.</t>
  </si>
  <si>
    <t>Raziskovalna oprema je namenjena raziskovanju na področju modeliranja, simulacije in vodenja različnih tipov procesov. Omogoča študij najsodobnejših načinov vodenja hitrih mehanskih sistemov in procesnih sistemov v realnem času.  Oprema  se uporablja tudi v okviru različnih raziskovalnih projektov ter za namene študija na diplomskem, magistrskem, specialističnem in doktorskem študiju.</t>
  </si>
  <si>
    <t>Research equipment is intended for the area of modelling, simulation and control. It enables the studying of advanced control systems for mechanical and process plants in real time. The equipment is used in conjunction with different research projects and also in conjunction with undergraduate, magister, specilistic and doctotal study.</t>
  </si>
  <si>
    <t>21279, 22224, 22225, 22226, 22248, 22249, 22250, 22251, 22252</t>
  </si>
  <si>
    <t>http://msc.fe.uni-lj.si</t>
  </si>
  <si>
    <t>Igor Škrjanc</t>
  </si>
  <si>
    <t>Mladi raziskovalci: Černe Gregor (39218), Martina Loknar (51907), Miloš Antič (53522)</t>
  </si>
  <si>
    <t>Marko Munih</t>
  </si>
  <si>
    <t>Haptični robot z razvojno programsko opremo 1. Cilindični haptični robot FCS HapticMaster s krmilnikom, merilnim zapestjem in programsko opremo 2. Merilne kartice MeasurementComputing: PCI-DAS1602/16 AI/O, PCI-DDA08/16 AO, 2 X PCI-QUAD04 3. 2X PC</t>
  </si>
  <si>
    <t>Haptic robot with software 1. Cilindrical haptic robot HapticMaster with controler, measurement wrist and software 2. Measurement boards DDA08/16 AO, 2 X PCI-QUAD04 3. 2X PC</t>
  </si>
  <si>
    <t>Oprema je dostopna za industrijske in akademske partnerje. Čas dostopa ni fiksiran, je odvisen od trenutne zasedenosti, potrebna je predhodna uskladitev. Za krajša obdobja uporabe je bila oprema prosto dostopna, sicer cena po dogovoru.
http://www.fe.uni-lj.si/raziskovanje/oprema/</t>
  </si>
  <si>
    <t>Equipment is available for industrial and academic partners. Access time is not defined in advance, is dependent on current availability, advance appointment is required. For shorter periods is equipment freely available, in other cases price is agreed.</t>
  </si>
  <si>
    <t>To je haptični robot primeren za rehabilitacijo roke, ustrezen je kot odprta arhitektura tudi za študij in poučevanje vodenja haptičnih robotov.</t>
  </si>
  <si>
    <t>This is haptical robot for rehablitation of human ar. Also suitable as open control arhitecture for studies and teaching of haptic robot control.</t>
  </si>
  <si>
    <t>http://www.robolab.si/research/infrastructure/haptic-robotics/hapticmaster/</t>
  </si>
  <si>
    <t>Več dr., mag. In dipl. nalog.</t>
  </si>
  <si>
    <t>Mihelj Matjaž</t>
  </si>
  <si>
    <t>FP5 - I-Match</t>
  </si>
  <si>
    <t>FP7 - MIMICS</t>
  </si>
  <si>
    <t>P2-0244</t>
  </si>
  <si>
    <t>Danilo Vrtačnik</t>
  </si>
  <si>
    <t>Sistem za pridobivanje ultra čiste vode</t>
  </si>
  <si>
    <t>System for production of ultra pure dionized water (UPW)</t>
  </si>
  <si>
    <t>Sistem je fiksno postavljen in vključen v distribucijsko zanko čistih prostorov. Produkt, DI voda je  zato dostopen pod omejenimi pogoji zainteresiranim partnerjem.
http://www.fe.uni-lj.si/raziskovanje/oprema/</t>
  </si>
  <si>
    <t xml:space="preserve">System is permanently installed and connected to the closed supply loop of cleanroom facility. Deionized water as a producto of the system is available to other institutions </t>
  </si>
  <si>
    <t>Sistem je namenjen pridobivanju izredno čiste deionizirane vode za potrebe mikroelektronskih procesov. Ustreza standardu E2.</t>
  </si>
  <si>
    <t>System for laboratory production of  dionized water used in microelectronic processing. Complies with E2 standard.</t>
  </si>
  <si>
    <t>http://lmse.fe.uni-lj.si</t>
  </si>
  <si>
    <t>Slavko Amon</t>
  </si>
  <si>
    <t>30683 Pečar Borut MR</t>
  </si>
  <si>
    <t>L2-0186</t>
  </si>
  <si>
    <t>Marina Santo Zarnik</t>
  </si>
  <si>
    <t>L3-0309</t>
  </si>
  <si>
    <t>Roman Bošnjak</t>
  </si>
  <si>
    <t>Industrijski robotski sistem s simulacijsko in razvojno programsko opremo 1. Antropomorfni robot ABB IRB 140 s krmilnikom S4Cplus in učno enoto 2. Razvojna programska oprema 3. Vhodno/izhodni vmesniški enoti DSQC 355 in DSQC 354 4.</t>
  </si>
  <si>
    <t>Industrial robot with accompaning simulation software 1. Antropomorphic arm ABB IRB 140 with controler S4Cplus with teach unit 2. Robot Studio software 3. DSQC 355 and DSQC 354</t>
  </si>
  <si>
    <t>To je sodoben industrijski robot. Namen te celice je uporaba offline programiranja za načrtovanje navideznega okolja in definiranje robotskega programa, potem pa prenos v robota za izvršitev in končne prilagoditve.</t>
  </si>
  <si>
    <t>This si a modern industrial robot. The aim of this robotic cell is use of offline programming for definition of environment and the robot program, followed with transfer to robot cotroller for execution and final adjustments.</t>
  </si>
  <si>
    <t>FE 022467</t>
  </si>
  <si>
    <t>http://www.robolab.si/research/infrastructure/industrial-robotics/abb-irb-1600/</t>
  </si>
  <si>
    <t>industrijski projekti</t>
  </si>
  <si>
    <t>Optični merilni sistem za brezkontaktno merjenje kinematičnih parametrov gibanja, Optotrak</t>
  </si>
  <si>
    <t>Optical measurement system for contactless acquisition of kinematic parameters, Optotrak</t>
  </si>
  <si>
    <t>Gre za sistem kamer in aktivnih markerjev, ki omogoča zajemanje 3D koordinat markerjev s 3D točnostjo +-0.3 mm v volumnu prostora s stranico več metrov. Možno je istočasno merjenje in posredovanje izmerjenih vrednosti drugim klientom in  na ta način zaprtozančno vodenje.</t>
  </si>
  <si>
    <t>This is a system with cameras and active markers, for acquisition of 3D marker coordinates with 3D accuracy 0.3 mm in a volume with one side of several meters. Possible is simultaneous acquisition and transfer to other clients for real time feedback control.</t>
  </si>
  <si>
    <t>http://www.robolab.si/research/infrastructure/other-equipment/optotrak-certus/</t>
  </si>
  <si>
    <t>FP6 - Alladin</t>
  </si>
  <si>
    <t>P2-0232/ I0-0022</t>
  </si>
  <si>
    <t>Franjo Pernuš</t>
  </si>
  <si>
    <t>Sistem z NIR spektralno kamero</t>
  </si>
  <si>
    <t>System with NIR hyperspectral camera</t>
  </si>
  <si>
    <t>Po dogovoru - odvisno od trenutnega poteka razsikav
http://www.fe.uni-lj.si/raziskovanje/oprema/</t>
  </si>
  <si>
    <t>As agreed upon requests - depends on the current experiments</t>
  </si>
  <si>
    <t>Zajemanje NIR hiperspektralnih slik</t>
  </si>
  <si>
    <t>Acquisition of NIR hyperspectral images</t>
  </si>
  <si>
    <t>25320, 25321, 25322, 25323, 25627, 25626</t>
  </si>
  <si>
    <t>http://lit.fe.uni-lj.si/equipment.php?lang=slo</t>
  </si>
  <si>
    <t>J2-2502</t>
  </si>
  <si>
    <t>Miran Burmen</t>
  </si>
  <si>
    <t>J2-2500</t>
  </si>
  <si>
    <t>Žiga Špiclin</t>
  </si>
  <si>
    <t>J2-1732</t>
  </si>
  <si>
    <t>Tomaž Vrtovec</t>
  </si>
  <si>
    <t>P2-0232</t>
  </si>
  <si>
    <t>Sistem za realizacijo nove mednarodne temperaturne lestvice</t>
  </si>
  <si>
    <t>2007-2008</t>
  </si>
  <si>
    <t>system for the realization of new temperature scale</t>
  </si>
  <si>
    <t>Sistem služi za realizacijo ter spremljanje le-te različnih fiksnih točk. Z njim se prenaša vrednost primarnega etalona temperature na delovne etalone v raziskovalnih inštitucijah in industriji.</t>
  </si>
  <si>
    <t>The system is used for realization and monitoring of the realization of different fixed points. It is used to disseminate the value of the primary temperature stnadard to the working standards within research institutions and industry.</t>
  </si>
  <si>
    <t>24343, 24721, 26216, 26217, 26663</t>
  </si>
  <si>
    <t>Elipsometrični merilnik tankih plasti</t>
  </si>
  <si>
    <t>Spektroskoptični elipsometer (angl. spectroscopic ellipsometer) SpecEL-2000-VIS z dodatkom za analizo plinov Micro GC 3000 A (leto 2008)</t>
  </si>
  <si>
    <t>Oprema je nameščena v čistih prostorih in je pod ustreznimi pogoji dostopna tudi drugim raziskovalnim organizacijam
http://www.fe.uni-lj.si/raziskovanje/oprema/</t>
  </si>
  <si>
    <t>The equipment is installed in clean room environment and is accessible also to other research institutions.</t>
  </si>
  <si>
    <t>Karakterizacija (debeline, lomni količnik) tankoplastnih transparentnih filmov</t>
  </si>
  <si>
    <t>Characterization of transparent thin films (thickness, refractive index).</t>
  </si>
  <si>
    <t>24609, 25950</t>
  </si>
  <si>
    <t>Sistem za merjenje nanosekundnih visokonapetostnih električnih pulzov</t>
  </si>
  <si>
    <t>System for measurement of nanosecond high-voltage electric pulses</t>
  </si>
  <si>
    <t>Oprema se nahaja v Laboratoriju  za biokibernetiko FE UL, za dostop je potrebno kontaktirati predstojnika laboratorija prof. Tadeja Kotnika. Uporaba opreme (tako osciloskopa kot šritih pripadajočih sond)  je mogoča po predhodnem dogovoru.
http://www.fe.uni-lj.si/raziskovanje/oprema/</t>
  </si>
  <si>
    <t>The equipment is located in the Laboratory of Biocybernetics, Fac. of El. Eng., Univ. of Ljubljana. Contact lab head prof. Damijan Miklavčič. The system (the oscilloscope and/or the four probes) is available upon request.</t>
  </si>
  <si>
    <t>Z osciloskopom je mogoče sočasno na štirih vhodnih kanalih opazovati pulze z manj kot nanosekundnim dvižnim časom. S pripadajočimi specializiranimi sondami (diferencialna, visokonapetostna in dve aktivni sondi) lahko merimo različne tokovne in napetostne parametre takšnih pulzov.</t>
  </si>
  <si>
    <t>The oscilloscope allows for simultaneous four-channel monitoring of electric pulses with subnanosecond risetimes. The specialized probes that are part of the system (a differential probe, a high-voltage probe, and two active probes) enable the measurements of various current and voltage parameters of such pulses.</t>
  </si>
  <si>
    <t>16897, 17001, 24643, 24644</t>
  </si>
  <si>
    <t>Gregor Klančar</t>
  </si>
  <si>
    <t>Raziskovalno okolje za študij naprednih metod v mobilni robotiki</t>
  </si>
  <si>
    <t>Research environment for study of advanced methods in mobile robotics</t>
  </si>
  <si>
    <t>Oprema je v delovnem času (8:00 -16:00) pogosto v uporabi za raziskovalne skupine. Možnost dostopa bi tako bila le v popoldanskih urah oziroma izjemoma po vnaprejšnjem dogovoru. 
http://www.fe.uni-lj.si/raziskovanje/oprema/</t>
  </si>
  <si>
    <t>Equipment is in use during working hours (8:00-16:00) by the members of research group. Therefore it is only available in the afternoon hours or otherwise if arranged.</t>
  </si>
  <si>
    <t>Raziskovalna oprema je namenjena raziskovanju na področju mobilne robotike, kjer gre za metode vodenja, zaznavanja, razpoznavanje okolice in večagentne sisteme. Oprema se je in se uporablja tudi v okviru različnih raziskovalnih projektov ter za namene študija na diplomskem, podiplomskem študiju in doktorskem študiju.</t>
  </si>
  <si>
    <t>Research equipment is intended for research in mobile robotics area such as: control methods, detection and recognition of the environment and multiagent systems. Equipment was and is in use also in different research projects and for  study purposes of graduate, postgraduate and Ph.D study.</t>
  </si>
  <si>
    <t>24837, 24841, 24041, 24900</t>
  </si>
  <si>
    <t xml:space="preserve">http://msc.fe.uni-lj.si/Hardware.asp
</t>
  </si>
  <si>
    <t>CO vesolje, znanost, tehnologija</t>
  </si>
  <si>
    <t>Mušič, Klančar</t>
  </si>
  <si>
    <t>bilatralna sodelovanja z Romunijo in Kitajsko</t>
  </si>
  <si>
    <t>Gregor Klančar, Sašo Blažič, Gašper Mušič</t>
  </si>
  <si>
    <t>Projekti mladih raziskovalcev</t>
  </si>
  <si>
    <t>MR-ji:  51907 Martina Loknar, 39218 Črne Gregor. 53522 Antić Miloš</t>
  </si>
  <si>
    <t>Merilnik učinkovitosti pretvorbe sončnih celic s sončnim simulatorjem</t>
  </si>
  <si>
    <t>Solar Simulator AM1.5</t>
  </si>
  <si>
    <t xml:space="preserve">Merilnik se nahaja v Laboratoriju za fotovoltaiko in optoelektroniko. Za možnost karakterizacijo vzorcev kontaktirajte predstojnika LPVO prof. dr. Marka Topiča. Glede na intenzivno uporabo merilnika za lastne RR potrebe je uporaba možna le v poznih popoldanskih terminih.
http://www.fe.uni-lj.si/raziskovanje/oprema/
</t>
  </si>
  <si>
    <t>Merjenje učinkovitosti pretvorbe pod umetnim soncem spektra AM1.5.</t>
  </si>
  <si>
    <t>Measurement of conversion efficiency under solar irradiance AM1.5</t>
  </si>
  <si>
    <t>24616, 24617, 24621</t>
  </si>
  <si>
    <t>Andrej Košir</t>
  </si>
  <si>
    <t>Enota za razvoj in vertifikacijo kvalitete interaktivnih večpredstavnih storitev</t>
  </si>
  <si>
    <t>Oprema se nahaja v Laboratoriju za uporabniku prilagojeno komunikacijo in ambientno inteligenco (LUCAMI), Fakulteza za elektrotehniko, Univerza v Ljubljani. Za uporabo kontaktirajte predstojnika LUCAMI prof. dr. Andreja Koširja. Na voljo izven rednega delovnega časa.
http://www.fe.uni-lj.si/raziskovanje/oprema/</t>
  </si>
  <si>
    <t>The equipment is located in Digital Signal, Image and Video Processing Laboratory, Fac. of El. Eng., Univ. of Ljubljana. Contact lab head prof. dr. Jurij F. Tasič. Availability out of regular working hours.</t>
  </si>
  <si>
    <t>V sestavu razpolagamo s sistemom za nelinearno urejanje video gradiva, sistemom za urejanje multimedijskih gradiv, DVB predvajalnim (playout) studiom, testnimi DVB sprejemniki ter s strežniki interaktivnih multimedijskih storitev.</t>
  </si>
  <si>
    <t>The system consistes of nonlinear video editing system, multimedia production system, DVB playout studio, DVB test receivers and servers for interactive media services.</t>
  </si>
  <si>
    <t>24739, 24740, 24852, 24880</t>
  </si>
  <si>
    <t>http://www.lucami.org/index.php/research/research-equipment/</t>
  </si>
  <si>
    <t>IST-4-027866 ELU (Enhanced Learning Unlimited)</t>
  </si>
  <si>
    <t xml:space="preserve">IST-02731 LIVE (Live staging of media events) 
</t>
  </si>
  <si>
    <t>P2-0246 (</t>
  </si>
  <si>
    <t>IST-044985 VICTORY (Audio-VIsual ConTent search and retrieval in a distributed P2P repositORY)</t>
  </si>
  <si>
    <t>Sistem za dinamično mikroskopsko slikanje</t>
  </si>
  <si>
    <t>System for dynamic microscopic imaging</t>
  </si>
  <si>
    <t>Oprema se nahaja v Laboratoriju  za biokibernetiko FE UL, za dostop je potrebno kontaktirati predstojnika laboratorija prof. Tadeja Kotnika. 
http://www.fe.uni-lj.si/raziskovanje/oprema/</t>
  </si>
  <si>
    <t>The equipment is located in the Laboratory of Biocybernetics, Fac. of El. Eng., Univ. of Ljubljana. Contact lab head prof. Damijan Miklavčič. The fluorescence microscope is only available to external RO on late afternoons, evenings and weekends.</t>
  </si>
  <si>
    <t>Sistem je sestavljen iz invertnega fluorescenčnega mikroskopa Zeiss AxioVert 200, CCD kamere z visoko ločljivostjo in monokromatorja, ki omogoča izbiro poljubne valovne dolžine v vidnem spektru. Programska oprema, ki je prav tako del sistema (MetaMorph in MetaFluor), omogoča zajemanje, analizo in obdelavo zajetih slik.</t>
  </si>
  <si>
    <t>The system consists of the Zeiss AxioVert 200 inverted fluorescence microscope, a high-resolution CCD camera and a monochromator allowing for selection of an arbitrary wavelength within the optical spectrum. The software that is also a part of the system (MetaMorph and MetaFluor) allows for image acquisition, analysis and processing.</t>
  </si>
  <si>
    <t>Visokonapetostni elektroporator z več ločenimi izhodi</t>
  </si>
  <si>
    <t>Highvoltage electroporator with multiple isolated outputs</t>
  </si>
  <si>
    <t xml:space="preserve">The equipment is located in the Laboratory of Biocybernetics, Fac. of El. Eng., Univ. of Ljubljana. Contact lab head prof. Damijan Miklavčič. </t>
  </si>
  <si>
    <t>Visokonapetostni generator električnih pulzov služi za dovajanje vioskonapetostnih pulzov do 3kV.</t>
  </si>
  <si>
    <t>High voltage generator of electric pulses is used for application of high voltage electric pulses up to 3kV.</t>
  </si>
  <si>
    <t>Saša Haberl Meglič, Dejan Slokar</t>
  </si>
  <si>
    <t>Janez Bešter</t>
  </si>
  <si>
    <t>Testni protokolni simulacijski sistem</t>
  </si>
  <si>
    <t>Scalable network testing equipment</t>
  </si>
  <si>
    <t xml:space="preserve">Oprema je dostopna za industrijske in akademske partnerje. Čas dostopa ni fiksiran. Odvisen je od trenutne zasedenosti, potrebna je predhodna uskladitev. Cena po dogovoru. Kontakt: prof. Andrej Kos. 
http://www.fe.uni-lj.si/raziskovanje/oprema/
</t>
  </si>
  <si>
    <t>Equipment is available for industrial and academic partners. Access time is not defined in advance, is dependent on current availability, advance appointment is required. Price is agreed. Contact prof. Andrej Kos</t>
  </si>
  <si>
    <t>Spirent Test Center omogoča izvajanje širokega nabora skladnostnih (angl. conformance), zmogljivostnih (angl. performance), funkcionalnih (angl. functional) in primerjalnih (angl. benchmark) testov ter emulacijo protokolov, strežnikov in odjemalcev. Vključuje 12 GE optičnih in električnih vmesnikov in omogoča izvajanje meritev in testov za protokole, ki bazirajo na Ethernet, IPv4 in IPv6. Oprema je skalabilna in podpira širok spekter telekomunikacijskih protokolov in zmogljivosti (OSI ravnine 2 do 7).</t>
  </si>
  <si>
    <t>Spirent Test Center enables a wide range of conformance, performance, functional and benchmark tests. System supports protocol, server and client emulation. Hardware platform includes 12 GE optical and electrical interfaces and allows measurements and testing of protocols which are based on Ethernet, IPv4 and IPv6. The equipment is scalable and supports a broad range of telecommunications protocols and capabilities (OSI plane 2to 7).</t>
  </si>
  <si>
    <t>http://ltfe.org/testni-protokolni-simulacijski-sistem/</t>
  </si>
  <si>
    <t>P2-0246 (C)</t>
  </si>
  <si>
    <t>laboratorijske vaje, magisteriji,diplomske naloge</t>
  </si>
  <si>
    <t>Sistem za analizo kakovosti signalov v profesionalnih video produkcijskih, predvajalnih in prenosnih sistemih</t>
  </si>
  <si>
    <t>Analyzing system of quality of signals in professional video production, broadcast and transmission systems</t>
  </si>
  <si>
    <t>Sistem za analizo kakovosti signalov se nahaja v Laboratoriju za telekomunikacije (LTFE) in je v uporabi ves čas delovnika laboratorijskega osebja in deloma izven tega časa. Dostopen je po dogovoru z vodjo Multimedijskega centra LTFE, Klemnom Pečnikom.
http://www.fe.uni-lj.si/raziskovanje/oprema/</t>
  </si>
  <si>
    <t>System for the video production signal quality analysis is located in the Laboratory for Telecommunications (LTFE) and is in use throughout the laboratory staff working hours and partly outside this time. It is available by arrangement with the Head of Multimedia Centre of LTFE (Klemen Pečnik).</t>
  </si>
  <si>
    <t xml:space="preserve">Sistem omogoča zajemanje in digitalizacijo video signalov v profesionalnih produkcijskih in predvajalnih sistemih, izvor visoko kakovostnih digitaliziranih video signalov, implementacijo metapodatkov, kodiranje/kompresijo video signalov po standardih, merjenje in analizo kompresiranih in multipleksiranih video signalov ter merjenje in analizo moduliranih signalov. </t>
  </si>
  <si>
    <t>The system enables users to capture and digitize video signals in a professional production and playout systems, to implement a metadata and to measure and analyze the compressed, multiplexed and modulated video signals. It is the source of high quality digital video signals and allows standard-based coding / compression and measuring.</t>
  </si>
  <si>
    <t>FE028904, FE028905, FE028906, FE028907, FE028908, FE028909, FE028910, FE028911, FE028912, FE028913, FE028914, FE028915, FE028917, FE028918, FE028919, FE028920, FE028921, FE028922, FE028923, FE028924, FE028925, FE028926, FE028927, FE028928, FE028929, FE028930</t>
  </si>
  <si>
    <t>http://ltfe.org/sistem-za-analizo-kakovosti-signalov-v-profesionalnih-video-produkcijskih-predvajalnih-in-prenosnih-sistemih/</t>
  </si>
  <si>
    <t>laboratorijske vaje, doktorska naloga,diplomske naloge</t>
  </si>
  <si>
    <t>Dvoročni telerobotski sistem za raziskave v medicini in industriji: dva 6DOF antropomorfni robota Motoman MH5L, dva haptična robota Force Dimension, tip Omega.7, senzorji sil, spremljajoči računalniki.</t>
  </si>
  <si>
    <t>Bimanual telerobotic system for research in medicine and industry: two  6DOF antropomorphic robots Motoman MH5L, two haptic robots Force Dimension, type Omega.7, force sensors, associated computers.</t>
  </si>
  <si>
    <t xml:space="preserve">Sistem je sestavljen iz štirih sklopov, dveh industrijskih robotov Motoman MH5L in dveh haptičnih vmesnikov Force Dimension tip  Omega.7. MH5L robota imata skupen industrijski krmilnik in vse s tem povezane funkcionalnosti. Na obeh močnostnih delih je možen tudi preklop in vodenje s posebnim industrijskim PC. Tako je možen vpliv na vse parametre, implementacija lastnih algoritmov vodenja ter razne telerobotske funkcije dvoročnega sistema (dveh parov robotov).  </t>
  </si>
  <si>
    <t>System has four mani components: two industrial robots Motoman MH5L and two haptic robots Forece Dimension, type Omega.7. MH5L robots have common industrial controller and all associated functionalities. Both could be also switched to dedidated industrial PC. All parameters could be varied, implementation of new control algorithms is easy, including various modes of telerobotic of bimanual operation (two pairs of robots).</t>
  </si>
  <si>
    <t>FE 028326
FE 028127
FE 028128</t>
  </si>
  <si>
    <t>http://www.robolab.si/research/infrastructure/other-equipment/bimanual-teleoperation-system/</t>
  </si>
  <si>
    <t>P2-0179</t>
  </si>
  <si>
    <t>Sistem za vrednotenje gradnikov PVS</t>
  </si>
  <si>
    <t>PVS component evaluation set-up</t>
  </si>
  <si>
    <t>Sistem za vrednotenje gradnikov PVS se nahaja v Laboratoriju za fotovoltaiko in optoelektroniko. Za možnost vrednotenja kontaktirajte predstojnika LPVO prof. dr. Marka Topiča. Glede na intenzivno uporabo merilnika za lastne RR potrebe je uporaba možna le v poznih popoldanskih terminih.
http://www.fe.uni-lj.si/raziskovanje/oprema/</t>
  </si>
  <si>
    <t>PVS component evaluation set-up  is located in Laboratory of Photovoltaics and Optoelectronics. To evaluate components the head of LPVO prof. dr. Marko Topic should be contacted.</t>
  </si>
  <si>
    <t>Testiranje izolacijske upornosti PV modulov, testiranje PV modulov pod različnimi klimatskimi pogoji, vrednotenje učinkovitosti razsmernikov.</t>
  </si>
  <si>
    <t>Isolation resistivity test of PV modules, climate chamber testing of PV modules, conversion efficiency measurement of inverters.</t>
  </si>
  <si>
    <t>27948, 27726, 27947</t>
  </si>
  <si>
    <t>Razvojno okolje tankoplastne fotovoltaike</t>
  </si>
  <si>
    <t>Thin film PV technology set-up</t>
  </si>
  <si>
    <t xml:space="preserve">Razvojno okolje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
</t>
  </si>
  <si>
    <t>Thin film PV technology set-up is located in Laboratory of Photovoltaics and Optoelectronics. To use the set-up the head of LPVO prof. dr. Marko Topic should be contacted.</t>
  </si>
  <si>
    <t>Uporaba inertne komore za postopke nanašanja brez prisotnosti vlage ali kisika, kapljični tiskalnik za nanašanje anorganskih ali organskih past/plasti.</t>
  </si>
  <si>
    <t>Inertial chamber (N2) for deposition steps without presence of humidity or oxygen) and ink-jet printer for depostion of inorganic or organic inks to layers.</t>
  </si>
  <si>
    <t>Razvojno okolje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t>
  </si>
  <si>
    <t>Matjaž Vidmar</t>
  </si>
  <si>
    <t>Mikrovalovni vektorski analizator vezij do 67 GHz</t>
  </si>
  <si>
    <t>Vector Network Analyzer up to 67 GHz</t>
  </si>
  <si>
    <t xml:space="preserve">The Vector Network Analyzer set-up is located in the Radiation and Optics Laboratory. To measure microwave circuits Bostjan Batagelj should be contacted. </t>
  </si>
  <si>
    <t>Meritve linearnih in nelinearnih ojačevalnikov in mešalnikov. Meritve šumnega števila. Meritve anten.</t>
  </si>
  <si>
    <t>Linear and nonlinear amplifier and mixer measurements.Noise figure measurements. Antenna measurements.</t>
  </si>
  <si>
    <t>http://lso.fe.uni-lj.si/oprema.php?page=oprema/oprema_ZVA67.html</t>
  </si>
  <si>
    <t>S-1259</t>
  </si>
  <si>
    <t>Sistem za hiperspektralno zajemanje slik na mikro in makro nivoju</t>
  </si>
  <si>
    <t>A system for the acquisition of hyperspectral images on micro and macro levels</t>
  </si>
  <si>
    <t>Zajemanje hiperspektralnih slik</t>
  </si>
  <si>
    <t>Acquisition of hyperspectral images</t>
  </si>
  <si>
    <t>http://lit.fe.uni-lj.si/oprema</t>
  </si>
  <si>
    <t xml:space="preserve">Tomaž Vrtovec </t>
  </si>
  <si>
    <t>Peter Naglič; MR-ji: Yevhen Zelynskii, Lara Dular; Gašper Podobnik</t>
  </si>
  <si>
    <t xml:space="preserve">Benchtop flow cytometer </t>
  </si>
  <si>
    <t xml:space="preserve">Meritve in analiza morfološko različnih subpopulacij v heterogeni suspenziji celic.  </t>
  </si>
  <si>
    <t>Measurements and analysis of morphologically different subpopulations within a heterogeneous cell suspension.</t>
  </si>
  <si>
    <t>J2-1733</t>
  </si>
  <si>
    <t>Angelika Vižintin</t>
  </si>
  <si>
    <t>Dvoročni robot za industrijo naslednje generacije</t>
  </si>
  <si>
    <t>Two arm robot for next generation of industry</t>
  </si>
  <si>
    <t>Dvoročna manipulacija, tudi v sodelovanju s človekom. Istočasno osnovno zajemanje slik s kamero na roki. Možno je servo dvoprstno prijemanje. Intuitivno programiranje.</t>
  </si>
  <si>
    <t>Two arm manipulation, also i ncooperation with human. Simultaneously also basic image capturing with camera on arm. Possible is servo two finger grapsing. Intuitive programming.</t>
  </si>
  <si>
    <t>http://www.robolab.si/research/infrastructure/industrial-robotics/abb-irb-14000-yumi/</t>
  </si>
  <si>
    <t>Raziskovalna platforma sodelujočih robotov</t>
  </si>
  <si>
    <t>Robot FANUC CR7iA</t>
  </si>
  <si>
    <t xml:space="preserve">Sodelujoči robot CR7iA ima 6 osi in v bazi integriran senzor navora, ki sproti preračunava sile in navore za vsako os. </t>
  </si>
  <si>
    <t>Collaborative robot CR7iA is a 6-axis robot arm with in base integrated torque sensor which estimate torque and force in each axes.</t>
  </si>
  <si>
    <t>35389,35193, 35201,35202</t>
  </si>
  <si>
    <t>http://www.robolab.si/research/infrastructure/crc-robotics/fanuc/</t>
  </si>
  <si>
    <t>Robot Franka Panda</t>
  </si>
  <si>
    <t>Sodelujoči robot Panda ima 7 osi z vgrajenimi senzorji navora. Zaradi senzorjav navora in vodljivosti segmentov je primeren za opravljanje zahtevnejših nalog.</t>
  </si>
  <si>
    <t>Collaborative robot Panda is 7-axis robot which acts like a human arm with his high sensitivity in all seven joints</t>
  </si>
  <si>
    <t>35192,35194, 35199,35200</t>
  </si>
  <si>
    <t>http://www.robolab.si/research/infrastructure/crc-robotics/franka/</t>
  </si>
  <si>
    <t>Robot UR5e</t>
  </si>
  <si>
    <t xml:space="preserve">Sodelujoči robot UR5e ima 6 osi in v prijemalu integriran senzor navora. Robot je tudi opremljen z različnimi sodelojočimi prijemali. </t>
  </si>
  <si>
    <t>Collaborative robot UR5e is 6-axis robot with integrated torque sensor in tool flange and equipped with several collaborative grippers.</t>
  </si>
  <si>
    <t>35208,35195, 35203,35204, 35197</t>
  </si>
  <si>
    <t>http://www.robolab.si/research/infrastructure/crc-robotics/ur5/</t>
  </si>
  <si>
    <t>Robot Yaskawa HC10</t>
  </si>
  <si>
    <t>Sodelujoči robot HC10 ima 6 osi z v oseh vgrajenimi senzorji navora in ima v vrhu robota nosilnost 10 kg.</t>
  </si>
  <si>
    <t>Collaborative robot HC10 is 6-axis robot with integratet joint torque sensor in all axes and with a payload of 10 kg.</t>
  </si>
  <si>
    <t>35390,35196, 35205,35206, 35198</t>
  </si>
  <si>
    <t>http://www.robolab.si/research/infrastructure/crc-robotics/yaskawa/</t>
  </si>
  <si>
    <t>P2-0356</t>
  </si>
  <si>
    <t>Boštjan Blažič</t>
  </si>
  <si>
    <t>Strojna in programska oprema za vzpostavitev komunikacije med simulatojem dinamičnih razmer v elektroenergetskem sistemu v realnem času ter zunanjo strojno in programsko opremo</t>
  </si>
  <si>
    <t>GTNETx2 &amp;  GTSYNC RTDS hardware with the corresponding communication protocols</t>
  </si>
  <si>
    <t xml:space="preserve">Oprema omogoča komunikacijsko povezavo v realnem času med RTDS simulatorjem ter zunanjo opremo preko Ethernet povezave skladno z mednarodno uveljavnljenimi komunikacijskimi protokoli. </t>
  </si>
  <si>
    <t>Equipment enables real-time communication between RTDS simulator and phisical external hardware via Ethernet connection, applying internationally used communication protocols.</t>
  </si>
  <si>
    <t>http://lpee.fe.uni-lj.si/orodja/rtds/</t>
  </si>
  <si>
    <t>Research project Resource management for low latency reliable communications in smart grids - LoLaG, J2-9232 (ARRS)</t>
  </si>
  <si>
    <t>doc. dr. Urban Rudež</t>
  </si>
  <si>
    <t>Research program Electric Power Systems No. P2-0356 (ARRS)</t>
  </si>
  <si>
    <t>INTERREG ADRION, OISAIR Proof of Concept (pridobljen voucher na OISAIR Proof of Concept razpisu)</t>
  </si>
  <si>
    <t>Jovan Bojkovski</t>
  </si>
  <si>
    <t>Merilni sistem za vzdrževanje visokotemperaturnih celic fiksnih točk</t>
  </si>
  <si>
    <t>Three zone furnace for realization of fixed point cells</t>
  </si>
  <si>
    <t>Inštrument je mogoče uporabiti v okviru prenosa vrednosti primarnega etalona na najvišjem metrološkem nivoju (medlaboratorijska primerjava). Zaradi pogoste uporabe inštrumenta je nujen vnaprejšen dogovor glede časovne uporabe. 
http://www.fe.uni-lj.si/raziskovanje/oprema/</t>
  </si>
  <si>
    <t xml:space="preserve">The instrument can be shared in a scope of transfer of primary standard value at the highest metrological level (interlaboratory comparison). Due to frequent use, the external use of the instrument shall be agreed upon long time in advance. </t>
  </si>
  <si>
    <t>Instrument služi za realizacijo točke strdišča cinka, aluminija, srebra, bakra in evtektičnih zlitin Z njim se prenaša vrednost primarnega etalona temperature na delovne etalone v raziskovalnih inštitucijah in industriji.</t>
  </si>
  <si>
    <t>The instrument serves for realization of freezing point of zinc, aluminium, silver, copper and eutectic fixed points. It is used to disseminate the value of the primary temperature stnadard to the working standards within research institutions and industry.</t>
  </si>
  <si>
    <t>P2-0257</t>
  </si>
  <si>
    <t>Janez Trontelj</t>
  </si>
  <si>
    <t>Poravnalnik mask</t>
  </si>
  <si>
    <t>mask aligner</t>
  </si>
  <si>
    <t>Razvojno okolje se nahaja v Laboratoriju za mikroelektroniko. Za možnost uporabe razvojnega okolja kontaktirajte predstojnika LMFE prof. dr. Janeza Trontlja.
http://www.fe.uni-lj.si/raziskovanje/oprema/</t>
  </si>
  <si>
    <t>Mask aligner is located in Laboratory for Microelectronics. To use the set-up the head of LMFE prof. dr. Janez Trontelj should be contacted.</t>
  </si>
  <si>
    <t>Poravnalnik mask MA BA6 Gen 4 je sistem namenjen raziskovalnim ustanovam, univerzam in vzorčni proizvodnji. Poglavitni poudarek je na fleksibilnosti tako glede postopkov z valovnimi dolžinami 365 in 405 nm v 4 različnih načinih preslikave, od bližinske do vakuumske.</t>
  </si>
  <si>
    <t>Mask aligner MA BA6 Gen 4 is a system designed for research institutions, universities and sample production. The main emphasis is on flexibility both in procedures with wavelengths 365nm  and 405 nm in 4 different modes of mapping, from proximity to vacuum.</t>
  </si>
  <si>
    <t>http://lmfe.fe.uni-lj.si/o-nas/oprema/</t>
  </si>
  <si>
    <t>LMFE</t>
  </si>
  <si>
    <t>L2-9236</t>
  </si>
  <si>
    <t>J7-8272</t>
  </si>
  <si>
    <t>Merilni sistem za merjenje, razvoj in analizo visoko napetostnih pulznih generatorjev - elektroporatorjev</t>
  </si>
  <si>
    <t>Measuring system for measuring, development and analysis of high voltage pulse generators - electroporators</t>
  </si>
  <si>
    <t>Sistem omogoča merjenje časovnih potekov toka in napetosti pulzov in spremljanje sprememb pasivnih električnih lastnosti bioloških bremen. Prav tako vsebuje tudi precizni zakasnilni digitalin generator pulzov in  6kV  generator, ki ju uporabljamo pri razvoju novih elektroporatorjev.</t>
  </si>
  <si>
    <t>The system enables measurement of current flows and pulse voltage and monitoring changes in passive electrical properties of biological loads. It also contains precise delayed digitaline pulse generator and a 6kV generator, which are used in the development of new electroporators.</t>
  </si>
  <si>
    <t>35553, 35554,35555, 35556, 35557, 35558, 35559, 35560, 35561, 35562, 35563, 35564, 35565</t>
  </si>
  <si>
    <t>J2-9227</t>
  </si>
  <si>
    <t>Vid Jan</t>
  </si>
  <si>
    <t>Sistem za fluorescenčno mikroskopijo</t>
  </si>
  <si>
    <t>System for fluorescence microscopy</t>
  </si>
  <si>
    <t>Raziskovalna oprema za podporo sodelujoče robotike v Industriji 4.0</t>
  </si>
  <si>
    <t>Upgrade of Optotrak Certus and collaborative robotics sensor bundle</t>
  </si>
  <si>
    <t>36521-36525,36527-36533,36536-36538,24637/1,35192/1,35208/1</t>
  </si>
  <si>
    <t>Univerza v Novi Gorici</t>
  </si>
  <si>
    <t>1540-014</t>
  </si>
  <si>
    <t>P6-0382</t>
  </si>
  <si>
    <t>Franc Marušič</t>
  </si>
  <si>
    <t>Sledilec očesnih premikov</t>
  </si>
  <si>
    <t>Eye-tracker</t>
  </si>
  <si>
    <t>Podatki dostopni po dogovoru s skrbnikom</t>
  </si>
  <si>
    <t>Contact responsible person for data</t>
  </si>
  <si>
    <t>Sledilec očesnih premikov zaznava in shranjuje poglede oči glede na različne dražljaje na zaslonu. Uporablja se za študije branja, jezikoslovne študije, študije pozornosti itd.</t>
  </si>
  <si>
    <t>Eye-tracker tracks eye movement on various types of screens/objects presented to the subject. It is primarily used in Psycholinguistic research or reading, attention etc.</t>
  </si>
  <si>
    <t>http://www.ung.si/sl/raziskave/center-za-kognitivne-znanosti-jezika/o-centru/raziskovalna-oprema/</t>
  </si>
  <si>
    <t>41 1540/2/2016</t>
  </si>
  <si>
    <t>Artur Stepanov</t>
  </si>
  <si>
    <t>Oprema za elektroencefalografijo in analizo od dogodka odvisnih potencialov ('ERPs')</t>
  </si>
  <si>
    <t>Electroencephalographic equipment for measuring Event Related Potentials (ERP)</t>
  </si>
  <si>
    <t>Oprema je namenjena merjenju in analiziranju električnih signalov, ki jih oddajajo možgani na različnih območjih človeškega lasišča v povezavi z reakcijo osebe na jezikovne dražljaje. Uporablja se v psiholingvističnih raziskavah razumevanja stavkov med branjem ali poslušanjem.</t>
  </si>
  <si>
    <t>The equipment is intended for measuring and analysis of electrical signals emitted by the brain at various regions of the human scalp in connection with the person's reaction to linguistic stimuli. It is used in Psycholinguistic research on sentence comprehension during reading or listening.</t>
  </si>
  <si>
    <t>41/1540
/	018
/2019</t>
  </si>
  <si>
    <t>Egon Pavlica</t>
  </si>
  <si>
    <t>del eksperimenta časovni prelet fotovzbujenih nosilcev naboja</t>
  </si>
  <si>
    <t>part of time-of-flight photoconductivity measurement</t>
  </si>
  <si>
    <t>www-lfos.ung.si/list-of-equipment/tof</t>
  </si>
  <si>
    <t>Jurij Urbančič</t>
  </si>
  <si>
    <t>Čista soba z lasersko litografijo</t>
  </si>
  <si>
    <t>Clean Room with laser lithography</t>
  </si>
  <si>
    <t>po dogovoru</t>
  </si>
  <si>
    <t>oral agreement</t>
  </si>
  <si>
    <t>čista soba , opremljena z lasersko litografijo</t>
  </si>
  <si>
    <t>clean room which includes laser lithography</t>
  </si>
  <si>
    <t>www-lfos.ung.si/list-of-equipment/clean-room</t>
  </si>
  <si>
    <t>Vadym Tkachuk</t>
  </si>
  <si>
    <t xml:space="preserve">Univerza v Novi Gorici </t>
  </si>
  <si>
    <t>Griša Močnik</t>
  </si>
  <si>
    <t>Raman Lidar</t>
  </si>
  <si>
    <t>Meritve aerosolov v atmosferi</t>
  </si>
  <si>
    <t>Atmospheric monitoring</t>
  </si>
  <si>
    <t>40EUR/uro</t>
  </si>
  <si>
    <t>0% letno</t>
  </si>
  <si>
    <t>4% nabavne vrednost letno</t>
  </si>
  <si>
    <t>1700 raziskovalnih ur kategorije D</t>
  </si>
  <si>
    <t>73100 EUR/ letno (43 EUR/uro)</t>
  </si>
  <si>
    <t>http://www.ung.si/sl/raziskave/cac/raziskave/oprema/</t>
  </si>
  <si>
    <t>Tina Šantl Temkiv</t>
  </si>
  <si>
    <t>Mobilni lidar za zaznavanje aerosolov v prizemni plasti ozračja</t>
  </si>
  <si>
    <t>Mobile lidar for aerosol detection in the PBL</t>
  </si>
  <si>
    <t>50EUR/uro</t>
  </si>
  <si>
    <t>85000 EUR/ letno (50EUR/uro)</t>
  </si>
  <si>
    <t>Miha Živec</t>
  </si>
  <si>
    <t>Samo Stanič</t>
  </si>
  <si>
    <t>Računalniška in eksperimentalna oprema za analizo meritev Observatorija P. Auger</t>
  </si>
  <si>
    <t>IT and experimental equipment for the analysis of the Pierre Auger observatory data</t>
  </si>
  <si>
    <t>Dostop s kvalificiranim digitalnim potrdilom</t>
  </si>
  <si>
    <t>Using valid GRID digital certificate</t>
  </si>
  <si>
    <t>Analiza podatkov</t>
  </si>
  <si>
    <t>Data analysis</t>
  </si>
  <si>
    <t>4287, 4319, 4320</t>
  </si>
  <si>
    <t>50 EUR/uro</t>
  </si>
  <si>
    <t>2% nabavne vrednost letno</t>
  </si>
  <si>
    <t>95200 EUR letno (56 EUR/uro)</t>
  </si>
  <si>
    <t>Jon Paul Lundquist</t>
  </si>
  <si>
    <t>P1-0385</t>
  </si>
  <si>
    <t>Oprema za shranjevanje, procesiranje in analizo podatkov</t>
  </si>
  <si>
    <t xml:space="preserve">Equipment for data storage, processing and analysis </t>
  </si>
  <si>
    <t>Analiza in shranjevanje atmosferskih meritev</t>
  </si>
  <si>
    <t>Analysis and storage of atmospheric measurements</t>
  </si>
  <si>
    <t>45 EUR / uro</t>
  </si>
  <si>
    <t>http://www.ung.si/sl/raziskave/center-za-raziskave-atmosfere/projekti/16_paket/</t>
  </si>
  <si>
    <t>90/2016</t>
  </si>
  <si>
    <t>Marija Bervida</t>
  </si>
  <si>
    <t>Meritev sipanja svetlobe v atmosferi</t>
  </si>
  <si>
    <t>Measurements of light backscattering in the atmosphere</t>
  </si>
  <si>
    <t>33% letno</t>
  </si>
  <si>
    <t>Sun photometer</t>
  </si>
  <si>
    <t>Meritev atmosferske atenuacije</t>
  </si>
  <si>
    <t>Measurements of atmospheric attenuation</t>
  </si>
  <si>
    <t>Oprema za razvoj Ramanskega lidarja observatorija CTA</t>
  </si>
  <si>
    <t>Equipment for the development of CTA Raman lidar</t>
  </si>
  <si>
    <t>Atmospheric characterization</t>
  </si>
  <si>
    <t>še ni določena</t>
  </si>
  <si>
    <t>34/2019</t>
  </si>
  <si>
    <t>1540-010</t>
  </si>
  <si>
    <t xml:space="preserve">Plinski kromatograf z masno selektivnim detektorjem in sistemom za vnos tekočega vzorca, vzorca iz parne faze SPME in termično desorbcijo  </t>
  </si>
  <si>
    <t>Gas chromatograph coupled with mass spectrometric detection combined with the robotic system for liquid injections and for the inputs by means of SPME, thermal desorption and head space</t>
  </si>
  <si>
    <t xml:space="preserve"> Sistem GC-MS v kombinaciji z večnamenskim avtomatskim vzorčevalnikom/robotom za pripravo vzorcev za analizo in iniciranjem je namenjen za analizi širokega spektra kemijskih spojin v različnih bioloških in okoljskih vzorcih.</t>
  </si>
  <si>
    <t>The GC-MS system in combination with a multi-purpose automatic sampler / robot for sample preparation for analysis and injection is is designed to analyze a wide range of chemical compounds in various biological and environmental samples.</t>
  </si>
  <si>
    <t>http://www.ung.si/sl/raziskave/center-za-raziskave-vina/raziskovalna-oprema/</t>
  </si>
  <si>
    <t>1540/6/2020</t>
  </si>
  <si>
    <t>Guillaume Antalick</t>
  </si>
  <si>
    <t xml:space="preserve">Analize v okviru NFM/EGP razpisa za regionalni razvoj </t>
  </si>
  <si>
    <t>Mitja Martelanc</t>
  </si>
  <si>
    <t>Univerza v Ljubljani, Fakulteta za matematiko in fiziko</t>
  </si>
  <si>
    <t>Računalniška gruča Asgard (Paket 13)</t>
  </si>
  <si>
    <t>Asgard Computing cluster</t>
  </si>
  <si>
    <t xml:space="preserve">Paket 13, programi, projekti </t>
  </si>
  <si>
    <t>Oddaljeni dostop v skladu z razpoložljivostjo opreme in v dogovoru s kontaktno osebo</t>
  </si>
  <si>
    <t>Remote access upon request - check the availability with the contact person.</t>
  </si>
  <si>
    <t>Gruča računalnikov z okoli 170 procesorskimi jedri, namenjena intenzivnemu numeričnemu računstvu.</t>
  </si>
  <si>
    <t>Computer cluster (170 processor cores approx.) for numerically intensive computation.</t>
  </si>
  <si>
    <t>http://www.fmf.uni-lj.si/si/</t>
  </si>
  <si>
    <t xml:space="preserve">Primož Ziherl </t>
  </si>
  <si>
    <t>P1-0188</t>
  </si>
  <si>
    <t xml:space="preserve">Gregor Skok </t>
  </si>
  <si>
    <t>Anton Ramšak</t>
  </si>
  <si>
    <t>Hibridna računalniška gruča za intenzivno vzporedno računanje in multidisciplinarno rabo - gruča Olimp (Paket 16)</t>
  </si>
  <si>
    <t>Hybrid computer cluster for intensive parallel computation and multidisciplinary applications - Olimp</t>
  </si>
  <si>
    <t xml:space="preserve">Paket 16, programi, projekti </t>
  </si>
  <si>
    <t>Gruča računalnikov z okoli 240 procesorskimi jedri, namenjena intenzivnemu (tudi visoko paralelnemu) numeričnemu računstvu. Vsebuje tudi grafične procesne enote.</t>
  </si>
  <si>
    <t>Computer cluster (240 processor cores approx.) for numerically intensive (also highly parallel) computation. Contains also graphucal processing units.</t>
  </si>
  <si>
    <t>P1-0402</t>
  </si>
  <si>
    <t>Tomaž Prosen</t>
  </si>
  <si>
    <t xml:space="preserve">Anton Ramšak </t>
  </si>
  <si>
    <t>Matija Milanič</t>
  </si>
  <si>
    <t>Računalniška gruča Grom</t>
  </si>
  <si>
    <t>Storm Computing cluster</t>
  </si>
  <si>
    <t>programi, projekti</t>
  </si>
  <si>
    <t>Gruča računalnikov z okoli 100 procesorskimi jedri, namenjena intenzivnemu numeričnemu računstvu.</t>
  </si>
  <si>
    <t>Computer cluster (100 processor cores approx.) for numerically intensive computation.</t>
  </si>
  <si>
    <t>Računalniška gruča Avalon</t>
  </si>
  <si>
    <t>Avalon Computing cluster</t>
  </si>
  <si>
    <t>Gruča računalnikov z okoli 360 procesorskimi jedri, namenjena intenzivnemu (tudi zmerno paralelnemu) numeričnemu računstvu.</t>
  </si>
  <si>
    <t>Computer cluster (360 processor cores approx.) for numerically intensive (also moderately parallel) computation.</t>
  </si>
  <si>
    <t>Miha Ravnik</t>
  </si>
  <si>
    <t>Računalniška gruča za intenzivno multidisciplinarno računanje – gruča Paket 17 v sklopu sistema računskih strežnikov Olimp</t>
  </si>
  <si>
    <t>Paket 17, programi, projekti</t>
  </si>
  <si>
    <t>Gruča v sklopu sistema računskih strežnikov Olimp s 432 procesorskimi nitmi za intenzivno (tudi visoko paralelno) numeričnemo računstvo.</t>
  </si>
  <si>
    <t>Computer cluster in a system of computer clusters Olimp with 432 processor cores approx. for numerically intensive (also highly parallel) computation.</t>
  </si>
  <si>
    <t xml:space="preserve"> Tomaž Zwitter</t>
  </si>
  <si>
    <t>Projekt TECANT</t>
  </si>
  <si>
    <t>Urban Simončič</t>
  </si>
  <si>
    <t>Gregor Skačej</t>
  </si>
  <si>
    <t>Računalniška gruča Valhala</t>
  </si>
  <si>
    <t>2018/2019</t>
  </si>
  <si>
    <t>Valhala Computing cluster</t>
  </si>
  <si>
    <t>projekti, program</t>
  </si>
  <si>
    <t>Gruča računskih strežnikov s 180 procesorskimi jedri za intenzivno numerično računstvo.</t>
  </si>
  <si>
    <t>Computer cluster (180 processor cores) for numerically intensive computation.</t>
  </si>
  <si>
    <t>Blaž Jesenko</t>
  </si>
  <si>
    <t>Diskovno polje za intenzivno  obdelavo podatkov ter arhiviranje Mari</t>
  </si>
  <si>
    <t>Mari NAS storage</t>
  </si>
  <si>
    <t>Paket 18, programi, projekti</t>
  </si>
  <si>
    <t>Oddaljeni dostop za raziskovalce, ki je omogočen po dogovoru s kontaktno osebo. Diskovno polje je priklopljeno na vse gruče in na voljo vsem uporabnikom gruč.</t>
  </si>
  <si>
    <t>Remote access for researchers upon request. Disk field connected to clusters and available to all users of  clusters.</t>
  </si>
  <si>
    <t>Diskovno polje deluje v sklopu računskih gruč. Kapaciteta 0.5PB. Dostopno vsem raziskovalcem.</t>
  </si>
  <si>
    <t>The disk array operates as part of computational clusters. Capacity 0.5PB. Available to all researchers.</t>
  </si>
  <si>
    <t>Prenosna hiperspektralna kamera</t>
  </si>
  <si>
    <t>Handheld hyperspectral camera</t>
  </si>
  <si>
    <t>Uporaba za raziskovalce je omogočena po dogovoru s kontaktno osebo in ob prisotnosti strokovno usposobljenega uporabnika. Razpoložljivost opreme je odvisna od trenutnih raziskovalnih aktivnosti raziskovalne skupine za Medicinsko fiziko.</t>
  </si>
  <si>
    <t>Researchers can get access to the camera upon request. An experienced camera user must be handling the camera. The availibility of the camera depends on  present research activities in Medical physics research group.</t>
  </si>
  <si>
    <t>Prenosna hiperspektralna kamera na področju 400-1000 nm in ločlivostjo cca. 5 nm. Halogenski reflektorji in stojala.</t>
  </si>
  <si>
    <t>Handheld hyperspectral camera with 400-1000 nm spectral range and approx. 5 nm spectral resolution. Halogen light-sources and tripods.</t>
  </si>
  <si>
    <t>Univerza v Ljubljani, Naravoslovnotehniška fakulteta</t>
  </si>
  <si>
    <t>Mirjam Leskovšek</t>
  </si>
  <si>
    <t>JSM 6060 LV - nizko vakuumski scanning elektronski mikroskop</t>
  </si>
  <si>
    <t>JSM 6060 LV - Low vakuum scanning electron microscope</t>
  </si>
  <si>
    <t>Oprema je na razpolago po dogovoru; čas dostopa je odvisen od zasedenosti opreme. Rezervacije: barbara.golja@ntf.uni-lj.si</t>
  </si>
  <si>
    <t>The equipment is available upon agreement; access time is dependable on equipment occupation. Rezervation: barbara.golja@ntf.uni-lj.si</t>
  </si>
  <si>
    <t>SEM je namenjen študiji površine, morfologije in topografije površin ter velikosti delcev.</t>
  </si>
  <si>
    <t>SEM is designed for surface, morphology and tography studies as well as for determination of particle size.</t>
  </si>
  <si>
    <t>901580, 901580/1</t>
  </si>
  <si>
    <t>http://www.ntf.uni-lj.si/ntf/raziskovanje/raziskovalno-delo/raziskovalna-oprema/</t>
  </si>
  <si>
    <t>MR A. Verbič</t>
  </si>
  <si>
    <t>študijski proces</t>
  </si>
  <si>
    <t>3.st</t>
  </si>
  <si>
    <t>Jožef Medved</t>
  </si>
  <si>
    <t>Simultana termična analiza, STA449 C Jupiter</t>
  </si>
  <si>
    <t>Simultan thermal analyse, STA 449 Jupiter, Netzsch</t>
  </si>
  <si>
    <t>Paket 11, lastni viri</t>
  </si>
  <si>
    <t xml:space="preserve">Oprema je dostopna po dogovoru z operaterji oz. skrbnikom opreme. </t>
  </si>
  <si>
    <t xml:space="preserve">The equipment is available by agreement with the operator or with chief of the laboratory. </t>
  </si>
  <si>
    <t xml:space="preserve">Simultana termična analiza (STA) je metoda termične analize, ki omogoča istočasno preizkušanje različnih vzorcev z dvema ali več termo-analitskimi metodami. Običajno sta to termogravimetrija (TG) in diferenčna termična analiza (DTA) ali diferenčna vrstična kalorimetrija (DSC). Tako lahko v vzorcu istočasno preiskujemo energetske procese in spremembe mase. STA meritev je kompleksna meritev, ki jo lahko uporabimo za določevanje fizikalno-kemičnih lastnosti posameznih, predvsem novih materialov. Istočasno pa omogoča modeliranje tehnoloških procesov. Analiza STA krivulj nam omogoča določitve premenskih temperatur (tališče, vrelišče, alotropske modifikacije), toplotnih efektov (talilna/strjevalna entalpija, toplota zgorevanja,…), specifične toplote cp, izgube ali prirastka mase itd.  </t>
  </si>
  <si>
    <t xml:space="preserve">Simultaneous thermal analysis (STA) is a method of thermal analysis, witch makes possible to investigate variety of samples by two or three thermal-analytical methods. Usually those are thermogravimetry (TG), differential thermal analysis (DTA) and differential scanning calorimetry (DSC). Simultaneously the investigation can be done on processes based on energy difference (absorbing and relaxing heat under reaction) and investigation in mass change (oxidation, degradation etc.). STA measurement is a complex measurement, witch is recommended for determine physical – chemical properties of materials, especially new one. Simultaneously the modeling of technological processes can be done. STA analysis makes possible to determine characteristic temperatures (melting point, boiling point, allotropic modifications etc.), thermal effect (melting / solidification enthalpy, combustion heat etc.), specific heat Cp, loss or increment of mass etc.  </t>
  </si>
  <si>
    <t>260374, 260374/1, 260375, 260375/1</t>
  </si>
  <si>
    <t>P1-0195</t>
  </si>
  <si>
    <t>MR J.Arbeiter</t>
  </si>
  <si>
    <t>Peter Fajfar</t>
  </si>
  <si>
    <t>05204</t>
  </si>
  <si>
    <t>Simulator termomehanskih metaluških stanj GLEEBLE 1500D</t>
  </si>
  <si>
    <t>Simulator of thermomechanical metalllurgical states GLEEBLE 1500D</t>
  </si>
  <si>
    <t>Oprema je dostopna po dogovoru s skrbnikom opreme. Čas dostopa je odvisen od zasedenosti opreme. Nahaja se na lokaciji Lepi pot 11-13, Ljubljana.</t>
  </si>
  <si>
    <t>The equipment is available upon agreement with the responsible person of the equipment. The access time depends on equipment occupation. It’s located at Lepi pot 11-13, Ljubljana.</t>
  </si>
  <si>
    <t>Simulator termomehanskih metalurških stanj omogoča izvedbo naslednjih preiskav materialov: natezni test, tlačni test, krivulje tečenja, aktivacijska energija za toplo preoblikovanje, razvoj mikrostrukture med in po plastični deformaciji, termično utrujenosti, termomehansko kontrolirane tlačne in natezne deformacije, večstopenjske deformacije, testiranje obrabe, testiranje varjenja.</t>
  </si>
  <si>
    <t>Simulator of thermomechanical metallurgical states enables following investigations of the materials: tensile test, compression test, flow curves, activation energy, microstructure development during hot forming, high temperature fatigue testing, solidification simulation, welding  simulation, heat treatment, multistage forming test, wear testing.</t>
  </si>
  <si>
    <t>260424, 260424/1</t>
  </si>
  <si>
    <t>Projekt ČMRLJ</t>
  </si>
  <si>
    <t>Diana Gregor Svetec</t>
  </si>
  <si>
    <t>08610</t>
  </si>
  <si>
    <t>Univerzalni elektronski dinamometer INSTRON serije 5567</t>
  </si>
  <si>
    <t>Tensile testing machine INSTRON 5567</t>
  </si>
  <si>
    <t>Dinamometer INSTRON naprava omogoča meritve nateznih lastnosti kot tudi izvedbo testov tlačne obremenitve, zdrsov, upogibov in prebojev na različnih materialih (tekstilije, papir, kovine, plastika,…). Naprava je opremljena tudi s klimatsko komoro, s temperaturnim območjem delovanja med 20 in +80 °C in relativno vlažnostjo 30-80 %.</t>
  </si>
  <si>
    <t>Tensile testing machine enables measurements of tensile characteristics as well as tests of stress under pressure, slides, bends and breaks of different materials (textiles, paper, metal, plastics,…). It also includes air-condition chamber that covers temperature range from 20 to 80 °C and relative humidity from 30-80 %.</t>
  </si>
  <si>
    <t>901593, 901593/1</t>
  </si>
  <si>
    <t>Sabina Bračko</t>
  </si>
  <si>
    <t>Xenotest - instrument za ugotavljanje vpliva svetlobe in vremenskih pogojev na material</t>
  </si>
  <si>
    <t>Xenotest - Light Exposure and Weather Testing Instrument</t>
  </si>
  <si>
    <t>Xenotest Alpha omogoča pospešeno simulacijo delovanja svetlobe, toplote in vlage na material. Z uporabo ksenonske sijalke in ustreznih filtrov je mogoče ponazoriti svetlobo z različnimi spektralnimi karakteristikami. Temperaturno območje: 30–70 °C, relativna zračna vlažnost 10 in 95 %. Instrument omogoča izvedbo analiz v skladu s standardi za področje tekstila, papirja in plastike: ISO 105-B02, ISO 105-B04, ISO 105-B06, ISO 12040, ISO 4892, ISO 11341.</t>
  </si>
  <si>
    <t>Xenotest Alpha simulates and accelerates the action of sunlight, heat and humidity on material. An integrated xenon lamp with different filter systems covers a wide irradiation range. The temperature range: 30–70 °C, relative humidity 10 to 95 %. Xenotest Alpha meets the requirements of numerous standards and test methods for textiles, paper and plastics: ISO 105-B02, ISO 105-B04, ISO 105-B06, ISO 12040, ISO 4892, ISO 11341.</t>
  </si>
  <si>
    <t>Primož Mrvar</t>
  </si>
  <si>
    <t>Sistem za analizo slike</t>
  </si>
  <si>
    <t>Analysis Materials Research Lab</t>
  </si>
  <si>
    <t>Oprema je namenjena za določanje deleža, velikosti, oblike in porazdelitve mikrostrukturnih sestavin, merjenja deleža, velikosti in porazdelitve različnih elementov mikrostrukture, kot so to na primer kristalna zrna, kristalne meje, različne plasti, ki so in-situ na supstratu, kot tudi dobljene z nanašanjem, poroznosti (krčilna in plinska pri zlitinah, pore pri keramiki), itd. Prav tako so mogoče dimenzijske meritve različnih makro in mikro odtisov na preiskovanih vzorcih.</t>
  </si>
  <si>
    <t>With this equipment we can determine portion, size, shape and distribution of microstructure components, size and distribution of elements of microstructure, like crystal grain, crystal border, different layers which are in-situ on the substrata, porosity (gas and shrinkage at alloys, pore at ceramics). It is possible to measure dimensions on macro and micro samples.</t>
  </si>
  <si>
    <t>260465, 260465/1</t>
  </si>
  <si>
    <t>Projekt SPS "Martin"</t>
  </si>
  <si>
    <t>Aleš Nagode</t>
  </si>
  <si>
    <t>Vrstični elektronski mikroskop z mikroanaliznim sistemom</t>
  </si>
  <si>
    <t>Jeol JSM 5610</t>
  </si>
  <si>
    <t>The equipment is available by agreement with the operator or with chief of the laboratory.</t>
  </si>
  <si>
    <t>Analiza povrišn, morfologija, fazna in analiza kem. sestave (EDS)</t>
  </si>
  <si>
    <t>Surface analysis, morphology, phase and chemical composition (EDS)</t>
  </si>
  <si>
    <t>260307, 260307/1, 260307/6</t>
  </si>
  <si>
    <t>Vakumska indukcijska talilna in livna peč</t>
  </si>
  <si>
    <t>Induction vacuum melting and casting furnace</t>
  </si>
  <si>
    <t>Peč je primerna za izdelavo in oplemenitenje ter litje različnih materialov. Eksperimentalna računalniško krmiljena naprava omogoča: gravitacijsko litje v trajne forme, gravitacijsko litje v enkratne forme izdelane z različnimi ognjeobstojnimi materiali, centrifugalno gravitacijsko litje v školjke (precizijsko litje) in trajne forme. Vakuumska talilna peč je skonstruirana tako, da lahko talilno peč uporabljamo tudi s sistemom za usmerjeno strjevanje.</t>
  </si>
  <si>
    <t>The furnace is suitable for development, improvement and casting several materials. With experimental, computer regulated furnace we can do:  - gravity casting in permanent mold - gravity casting in mold from molding material - centrifugal casting in shell (investment casting) and permanent molds - vacuum furnace is constructed in the way that we can use the system for oriented solidification.</t>
  </si>
  <si>
    <t>260648, 260648/1</t>
  </si>
  <si>
    <t>Boštjan Markoli</t>
  </si>
  <si>
    <t>Vrstični elektronski mikroskop</t>
  </si>
  <si>
    <t>JEOL JSM-7600F field emission scanning electron microscope</t>
  </si>
  <si>
    <t>MIZŠ 82 %, ARRS 18 %</t>
  </si>
  <si>
    <t xml:space="preserve">Operaterji z licenco rezervirajo termine na mikroskopu preko on-line rezervacijskega sistema Centra za elektronsko mikroskopijo (CEM), ki deluje v okviru Instituta Jožef Stefan v Ljubljani. Mikroskop lahko uporabljajo le izkušeni in predhodno šolani operaterji. Zunanji uporabniki lahko opremo uporabljajo le ob prisotnosti izkušenega oziroma izučenega operaterja. </t>
  </si>
  <si>
    <t>Licensed operators access the microscope via on-line reservation system of the Center for Electron Microscopy (CEM) which is a part of Jožef Stefan Institute. Microscope can only be used by experienced and trained operators. Any outside users can use the equipment only in the presence of a experienced and trained operator.</t>
  </si>
  <si>
    <t>Vrstični elektronski mikroskop JEOL JSM-7600F omogoča slikanje površin vzorcev na podlagi sekundarnih in odbitih elektronov z ločljivostjo do nekja nm. Mikroskop je opremeljen tudi za določevanje kemijske analize materialov na mikronskem področju (EDXS, WDXS), za določevanje kristalne orientacije (EBDS), opremljen pa je tudi za e-litografijo.</t>
  </si>
  <si>
    <t xml:space="preserve">Scanning elecron microscope JEOL JSM-7600F enables observation of the surface of materials with spatial resolution on nm scale (secondary electrons, back-scattered electrons). The microscope also enables determination of chemical composition on micro scale (EDXS, WDXS), determination of crystal texture (EBSD), and is alos equipped with e-litography.  </t>
  </si>
  <si>
    <t>250000, 250000/1</t>
  </si>
  <si>
    <t>Miran Udovč</t>
  </si>
  <si>
    <t>Mikroskop NIKON Eclipse</t>
  </si>
  <si>
    <t>Geološki mikroskop s presevno in odsevno svrtlobo 4 kos; 1 kos nadgradnja za fotografiranje vzorcev</t>
  </si>
  <si>
    <t>Lastni viri 95 %, ARRS 5 %</t>
  </si>
  <si>
    <t>oprema namenjena študentom dodiplomskega in podiplomskega študija, redne vaje in mikroskopija v času prostih ur v dogovoru z mentorji in tehničnimi sodelavci</t>
  </si>
  <si>
    <t>equipment intended for students of undergraduate and postgraduate studies, regular exercises and microscopy during off hours, in agreement with mentors and technical team</t>
  </si>
  <si>
    <t xml:space="preserve">Mikroskopija sedimentoloških, petroloških, mineraloških in rudnih zbruskov in obrusov </t>
  </si>
  <si>
    <t>Microscopy of sedimentological, petrological, mineralogical and mineral samples</t>
  </si>
  <si>
    <t>340688, 340688/1</t>
  </si>
  <si>
    <t>Dinamično mehanski analizator</t>
  </si>
  <si>
    <t>Dynamic Mechanical Analyzer Q800</t>
  </si>
  <si>
    <t>Lastni viri 73 %, ARRS 27 %</t>
  </si>
  <si>
    <t>The equipment is available upon agreement; access time is dependable on equipment occupation. Reservation: barbara.golja@ntf.uni-lj.si</t>
  </si>
  <si>
    <t>Dinamično mehanski analizator ali DMA je splošno ime za opremo, ki mehansko vzbuja deformacijo vzorca iz poljubnega materiala in meri njegov odziv. Vzbujevalna deformacija je sinusoidna, konstantna ali stopenjska, ali z enako hitrostjo. Različne odzive vzorca na deformacijo (20 pokazateljev) je mogoče spremljati kot funkcijo temperature in časa.</t>
  </si>
  <si>
    <t xml:space="preserve">The DMA presents equipment, which mechanically causes deformation of sample from material and measures its response. Caused deformation may be sinusoid, constant, graduated or with constant speed. 20 various parameters as a measurement of responses can be monitored as a function of temperature and time. </t>
  </si>
  <si>
    <t>901927, 901927/1</t>
  </si>
  <si>
    <t>Klemen Možina</t>
  </si>
  <si>
    <t>Rezalni grafični stroj Wohlenberg</t>
  </si>
  <si>
    <t>Wohlenberg High Speed Guillotines 76</t>
  </si>
  <si>
    <t>Lastni viri</t>
  </si>
  <si>
    <t>Oprema je na razpolago po dogovoru; čas dostopa je odvisen od zasedenosti opreme. Rezervacije: klemen.mozina@ntf.uni-lj.si</t>
  </si>
  <si>
    <t>The equipment is available upon agreement; access time is dependable on equipment occupation. Reservation: klemen.mozina@ntf.uni-lj.si</t>
  </si>
  <si>
    <t>Wohlenberg 76je profersionalna rezalna mašina za rezanje papirja, kartona ali drugih materialov v obliki listov, tako v sklopu, kot tudi v obliki posameznih listov. Rezalna širina je 760 mm in maksimalna debelina je 110 mm.</t>
  </si>
  <si>
    <t>The Wohlenberg 76 is a professional cuting machine for cutting paper, boards and other sheet materials both in stack or single. The cutting width is 760 mm and the maximum possible feed is 110 mm.</t>
  </si>
  <si>
    <t>študijsi proces</t>
  </si>
  <si>
    <t>vaje</t>
  </si>
  <si>
    <t>Goran Vižintin</t>
  </si>
  <si>
    <t>Georadar Proex system KIT optical</t>
  </si>
  <si>
    <t>2010, 2016</t>
  </si>
  <si>
    <t>Lastni viri 67 %, ARRS 33 %</t>
  </si>
  <si>
    <t>Oprema je na voljo le ustrezno usposobljenim osebam, ki so opravile tečaj merjenja in obdelave podatkov pri proizvajalcu opreme Mala. Kontaktna oseba: goran.vizintin@guest.arnes.si</t>
  </si>
  <si>
    <t>Equipment is available only to suitably qualified persons who have passed the course in measurement and data processing at the manufacturer of equipment. Contact: goran.vizintin @ guest.arnes.si</t>
  </si>
  <si>
    <t>Ta vrsta georadarja je namenjena določanju geoloških struktur v suhih in nizko prevodnih kamninah,  nizko prevodni vodi, ledu itd. Globina je odvisna od tipa anten, trenutno lahko dosežemo globine do največ 50 metrov.</t>
  </si>
  <si>
    <t>This type of ground penetrating radar is designed to measure the geological structures in the dry and low conductive rocks, low conductive water, ice, etc.. Depth depends on the type of antenna, the current setup can reach depths of up to 50 meters.</t>
  </si>
  <si>
    <t>150800, 150800/1</t>
  </si>
  <si>
    <t>raziskov.dejavnost.</t>
  </si>
  <si>
    <t>Računalniški program Thermo - Calc</t>
  </si>
  <si>
    <t>Računalniški program Thermo-calc je namenjen za izračunavanje faz in konstrukcijo faznih diagramov z različnimi bazami podatkov.</t>
  </si>
  <si>
    <t xml:space="preserve">Thermo - calc software is meaning for calculation of phase daigrams and termodynamic properties with diferent data bases.  </t>
  </si>
  <si>
    <t>260301, 260301/1</t>
  </si>
  <si>
    <t>P2-0344</t>
  </si>
  <si>
    <t xml:space="preserve">Boštjan Markoli </t>
  </si>
  <si>
    <t>Mikroskop Zeiss Axio Imager.A1m</t>
  </si>
  <si>
    <t>Light optical microscope ZEISS Axio Imager.A1m</t>
  </si>
  <si>
    <t>MIZŠ</t>
  </si>
  <si>
    <t>Oprema je na razpolago po dogovoru; čas dostopa je odvisen od zasedenosti opreme. Kontaktna oseba za dogovor termina uporabe: bostjan markoli</t>
  </si>
  <si>
    <t>The equipment is available upon agreement; access time is dependable on equipment occupation. Contact person: bostjan markoli</t>
  </si>
  <si>
    <t>Visokozmogljivi optični mikroskop za opazovanje površine materialografskih vzorcev v svetlem in temnem polju, v polarizirani svetlobi ter diferenčnem kontrastu. Omogoča ugotavljanje deležev faz v mikrozgradbi materiala in njihove absolutne in povprečne velikosti.</t>
  </si>
  <si>
    <t>High-performance light optical microscope for observation of surfaces of materialographic specimens in bright and dark-field, polarized light and diferential contrast. It also enables determination of phase fraction and absolute and mean size of particles.</t>
  </si>
  <si>
    <t>L2-4099</t>
  </si>
  <si>
    <t>MR Adam Zaky</t>
  </si>
  <si>
    <t>Štud. proces</t>
  </si>
  <si>
    <t xml:space="preserve">diploma      </t>
  </si>
  <si>
    <t xml:space="preserve">Borut Kosec </t>
  </si>
  <si>
    <t>Kalorimeter C 200</t>
  </si>
  <si>
    <t xml:space="preserve">Calorimeter 200 C </t>
  </si>
  <si>
    <t>ARRS 35 %, druga ministrstva 65 %</t>
  </si>
  <si>
    <t>Oprema je dostopna po dogovoru z operaterji oz. skrbnikom opreme. Rezervacija termina: marija.ribic@omm.ntf.uni-lj.si</t>
  </si>
  <si>
    <t>The equipment is available by agreement with the operator or with head of the laboratory. Termine reservation: marija.ribic@omm.ntf.uni-lj.si</t>
  </si>
  <si>
    <t xml:space="preserve">
Določitev kurilnosti in zgorevalne toplote trdnih in tekočih goriv v skladu s standardi DIN 51900,ISO 1928, ASTM D240, ASTM D4809, ASTM D5865, ASTM D1989, ASTM D5468, ASTM E711.</t>
  </si>
  <si>
    <t>Determing gross calorific values of solid and liquid samples. Validation according to standards DIN 51900,ISO 1928, ASTM D240, ASTM D4809, ASTM D5865, ASTM D1989, ASTM D5468, ASTM E711.</t>
  </si>
  <si>
    <t>260696, 260696/1</t>
  </si>
  <si>
    <t>štud.proc.</t>
  </si>
  <si>
    <t>Vaje TTI                           diploma</t>
  </si>
  <si>
    <t xml:space="preserve">Milan Bizjak         </t>
  </si>
  <si>
    <t>06073</t>
  </si>
  <si>
    <t>Aparat za merjenje defektov v kov. materialih z metodo vrtinčnih tokov</t>
  </si>
  <si>
    <t>Eddy current</t>
  </si>
  <si>
    <t>ARRS 62 %, javna služba 38 %</t>
  </si>
  <si>
    <t>Oprema je dostopna po dogovoru s skrbnikom opreme. Rezervacija termina: milan.bizjak@omm.ntf.uni-lj.si</t>
  </si>
  <si>
    <t>The equipment is available by agreement with the head of the laboratory. Termine reservation: milan.bizjak@omm.ntf.uni-lj.si</t>
  </si>
  <si>
    <t xml:space="preserve">Preiskave brez porušitve materiala strojnih delov in komponent. </t>
  </si>
  <si>
    <t xml:space="preserve">Nondestructive testing of mechanical parts and components. </t>
  </si>
  <si>
    <t>260715, 260715/1</t>
  </si>
  <si>
    <t>Matej Dolenec</t>
  </si>
  <si>
    <t>Prenosni rentgenski fluorescenčni (XRF) analizator Thermo NITON XL3t 900S-He</t>
  </si>
  <si>
    <t>Portable handheld X-ray fluoresece  analyser for elemental determination in soil, rocks, alloys, and minerals.</t>
  </si>
  <si>
    <t>ARRS 97 %, lastni viri 3 %</t>
  </si>
  <si>
    <t xml:space="preserve">Dostop do opreme je možen le tehnikom, ki imajo opravljen tečaj varstva pred sevanji, osebno dozimetrijo in opravljen zdravniški pregled in opravljeno usposabljanje v centru NITON Munchen </t>
  </si>
  <si>
    <t>Access to the equipment is possible only to technicians who have completed a course of radiation protection, personal dozimetry, medical certificate and the training course in Munich Niton Center.</t>
  </si>
  <si>
    <t>Nedestruktivna / destruktivna elementna XRF analiza različnih vzorcev kamnin, tal, mineralov, zlitin, žlinder, keramike, barvil...</t>
  </si>
  <si>
    <t>Non-destructive, destructive elemental XRF analyses of different samples of rocks, soils, minerals, alloys, slags, pottery, pigments ...</t>
  </si>
  <si>
    <t>340778, 340778/1</t>
  </si>
  <si>
    <t>servis XRF          trg</t>
  </si>
  <si>
    <t>kalib.</t>
  </si>
  <si>
    <t>Andrej Demšar</t>
  </si>
  <si>
    <t>FT - IR spektrometer (Polarizer KIT)</t>
  </si>
  <si>
    <t>FT-IR spectrometer (Polarizer KIT)</t>
  </si>
  <si>
    <t>FT-IR spektrometer vključuje FT-IR spektrometer "Spectrum GX in FT-IR mikroskop Autoimage in omogoča identifikacijo kemijske in delno tudi fizikalne strukture snovi (identifikacija funkcionalnih skupin v molekulah). Območje merjenja: od 4000 cm-1 do 500 cm-1. Omogoča uporabo ATR in transmisijske tehnike snemanja.</t>
  </si>
  <si>
    <t>The FT-IR spectrometer includes FT-IR spectrometer »Spectrum GX« and FT-IR microscope Avtoimage. It was designed for identification of chemical and partially physical structure of substance (identification of functional groups in molecules). Scanning range: from 4000 cm-1 to 500 cm-1. It enables the use of ATR and transmission methods of IR scanning.</t>
  </si>
  <si>
    <t>901560/1</t>
  </si>
  <si>
    <t>v okvari</t>
  </si>
  <si>
    <t>Klementina Možina</t>
  </si>
  <si>
    <t>Naprava za sledenje očesnih premikov</t>
  </si>
  <si>
    <t>TOBII X120 - Flexible eye tracking</t>
  </si>
  <si>
    <t>Tobii X120 (naprava za sledenje očesnim premikom) je samostojna naprava zasnovana za zaznavanje očesnih premikov v realnem svetu na različnih predmetih, površinah, prostorih, projekcijah in zaslonih. Tobii X120 omogoča izdelavo študij na področjih, kot so npr: prodaja izdelkov (trgovinske police), tipografija, spletne strani, tiskani (časopis, revija, knjige, tiskovine itd.) in digitalni mediji (televizija, mobilne naprave itd.).</t>
  </si>
  <si>
    <t>Tobii X120 Eye Trackers is stand-alone eye tracking unit designed for eye tracking studies of real-world flat surfaces or scenes such as physical objects, projections and video screens. Tobii X120 enable studies requiring specific stimuli setups, such as studies of shopping shelves, typography, webpages, newspapers or television.</t>
  </si>
  <si>
    <t>902432, 902432/1</t>
  </si>
  <si>
    <t>P2-0205</t>
  </si>
  <si>
    <t>Instrument za analizo toplotnih konstant Hot Disk TPS 2200</t>
  </si>
  <si>
    <t>Thermal Constant Analyser Instrument Hot Disk TPS 2200</t>
  </si>
  <si>
    <t>diploma</t>
  </si>
  <si>
    <t>SAAT                   test senzorja</t>
  </si>
  <si>
    <t>P2-0213</t>
  </si>
  <si>
    <t>Barbara Simončič</t>
  </si>
  <si>
    <t>08393</t>
  </si>
  <si>
    <t>Laboratorijski aparat za sušenje, kondenziranje in fiksiranje</t>
  </si>
  <si>
    <t>Laboratory drying, condensation and fixation apparatus</t>
  </si>
  <si>
    <t>Laboratorijski aparat je namenjen sušenju, kondenziranju in fiksiranju različnih materialov. Uporablja se lahko samostojno ali pa ga vključimo v kontinuirno linijo z dvovaljčnim fularjem, na katerem se lahko izvajajo najsodobnejši impregnirni postopki plemenitenja tekstilij. K sušilniku je vključena še premazovalna enota namenjena za enostransko premazovanje papirja in ploskih tekstilij ter tiskanje na papir.</t>
  </si>
  <si>
    <t>Laboratory apparatus is intended for drying, condensation and fixation of different materials. It can be used independently or it can be included into continuous line with 2-roll foulard on which the newest padding procedures are implemented. The apparatus also includes a coating unit, which is intended for one-sided coating of paper and tekstiles and also for printing to paper.</t>
  </si>
  <si>
    <t>903050, 903056</t>
  </si>
  <si>
    <t>ITGO</t>
  </si>
  <si>
    <t xml:space="preserve">P2-0205 </t>
  </si>
  <si>
    <t>Vrstični elektronski mikroskop na poljsko emisijo Thermo Scientific ESEM  FEG Quattro S</t>
  </si>
  <si>
    <t>FEG Scanning electron microscope ThermoScientific ESEM FEG Quattro S</t>
  </si>
  <si>
    <t>Paket 17  (30 % 74.307,00 EUR), lastni viri 70 %</t>
  </si>
  <si>
    <t xml:space="preserve">The equipment is available upon agreement with the operator or with the chief of the laboratory. </t>
  </si>
  <si>
    <t xml:space="preserve">FEG SEM je opremljen za slikanje vzorcev s sekundarnimi elektroni (SE), odbitimi elektroni (BE) in transmisijskimi elektroni (STEM) z ločljivostjo nekaj nanometrov. Opremljen je še z detektorjem za (mikro)kemijsko analizo (EDXS), nosilcem za insitu ohlajanje do -60 °C in segrevanje do 1000 °C </t>
  </si>
  <si>
    <t>FEG SEM is equipped for imaging with secondary electrons (SEI), backscatter electrons (BEI) and transmission electrons (STEM). It also poses detector for (micro)chemical analysis (EDXS), cooling stage (to -60 °C) and heating stage (to 1000 °C) for insitu dynamic testing</t>
  </si>
  <si>
    <t>MR M. Zorc</t>
  </si>
  <si>
    <t xml:space="preserve">1.st         2.st </t>
  </si>
  <si>
    <t xml:space="preserve">NTF-OMM       NTF_OG            Lotrič       Magneti               Mahle           UL MF       </t>
  </si>
  <si>
    <t>Andrej Šmuc</t>
  </si>
  <si>
    <t>ANALYSETTE 22 NanoTec (FRITSCH) oprema za lasersko metodo merjenja velikosti delcev</t>
  </si>
  <si>
    <t xml:space="preserve">ANALYSETTE 22 NanoTec (FRITSCH) laser particle and image (DIA) sizer  </t>
  </si>
  <si>
    <t>Paket 18 (18.540,07 EUR oz. 27 %), lastni viri 73 %</t>
  </si>
  <si>
    <t>Oprema je dostopna na Oddelku za geologijo, Aškerčeva 12, v laboratoriju M7 (medetaža). Najem opreme ali samostojno delo ni možno brez usposabljanja upravljalca opreme.</t>
  </si>
  <si>
    <t>Equipment is available at the Department of Geology, Aškerčeva 12, LAB M7. Equipment rental or independent work is not possible without qualified technician.</t>
  </si>
  <si>
    <t>Merjenje velikosti in oblike delcev</t>
  </si>
  <si>
    <t>Particle size and shape determination</t>
  </si>
  <si>
    <t xml:space="preserve">http://www.ntf.uni-lj.si/ntf/raziskovanje/raziskovalno-delo/raziskovalna-oprema/ </t>
  </si>
  <si>
    <t>projekt RIS-RESTORE-19269</t>
  </si>
  <si>
    <t>Visoko temperaturni in visokotlačni reaktor LIMBO</t>
  </si>
  <si>
    <t>LIMBO high temperature and high pressure reactor</t>
  </si>
  <si>
    <t>ARRS 31 % (6.452,45 EUR), lastni viri 69 %</t>
  </si>
  <si>
    <t>Oprema je na razpolago po dogovoru; čas dostopa je odvisen od zasedenosti opreme. Rezervacije: barbara.simoncic@ntf.uni-lj.si</t>
  </si>
  <si>
    <t>The equipment is available upon agreement; access time is dependable on equipment occupation. Reservation: barbara.simoncic@ntf.uni-lj.si</t>
  </si>
  <si>
    <t xml:space="preserve">Visokotlačni reaktor (avtoklav) je namenjen za raznolike kemijske reakcije, kjer je potreben povišan tlak (do 300 bar) in temperatura (do 350 °C). Primeren je za sintezo in modifikacijo polimerov, kompozitov ter drugih organskih in anorganskih struktur.  </t>
  </si>
  <si>
    <t>The high-pressure reactor (autoclave) is designed for a variety of chemical reactions where high pressure (up to 300 bar) and temperature (up to 350 ° C) are required. It is suitable for the synthesis and modification of polymers, composites and other organic and inorganic structures.</t>
  </si>
  <si>
    <t>PISTON CORER naprava za odvzem jedrnikov iz večjih globin</t>
  </si>
  <si>
    <t>PISTON CORER core catcher for hard sediment</t>
  </si>
  <si>
    <t>41% ARRS, 59% lastni viri</t>
  </si>
  <si>
    <t xml:space="preserve">Oprema je dostopna na Oddelku za geologijo, Aškerčeva 12, v depoju. Najem opreme brez šolanih upravljalcev NTF ni možno. </t>
  </si>
  <si>
    <t>Equipment is available at the Department of Geology, Aškerčeva 12, LAB M7. Equipment rental or independent work is not possible without qualified technician from FNSE.</t>
  </si>
  <si>
    <t>Jedrovanje sedimentov</t>
  </si>
  <si>
    <t>sediment coring</t>
  </si>
  <si>
    <t>Migrate TOBII PRO Studio to Pro Lab Full Edition</t>
  </si>
  <si>
    <t>Tobii Pro Glasses 3 – Eye tracking glasses</t>
  </si>
  <si>
    <t>32,36 % ARRS, 67,64 lastni viri</t>
  </si>
  <si>
    <t>Oprema je na razpolago po dogovoru; čas dostopa je odvisen od zasedenosti opreme. Rezervacije: klementina.mozina@ntf.uni-lj.si</t>
  </si>
  <si>
    <t>The equipment is available upon agreement; access time is dependable on equipment occupation. Reservation: klementina.mozina@ntf.uni-lj.si</t>
  </si>
  <si>
    <t>Tobii Pro Glasses 3 (očala za sledenje očesnim premikom) so samostojna naprava, zasnovana za zaznavanje očesnih premikov v realnem času v prostoru in na različnih predmetih, površinah, projekcijah in zaslonih. Očala Tobii Pro Glasses 3 omogočajo izdelavo študij na področjih, kot so npr. gibanje prometa, športnikov, prodaje izdelkov (trgovinske police), tipografija, spletne strani ter tiskani (tiskovine, embalaža itd.) in digitalni mediji (televizija, mobilne naprave, telefoni).</t>
  </si>
  <si>
    <t>Tobii Pro Glasses 3 are designed for eye-tracking studies of real-time world or scenes such as physical objects, projections and video screens. The glasses Tobii Pro Glasses 3 enable studies which require specific stimuli setups, such as studies of traffic movement, sportspeople, product sales (shop shelves), typography, webpages, printed materials and packaging, or television, mobile devices and phones.</t>
  </si>
  <si>
    <t>Univerzitetna klinika za pljučne bolezni in alergijo Golnik</t>
  </si>
  <si>
    <t>Peter Korošec</t>
  </si>
  <si>
    <t>22807</t>
  </si>
  <si>
    <t>Aparat Immunocap ISAC Reader</t>
  </si>
  <si>
    <t>Dostopnost po dogovoru v pozno popoldanskem času ali med vikendom.</t>
  </si>
  <si>
    <t>Availability upon request in late afternoon and on weekends.</t>
  </si>
  <si>
    <t>Programsko, projektno in rutinsko delo.</t>
  </si>
  <si>
    <t>Program, project and routine work.</t>
  </si>
  <si>
    <t>www.klinika-golnik.si</t>
  </si>
  <si>
    <t>P3-0360</t>
  </si>
  <si>
    <t>Mitja Košnik</t>
  </si>
  <si>
    <t>Aleš Rozman</t>
  </si>
  <si>
    <t>25177</t>
  </si>
  <si>
    <t>Raziskovalna oprema molekularne in funkcijske genomike za področje pulmologije in alergologije</t>
  </si>
  <si>
    <t>digitalni mikroskop Nikon Coolscop tip II</t>
  </si>
  <si>
    <t>Paket št.13</t>
  </si>
  <si>
    <t>Diagnostika pljučnega raka</t>
  </si>
  <si>
    <t>Osebje Lab. za citologijo in patologijo
 Osebje oddelka za bronhoskopijo</t>
  </si>
  <si>
    <t>Raziskovalna oprema molekularne in funkcijske genomike za področje pulmologije in alergologije – 1. sklop</t>
  </si>
  <si>
    <t>centrifuga 5810 R</t>
  </si>
  <si>
    <t xml:space="preserve">ABI PRISM 7500 (real time PCR - kvantitativni PCR) </t>
  </si>
  <si>
    <t>J3-2532</t>
  </si>
  <si>
    <t>Matija Rijavec</t>
  </si>
  <si>
    <t>Diagnostika filiginskih mutacij in HAE ter cistične fibroze</t>
  </si>
  <si>
    <t>Osebje Lab. za imunologijo in molekularno biologijo</t>
  </si>
  <si>
    <t>NRI narrow band imaging CV-180 video procesor</t>
  </si>
  <si>
    <t>Osebje oddelka za bronhoskopijo</t>
  </si>
  <si>
    <t>NRI narrow band imaging CLV-180 izvor svetlobe</t>
  </si>
  <si>
    <t>raziskovalna oprema molekularne in funkcijske genomike za področje pulmologije in alergologije – 2. sklop</t>
  </si>
  <si>
    <t>invertni mikroskop IX51</t>
  </si>
  <si>
    <t>Celična kultivacija</t>
  </si>
  <si>
    <t>Osebje Lab. za imunologijo in molekularno biologiojo
Osebje Lab. za citologijo in patologijo</t>
  </si>
  <si>
    <t>Matjaž Fležar</t>
  </si>
  <si>
    <t>15710</t>
  </si>
  <si>
    <t>VMAX Encore 22D</t>
  </si>
  <si>
    <t>Funkcionalne meritve na področju pulmologije</t>
  </si>
  <si>
    <t>Osebje oddelka za respiratorno funkcijsko diagnostiko</t>
  </si>
  <si>
    <t>Aparat Miseg sistem C093 Sekvenator</t>
  </si>
  <si>
    <t>NGS - Next Generation Sequencing</t>
  </si>
  <si>
    <t>Paket.št.16</t>
  </si>
  <si>
    <t>Genomska analiza kompleksnih vzorcev</t>
  </si>
  <si>
    <t>Osebje Lab. za imunologijo in molekularno biologijo
Osebje Lab. za citologijo in patologijo</t>
  </si>
  <si>
    <t>Univerza na Primorskem, Inštitut Andrej Marušič</t>
  </si>
  <si>
    <t>P1-0294</t>
  </si>
  <si>
    <t>Tomaž pisanski</t>
  </si>
  <si>
    <t>Mobilna integruirana vzorčevalno meteorološka postaja</t>
  </si>
  <si>
    <t>Mobile integrated meteorological station</t>
  </si>
  <si>
    <t>Merilna naprava je namenjena merjenju meteoroloških parametrov in meritvi kakovosti zraka.</t>
  </si>
  <si>
    <t>Equipment is intended for meteorological measurments and for monitoring of air pollution</t>
  </si>
  <si>
    <t>Meteorološke meritve in meritve kakovosti zraka – PM10.</t>
  </si>
  <si>
    <t>meteorological measurements and monitoring of air pollution</t>
  </si>
  <si>
    <t>110,113,120,124,127,128</t>
  </si>
  <si>
    <t>http://www.iam.upr.si/sl/oddelki/ot/raziskovalna-oprema/</t>
  </si>
  <si>
    <t>Pogodba z gospodarstvom</t>
  </si>
  <si>
    <t>Jure Praznikar, Miha Perosa</t>
  </si>
  <si>
    <t xml:space="preserve"> CELICA, biomedicinski center, d.o.o.</t>
  </si>
  <si>
    <t>P3-0310</t>
  </si>
  <si>
    <t>Robert Zorec</t>
  </si>
  <si>
    <t>03702</t>
  </si>
  <si>
    <t>Kamera EM-CCD iXON DU-885</t>
  </si>
  <si>
    <t>Camera EM-CCD iXON DU-885</t>
  </si>
  <si>
    <t>27.931,50</t>
  </si>
  <si>
    <t xml:space="preserve">Najava pri skrbniku opreme najmanj 15 dni pred želenim terminom uporabe. Določen termin v skladu z razpoložljivostjo. Terminska souporaba v 24-urnih sklopih. </t>
  </si>
  <si>
    <t xml:space="preserve">Reservation with the equipment coordinator at least 15 days in advance. The booking in accordance to availability. Term use in 24-hour time period. </t>
  </si>
  <si>
    <t>Slikanje živih in fiksiranih celic, shranjevanje in analiza slik</t>
  </si>
  <si>
    <t>Imaging live and fixed cells, storage and analysis of images</t>
  </si>
  <si>
    <t>30 eur/uro</t>
  </si>
  <si>
    <t>http://celica.si/lab.php?id=7</t>
  </si>
  <si>
    <t>člani programske skupine</t>
  </si>
  <si>
    <t>I0-0034-1683</t>
  </si>
  <si>
    <t>Uporabniki infrastrukturnega programa Večnimensijska mikroskopija</t>
  </si>
  <si>
    <t>Kamera EM-CCD iXON DU-997</t>
  </si>
  <si>
    <t>Camera EM-CCD iXON DU-997</t>
  </si>
  <si>
    <t>43.817,25</t>
  </si>
  <si>
    <t>Nanomehanooptična mikroskopija</t>
  </si>
  <si>
    <t>Nanomchanooptical microscopy</t>
  </si>
  <si>
    <t>21.658,89</t>
  </si>
  <si>
    <t>Oprema za hitro zajemanje AWX/3543/P</t>
  </si>
  <si>
    <t>Equipment for fast data acquisition AWX/3543/P</t>
  </si>
  <si>
    <t>Zeis LSM 700 - konfokalni mikroskop</t>
  </si>
  <si>
    <t>Zeis LSM 700 - confocal microscope</t>
  </si>
  <si>
    <t>ZVKDS</t>
  </si>
  <si>
    <t>L1-5453</t>
  </si>
  <si>
    <t>Polonca Ropret</t>
  </si>
  <si>
    <t>Kombiniran Ramanan - FTIR spektrometer sklopljen z mikroskopom: Raman komponenta</t>
  </si>
  <si>
    <t>Combined Raman - FTIR spectrometer coupled to a microscope</t>
  </si>
  <si>
    <t>Oprema je dostopna po predhodnem dogovoru s skrbnikom opreme. Kontakt po elektronski pošti: polona.ropret@zvkds.si Cena ure: 100 Eur + DDV za ramansko komponento in 70 Eur + 20% DDV za FTIR komponento</t>
  </si>
  <si>
    <t xml:space="preserve">The research equipment is available after consensus with its caretaker that can be done by e-mail: polona.ropret@rescen.si . The price per hour is 100 Eur + DDV. </t>
  </si>
  <si>
    <t>Oprema je namenjena za spektroskopsko analizo materialov. Ramanska komponenta ima v svoji konfiguraciji 5 valovnih dolžin za vzbujanje, tako da omogoča analizo velikega števila različnih materialov. Valovne dolžine laserjev za vzbujanje: 785, 633, 514, 488 in 458 nm.</t>
  </si>
  <si>
    <t>100 €+20% DDV</t>
  </si>
  <si>
    <t>www.zvkds.si</t>
  </si>
  <si>
    <t>ZVKDS, Raziskovalni inštitut</t>
  </si>
  <si>
    <t>ZVKDS, Naravoslovni oddelek</t>
  </si>
  <si>
    <t>ZAG</t>
  </si>
  <si>
    <t>Kombiniran Ramanan - FTIR spektrometer sklopljen z mikroskopom: FTIR komponeta</t>
  </si>
  <si>
    <t>70 € +20% DDV</t>
  </si>
  <si>
    <t>Univerza v Mariboru, Medicinska fakulteta</t>
  </si>
  <si>
    <t>Marjan Slak Rupnik</t>
  </si>
  <si>
    <t>Dvofotonski laser Coherent Chameleon Ultra II</t>
  </si>
  <si>
    <t>Two-photon laser Chameleon Ultra II</t>
  </si>
  <si>
    <t>drugi javni in tržni viri</t>
  </si>
  <si>
    <t>Oprema je nameščena kot del centra za nelinerano mikroskopijo - predhodni telefonski dogovor s predstojnikom Inštituta za fiziologijo, doc. dr. Andražem Stožerjem</t>
  </si>
  <si>
    <t>Access to equiptment that is part of the center for nonlinear mikroscopy may be granted by a preceding telephone call with Head of Institute of Physiology, Assist. Prof. Andraž Stožer, MD, PhD</t>
  </si>
  <si>
    <t xml:space="preserve">Nelinearna mikroskopija. Mirkoskopija z dvo- in multifotonsko ekscitacijo. </t>
  </si>
  <si>
    <t>Non-linear microscopy. Two- and multiphoton excitation microscopy.</t>
  </si>
  <si>
    <t>1936, 2170</t>
  </si>
  <si>
    <t>https://mf.um.si/attachments/article/3449/PRESENTATION%20OF%20LABORATORIES%20OF%20THE%20FACULTY%20OF%20MEDICINE%20%20OF%20THE%20UNIVERSITY%20OF%20MARIBOR.pdf</t>
  </si>
  <si>
    <t>P3-0396</t>
  </si>
  <si>
    <t xml:space="preserve">Člani programske skupine. </t>
  </si>
  <si>
    <t>J3-9289</t>
  </si>
  <si>
    <t>Člani projektne skupine</t>
  </si>
  <si>
    <t>N3-0133</t>
  </si>
  <si>
    <t>Pokončni konfokalni mikroskopski sistem LEICA SP5</t>
  </si>
  <si>
    <t>Upright confocal microscope system LEICA SP5</t>
  </si>
  <si>
    <t>Paket 13, drugi javni viri</t>
  </si>
  <si>
    <t xml:space="preserve">Nelinearna mikroskopija. Mikroskopija živih celic. Mikroskopija časovnih vrst. Razlikovanje več barvil.   </t>
  </si>
  <si>
    <t>Non-linear microscopy.  Live cell imaging. Time lapse imaging. Multicolor dye discrimination.</t>
  </si>
  <si>
    <t>2861, 2862</t>
  </si>
  <si>
    <t>Maver Uroš</t>
  </si>
  <si>
    <t>Sistem Vitaprint za 3D BIOTISKANJNE</t>
  </si>
  <si>
    <t>Vitaprint 3D bioprinter</t>
  </si>
  <si>
    <t>ARRS, drugi javni in tržni viri</t>
  </si>
  <si>
    <t>Oprema je nameščena kot del Inštituta za biomedicinske vede - predhodni telefonski dogovor s predstojnikom Inštituta za biomedicinske vede, izr. Prof. dr. Uroš Maver</t>
  </si>
  <si>
    <t>The equipment is installed as part of the Institute of Biomedical Sciences - preliminary telephone agreement with the head of the Institute of Biomedical Sciences, Assoc. Prof. dr. Uroš Maver</t>
  </si>
  <si>
    <t>3D biotiskanje različnih polimernih materialov za namene biomedicinskega inženirstva (regenerativna medicina, in vitro modeli boleznih in tkiv)</t>
  </si>
  <si>
    <t>3D bioprinting of various polymeric materials for biomedical engineering purposes (regenerative medicine, in vitro models of diseases and tissues)</t>
  </si>
  <si>
    <t>P3-0036, I0-0029, J1-2470, J3-2538, L4-1843, J3-1762, J2-1725, J1-9169, MR-Marko Milojević, MR-Jernej Vajda</t>
  </si>
  <si>
    <t>Vključeni raziskovalci</t>
  </si>
  <si>
    <t>2413-001</t>
  </si>
  <si>
    <t>Univerza na Primorskem Fakulteta za vede o zdravju</t>
  </si>
  <si>
    <t>I0-0035</t>
  </si>
  <si>
    <t>Katja Bezek</t>
  </si>
  <si>
    <t>Mikropretočni sistem/inkubator za gojenje celičnih kultur, bakterij, kvasovk ter sferoidov z možnostjo kontrole temperature, pretoka medija in z možnostjo avtomatizirane fluorescentne mikroskopije</t>
  </si>
  <si>
    <t>Microfluidic system</t>
  </si>
  <si>
    <t>50% Paket 16 ARRS, 50% projekti in programi ARRS</t>
  </si>
  <si>
    <t>Mikropretočni sistem CellASIC ONIX2 se nahaja na Onkološkem inštitutu, Zaloška cesta 2, 1000 Ljubljana. Nahaja se na pultu in je povezan z računalnikom. Poskus poteka v komercialno dostopnih ploščicah, primernih za napravo, ki se priklopijo na nastavek naprave in vakumsko zaprejo. Nadzor sistema je mogoč preko programske opreme na računalniku.</t>
  </si>
  <si>
    <t>The CellASIC ONIX2 microfluidic system is located at the Institute of Oncology, Zaloška 2, SI-1000 Ljubljana on the counter, connected to the computer. The experiment takes place in commercially available plates suitable for the device. The plates are connected to the device and vacuum sealed prior to experiment. System monitoring is possible through the computer software.</t>
  </si>
  <si>
    <t>Mikropretočni sistem CellASIC ONIX2 omogoča nadzor pretoka raztopin, temperature in atmosfere neposredno spremljanje dogajanja preko mikroskopa. Omogoča delo s celicami v suspenziji in s pritrjenimi celicami; spremljanje diferenciacije in odziva različnih celičnih linij v času, določanje delovanja protimikrobnih sredstev, spremljanje in preprečevanje tvorbe biofilma, določanje interakcij patogenih mikroorganizmov na modelu celičnih linij.</t>
  </si>
  <si>
    <t>The CellASIC ONIX2 microfluidic system enables monitoring of the flow, temperature and atmosphere and the direct monitoring of the experiment through the microscope. It allows working with cells in suspension and with attached cells; monitoring the differentiation and response of cell lines in time, determining the action of antimicrobial agents, monitoring and preventing the formation of biofilm, determining the interactions of pathogenic microorganisms on the cell line model.</t>
  </si>
  <si>
    <t xml:space="preserve">https://fvz.upr.si/raziskovanje/# </t>
  </si>
  <si>
    <t>Paket 16 - 183</t>
  </si>
  <si>
    <t>Nejc Šarabon</t>
  </si>
  <si>
    <t>Ultrazvočni aparat MINDRAY RESONA 7</t>
  </si>
  <si>
    <t>The MINDRAY RESONA 7 ultrasound</t>
  </si>
  <si>
    <t>30% Paket 18 ARRS, 70% projekti in programi ARRS</t>
  </si>
  <si>
    <t xml:space="preserve">Ultrazvočni aparat MINDRAY RESONA 7 se nahaja na UP FVZ (lokacija Laboratorij Bori). Celovit sistem je računalniško in programsko podprt. Pripadajoče sonde in potrošni material so nameščeni na namenskem vozičku in delujejo kot celovit sistem. Skladno z notranjimi pravili uporabe raziskovalne opreme, poteka dostop do opreme na naslednji način: dopis predstojniku katedre za kineziologijo + koordinatorju uporabe opreme - usklajevanje urnikov uporabe.    </t>
  </si>
  <si>
    <t xml:space="preserve">The Mindray Resona 7 ultrasound is located at UP FVZ (location Laboratory Bori). The complete system is computer and software supported. The associated probes and consumables are mounted on a dedicated trolley and act as a complete system. In accordance with the internal rules for the use of research equipment, access to the equipment is as follows: letter to the head of the Department of Kinesiology + coordinator of the use of equipment - coordination of use schedules. </t>
  </si>
  <si>
    <t>Ultrazvočni aparat MINDRAY RESONA 7
omogoča raziskovanje na naslednjih
področjih:
- geometrijske lastnosti in trdnost/togost mišičnovezivnih struktur,
- urinarnega in vaskularnega sistema,
- telesne sestave – sestave telesnih tkiv pri človeku. Ultrazvok bo pripomogel k analizi in varovanju zdravja populacije v različnih življenjskih obdobjih (otroci in mladostniki, aktivna populacija, starostniki), k razvoju znanosti in stroke na področju zdravja ter k združevanju več znanstvenih in strokovnih disciplin.</t>
  </si>
  <si>
    <t xml:space="preserve">The MINDRAY RESONA 7 ultrasound
enables research in the following areas:
- stiffness and morphological properties of muscle-tendon complexes,
- urinary and vascular system,
- human body (tissue) composition. Ultrasound will help to analyze and protect the health of the population at different stages of life (children and adolescents, active population, the elderly), to develop science and profession in the field of health and to combine several scientific and professional disciplines. </t>
  </si>
  <si>
    <t>Paket 18 - 90</t>
  </si>
  <si>
    <t>P5-0147</t>
  </si>
  <si>
    <t>Šarabon</t>
  </si>
  <si>
    <t>L5-1845</t>
  </si>
  <si>
    <t>Voglar, Šarabon, Kozinc, Smajla</t>
  </si>
  <si>
    <t>Univerza v Mariboru, Fakulteta za naravoslovje in matematiko</t>
  </si>
  <si>
    <t>2547-022</t>
  </si>
  <si>
    <t>dr. Uroš Tkalec</t>
  </si>
  <si>
    <t>Optična pinceta z modulom za fluorescenco</t>
  </si>
  <si>
    <t>Optical tweezers with a fluorescence module</t>
  </si>
  <si>
    <t>Za dostop do opreme prosim pošlji email na uros.tkalec@um.si s kratkim opisom predvidenega dela in oceno časa, ki je potreben za dokončanje le tega.</t>
  </si>
  <si>
    <t>In order to access the equipment please write an email to uros.tkalec@um.si with a brief description of the work planed and the approximate time needed to complete it.</t>
  </si>
  <si>
    <t>Optična pinceta je raziskovalna naprava, ki uporablja zelo zgoščen laserski žarek z namenom zagotoviti privlačno ali odbojno silo (tipično velikostnega reda pN) odvisno od razlike v lomnem količniku za držanje in premikanje mikroskopsko majhnih dielektričnih predmetov. Na Inštitutu za fiziko jo uporabljamo za raziskovalne in izobraževalne namene.</t>
  </si>
  <si>
    <t>Optical tweezers are a scientific instrument that uses a highly-focused laser beam to provide an attractive or repulsive force (typically on the order of pN), depending on the refractive index mismatch to physically hold and move microscopic dielectric objects. At the Institute of Physics this equipment is used for research and educational purposes.</t>
  </si>
  <si>
    <t>15987, 16356</t>
  </si>
  <si>
    <t>https://www.fnm.um.si/index.php/raziskovalna-dejavnost/institut-za-fiziko/</t>
  </si>
  <si>
    <t>Uroš Tkalec, Rok Štanc</t>
  </si>
  <si>
    <t>Center odličnosti CIPKeBiP</t>
  </si>
  <si>
    <t>2990-001</t>
  </si>
  <si>
    <t>OI-0048</t>
  </si>
  <si>
    <t>US for heart ALOKA ProSound ALPHA 7 Premier</t>
  </si>
  <si>
    <t>85% Evropski sklad za regionalni razvoj, 15% Ministrstvo pristojno za znanost; operacija številka OP13.1.1.2.02.0005</t>
  </si>
  <si>
    <t>Prof.Dr. Dušan Turk, Institut Jožef Stefan, Jamova cesta 39, 1000 Ljubljana.</t>
  </si>
  <si>
    <t>Prof.Dr. Dušan Turk,  Jožef Stefan Institute, Jamova cesta 39, 1000 LJubljana</t>
  </si>
  <si>
    <t>Instrument  is diagnostic ultrasound system used for hearth visualization/imiging and the assesmet of cardiac function. System includes standard ultrasound configuration with several different probes for heart examination and additional software equipment for data retrieval and analysis.</t>
  </si>
  <si>
    <t>CO-RO 42/2011</t>
  </si>
  <si>
    <t>www.cipkebip.org</t>
  </si>
  <si>
    <t>Iščemo novega uporabnika</t>
  </si>
  <si>
    <t>12266</t>
  </si>
  <si>
    <t>Leica sistem za nelinearno nanoskopijo v tandemski izvedbi</t>
  </si>
  <si>
    <t xml:space="preserve">Leica System for non-linear nanoscopy in tandem configuration </t>
  </si>
  <si>
    <t>Prof.Dr. Marjan Slak Rupnik, Univerza v Mariboru, Medicinska fakulteta, Ljubljanska 5, 2000 Maribor</t>
  </si>
  <si>
    <t>Prof.Dr. Marjan Slak Rupnik, University of Mariboru, Medical faculty, Ljubljanska 5, 2000 Maribor</t>
  </si>
  <si>
    <t>Pokončni nelinerani mikroskop se uporablja za spremljanje in kvantifikacijo fizioloških procesov v intaktnih tkivih in organih. Osnova tega mikroskopa omogoča montiranje bioloških vzorcev večjih dimenzij, hkrati pa za vzbujanje fluorescence uporablja infrardeči laser, ki prodira globoko v tkivo. Upravljanje s laserskim žarkom, ki je podlaga vzbujanju fluorescence je lahko relativno počasno za zajemanje visokoločljive morfološke slike oziroma spremljanje počasnih fizioloških sprememb. Po drugi strani pa lahko laser premikamo po vzorcu tudi z veliko hitrostjo, kar omogoča snemanje fizioloških procesov z milisekundno časovno ločljivostjo. Na detektorski strani je v skenirni glavi nameščem klasičen sistem visokoobčutljivih fotodiod z možnostjo  spektralne ločljivosti. Za doseganje izjemnega napredka v detekciji najšibkejših signalov fluorescence in bioluminiscence pa je neposredno na mikroskop  nameščen še sistem ne-deskeniranih visokoobčutljivih fotodiod.</t>
  </si>
  <si>
    <t>An upright nonlinear microscope is used to monitor and quantification of physiological processes in intact tissues and organs. The basis of this microscope enables mounting of biological samples of bigger dimensions and at the same time utilizes deep-penetrating infrared laser light to excite fluorescence. Handling of the laser beam used for fluorescence excitation can be relatively slow to improve the high spatially resolved morphological images or monitoring of relatively slow physiological processes. On the other hand we can move the laser beam over the sample using a high speed mode, which enables monitoring of the physiological processes with millisecond time resolution. The detector side consists of a classical system of high gain photodiodes with a possibility of spectral resolution. The major advance in detection of the faintest signals of fluorescence or bioluminescence comes from the direct mounting the system of non-descanned high resolution photodiodes.</t>
  </si>
  <si>
    <t>CO-RO 49/2011 (skupaj z CO-RO 50/2011)</t>
  </si>
  <si>
    <t>UMb-Medicinska fakulteta; Marjan Slak Rupnik</t>
  </si>
  <si>
    <t>IO-0048</t>
  </si>
  <si>
    <t>CIPKeBiP</t>
  </si>
  <si>
    <t>Akustooptični delilec žarka (AOBS) s spektralnimi detektorji</t>
  </si>
  <si>
    <t>Leica Acoustooptical beamsplitter (AOBS) with spectral detectors</t>
  </si>
  <si>
    <t>Sistem za upravljanje z nelinearnim virom svetlobe  se uporablja za poseganje v fiziološke procese v intaktnih tkivih in organih. Osnova tega sistema omogoča prostorsko omejeno vplivanje na fiziološke procese znotraj posamezne celice tudi globlje v intaktnem tkivu. Upravljanje s laserskim žarkom, ki je podlaga procesom fotolize ali deplecije stimulirane emisije je lahko relativno počasno za dolgoročno spreminjanje razmer v celici ali pa izredno kratkotrajno za sprožanje izredno kratkoživih pojavov, pod milisekundno časovno ločljivostjo. Osnova spreminjanja laserskega žarka je elektrooptični modulator, ki natančno določa trajanje in moč laserske svetlobe v žarišču.</t>
  </si>
  <si>
    <t>Acoustooptical beamsplitter (AOBS) with spectral detectors is used to interfere with physiological processes in intact tissues and organs. The basis of this microscope enables spatially limited interference within single cells in biological samples of bigger dimensions. Handling of the laser beam used for photolysis or depletion of stimulated emission can be relatively slow to enable long-term spatially resolved manipulation of the cellular processes or in high speed mode, which enables triggering of transient sub-millisecond events. The basis of laser light manipulation is electrooptical modulator that can precisely set the duration and power of the laser light in the focal point.</t>
  </si>
  <si>
    <t>CO-RO 50/2011 (skupaj z  CO-RO 49/2011)</t>
  </si>
  <si>
    <t>3702</t>
  </si>
  <si>
    <t>Ti:safirski laser</t>
  </si>
  <si>
    <t>Ti:Saphire laser</t>
  </si>
  <si>
    <t>Prof.Dr. Robert Zorec, Univerza v Ljubljani, Medicinska fakulteta, Institut za patološko fiziologijo, Zaloška 4, 1000 Ljubljana</t>
  </si>
  <si>
    <t>Prof.Dr. Robert Zorec, University of Ljubljana, Medical Faculty, Institute of Pathological Physiology, Zaloška cesta 4, 1000 Ljubljana</t>
  </si>
  <si>
    <r>
      <t>Raziskovalna oprema Nano-optična mikroskopija s tehnologijo STED omogoča opazovanje živih struktur z ločljivostjo 20 do 60 nm. Temeljni del opreme sta fluorescenčna mikroskopa s stabilnim ogrodjem, kar omogoča dolgotrajno snemanje celic brez premikov goriščne ravnine ali vidnega polja. Mikroskopa s pripadajočo strojno in programsko opremo morata stati na protitresljajni mizi, opremljeni s Faradayevo kletko, laserski skenirni modul za nelinearno optiko, pulzna laserja, laserji in diode za tri valovne dolžine, optoakustični modulator in deflector, programska oprema za zajemanje in analizo (odprtega značaja da omogoča lasten razvoj).  Poleg ključne opreme, je potrebno v laboratoriju imeti namizno centrifugo, CO2 inkubator z nastavkom za mikroskop, zmrzovalnik/hladilnik, in preprost invertni delovni</t>
    </r>
    <r>
      <rPr>
        <i/>
        <sz val="10"/>
        <rFont val="Arial Narrow"/>
        <family val="2"/>
        <charset val="238"/>
      </rPr>
      <t xml:space="preserve"> mikroskop za pregledovanje preparatov.</t>
    </r>
  </si>
  <si>
    <t>Research equipment Nano-optical microscopy with technology STED  allows the observation of live objects at resolution of 20 to 60 nm. The key parts of the system consist of the upright and inverted microscopes with stable body to prevent long term focus drifts. These are to be mounted on an antivibrational table with a Faraday cage to enable use o electrical equipment in optical measurements. Laser scanning module with electronics, pulse lasers with long (tunable) wavelength, lasers and diodes for excitation of probes, software equipment for data acquisition and data analysis (permitting own software implementation).In addition to the key instrumentation one needs to acquire bench top centrifuge, CO2 incubator with a chamber to be mounted onto the stage of the microscope, freezer/refrigerator and a routine inverted microscope.</t>
  </si>
  <si>
    <t>CO-RO 23/2010 (Skupaj z CO-RO 39/2011, CO-RO 40/2011, CO-RO 46/2011, CO-RO 54/2011)</t>
  </si>
  <si>
    <t>UL-Medicinska fakulteta; Robert Zorec</t>
  </si>
  <si>
    <t>Mikroskop z lasersko diodo 405 nm CW</t>
  </si>
  <si>
    <t>Microscope with laser diode 405 nm CW</t>
  </si>
  <si>
    <t>Slikanje živih in fiksiranih celic</t>
  </si>
  <si>
    <t>Imaging live and fixed cells</t>
  </si>
  <si>
    <t>CO-RO 46/2011 (Skupaj z CO-RO 23/2010, CO-RO 39/2011, CO-RO 40/2011, CO-RO 54/2011)</t>
  </si>
  <si>
    <t>Komponente za manipulacijo fluorescenčnega signala</t>
  </si>
  <si>
    <t>Components for fluorescence signal manipulation</t>
  </si>
  <si>
    <t>CO-RO 40/2011 (Skupaj z CO-RO 23/2010, CO-RO 39/2011, CO-RO 46/2011, CO-RO 54/2011)</t>
  </si>
  <si>
    <t>Supercontinuum triple laser za mikroskop</t>
  </si>
  <si>
    <t>The Supercontinuum Triple Laser for the microscope</t>
  </si>
  <si>
    <t>Vir osvetljevanja za slikanje živih in fiksiranih celic</t>
  </si>
  <si>
    <t>Light soruce for imaging live and fixed cells</t>
  </si>
  <si>
    <t>CO-RO 39/2011 (Skupaj z CO-RO 23/2010, CO-RO 40/2011, CO-RO 46/2011, CO-RO 54/2011)</t>
  </si>
  <si>
    <t>Kombinirana super resolucijska svetlobna mikroskopija</t>
  </si>
  <si>
    <t>Superresolution Combined Light Microscopy</t>
  </si>
  <si>
    <t xml:space="preserve">Slikanje živih in fiksiranih celic s super-ločljivostno mikroskopijo. </t>
  </si>
  <si>
    <t>Imaging live and fixed cells with super-resolution microscpy</t>
  </si>
  <si>
    <t>CO-RO 54/2011  (Skupaj z CO-RO 23/2010, CO-RO 39/2011, CO-RO 40/2011, CO-RO 46/2011)</t>
  </si>
  <si>
    <t>12278</t>
  </si>
  <si>
    <t>Pretočni citometer-analizator FACSCanto II 2LSR 5/3 COMPLETE</t>
  </si>
  <si>
    <t>BD  FACSCanto II 2LSR 5/3 COMPLETE Flow Cytometry</t>
  </si>
  <si>
    <t>Prof.Dr. Igor Križaj, Institut Jožef Stefan, Jamova cesta 39, 1000 Ljubljana.</t>
  </si>
  <si>
    <t>Prof.Dr. Igor križaj, Jožef Stefan  Institute, Jamova cesta 39, 1000 LJubljana</t>
  </si>
  <si>
    <t>Flow cytometry with a routine inverted microscope is used to measure and analyse physical and chemical characteristics of individual cells as they travel in suspension one by one through sensor. As the cells pass through the laser (488nm, 633nm), the fluorochromes attached to the cells absorb light and then emit a specific color of light depending on the type of fluorochrome.</t>
  </si>
  <si>
    <t>CO-RO 45/2011</t>
  </si>
  <si>
    <t>IJS; Igor Križaj</t>
  </si>
  <si>
    <t>Maja Rupnik</t>
  </si>
  <si>
    <t>Aparat za reakcijo PCR v realnem času z opcijo reakcije HRM</t>
  </si>
  <si>
    <t>Aparat ROTOR-GENE Q, 5-PLEX HRMReal-time PCR device with HRM (High Resolution Melt) option</t>
  </si>
  <si>
    <t>Prof.Dr. Maja Rupnik, Nacionalni laboratorij za zdravje, okolje in hrano, Prvomajska ulica 1, 2000 Maribor</t>
  </si>
  <si>
    <t>Prof.Dr. Maja Rupnik,National laboratory for health, environment and food, Prvomajska ulica 1, 2000 Maribor</t>
  </si>
  <si>
    <t>Reakcija PCR v realnem času se uporablja za zaznavanje genov ali genskih odsekov v genomu ter v kvantitativni izvedbi za spremljanje izražanja genov. Z analizo talitvene krivulje pomnoženih odsekov se lahko določajo mutacije v pomnoženih odsekih, genotipizacija ter analiza metilacije. Talitvena krivulja z visoko ločljivostjo je izboljšava te metode, ki omogoča natančnejšo analizo variabilnosti in lahko zazna eno samo spremenjeno bazo.</t>
  </si>
  <si>
    <t>Real time PCR is used for detection of genes or gene regions within the genome and in the quantitative form also for analysis of gene expression. Melting curve analysis of amplified fragments is used for detection of mutations in amplified products, for genotyping or for analysis of metilation. High resolution melting is further upgrade that enables much more exact analysis and also detection of single mutations.</t>
  </si>
  <si>
    <t>CO-RO 9/2010</t>
  </si>
  <si>
    <t>P3-0387</t>
  </si>
  <si>
    <t>NLZOH; Maja Rupnik</t>
  </si>
  <si>
    <t>Hlajena centrifuga za volumne do 500 ml</t>
  </si>
  <si>
    <t>Cooling centrifuge for volumes to 500 ml</t>
  </si>
  <si>
    <t>Manjša laboratorijska oprema-hladilna centrifuga za volumne do 500 ml</t>
  </si>
  <si>
    <t>Small laboratory equipment-Cooling centrifuge for volumes to 500 ml</t>
  </si>
  <si>
    <t>CO-RO 15/2011</t>
  </si>
  <si>
    <t>Enej Kuščer</t>
  </si>
  <si>
    <t>23483</t>
  </si>
  <si>
    <t>Laboratorijski bioreaktor</t>
  </si>
  <si>
    <t>Sartorius Stedim Systems GmbH Fermenter BIOSTAT Cplus 20L</t>
  </si>
  <si>
    <t>Dr. Enej Kuščer, Acies Bio d.o.o., Tehnološki park 21, 1000 Ljubljana.</t>
  </si>
  <si>
    <t>Sistem za gojenje mikroorganizmov (MO) in celičnih kultur (CC) vključuje serijo stresalnikov, inkubatorjev in bioreaktorjev, ki bodo omogočali sočasno gojenje večjega števila MO in CC kultur v različnih volumnih (od volumna nekaj mililitrov do 100 litrov), zagotavljali natančno regulacijo in optimizacijo pogojev za pridobivanje bio mase in izražanje proteinov (uravnavanje temperature, pH, prezračevanje, dodajanje hranil in hitrost mešanja), zagotavljali pogoje za sterilno delo in preprečevali izpust genetsko spremenjenih organizmov v okolje.</t>
  </si>
  <si>
    <t>Production of proteins and synthetic bio-active molecules - System for cultivation of microorganisms and cell cultures, includes a series of shakers, incubators and bioreactors that will allow parallel cultivation of a larger number of MO and CC cultures on a different volume scale (from a few milliliters to 100 liters), allowing precise regulation and optimization of growth and expression conditions (temperature, pH, aeration, feeding and mixing speed) and providing the conditions for sterile work, and preventing the release of genetically modified organisms into the environment.</t>
  </si>
  <si>
    <t>P4-0116</t>
  </si>
  <si>
    <t>Acies Bio d.o.o.; Ines Mandić Mulec</t>
  </si>
  <si>
    <t>interni projekti</t>
  </si>
  <si>
    <t>Acies Bio d.o.o.</t>
  </si>
  <si>
    <t>Pilotski biorektor I</t>
  </si>
  <si>
    <t>Sartorius Stedim Systems GmbH Fermenter BIOSTAT D-DCU II 100L</t>
  </si>
  <si>
    <t>Pilotski bioreaktor II</t>
  </si>
  <si>
    <t>Sartorius Stedim Systems GmbH Fermenter BIOSTAT Dplus 150L for microbial fermentation and cell culture</t>
  </si>
  <si>
    <t>Stresalni inkubator (multitron)</t>
  </si>
  <si>
    <t>INFORS Multitron II (two-deck)</t>
  </si>
  <si>
    <t>Centrifugalni evaporator</t>
  </si>
  <si>
    <t>Centrifugal evaporator</t>
  </si>
  <si>
    <t>Preparativni HPLC sistem</t>
  </si>
  <si>
    <t>Preparative HPLC system</t>
  </si>
  <si>
    <t>Branko Jenko</t>
  </si>
  <si>
    <t>Analitski HPLC</t>
  </si>
  <si>
    <t>Analytical HPLC</t>
  </si>
  <si>
    <t>Branko Jenko, Jenko d.o.o., Vrbljene 58, 1298 Ig</t>
  </si>
  <si>
    <t>interni projekti Jenko d.o.o.</t>
  </si>
  <si>
    <t>Jenko d.o.o.</t>
  </si>
  <si>
    <t>9901</t>
  </si>
  <si>
    <t>Sklop kemijskih reaktorjevod 100ml do 500 ml</t>
  </si>
  <si>
    <t>Laboratory chemical reactors from 100 to 500 ml</t>
  </si>
  <si>
    <t>Uporabljal se bo za sinteze malih molekul. Omogočil bo širok nabor reakcij v smislu rkc volumnov ( od 100 do 500 ml), temperatur ( -90 oC do + 200 oC) in tlakov ( od vakuuma do 150 B).</t>
  </si>
  <si>
    <t>It is used for the synthesis of small molecules. It allowed a wide range of reactions within the meaning of RCC volumes (100 to 500 ml), temperatures (-90 ° C to + 200 ° C) and pressure (from vacuum to 150 B).</t>
  </si>
  <si>
    <t>CO-RO 35/2011</t>
  </si>
  <si>
    <t>LC-MS sistem za identifikacijo in kvantifikacijo malih molekul</t>
  </si>
  <si>
    <t>LC-MS system for identification and quantification of small molecules (Thermo Scientific  TSQ Quatum Access MAX/Accela 1250 )</t>
  </si>
  <si>
    <t xml:space="preserve">LC-MS sistem se uporablja za identifikacijo, strukturno potrditev in količinsko določitev majhnih molekul. Sistem je sestavljen iz HPLC sistema, ki je opremljen s črpalko, avtomatski vzorčevalnikom in UV / VIS detektorjem. </t>
  </si>
  <si>
    <t xml:space="preserve">LC-MS system is used for identification, structural confirmation and quantitative determination of small compounds. The system is composed of a HPLC system, equipped with a pump, autosampler and UV/VIS detector. </t>
  </si>
  <si>
    <t>CO-RO 44/2011</t>
  </si>
  <si>
    <t>interni projekti  Acies Bio d.o.o.</t>
  </si>
  <si>
    <t>Nataša Poklar Ulrih</t>
  </si>
  <si>
    <t>10873</t>
  </si>
  <si>
    <t>Visokozmogljivi tekočinski kromatograf</t>
  </si>
  <si>
    <t>High performance HPLC (Agilent Technologies  Agilent 1260)/</t>
  </si>
  <si>
    <t>Prof.Dr. Nataša Poklar Ulrih, Univerza v Ljubljani, Biotehniška fakulteta, Jamnikarjeva 101, 1000 Ljubljana.</t>
  </si>
  <si>
    <t>Prof.Dr. Nataša Poklar Ulrih, University of Ljubljana, Biotechnical faculty, Jamnikarjeva 101, 1000 Ljubljana.</t>
  </si>
  <si>
    <t>Visokozmogljivi tekočinski kromatograf za analizo majhnih molekul.</t>
  </si>
  <si>
    <t>High performance HPLC for analysis of small molecules.</t>
  </si>
  <si>
    <t>CO-RO 33/2011</t>
  </si>
  <si>
    <t>P4-0121</t>
  </si>
  <si>
    <t>UL-BF; Nataša Poklar Ulrih</t>
  </si>
  <si>
    <t>CIPKEBIP</t>
  </si>
  <si>
    <t>Peter Rodič</t>
  </si>
  <si>
    <t>6058</t>
  </si>
  <si>
    <t xml:space="preserve">Aparatura za visokotlačno kromatografijo, računalnik Dell Optex 755 USFF, TP Link TL-SG1008D 10/100/1000 8-port, D-link USB </t>
  </si>
  <si>
    <t xml:space="preserve">High-pressure HPLC system  with computer Dell Optex 755 USFF, TP Link TL-SG1008D 10/100/1000 8-port, D-link USB </t>
  </si>
  <si>
    <t>Dr. Peter Rodič, Jožef Stefan Institute, Jamova cesta 39, 1000 LJubljana</t>
  </si>
  <si>
    <t>HPLC sistem za visokotlačno tekočinsko kromatografijo se uporablja za analitiko posebnih organskih spojin: težko hlapnih in termolabilnih spojin.</t>
  </si>
  <si>
    <t>HPLC system for high-pressure liquid chromatography is used for analytics of special organic compounds:  difficult-volatile and thermolabile compounds.</t>
  </si>
  <si>
    <t>CO-RO 32/2011 (skupaj z računalnikom CO-RO 37/2011)</t>
  </si>
  <si>
    <t>IJS; Urška Lavrenčič Štangar; Peter Rodič</t>
  </si>
  <si>
    <t>IJS; Dragan Mihailović</t>
  </si>
  <si>
    <t>KI; Miran Gabršček</t>
  </si>
  <si>
    <t>Paralelni reakcijski sistem s kontinuirnim sistemom spremljanja reakcij v realnem času z metodo FTIR</t>
  </si>
  <si>
    <t>Easy max Mettler and React IR45FTIR InSitu</t>
  </si>
  <si>
    <t>Sistem se uporablja za avtomatizirane vzporedne kemijske sinteze v manjšem obsegu. To vključuje instrument za spremljanje reakcij in analizo. Sistem omogoča natančne določitev pogojev za sintezo (temperatura, pH, tlak).</t>
  </si>
  <si>
    <t>System is used for automated parallel chemical synthesis on a smaller scale. It includes an instrument for monitoring of the reaction progress and analysis. System allows precise regulation conditions for synthesis (temperature, Ph, pressure).</t>
  </si>
  <si>
    <t>CO-RO 36/2011</t>
  </si>
  <si>
    <t>Ki; Miran Gabršček</t>
  </si>
  <si>
    <t>7561</t>
  </si>
  <si>
    <t>Dvokanalni spektrometer Dvokanalni flurimeter Quanta Master 40</t>
  </si>
  <si>
    <t>Modular double channel fluorimeter with Xe light source and detection range up to 900 nm</t>
  </si>
  <si>
    <t>Prof.Dr.Boris Turk, Institut Jožef Stefan, Odsek za biokemijo, molekularno in strukturno biologijo, Jamova cesta 39, Ljubljana</t>
  </si>
  <si>
    <t>Prof.Dr. Boris Turk, Jožef Stefan Institute, Jamova cesta 39, 1000 LJubljana</t>
  </si>
  <si>
    <t>Modularni, dvokanalni fluorimeter s Xe lučjo in z nastavljivimi režami monokromatorjev lahko pri merjenju simultano spremlja dve emisijski območji (dvokanalna opcija, T-konfiguracija). Instrument omogoča visokoobčutljivo detekcijo v območju od 200 nm do 900 nm na obeh kanalih.</t>
  </si>
  <si>
    <t>The modular, double channel fluorimeter with Xe light source and adjustable monocromator slits could during measurements simultaneously  monitor/scann two emission ranges (second channel option, T-configuration). Also it could enable high sensitivity detection in the range between 200 and 900 nm on both emission channels.</t>
  </si>
  <si>
    <t>CO-RO 79/2013</t>
  </si>
  <si>
    <t>IJS; Boris Turk</t>
  </si>
  <si>
    <t>Čitalec mikrotiterskih plošč Tecan</t>
  </si>
  <si>
    <t xml:space="preserve">Tecan Multi-functional spectrophotometer for microtiter plates </t>
  </si>
  <si>
    <t>Čitalec mikrotiterskih ploščic se uporablja na več stopnjah naših raziskav: za osnovno kvalitativno in kvantitativno spektralno analizo makromolekul, za analizo sprememb v različnih celičnih procesih v živih celicah in analizo specifičnih interakcij med makromolekulami.</t>
  </si>
  <si>
    <t xml:space="preserve">The microplate monochromator reader is used at multiple levels of our research: for basic qualitative and quantitative spectral analysis of macromolecules, analysis of the changes in various cellular processes in living cells and analysis of specific interactions between macromolecules. </t>
  </si>
  <si>
    <t>CO-RO 56/2012</t>
  </si>
  <si>
    <t>Nadgradnja mikroskopa Olympus</t>
  </si>
  <si>
    <t xml:space="preserve">Inverted fluorescence microscope Olympus IX81 with the incubation chamber (from Solent Scientific) attached to the platform of the Olympus microscope </t>
  </si>
  <si>
    <t>To preserve the characteristics of cells observed under the microscope these cells must be kept under optimal and controlled conditions, i.e. temperature, CO2 level (5%) and humidity must be controlled and maintained. Therefore, special incubation chamber together with control units must be mounted on the platform of the microscope, adjusted to the microscope type. Incubation chamber must enable optimal growing milieu for the cells, on the other hand it must allow the operator to access the sample as well as to perform all the necessary manipulation with the microscope. Temperature control is achieved with warm, filtered air, circulating from the separated heater unit into the acrylic enclosure where it is continuously circulated.</t>
  </si>
  <si>
    <t>CO-RO 16/2010</t>
  </si>
  <si>
    <t>Masni spektrometer Bruker ULTRAFLEXTREME tm maldi tof</t>
  </si>
  <si>
    <t>Bruker Mass spectrometer ULTRAFLEXTREME tm maldi tof</t>
  </si>
  <si>
    <t>Prof.Dr. Boris Turk, Institut Jožef Stefan, Jamova cesta 39, 1000 Ljubljana.</t>
  </si>
  <si>
    <t>Visoko resolucijska masna spektrometrija se uporablja za identifikacijo proteinov in njihovih posttranslacijskih modifikacij. To omogoča določitev molekulske mase proteinov in proteinskih kompleksov.</t>
  </si>
  <si>
    <t xml:space="preserve">High resolution mass spectrometer is used for the identification of proteins and their posttranslational modifications. It  enables molecular mass determination of intact proteins and protein complexes. </t>
  </si>
  <si>
    <t>CO-RO 25/2010</t>
  </si>
  <si>
    <t>Nano-HPLC instrument(EASY-nLC II LC-446)</t>
  </si>
  <si>
    <t xml:space="preserve">Thermo Scientific Nano-HPLC instrument(EASY-nLC II LC-446) </t>
  </si>
  <si>
    <t>Nanoflow HPLC enota se uporablja za nizko pretočno kromatografsko analizo (10-1000 nL / min). To je neposredno povezan z virom ESI masnega spektrometra tipa Thermo Scientific Orbitrap Velos. Nanoflow HPLC enota je opremljena z vakumskim razplinjevalnikom in temperaturno reguliranim avtovzorčevalnikom (1-10 obseg jul injiciranje).</t>
  </si>
  <si>
    <t>Nanoflow HPLC unit is used for low flow chromatographic analysis (10-1000 nL/min). It is connected directly to the ESI source of mass spectrometer Thermo Scientific Orbitrap Velos. Nanoflow HLPC unit is equiped with vacum degasser and temperature regulated autosampler (1-10 uL injection volumes).</t>
  </si>
  <si>
    <t>CO-RO 18/2010</t>
  </si>
  <si>
    <t>Spektrometer za cirkularni dihroizem (CD) in hitro mešanje »stopped-flow</t>
  </si>
  <si>
    <t xml:space="preserve">Circular Dichroism (CD) Spectropolarimeter with stopped-flow attachments </t>
  </si>
  <si>
    <t xml:space="preserve">Circular Dichroism Spectropolarimeter with fluorescence, absorbance detectors and the attachments for double mixing stopped flow kinetics. Bonus: linear dichroism, anisotropy, IR measurements. </t>
  </si>
  <si>
    <t>CO-RO 83/2013</t>
  </si>
  <si>
    <t>412</t>
  </si>
  <si>
    <t>Nadgradnja N-terminalnega aminokislinskega sekvenatorja</t>
  </si>
  <si>
    <t>Upgrade of N-terminal aminoacid sequencer/</t>
  </si>
  <si>
    <t>Prenova instrumenta za določanje zaporedja proteinov.</t>
  </si>
  <si>
    <t>Upgrading of instrument for determination of sequence of proteins</t>
  </si>
  <si>
    <t>CO-RO 17/2010</t>
  </si>
  <si>
    <t>Prof.Dr. Igor križaj, Jožef Stefan Institute, Jamova cesta 39, 1000 LJubljana</t>
  </si>
  <si>
    <t>Pretočni citometer – analizator se bo uporabljal za natančno določanje in ločevanje celic v populaciji, ki imajo določene morfološke ali biokemijske lastnosti.</t>
  </si>
  <si>
    <t>Flow cytometer - the analyzer is used for the precise determination and separation of cells in a population who have certain morphological and biochemical characteristics.</t>
  </si>
  <si>
    <t>CO-RO 34/2011</t>
  </si>
  <si>
    <t>Metka Lenassi</t>
  </si>
  <si>
    <t>6777</t>
  </si>
  <si>
    <t>Motoriziran pokončni raziskovalni mikroskop Axio Imager M2</t>
  </si>
  <si>
    <t>Motorized upright research microscope Axio Imager M2</t>
  </si>
  <si>
    <t>doc.dr. Metka Lenassi, Univerza v Ljubljani, Medicinska fakulteta, Institut za biokemijo, Vrazov trg 2, 1000 Ljubljana.</t>
  </si>
  <si>
    <t>Assistant Prof.Dr.Metka Lenassi, University of Ljubljana, Medical Faculty, Institute of Biochemistry, Vrazov trg 2, 1000 Ljubljana</t>
  </si>
  <si>
    <t>Mikroskop se uporablja za študij lokalizacije proteinskih komponent HOG signalne poti pri različnih organizmih, pri spremljanju morfoloških sprememb celic v odvisnosti od dejavnikov v okolju ter študiju interakcij med proteini.</t>
  </si>
  <si>
    <t>The microscope is used for the study of the localization of protein components of HOG signaling pathwayin different organisms,and the monitoring of morphological changes of cells as a function of the factors in the environment as well as for the study of interactions between proteins.</t>
  </si>
  <si>
    <t>CO-RO 70/2013</t>
  </si>
  <si>
    <t>P1-170</t>
  </si>
  <si>
    <t>UL-MF;Vita Dolžan;  Metka Lenassi</t>
  </si>
  <si>
    <t>Čitalec mikrotiterskih ploščic</t>
  </si>
  <si>
    <t>Multi-functional spectrophotometer for microtiter plates</t>
  </si>
  <si>
    <t>Assistant Prof.Dr. Metka Lenassi, University of Ljubljana, Medical Faculty, Institute of Biochemistry, Vrazov trg 2, 1000 Ljubljana</t>
  </si>
  <si>
    <t>Multifunkcionalen čitalec mikrotiterskih ploščic ima zelo raznolike funkcije (detektorje za UV-VIS, fluorescenco, kemiluminiscenco), uporabljamo pa ga za merjenje koncentracij in encimskih aktivnosti proteinov vpletenih v halotoleranco (npr. Hog1 kinaza, Hal2 fosfataza); optične gostote rastočih celic in koncentracij in kvalitete nukleinski kislin.</t>
  </si>
  <si>
    <t>The multi-functional microplate reader has very diverse functions (UV-VIS, fluorescence, chemiluminescence detectors) and is used for measuring concentrations and enzymatic activities of proteins involved in halotolerance (like Hog1 kinase, Hal2 phosphatase); optical density of growing cells and concentration and quality of nucleic acids.</t>
  </si>
  <si>
    <t>CO-RO 14/2010</t>
  </si>
  <si>
    <t>Nina Gunde-Cimerman</t>
  </si>
  <si>
    <t>5935</t>
  </si>
  <si>
    <t>Aparat za elektroforezo v pulzirajočem električnem polju (BIO-RAD CHEF-DIII CHILLER SYS)</t>
  </si>
  <si>
    <t>Pulsed field electrophoresis system instrument (BIO-RAD CHEF-DIII CHILLER SYS)</t>
  </si>
  <si>
    <t>Prof.Dr. Nina Gunde Cimerman, Univerza v Ljubljani, Biotehniška fakulteta, Oddelek za biologijo, Večna pot 111, 1000 Ljubljana</t>
  </si>
  <si>
    <t>Prof.Dr. Nina Gunde-Cimerman, University of Ljubljana, Biotechnical faculty, Department for Biology, Večna pot 111, 1000 Ljubljana</t>
  </si>
  <si>
    <t>Aparat za elektroforezo v pulzirajočem električnem polju omogoča visoko resolucijsko separacijo DNA fragmentov med 100 bp - do 10Mb, s spreminjajočim električnim poljem med elektrodama.</t>
  </si>
  <si>
    <t>Pulsed field electrophoresis system (PFGE) enables high resolution separation of DNA fragments between 100 bp – over 10 Mb, by alternating electrical field between electrode pairs with precise position.</t>
  </si>
  <si>
    <t>CO-RO 72/2013</t>
  </si>
  <si>
    <t>UL-BF; Vita Dolžan;  Nina Gunde-Cimerman</t>
  </si>
  <si>
    <t>Komplet rotacijskih stresalnikov</t>
  </si>
  <si>
    <t>Set rotary shakers</t>
  </si>
  <si>
    <t>Komplet treh rotacijskih stresalnikov</t>
  </si>
  <si>
    <t xml:space="preserve">Set of three rotary shakers </t>
  </si>
  <si>
    <t>CO-RO 61/2012</t>
  </si>
  <si>
    <t>Sašo Džeroski</t>
  </si>
  <si>
    <t>Računalniška gruča</t>
  </si>
  <si>
    <t>High performance cluster computer</t>
  </si>
  <si>
    <t>Prof.Dr. Sašo Džeroski, Institut Jožef Stefan, Jamova cesta 39, 1000 Ljubljana.</t>
  </si>
  <si>
    <t>Prof.Dr. Sašo Džeroski,  Jožef Stefan Institute, Jamova cesta 39, 1000 LJubljana</t>
  </si>
  <si>
    <t>Visokozmogljiv računalnik za kompleksno analizo podatkov.</t>
  </si>
  <si>
    <t>High performance cluster computer for complex analysis of data.</t>
  </si>
  <si>
    <t>CO-RO 29/2011 (skupaj z CO-RO 60/2012 in CO-RO 77/2013)</t>
  </si>
  <si>
    <t>IJS; Nada Lavrač; Sašo Džeroski</t>
  </si>
  <si>
    <t>Nadgradnja računalniške gruče II</t>
  </si>
  <si>
    <t>High performance cluster computer II</t>
  </si>
  <si>
    <t>CO-RO 60/2012 (skupaj z  CO-RO 29/2011 in CO-RO 77/2013)</t>
  </si>
  <si>
    <t>Nadgradnja računalniške gruče III</t>
  </si>
  <si>
    <t>High performance cluster computer III</t>
  </si>
  <si>
    <t>CO-RO 77/2013 (skupaj z  CO-RO 29/2011 in  CO-RO 60/2012)</t>
  </si>
  <si>
    <t>4988</t>
  </si>
  <si>
    <t>ITC (Isothermal titration calorimetry)</t>
  </si>
  <si>
    <t>Proteinska mikrokalorimetrija temelji na meritvah toplote, ki se sprosti ali porabi v interakciji med proteini in ligandi</t>
  </si>
  <si>
    <t xml:space="preserve">Protein microcalorimetry is based on measurements of heat that is released or consumed during the interaction between protein and ligand. </t>
  </si>
  <si>
    <t>CO-RO 55/2012</t>
  </si>
  <si>
    <t>IJS; Dušan Turk</t>
  </si>
  <si>
    <t>Kristalizacijska platforma - Sistemi za slikanje kristalov</t>
  </si>
  <si>
    <t>Crystalization platform - Systems for crystal imaging</t>
  </si>
  <si>
    <t>Sistem  je zmožen slikati 500 standardnih plošč s 96 luknjami na sobni temperaturi (20o) in najmanj 150 standardnih plošč s 96 luknjami pri nižji temperaturi (6-10°C). Slikanje je avtomatsko v predvidenih časovnih intervalih.</t>
  </si>
  <si>
    <t>System is capable of storing and imaging of 500 standard 96 well plates at room temperature (20o) and at least 150 standard 96 well plates at lower temperature (6-10°C). Imaging automatic in planned time intervals.</t>
  </si>
  <si>
    <t>CO-RO 78/2013</t>
  </si>
  <si>
    <t>Kristalizacijski robot</t>
  </si>
  <si>
    <t xml:space="preserve">Robot for chrystallization </t>
  </si>
  <si>
    <t>Kristalizacijski robot s sposobnostjo pipetiranja nanoliterskih  volumnov.</t>
  </si>
  <si>
    <t>Crystallization robot capable of pipetting of nano liter volumes</t>
  </si>
  <si>
    <t>CO-RO 67/2013</t>
  </si>
  <si>
    <t xml:space="preserve">Sistem za določanje kristalnih struktur makromolekul (Bruker  X8 PROTEUM) </t>
  </si>
  <si>
    <t xml:space="preserve">System for macromolekular crystal structure determination (Bruker  X8 PROTEUM) </t>
  </si>
  <si>
    <t>Sistem za določevanje struktur kristalov makromolekul je sestavljen iz rentgenskega generatorja )vir x-žarkov, detektorja, računalnikov in programske opreme, pribora za kristalizacijo.</t>
  </si>
  <si>
    <t>The “System for macromolecular crystal structure determination” is composed of x-ray generator, detector system, computers and software, accessories for crystallization.</t>
  </si>
  <si>
    <t>CO-RO 41/2011</t>
  </si>
  <si>
    <t>Detektor za določevanje mas na osnovi statičnega sipanja svetlobe z detektorjem za določevanje refraktivnega indeksa</t>
  </si>
  <si>
    <t>Static Light Scattering detector with Refractive Index Detector (RI)</t>
  </si>
  <si>
    <t>System is capable of determining the molecular weight of proteins and nanoparticles in solution in the range of 10000 Da – 1 Mda.</t>
  </si>
  <si>
    <t>CO-RO 82/2013</t>
  </si>
  <si>
    <t>Sistem za izolacijo rekombinantnih proteinov (AKTAexpress Single System)</t>
  </si>
  <si>
    <t>System for isolation of recombinant proteins: ÄKTAexpress Single System</t>
  </si>
  <si>
    <t>Delovna postaja AKTAexpress (GE Healthcare) je dvojni kromatografski sistem zasnovan za avtomatizirano dvostopenjsko čiščenje proteinov na afinitetnih kolonah in na kolonah za razsoljevanje in separocijo preko kolon. Zmogljivost sistema je, da lahko očisti do 8 proteinov v enem dnevu.</t>
  </si>
  <si>
    <t xml:space="preserve">Automated protein purification workstation AKTAexpress (GE Healthcare) is dual chromatographic system designed for automated two-step protein purification on affinity columns and desalting and size exclusion columns. The system capacity is purification of 8 proteins in a single day. </t>
  </si>
  <si>
    <t>CO-RO 21/2010  (skupaj z nadgradnjo CO-RO 24/2010 in CO-RO 20/2010)</t>
  </si>
  <si>
    <t>Nadgradnja sistema za izolacijo rekombinantnih proteinov(AKTAexpress Single System)</t>
  </si>
  <si>
    <t>Upgrade of  ÄKTAexpress Single System (CO-RO 021/2010)</t>
  </si>
  <si>
    <t>CO-RO 24/2010 (skupaj z nadgradnjo CO-RO 21/2010 in CO-RO 20/2010)</t>
  </si>
  <si>
    <t>Sistem HPLC(Breeze 2 AO 1525/2707/H/C/2998)</t>
  </si>
  <si>
    <t>Preparative HPLC system,</t>
  </si>
  <si>
    <t>CO-RO 20/2010 (skupaj z nadgradnjo CO-RO 21/2010 in  CO-RO 24/2010)</t>
  </si>
  <si>
    <t xml:space="preserve">Center odličnosti za biosenzoriko, instrumentacijo in procesno kontrolo (CO BIK) </t>
  </si>
  <si>
    <t>Matjaž Peterka</t>
  </si>
  <si>
    <t>4PM LICENCA 120 UPORABNIKOV</t>
  </si>
  <si>
    <t>4PM licence 120 users</t>
  </si>
  <si>
    <t>na spletni strani preko spletnega obrazca</t>
  </si>
  <si>
    <t xml:space="preserve">website www.cobik.si online form, </t>
  </si>
  <si>
    <t>licenca za program za projektno vodenje</t>
  </si>
  <si>
    <t>licence for a for a project management software</t>
  </si>
  <si>
    <t>OS0001</t>
  </si>
  <si>
    <t>www.cobik.si</t>
  </si>
  <si>
    <t>CO BIK</t>
  </si>
  <si>
    <t>Aneja Tuljak</t>
  </si>
  <si>
    <t>HPLC AKTA PURIFIER 100</t>
  </si>
  <si>
    <t xml:space="preserve">AKTApurifier core systems </t>
  </si>
  <si>
    <t>AKTA je sistem za tekočinsko kromatografijo, ki je namenjena hitremu in zanesljivemu ločevanju proteinov, peptidov ter nukleinskih kislin. Primeren je za metode, ki zahtevajo pretok do 10 ml/min ter omogoča detekcijo ustrezne valovne dolžine s pomočjo filtrov</t>
  </si>
  <si>
    <t>AKTApurifier core systems are versatile, modular liquid chromatography systems for fast and reliable separations of proteins and peptides.</t>
  </si>
  <si>
    <t>OS0067</t>
  </si>
  <si>
    <t>Črevesna mikrobiota - vloga v zdravju in pri boleznih</t>
  </si>
  <si>
    <t>SmartGene:
Nova generacija genske terapije za zdravljenje raka: od genov do proizvodnje in klinike</t>
  </si>
  <si>
    <t>18174</t>
  </si>
  <si>
    <t>VARILNIK ZA VARJENJE OPTIČNIH VLAKEN</t>
  </si>
  <si>
    <t xml:space="preserve">Optical welder </t>
  </si>
  <si>
    <t>Optični varilnik za spajanje standardnih in specialnih polarizacijsko ohranjajočih optičnih vlaken (PANDA, TIGER, BOW-TIE, ...). 
Varilnik avtomatično lahko poravnava oba konca vlaken v oseh X, Y, Z in Theta. 
Z varilnikom je možno variti optična vlakna z debelino obloge med 80 um in 400 um.</t>
  </si>
  <si>
    <t>Optical welder for joining standard and special polarization maintaining optical fiber (PANDA TIGER, BOW-TIE, ...).
Welding can automatically level both ends of the fibers in the axes X, Y, Z and Theta.
With this welder you can weld optical fibers with thicknesses of between 80 um and 400 um.</t>
  </si>
  <si>
    <t>OS0068</t>
  </si>
  <si>
    <t>Fakulteta za elektrotehniko</t>
  </si>
  <si>
    <t>Aleš Podgornik</t>
  </si>
  <si>
    <t>LCMS-IT-TOF SHIMADZU</t>
  </si>
  <si>
    <t xml:space="preserve"> LCMS-IT-TOF  mass spectrometer </t>
  </si>
  <si>
    <t>LCMS-IT-TOF je tip masnega spektrometra, ki kombinira tehnologijo ionske pasti (QIT) in analizo na čas preleta ionov (TOF). Masni spektrofotometer omogoča zelo natančno masno analizo. LCMS-IT TOF zagotavlja določitev mase z visoko natančnostjo in resolucijo (10,000 pri 1000 m/z).</t>
  </si>
  <si>
    <t>The LCMS-IT-TOF is a type of mass spectrometer that combines QIT (ion trap) and TOF (time-of-flight) technologies. The mass spectrophotometer provides very accurate mass analysis. LCMS-IT TOF provides mass determination with high accuracy and resolution (10,000 at 1000 m /z).</t>
  </si>
  <si>
    <t>OS0070</t>
  </si>
  <si>
    <t>Karakterizacija fraktalnih struktur in povečevalni kriteriji njihove sinteze</t>
  </si>
  <si>
    <t>Jasmina Tušar</t>
  </si>
  <si>
    <t>ČITALEC MIKROTITERSKIH PLOŠČ B</t>
  </si>
  <si>
    <t xml:space="preserve">flexible monochromator-based multi-mode microplate reader </t>
  </si>
  <si>
    <t>Synergy™ H1 multidetekcijski čitalec mikrotitrskih plošč omogoča merjenje absorbance, fluorescence ter luminiscence. 
Omogoča inkubacijo do 45°C in stresanje. Take 3 plošča omogoča merjenje absorbance 16 vzorcev volumna 2µl 
ali za merjenje absorbance v kivetah.</t>
  </si>
  <si>
    <t>Synergy™ H1 is a flexible monochromator-based multi-mode microplate reader that can be turned into a high-performance patented Hybrid system with the addition of a filter-based optical module. The monochromator optics uses a third generation quadruple grating design that allows working at any excitation or emission wavelength with a 1 nm step. This system supports top and bottom fluorescence intensity, UV-visible absorbance and high performance luminescence detection. It is the ideal system for all the standard microplate applications found in life science research laboratories.</t>
  </si>
  <si>
    <t>OS0072</t>
  </si>
  <si>
    <t>SmartGene: SmartGene:
Nova generacija genske terapije za zdravljenje raka: od genov do proizvodnje in klinike</t>
  </si>
  <si>
    <t>OPTIČNI REFLEKTOMETERSKI MERILNIK</t>
  </si>
  <si>
    <t>optical reflectometer measurement equipment</t>
  </si>
  <si>
    <t>OS0076</t>
  </si>
  <si>
    <t>SPEKTROFLUORIMETER TECAN</t>
  </si>
  <si>
    <t xml:space="preserve"> A microplate spectrophotometer is used to make UV-visible absorbance measurements for monitoring and measuring events in microplate-based assays.</t>
  </si>
  <si>
    <t>Spektrofluorimeter se uporablja za meritve absorbance za spremljanje in merjenje dogodkov v testih, ki se izvajajo na mikrotitrski plošči.</t>
  </si>
  <si>
    <t>OS0114</t>
  </si>
  <si>
    <t>SmartGene: SmartGene: Nova generacija genske terapije za zdravljenje raka: od genov do proizvodnje in klinike</t>
  </si>
  <si>
    <t>COBIK</t>
  </si>
  <si>
    <t>CO  Nanocenter</t>
  </si>
  <si>
    <t>24273</t>
  </si>
  <si>
    <t>Sistem za pulzno lasersko depozicijo PLD z elementarno karakterizacijo in spremljajočo opremo</t>
  </si>
  <si>
    <t>Pulsed Laser Deposition (PLD) system</t>
  </si>
  <si>
    <t>MIZŠ in Evropska kohezijska sredstva 2007 - 2013</t>
  </si>
  <si>
    <t>prvi dostop glede na dogovor s skrbnikom, izučeni operaterji dostopajo prek rezervacijskega sistema</t>
  </si>
  <si>
    <t>first access upon agreement with responsible person, experienced operators through reservation system</t>
  </si>
  <si>
    <t xml:space="preserve">Pulzno lasersko nanašanje je tehnika za pripravo tankih plasti pretežno anorganske narave. Dobavljen sistem je namenjen za rast »plast-po-plasti« in tako omogoča pripravo visoko-kvalitetnih tankih plasti in strukturiranje na nanoskopskem nivoju. Sistem je opremljen z več komponentami.
Za odstranjevanje materiala iz tarče uporabljamo KrF ekscimerni laser z energijo do 700 mJ na pulz in najvišjo hitrost pulzev 50 Hz. Za nastavitev energije laserja uporabljamo atenuator, za njegovo diagnosticiranje pa ustrezno kamero.
</t>
  </si>
  <si>
    <t>Pulsed laser deposition is a technique for thin-film growth of inorganic materials mainly. The delivered system is dedicated for layer-by-layer growth and thus enables preparation of high quality thin films and structuring on nanoscopic level. The system is equipped with several major components. For ablation of target material KrF excimer laser is used with energy up to 700 mJ per pulse and max. repetition rate of 50 Hz. For laser-energy setting and diagnostics attenuator and corresponding camera are used, respectively.</t>
  </si>
  <si>
    <t>www.nanocenter.si</t>
  </si>
  <si>
    <t>RRP14 izobraževanje, usposabljanje, razširjanje znanja in upravljanja z opremo</t>
  </si>
  <si>
    <t>XRD sistem</t>
  </si>
  <si>
    <t>XRD system</t>
  </si>
  <si>
    <t xml:space="preserve">XRD sistem omogoča analizo praškastih vzorcev, tankih plasti, kakor tudi vzorcev nepravilnih oblik. Na primarni strani imamo možnost uporabe programirane divergenčne reže, hibridnega monokromatorja in kolimatorja z dvojno režo. Hibridni monokromator poskrbi za paralelen žarek in odstranitev Kα2 sevanja. Njegova uporaba sega vse od fazne analize s paralelnim curkom, do visokoločljivostnih analiz epitaksialnih plasti. Kolimator na primarni strani se uporablja v kombinaciji s točkovnim fokusom rentgenske cevi za kvantitativno analizo teksturiranosti in in-plane analizo.
</t>
  </si>
  <si>
    <t>With the Empyrean, PANalytical has set the new standard for a multipurpose diffractometer. In developing the ultimate X-ray platform for the analysis of powders, thin films, nanomaterials and solid objects, the PANalytical R&amp;D team has redesigned all key components of the X-ray diffractometer from the ground up.
It is PANalytical's answer to the challenges of modern materials research, where the lifetime of a diffractometer is considerably longer than the horizon of any research project.</t>
  </si>
  <si>
    <t>2-1</t>
  </si>
  <si>
    <t>Yelizaveta Chernolevska</t>
  </si>
  <si>
    <t>28483</t>
  </si>
  <si>
    <t>Sistem za epitaksijo z molekularnim curkom - MBE</t>
  </si>
  <si>
    <t>Molecular beam epitaxy (MBE) system</t>
  </si>
  <si>
    <t>Epitaksija z molekularnim curkom je zelo natančna metoda depozicije za rast monokristalnih tankih plasti. Z njo lahko izdelujemo filme različnih materialov, kot so kovine, polprevodniki, magnetni materiali, oksidne in halkogenidne plasti, plasti organskih molekul, itd. Rast poteka pri ultravisokem vakuumu v komori, kjer izvorni materiali izparevajo in se nalagajo na substrat. Temperaturni kontroler, zaslonke, monitor tokovnega curka, masni analizator in sistem za odbojni uklon visokoenergijskih elektronov (RHEED) zagotavljajo in-situ opazovanje in nadzor nad izparevanjem in rastjo. Debelina tako zraslih filmov sega od monoplasti do več deset nanometrov.</t>
  </si>
  <si>
    <t>Molecular Beam Epitaxy (MBE) is a very precise deposition method for single crystal thin film growth. It can be used to deposit various materials, such as metals, semiconductors, magnetic materials, oxide and chalcogenide layers, organic molecules, and more. The growth takes place in a UHV chamber where source materials are evaporated and emitted onto a substrate. Temperature controller, shutters, beam flux monitor, mass analyzer and RHEED system (Reflection High-Energy Electron Diffraction) allow for in-situ monitoring and control of the evaporation and growth. The thickness of grown films ranges from single layers to several tens of nm.</t>
  </si>
  <si>
    <t>2-2</t>
  </si>
  <si>
    <t>Aleš Mrzel</t>
  </si>
  <si>
    <t>15288</t>
  </si>
  <si>
    <t>Sistem za hidrotermalno analizo nanomaterialov</t>
  </si>
  <si>
    <t>System for hidrothermal analysis of nanomaterials</t>
  </si>
  <si>
    <t xml:space="preserve">sistem za pripravo različnih prekurzorskih materialov za izvedbo hidrotermalne sinteze nekaterih enadimenzionalnih materialov  in procesiranje različnih produktov same sinteze.  </t>
  </si>
  <si>
    <t>System for the preparation of a variety of precursor materials for carrying out the hydrothermal synthesis of certain onedymensional materials and processing of various products of the synthesis</t>
  </si>
  <si>
    <t>3</t>
  </si>
  <si>
    <t>09089</t>
  </si>
  <si>
    <t>Refraktometer</t>
  </si>
  <si>
    <t>Refractometer</t>
  </si>
  <si>
    <t xml:space="preserve">Z zelo preprostim postopkom refraktometer  neposredno kaže izmerjeno vrednost (v refrakcijski indeks ali Brix (%), selektivno) v številki, skupaj s temperaturo na zaslonu. Ta refraktometer omogoča enostavne meritve.
</t>
  </si>
  <si>
    <t xml:space="preserve">By very simple operation that needs only to set the boundary line of refraction at the cross hairs, this refractometer directly indicates a measured value (in refractive index or Brix (%), selective) in digits together with temperature on the display. This refractometer enables anybody to carry out measurement easily without reading of analog graduation.
</t>
  </si>
  <si>
    <t>4</t>
  </si>
  <si>
    <t>Spektrograf z detektorjem</t>
  </si>
  <si>
    <t>Spectrograph with detector</t>
  </si>
  <si>
    <t xml:space="preserve">Optični spektrograf s kamero za bližnje infrardeče področje od 800 nm do 1700 nm. Spektrograf s kamero je vgrajen v obstoječi optični spektrografski sistem, ki je zgrajen okoli laserske pincete in trenutno omogoča spektralno analizo izsevane svetlobe v vidnem območju od 400 nm do 950 nm. Z vgradnjo dodatnega optičnega spektrografa in kamere za bližnje IR področje se poveča spektralni obseg merilnega instrumenta za istočasni zajem in analizo spektra izsevane svetlobe v področju od 400 nm do 1700 nm. </t>
  </si>
  <si>
    <t>the platform of choice for high resolution measurements with outstanding multi-track capabilities, but without compromise in configuration versatility and ease of use. This rugged platform features a comprehensive range of light coupling accessories and gratings, and combines ideally with Andor’s market leading CCD, Electron Multiplying CCDs, InGaAs and Intensified CCDs. Andor’s latest addition of single point detectors for scanning monochromator applications up to the LWIR (12 μm) enhances even further the capabilities of this system. State-of-the-art Solis Spectroscopy and Solis Scanning software offer a dedicated and intuitive interfaces for spectrograph, detectors and motorized accessory control as well as easy detection parameter set-up.</t>
  </si>
  <si>
    <t>5</t>
  </si>
  <si>
    <t>04540</t>
  </si>
  <si>
    <t>RTA termično procesiranje</t>
  </si>
  <si>
    <t>RTA (Rapid Thermal Anneal) furnace</t>
  </si>
  <si>
    <t>grelni sistem za hitro termalno obdelavo vzorcev z širokim temperaturnim razponom. Peč lahko greje od sobne temperature do 1200C z hitrostjo gretja 50K na sekundo.
Je majhna namizna peč za gretje vzorcev, ki niso večji od 20 x 20mm.
Sestavljena je iz kvarčne cevi katero lahko vakuumiramo ali jo napolnimo z želenim plinom. Trenutno imamo na voljo termično obdelavo v štirih različnih atmosferah. Lahko uporabimo kompresiran zrak za potrebe oksidacije ali pa jo napolnimo z inertnim plinom kot je dušik ali argon. Za potrebe redukcije je na voljo tudi nitrostar (90%N2,10%H2). Vakuum ki ga lahko dosežemo na tem sistemu je 10-5mbara.
Peč programiramo preko ugrajenega kontrolerja, za bolj zahtevne temperaturne režime pa preko računalnika. Na controlerju lahko spremljamo trenutno temperaturo na vzorcu in programirano temperaturo. V peč lahko sprogramiramo do 32 različnih temperaturnih korakov v enem programu.</t>
  </si>
  <si>
    <t xml:space="preserve">heating system for rapid thermal processing with a wide range from room temperature up to 1200C (50K per second). It is a table  size furnace that can be used for rapid heating of small samples (max 20 x 20 mm) such as small electronic circuits or small thin film devices.
It is made of quartz tube, that can be evacuated or filled with different gases. We currently use compressed air, nitrogen, argon or nitrostar (90%N2,10%H2).  With additional vacuum system, Mila 5000 UHV can be evacuated (10-4mbar) before thermal processing starts.
The temperature controller displays the actual and the programmed set temperature as the program steps are executed automatically. Up to 32 different segments can be stored in one program.
</t>
  </si>
  <si>
    <t>8</t>
  </si>
  <si>
    <t>32167</t>
  </si>
  <si>
    <t>Sistem za atomsko lasersko depozicijo</t>
  </si>
  <si>
    <t>Atomic layer deposition system</t>
  </si>
  <si>
    <t xml:space="preserve">Sistem atomske depozicije je namenjen nanašanju različnih atomskih plasti. Ker nameravamo v okviru CO preizkušati številne nove nanomateriale in njihovo potencialno rabo v industriji, bo sistem za atomsko depozicijo močno pospešil končno izdelavo prototipov. Obenem pa bo omogočal funkcionalizacijo nanomaterialov ter predhodno(z drugimi metodami) izdelanih tankih plasti in podobnih nanostrukturiranih sistemov. Tako obdelani sistemi so v današnjem času izredno zanimivi saj omogočajo enostavno izdelavo pod-nanometrskih komponent, ki so v zadnjem času predmet izjemnega zanimanja tako v raziskovalnih, kot tudi že v industrijskih krogih. Sistem za atomsko depozicijo je v veljavi že dolgo časa, danes pa se uporablja tudi pri razvoju in proizvodnji sodobne nano-elekronike na silicijevi osnovi.
</t>
  </si>
  <si>
    <t>Atomic deposition system is intended for the application of different atomic layers. Since one of the goals in CENN Nanocenter is to test number of new nanomaterials and their potential use in industry, the Atomic deposition system will accelerate significantly the final prototyping. At the same time it will allow the functionalization of nanomaterials and thin nanostructured layers and similar systems constructed in advance with other methods. Such systems are extremely interesting as they allow easy production of sub-nanometer components, which have recently been the subject of great interest both in research as well as in industrial circles. Atomic deposition system is in use for a long time, today is also used in developing and manufacturing advanced nano-electronics on silicon base.</t>
  </si>
  <si>
    <t>9</t>
  </si>
  <si>
    <t>10372</t>
  </si>
  <si>
    <t>laboratorij za procesiranje in karakterizacijo nanodelcev</t>
  </si>
  <si>
    <t xml:space="preserve">Laboratory for processing and characterization </t>
  </si>
  <si>
    <t>Oprema obsega laboratorij opremljen z degistoriji, procesno in merilno opremo: laserski granulometer in avtoklav.</t>
  </si>
  <si>
    <t xml:space="preserve">Laboratory is equiped with gloveboxes, equipment for processing and  measurement: laser granulometer and autoclave </t>
  </si>
  <si>
    <t>11</t>
  </si>
  <si>
    <t>Bojan Ambrožič</t>
  </si>
  <si>
    <t>Ionska litografija - FIB</t>
  </si>
  <si>
    <t>Focused Ion Beam (FIB)</t>
  </si>
  <si>
    <t xml:space="preserve">FIB je tehnika, ki se uporablja v industriji polprevodnikov, pri vedah o materialih in v biologiji za različne analize, nanašanja in ionsko jedkanje s pomočjo pospešenih ionov. Dvožarkovni sistem je znanstveni instrument, ki je sestavljen iz vrstičnega elektronskega mikroskopa (SEM) za opazovanje površine vzorcev in ionskega snopa za jedkanje oziroma rezanje.
Instrument se uporablja za izdelovanje različnih oblik in vzorcev na nanometerskem področju, za pripravo vzorcev za presevno elektronsko mikroskopijo (TEM), 3D tomografijo in nanašanje prevodnih oziroma neprevodnih tankih plasti s pomočjo ionskega snopa.
</t>
  </si>
  <si>
    <t xml:space="preserve">Focused ion beam, shortly FIB, is a technique used in the semiconductor industry, materials science and in the biology field for site-specific analysis, deposition and ablation of materials using accelerated ions. A dual-beam  setup is a scientific instrument that comprise of a scanning electron microscope (SEM) for imaging of sample surface and ion beam for etching or machining.
Instrument is used for nano-pattering, TEM sample preparation, 3D tomography and deposition of thin conductive or dielectric films via ion-beam induced deposition.
</t>
  </si>
  <si>
    <t>12</t>
  </si>
  <si>
    <t>Robert Dominko</t>
  </si>
  <si>
    <t>19277</t>
  </si>
  <si>
    <t>Suha komora</t>
  </si>
  <si>
    <t>Glove box</t>
  </si>
  <si>
    <t>MBRAUN Glovebox delovne postaje so namenjene za delo v inertni atmosferi na nivoju raziskovalnih laboratorijev do večjihindustrijskih aplikacij. Vsaka suha komora je posebejo premljena z O2 in H2O detektorjem ter ločenim sistemom za odstanjevanje kisika in vode.</t>
  </si>
  <si>
    <t>MBRAUN Glovebox workstations are complete ready-to-operate inert gas glovebox systems, engineered for use in university research, as well as in large-scale industrial applications. We offer both standard and custom systems. It is equipped with a O2 and H2O analyzer.</t>
  </si>
  <si>
    <t>16</t>
  </si>
  <si>
    <t>04587</t>
  </si>
  <si>
    <t>Brizgalni tiskalnik za keramične sole</t>
  </si>
  <si>
    <t>Ink-jet printer for ceramic sols</t>
  </si>
  <si>
    <t>Kapljični tiskalnik je orodje za direktno oblikovanje 2D (nano)struktur iz polimernih solov ali koloidnih disperzij brez kritične stopnje odstranjevanja materiala, kot je značilno za litografske tehnike. Tekočine morajo imeti primerne reološke lastnosti, predvsem viskoznost, površinsko napetost in primeren omakalni kot na izbrani podlagi. Natančnost nanašanja je odvisna od velikosti kapelj, ki jo kontroliramo tako z lastnostmi tekočine kot z pogoji tiskanja. Debelina posameznega nanosa običajno znaša od nekaj nm do nekaj 10 nm. Večino keramičnih 2D struktur po nanosu toplotno obdelamo, pri čemer je temperatura odvisna od namena uporabe in temperaturne obstojnosti podlage.</t>
  </si>
  <si>
    <t>Ink-jet printer allows direct patterning of 2D (nano) structures from polymeric sols or colloidal dispersions (inks) without the critical step of material removal as typical for lithographic techniques. The fluids should have suitable viscosity, surface tension and contact angle on a selected substrate. The precision of deposition depends on the drop size which is controlled both by the properties of the fluid as well as by the prinitng parameters. The thickness of a deposit typically ranges from a few nm to a few 10 nm.The majority of ceramic structures require an additional step of thermal treatment, whereby the selection of temperature depends on thermal properties of the substrate and on the application.</t>
  </si>
  <si>
    <t>17</t>
  </si>
  <si>
    <t>Tadej Rojac</t>
  </si>
  <si>
    <t>24272</t>
  </si>
  <si>
    <t>19</t>
  </si>
  <si>
    <t>Damjan Svetin</t>
  </si>
  <si>
    <t>34608</t>
  </si>
  <si>
    <t>ProtoLaser LDI</t>
  </si>
  <si>
    <t>Platforma na osnovi kontinualnega UV laserja, 2D akusto-optičnih deflektorjev in visoko-natančne xy mize v prvi fazi omogoča neposredno optično nanolitografijo z ločljivostjo 1µm na področju 10x10cm. Zasnova platforme omogoča relativno preprosto nadgradnjo na ONL z uporabo imerzijskega objektiva in s tem povečanje ločljivosti na 200 nm. Z uporabo dveh laserskih virov različnih valovnih dolžin in večjo adaptacijo platforme je moč doseči ločljivost postopka na rangu 50 nm.</t>
  </si>
  <si>
    <t xml:space="preserve">The ProtoLaser LDI is an universal, high-resolution, table top laser direct imaging (LDI) system for prototyping on resist-covered substrates. A transferred image has even better defined edges compared to conventional lithography. With a working area of up to 100 x 100 mm and structures down to 1 μm it is an ideal tool for microfluidic designs.
Using 100 kHz beam positioning by acousto-optic deflectors, extremely fast writing is possible. Illumination of a typical microfluidic circuit only takes a few minutes. Automated measurements compensate for unevenness of the substrate and applied resists.
</t>
  </si>
  <si>
    <t>20</t>
  </si>
  <si>
    <t>Magnetometer</t>
  </si>
  <si>
    <t>Magnetometer je namenjen osnovni karakterizaciji magnetnih materialov. Z njim merimo krivulje magnetizacije v odvisnosti od zunanjega magnetnega polja. Merjena veličina je magneti moment vzorca, ki ga običajno preračunamo v masno magnetizacijo, torej moment na enoto mase. Meritve lahko izvajamo le pri sobni temperaturi. Največje magnetno polje, ki ga lahko dosežemo je odvisno od velikosti reže med elektromagnetoma (glej tabelo). Z velikostjo reže je tudi omejena velikost vzorca, ki ga lahko vstavimo v magnetometer.</t>
  </si>
  <si>
    <t>The magnetometer is used for basic characterizations of magnetic materials. The measured property is the dependency of the magnetic moment on the applied magnetic field. The results are usually reported as mass magnetization, moment per sample mass. Only the room-temperature magnetization curves can be obtained. The maximum applied magnetic field strength depends on the air gap between the pole caps of the electromagnets (see table). The air gap also defines the sample-access space.</t>
  </si>
  <si>
    <t>22</t>
  </si>
  <si>
    <t>Erik Zupanič</t>
  </si>
  <si>
    <t>28235</t>
  </si>
  <si>
    <t>Jedrsko magnetno resonančni vrstični tunelski mikroskop - NMR STM</t>
  </si>
  <si>
    <t>NMR STM</t>
  </si>
  <si>
    <t xml:space="preserve">nadgradnja obstoječega ultra-visoko vakuumskega LT-STM sistema z NMR opremo z namenom razvoja nove tehnike za manipulacijo in zaznavanje posameznih spinov. Magnetno polje bo ustvarjeno s kombinacijo trajnih magnetov in superprevodnih tuljav, modulacija v tunelskem toku pa se bo zaznavala s pomočjo visokofrekvenčnih ojačevalcev in spektralnih analizatorjev. Glava mikroskopa bo ustrezno modificirana in del detekcijske elektronike bo vgrajen v sam ultra visoko vakuumski (UHV) sistem. Sistem bo nadgrajen z nizko-temperaturno efuzijsko celico za naparjevanje organskih molekul. </t>
  </si>
  <si>
    <t>The aim of the work package is an upgrade of the existing ultra-high vacuum STM LT-NMR system to develop new techniques for manipulating and detecting individual spins. The magnetic field generated by a combination of permanent magnets and superconducting coils in the tunnel current modulation will be detected using high-frequency amplifiers and spectrum analyzers. Microscope head will be modified and part of the detection electronics will be installed in a single ultra-high vacuum (UHV) system system. The system will be upgraded with a low-temperature vapor deposition effusion cell for organic molecules.</t>
  </si>
  <si>
    <t>24</t>
  </si>
  <si>
    <t>Nizkotemperaturni vrstični tunelski mikroskop - LT STM</t>
  </si>
  <si>
    <t>LT STM</t>
  </si>
  <si>
    <t>Oprema omogoča (poleg priprave vzorcev) deloz nizkotemperaturnim STM-om pri temperaturi pod 1K, kar omogoča izvrstno energijsko ločljivost.</t>
  </si>
  <si>
    <t>With equipment allows (beside sample preparation) measurements with low-temperature STM at temperatures below 1K, which results in an exellent energy resolution.</t>
  </si>
  <si>
    <t>25</t>
  </si>
  <si>
    <t>Damjan Vengust</t>
  </si>
  <si>
    <t>03317</t>
  </si>
  <si>
    <t>AFM ramanski spektrometer</t>
  </si>
  <si>
    <t>AFM Raman spectrometer</t>
  </si>
  <si>
    <t>TERS (Tip enhanced Raman spectroscopy) imaging ramanski mikroskop –  NT-MDT model »Integra Spectra for  Material Science« omogoča sklopljene konfokalne ramanske in AFM meritve  vzorcev velikosti 50x50 mm pri atomski ločljivosti in sicer »meritve v isti točki«. Na razpolago so laserske vzbujevalne linije 488, 632.8 in 785 nm. Meritve je mogoče izvajati v temperaturnem območju 3.4 K to 500 K in pri znižanem tlaku vse do visokega vakuuma pri 10-8 mbar.</t>
  </si>
  <si>
    <t>TERS (Tip enhanced Raman spectroscopy) ready imaging Raman microscope –  NT-MDT model »Integra Spectra for  Material Science« provides »the same spot« coupled confocal Raman – AFM measurements  with atomic resolution on samples of 50x50 mm size. Raman excitation lines at 488, 632.8 and 785 nm are available. Measurements are possible in the temperature range from 3.4 K to 500 K and at reduced pressure down to high vacuum (10-8 mbar).</t>
  </si>
  <si>
    <t>30</t>
  </si>
  <si>
    <t>18286</t>
  </si>
  <si>
    <t>konfokalni mikroskop</t>
  </si>
  <si>
    <t xml:space="preserve">Confocal microscope </t>
  </si>
  <si>
    <t>Opremo sestavlja invertni popolnoma motoriziran raziskovalni fluorescenčni mikroskop s konfokalno skenirno glavo in enofotonskim vzbujanjem, opremljen z virom bele laserske svetlobe (t. j. z nastavljivim laserskim virom svetlobes pomočjo AOTF), ki omogoča laserske linije v vidnem delu spektra svetlobe (od 470 nm do 670 nm) s poljubnimi nastavitvami več laserskih linij in simultano uporabo le-teh (do 8 hkrati) v konfokalni mikroskopiji, z diodnim laserjem za vzbujanje v bližnji UV svetlobi, akustooptičnim delilcem žarka (AOBS), resonančnim in konvencionalnim skenerjem ter tremi visoko občutljivimi spektralnimi detektorji (fotopomnoževalka ( PMT) indva hibridna detektorja (HyD)).</t>
  </si>
  <si>
    <t>The equipment consists of a fully motorized inverted research fluorescence microscope with a confocal scanning head and one-photon excitation. Confocal microscope is equipped with a white light laser for excitation in the visible light spectrum and a diode laser for excitation in the near UV. White light laser is applied  as an adjustable laser light source fo excitation (together with AOTF), which allows arbitrary laser lines between 470 nm and 670 nm (up to 8 lines simultaneously). Furthermore, system is equipped with acousto-optical beam splitter (AOBS), conventional and resonant scanner and three highly sensitive spectral detectors (photomultiplier (PMT) and two hybrid detectors (HyD)).</t>
  </si>
  <si>
    <t>31</t>
  </si>
  <si>
    <t>03470</t>
  </si>
  <si>
    <t>Elipsometer</t>
  </si>
  <si>
    <t>Optična elipsometrija je nedestruktivna tehnika, ki se uporablja za raziskave površin, mejnih plasti in tankih filmov. Osnovni princip elipsometrije je merjenje sprememb polarizacije svetlobnega žarka, ki se odbije od vzorca. Odbito svetlobo zajemamo s pomočjo mikroskopskih objektivov, kar v kombinaciji s prostorsko razločeno detekcijo signala (slikanje) zmanjša velikost preiskovane površine na območje mikrometrov. Objektivi imajo ekstremno dolgo delovno razdaljo, kar omogoča analizo površin makroskopskih objektov. Dobimo povečano sliko vzorca v odbiti svetlobi po prehodu skozi set polarizacijskih optičnih elementov. Sliko zajemamo s pomočjo CCD kamere z nastavljivimi časi zaklopa in ojačanja intenzitete. Lateralna ločljivost sistema je 1 μm, kar omogoča izvajanje elipsometričnih meritev na mikrostrukturiranih  vzorcih. Možna je sprotna analiza večih izbranih območij hkrati.</t>
  </si>
  <si>
    <t>Optical ellipsometry is a non-destructive technique for investigation of surfaces, interfaces and thin films. It probes modifications of the polarization state of optical beam reflected from the sample. Imaging ellipsometer uses microscopic objectives to reduce the size of investigated surface region to the micrometer range. Our ellipsometer uses objectives with extra-long working distance, which provides measurements on surfaces of macroscopic objects. The magnified image of the sample is visualised in reflected light, which propagates through a set of selected polarization sensitive optical elements. The resulting “polarization filtered” image is detected by CCD camera with variable shutter timings and gain control. The system provides ellipsometric analysis with the lateral resolution of 1 μm. This allows the user to perform measurements on microstructured samples. Several regions of interest can be analysed at the same time.</t>
  </si>
  <si>
    <t>33</t>
  </si>
  <si>
    <t>Yevhenii Vaskivskyi</t>
  </si>
  <si>
    <t>4-sondni UHV STM/SEM mikroskopski sistem</t>
  </si>
  <si>
    <t>4-probe UHV STM/SEM microscopy system</t>
  </si>
  <si>
    <t xml:space="preserve">Mikroskopski sistem na enem samem odru združuje 4 sonde, ki so vsaka zase tipalo vrstičnega tunelskega mikroskopa. Oder je postavljen v komoro z ultravisokim vakuumom, temperature pa segajo od 50 K do 500 K. Atomska ločljivost sond omogoča, da lahko nanostrukture razločimo izjemno natančno in sonde pozicioniramo na željena mesta na njih. Sistem tako omogoča precizno izvajane 4-točkovne meritve elektronskega transporta in manipuliranja nanostruktur. Za popoln nadzor štirih sond se nad komoro nahaja stolp visokoločljivega vrstičnega elektronskega mikroskopa, ki s sposobnostjo kemijskega mapiranja tudi dopolni zmogljivost karakerizacije preiskovanih materialov. Tako tunelska mikroskopija kot tudi elektronska mikroskopija pri nizkih tokovih sta nedestruktivni mikroskopski tehniki.
</t>
  </si>
  <si>
    <t>Microscopic system combines 4 heads on a single platform, each of which represents sensors of probe scanning tunneling microscope. The platforme is set in a chamber with Ultra high vacuum and temperatures ranging from 50 K to 500 K. The atomic resolution probes enables high-precision nanostructures differentiation and position. The system also allows precise 4-point measurements of electronic transport and manipulation of nanostructures. Tunneling microscopy and electron microscopy at low flows are non-destructive microscopic technique.</t>
  </si>
  <si>
    <t>34</t>
  </si>
  <si>
    <t>Sondažna postaja z možnostjo meritev pri nizki temperaturi</t>
  </si>
  <si>
    <t>LT probe station</t>
  </si>
  <si>
    <t xml:space="preserve">4-sondna merilna postaja za meritve električnih lastnosti v temperaturnem razponu 4K - 400K. Vsako izmed štirih sond premikamo v treh prostostnih stopnjah z mikrometrskimi vijaki. Kot sonde uporabljamo tanke igle, ki so zaključene s krivinskimi radiji 3um - 25um, in so povezane na triaksialni
 izhod, na katerega lahko priključimo merilne instrumente. Za hlajenje se uporablja kriogen, s tekočim dušikom lahko delamo do 70K, s tekočim helijem, ki si ga je potrebno predhodno zagotoviti, pa sežemo do 4K.
</t>
  </si>
  <si>
    <t xml:space="preserve">4-probe probestation for measurements of electrical properties in temperature range 4K-400K. Each of the four probes can be moved in three degrees of freedom with micrometer screws. Each probe is a thin needle-like tip with curvature radius of 3um - 25um, and is connected to the measurement device through a triaxial connector. Liquid nitrogen and helium (which needs to be obtained separately) can be used for cooling, with the former we can reach 70K and 4K with the latter. </t>
  </si>
  <si>
    <t>35-36</t>
  </si>
  <si>
    <t>Sondažna postaja z možnostjo meritev v viskem megnetnem polju in pri nizki temperaturi</t>
  </si>
  <si>
    <t>LT probe station with vertical magnetic field</t>
  </si>
  <si>
    <t xml:space="preserve">4-sondna merilna postaja za meritve električnih lastnosti v temperaturnem razponu 4K - 400K in ob prisotnosti vertikalnega magnetnega polja velikosti 0T - 2,6T. Vsako izmed štirih sond premikamo v treh prostostnih stopnjah z mikrometrskimi vijaki. Kot sonde uporabljamo tanke igle, ki so zaključene s krivinskimi radiji 3um - 25um, in so povezane na triaksialni izhod, na katerega lahko priključimo merilne instrumente. Za hlajenje se uporablja kriogen, s tekočim dušikom lahko delamo do 70K, s tekočim helijem, ki si ga je potrebno predhodno zagotoviti, pa sežemo do 4K.
</t>
  </si>
  <si>
    <t>4-probe probestation for measurements of electrical properties in temperature range 4K-400K and in a vertical magnetic field 0T - 2.6T. Each of the four probes can be moved in three degrees of freedom with micrometer screws. Each probe is a thin needle-like tip with curvature radius of 3um - 25um, and is connected to the measurement device through a triaxial connector. Liquid nitrogen and helium (which needs to be obtained separately) can be used for cooling, with the former we can reach 70K and 4K with the latter.</t>
  </si>
  <si>
    <t>11241</t>
  </si>
  <si>
    <t xml:space="preserve">Cryofree spectomag </t>
  </si>
  <si>
    <t>Superprevodni magnet omogoča optične meritve v prečnem in vzdolžnem magnetnem polju v magnetnem polju do 7 T v območju temperature 1.5-300K.</t>
  </si>
  <si>
    <t>The magnets alows optical measurements in transverse or longitudinal magnetic field in the magnetic field up to 7T in 1.5-300K temperature range.</t>
  </si>
  <si>
    <t>38</t>
  </si>
  <si>
    <t>09090</t>
  </si>
  <si>
    <t>Naprava za merjenje oprijemljivosti prevlek</t>
  </si>
  <si>
    <t>Scratch tester</t>
  </si>
  <si>
    <t>Merilnik razenja se uporablja za ovrednotenje adhezije (oprijemljivosti) tankih plasti. Z diamantno konico razimo po površini vzorca z vnaprej določeno obremenitvijo (ali naraščajočo obrementivijo). Med meritvijo se beležijo naslednji parametri: sila razenja, koeficient razenja, trenutna globina razenja in akustična emisija. Po končanem postopku razenja izvedemo še naknadno analizo, ki vključuje: trajna globina raze, zajem optične slike celotne raze in vizualna določitev kritičnih obremenitev. Konfiguracija opreme je še posebej primerna za analizo nanoplastnih in nanokompozitnih trdih prevlek.</t>
  </si>
  <si>
    <t>The scratch tester is used for characterization of adhesion of thin films. It uses a diamond tip which is drawn along the sample surface by pressing a predefined load (or load ramp). Several parameters are recorded in-situ: scratching force, scratching coeffictient, penetration depth and acoustic emission. After the scratching procedure a post-treatment evaluation includes: residual depth, acquisition of the optical image of the whole scratch and visual determination of critical loads. The equipment configuration is particulary useful for analysis of nanolayer and nanostructured hard coatings.</t>
  </si>
  <si>
    <t>39</t>
  </si>
  <si>
    <t>Naprava za merjenje triboloških lastnosti prevlek</t>
  </si>
  <si>
    <t>Tribometer se uporablja za ovrednotenje trenja in obrabe. V osnovni konfiguraciji gre za standardni sistem »pin-on-disk« (konica na disku), kjer je disk vzorec, konica pa standardna kroglica. Med meritvijo se beleži koeficient trenja kot funkcija časa. Po končani meritvi izmerimo presek preko nastale raze s profilometrom (ni del te opreme). Z uporabo teh podatkov izračunamo stopnjo obrabe. Izvajamo lahko tudi zahtevnejše analize obrabe z ostalimi tehnikami (optična mikroskopija, SEM, EDS itd.). Konfiguracija tribometra je bistvena za karakterizacijo triboloških lastnosti trdih prevlek, s posebnim poudarkom na tistih z nizko obrabo, kot so nanostrutkurne trde prevleke.</t>
  </si>
  <si>
    <t>The tribometer is used for characterization of friction and wear. In its basic configuration it performs the standard pin-on-disk test where the disk is the sample and the pin is a standard ball. During the test the friction coefficient is measured as a function of time. After the test is completed the wear track cross-section on the sample is measured by a profilometer (not part of this equipment). Using these data the wear rate is calculated. Advanced analysis of the wear pattern by other techniques is possible as well (optical microscopy, SEM, EDS, etc). The tribometer configuration is essential for evaluation of tribological properties of hard coatings, especially the ones with low wear rate, such as nanostructured hard coatings.</t>
  </si>
  <si>
    <t>40</t>
  </si>
  <si>
    <t>Peter Venturini</t>
  </si>
  <si>
    <t>12363</t>
  </si>
  <si>
    <t>Reometer Physica 301 MCR, ki ima vse glavne komponent modernega reometra: reometrijski sistem z zračnimi ležaji in visoko zmogljivim sinhronskim EC motorjem z direktno kontrolo gibanja rotorja in 100 % kontrolo rotorskega polja, s stalno razpoložljivim navorom, brez toplotnega segrevanja, ki omogoča reološka merjenja na visoko kakovostnih nivojih, Inštrument ima kompaktno ogrodje doprinese k večji učinkovitosti in kvaliteti namenskih lastnosti produktov ter nam omogoča celoviti pristop k optimizaciji procesov in dodani vrednosti končnih izdelkov.</t>
  </si>
  <si>
    <t>Rheology is the science of deformation and flow of materials. Often the materials are exposed to different external forces. In practice we have the forces like is for example gravitational which have an influence on process as sagging or sedimentation and shear forces that are acting for example when we want to bring material with polishing tool on wall. However, every successful application requires its own behaviour of material. Optimization of all the major components of modern Reometer Physica 301 MCR: motor, air bearing, the electronic 
 control, compact frame based on the concept art technology, economics, modern design integrates both, so mechanical, and electronic control components in a single instrument.</t>
  </si>
  <si>
    <t>41</t>
  </si>
  <si>
    <t>Branka Mušič</t>
  </si>
  <si>
    <t>24724</t>
  </si>
  <si>
    <t xml:space="preserve">Zetasizer </t>
  </si>
  <si>
    <t>Merilni sistem za meritev velikosti delcev, molsko maso in zeta potencial delcev v nepolarnih raztopinah ter viskoznost posamezne raztopine.</t>
  </si>
  <si>
    <t>ZetaSizer Nano ZS 3600 for the measurment of size, molecular and zeta potencial of dispersed particles and molecules in solution.</t>
  </si>
  <si>
    <t>44</t>
  </si>
  <si>
    <t>MiniFlex XRD</t>
  </si>
  <si>
    <t xml:space="preserve">MiniFlex peta generacija je edini X-ray difraktometer na trgu, ki izvaja kvalitativno in kvantitativno analizo polikristalnih materialov.  Miniflex ne potrebuje zunanjega vira hlajenja, saj deluje samo s 300 W rentgenske cevi. Vsak model je zasnovan tako, da se poveča prožnost instrumenta namizja.
</t>
  </si>
  <si>
    <t xml:space="preserve">Miniflex tis the only X-ray difraktometar  which produces qualitative and quantitative analysis of polycrystalline material. Miniflex 
</t>
  </si>
  <si>
    <t>45</t>
  </si>
  <si>
    <t>23567</t>
  </si>
  <si>
    <t>oprema za intenzivno računanje</t>
  </si>
  <si>
    <t>HPC Cluster with Associated Cooling System</t>
  </si>
  <si>
    <t>Prostor za izvajanje intenzivnega računanja (RC), za katerega je potrebno zagotoviti ustrezne okoljske parametre s centralnim spremljanjem, obveščanjem, alarmiranjem in shranjevanjem</t>
  </si>
  <si>
    <t>Space to carry out intensive computing (RC), which is necessary to ensure appropriate environmental parameters with central monitoring, notification, alerting and storage</t>
  </si>
  <si>
    <t xml:space="preserve">Zetasizer Nano </t>
  </si>
  <si>
    <t>Zetasizer Nano</t>
  </si>
  <si>
    <t>DT1200 proizvajalca Dispersion Technology je kombinirani akustični in elektroakustični spektrometer, ki se uporablja za določevanje velikosti delcev in zeta potenciala v disperzijah ter emulzijah. Določevanje velikost delcev temelji na merjenju dušenja ultrazvočnega valovanja v vzorcu pri različnih frekvencah. Frekvenčni spekter dušenja je odvisen od sestave in služi kot osnova za izračun porazdelitve velikosti delcev v vzorcu. Zeta potencial se določa z merjenjem koloidnega vibracijskega toka, ki je posledica deformacije električne dvojne plasti nabitih delcev zaradi vpliva ultrazvoka. Pri akustični spektroskopiji načeloma ni potrebe po redčenju in modificiranju vzorca, kar omogoča karakterizacijo realnih koncentriranih in neprosojnih disperzij ter emulzij.</t>
  </si>
  <si>
    <t>DT1200 made by Dispersion Technology Inc. is a combined acoustic and electroacoustic spectrometer for characterization of particle size and zeta potential of dispersions and emulsions. Particle size determination is based on measurements of ultrasound attenuation in the sample at different frequencies. Ultrasound attenuation spectrum is defined by the sample’s properties and serves as the basis for calculation of its particle size distribution. Zeta potential is determined by measuring colloid vibration current that results from displacement of electrical double-layers of charged particles under the influence of ultrasound. With acoustic spectroscopy it is generally unnecessary to dilute or modify the sample which allows for characterization of real concentrated and opaque dispersions and emulsions.</t>
  </si>
  <si>
    <t>43</t>
  </si>
  <si>
    <t>Nacionalni inštitut za javno zdravje</t>
  </si>
  <si>
    <t>Brane Leskošek in Jožica Maučec Zakotnik</t>
  </si>
  <si>
    <t>Sistem za zajemanje in analizo podatkov o testih hoje za Slovenijo</t>
  </si>
  <si>
    <t>System for walk tests data acquisition and analyses for Slovenia</t>
  </si>
  <si>
    <t>Oprema je vgrajena v lokalno računalniško omrežje in služi vsem uporabnikom, ki dostopajo do storitev enote CINDI Slovenija (preimenovan v: Center za upravljanje programov preventive in krepitve zdravja na Nacionalnem inštitutu za javno zdravje-NIJZ). Mobilni (manjši) del opreme se uporablja tudi pri neposredni izvedbi testiranj hoje na terenu.</t>
  </si>
  <si>
    <t>The equipment is integrated into the local computer network and is used by all users who access services offered by CINDI Slovenia (new name: Prevention and Promotion Management Program at Nationa Institute for Public Helath). The mobile (smaller) part of equipment is used for online realisation of walk tests on the field.</t>
  </si>
  <si>
    <t>Oprema zagotavlja strežniško in omrežno podporo aplikacijam za zajemanje in predstavitev podatkov skupaj s statističnimi obdelavami ter omogoča zanesljivo in varno hrambo podatkov o testih hoje.</t>
  </si>
  <si>
    <t>The equipment is a basis for server and network services used by data acquisition applications together with statistical processing and safe and secure data maintenance about walk tests.</t>
  </si>
  <si>
    <t>54583,54584,54576,54572,54573,54599,54600,53121,54591,54592,54593,54594,54595,54596,54597</t>
  </si>
  <si>
    <t>http://www.nijz.si/</t>
  </si>
  <si>
    <t>Andrea Backović-Juričan, Tjaša Knific, Brane Leskošek</t>
  </si>
  <si>
    <t>CINDI WHO projekt</t>
  </si>
  <si>
    <t>Health Promotion Wales, Anglija.</t>
  </si>
  <si>
    <t>UP Fakulteta za management</t>
  </si>
  <si>
    <t>7097-001</t>
  </si>
  <si>
    <t>P5-0049</t>
  </si>
  <si>
    <t>Matjaž Novak</t>
  </si>
  <si>
    <t>Posodobitev računalniškega centra za management</t>
  </si>
  <si>
    <t>2010-2012</t>
  </si>
  <si>
    <t>Computer centre for management studies (update)</t>
  </si>
  <si>
    <t>Oprema je bila namenjena posodobitvi računalniškega centra in uporabljajo jo raziskovalci UP FM.</t>
  </si>
  <si>
    <t>The equipment was intended to modernize the computer center and used by researchers UP FM.</t>
  </si>
  <si>
    <t>Oprema je namenjena zbiranju in obdelavi podatkov v raziskovanju v managementu.</t>
  </si>
  <si>
    <t>The equipment is intended for the collection and processing od datas in the area of management.</t>
  </si>
  <si>
    <t>http://www.fm-kp.si/si/raziskovanje.html</t>
  </si>
  <si>
    <t>4, 14, 19, 23, 24</t>
  </si>
  <si>
    <t>Dušan Lesjak, Mitja Ruzzier, Nada Trunk Širca, Mirko Markič, Viktorija Florjančič, Zvone Vodovnik, Milan Vodopivec, Tina Bratkovič Kregar, Jasna Auer Antončič, Mihaela Kosančič</t>
  </si>
  <si>
    <t>Borut Likar</t>
  </si>
  <si>
    <t>J5-7588</t>
  </si>
  <si>
    <t>Mitja Ruzzier, Jasna Auer Antončič, Tina Bratkovič Kregar, Doris Gomezelj Omerzel</t>
  </si>
  <si>
    <t>J5-8232</t>
  </si>
  <si>
    <t>Milan Vodopivec, Suzana Laporšek, Matija Vodopivec, Mihaela Kosančič</t>
  </si>
  <si>
    <t>V5-1646</t>
  </si>
  <si>
    <t>Borut Likar, Peter Štrukelj</t>
  </si>
  <si>
    <t>P1-0134, Katedra za anorgansko kemijo, ostali uporabniki FKKT</t>
  </si>
  <si>
    <t>55339 </t>
  </si>
  <si>
    <t>Projekt oz. program 5</t>
  </si>
  <si>
    <t>Projekt oz. program 6</t>
  </si>
  <si>
    <t>Projekt oz. program 7</t>
  </si>
  <si>
    <t>Nacionalni inštitut za biologijo</t>
  </si>
  <si>
    <t xml:space="preserve"> 0105-003</t>
  </si>
  <si>
    <t>Magda Tušek Žnidarič</t>
  </si>
  <si>
    <t>Presevni elektronski mikroskop (Philips CM100)</t>
  </si>
  <si>
    <t>Transmission electron microscope (Philips CM100)</t>
  </si>
  <si>
    <t>Phare</t>
  </si>
  <si>
    <t>Oprema je vključena v IP NIB. Za uporabo opreme je potrebno kontaktirati vodjo IC Planta (http://www.nib.si/infrastruktura/infrastrukturni-center-planta). Čakalna doba za uporabo opreme je do 1 mesec.</t>
  </si>
  <si>
    <t>The equipment is a part of Infrastructural program NIB. For the access of the equipment contact the Head of IC Planta (http://www.nib.si/eng/index.php/infrastructure/infrastructural-centre-planta). Waiting time for the access of the equipment is up to 1 month.</t>
  </si>
  <si>
    <t>TEM Philips CM 100 se uporablja za analize celične ultrastrukture. Za raziskave bioloških vzorcev se uporabljata v glavnem dve metodi. Metoda negativnega kontrastiranja je primerna za opazovanje delcev v suspenziji, kot so virusi, bakterije, makromolekule (proteini, nukleinske kisline, liposomi). Druga metoda omogoča opazovanje rastlinskih, živalskih in človeških tkiv na nanometrskem nivoju, to je na nivoju ultrastrukture. S TEM Philips CM 100 se izvajajo analize strukture in imunolokalizacija v različnih bioloških vzorcih.</t>
  </si>
  <si>
    <t>TEM Philips CM 100 is used to observe samples on the ultrastructure level. Regarding biological samples two methods are used for sample preparation. The negative staining method is suitable for observing particles in a solution e. g. viruses, bacteria, macromolecules (proteins, nucleic acids, liposomes). A second method enables visualization of plant, animal and human tissues on the nanometre scale.  TEM Philips CM 100 is used for analyses of structure and immunolocalization in different biological samples.</t>
  </si>
  <si>
    <t>http://www.nib.si/infrastruktura/infrastrukturni-center-planta</t>
  </si>
  <si>
    <t>P1-0184</t>
  </si>
  <si>
    <t>Integrativna zoologija in speleobiologija</t>
  </si>
  <si>
    <t>J4-8225</t>
  </si>
  <si>
    <t>Nove nanopore za aplikacije senzorike</t>
  </si>
  <si>
    <t>J3-2526</t>
  </si>
  <si>
    <t>Raziskovanje niše  matičnih celic v iskanju novih terapevtskih ciljev pri bolnikih z glioblastomom</t>
  </si>
  <si>
    <t>okvara</t>
  </si>
  <si>
    <t>Presevni elektronski mikroskop (Talos L120C)</t>
  </si>
  <si>
    <t>Transmission electron microscope (Talos L120C)</t>
  </si>
  <si>
    <t>TEM Talos L120C se uporablja za analize celične ultrastrukture. Za raziskave bioloških vzorcev se uporabljata v glavnem dve metodi. Metoda negativnega kontrastiranja je primerna za opazovanje delcev v suspenziji, kot so virusi, bakterije, makromolekule (proteini, nukleinske kisline, liposomi). Druga metoda omogoča opazovanje rastlinskih, živalskih in človeških tkiv na nanometrskem nivoju, to je na nivoju ultrastrukture, in imunolokalizacijo. TEM Talos L120C poleg tega omogoča tudi raziskave tridimenzionalne zgradbe vzorcev z elektronsko tomografijo.</t>
  </si>
  <si>
    <t>TEM Talos L120C is used to observe samples on the ultrastructure level. Regarding biological samples two methods are used for sample preparation. The negative staining method is suitable for observing particles in a solution e. g. viruses, bacteria, macromolecules (proteins, nucleic acids, liposomes). A second method enables visualization of plant, animal and human tissues on the nanometre scale and immunolocalization. Besides, TEM Talos L120C enables also the research of three-dimensional structure if samples by electron tomography.</t>
  </si>
  <si>
    <t>P17-152</t>
  </si>
  <si>
    <t>J1-2467</t>
  </si>
  <si>
    <t>Odkrivanje dinamike omrežja v interakciji krompirjev virus Y-rastlinska celica</t>
  </si>
  <si>
    <t>714/2016</t>
  </si>
  <si>
    <t>Pogodba s podjetjem Avexix za analize in raziskave na področju virusov za gensko zdravljenje</t>
  </si>
  <si>
    <t>Analize na področju diagnostike virusov in fitoplazem</t>
  </si>
  <si>
    <t>474-2012</t>
  </si>
  <si>
    <t>Izvajanje raziskav na presevnem elektronskem mikroskopu (TEM) za podjetje BiaSeparations</t>
  </si>
  <si>
    <t>David Dobnik</t>
  </si>
  <si>
    <t>Konfokalni stereomikroskop (Leica TCS LSI)</t>
  </si>
  <si>
    <t>Confocal stereomicroscope (Leica TCS LSI)</t>
  </si>
  <si>
    <t>amortizacija</t>
  </si>
  <si>
    <t>Konfokalni stereomikroskop (Leica TCS LSI) omogoča neinvazivno opazovanje fluorescence v vzorcih. Posebnost tega mikroskopa je širok spekter povečav, saj omogoča povečave od 0,7x (vidno polje velikosti 16 mm) vse do 20x. Zaradi tako širokega obsega povečav je mogoče opazovanje tako večjih objektov kot tudi posameznih celic. Stereomikroskop omogoča tudi precejšnjo delovno razdaljo, kar pomeni da lahko pod objektiv postavimo tudi večje objekte (na primer rastline v lončkih).</t>
  </si>
  <si>
    <t xml:space="preserve">Confocal stereomicroscope (Leica TCS LSI) enables non-invasive observation of the fluorescence in the samples. The speciality of the Confocal stereomicroscope (Leica TCS LSI) is broad spectrum of magnifications from 0.7x (16 mm field of view) to 20x. Therefore larger object as well as single cells could be investigated. Stereomicroscope has long working distance what enables investigation of big objects (e.g. plants in pots). </t>
  </si>
  <si>
    <t>P4-0165</t>
  </si>
  <si>
    <t>Biotehnologija in sistemska biologija rastlin</t>
  </si>
  <si>
    <t>MR Valentina Levak</t>
  </si>
  <si>
    <t>Dejan Štebih</t>
  </si>
  <si>
    <t>Aparatura za PCR v realnem času (ABI 7900) (Oprema za razvoj diagnostike in raziskave bakterij, virusov, gliv in gensko spremenjenih organizmov)</t>
  </si>
  <si>
    <t>Real-time PCR (ABI 7900)</t>
  </si>
  <si>
    <t>Oprema je odpisana in ni več v uporabi.</t>
  </si>
  <si>
    <t>The equipment is not in use any more.</t>
  </si>
  <si>
    <t>4, 35</t>
  </si>
  <si>
    <t>Aparatura za PCR v realnem času (ABI 7900HT Fast) (Sistem za pomnoževanje nukleinskih kislin)</t>
  </si>
  <si>
    <t>Real-time PCR (ABI 7900HT Fast)</t>
  </si>
  <si>
    <t>Z navedeno opremo je možno pomnoževanje nukleinskih kislin in njihova kvantifikacijia.</t>
  </si>
  <si>
    <t xml:space="preserve">The equipment is used for amplification and quantification of nucleic acids. </t>
  </si>
  <si>
    <t>Okoljska in aplikativna virologija: virusi, prijatelji in sovražniki</t>
  </si>
  <si>
    <t xml:space="preserve">L7-2632 </t>
  </si>
  <si>
    <t>Nanopore visokozmogljivo sekvenciranje mikrobnih genomov za razrešitev epidemioloških in
diagnostičnih vprašanj v rastlinski patologiji</t>
  </si>
  <si>
    <t>C2337-19-000017</t>
  </si>
  <si>
    <t>Pogodba o izvajanju in financiranju strokovnih nalog s področja zdravstvenega varstva rastlin</t>
  </si>
  <si>
    <t>Določanje gensko spremenjenih organizmov</t>
  </si>
  <si>
    <t>Aparatura za PCR v realnem času (ABI QuantStudio7)</t>
  </si>
  <si>
    <t>Real-time PCR (ABI QuantStudio7)</t>
  </si>
  <si>
    <t>C3330-18-252004</t>
  </si>
  <si>
    <t>Indie - Biotehnološka proizvodnja trajnostnega indola</t>
  </si>
  <si>
    <t>2550-18-310008</t>
  </si>
  <si>
    <t>Analiziranje in testiranje odvzetih vzorcev, razvoj analitičnih in testnih metod ter druge naloge, povezane s kontrolo določanja gensko spremenjenih organizmov</t>
  </si>
  <si>
    <t>Aparatura za PCR v realnem času (Roche Light Cycler 480)</t>
  </si>
  <si>
    <t>Real-time PCR instrument (Roche Light Cycler 480)</t>
  </si>
  <si>
    <t>Transition Facility</t>
  </si>
  <si>
    <t>Prenosna aparatura za PCR v realnem času (Cepheid Smart Cycler) (Sistem za pomnoževanje nukleinskih kislin)</t>
  </si>
  <si>
    <t>Portable real-time PCR (Cepheid Smart Cycler)</t>
  </si>
  <si>
    <t>Oprema ni v uporabi.</t>
  </si>
  <si>
    <t>The equipment is not in use.</t>
  </si>
  <si>
    <t>Avtomatizirana aparatura za kapljični digitalni PCR (Biorad QX200) (Sistem za avtomatizirano pripravo in analizo kapljične digitalne verižne reakcije s polimerazo)</t>
  </si>
  <si>
    <t>Automated droplet digital PCR instrument (Biorad QX200)</t>
  </si>
  <si>
    <t>Navedena oprema omogoča avtomatizirano pripravo in analizo nukleinskih kislin v različnih vzorcih s kapljično digitalno verižno reakcijo s polimerazo (ddPCR).</t>
  </si>
  <si>
    <t>The equipment enables droplet digital PCR (ddPCR). It enables also absolute quantification of nucleic acids.</t>
  </si>
  <si>
    <t>Pogodba s tujim mednarodnim podjetjem za analize in raziskave na področju virusov za gensko zdravljenje</t>
  </si>
  <si>
    <t>Pogodba z biofarmacevtskim/biotehnološkim podjetjem za analize in raziskave na področju genske terapije</t>
  </si>
  <si>
    <t>Pogodba s podjetjem Axovant za analize in raziskave na področju virusov za gensko zdravljenje</t>
  </si>
  <si>
    <t>496-2012</t>
  </si>
  <si>
    <t>Izvajanje raziskav, izobraževanj in razvoja metod na področju molekularne biologije za podjetje BiaSeparations</t>
  </si>
  <si>
    <t>Aparatura za kapljični digitalni PCR (Biorad QXOne) (Avtomatiziran sistem za pripravo, izvedbo in analizo večtarčne kapljične digitalne verižne reakcije s polimerazo)</t>
  </si>
  <si>
    <t>Droplet digital PCR instrument (Biorad QXOne)</t>
  </si>
  <si>
    <t>C3330-18-252003</t>
  </si>
  <si>
    <t>Susphire - Trajnostna proizvodnja feromonov za zaščito pred žuželkami v kmetijstvu</t>
  </si>
  <si>
    <t>Robot za pipetiranje (PerkinElmer MultiProbe II) (Robot za normalizacijo koncentracije in PCR nastavitev )</t>
  </si>
  <si>
    <t xml:space="preserve">Robot for pipeting (PerkinElmer MultiProbe II) </t>
  </si>
  <si>
    <t>klasifikacija ni mogoča</t>
  </si>
  <si>
    <t>Robot za pipetiranje (Hamilton Microlab STARlet)</t>
  </si>
  <si>
    <t>Robot for pipeting (Hamilton Microlab STARlet)</t>
  </si>
  <si>
    <t>javna sredstva</t>
  </si>
  <si>
    <t>Robot se uporablja za pripravo vzorcev in reagentov ter nastavitev PCR reakcij.</t>
  </si>
  <si>
    <t xml:space="preserve">Pipetting robot can be used for sample and reagent preparation and PCR reaction setup. </t>
  </si>
  <si>
    <t>Špela Prijatelj Novak</t>
  </si>
  <si>
    <t>Sistem za hitro pripravo in koncentriranje bioloških vzorcev z možnostjo bioloških analiz na gojiščih</t>
  </si>
  <si>
    <t>System for concentration and analyses of biological samples</t>
  </si>
  <si>
    <t>Sistem omogoča hitro pripravo in koncentriranje bioloških vzorcev z možnostjo bioloških analiz na gojiščih.</t>
  </si>
  <si>
    <t>System enables concentration and analyses of biological samples on plates.</t>
  </si>
  <si>
    <t>Inovativna metoda za čiščenje odpadnih voda</t>
  </si>
  <si>
    <t>GA 771567</t>
  </si>
  <si>
    <t>CABUM - Raziskave mehanizmov ob interakcijah kavitacijskih mehurčkov s kontaminanti</t>
  </si>
  <si>
    <t>Aleš Blatnik</t>
  </si>
  <si>
    <t>Komore za gojenje rastlin in tkivnih kultur (Kambič)</t>
  </si>
  <si>
    <t>Growth chambers for plant and tissue culture breeding (Kambič)</t>
  </si>
  <si>
    <t>Oprema je vključena v IP NIB. Za uporabo opreme je potrebno kontaktirati vodjo IC Planta (http://www.nib.si/infrastruktura/infrastrukturni-center-planta). Čakalna doba za uporabo opreme je do 3 mesece.</t>
  </si>
  <si>
    <t>The equipment is a part of Infrastructural program NIB. For the access of the equipment contact the Head of IC Planta (http://www.nib.si/eng/index.php/infrastructure/infrastructural-centre-planta). Waiting time for the access of the equipment is up to 3 months.</t>
  </si>
  <si>
    <t>Komore za gojenje rastlin in tkivnih kultur omogočajo gojenje rastlin v kontroliranih pogojih temperature, svetlobe in vlage. Ena komora je namenjena gojenju rastlin v zemlji, dve komori pa sta namenjeni gojenju rastlinskih tkivnih kultur.</t>
  </si>
  <si>
    <t>Growth chambers for plant and tissue culture breeding enable breeding of plants under controlled temperature, light and humidity conditions. One growth chamber is designed for breeding plants in soil and two growth chambers are designed for breeding plant tissue cultures.</t>
  </si>
  <si>
    <t>J4-1777</t>
  </si>
  <si>
    <t>Odkrivanje mehanizmov učinkovitosti in specifičnosti imunske signalizacije v krompirju z inovativnih pridobivanje podatkov in modeliranjem</t>
  </si>
  <si>
    <t>J4-1772</t>
  </si>
  <si>
    <t>Proteinski kompleksi iz glivnega rodu Pleurotus kot novi biopesticidi za zatiranje koloradskega in koruznega hrošča</t>
  </si>
  <si>
    <t>2 druga uporabnika</t>
  </si>
  <si>
    <t>Komore za ločeno gojenje rastlin (Kambič)</t>
  </si>
  <si>
    <t>2009, 2012</t>
  </si>
  <si>
    <t>Plant growth chambers for separate breeding (Kambič)</t>
  </si>
  <si>
    <t>Komore za ločeno gojenje rastlin (Kambič) sestavljajo 4 ločene samostoječe komore, ki omogočajo gojenje rastlin v zemlji v kontroliranih pogojih temperature, svetlobe in vlage.</t>
  </si>
  <si>
    <t>Plant growth chambers for separate breeding (Kambič) consist of 4 separate self-standing chambers that provide for breeding of plants in soil under controlled temperature, light and humidity conditions.</t>
  </si>
  <si>
    <t>5903 in 6348</t>
  </si>
  <si>
    <t>Karantenski rastlinjak (Oprema za razvoj diagnostike in raziskave bakterij, virusov, gliv in gensko spremenjenih organizmov)</t>
  </si>
  <si>
    <t>Quarantine greenhouse</t>
  </si>
  <si>
    <t xml:space="preserve">Rastlinjak omogoča gojenje rastlin v karantenskih razmerah. </t>
  </si>
  <si>
    <t>The greenhouse enables growing of plants in quarantine conditions. Quantitative PCR is used for quantitation of nucleic acids.</t>
  </si>
  <si>
    <t>L4-9325</t>
  </si>
  <si>
    <t>Razvoj novih, okolju prijaznih, pristopov za inaktivacijo rastlinskih in humanih virusov v vodah</t>
  </si>
  <si>
    <t>GA 813542</t>
  </si>
  <si>
    <t>INEXTVIR - inovativna mreža za izobraževanje in raziskave na področju določanja viromov</t>
  </si>
  <si>
    <t>Karantenski rastlinjak s podtlakom (Oprema za razvoj doagnostike in raziskave mikroorganizmov in gensko spremenjenih organizmov - sklop 2)</t>
  </si>
  <si>
    <t>Quarantine greenhouse with negative pressure</t>
  </si>
  <si>
    <t xml:space="preserve">Paket 14 </t>
  </si>
  <si>
    <t>Rastlinjak omogoča gojenje rastlin v karantenskih razmerah. Podtlak še dodatno preprečuje prenos organizmov v okolje, kar je posebej pomembno pri gojenju rastlin, okuženih s karantenskimi povzročitelji bolezni in gensko spremenjenih rastlin.</t>
  </si>
  <si>
    <t>The quarantine greenhouse with negative pressure enables growing of plants in quarantine conditions. Negative pressure additionally prevents transmission of organisms in the environment, what is especially important for breeding plants infected with quarantine plant pests and genetically modified organisms.</t>
  </si>
  <si>
    <t>MR Mojca Juteršek</t>
  </si>
  <si>
    <t>Tanja Dreo</t>
  </si>
  <si>
    <t>Sistem za identifikacijo bakterij z analizo celičnih maščobnih kislin s plinsko kromatografijo</t>
  </si>
  <si>
    <t>System for identification of bacteria with analyses of cell fatty acids by gas chromatography</t>
  </si>
  <si>
    <t>0105-008</t>
  </si>
  <si>
    <t>Anton Brancelj</t>
  </si>
  <si>
    <t xml:space="preserve">Plinski kromatograf z masnim spektrometrom </t>
  </si>
  <si>
    <t>2005 (2004)</t>
  </si>
  <si>
    <t>GC/MS Gas Chromatograph hypenated to mass spectrometer</t>
  </si>
  <si>
    <t>Oprema ni vključena v IP NIB. GC/MS je mogoče uporabljati brez omejitev po predhodnem dogovoru s skrbnikom. Cena po dogovoru v skladu s časom in namenom uporabe</t>
  </si>
  <si>
    <t xml:space="preserve">The equipment is not a part of Infrastructural program NIB. The equipment can be used w/o limitations according to previous agreement with the guardian. Price is agreed according to the time and purpose of the use. </t>
  </si>
  <si>
    <t xml:space="preserve">Trenutno je sistem nastavljen na analizo maščobnih kislin, po potrebi lahko GC/MS preuredimo, tako da lahko z njim analiziramo tudi pesticide, PAH-e, in podobne snovi. </t>
  </si>
  <si>
    <t xml:space="preserve">Equipment is currently set up for the analysis of FAME (fatty acid methyl esters), however we can change the instrument to fit applications such as pesticides analysis, analysis of PAH or similar substances. </t>
  </si>
  <si>
    <t>http://www.nib.si/storitve-in-produkti/raziskovalna-oprema</t>
  </si>
  <si>
    <t>P1-0255</t>
  </si>
  <si>
    <t>Alenka Žunič Kosi</t>
  </si>
  <si>
    <t>Nataša Stritih Peljhan</t>
  </si>
  <si>
    <t>Meta Virant-Doberlet</t>
  </si>
  <si>
    <t>Laserski mikroablacijski sistem  (mikroskop Carl Zeiss Axioskop)</t>
  </si>
  <si>
    <t>Laser system for cell ablation</t>
  </si>
  <si>
    <t>Oprema ni vključena v IP NIB. Sistem za ablacijo celic z laserjem je možno uporabljati brez omejitev in takoj v skladu z dogovorom. Cena po dogovoru v skladu s časom in namenom uporabe</t>
  </si>
  <si>
    <t>The equipment is not a part of Infrastructural program NIB. Laser system for cell ablation can be used without limitations and immediately according to agreement. The price  is agreed according to the time and purpose of the use.</t>
  </si>
  <si>
    <t>Sistem obsega mikroskop z dodanim laserjem. Z njim je možno pri živem organizmu uničiti posamezno celico tako, da organizem preživi. Na ta način lahko na primer pri embriju uničimo izvorno celico in nato zasledujemo razvoj organizma  ter ugotovimo, katere funkcije so bile zaradi ablacije prizadete v razvoju.</t>
  </si>
  <si>
    <t xml:space="preserve">The system is composed of a microscope and laser. It enables in living organisms ablation of a single cell so that the organism survives. In such a way for example we can destroy in embrio an identified cell and follow its development to find out which functions have been modified in organism's development. </t>
  </si>
  <si>
    <t>P3-0333</t>
  </si>
  <si>
    <t>Belušič Gregor</t>
  </si>
  <si>
    <t>Sistem za ekscitacijo in lasersko merjenje vibracij (vibrometer laserski)</t>
  </si>
  <si>
    <t>Laser vibrometer with the system for controlled excitation of vibrations with software</t>
  </si>
  <si>
    <t>Oprema ni vključena v IP NIB. Laserski vibrometer s sistemom za kontrolirano vzbujanje vibracij in programsko opremo je možno uporabljati brez omejitev v skladu z dogovorom. Cena po dogovoru v skladu s časom in namenom uporabe</t>
  </si>
  <si>
    <t>The equipment is not a part of Infrastructural program NIB. Laser vibrometer with the system for controlled excitation of vibrations with software can be used without limitations according to the agreement. The price is agreed according the time and purpose of the use.</t>
  </si>
  <si>
    <t>Sistem sestavljajo laserski vibrometer, vzbujevalnik in pripadajoča programska oprema. Z njim je možno natančno določati resonančne lastnosti različnih materialov.</t>
  </si>
  <si>
    <t>The system is composed of a laser vibrometer, exciter and software. It enables exact measurement of resonant properties of different materials.</t>
  </si>
  <si>
    <t>4, 19</t>
  </si>
  <si>
    <t>Jernej Polajnar</t>
  </si>
  <si>
    <t>Anka Kuhelj</t>
  </si>
  <si>
    <t>MR Rok Janža</t>
  </si>
  <si>
    <t>Rok Janža</t>
  </si>
  <si>
    <t>0105-007</t>
  </si>
  <si>
    <t>Metka Filipič</t>
  </si>
  <si>
    <t>Mikroskop raziskovalni z motoriziranim manipulatorjem</t>
  </si>
  <si>
    <t>2012, 2014</t>
  </si>
  <si>
    <t>Fluorescent microscope, with motorized micromanipulator</t>
  </si>
  <si>
    <t>GLIOMA</t>
  </si>
  <si>
    <t>Oprema ni vključena v IP NIB. Opremo je možno uporabljati brez omejitev in v skladu z dogovorom. Cena po dogovoru v skladu s časom in namenom uporabe.</t>
  </si>
  <si>
    <t>The equipment is not a part of Infrastructural program NIB. The equipment can be used without limitations and immediately according to agreement. The price  is agreed according to the time and purpose of the use.</t>
  </si>
  <si>
    <t>Fluorescentni mikroskop se uporablja predvsem za proučevanje celične biologije in omogoča odlično vidljivost preparatov, v katerih so prisotne molekule, ki fluorescirajo. Molekule, ki lahko fluorescirajo, so npr. klorofili in karoteni, to je primarna fluorescenca. Če pa je potrebno strukture obarvati s fluorescentnimi barvili - fluorokromi, pa imamo opravka s sekundarno fluorescenco. Ta mikroskop omogoča motoriziran pomik mizice, kar se kaže v večji natančnosti in možnosti avtomatizacije nekaterih procesov.</t>
  </si>
  <si>
    <t>Fluorescent microscope is primarily used for the study of cell biology and provides excellent visibility preparations, in which some of the molecules that fluoresce. Molecules that can fluoresce, for example chlorophylls and carotenes, this is the primary fluorescence. If it is necessary, some structures can be stained with fluorescent dyes - fluorochromes, this is secondary fluorescence. This microscope allows motorized window tables, which results in higher accuracy and the possibility of automation of some processes.</t>
  </si>
  <si>
    <t>6428, 6652</t>
  </si>
  <si>
    <t>http://www.nib.si/storitve-in-oprema/raziskovalna-oprema</t>
  </si>
  <si>
    <t>4,11,66</t>
  </si>
  <si>
    <t>MR Bernarda Majc</t>
  </si>
  <si>
    <t>Bernarda Majc</t>
  </si>
  <si>
    <t>MR Maša Zupančič</t>
  </si>
  <si>
    <t>Maša Zupančič</t>
  </si>
  <si>
    <t>POSTDOC PROJEKT</t>
  </si>
  <si>
    <t xml:space="preserve">Barbara Breznik </t>
  </si>
  <si>
    <t>10020509 ARRS PROGRAM GEN</t>
  </si>
  <si>
    <t>Katja Kološa</t>
  </si>
  <si>
    <t>Drugi uporabniki</t>
  </si>
  <si>
    <t>Citometer pretočni FACS CALIBUR</t>
  </si>
  <si>
    <t>Flow cytometer, FACS CALIBUR</t>
  </si>
  <si>
    <t>COOT</t>
  </si>
  <si>
    <t>Citometer pretočni</t>
  </si>
  <si>
    <t>Flow cytometer</t>
  </si>
  <si>
    <t>Oprema ni vključena v IP NIB. Pretočni citometer je možno uporabljati  v skladu z dogovorom s skrbnikom. Cena po dogovoru v skladu s časom in namenom uporabe.</t>
  </si>
  <si>
    <t xml:space="preserve">The equipment is not a part of Infrastructural program NIB. Flow cytometer can be used  according to the agreement. The price is agreed according the time and purpose of the use. </t>
  </si>
  <si>
    <t>Pretočni citometer omogoča spremljanje flourescence celic,  bakterij in drugih karakterisi na  različnih kanalih.</t>
  </si>
  <si>
    <t>Flow cytometer is used for flourescence detection of cells,  bacteria and other different characteristic with different fluorescence channels.</t>
  </si>
  <si>
    <t>Tina Eleršek</t>
  </si>
  <si>
    <t>MR Anamarija Habič</t>
  </si>
  <si>
    <t>Anamarija Habič</t>
  </si>
  <si>
    <t>Mateja Mlinar</t>
  </si>
  <si>
    <t>Mikroskop ECLIPSE E 600 s poveč. modilom, kondenzator</t>
  </si>
  <si>
    <t>Fluorescent microscope ECLIPSE E 600</t>
  </si>
  <si>
    <t>Oprema ni vključena v IP NIB. Opremo je možno uporabljati brez omejitev in takoj v skladu z dogovorom. Cena po dogovoru v skladu s časom in namenom uporabe.</t>
  </si>
  <si>
    <t>The equipment is not a part of Infrastructural program NIB. The equipment can be used without limitations and  according to agreement. The price  is agreed according to the time and purpose of the use.</t>
  </si>
  <si>
    <t>Fluorescentni mikroskop se uporablja predvsem za proučevanje celične biologije in omogoča odlično vidljivost preparatov, v katerih so prisotne molekule, ki fluorescirajo. Molekule, ki lahko fluorescirajo, so npr. klorofili in karoteni, to je primarna fluorescenca. Če pa je potrebno strukture obarvati s fluorescentnimi barvili - fluorokromi, pa imamo opravka s sekundarno fluorescenco.</t>
  </si>
  <si>
    <t>Fluorescent microscope is primarily used for the study of cell biology and provides excellent visibility preparations, in which some of the molecules that fluoresce. Molecules that can fluoresce, for example chlorophylls and carotenes, this is the primary fluorescence. If it is necessary, some structures can be stained with fluorescent dyes - fluorochromes, this is secondary fluorescence.</t>
  </si>
  <si>
    <t>Barbara Žvar Baškovič</t>
  </si>
  <si>
    <t>CelVivo BioArray Matrix (BAM) bioreaktor - ClinoStar</t>
  </si>
  <si>
    <t>CelVivo BioArray Matrix (BAM) bioreactor - ClinoStar</t>
  </si>
  <si>
    <r>
      <t>ClinoStar bioreaktor omogoča gojenje 3D celičnih struktur (sferoidov) v i</t>
    </r>
    <r>
      <rPr>
        <i/>
        <sz val="9"/>
        <rFont val="Arial"/>
        <family val="2"/>
        <charset val="238"/>
      </rPr>
      <t>n vitro</t>
    </r>
    <r>
      <rPr>
        <sz val="9"/>
        <rFont val="Arial"/>
        <family val="2"/>
        <charset val="238"/>
      </rPr>
      <t xml:space="preserve"> dinamičnih pogojih, kar je pomembno pri pročevanju dolgodobnih učinkov najrazličnejših spojin kot tudi v raziskavah raka.</t>
    </r>
  </si>
  <si>
    <t>The ClinoStar bioreactor enables the growth of 3D cell structures (spheroids) under in vitro dynamic conditions, which is important in studies of long-term effects of a wide variety of compounds as well as in cancer research.</t>
  </si>
  <si>
    <t>poskusno obratovanje</t>
  </si>
  <si>
    <t xml:space="preserve"> 0105-001</t>
  </si>
  <si>
    <t>Oliver Bajt</t>
  </si>
  <si>
    <t>Plinski kromatograf z masnoselektivnim detektorjem</t>
  </si>
  <si>
    <t>Gas chromatograph with MS detector</t>
  </si>
  <si>
    <t>http://www.nib.si/images/stories/datoteke2/Delovanje_centra/arrs-ri-evidenca-opreme-105-nib.pdf</t>
  </si>
  <si>
    <t>Vesna Flander Putrle</t>
  </si>
  <si>
    <t>16383</t>
  </si>
  <si>
    <t>HPLC</t>
  </si>
  <si>
    <t>High-performance
liquid chromatograph</t>
  </si>
  <si>
    <t>NIB</t>
  </si>
  <si>
    <t>Oprema se uporablja za določanje fitoplanktonskih barvil v vzorcih</t>
  </si>
  <si>
    <t xml:space="preserve">The equipment is used for the separation and identification of firoplanktonic pigmentsorganic compounds </t>
  </si>
  <si>
    <t>P1-0237</t>
  </si>
  <si>
    <t>Tristan Bartole</t>
  </si>
  <si>
    <t>54609</t>
  </si>
  <si>
    <t>Plovilo raziskovalno Sagita</t>
  </si>
  <si>
    <t>Research Vessel
 "Sagita"</t>
  </si>
  <si>
    <t>MIZS, MOPE, NIB</t>
  </si>
  <si>
    <t xml:space="preserve">Raziskovalno plovilo je možno uporabljati  v skladu z dogovorom s skrbnikom. Cena po dogovoru v skladu s časom in namenom uporabe. </t>
  </si>
  <si>
    <t xml:space="preserve">The Research vessel is possible to use  according to the agreement. The price is agreed according the time and purpose of the use. </t>
  </si>
  <si>
    <t>Raziskovalno plovilo se uporablja za izvedbo raziskovalnih križarjen v obalnem pasu in odprtih vodah.</t>
  </si>
  <si>
    <t>The research vessel is used for various research cruise in coastal and international waters.</t>
  </si>
  <si>
    <t>01VRSTNA-SPREMLJ.VRSTNE PESTR.</t>
  </si>
  <si>
    <t>Tihomir Makovec</t>
  </si>
  <si>
    <t>18338</t>
  </si>
  <si>
    <t>Sonda mikrostrukturna</t>
  </si>
  <si>
    <t>CTD Probe</t>
  </si>
  <si>
    <t>Oprema je vključena v IP NIB vendar jo pretečno uporabljamo z raziskovalnim plovilom. Opremo je možno uporabljati brez omejitev in takoj v skladu z dogovorom. Cena po dogovoru v skladu s časom in namenom uporabe.</t>
  </si>
  <si>
    <t>The equipment is a part of Infrastructural program IC MBC but is preferentially used on the research vessel. The equipment can be used without limitations and  according to agreement. The price  is agreed according to the time and purpose of the use.</t>
  </si>
  <si>
    <t>Mikrostrukturna sonda se uporablja za meritve različnih parametrov v vodnem (morskem) okolju (Temperatura vode, slanost, prevodnost, pH, raztopljeni kisik)</t>
  </si>
  <si>
    <t>The CTD probe is used for measurement of various parameters in the aquatic environmen (preferentially marine)( Sea temperature, salinity, conductivity, pH, dissolved oxygen)</t>
  </si>
  <si>
    <t>Katja Klun</t>
  </si>
  <si>
    <t>Boja raziskovalna Vida</t>
  </si>
  <si>
    <t>Oceanographic Buoy "Vida"</t>
  </si>
  <si>
    <t>INTERREG</t>
  </si>
  <si>
    <t>Oceanografska boja je laboratorij na morju. Njene storitev ali možnost namestitve dodatnih merilnih instrumentov na bojo je potrebno urediti v skladu z dogovorom s skrbnikom. Cena po dogovoru v skladu s časom in namenom uporabe.</t>
  </si>
  <si>
    <t xml:space="preserve">Oceanographic Buoy is a marine lab in situF. It's  product can be used according to the agreement. The price is agreed according the time and purpose of the use. </t>
  </si>
  <si>
    <t>Oceanografske boje, si ni možno sposoditi. Boja je laboratorij na morju. Uporabniki lahko uporabljajo podatke meritev ali namestijo na bojo dodatni merilni instrument.</t>
  </si>
  <si>
    <t>Oceanographic Buoy "Vida" can 't be used . User can use the data it provides or eventuially add some instrument to the Buoy.</t>
  </si>
  <si>
    <t>IP NIB
 (IC MBP)</t>
  </si>
  <si>
    <t>Vlado Malačič</t>
  </si>
  <si>
    <t>05226</t>
  </si>
  <si>
    <t>Instrument lisst za merjenje sedimentov</t>
  </si>
  <si>
    <t>Particle Size Analyzer</t>
  </si>
  <si>
    <t>Patricija Mozetič</t>
  </si>
  <si>
    <t>11360</t>
  </si>
  <si>
    <t>Mikroskop invertni raziskovalni</t>
  </si>
  <si>
    <t>Invert microscope</t>
  </si>
  <si>
    <t>Oprema je namenjena mikroskopiranju vzoprcev.</t>
  </si>
  <si>
    <t>The microscope is use for microscopy of biological samples.</t>
  </si>
  <si>
    <t>01UVHVVR-PROJEKT UVVHVVR 2021</t>
  </si>
  <si>
    <t>Janja France</t>
  </si>
  <si>
    <t>Petra Slavinec</t>
  </si>
  <si>
    <t>01MONI20-MONIT.MORJA 2020</t>
  </si>
  <si>
    <t>Milijan Šiško</t>
  </si>
  <si>
    <t>01040136-MR IVANO VASCOTTO</t>
  </si>
  <si>
    <t>Ivano Vascotto</t>
  </si>
  <si>
    <t>01040126-MR TIMOTEJ TURK</t>
  </si>
  <si>
    <t>Timotej Turk Dermastia</t>
  </si>
  <si>
    <t>Plovilo Carolina</t>
  </si>
  <si>
    <t>Research boat</t>
  </si>
  <si>
    <t>7,5 m dolgo plovilo služi kot plovilo za manjše in hitrejše posege ali vzorčevanja na morju. Možno ga je uporabljati  v skladu z dogovorom s skrbnikom. Cena po dogovoru v skladu s časom in namenom uporabe.</t>
  </si>
  <si>
    <t xml:space="preserve">7,5 m long boat can be used as a quick shuttle for various measurements at sea. The price is agreed according the time and purpose of the use. </t>
  </si>
  <si>
    <t>Čoln uporabljamo za hitre izhode na morje, kjer je potrebno hitro pobrati vzorce ali izpeljati meritve .</t>
  </si>
  <si>
    <t>The boat is used for various quick interventions at sea.</t>
  </si>
  <si>
    <t>Branko Čermelj</t>
  </si>
  <si>
    <t>13407</t>
  </si>
  <si>
    <t>Visoko frekvenčni radar</t>
  </si>
  <si>
    <t>HF Radar</t>
  </si>
  <si>
    <t>IPA ADRIATIC</t>
  </si>
  <si>
    <t>HF radar je merilnik površinskih valov in tokov. Ker meri, so produkt njegovega obratovanja podatki. Ti podatki se shranjujejo v bazo IC MBP. Podatki so javni, stroški visoko kvalificiranega osebja, ki zna podatke pripraviti za uporabnika pa so stvar dogovora.</t>
  </si>
  <si>
    <t>HF radar is a radio transmitting and receiving instrument. It transmits a signal with a central frequency of 25.525 MHz over large marine areas and receives the signal returned back from the rough sea surface. The information is the elaborated and transformed in surface current and wave information.</t>
  </si>
  <si>
    <t>Instrument je namenjen meritvam površinskih valov in tokov. Omogoča raziskave gibanja morskih mas na površini po celotnem Tržaškem zalivu. S tem nadgrajuje točkovne meritve, ki so se in se še opravljajo z merilnimi instrumenti nameščenimi na bojah ali opazovalnih postajah. Je učinkovito orodje, s katerim si lahko pomagamo v primeru razlitij nevarnih snovi na morju in iskanju pogrešanih na morju.</t>
  </si>
  <si>
    <t>The instrument is used for measurements of surface currents and waves only. The information can be used for various purposes – activities on sea</t>
  </si>
  <si>
    <t>http://www.nib.si/mbp/sl/about-us/products-and-services/laboratory-equipment</t>
  </si>
  <si>
    <t>Segmentni pretočni analizator za nutriente (QuAAtro)</t>
  </si>
  <si>
    <t>Segmented flow analyser for nutrients (QuAAtro)</t>
  </si>
  <si>
    <t>Oprema se uporablja predsvem za določanje koncentracijo anorganskih hranil v vodnih vzorcih.</t>
  </si>
  <si>
    <t>The instrument is used for inorganic nutrient analysis in water.</t>
  </si>
  <si>
    <t>Ana Jančar</t>
  </si>
  <si>
    <t>Kmetijski inštitut Slovenije</t>
  </si>
  <si>
    <t>P4-0072</t>
  </si>
  <si>
    <t>Aleš Kolmanič</t>
  </si>
  <si>
    <t>Parcelni kombajn WINTERSTEIGER QUANTUM</t>
  </si>
  <si>
    <t>Wintersteiger Quantum plot combine</t>
  </si>
  <si>
    <t>Oprema na razpolago po dogovoru s skrbnikom, razpoložljivost je odvisna od zasedenosti opreme. Opremo lahko upravljajo samo za to usposobljeni operaterji.</t>
  </si>
  <si>
    <t>The equipment is available upon agreement; access time is dependable on equipment occupation. The equipment can only be used by specialy trained  operators.</t>
  </si>
  <si>
    <t>Oprema omogoča natančno vrednotenje poljskih poskusov na način, da sama meri in shranjuje podatke ter odvzame vzorce za laboratorijske analize. Oprema je primerna tudi za uporabo v programih žlahtnjenja poljščin in trav.</t>
  </si>
  <si>
    <t xml:space="preserve">The equipment enables accurate evaluation of field trials by automatic measuring, data collection and sample preparation. The equipment is also suitable for use in the breeding of crops and grasses. </t>
  </si>
  <si>
    <t>7 5010</t>
  </si>
  <si>
    <t>Andrej Zemljič
Janko Verbič
Aleš Kolmanič</t>
  </si>
  <si>
    <t>7 5020</t>
  </si>
  <si>
    <t>Aleš Kolmanič
Andrej Zemljič
Janko Verbič</t>
  </si>
  <si>
    <t>3 0006</t>
  </si>
  <si>
    <t>Aleš Kolmanič
Andrej Zemljič
Vladimir Meglič
Lovro Sinkovič</t>
  </si>
  <si>
    <t>4 1815</t>
  </si>
  <si>
    <t xml:space="preserve">Aleš Kolmanič
</t>
  </si>
  <si>
    <t>RAZISKAVE NA DRUGIH INSTITUCIJAH - TRG</t>
  </si>
  <si>
    <t>ŽIPO LENART, RGA, FKBV</t>
  </si>
  <si>
    <t>Klemen Lisjak</t>
  </si>
  <si>
    <t xml:space="preserve">Avtomatski Dionex ASE 350 ekstraktor za </t>
  </si>
  <si>
    <t>Dionex ASE 350 accelerated solvent extractor</t>
  </si>
  <si>
    <t>Oprema na razpolago po dogovoru s skrbnikom, razpoložljivost je odvisna od zasedenosti opreme. Uporaba v prisotnosti skrbnika/operaterja.</t>
  </si>
  <si>
    <t>The equipment is available upon agreement; access time is dependable on equipment occupation.</t>
  </si>
  <si>
    <t>Oprema (avtomatski ekstraktor) omogča pospešeno ekstrakcijo analitov pod tlakom (103 bar), nastavljivo temperaturo ter več različnimi topili.</t>
  </si>
  <si>
    <t xml:space="preserve">The equipment (accerelated solvent extractor) enables accerelated extraction of analytes under pressure (103 bar), adjustible temerature and several different solvents. </t>
  </si>
  <si>
    <t>Alenka Mihelčič</t>
  </si>
  <si>
    <t xml:space="preserve">Centrifugalni evaporator Genevac EZ-2 </t>
  </si>
  <si>
    <t xml:space="preserve">Centrifugal evaporator Genevac EZ-2 </t>
  </si>
  <si>
    <t xml:space="preserve">Oprema (evaporator) omogoča izparevanje vode s pomočjo centrifuge in željene temperature, primeren za oparevanje različnih organskih topil. </t>
  </si>
  <si>
    <t>The equipment (centrifugal evaporator) enables evaporation of water and different organic solvents from sample with adjustible temperature.</t>
  </si>
  <si>
    <t>Liofilizator VirTis BenchTop Pro with Omnitronics</t>
  </si>
  <si>
    <t>Freeze dryer VirTis BenchTop Pro with Omnitronics</t>
  </si>
  <si>
    <t xml:space="preserve">Oprema (liofilizator) omogoče sušenje vzorca z zmrzovanjem s katerim odstranimo vodo iz bioloških in organskih snovi, ki so občutljivi na odstranitev vode kako drugače. </t>
  </si>
  <si>
    <t>The equipment (Freeze dryer) enables dry water from samples that are sensitive to water removal otherwise with freeze draying .</t>
  </si>
  <si>
    <t>Tomaž Poje</t>
  </si>
  <si>
    <t>Postaja kontejnerska za analizo vzorcev</t>
  </si>
  <si>
    <t>Station container type for the preparation of the sample</t>
  </si>
  <si>
    <t>Oprema na razpolago po dogovoru s skrbnikom, razpoložljivost je odvisna od zasedenosti opreme. Uporaba možna samo v prisotnosti skrbnika/operaterja.</t>
  </si>
  <si>
    <t>The equipment is available upon agreement; access time is dependable on equipment occupation. The equipment can only be used by an experienced  operator or in the presence of experienced operator.</t>
  </si>
  <si>
    <t xml:space="preserve">Oprema je namenjena za pripravo in analizo vzorcev odpadne kmetijske biomase, ki se uporabljajo v anaerobni digestiji in dodatnem čiščenju ter nadgradnji produkta anaerobne digestije – bioplina v biometan.   </t>
  </si>
  <si>
    <t>The equipment is intended for preparation and analysis of samples of waste agricultural biomass used in anaerobic digestion and additional purification and upgrading of the product of anaerobic digestion - biogas into biomethane.</t>
  </si>
  <si>
    <t xml:space="preserve">Viktor Jejčič </t>
  </si>
  <si>
    <t xml:space="preserve">Ugotavljanje emisij toplogrednih plinov in sestave bioplina, bioplinskega digestata, deleža biometana, porabe energije  v anaerobni digestiji  in nadgradnji bioplina do faze biometana za MKGP, MOP, študentske naloge, itn. ,        </t>
  </si>
  <si>
    <t>Tomaž Poje, Viktor Jejčič, Uroš Eberl</t>
  </si>
  <si>
    <t>Ugotavljanje emisij toplogrednih plinov in sestave bioplina, bioplinskega digestata, deleža biometana, porabe energije  v anaerobni digestiji  in nadgradnji bioplina do faze biometana za razvojno raziskovalno delo za domačo industrijo na področju procesne tehnike.</t>
  </si>
  <si>
    <t>Tomaž Poje,Viktor  Jejčič, Uroš Eberl</t>
  </si>
  <si>
    <t>P4-0133</t>
  </si>
  <si>
    <t>Martin Škrlep</t>
  </si>
  <si>
    <t>Spektračni fotometer za mikrotitrske plošče (večfunkcijski); Infinitie 200 PRO M Nano+</t>
  </si>
  <si>
    <t>Spectral microplate reader (multifunctional) Infinite 200 PRO M Nano+</t>
  </si>
  <si>
    <t>Oprema je na razpolago po dogovoru s skrbnikom; čas dostopa je odvisen od zasedenosti opreme. Opremo lahkom uporabljajo le izkušeni operaterji oziroma v prisotnosti izkušenih operaterjev.</t>
  </si>
  <si>
    <t>Oprema (monokromatorski čitalec) omogoča branje mikrotitrskih ploščic različnih formatov, merjenje absorbance in fluorescence ter kinetične meritve. Primerna za spremljanje biokemičnih procesov na nivoju molekul ali celic.</t>
  </si>
  <si>
    <t>The equipment (monocromator reader) enables spectroscopic (absorbance, fluorescence, kinetics) on various microplate formats. Suitable for monitoring of various biochemical processes on the molecule or cell level.</t>
  </si>
  <si>
    <t>Marjeta Čandek Potokar, Klavdija Poklukar, Martin Škrlep, Urška Tomažin, Nina Batorek Lukač</t>
  </si>
  <si>
    <t>Klavdija Poklukar</t>
  </si>
  <si>
    <t>Marjeta Čandek Potokar, Martin Škrlep</t>
  </si>
  <si>
    <t>Lovro Sinkovič</t>
  </si>
  <si>
    <t>Analizator NIT za cela zrna  in moko</t>
  </si>
  <si>
    <t>NIT analyzer for whole grains and flour</t>
  </si>
  <si>
    <t xml:space="preserve">Analizator za cela zrna uporablja globalno priznano prenapetostno tehnologijo prenosa (t.j. globalne umeritvene krivulje) in istočasno testira več parametrov (vlago, beljakovine, olje, škrob itd.) na širokem spektru različnih vrst celih zrn ter oljnic. Z napravo lahko analiziramo zelo širok spekter vzorcev: cela zrna žit (pšenica, durum pšenica, ječmen, koruza, oves, rž, tritikala, proso), oljnice (soja, oljna ogrščica, sončnična semena) in stročnice (leča, fižol, čičerika, grah). </t>
  </si>
  <si>
    <t xml:space="preserve">Analyzer for whole grains uses globally recognized overvoltage transfer technology (i.e. global calibration curves) and simultaneously measures several parameters (moisture, protein, oil, starch, etc.) on a wide range of different types of whole grains and oilseeds. With that device we can analyze a  wide range of samples: whole grain of cereals (wheat, durum wheat, barley, corn, oat, rye, triticale, millet), oilseeds (soybean, oilseed rape, sunflower seeds) and legumes (lentil, bean, chickpea, pea). </t>
  </si>
  <si>
    <t>Lovro Sinkovič, Vladimir Meglič</t>
  </si>
  <si>
    <t>Tjaša Babnik</t>
  </si>
  <si>
    <t>Lovro Sinkovič, Barbara Pipan</t>
  </si>
  <si>
    <t>Helena Baša Česnik</t>
  </si>
  <si>
    <t xml:space="preserve">Sistem za mikrovalovni razklop vzorcev
</t>
  </si>
  <si>
    <t>Microwave digestion system</t>
  </si>
  <si>
    <t>Sistem se uporablja za razklop vzorcev pred ICP-MS analizo.</t>
  </si>
  <si>
    <t>System is used for digestion of samples before ICP-MS analyses.</t>
  </si>
  <si>
    <t>Tomaž Žnidaršič</t>
  </si>
  <si>
    <t>Analizator NIR s pripadajočo opremo</t>
  </si>
  <si>
    <t>NIR analyser with belonging equipment</t>
  </si>
  <si>
    <t>Oprema je na razpolago po dogovoru s skrbnikom; čas dostopa je odvisen od zasedenosti opreme. Za uporabo je potrebno krajše uvajanje.</t>
  </si>
  <si>
    <t>The equipment is available upon agreement; access time is dependable on equipment occupation.For the use a short introduction is needed.</t>
  </si>
  <si>
    <t>Oprema omogoča skeniranje rastlinskih in živalskih vzorcev, ravijanje klabiracijskih enačb ter ocenjevanje njihove sestave</t>
  </si>
  <si>
    <t>Equipment enables scanning of samples of plant and animal origin, calibration equation development and determination of composition</t>
  </si>
  <si>
    <t>20133, 32002, 32010, 32011</t>
  </si>
  <si>
    <t>Tomaž Žnidaršič, Andreja Žabjek, Urška Tomažin</t>
  </si>
  <si>
    <t>50, 30, 20</t>
  </si>
  <si>
    <t>Plinski kromatograf z masno selektivnim detektorjem s trojnim kvadrupolom ter trdno-fazno mikro ekstrakcijo (SPME) - v pripravi</t>
  </si>
  <si>
    <t xml:space="preserve">Gas Chromatography - Triple Quadrupole Mass Spectrometry and solid-phase microextraction (SPME) </t>
  </si>
  <si>
    <t>Plinska kromatografija v povezavi z masno spektrometrijo za identifikacijo analitov v vzorcu.MS/MS se uporablja za kvantifikacijo nizkih koncentracij analitov v kompleksnih matriksih.</t>
  </si>
  <si>
    <t>The features of gas-chromatography and mass spectrometry are combined to identify substances within a sample.  MS/MS is used to quantitate low levels of target compounds in the presence of a high sample matrix background.</t>
  </si>
  <si>
    <t>L4-1841</t>
  </si>
  <si>
    <t>Klemen Lisjak,   Andreja Vanzo, Katja Šuklje</t>
  </si>
  <si>
    <t>L4-1842</t>
  </si>
  <si>
    <t>Visokozmogljiv tekočinski kromatograf z detektorjem z nizom diod in fluorescenčnim detektorjem</t>
  </si>
  <si>
    <t>High performance liquid chromatograph with diode array detector and fluorescence detector</t>
  </si>
  <si>
    <t>Oprema je na razpolago po dogovoru s skrbnikom; čas dostopa je odvisen od zasedenosti opreme. Opremo lahko uporabljajo le izkušeni analitiki.</t>
  </si>
  <si>
    <t>Equipment is available by arrangement with the administrator; access time depends on equipment occupancy. The equipment can only be used by experienced analysts.</t>
  </si>
  <si>
    <t>Visokozmogljiv tekočinski kromatograf sestavljajo črpalka, ki prenese tlake najmanj 600 bar, termostat za kromatografsko kolono, termostatiran avtomatski vzorčevalnik, razplinjevalec, diode array  detektor in fluorescenčni detektor. Celoten sistem omogoča identifikacijo in kvantifikacijo različnih spojin (npr. fenoli, flavonoidi, antociani).</t>
  </si>
  <si>
    <t>The high-performance liquid chromatograph consists of the pump that can withstand pressures of at least 600 bar, thermostat for the chromatographic column, thermostated automatic sampler, degasser, diode array detector and fluorescent detector. The whole system allows the identification and quantification of different compounds (e.g. phenols, flavonoids, anthocyanins).</t>
  </si>
  <si>
    <t>Irena Bertoncelj</t>
  </si>
  <si>
    <t>Ekstraktor talnih živali Kempson</t>
  </si>
  <si>
    <t>Kempson extractor</t>
  </si>
  <si>
    <t>Oprema je na razpolago po dogovoru s skrbnikom; čas dostopa je odvisen od zasedenosti opreme. Je v uporabo le izkušenim operaterjem oz. v prisotnosti izkušenih operaterjev.  Talne vzorce naročnik dostavi na KIS ter jih izprazni na ekstrakotr, kjer ostanejo vsaj 1 teden; sam zagotovi pasti, lovilno tekočino in odvoz talnega vzorca ter ujetih živali</t>
  </si>
  <si>
    <t xml:space="preserve">The equipment is available upon agreement; access time is dependable on equipment occupation. The equipment can only be used by an experienced  operator or in the presence of experienced operator. The user brings soil samples to KIS and arranges them on the extractor, where they have to be left for at least a week. The user has to acquire the preserving liquid and traps for the soil fauna. After the extraction the user has to arrange for removal of the soil and the trapped animals. </t>
  </si>
  <si>
    <t xml:space="preserve">Kempson ekstraktor za talne živali je namenjen izključno izločanju talne favne iz vzorcev tal. </t>
  </si>
  <si>
    <t>Kempson ekstraktor can be used for a sole purpose of ekstraction of animals from soil samples.</t>
  </si>
  <si>
    <t>Irena Bertoncelj, Jurka Lesjak, Borut Vršaj, Anže Rovanšek</t>
  </si>
  <si>
    <t>Irena Bertoncelj, Jurka Lesjak, Borut Vršaj, Anže Rovanšek, Ana Čebin</t>
  </si>
  <si>
    <t>Jože Hladnik</t>
  </si>
  <si>
    <t xml:space="preserve">Prenosni merilec etilena Feliks F-500 </t>
  </si>
  <si>
    <t xml:space="preserve">Portable Ethylene  Analyzer Feliks F-500 </t>
  </si>
  <si>
    <t>Aparat omogoča merjenje koncentracijo etilena v zračni mešanici. Aparat zazna etilen (C2H4) od
0-200 ppm z natančnostjo 0.5 ppm. Naprava ima dodatna senzorja  CO2 (0-20 % natančnost 0,01 %) in O2 (0-100%, natančnost 0,1%). Vgrajena programska oprema omogoča merjenje absolutnih vrednosti v zračnem toku ali pa spremljanje dinamike sproščanja/porabljanja etilena v kiveti.</t>
  </si>
  <si>
    <t>The device can measuring the ethylene concentration in the air mixture. The device detects ethylene (C2H4) from 0-200 ppm with an accuracy of 0.5 ppm. The device has additional sensors for CO2 (0-20% accuracy 0.01%) and O2 (0-100%, accuracy 0.1%). The built-in software enables the measurement of absolute values in the air flow or a dynamic monitoring of the ethylene release / consumption in the cuvette.</t>
  </si>
  <si>
    <t>3 2019</t>
  </si>
  <si>
    <t>Jože Hladnik, Anka Čebulj,  Matej Stopar,</t>
  </si>
  <si>
    <t>3 6003</t>
  </si>
  <si>
    <t>Jože Hladnik, Anka Čebulj,   Matej Stopar,</t>
  </si>
  <si>
    <t>7 0032</t>
  </si>
  <si>
    <t>Jože Hladnik, Anka Čebulj, Nika Cvelbar Weber, Matej Stopar,</t>
  </si>
  <si>
    <t>7 0033</t>
  </si>
  <si>
    <t>prosto</t>
  </si>
  <si>
    <t>Merilec vodne aktivnosti AQUALAB 4 TE</t>
  </si>
  <si>
    <t>Water activity meter Aqualab 4 TE</t>
  </si>
  <si>
    <t xml:space="preserve">Aparat omogoča merjenje aktovnosti vode (aw) na osnovi merjenje točke rosišča na hlajenem zrcalu z natančnostjo +/- 0.03 aw. Primeren za ocenjevanje parametra aw v različnih trdnih snoveh, primarno pa v prehranskih proizvodih </t>
  </si>
  <si>
    <t xml:space="preserve">The device enables determination of water activity (aw) basing on detection of dew point on a cooled mirror plate at the accuracy od +/- 0.003 aw. Suitable for measurement of aw in various solid materials, preferentially in food product </t>
  </si>
  <si>
    <t>Marjeta Čandek Potokar, Martin Škrlep, Urška Tomažin, Nina Batorek Lukač</t>
  </si>
  <si>
    <t xml:space="preserve">Kmetijski inštitut Slovenije  </t>
  </si>
  <si>
    <t>P4-0072, P4-0133</t>
  </si>
  <si>
    <t>Irena Mavrič Pleško</t>
  </si>
  <si>
    <t>15489                 18981</t>
  </si>
  <si>
    <t>PCR v realnem času (Kvantitativni PCR)</t>
  </si>
  <si>
    <t>real-time PCR</t>
  </si>
  <si>
    <t>Oprema je dosegljiva po dogovoru s skrbnikom. Obračuna se število ur uporabe.</t>
  </si>
  <si>
    <t xml:space="preserve">Equipment is accessible after an agreement with a system administrator. Price is calculated by working hours. </t>
  </si>
  <si>
    <t>Oprema se uporablja za pomnoževanje iskanih odsekov nukleinskih kislin, količina nastalega produkta se spremlja z detekcijo v vsakem ciklu pomnoževanja.</t>
  </si>
  <si>
    <t>The equipment is used for nucleic acid amplification and detects the amount of amplification product in real time.</t>
  </si>
  <si>
    <t>Sedlar</t>
  </si>
  <si>
    <t>Gerič Stare</t>
  </si>
  <si>
    <t>Tanja Kokalj</t>
  </si>
  <si>
    <t>freeze-dryer</t>
  </si>
  <si>
    <t>Oprema se uporablja za sušenje oziroma odstranjevanje vode iz različnih materialov s pomočjo procesa submilacije, pri katerem pri znižani temperaturi (pod -10°C) in vakuumu voda prehaja iz trdne faze direktno v plinasto.</t>
  </si>
  <si>
    <t>The equipment is used for drying of different materials using sublimation proces, during which the water is transited directly from solid to gas.</t>
  </si>
  <si>
    <t>Sinkovič</t>
  </si>
  <si>
    <t>Vanzo Andreja</t>
  </si>
  <si>
    <t>HPLC-Tekočinski kromatograf</t>
  </si>
  <si>
    <t>HPLC-High Pressure Liquid Chromatograph with DAD and RI detectors</t>
  </si>
  <si>
    <t>Oprema je dosegljiva po dogovoru s skrbnikom. Cena se računa po vzorcu in je odvisna od števila in vrste vzorca .</t>
  </si>
  <si>
    <t xml:space="preserve">Equipment is accessible after an agreement with a system administrator. Price is calculated by sample and  depends upon number and type of sample. </t>
  </si>
  <si>
    <t>HPLC se uporablja za ločbo, identifikacijo in kvantifikacijo spojin.</t>
  </si>
  <si>
    <t xml:space="preserve">HPLC is used to separate, identify and quantify compounds. </t>
  </si>
  <si>
    <t>Lisjak</t>
  </si>
  <si>
    <t>NIRS analizator</t>
  </si>
  <si>
    <t>Foss NIRSystem 6500, Monochromator</t>
  </si>
  <si>
    <t>Oprema je dosegljiva po dogovoru s skrbnikom. Cena se računa po vzorcu in je odvisna od števila vzorcev.</t>
  </si>
  <si>
    <t xml:space="preserve">Equipment is accessible after an agreement with a system administrator. Price is calculated by sample and  depends upon number of samples. </t>
  </si>
  <si>
    <t>NIR analizator se uporablja za ocenjevanje kemične sestave in hranilne vrednosti rastlinskih in živalskih vzorcev ter v raziskovalne namene.</t>
  </si>
  <si>
    <t>NIR analyser is used for the estimation of chemical composition, nutritive value of plant and animal samples and for research purposes</t>
  </si>
  <si>
    <t>Žnidaršič</t>
  </si>
  <si>
    <t>Franc Čuš</t>
  </si>
  <si>
    <t>Ultratermostatirane destilacijske kolone</t>
  </si>
  <si>
    <t xml:space="preserve">ADCS Automated Distillation System </t>
  </si>
  <si>
    <t>Oprema je namenjena destilaciji oz. ekstrakciji etanola iz vzorcev z visokimi izkoristki in visokim deležem etanola v destilatu. Destilati so namenjeni analizi sestave stabilnih izotopov.</t>
  </si>
  <si>
    <t>Equipment is intended for extraction of ethanol from samples with high extraction rates and high percentages of ethanol within distillate. We analyse composition of stable isotopes in distillates.</t>
  </si>
  <si>
    <t xml:space="preserve">P4-0072 </t>
  </si>
  <si>
    <t>Hans-Josef Schroers</t>
  </si>
  <si>
    <t>Raziskovalni svetlobni mikroskop z opremo</t>
  </si>
  <si>
    <t>Motorized light microscope Axio imager Z1, digital camera AxioCam MRc5,  image analyzing software AxioVs40 V4.8.2.0</t>
  </si>
  <si>
    <t>Oprema je dosegljiva po dogovoru s skrbnikom. Cena se računa po času uporabe in je odvisna od uporabe žarnic (HBO ali HAL).</t>
  </si>
  <si>
    <t>Equipment is accessible after an agreement with a system administrator. Price is calculated according to time usage and depends on the bulb (HBO or HAL) used.</t>
  </si>
  <si>
    <t xml:space="preserve">Oprema je namenjena mikrokskopiranju in omogoča povečave do 1600-krat. Omogoča tehinke fazni kontrst, svetlo in temno polje, DIC. Osvetlitev je s halogensko in živosrebrno lučjo (DAPI fluorochrome filterset). </t>
  </si>
  <si>
    <t>The equipment magnifies microscopical structures  to factor 1600. Contrast techniques are bright field, dark field and differential interference. Illumination is by halogen or mercury lamp (DAPI fluorochrome filterset).</t>
  </si>
  <si>
    <t>Schroers</t>
  </si>
  <si>
    <t>Urek</t>
  </si>
  <si>
    <t>Špela Velikonja Bolta</t>
  </si>
  <si>
    <t>Tekočinski kromatograf s tandemskim masno spektrometričnim detektorjem</t>
  </si>
  <si>
    <t>Liquid chromatograph with tandem mass detector</t>
  </si>
  <si>
    <t>Oprema se uporablja za ločbo, identifikacijo in kvantifikacijo organskih spojin.</t>
  </si>
  <si>
    <t xml:space="preserve">The equipment is used to separate, identify and quantify organic compounds. </t>
  </si>
  <si>
    <t>3910-3914</t>
  </si>
  <si>
    <t>Velikonja Bolta</t>
  </si>
  <si>
    <t xml:space="preserve">Univerza v Ljubljani, Medicinska fakulteta </t>
  </si>
  <si>
    <t>Radovan Komel, Damjana Rozman</t>
  </si>
  <si>
    <t>6135,       6013</t>
  </si>
  <si>
    <t>Oprema za pripravo in analizo bio-čipov (računalnik k čitalcu biočipov in 
 čitalec biočipov</t>
  </si>
  <si>
    <t>Equipment for preparing and analysing bio-chips</t>
  </si>
  <si>
    <t>Možnost dostopa v Center za funkcijsko genomiko in bio-čipe ( CFGBC)   glede na dogovor z vodstvom in zaposlenimi v  CFGBC ali preko elektronske pošte: CFGBC @mf.uni-lj.si</t>
  </si>
  <si>
    <t>Consulting,  preparing and analysing bio-chips; access to the Centre for functional genomics and bio-chips is possible by agreement with management and workers CFGBC or by reservation on CFGBC @mf.uni-lj.si</t>
  </si>
  <si>
    <t>Sklop A: sklop aparatur za pripravo in analizo bio-čipov nizke
    gostote, ki omogoča pripravo lastnih čipov in mikromrež ter
    njihovo analizo:
    - sistem za pripravo biočipov s programsko in računalniško opremo
    ( nanašalec, ang.spotter), računalniško vodeni nanašalni robot
    velike preciznosti.
    - UV/VIS spektofotometer za mikrotitrske ploščice, ki odčitava
    absorbnost vzorcev.
    - barvni laserski čitalec    ( scanner) za detekcijo različnih barvil
    s programsko in računalniško opremo.
    - vakuumska centrifuga za centrifugiranje mikrotitrske ploščice in čipe, ki  omogoče
    centrifugiranje mikrotitrskih ploščic in hitro sušenje čipov pod
    vakuumom.
    - UV aparat za vezavo DNA na trdno podlogo čipa ( UV
    crosslinker).</t>
  </si>
  <si>
    <t>Assembly A:  aparatures for preparing and analysis bio-chips of low density which allows to preparation of own bio-chips and microarays and their anaysis: - system for preparation bio-chips  with softwer and coputer equipment ( spotter), computer guided robot of high precision.     -UV/VIS spectrophotometer for microarrays slide, which reads absorbtion of samples.     - color laser  reader  ( scanner) for detection of different dyes with softwer and computer equiment.  -  vacuum centrifuge for centrifuging microarrays slides and bio-chips which allows to cenrifuge microarrays slides and fast drying of bio-chips under vacuum.  -  UV equipmet for bindind DNA on hard base of the cbip ( UV crosslinker).</t>
  </si>
  <si>
    <t xml:space="preserve">
1863-računalnik k čitalcu biočipov (32.867,63)
 1870-čitalec biočipov (38.390,92),  
</t>
  </si>
  <si>
    <t>a) 16,50 € ( brez DDV)  / uro skeniranja                      ( partnerji Konzorcija za bio-čipe);                      b) 26,40 € ( brez DDV) / uro skeniranja; akademski ne-člani  Konzorcija za bio-čipe;                      c) 33,00 € ( brez DDV)  / uro skeniranja                      ( ne- akademski ne-člani Konzorcija za bio-čipe)</t>
  </si>
  <si>
    <t>b) oprema je amortizirana, se še vedno redno uporablja                c) oprema je amortizirana, se še vedno redno uporablja</t>
  </si>
  <si>
    <t>http://cfgbc.mf.uni-lj.si/</t>
  </si>
  <si>
    <t>glede na izvajalca; različni profili opreaterjev</t>
  </si>
  <si>
    <t>5 let</t>
  </si>
  <si>
    <t>projekti in program v okviru prog.skupine         P1-0104;                             partnerske inštitucije Konzorcija za bio-čipe ( http://cfgbc.mf.uni-lj.si/)</t>
  </si>
  <si>
    <t>člani konzorcija in člani programske skupine</t>
  </si>
  <si>
    <t>1902- UV pečica za mreženje DNA (977,32)</t>
  </si>
  <si>
    <t>a) 3,00 € ( brez DDV)  / uro                     ( partnerji Konzorcija za bio-čipe);                      b) 8,00 € ( brez DDV) / uro ; akademski ne-člani  Konzorcija za bio-čipe;                      c) 11,00 € ( brez DDV)  / uro                     ( ne- akademski ne-člani Konzorcija za bio-čipe)</t>
  </si>
  <si>
    <t>1869-centrifuga vakuumska (11.287,06)</t>
  </si>
  <si>
    <t>a) 10 € ( brez DDV)  / uro                     ( partnerji Konzorcija za bio-čipe);                      b) 14,00 € ( brez DDV) / uro ; akademski ne-člani  Konzorcija za bio-čipe;                      c) 18,00 € ( brez DDV)  / uro                     ( ne- akademski ne-člani Konzorcija za bio-čipe)</t>
  </si>
  <si>
    <t>glede na izvajalca; različni profili opreaterjev?</t>
  </si>
  <si>
    <t>1871-robot za čitalec biočipov (30.221EUR), spektrofotometer</t>
  </si>
  <si>
    <t>a) 27,02 € ( 96 well) ali 71,91 € ( 384 well) ( brez DDV)             ( partnerji Konzorcija za bio-čipe);                      b) 86,77 € ( 96 well) ali 107,87 € ( 384 well) ( brez DDV) ; akademski ne-člani  Konzorcija za bio-čipe;                      c) 115,69 € ( 96 well) ali 143,83 € ( 384 well)  ( brez DDV)               ( ne- akademski ne-člani Konzorcija za bio-čipe)</t>
  </si>
  <si>
    <t>Sklop raziskovalne opreme za celično inženirstvo</t>
  </si>
  <si>
    <t>2002,
2004</t>
  </si>
  <si>
    <t>Research equipment for cell engineering</t>
  </si>
  <si>
    <t xml:space="preserve">Oprema je amortizirana. Še v uporabi. Najava pri skrbniku opreme najmanj 60 dni pred želenim terminom uporabe. Določen termin v skladu z razpoložljivostjo. Terminska souporaba zaradi karantene v 30-dnevnih sklopih. </t>
  </si>
  <si>
    <t xml:space="preserve">The equipment is depriciated. In use. Reservation with the equipment coordinator at least 60 days in advance. The booking in accordance to availability. Term use in 30-days time period. </t>
  </si>
  <si>
    <t>Priprava, shranjevanje celic</t>
  </si>
  <si>
    <t>Preparation and storage of cells</t>
  </si>
  <si>
    <t>21,00 €/uro</t>
  </si>
  <si>
    <t>http://lnmcp.mf.uni-lj.si/Neuroendo/Oprema.html</t>
  </si>
  <si>
    <t>2 - Procesna Oprema – Biološka</t>
  </si>
  <si>
    <t>1 - Rast in manipulacija</t>
  </si>
  <si>
    <t>3 -Celične kulture</t>
  </si>
  <si>
    <t>11 Raziskovalna oprema za celične kulture</t>
  </si>
  <si>
    <t>25,00 €/uro</t>
  </si>
  <si>
    <t>P3 310</t>
  </si>
  <si>
    <t>Tomaž Marš</t>
  </si>
  <si>
    <t>Raziskovalna oprema za kvantitativno analizo slik bioloških vzorcev označenih z radioizotopi</t>
  </si>
  <si>
    <t>Equipment for quantitative analysis of autoradiograms and microscopic images</t>
  </si>
  <si>
    <t>Po dogovoru s skrbnikom in predstojnikom Inštituta za patološko fiziologijo MF</t>
  </si>
  <si>
    <t>After prior agreement with the curator and head of the Institute of Pathophysiology</t>
  </si>
  <si>
    <t>Invertni mikroskop z računalniško analizo mikroskopskih in avtoradiografskih slik</t>
  </si>
  <si>
    <t>Invert microscope with computerized analysis of microscopic and autoradiographic images</t>
  </si>
  <si>
    <t>2874-mikroskop (52.203,66)</t>
  </si>
  <si>
    <t>75,00 €/uro</t>
  </si>
  <si>
    <t>https://www.mf.uni-lj.si/application/files/7415/8391/7733/Razpolozljiva_raziskovalna_oprema_UL_MF.pdf</t>
  </si>
  <si>
    <t>4 Oprema za analizo / Analitical facilites</t>
  </si>
  <si>
    <t>glede na izvajalca; različni profili operaterjev</t>
  </si>
  <si>
    <t>5let</t>
  </si>
  <si>
    <t>P3-0171</t>
  </si>
  <si>
    <t>Samo Ribarič</t>
  </si>
  <si>
    <t>P3-0043</t>
  </si>
  <si>
    <t>Matej Podbregar</t>
  </si>
  <si>
    <t>P3-0019</t>
  </si>
  <si>
    <t>Dušan Šuput</t>
  </si>
  <si>
    <t>Andrej Zupan</t>
  </si>
  <si>
    <t>Transgenomic Wave DHPLC sistem za analizo DNA in odkrivanje mutacij</t>
  </si>
  <si>
    <t>2002, 2003</t>
  </si>
  <si>
    <t>Transgenomic Wave DHPLC System for Nucleic Acid Fragment Analysis and Mutation Detection</t>
  </si>
  <si>
    <t>Druge raziskovalne organizacije lahko koristijo opremo do 16 ur tedensko. Oprema je na voljo na Inštitutu za patologijo, Oddelek za molekularno genetiko, Zaloška 4.</t>
  </si>
  <si>
    <t>Other institution can use system up to 16 hours per week. Equipment is available at Institut for Pathology, Department for Molecular Genetics, Zaloška 4.</t>
  </si>
  <si>
    <t>Raziskovalna oprema se uporablja za detekcijo znanih in neznanih mutacij v nukleotidnem zaporedju DNA.</t>
  </si>
  <si>
    <t>Equipment is used for detection of known and unknown mutations in nucleotide DNA sequence.</t>
  </si>
  <si>
    <t>3291-aparat DHPLC sistem za analizo DNA (85.028)</t>
  </si>
  <si>
    <t>15€/uro</t>
  </si>
  <si>
    <t>10,00 €/uro</t>
  </si>
  <si>
    <t>25,00 €/eur</t>
  </si>
  <si>
    <t>spletna stran ne obstaja</t>
  </si>
  <si>
    <t>ni neizučenih uporabnikov</t>
  </si>
  <si>
    <t>L3-6021</t>
  </si>
  <si>
    <t>Damjan Glavač</t>
  </si>
  <si>
    <t>P3-0054</t>
  </si>
  <si>
    <t>Nina Gale</t>
  </si>
  <si>
    <t>Tatjana Avšič</t>
  </si>
  <si>
    <t>Zaščitna mikrobiološka komora - III. Stopnje varnosti (izolator)</t>
  </si>
  <si>
    <t>Biosafety cabinet (BSL 3) - glowbox</t>
  </si>
  <si>
    <t>Oprema dostopna po dogovoru - potrebno znanje dela z visoko nevarnimi MO</t>
  </si>
  <si>
    <t>Service offered only highly qualified lab. personnel</t>
  </si>
  <si>
    <t>Izolator se uporablja za delo z mikroorganizmi, ki sodijo v 3. in 4. stopnjo biološke nevarnosti</t>
  </si>
  <si>
    <t xml:space="preserve">Biosafety cabinet (BSL 3) -glowbox is used when work with pathogens of BSL-3 level are performed. </t>
  </si>
  <si>
    <t>nima inv.št. - zaščitna mikrobiološka komora 3.varnostne stopnje-izolator</t>
  </si>
  <si>
    <t xml:space="preserve"> 500,00 €/uporabo</t>
  </si>
  <si>
    <t>http://www.imi.si/raziskovalna-dejavnost/raziskovalna-oprema</t>
  </si>
  <si>
    <t>P3-0083</t>
  </si>
  <si>
    <t>Potočnik Nejka, Cankar Ksenija</t>
  </si>
  <si>
    <t>5201, 15243</t>
  </si>
  <si>
    <t>Sistem za mikrodializo, volumski kateter</t>
  </si>
  <si>
    <t>System for cardiovascular pharmacologycal testing</t>
  </si>
  <si>
    <t xml:space="preserve">Oprema je namenjena izključno za raziskovalne namene. Uporaba zahteva prisotnost skrbnika opreme, prav tako je potrebna posebna priprava opreme za uporabo, ki je odvisna od tega ali ima srrbnik v željenem terminu dovolj časa na razpolaga. Ta postopek lahko traja 2 ali več mesecev. Zato je treba pravočasno načrtati poskus, v katerem se bo uporabljala oprema, ki vključuje preiskovance ali živali. </t>
  </si>
  <si>
    <t>Only for bilateral research projects. Equipment can be used under tutorship of the possessor and may take 2 months or more time for preparation of the experiment in which the quipment is tended to be used. .</t>
  </si>
  <si>
    <t>Sistem za mikrodializo je namenjen za oceno delovanja učinkovin na mikrocirkulacijo pri človeku. Enkratna meritev z sistetemom za mikrodializo je 200 EUR. Sistem z volumskim katetrom je namenjen studiju delovanja ucinkovin na odprtem prsnem kosu pri budri ali podgani in zahteva pripravo poskusa z malimi zivalmi. Namenjen je izkljucno za raziskovalne namene obeh sodelujocih projektnih skupin.</t>
  </si>
  <si>
    <t>System for microdialisys can be used to assess effects of drugs on the microcirculation. Sistem for ventricular volume plethismography can be used to assess effects of cardiac drugs on the mechanical properties of the open chest the left ventricle in rats and in guinea'pigs.</t>
  </si>
  <si>
    <t>2106- sistem za mikrodializo (5.173,76)</t>
  </si>
  <si>
    <t>834,00 €/uporabo</t>
  </si>
  <si>
    <t>Inštitut za fiziologijo</t>
  </si>
  <si>
    <t>Peter Jevnikar</t>
  </si>
  <si>
    <t>Sistem za ciklično obremenjevnje trdih zobnih tkiv in dentalnih materialov</t>
  </si>
  <si>
    <t>servo-hydraulic fatigue testing instrument INSTRON 8871</t>
  </si>
  <si>
    <t xml:space="preserve">laboratorijsko ponazarjanje mehanskih obremenitev zob in dentalnih materialov v ustni votlini </t>
  </si>
  <si>
    <t>simulation of hard dental tissues and dental materials fatigue</t>
  </si>
  <si>
    <t>1199 - aparat dinamični aksialni testni (72.727)</t>
  </si>
  <si>
    <t>Gorazd Drevenšek</t>
  </si>
  <si>
    <t>Aparat za izolirane organe - dopolnitev in elektrofiziološka nadgradnja</t>
  </si>
  <si>
    <t>Apparatus for isolated cardivascular tissues and organs; measurements of CVS parameters "in vivo" and "in situ"</t>
  </si>
  <si>
    <t xml:space="preserve">Za delo na aparatih za izolirane organe se je potrebno dogovoriti vsaj 2 meseca pred pričetkom izvedbe poskusov. Stroški potrebni za izvedbo poskusov obsegajo pripravo raztopin izbranih učinkovin, nabavo in umerjanje merilnih sond (npr. tlačno-pretočne sonde ipd.) in stroški povezani z vzrejo laboratorijskih živali. Za izvedbo poskusov na laboratorijskih živalih je potrebno predhodno pridobiti ustrezno dovoljenje iz strani VURS-a. Opremo lahko ponudimo le v sodelovanju, saj je za delo pri raziskavi potrebno imeti  veljavno licenco za delo s poskusnimi živalmi oz. izkušnje za delo z napravami (v primeru humanega materiala), saj vpeljevanje v delo traja najmanj 3 mesece. </t>
  </si>
  <si>
    <t>Apparatus for isolated heart allows measurements of left ventricular contractility, coronary flow, heart rate and electrophysiological measurements (ECG). Apparatus for isolated blood vessels enables recording of isometric contraction and relaxation of the vascular rings, the cardiac atrial preparations or other internal organs.</t>
  </si>
  <si>
    <t xml:space="preserve">Oprema za delo na izoliranih organih se uporablja za študije farmakološkega delovanja preizkušanih učinkovin na srčno-žilni sistem. Z opremo za izolirano srce je moč spremljati zaščitno proti-ishemično delovanje zdravilnih učinkovin po indukciji ishemične okvare ali potencialno direktno toksično delovanje preučevanih zdravil, toksinov itd. na srčno mišičnino. Z aparatom za izolirane žile pa se preučujejo direktni sprostitveni učinki (vazodilatacija) ali potencialni toksični učinki izbranih učinkovin.  </t>
  </si>
  <si>
    <t>Equipment for the isolated organs is used to study the pharmacological activity of studied drugs on the cardiovascular system. The apparatus for isolated heart can be used to study the protective anti-ischemic activity of active substances by prior induction of ischemic damage or potential toxic activity of the studied toxins on myocardium. The apparatus for isolated blood vessels can be used to examine vasorelaxation (vasodilation) or potential toxic effects of studied substances.</t>
  </si>
  <si>
    <t xml:space="preserve">Raziskovalna oprema je na voljo le po dnevih, saj postopki običajno trajajo več kot 8 ur na poskus.   Stroški dela so lahko ocenjeni z obsegom ur, še raje pa v obliki vsebinskega sodelovanja. Po dosedanji praksi je za sklop raziskav polno sodeloval po  en raziskovalec in en tehnik vsaj 3 mesece!
</t>
  </si>
  <si>
    <t xml:space="preserve">oprema je amortizirana, se še vedno redno uporablja. Na voljo do 50 % časa po predhodnem dogovoru in izpolnitvi kadrovskih pogojev.                </t>
  </si>
  <si>
    <t xml:space="preserve">Letni stroški vzdrževanja opreme so povezani na uporabo (izrabo) in znesejo od 3-4 € ob polni zasedenosti (zamenjava posameznih merilnih elementov in obrabljenih delov). </t>
  </si>
  <si>
    <t>Stroški dela so lahko ocenjeni z obsegom ur, še raje pa v obliki vsebinskega sodelovanja. Po dosedanji praksi je za sklop raziskav polno sodeloval po  en raziskovalec in en tehnik vsaj 3 mesece!</t>
  </si>
  <si>
    <t>Običajno 1 FT raziskovalca in tehnika na 3 mesece za študijo vrednotenja zdravila</t>
  </si>
  <si>
    <t>J3-9432</t>
  </si>
  <si>
    <t>Borut Geršak</t>
  </si>
  <si>
    <t>J3-0024</t>
  </si>
  <si>
    <t>Univerza v Ljubljani, Medicinska fakulteta</t>
  </si>
  <si>
    <t>Ana Plemenitaš</t>
  </si>
  <si>
    <t>Oprema za pripravo subceluarnih frakcij mikroorganizmov</t>
  </si>
  <si>
    <t>System for preparation of subcellular fractions: shaker, high speed vacum centrifuge</t>
  </si>
  <si>
    <t>Opremo uporabljamo sodelavci Inštituta za biokemijo in sodelavci iz drugih inštitucij s katerimi preko projektov sodelujemo pri raziskovalnem delu</t>
  </si>
  <si>
    <t>Equipment available for the researchers of the  Institute of Biochemistry and their collaborators</t>
  </si>
  <si>
    <t>Oprema obsega: stresalni inkubator s hlajenjem, ki omogoča gojenje mikroorganizmov (glive in bakterije), ki so naši modelni raziskovalni organizmi in hlajeno vakumsko centrifugo, ki omogoča pripravo večjih količin subcelularnih frakcij organizmov, pa tudi vseh drugih bioloških materialov.</t>
  </si>
  <si>
    <t>Equipment has two components: shaker for growth for microorganisms and high speed vacuum centrifuge for preparation for subcellular fractions</t>
  </si>
  <si>
    <t>1754 - stresalnik inkubatorski (11.944,98) 1752 - centrifuga hlajena (24.901,04)</t>
  </si>
  <si>
    <t>http://ibk.mf.uni-lj.si/equipment</t>
  </si>
  <si>
    <t>N/A</t>
  </si>
  <si>
    <t>J4-1019</t>
  </si>
  <si>
    <t>N.Gunde Cimerman v sodelovanju z A.Plemenitaš</t>
  </si>
  <si>
    <t>J4-2022,</t>
  </si>
  <si>
    <t>Uporaba v lastne namene ali v okviru sodelovanja z inštituti MF</t>
  </si>
  <si>
    <t>Bojan Božič</t>
  </si>
  <si>
    <t>Sistem za analizo optično mikroskopske slike</t>
  </si>
  <si>
    <t>Fluorescence microscope w/ cooled CCD B/W camera, Nikon Diaphot 200</t>
  </si>
  <si>
    <t>Po individualnem dogovoru</t>
  </si>
  <si>
    <t>Use of equipment by individual agreement</t>
  </si>
  <si>
    <t>Fluorescentna mikroskopija (Hg obločna luč)</t>
  </si>
  <si>
    <t>Fluorescence microscopy (Hg-arc lamp)</t>
  </si>
  <si>
    <t>15,79 €/uro</t>
  </si>
  <si>
    <t>1,40 €/uro</t>
  </si>
  <si>
    <t>14,39 €/uro</t>
  </si>
  <si>
    <t>https://www.mf.uni-lj.si/ibf/raziskovanje</t>
  </si>
  <si>
    <t>Janja Majhenc</t>
  </si>
  <si>
    <t>J3-2268</t>
  </si>
  <si>
    <t>Mally</t>
  </si>
  <si>
    <t>Damjana Rozman</t>
  </si>
  <si>
    <t>Oprema za pripravo in analizo bio-čipov - sklop II</t>
  </si>
  <si>
    <t xml:space="preserve">Equipment for preparing and analysing bio-chips </t>
  </si>
  <si>
    <t>Aparatura za avtomatsko  hibridizacijo in spiranje DNA čipov</t>
  </si>
  <si>
    <t>Equipment for automatic hibridization and washing  chips</t>
  </si>
  <si>
    <t>2031- sistem za pripravo in analizo biočipov (86.653)</t>
  </si>
  <si>
    <t>a) 40,00 € ( brez DDV)   cena za storitev hibridizacije in spiranja             ( partnerji Konzorcija za bio-čipe);                      b) 60,00 € ( brez DDV)  ; akademski ne-člani  Konzorcija za bio-čipe;                      c) 80,00 € ( brez DDV)                    ( ne- akademski ne-člani Konzorcija za bio-čipe)</t>
  </si>
  <si>
    <t>Sistem za lasersko mikrodisekcijo</t>
  </si>
  <si>
    <t>System for Laser Microdissection</t>
  </si>
  <si>
    <t>Raziskovalna oprema se uporablja za lasersko mikrodisekcijo tkiva.</t>
  </si>
  <si>
    <t>Equipment is used for tissue laser microdisection.</t>
  </si>
  <si>
    <t>3649 - sistem za lasersko mikrodisekcijo (101.483)
3662 - sistem za lasersko mikrodisekcijo (31.555)</t>
  </si>
  <si>
    <t>60€/uro</t>
  </si>
  <si>
    <t>40€/uro</t>
  </si>
  <si>
    <t>20€/uro</t>
  </si>
  <si>
    <t>Marko Kreft</t>
  </si>
  <si>
    <t>Oprema za večkanalno mikroskopsko dinamično slikanje</t>
  </si>
  <si>
    <t>Equipment for multichannel dynamic microscopy imaging</t>
  </si>
  <si>
    <t>Slikanje živih in fiksiranih celic v 5D, shranjevanje in analiza slik</t>
  </si>
  <si>
    <t>Imaging live and fixed cell in 5D, storage and analysis of images</t>
  </si>
  <si>
    <t>3082 - mikroskop konfokalni (110.544)</t>
  </si>
  <si>
    <t>15,25 €/uro</t>
  </si>
  <si>
    <t>4 - Meritve in analiza vzorcev</t>
  </si>
  <si>
    <t>5 - Optična</t>
  </si>
  <si>
    <t>5 -Slikanje-Imaging visoke ločljivosti</t>
  </si>
  <si>
    <t>10-Sistemi za biomedicinsko slikanje</t>
  </si>
  <si>
    <t>25 EUR/uro</t>
  </si>
  <si>
    <t>J3-0031</t>
  </si>
  <si>
    <t>Sistem za mikroskopijo TIRF ("total internal reflection fluorescence")</t>
  </si>
  <si>
    <t>112.669 + 122.575,81 = 235.244,81</t>
  </si>
  <si>
    <t>Fluorescentna mikroskopija (Ar-laser, 488 nm) v adsorbirani plasti debeline do 200 nm</t>
  </si>
  <si>
    <t>Fluorescence microscopy (Ar-laser, 488 nm) in the adsorbed layer, thickness up to 200 nm</t>
  </si>
  <si>
    <t>1569 - mikroskop invertni (112.669) z 1651 modul konfokalni  (122.575,81 = 235.244,81 EUR</t>
  </si>
  <si>
    <t>34,42 €/uro</t>
  </si>
  <si>
    <t xml:space="preserve">10,00 €/uro </t>
  </si>
  <si>
    <t xml:space="preserve">Janja Majhenc </t>
  </si>
  <si>
    <t>Peter Veranič</t>
  </si>
  <si>
    <t xml:space="preserve">Mikroskop Axio Imager z dodatkom ApoTome </t>
  </si>
  <si>
    <t xml:space="preserve">Microscope Axio Imager Z1with ApoTome attachment </t>
  </si>
  <si>
    <t>Za člane konzorcija je po pogodbi določena prosta uporaba mikroskopa po 4 ure tedensko za začetni vložek 1000000 sit (4000EUR) oziroma sorazmerno deležu prispevka pri nakupu.</t>
  </si>
  <si>
    <t>Members of the consortium have, by the contract, a free access to the microscope for 4 hours per week as for the initial participation of 1000000 SIT ( 4000 EUR) or proportionally
 to the participation value.</t>
  </si>
  <si>
    <t>Mikroskop z dodatkom ApoTome je namenjen za analizo fluorescenčno označenih celic (tkiva) po x,y,z osi preparata. Omogoča optično rezanje in 3D rekonstrukcijo slike preparata.</t>
  </si>
  <si>
    <t>The microscope with the ApoTome attachment is used for the analysis of  fluorescently labelled cells (tissue) in x, y and z axis. The system enables optical sectioning and a 3D reconstruction of the speciment.</t>
  </si>
  <si>
    <t>1315 - mikroskop apotome (101.110)</t>
  </si>
  <si>
    <t xml:space="preserve">80,00 €/uro z raziskovalcem; 30,00 €/uro samostojno </t>
  </si>
  <si>
    <t>spletna stran v delu</t>
  </si>
  <si>
    <t>3. karakterizacija materialov</t>
  </si>
  <si>
    <t>4. optična mikroskopija</t>
  </si>
  <si>
    <t>7. fluorescenčna</t>
  </si>
  <si>
    <t>50,00 €/uro</t>
  </si>
  <si>
    <t>P3-108</t>
  </si>
  <si>
    <t>Sklop raziskovalne opreme za detekcijo, analizo in uničevanje visoko nevarnih patogenov (mikroskop flourescentni)</t>
  </si>
  <si>
    <t>System for detection, analysis and decontamination of highly pathogenic microorganisms</t>
  </si>
  <si>
    <t>Oprema dostopna po dogovoru - potrebno znanje dela z nevarnimi MO</t>
  </si>
  <si>
    <t xml:space="preserve">Nikon-ECLIPSE 80i - mikroskop s fluorescenčnim sistemom ter sistemom za digitalno detekcijo, ki preko računalniškega sistema omogoča projekcijo slike tudi v prostor izven laboratorija 3. stopnje biološke varnosti (P 3), kjer se bo mikroskop sicer uporabljal.  </t>
  </si>
  <si>
    <t xml:space="preserve">Nikon-ECLIPSE 80i – fluorescent microscope with digital detection system and computer projection of picture outside of the BSL3 laboratory.
</t>
  </si>
  <si>
    <t>4431- mikroskop flourescentni (29.472)</t>
  </si>
  <si>
    <t>15,00 €/uporabo</t>
  </si>
  <si>
    <t>15,00 €/uro</t>
  </si>
  <si>
    <t>20,00 €/uro</t>
  </si>
  <si>
    <t>Sklop raziskovalne opreme za detekcijo, analizo in uničevanje visoko nevarnih patogenov (parni sterilizator (avtoklav))</t>
  </si>
  <si>
    <t xml:space="preserve">Parni sterilizator (avtoklav) v dvostenski izvedbi je namenjen za dekontaminacijo visoko nevarnih mikrorooganizmov v vseh materialih, tekočinah in gojiščih.
 </t>
  </si>
  <si>
    <t>Autoclave – doubleside version designed for decontamination of highly patgogenic microorganisms in all kinds of material, liquid and media.</t>
  </si>
  <si>
    <t>4546 - parni sterilizator (avtoklav)</t>
  </si>
  <si>
    <t>25,00 €/uporabo</t>
  </si>
  <si>
    <t>Marko Živin</t>
  </si>
  <si>
    <t>Oprema za meritve izražanja genov v živčevju in mišicah</t>
  </si>
  <si>
    <t>2004,
2005</t>
  </si>
  <si>
    <t>Equipment for measuring gene expression in excitable and other tissues</t>
  </si>
  <si>
    <t>Po dogovoru s skrbnikom in vodjo programa P3-0171</t>
  </si>
  <si>
    <t>Prior agreement with the curator and principal investigator of the program</t>
  </si>
  <si>
    <t>Scintilacijski števec, luminometer, slikovna analiza gelov</t>
  </si>
  <si>
    <t>Scintillation counter, luminometer, image analysis of gels</t>
  </si>
  <si>
    <t>2994,334,2993</t>
  </si>
  <si>
    <t>https://www.mf.uni-lj.si/raziskovanje/oprema</t>
  </si>
  <si>
    <t>5, /</t>
  </si>
  <si>
    <t>P0-0043</t>
  </si>
  <si>
    <t>Oprema za analizo proteinov</t>
  </si>
  <si>
    <t>System for protein analisys</t>
  </si>
  <si>
    <t>Oprema vključuje 2D elektroforezni sistem, ki omogoča kvalitetno ločitev zmesi proteinov, sistem za dokumentacijo in analizo gelov pa hitro pripravo visokokavostnih slik in njihovo (kvantitativno) analizo ter primerjavo več gelov med sabo in spektrofluorimeter, ki omogoča merjenje fluoriscence, fosforiscence in luminiscence bioloških in nebioloških materialov pri termostatiranih pogojih.</t>
  </si>
  <si>
    <t xml:space="preserve">System consist of two 2D protein electophoresis for protein separation and system for the documentation and analysis of gels </t>
  </si>
  <si>
    <t xml:space="preserve">2028 - sistem za slikanje gelov (7.959), 1969- spektrofluorometer </t>
  </si>
  <si>
    <t>J4-2022</t>
  </si>
  <si>
    <t>Emil Hudomalj</t>
  </si>
  <si>
    <t>Strežniška raziskovalna osrednja oprema na MF</t>
  </si>
  <si>
    <t>2005, 2006</t>
  </si>
  <si>
    <t>Central servers for research on Faculty of Medicine</t>
  </si>
  <si>
    <t>Oprema je vgrajena v računalniško omrežje in služi vsem uporabnikom, ki dostopajo do storitev na Medicinski fakulteti.</t>
  </si>
  <si>
    <t>The equipment is integrated into the computer network and serves all users who access services offered by Faculty of Medicine.</t>
  </si>
  <si>
    <t>Oprema zagotavlja osrednjo strežniško podporo omrežnim storitvam Medicinske fakultete.</t>
  </si>
  <si>
    <t>The equipment is a basis for network services of Faculty of Medicine.</t>
  </si>
  <si>
    <t xml:space="preserve">601-klima naprava (3.271) 602-klima naprava (3.271) 603-sistem UPS (4.287) 607-strežnik (8.117) 608-strežnik (8.117) 641-diskovno polje (14.673) 643- računalnik prenosni (1.583) </t>
  </si>
  <si>
    <t>http://www.mf.uni-lj.si/ris/oprema</t>
  </si>
  <si>
    <t>2-5let</t>
  </si>
  <si>
    <t>večina projektov na MF</t>
  </si>
  <si>
    <t>Sistem za analizo ekspresije proteinov s pomočjo dvodimenzionalne elektroforeze</t>
  </si>
  <si>
    <t>Two-dimensional Electrophoresis for Protein Expression Analysis</t>
  </si>
  <si>
    <t xml:space="preserve">Raziskovalna oprema se uporablja za analizo izražanja proteinov s pomočjo dvo-dimenzionalne elektroforeze. </t>
  </si>
  <si>
    <t>Equipment is used for two-dimensional electophoretic analysis of protein expression.</t>
  </si>
  <si>
    <t>3836 - sistem za dvodimenz.elektroforezo (33.123)</t>
  </si>
  <si>
    <t>45,00 €/uro</t>
  </si>
  <si>
    <t>Elektroforeza</t>
  </si>
  <si>
    <t>Jure Dimec</t>
  </si>
  <si>
    <t>Sistem za zajemanje in analizo bibliografskih podatkov v medecini za Slovenijo</t>
  </si>
  <si>
    <t>System for data input and analysis of bibliographic data in Slovenian biomedicine</t>
  </si>
  <si>
    <t>The equipment is integrated into the computer network and serves all users who access the bibliographic services offered by Faculty of Medicine.</t>
  </si>
  <si>
    <t>Oprema zagotavlja strežniško in omrežno podporo bibliografskim aplikacijam.</t>
  </si>
  <si>
    <t>The equipment is a basis for server and network services used by bibliographic applications.</t>
  </si>
  <si>
    <t>605-mrežno stikalo (7.431) 609-tračna enota (11.049) 633-ohišje USB (646,00) 634-klima naprava (4.139) 640-mrežno stikalo (12.237)</t>
  </si>
  <si>
    <t>14, 19</t>
  </si>
  <si>
    <t>4leta</t>
  </si>
  <si>
    <t>J3-2155</t>
  </si>
  <si>
    <t>Janez Stare</t>
  </si>
  <si>
    <t>Laboratorij za mikrospektrofluorimetrijo</t>
  </si>
  <si>
    <t>2005,
2006</t>
  </si>
  <si>
    <t>Laboratory for microspectrofluorimetry</t>
  </si>
  <si>
    <t>Oprema je na voljo drugim raziskovalcem do 8 ur tedensko. Cena se oblikuje glede na materialne stroške, večinoma pa gre za sodelovanje.</t>
  </si>
  <si>
    <t>Te equipment is available to other institutions up to 8 hr weekly. The price is set according to the actual material costs, but so far most of the use was done in collaboration and joint publications.</t>
  </si>
  <si>
    <t>Oprema je namenjena predvsem meritvam intracelularne koncentracije ionov, predvsem Ca2+ in H+ ter za namen epifluorescenčne mikroskopije</t>
  </si>
  <si>
    <t>The equipment is mostly used for measurements of intenal calcium and hydrogen ion concentrations</t>
  </si>
  <si>
    <t>http://www.mf.uni-lj.si/CKF</t>
  </si>
  <si>
    <t>10,11,70</t>
  </si>
  <si>
    <t>27580,10779,18825,28326</t>
  </si>
  <si>
    <t>J3-2317</t>
  </si>
  <si>
    <t>J3-0029</t>
  </si>
  <si>
    <t>24927,15667,10779</t>
  </si>
  <si>
    <t>Raziskovalna osrednja oprema na MF</t>
  </si>
  <si>
    <t>Central equipment for research on Faculty of Medicine</t>
  </si>
  <si>
    <t>Oprema zagotavlja zaščito omrežja Medicinske fakultete ter nadzor delovanja in nudi diskovni prostor osrednjim omrežnim storitvam na Medicinski fakulteti.</t>
  </si>
  <si>
    <t>The equipment is a basis for security services and for the control of the network of Faculty of Medicine. It serves also as a disk storage for central network services of Faculty of Medicine.</t>
  </si>
  <si>
    <t>604-požarna pregrada (18.151) 610- diskovno polje (27.407) + računalniški program</t>
  </si>
  <si>
    <t>Sistem za statistično analizo podatkov v medicini</t>
  </si>
  <si>
    <t>Sytem for statistical analysis of medical data</t>
  </si>
  <si>
    <t>The equipment is integrated into the computer network and serves all users who access statistical services offered by Faculty of Medicine.</t>
  </si>
  <si>
    <t>Oprema zagotavlja strežniško in omrežno podporo statističnim obdelavam.</t>
  </si>
  <si>
    <t>The equipment is a basis for server and network services used for statistical processing.</t>
  </si>
  <si>
    <t>603-sistem UPS (4.287) 606-mrežno stikalo (335,00) 611-stikalo mrežno (3.719) 630-preklopnik (14.027) 642-strežnik (13.409) 638-zunanji disk (162,00)</t>
  </si>
  <si>
    <t>P3-0154</t>
  </si>
  <si>
    <t>Žarko Finderle</t>
  </si>
  <si>
    <t>Sistem za ocenjevanje oksidativnega stresa</t>
  </si>
  <si>
    <t>DNA injury assement with "Comet test"</t>
  </si>
  <si>
    <t>Oprema je namenjena izključno za raziskovalne namene. Metoda za oceno poškodb DNA izoliranih celic s kometnim testom. Cena ene meritve je 620 EUR za 10 vzorcev.</t>
  </si>
  <si>
    <t>Only for bilateral research projects.</t>
  </si>
  <si>
    <t>2173 - sistem za ocenjevanje oksidativnega stresa (41.108)</t>
  </si>
  <si>
    <t>60,00 €/uporabo</t>
  </si>
  <si>
    <t>Oprema za študij izražanja genov. Sklop 1. - Oprema za kvantitaivni PCR in post PCR analizo</t>
  </si>
  <si>
    <t>Real-time PCR system
 7500, with PC tower</t>
  </si>
  <si>
    <t>Oprema omogoča proučevanje izražanje genov, pa tudi alelno diskriminacijo enonukleotidnih polimorfizmov (SNP).</t>
  </si>
  <si>
    <t>Real-time PCR system 7500, with PC tower</t>
  </si>
  <si>
    <t>2364 - sistem PCR real time (42.928)</t>
  </si>
  <si>
    <t>L3-3648</t>
  </si>
  <si>
    <t>V.Dolžan</t>
  </si>
  <si>
    <t>P1-0170</t>
  </si>
  <si>
    <t>Oprema za študij izražanja genov. Sklop 2.- Oprema za vakumsko koncentriranje vzorcev</t>
  </si>
  <si>
    <t>Vacuum SpeedVac 
Concentrator</t>
  </si>
  <si>
    <t>Oprema omogoča pripravo vzorcev za kvantitativni RT-PCR analizo ter pripravo vzorcev proteinov in lipidov</t>
  </si>
  <si>
    <t xml:space="preserve"> can be used for concentration  of samples for RT-PCR analysis as well as samples of proteins and lipids</t>
  </si>
  <si>
    <t>2405- aparat za koncentracijo vzorcev (25.196)</t>
  </si>
  <si>
    <t>P1-170-35</t>
  </si>
  <si>
    <t>Bojan Božič,            Jure Derganc</t>
  </si>
  <si>
    <t>Sistem za biofizikalno karakterizacijo na podlago pritrjenih celic                                      Nadgradnja sistema za biofizikalno karakterizacijo na podlago pritrjenih celic</t>
  </si>
  <si>
    <t>2008, 2015</t>
  </si>
  <si>
    <t>Optical tweezers</t>
  </si>
  <si>
    <t>132,114,14     +30.903,94</t>
  </si>
  <si>
    <t>Paket 13                          Paket 16</t>
  </si>
  <si>
    <t>po individualnem dogovoru</t>
  </si>
  <si>
    <t>use of equipment by individual agreement</t>
  </si>
  <si>
    <t>brezkontaktna manipulacija (IR laser, 1064 nm) dielektričnih delcev v vidnem polju mikroskopa</t>
  </si>
  <si>
    <t>contactless manipulation (IR laser, 1064 nm) of dielectric particles within the microscope field of view</t>
  </si>
  <si>
    <t>1615 - sistem za biof.  karakterizacijo celic (100.800);                            povečanje vrednosti osnovnega sredstva (Paket 16)</t>
  </si>
  <si>
    <t>Jure Derganc</t>
  </si>
  <si>
    <t>Miroslav Petrovec</t>
  </si>
  <si>
    <t>Detekcijski in dokumentacijski mini center za raziskovanje značilnosti manj pogostih patogenih mikrobov</t>
  </si>
  <si>
    <t>2007, 2008</t>
  </si>
  <si>
    <t xml:space="preserve"> Mini center for detection
 and documentation of characteristics of rare pathogens.</t>
  </si>
  <si>
    <t>Pomnoževalnik DNK, LightCycler 2.0 – pomnoževanje NK</t>
  </si>
  <si>
    <t>LightCycler 2.0 – Nucleic acid amplification</t>
  </si>
  <si>
    <t>5236 - analizator genetski (93.062)
5066 - sistem analitski (67.632)</t>
  </si>
  <si>
    <t>Oprema za mikrofluorimetrijo</t>
  </si>
  <si>
    <t>2006,
2007</t>
  </si>
  <si>
    <t>Equipment for 
microfluorimetry</t>
  </si>
  <si>
    <t>22,00 €/uro</t>
  </si>
  <si>
    <t>Oprema za povišanje hitrosti in razpoložljivosti osrednjega dela omrežja Medicinske fakultete</t>
  </si>
  <si>
    <t>Equipment for increasing throughput and availability of the core network of Faculty of Medicine</t>
  </si>
  <si>
    <t>Oprema zagotavlja ustrezno razpoložljivost, zanesljivost, zmogljivost in nadgradljivost osrednjega dela omrežja Medicinske fakultete.</t>
  </si>
  <si>
    <t>The equipment is a foundation for the high availability, reliability, throughput and upgradability of the core network of Faculty of Medicine</t>
  </si>
  <si>
    <t>659-omara komunikacijska  (327,00), 660-omara komunikacijska (566,00), 655-omara komunikacijska (2.410), 656 omara komunikacijska (2.411), 2337- agregat diesel (42.118), aktivna omrežna oprema</t>
  </si>
  <si>
    <t>Cankar Ksenija</t>
  </si>
  <si>
    <t>Sklop za neinvazivno spremljanje in ocenjevanje delovanja srčno-žilnega sistema pri človeku</t>
  </si>
  <si>
    <t>System for 
noninvasive 
cardiovascular
 testing</t>
  </si>
  <si>
    <t>Oprema je namenjena neinvazivnemu spremljanju in ocenjevanju delovanja srčno-žilnega sistema pri človeku. Cena ene meritve je 280 EUR za eno meritev.</t>
  </si>
  <si>
    <t>2298 - aparat EKG (1.270)
2263 - aparat za spremljanje oksigenacije v tkivu (46,800)
2106 -sistem za mikrodializo (5.173,76)</t>
  </si>
  <si>
    <t>210,00 €/uporabo</t>
  </si>
  <si>
    <t>Barokomora</t>
  </si>
  <si>
    <t>2000,
2001</t>
  </si>
  <si>
    <t>Hyperbaric 
chamber</t>
  </si>
  <si>
    <t>Barokomora je namenjena za zdravljenje določenih obolenj. Cena enega standardnega potopa (15m 90 minut O2) 113 EUR.</t>
  </si>
  <si>
    <t>Treatment
 available 
24 hours 
a day.</t>
  </si>
  <si>
    <t>2101 - komora 
hiperbarična (114.113)</t>
  </si>
  <si>
    <t>113,00 €/uporabo</t>
  </si>
  <si>
    <t>Sistem za visokotlačno tekočinsko kromatografijo</t>
  </si>
  <si>
    <t>HPLC System</t>
  </si>
  <si>
    <t>HPLC omogoča ločevanje 
komponent z nizko molekulsko 
maso na koloni z ustreznim 
nosilcem s pomočjo topila 
(mobilne faze), ki pod visokim 
pritiskom potuje skozi kolono.  
Omogoča tudi analizo radioaktivno 
označenih vzorcev.</t>
  </si>
  <si>
    <t>HPLC is used for separation 
of low molecular weight 
molecules</t>
  </si>
  <si>
    <t>1674 - nanašalec 
vzorcev avtomatski HPLC (17.425,17)
1676 - spektrofotometer (23.095,30)
1675 - detektor radioaktivnosti (14.960,69)</t>
  </si>
  <si>
    <t>Alojz Ihan</t>
  </si>
  <si>
    <t>142702            +22475</t>
  </si>
  <si>
    <t>Oprema dostopna po dogovoru - potrebno znanje dela z pretočnim citometrom in računalniki.</t>
  </si>
  <si>
    <t>Service offered only experienced personnel familiar with use of computers.</t>
  </si>
  <si>
    <t>Pretočni citometer 
uporabljamo za določanje 
različnih populacij in subpopulacij
 imunskih celic v suspenziji ter 
za merjenje lastnosti posameznih
 delcev.</t>
  </si>
  <si>
    <t>Flow cytometer is used 
to detect various population 
and subpopulation of immune 
cells in suspension and to 
measure the property of individual 
particles.</t>
  </si>
  <si>
    <t>4875 - pretočni 
citometer (142.702)</t>
  </si>
  <si>
    <t>28,00 €/uro</t>
  </si>
  <si>
    <t>18,00 €/uro</t>
  </si>
  <si>
    <t>4-Sistem za analizo</t>
  </si>
  <si>
    <t>glede na izvajalca; različni profili opreaterjev; uvajanje novih uporabnikov 28,00 €/uro</t>
  </si>
  <si>
    <t>Inštitut za mikrobiologijo in imunologijo</t>
  </si>
  <si>
    <t xml:space="preserve">Univerza v Ljubljani, Medicinska 
fakulteta </t>
  </si>
  <si>
    <t>Igor Poberaj 
/Robert Zorec</t>
  </si>
  <si>
    <t>8851, 3702</t>
  </si>
  <si>
    <t>Mrežni sistem za 
analizo slike</t>
  </si>
  <si>
    <t>Image analysis
 network system</t>
  </si>
  <si>
    <t xml:space="preserve">Oprema je amortizirana, v uporabi pri dr. Poberaj. Najava pri skrbniku opreme najmanj 30 dni pred želenim terminom uporabe. Določen termin v skladu z razpoložljivostjo. Terminska souporaba v 24-urnih sklopih. </t>
  </si>
  <si>
    <t xml:space="preserve">The equipment is depriciated. (In use at
Dr. Poberaj). Reservation with the equipment coordinator at least 30 days in advance. The booking in accordance to availability. Term use in 24-hour time period. </t>
  </si>
  <si>
    <t>Laserska pinceta za mehanično manipulacijo delov celice</t>
  </si>
  <si>
    <t>Laser tweezer 
manipulations in
 living cells</t>
  </si>
  <si>
    <t xml:space="preserve">Univerza v Ljubljani, Medicinska
 fakulteta </t>
  </si>
  <si>
    <t>Igor Poberaj /
Robert Zorec</t>
  </si>
  <si>
    <t>Celična kirurgija</t>
  </si>
  <si>
    <t>Cell Surgery</t>
  </si>
  <si>
    <t>Laser tweezer 
manipulations 
in living cells</t>
  </si>
  <si>
    <t>Radovan Komel,    Damjana Rozman</t>
  </si>
  <si>
    <t>Oprema za pripravo in analizo bio-čipov nizke gostote (nadgradnja Centra za funkcijsko genomiko in bio-čipe; sklop 2):  Hibridizacijska postaja Tecan</t>
  </si>
  <si>
    <t>Equipment for preparing a
nd analysing bio-chips of low density ( upgrade of Center for functional genomics and bio-chips ; assembly II)</t>
  </si>
  <si>
    <t>consulting,  preparing and analysing bio-chips; access to the Centre for functional genomics and bio-chips is possible by agreement with management and workers CFGBC or by reservation on CFGBC @mf.uni-lj.si</t>
  </si>
  <si>
    <t xml:space="preserve"> Sklop B: komplet aparatur za čitanje in analizo komercialnih
  litografskih DNA čipov visoke gostote ; - mikroprocesorska vodena hibridizacijska postaja s standardiziranimi protokoli za hibridizacijo litografskih DNA
    čipov visoke gostote.   - barvni laserski čitalec visoke ločljivosti s programsko in računalniško opremo, ki omogoča analizo in statistično obdelavo
    podatkov litografskih DNA čipov velike gostote
</t>
  </si>
  <si>
    <t>Assemly B: set of aparatures for reading and analysing comercional litographic DNA chips of high density:  - mircoprocessor gieded hibridisation station with standardized protocols for hibridization lithographic DNA high density.  - color laser reader of high definition with softwer and computer equipment, which allows to analysis and statistical prosess of  data from lithographic DNA chips of high density</t>
  </si>
  <si>
    <t>2357 - hibridizacijska postaja Tecan; 4/07    (39.914,45)</t>
  </si>
  <si>
    <t>a) 36,00 € ( brez DDV)  cena za storitev hibridizacije in spiranja              ( partnerji Konzorcija za bio-čipe);                      b) 70,00 € ( brez DDV) ; akademski ne-člani  Konzorcija za bio-čipe;                      c) 106,00 € ( brez DDV)                       ( ne- akademski ne-člani Konzorcija za bio-čipe)</t>
  </si>
  <si>
    <t>a) 36,00 € ( brez DDV)  cena za storitev hibridizacije in spiranja             ( partnerji Konzorcija za bio-čipe);                      b) 70,00 € ( brez DDV) ; akademski ne-člani  Konzorcija za bio-čipe;                      c) 106,00 € ( brez DDV)                       ( ne- akademski ne-člani Konzorcija za bio-čipe)</t>
  </si>
  <si>
    <t>Oprema za pripravo in analizo bio-čipov nizke gostote (nadgradnja Centra za funkcijsko genomiko in bio-čipe; sklop 2)</t>
  </si>
  <si>
    <t>2007, 
2008</t>
  </si>
  <si>
    <t xml:space="preserve">Equipment for preparing a
nd analysing bio-chips of low density ( upgrade of Center for functional genomics and bio-chips ; assembly II): Aparat za vizualizacijo biočipov </t>
  </si>
  <si>
    <t>2382 - aparat za vizualizacijo biočipov (36.108)</t>
  </si>
  <si>
    <t>Katarina Černe</t>
  </si>
  <si>
    <t>Pretočni citometer Cell Lab QUANTA SC MPL</t>
  </si>
  <si>
    <t>Flow cytometer Cell Lab QUANTA SC MPL</t>
  </si>
  <si>
    <t>Možnost dostopa za zunanje uporabnike po predhodnem dogovoru s skrbnikom (preko elektronske pošte: katarina.cerne@mf.uni-lj.si) in v skladu z dogovorom med uporabniki.</t>
  </si>
  <si>
    <t>Access for external consumers is possible with preagreement with management and according with rules and conditions for use, preagreement is possible via e-mail: katarina.cerne@mf.uni-lj.si .</t>
  </si>
  <si>
    <t>Quanta SC MPL omogoča sočasno merjenje 3 fluorescenc, analizo različnih celičnih parametrov in uporabo kitov za merjenje le-teh, merjenje št.celic in celičnega volumna s metodo Coulter volumen.</t>
  </si>
  <si>
    <t>Quanta SC MPL enables analysis of different cell paramethers use of 3 type fluorescens, cell number analysis and cell volume analysis with use of Counter volume.</t>
  </si>
  <si>
    <t>0401953 - pretočni 
citometer (138.627)</t>
  </si>
  <si>
    <t>27,50 €/uro</t>
  </si>
  <si>
    <t>http://www.mf.uni-lj.si/ifet</t>
  </si>
  <si>
    <t>4,11,17</t>
  </si>
  <si>
    <t xml:space="preserve">glede na izvajalca; različni profili opreaterjev; </t>
  </si>
  <si>
    <t>P3-0067</t>
  </si>
  <si>
    <t>Radovan Komel</t>
  </si>
  <si>
    <t>Sklop za visokozmogljivostno 
določanje nukleotidnih 
zaporedij, Genome Sequencer 
FLX (Roche) – 1. sklop</t>
  </si>
  <si>
    <t>High-throughput sequencing platform equipment, for Genome Sequencer FLX (Roche) -1st Assembly</t>
  </si>
  <si>
    <t>Možnost dostopa v Medicinskem Centru za molekularno biologijo (MCMB) glede na 
dogovor s skrbnikom opreme (radovan.komel@mf.uni-lj.si).</t>
  </si>
  <si>
    <t>After prior agreement with the curator of eqiupment at Medical Centre for Molecular Biology (radovan.komel@mf.uni-lj.si).</t>
  </si>
  <si>
    <t xml:space="preserve">Sklop 1: Quickgene-810 je enota za izolacijo nukleinskih kislin omogoča izolacijo DNA in RNA iz majhnih količin bioloških vzorcev z visokim izkoristkom. 
</t>
  </si>
  <si>
    <t xml:space="preserve">Assembly 1: Quickgene-810 is an automated system for isolation of DNA/RNA from varied samples with high quality and high yield. Fujilm LAS 4000 is an imaging system with six interchangeable light sources, a five position filter turret, and a 3.2-megapixel Sepper CCD imaging chip, enabling a range of applications including fluorescence, chemiluminescence, bioluminescence, and in vivo imaging.
</t>
  </si>
  <si>
    <t>1102517- sistem za avtomatsko izolacijo in zajemanje nukleinskih kislin FujiFilm ter sistem za zajemanje podob FujiFilm (86.918,88 €)</t>
  </si>
  <si>
    <t>http://ibk.mf.uni-lj.si/equipment/quickgene-810.html</t>
  </si>
  <si>
    <t>4-sistemi za analize</t>
  </si>
  <si>
    <t>projekti in program v okviru prog.skupine         P1-0104</t>
  </si>
  <si>
    <t>člani programske skupine, člani Inštituta za biokemijo, Onkološki inštitut</t>
  </si>
  <si>
    <t>Sklop za visokozmogljivostno 
določanje nukleotidnih 
zaporedij, Genome Sequencer 
FLX (Roche) – 2. sklop</t>
  </si>
  <si>
    <t>High-throughput sequencing platform equipment, for Genome Sequencer FLX (Roche) -2nd Assembly</t>
  </si>
  <si>
    <t xml:space="preserve">Sklop 2: Fujifilm LAS 4000 je enota za zajemanje podob s šestimi zamenljivimi viri svetlobe, petimi filtri in 3.2-MP kamero CCD, ki omogoča različne aplikacije, kot so kemoluminiscenčno, fluorescenčno, bioluminiscenčno zaznavanje  in in- vivo slikanje.       </t>
  </si>
  <si>
    <t xml:space="preserve">Assembly 2: Fujilm LAS 4000 is an imaging system with six interchangeable light sources, a five position filter turret, and a 3.2-megapixel Sepper CCD imaging chip, enabling a range of applications including fluorescence, chemiluminescence, bioluminescence, and in vivo imaging.  </t>
  </si>
  <si>
    <t>http://ibk.mf.uni-lj.si/equipment/las-4000.html</t>
  </si>
  <si>
    <t xml:space="preserve">glede na izvajalca; različni profili opreaterjev, </t>
  </si>
  <si>
    <t>Oprema za osrednjo 
strežniško in omrežno 
podporo na Medicinski 
fakulteti - 1. in 2. sklop</t>
  </si>
  <si>
    <t>2009, 
2010</t>
  </si>
  <si>
    <t>Central server and network equipment of Faculty of Medicine - part 1 and part 2</t>
  </si>
  <si>
    <t xml:space="preserve">Oprema zagotavlja strežniško in omrežno podporo osrednjim storitvam Medicinske fakultete. </t>
  </si>
  <si>
    <t>The equipment is a basis for server and network services of Faculty of Medicine.</t>
  </si>
  <si>
    <t>3500744, 
3500745,
 3500746, 3500747, 3500748, 3500749, 3500734, 3500737,3500735, 3500736, 3500738, 3500739, 3500740, 3500741, 3500742, 3500743, 3500750, 3500751, 3500752, 3500753, 3500754
3500835, 3500836, 3500837</t>
  </si>
  <si>
    <t>2 do 5 let</t>
  </si>
  <si>
    <t xml:space="preserve">Nanomehano-optična mikroskopija za biomedicino                            Nadgradnja konfokalnega mikroskopa </t>
  </si>
  <si>
    <t>2011,      2015</t>
  </si>
  <si>
    <t xml:space="preserve">Paket 14              </t>
  </si>
  <si>
    <t>Visokozmogljivostni integrirani sistem za biočipe na kroglicah</t>
  </si>
  <si>
    <t>Highperformanced integrated system; sequencer</t>
  </si>
  <si>
    <t>Access to the Centre for Functional Genomics and Bio-Chips is possible by agreement with management and workers CFGBC or by reservation on CFGBC @mf.uni-lj.si</t>
  </si>
  <si>
    <t>Namizni sekvenator nove generacije; pomoč pri metagenomskih študijah, sekvenciranje amplikonov, sekvenciranje "de novo", sekvenciranje tarčnih odsekov z metodo "Sequence capture"</t>
  </si>
  <si>
    <t>new generation of desktop sequencer; help with metagenomics studies,  sequencing of amplicons, sequencing of "de novo" sequencing of target segments using the "Sequence Capture"</t>
  </si>
  <si>
    <t>glede na izvajalca; različni profili opreraterjev; glede na potrebe postopka uporabnika / naročnika</t>
  </si>
  <si>
    <t>http://cfgbc.mf.uni-lj.si/equipment/roche_gs_junior</t>
  </si>
  <si>
    <t>projekti in program v okviru prog.skupine         P1-0104;                             partnerske inštitucije Konzorcija za bio-čipe                             ( http://cfgbc.mf.uni-lj.si/)</t>
  </si>
  <si>
    <t>Magnetno resonančni tomograf</t>
  </si>
  <si>
    <t>Oprema je trenutno na voljo drugim uporabnikom . Obvezno je delo z izučenimi in pooblaščenimi operaterji. meritve praviloma trajajo več ur. Za dolgotrajnejše delo je potrebno skleniti ustrezno pogodbo. Obseg razpoložljivih terminov za druge raziskovalce se je povečal septembra 2012, trenutno poleg naše raziskovalne skupine tomograf uporabljajo še tri skupine.</t>
  </si>
  <si>
    <t>Reservation and contract needed. The equipment is available for other researchers, partly as collaboration. Since September 2012 the availability of the tomograph for extramural research has increased.  Four research groups are currently using the equipment, and part of the time is still available.</t>
  </si>
  <si>
    <t>MRI, MRS, DTI, traktografija, DWI, DWI celega telesa, BOLD fMRI, ASL, VBM</t>
  </si>
  <si>
    <t>MRI, MRS, DTI, tractography, DWI, whole body DWI, BOLD fMRI, VBM, ASL etc.</t>
  </si>
  <si>
    <t>304,90 €/uro</t>
  </si>
  <si>
    <t>50,00 €/h</t>
  </si>
  <si>
    <t>27580,  10779,  18825,  28326</t>
  </si>
  <si>
    <t>J5―4230, L3―4255</t>
  </si>
  <si>
    <t>J3―4076</t>
  </si>
  <si>
    <t>P3―0338</t>
  </si>
  <si>
    <t>Oprema za analizo in detekcijo patogenih organizmov</t>
  </si>
  <si>
    <t>MagPix System</t>
  </si>
  <si>
    <t>Analizator uporabljamo za določanje različnih populacij in subpopulacij  imunskih celic v suspenziji ter za merjenje lastnosti posameznih delcev.</t>
  </si>
  <si>
    <t>Analizator
uporabljamo za določanje 
različnih populacij in subpopulacij
 imunskih celic v suspenziji ter 
za merjenje lastnosti posameznih
 delcev.</t>
  </si>
  <si>
    <t>1216713 čitalec fluoresc</t>
  </si>
  <si>
    <t>500,00 €/uporabo</t>
  </si>
  <si>
    <t>Individualna nabava</t>
  </si>
  <si>
    <t>Sistem za vnos DNK v celice</t>
  </si>
  <si>
    <t>System for DNA delivery in cells</t>
  </si>
  <si>
    <t>Motoriziran invertni mikroskop Axio Observer Z1</t>
  </si>
  <si>
    <t>Motorised inverted microscope Axko Observer Z1</t>
  </si>
  <si>
    <t>Imaging live and fixed cell</t>
  </si>
  <si>
    <t>P3 311</t>
  </si>
  <si>
    <t>ION S5 SYSTEM               Sistem pirosekveniciranja</t>
  </si>
  <si>
    <t xml:space="preserve">ION S5 SYSTEM         </t>
  </si>
  <si>
    <t>Sistem pirosekvenciranja s katerim določamo nukleotidno zaporedje in število kopij posameznih odsekov na nivoju genoma, transkriptoma in epigenoma.</t>
  </si>
  <si>
    <t>MAGPIX z xPONENT 4.2</t>
  </si>
  <si>
    <t>MAGPIX with xPONENT 4.2</t>
  </si>
  <si>
    <t>Dostop do opreme možen po dogovoru z Laboratorijem za molekularno nevrobiologijo, Inštitut za patološko fiziologijo.</t>
  </si>
  <si>
    <t>Access to the equipment is possible by arrangement with the Laboratory of Molecular Neurobiology, Institute for Pathophysiology</t>
  </si>
  <si>
    <t>Multipleksno merjenje koncentracije specifičnih proteinov v mediju za celične kulture, celičnih homogenatih ali v vzorcih krvi.</t>
  </si>
  <si>
    <t>Multiplex measuring of specific protein concentrations in  cell culture medium, cell homogenates or blood samples.</t>
  </si>
  <si>
    <t>Inštitut za patološko fiziologijo in Inštitut za anatomijo</t>
  </si>
  <si>
    <t>Inštitut za farmakologijo</t>
  </si>
  <si>
    <t>Sklop za funkcijsko analizo - funkcijska genomika: Sklop 1</t>
  </si>
  <si>
    <t>Platform for functional analysis - Functional Genomics : 1st Assembly</t>
  </si>
  <si>
    <t xml:space="preserve">Nadgradnja obstoječega sistema Synergy H4 (BioTek Instruments; merjenje absorbance in fluorescence) z moduloma za luminiscenco in fluorescenčno polarizacijo, z enoto za merjenje fluorescence po času in z dvema injektorjema. </t>
  </si>
  <si>
    <t xml:space="preserve">Upgrade of existing Synergy H4 system (BioTek Instruments; absorbance and fluorescence measurements) with modules for luminiscence and fluorescence polarisation, time-resolved fluorescence (TRP) and double injector. </t>
  </si>
  <si>
    <t>3 - Karakterizacija materialov</t>
  </si>
  <si>
    <t>2 - Spektrometrija</t>
  </si>
  <si>
    <t>1- Spektrofotometrija</t>
  </si>
  <si>
    <t>4 - Sistemi za analize</t>
  </si>
  <si>
    <t>P1-0390</t>
  </si>
  <si>
    <t>člani programske skupine, člani IBK, za pedagoško delo na MF, občasno tudi zunanji (raziskovalci iz drugih fakultet UL, podjetja Roche itd.).</t>
  </si>
  <si>
    <t>Sklop za funkcijsko analizo - funkcijska genomika: Sklop 2</t>
  </si>
  <si>
    <t>Platform for functional analysis - Functional Genomics : 2st Assembly</t>
  </si>
  <si>
    <t>Mikroskopska kamera</t>
  </si>
  <si>
    <t>Dostop do opreme možen po dogovoru z Infrastrukturnim centrom BMCB, Inštitut za biologijo celice.</t>
  </si>
  <si>
    <t>Access to the equipment is possible by arrangement with theInfrastructural centre BMCM, Institute of Cell Biology</t>
  </si>
  <si>
    <t>Nadgradnja obstoječega sistema presevne elektronske mikroskopije</t>
  </si>
  <si>
    <t xml:space="preserve">Upgrade of the existing  system of transmission electron microscopy. </t>
  </si>
  <si>
    <t>`0201822</t>
  </si>
  <si>
    <t>a) 100€ ( z DDV)  / uro mikroskopije z operaterjem  ( zunanji uporabniki);                      b) 30€ ( z DDV) / uro mikroskopije samostojno (interni uporabniki )                     c) 70,00 € ( z DDV)  / uro mikroskopiranje z operaterjem (zunanji uporabniki)                    d) 20,00€ (zDDV) / uro mikroskopiranje samostojno (interni uporabniki)</t>
  </si>
  <si>
    <t>10 let</t>
  </si>
  <si>
    <t>P3-0108</t>
  </si>
  <si>
    <t>člani programske skupine in zunanji uporabniki</t>
  </si>
  <si>
    <t>Bojan Božič,      Uroš Tkalec</t>
  </si>
  <si>
    <t>11088, 26467</t>
  </si>
  <si>
    <t>Sistem za pripravo in vizualizacijo kapljične mikrofluidike</t>
  </si>
  <si>
    <t>System for preparation and visualization of droplet microfluidics</t>
  </si>
  <si>
    <t>Po individualnem dogovoru. Za dostop do opreme prosim pošljite elektronsko pošto na bojan.bozic@mf.uni-lj.si s kratkim opisom predvidenega dela in okvirnim časovnim planom.</t>
  </si>
  <si>
    <t>Use of equipment upon individual agreement. In order to access the equipment please write an email to bojan.bozic@mf.uni-lj.si with a brief description of the work planned and the approximate time needed to complete it.</t>
  </si>
  <si>
    <t>Sistem za pripravo in vizualizacijo kapljične mikrofluidike je sestavljen iz naprave za obdelavo steklenih kapilar in hitre kamere. Oprema omogoča avtomatizirano izdelavo komponent za mikrofluidične čipe, ki jih lahko uporabljamo na tvorjenje različnih vrst kapljic in emulzij.</t>
  </si>
  <si>
    <t xml:space="preserve">System for the preparation and visualization of droplet microfluidics consists of micropipette puller and high speed camera. The equipment enables automated production of glass components for microfluidic chips which can be used for generation of various droplets and emulsions. </t>
  </si>
  <si>
    <t>0501736, 0501737</t>
  </si>
  <si>
    <t>70 € /uro</t>
  </si>
  <si>
    <t>700,00 € letno</t>
  </si>
  <si>
    <t>45 € / uro</t>
  </si>
  <si>
    <t>4.03 Gibanje</t>
  </si>
  <si>
    <t>4.03.01 Visokohitrostni video</t>
  </si>
  <si>
    <t xml:space="preserve">Sistem za spremljanje energijskega metabolizma živih celic  </t>
  </si>
  <si>
    <t>System for analysis of energy metabolisms of  cells</t>
  </si>
  <si>
    <t>Dostop do opreme možen na Inštitutu za farmakologijo in ekseprimentalno toksikologijo po dogovoru s skrbnikom opreme (bojan.bozic@mf.uni-lj.si; mojca.pavlin@mf.uni-lj.si)</t>
  </si>
  <si>
    <t>After prior agreement with the curator of eqiupment (bojan.bozic@mf.uni-lj.si; mojca.pavlin@mf.uni-lj.si) at the Institute of Pharmacology and Experimental Toxicology</t>
  </si>
  <si>
    <t xml:space="preserve">Napravo SeaHorse XFe24 analizator omogoča spremljanje energijskega metabolizma živih celic, meri spremembe porabe kisika in stopnjo glikolize (preko meritve pH) živih celic in vitro, ter manjših vzorcev tkiv. V realnem času spremlja bazalni energijski metabolizem ter hkrati omogoča meritve sprememb po predhodnem tretiranju celic z učinkovinami ali odziva pri sprotnem dodajanju različnih učinkovin, </t>
  </si>
  <si>
    <t>SeaHorse XFe24 analyser enables measurement of cell energy metabolism of live cells by measuring oxigen consuption and rate of glycolisis of live cells in vitro or  in small tissue samples. It enable emasurments in real time of basal eenrgy metabolism or changes in metabolism after treatment by different compounds.</t>
  </si>
  <si>
    <t>0501741</t>
  </si>
  <si>
    <t xml:space="preserve"> 100€ ( z DDV)  / uro uporabe naprave Seahorse analyser z operaterjem  ( zunanji uporabniki);                      b) 50€ ( z DDV) / uro uporabe z operaterjem    člani UL ) , c) člani konzorcija-interni uporabniki 0 EUR                    </t>
  </si>
  <si>
    <t>Material po porabi</t>
  </si>
  <si>
    <t>člani konzorcija za nakup opreme:  program-P1-0055 Inštitut za biofiziko, P3-0067 Inštitut za farmakologijo in eksperimentalno toksikologija  člani programa P3-0043 -  (Laboratorij za molekularno nevrobiologij o in Inšititut za anatomijo), IJS-  P1-0207</t>
  </si>
  <si>
    <t>Aljoša Bavec</t>
  </si>
  <si>
    <t>Sklop opreme za analizo biomarkerjev in molekularnih interakcij: 1. del. Inštrument Monolith NT115 za detekcijo molekulskih interakcij</t>
  </si>
  <si>
    <t xml:space="preserve">138.043,00 </t>
  </si>
  <si>
    <t>Možnost dostopa do opreme na Inštitutu za biokemijo glede na 
dogovor s skrbnikom opreme (aljosa.bavec@mf.uni-lj.si).</t>
  </si>
  <si>
    <t>Access to the equipment is possible by arrangement with the custodian at the Institute of Biochemistry UL MF   (aljosa.bavec@mf.uni-lj.si).</t>
  </si>
  <si>
    <t>Inštrument za detekcijo molekulskih interakcij na principu termofereze</t>
  </si>
  <si>
    <t>Sklop opreme za analizo biomarkerjev in molekularnih interakcij, 2. del: Inštrument  NanoSight NS300 z enoto za avtomatizirano merjenje nanodelcev</t>
  </si>
  <si>
    <t xml:space="preserve">Instrument NanoSight NS300 connected to the autosampler </t>
  </si>
  <si>
    <t xml:space="preserve">83.498,00 </t>
  </si>
  <si>
    <t>Možnost dostopa do opreme na Inštitutu za biokemijo glede na 
dogovor s skrbnikom opreme (metka.lenassi@mf.uni-lj.si).</t>
  </si>
  <si>
    <t>Access to the equipment is possible by arrangement with the custodian at the Institute of Biochemistry UL MF  (metka.lenassi@mf.uni-lj.si).</t>
  </si>
  <si>
    <t>Inštrument za merjenje velikosti in koncentracije nanodelcev</t>
  </si>
  <si>
    <t>To determine the size and concentration of nanoparticles</t>
  </si>
  <si>
    <t>22,31€/25,31€</t>
  </si>
  <si>
    <t>10 EUR/uro za strokovnega sodelavca; 13 EUR/uro za doktorja znanosti</t>
  </si>
  <si>
    <t>22,31 EUR/uro za strokovnega sodelavca; 25,31 EUR/uro za doktorja znanosti</t>
  </si>
  <si>
    <t>https://www.mf.uni-lj.si/ibk/oprema</t>
  </si>
  <si>
    <t>4 Sistemi za analize</t>
  </si>
  <si>
    <t>Oprema je izrabljena v okviru programa P1-0170, projektov J3-9255, L3-8203, J3-1753 in projektov s kliničnimi sodelavci</t>
  </si>
  <si>
    <t>Transkranialna magnetna stimulacija za neinvazivno stimulacijo možganeske skorje poskusnih živali</t>
  </si>
  <si>
    <t>System for transcranial magnetic stimulation of cerebral cortex in rats</t>
  </si>
  <si>
    <t>Po dogovoru s skrbnikom in vodjo programa P3-0171. Za dostop do naprave je pogoj opravljen tečaj za delo z laboratorijskimi živalmi.</t>
  </si>
  <si>
    <t>Prior agreement with the curator and principal investigator of the program. Potential users should have completed the Course for work with laboratory animals.</t>
  </si>
  <si>
    <t>Sistem MagVenture za transkranialno magnetno stimulacijo in sondo za stimulacijo možganske skorje pri podganah</t>
  </si>
  <si>
    <t>MagVenture system for transcranial magnetic stimulation and a cooled rat coil</t>
  </si>
  <si>
    <t>5, 60</t>
  </si>
  <si>
    <t>6 let</t>
  </si>
  <si>
    <t>Nadgradnja konfokalnega mikroskopa na Zeiss LSM 800 KMAT</t>
  </si>
  <si>
    <t>Upgrade of confocal microscope to Zeiss LSM 800 KMAT</t>
  </si>
  <si>
    <t>199.500,00</t>
  </si>
  <si>
    <t>1402634(doknj k inv.št)</t>
  </si>
  <si>
    <t>Vita Dolžan</t>
  </si>
  <si>
    <t>Sklop opreme za analizo biomarkerjev in molekularnih interakci, 3. del: Inštrument  Quantstudio 7 za kvantitativno analizo nukleinskih kislin v realnem času</t>
  </si>
  <si>
    <t>Instrument Quantstudio7 for the quantitative analysis of nucleic acids</t>
  </si>
  <si>
    <t xml:space="preserve">79.300,00 </t>
  </si>
  <si>
    <t>Možnost dostopa do opreme na Inštitutu za biokemijo glede na 
dogovor s skrbnikom opreme (vita.dolzan@mf.uni-lj.si).</t>
  </si>
  <si>
    <t>Access to the equipment is possible by arrangement with the custodian at the Institute of Biochemistry UL MF  (vita.dolzan@mf.uni-lj.si).</t>
  </si>
  <si>
    <t xml:space="preserve"> Inštrument za kvantitativno analizo nukleinskih kislin v realnem času</t>
  </si>
  <si>
    <t>Instrument for kvantitative real time PCR</t>
  </si>
  <si>
    <t>glede na potrebe postopka uporabnika / naročnika</t>
  </si>
  <si>
    <t>V.Dolžan; člani programske skupine</t>
  </si>
  <si>
    <t>Kvantitativna metabolomika:  nadgradnja sistema za tekočinsko kromatografijo</t>
  </si>
  <si>
    <t>Quantitative metabolomics: upgrade of the liquid chromatography system</t>
  </si>
  <si>
    <t>Možnost dostopa do opreme  glede na dogovor z vodstvom in zaposlenimi na  CFGBC ali preko elektronske pošte: CFGBC @mf.uni-lj.si</t>
  </si>
  <si>
    <t>Access to the equipment is possible by agreement with management and workers CFGBC or by reservation on CFGBC @mf.uni-lj.si</t>
  </si>
  <si>
    <t>Masni spektrometer SCIEX TripleQuad3500, generator dušika Genius 1024</t>
  </si>
  <si>
    <t>Mass spectrometer SCIEX TripleQuad3500, nitrogen generator Genius 1024</t>
  </si>
  <si>
    <t>http://cfgbc.mf.uni-lj.si/equipment</t>
  </si>
  <si>
    <t>člani Konzorcija in člani programske skupine</t>
  </si>
  <si>
    <t>Sistem za sekvenciranje po Sangerju in izvajanje fragmentnih analiz s pomočjo kapilarne elektroforeze.</t>
  </si>
  <si>
    <t>System for Sanger sequencing and fragment analysis by capillary electrophoresis</t>
  </si>
  <si>
    <t>Možnost dostopa do opreme na Inštitutu za patologijo glede na 
dogovor s skrbnikom opreme.</t>
  </si>
  <si>
    <t>Access to the equipment is possible by arrangement with the custodian at the Institute of Pathology UL MF.</t>
  </si>
  <si>
    <t>Instrument za določanje nukleotidnega zaporedja po Sangerju in opravljanje fragmentne analize s pomočjo kapilarne elektroforeze.</t>
  </si>
  <si>
    <t xml:space="preserve">Instrument for nucleic acids Sanger sequencing and fragment analysis by capillary electrophoresis. </t>
  </si>
  <si>
    <t>60,00 €/uro</t>
  </si>
  <si>
    <t>60,4 €/uro</t>
  </si>
  <si>
    <t>https://www.mf.uni-lj.si/raziskovanje</t>
  </si>
  <si>
    <t>Sklop opreme za pripravo bioloških vzorcev na analize biomarkerjev: Elektronska 96-kanalna pipeta z nosilcem mikroploščic</t>
  </si>
  <si>
    <t>VIAFLO 384Handheld Electronic 96 Channel Pipette</t>
  </si>
  <si>
    <t>Elektronska 96-kanalna pipeta za pripravo bioloških vzorcev</t>
  </si>
  <si>
    <t>Elektronska 96-kanalna pipeta za pripravo bioloških vzorcev, Ultracentrifuga</t>
  </si>
  <si>
    <t>1103667, 1103692</t>
  </si>
  <si>
    <t>L3-8203</t>
  </si>
  <si>
    <t>Sklop opreme za analize celic v realnem času</t>
  </si>
  <si>
    <t>A set of equipment for real-time cell analysis</t>
  </si>
  <si>
    <t>Fazno kontrastni mikroskop InCellis (Bertin)</t>
  </si>
  <si>
    <t>Phase Contrast Microscope In Cellis (Bertin)</t>
  </si>
  <si>
    <t>Uroš Tkalec</t>
  </si>
  <si>
    <t>Polarizacijski optični mikroskop z dodatki</t>
  </si>
  <si>
    <t>Polarized light microscope with accessories</t>
  </si>
  <si>
    <t>Po individualnem dogovoru. Za dostop do opreme prosim pošljite elektronsko pošto na uros.tkalec@mf.uni-lj.si s kratkim opisom predvidenega dela in okvirnim časovnim planom.</t>
  </si>
  <si>
    <t>Use of equipment upon individual agreement. In order to access the equipment please write an email to uros.tkalec@mf.uni-lj.si with a brief description of the work planned and the approximate time needed to complete it.</t>
  </si>
  <si>
    <t xml:space="preserve">Polarizacijski optični mikroskop z dodatki omogoča vizualizacijo prosojnih in dvolomnih vzorcev v polarizirani vidni svetlobi. Uporablja se lahko diaskopski in episkopski način osvetljevanja, kar je pripravno tudi za opazovanje tankih slojev tekočin na mikrostrukturiranih neprosojnih podlagah. Mikroskop omogoča povečave od 20x do 500x. </t>
  </si>
  <si>
    <t>The polarizing optical microscope with accessories enables the visualization of translucent and birefringent patterns in polarized visible light. Diascopic and episcopic illumination can be used, which is suitable for observing thin layers of liquids on microstructured opaque substrates. The microscope allows magnifications from 20x to 500x.</t>
  </si>
  <si>
    <t>50 € /uro</t>
  </si>
  <si>
    <t>400,00 € letno</t>
  </si>
  <si>
    <t>Sistem za multikanalno fluoresčenčno označevanje ter detekcijo in analizo proteinov in DNA</t>
  </si>
  <si>
    <t>System for multichannel fluorescent labelling,  detection and analysis of proteins and DNA</t>
  </si>
  <si>
    <t>1404309,1404314,          1404315,1402634</t>
  </si>
  <si>
    <t>Sistem za spremljanje PCR v realnem času ter detekcijo nukleotidnih sprememb z analizo talilne krivulje pri visoki ločljivosti</t>
  </si>
  <si>
    <t>Real-time PCR system with high resolution analysis.</t>
  </si>
  <si>
    <t>Instrument za spremljanje PCR reakcije v realnem času z analizo talilne krivulje pri visoki ločljivosti.</t>
  </si>
  <si>
    <t>Instrument for detection of PCR reaction in real-time with possibility of high resolution melt analysis.</t>
  </si>
  <si>
    <t>Branimir Leskošek</t>
  </si>
  <si>
    <t>Zagonska računalniška gruča in diskovno polje za Arhiv raziskovalnih podatkov UL MF (ARM)</t>
  </si>
  <si>
    <t>Starting HPC and storage cluster for Archive of research data of Faculty of Medicine (ARM)</t>
  </si>
  <si>
    <t>Po individualnem dogovoru. Za dostop do opreme prosim izpolnite informativno prijavo projekta na https://elixir-slovenia.org/sl/naroci-storitev/. Po oddaji vas bomo kontaktiral za podrobnosti dostopa.</t>
  </si>
  <si>
    <t>Use of equipment upon individual agreement. For access please submit the informative order form at https://elixir-slovenia.org/order-a-service/. After submission you will be contacted for access details.</t>
  </si>
  <si>
    <t>Namen začetne računalniške gruče je dostop do procesorske moči za vse raziskovalce s področja ved o življenju za razvoj in testiranje bioinformatskih algoritmov in analiz ter omogočanje varnega dolgotrajnega arhiva raziskovalnih podatkov za vse raziskovalce/oddelke, ki upravljanja s podatki še nimajo urejenega (v obsegu, kot ga gruča omogoča).</t>
  </si>
  <si>
    <t>Aim of starting computer cluster is to enable access to compute power for all researchers from life science area for development and testing bioinformatical algorithms and analyses and to enable access to sustainable long term archive for all researchers/departments that doesn't have data management in place (in the amount that cluster allows).</t>
  </si>
  <si>
    <t>3501272, 3501273</t>
  </si>
  <si>
    <t>glede na potrebe uporabnika / naročnika</t>
  </si>
  <si>
    <t>https://elixir-slovenia.org/sl/dry-lab-slo/</t>
  </si>
  <si>
    <t>1, 2, 5</t>
  </si>
  <si>
    <t>14, 23, 25, 57,59</t>
  </si>
  <si>
    <t>2-5 let</t>
  </si>
  <si>
    <t>raziskovalni projekti MF oz. partnerjev ELIXIR-SI</t>
  </si>
  <si>
    <t>Sergej Pirkmajer</t>
  </si>
  <si>
    <t>Fusion FX, Vilber, sistem za slikanje in analizo gelov in blotov</t>
  </si>
  <si>
    <t xml:space="preserve">Fusion FX, Vilber, documentation system for gels and blots </t>
  </si>
  <si>
    <t>Sistem za visokoločljivostno detekcijo, dokumentiranje in analizo kemiluminiscenčnih, UV in fluorescenčnih signalov na gelih ali blotih (odtis western).</t>
  </si>
  <si>
    <t>System for high resolution detection and documentation of chemiluminescence, UV and fluorescence signals from gels and Western blot images.</t>
  </si>
  <si>
    <t>911,82</t>
  </si>
  <si>
    <t>potrebno dodati na stran MF raziskovalna oprema</t>
  </si>
  <si>
    <t>P3-310</t>
  </si>
  <si>
    <t>Inštitut za patološko fiziologijo</t>
  </si>
  <si>
    <t>BD FACS Melody-pretočni citometer za ločevanje celic</t>
  </si>
  <si>
    <t>BD FACS Aria II cell sorter</t>
  </si>
  <si>
    <t>Možnost dostopa do opreme na Inštitutu za mikrobiologijo in imunologijo glede na dogovor s skrbnikom opreme (andreja-natasa.kopitar@mf.uni-lj.si)</t>
  </si>
  <si>
    <t>Access to the equipment is possible by arrangement with the custodian at the Institute for microbiology and immunology UL MF(andreja-natasa.kopitar@mf.uni-lj.si)</t>
  </si>
  <si>
    <t xml:space="preserve">Pretočni citometer za ločevanje celic BD FACS Aria III. 15 parametersko zaznavanje imunofluorescenčno označenih celic in njihovo razvrščanje za nadalnje genske in funkcijske teste. </t>
  </si>
  <si>
    <t xml:space="preserve">BD FACSAria II cell sorter has 3 laser wavelength-633 nm, 488 nm and 405nm and can measure up to 15 colors simultaneously and sort 4 cell population at once.  </t>
  </si>
  <si>
    <t xml:space="preserve">http://www.imi.si/raziskovalna-dejavnost/raziskovalna-oprema </t>
  </si>
  <si>
    <t>4-sistem za analizo</t>
  </si>
  <si>
    <t>N7A</t>
  </si>
  <si>
    <t>Univerza v Ljubljani, Fakulteta za šport</t>
  </si>
  <si>
    <t xml:space="preserve">
prof.dr. Anton Ušaj</t>
  </si>
  <si>
    <t>Bližnje infrardeči spektroskop - NIRO 200</t>
  </si>
  <si>
    <t>Near-infrared spectroscop - NIRO 200</t>
  </si>
  <si>
    <t xml:space="preserve">Oprema je dostopna po predhodnem dogovoru in usposabljanju za delo z opremo. Cena uporabe opreme je odvisna od obsega uporabljenih delov opreme in časa uporabe. </t>
  </si>
  <si>
    <t>The equipement is available for use following the technical education of the stuff. The price for the usage of this equipement depends on the work volume and the time spent working with it.</t>
  </si>
  <si>
    <t xml:space="preserve">Meri saturacijo kisika v krvi, ki teče približno v globini 3 cm pod kožo in preračunava vsebnost oksigeniranega in deoksigeniranega hemoglobina in mioglobina. Dodatno meri tudi spremembe prostornine krvi v tkivu. Na tak način je mogoče proučevati dogajanje v mišici tudi med naporom, v najrazličnejših okoliščinah. 
S spektroskopom je mogoče meriti oksigenacijo tkiv med izometričnim krčenjem mišice. Z merjenjem sprememb v prostornini krvi in oksigenacije je mogoče opazovati pojav morebitne okluzije, porabo kisika v sami mišici in časovni potek povečane oksigenasice po takšnem krčenju.
</t>
  </si>
  <si>
    <t>The NIRO 200 measures oxygenation and blood perfusion in different tissues, especially brain and skeletal muscles. Using the superficial emission and detection probes attached to the muscle of frontal part of the skull, it measures blood oxygenation in the blood vessels up to the 3 cm below the surface and it calculates the oxygenated and deoxygenated hemoglobin and myoglobin levels. It can also be used to evaluate the volume changes of blood in the tissue, and is therefore used for the evaluation of the changes of blood flow in the muscle during exercise.</t>
  </si>
  <si>
    <t>6982, 6982/1</t>
  </si>
  <si>
    <t>0/h</t>
  </si>
  <si>
    <t>20€/h</t>
  </si>
  <si>
    <t>http://www.fsp.uni-lj.si/</t>
  </si>
  <si>
    <t xml:space="preserve"> P5-0142
</t>
  </si>
  <si>
    <t>Radoje Milič, Ušaj</t>
  </si>
  <si>
    <t xml:space="preserve">"MERITVE, ANALIZE IN SVETOVANJA" Inštituta za šport </t>
  </si>
  <si>
    <t>Samo Rauter</t>
  </si>
  <si>
    <t xml:space="preserve"> RR-16-613</t>
  </si>
  <si>
    <t>P.Zaletel</t>
  </si>
  <si>
    <t>odgovorna oseba za opremo:
prof.dr. Milan Čoh</t>
  </si>
  <si>
    <t>SISTEM ZA 
MERJENJE 
GIBANJA</t>
  </si>
  <si>
    <t>Measuring system 
for movement</t>
  </si>
  <si>
    <t>Celotna paket opreme vsebuje različno strojno opremo (opisano v nadaljevanju), programsko opremo, razvoj specialne opreme za zajem, ojačevanje, shranjevanje, arhiviranje in analizo signalov. Pri tem gre tudi za intergacijo že obstoječih visokih tehnologij in znanja različnih raziskovalcev in strokovnjakov. 
Sistem zajema:
Senzorni sistem spremljanja gibanja
Merjenje reakcijskih časov
Obleka za 3D zajem človeškega gibanja
Merilni komplet za porabo metabolne energije  
EMG telemetrični sistem 
Biofeedback sistem</t>
  </si>
  <si>
    <t xml:space="preserve">The equipment package contains various hardware (described below), software, development of special equipment for storage, archiving and analyzing signals. This is also composed from high-tech and knowledge of various researchers and experts.
The system includes:
Sensor system for monitoring movement
Measurement of reaction time
MVN-BIOMECH full body
Measuring Kit for the consumption of metabolic energy
EMG telemetry system
Biofeedback System
</t>
  </si>
  <si>
    <t>7305, 7306, 7307, 7330, 7308, 7731, 7331, 7332</t>
  </si>
  <si>
    <t>22,7 €/h</t>
  </si>
  <si>
    <t>62,7 €/h</t>
  </si>
  <si>
    <t>https://www.fsp.uni-lj.si/raziskovanje/raziskovalna-oprema/</t>
  </si>
  <si>
    <t xml:space="preserve"> P5-0147
</t>
  </si>
  <si>
    <t>Milan Čoh
Matej Supej,
Stanko Štuhec,
Frane Erčulj</t>
  </si>
  <si>
    <t>P5-0142</t>
  </si>
  <si>
    <t>Vojko Strojnik,
Matej Tušak,
Gregor Jurak</t>
  </si>
  <si>
    <t>Stanko Štuhec</t>
  </si>
  <si>
    <t>RR16611</t>
  </si>
  <si>
    <t>Bojan Jošt</t>
  </si>
  <si>
    <t>RR-16-612</t>
  </si>
  <si>
    <t>prof.dr. Anton Ušaj</t>
  </si>
  <si>
    <t>SISTEM ZA ANALIZO NAPORA PRI OBREMENITVAH NA ŠPORTNEM TERENU je sestavljena iz:
- Vmax ST sistem za merjenje porabe kisika
- fotometer LP 450 in
- Biopac modul</t>
  </si>
  <si>
    <t>Respiratory and metabolic testing during exercise</t>
  </si>
  <si>
    <t>Oprema je namenjena preiskavam sprememb v dihanju, porabi kisika in tvorbi CO2 med naporom, opazovanju sprememb temperature, pretoka krvi in merjenju biokemijskih kazalcev v kapilarni krvi: laktat, glukoza, eritrociti, hemoglobin in hematrokrit.</t>
  </si>
  <si>
    <t>Respiratory and metabolic testing during exercise
The equipment using for measurements of respiratory data, oxygen consumption and CO2 production. Additionally skin temperature and blood flow (Doppler can be performed). Biochemical data can be measured from capillary blood: lactate, glucose, erythrocyte, hemoglobin, hematocrit</t>
  </si>
  <si>
    <t>5059, 5054, 5053</t>
  </si>
  <si>
    <t>Milan Čoh</t>
  </si>
  <si>
    <t>Anton Ušaj, Nejc Kapus</t>
  </si>
  <si>
    <t xml:space="preserve"> prof.dr. Vojko Strojnik</t>
  </si>
  <si>
    <t>SISTEM ZA ANALIZO VIBRACIJ zajema naslednje sklope:
- vibracijska miza in goniometer
- laboratorijski EMG z elektroniko za meritev vibracij
- sistem za terensko biomehansko analizo</t>
  </si>
  <si>
    <t>Vibration analysis system that is consist of following moduls:
- vibrational table with goniometer
- laboratory EMG device with installed electronics for vibration analysis
- field biomechanical analysis system</t>
  </si>
  <si>
    <t xml:space="preserve">Oprema je dostopna po predhodnem dogovoru in usposabljanju za delo z opremo. EMG je možno uporabljati samo v Laboratoriju za kineziologijo Inštituta za šport, večino drugih delov sistema pa tudi na terenu. Cena uporabe opreme je odvisna od obsega uporabljenih delov opreme in časa uporabe. </t>
  </si>
  <si>
    <t>The vibration analysis equipement is available for use according to the agreement with the provider and following the technical education of the stuff. EMG device is already available at the Kinesiological laboratory of Institute of sport, while other parts needed for the field work are also available. The price for the usage of this equipement depends on the work volume and the time spent working with it.</t>
  </si>
  <si>
    <t xml:space="preserve">Sistem za analizo vibracij je zasnovan tako, da omogoča simulacijo, vadbo in merjenje vpliva vibracij na človeško telo. Študij viberacij v športu se pospešeno razvija po eni stzrani zaradi njihove vloge na samo kontrolo gibanja, po drugi strani pa zaradi vp'liva na razvoj motoričnih sposobnosti, zlasti moči. Ker imajo vibracije močan vpliv (zlasti negatioven) na vsakdanje življenje in poklicne obremenitve, je sistem uporaben tudi za področje medicine dela. </t>
  </si>
  <si>
    <t xml:space="preserve">The vibration analysis system allows simulation, exercise and measurements of the influence of vibration on human body. The vibrations can also have harmful and negative effects on human body in the sense of vibrational burden related to the certain professions so device can be used for occupational medicine as well. </t>
  </si>
  <si>
    <t>4854, 4976</t>
  </si>
  <si>
    <t>Vojko Strojnik,
Igor Štirn</t>
  </si>
  <si>
    <t xml:space="preserve">dr. Matej Supej
Stanko Štuhec 
dr. Goran Vučković </t>
  </si>
  <si>
    <t>20755
18224
 22502</t>
  </si>
  <si>
    <t xml:space="preserve">SISTEM ZA OBJEKTIVIZACIJO IN KONTROLO GIBANJA </t>
  </si>
  <si>
    <t>SISTEM ZA OBJEKTIVIZACIJO IN KONTROLO GIBANJA zajema tri sklope opreme:
 1. sklop INTEGRALNI SISTEM ZA NEPOSREDNO ANALIZO GIBANJA 
2. sklop HITROSLIKOVNI MERILNI KOMPLET ZA 3D KINEMATIČNO ANALIZO ŠPORTNE  TEHNIKE
3.sklop SAGIT-SISTEM ZA ANALIZO GIBANJA IN DRUGIH OBREMENITEV IGRALCEV V RAZLIČNIH ŠPORTNIH IGRAH.</t>
  </si>
  <si>
    <t xml:space="preserve">INTEGRALNI SISTEM ZA NEPOSREDNO ANALIZO GIBANJA 
Oprema omogoča zajemanje koordinat v realnem času s frekvenco najmanj 10 Hz, visoko RTK ločljivostjo (1cm-2cm) in veliko zanesljivostjo (99.99%) pri različnih vremenskih pogojih. Poleg natančnega zajemanja koordinate omogoča tudi sprotno spremljanje hitrosti in drugih parametrov, ki jih lahko na odprtem sistemu sami sprogramiramo (gibalne količine, energije, izgube, pospeški,… ). 
Namenjena je terenskemu delu v različnih športih panogah: smučanje, tek na smučeh, skoki itd., hitrostno drsanje drsanje, teki, špriti maratoni, itd., testiranje razne športne opreme - vsi športi na prostem, kjer so za analizo pomembni parametri koordinate, hitrosti, energije, gibalne količine ipd.
Poleg tega je zaradi visoke statične natančnosti uporabna tudi za umerjanje prostorov v kinematičnih meritvah, saj omogoča natančnost meritve pod 0.5 cm (statično). Še posebno je takšen način uporaben v »nelaboratorijskih« razmerah npr. alspko smučanje, kjer je umerjanje prostora izredno zahtevno zaradi neravnega terena. V okolici fakultete, kjer smo v dosegu stalne stacionarne DGPS postaje, lahko sistem uporabljamo za dva športnika hkrati popolnoma neodvisno. Sistem je tudi nadgradljiv in ima možnost priklopa drugih merilnih naprav (po standardnih protokolih) in tako omogoča simultano zajemanje večih različnih signalov hkrati.
Programski sistem Matlab 6.5 s posebej izbranimi orodji omogoča manipulacijo nad diskretnimi in zveznimi podatki. S tem mislimo na splošne diskretne manipulacije, optimizacije, statistiko, simbilično računanje, »spline« aproksimacije, fitanje funkcij, filtriranja (digitalna, klasična, napredna), simulacije, posebna orodja za simaulacije mehanike…
HITROSLIKOVNI MERILNI KOMPLET ZA 3D KINEMATIČNO ANALIZO ŠPORTNE  TEHNIKE
Gre za natančno analizo tehnike gibanja so potrebne sledeče funkcijske lastnosti:
- dve kameri (300 slik v sekundi) in snemalnik slike
- sinhronizacija posnetkov
- paket vsebuje programsko opremo za prippravo slike za APAS sistem
Oprema zagotavlja večjo natančnost meritev in svetovanja o izboljšavi tehnike gibanja.
Merilna tehnologija se lahko uporabi tudi za hitrejšo rehabilitacijo po poškodbah - preučevanje in korekcija sprememb v motoriki. Z opremo se lahko preučevanje počasne posnetke gibanja iz dveh kotov, kar športnikom (tekmovalcem) dodatno omogoči zaznati razliko v pravilni in napačni izvedbi gibanja.
SAGIT-SISTEM ZA ANALIZO GIBANJA IN DRUGIH OBREMENITEV IGRALCEV V RAZLIČNIH ŠPORTNIH IGRAH
Oprema je namenjena za raziskovanje različnih dejavnikov obremenitve športnikov v posameznih športnih igrah:
- preučevanje poti gibanja igralcev v različnih športnih igrah
- preučevanje hitrosti gibanja igralcev v različnih športnih igrah
- preučevanje elementov tehnike v posameznih športnih igrah
- preučevanje taktike in ugotavljanje modela igranja posameznih ekip oziroma igralcev v športnih igrah. 
S sistemom natančno preučejemo in ugotavljamo obremenitev tekmovalcev ne tekmah, kar je zelo pomembno z vidika ustrezne priprave in načrtovanja procesa treniranja. Gre za nadgradnjo že obstoječega sistema SAGIT in ga je možno uporabljati tudi v drugih športnih igrah, predvsem za igre z loparji (squash). V prihodnje želimo omenjene obremenitve preučevati tudi na področju tenisa in badmintona. To zahteva ustezne modifikacije sistema, ki jih pogojujejo različni pogoji igranja (velikost igrišča, višina dvorane). Poleg tega omogoča izpopolnjeni sistem SAGIT preučevanje številnih tehnično-taktičnih dejavnosti, ki jih tekmovalci izvajajo na treningu oziroma tekmi. To so različni skoki, meti, podaje v moštvenih igra in različni udarci v igrah z loparji. Na ta način lahko raziskujemo modelne značilnosti posameznih igralcev bodisi v moštvenih ali individualnih športnih igrah.  </t>
  </si>
  <si>
    <t>Equipment provides the tracking of the coordinates in the real time with frequency of at least 10 Hz, high RTK resolution (1-2 cm) and high reliability (99,99%) in different weather conditions. It also measures speed and some other parameters that can be adjusted according to the research needs (e.g. motion quantities, energy, acceleration...). The device is intended for the on-field usage in different sports disciplines. Due to its high static precision it can be used for the space calibration for kinematic analysis that is very useful for on-field research where calibration may be difficult due to uneven ground. As our institution is in the range of DGPS station the system can be used for two athletes independently. The system can be upgraded and has inputs for other equipment so simultaneous collection of different signals at the same time is also possible.</t>
  </si>
  <si>
    <t>6347, 6348, 6137</t>
  </si>
  <si>
    <t>Ivan Čuk, Goran Vučkovič,
Matej Supej, Erčulj, Filipčič</t>
  </si>
  <si>
    <t>Janez Vodičar</t>
  </si>
  <si>
    <t>Specialni ergometer za laboratorijske meritve - tekoča preproga HP Cosmos model Venus 200/75</t>
  </si>
  <si>
    <t>Special ergometer for laboratory measurements  - Treadmills
HP Cosmos model Venus 200/75</t>
  </si>
  <si>
    <t xml:space="preserve">Oprema je dostopna po predhodnem dogovoru in usposabljanju za delo z opremo. Opremo je mogoče uporabljati samo v Fiziološkem laboratoriju Inštituta za šport. Cena uporabe opreme je odvisna od obsega uporabljenih delov opreme in časa uporabe. </t>
  </si>
  <si>
    <t>The equipement is available for use following the technical education of the stuff. The device is already available at the Laboratory for sports physiology of Institute of sport. The price for the usage of this equipement depends on the work volume and the time spent working with it.</t>
  </si>
  <si>
    <t xml:space="preserve">Oprema sodi v rang visoke tehnologije; referečne ustanove v Evropi so na področju fiziologije športa opremljene s podobno opremo, ki služi za proučevanje različnih učinkov npr.: iste obremenitve na organizem različno zmogljivih preizkovancev in na drugi strani odzivnost organizmov na dano obremenitev pri različnih intenzivnostih ter dolžini trajanja. </t>
  </si>
  <si>
    <t>The device measures endurance in power, short and long term endurance as well as the follow up of physiological and biomechanical factors related with endurance. It is also used for evaluation of cardio-respiratory capabilities using standardized testing protocols, the evaluation of gait economy and thorough gait analysis that is used for prevention of chronic conditions related to poor gait.</t>
  </si>
  <si>
    <t>Vojko Strojnik</t>
  </si>
  <si>
    <t>Radoje Milič</t>
  </si>
  <si>
    <t xml:space="preserve">Univerza v Ljubljani, Fakulteta za pomorstvo in promet </t>
  </si>
  <si>
    <t>Jelenko Švetak</t>
  </si>
  <si>
    <t xml:space="preserve">PISCES2 Oprema za upravljane s kriznimi situacijami na morju </t>
  </si>
  <si>
    <t>PISCES2 Potential Incident Simulation, Control &amp; Evaluation System</t>
  </si>
  <si>
    <t>PISCES2 oprema se lahko najame skladno s cenikom izvajanja tečejev na Fakulteti, razpoložljivost opreme pa je v skladu z urnikom zasedenosti laboratorija. V poletnem času se lahko najame za daljši čas, med koledarskim letom pa so možni le dnevni najemi.</t>
  </si>
  <si>
    <t xml:space="preserve">PISCES2 equipment is available according to the official price list. It can be hired for short or long term period related to the official timetable of simulation laboratory. </t>
  </si>
  <si>
    <t>Oprema se uporablja v integraciji z navtičnim simulatorjem za potrebe usposabljanja in dejanskega posredovanja v primeru nesreč na morju, predvsem s poudarkom razlitja nevarnih snovi v morje</t>
  </si>
  <si>
    <t>PISCES2 is an incident response simulator intended for preparing and conducting command centre exercises and area drills. The application is developed to support exercises focusing on oil spill response</t>
  </si>
  <si>
    <t>Na spletni strani FPP:  http://fpp.uni-lj.si/studij/tecaji/2010042623483113/ in na strani: http://fpp.uni-lj.si/raziskovanje/organizacijske_enote/2009071611483949/2009100911042789/</t>
  </si>
  <si>
    <t>45000-19868 Ocena ogroženosti in načrt zaščite in reševanja Luke Koper za industijske nesreče</t>
  </si>
  <si>
    <t>Luka Koper</t>
  </si>
  <si>
    <t xml:space="preserve">Inštitut za hidravlične raziskave, Ljubljana </t>
  </si>
  <si>
    <t>1500-001</t>
  </si>
  <si>
    <t>dr. Gorazd Novak</t>
  </si>
  <si>
    <t>Celovit sistem za akvizicijo podatkov na hidravličnih modelih toka s prosto gladino</t>
  </si>
  <si>
    <t>Automatic measuring bridge for data acquisitioning of the hydraulic parameters on the free surface hydraulic models</t>
  </si>
  <si>
    <t>Oprema je stacionirana v hidravličnem laboratoriju Hidroinštituta in večino časa fizično integrirana v obstoječe hidravlične modele. Dostopna je po predhodnem dogovoru s skrbnikom opreme, z ozirom na trenutno zasedenost. Obratovanje opreme je mogoče samo z usposobljenim upravljalcem opreme.</t>
  </si>
  <si>
    <t>Equipment is located in the hydraulic laboratory of Hydroinstitute and most of the time physically integrated into existing hydraulic models. It is accessible  on request according to current use.The equipment can only be used with trained staff.</t>
  </si>
  <si>
    <t xml:space="preserve">Samodejni merilni most je stalno vgrajena oprema, vezana na črpališče hidravličnega laboratorija in na ostalo laboratorijsko obratovalno infrastrukturo. Merilni most ima delovno širino 3m, dolžino 5,5m in vertikalni hod senzorske glave 0,4m. </t>
  </si>
  <si>
    <t>Automatic measuring bridge is permanently built in equipment which is connected to dhe laboratory's pumping station and to the rest of the operating infrastructure. The operating area of the measuring bridge is 3m wide and 5,5 m long. Vertical movement of the measuring head with sensors is up to 0,4 m.</t>
  </si>
  <si>
    <t>http://www.hidroinstitut.si/?cat=20</t>
  </si>
  <si>
    <t>1/paket 11</t>
  </si>
  <si>
    <t>Hidroinštitut</t>
  </si>
  <si>
    <t>raziskave za trg</t>
  </si>
  <si>
    <t>1500-002</t>
  </si>
  <si>
    <t>Jurij Mlačnik</t>
  </si>
  <si>
    <t>Črpališče tehnološke vode hidravličnega laboratorija</t>
  </si>
  <si>
    <t xml:space="preserve">Hydraulic laboratory water supply station </t>
  </si>
  <si>
    <t>Projekti, programi ARRS in lastna sredstva</t>
  </si>
  <si>
    <t>Oprema je stacionirana v hidravličnem laboratoriju Hidroinštituta kot del stalne inštalacije zaprtega tokokroga tehnološke vode . Dostopna je po predhodnem dogovoru s skrbnikom opreme, z ozirom na trenutno zasedenost. Obratovanje opreme je mogoče brez usposobljenega upravljalca opreme.</t>
  </si>
  <si>
    <t>Equipment is located in the hydraulic laboratory of Hydroinstitute as permanent installation of water supply for the hydraulic models. It is accessible  on request according to current use.The equipment can also be used without trained staff.</t>
  </si>
  <si>
    <t xml:space="preserve">Črpališče tehnološke vode je stalno vgrajena oprema, vezana na ostalo laboratorijsko obratovalno infrastrukturo. Je neločljivi del zaprtega tokokroga tehnološke vode za oskrbo vseh preskuševalnih kapacitet laboratorija. Črpališče ima skupno kapaciteto pretoka vode približno 1200 l/s. </t>
  </si>
  <si>
    <t>Equipment is permanent installation of water supply for the hydraulic models. It is a part of a closed circular water supply system for all research capacities of the laboratory. The total capacity of the water supply station exceedes 1200 lps from both high pressure and low pressure stages.</t>
  </si>
  <si>
    <t>101787-101789</t>
  </si>
  <si>
    <t>Sensum, sistemi z računalniškim vidom d.o.o.</t>
  </si>
  <si>
    <t>2294-001</t>
  </si>
  <si>
    <t>dr. Rok Bernard</t>
  </si>
  <si>
    <t>18172</t>
  </si>
  <si>
    <t>HAAS CNC</t>
  </si>
  <si>
    <t>Do opreme dostopajo vsi naši zaposleni raziskovalci</t>
  </si>
  <si>
    <t>Our employed research team has full access to this research equipment.</t>
  </si>
  <si>
    <t>Za namene izboljšanja naših storitev; raziskav in razvoja</t>
  </si>
  <si>
    <t>For the purpose of improvement of our activities; research &amp; development</t>
  </si>
  <si>
    <t>http://www.sensum.eu/</t>
  </si>
  <si>
    <t>Sensum</t>
  </si>
  <si>
    <t xml:space="preserve">Center odličnosti polimerni materiali in tehnologije </t>
  </si>
  <si>
    <t>Peter Krajnc</t>
  </si>
  <si>
    <t>15501</t>
  </si>
  <si>
    <t>Adsorpcijski porozimeter</t>
  </si>
  <si>
    <t>Adsorption porosimeter</t>
  </si>
  <si>
    <t>Evropska sredstva (ESSR) ter sredstva MIZŠ</t>
  </si>
  <si>
    <t>Oprema je dostopna vsem partenerjem pa enakih pravilih po PRAVILNIKU O NABAVI, EVIDENTIRANJU IN UPORABI OSNOVNIH SREDSTEV ZAVODA CENTER ODLIČNOSTI POLIMERNI MATERIALNI IN TEHNOLOGIJE (CO PoliMaT). Za prost termin se je potrebno dogovoriti s skrbnikom: peter.krajnc@um.si</t>
  </si>
  <si>
    <t>Equipment can be accessed to all partners equally acording to REGULATION OF PURCHASE, REGISTRATION AND USE OF ASSETS OF CENTRE OF EXCELLENCE POLYMER MATERIALS AND TECHNOLOGIES (CE POLIMAT). 
For free dates to be agreed with the administrator: peter.krajnc@um.si</t>
  </si>
  <si>
    <t>določevanje specifične površine</t>
  </si>
  <si>
    <t>specific surface area determination</t>
  </si>
  <si>
    <t>http://www.polimat.si/1/raziskovalno-razvojna-oprema/adsorpcijski-porozimeter.aspx</t>
  </si>
  <si>
    <t>Janez Navodnik</t>
  </si>
  <si>
    <t>13474</t>
  </si>
  <si>
    <t>Črpalno-kapilarni sklop za izdelavo pilotnih količin nano ZnO</t>
  </si>
  <si>
    <t>Capillary pilot-plant continous reactor for nano-ZnO synthesis</t>
  </si>
  <si>
    <t>Oprema je dostopna vsem partenerjem pa enakih pravilih po PRAVILNIKU O NABAVI, EVIDENTIRANJU IN UPORABI OSNOVNIH SREDSTEV ZAVODA CENTER ODLIČNOSTI POLIMERNI MATERIALNI IN TEHNOLOGIJE (CO PoliMaT). Za prost termin se je potrebno dogovoriti s skrbnikom: janez@navodnik.si</t>
  </si>
  <si>
    <t>Equipment can be accessed to all partners equally acording to REGULATION OF PURCHASE, REGISTRATION AND USE OF ASSETS OF CENTRE OF EXCELLENCE POLYMER MATERIALS AND TECHNOLOGIES (CE POLIMAT). For free dates to be agreed with the administrator: janez@navodnik.si</t>
  </si>
  <si>
    <t>pretočni reaktor za sintezo nanodelcev pri sobni temperaturi</t>
  </si>
  <si>
    <t>continous flow reactor for the synthesis of nano-particles at room temperature</t>
  </si>
  <si>
    <t>www.polimat.si</t>
  </si>
  <si>
    <t>Polona Prosen</t>
  </si>
  <si>
    <t>Diferenčni dinamični kalorimeter (DSC)</t>
  </si>
  <si>
    <t>Differentian scanning calorimeter</t>
  </si>
  <si>
    <t>Oprema je dostopna vsem partenerjem pa enakih pravilih po PRAVILNIKU O NABAVI, EVIDENTIRANJU IN UPORABI OSNOVNIH SREDSTEV ZAVODA CENTER ODLIČNOSTI POLIMERNI MATERIALNI IN TEHNOLOGIJE (CO PoliMaT) Za prost termin se je potrebno dogovoriti s skrbnikom: polona.prosen@ki.si</t>
  </si>
  <si>
    <t>Equipment can be accessed to all partners equally acording to REGULATION OF PURCHASE, REGISTRATION AND USE OF ASSETS OF CENTRE OF EXCELLENCE POLYMER MATERIALS AND TECHNOLOGIES (CE POLIMAT). For free dates to be agreed with the administrator: polona.prosen@ki.si</t>
  </si>
  <si>
    <t>določanje termični lastnosti materialov</t>
  </si>
  <si>
    <t>thermal properties determination of materials</t>
  </si>
  <si>
    <t>http://www.polimat.si/1/raziskovalno-razvojna-oprema/diferencni-dinamicni-kalorimeter.aspx</t>
  </si>
  <si>
    <t>Luka Cmok</t>
  </si>
  <si>
    <t>34377</t>
  </si>
  <si>
    <t>Dopolnilni elementi za razširitev titan-safirnega laserskega sistema</t>
  </si>
  <si>
    <t>Additional units for titan-sapphire pulsed laser system</t>
  </si>
  <si>
    <t>Oprema je dostopna vsem partenerjem pa enakih pravilih po PRAVILNIKU O NABAVI, EVIDENTIRANJU IN UPORABI OSNOVNIH SREDSTEV ZAVODA CENTER ODLIČNOSTI POLIMERNI MATERIALNI IN TEHNOLOGIJE (CO PoliMaT) Za prost termin se je potrebno dogovoriti s skrbnikom: irena.drevensek@ijs.si</t>
  </si>
  <si>
    <t>Equipment can be accessed to all partners equally acording to REGULATION OF PURCHASE, REGISTRATION AND USE OF ASSETS OF CENTRE OF EXCELLENCE POLYMER MATERIALS AND TECHNOLOGIES (CE POLIMAT). For free dates to be agreed with the administrator: irena.drevensek@ijs.si</t>
  </si>
  <si>
    <t>http://www.polimat.si/1/raziskovalno-razvojna-oprema/dopolnilni-elementi-za-razsiritev-titan-safirnega-.aspx</t>
  </si>
  <si>
    <t>Jožefa Zabret</t>
  </si>
  <si>
    <t>24723</t>
  </si>
  <si>
    <t>DSC merilna celica</t>
  </si>
  <si>
    <t>DSC measuring cell</t>
  </si>
  <si>
    <t>Oprema je dostopna vsem partenerjem pa enakih pravilih po PRAVILNIKU O NABAVI, EVIDENTIRANJU IN UPORABI OSNOVNIH SREDSTEV ZAVODA CENTER ODLIČNOSTI POLIMERNI MATERIALNI IN TEHNOLOGIJE (CO PoliMaT) Za prost termin se je potrebno dogovoriti s skrbnikom: jozi.zabret@helios.si</t>
  </si>
  <si>
    <t>Equipment can be accessed to all partners equally acording to REGULATION OF PURCHASE, REGISTRATION AND USE OF ASSETS OF CENTRE OF EXCELLENCE POLYMER MATERIALS AND TECHNOLOGIES (CE POLIMAT). For free dates to be agreed with the administrator: jozi.zabret@helios.si</t>
  </si>
  <si>
    <t>določanje termičnih lastnosti materialov</t>
  </si>
  <si>
    <t>http://www.polimat.si/1/raziskovalno-razvojna-oprema/dsc-merilna-celica.aspx</t>
  </si>
  <si>
    <t>Maja Ponikvar-Svet</t>
  </si>
  <si>
    <t>18457</t>
  </si>
  <si>
    <t>Elementni analizator C,N,H,S,O</t>
  </si>
  <si>
    <t>C,H,N,S,O elemental analysis</t>
  </si>
  <si>
    <t>Oprema je dostopna vsem partenerjem pa enakih pravilih po PRAVILNIKU O NABAVI, EVIDENTIRANJU IN UPORABI OSNOVNIH SREDSTEV ZAVODA CENTER ODLIČNOSTI POLIMERNI MATERIALNI IN TEHNOLOGIJE (CO PoliMaT) Za prost termin se je potrebno dogovoriti s skrbnikom: maja.ponikvar-svet@ijs.si</t>
  </si>
  <si>
    <t>Equipment can be accessed to all partners equally acording to REGULATION OF PURCHASE, REGISTRATION AND USE OF ASSETS OF CENTRE OF EXCELLENCE POLYMER MATERIALS AND TECHNOLOGIES (CE POLIMAT). For free dates to be agreed with the administrator: maja.ponikvar-svet@ijs.si</t>
  </si>
  <si>
    <t>določanje elementne sestave organskih in anorganskih vzorcev</t>
  </si>
  <si>
    <t>elemental composition determination of organic and inorganic samples</t>
  </si>
  <si>
    <t>http://www.polimat.si/1/raziskovalno-razvojna-oprema/elementni-analizator.aspx</t>
  </si>
  <si>
    <t>Jelka Svetek</t>
  </si>
  <si>
    <t>GPC/SEC instrument</t>
  </si>
  <si>
    <t>HPLC for GPC/SEC analyses</t>
  </si>
  <si>
    <t>Oprema je dostopna vsem partenerjem pa enakih pravilih po PRAVILNIKU O NABAVI, EVIDENTIRANJU IN UPORABI OSNOVNIH SREDSTEV ZAVODA CENTER ODLIČNOSTI POLIMERNI MATERIALNI IN TEHNOLOGIJE (CO PoliMaT) Za prost termin se je potrebno dogovoriti s skrbnikom: jelka.svetek@sandoz.com</t>
  </si>
  <si>
    <t>Equipment can be accessed to all partners equally acording to REGULATION OF PURCHASE, REGISTRATION AND USE OF ASSETS OF CENTRE OF EXCELLENCE POLYMER MATERIALS AND TECHNOLOGIES (CE POLIMAT). For free dates to be agreed with the administrator: jelka.svetek@sandoz.com</t>
  </si>
  <si>
    <t>določevanje relativne molekulska mase vzorcev</t>
  </si>
  <si>
    <t>determination of relative average molar mass in polymer samples by liquid chromatography</t>
  </si>
  <si>
    <t>http://www.polimat.si/1/raziskovalno-razvojna-oprema/gpc-sec-instrument.aspx</t>
  </si>
  <si>
    <t>Miha Kavšek</t>
  </si>
  <si>
    <t>33479</t>
  </si>
  <si>
    <t>Laboratorijski mešalni reaktor</t>
  </si>
  <si>
    <t>Laboratory mixer reactor</t>
  </si>
  <si>
    <t>Oprema je dostopna vsem partenerjem pa enakih pravilih po PRAVILNIKU O NABAVI, EVIDENTIRANJU IN UPORABI OSNOVNIH SREDSTEV ZAVODA CENTER ODLIČNOSTI POLIMERNI MATERIALNI IN TEHNOLOGIJE (CO PoliMaT). Za prost termin se je potrebno dogovoriti s skrbnikom: miha.kavsek@melamin.si</t>
  </si>
  <si>
    <t>Equipment can be accessed to all partners equally acording to REGULATION OF PURCHASE, REGISTRATION AND USE OF ASSETS OF CENTRE OF EXCELLENCE POLYMER MATERIALS AND TECHNOLOGIES (CE POLIMAT). For free dates to be agreed with the administrator: miha.kavsek@melamin.si</t>
  </si>
  <si>
    <t>rekator za sintezo vodnih disperzij s kontrolo temperature</t>
  </si>
  <si>
    <t>temperature controlled reaction vessel for the synthesis of water dispersions</t>
  </si>
  <si>
    <t>http://www.polimat.si/1/raziskovalno-razvojna-oprema/laboratorijski-mesalni-reaktor.aspx</t>
  </si>
  <si>
    <t>Miroslav Huskić</t>
  </si>
  <si>
    <t>Laboratorijski mini ekstruder</t>
  </si>
  <si>
    <t>Laboratory mini extruder</t>
  </si>
  <si>
    <t>Oprema je dostopna vsem partenerjem pa enakih pravilih po PRAVILNIKU O NABAVI, EVIDENTIRANJU IN UPORABI OSNOVNIH SREDSTEV ZAVODA CENTER ODLIČNOSTI POLIMERNI MATERIALNI IN TEHNOLOGIJE (CO PoliMaT). Za prost termin se je potrebno dogovoriti s skrbnikom: miro.huskic@ki.si</t>
  </si>
  <si>
    <t>Equipment can be accessed to all partners equally acording to REGULATION OF PURCHASE, REGISTRATION AND USE OF ASSETS OF CENTRE OF EXCELLENCE POLYMER MATERIALS AND TECHNOLOGIES (CE POLIMAT). For free dates to be agreed with the administrator: miro.huskic@ki.si</t>
  </si>
  <si>
    <t>priprava vzorcev na laboratorijskem nivoju za testiranja lastnosti kompozitnih materialov</t>
  </si>
  <si>
    <t>preparation of samples on laboratory scale for determination of properties for composite materials</t>
  </si>
  <si>
    <t>http://www.polimat.si/1/raziskovalno-razvojna-oprema/laboratorijski-mini-ekstruder.aspx</t>
  </si>
  <si>
    <t>Laboratorijski razpršilni sušilnik</t>
  </si>
  <si>
    <t>Laboratory spray-dryer</t>
  </si>
  <si>
    <t>pridobivanje trdnih delcev iz raztopin ali suspenzij z razpršilnim sušenjem</t>
  </si>
  <si>
    <t>extraction of solid particles from solutions or suspentions by spray-drying</t>
  </si>
  <si>
    <t>http://www.polimat.si/1/raziskovalno-razvojna-oprema/laboratorijski-razprsilni-susilnik.aspx</t>
  </si>
  <si>
    <t>Milena Težak</t>
  </si>
  <si>
    <t>Laboratorijski strižni mešalnik</t>
  </si>
  <si>
    <t>Laboratory shear-mixer for powders</t>
  </si>
  <si>
    <t>Oprema je dostopna vsem partenerjem pa enakih pravilih po PRAVILNIKU O NABAVI, EVIDENTIRANJU IN UPORABI OSNOVNIH SREDSTEV ZAVODA CENTER ODLIČNOSTI POLIMERNI MATERIALNI IN TEHNOLOGIJE (CO PoliMaT). Za prost termin se je potrebno dogovoriti s skrbnikom: mtezak@kolpa.si</t>
  </si>
  <si>
    <t>Equipment can be accessed to all partners equally acording to REGULATION OF PURCHASE, REGISTRATION AND USE OF ASSETS OF CENTRE OF EXCELLENCE POLYMER MATERIALS AND TECHNOLOGIES (CE POLIMAT). For free dates to be agreed with the administrator: mtezak@kolpa.si</t>
  </si>
  <si>
    <t>homogenizacija prahov pod kontroliranimi pogoji</t>
  </si>
  <si>
    <t>homogenization of powders under controlled conditions</t>
  </si>
  <si>
    <t>http://www.polimat.si/1/raziskovalno-razvojna-oprema/laboratorijski-strizni-mesalnik-za-prahove.aspx</t>
  </si>
  <si>
    <t>liofilizator</t>
  </si>
  <si>
    <t>Freeze-dryer</t>
  </si>
  <si>
    <t>sušenje temperaturno občutljivih vzorcev od težko-hlapnih topil</t>
  </si>
  <si>
    <t>drying of temperature-sensitive samples of low-volatile solvents</t>
  </si>
  <si>
    <t>http://www.polimat.si/1/raziskovalno-razvojna-oprema/liofilizator.aspx</t>
  </si>
  <si>
    <t>12318</t>
  </si>
  <si>
    <t xml:space="preserve">Maldi TOF/TOF </t>
  </si>
  <si>
    <t>MALDI TOF/TOF</t>
  </si>
  <si>
    <t>Oprema je dostopna vsem partenerjem pa enakih pravilih po PRAVILNIKU O NABAVI, EVIDENTIRANJU IN UPORABI OSNOVNIH SREDSTEV ZAVODA CENTER ODLIČNOSTI POLIMERNI MATERIALNI IN TEHNOLOGIJE (CO PoliMaT). Za prost termin se je potrebno dogovoriti s skrbnikom: ema.zagar@ki.si</t>
  </si>
  <si>
    <t>Equipment can be accessed to all partners equally acording to REGULATION OF PURCHASE, REGISTRATION AND USE OF ASSETS OF CENTRE OF EXCELLENCE POLYMER MATERIALS AND TECHNOLOGIES (CE POLIMAT). For free dates to be agreed with the administrator: ema.zagar@ki.si</t>
  </si>
  <si>
    <t>določevanje absolutnih molskih mas polimerov</t>
  </si>
  <si>
    <t>molecular mass of polymers determination</t>
  </si>
  <si>
    <t>http://www.polimat.si/1/raziskovalno-razvojna-oprema/maldi-tof-tof.aspx</t>
  </si>
  <si>
    <t>Aleš Hančič</t>
  </si>
  <si>
    <t>25369</t>
  </si>
  <si>
    <t>Nadgradnja brizgalnega stroja</t>
  </si>
  <si>
    <t>Upgrade of the injection moulding machine</t>
  </si>
  <si>
    <t>Oprema je dostopna vsem partenerjem pa enakih pravilih po PRAVILNIKU O NABAVI, EVIDENTIRANJU IN UPORABI OSNOVNIH SREDSTEV ZAVODA CENTER ODLIČNOSTI POLIMERNI MATERIALNI IN TEHNOLOGIJE (CO PoliMaT). Za prost termin se je potrebno dogovoriti s skrbnikom: ales.hancic@tecos.si</t>
  </si>
  <si>
    <t>Equipment can be accessed to all partners equally acording to REGULATION OF PURCHASE, REGISTRATION AND USE OF ASSETS OF CENTRE OF EXCELLENCE POLYMER MATERIALS AND TECHNOLOGIES (CE POLIMAT). For free dates to be agreed with the administrator: ales.hancic@tecos.si</t>
  </si>
  <si>
    <t>izdelava vzorcev in testiranje materialov in orodij za brizganje duro- in termoplastov</t>
  </si>
  <si>
    <t>sample s manufacturing and material or tools testings in duro- and thermoplast malding</t>
  </si>
  <si>
    <t>http://www.polimat.si/1/raziskovalno-razvojna-oprema/nadgradnja-brizgalnega-stroja-za-brizganje-termo.aspx</t>
  </si>
  <si>
    <t>Nadgradnja mikroskopa AFM-XE 100</t>
  </si>
  <si>
    <t>Auxiliaries and accessories for AFM microscopy</t>
  </si>
  <si>
    <t>Oprema je dostopna vsem partenerjem pa enakih pravilih po PRAVILNIKU O NABAVI, EVIDENTIRANJU IN UPORABI OSNOVNIH SREDSTEV ZAVODA CENTER ODLIČNOSTI POLIMERNI MATERIALNI IN TEHNOLOGIJE (CO PoliMaT). Za prost termin se je potrebno dogovoriti s skrbnikom: jozi.zabret@helios.si</t>
  </si>
  <si>
    <t>mikroskop na atomsko silo</t>
  </si>
  <si>
    <t>atomic force microscopy</t>
  </si>
  <si>
    <t>http://www.polimat.si/1/raziskovalno-razvojna-oprema/nadgradnja-mikroskopa-afm-xe-100.aspx</t>
  </si>
  <si>
    <t>Silvo Hribernik</t>
  </si>
  <si>
    <t>27558</t>
  </si>
  <si>
    <t>Nadgradnja SWAX 3-sistema v S3- MICROpix sistem</t>
  </si>
  <si>
    <t>Upgrade of HECUS System 3 to S3 MICROpix</t>
  </si>
  <si>
    <t>Oprema je dostopna vsem partenerjem pa enakih pravilih po PRAVILNIKU O NABAVI, EVIDENTIRANJU IN UPORABI OSNOVNIH SREDSTEV ZAVODA CENTER ODLIČNOSTI POLIMERNI MATERIALNI IN TEHNOLOGIJE (CO PoliMaT). Za prost termin se je potrebno dogovoriti s skrbnikom: silvo.hribernik@um.si</t>
  </si>
  <si>
    <t>Equipment can be accessed to all partners equally acording to REGULATION OF PURCHASE, REGISTRATION AND USE OF ASSETS OF CENTRE OF EXCELLENCE POLYMER MATERIALS AND TECHNOLOGIES (CE POLIMAT). For free dates to be agreed with the administrator: silvo.hribernik@um.si</t>
  </si>
  <si>
    <t>nadgradnja modularnega rentgenskega sistema za analizo trdnih snovi, makromolekularnih raztopin in tankih filmov</t>
  </si>
  <si>
    <t>Modular X-ray system upgrade for the analysis of solids, macromolecular solutions and thin films</t>
  </si>
  <si>
    <t>http://www.polimat.si/1/raziskovalno-razvojna-oprema/nadgradnja-swax-3-sistema-v-s3-micropix-sistem.aspx</t>
  </si>
  <si>
    <t>Alenka Kante</t>
  </si>
  <si>
    <t>33574</t>
  </si>
  <si>
    <t>Naprava za določ. odprtega časa in hitrosti lepljenja</t>
  </si>
  <si>
    <t>Open-time determination and adhesion speed determination equipment</t>
  </si>
  <si>
    <t>Oprema je dostopna vsem partenerjem pa enakih pravilih po PRAVILNIKU O NABAVI, EVIDENTIRANJU IN UPORABI OSNOVNIH SREDSTEV ZAVODA CENTER ODLIČNOSTI POLIMERNI MATERIALNI IN TEHNOLOGIJE (CO PoliMaT). Za prost termin se je potrebno dogovoriti s skrbnikom: alenka.kante@mitol.si</t>
  </si>
  <si>
    <t>Equipment can be accessed to all partners equally acording to REGULATION OF PURCHASE, REGISTRATION AND USE OF ASSETS OF CENTRE OF EXCELLENCE POLYMER MATERIALS AND TECHNOLOGIES (CE POLIMAT). For free dates to be agreed with the administrator: alenka.kante@mitol.si</t>
  </si>
  <si>
    <t>določevanje odprtega časa in hitrosti lepljenja</t>
  </si>
  <si>
    <t>open time and adhesion speed determination</t>
  </si>
  <si>
    <t>Alojz Anžlovar</t>
  </si>
  <si>
    <t>8675</t>
  </si>
  <si>
    <t>Naprava za napraševanje z zlatom in ogljikom</t>
  </si>
  <si>
    <t>Sputtering device for coating with gold and carbon</t>
  </si>
  <si>
    <t>Oprema je dostopna vsem partenerjem pa enakih pravilih po PRAVILNIKU O NABAVI, EVIDENTIRANJU IN UPORABI OSNOVNIH SREDSTEV ZAVODA CENTER ODLIČNOSTI POLIMERNI MATERIALNI IN TEHNOLOGIJE (CO PoliMaT). Za prost termin se je potrebno dogovoriti s skrbnikom: alojz.anzlovar@ki.si</t>
  </si>
  <si>
    <t>Equipment can be accessed to all partners equally acording to REGULATION OF PURCHASE, REGISTRATION AND USE OF ASSETS OF CENTRE OF EXCELLENCE POLYMER MATERIALS AND TECHNOLOGIES (CE POLIMAT). For free dates to be agreed with the administrator: alojz.anzlovar@ki.si</t>
  </si>
  <si>
    <t>predpriprava vzorcev za SEM in TEM analize</t>
  </si>
  <si>
    <t>sample preparation for SEM and TEM analysis</t>
  </si>
  <si>
    <t>http://www.polimat.si/1/raziskovalno-razvojna-oprema/naprava-za-naprasevanje-z-zlatom-in-ogljikom.aspx</t>
  </si>
  <si>
    <t>Manja Kurečič</t>
  </si>
  <si>
    <t>24332</t>
  </si>
  <si>
    <t>Pilotna elektro-predilnica</t>
  </si>
  <si>
    <t>Pilot-scale electrospinning device</t>
  </si>
  <si>
    <t>Oprema je dostopna vsem partenerjem pa enakih pravilih po PRAVILNIKU O NABAVI, EVIDENTIRANJU IN UPORABI OSNOVNIH SREDSTEV ZAVODA CENTER ODLIČNOSTI POLIMERNI MATERIALNI IN TEHNOLOGIJE (CO PoliMaT). Za prost termin se je potrebno dogovoriti s skrbnikom: manja.kurecic@um.si</t>
  </si>
  <si>
    <t>Equipment can be accessed to all partners equally acording to REGULATION OF PURCHASE, REGISTRATION AND USE OF ASSETS OF CENTRE OF EXCELLENCE POLYMER MATERIALS AND TECHNOLOGIES (CE POLIMAT). For free dates to be agreed with the administrator: manja.kurecic@um.si</t>
  </si>
  <si>
    <t>elektropredenje nano-vlaken</t>
  </si>
  <si>
    <t>electrospinning of nano-fibers</t>
  </si>
  <si>
    <t>http://www.polimat.si/1/raziskovalno-razvojna-oprema/pilotna-elektro-predilnica.aspx</t>
  </si>
  <si>
    <t>Nataša Čuk</t>
  </si>
  <si>
    <t>Pilotni ultrazvočni sonifikator</t>
  </si>
  <si>
    <t>Pilot plant ultrasound processor</t>
  </si>
  <si>
    <t>Oprema je dostopna vsem partenerjem pa enakih pravilih po PRAVILNIKU O NABAVI, EVIDENTIRANJU IN UPORABI OSNOVNIH SREDSTEV ZAVODA CENTER ODLIČNOSTI POLIMERNI MATERIALNI IN TEHNOLOGIJE (CO PoliMaT). Za prost termin se je potrebno dogovoriti s skrbnikom: natasa.cuk@GGP.si</t>
  </si>
  <si>
    <t>Equipment can be accessed to all partners equally acording to REGULATION OF PURCHASE, REGISTRATION AND USE OF ASSETS OF CENTRE OF EXCELLENCE POLYMER MATERIALS AND TECHNOLOGIES (CE POLIMAT). For free dates to be agreed with the administrator: natasa.cuk@ggp.si</t>
  </si>
  <si>
    <t>ultrazvočna razgradnja biomase pri pridelavi biodizla</t>
  </si>
  <si>
    <t>ultrasound assisted biomass decomposition for the production of biodiesel</t>
  </si>
  <si>
    <t>http://www.polimat.si/1/raziskovalno-razvojna-oprema/pilotni-ultrazvocni-sonifikator.aspx</t>
  </si>
  <si>
    <t>Plinski masni spektrometer</t>
  </si>
  <si>
    <t>Gas mass spectrometer for TGA coupling</t>
  </si>
  <si>
    <t>Oprema je dostopna vsem partenerjem pa enakih pravilih po PRAVILNIKU O NABAVI, EVIDENTIRANJU IN UPORABI OSNOVNIH SREDSTEV ZAVODA CENTER ODLIČNOSTI POLIMERNI MATERIALNI IN TEHNOLOGIJE (CO PoliMaT). Za prost termin se je potrebno dogovoriti s skrbnikom: polona.prosen@ki.si</t>
  </si>
  <si>
    <t>masni spektrometer vezan na TGA za določevanje sestave razpadnih plinskih produktov</t>
  </si>
  <si>
    <t>mass spectrometer coupled with TGA for composition determination of decomposed gas products</t>
  </si>
  <si>
    <t>Pretočni mlin</t>
  </si>
  <si>
    <t>Continous nano-mill</t>
  </si>
  <si>
    <t>mlin za deaglomeracijo manodelcev v disperzijah</t>
  </si>
  <si>
    <t>mill for dispersing nanoparticles in dispersions</t>
  </si>
  <si>
    <t>Blaž Likozar</t>
  </si>
  <si>
    <t>Reakcijski kalorimeter</t>
  </si>
  <si>
    <t>Reaction calorimeter High pressure laboratory reactor with in situ FTIR and FBRM probes</t>
  </si>
  <si>
    <t>Oprema je dostopna vsem partenerjem pa enakih pravilih po PRAVILNIKU O NABAVI, EVIDENTIRANJU IN UPORABI OSNOVNIH SREDSTEV ZAVODA CENTER ODLIČNOSTI POLIMERNI MATERIALNI IN TEHNOLOGIJE (CO PoliMaT). Za prost termin se je potrebno dogovoriti s skrbnikom: blaz.likozar@ki.si</t>
  </si>
  <si>
    <t>Equipment can be accessed to all partners equally acording to REGULATION OF PURCHASE, REGISTRATION AND USE OF ASSETS OF CENTRE OF EXCELLENCE POLYMER MATERIALS AND TECHNOLOGIES (CE POLIMAT). For free dates to be agreed with the administrator: blaz.likozar@ki.si</t>
  </si>
  <si>
    <t xml:space="preserve">reaktor za kontrolirano sintezo z možnostjo spremljanja kemijskih pretvorb in kristalizacije </t>
  </si>
  <si>
    <t>http://www.polimat.si/1/raziskovalno-razvojna-oprema/reakcijski-kalorimeter-s-ftir-instrumentom-s-potop.aspx</t>
  </si>
  <si>
    <t>Respirometer za analizo biorazgradljivosti</t>
  </si>
  <si>
    <t>Respirometric analyser for polymer biodegradation measurments</t>
  </si>
  <si>
    <t>Oprema je dostopna vsem partenerjem pa enakih pravilih po PRAVILNIKU O NABAVI, EVIDENTIRANJU IN UPORABI OSNOVNIH SREDSTEV ZAVODA CENTER ODLIČNOSTI POLIMERNI MATERIALNI IN TEHNOLOGIJE (CO PoliMaT). Za prost termin se je potrebno dogovoriti s skrbnikom: miroslav.huskic@polimat.si</t>
  </si>
  <si>
    <t>Equipment can be accessed to all partners equally acording to REGULATION OF PURCHASE, REGISTRATION AND USE OF ASSETS OF CENTRE OF EXCELLENCE POLYMER MATERIALS AND TECHNOLOGIES (CE POLIMAT). For free dates to be agreed with the administrator: miroslav.huskic@polimat.si</t>
  </si>
  <si>
    <t>merjenje končne stopnje aerobne biorazgradljivosti polimernih materialov</t>
  </si>
  <si>
    <t>total aerobic biodegradability of plastic materials measuring</t>
  </si>
  <si>
    <t>http://www.polimat.si/1/raziskovalno-razvojna-oprema/respirometer-za-analizo-biorazgradljivosti.aspx</t>
  </si>
  <si>
    <t>Separacijski sklop pretočnega reaktorja za izdelavo pilotnih količin nano ZnO</t>
  </si>
  <si>
    <t>Separation set for continous reactor for nano-ZnO production</t>
  </si>
  <si>
    <t>oprema za separacijo pilotnih količin nanodelcev ZnO</t>
  </si>
  <si>
    <t>separation equipment for pilot quantities of ZnO nanoparticles</t>
  </si>
  <si>
    <t>Sistem za merjenje velikosti delcev</t>
  </si>
  <si>
    <t>Zeta-sizer and particle size determination equipment</t>
  </si>
  <si>
    <t>meritve velikosti delcev v disperzijah in koloidih</t>
  </si>
  <si>
    <t>particle size, particle size distribution and zeta potential determination in colloid water dispersions</t>
  </si>
  <si>
    <t>http://www.polimat.si/1/raziskovalno-razvojna-oprema/aparat-za-merjenje-velikosti-delcev-v-vodni-raztop.aspx</t>
  </si>
  <si>
    <t>Termogravimetrični analizator (TGA)</t>
  </si>
  <si>
    <t>Thermogravimetric analyzer</t>
  </si>
  <si>
    <t>http://www.polimat.si/1/raziskovalno-razvojna-oprema/termogravimetricni-analizator.aspx</t>
  </si>
  <si>
    <t>Peter Mišvelj</t>
  </si>
  <si>
    <t>25103</t>
  </si>
  <si>
    <t>Visokotemperaturni visokotlačni reaktor</t>
  </si>
  <si>
    <t>Laboratory high-pressure reactor</t>
  </si>
  <si>
    <t>Oprema je dostopna vsem partenerjem pa enakih pravilih po PRAVILNIKU O NABAVI, EVIDENTIRANJU IN UPORABI OSNOVNIH SREDSTEV ZAVODA CENTER ODLIČNOSTI POLIMERNI MATERIALNI IN TEHNOLOGIJE (CO PoliMaT). Za prost termin se je potrebno dogovoriti s skrbnikom: peter.misvelj@resinshelios.com</t>
  </si>
  <si>
    <t>Equipment can be accessed to all partners equally acording to REGULATION OF PURCHASE, REGISTRATION AND USE OF ASSETS OF CENTRE OF EXCELLENCE POLYMER MATERIALS AND TECHNOLOGIES (CE POLIMAT). For free dates to be agreed with the administrator: peter.misvelj@resinshelios.com</t>
  </si>
  <si>
    <t>reaktor za sintezo polimerov pri tlačnih pogojih sinteze</t>
  </si>
  <si>
    <t>pressure reactor vessel for polymer synthesis</t>
  </si>
  <si>
    <t>http://www.polimat.si/1/raziskovalno-razvojna-oprema/laboratorijski-visokotlacni-reaktor.aspx</t>
  </si>
  <si>
    <t>EN-FIST CO</t>
  </si>
  <si>
    <t>2992-001</t>
  </si>
  <si>
    <t>dr. Irena Vovk</t>
  </si>
  <si>
    <t>11395</t>
  </si>
  <si>
    <t>LC-MS sistem</t>
  </si>
  <si>
    <t>LC-MS system</t>
  </si>
  <si>
    <t>Režim uporabe: 8/5 
Usposobljeni uporabniki sistema dostopajo do le-tega po predhodnem medsebojnem dogovoru in z dovoljenjem skrbnika sistema.</t>
  </si>
  <si>
    <t>Accessibility: 8/5 Qualified users access to the system by a previous mutual agreement and with the permission of the system manager.</t>
  </si>
  <si>
    <t>Določanje analitov na osnovi MS po separaciji s tekočinsko kromatografijo visoke ločljivosti. Dodatne informacije: LTQ Velos dual linear ion trap, H-ESI II Probe, APCI Probe for the Ion Max Source, 
Accela Autosampler, Accela PDA, Accela 1250 Pump, Accela System Communication and Solvent Tray</t>
  </si>
  <si>
    <t>Determination of analytes based on MS after separation by high-performance liqid chromatography. Additional information: LTQ Velos dual linear ion trap, H-ESI II Probe, APCI Probe for the Ion Max Source, 
Accela Autosampler, Accela PDA, Accela 1250 Pump, Accela System Communication and Solvent Tray</t>
  </si>
  <si>
    <t>OS-00114</t>
  </si>
  <si>
    <t>www.enfist.si</t>
  </si>
  <si>
    <t>Raziskovalno delo</t>
  </si>
  <si>
    <t>raziskovalec</t>
  </si>
  <si>
    <t>dr. Jože Grdadolnik</t>
  </si>
  <si>
    <t>08523</t>
  </si>
  <si>
    <t>FT infrardeči, ramanski  in VCD spektrometer</t>
  </si>
  <si>
    <t>2010/2011</t>
  </si>
  <si>
    <t>FT infrared, Raman and VCD spectrometer</t>
  </si>
  <si>
    <t>Režim uporabe: 8/5</t>
  </si>
  <si>
    <t>Accessibility: 8/5</t>
  </si>
  <si>
    <t>Spektrometre uporabljamo v analitičnih in strukturnih študijah. Primerni so za vse vrste vzorcev.  Vzorce lahko snemamo v običajni transmisiji, refleksiji ali pa v tehniki oslabljene refleksije (ATR). Spektre lahko snemamo v temperaturnem območju med temperaturo tekočega dušika in 300°C. Ramanski spektrometer je opremljen z mikroskopom, ki omogoča snemanje vzorcev velikosti nekaj mikrometrov.</t>
  </si>
  <si>
    <t>The spectrometers are used for analytical and structural studies for any type of materials. The4 various sample cell allow the transmission, reflection and ATR measurements. Temperature controllers work in the range between liquid nitrogen and 300°C. The Raman spectrometer is equipped with microscope which permits the sampling down to several microns.</t>
  </si>
  <si>
    <t>OS-00127</t>
  </si>
  <si>
    <t>dr. Janez Mavri</t>
  </si>
  <si>
    <t>Computer cluster</t>
  </si>
  <si>
    <t>Režim uporabe: 24/7; Dostop do opreme uporabniki opravijo preko lastnega računalnika s pomočjo dodeljenega uporabniškega imena in gesla.</t>
  </si>
  <si>
    <t>Accessibility: 24/7; Users can access the cluster via PC with their username and password.</t>
  </si>
  <si>
    <t>10x Huawei Tecal X6000 - vsako ohišje vsebuje dve strežniški rezini, ki temeljita na Intel Xeon E5-2660 procesorjih
1x Mrežno stikalo Huawei 48 port 
1x 42U strežniška omara 
1x Apple MacBook Pro 13"</t>
  </si>
  <si>
    <t>10x Huawei Tecal X6000 - each housing includes two blade servers based on Intel Xeon E5-2660 processors, 1x Huawei Network Switch 48 port, 1x 42U server cabinet 1x Apple MacBook Pro 13"</t>
  </si>
  <si>
    <t>OS-000217</t>
  </si>
  <si>
    <t>dr. Anton Meden</t>
  </si>
  <si>
    <t>08790</t>
  </si>
  <si>
    <t>Štirikrožni difraktometer z dvema valovnima dolžinama</t>
  </si>
  <si>
    <t>4-circular diffractometer with two wavelengths</t>
  </si>
  <si>
    <t xml:space="preserve">Zainteresirani uporabnik se obrne na skrbnika opreme, ki organizira izvedbo eksperimentov in po potrebi poskrbi za interpretacijo dobljenih podatkov. Cena celotnega postopka eksperimentalne analize je zelo odvisna od zahtevnosti eksperimentov in interpretacije podakov. Informacijo o ceni dobite od skrbnika ob dogovoru za izvedbo eksperimentov.(Režim uporabe: 12/5) </t>
  </si>
  <si>
    <t xml:space="preserve">Interested customer contacts the caretaker of the instrument, who organizes the data collection and, if needed, their interpretation. The price of the whole procedure of experimental analysis is strongly dependent on the difficulty of data collection and their interpretation. The information about the price is obtained from the caretaker before the agreement for data collection. (Accessibility: 12/5) </t>
  </si>
  <si>
    <t>Agilent SuperNova A (dual) difraktometrski sistem: SuperNova platforma z Atlas CCD Nova (Cu) in Mova (mo) viroma X-žarkov, CrysAlis PRO programska oprema. 
Cryojet-XL sistem za hlajenje vzorca (90-300K)
Recikulacijski vodni hladilnik z zračnim radiatorskim hlajenjem
Autochem programska oprema. Instrument je namenjen določanju kristalne in molekularne strukture na osnovi rentgenske difrakcije na monokristalih.</t>
  </si>
  <si>
    <t xml:space="preserve">Agilent SuperNov A (dual) diffraction system: SuperNova Platform with Atlas CCD, Nova (Cu) and Mova(Mo) microfocus X-ray sorurces, CryAlis Pro software. CryoJet-XL cooling sytem (90-300K). Recirculation water chiller with radiator air cooling. Autochem software. The instrument is used to determine crystal and molecular structure based on the single crystal X-ray diffraction. </t>
  </si>
  <si>
    <t>OS-00155</t>
  </si>
  <si>
    <t>Diferenčni dinamični mikrokalorimeter (DSC)</t>
  </si>
  <si>
    <t>Differential scanning microcalorimeter (DSC)</t>
  </si>
  <si>
    <t>Stabilnost biološko pomembnih molekul v raztopinah. Termodinamika strukturnih prehodov bioloških makromolekul. (Nano DSC with Platinum Capillary Cells, TA Instruments, ZDA)</t>
  </si>
  <si>
    <t xml:space="preserve">Stability of biologically important molecules in solutions. Thermodynamics of structural transitions  of biopolymers.(Nano DSC with Platinum Capillary Cells, TA Instruments, ZDA) </t>
  </si>
  <si>
    <t>OS-00158</t>
  </si>
  <si>
    <t>dr. Martin Klanjšek</t>
  </si>
  <si>
    <t>20209</t>
  </si>
  <si>
    <t>NMR spektrometer</t>
  </si>
  <si>
    <t>NMR spectrometer</t>
  </si>
  <si>
    <t>Režim uporabe: 24/7</t>
  </si>
  <si>
    <t>Accessibility: 24/7</t>
  </si>
  <si>
    <t>NMR in NQR spektrometer za frekvenčno območje 0.5-600 MHz.</t>
  </si>
  <si>
    <t>NMR and NQR spectrometer for the frequency range 0.5-600 MHz.</t>
  </si>
  <si>
    <t>OS-00157</t>
  </si>
  <si>
    <t>dr. Janez Dolinšek</t>
  </si>
  <si>
    <t>03939</t>
  </si>
  <si>
    <t>He utekočinjevalnik</t>
  </si>
  <si>
    <t>2011-2013</t>
  </si>
  <si>
    <t>Režim uporabe: 24/7, rezervacijski sistem</t>
  </si>
  <si>
    <t>Accessibility: 24/7, reservation system</t>
  </si>
  <si>
    <t>He SL utekočinjevalni sistem, Air Liquide Advanced technologies, kapaciteta utekočinjanja min 10 l/h maks. 30l/h, vstopni He plin kontaminiran z zrakom do največ 5 %, 2000l volumen shranjevalne posode, kompresor za reciklacijo helija kapacitete 600l/min</t>
  </si>
  <si>
    <t>He SL Liquefaction System Air Liquide Advanced Technologies
Liquefaction capacity min 10l/h max 30l/min
He gas purifier with up to 5% contamination with air
Lhe storage tank Dewar 200l volume
Compressor for recycled He gas capacity 600l/min</t>
  </si>
  <si>
    <t>OS-000221</t>
  </si>
  <si>
    <t>Magnet 16 T</t>
  </si>
  <si>
    <t>2012-2013</t>
  </si>
  <si>
    <t>Možnost doseganja poljubnega magnetnega polja od 0 do 16 T in poljubne temperature od 1.5 do 300 K. Magnet je prilagojen za NMR in ESR meritve.</t>
  </si>
  <si>
    <t>Access to arbitrary magnetic field between 0 and 16 T and to arbitrary temperature between 1.5 and 300 K. The magnet is adapted for NMR and ESR experiments.</t>
  </si>
  <si>
    <t>OS-000219</t>
  </si>
  <si>
    <t>dr. Igor Serša</t>
  </si>
  <si>
    <t>12056</t>
  </si>
  <si>
    <t>Sonda za mikro MR silkanje</t>
  </si>
  <si>
    <t>Probe for MR microimaging</t>
  </si>
  <si>
    <t>Predhodna najava za rezervacijo termina meritev na tel. 01 477 3534, okviren obseg meritev od nekaj ur do največ dveh dni; Režim uporabe: 24/7</t>
  </si>
  <si>
    <t>Required reservation for mesurment time slot, phone 01 477 3534, the time slot range from few hours to a maximum of two days; Accessibility: 24/7</t>
  </si>
  <si>
    <t>Oprema omogoča prostorsko visokoločljivo slikanje z magnetno resonanco</t>
  </si>
  <si>
    <t>The equipment enables high spatial resolution MR imaging</t>
  </si>
  <si>
    <t>OS-000222</t>
  </si>
  <si>
    <t>dr. Boštjan Zalar</t>
  </si>
  <si>
    <t>07527</t>
  </si>
  <si>
    <t>Samouglaševalni sistem nizkotemperaturne NMR sonde</t>
  </si>
  <si>
    <t>Autotuning system for low-temperature NMR probehead</t>
  </si>
  <si>
    <t>Režim uporabe: 8/5. Dostop za zunanje uporabnike po predhodnem dogovoru.</t>
  </si>
  <si>
    <t>8/5 usage. Access for external users subject to prior agreement.</t>
  </si>
  <si>
    <t>Digitalni kontroler, enota s koračnimi motorji in HP RF stikalo za avtomatsko prilagajanje resonančnega kroga v  ATPH63 NMR sondi</t>
  </si>
  <si>
    <t>Digital controller, step motor unit, and HP RF switch for automatic tuning of resonant circuit in the ATPH63 NMR probehead.</t>
  </si>
  <si>
    <t>OS-00161</t>
  </si>
  <si>
    <t>dr. Primož Šket</t>
  </si>
  <si>
    <t>22575</t>
  </si>
  <si>
    <t>NMR 300 MHz spektrometer</t>
  </si>
  <si>
    <t>2011/2012</t>
  </si>
  <si>
    <t>NMR 300 MHz spectrometer</t>
  </si>
  <si>
    <t>Režim uporabe: 24/7; Rezervacijski sistem, rezervacija pri skrbniku opreme</t>
  </si>
  <si>
    <t>Accessibility: 24/7; Reservation system, booking at staff responsible for equipement</t>
  </si>
  <si>
    <t>Agilent VNMR 300 MHz konzola Oprema je namenjena za merjenje NMR spektrov vzorec v raztopini.</t>
  </si>
  <si>
    <t>Agilent VNMR 300 MHz Console Equipment is used for measurement of NMR spectra of samples liquids.</t>
  </si>
  <si>
    <t>OS-00213</t>
  </si>
  <si>
    <t>v poskusnem obratovanju</t>
  </si>
  <si>
    <t>NMR 600 MHz spektrometer</t>
  </si>
  <si>
    <t>NMR 600 MHz spectrometer</t>
  </si>
  <si>
    <t>Režim uporabe: 24/7; Rezervacija preko rezervacijskega sistema, potrebujes geslo</t>
  </si>
  <si>
    <t>Accessibility: 24/7; Reservation system, booking at staff responsible for equipement, you need a password</t>
  </si>
  <si>
    <t>Agilent NMR Magnet, 600 MHz 54 mm ASC
Agilent VNMR System
Cold probes 600 MHz, NB
NMR Probe 600 MHz, NB (54mm)  Oprema je namenjena za merjenje NMR spektrov vzorec v raztopini z večjo resolucijo in boljšim razmerjem signal/šum.</t>
  </si>
  <si>
    <t>Agilent NMR Magnet, 600 MHz 54 mm ASC
Agilent VNMR System
Cold probes 600 MHz, NB
NMR Probe 600 MHz, NB (54mm) Equipment is used for measurement of NMR spectra of samples liquids with better resolution and signal to noise ratio.</t>
  </si>
  <si>
    <t xml:space="preserve">   OS-00183</t>
  </si>
  <si>
    <t>DNA, RNA, LNA sintetizator</t>
  </si>
  <si>
    <t>DNA, RNA, LNA synthesizer</t>
  </si>
  <si>
    <t>Režim uporabe: 8/5; Rezervacijski sistem, rezervacija pri skrbniku opreme</t>
  </si>
  <si>
    <t>Accessibility: 8/5; Reservation system, booking at staff responsible for equipement</t>
  </si>
  <si>
    <t>Sinteza DNA, RNA, LNA oligonukleotidov. H-8 K &amp; sintetizator, vsebuje: 8 kolon, 12 pozicij za amidite, tritilni monitor. Sintetizator sintetizira od 5nmol do 10 umol.</t>
  </si>
  <si>
    <t>Synthesis of DNA, RNA, LNA oligonucleotides. H-8 K&amp;A synthesizer includes: 8 columns, 12 amidite ports, online trityl monitor for all columns. Synthesizer synthesize in scale from 5nmol to 10 umol.</t>
  </si>
  <si>
    <t>OS-000216</t>
  </si>
  <si>
    <t>Preparativni HPLC</t>
  </si>
  <si>
    <t>Accessibility: 8/5. Reservation system, booking at staff responsible for equipement</t>
  </si>
  <si>
    <t>Preparativni HPLC KNAUER</t>
  </si>
  <si>
    <t xml:space="preserve"> Preparative HPLC KNAUER</t>
  </si>
  <si>
    <t>OS-000223</t>
  </si>
  <si>
    <t>v uporabi v letu 2014, v letu 2013 v poskusnem delovanju</t>
  </si>
  <si>
    <t>dr. Helena Gradišar</t>
  </si>
  <si>
    <t>17915</t>
  </si>
  <si>
    <t>Aparatura za merjenje velikosti in zeta potenciala delcev</t>
  </si>
  <si>
    <t xml:space="preserve">Equipment for measuring the size and zeta potential of particles </t>
  </si>
  <si>
    <t xml:space="preserve">Režim uporabe: 8/5. Dostop ni omejen. Po predhodni najavi skrbniku opreme se določi način uporabe in čas uporabe. </t>
  </si>
  <si>
    <t>Accessibility: 8/5. No restrictions. The equipment administrator will define the conditions for use of equipment.</t>
  </si>
  <si>
    <t>Zetasizer Nano ZS-ZEN 3600, MALVERN</t>
  </si>
  <si>
    <t>OS -00154</t>
  </si>
  <si>
    <t>dr. Mojca Benčina</t>
  </si>
  <si>
    <t>14360</t>
  </si>
  <si>
    <t xml:space="preserve">Pretočni citometer </t>
  </si>
  <si>
    <t xml:space="preserve">Flow cytometer </t>
  </si>
  <si>
    <t>CYFLOW SPACE, PARTEC, Model PM-CY-S-3001
3-Laser (488nm 50mW solid-state, laserski diodi 638nm 40mW in 405nm 100mW) 9 Parameters-7 Colors Desktop Flow Cytometer</t>
  </si>
  <si>
    <t>Konfokalni mikroskop LEICA</t>
  </si>
  <si>
    <t>Confocal microscope LEICA</t>
  </si>
  <si>
    <t>Nadgradnja mikroskopa LEICA SP5
Upgrade Dichroic-AOBS
Adaptor Kit HyD SP for Basic Module 156
Hybrid GaAsP Detector upgrade
SuperZ Galvo Type H</t>
  </si>
  <si>
    <t>OS-00156</t>
  </si>
  <si>
    <t>dr. Gregor Mali</t>
  </si>
  <si>
    <t>18146</t>
  </si>
  <si>
    <t>Visokotemperaturna MAS NMR sonda</t>
  </si>
  <si>
    <t xml:space="preserve">High-temperature double-resonance 
magic-angle-spinning nuclear magnetic resonance probe
</t>
  </si>
  <si>
    <t>Režim uporabe: 8/5 
Kontakt: dr. Gregor Mali (gregor.mali@ki.si)</t>
  </si>
  <si>
    <t>Accessibility; 8/5 
Contact: dr. Gregor Mali (gregor.mali@ki.si)</t>
  </si>
  <si>
    <t>Dvokanalna sonda tipa HX omogoča MAS NMR meritve na praškastih vzorcih v temperaturnem območju med 30°C in 320°C. (Maksimalna hitrost vrtenja vzorca je 8 kHz, volumen vzorca je 125 ul.)
Laserji (3x)
Napajalniki za laserje (3x)
Rotorji (13x)</t>
  </si>
  <si>
    <t>The two-channel HX probe enables MAS NMR measurements on powdered samples in the temperature range between 30 °C and 320 °C. (Maximal MAS frequency is 8 kHz, sample volume is 125 ul.)</t>
  </si>
  <si>
    <t>OS-00218</t>
  </si>
  <si>
    <t>4587</t>
  </si>
  <si>
    <t>Oprema je na razpolago v dogovoru z operaterjem in skladno z rezervacijskim sistemom (glej: www. conamaste.si).  Zaračunavajo se materialni stroški in stroški operaterja.</t>
  </si>
  <si>
    <t xml:space="preserve">The equipment can be available  in the agreement with the operator through the reservation system (see www.conamaste.si).  The material and personnel costs are to be reimbursed only. </t>
  </si>
  <si>
    <t>Cena za uporabo raziskovalne opreme je skladna s priporočilom o zaračunavanju opreme.</t>
  </si>
  <si>
    <t>2011</t>
  </si>
  <si>
    <t>2011, 2012</t>
  </si>
  <si>
    <t>Optična pinceta</t>
  </si>
  <si>
    <t>Sistem infrardeča optična pinceta se uporablja za manipulacijo mikrometrskih struktur pod invertnim optičnim mikroskopom.</t>
  </si>
  <si>
    <t xml:space="preserve">Under invert optical microscope infrared optical tweezer system is used for manipulation of micrometer structures. </t>
  </si>
  <si>
    <t>RRP4-O1</t>
  </si>
  <si>
    <t>Sistem za dvofotonsko polimerizacijo v 3D</t>
  </si>
  <si>
    <t>3D Laser Litography System</t>
  </si>
  <si>
    <t xml:space="preserve">Namizni sistem za lasersko litografijo, ki omogoča visoke zahteve tridimenzionalnih fotonskih kristalnih struktur (ali npr. za ustvarjanje tridimenzionalnih odrov za biologijo, vezja v mikro in nanofluidiki). </t>
  </si>
  <si>
    <t>Th table-top laser lithography system, allowing for the high demands of three-dimensional photonic crystal structures (or for e.g., generating three-dimensional scaffolds for biology, micro- and nanofluidic circuitry).</t>
  </si>
  <si>
    <t>RRP4-O2</t>
  </si>
  <si>
    <t>7560</t>
  </si>
  <si>
    <t>Sistem za in situ karakterizacijo vzorcev in TEM nosilec za več vzorcev</t>
  </si>
  <si>
    <t>The system for in-situ characterization of the samples and TEM sample Holder</t>
  </si>
  <si>
    <t>Omogoča in situ AFM in električno karakterizacijo vzorcev v presevnem elektronskem mikroskopu (TEM).</t>
  </si>
  <si>
    <t>Allows in situ atomic force microscopy (AFM) and electrical characterization of the samples in the transmission electron microscope (TEM).</t>
  </si>
  <si>
    <t>RRSK-O2/1, RRSK-O2/2</t>
  </si>
  <si>
    <t>Vrstični mikroskop v bližnjem optičnem polju</t>
  </si>
  <si>
    <t>Combined Confocal Raman Imaging and Scanning Near-field Optical Microscope System</t>
  </si>
  <si>
    <t>Trije načini delovanja znotraj istega instrumenta: SNOM, AFM in konfokalni Raman.</t>
  </si>
  <si>
    <t>Three modes combined in the same instrument: Confocal Raman Imaging, Scanning Near-field Optical Microscope and AFM system.</t>
  </si>
  <si>
    <t>RRSK-O4, RRSK-O4/2</t>
  </si>
  <si>
    <t>Visokoenergetski sunkovni pikosekundni laser</t>
  </si>
  <si>
    <t>High energy pulsed picosecond laser</t>
  </si>
  <si>
    <t>Za raziskave dinamike na področju mikrolaserjev, optičnih mikroresonatorjev in fotonskih mikroelementov na osnovi mehke snovi.</t>
  </si>
  <si>
    <t>For studying dynamics in the field of microlasers, optical microresonators and photonic microelements on the soft matter basis.</t>
  </si>
  <si>
    <t>RRP4-O10</t>
  </si>
  <si>
    <t>HR TEM mikroskop</t>
  </si>
  <si>
    <t>www.conot.si; www.ki.si; microsopy.ki.si</t>
  </si>
  <si>
    <t>www.conot.si; www.petrol.si</t>
  </si>
  <si>
    <t>Demonstracijski sistem vodikovih črpalk</t>
  </si>
  <si>
    <t>Hydrogen filling station, 2x</t>
  </si>
  <si>
    <t>Oprema se nahaja na lokaciji BS Lesce. Vstop v notranjost sklopov polnilnice je možen le ob najavi skrbniku - TRKV</t>
  </si>
  <si>
    <t>During working hours of the PETROL, TRKV 1000 Ljubljana (7 am - 4 pm).</t>
  </si>
  <si>
    <t>Demonstacijaska polnilnica za vodik</t>
  </si>
  <si>
    <t>Demo Hydrogen filling station</t>
  </si>
  <si>
    <t xml:space="preserve">Univerza v Ljubljani, Biotehniška fakulteta     </t>
  </si>
  <si>
    <t>Tjaša Cesar</t>
  </si>
  <si>
    <t>05994</t>
  </si>
  <si>
    <t>Oprema za proteomiko I., sestoji se iz naslednjih aparatov: aparatura za izoelektrično fokusiranje (1-D) IPGPhor 3, elektroforetske aparature (2-D) SE600 Ruby in DALTsix, čitalci gelov ImageScanner (vidna barvila), DIGE Imager (fluorescentna barvila), vodna kopel s črpalko za kroženje vode MultiTemp III, programska oprema za analizo slike ImageMaster Platinum in Decyder</t>
  </si>
  <si>
    <t xml:space="preserve">Proteomics equipment I.:isoelectric focusing system (1-D) IPGPhor3, electrophoresis equipment (2-D) SE600 Ruby and DALTsix, gel scanners ImageScanner (visible dyes), DIGE Imager (fluorescent dyes), water bath with pump for water circulation MultiTemp III, software for image analysis ImageMaster Platinum and Decyder
</t>
  </si>
  <si>
    <t>Okvirna letna zasedenost opreme je 60%, uporaba možna po predhodnem dogovoru, najem opreme po predhodnem dogovoru.</t>
  </si>
  <si>
    <t xml:space="preserve">Yearly occupancy of equipment is approximately 60%, use and hire of equipment is possible based on the agreement of both parties. </t>
  </si>
  <si>
    <t>Izolektrično fokusiranje, 1D in 2D elektroforeze, zajem slike gelov, analiza slike gelov, zajem fluorescentnih Southern blotov.</t>
  </si>
  <si>
    <t>Isolectric focusing, 1D and 2D gel electrophoresis, image acquring, image analysis, fluorescent Southern blot acquring.</t>
  </si>
  <si>
    <t xml:space="preserve">
http://www.bf.uni-lj.si/index.php?eID=dumpFile&amp;t=f&amp;f=22132&amp;token=41bb9230cd7a705774b6efbb5c9a33786e76d269</t>
  </si>
  <si>
    <t>Jarnej Jakše</t>
  </si>
  <si>
    <t>J4-8220</t>
  </si>
  <si>
    <t>Sabina Berne</t>
  </si>
  <si>
    <t>104</t>
  </si>
  <si>
    <t>P4-0085</t>
  </si>
  <si>
    <t>Marjetka Suhadolc</t>
  </si>
  <si>
    <t>Oprema za proučevnje dinamike dušika in razgradnje pesticidov v tleh</t>
  </si>
  <si>
    <t>Equipment for studying nitrogen dynamic and pesticide degradation in soil</t>
  </si>
  <si>
    <t>Oprema je dostopna drugim uporabnikom. Čas uporabe je usklajen v pogovoru z "skrbnikom" opreme M. Suhadolc, Katedra za pedologijo.</t>
  </si>
  <si>
    <t xml:space="preserve">Equipment is available to other users. Time adjustments are made by personal communication with M. Suhadolc, Chair of soil science.  </t>
  </si>
  <si>
    <t xml:space="preserve">Osnovna oprema za preučevanje genov in mikrobnih združb, ki sodelujejo v mikrobno pogojenih procesih v tleh, npr. transformacije dušika in razgradnje pesticidov.  </t>
  </si>
  <si>
    <t>Basic equipment for studying genes and microbial communities in microbial mediated processes in soils, like nitrogen transformations and pesticide degradation.</t>
  </si>
  <si>
    <t xml:space="preserve">3403666    3403664     3403663     3403662    3403661    3403658     3403657   </t>
  </si>
  <si>
    <t>http://www.bf.uni-lj.si/index.php?eID=dumpFile&amp;t=f&amp;f=22290&amp;token=f9942b1d48339a3682303bb31e5f0e5f89b7a499</t>
  </si>
  <si>
    <t>Suhadolc</t>
  </si>
  <si>
    <t>L4-9315</t>
  </si>
  <si>
    <t>113</t>
  </si>
  <si>
    <t>Helena Šircelj</t>
  </si>
  <si>
    <t>Sistem tekočinske kromatografije visoke ločljivosti (HPLC sistem)</t>
  </si>
  <si>
    <t>High Performance Liquid Chromatography</t>
  </si>
  <si>
    <t>Telefonsko ali po internetu preko skrbnika opreme</t>
  </si>
  <si>
    <t xml:space="preserve">Telephone or  internet contact to apparatus keeper. </t>
  </si>
  <si>
    <t>Aparatura je primerna za analizo rastlinskih primarnih in sekundarnih metabolitov kot so sladkorji, organske kisline, glutation, fotosintezna barvila, fenilpropanoidni sekundarni metaboliti.</t>
  </si>
  <si>
    <t>The apparatus is suitable for analyses of plant primary and secondary methabolites such as sugars, arganic acids, gluthathione, ascorbic acid, photosynthetic pigments, phenil-.propanoids</t>
  </si>
  <si>
    <t>http://www.bf.uni-lj.si/index.php?eID=dumpFile&amp;t=f&amp;f=22137&amp;token=6c434c261d13f0d94151db89e31b3445d6370faf</t>
  </si>
  <si>
    <t>102</t>
  </si>
  <si>
    <t>P4-0013</t>
  </si>
  <si>
    <t>Robert Veberič</t>
  </si>
  <si>
    <t>06404</t>
  </si>
  <si>
    <t>Tekočinski kromatograf visoke ločljivosti z masnim spektrometrom (HPLC/MS)</t>
  </si>
  <si>
    <t>HPLC-MS</t>
  </si>
  <si>
    <t>oprema je namenjena raziskavam v programski skupini Hortikultura P4-0013</t>
  </si>
  <si>
    <t>the equpment is for research purpose of program group Horticulture P4-0013</t>
  </si>
  <si>
    <t>analiza rastlinskih vzorcev</t>
  </si>
  <si>
    <t>plant samples analysis</t>
  </si>
  <si>
    <t>http://www.bf.uni-lj.si/index.php?eID=dumpFile&amp;t=f&amp;f=22286&amp;token=263e352d25e2b95cf6ed9fe25deff0807be89f62</t>
  </si>
  <si>
    <t>Robert Veberrič</t>
  </si>
  <si>
    <t>Rok Kostanjšek</t>
  </si>
  <si>
    <t>Field emission scanning electron microscope JSM-7500F</t>
  </si>
  <si>
    <t>Oprema je dostopna zunanjim in notranjim uporabnikom po predhodnem dogovoru</t>
  </si>
  <si>
    <t>Beside the partners, the equipment is accesable to outer users based on prior agreement</t>
  </si>
  <si>
    <t>Visokoločljivostni vrstični elektronski mikroskop namenjen opazovajnu površin občutljivih bioloških in drugih materialov pri manjših pospeševalnih napetostin snopa elektronov</t>
  </si>
  <si>
    <t>High resolution field emission electron microscope for observation of surface of biological and other delicate materials at low energy beam of electrons</t>
  </si>
  <si>
    <t>http://www.bf.uni-lj.si/index.php?eID=dumpFile&amp;t=f&amp;f=22146&amp;token=c98c58dc237983f6852441a1a94a676950df1a3a</t>
  </si>
  <si>
    <t>Kostanjšek Rok, Vittori Miloš</t>
  </si>
  <si>
    <t xml:space="preserve">FA9550-19-1-7005 </t>
  </si>
  <si>
    <t>Andrej Meglič, Gregor Belušič</t>
  </si>
  <si>
    <t>Kazimir Drašlar</t>
  </si>
  <si>
    <t>Stopar David</t>
  </si>
  <si>
    <t>Matej Butala              ( Gregor Bajc )</t>
  </si>
  <si>
    <t>Biacore X - Detektor površinske plazmonske resonance</t>
  </si>
  <si>
    <t>Biacore X</t>
  </si>
  <si>
    <t xml:space="preserve">Oprema je dostopna zunanjim in notranjim uporabnikom po predhodni rezervaciji razpoložljivega časa. </t>
  </si>
  <si>
    <t xml:space="preserve">The equipment is available to internal and external users based on prior reservation of available time. </t>
  </si>
  <si>
    <t>Refraktometer X je zasnovan na elektro-kvantnooptični tehnologiji na osnovi površinske plazmonske resonance. Omogoča merjenje vezave različnih v realnem času (od nekaj sekund do nekaj minut), kar je edinstvena in izjemno hitra metoda za zasledovanje kinetike asociacije in disociacije ligandov brez predhodne kemijske modifikacije ligandov.</t>
  </si>
  <si>
    <t>This apparatus allow measurements of binding kinetics of various biological molecules in real time. It is based on surface plasmon resonance and uses sensor chips that allow capturing of practically any biological molecule.</t>
  </si>
  <si>
    <t>http://www.bf.uni-lj.si/index.php?eID=dumpFile&amp;t=f&amp;f=22149&amp;token=7caa9f383a2c161fe2cf7dc38dbce50fede59ef9</t>
  </si>
  <si>
    <t>Denis Rajnovic</t>
  </si>
  <si>
    <t>Refraktometer T100 (Biacore AB)</t>
  </si>
  <si>
    <t>Biacore T100</t>
  </si>
  <si>
    <t>Oprema je dostopna zunanjim in notranjim uporabnikom po predhodni rezervaciji razpoložljivega časa. Prednost pri uporabi imajo sicer predstavniki konzorcija, ki je bil ustanovljen za potrebe nakupa aparature.</t>
  </si>
  <si>
    <t>The equipment is available to internal and external users based on prior reservation of available time. The advantage is given to users from the consortium that was established upon the purchased of the equipment.</t>
  </si>
  <si>
    <t>Refraktometer T100 je zasnovan na najsodobnejši elektro-kvantnooptični tehnologiji, ki vključuje vir monokromatske svetlobe (laser), optični polarizator, poseben sistem, ki meri kot in intenziteto popolno odbite svetlobe na tankem kovinskem sloju (elementarno zlato) kot posledico spremembe lomnega količnika tik ob kovinskem sloju. Z ustrezno izbiro površin, ki se nanesejo na zlati čip, je mogoče meriti vezavo različni ligandov med seboj v realnem času (od nekaj sekund do nekaj minut), kar je edinstvena in izjemno hitra metoda za zasledovanje kinetike asociacije in disociacije ligandov brez predhodne kemijske modifikacije ligandov.</t>
  </si>
  <si>
    <t>http://www.bf.uni-lj.si/index.php?eID=dumpFile&amp;t=f&amp;f=22150&amp;token=7782ee82b430435b08f10cdbb1cc0cc3e5a8d583</t>
  </si>
  <si>
    <t>Jure Borišek</t>
  </si>
  <si>
    <t>Omar Naneh</t>
  </si>
  <si>
    <t>Gregor Bajc</t>
  </si>
  <si>
    <t>Rok Kostanjšek (Aleš Kladnik, Nada Žnidaršič)</t>
  </si>
  <si>
    <t>07737</t>
  </si>
  <si>
    <t>Fluorescentni in presevni svetlobni mikroskop s sistemom za analizo in 3-D rekonstrukcijo slike</t>
  </si>
  <si>
    <t>Axioimager Z.1 (Zeiss) with  Apotome</t>
  </si>
  <si>
    <t>Oprema je na razpolago vsem zunanjim uporabnikom (20%) na osnovi predhodnega dogovora in eventuelnega usposabljanja. Cena ure je določena s cenikom BF.</t>
  </si>
  <si>
    <t xml:space="preserve">The equipment is available for external users (20%) based on agreement of both parties. Price is determined by the current price list of BF </t>
  </si>
  <si>
    <t>Raziskovalno in pedagoško delo, opis bioloških struktur in materialov z analizo in 3-D rekonstrukcijo mikroskopske slike</t>
  </si>
  <si>
    <t>Equipment is used in research and education in description of biologiocal structures and materials with  possible image analysis and 3-Dreconstruction of samples.</t>
  </si>
  <si>
    <t>http://www.bf.uni-lj.si/index.php?eID=dumpFile&amp;t=f&amp;f=22141&amp;token=ca33e05741401db250568dd69acf6b78e589d95a</t>
  </si>
  <si>
    <t>214, 209</t>
  </si>
  <si>
    <t>Vittori, Bogataj, Kostanjšek, Mrak</t>
  </si>
  <si>
    <t>Aleš Kladnik</t>
  </si>
  <si>
    <t>Štrus, Kostanjšek, Žnidaršič</t>
  </si>
  <si>
    <t>Andrej Meglič</t>
  </si>
  <si>
    <t>Nada Žnidaršič</t>
  </si>
  <si>
    <t>Krioultramikrotom</t>
  </si>
  <si>
    <t>Leica EM UC6</t>
  </si>
  <si>
    <t>Oprema je v prvi vrsti namenjena izvajanju znanstveno raziskovalne in pedagoške dejavnosti pogodbenih strank, ki so sodelovale pri skupni nabavi (Pogodba o skupni nabavi in uporabi opreme Krioultramikrotom Leica UC6/FC/6, l. 2007.) Za uporabnike, ki niso soinvestitorji, je uporaba možna v skladu z individualnimi dogovori.</t>
  </si>
  <si>
    <t>Equipment is available mainly for research and teaching programs of the institutions participating in joint investment. Access for other users is possible according to individual agreements.</t>
  </si>
  <si>
    <t>Omogoča izdelavo poltankih in ultratankih rezin bioloških vzorcev in vzorcev industrijskih materialov; omogoča kriorezanje - izdelavo rezin iz zamrznjenih vzorcev pri temperaturi do -185oC. Sestavni deli krioultramikrotoma so ultramikrotom z nožem, komora za kriorezanje, Dewar posoda ze tekoči dušik s pripadajočo opremo, kontrolna enota za krmiljenje sistema in antivibracijska podlaga. Sistem ima optimalne možnosti za rezanje pri znižani gladini tekočine v nožu in suho rezanje. Sistem nudi možnost uporabe antistatske naprave in njeno regulacijo. Krioultramikrotom naj nudi optimalne možnosti za reguliranje pozicije noža in za nadzor delovnega polja.</t>
  </si>
  <si>
    <t>Cryoultramicrotome for semithin and ultrathin sectioning of biological and material specimens at room temperature and cryosectioning.</t>
  </si>
  <si>
    <t>http://www.bf.uni-lj.si/index.php?eID=dumpFile&amp;t=f&amp;f=22145&amp;token=cf0fe0aede6f11899d81fe7a10255d66e541aab3</t>
  </si>
  <si>
    <t>Kostanjšek, Mrak</t>
  </si>
  <si>
    <t>301</t>
  </si>
  <si>
    <t>P4-0059</t>
  </si>
  <si>
    <t>Klemen Jerina</t>
  </si>
  <si>
    <t>22515</t>
  </si>
  <si>
    <t>Paket raziskovalne opreme za telemetrično spremljanje prostoživečih sesalcev (16 GPS ovratnic različnih velikosti, UHF terminal za snamanje podatkov, VHF postaja)</t>
  </si>
  <si>
    <t>2016</t>
  </si>
  <si>
    <t>Package of the equipment for the telemetry monitoring of the wildlife species (16 GPS collars of various size, UHF terminal for data download, VHF receiver)</t>
  </si>
  <si>
    <t>52.358,91 EUR</t>
  </si>
  <si>
    <t>Do 2018 je oprema v uporabi na terenu</t>
  </si>
  <si>
    <t>Equipment is in use in the field until 2018</t>
  </si>
  <si>
    <t>Spremljanje gibanja in aktivnosti prostoživečih živali v njihovem naravnem okolju (za odlov potrebno posebno dovoljenje)</t>
  </si>
  <si>
    <t>Monitoring of the activitiy and movement of the wildlife species in their natiral environment (special permission needed for capture of the animals)</t>
  </si>
  <si>
    <t xml:space="preserve">3603794
3603795
3603796
3603797
3603798
3603799
3603800
3603801
3603802
3603803
3603804
3603805
3603806
3603807
3603808
3603809
3603810
3603811
3603812
3603813
3603794
3603795
3603796
3603797
3603798
3603799
3603800
3603801
3603802
3603803
3603804
3603805
3603806
3603807
3603808
3603809
3603810
3603811
3603812
3603813
</t>
  </si>
  <si>
    <t>možno le za en obratovalni cikel (1, oz. dve leti): 3000 EUR/ovratnico</t>
  </si>
  <si>
    <t>http://www.bf.uni-lj.si/index.php?eID=dumpFile&amp;t=f&amp;f=22179&amp;token=0290b82507c15a259e3e2f487fb74313449d0fcb</t>
  </si>
  <si>
    <t>75</t>
  </si>
  <si>
    <t xml:space="preserve">P4-0059, J4-7362, EU Life DInAlpBear, </t>
  </si>
  <si>
    <t>100</t>
  </si>
  <si>
    <t>Avtomatske IR kamere za spremljanje prostoživečih živali (UV 565 -23 kos; UV 575 - 5 kos)</t>
  </si>
  <si>
    <t>Automatic IR camera for monitoring of wildlife (UV 565 -23 pcs; UV 575 - 5 pcs)</t>
  </si>
  <si>
    <t>6.333,23</t>
  </si>
  <si>
    <t>Drugi javni viri (Life projekt LifeDInAlpBear, CRP V4-1432)</t>
  </si>
  <si>
    <t>Spremljanje prostoživečih živali v njihovem naravnem okolju (za uporabo potrebno posebno dovoljenje)</t>
  </si>
  <si>
    <t>Monitoring of wildlife in their natiral environment (special permission needed for usage)</t>
  </si>
  <si>
    <t>5 EUR / dan</t>
  </si>
  <si>
    <t>http://www.bf.uni-lj.si/index.php?eID=dumpFile&amp;t=f&amp;f=22176&amp;token=744f92e22d604594d08d9fb3419ec4d6dbb47db6</t>
  </si>
  <si>
    <t>P4-0059, J4-7362, EU Life DInAlpBear</t>
  </si>
  <si>
    <t>406</t>
  </si>
  <si>
    <t>P4-0015</t>
  </si>
  <si>
    <t>Miha Humar (Miro Kariž, Andreja Žagar, Matjaž Pavlič)</t>
  </si>
  <si>
    <t>19106</t>
  </si>
  <si>
    <t>Oprema za modifikacijo lesa (oprema je sestavljena iz več kosov in sicer ekstrakcijske enote Soxlet, univerzalnega testirnega stroja, Mlina za les, Digestorija, Komore za modifikacijo)</t>
  </si>
  <si>
    <t>2009</t>
  </si>
  <si>
    <t>Eqipement for wood modification</t>
  </si>
  <si>
    <t>119.000</t>
  </si>
  <si>
    <t>paket 14</t>
  </si>
  <si>
    <t>Oprema je dostopna vsem RO po predhodnem dogovoru</t>
  </si>
  <si>
    <t>Eqiupment is available to all research organisation according to precedent arangement</t>
  </si>
  <si>
    <t>Ekstracija lesa, mletje lesa, določanje mehanskih lastnosti lesa, termična in druge modifikacije lesa</t>
  </si>
  <si>
    <t>Extraction of wood, milling of wood, determination of mechanical properties of wood, thermal and other modifications of wood</t>
  </si>
  <si>
    <t>3902642
3902641
3902640
3902688</t>
  </si>
  <si>
    <t>50</t>
  </si>
  <si>
    <t>60</t>
  </si>
  <si>
    <t>http://www.bf.uni-lj.si/index.php?eID=dumpFile&amp;t=f&amp;f=22193&amp;token=0683bf51a2e1956249985bc784390a3af9479e13</t>
  </si>
  <si>
    <t>10</t>
  </si>
  <si>
    <t>P4- 0015</t>
  </si>
  <si>
    <t xml:space="preserve">Miha Humar, Boštjan Lesar, Nejc Thaler, Davor Kržišnik, </t>
  </si>
  <si>
    <t>L4-7547</t>
  </si>
  <si>
    <t>Miha Humar, Marko Petrič, Jure Žigon, Sergej Medved, Nejc Thaler, Davor Kržišnik, Primož Oven, Ida Poljanšek</t>
  </si>
  <si>
    <t>Projekti SPSS Tigr4smart, IQ Doma in Cel Krog</t>
  </si>
  <si>
    <t xml:space="preserve">Primož Habjan, Vladka Petrovič, Vilijem Vek </t>
  </si>
  <si>
    <t>Pedagoško delo Diplome Dr</t>
  </si>
  <si>
    <t>Miha Humar</t>
  </si>
  <si>
    <t>FT-IR spektrometer</t>
  </si>
  <si>
    <t>2017</t>
  </si>
  <si>
    <t>Drugi javni in zasebni viri</t>
  </si>
  <si>
    <t>Snemanje FTIR spektov v presevni, HATR, KBr tehniki. Poleg FTIR sektrometra je mikrokop</t>
  </si>
  <si>
    <t>Measurements of the FTIR spectra in transmission, HATR, KBr techniques. There is microscope attached to the Spectrometer.</t>
  </si>
  <si>
    <t>0</t>
  </si>
  <si>
    <t>http://www.bf.uni-lj.si/index.php?eID=dumpFile&amp;t=f&amp;f=22196&amp;token=678a572ca5edb0c2fdc692a2ece3fbb30bb7dbe6</t>
  </si>
  <si>
    <t>1</t>
  </si>
  <si>
    <t>2</t>
  </si>
  <si>
    <t>70</t>
  </si>
  <si>
    <t>Rentgenski fluorescenčni spektrometer (XRF)</t>
  </si>
  <si>
    <t>2007</t>
  </si>
  <si>
    <t>X-ray fluorescence spectrometer</t>
  </si>
  <si>
    <t>75.000</t>
  </si>
  <si>
    <t>Kvantitativna in kvalitativna analiza elemntov v vrsti med S in U v tekočinah, bioloških vzorcih…</t>
  </si>
  <si>
    <t>Quantitative and qualitative analysis of the elements between S and U in water and biological samples</t>
  </si>
  <si>
    <t>3902526</t>
  </si>
  <si>
    <t>80</t>
  </si>
  <si>
    <t>http://www.bf.uni-lj.si/index.php?eID=dumpFile&amp;t=f&amp;f=22199&amp;token=6747f5bbf98564566f3f789e0d4430f09afc43e4</t>
  </si>
  <si>
    <t>405</t>
  </si>
  <si>
    <t>Miha Humar (Nejc Thaler, Boštjan Lesar)</t>
  </si>
  <si>
    <t>Oprema za določanje kontaktnega kota tekočin (Goniometer)</t>
  </si>
  <si>
    <t>Equipement for contact angle measuremnt (Goniometer)</t>
  </si>
  <si>
    <t xml:space="preserve">35.107,93 </t>
  </si>
  <si>
    <t>Analiza površin, kontaktnih kotov</t>
  </si>
  <si>
    <t>Surface analysis, contact angles</t>
  </si>
  <si>
    <t>http://www.bf.uni-lj.si/index.php?eID=dumpFile&amp;t=f&amp;f=22202&amp;token=8f69bdcf0bc715d3d71b43804f115a4c76754155</t>
  </si>
  <si>
    <t>7</t>
  </si>
  <si>
    <t>Oprema za kontinuirano spremljaje vlažnosti lesa</t>
  </si>
  <si>
    <t>2014</t>
  </si>
  <si>
    <t>Equipment for continous moisture monitoring</t>
  </si>
  <si>
    <t>Vlažnost lesa in drugih materialov</t>
  </si>
  <si>
    <t>Wood moisture contet</t>
  </si>
  <si>
    <t>3902946
3902951
3903013
3903015
3903020
3903112
3903114
3903115
3903116</t>
  </si>
  <si>
    <t>http://www.bf.uni-lj.si/index.php?eID=dumpFile&amp;t=f&amp;f=22203&amp;token=279087d539e062f94a90eb5363581ed61624f2ab</t>
  </si>
  <si>
    <t>Milan Šernek (Miro Kariž)</t>
  </si>
  <si>
    <t>Reometer ARES s sistemom za utrjevanje</t>
  </si>
  <si>
    <t>Rheometer ARES</t>
  </si>
  <si>
    <t>Analiza reoloških lastnosti polimerov (lepil, površinskih premazov…)</t>
  </si>
  <si>
    <t>Analysis of rheological properties of polymers (glue, surface coatings…)</t>
  </si>
  <si>
    <t>http://www.bf.uni-lj.si/index.php?eID=dumpFile&amp;t=f&amp;f=22208&amp;token=76c8251fb3281ae7317f5cf9d93508a69650c499</t>
  </si>
  <si>
    <t>L4-5517</t>
  </si>
  <si>
    <t>Miha Humar; Boštjan Lesar, Marko Željko, Nejc Thaler</t>
  </si>
  <si>
    <t>WWN ReWoBioRef</t>
  </si>
  <si>
    <t>V4-1419</t>
  </si>
  <si>
    <t>Miha Humar, Katarina Čufar</t>
  </si>
  <si>
    <t xml:space="preserve">Pedagoško in raziskovalno delo </t>
  </si>
  <si>
    <t>Miha Humar, Boštjan Lesar, Nejc Thaler, Milan Šernek, Marko Petrič, Mojca Žlahtič, Davor Kržišnik</t>
  </si>
  <si>
    <t>Bojan Bučar (Bojan Gospodarič, Miran Merhar)</t>
  </si>
  <si>
    <t>01392</t>
  </si>
  <si>
    <t>Sistem za dinamične mehanske analize</t>
  </si>
  <si>
    <t>System for dynamic analysis</t>
  </si>
  <si>
    <t>Določanje mehanskih lastnosti lesa z nedestruktivnimi tehnikami</t>
  </si>
  <si>
    <t xml:space="preserve">Determination of mechanical properties of wood using nondestructive techniques. </t>
  </si>
  <si>
    <t>http://www.bf.uni-lj.si/index.php?eID=dumpFile&amp;t=f&amp;f=22191&amp;token=fe209e0ae688144674418b8d58c3c31d378fa4df</t>
  </si>
  <si>
    <t>Dostop do opreme je opisan na spletni strani http://les.bf.uni-lj.si/raziskave/ in http://www.bf.uni-lj.si/dekanat/znanstveno-raziskovalno-delo/razpolozljiva-raziskovalna-oprema/;  Vsa oprema je bila predstavljena v reviji Les, ki je dostopna preko portala Dlib.</t>
  </si>
  <si>
    <t>Marko Petrič (Matjaž Pavlič)</t>
  </si>
  <si>
    <t>00395</t>
  </si>
  <si>
    <t>Visokozmoglivostni tenziometer</t>
  </si>
  <si>
    <t>Higefficient tensiometer</t>
  </si>
  <si>
    <t xml:space="preserve">Anliza površin, določanje kontaktnih kotov, vpijanja vode... </t>
  </si>
  <si>
    <t>Surface analysis, contact angles, water uptake</t>
  </si>
  <si>
    <t>http://www.bf.uni-lj.si/index.php?eID=dumpFile&amp;t=f&amp;f=22190&amp;token=f7ed2d5fdbdba04abb7fd949316b92ef9e883f1a</t>
  </si>
  <si>
    <t>403</t>
  </si>
  <si>
    <t>Primož Oven, Ida Poljanšek</t>
  </si>
  <si>
    <t>11223</t>
  </si>
  <si>
    <t>HPLC spektrometer</t>
  </si>
  <si>
    <t>2010</t>
  </si>
  <si>
    <t xml:space="preserve">HPLC analiza </t>
  </si>
  <si>
    <t xml:space="preserve">HPLC analysis </t>
  </si>
  <si>
    <t>3902764</t>
  </si>
  <si>
    <t>http://www.bf.uni-lj.si/index.php?eID=dumpFile&amp;t=f&amp;f=22211&amp;token=e9f00be141f2bb2704295b75e586b4f93636f4f5</t>
  </si>
  <si>
    <t>Katarina Čufar</t>
  </si>
  <si>
    <t>02937</t>
  </si>
  <si>
    <t>Svetlobni mikroskop Nikon Eclypse E 800</t>
  </si>
  <si>
    <t>1998</t>
  </si>
  <si>
    <t>Light mycroscopy</t>
  </si>
  <si>
    <t xml:space="preserve">mikroskopija lesa </t>
  </si>
  <si>
    <t>Light microscopy of wood</t>
  </si>
  <si>
    <t>3901804</t>
  </si>
  <si>
    <t>http://www.bf.uni-lj.si/index.php?eID=dumpFile&amp;t=f&amp;f=22187&amp;token=838b26daad6e4e2e82ba60e8269079cdec9bfea8</t>
  </si>
  <si>
    <t>Milan Šernek (Bogdan Šega)</t>
  </si>
  <si>
    <t>LCR meter</t>
  </si>
  <si>
    <t>2004</t>
  </si>
  <si>
    <t>Oprema za merjenje električnih in dielektričnih lastnosti tekočih in trdnih snovi (75 kHz - 30 MHz) .</t>
  </si>
  <si>
    <t>Dielectric analysis (75 kHz - 30 MHz)</t>
  </si>
  <si>
    <t>3902256</t>
  </si>
  <si>
    <t>50%</t>
  </si>
  <si>
    <t>http://www.bf.uni-lj.si/index.php?eID=dumpFile&amp;t=f&amp;f=22209&amp;token=88d7aceb523bd56f6182f30360202583efa88294</t>
  </si>
  <si>
    <t>Milan Šernek, Mirko Kariž, Bogdan Šega, Jure Žigon</t>
  </si>
  <si>
    <t>Pedagoško delo, Diplome, Doktorati</t>
  </si>
  <si>
    <t>Sergej Medved (Milan Šernek, Bogdan Šega)</t>
  </si>
  <si>
    <t>15410</t>
  </si>
  <si>
    <t>Stroj za merjenje mehanskih lastnosti, Zwick Z100</t>
  </si>
  <si>
    <t>Universal testing machine, Zwick Z100</t>
  </si>
  <si>
    <t>Preskušanje mehanskih lastnosti materialov kot so upogibna, tlačna, natezna in strižna trdnost, MOE do 100 kN.</t>
  </si>
  <si>
    <t>Testing of mechanical properties of materials such as bending, compression, tensile and shear strength, MOE up to 100 kN.</t>
  </si>
  <si>
    <t>3901802</t>
  </si>
  <si>
    <t>15</t>
  </si>
  <si>
    <t>http://www.bf.uni-lj.si/index.php?eID=dumpFile&amp;t=f&amp;f=22213&amp;token=c5587d3a01cfd79b5c0a77b4de9fb1162b0b437b</t>
  </si>
  <si>
    <t>Milan Šernek (Marko Petrič)</t>
  </si>
  <si>
    <t>Diferenčni dinamični kalorimeter DSC</t>
  </si>
  <si>
    <t>Differential scanning calorimetry DSC</t>
  </si>
  <si>
    <t>DSC analiza</t>
  </si>
  <si>
    <t xml:space="preserve">DSC analysis </t>
  </si>
  <si>
    <t>3902775</t>
  </si>
  <si>
    <t>60%</t>
  </si>
  <si>
    <t>http://www.bf.uni-lj.si/index.php?eID=dumpFile&amp;t=f&amp;f=22205&amp;token=faa842a0a0309dca72578c9b4c2c184e1aa03f14</t>
  </si>
  <si>
    <t>Milan Šernek, Marko Petrič, Mirko Kariž, Bogdan Šega, Jure Žigon, Ida Poljanšek</t>
  </si>
  <si>
    <t>Marko Petrič (Matjaž Pavlič, Jure Žigon)</t>
  </si>
  <si>
    <t>Komora za simulacijo izpostavitve svetlobi in vremenskim vplivom, SUNTEST® XXL</t>
  </si>
  <si>
    <t>SUNTEST® XXL+ Light Exposure and Weathering Testing Instrument</t>
  </si>
  <si>
    <t>42.793,26</t>
  </si>
  <si>
    <t>Lastni viri (pridobljena na trgu -testirna dejavnost)</t>
  </si>
  <si>
    <t>Umetno pospešeno staranje lesa, lignoceluloznih kompozitov in katerihkoli drugih materialov</t>
  </si>
  <si>
    <t>Artificial accelerated weathering of wood, lignocellulosic composites and any other materials</t>
  </si>
  <si>
    <t>3902828</t>
  </si>
  <si>
    <t>6,10</t>
  </si>
  <si>
    <t>http://www.bf.uni-lj.si/index.php?eID=dumpFile&amp;t=f&amp;f=22192&amp;token=da8c4649189bf8bd5a51c285170f045e041d9ef7</t>
  </si>
  <si>
    <t>6</t>
  </si>
  <si>
    <t>Marko Petrič
Jure Žigon
Matjaž Pavlič
Urban Šegedin</t>
  </si>
  <si>
    <t>Boštjan Lesar, Nejc Thaler, Davor Kržišnik, Matjaž Pavlič, Jure Žigon, Marko Petrič</t>
  </si>
  <si>
    <t>Matjaž pavlič, Marko Petrič, Urban Šegedin, Jure Žigon</t>
  </si>
  <si>
    <t>Testirna dejavnost</t>
  </si>
  <si>
    <t>SEM mikroskop Quanta 250</t>
  </si>
  <si>
    <t>SEM microscope Quanta 250</t>
  </si>
  <si>
    <t>Electron microscopy</t>
  </si>
  <si>
    <t>http://www.bf.uni-lj.si/index.php?eID=dumpFile&amp;t=f&amp;f=23533&amp;token=9dc645fb8beb1c14ca9b1bee21d772742d62f46b</t>
  </si>
  <si>
    <t>Nejc Thaler, Maks Merela, Luka Krže</t>
  </si>
  <si>
    <t>Oprema za določanje sorpcijskih lastnosti materialov DVS</t>
  </si>
  <si>
    <t>Dynamic Sorption Analyser</t>
  </si>
  <si>
    <t>Določanje sorpcijskih lastnosti materialov</t>
  </si>
  <si>
    <t>Sorption analysis of materials</t>
  </si>
  <si>
    <t>Ana?</t>
  </si>
  <si>
    <t>http://www.bf.uni-lj.si/index.php?eID=dumpFile&amp;t=f&amp;f=23532&amp;token=c785b209d1153f3996f72d6be84d59991b261957</t>
  </si>
  <si>
    <t>P4-0097</t>
  </si>
  <si>
    <t>Janez Salobir (Alenka Levart)</t>
  </si>
  <si>
    <t>00886</t>
  </si>
  <si>
    <t>Atomski absorpcijski spektrometer (Aanalyst 200)</t>
  </si>
  <si>
    <t xml:space="preserve">Atomic absorption spectrometer  Aanalyst 200 </t>
  </si>
  <si>
    <t>Oprema je na razpolago za zunanje uporabnike po predhodnem dogovoru in rezervaciji termina. Cena meritev in priprave vzorcev po veljavnem ceniku.</t>
  </si>
  <si>
    <t>Eqiupment is available to external researchers after prior arrangement and reservation of available time. Price for sample preparation and measurements is determined by the current price list.</t>
  </si>
  <si>
    <t>Atomski absorpcijski spektrometer je namenjen za določevanje mineralov (Na, K, Mg, Ca, Fe, Zn, Cu, Se- hidridna tehnika).</t>
  </si>
  <si>
    <t>Atomic absorption spectrophotometer is used for etermination of minerals (Na, K, Mg, Ca, Fe, Zn, Cu, Mn, Se - using hydride generation technique)</t>
  </si>
  <si>
    <t>http://www.bf.uni-lj.si/index.php?eID=dumpFile&amp;t=f&amp;f=22215&amp;token=c24cd9666864d8a26a449cc1a29f570a72a604c7</t>
  </si>
  <si>
    <t>V4-0115</t>
  </si>
  <si>
    <t>Janez Salobir</t>
  </si>
  <si>
    <t>Peter Dovč</t>
  </si>
  <si>
    <t>05098</t>
  </si>
  <si>
    <t>Avtomatski genetski analizator visoke zmogljivosti</t>
  </si>
  <si>
    <t>High throughput genetic analyzer</t>
  </si>
  <si>
    <t>Oprema je dostopna članom konzorcija in po dogovoru tudi zunanjim uporabnikom</t>
  </si>
  <si>
    <t>Access have members of the consortium and upon agreement also to external users</t>
  </si>
  <si>
    <t>Oprema je namenjena genotipizaciji (tipična aplikacija je tipizacija mikrosatelitnih lokusov) in klasičnemu sekvenciranju (terminatorska tehnologija)</t>
  </si>
  <si>
    <t>The equipment is devoted to genotyping (microsatellite analysis) and to classica sequencing (terminator technology)</t>
  </si>
  <si>
    <t>http://www.bf.uni-lj.si/index.php?eID=dumpFile&amp;t=f&amp;f=22254&amp;token=1b7cc0a7d74608c80c7a1b86884ea8a32a3b9878</t>
  </si>
  <si>
    <t>Infrastruktura za animalno genomiko</t>
  </si>
  <si>
    <t>Infrastructure for animal genomics</t>
  </si>
  <si>
    <t>Izobraževanje dopiplomskih in podiplomskih študentov, analitsko raziskovalno delo</t>
  </si>
  <si>
    <t>Education of undergraduate and graduate students, analytical research work</t>
  </si>
  <si>
    <t>Oprema pokriva osnovne metode analitskega dela v živalski genomiki genomiki, in zajema postopke od elektroforetskih tehnik do sekvenciranja DNA</t>
  </si>
  <si>
    <t>The equipment covers basic methods in animla genomics and enables procedures from different electrophoretic techniques to DNA sequencing</t>
  </si>
  <si>
    <t>http://www.bf.uni-lj.si/index.php?eID=dumpFile&amp;t=f&amp;f=22257&amp;token=563983441e77a3091a92c2fd23ca13c650704a11</t>
  </si>
  <si>
    <t>Oprema za zamrzovanje, hranjenje in analizo genskih virov</t>
  </si>
  <si>
    <t>Equipment for storaging and analysis of animla gentic resources</t>
  </si>
  <si>
    <t>Oprema je dostopna članom programske skupine in za delo celotne Genske banke v živinoreji, ki pokriva hranjenje somatskih in zarodnih celic ter izoliranih nukleinskih kislin</t>
  </si>
  <si>
    <t>The equipment is available to the members of the research programme and to all participants in the Animal Gene Bank, which covers storaging of somatic and germ cells as well as isolated nucleic acids.</t>
  </si>
  <si>
    <t>Oprema zagotavlja centralno arhiviranje živalskega genetskega materiala za namene genetske analitike in potencialnih rekonstitucijskih ukrepov za ogoržene populacije.</t>
  </si>
  <si>
    <t>The equipment enables central archiving of naimal genetic material for the analytic purposes and possible regenerative actions in endangered populations.</t>
  </si>
  <si>
    <t xml:space="preserve">4008456      4008457    4008458     4008461    4008463    4008464     4008465   4008466  4008467    4008469      </t>
  </si>
  <si>
    <t>http://www.bf.uni-lj.si/index.php?eID=dumpFile&amp;t=f&amp;f=22258&amp;token=84efcd8d63a646fb5e37770a3cd8931d890f6229</t>
  </si>
  <si>
    <t>TG &amp; PF GE in Multilmager Sistem - Sistem za gelsko elektroforezo v temperaturnem gradientu in pulzirajočem polju podprt z Multilmager dokumentacijo in analizo)</t>
  </si>
  <si>
    <t>TG &amp; PF GE and Multilmager Sistem</t>
  </si>
  <si>
    <t>Oprema je namenjena raziskovalnemu delu programske skupine P4-0220 in izobraževanju dodiplomskih študentov.</t>
  </si>
  <si>
    <t>Equipment serves for basic research  of the program group P4-0220 and and for demonstrations for undergraduate students.</t>
  </si>
  <si>
    <t>Oprema omogoča ločevanje nukleinskih kislin in proteinov z gelsko elektroforezo in osnovno dokumentacijo rezultatov.</t>
  </si>
  <si>
    <t>The equipment enables separation of nucleic acids and proteins as well as besic documentation of results</t>
  </si>
  <si>
    <t>4007581 4007582 4007583 4007585 4007588 4007589 4007590 4007591</t>
  </si>
  <si>
    <t>http://www.bf.uni-lj.si/dekanat/raziskovalno-delo/razpolozljiva-raziskovalna-oprema/p4-0220-dovc/</t>
  </si>
  <si>
    <t>Sistem za in vivo slikanje fluorescence in bioluminiscence</t>
  </si>
  <si>
    <t xml:space="preserve">System for bioimaging by fluorescence and bioluminescence on live animals </t>
  </si>
  <si>
    <t xml:space="preserve">Sistem omogoča bioimaging s pomočjo fluorescence in bioluminiscence na živih živalih (miši, ribe, C. elegans…) z detekcijo emisij v širšem spektralnem območju od zelenega do bližjnjega IR področja. </t>
  </si>
  <si>
    <t>The system enables bioimaging by fluorescence and bioluminescence on live animals (mice, fish, C. elegans ...) with the detection of emissions in the wider spectral range from green to near IR.</t>
  </si>
  <si>
    <t>601</t>
  </si>
  <si>
    <t>P4-0234</t>
  </si>
  <si>
    <t xml:space="preserve">Mojca Korošec             (Tomaž Polak) </t>
  </si>
  <si>
    <t>23075</t>
  </si>
  <si>
    <t>Aparat za določanje vsebnosti dušika in beljakovin Bűchi; Texture Analyser TA-HD/100i</t>
  </si>
  <si>
    <t>2003, 2006, 2010</t>
  </si>
  <si>
    <t>Equipment for nitrogen determination, Büchi; Texture Analyser TA-HD/100i</t>
  </si>
  <si>
    <t>58265,06</t>
  </si>
  <si>
    <t>Oprema je 20 % časa na razpolago za zunanje uporabnike. Cena je določena po veljavnem ceniku BF oz. po dogovoru s skrbnikom.</t>
  </si>
  <si>
    <t>The equipment is 20% of the time available for external users. Price is determined by the current price list of BF or in agreement with the trustee.</t>
  </si>
  <si>
    <t>Določanje vsebnosti dušika in beljakovin v živilih; analiza teksture živil</t>
  </si>
  <si>
    <t>Determination of nitrogen and protein in food; food texture analysis</t>
  </si>
  <si>
    <t>3503176 3501506 3503675 3502307</t>
  </si>
  <si>
    <t>95</t>
  </si>
  <si>
    <t>http://www.bf.uni-lj.si/dekanat/raziskovalno-delo/razpolozljiva-raziskovalna-oprema/p4-0234-hribar/</t>
  </si>
  <si>
    <t>Bertoncelj Jasna</t>
  </si>
  <si>
    <t>TRG Karakterizacija matičnega mlečka</t>
  </si>
  <si>
    <t>magistrske naloge in diplomska dela</t>
  </si>
  <si>
    <t>Bertoncelj, Korošec, Polak</t>
  </si>
  <si>
    <t>606</t>
  </si>
  <si>
    <t>Hrvoje Petković (Matej Šergan)</t>
  </si>
  <si>
    <t>13542</t>
  </si>
  <si>
    <t>Bioreaktorski sistem</t>
  </si>
  <si>
    <t>2008</t>
  </si>
  <si>
    <t>129515,64</t>
  </si>
  <si>
    <t xml:space="preserve">Oprema je 30% na razpolago za zunanje uporabnike.
Predhodni dogovor oz. rezervacija termina za delo z opremo.
Cena se oblikuje glede na vsebino del, potrebno asistenco in dolžino uporabe po ustreznem dogovoru z uporabnikom opreme ali storitev. </t>
  </si>
  <si>
    <t>Bioreaktorski sistem z bioreaktorsko posodo volumna 20 L, 
ki omogoča "in situ" sterilizacijo in bioreaktorjem volumna 5L
  vključno z nadzorno enoto, ki omogoča vodenje 
bioprocesov pri kontroliranih pogojih  z ustrezno programsko 
opremo za izvedbo različnih raziskovalnih in industrijskih bioprocesov.</t>
  </si>
  <si>
    <t xml:space="preserve">Oprema bo zagotavljala kakovostno vodenje in razvoja bioprocesov, 
tako v šaržnih kot v dohranjevalnih in kontinuirnih kultivacijah
na tem tehnično zelo zahtevnem področju, ki predstavlja osnovo 
za vse tradicionalne biotehnologije (vino, pivo, antibiotiki ...) in 
sodobne bioprocese na področju proizvodnje zdravilnih
učinkovin in servisiranja človekovega okolja.  Biorekatorski sistem je 
primeren za kultivacijo mikrobnih kultur, predvsem bakterij, kvasovk in nitastih gliv. </t>
  </si>
  <si>
    <t>Bioreactor system offers high quality process development support
 including batch and continual bioprocess development in the technically
 demanding area of traditional biotechnological processed such as
 technology of vine and beer production as well as process development
 of active substances  and antibiotics in general. The vessels are suitable
 for cultivation of microbial cultures such as bacteria, yeasts and filamentous fungi.</t>
  </si>
  <si>
    <t>3501819 3501251 3503537</t>
  </si>
  <si>
    <t>http://www.bf.uni-lj.si/index.php?eID=dumpFile&amp;t=f&amp;f=22312&amp;token=2134c22e2d4ea338950e1d9ec9ea241f18314694</t>
  </si>
  <si>
    <t>EU Topcapi</t>
  </si>
  <si>
    <t>Hrvoje Petković</t>
  </si>
  <si>
    <t>L7-8277</t>
  </si>
  <si>
    <t>Nataša Poklar</t>
  </si>
  <si>
    <t>Raziskovalci na začetku kariere 2.0</t>
  </si>
  <si>
    <t>Luka Kranjc</t>
  </si>
  <si>
    <t>Polona Jamnik</t>
  </si>
  <si>
    <t>18511</t>
  </si>
  <si>
    <t>Čitalec mikrotitrskih plošč</t>
  </si>
  <si>
    <t>Microplate reader Safire 2 (Tecan)</t>
  </si>
  <si>
    <t>15440,12</t>
  </si>
  <si>
    <t xml:space="preserve">Oprema je 10% na razpolago za zunanje uporabnike.
Predhodni dogovor oz. rezervacija termina za delo z opremo.
Cena določena po trenutno veljavnem ceniku BF oz.
po ustreznem dogovoru z uporabnikom opreme ali storitev. 
</t>
  </si>
  <si>
    <t>The equipment is 10% available to external users. Reservation in advance is mandatory for appointment to operate with the equipment. The price is formed according to the contents with the trustee or determined by the currently valid price list or BF.</t>
  </si>
  <si>
    <t>Čitalec mikrotitrskih plošč omogoča merjenje absorbance, fluorescence in luminiscence in je tako primeren za preučevanje procesov tako na celični kot tudi molekularni ravni (npr. merjenje znotrajcelične oksidacije, metabolne aktivnosti, živosti, encimskih aktivnosti, apoptoze, itd.)</t>
  </si>
  <si>
    <t>Microplate reader enables measurement of absorbance, fluorescence and luminiscence and therefore it is suitable for studying processes at cellular as well as at molecular level (measurement of intracellular oxidation, metabolic activity, viability, enzyme activity, apoptosis, etc.)</t>
  </si>
  <si>
    <t>3502561</t>
  </si>
  <si>
    <t>http://www.bf.uni-lj.si/index.php?eID=dumpFile&amp;t=f&amp;f=22232&amp;token=86a45a9bd7a45426cd0a17e0c1f390dad247c5e4</t>
  </si>
  <si>
    <t>Ines Mandić-Mulec</t>
  </si>
  <si>
    <t xml:space="preserve">Nataša Poklar Ulrih           </t>
  </si>
  <si>
    <t>Varian Cary ECLIPSE Fluorescenčni spektrometer s čitalcem plošč in priborom</t>
  </si>
  <si>
    <t xml:space="preserve">Varian Cary ECLIPSE fluorescence spectrophotometer with microplate reader </t>
  </si>
  <si>
    <t>The equipment is 10% of the time available for external users. Price is determined by the current price list of BF or in agreement with the trustee.</t>
  </si>
  <si>
    <t>Proučevanje interakcij med molekulami, stabilnosti in kinetike. Metoda je primerna za študij manjših molekul, makromolekul in kompleksnejših matriksov.</t>
  </si>
  <si>
    <t>The method is applied for  studing  the interactions between molecules, stability and kinetics. The method can be applied to study small molecules and macromolecules as well as complex matrics (e.g. food)..</t>
  </si>
  <si>
    <t>3502471 3502562</t>
  </si>
  <si>
    <t>http://www.bf.uni-lj.si/index.php?eID=dumpFile&amp;t=f&amp;f=22226&amp;token=af7337677f21ffddc46a5cecfd5852bf8ec73243</t>
  </si>
  <si>
    <t>V4-1621</t>
  </si>
  <si>
    <t>Poklar/ Butinar</t>
  </si>
  <si>
    <t>V4-1611</t>
  </si>
  <si>
    <t>Poklar/ Čeh</t>
  </si>
  <si>
    <t>Poklar/ Šnajder</t>
  </si>
  <si>
    <t xml:space="preserve">Nataša Poklar Ulrih (Nataša Šegatin) </t>
  </si>
  <si>
    <t>Večfunkcionalni sistem za merjenje prevodnosti in dielektrične konstante Precision LCR Meter E4980A z enoto E5062A</t>
  </si>
  <si>
    <t xml:space="preserve">Multifunctional measuring system  for electrical conductivity
and dielectric  properties-Agilent E4980A
precision LCR meter  with E5062A Network Analyzer 
</t>
  </si>
  <si>
    <t>101153,26</t>
  </si>
  <si>
    <t xml:space="preserve">Avektis d. o. o.
-predstavnik Agilent Technologies
v SLO
</t>
  </si>
  <si>
    <t>Proučevanje interakcij med med molekulami, stabilnosti in kinetike.
Študij električnih in dielektričnih lastnosti biološko in tehnološko 
pomembnih snovi v odvisnosti od temperature, frekvence, koncentracije.
Študij vpliva kemijske sestave snovi,  npr. živila, na njegove lastnosti 
pri izpostavljanju mikrovalovom, omskemu segrevanju, 
visokonapetostnim pulzom – raznovrstne aplikacije.</t>
  </si>
  <si>
    <t xml:space="preserve">The method is applyied for  studing  the interactions between molecules, stability and kinetics. Study of electric  and dielectric properties of biologicaly and technologicaly important compounds as a function of temperature, frekvence and concentration.The impact of the chemical composition on the food properties after radiation with microwave, thermal heating and other applications.  
</t>
  </si>
  <si>
    <t>3503570   3503532</t>
  </si>
  <si>
    <t>http://www.bf.uni-lj.si/index.php?eID=dumpFile&amp;t=f&amp;f=22228&amp;token=d2417a3faf7764e983b74749ebd1f3957f8ad44d</t>
  </si>
  <si>
    <t>Poklar/ Anderluh</t>
  </si>
  <si>
    <t>Diferenčni dinamični kalorimeter: Nano DSC Series III</t>
  </si>
  <si>
    <t>2005</t>
  </si>
  <si>
    <t>Diferential dinamic Calorimetry: Nano DSC series III</t>
  </si>
  <si>
    <t>71636,84</t>
  </si>
  <si>
    <t xml:space="preserve">Oprema je 20% na razpolago za zunanje uporabnike.
Predhodni dogovor oz. rezervacija termina za delo z opremo.
Cena določena po trenutno veljavnem ceniku BF oz.
po ustreznem dogovoru z uporabnikom opreme ali storitev. </t>
  </si>
  <si>
    <t>The equipment is10% of the time available for external users. Price is determined by the current price list of BF or in agreement with the trustee.</t>
  </si>
  <si>
    <t>DSC je namenjen proučevanju konformacijskih prehodov in termične stabilnosti bioloških makromolekul; vplivu različnih ligandov (antibiotiki, denaturanti, kovine, antioksidanti) na stabilnost proteinov,  DNA, in modelnih membran.</t>
  </si>
  <si>
    <t xml:space="preserve">DSC is used for studing the conformational changes and thermal stability of proteins, DNA, lipids and polysacharide as well as the interactions between macromolecules and ligands including antibiotics, denaturants, metals, antioxidants etc. </t>
  </si>
  <si>
    <t>3502689 3502688</t>
  </si>
  <si>
    <t>http://www.bf.uni-lj.si/index.php?eID=dumpFile&amp;t=f&amp;f=22229&amp;token=62896d4770cddee2e67c18361be384a79064e1fe</t>
  </si>
  <si>
    <t xml:space="preserve">Sonja Smole Možina  </t>
  </si>
  <si>
    <t>07030</t>
  </si>
  <si>
    <t>iQ - Check Real-time PCR System (ABI PRISM 7500)</t>
  </si>
  <si>
    <t xml:space="preserve">Instrument ABI 
PRISM® 7500 SDS </t>
  </si>
  <si>
    <t>Oprema je 30 % na razpolago za zunanje uporabnike. Obvezna je predhodna rezervacija termina za delo z opremo. Cena se oblikuje glede na vsebino del s skrbnikom opreme.</t>
  </si>
  <si>
    <t>The equipment is 30% available to external users. Reservation in advance is mandatory for appointment to operate with the equipment. The price is formed according to the contents with the trustee.</t>
  </si>
  <si>
    <t>Sistem omogoca izvajanje temperaturno-casovnih ciklov za kvantitativen PCR z mnogimi aplikacijami (na primer relativna, absolutna kvantifikacija, analiza izražanja genov, +/- preiskave z internimi pozitivnimi kontrolami)</t>
  </si>
  <si>
    <t>System allows to perform thermal cycling giving run times for quantitative real-time PCR applications (i.e. relative, absolute quantification, gene expression analysis, +/- assays utilizing internal positive controls).</t>
  </si>
  <si>
    <t>http://www.bf.uni-lj.si/index.php?eID=dumpFile&amp;t=f&amp;f=22313&amp;token=78a8fd7b2d84e1262d50e63da212fdbe92c7abab</t>
  </si>
  <si>
    <t>J4-7637</t>
  </si>
  <si>
    <t>J4-7608</t>
  </si>
  <si>
    <t>Emil Zlatić</t>
  </si>
  <si>
    <t>00927</t>
  </si>
  <si>
    <t>Plinski kromatograf z masno selektivnim detektorjem Agilent GC/MS 7890/5975C</t>
  </si>
  <si>
    <t>Gas chromatograph with mass selective detector Agilent GC/MS 7890/5975C</t>
  </si>
  <si>
    <t>Za zunanje uporabnike je na voljo 10 % zmogljivosti opreme, termin in cena uporabe sta po dogovoru.</t>
  </si>
  <si>
    <t>The equipment is 10 % available for use to external users . Charges for equipment usage is formed in agreement with the trustee.</t>
  </si>
  <si>
    <t xml:space="preserve">Plinska kromatografija sklopljena z masno spektrometrijo je zelo pogosto uporabljena tehnika za separacijo, identifikacijo in kvantifikacijo hlapnih spojin v živilih. Oprema se v glavnem uporablja za analizo arom, maščobnih kislin, pesticidov itd... </t>
  </si>
  <si>
    <t>Gas chromatography coupled to mass spectrometry is very often used for separation, identification and quantification of volatile compounds in food. Typical use of the equipment is for aroma profiling, quantification of fatty acid and pesticides.</t>
  </si>
  <si>
    <t>http://www.bf.uni-lj.si/index.php?eID=dumpFile&amp;t=f&amp;f=22225&amp;token=7d5812aab5cb0975998dd23c31b2d0b2d70010c4</t>
  </si>
  <si>
    <t>Rajko Vidrih</t>
  </si>
  <si>
    <t>V4-1412</t>
  </si>
  <si>
    <t>Stopar</t>
  </si>
  <si>
    <t>TPV,TMV</t>
  </si>
  <si>
    <t>Tekočinski kromatograf za Masno selektivni detektor MSD - Trap model VL komplet</t>
  </si>
  <si>
    <t>Trap model VL komplet</t>
  </si>
  <si>
    <t>LC-MS/MS sistem lahko loči in identificira predvsem nehlapne spojine vzorca. Inštrument lahko analizira polifenole, pesticide, aminokisline, mikotoksine, antibiotike in druge polarne metabolite.</t>
  </si>
  <si>
    <t xml:space="preserve">LC-MS/MS system can separate and identify sample compounds that are not volatile. The instrument can analyze polyphenols, pesticides, amino acids, mycotoxines, antibiotics and other polar metabolites. </t>
  </si>
  <si>
    <t>3502563, 3502567</t>
  </si>
  <si>
    <t>605</t>
  </si>
  <si>
    <t>Masni spektrometer z induktivno sklopljeno plazmo (Agilent 7900 ICP-MS)</t>
  </si>
  <si>
    <t>Inductively coupled plasma mass spectrometer (Agilent 7900 ICP-MS)</t>
  </si>
  <si>
    <t>183.228,56</t>
  </si>
  <si>
    <t>Inštrument trenutno ni na voljo zunanjim uporabnikom.</t>
  </si>
  <si>
    <t>Instrument is currently not available to external users.</t>
  </si>
  <si>
    <t>ICP-MS oprema omogoča določanje elementne sestave živil.</t>
  </si>
  <si>
    <t>ICP-MS equipment is used for elemental analysis in food.</t>
  </si>
  <si>
    <t>3504601</t>
  </si>
  <si>
    <t>17,55</t>
  </si>
  <si>
    <t>62,45</t>
  </si>
  <si>
    <t>Hrvoje Petković (Neža Čadež)</t>
  </si>
  <si>
    <t>Sistem za molekularno biološko identifikacijo mikroorganizmov in njihove aktivnosti: Elektroforetski sitem in programska oprema za obdelavo analitskih podatkov</t>
  </si>
  <si>
    <t>2006, 2014</t>
  </si>
  <si>
    <t xml:space="preserve">Molecular identification and typing of microorganisms with aditional electrophoretic gels processing </t>
  </si>
  <si>
    <t>5582,68</t>
  </si>
  <si>
    <t xml:space="preserve">Oprema je 10% na razpolago za zunanje uporabnike.
Predhodni dogovor oz. rezervacija termina za delo z opremo.
Cena določena po trenutno veljavnem ceniku BF oz.
po ustreznem dogovoru s skrbnikom. 
</t>
  </si>
  <si>
    <t>The equipment is 10% available to external users.  Prior agreement or reservation an appointment with trustee should be made. Price determined by the currently valid price list or BF</t>
  </si>
  <si>
    <t>Molekularna identifikacija in tipizacija mikroorganizmov z nadaljno računalniško obdelavo elektroferogramov.</t>
  </si>
  <si>
    <t>Molecular identification and typing of microorganisms with aditional electrophoretic gels processing by using computer program.</t>
  </si>
  <si>
    <t>3503301 3503304 3504086 3503297 3503269</t>
  </si>
  <si>
    <t>18,64</t>
  </si>
  <si>
    <t>0,00</t>
  </si>
  <si>
    <t>6,39</t>
  </si>
  <si>
    <t>12,25</t>
  </si>
  <si>
    <t>58,31</t>
  </si>
  <si>
    <t>http://www.bf.uni-lj.si/index.php?eID=dumpFile&amp;t=f&amp;f=22308&amp;token=287fcb592a748ac3c844dbb2c73f4fdb5cb1f87d</t>
  </si>
  <si>
    <t xml:space="preserve">L7-8277  </t>
  </si>
  <si>
    <t xml:space="preserve">L4-8222  </t>
  </si>
  <si>
    <t>Neža Čadež</t>
  </si>
  <si>
    <t>IC-ZIM</t>
  </si>
  <si>
    <t>TOPCAPI</t>
  </si>
  <si>
    <t>602</t>
  </si>
  <si>
    <t>Ines Mandić-Mulec (Simona Leskovec)</t>
  </si>
  <si>
    <t>05993</t>
  </si>
  <si>
    <t>Mikropretočni analizator 8CFA Microflow Analyzer)</t>
  </si>
  <si>
    <t>Allaince Instruments Contimous Flow  Analyzer</t>
  </si>
  <si>
    <t>47502,96</t>
  </si>
  <si>
    <t>Oprema je na voljo zunanjim uporabnikom po predhodnem dogovoru. Dela lahko samo operater.</t>
  </si>
  <si>
    <t>The equipment is available to external users by prior arrangement. Operator can only work.</t>
  </si>
  <si>
    <t>Določanje vsebnosti ionskih oblik dušika (amonij, nitrat, nitrit) v okoljskih vzorcih</t>
  </si>
  <si>
    <t>Determination of ionic forms of nitrogen (ammonium, nitrate, nitrite) in environemntal samples</t>
  </si>
  <si>
    <t>3502685</t>
  </si>
  <si>
    <t>25,5</t>
  </si>
  <si>
    <t>25.5</t>
  </si>
  <si>
    <t>21</t>
  </si>
  <si>
    <t>46,5</t>
  </si>
  <si>
    <t>10%</t>
  </si>
  <si>
    <t>http://www.bf.uni-lj.si/index.php?eID=dumpFile&amp;t=f&amp;f=22218&amp;token=b201fb8157743a0ace41976142e5c72036f250df</t>
  </si>
  <si>
    <t>P4-0116 Ines Mandić Mulec</t>
  </si>
  <si>
    <t>Pedagoška dejavnost</t>
  </si>
  <si>
    <t>Ines Mandić-Mulec (Tjaša Danevčič)</t>
  </si>
  <si>
    <t>Multifermentorski sistem MINIFORS, Infors</t>
  </si>
  <si>
    <t>2003</t>
  </si>
  <si>
    <t>Bioreactor system Minifors Infors</t>
  </si>
  <si>
    <t>70553,31</t>
  </si>
  <si>
    <t xml:space="preserve">Oprema je na voljo zunanjim uporabnikom po predhodnem dogovoru. </t>
  </si>
  <si>
    <t>The equipment is available to external users by prior arrangement.</t>
  </si>
  <si>
    <t>Rast mikroorganizmov pod kontroliranimi rastnimi pogoji (tok nutrientov, temperatura, pH, aeracija, mešanje)</t>
  </si>
  <si>
    <t>The microorganisms growth under controled conditions (nutrients flow, pH, aeration, mixing, temperature)</t>
  </si>
  <si>
    <t>3502305 3502306</t>
  </si>
  <si>
    <t>http://www.bf.uni-lj.si/index.php?eID=dumpFile&amp;t=f&amp;f=22221&amp;token=ee943c9899107794df2cd1e96d897bf7943f12f4</t>
  </si>
  <si>
    <t>J4-7637 Ines Mandić Mulec</t>
  </si>
  <si>
    <t>Ines Mandić-Mulec (Iztok Dogša)</t>
  </si>
  <si>
    <t>Raziskovalni mikroskop za epifluorescenco in fazni kontrast</t>
  </si>
  <si>
    <t>2008 in 2016</t>
  </si>
  <si>
    <t>ZEISS Axio Observer Z1</t>
  </si>
  <si>
    <t>265711,77</t>
  </si>
  <si>
    <t>Paket 13 in Paket 16</t>
  </si>
  <si>
    <t>Oprema je na voljo zunanjim uporabnikom po predhodnem dogovoru. Delate lahko sami ali z operaterjem.</t>
  </si>
  <si>
    <t>The equipment is available to external users by prior arrangement. You can work alone or with an operator.</t>
  </si>
  <si>
    <t>Preglejevanje okoljskih in laboratorijskih vzorcev z evkariontskimi ali prokariontskimi organizmi. Flourescenčna mikroskopija, diferencialni kontrast, fazni kontrast, belo polje. Možnost štetja organizmov in zajemanja slike, flourescenčna kvantifikacija. FISH, ekspresija flourescečnih proteinov.</t>
  </si>
  <si>
    <t xml:space="preserve">Obseravtion of environemntal and laboratory samples (eukaryotic or prokaryotic organisms). Fluorescence microscopy, DIC, PH, bright-wield. Cell counts, image aquistion, fluorescence quantification,FISH, fluorescent protein expression. </t>
  </si>
  <si>
    <t>3503542</t>
  </si>
  <si>
    <t>47,85</t>
  </si>
  <si>
    <t xml:space="preserve"> 2,85</t>
  </si>
  <si>
    <t>68,85</t>
  </si>
  <si>
    <t>100%</t>
  </si>
  <si>
    <t>31,1</t>
  </si>
  <si>
    <t>http://www.bf.uni-lj.si/index.php?eID=dumpFile&amp;t=f&amp;f=22233&amp;token=ca1e64444e8cefc90aed676a7bf26de63c8b5cc0</t>
  </si>
  <si>
    <t>Iztok Dogša, Ines Mandić Mulec, Polonca Štefanič, Tjaša Danevčič, Barbara Kraigher</t>
  </si>
  <si>
    <t>Polonca Štefanić, Ines Mandić Mulec, Iztok Dogša, Tjaša Danevčič, Barbara Kraigher</t>
  </si>
  <si>
    <t>J4-9302 Ines Mandić Mulec</t>
  </si>
  <si>
    <t>J4-8228 štefanič Polonca</t>
  </si>
  <si>
    <t>Štefanič Polonca</t>
  </si>
  <si>
    <t>Iztok Dogša, Polonca Štefanič</t>
  </si>
  <si>
    <t>Andreja Čanžek Majhenič</t>
  </si>
  <si>
    <t>Sistem za PCR v realnem času s 5-6 optičnimi filtri in možnostjo merjenja HRM - tališčne točke, z visoko rezolucijo</t>
  </si>
  <si>
    <t>CFX96 TOUCH SYSTEM Real-Time PCR Detection System, Modular Thermal Cycler Platform with Precision Melt Analysis Software</t>
  </si>
  <si>
    <t xml:space="preserve">Oprema je dostopna (v obsegu 40 % zmogljivosti)  tudi za zunanje uporabnike, na Oddelku za zootehniko, Groblje 3, Domžale. 
Termin in cena uporabe po dogovoru s skrbniki.  
</t>
  </si>
  <si>
    <t>The equipment is available (40% of capacity) also for external users, at the Department of Animal Science, Groblje 3, Domžale. The term and price of use by agreement with the administrators.</t>
  </si>
  <si>
    <t>Določevanje količine pomnoženih odsekov DNA v realnem času s pomočjo verižne reakcije s polimerazo (PCR) ter ločevanje PCR pomnožkov z različnim nukleotidnim zaporedjem na osnovi talilne krivulje.</t>
  </si>
  <si>
    <t>Real time quantification of PCR amplified target DNA segments and high resolution melt (HRM)  analysis of the PCR amplicons by melt curve based on their different composition, length, GC content.</t>
  </si>
  <si>
    <t>4010897    4010899    4010900</t>
  </si>
  <si>
    <t>http://www.bf.uni-lj.si/index.php?eID=tx_nawsecuredl&amp;u=0&amp;g=0&amp;t=1553188552&amp;hash=fbe44da1b1be42f3298c0d3c5b9ecc1ed8efc4d0&amp;file=fileadmin/datoteke/znanstveno_in_mednarodno/raziskovalno/Raziskovalna_oprema/Sistem_za_PCR_SLO.pdf</t>
  </si>
  <si>
    <t>P17-174</t>
  </si>
  <si>
    <t>L3-8213</t>
  </si>
  <si>
    <t>Z3-8198</t>
  </si>
  <si>
    <t>Primož Treven</t>
  </si>
  <si>
    <t>V4-1613</t>
  </si>
  <si>
    <t xml:space="preserve">Bojana Bogovič Matijašić </t>
  </si>
  <si>
    <t>MBSAn (Modularni paralelni bioreaktorski sistem za preučevanje (mikro)bioloških procesov in mikrobiomov iz anaerobnih okolij)</t>
  </si>
  <si>
    <t xml:space="preserve"> Modular parallel bioreactor system for the study of (micro) biological processes in anaerobic environments</t>
  </si>
  <si>
    <t xml:space="preserve">Oprema je dostopna (v obsegu 20 % zmogljivosti)  tudi za zunanje uporabnike, na Oddelku za zootehniko, Groblje 3, Domžale. 
Obvezen je predhoden dogovor s skrbnikom opreme. Cena uporabe po dogovoru (odvisno od trajanja in zahtevnosti poskusa, itd.). 
</t>
  </si>
  <si>
    <t xml:space="preserve">The equipment is  available (20% of capacity)  to external users at at the Department of Animal Science, Groblje 2, 1230 Domžale. Reservation in advance is mandatory. The price depends on the duration and nature of the experiment. </t>
  </si>
  <si>
    <t xml:space="preserve">Sistem, ki je sestavljen iz 4 bioreaktorskih posod  z delovnim volumnom 300 - 1000 ml, omogoča regulacijo temperature, pH, mešanja ter vzorčenje tekočih in plinastih vzorcev.  Bioreaktorji lahko delujejo paralelno na kontinuirni način, šaržni način ali na način z dohranjevanjem.  Sistem omogoča vodenje in proučevanje anaerobnih procesov in natančno merjenje količine in koncentracije proizvedenih plinov (CH4 in H2). 
</t>
  </si>
  <si>
    <t xml:space="preserve">The bioreactor system is fully equipped with 4 culture vessels  (300-100 mL working volume) with freely  configurable pumps, pH and pO2 sensors, two fully automatic gas lines with mass flow controllers. The system allows the study of anaerobic processes and precise measurement of the quantity and concentration of produced gases (CH4 and H2). </t>
  </si>
  <si>
    <t>http://www.bf.uni-lj.si/index.php?eID=tx_nawsecuredl&amp;u=0&amp;g=0&amp;t=1553188552&amp;hash=4166c8397529220929d35f9efcf216199e6a17b2&amp;file=fileadmin/datoteke/znanstveno_in_mednarodno/raziskovalno/Raziskovalna_oprema/MBSAn_SLO.pdf</t>
  </si>
  <si>
    <t>P17-073</t>
  </si>
  <si>
    <t>Beti Vidmar</t>
  </si>
  <si>
    <t xml:space="preserve">Hrvoje Petković </t>
  </si>
  <si>
    <t>Analitski aparat HPLC</t>
  </si>
  <si>
    <t>HPLC - High Performance Liquid Chromatography</t>
  </si>
  <si>
    <t>Oprema je lahko do 30 % na razpolago za zunanje uporabnike. Obvezna je predhodna rezervacija termina. Potrebno je podati informacijo o naravi materiala za analizo in št. vzorcev. Cena se oblikuje glede na vsebino del s skrbnikom opreme.</t>
  </si>
  <si>
    <t>The equipment is up to 30% available to external users.  Prior reservation or an appointment with trustee should be made. Information about namber and nature of samples is needed. Price is determined by the currently valid price list or BF or in agreement with the trustee.</t>
  </si>
  <si>
    <t>Analize različnih substratov, gojišč in aktivnih molekul, spremljanje sinteze bioaktivnih molekul in
farmacevtskih učinkovin tekom proizvodnega procesa</t>
  </si>
  <si>
    <t xml:space="preserve">Bioreactor system offers high quality process development support
 including batch and continuous bioprocess development of active substances  and antibiotics in general. </t>
  </si>
  <si>
    <t>15-35€, odvisno od priprave in št. Vzorcev, dela lahko samo operater</t>
  </si>
  <si>
    <t>http://www.bf.uni-lj.si/index.php?eID=tx_nawsecuredl&amp;u=0&amp;g=0&amp;t=1551861954&amp;hash=a45c6ea4a061792614b85adf588408080e91a467&amp;file=fileadmin/datoteke/znanstveno_in_mednarodno/raziskovalno/Raziskovalna_oprema/HPLC_Thermo_UltiMate__sistem_tekocinske_kromatografije_pri_visokih_tlakih.pdf</t>
  </si>
  <si>
    <t xml:space="preserve">J4-8226       </t>
  </si>
  <si>
    <t>Petković</t>
  </si>
  <si>
    <t>Topcapi</t>
  </si>
  <si>
    <t xml:space="preserve">MR Slemc  </t>
  </si>
  <si>
    <t xml:space="preserve">Era net </t>
  </si>
  <si>
    <t xml:space="preserve">Ines Mandić-Mulec </t>
  </si>
  <si>
    <t>Chlimate chamber</t>
  </si>
  <si>
    <t xml:space="preserve">Oprema je na voljo zunanjim uporabnikom le v souporabi in po predhodnem dogovoru. </t>
  </si>
  <si>
    <t>Rast mikroorganizmov in rastlin z uravnavanjem temperature, vlage in svetlobe.</t>
  </si>
  <si>
    <t>Growth of the microorganisms and plants with controlled temperature, moisture and light</t>
  </si>
  <si>
    <t>5,2</t>
  </si>
  <si>
    <t>26,2</t>
  </si>
  <si>
    <t>Mandić Mulec Ines, Polonca Štefanič, Katarina Belcijan</t>
  </si>
  <si>
    <t xml:space="preserve">J4-8228 </t>
  </si>
  <si>
    <t>Polonca Štefanič, Katarina Belcijan</t>
  </si>
  <si>
    <t>J4-9302</t>
  </si>
  <si>
    <t>Mandić-Mulec Ines, Polonca Štefanič, Katarina Belcijan</t>
  </si>
  <si>
    <t xml:space="preserve">Pedagoško delo </t>
  </si>
  <si>
    <t>Polonca Štefanič, Mandić-Mulec Ines</t>
  </si>
  <si>
    <t>Maja Jurc</t>
  </si>
  <si>
    <t>02491</t>
  </si>
  <si>
    <t>Oprema za fitopatološki laboratorij (sestavni del Laboratorija za zdravje gozda BF-G)</t>
  </si>
  <si>
    <t>Equipment for phytopathological laboratory (an integral part of the Laboratory for Forest Health BF-G)</t>
  </si>
  <si>
    <t>Oprema je namenjena raziskovalnemu delu programske skupine P4-0059 in izobraževanju dodiplomskih in podiplomskih študentov.</t>
  </si>
  <si>
    <t>Equipment serves for basic research  of the program group P4-0059 and and for demonstrations for undergraduate and postgraduate students.</t>
  </si>
  <si>
    <t>Osnovna oprema za razvoj fitopatološkega laboratorija, ki bo omogočala izolacijo gliv in drugih patogenih organizmov v čiste kulture ter gojenje teh organizmov v kontroliranih pogojih.</t>
  </si>
  <si>
    <t>The basic equipment for the development of a phytopathological laboratory that will enable the isolation of fungi and other pathogenic organisms into pure cultures and the cultivation of these organisms in controlled conditions.</t>
  </si>
  <si>
    <t>Digitalni mikroskop za analizo površin lesa in lignoceluloznih kompozitov</t>
  </si>
  <si>
    <t>Digital microscope for surface analysis of wood and lignocelulosic materials</t>
  </si>
  <si>
    <t>Prostostoječi digitalni, laserski konfokalni
mikroskop za analizo površin
2. Povečave med 10 × in 5000 ×
3. Omogoča delo s suhimi ali mokrimi vzorci pri
okoljskih pogojih
4. Analiza površin
5. Zajem slike preko laserja in digitalno
6. Delovna mizica z možnostjo pomika v štirih oseh
(x, y, z, r)</t>
  </si>
  <si>
    <t>Stand alone digital, laser confocal microscope for
analysis of wood, wood based composites …
2. Due to the specification related to analysis of
wood, it enables analysis in wet and dry conditions,
observation of composites, nanoparticles in wood
3. Magnification range 10 × - 5000 ×
4. Surface analysis
5. Image acquisition with laser and digitally – true
colours
6. Combined imaging with various detectors
7. Working table with movement in four axes (x, y, z,
r), motorized movement in axes x, y, z.</t>
  </si>
  <si>
    <t>http://www.bf.uni-lj.si/index.php?eID=tx_nawsecuredl&amp;u=0&amp;g=0&amp;t=1551823187&amp;hash=c835926fa6bd157afc0f5db86a663f849d06d68e&amp;file=fileadmin/datoteke/znanstveno_in_mednarodno/raziskovalno/Raziskovalna_oprema/Digitalni_mikroskop_za_analizo_povrsin_lesa_in_lignoceluloznih_kompozitov_SLO.pdf</t>
  </si>
  <si>
    <t xml:space="preserve">Miha Humar, Davor Kržišnik, Boštjan Lesar, Sergej Medved, Milan Šernek, Andreja Žagar, </t>
  </si>
  <si>
    <t>Woolf / Projekt pametne specializacije</t>
  </si>
  <si>
    <t>Samo Grbec, Angela Balzano, Miha Humar, Davor Kržišnih, Boštjan Lesar</t>
  </si>
  <si>
    <t xml:space="preserve">Applause </t>
  </si>
  <si>
    <t>Miha Humar, Davor Kržišnik</t>
  </si>
  <si>
    <t>Plazma solution (MCA)</t>
  </si>
  <si>
    <t>Sebastian Dahle</t>
  </si>
  <si>
    <t xml:space="preserve">Individualno raziskovalno dleo </t>
  </si>
  <si>
    <t>Kromatografski sistem FPLC NGC Quest</t>
  </si>
  <si>
    <t>FPLC chromatography system NGC Quest</t>
  </si>
  <si>
    <t xml:space="preserve">Sistem FPLC omogoča avtomatizirano ločevanje proteinov glede na njihovo velikost, naboj, hidrofobnost ali afiniteto do nosilca, na principu različnih izvedb tekočinske kromatografije. Uporablja se za pripravo čistih proteinskih vzorcev ter analize velikosti in agregacije proteinov.  </t>
  </si>
  <si>
    <t>FPLC system enables various types of liquid chromatographic techniques for automated separation of proteins based on protein size, charge, hydrophobicity or matrix affinity. The system is used for preparation of pure protein samples and analysis of protein size and aggregation.</t>
  </si>
  <si>
    <t>http://www.bf.uni-lj.si/index.php?eID=tx_nawsecuredl&amp;u=0&amp;g=0&amp;t=1552040840&amp;hash=b29dca45b108dea47dfc049b74800ab462ccd739&amp;file=fileadmin/datoteke/znanstveno_in_mednarodno/raziskovalno/Raziskovalna_oprema/Kromatografski_sistem_FPLC_NGC_QuestTM_SLO.pdf</t>
  </si>
  <si>
    <t>Miha Bahun, Marko Šnajder</t>
  </si>
  <si>
    <t>J4-8226</t>
  </si>
  <si>
    <t>Marko Šnajder</t>
  </si>
  <si>
    <t>Masni spektrometer z ionsko pastjo in HPLC sistemom</t>
  </si>
  <si>
    <t>oprema je prvenstveno namenjena  raziskavam v programski skupini Hortikultura P4-0013</t>
  </si>
  <si>
    <t>the equpment is mainly for research purpose of program group Horticulture P4-0013</t>
  </si>
  <si>
    <t>kvalitativna analiza nizkomolekularnih organski snovi rastlinskega izvora</t>
  </si>
  <si>
    <t>qualitative identification of low-molecular organic compounds in plant materials</t>
  </si>
  <si>
    <t>P4-0014</t>
  </si>
  <si>
    <t>Branka Mozetič Vodovpivec</t>
  </si>
  <si>
    <t>Gorazd Štumberger</t>
  </si>
  <si>
    <t>56315, 56314, 56312,
56313</t>
  </si>
  <si>
    <t>46329,46334, 45872, 45994, 45700,  46038,46081, 46084,46083, 46082</t>
  </si>
  <si>
    <t>L2-1835</t>
  </si>
  <si>
    <t>L2-2611</t>
  </si>
  <si>
    <t>Simon Pevec</t>
  </si>
  <si>
    <t>paket 17-96</t>
  </si>
  <si>
    <t>https://www.kis.si/Cenik_storitev_KIS_1/</t>
  </si>
  <si>
    <t>paket 17-191</t>
  </si>
  <si>
    <t>paket 17-59</t>
  </si>
  <si>
    <t>paket 18-156</t>
  </si>
  <si>
    <t>paket 18-148</t>
  </si>
  <si>
    <t>paket 18-128</t>
  </si>
  <si>
    <t>System for high-resolution genomic analysis</t>
  </si>
  <si>
    <t>Follow-up fast and extremely fast phenomena in laboratory, industrial and natural environment when you recorded with tens of thousands of frames per second. Allows you to record even through a microscope up to 1500 times zoom.</t>
  </si>
  <si>
    <t>Access to equipment is in the domain head of the Laboratory. Contact: rok.petkovsek@fs.uni-lj.si</t>
  </si>
  <si>
    <t>Laser sources with equipment designed for research of laser machining processes and laser measurement methods.</t>
  </si>
  <si>
    <t>Access to equipment is in the domain head of the laboratory. Contact: cem@fs.uni-lj.si</t>
  </si>
  <si>
    <t>SEM - electron microscopy, EDS analysis, WDS analysis, tensile test up to 45 kN, bending and pressure testing, testing of glued and welded joints, fatigue testing, to determine / or nec. crack propagation speed, determine the resistance of materials and surface protective layers against corrosion. The possibility of using different types of corrosive media with different concentrations.</t>
  </si>
  <si>
    <t>Possible in accordance with the agreement, contact: cem@fs.uni-lj.si</t>
  </si>
  <si>
    <t>Access to the equipment have industry development center CRV and other partners in the laboratory LAVEK UL-FS, with which we cooperate on joint development and research projects. Contact: marko.nagode@fs.uni-lj.si</t>
  </si>
  <si>
    <t>Measurement and computer equipment that was purchased as part of the package 12, is intended solely for the experimental and numerical evaluation of the behavior of structures, which are burdened with extreme mechanical stress (eg, vehicle collision). The experimental equipment comprises triaxial  with universal modules for signal conditioning, speed camera and laser sensor displacements. Equipment for numerical scale software for the simulation of highly dynamical phenomena, and the appropriate extension hardware.</t>
  </si>
  <si>
    <t>Access to equipment is in the domain head of the laboratory. Contact miha.brojan@fs.uni-lj.si</t>
  </si>
  <si>
    <t>It is used to analyze the mechanical properties of materials.</t>
  </si>
  <si>
    <t>Direct contact with the administrator for each case. Contact: edvard.govekar@fs.uni-lj.si</t>
  </si>
  <si>
    <t>The equipment used in capturing and analyzing data.</t>
  </si>
  <si>
    <t>Purchased laser source opens up new possibilities for advanced material processing. Due to short laser pulses (duration less than 10 ps) and a relatively high average power (6 W) allows research on advanced functionalization of surfaces, microdrilling, minimization of heat-affected zone, micro-processing of heat-sensitive materials, and cold laser marking.</t>
  </si>
  <si>
    <t>STROJ TRGALNI ZWICK Z100-SN S PRIBOROM-NADGRADNJA</t>
  </si>
  <si>
    <t>Sistem omogoča določevanje molske mase proteinov in nanodelcev in raztopini v območju 10000 Da – 1MDa.</t>
  </si>
  <si>
    <t xml:space="preserve">Večina projektov CINDI Slovenija s področja preventive (http://www.cindi-slovenija.net);  Evropska mreža telesne dejavnosti za krepitev zdravja (angl. European Health Enhancing Physical Activity Network= HEPA EUROPE Network), sedež: regionalna WHO pisarna evropske regije, Kopenhagen, Danska; UKK inštitut, Tampere, Finska.   </t>
  </si>
  <si>
    <r>
      <t>Paket 16</t>
    </r>
    <r>
      <rPr>
        <sz val="8"/>
        <rFont val="Arial"/>
        <family val="2"/>
        <charset val="238"/>
      </rPr>
      <t>: 38.613,70 (22 %)
Sofinaciranje ARRS P4-0053: 20.000,00 (11,5%)
Sofinanciranje trg VF: 15.847,85 (66.5%)</t>
    </r>
    <r>
      <rPr>
        <sz val="10"/>
        <rFont val="Arial"/>
        <family val="2"/>
        <charset val="238"/>
      </rPr>
      <t xml:space="preserve">
</t>
    </r>
  </si>
  <si>
    <t xml:space="preserve">Nadgradnja MTS 100 kN sistema z enoosnim 25 kN servo-pulzirnim preskuševališčem
</t>
  </si>
  <si>
    <r>
      <t>218,66</t>
    </r>
    <r>
      <rPr>
        <sz val="10"/>
        <rFont val="Arial"/>
        <family val="2"/>
      </rPr>
      <t xml:space="preserve"> izhodiščna cena (vsakič se izračuna v odvisnosti od načina opravljene analize in vrste nosilca)</t>
    </r>
  </si>
  <si>
    <t>218,66 izhodiščna cena (vsakič se izračuna v odvisnosti od načina opravljene analize in vrste nosilca)</t>
  </si>
  <si>
    <t>Ultrazvočni aparat za pregled srca ALOKA ProSound ALPHA 7 Premier</t>
  </si>
  <si>
    <t>Instrument je diagnostični ultrazvočni sistem za vizualizacijo delovanja srca in oceno srčne funkcije. Sistem vključuje standardno ultrazvočno konfiguracijo z več različnimi sondami za pregled srca in dodatno programsko opremo za zajemanje in analizo podatkov.</t>
  </si>
  <si>
    <t xml:space="preserve">Pretočna citometrija z rutinskim invertnim mikroskopom se uporablja za merjenje in analiziranje fizikalnih in kemijskih lastnosti posameznih celic, ki potujejo v suspenziji preko senzorja. Ko celice prehajajo skozi laser (488nm, 633nm), fluorokromi vezani na celice absorbirajo svetlobo in nato oddajajo specifično barvo svetlobe glede na vrsto fluorokroma. </t>
  </si>
  <si>
    <r>
      <t xml:space="preserve">CO-RO 31/2011 </t>
    </r>
    <r>
      <rPr>
        <sz val="8"/>
        <rFont val="Arial Narrow"/>
        <family val="2"/>
        <charset val="238"/>
      </rPr>
      <t>(skupaj z CO-RO 43/2011, CO-RO 51/2011, CO-RO 22/2010, CO-RO 26/2010, CO-RO 27/2010, CO-RO 30/2011)</t>
    </r>
  </si>
  <si>
    <r>
      <t xml:space="preserve">CO-RO 43/2011 </t>
    </r>
    <r>
      <rPr>
        <sz val="8"/>
        <rFont val="Arial Narrow"/>
        <family val="2"/>
        <charset val="238"/>
      </rPr>
      <t>(skupaj z CO-RO 31/2011 , CO-RO 51/2011, CO-RO 22/2010, CO-RO 26/2010, CO-RO 27/2010, CO-RO 30/2011)</t>
    </r>
  </si>
  <si>
    <r>
      <t xml:space="preserve">CO-RO 51/2011 </t>
    </r>
    <r>
      <rPr>
        <sz val="8"/>
        <rFont val="Arial Narrow"/>
        <family val="2"/>
        <charset val="238"/>
      </rPr>
      <t>(skupaj z CO-RO 31/2011, CO-RO 43/2011, CO-RO 22/2010, CO-RO 26/2010, CO-RO 27/2010, CO-RO 30/2011)</t>
    </r>
  </si>
  <si>
    <r>
      <t xml:space="preserve">CO-RO 22/2010 </t>
    </r>
    <r>
      <rPr>
        <sz val="8"/>
        <rFont val="Arial Narrow"/>
        <family val="2"/>
        <charset val="238"/>
      </rPr>
      <t>(skupaj z CO-RO 31/2011, CO-RO 43/2011, CO-RO 51/2011, CO-RO 26/2010, CO-RO 27/2010, CO-RO 30/2011)</t>
    </r>
  </si>
  <si>
    <r>
      <t xml:space="preserve">CO-RO 26/2010 </t>
    </r>
    <r>
      <rPr>
        <sz val="8"/>
        <rFont val="Arial Narrow"/>
        <family val="2"/>
        <charset val="238"/>
      </rPr>
      <t>(skupaj z CO-RO 31/2011, CO-RO 43/2011, CO-RO 51/2011, CO-RO 22/2010, CO-RO 27/2010, CO-RO 30/2011)</t>
    </r>
  </si>
  <si>
    <r>
      <t xml:space="preserve">CO-RO 27/2010 </t>
    </r>
    <r>
      <rPr>
        <sz val="8"/>
        <rFont val="Arial Narrow"/>
        <family val="2"/>
        <charset val="238"/>
      </rPr>
      <t>(skupaj z  CO-RO 31/2011, CO-RO 43/2011, CO-RO 51/2011, CO-RO 22/2010, CO-RO 26/2010, CO-RO 30/2011)</t>
    </r>
  </si>
  <si>
    <r>
      <t xml:space="preserve">CO-RO 30/2011 </t>
    </r>
    <r>
      <rPr>
        <sz val="8"/>
        <rFont val="Arial Narrow"/>
        <family val="2"/>
        <charset val="238"/>
      </rPr>
      <t>(skupaj z CO-RO 31/2011, CO-RO 43/2011, CO-RO 51/2011, CO-RO 22/2010, CO-RO 26/2010, CO-RO 27/2010)</t>
    </r>
  </si>
  <si>
    <t>Da bi pod mikroskopom celice ohranile svoje značilnosti, jih moramo gojiti ter jih mikroskopirati pri optimalnih in kontroliranih pogojih, t. j. vzdrževati moramo primerno temperaturo, vsebnost ogljikovega dioksida ter s tem povezano stopnjo kislosti (pH gojišča) ter primerno vlažnost. Za vzdrževanje omenjenih delovnih pogojev med samim potekom mikroskopiranja, mora biti v ta namen na mikroskop pritrjena inkubacijska komora, prirejena tipu mikroskopa, ki vzdržuje optimalne pogoje za rast celic, hkrati pa mora omogočiti operaterju vso potrebno manipulacijo vzorca. Kontrola temperature poteka s pomočjo toplega zraka, ki prihaja iz ločene grelne enote ter nato kroži znotraj inkubacijeske komore.</t>
  </si>
  <si>
    <t xml:space="preserve">Spektrometer za cirkularni dihroizem (CD) z dodatki za hitro kinetiko: fluorescenca, absorbance in dodatkom za dvono mešanje “stopped-flow” kinetiko. Bonus: linearni dihroizem, anizotropija, IR meritve. </t>
  </si>
  <si>
    <t>VSA NAŠTETA OSNOVNA SREDSTVA SO BILA AMORTIZIRANA. Sedaj so primerna le še za rabo zaposlenih in niso primerna za zunanje uporabnike.  1203749, 1203750, 1203751, 1203752, 1203753, 1203754, 1203755, 1203756, 1203757, 1203758, 1203759, 1203760, 1203777, 1203778, 1203779, 1203780, 1203781, 1203782, 1203783, 1203784, 1203785, 1203786, 1203787, 1203888, 1203889, 1203890, 1203891, 1203892, 1203893,  1203894, 1203895, 1203896, 1203897, 1203898, 1203899, 1203900, 1203901, 1203902, 1203903, 1203904, 1203905, 1203906, 1203907</t>
  </si>
  <si>
    <t>MESEČNO POROČILO - ZA MESEC: MAREC 2021</t>
  </si>
  <si>
    <t>Center odličnosti VESOLJE-SI</t>
  </si>
  <si>
    <t>\</t>
  </si>
  <si>
    <t>Žiga Kokalj</t>
  </si>
  <si>
    <t>25640</t>
  </si>
  <si>
    <t>STK professional Edition</t>
  </si>
  <si>
    <t>85 % ESSR, 15 % RS</t>
  </si>
  <si>
    <t>Rezultati testov in analiz dostopni preko spletnih storitev. Pisno naročilo se opravi po elektronski pošti na info@space.si.</t>
  </si>
  <si>
    <t>Tests and analysis results available through web services. Order shall be made by e-mail to info@space.si.</t>
  </si>
  <si>
    <t>Programsko okolje za načrtovanje and analizo satelitskih misij</t>
  </si>
  <si>
    <t>Programming environment for design and analyses of satellite missions</t>
  </si>
  <si>
    <t>0003</t>
  </si>
  <si>
    <t>www.space.si</t>
  </si>
  <si>
    <t>št. 19</t>
  </si>
  <si>
    <t>Martin Lamut</t>
  </si>
  <si>
    <t>25497</t>
  </si>
  <si>
    <t>Nanoindenter</t>
  </si>
  <si>
    <t>Direkten dostop izkušenemu operaterju. Pisna rezervacija se opravi po elektronski pošti na info@space.si.</t>
  </si>
  <si>
    <t>Direct access by trained operator. Written reservation shall be made by e-mail to info@space.si.</t>
  </si>
  <si>
    <t>1.Določevanje Young-ovega modula in trdote od globine nekaj nm naprej. 2. Merjenje  Young-ovega modula in trdote v skladu z ISO 14577. 3. Dinamična karakterizacija snovnih lastnosti kontinuirno po globini vzorca. 4. Skeniranje vzorca s premikajočim nosilcem vzorca, za 3D topografske analize (hrapavost). 5.  Analiza razenja in obrabe. 6. Določevanje koeficienta trenja</t>
  </si>
  <si>
    <t>1. Basic hardness and Young‘s modulus characterization at specific depth from few nm onwards. 2. Measuring Young‘s modulus and hardness in compliance with ISO 14577. 3. Dynamic characterization through continuous determination of stiffness as a function of depth. 4. Scanning uses a stage to traverse the sample under the tip while the tip is engaged to generate an image or surface roughness. 5. Quantitative scratch and wear testing. 6. Coefficient of friction determination</t>
  </si>
  <si>
    <t>0004</t>
  </si>
  <si>
    <t>št. 3</t>
  </si>
  <si>
    <t>28468</t>
  </si>
  <si>
    <t>Telemetrijski ENCODER</t>
  </si>
  <si>
    <t>Telemetry ENCODER</t>
  </si>
  <si>
    <t>Dostopno samo preko VESOLJE-SI operaterja. Pisna rezervacija se opravi po elektronski pošti na info@space.si.</t>
  </si>
  <si>
    <t>Acces only through SPACE-SI operator. Written reservation shall be made by e-mail to info@space.si.</t>
  </si>
  <si>
    <t>Prenosni merilni sistem PCM - encoder-decoder je sistem za sinhronizirano spremljanje signalov preko AD karte, PCM sprejemnika in videa ter za sprejem, obdelavo in analizo signalov pri telemetrijskem prenosu.</t>
  </si>
  <si>
    <t>Portable measuring system PCM - encoder-decoder is a system for  synchronized  signals monitoring via AD cards, PCM receiver and video, and for the reception, processing and analysis of signals in the transmission of telemetry.</t>
  </si>
  <si>
    <t>0005</t>
  </si>
  <si>
    <t>št. 13</t>
  </si>
  <si>
    <t>14301</t>
  </si>
  <si>
    <t>Inkjet printer za vzorčenje nanostruktur materialov</t>
  </si>
  <si>
    <t xml:space="preserve">Ink-jet printer for patterning of nanostructured materials </t>
  </si>
  <si>
    <t xml:space="preserve">Ink-jet tiskalnik omogoča neposredno vzorčenje 2D (nano) struktur iz polimernih solov alik koloidnih disperzij (črnila) brez kritičnega koraka odstranjevanja materiala, kar je značilno za litografske tehnike. Natančnost nanosa določa velikosti kapljic, ki pa je odvisna od lastnosti tekočine in od parametrov tiskalnika. Debelina nanosa je običajno od nekaj do nekaj deset nm.   </t>
  </si>
  <si>
    <t>Ink-jet printer allows direct patterning of 2D (nano) structures from polymeric sols or colloidal dispersions (inks) without the critical step of material removal as typical for lithographic techniques. The precision of deposition depends on the drop size which is controlled both by the properties of the fluid as well as by the prinitng parameters. The thickness of a deposit typically ranges from a few nm to a few 10 nm.</t>
  </si>
  <si>
    <t>št. 22</t>
  </si>
  <si>
    <t>Peter Cvahte</t>
  </si>
  <si>
    <t>20140</t>
  </si>
  <si>
    <t>Pilotna naprava za vertikalno litje specialnih zlitin</t>
  </si>
  <si>
    <t>A pilot device for the vertical casting of special alloys</t>
  </si>
  <si>
    <t>Naprava služi testiranju nove tehnologije elektromagnetnega litja AL zlitin (skupin 7xxx,5xxx,2xxx), ki omogoča litje drogov z manjšimi zrni v mikrostrukturi, boljšo homogenost in praktično odpravi mikrosegregacije. S tem so avtomatično izboljšane mehanske lastnosti zlitine, hkrati pa zaradi zmanjšanja potrebnega homogenizacihjskega žarjenja (manj žarjenj, krajši časi) dobimo tudo do 20% izboljšano produktivnost proizvodnje, kot tudi do 15% prihranka pri porabi energije.</t>
  </si>
  <si>
    <t>The device is used for testing new technology of electromagnetic  casting of aluminium alloys (groups 7xxx, 5xxx, 2xxx), which allows casting rods with smaller grains in the microstructure, better homogeneity and practicaly eliminates the microsegregation. With this the mechanical properties of the alloy are automatically improved. Dew to the minimization of the required homogenisation annealing (less annealing, shorter times) the production productivity is increased by 20 % and the 15 % of energy is saved.</t>
  </si>
  <si>
    <t>0015</t>
  </si>
  <si>
    <t>št. 23</t>
  </si>
  <si>
    <t>Hubert Fröhlich</t>
  </si>
  <si>
    <t>Zemeljska postaja</t>
  </si>
  <si>
    <t>Ground station</t>
  </si>
  <si>
    <t>Zemeljska postaja je bila postavljena za komunikacije s širokim spektrom akademskih in komercialnih satelitov. Omogoča prenos podatkov daljinskega zaznavanja s satelitov ter pošiljanje ukazov in kontrol satelitu.</t>
  </si>
  <si>
    <t>Ground control station system  for communication with a wide array of academic and commercial satellites was installed. It enables the satellite communications, command, control and reception of satellite data.</t>
  </si>
  <si>
    <t>0017</t>
  </si>
  <si>
    <t>št. 1</t>
  </si>
  <si>
    <t>Goran Kugler</t>
  </si>
  <si>
    <t>19623</t>
  </si>
  <si>
    <t>A system for virtual modeling and optimi</t>
  </si>
  <si>
    <t>A system for virtual modeling and optimisation of micro/nano satellite technologies</t>
  </si>
  <si>
    <t>Programska oprema sistema za virtualno modeliranje in optimiranje mikro in nanosatelitskih tehnologij združuje numerične analize trdnih snovi in tekočin z naprednimi optimizacijskimi algoritmi, ki zajemajo gradientne, deterministične in hevristične metode.</t>
  </si>
  <si>
    <t>Software system for virtual modelling and optimisation of micro and nanosatellite technologies is capable of combining numerical analyses of solids and fluids with advanced optimisation algorithms covering gradient based, deterministic and heuristic methods.</t>
  </si>
  <si>
    <t>0059</t>
  </si>
  <si>
    <t>št. 5</t>
  </si>
  <si>
    <t>Termalna vakuumska komora</t>
  </si>
  <si>
    <t>Thermal vacuum chamber</t>
  </si>
  <si>
    <t>Termalno vakuumska komora predstavlja glavno komponento zemeljske karakterizacije zmogljivosti aktuatorjev za visoko natančno manevriranje v zaprti zanki. Glavne lastnosti so: delovna površina: 2r=0,85m, l=1m; zahtevan vakuum: 10-5 mbar; Temperaturno obmocje delovanja: -80°C to +200°C; kontrola: avtomaticna, možnost daljinskega nadzora.</t>
  </si>
  <si>
    <t>Thermal vacuum chamber is the main component of the ground characterization capabilities for the actuators for high precision maneuvering in a closed loop. The main features are: working surface: 2r = 0.85 m, l = 1m; required vacuum: 10-5 mbar; Operating temperature range: -80 ° C to +200 ° C; Control: automatic and remote control option.</t>
  </si>
  <si>
    <t>0062</t>
  </si>
  <si>
    <t>št. 7</t>
  </si>
  <si>
    <t>Matevž Bošnak</t>
  </si>
  <si>
    <t>31982</t>
  </si>
  <si>
    <t>Air bearings</t>
  </si>
  <si>
    <t xml:space="preserve">Zračni ležaj se uporablja za testiranje tehnologij za nadzor in upravljanje orientacije satelita v okolju brez trenja.  </t>
  </si>
  <si>
    <t>Air bearing is used for testing the satellite attitude control  technologies in frictionless environment.</t>
  </si>
  <si>
    <t>0065</t>
  </si>
  <si>
    <t>št. 11</t>
  </si>
  <si>
    <t>Mali satelit z vgrajenim senzorjem</t>
  </si>
  <si>
    <t>Small satellite with integrated sensor</t>
  </si>
  <si>
    <t>Samo za interno uporabo.</t>
  </si>
  <si>
    <t>Internal use only.</t>
  </si>
  <si>
    <t>Uporablja se pri razvoju in testiranju novih satelitskih tehnologij.</t>
  </si>
  <si>
    <t>Used for developing and testing new satellite technologies.</t>
  </si>
  <si>
    <t>0066</t>
  </si>
  <si>
    <t>št. 12</t>
  </si>
  <si>
    <t>Tomaž Rodič</t>
  </si>
  <si>
    <t>08302</t>
  </si>
  <si>
    <t>Satelit</t>
  </si>
  <si>
    <t>Satellite</t>
  </si>
  <si>
    <t>Satelit  bo z višine 600 km dosegel prostorsko ločljivost 2,8 m pankromatsko in 5,8 m multispektralno. Satelit bo imel dva optična instrumenta – ozkokotnega in širokokotnega. Ozkokotni instrument bo dosegel prostorsko ločljivost 5,8 m v štirih kanalih, ki odgovarjajo spektralnim kanalom Landsat-1, 2, 3 in 4 (420–520 nm, 535–607 nm, 634–686 nm, and 750–960 nm). Širokokotni instrument bo imel prostorsko ločljivost 40,08 m. Oba instrumenta bosta lahko snemala tudi HD video z ločljivostjo 1920 x 1080 pikslov. Kadar bo satelit v vidnem polju zemeljske postaje, bo sposoben prenosa posnetkov in videa v realnem času, ko pa ne bo nad nobeno zemeljsko postajo, bo še vedno nadaljeval  z opazovanjem, posnetki in/ali video pa se bodo prenesli, ko bo naslednjič preletel postajo.</t>
  </si>
  <si>
    <t>The satellite will be capable of resolving a Ground Sampling Distance (GSD) of 2.8 m in PAN channel and 5,8 m in MS channels from a design altitude of 600 km.  The Satellite will carry two optical instruments. The narrow-field instrument will be capable of resolving 5.8 m GSD in four spectral channels corresponding to Landsat-1, 2, 3, and 4 (420–520 nm, 535–607 nm, 634–686 nm, and 750–960 nm).  The wide-field instrument will be capable of resolving 40,08 m GSD.  Both instruments are capable of recording HD video at 1920 by 1080 pixels.  The spacecraft will be capable of performing real-time imaging, attitude control and video streaming over Slovenia and other regions where it will be in view of a ground station with the appropriate setup. The spacecraft will also be capable of performing remote observations.</t>
  </si>
  <si>
    <t>0067</t>
  </si>
  <si>
    <t>št. 17</t>
  </si>
  <si>
    <t>Leon Pavlovič</t>
  </si>
  <si>
    <t>22477</t>
  </si>
  <si>
    <t>X-band ground station and software</t>
  </si>
  <si>
    <t xml:space="preserve">Zemeljska postaja za prenos podatkov s satelita na Zemljo z visoko hitrostjo.  </t>
  </si>
  <si>
    <t>Ground station for high data rate downlnk from satellites to the ground.</t>
  </si>
  <si>
    <t>0088</t>
  </si>
  <si>
    <t>št. 24</t>
  </si>
  <si>
    <t>Center odličnosti NAMASTE, zavod za raziskave in razvoj naprednih nekovinskih materialov s tehnologijami prihodnosti</t>
  </si>
  <si>
    <t>http://www.conamaste.si/slo/Oprema.php</t>
  </si>
  <si>
    <t>CO NOT</t>
  </si>
  <si>
    <t>Evropska sredstva(ESSR) ter sredstva MIZŠ</t>
  </si>
  <si>
    <t>Marta Svoljšak</t>
  </si>
  <si>
    <t>Oprema je bila v letu 2020 na ogled in ozaveščanje javnosti, torej je bil njen osnovni namen dosežen.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</si>
</sst>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0\ &quot;€&quot;;[Red]\-#,##0\ &quot;€&quot;"/>
    <numFmt numFmtId="8" formatCode="#,##0.00\ &quot;€&quot;;[Red]\-#,##0.00\ &quot;€&quot;"/>
    <numFmt numFmtId="44" formatCode="_-* #,##0.00\ &quot;€&quot;_-;\-* #,##0.00\ &quot;€&quot;_-;_-* &quot;-&quot;??\ &quot;€&quot;_-;_-@_-"/>
    <numFmt numFmtId="164" formatCode="_-* #,##0.00_-;\-* #,##0.00_-;_-* &quot;-&quot;??_-;_-@_-"/>
    <numFmt numFmtId="165" formatCode="#,###,##0.00"/>
    <numFmt numFmtId="166" formatCode="0000"/>
    <numFmt numFmtId="167" formatCode="00000"/>
    <numFmt numFmtId="168" formatCode="000"/>
    <numFmt numFmtId="169" formatCode="000000"/>
    <numFmt numFmtId="170" formatCode="#000000"/>
    <numFmt numFmtId="171" formatCode="#,##0.00\ _€"/>
    <numFmt numFmtId="172" formatCode="#,##0.00\ &quot;€&quot;"/>
    <numFmt numFmtId="173" formatCode="#,##0\ [$€-424];[Red]\-#,##0\ [$€-424]"/>
    <numFmt numFmtId="174" formatCode="0\ %"/>
    <numFmt numFmtId="175" formatCode="mm/dd/yyyy"/>
    <numFmt numFmtId="176" formatCode="#,##0\ [$€-424];\-#,##0\ [$€-424]"/>
    <numFmt numFmtId="177" formatCode="_-* #,##0.00\ _€_-;\-* #,##0.00\ _€_-;_-* \-??\ _€_-;_-@_-"/>
    <numFmt numFmtId="178" formatCode="#,##0.00\ [$€-1]"/>
    <numFmt numFmtId="179" formatCode="#,##0.00_ ;\-#,##0.00\ "/>
    <numFmt numFmtId="180" formatCode="#,##0.00_ ;[Red]\-#,##0.00\ "/>
    <numFmt numFmtId="181" formatCode="0.0"/>
    <numFmt numFmtId="182" formatCode="#,##0.00##;\-#,##0.00##;0.00"/>
  </numFmts>
  <fonts count="7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1"/>
      <color indexed="8"/>
      <name val="Calibri"/>
      <family val="2"/>
    </font>
    <font>
      <sz val="11"/>
      <name val="Calibri"/>
      <family val="2"/>
    </font>
    <font>
      <sz val="9"/>
      <name val="Arial"/>
      <family val="2"/>
    </font>
    <font>
      <b/>
      <sz val="10"/>
      <name val="Arial"/>
      <family val="2"/>
    </font>
    <font>
      <b/>
      <sz val="9"/>
      <name val="Arial"/>
      <family val="2"/>
    </font>
    <font>
      <b/>
      <sz val="11"/>
      <name val="Arial"/>
      <family val="2"/>
    </font>
    <font>
      <sz val="10"/>
      <color indexed="8"/>
      <name val="Arial"/>
      <family val="2"/>
    </font>
    <font>
      <b/>
      <sz val="14"/>
      <name val="Arial"/>
      <family val="2"/>
    </font>
    <font>
      <b/>
      <sz val="16"/>
      <name val="Arial"/>
      <family val="2"/>
    </font>
    <font>
      <sz val="11"/>
      <color indexed="8"/>
      <name val="Calibri"/>
      <family val="2"/>
    </font>
    <font>
      <sz val="10"/>
      <name val="Calibri"/>
      <family val="2"/>
    </font>
    <font>
      <sz val="11"/>
      <name val="Calibri"/>
      <family val="2"/>
    </font>
    <font>
      <u/>
      <sz val="10"/>
      <name val="Arial"/>
      <family val="2"/>
    </font>
    <font>
      <sz val="11"/>
      <color theme="1"/>
      <name val="Calibri"/>
      <family val="2"/>
      <scheme val="minor"/>
    </font>
    <font>
      <sz val="11"/>
      <name val="Calibri"/>
      <family val="2"/>
      <scheme val="minor"/>
    </font>
    <font>
      <sz val="11"/>
      <name val="Arial"/>
      <family val="2"/>
    </font>
    <font>
      <sz val="10"/>
      <color rgb="FFCC0000"/>
      <name val="Calibri"/>
      <family val="2"/>
    </font>
    <font>
      <sz val="12"/>
      <name val="Arial"/>
      <family val="2"/>
    </font>
    <font>
      <sz val="10"/>
      <name val="Arial"/>
      <family val="2"/>
    </font>
    <font>
      <i/>
      <sz val="11"/>
      <color rgb="FF7F7F7F"/>
      <name val="Calibri"/>
      <family val="2"/>
      <scheme val="minor"/>
    </font>
    <font>
      <sz val="10"/>
      <name val="Arial"/>
      <family val="2"/>
    </font>
    <font>
      <sz val="11"/>
      <name val="Calibri"/>
      <family val="2"/>
      <charset val="238"/>
    </font>
    <font>
      <sz val="11"/>
      <name val="Calibri"/>
      <family val="2"/>
      <charset val="238"/>
      <scheme val="minor"/>
    </font>
    <font>
      <sz val="10"/>
      <name val="Arial"/>
      <family val="2"/>
      <charset val="1"/>
    </font>
    <font>
      <b/>
      <sz val="10"/>
      <name val="Arial"/>
      <family val="2"/>
      <charset val="238"/>
    </font>
    <font>
      <b/>
      <sz val="9"/>
      <color indexed="81"/>
      <name val="Tahoma"/>
      <family val="2"/>
    </font>
    <font>
      <sz val="9"/>
      <color indexed="81"/>
      <name val="Tahoma"/>
      <family val="2"/>
    </font>
    <font>
      <b/>
      <sz val="9"/>
      <color rgb="FF000000"/>
      <name val="Tahoma"/>
      <family val="2"/>
    </font>
    <font>
      <sz val="9"/>
      <color rgb="FF000000"/>
      <name val="Tahoma"/>
      <family val="2"/>
    </font>
    <font>
      <sz val="10"/>
      <name val="Arial"/>
      <family val="2"/>
      <charset val="238"/>
    </font>
    <font>
      <sz val="11"/>
      <color rgb="FF006100"/>
      <name val="Calibri"/>
      <family val="2"/>
      <charset val="238"/>
    </font>
    <font>
      <u/>
      <sz val="10"/>
      <color indexed="12"/>
      <name val="Arial"/>
      <family val="2"/>
      <charset val="238"/>
    </font>
    <font>
      <u/>
      <sz val="10"/>
      <name val="Arial"/>
      <family val="2"/>
      <charset val="238"/>
    </font>
    <font>
      <sz val="10"/>
      <name val="Arial"/>
      <family val="2"/>
      <charset val="238"/>
    </font>
    <font>
      <vertAlign val="superscript"/>
      <sz val="10"/>
      <name val="Arial"/>
      <family val="2"/>
    </font>
    <font>
      <sz val="10"/>
      <color indexed="8"/>
      <name val="Arial"/>
      <family val="2"/>
      <charset val="238"/>
    </font>
    <font>
      <sz val="10"/>
      <color theme="1"/>
      <name val="Arial"/>
      <family val="2"/>
      <charset val="238"/>
    </font>
    <font>
      <sz val="10"/>
      <name val="Arial Unicode MS"/>
      <family val="2"/>
      <charset val="238"/>
    </font>
    <font>
      <sz val="8"/>
      <name val="Arial"/>
      <family val="2"/>
      <charset val="238"/>
    </font>
    <font>
      <sz val="9"/>
      <name val="Arial"/>
      <family val="2"/>
      <charset val="238"/>
    </font>
    <font>
      <sz val="10"/>
      <name val="Arial CE"/>
      <charset val="238"/>
    </font>
    <font>
      <sz val="11"/>
      <color indexed="8"/>
      <name val="Calibri"/>
      <family val="2"/>
      <charset val="238"/>
    </font>
    <font>
      <strike/>
      <sz val="10"/>
      <name val="Arial"/>
      <family val="2"/>
      <charset val="238"/>
    </font>
    <font>
      <sz val="11"/>
      <color theme="1"/>
      <name val="Calibri"/>
      <family val="2"/>
      <charset val="238"/>
      <scheme val="minor"/>
    </font>
    <font>
      <sz val="11"/>
      <name val="Arial"/>
      <family val="2"/>
      <charset val="238"/>
    </font>
    <font>
      <i/>
      <sz val="11"/>
      <name val="Calibri"/>
      <family val="2"/>
      <charset val="238"/>
    </font>
    <font>
      <sz val="10"/>
      <name val="Calibri"/>
      <family val="2"/>
      <charset val="238"/>
      <scheme val="minor"/>
    </font>
    <font>
      <u/>
      <sz val="10"/>
      <name val="Calibri"/>
      <family val="2"/>
      <charset val="238"/>
      <scheme val="minor"/>
    </font>
    <font>
      <u/>
      <sz val="9"/>
      <name val="Arial"/>
      <family val="2"/>
    </font>
    <font>
      <sz val="10"/>
      <name val="Arial Narrow"/>
      <family val="2"/>
      <charset val="238"/>
    </font>
    <font>
      <i/>
      <sz val="10"/>
      <name val="Arial Narrow"/>
      <family val="2"/>
      <charset val="238"/>
    </font>
    <font>
      <sz val="8"/>
      <name val="Arial Narrow"/>
      <family val="2"/>
      <charset val="238"/>
    </font>
    <font>
      <b/>
      <sz val="9"/>
      <color indexed="81"/>
      <name val="Tahoma"/>
      <family val="2"/>
      <charset val="238"/>
    </font>
    <font>
      <sz val="9"/>
      <color indexed="81"/>
      <name val="Tahoma"/>
      <family val="2"/>
      <charset val="238"/>
    </font>
    <font>
      <sz val="11"/>
      <color indexed="81"/>
      <name val="Tahoma"/>
      <family val="2"/>
    </font>
    <font>
      <b/>
      <sz val="8"/>
      <color indexed="81"/>
      <name val="Tahoma"/>
      <family val="2"/>
      <charset val="238"/>
    </font>
    <font>
      <sz val="8"/>
      <color indexed="81"/>
      <name val="Tahoma"/>
      <family val="2"/>
      <charset val="238"/>
    </font>
    <font>
      <i/>
      <sz val="9"/>
      <name val="Arial"/>
      <family val="2"/>
      <charset val="238"/>
    </font>
    <font>
      <b/>
      <sz val="9"/>
      <color indexed="81"/>
      <name val="Segoe UI"/>
      <family val="2"/>
      <charset val="238"/>
    </font>
    <font>
      <sz val="9"/>
      <color indexed="81"/>
      <name val="Segoe UI"/>
      <family val="2"/>
      <charset val="238"/>
    </font>
    <font>
      <u/>
      <sz val="8"/>
      <name val="Arial"/>
      <family val="2"/>
    </font>
    <font>
      <sz val="8"/>
      <name val="Verdana"/>
      <family val="2"/>
    </font>
    <font>
      <u/>
      <sz val="9"/>
      <name val="Arial"/>
      <family val="2"/>
      <charset val="238"/>
    </font>
    <font>
      <sz val="7"/>
      <name val="Arial"/>
      <family val="2"/>
      <charset val="238"/>
    </font>
    <font>
      <u/>
      <sz val="12"/>
      <name val="Times New Roman"/>
      <family val="1"/>
    </font>
    <font>
      <sz val="9"/>
      <name val="Helvetica"/>
      <family val="2"/>
      <charset val="238"/>
    </font>
    <font>
      <u/>
      <sz val="10"/>
      <name val="Arial Narrow"/>
      <family val="2"/>
      <charset val="238"/>
    </font>
    <font>
      <u/>
      <sz val="9"/>
      <color indexed="12"/>
      <name val="Arial"/>
      <family val="2"/>
      <charset val="238"/>
    </font>
  </fonts>
  <fills count="21">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rgb="FFC6EFCE"/>
      </patternFill>
    </fill>
    <fill>
      <patternFill patternType="solid">
        <fgColor theme="0"/>
      </patternFill>
    </fill>
    <fill>
      <patternFill patternType="solid">
        <fgColor theme="0"/>
        <bgColor indexed="5"/>
      </patternFill>
    </fill>
    <fill>
      <patternFill patternType="solid">
        <fgColor theme="0"/>
        <bgColor rgb="FFDBE5F1"/>
      </patternFill>
    </fill>
    <fill>
      <patternFill patternType="solid">
        <fgColor theme="0"/>
        <bgColor indexed="26"/>
      </patternFill>
    </fill>
    <fill>
      <patternFill patternType="solid">
        <fgColor theme="0"/>
        <bgColor rgb="FF000000"/>
      </patternFill>
    </fill>
    <fill>
      <patternFill patternType="solid">
        <fgColor theme="0"/>
        <bgColor rgb="FFC0C0C0"/>
      </patternFill>
    </fill>
    <fill>
      <patternFill patternType="solid">
        <fgColor theme="0"/>
        <bgColor rgb="FFFFFFCC"/>
      </patternFill>
    </fill>
    <fill>
      <patternFill patternType="solid">
        <fgColor theme="0"/>
        <bgColor indexed="22"/>
      </patternFill>
    </fill>
    <fill>
      <patternFill patternType="solid">
        <fgColor theme="0"/>
        <bgColor indexed="31"/>
      </patternFill>
    </fill>
    <fill>
      <patternFill patternType="solid">
        <fgColor theme="3" tint="0.59999389629810485"/>
        <bgColor indexed="64"/>
      </patternFill>
    </fill>
  </fills>
  <borders count="126">
    <border>
      <left/>
      <right/>
      <top/>
      <bottom/>
      <diagonal/>
    </border>
    <border>
      <left/>
      <right/>
      <top/>
      <bottom style="thin">
        <color auto="1"/>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diagonal/>
    </border>
    <border>
      <left style="thin">
        <color auto="1"/>
      </left>
      <right/>
      <top style="thin">
        <color auto="1"/>
      </top>
      <bottom/>
      <diagonal/>
    </border>
    <border>
      <left/>
      <right/>
      <top style="thin">
        <color auto="1"/>
      </top>
      <bottom/>
      <diagonal/>
    </border>
    <border>
      <left style="thin">
        <color rgb="FF333300"/>
      </left>
      <right style="thin">
        <color rgb="FF333300"/>
      </right>
      <top/>
      <bottom style="thin">
        <color rgb="FF333300"/>
      </bottom>
      <diagonal/>
    </border>
    <border>
      <left/>
      <right style="thin">
        <color auto="1"/>
      </right>
      <top style="thin">
        <color auto="1"/>
      </top>
      <bottom/>
      <diagonal/>
    </border>
    <border>
      <left style="thin">
        <color indexed="59"/>
      </left>
      <right style="thin">
        <color indexed="59"/>
      </right>
      <top/>
      <bottom style="thin">
        <color indexed="59"/>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rgb="FF333300"/>
      </right>
      <top/>
      <bottom style="thin">
        <color rgb="FF333300"/>
      </bottom>
      <diagonal/>
    </border>
    <border>
      <left style="medium">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style="thin">
        <color indexed="59"/>
      </right>
      <top/>
      <bottom style="thin">
        <color indexed="59"/>
      </bottom>
      <diagonal/>
    </border>
    <border>
      <left style="thin">
        <color indexed="59"/>
      </left>
      <right style="medium">
        <color auto="1"/>
      </right>
      <top/>
      <bottom style="thin">
        <color indexed="59"/>
      </bottom>
      <diagonal/>
    </border>
    <border>
      <left style="medium">
        <color auto="1"/>
      </left>
      <right style="thin">
        <color rgb="FF333300"/>
      </right>
      <top/>
      <bottom style="thin">
        <color rgb="FF333300"/>
      </bottom>
      <diagonal/>
    </border>
    <border>
      <left style="thin">
        <color rgb="FF333300"/>
      </left>
      <right style="medium">
        <color auto="1"/>
      </right>
      <top/>
      <bottom style="thin">
        <color rgb="FF333300"/>
      </bottom>
      <diagonal/>
    </border>
    <border>
      <left style="medium">
        <color auto="1"/>
      </left>
      <right style="medium">
        <color auto="1"/>
      </right>
      <top/>
      <bottom style="thin">
        <color rgb="FF333300"/>
      </bottom>
      <diagonal/>
    </border>
    <border>
      <left style="medium">
        <color auto="1"/>
      </left>
      <right style="thin">
        <color rgb="FF333399"/>
      </right>
      <top/>
      <bottom style="thin">
        <color rgb="FF333399"/>
      </bottom>
      <diagonal/>
    </border>
    <border>
      <left style="thin">
        <color rgb="FF333399"/>
      </left>
      <right style="thin">
        <color rgb="FF333399"/>
      </right>
      <top/>
      <bottom style="thin">
        <color rgb="FF333399"/>
      </bottom>
      <diagonal/>
    </border>
    <border>
      <left style="thin">
        <color rgb="FF333399"/>
      </left>
      <right style="medium">
        <color auto="1"/>
      </right>
      <top/>
      <bottom style="thin">
        <color rgb="FF333399"/>
      </bottom>
      <diagonal/>
    </border>
    <border>
      <left style="thin">
        <color indexed="64"/>
      </left>
      <right style="thin">
        <color indexed="64"/>
      </right>
      <top/>
      <bottom style="thin">
        <color indexed="64"/>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bottom style="thin">
        <color indexed="63"/>
      </bottom>
      <diagonal/>
    </border>
    <border>
      <left style="thin">
        <color indexed="63"/>
      </left>
      <right/>
      <top/>
      <bottom style="thin">
        <color indexed="63"/>
      </bottom>
      <diagonal/>
    </border>
    <border>
      <left style="medium">
        <color indexed="63"/>
      </left>
      <right style="medium">
        <color indexed="63"/>
      </right>
      <top/>
      <bottom style="thin">
        <color indexed="63"/>
      </bottom>
      <diagonal/>
    </border>
    <border>
      <left style="medium">
        <color indexed="63"/>
      </left>
      <right style="thin">
        <color indexed="63"/>
      </right>
      <top/>
      <bottom style="thin">
        <color indexed="6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style="medium">
        <color indexed="8"/>
      </right>
      <top style="thin">
        <color indexed="8"/>
      </top>
      <bottom/>
      <diagonal/>
    </border>
    <border>
      <left style="thin">
        <color indexed="8"/>
      </left>
      <right/>
      <top style="thin">
        <color indexed="8"/>
      </top>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59"/>
      </left>
      <right style="thin">
        <color indexed="59"/>
      </right>
      <top style="thin">
        <color indexed="59"/>
      </top>
      <bottom style="thin">
        <color indexed="59"/>
      </bottom>
      <diagonal/>
    </border>
    <border>
      <left style="thin">
        <color indexed="63"/>
      </left>
      <right/>
      <top style="thin">
        <color indexed="63"/>
      </top>
      <bottom style="thin">
        <color indexed="63"/>
      </bottom>
      <diagonal/>
    </border>
    <border>
      <left/>
      <right style="thin">
        <color indexed="63"/>
      </right>
      <top style="thin">
        <color indexed="63"/>
      </top>
      <bottom style="thin">
        <color indexed="63"/>
      </bottom>
      <diagonal/>
    </border>
    <border>
      <left style="medium">
        <color indexed="59"/>
      </left>
      <right style="thin">
        <color indexed="59"/>
      </right>
      <top/>
      <bottom style="thin">
        <color indexed="59"/>
      </bottom>
      <diagonal/>
    </border>
    <border>
      <left style="thin">
        <color indexed="59"/>
      </left>
      <right/>
      <top/>
      <bottom style="thin">
        <color indexed="59"/>
      </bottom>
      <diagonal/>
    </border>
    <border>
      <left style="thin">
        <color indexed="8"/>
      </left>
      <right/>
      <top/>
      <bottom style="thin">
        <color indexed="8"/>
      </bottom>
      <diagonal/>
    </border>
    <border>
      <left style="medium">
        <color indexed="8"/>
      </left>
      <right style="medium">
        <color indexed="8"/>
      </right>
      <top/>
      <bottom style="thin">
        <color indexed="8"/>
      </bottom>
      <diagonal/>
    </border>
    <border>
      <left style="medium">
        <color indexed="8"/>
      </left>
      <right style="thin">
        <color indexed="8"/>
      </right>
      <top/>
      <bottom style="thin">
        <color indexed="8"/>
      </bottom>
      <diagonal/>
    </border>
    <border>
      <left style="hair">
        <color indexed="8"/>
      </left>
      <right style="hair">
        <color indexed="8"/>
      </right>
      <top style="hair">
        <color indexed="8"/>
      </top>
      <bottom style="hair">
        <color indexed="8"/>
      </bottom>
      <diagonal/>
    </border>
    <border>
      <left style="thin">
        <color indexed="58"/>
      </left>
      <right style="thin">
        <color indexed="58"/>
      </right>
      <top style="thin">
        <color indexed="58"/>
      </top>
      <bottom style="thin">
        <color indexed="58"/>
      </bottom>
      <diagonal/>
    </border>
    <border>
      <left style="thin">
        <color indexed="58"/>
      </left>
      <right/>
      <top style="thin">
        <color indexed="58"/>
      </top>
      <bottom style="thin">
        <color indexed="58"/>
      </bottom>
      <diagonal/>
    </border>
    <border>
      <left style="medium">
        <color indexed="58"/>
      </left>
      <right style="medium">
        <color indexed="58"/>
      </right>
      <top style="thin">
        <color indexed="58"/>
      </top>
      <bottom style="thin">
        <color indexed="58"/>
      </bottom>
      <diagonal/>
    </border>
    <border>
      <left style="medium">
        <color indexed="58"/>
      </left>
      <right style="thin">
        <color indexed="58"/>
      </right>
      <top style="thin">
        <color indexed="58"/>
      </top>
      <bottom style="thin">
        <color indexed="58"/>
      </bottom>
      <diagonal/>
    </border>
    <border>
      <left style="thin">
        <color indexed="58"/>
      </left>
      <right style="medium">
        <color indexed="58"/>
      </right>
      <top style="thin">
        <color indexed="58"/>
      </top>
      <bottom style="thin">
        <color indexed="58"/>
      </bottom>
      <diagonal/>
    </border>
    <border>
      <left/>
      <right style="thin">
        <color indexed="58"/>
      </right>
      <top style="thin">
        <color indexed="58"/>
      </top>
      <bottom style="thin">
        <color indexed="58"/>
      </bottom>
      <diagonal/>
    </border>
    <border>
      <left/>
      <right style="medium">
        <color indexed="58"/>
      </right>
      <top style="thin">
        <color indexed="58"/>
      </top>
      <bottom style="thin">
        <color indexed="58"/>
      </bottom>
      <diagonal/>
    </border>
    <border>
      <left style="thin">
        <color indexed="64"/>
      </left>
      <right style="thin">
        <color indexed="64"/>
      </right>
      <top style="medium">
        <color indexed="64"/>
      </top>
      <bottom style="thin">
        <color indexed="64"/>
      </bottom>
      <diagonal/>
    </border>
    <border>
      <left/>
      <right/>
      <top/>
      <bottom style="medium">
        <color rgb="FFB4B4B4"/>
      </bottom>
      <diagonal/>
    </border>
    <border>
      <left style="thin">
        <color auto="1"/>
      </left>
      <right/>
      <top/>
      <bottom style="medium">
        <color auto="1"/>
      </bottom>
      <diagonal/>
    </border>
    <border>
      <left/>
      <right/>
      <top/>
      <bottom style="medium">
        <color auto="1"/>
      </bottom>
      <diagonal/>
    </border>
    <border>
      <left/>
      <right/>
      <top style="medium">
        <color auto="1"/>
      </top>
      <bottom style="thin">
        <color auto="1"/>
      </bottom>
      <diagonal/>
    </border>
    <border>
      <left style="thin">
        <color indexed="63"/>
      </left>
      <right/>
      <top style="thin">
        <color indexed="63"/>
      </top>
      <bottom style="thin">
        <color indexed="63"/>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59"/>
      </left>
      <right/>
      <top style="thin">
        <color indexed="59"/>
      </top>
      <bottom style="thin">
        <color indexed="59"/>
      </bottom>
      <diagonal/>
    </border>
    <border>
      <left style="thin">
        <color indexed="58"/>
      </left>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30">
    <xf numFmtId="0" fontId="0" fillId="0" borderId="0"/>
    <xf numFmtId="164" fontId="28" fillId="0" borderId="0"/>
    <xf numFmtId="0" fontId="24" fillId="0" borderId="0"/>
    <xf numFmtId="0" fontId="27" fillId="0" borderId="0"/>
    <xf numFmtId="0" fontId="7" fillId="0" borderId="0">
      <alignment vertical="top"/>
      <protection locked="0"/>
    </xf>
    <xf numFmtId="0" fontId="6" fillId="0" borderId="0"/>
    <xf numFmtId="0" fontId="21" fillId="0" borderId="0"/>
    <xf numFmtId="0" fontId="5" fillId="0" borderId="0"/>
    <xf numFmtId="0" fontId="4" fillId="0" borderId="0"/>
    <xf numFmtId="0" fontId="2" fillId="0" borderId="0"/>
    <xf numFmtId="0" fontId="1" fillId="0" borderId="0"/>
    <xf numFmtId="0" fontId="4" fillId="0" borderId="0"/>
    <xf numFmtId="0" fontId="2" fillId="0" borderId="0"/>
    <xf numFmtId="0" fontId="1" fillId="0" borderId="0"/>
    <xf numFmtId="0" fontId="6" fillId="0" borderId="0"/>
    <xf numFmtId="0" fontId="6" fillId="0" borderId="0"/>
    <xf numFmtId="0" fontId="3" fillId="0" borderId="0"/>
    <xf numFmtId="0" fontId="26" fillId="0" borderId="0"/>
    <xf numFmtId="9" fontId="37" fillId="0" borderId="0" applyFont="0" applyFill="0" applyBorder="0" applyAlignment="0" applyProtection="0"/>
    <xf numFmtId="0" fontId="38" fillId="10" borderId="0" applyNumberFormat="0" applyBorder="0" applyAlignment="0" applyProtection="0"/>
    <xf numFmtId="0" fontId="41" fillId="0" borderId="0"/>
    <xf numFmtId="0" fontId="49" fillId="0" borderId="0"/>
    <xf numFmtId="0" fontId="39" fillId="0" borderId="0" applyNumberFormat="0" applyFill="0" applyBorder="0" applyAlignment="0" applyProtection="0">
      <alignment vertical="top"/>
      <protection locked="0"/>
    </xf>
    <xf numFmtId="0" fontId="43" fillId="0" borderId="0"/>
    <xf numFmtId="0" fontId="41" fillId="0" borderId="0"/>
    <xf numFmtId="0" fontId="44" fillId="0" borderId="0"/>
    <xf numFmtId="0" fontId="48" fillId="0" borderId="0"/>
    <xf numFmtId="0" fontId="6" fillId="0" borderId="0"/>
    <xf numFmtId="0" fontId="51" fillId="0" borderId="0"/>
    <xf numFmtId="0" fontId="6" fillId="0" borderId="0"/>
  </cellStyleXfs>
  <cellXfs count="1567">
    <xf numFmtId="0" fontId="0" fillId="0" borderId="0" xfId="0" applyNumberFormat="1" applyFont="1" applyFill="1" applyBorder="1" applyProtection="1"/>
    <xf numFmtId="0" fontId="6" fillId="0" borderId="0" xfId="5" applyNumberFormat="1" applyFont="1" applyFill="1" applyBorder="1" applyProtection="1"/>
    <xf numFmtId="0" fontId="21" fillId="0" borderId="0" xfId="6" applyNumberFormat="1" applyFont="1" applyFill="1" applyBorder="1" applyProtection="1"/>
    <xf numFmtId="0" fontId="21" fillId="0" borderId="1" xfId="6" applyNumberFormat="1" applyFont="1" applyFill="1" applyBorder="1" applyProtection="1"/>
    <xf numFmtId="0" fontId="21" fillId="2" borderId="1" xfId="6" applyNumberFormat="1" applyFont="1" applyFill="1" applyBorder="1" applyProtection="1"/>
    <xf numFmtId="0" fontId="21" fillId="2" borderId="0" xfId="6" applyNumberFormat="1" applyFont="1" applyFill="1" applyBorder="1" applyProtection="1"/>
    <xf numFmtId="0" fontId="21" fillId="3" borderId="0" xfId="6" applyNumberFormat="1" applyFont="1" applyFill="1" applyBorder="1" applyProtection="1"/>
    <xf numFmtId="0" fontId="9" fillId="0" borderId="0" xfId="6" applyNumberFormat="1" applyFont="1" applyFill="1" applyBorder="1" applyProtection="1"/>
    <xf numFmtId="0" fontId="8" fillId="0" borderId="0" xfId="6" applyNumberFormat="1" applyFont="1" applyFill="1" applyBorder="1" applyProtection="1"/>
    <xf numFmtId="0" fontId="15" fillId="0" borderId="0" xfId="0" applyNumberFormat="1" applyFont="1" applyFill="1" applyBorder="1" applyAlignment="1" applyProtection="1">
      <alignment wrapText="1"/>
    </xf>
    <xf numFmtId="0" fontId="10" fillId="0" borderId="0" xfId="0" applyNumberFormat="1" applyFont="1" applyFill="1" applyBorder="1" applyAlignment="1" applyProtection="1">
      <alignment wrapText="1"/>
    </xf>
    <xf numFmtId="2" fontId="10" fillId="0" borderId="0"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horizontal="center" vertical="center" wrapText="1"/>
    </xf>
    <xf numFmtId="0" fontId="10" fillId="4" borderId="0"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horizontal="left" vertical="center" wrapText="1"/>
    </xf>
    <xf numFmtId="0" fontId="10" fillId="0" borderId="0" xfId="0" applyNumberFormat="1" applyFont="1" applyFill="1" applyBorder="1" applyAlignment="1" applyProtection="1">
      <alignment horizontal="left" vertical="top" wrapText="1"/>
    </xf>
    <xf numFmtId="0" fontId="6" fillId="0" borderId="0" xfId="5" applyNumberFormat="1" applyFont="1" applyFill="1" applyBorder="1" applyAlignment="1" applyProtection="1">
      <alignment horizontal="center" wrapText="1"/>
    </xf>
    <xf numFmtId="0" fontId="6" fillId="0" borderId="0" xfId="5" applyNumberFormat="1" applyFont="1" applyFill="1" applyBorder="1" applyAlignment="1" applyProtection="1">
      <alignment horizontal="right" vertical="center"/>
    </xf>
    <xf numFmtId="0" fontId="11" fillId="0" borderId="0" xfId="5" applyNumberFormat="1" applyFont="1" applyFill="1" applyBorder="1" applyAlignment="1" applyProtection="1">
      <alignment horizontal="right" vertical="center"/>
    </xf>
    <xf numFmtId="0" fontId="6" fillId="0" borderId="0" xfId="5" applyNumberFormat="1" applyFont="1" applyFill="1" applyBorder="1" applyProtection="1"/>
    <xf numFmtId="0" fontId="6" fillId="0" borderId="0" xfId="5" applyNumberFormat="1" applyFont="1" applyFill="1" applyBorder="1" applyProtection="1"/>
    <xf numFmtId="0" fontId="12" fillId="0" borderId="2" xfId="0" applyNumberFormat="1" applyFont="1" applyFill="1" applyBorder="1" applyAlignment="1" applyProtection="1">
      <alignment horizontal="left" vertical="center" wrapText="1"/>
    </xf>
    <xf numFmtId="0" fontId="13" fillId="0" borderId="1" xfId="0" applyNumberFormat="1" applyFont="1" applyFill="1" applyBorder="1" applyAlignment="1" applyProtection="1">
      <alignment vertical="center" wrapText="1"/>
    </xf>
    <xf numFmtId="0" fontId="13" fillId="0" borderId="4" xfId="0" applyNumberFormat="1" applyFont="1" applyFill="1" applyBorder="1" applyAlignment="1" applyProtection="1">
      <alignment vertical="center" wrapText="1"/>
    </xf>
    <xf numFmtId="0" fontId="12" fillId="5" borderId="5" xfId="0" applyNumberFormat="1" applyFont="1" applyFill="1" applyBorder="1" applyAlignment="1" applyProtection="1">
      <alignment vertical="center" wrapText="1"/>
    </xf>
    <xf numFmtId="0" fontId="12" fillId="5" borderId="7" xfId="0" applyNumberFormat="1" applyFont="1" applyFill="1" applyBorder="1" applyAlignment="1" applyProtection="1">
      <alignment vertical="center" wrapText="1"/>
    </xf>
    <xf numFmtId="0" fontId="16" fillId="0" borderId="0" xfId="0" applyNumberFormat="1" applyFont="1" applyFill="1" applyBorder="1" applyAlignment="1" applyProtection="1">
      <alignment horizontal="left" indent="1"/>
    </xf>
    <xf numFmtId="0" fontId="6" fillId="0" borderId="0" xfId="5" applyNumberFormat="1" applyFont="1" applyFill="1" applyBorder="1" applyAlignment="1" applyProtection="1">
      <alignment horizontal="left" vertical="top" wrapText="1"/>
    </xf>
    <xf numFmtId="0" fontId="6" fillId="0" borderId="0" xfId="5" applyNumberFormat="1" applyFont="1" applyFill="1" applyBorder="1" applyAlignment="1" applyProtection="1">
      <alignment horizontal="left" vertical="top" wrapText="1"/>
    </xf>
    <xf numFmtId="0" fontId="11" fillId="0" borderId="0" xfId="5" applyNumberFormat="1" applyFont="1" applyFill="1" applyBorder="1" applyAlignment="1" applyProtection="1">
      <alignment horizontal="left" vertical="top" wrapText="1"/>
    </xf>
    <xf numFmtId="0" fontId="6" fillId="0" borderId="0" xfId="5" applyNumberFormat="1" applyFont="1" applyFill="1" applyBorder="1" applyAlignment="1" applyProtection="1">
      <alignment horizontal="left" vertical="top" wrapText="1"/>
    </xf>
    <xf numFmtId="0" fontId="7" fillId="0" borderId="0" xfId="4" applyNumberFormat="1" applyFont="1" applyFill="1" applyBorder="1" applyAlignment="1" applyProtection="1">
      <alignment horizontal="left" vertical="top" wrapText="1"/>
    </xf>
    <xf numFmtId="0" fontId="6" fillId="0" borderId="0" xfId="4" applyNumberFormat="1" applyFont="1" applyFill="1" applyBorder="1" applyAlignment="1" applyProtection="1">
      <alignment horizontal="left" vertical="top" wrapText="1"/>
    </xf>
    <xf numFmtId="0" fontId="14" fillId="0" borderId="0" xfId="5" applyNumberFormat="1" applyFont="1" applyFill="1" applyBorder="1" applyAlignment="1" applyProtection="1">
      <alignment horizontal="left" vertical="top" wrapText="1"/>
    </xf>
    <xf numFmtId="0" fontId="11" fillId="0" borderId="0" xfId="5" applyNumberFormat="1" applyFont="1" applyFill="1" applyBorder="1" applyAlignment="1" applyProtection="1">
      <alignment horizontal="right" vertical="top" wrapText="1"/>
    </xf>
    <xf numFmtId="0" fontId="11" fillId="0" borderId="0" xfId="5" applyNumberFormat="1" applyFont="1" applyFill="1" applyBorder="1" applyAlignment="1" applyProtection="1">
      <alignment horizontal="right" vertical="top" wrapText="1" indent="1"/>
    </xf>
    <xf numFmtId="0" fontId="17" fillId="3" borderId="0" xfId="6" applyNumberFormat="1" applyFont="1" applyFill="1" applyBorder="1" applyProtection="1"/>
    <xf numFmtId="0" fontId="17" fillId="2" borderId="0" xfId="6" applyNumberFormat="1" applyFont="1" applyFill="1" applyBorder="1" applyProtection="1"/>
    <xf numFmtId="0" fontId="18" fillId="0" borderId="0" xfId="5" applyNumberFormat="1" applyFont="1" applyFill="1" applyBorder="1" applyProtection="1"/>
    <xf numFmtId="0" fontId="19" fillId="0" borderId="0" xfId="5" applyNumberFormat="1" applyFont="1" applyFill="1" applyBorder="1" applyProtection="1"/>
    <xf numFmtId="0" fontId="19" fillId="0" borderId="0" xfId="5" applyNumberFormat="1" applyFont="1" applyFill="1" applyBorder="1" applyProtection="1"/>
    <xf numFmtId="49" fontId="11" fillId="0" borderId="0" xfId="0" applyNumberFormat="1" applyFont="1" applyFill="1" applyBorder="1" applyAlignment="1" applyProtection="1">
      <alignment horizontal="left" vertical="top"/>
    </xf>
    <xf numFmtId="0" fontId="11" fillId="8" borderId="8" xfId="0" applyNumberFormat="1" applyFont="1" applyFill="1" applyBorder="1" applyAlignment="1" applyProtection="1">
      <alignment horizontal="center" wrapText="1"/>
      <protection locked="0"/>
    </xf>
    <xf numFmtId="0" fontId="6" fillId="7" borderId="8" xfId="6" applyNumberFormat="1" applyFont="1" applyFill="1" applyBorder="1" applyAlignment="1" applyProtection="1">
      <alignment horizontal="left" vertical="top"/>
    </xf>
    <xf numFmtId="0" fontId="6" fillId="7" borderId="8" xfId="0" applyNumberFormat="1" applyFont="1" applyFill="1" applyBorder="1" applyAlignment="1" applyProtection="1">
      <alignment horizontal="left" vertical="top"/>
    </xf>
    <xf numFmtId="0" fontId="6" fillId="7" borderId="8" xfId="0" applyNumberFormat="1" applyFont="1" applyFill="1" applyBorder="1" applyAlignment="1" applyProtection="1">
      <alignment horizontal="left" vertical="top" wrapText="1"/>
    </xf>
    <xf numFmtId="4" fontId="6" fillId="7" borderId="8" xfId="0" applyNumberFormat="1" applyFont="1" applyFill="1" applyBorder="1" applyAlignment="1" applyProtection="1">
      <alignment horizontal="left" vertical="top" wrapText="1"/>
    </xf>
    <xf numFmtId="0" fontId="6" fillId="7" borderId="8" xfId="6" applyNumberFormat="1" applyFont="1" applyFill="1" applyBorder="1" applyAlignment="1" applyProtection="1">
      <alignment horizontal="left" vertical="top" wrapText="1"/>
    </xf>
    <xf numFmtId="4" fontId="6" fillId="7" borderId="8" xfId="6" applyNumberFormat="1" applyFont="1" applyFill="1" applyBorder="1" applyAlignment="1" applyProtection="1">
      <alignment horizontal="left" vertical="top" wrapText="1"/>
    </xf>
    <xf numFmtId="0" fontId="11" fillId="8" borderId="12" xfId="0" applyNumberFormat="1" applyFont="1" applyFill="1" applyBorder="1" applyAlignment="1" applyProtection="1">
      <alignment horizontal="center" wrapText="1"/>
      <protection locked="0"/>
    </xf>
    <xf numFmtId="0" fontId="11" fillId="8" borderId="22" xfId="0" applyNumberFormat="1" applyFont="1" applyFill="1" applyBorder="1" applyAlignment="1" applyProtection="1">
      <alignment horizontal="center" wrapText="1"/>
      <protection locked="0"/>
    </xf>
    <xf numFmtId="0" fontId="11" fillId="8" borderId="23" xfId="0" applyNumberFormat="1" applyFont="1" applyFill="1" applyBorder="1" applyAlignment="1" applyProtection="1">
      <alignment horizontal="center" wrapText="1"/>
      <protection locked="0"/>
    </xf>
    <xf numFmtId="0" fontId="11" fillId="8" borderId="24" xfId="0" applyNumberFormat="1" applyFont="1" applyFill="1" applyBorder="1" applyAlignment="1" applyProtection="1">
      <alignment horizontal="center" wrapText="1"/>
      <protection locked="0"/>
    </xf>
    <xf numFmtId="0" fontId="6" fillId="0" borderId="0" xfId="0" applyNumberFormat="1" applyFont="1" applyFill="1" applyBorder="1" applyAlignment="1" applyProtection="1">
      <alignment wrapText="1"/>
      <protection locked="0"/>
    </xf>
    <xf numFmtId="0" fontId="11" fillId="0" borderId="0" xfId="0" applyNumberFormat="1" applyFont="1" applyFill="1" applyBorder="1" applyAlignment="1" applyProtection="1">
      <alignment horizontal="center" wrapText="1"/>
      <protection locked="0"/>
    </xf>
    <xf numFmtId="0" fontId="11" fillId="9" borderId="0" xfId="5" applyNumberFormat="1" applyFont="1" applyFill="1" applyBorder="1" applyAlignment="1" applyProtection="1">
      <alignment horizontal="right" vertical="top" wrapText="1" indent="1"/>
    </xf>
    <xf numFmtId="0" fontId="6" fillId="9" borderId="0" xfId="5" applyNumberFormat="1" applyFont="1" applyFill="1" applyBorder="1" applyAlignment="1" applyProtection="1">
      <alignment horizontal="left" vertical="top" wrapText="1"/>
    </xf>
    <xf numFmtId="0" fontId="11" fillId="9" borderId="0" xfId="5" applyNumberFormat="1" applyFont="1" applyFill="1" applyBorder="1" applyAlignment="1" applyProtection="1">
      <alignment horizontal="right" vertical="top" wrapText="1"/>
    </xf>
    <xf numFmtId="0" fontId="11" fillId="9" borderId="0" xfId="5" applyNumberFormat="1" applyFont="1" applyFill="1" applyBorder="1" applyAlignment="1" applyProtection="1">
      <alignment horizontal="left" vertical="top" wrapText="1"/>
    </xf>
    <xf numFmtId="0" fontId="6" fillId="7" borderId="39" xfId="6" applyNumberFormat="1" applyFont="1" applyFill="1" applyBorder="1" applyAlignment="1" applyProtection="1">
      <alignment horizontal="left" vertical="top" wrapText="1"/>
    </xf>
    <xf numFmtId="0" fontId="12" fillId="0" borderId="1" xfId="0" applyNumberFormat="1" applyFont="1" applyFill="1" applyBorder="1" applyAlignment="1" applyProtection="1">
      <alignment horizontal="left" vertical="center" wrapText="1"/>
    </xf>
    <xf numFmtId="49" fontId="10" fillId="0" borderId="0" xfId="0" applyNumberFormat="1" applyFont="1" applyFill="1" applyBorder="1" applyAlignment="1" applyProtection="1">
      <alignment horizontal="left" vertical="top" wrapText="1"/>
    </xf>
    <xf numFmtId="0" fontId="11" fillId="8" borderId="14" xfId="0" applyNumberFormat="1" applyFont="1" applyFill="1" applyBorder="1" applyAlignment="1" applyProtection="1">
      <alignment horizontal="center" wrapText="1"/>
      <protection locked="0"/>
    </xf>
    <xf numFmtId="49" fontId="6" fillId="7" borderId="8" xfId="0" applyNumberFormat="1" applyFont="1" applyFill="1" applyBorder="1" applyAlignment="1" applyProtection="1">
      <alignment horizontal="left" vertical="top" wrapText="1"/>
    </xf>
    <xf numFmtId="2" fontId="10" fillId="0" borderId="0" xfId="0" applyNumberFormat="1" applyFont="1" applyFill="1" applyBorder="1" applyAlignment="1" applyProtection="1">
      <alignment wrapText="1"/>
    </xf>
    <xf numFmtId="0" fontId="12" fillId="0" borderId="3"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49" fontId="15" fillId="0" borderId="0" xfId="0" applyNumberFormat="1" applyFont="1" applyFill="1" applyBorder="1" applyAlignment="1" applyProtection="1">
      <alignment wrapText="1"/>
    </xf>
    <xf numFmtId="49" fontId="11" fillId="8" borderId="8" xfId="0" applyNumberFormat="1" applyFont="1" applyFill="1" applyBorder="1" applyAlignment="1" applyProtection="1">
      <alignment horizontal="center" wrapText="1"/>
      <protection locked="0"/>
    </xf>
    <xf numFmtId="49" fontId="6" fillId="7" borderId="8" xfId="6" applyNumberFormat="1" applyFont="1" applyFill="1" applyBorder="1" applyAlignment="1" applyProtection="1">
      <alignment horizontal="left" vertical="top" wrapText="1"/>
    </xf>
    <xf numFmtId="0" fontId="40" fillId="7" borderId="39" xfId="4" applyNumberFormat="1" applyFont="1" applyFill="1" applyBorder="1" applyAlignment="1" applyProtection="1">
      <alignment horizontal="left" vertical="top" wrapText="1"/>
      <protection locked="0"/>
    </xf>
    <xf numFmtId="0" fontId="47" fillId="7" borderId="46" xfId="0" applyNumberFormat="1" applyFont="1" applyFill="1" applyBorder="1" applyAlignment="1" applyProtection="1">
      <alignment horizontal="left" vertical="top" wrapText="1"/>
      <protection locked="0"/>
    </xf>
    <xf numFmtId="0" fontId="47" fillId="7" borderId="46" xfId="0" applyNumberFormat="1" applyFont="1" applyFill="1" applyBorder="1" applyAlignment="1" applyProtection="1">
      <alignment horizontal="right" vertical="top" wrapText="1"/>
      <protection locked="0"/>
    </xf>
    <xf numFmtId="0" fontId="47" fillId="7" borderId="76" xfId="0" applyNumberFormat="1" applyFont="1" applyFill="1" applyBorder="1" applyAlignment="1" applyProtection="1">
      <alignment horizontal="left" vertical="top" wrapText="1"/>
      <protection locked="0"/>
    </xf>
    <xf numFmtId="0" fontId="47" fillId="7" borderId="39" xfId="0" applyNumberFormat="1" applyFont="1" applyFill="1" applyBorder="1" applyAlignment="1" applyProtection="1">
      <alignment horizontal="right" vertical="top" wrapText="1"/>
      <protection locked="0"/>
    </xf>
    <xf numFmtId="0" fontId="47" fillId="7" borderId="53" xfId="0" applyNumberFormat="1" applyFont="1" applyFill="1" applyBorder="1" applyAlignment="1" applyProtection="1">
      <alignment horizontal="right" vertical="top" wrapText="1"/>
      <protection locked="0"/>
    </xf>
    <xf numFmtId="0" fontId="47" fillId="7" borderId="39" xfId="0" applyNumberFormat="1" applyFont="1" applyFill="1" applyBorder="1" applyAlignment="1" applyProtection="1">
      <alignment horizontal="right" wrapText="1"/>
      <protection locked="0"/>
    </xf>
    <xf numFmtId="0" fontId="47" fillId="7" borderId="0" xfId="0" applyNumberFormat="1" applyFont="1" applyFill="1" applyAlignment="1" applyProtection="1">
      <alignment wrapText="1"/>
      <protection locked="0"/>
    </xf>
    <xf numFmtId="17" fontId="48" fillId="7" borderId="46" xfId="0" applyNumberFormat="1" applyFont="1" applyFill="1" applyBorder="1" applyAlignment="1" applyProtection="1">
      <alignment horizontal="center" wrapText="1"/>
    </xf>
    <xf numFmtId="0" fontId="6" fillId="7" borderId="46" xfId="6" applyFont="1" applyFill="1" applyBorder="1" applyAlignment="1">
      <alignment horizontal="left" vertical="top" wrapText="1"/>
    </xf>
    <xf numFmtId="0" fontId="6" fillId="7" borderId="46" xfId="0" applyFont="1" applyFill="1" applyBorder="1" applyAlignment="1">
      <alignment horizontal="left" vertical="top" wrapText="1"/>
    </xf>
    <xf numFmtId="0" fontId="6" fillId="7" borderId="46" xfId="0" applyNumberFormat="1" applyFont="1" applyFill="1" applyBorder="1" applyAlignment="1" applyProtection="1">
      <alignment vertical="top" wrapText="1"/>
      <protection locked="0"/>
    </xf>
    <xf numFmtId="1" fontId="29" fillId="7" borderId="46" xfId="0" applyNumberFormat="1" applyFont="1" applyFill="1" applyBorder="1" applyAlignment="1">
      <alignment vertical="center" wrapText="1"/>
    </xf>
    <xf numFmtId="0" fontId="29" fillId="7" borderId="46" xfId="0" applyFont="1" applyFill="1" applyBorder="1" applyAlignment="1">
      <alignment vertical="center" wrapText="1"/>
    </xf>
    <xf numFmtId="2" fontId="29" fillId="7" borderId="46" xfId="0" applyNumberFormat="1" applyFont="1" applyFill="1" applyBorder="1" applyAlignment="1">
      <alignment vertical="center" wrapText="1"/>
    </xf>
    <xf numFmtId="0" fontId="52" fillId="7" borderId="46" xfId="0" applyFont="1" applyFill="1" applyBorder="1" applyAlignment="1">
      <alignment vertical="center" wrapText="1"/>
    </xf>
    <xf numFmtId="0" fontId="6" fillId="7" borderId="46" xfId="0" applyFont="1" applyFill="1" applyBorder="1" applyAlignment="1">
      <alignment horizontal="right" vertical="center" wrapText="1"/>
    </xf>
    <xf numFmtId="0" fontId="6" fillId="7" borderId="46" xfId="0" applyFont="1" applyFill="1" applyBorder="1" applyAlignment="1" applyProtection="1">
      <alignment horizontal="right" vertical="center" wrapText="1"/>
      <protection locked="0"/>
    </xf>
    <xf numFmtId="0" fontId="6" fillId="7" borderId="46" xfId="0" applyNumberFormat="1" applyFont="1" applyFill="1" applyBorder="1" applyAlignment="1" applyProtection="1">
      <alignment horizontal="right" vertical="center" wrapText="1"/>
      <protection locked="0"/>
    </xf>
    <xf numFmtId="0" fontId="6" fillId="7" borderId="46" xfId="0" applyNumberFormat="1" applyFont="1" applyFill="1" applyBorder="1" applyAlignment="1" applyProtection="1">
      <alignment horizontal="right" wrapText="1"/>
      <protection locked="0"/>
    </xf>
    <xf numFmtId="4" fontId="6" fillId="7" borderId="0" xfId="0" applyNumberFormat="1" applyFont="1" applyFill="1"/>
    <xf numFmtId="0" fontId="6" fillId="7" borderId="87" xfId="0" applyFont="1" applyFill="1" applyBorder="1" applyAlignment="1">
      <alignment wrapText="1"/>
    </xf>
    <xf numFmtId="4" fontId="6" fillId="7" borderId="46" xfId="0" applyNumberFormat="1" applyFont="1" applyFill="1" applyBorder="1"/>
    <xf numFmtId="0" fontId="6" fillId="7" borderId="46" xfId="0" applyFont="1" applyFill="1" applyBorder="1" applyAlignment="1">
      <alignment vertical="center" wrapText="1"/>
    </xf>
    <xf numFmtId="0" fontId="6" fillId="7" borderId="46" xfId="0" applyNumberFormat="1" applyFont="1" applyFill="1" applyBorder="1" applyAlignment="1" applyProtection="1">
      <alignment horizontal="justify" wrapText="1"/>
      <protection locked="0"/>
    </xf>
    <xf numFmtId="0" fontId="6" fillId="7" borderId="46" xfId="0" applyFont="1" applyFill="1" applyBorder="1" applyAlignment="1">
      <alignment horizontal="right" wrapText="1"/>
    </xf>
    <xf numFmtId="0" fontId="6" fillId="7" borderId="0" xfId="0" applyFont="1" applyFill="1" applyAlignment="1">
      <alignment horizontal="right" wrapText="1"/>
    </xf>
    <xf numFmtId="0" fontId="40" fillId="7" borderId="78" xfId="0" applyFont="1" applyFill="1" applyBorder="1" applyAlignment="1">
      <alignment horizontal="left" vertical="top" wrapText="1"/>
    </xf>
    <xf numFmtId="0" fontId="40" fillId="7" borderId="46" xfId="0" applyFont="1" applyFill="1" applyBorder="1" applyAlignment="1">
      <alignment vertical="top" wrapText="1"/>
    </xf>
    <xf numFmtId="0" fontId="40" fillId="13" borderId="46" xfId="0" applyFont="1" applyFill="1" applyBorder="1" applyAlignment="1">
      <alignment vertical="top" wrapText="1"/>
    </xf>
    <xf numFmtId="2" fontId="54" fillId="7" borderId="0" xfId="0" applyNumberFormat="1" applyFont="1" applyFill="1" applyAlignment="1">
      <alignment horizontal="center" vertical="center" wrapText="1"/>
    </xf>
    <xf numFmtId="0" fontId="6" fillId="7" borderId="39" xfId="0" applyNumberFormat="1" applyFont="1" applyFill="1" applyBorder="1" applyAlignment="1" applyProtection="1">
      <alignment horizontal="right" wrapText="1"/>
      <protection locked="0"/>
    </xf>
    <xf numFmtId="0" fontId="12" fillId="5" borderId="17" xfId="0" applyNumberFormat="1" applyFont="1" applyFill="1" applyBorder="1" applyAlignment="1" applyProtection="1">
      <alignment vertical="center" wrapText="1"/>
    </xf>
    <xf numFmtId="0" fontId="47" fillId="7" borderId="53" xfId="0" applyNumberFormat="1" applyFont="1" applyFill="1" applyBorder="1" applyAlignment="1" applyProtection="1">
      <alignment horizontal="right" wrapText="1"/>
      <protection locked="0"/>
    </xf>
    <xf numFmtId="1" fontId="54" fillId="7" borderId="115" xfId="0" applyNumberFormat="1" applyFont="1" applyFill="1" applyBorder="1" applyAlignment="1">
      <alignment horizontal="center" vertical="top" wrapText="1"/>
    </xf>
    <xf numFmtId="0" fontId="12" fillId="5" borderId="122" xfId="0" applyNumberFormat="1" applyFont="1" applyFill="1" applyBorder="1" applyAlignment="1" applyProtection="1">
      <alignment vertical="center" wrapText="1"/>
    </xf>
    <xf numFmtId="0" fontId="11" fillId="0" borderId="122" xfId="0" applyNumberFormat="1" applyFont="1" applyFill="1" applyBorder="1" applyAlignment="1" applyProtection="1">
      <alignment horizontal="center" wrapText="1"/>
      <protection locked="0"/>
    </xf>
    <xf numFmtId="0" fontId="47" fillId="7" borderId="122" xfId="0" applyNumberFormat="1" applyFont="1" applyFill="1" applyBorder="1" applyAlignment="1" applyProtection="1">
      <alignment wrapText="1"/>
      <protection locked="0"/>
    </xf>
    <xf numFmtId="0" fontId="54" fillId="7" borderId="0" xfId="0" applyFont="1" applyFill="1" applyAlignment="1">
      <alignment horizontal="center" vertical="center"/>
    </xf>
    <xf numFmtId="0" fontId="40" fillId="7" borderId="122" xfId="22" applyFont="1" applyFill="1" applyBorder="1" applyAlignment="1" applyProtection="1">
      <alignment horizontal="right" vertical="top" wrapText="1"/>
    </xf>
    <xf numFmtId="0" fontId="6" fillId="7" borderId="122" xfId="0" applyFont="1" applyFill="1" applyBorder="1" applyAlignment="1">
      <alignment horizontal="left" vertical="top" wrapText="1"/>
    </xf>
    <xf numFmtId="0" fontId="6" fillId="7" borderId="122" xfId="0" applyFont="1" applyFill="1" applyBorder="1" applyAlignment="1">
      <alignment horizontal="right" vertical="top" wrapText="1"/>
    </xf>
    <xf numFmtId="0" fontId="40" fillId="7" borderId="122" xfId="4" applyFont="1" applyFill="1" applyBorder="1" applyAlignment="1" applyProtection="1">
      <alignment horizontal="right" vertical="top" wrapText="1"/>
    </xf>
    <xf numFmtId="0" fontId="6" fillId="7" borderId="0" xfId="0" applyFont="1" applyFill="1" applyBorder="1" applyAlignment="1">
      <alignment horizontal="left" vertical="top" wrapText="1"/>
    </xf>
    <xf numFmtId="0" fontId="54" fillId="7" borderId="0" xfId="0" applyFont="1" applyFill="1"/>
    <xf numFmtId="2" fontId="54" fillId="7" borderId="122" xfId="0" applyNumberFormat="1" applyFont="1" applyFill="1" applyBorder="1" applyAlignment="1">
      <alignment horizontal="center" vertical="top" wrapText="1"/>
    </xf>
    <xf numFmtId="1" fontId="54" fillId="7" borderId="122" xfId="0" applyNumberFormat="1" applyFont="1" applyFill="1" applyBorder="1" applyAlignment="1">
      <alignment horizontal="center" vertical="top" wrapText="1"/>
    </xf>
    <xf numFmtId="0" fontId="54" fillId="7" borderId="122" xfId="0" applyFont="1" applyFill="1" applyBorder="1" applyAlignment="1" applyProtection="1">
      <alignment horizontal="center" vertical="center" wrapText="1"/>
      <protection locked="0"/>
    </xf>
    <xf numFmtId="0" fontId="54" fillId="7" borderId="0" xfId="0" applyNumberFormat="1" applyFont="1" applyFill="1" applyAlignment="1" applyProtection="1">
      <alignment horizontal="center" vertical="center" wrapText="1"/>
      <protection locked="0"/>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horizontal="left" vertical="center" wrapText="1"/>
      <protection locked="0"/>
    </xf>
    <xf numFmtId="1" fontId="54" fillId="7" borderId="122" xfId="0" applyNumberFormat="1" applyFont="1" applyFill="1" applyBorder="1" applyAlignment="1">
      <alignment vertical="top" wrapText="1"/>
    </xf>
    <xf numFmtId="2" fontId="54" fillId="7" borderId="122" xfId="0" applyNumberFormat="1" applyFont="1" applyFill="1" applyBorder="1" applyAlignment="1">
      <alignment vertical="top" wrapText="1"/>
    </xf>
    <xf numFmtId="2" fontId="54" fillId="7" borderId="122" xfId="0" applyNumberFormat="1" applyFont="1" applyFill="1" applyBorder="1" applyAlignment="1">
      <alignment horizontal="left" vertical="top" wrapText="1"/>
    </xf>
    <xf numFmtId="4" fontId="54" fillId="7" borderId="122" xfId="0" applyNumberFormat="1" applyFont="1" applyFill="1" applyBorder="1" applyAlignment="1">
      <alignment horizontal="right" vertical="top" wrapText="1"/>
    </xf>
    <xf numFmtId="14" fontId="54" fillId="7" borderId="122" xfId="0" applyNumberFormat="1" applyFont="1" applyFill="1" applyBorder="1" applyAlignment="1">
      <alignment horizontal="center" vertical="top" wrapText="1"/>
    </xf>
    <xf numFmtId="1" fontId="54" fillId="7" borderId="123" xfId="0" applyNumberFormat="1" applyFont="1" applyFill="1" applyBorder="1" applyAlignment="1">
      <alignment horizontal="center" vertical="top" wrapText="1"/>
    </xf>
    <xf numFmtId="2" fontId="54" fillId="7" borderId="124" xfId="0" applyNumberFormat="1" applyFont="1" applyFill="1" applyBorder="1" applyAlignment="1">
      <alignment horizontal="center" vertical="top" wrapText="1"/>
    </xf>
    <xf numFmtId="1" fontId="54" fillId="7" borderId="125" xfId="0" applyNumberFormat="1" applyFont="1" applyFill="1" applyBorder="1" applyAlignment="1">
      <alignment horizontal="center" vertical="top" wrapText="1"/>
    </xf>
    <xf numFmtId="1" fontId="54" fillId="7" borderId="124" xfId="0" applyNumberFormat="1" applyFont="1" applyFill="1" applyBorder="1" applyAlignment="1">
      <alignment horizontal="center" vertical="top" wrapText="1"/>
    </xf>
    <xf numFmtId="1" fontId="54" fillId="7" borderId="122" xfId="0" applyNumberFormat="1" applyFont="1" applyFill="1" applyBorder="1" applyAlignment="1">
      <alignment horizontal="left" vertical="top" wrapText="1"/>
    </xf>
    <xf numFmtId="1" fontId="54" fillId="7" borderId="124" xfId="0" applyNumberFormat="1" applyFont="1" applyFill="1" applyBorder="1" applyAlignment="1">
      <alignment horizontal="left" vertical="top" wrapText="1"/>
    </xf>
    <xf numFmtId="0" fontId="11" fillId="0" borderId="0" xfId="0" applyNumberFormat="1" applyFont="1" applyFill="1" applyBorder="1" applyAlignment="1" applyProtection="1">
      <alignment horizontal="center"/>
      <protection locked="0"/>
    </xf>
    <xf numFmtId="0" fontId="12" fillId="8" borderId="12" xfId="0" applyNumberFormat="1" applyFont="1" applyFill="1" applyBorder="1" applyAlignment="1" applyProtection="1">
      <alignment horizontal="center" vertical="center" wrapText="1"/>
    </xf>
    <xf numFmtId="0" fontId="11" fillId="3" borderId="6" xfId="0" applyNumberFormat="1" applyFont="1" applyFill="1" applyBorder="1" applyAlignment="1" applyProtection="1">
      <alignment horizontal="center" vertical="center" wrapText="1"/>
      <protection locked="0"/>
    </xf>
    <xf numFmtId="0" fontId="40" fillId="14" borderId="42" xfId="4" applyNumberFormat="1" applyFont="1" applyFill="1" applyBorder="1" applyAlignment="1" applyProtection="1">
      <alignment horizontal="left" vertical="top" wrapText="1"/>
      <protection locked="0"/>
    </xf>
    <xf numFmtId="0" fontId="40" fillId="7" borderId="46" xfId="4" applyNumberFormat="1" applyFont="1" applyFill="1" applyBorder="1" applyAlignment="1" applyProtection="1">
      <alignment horizontal="left" vertical="top" wrapText="1"/>
      <protection locked="0"/>
    </xf>
    <xf numFmtId="0" fontId="6" fillId="7" borderId="52" xfId="0" applyNumberFormat="1" applyFont="1" applyFill="1" applyBorder="1" applyAlignment="1" applyProtection="1">
      <alignment vertical="top" wrapText="1"/>
      <protection locked="0"/>
    </xf>
    <xf numFmtId="0" fontId="6" fillId="7" borderId="52" xfId="0" applyNumberFormat="1" applyFont="1" applyFill="1" applyBorder="1" applyAlignment="1" applyProtection="1">
      <alignment horizontal="right" vertical="top" wrapText="1"/>
      <protection locked="0"/>
    </xf>
    <xf numFmtId="0" fontId="29" fillId="7" borderId="50" xfId="0" applyFont="1" applyFill="1" applyBorder="1" applyAlignment="1">
      <alignment vertical="top" wrapText="1"/>
    </xf>
    <xf numFmtId="0" fontId="29" fillId="7" borderId="52" xfId="0" applyFont="1" applyFill="1" applyBorder="1" applyAlignment="1">
      <alignment wrapText="1"/>
    </xf>
    <xf numFmtId="0" fontId="29" fillId="7" borderId="46" xfId="0" applyFont="1" applyFill="1" applyBorder="1" applyAlignment="1">
      <alignment vertical="top" wrapText="1"/>
    </xf>
    <xf numFmtId="49" fontId="6" fillId="7" borderId="8" xfId="6" applyNumberFormat="1" applyFont="1" applyFill="1" applyBorder="1" applyAlignment="1" applyProtection="1">
      <alignment horizontal="left" vertical="top"/>
    </xf>
    <xf numFmtId="0" fontId="6" fillId="7" borderId="8" xfId="0" applyNumberFormat="1" applyFont="1" applyFill="1" applyBorder="1" applyAlignment="1" applyProtection="1">
      <alignment vertical="top" wrapText="1"/>
    </xf>
    <xf numFmtId="3" fontId="6" fillId="7" borderId="8" xfId="6" applyNumberFormat="1" applyFont="1" applyFill="1" applyBorder="1" applyAlignment="1" applyProtection="1">
      <alignment horizontal="right" vertical="top" wrapText="1"/>
    </xf>
    <xf numFmtId="0" fontId="22" fillId="7" borderId="8" xfId="6" applyNumberFormat="1" applyFont="1" applyFill="1" applyBorder="1" applyAlignment="1" applyProtection="1">
      <alignment horizontal="left" vertical="top" wrapText="1"/>
    </xf>
    <xf numFmtId="4" fontId="6" fillId="7" borderId="8" xfId="15" applyNumberFormat="1" applyFont="1" applyFill="1" applyBorder="1" applyAlignment="1" applyProtection="1">
      <alignment horizontal="left" vertical="top" wrapText="1"/>
    </xf>
    <xf numFmtId="4" fontId="6" fillId="7" borderId="8" xfId="15" applyNumberFormat="1" applyFont="1" applyFill="1" applyBorder="1" applyAlignment="1" applyProtection="1">
      <alignment horizontal="left" vertical="top"/>
    </xf>
    <xf numFmtId="4" fontId="6" fillId="7" borderId="8" xfId="15" applyNumberFormat="1" applyFont="1" applyFill="1" applyBorder="1" applyAlignment="1" applyProtection="1">
      <alignment horizontal="left" vertical="top" wrapText="1"/>
      <protection locked="0"/>
    </xf>
    <xf numFmtId="1" fontId="6" fillId="7" borderId="8" xfId="6" applyNumberFormat="1" applyFont="1" applyFill="1" applyBorder="1" applyAlignment="1" applyProtection="1">
      <alignment horizontal="left" vertical="top" wrapText="1"/>
    </xf>
    <xf numFmtId="49" fontId="6" fillId="7" borderId="23" xfId="6" applyNumberFormat="1" applyFont="1" applyFill="1" applyBorder="1" applyAlignment="1" applyProtection="1">
      <alignment horizontal="left" vertical="top" wrapText="1"/>
    </xf>
    <xf numFmtId="1" fontId="6" fillId="7" borderId="24" xfId="6" applyNumberFormat="1" applyFont="1" applyFill="1" applyBorder="1" applyAlignment="1" applyProtection="1">
      <alignment horizontal="left" vertical="top" wrapText="1"/>
    </xf>
    <xf numFmtId="2" fontId="6" fillId="7" borderId="24" xfId="6" applyNumberFormat="1" applyFont="1" applyFill="1" applyBorder="1" applyAlignment="1" applyProtection="1">
      <alignment horizontal="left" vertical="top" wrapText="1"/>
    </xf>
    <xf numFmtId="49" fontId="6" fillId="7" borderId="23" xfId="6" applyNumberFormat="1" applyFont="1" applyFill="1" applyBorder="1" applyAlignment="1" applyProtection="1">
      <alignment horizontal="left" vertical="top" wrapText="1"/>
      <protection locked="0"/>
    </xf>
    <xf numFmtId="49" fontId="6" fillId="7" borderId="8" xfId="6" applyNumberFormat="1" applyFont="1" applyFill="1" applyBorder="1" applyAlignment="1" applyProtection="1">
      <alignment horizontal="left" vertical="top" wrapText="1"/>
      <protection locked="0"/>
    </xf>
    <xf numFmtId="2" fontId="6" fillId="7" borderId="115" xfId="6" applyNumberFormat="1" applyFont="1" applyFill="1" applyBorder="1" applyAlignment="1" applyProtection="1">
      <alignment horizontal="left" vertical="top" wrapText="1"/>
      <protection locked="0"/>
    </xf>
    <xf numFmtId="0" fontId="6" fillId="7" borderId="8" xfId="6" applyNumberFormat="1" applyFont="1" applyFill="1" applyBorder="1" applyAlignment="1" applyProtection="1">
      <alignment vertical="top" wrapText="1"/>
    </xf>
    <xf numFmtId="3" fontId="6" fillId="7" borderId="8" xfId="0" applyNumberFormat="1" applyFont="1" applyFill="1" applyBorder="1" applyAlignment="1" applyProtection="1">
      <alignment horizontal="right" vertical="top" wrapText="1"/>
    </xf>
    <xf numFmtId="2" fontId="6" fillId="7" borderId="8" xfId="0" applyNumberFormat="1" applyFont="1" applyFill="1" applyBorder="1" applyAlignment="1" applyProtection="1">
      <alignment horizontal="left" vertical="top" wrapText="1"/>
    </xf>
    <xf numFmtId="4" fontId="6" fillId="7" borderId="8" xfId="14" applyNumberFormat="1" applyFont="1" applyFill="1" applyBorder="1" applyAlignment="1" applyProtection="1">
      <alignment horizontal="left" vertical="top" wrapText="1"/>
    </xf>
    <xf numFmtId="4" fontId="6" fillId="7" borderId="8" xfId="14" applyNumberFormat="1" applyFont="1" applyFill="1" applyBorder="1" applyAlignment="1" applyProtection="1">
      <alignment horizontal="left" vertical="top" wrapText="1"/>
      <protection locked="0"/>
    </xf>
    <xf numFmtId="0" fontId="6" fillId="7" borderId="8" xfId="0" applyNumberFormat="1" applyFont="1" applyFill="1" applyBorder="1" applyAlignment="1" applyProtection="1">
      <alignment horizontal="left" vertical="top" wrapText="1"/>
      <protection locked="0"/>
    </xf>
    <xf numFmtId="4" fontId="6" fillId="7" borderId="8" xfId="0" applyNumberFormat="1" applyFont="1" applyFill="1" applyBorder="1" applyAlignment="1" applyProtection="1">
      <alignment horizontal="left" vertical="top" wrapText="1"/>
      <protection locked="0"/>
    </xf>
    <xf numFmtId="4" fontId="6" fillId="7" borderId="12" xfId="0" applyNumberFormat="1" applyFont="1" applyFill="1" applyBorder="1" applyAlignment="1" applyProtection="1">
      <alignment horizontal="left" vertical="top" wrapText="1"/>
      <protection locked="0"/>
    </xf>
    <xf numFmtId="49" fontId="6" fillId="7" borderId="23" xfId="0" applyNumberFormat="1" applyFont="1" applyFill="1" applyBorder="1" applyAlignment="1" applyProtection="1">
      <alignment horizontal="left" vertical="top" wrapText="1"/>
    </xf>
    <xf numFmtId="1" fontId="6" fillId="7" borderId="24" xfId="0" applyNumberFormat="1" applyFont="1" applyFill="1" applyBorder="1" applyAlignment="1" applyProtection="1">
      <alignment horizontal="left" vertical="top" wrapText="1"/>
    </xf>
    <xf numFmtId="2" fontId="6" fillId="7" borderId="24" xfId="0" applyNumberFormat="1" applyFont="1" applyFill="1" applyBorder="1" applyAlignment="1" applyProtection="1">
      <alignment horizontal="left" vertical="top" wrapText="1"/>
    </xf>
    <xf numFmtId="49" fontId="6" fillId="7" borderId="23" xfId="0" applyNumberFormat="1" applyFont="1" applyFill="1" applyBorder="1" applyAlignment="1" applyProtection="1">
      <alignment horizontal="left" vertical="top" wrapText="1"/>
      <protection locked="0"/>
    </xf>
    <xf numFmtId="49" fontId="6" fillId="7" borderId="8" xfId="0" applyNumberFormat="1" applyFont="1" applyFill="1" applyBorder="1" applyAlignment="1" applyProtection="1">
      <alignment horizontal="left" vertical="top" wrapText="1"/>
      <protection locked="0"/>
    </xf>
    <xf numFmtId="2" fontId="6" fillId="7" borderId="115" xfId="0" applyNumberFormat="1" applyFont="1" applyFill="1" applyBorder="1" applyAlignment="1" applyProtection="1">
      <alignment horizontal="left" vertical="top" wrapText="1"/>
      <protection locked="0"/>
    </xf>
    <xf numFmtId="0" fontId="22" fillId="7" borderId="8" xfId="0" applyNumberFormat="1" applyFont="1" applyFill="1" applyBorder="1" applyAlignment="1" applyProtection="1">
      <alignment horizontal="left" vertical="top" wrapText="1"/>
    </xf>
    <xf numFmtId="49" fontId="6" fillId="7" borderId="9" xfId="0" applyNumberFormat="1" applyFont="1" applyFill="1" applyBorder="1" applyAlignment="1" applyProtection="1">
      <alignment horizontal="left" vertical="top" wrapText="1"/>
    </xf>
    <xf numFmtId="1" fontId="6" fillId="7" borderId="30" xfId="0" applyNumberFormat="1" applyFont="1" applyFill="1" applyBorder="1" applyAlignment="1" applyProtection="1">
      <alignment horizontal="left" vertical="top" wrapText="1"/>
    </xf>
    <xf numFmtId="49" fontId="6" fillId="7" borderId="10" xfId="0" applyNumberFormat="1" applyFont="1" applyFill="1" applyBorder="1" applyAlignment="1" applyProtection="1">
      <alignment horizontal="left" vertical="top"/>
    </xf>
    <xf numFmtId="2" fontId="6" fillId="7" borderId="30" xfId="0" applyNumberFormat="1" applyFont="1" applyFill="1" applyBorder="1" applyAlignment="1" applyProtection="1">
      <alignment horizontal="left" vertical="top"/>
    </xf>
    <xf numFmtId="49" fontId="6" fillId="7" borderId="10" xfId="0" applyNumberFormat="1" applyFont="1" applyFill="1" applyBorder="1" applyAlignment="1" applyProtection="1">
      <alignment horizontal="left" vertical="top" wrapText="1"/>
    </xf>
    <xf numFmtId="2" fontId="6" fillId="7" borderId="30" xfId="0" applyNumberFormat="1" applyFont="1" applyFill="1" applyBorder="1" applyAlignment="1" applyProtection="1">
      <alignment horizontal="left" vertical="top" wrapText="1"/>
    </xf>
    <xf numFmtId="49" fontId="6" fillId="7" borderId="9" xfId="0" applyNumberFormat="1" applyFont="1" applyFill="1" applyBorder="1" applyAlignment="1" applyProtection="1">
      <alignment horizontal="left" vertical="top"/>
    </xf>
    <xf numFmtId="0" fontId="6" fillId="7" borderId="8" xfId="6" applyNumberFormat="1" applyFont="1" applyFill="1" applyBorder="1" applyAlignment="1" applyProtection="1">
      <alignment horizontal="left" vertical="top" wrapText="1"/>
      <protection locked="0"/>
    </xf>
    <xf numFmtId="4" fontId="6" fillId="7" borderId="8" xfId="6" applyNumberFormat="1" applyFont="1" applyFill="1" applyBorder="1" applyAlignment="1" applyProtection="1">
      <alignment horizontal="left" vertical="top" wrapText="1"/>
      <protection locked="0"/>
    </xf>
    <xf numFmtId="4" fontId="6" fillId="7" borderId="12" xfId="6" applyNumberFormat="1" applyFont="1" applyFill="1" applyBorder="1" applyAlignment="1" applyProtection="1">
      <alignment horizontal="left" vertical="top" wrapText="1"/>
      <protection locked="0"/>
    </xf>
    <xf numFmtId="49" fontId="6" fillId="7" borderId="23" xfId="6" applyNumberFormat="1" applyFont="1" applyFill="1" applyBorder="1" applyAlignment="1" applyProtection="1">
      <alignment horizontal="left" vertical="top"/>
    </xf>
    <xf numFmtId="2" fontId="6" fillId="7" borderId="24" xfId="6" applyNumberFormat="1" applyFont="1" applyFill="1" applyBorder="1" applyAlignment="1" applyProtection="1">
      <alignment horizontal="left" vertical="top"/>
    </xf>
    <xf numFmtId="4" fontId="6" fillId="7" borderId="8" xfId="14" applyNumberFormat="1" applyFont="1" applyFill="1" applyBorder="1" applyAlignment="1" applyProtection="1">
      <alignment horizontal="left" vertical="top"/>
    </xf>
    <xf numFmtId="2" fontId="6" fillId="7" borderId="24" xfId="0" applyNumberFormat="1" applyFont="1" applyFill="1" applyBorder="1" applyAlignment="1" applyProtection="1">
      <alignment horizontal="left" vertical="top" wrapText="1"/>
      <protection locked="0"/>
    </xf>
    <xf numFmtId="3" fontId="6" fillId="7" borderId="8" xfId="0" applyNumberFormat="1" applyFont="1" applyFill="1" applyBorder="1" applyAlignment="1" applyProtection="1">
      <alignment horizontal="right" vertical="top"/>
    </xf>
    <xf numFmtId="0" fontId="23" fillId="7" borderId="8" xfId="0" applyNumberFormat="1" applyFont="1" applyFill="1" applyBorder="1" applyAlignment="1" applyProtection="1">
      <alignment vertical="center" wrapText="1"/>
    </xf>
    <xf numFmtId="49" fontId="6" fillId="7" borderId="23" xfId="0" applyNumberFormat="1" applyFont="1" applyFill="1" applyBorder="1" applyAlignment="1" applyProtection="1">
      <alignment horizontal="center" vertical="center" wrapText="1"/>
      <protection locked="0"/>
    </xf>
    <xf numFmtId="49" fontId="6" fillId="7" borderId="8" xfId="0" applyNumberFormat="1" applyFont="1" applyFill="1" applyBorder="1" applyAlignment="1" applyProtection="1">
      <alignment horizontal="center" vertical="center" wrapText="1"/>
      <protection locked="0"/>
    </xf>
    <xf numFmtId="0" fontId="20" fillId="7" borderId="8" xfId="4" applyNumberFormat="1" applyFont="1" applyFill="1" applyBorder="1" applyAlignment="1" applyProtection="1">
      <alignment horizontal="left" vertical="center" wrapText="1"/>
    </xf>
    <xf numFmtId="49" fontId="6" fillId="7" borderId="33" xfId="0" applyNumberFormat="1" applyFont="1" applyFill="1" applyBorder="1" applyAlignment="1" applyProtection="1">
      <alignment horizontal="left" vertical="top"/>
    </xf>
    <xf numFmtId="49" fontId="6" fillId="7" borderId="8" xfId="0" applyNumberFormat="1" applyFont="1" applyFill="1" applyBorder="1" applyAlignment="1" applyProtection="1">
      <alignment horizontal="left" vertical="top"/>
    </xf>
    <xf numFmtId="2" fontId="6" fillId="7" borderId="24" xfId="0" applyNumberFormat="1" applyFont="1" applyFill="1" applyBorder="1" applyAlignment="1" applyProtection="1">
      <alignment horizontal="left" vertical="top"/>
    </xf>
    <xf numFmtId="49" fontId="6" fillId="7" borderId="23" xfId="0" applyNumberFormat="1" applyFont="1" applyFill="1" applyBorder="1" applyAlignment="1" applyProtection="1">
      <alignment horizontal="left" vertical="top"/>
    </xf>
    <xf numFmtId="0" fontId="6" fillId="7" borderId="8" xfId="14" applyNumberFormat="1" applyFont="1" applyFill="1" applyBorder="1" applyAlignment="1" applyProtection="1">
      <alignment horizontal="left" vertical="top" wrapText="1"/>
    </xf>
    <xf numFmtId="49" fontId="6" fillId="7" borderId="33" xfId="0" applyNumberFormat="1" applyFont="1" applyFill="1" applyBorder="1" applyAlignment="1" applyProtection="1">
      <alignment horizontal="left" vertical="top" wrapText="1"/>
    </xf>
    <xf numFmtId="49" fontId="6" fillId="7" borderId="19" xfId="0" applyNumberFormat="1" applyFont="1" applyFill="1" applyBorder="1" applyAlignment="1" applyProtection="1">
      <alignment horizontal="left" vertical="top" wrapText="1"/>
    </xf>
    <xf numFmtId="1" fontId="6" fillId="7" borderId="34" xfId="0" applyNumberFormat="1" applyFont="1" applyFill="1" applyBorder="1" applyAlignment="1" applyProtection="1">
      <alignment horizontal="left" vertical="top" wrapText="1"/>
    </xf>
    <xf numFmtId="2" fontId="6" fillId="7" borderId="34" xfId="0" applyNumberFormat="1" applyFont="1" applyFill="1" applyBorder="1" applyAlignment="1" applyProtection="1">
      <alignment horizontal="left" vertical="top"/>
    </xf>
    <xf numFmtId="2" fontId="6" fillId="7" borderId="34" xfId="0" applyNumberFormat="1" applyFont="1" applyFill="1" applyBorder="1" applyAlignment="1" applyProtection="1">
      <alignment horizontal="left" vertical="top" wrapText="1"/>
    </xf>
    <xf numFmtId="49" fontId="6" fillId="7" borderId="36" xfId="0" applyNumberFormat="1" applyFont="1" applyFill="1" applyBorder="1" applyAlignment="1" applyProtection="1">
      <alignment horizontal="left" vertical="top"/>
    </xf>
    <xf numFmtId="49" fontId="6" fillId="7" borderId="37" xfId="0" applyNumberFormat="1" applyFont="1" applyFill="1" applyBorder="1" applyAlignment="1" applyProtection="1">
      <alignment horizontal="left" vertical="top"/>
    </xf>
    <xf numFmtId="2" fontId="6" fillId="7" borderId="38" xfId="0" applyNumberFormat="1" applyFont="1" applyFill="1" applyBorder="1" applyAlignment="1" applyProtection="1">
      <alignment horizontal="left" vertical="top"/>
    </xf>
    <xf numFmtId="4" fontId="6" fillId="7" borderId="8" xfId="2" applyNumberFormat="1" applyFont="1" applyFill="1" applyBorder="1" applyAlignment="1" applyProtection="1">
      <alignment horizontal="left" vertical="top"/>
    </xf>
    <xf numFmtId="4" fontId="6" fillId="7" borderId="8" xfId="2" applyNumberFormat="1" applyFont="1" applyFill="1" applyBorder="1" applyAlignment="1" applyProtection="1">
      <alignment horizontal="left" vertical="top" wrapText="1"/>
    </xf>
    <xf numFmtId="49" fontId="6" fillId="7" borderId="5" xfId="0" applyNumberFormat="1" applyFont="1" applyFill="1" applyBorder="1" applyAlignment="1" applyProtection="1">
      <alignment horizontal="left" vertical="top" wrapText="1"/>
    </xf>
    <xf numFmtId="49" fontId="6" fillId="7" borderId="6" xfId="0" applyNumberFormat="1" applyFont="1" applyFill="1" applyBorder="1" applyAlignment="1" applyProtection="1">
      <alignment horizontal="left" vertical="top" wrapText="1"/>
    </xf>
    <xf numFmtId="1" fontId="6" fillId="7" borderId="7" xfId="0" applyNumberFormat="1" applyFont="1" applyFill="1" applyBorder="1" applyAlignment="1" applyProtection="1">
      <alignment horizontal="left" vertical="top" wrapText="1"/>
    </xf>
    <xf numFmtId="2" fontId="6" fillId="7" borderId="7" xfId="0" applyNumberFormat="1" applyFont="1" applyFill="1" applyBorder="1" applyAlignment="1" applyProtection="1">
      <alignment horizontal="left" vertical="top" wrapText="1"/>
    </xf>
    <xf numFmtId="3" fontId="6" fillId="7" borderId="8" xfId="0" applyNumberFormat="1" applyFont="1" applyFill="1" applyBorder="1" applyAlignment="1" applyProtection="1">
      <alignment horizontal="left" vertical="top" wrapText="1"/>
      <protection locked="0"/>
    </xf>
    <xf numFmtId="4" fontId="6" fillId="7" borderId="8" xfId="3" applyNumberFormat="1" applyFont="1" applyFill="1" applyBorder="1" applyAlignment="1" applyProtection="1">
      <alignment horizontal="left" vertical="top"/>
    </xf>
    <xf numFmtId="4" fontId="6" fillId="7" borderId="8" xfId="3" applyNumberFormat="1" applyFont="1" applyFill="1" applyBorder="1" applyAlignment="1" applyProtection="1">
      <alignment horizontal="left" vertical="top" wrapText="1"/>
    </xf>
    <xf numFmtId="4" fontId="6" fillId="7" borderId="8" xfId="3" applyNumberFormat="1" applyFont="1" applyFill="1" applyBorder="1" applyAlignment="1" applyProtection="1">
      <alignment horizontal="left" vertical="top" wrapText="1"/>
      <protection locked="0"/>
    </xf>
    <xf numFmtId="0" fontId="25" fillId="7" borderId="8" xfId="0" applyNumberFormat="1" applyFont="1" applyFill="1" applyBorder="1" applyAlignment="1" applyProtection="1">
      <alignment vertical="top" wrapText="1"/>
    </xf>
    <xf numFmtId="2" fontId="6" fillId="7" borderId="8" xfId="0" applyNumberFormat="1" applyFont="1" applyFill="1" applyBorder="1" applyAlignment="1" applyProtection="1">
      <alignment vertical="top" wrapText="1"/>
    </xf>
    <xf numFmtId="4" fontId="6" fillId="7" borderId="8" xfId="0" applyNumberFormat="1" applyFont="1" applyFill="1" applyBorder="1" applyAlignment="1" applyProtection="1">
      <alignment vertical="top" wrapText="1"/>
    </xf>
    <xf numFmtId="0" fontId="6" fillId="7" borderId="0" xfId="0" applyNumberFormat="1" applyFont="1" applyFill="1" applyBorder="1" applyAlignment="1" applyProtection="1">
      <alignment wrapText="1"/>
    </xf>
    <xf numFmtId="0" fontId="9" fillId="7" borderId="8" xfId="0" applyNumberFormat="1" applyFont="1" applyFill="1" applyBorder="1" applyAlignment="1" applyProtection="1">
      <alignment horizontal="left" vertical="top" wrapText="1"/>
    </xf>
    <xf numFmtId="49" fontId="6" fillId="7" borderId="23" xfId="7" applyNumberFormat="1" applyFont="1" applyFill="1" applyBorder="1" applyAlignment="1" applyProtection="1">
      <alignment horizontal="left" vertical="top" wrapText="1"/>
    </xf>
    <xf numFmtId="49" fontId="6" fillId="7" borderId="8" xfId="7" applyNumberFormat="1" applyFont="1" applyFill="1" applyBorder="1" applyAlignment="1" applyProtection="1">
      <alignment horizontal="left" vertical="top" wrapText="1"/>
    </xf>
    <xf numFmtId="1" fontId="6" fillId="7" borderId="24" xfId="7" applyNumberFormat="1" applyFont="1" applyFill="1" applyBorder="1" applyAlignment="1" applyProtection="1">
      <alignment horizontal="left" vertical="top" wrapText="1"/>
    </xf>
    <xf numFmtId="2" fontId="6" fillId="7" borderId="24" xfId="7" applyNumberFormat="1" applyFont="1" applyFill="1" applyBorder="1" applyAlignment="1" applyProtection="1">
      <alignment horizontal="left" vertical="top" wrapText="1"/>
    </xf>
    <xf numFmtId="49" fontId="6" fillId="7" borderId="31" xfId="7" applyNumberFormat="1" applyFont="1" applyFill="1" applyBorder="1" applyAlignment="1" applyProtection="1">
      <alignment horizontal="left" vertical="top" wrapText="1"/>
    </xf>
    <xf numFmtId="49" fontId="6" fillId="7" borderId="21" xfId="0" applyNumberFormat="1" applyFont="1" applyFill="1" applyBorder="1" applyAlignment="1" applyProtection="1">
      <alignment horizontal="left" vertical="top" wrapText="1"/>
    </xf>
    <xf numFmtId="2" fontId="6" fillId="7" borderId="32" xfId="0" applyNumberFormat="1" applyFont="1" applyFill="1" applyBorder="1" applyAlignment="1" applyProtection="1">
      <alignment horizontal="left" vertical="top" wrapText="1"/>
    </xf>
    <xf numFmtId="2" fontId="6" fillId="7" borderId="115" xfId="7" applyNumberFormat="1" applyFont="1" applyFill="1" applyBorder="1" applyAlignment="1" applyProtection="1">
      <alignment horizontal="left" vertical="top" wrapText="1"/>
    </xf>
    <xf numFmtId="0" fontId="6" fillId="7" borderId="8" xfId="17" applyNumberFormat="1" applyFont="1" applyFill="1" applyBorder="1" applyAlignment="1" applyProtection="1">
      <alignment horizontal="left" vertical="top" wrapText="1"/>
    </xf>
    <xf numFmtId="49" fontId="6" fillId="7" borderId="8" xfId="17" applyNumberFormat="1" applyFont="1" applyFill="1" applyBorder="1" applyAlignment="1" applyProtection="1">
      <alignment horizontal="left" vertical="top" wrapText="1"/>
    </xf>
    <xf numFmtId="0" fontId="6" fillId="7" borderId="8" xfId="17" applyNumberFormat="1" applyFont="1" applyFill="1" applyBorder="1" applyAlignment="1" applyProtection="1">
      <alignment vertical="top" wrapText="1"/>
    </xf>
    <xf numFmtId="2" fontId="6" fillId="7" borderId="8" xfId="17" applyNumberFormat="1" applyFont="1" applyFill="1" applyBorder="1" applyAlignment="1" applyProtection="1">
      <alignment vertical="top" wrapText="1"/>
    </xf>
    <xf numFmtId="4" fontId="6" fillId="7" borderId="8" xfId="17" applyNumberFormat="1" applyFont="1" applyFill="1" applyBorder="1" applyAlignment="1" applyProtection="1">
      <alignment vertical="top" wrapText="1"/>
    </xf>
    <xf numFmtId="0" fontId="6" fillId="7" borderId="8" xfId="17" applyNumberFormat="1" applyFont="1" applyFill="1" applyBorder="1" applyAlignment="1" applyProtection="1">
      <alignment horizontal="left" vertical="top" wrapText="1"/>
      <protection locked="0"/>
    </xf>
    <xf numFmtId="4" fontId="6" fillId="7" borderId="8" xfId="17" applyNumberFormat="1" applyFont="1" applyFill="1" applyBorder="1" applyAlignment="1" applyProtection="1">
      <alignment horizontal="left" vertical="top" wrapText="1"/>
      <protection locked="0"/>
    </xf>
    <xf numFmtId="4" fontId="6" fillId="7" borderId="12" xfId="17" applyNumberFormat="1" applyFont="1" applyFill="1" applyBorder="1" applyAlignment="1" applyProtection="1">
      <alignment horizontal="left" vertical="top" wrapText="1"/>
      <protection locked="0"/>
    </xf>
    <xf numFmtId="49" fontId="6" fillId="7" borderId="23" xfId="17" applyNumberFormat="1" applyFont="1" applyFill="1" applyBorder="1" applyAlignment="1" applyProtection="1">
      <alignment horizontal="left" vertical="top" wrapText="1"/>
    </xf>
    <xf numFmtId="1" fontId="6" fillId="7" borderId="24" xfId="17" applyNumberFormat="1" applyFont="1" applyFill="1" applyBorder="1" applyAlignment="1" applyProtection="1">
      <alignment horizontal="left" vertical="top" wrapText="1"/>
    </xf>
    <xf numFmtId="49" fontId="6" fillId="7" borderId="23" xfId="17" applyNumberFormat="1" applyFont="1" applyFill="1" applyBorder="1" applyAlignment="1" applyProtection="1">
      <alignment horizontal="left" vertical="top"/>
    </xf>
    <xf numFmtId="49" fontId="6" fillId="7" borderId="8" xfId="17" applyNumberFormat="1" applyFont="1" applyFill="1" applyBorder="1" applyAlignment="1" applyProtection="1">
      <alignment horizontal="left" vertical="top"/>
    </xf>
    <xf numFmtId="2" fontId="6" fillId="7" borderId="24" xfId="17" applyNumberFormat="1" applyFont="1" applyFill="1" applyBorder="1" applyAlignment="1" applyProtection="1">
      <alignment horizontal="left" vertical="top"/>
    </xf>
    <xf numFmtId="2" fontId="6" fillId="7" borderId="24" xfId="17" applyNumberFormat="1" applyFont="1" applyFill="1" applyBorder="1" applyAlignment="1" applyProtection="1">
      <alignment horizontal="left" vertical="top" wrapText="1"/>
    </xf>
    <xf numFmtId="49" fontId="6" fillId="7" borderId="23" xfId="17" applyNumberFormat="1" applyFont="1" applyFill="1" applyBorder="1" applyAlignment="1" applyProtection="1">
      <alignment horizontal="left" vertical="top" wrapText="1"/>
      <protection locked="0"/>
    </xf>
    <xf numFmtId="49" fontId="6" fillId="7" borderId="8" xfId="17" applyNumberFormat="1" applyFont="1" applyFill="1" applyBorder="1" applyAlignment="1" applyProtection="1">
      <alignment horizontal="left" vertical="top" wrapText="1"/>
      <protection locked="0"/>
    </xf>
    <xf numFmtId="2" fontId="6" fillId="7" borderId="115" xfId="17" applyNumberFormat="1" applyFont="1" applyFill="1" applyBorder="1" applyAlignment="1" applyProtection="1">
      <alignment horizontal="left" vertical="top" wrapText="1"/>
      <protection locked="0"/>
    </xf>
    <xf numFmtId="49" fontId="6" fillId="7" borderId="23" xfId="7" applyNumberFormat="1" applyFont="1" applyFill="1" applyBorder="1" applyAlignment="1" applyProtection="1">
      <alignment horizontal="center" vertical="center" wrapText="1"/>
      <protection locked="0"/>
    </xf>
    <xf numFmtId="49" fontId="6" fillId="7" borderId="8" xfId="7" applyNumberFormat="1" applyFont="1" applyFill="1" applyBorder="1" applyAlignment="1" applyProtection="1">
      <alignment horizontal="center" vertical="center" wrapText="1"/>
      <protection locked="0"/>
    </xf>
    <xf numFmtId="2" fontId="6" fillId="7" borderId="24" xfId="7" applyNumberFormat="1" applyFont="1" applyFill="1" applyBorder="1" applyAlignment="1" applyProtection="1">
      <alignment horizontal="center" vertical="center" wrapText="1"/>
      <protection locked="0"/>
    </xf>
    <xf numFmtId="49" fontId="6" fillId="7" borderId="23" xfId="7" applyNumberFormat="1" applyFont="1" applyFill="1" applyBorder="1" applyAlignment="1" applyProtection="1">
      <alignment horizontal="left" vertical="top" wrapText="1"/>
      <protection locked="0"/>
    </xf>
    <xf numFmtId="49" fontId="6" fillId="7" borderId="8" xfId="7" applyNumberFormat="1" applyFont="1" applyFill="1" applyBorder="1" applyAlignment="1" applyProtection="1">
      <alignment horizontal="left" vertical="top" wrapText="1"/>
      <protection locked="0"/>
    </xf>
    <xf numFmtId="2" fontId="6" fillId="7" borderId="115" xfId="7" applyNumberFormat="1" applyFont="1" applyFill="1" applyBorder="1" applyAlignment="1" applyProtection="1">
      <alignment horizontal="left" vertical="top" wrapText="1"/>
      <protection locked="0"/>
    </xf>
    <xf numFmtId="0" fontId="23" fillId="7" borderId="8" xfId="0" applyNumberFormat="1" applyFont="1" applyFill="1" applyBorder="1" applyAlignment="1" applyProtection="1">
      <alignment horizontal="left" vertical="top" wrapText="1"/>
    </xf>
    <xf numFmtId="14" fontId="6" fillId="7" borderId="8" xfId="0" applyNumberFormat="1" applyFont="1" applyFill="1" applyBorder="1" applyAlignment="1" applyProtection="1">
      <alignment horizontal="left" vertical="top"/>
    </xf>
    <xf numFmtId="49" fontId="25" fillId="7" borderId="23" xfId="0" applyNumberFormat="1" applyFont="1" applyFill="1" applyBorder="1" applyAlignment="1" applyProtection="1">
      <alignment horizontal="left" vertical="top" wrapText="1"/>
    </xf>
    <xf numFmtId="0" fontId="6" fillId="7" borderId="39" xfId="0" applyNumberFormat="1" applyFont="1" applyFill="1" applyBorder="1" applyAlignment="1" applyProtection="1">
      <alignment horizontal="left" vertical="top" wrapText="1"/>
    </xf>
    <xf numFmtId="49" fontId="25" fillId="7" borderId="23" xfId="17" applyNumberFormat="1" applyFont="1" applyFill="1" applyBorder="1" applyAlignment="1" applyProtection="1">
      <alignment horizontal="left" vertical="top" wrapText="1"/>
    </xf>
    <xf numFmtId="0" fontId="9" fillId="7" borderId="8" xfId="0" applyNumberFormat="1" applyFont="1" applyFill="1" applyBorder="1" applyAlignment="1" applyProtection="1">
      <alignment vertical="center"/>
    </xf>
    <xf numFmtId="1" fontId="6" fillId="7" borderId="8" xfId="7" applyNumberFormat="1" applyFont="1" applyFill="1" applyBorder="1" applyAlignment="1" applyProtection="1">
      <alignment horizontal="left" vertical="top" wrapText="1"/>
    </xf>
    <xf numFmtId="49" fontId="6" fillId="15" borderId="8" xfId="0" applyNumberFormat="1" applyFont="1" applyFill="1" applyBorder="1" applyAlignment="1" applyProtection="1">
      <alignment horizontal="left" vertical="top" wrapText="1"/>
    </xf>
    <xf numFmtId="49" fontId="6" fillId="7" borderId="14" xfId="0" applyNumberFormat="1" applyFont="1" applyFill="1" applyBorder="1" applyAlignment="1" applyProtection="1">
      <alignment horizontal="center" vertical="top" wrapText="1"/>
      <protection locked="0"/>
    </xf>
    <xf numFmtId="49" fontId="6" fillId="7" borderId="25" xfId="0" applyNumberFormat="1" applyFont="1" applyFill="1" applyBorder="1" applyAlignment="1" applyProtection="1">
      <alignment horizontal="center" vertical="top" wrapText="1"/>
      <protection locked="0"/>
    </xf>
    <xf numFmtId="49" fontId="6" fillId="7" borderId="19" xfId="0" applyNumberFormat="1" applyFont="1" applyFill="1" applyBorder="1" applyAlignment="1" applyProtection="1">
      <alignment horizontal="left" vertical="top"/>
    </xf>
    <xf numFmtId="49" fontId="6" fillId="7" borderId="8" xfId="0" applyNumberFormat="1" applyFont="1" applyFill="1" applyBorder="1" applyAlignment="1" applyProtection="1">
      <alignment horizontal="center" vertical="top" wrapText="1"/>
      <protection locked="0"/>
    </xf>
    <xf numFmtId="49" fontId="6" fillId="7" borderId="25" xfId="17" applyNumberFormat="1" applyFont="1" applyFill="1" applyBorder="1" applyAlignment="1" applyProtection="1">
      <alignment horizontal="left" vertical="top" wrapText="1"/>
    </xf>
    <xf numFmtId="1" fontId="6" fillId="7" borderId="34" xfId="17" applyNumberFormat="1" applyFont="1" applyFill="1" applyBorder="1" applyAlignment="1" applyProtection="1">
      <alignment horizontal="left" vertical="top" wrapText="1"/>
    </xf>
    <xf numFmtId="49" fontId="6" fillId="7" borderId="33" xfId="17" applyNumberFormat="1" applyFont="1" applyFill="1" applyBorder="1" applyAlignment="1" applyProtection="1">
      <alignment horizontal="left" vertical="top" wrapText="1"/>
    </xf>
    <xf numFmtId="49" fontId="6" fillId="7" borderId="19" xfId="17" applyNumberFormat="1" applyFont="1" applyFill="1" applyBorder="1" applyAlignment="1" applyProtection="1">
      <alignment horizontal="left" vertical="top" wrapText="1"/>
    </xf>
    <xf numFmtId="2" fontId="6" fillId="7" borderId="34" xfId="17" applyNumberFormat="1" applyFont="1" applyFill="1" applyBorder="1" applyAlignment="1" applyProtection="1">
      <alignment horizontal="left" vertical="top" wrapText="1"/>
    </xf>
    <xf numFmtId="49" fontId="6" fillId="7" borderId="0" xfId="0" applyNumberFormat="1" applyFont="1" applyFill="1" applyBorder="1" applyAlignment="1" applyProtection="1">
      <alignment horizontal="left" vertical="top" wrapText="1"/>
    </xf>
    <xf numFmtId="49" fontId="6" fillId="7" borderId="31" xfId="0" applyNumberFormat="1" applyFont="1" applyFill="1" applyBorder="1" applyAlignment="1" applyProtection="1">
      <alignment horizontal="left" vertical="top" wrapText="1"/>
    </xf>
    <xf numFmtId="2" fontId="6" fillId="7" borderId="8" xfId="6" applyNumberFormat="1" applyFont="1" applyFill="1" applyBorder="1" applyAlignment="1" applyProtection="1">
      <alignment horizontal="left" vertical="top" wrapText="1"/>
    </xf>
    <xf numFmtId="164" fontId="6" fillId="7" borderId="8" xfId="1" applyNumberFormat="1" applyFont="1" applyFill="1" applyBorder="1" applyAlignment="1" applyProtection="1">
      <alignment vertical="top" wrapText="1"/>
    </xf>
    <xf numFmtId="3" fontId="6" fillId="7" borderId="8" xfId="6" applyNumberFormat="1" applyFont="1" applyFill="1" applyBorder="1" applyAlignment="1" applyProtection="1">
      <alignment horizontal="right" vertical="top"/>
    </xf>
    <xf numFmtId="0" fontId="47" fillId="7" borderId="122" xfId="0" quotePrefix="1" applyNumberFormat="1" applyFont="1" applyFill="1" applyBorder="1" applyAlignment="1" applyProtection="1">
      <alignment wrapText="1"/>
      <protection locked="0"/>
    </xf>
    <xf numFmtId="0" fontId="47" fillId="7" borderId="122" xfId="0" applyNumberFormat="1" applyFont="1" applyFill="1" applyBorder="1" applyAlignment="1">
      <alignment horizontal="center" wrapText="1"/>
    </xf>
    <xf numFmtId="0" fontId="47" fillId="7" borderId="122" xfId="0" applyFont="1" applyFill="1" applyBorder="1" applyAlignment="1">
      <alignment wrapText="1"/>
    </xf>
    <xf numFmtId="4" fontId="47" fillId="7" borderId="122" xfId="0" applyNumberFormat="1" applyFont="1" applyFill="1" applyBorder="1" applyAlignment="1">
      <alignment wrapText="1"/>
    </xf>
    <xf numFmtId="2" fontId="47" fillId="7" borderId="39" xfId="0" applyNumberFormat="1" applyFont="1" applyFill="1" applyBorder="1" applyAlignment="1">
      <alignment horizontal="left" wrapText="1"/>
    </xf>
    <xf numFmtId="0" fontId="47" fillId="7" borderId="39" xfId="0" applyFont="1" applyFill="1" applyBorder="1" applyAlignment="1">
      <alignment wrapText="1"/>
    </xf>
    <xf numFmtId="4" fontId="47" fillId="7" borderId="39" xfId="0" applyNumberFormat="1" applyFont="1" applyFill="1" applyBorder="1" applyAlignment="1">
      <alignment wrapText="1"/>
    </xf>
    <xf numFmtId="4" fontId="47" fillId="7" borderId="39" xfId="0" applyNumberFormat="1" applyFont="1" applyFill="1" applyBorder="1" applyAlignment="1" applyProtection="1">
      <alignment horizontal="right" wrapText="1"/>
      <protection locked="0"/>
    </xf>
    <xf numFmtId="0" fontId="47" fillId="7" borderId="122" xfId="0" applyFont="1" applyFill="1" applyBorder="1" applyAlignment="1" applyProtection="1">
      <alignment horizontal="right" wrapText="1"/>
      <protection locked="0"/>
    </xf>
    <xf numFmtId="0" fontId="47" fillId="7" borderId="39" xfId="0" applyFont="1" applyFill="1" applyBorder="1" applyAlignment="1" applyProtection="1">
      <alignment horizontal="right" wrapText="1"/>
      <protection locked="0"/>
    </xf>
    <xf numFmtId="0" fontId="47" fillId="7" borderId="39" xfId="0" applyFont="1" applyFill="1" applyBorder="1" applyAlignment="1">
      <alignment horizontal="right" wrapText="1"/>
    </xf>
    <xf numFmtId="178" fontId="47" fillId="7" borderId="39" xfId="6" quotePrefix="1" applyNumberFormat="1" applyFont="1" applyFill="1" applyBorder="1" applyAlignment="1">
      <alignment horizontal="center" wrapText="1"/>
    </xf>
    <xf numFmtId="1" fontId="47" fillId="7" borderId="53" xfId="0" applyNumberFormat="1" applyFont="1" applyFill="1" applyBorder="1" applyAlignment="1" applyProtection="1">
      <alignment horizontal="right" wrapText="1"/>
      <protection locked="0"/>
    </xf>
    <xf numFmtId="1" fontId="47" fillId="7" borderId="122" xfId="0" applyNumberFormat="1" applyFont="1" applyFill="1" applyBorder="1"/>
    <xf numFmtId="9" fontId="47" fillId="7" borderId="122" xfId="0" applyNumberFormat="1" applyFont="1" applyFill="1" applyBorder="1"/>
    <xf numFmtId="4" fontId="47" fillId="7" borderId="122" xfId="0" applyNumberFormat="1" applyFont="1" applyFill="1" applyBorder="1" applyAlignment="1">
      <alignment horizontal="right" wrapText="1"/>
    </xf>
    <xf numFmtId="0" fontId="47" fillId="7" borderId="122" xfId="0" applyFont="1" applyFill="1" applyBorder="1" applyAlignment="1">
      <alignment horizontal="left" wrapText="1"/>
    </xf>
    <xf numFmtId="178" fontId="47" fillId="7" borderId="39" xfId="6" quotePrefix="1" applyNumberFormat="1" applyFont="1" applyFill="1" applyBorder="1" applyAlignment="1">
      <alignment horizontal="right" wrapText="1"/>
    </xf>
    <xf numFmtId="4" fontId="47" fillId="7" borderId="1" xfId="0" applyNumberFormat="1" applyFont="1" applyFill="1" applyBorder="1" applyAlignment="1">
      <alignment horizontal="right" wrapText="1"/>
    </xf>
    <xf numFmtId="2" fontId="47" fillId="7" borderId="122" xfId="0" applyNumberFormat="1" applyFont="1" applyFill="1" applyBorder="1" applyAlignment="1">
      <alignment horizontal="left" wrapText="1"/>
    </xf>
    <xf numFmtId="1" fontId="47" fillId="7" borderId="39" xfId="0" applyNumberFormat="1" applyFont="1" applyFill="1" applyBorder="1" applyAlignment="1" applyProtection="1">
      <alignment horizontal="right" wrapText="1"/>
      <protection locked="0"/>
    </xf>
    <xf numFmtId="4" fontId="47" fillId="7" borderId="39" xfId="6" quotePrefix="1" applyNumberFormat="1" applyFont="1" applyFill="1" applyBorder="1" applyAlignment="1">
      <alignment horizontal="center" wrapText="1"/>
    </xf>
    <xf numFmtId="178" fontId="47" fillId="7" borderId="122" xfId="6" quotePrefix="1" applyNumberFormat="1" applyFont="1" applyFill="1" applyBorder="1" applyAlignment="1">
      <alignment horizontal="center" wrapText="1"/>
    </xf>
    <xf numFmtId="0" fontId="47" fillId="7" borderId="122" xfId="0" applyFont="1" applyFill="1" applyBorder="1" applyAlignment="1">
      <alignment horizontal="right" wrapText="1"/>
    </xf>
    <xf numFmtId="0" fontId="47" fillId="7" borderId="122" xfId="0" applyFont="1" applyFill="1" applyBorder="1"/>
    <xf numFmtId="4" fontId="47" fillId="7" borderId="122" xfId="6" applyNumberFormat="1" applyFont="1" applyFill="1" applyBorder="1" applyAlignment="1">
      <alignment horizontal="right" wrapText="1"/>
    </xf>
    <xf numFmtId="4" fontId="47" fillId="7" borderId="122" xfId="26" applyNumberFormat="1" applyFont="1" applyFill="1" applyBorder="1" applyAlignment="1">
      <alignment horizontal="right" wrapText="1"/>
    </xf>
    <xf numFmtId="0" fontId="47" fillId="7" borderId="122" xfId="16" applyFont="1" applyFill="1" applyBorder="1" applyAlignment="1">
      <alignment wrapText="1"/>
    </xf>
    <xf numFmtId="0" fontId="47" fillId="7" borderId="39" xfId="0" applyFont="1" applyFill="1" applyBorder="1" applyAlignment="1">
      <alignment horizontal="left" wrapText="1"/>
    </xf>
    <xf numFmtId="0" fontId="47" fillId="7" borderId="122" xfId="27" applyFont="1" applyFill="1" applyBorder="1" applyAlignment="1">
      <alignment wrapText="1"/>
    </xf>
    <xf numFmtId="4" fontId="47" fillId="7" borderId="39" xfId="6" applyNumberFormat="1" applyFont="1" applyFill="1" applyBorder="1" applyAlignment="1">
      <alignment horizontal="right" wrapText="1"/>
    </xf>
    <xf numFmtId="4" fontId="47" fillId="7" borderId="39" xfId="26" applyNumberFormat="1" applyFont="1" applyFill="1" applyBorder="1" applyAlignment="1">
      <alignment horizontal="right" wrapText="1"/>
    </xf>
    <xf numFmtId="0" fontId="47" fillId="7" borderId="39" xfId="6" quotePrefix="1" applyNumberFormat="1" applyFont="1" applyFill="1" applyBorder="1" applyAlignment="1">
      <alignment horizontal="center" wrapText="1"/>
    </xf>
    <xf numFmtId="0" fontId="47" fillId="7" borderId="39" xfId="0" applyFont="1" applyFill="1" applyBorder="1" applyAlignment="1">
      <alignment horizontal="center" wrapText="1"/>
    </xf>
    <xf numFmtId="0" fontId="47" fillId="7" borderId="39" xfId="16" applyFont="1" applyFill="1" applyBorder="1" applyAlignment="1">
      <alignment wrapText="1"/>
    </xf>
    <xf numFmtId="0" fontId="47" fillId="7" borderId="122" xfId="16" applyFont="1" applyFill="1" applyBorder="1" applyAlignment="1">
      <alignment horizontal="center" wrapText="1"/>
    </xf>
    <xf numFmtId="4" fontId="47" fillId="7" borderId="0" xfId="0" applyNumberFormat="1" applyFont="1" applyFill="1" applyAlignment="1">
      <alignment wrapText="1"/>
    </xf>
    <xf numFmtId="0" fontId="47" fillId="7" borderId="122" xfId="16" applyFont="1" applyFill="1" applyBorder="1" applyAlignment="1">
      <alignment horizontal="right" wrapText="1"/>
    </xf>
    <xf numFmtId="0" fontId="47" fillId="7" borderId="122" xfId="0" applyFont="1" applyFill="1" applyBorder="1" applyAlignment="1">
      <alignment horizontal="center" wrapText="1"/>
    </xf>
    <xf numFmtId="0" fontId="47" fillId="7" borderId="122" xfId="0" applyNumberFormat="1" applyFont="1" applyFill="1" applyBorder="1"/>
    <xf numFmtId="0" fontId="47" fillId="7" borderId="39" xfId="16" applyFont="1" applyFill="1" applyBorder="1" applyAlignment="1">
      <alignment horizontal="center" wrapText="1"/>
    </xf>
    <xf numFmtId="4" fontId="47" fillId="7" borderId="39" xfId="16" applyNumberFormat="1" applyFont="1" applyFill="1" applyBorder="1" applyAlignment="1">
      <alignment wrapText="1"/>
    </xf>
    <xf numFmtId="0" fontId="47" fillId="7" borderId="122" xfId="16" applyFont="1" applyFill="1" applyBorder="1" applyAlignment="1">
      <alignment horizontal="left" wrapText="1"/>
    </xf>
    <xf numFmtId="0" fontId="47" fillId="7" borderId="6" xfId="0" applyFont="1" applyFill="1" applyBorder="1" applyAlignment="1">
      <alignment wrapText="1"/>
    </xf>
    <xf numFmtId="0" fontId="47" fillId="7" borderId="6" xfId="0" applyFont="1" applyFill="1" applyBorder="1" applyAlignment="1">
      <alignment horizontal="right" wrapText="1"/>
    </xf>
    <xf numFmtId="4" fontId="47" fillId="7" borderId="6" xfId="0" applyNumberFormat="1" applyFont="1" applyFill="1" applyBorder="1" applyAlignment="1">
      <alignment wrapText="1"/>
    </xf>
    <xf numFmtId="0" fontId="47" fillId="7" borderId="6" xfId="0" applyFont="1" applyFill="1" applyBorder="1" applyAlignment="1">
      <alignment horizontal="left" wrapText="1"/>
    </xf>
    <xf numFmtId="0" fontId="47" fillId="7" borderId="0" xfId="0" applyFont="1" applyFill="1" applyAlignment="1">
      <alignment wrapText="1"/>
    </xf>
    <xf numFmtId="0" fontId="47" fillId="7" borderId="122" xfId="0" applyNumberFormat="1" applyFont="1" applyFill="1" applyBorder="1" applyAlignment="1" applyProtection="1">
      <alignment horizontal="right" wrapText="1"/>
      <protection locked="0"/>
    </xf>
    <xf numFmtId="0" fontId="47" fillId="7" borderId="39" xfId="0" applyNumberFormat="1" applyFont="1" applyFill="1" applyBorder="1" applyAlignment="1">
      <alignment horizontal="center" wrapText="1"/>
    </xf>
    <xf numFmtId="0" fontId="47" fillId="7" borderId="122" xfId="29" applyFont="1" applyFill="1" applyBorder="1" applyAlignment="1">
      <alignment wrapText="1"/>
    </xf>
    <xf numFmtId="1" fontId="47" fillId="7" borderId="122" xfId="0" applyNumberFormat="1" applyFont="1" applyFill="1" applyBorder="1" applyAlignment="1">
      <alignment wrapText="1"/>
    </xf>
    <xf numFmtId="0" fontId="47" fillId="7" borderId="122" xfId="0" applyFont="1" applyFill="1" applyBorder="1" applyAlignment="1" applyProtection="1">
      <alignment horizontal="left" wrapText="1"/>
      <protection locked="0"/>
    </xf>
    <xf numFmtId="9" fontId="47" fillId="7" borderId="122" xfId="0" applyNumberFormat="1" applyFont="1" applyFill="1" applyBorder="1" applyAlignment="1">
      <alignment wrapText="1"/>
    </xf>
    <xf numFmtId="1" fontId="47" fillId="7" borderId="122" xfId="0" applyNumberFormat="1" applyFont="1" applyFill="1" applyBorder="1" applyAlignment="1" applyProtection="1">
      <alignment horizontal="right" wrapText="1"/>
      <protection locked="0"/>
    </xf>
    <xf numFmtId="2" fontId="47" fillId="7" borderId="39" xfId="6" quotePrefix="1" applyNumberFormat="1" applyFont="1" applyFill="1" applyBorder="1" applyAlignment="1">
      <alignment horizontal="center" wrapText="1"/>
    </xf>
    <xf numFmtId="0" fontId="47" fillId="7" borderId="39" xfId="29" applyFont="1" applyFill="1" applyBorder="1" applyAlignment="1">
      <alignment horizontal="center" wrapText="1"/>
    </xf>
    <xf numFmtId="0" fontId="47" fillId="7" borderId="39" xfId="29" applyFont="1" applyFill="1" applyBorder="1" applyAlignment="1">
      <alignment wrapText="1"/>
    </xf>
    <xf numFmtId="4" fontId="47" fillId="7" borderId="39" xfId="29" applyNumberFormat="1" applyFont="1" applyFill="1" applyBorder="1" applyAlignment="1">
      <alignment wrapText="1"/>
    </xf>
    <xf numFmtId="0" fontId="47" fillId="7" borderId="39" xfId="29" applyFont="1" applyFill="1" applyBorder="1" applyAlignment="1">
      <alignment horizontal="left" wrapText="1"/>
    </xf>
    <xf numFmtId="4" fontId="47" fillId="7" borderId="122" xfId="29" applyNumberFormat="1" applyFont="1" applyFill="1" applyBorder="1" applyAlignment="1">
      <alignment wrapText="1"/>
    </xf>
    <xf numFmtId="0" fontId="47" fillId="7" borderId="122" xfId="0" applyFont="1" applyFill="1" applyBorder="1" applyAlignment="1">
      <alignment horizontal="center" vertical="center" wrapText="1"/>
    </xf>
    <xf numFmtId="49" fontId="47" fillId="7" borderId="122" xfId="0" applyNumberFormat="1" applyFont="1" applyFill="1" applyBorder="1" applyAlignment="1" applyProtection="1">
      <alignment horizontal="right" wrapText="1"/>
      <protection locked="0"/>
    </xf>
    <xf numFmtId="4" fontId="47" fillId="7" borderId="122" xfId="0" applyNumberFormat="1" applyFont="1" applyFill="1" applyBorder="1" applyAlignment="1" applyProtection="1">
      <alignment horizontal="right" wrapText="1"/>
      <protection locked="0"/>
    </xf>
    <xf numFmtId="49" fontId="47" fillId="7" borderId="12" xfId="0" applyNumberFormat="1" applyFont="1" applyFill="1" applyBorder="1" applyAlignment="1" applyProtection="1">
      <alignment horizontal="right" wrapText="1"/>
      <protection locked="0"/>
    </xf>
    <xf numFmtId="0" fontId="47" fillId="7" borderId="14" xfId="0" applyFont="1" applyFill="1" applyBorder="1" applyAlignment="1" applyProtection="1">
      <alignment horizontal="right" wrapText="1"/>
      <protection locked="0"/>
    </xf>
    <xf numFmtId="9" fontId="47" fillId="7" borderId="122" xfId="0" applyNumberFormat="1" applyFont="1" applyFill="1" applyBorder="1" applyAlignment="1" applyProtection="1">
      <alignment horizontal="right" wrapText="1"/>
      <protection locked="0"/>
    </xf>
    <xf numFmtId="0" fontId="47" fillId="7" borderId="39" xfId="0" applyFont="1" applyFill="1" applyBorder="1" applyAlignment="1" applyProtection="1">
      <alignment horizontal="left" wrapText="1"/>
      <protection locked="0"/>
    </xf>
    <xf numFmtId="0" fontId="29" fillId="7" borderId="46" xfId="0" applyFont="1" applyFill="1" applyBorder="1" applyAlignment="1">
      <alignment horizontal="left" vertical="center"/>
    </xf>
    <xf numFmtId="4" fontId="29" fillId="7" borderId="46" xfId="0" applyNumberFormat="1" applyFont="1" applyFill="1" applyBorder="1" applyAlignment="1">
      <alignment vertical="center"/>
    </xf>
    <xf numFmtId="170" fontId="29" fillId="7" borderId="46" xfId="0" applyNumberFormat="1" applyFont="1" applyFill="1" applyBorder="1" applyAlignment="1">
      <alignment horizontal="right" vertical="center"/>
    </xf>
    <xf numFmtId="0" fontId="6" fillId="7" borderId="46" xfId="0" applyFont="1" applyFill="1" applyBorder="1" applyAlignment="1" applyProtection="1">
      <alignment horizontal="center" vertical="top" wrapText="1"/>
      <protection locked="0"/>
    </xf>
    <xf numFmtId="0" fontId="29" fillId="7" borderId="62" xfId="0" applyFont="1" applyFill="1" applyBorder="1"/>
    <xf numFmtId="0" fontId="29" fillId="7" borderId="46" xfId="0" applyFont="1" applyFill="1" applyBorder="1"/>
    <xf numFmtId="0" fontId="29" fillId="7" borderId="46" xfId="0" applyFont="1" applyFill="1" applyBorder="1" applyAlignment="1">
      <alignment vertical="center"/>
    </xf>
    <xf numFmtId="0" fontId="45" fillId="7" borderId="46" xfId="0" applyFont="1" applyFill="1" applyBorder="1" applyAlignment="1">
      <alignment horizontal="left" vertical="center"/>
    </xf>
    <xf numFmtId="0" fontId="40" fillId="7" borderId="39" xfId="4" applyFont="1" applyFill="1" applyBorder="1" applyAlignment="1" applyProtection="1">
      <alignment horizontal="right" vertical="top" wrapText="1"/>
    </xf>
    <xf numFmtId="0" fontId="6" fillId="7" borderId="39" xfId="0" applyFont="1" applyFill="1" applyBorder="1" applyAlignment="1">
      <alignment horizontal="left" vertical="top" wrapText="1"/>
    </xf>
    <xf numFmtId="0" fontId="6" fillId="7" borderId="39" xfId="0" applyFont="1" applyFill="1" applyBorder="1" applyAlignment="1">
      <alignment horizontal="right" vertical="top" wrapText="1"/>
    </xf>
    <xf numFmtId="44" fontId="6" fillId="7" borderId="39" xfId="0" applyNumberFormat="1" applyFont="1" applyFill="1" applyBorder="1" applyAlignment="1">
      <alignment horizontal="right" vertical="top" wrapText="1"/>
    </xf>
    <xf numFmtId="0" fontId="40" fillId="7" borderId="0" xfId="4" applyFont="1" applyFill="1" applyAlignment="1" applyProtection="1">
      <alignment horizontal="right" vertical="top" wrapText="1"/>
    </xf>
    <xf numFmtId="0" fontId="46" fillId="7" borderId="122" xfId="0" applyFont="1" applyFill="1" applyBorder="1" applyAlignment="1">
      <alignment horizontal="right" vertical="top" wrapText="1"/>
    </xf>
    <xf numFmtId="4" fontId="6" fillId="7" borderId="122" xfId="0" applyNumberFormat="1" applyFont="1" applyFill="1" applyBorder="1" applyAlignment="1">
      <alignment horizontal="right" vertical="top" wrapText="1"/>
    </xf>
    <xf numFmtId="0" fontId="6" fillId="7" borderId="122" xfId="0" applyFont="1" applyFill="1" applyBorder="1" applyAlignment="1">
      <alignment vertical="top" wrapText="1"/>
    </xf>
    <xf numFmtId="0" fontId="6" fillId="7" borderId="122" xfId="0" applyFont="1" applyFill="1" applyBorder="1" applyAlignment="1">
      <alignment horizontal="center" vertical="top" wrapText="1"/>
    </xf>
    <xf numFmtId="0" fontId="40" fillId="7" borderId="0" xfId="4" applyFont="1" applyFill="1" applyAlignment="1" applyProtection="1">
      <alignment vertical="top" wrapText="1"/>
    </xf>
    <xf numFmtId="4" fontId="6" fillId="7" borderId="122" xfId="0" applyNumberFormat="1" applyFont="1" applyFill="1" applyBorder="1" applyAlignment="1">
      <alignment horizontal="left" vertical="top" wrapText="1"/>
    </xf>
    <xf numFmtId="0" fontId="40" fillId="7" borderId="122" xfId="4" applyFont="1" applyFill="1" applyBorder="1" applyAlignment="1" applyProtection="1">
      <alignment horizontal="left" vertical="top" wrapText="1"/>
    </xf>
    <xf numFmtId="0" fontId="45" fillId="7" borderId="0" xfId="0" applyFont="1" applyFill="1" applyAlignment="1">
      <alignment horizontal="left" vertical="top"/>
    </xf>
    <xf numFmtId="0" fontId="45" fillId="7" borderId="122" xfId="0" applyFont="1" applyFill="1" applyBorder="1" applyAlignment="1">
      <alignment horizontal="left" vertical="top"/>
    </xf>
    <xf numFmtId="0" fontId="45" fillId="7" borderId="122" xfId="0" applyFont="1" applyFill="1" applyBorder="1" applyAlignment="1">
      <alignment horizontal="left" vertical="top" wrapText="1"/>
    </xf>
    <xf numFmtId="0" fontId="40" fillId="7" borderId="122" xfId="4" applyFont="1" applyFill="1" applyBorder="1" applyAlignment="1" applyProtection="1">
      <alignment vertical="top" wrapText="1"/>
    </xf>
    <xf numFmtId="1" fontId="54" fillId="7" borderId="124" xfId="0" applyNumberFormat="1" applyFont="1" applyFill="1" applyBorder="1" applyAlignment="1">
      <alignment horizontal="center" vertical="center" wrapText="1"/>
    </xf>
    <xf numFmtId="1" fontId="54" fillId="7" borderId="122" xfId="0" applyNumberFormat="1" applyFont="1" applyFill="1" applyBorder="1" applyAlignment="1">
      <alignment horizontal="center" vertical="center" wrapText="1"/>
    </xf>
    <xf numFmtId="1" fontId="54" fillId="7" borderId="125" xfId="0" applyNumberFormat="1" applyFont="1" applyFill="1" applyBorder="1" applyAlignment="1">
      <alignment horizontal="center" vertical="center" wrapText="1"/>
    </xf>
    <xf numFmtId="0" fontId="40" fillId="7" borderId="39" xfId="4" applyFont="1" applyFill="1" applyBorder="1" applyAlignment="1" applyProtection="1">
      <alignment horizontal="left" vertical="top" wrapText="1"/>
      <protection locked="0"/>
    </xf>
    <xf numFmtId="0" fontId="6" fillId="7" borderId="49" xfId="0" applyFont="1" applyFill="1" applyBorder="1" applyAlignment="1" applyProtection="1">
      <alignment horizontal="right" vertical="top" wrapText="1"/>
      <protection locked="0"/>
    </xf>
    <xf numFmtId="0" fontId="6" fillId="7" borderId="46" xfId="0" applyFont="1" applyFill="1" applyBorder="1" applyAlignment="1" applyProtection="1">
      <alignment horizontal="right" vertical="top" wrapText="1"/>
      <protection locked="0"/>
    </xf>
    <xf numFmtId="0" fontId="6" fillId="7" borderId="46" xfId="5" applyNumberFormat="1" applyFont="1" applyFill="1" applyBorder="1" applyAlignment="1" applyProtection="1">
      <alignment horizontal="right" wrapText="1"/>
      <protection locked="0"/>
    </xf>
    <xf numFmtId="4" fontId="29" fillId="7" borderId="0" xfId="0" applyNumberFormat="1" applyFont="1" applyFill="1"/>
    <xf numFmtId="0" fontId="29" fillId="7" borderId="0" xfId="0" applyFont="1" applyFill="1" applyAlignment="1">
      <alignment wrapText="1"/>
    </xf>
    <xf numFmtId="4" fontId="46" fillId="7" borderId="46" xfId="0" applyNumberFormat="1" applyFont="1" applyFill="1" applyBorder="1" applyAlignment="1" applyProtection="1">
      <alignment wrapText="1"/>
      <protection locked="0"/>
    </xf>
    <xf numFmtId="0" fontId="46" fillId="7" borderId="46" xfId="0" applyFont="1" applyFill="1" applyBorder="1" applyAlignment="1" applyProtection="1">
      <alignment horizontal="right" wrapText="1"/>
      <protection locked="0"/>
    </xf>
    <xf numFmtId="0" fontId="47" fillId="7" borderId="46" xfId="0" applyFont="1" applyFill="1" applyBorder="1" applyAlignment="1" applyProtection="1">
      <alignment horizontal="right" wrapText="1"/>
      <protection locked="0"/>
    </xf>
    <xf numFmtId="4" fontId="47" fillId="7" borderId="46" xfId="0" applyNumberFormat="1" applyFont="1" applyFill="1" applyBorder="1" applyAlignment="1" applyProtection="1">
      <alignment horizontal="right" wrapText="1"/>
      <protection locked="0"/>
    </xf>
    <xf numFmtId="0" fontId="47" fillId="7" borderId="55" xfId="0" applyFont="1" applyFill="1" applyBorder="1" applyAlignment="1" applyProtection="1">
      <alignment horizontal="right" wrapText="1"/>
      <protection locked="0"/>
    </xf>
    <xf numFmtId="0" fontId="47" fillId="7" borderId="52" xfId="0" applyFont="1" applyFill="1" applyBorder="1" applyAlignment="1" applyProtection="1">
      <alignment horizontal="right" wrapText="1"/>
      <protection locked="0"/>
    </xf>
    <xf numFmtId="0" fontId="47" fillId="7" borderId="50" xfId="0" applyFont="1" applyFill="1" applyBorder="1" applyAlignment="1" applyProtection="1">
      <alignment horizontal="right" wrapText="1"/>
      <protection locked="0"/>
    </xf>
    <xf numFmtId="0" fontId="47" fillId="7" borderId="46" xfId="0" applyNumberFormat="1" applyFont="1" applyFill="1" applyBorder="1" applyAlignment="1" applyProtection="1">
      <alignment horizontal="right" wrapText="1"/>
      <protection locked="0"/>
    </xf>
    <xf numFmtId="0" fontId="47" fillId="7" borderId="115" xfId="0" applyNumberFormat="1" applyFont="1" applyFill="1" applyBorder="1" applyAlignment="1" applyProtection="1">
      <alignment horizontal="right" wrapText="1"/>
      <protection locked="0"/>
    </xf>
    <xf numFmtId="0" fontId="47" fillId="7" borderId="46" xfId="0" applyFont="1" applyFill="1" applyBorder="1" applyAlignment="1" applyProtection="1">
      <alignment horizontal="right" vertical="center" wrapText="1"/>
      <protection locked="0"/>
    </xf>
    <xf numFmtId="0" fontId="47" fillId="7" borderId="46" xfId="0" applyNumberFormat="1" applyFont="1" applyFill="1" applyBorder="1" applyAlignment="1">
      <alignment horizontal="center" vertical="center" wrapText="1"/>
    </xf>
    <xf numFmtId="49" fontId="47" fillId="7" borderId="46" xfId="0" applyNumberFormat="1" applyFont="1" applyFill="1" applyBorder="1" applyAlignment="1" applyProtection="1">
      <alignment horizontal="right" wrapText="1"/>
      <protection locked="0"/>
    </xf>
    <xf numFmtId="3" fontId="47" fillId="7" borderId="46" xfId="0" applyNumberFormat="1" applyFont="1" applyFill="1" applyBorder="1" applyAlignment="1" applyProtection="1">
      <alignment horizontal="right" wrapText="1"/>
      <protection locked="0"/>
    </xf>
    <xf numFmtId="0" fontId="54" fillId="7" borderId="122" xfId="0" applyNumberFormat="1" applyFont="1" applyFill="1" applyBorder="1" applyAlignment="1" applyProtection="1">
      <alignment horizontal="center" vertical="top" wrapText="1"/>
      <protection locked="0"/>
    </xf>
    <xf numFmtId="0" fontId="54" fillId="7" borderId="122" xfId="0" applyNumberFormat="1" applyFont="1" applyFill="1" applyBorder="1" applyAlignment="1">
      <alignment horizontal="left" vertical="top" wrapText="1"/>
    </xf>
    <xf numFmtId="0" fontId="54" fillId="7" borderId="122" xfId="0" applyNumberFormat="1" applyFont="1" applyFill="1" applyBorder="1" applyAlignment="1" applyProtection="1">
      <alignment vertical="top" wrapText="1"/>
      <protection locked="0"/>
    </xf>
    <xf numFmtId="49" fontId="54" fillId="7" borderId="122" xfId="0" applyNumberFormat="1" applyFont="1" applyFill="1" applyBorder="1" applyAlignment="1" applyProtection="1">
      <alignment horizontal="left" vertical="top" wrapText="1"/>
      <protection locked="0"/>
    </xf>
    <xf numFmtId="0" fontId="54" fillId="7" borderId="122" xfId="0" applyNumberFormat="1" applyFont="1" applyFill="1" applyBorder="1" applyAlignment="1" applyProtection="1">
      <alignment horizontal="center" vertical="center" wrapText="1"/>
      <protection locked="0"/>
    </xf>
    <xf numFmtId="4" fontId="54" fillId="7" borderId="14" xfId="0" applyNumberFormat="1" applyFont="1" applyFill="1" applyBorder="1" applyAlignment="1" applyProtection="1">
      <alignment horizontal="right" wrapText="1"/>
      <protection locked="0"/>
    </xf>
    <xf numFmtId="14" fontId="54" fillId="7" borderId="122" xfId="0" applyNumberFormat="1" applyFont="1" applyFill="1" applyBorder="1" applyAlignment="1">
      <alignment horizontal="center" vertical="center" wrapText="1"/>
    </xf>
    <xf numFmtId="49" fontId="55" fillId="7" borderId="122" xfId="4" applyNumberFormat="1" applyFont="1" applyFill="1" applyBorder="1" applyAlignment="1" applyProtection="1">
      <alignment horizontal="center" vertical="center" wrapText="1"/>
    </xf>
    <xf numFmtId="0" fontId="54" fillId="7" borderId="12" xfId="0" applyNumberFormat="1" applyFont="1" applyFill="1" applyBorder="1" applyAlignment="1" applyProtection="1">
      <alignment horizontal="center" vertical="center" wrapText="1"/>
      <protection locked="0"/>
    </xf>
    <xf numFmtId="1" fontId="54" fillId="7" borderId="123" xfId="0" applyNumberFormat="1" applyFont="1" applyFill="1" applyBorder="1" applyAlignment="1" applyProtection="1">
      <alignment horizontal="center" vertical="center" wrapText="1"/>
      <protection locked="0"/>
    </xf>
    <xf numFmtId="0" fontId="54" fillId="7" borderId="124" xfId="0" applyNumberFormat="1" applyFont="1" applyFill="1" applyBorder="1" applyAlignment="1" applyProtection="1">
      <alignment horizontal="center" vertical="center" wrapText="1"/>
      <protection locked="0"/>
    </xf>
    <xf numFmtId="1" fontId="54" fillId="7" borderId="125" xfId="0" applyNumberFormat="1" applyFont="1" applyFill="1" applyBorder="1" applyAlignment="1" applyProtection="1">
      <alignment horizontal="center" vertical="center" wrapText="1"/>
      <protection locked="0"/>
    </xf>
    <xf numFmtId="49" fontId="54" fillId="7" borderId="122" xfId="0" applyNumberFormat="1" applyFont="1" applyFill="1" applyBorder="1" applyAlignment="1" applyProtection="1">
      <alignment horizontal="center" vertical="top" wrapText="1"/>
      <protection locked="0"/>
    </xf>
    <xf numFmtId="49" fontId="54" fillId="7" borderId="122" xfId="0" applyNumberFormat="1" applyFont="1" applyFill="1" applyBorder="1" applyAlignment="1">
      <alignment horizontal="left" vertical="top" wrapText="1"/>
    </xf>
    <xf numFmtId="0" fontId="54" fillId="7" borderId="122" xfId="0" applyNumberFormat="1" applyFont="1" applyFill="1" applyBorder="1" applyAlignment="1" applyProtection="1">
      <alignment horizontal="left" vertical="top" wrapText="1"/>
      <protection locked="0"/>
    </xf>
    <xf numFmtId="0" fontId="54" fillId="7" borderId="122" xfId="0" applyFont="1" applyFill="1" applyBorder="1" applyAlignment="1">
      <alignment vertical="top" wrapText="1"/>
    </xf>
    <xf numFmtId="49" fontId="54" fillId="7" borderId="122" xfId="0" applyNumberFormat="1" applyFont="1" applyFill="1" applyBorder="1" applyAlignment="1" applyProtection="1">
      <alignment horizontal="center" vertical="center" wrapText="1"/>
      <protection locked="0"/>
    </xf>
    <xf numFmtId="0" fontId="54" fillId="7" borderId="122" xfId="0" applyFont="1" applyFill="1" applyBorder="1" applyAlignment="1">
      <alignment horizontal="center" vertical="center" wrapText="1"/>
    </xf>
    <xf numFmtId="0" fontId="55" fillId="7" borderId="122" xfId="4" applyFont="1" applyFill="1" applyBorder="1" applyAlignment="1" applyProtection="1">
      <alignment horizontal="center" vertical="center" wrapText="1"/>
    </xf>
    <xf numFmtId="49" fontId="54" fillId="7" borderId="12" xfId="0" applyNumberFormat="1" applyFont="1" applyFill="1" applyBorder="1" applyAlignment="1" applyProtection="1">
      <alignment horizontal="center" vertical="center" wrapText="1"/>
      <protection locked="0"/>
    </xf>
    <xf numFmtId="49" fontId="54" fillId="7" borderId="124" xfId="0" applyNumberFormat="1" applyFont="1" applyFill="1" applyBorder="1" applyAlignment="1" applyProtection="1">
      <alignment horizontal="center" vertical="center" wrapText="1"/>
      <protection locked="0"/>
    </xf>
    <xf numFmtId="0" fontId="54" fillId="7" borderId="122" xfId="23" applyFont="1" applyFill="1" applyBorder="1" applyAlignment="1">
      <alignment vertical="top" wrapText="1"/>
    </xf>
    <xf numFmtId="2" fontId="54" fillId="7" borderId="122" xfId="0" applyNumberFormat="1" applyFont="1" applyFill="1" applyBorder="1" applyAlignment="1" applyProtection="1">
      <alignment horizontal="center" vertical="center" wrapText="1"/>
      <protection locked="0"/>
    </xf>
    <xf numFmtId="4" fontId="54" fillId="7" borderId="122" xfId="0" applyNumberFormat="1" applyFont="1" applyFill="1" applyBorder="1" applyAlignment="1">
      <alignment vertical="top" wrapText="1"/>
    </xf>
    <xf numFmtId="0" fontId="54" fillId="7" borderId="122" xfId="0" applyNumberFormat="1" applyFont="1" applyFill="1" applyBorder="1" applyAlignment="1">
      <alignment horizontal="center" vertical="center" wrapText="1"/>
    </xf>
    <xf numFmtId="4" fontId="54" fillId="7" borderId="122" xfId="0" applyNumberFormat="1" applyFont="1" applyFill="1" applyBorder="1" applyAlignment="1">
      <alignment horizontal="center" vertical="center" wrapText="1"/>
    </xf>
    <xf numFmtId="1" fontId="54" fillId="7" borderId="122" xfId="0" applyNumberFormat="1" applyFont="1" applyFill="1" applyBorder="1" applyAlignment="1" applyProtection="1">
      <alignment horizontal="center" vertical="center" wrapText="1"/>
      <protection locked="0"/>
    </xf>
    <xf numFmtId="1" fontId="54" fillId="7" borderId="123" xfId="0" applyNumberFormat="1" applyFont="1" applyFill="1" applyBorder="1" applyAlignment="1">
      <alignment horizontal="center" vertical="center" wrapText="1"/>
    </xf>
    <xf numFmtId="49" fontId="54" fillId="7" borderId="122" xfId="0" applyNumberFormat="1" applyFont="1" applyFill="1" applyBorder="1" applyAlignment="1" applyProtection="1">
      <alignment vertical="top" wrapText="1"/>
      <protection locked="0"/>
    </xf>
    <xf numFmtId="2" fontId="54" fillId="7" borderId="122" xfId="14" applyNumberFormat="1" applyFont="1" applyFill="1" applyBorder="1" applyAlignment="1">
      <alignment horizontal="center" vertical="center" wrapText="1"/>
    </xf>
    <xf numFmtId="0" fontId="54" fillId="7" borderId="122" xfId="14" applyFont="1" applyFill="1" applyBorder="1" applyAlignment="1">
      <alignment horizontal="center" vertical="center" wrapText="1"/>
    </xf>
    <xf numFmtId="4" fontId="54" fillId="7" borderId="122" xfId="14" applyNumberFormat="1" applyFont="1" applyFill="1" applyBorder="1" applyAlignment="1" applyProtection="1">
      <alignment horizontal="center" vertical="center" wrapText="1"/>
      <protection locked="0"/>
    </xf>
    <xf numFmtId="0" fontId="54" fillId="7" borderId="124" xfId="0" applyFont="1" applyFill="1" applyBorder="1" applyAlignment="1">
      <alignment horizontal="center" vertical="center" wrapText="1"/>
    </xf>
    <xf numFmtId="0" fontId="54" fillId="7" borderId="122" xfId="0" applyFont="1" applyFill="1" applyBorder="1" applyAlignment="1" applyProtection="1">
      <alignment vertical="top" wrapText="1"/>
      <protection locked="0"/>
    </xf>
    <xf numFmtId="4" fontId="54" fillId="7" borderId="122" xfId="0" applyNumberFormat="1" applyFont="1" applyFill="1" applyBorder="1" applyAlignment="1" applyProtection="1">
      <alignment horizontal="center" vertical="center" wrapText="1"/>
      <protection locked="0"/>
    </xf>
    <xf numFmtId="10" fontId="54" fillId="7" borderId="122" xfId="0" applyNumberFormat="1" applyFont="1" applyFill="1" applyBorder="1" applyAlignment="1" applyProtection="1">
      <alignment horizontal="center" vertical="center" wrapText="1"/>
      <protection locked="0"/>
    </xf>
    <xf numFmtId="0" fontId="54" fillId="7" borderId="124" xfId="0" applyFont="1" applyFill="1" applyBorder="1" applyAlignment="1" applyProtection="1">
      <alignment horizontal="center" vertical="center" wrapText="1"/>
      <protection locked="0"/>
    </xf>
    <xf numFmtId="9" fontId="54" fillId="7" borderId="122" xfId="0" applyNumberFormat="1" applyFont="1" applyFill="1" applyBorder="1" applyAlignment="1" applyProtection="1">
      <alignment horizontal="center" vertical="center" wrapText="1"/>
      <protection locked="0"/>
    </xf>
    <xf numFmtId="0" fontId="55" fillId="7" borderId="122" xfId="4" applyNumberFormat="1" applyFont="1" applyFill="1" applyBorder="1" applyAlignment="1" applyProtection="1">
      <alignment horizontal="center" vertical="center" wrapText="1"/>
      <protection locked="0"/>
    </xf>
    <xf numFmtId="181" fontId="54" fillId="7" borderId="122" xfId="0" applyNumberFormat="1" applyFont="1" applyFill="1" applyBorder="1" applyAlignment="1" applyProtection="1">
      <alignment horizontal="center" vertical="center" wrapText="1"/>
      <protection locked="0"/>
    </xf>
    <xf numFmtId="0" fontId="54" fillId="7" borderId="122" xfId="20" applyNumberFormat="1" applyFont="1" applyFill="1" applyBorder="1" applyAlignment="1" applyProtection="1">
      <alignment horizontal="center" vertical="top" wrapText="1"/>
      <protection locked="0"/>
    </xf>
    <xf numFmtId="0" fontId="54" fillId="7" borderId="122" xfId="20" applyNumberFormat="1" applyFont="1" applyFill="1" applyBorder="1" applyAlignment="1">
      <alignment horizontal="left" vertical="top" wrapText="1"/>
    </xf>
    <xf numFmtId="0" fontId="54" fillId="7" borderId="122" xfId="20" applyNumberFormat="1" applyFont="1" applyFill="1" applyBorder="1" applyAlignment="1" applyProtection="1">
      <alignment vertical="top" wrapText="1"/>
      <protection locked="0"/>
    </xf>
    <xf numFmtId="0" fontId="54" fillId="7" borderId="122" xfId="20" quotePrefix="1" applyNumberFormat="1" applyFont="1" applyFill="1" applyBorder="1" applyAlignment="1" applyProtection="1">
      <alignment horizontal="left" vertical="top" wrapText="1"/>
      <protection locked="0"/>
    </xf>
    <xf numFmtId="0" fontId="54" fillId="7" borderId="122" xfId="20" applyNumberFormat="1" applyFont="1" applyFill="1" applyBorder="1" applyAlignment="1" applyProtection="1">
      <alignment horizontal="center" vertical="center" wrapText="1"/>
      <protection locked="0"/>
    </xf>
    <xf numFmtId="4" fontId="54" fillId="7" borderId="14" xfId="20" applyNumberFormat="1" applyFont="1" applyFill="1" applyBorder="1" applyAlignment="1" applyProtection="1">
      <alignment horizontal="right" wrapText="1"/>
      <protection locked="0"/>
    </xf>
    <xf numFmtId="0" fontId="54" fillId="7" borderId="12" xfId="20" applyNumberFormat="1" applyFont="1" applyFill="1" applyBorder="1" applyAlignment="1" applyProtection="1">
      <alignment horizontal="center" vertical="center" wrapText="1"/>
      <protection locked="0"/>
    </xf>
    <xf numFmtId="1" fontId="54" fillId="7" borderId="123" xfId="20" applyNumberFormat="1" applyFont="1" applyFill="1" applyBorder="1" applyAlignment="1" applyProtection="1">
      <alignment horizontal="center" vertical="center" wrapText="1"/>
      <protection locked="0"/>
    </xf>
    <xf numFmtId="0" fontId="54" fillId="7" borderId="124" xfId="20" applyNumberFormat="1" applyFont="1" applyFill="1" applyBorder="1" applyAlignment="1" applyProtection="1">
      <alignment horizontal="center" vertical="center" wrapText="1"/>
      <protection locked="0"/>
    </xf>
    <xf numFmtId="1" fontId="54" fillId="7" borderId="125" xfId="20" applyNumberFormat="1" applyFont="1" applyFill="1" applyBorder="1" applyAlignment="1" applyProtection="1">
      <alignment horizontal="center" vertical="center" wrapText="1"/>
      <protection locked="0"/>
    </xf>
    <xf numFmtId="0" fontId="54" fillId="7" borderId="122" xfId="27" applyNumberFormat="1" applyFont="1" applyFill="1" applyBorder="1" applyAlignment="1" applyProtection="1">
      <alignment horizontal="center" vertical="top" wrapText="1"/>
      <protection locked="0"/>
    </xf>
    <xf numFmtId="0" fontId="54" fillId="7" borderId="122" xfId="27" applyNumberFormat="1" applyFont="1" applyFill="1" applyBorder="1" applyAlignment="1">
      <alignment horizontal="left" vertical="top" wrapText="1"/>
    </xf>
    <xf numFmtId="0" fontId="54" fillId="7" borderId="122" xfId="27" applyNumberFormat="1" applyFont="1" applyFill="1" applyBorder="1" applyAlignment="1" applyProtection="1">
      <alignment vertical="top" wrapText="1"/>
      <protection locked="0"/>
    </xf>
    <xf numFmtId="0" fontId="54" fillId="7" borderId="122" xfId="27" applyNumberFormat="1" applyFont="1" applyFill="1" applyBorder="1" applyAlignment="1" applyProtection="1">
      <alignment horizontal="left" vertical="top" wrapText="1"/>
      <protection locked="0"/>
    </xf>
    <xf numFmtId="0" fontId="54" fillId="7" borderId="122" xfId="27" applyNumberFormat="1" applyFont="1" applyFill="1" applyBorder="1" applyAlignment="1" applyProtection="1">
      <alignment horizontal="center" vertical="center" wrapText="1"/>
      <protection locked="0"/>
    </xf>
    <xf numFmtId="4" fontId="54" fillId="7" borderId="14" xfId="27" applyNumberFormat="1" applyFont="1" applyFill="1" applyBorder="1" applyAlignment="1" applyProtection="1">
      <alignment horizontal="right" wrapText="1"/>
      <protection locked="0"/>
    </xf>
    <xf numFmtId="1" fontId="54" fillId="7" borderId="123" xfId="27" applyNumberFormat="1" applyFont="1" applyFill="1" applyBorder="1" applyAlignment="1" applyProtection="1">
      <alignment horizontal="center" vertical="center" wrapText="1"/>
      <protection locked="0"/>
    </xf>
    <xf numFmtId="0" fontId="54" fillId="7" borderId="124" xfId="27" applyNumberFormat="1" applyFont="1" applyFill="1" applyBorder="1" applyAlignment="1" applyProtection="1">
      <alignment horizontal="center" vertical="center" wrapText="1"/>
      <protection locked="0"/>
    </xf>
    <xf numFmtId="1" fontId="54" fillId="7" borderId="125" xfId="27" applyNumberFormat="1" applyFont="1" applyFill="1" applyBorder="1" applyAlignment="1" applyProtection="1">
      <alignment horizontal="center" vertical="center" wrapText="1"/>
      <protection locked="0"/>
    </xf>
    <xf numFmtId="4" fontId="54" fillId="7" borderId="14" xfId="0" applyNumberFormat="1" applyFont="1" applyFill="1" applyBorder="1" applyAlignment="1">
      <alignment horizontal="right" wrapText="1"/>
    </xf>
    <xf numFmtId="2" fontId="54" fillId="7" borderId="122" xfId="0" applyNumberFormat="1" applyFont="1" applyFill="1" applyBorder="1" applyAlignment="1">
      <alignment horizontal="center" vertical="center" wrapText="1"/>
    </xf>
    <xf numFmtId="1" fontId="54" fillId="7" borderId="12" xfId="0" applyNumberFormat="1" applyFont="1" applyFill="1" applyBorder="1" applyAlignment="1">
      <alignment horizontal="center" vertical="center" wrapText="1"/>
    </xf>
    <xf numFmtId="2" fontId="54" fillId="7" borderId="124" xfId="0" applyNumberFormat="1" applyFont="1" applyFill="1" applyBorder="1" applyAlignment="1">
      <alignment horizontal="center" vertical="center" wrapText="1"/>
    </xf>
    <xf numFmtId="0" fontId="40" fillId="7" borderId="46" xfId="4" applyFont="1" applyFill="1" applyBorder="1" applyAlignment="1" applyProtection="1">
      <alignment vertical="center" wrapText="1"/>
    </xf>
    <xf numFmtId="0" fontId="20" fillId="7" borderId="46" xfId="4" applyFont="1" applyFill="1" applyBorder="1" applyAlignment="1" applyProtection="1">
      <alignment vertical="center" wrapText="1"/>
    </xf>
    <xf numFmtId="0" fontId="50" fillId="7" borderId="49" xfId="0" applyFont="1" applyFill="1" applyBorder="1" applyAlignment="1">
      <alignment vertical="top" wrapText="1"/>
    </xf>
    <xf numFmtId="0" fontId="6" fillId="7" borderId="46" xfId="0" applyFont="1" applyFill="1" applyBorder="1" applyAlignment="1">
      <alignment vertical="top" wrapText="1"/>
    </xf>
    <xf numFmtId="0" fontId="6" fillId="7" borderId="76" xfId="0" applyFont="1" applyFill="1" applyBorder="1" applyAlignment="1">
      <alignment horizontal="left" vertical="top" wrapText="1"/>
    </xf>
    <xf numFmtId="0" fontId="6" fillId="7" borderId="76" xfId="0" applyFont="1" applyFill="1" applyBorder="1" applyAlignment="1">
      <alignment vertical="top" wrapText="1"/>
    </xf>
    <xf numFmtId="2" fontId="6" fillId="7" borderId="46" xfId="0" applyNumberFormat="1" applyFont="1" applyFill="1" applyBorder="1" applyAlignment="1">
      <alignment horizontal="left" vertical="top"/>
    </xf>
    <xf numFmtId="4" fontId="6" fillId="7" borderId="46" xfId="0" applyNumberFormat="1" applyFont="1" applyFill="1" applyBorder="1" applyAlignment="1">
      <alignment vertical="top" wrapText="1"/>
    </xf>
    <xf numFmtId="0" fontId="6" fillId="7" borderId="46" xfId="5" applyFont="1" applyFill="1" applyBorder="1" applyAlignment="1">
      <alignment vertical="top" wrapText="1"/>
    </xf>
    <xf numFmtId="0" fontId="6" fillId="7" borderId="46" xfId="0" applyFont="1" applyFill="1" applyBorder="1" applyAlignment="1">
      <alignment horizontal="justify" vertical="top"/>
    </xf>
    <xf numFmtId="4" fontId="6" fillId="7" borderId="46" xfId="0" applyNumberFormat="1" applyFont="1" applyFill="1" applyBorder="1" applyAlignment="1">
      <alignment horizontal="justify" vertical="top"/>
    </xf>
    <xf numFmtId="0" fontId="6" fillId="7" borderId="39" xfId="0" applyFont="1" applyFill="1" applyBorder="1" applyAlignment="1">
      <alignment vertical="top" wrapText="1"/>
    </xf>
    <xf numFmtId="4" fontId="6" fillId="7" borderId="39" xfId="0" applyNumberFormat="1" applyFont="1" applyFill="1" applyBorder="1" applyAlignment="1">
      <alignment vertical="top" wrapText="1"/>
    </xf>
    <xf numFmtId="2" fontId="6" fillId="7" borderId="39" xfId="0" applyNumberFormat="1" applyFont="1" applyFill="1" applyBorder="1" applyAlignment="1">
      <alignment horizontal="left" vertical="top"/>
    </xf>
    <xf numFmtId="0" fontId="6" fillId="7" borderId="46" xfId="0" applyFont="1" applyFill="1" applyBorder="1" applyAlignment="1">
      <alignment horizontal="right" vertical="top" wrapText="1"/>
    </xf>
    <xf numFmtId="4" fontId="6" fillId="7" borderId="46" xfId="0" applyNumberFormat="1" applyFont="1" applyFill="1" applyBorder="1" applyAlignment="1">
      <alignment horizontal="left" vertical="top" wrapText="1"/>
    </xf>
    <xf numFmtId="0" fontId="6" fillId="7" borderId="46" xfId="0" applyFont="1" applyFill="1" applyBorder="1" applyAlignment="1" applyProtection="1">
      <alignment horizontal="left" vertical="top" wrapText="1"/>
      <protection locked="0"/>
    </xf>
    <xf numFmtId="4" fontId="6" fillId="7" borderId="46" xfId="0" applyNumberFormat="1" applyFont="1" applyFill="1" applyBorder="1" applyAlignment="1" applyProtection="1">
      <alignment horizontal="left" vertical="top" wrapText="1"/>
      <protection locked="0"/>
    </xf>
    <xf numFmtId="0" fontId="6" fillId="7" borderId="46" xfId="6" applyFont="1" applyFill="1" applyBorder="1" applyAlignment="1">
      <alignment vertical="top" wrapText="1"/>
    </xf>
    <xf numFmtId="0" fontId="6" fillId="7" borderId="46" xfId="7" applyFont="1" applyFill="1" applyBorder="1" applyAlignment="1">
      <alignment vertical="top" wrapText="1"/>
    </xf>
    <xf numFmtId="0" fontId="6" fillId="7" borderId="46" xfId="0" applyFont="1" applyFill="1" applyBorder="1" applyAlignment="1" applyProtection="1">
      <alignment horizontal="left" vertical="top"/>
      <protection locked="0"/>
    </xf>
    <xf numFmtId="0" fontId="6" fillId="7" borderId="46" xfId="0" applyFont="1" applyFill="1" applyBorder="1" applyAlignment="1" applyProtection="1">
      <alignment horizontal="right" vertical="top"/>
      <protection locked="0"/>
    </xf>
    <xf numFmtId="4" fontId="6" fillId="7" borderId="46" xfId="0" applyNumberFormat="1" applyFont="1" applyFill="1" applyBorder="1" applyAlignment="1" applyProtection="1">
      <alignment horizontal="right" vertical="top"/>
      <protection locked="0"/>
    </xf>
    <xf numFmtId="0" fontId="6" fillId="7" borderId="46" xfId="0" applyNumberFormat="1" applyFont="1" applyFill="1" applyBorder="1" applyAlignment="1" applyProtection="1">
      <alignment horizontal="left" vertical="top" wrapText="1"/>
      <protection locked="0"/>
    </xf>
    <xf numFmtId="0" fontId="6" fillId="7" borderId="46" xfId="0" applyNumberFormat="1" applyFont="1" applyFill="1" applyBorder="1" applyAlignment="1">
      <alignment horizontal="center" vertical="top" wrapText="1"/>
    </xf>
    <xf numFmtId="0" fontId="30" fillId="7" borderId="46" xfId="6" applyFont="1" applyFill="1" applyBorder="1" applyAlignment="1">
      <alignment horizontal="right" vertical="top" wrapText="1"/>
    </xf>
    <xf numFmtId="4" fontId="6" fillId="7" borderId="46" xfId="6" applyNumberFormat="1" applyFont="1" applyFill="1" applyBorder="1" applyAlignment="1">
      <alignment vertical="top" wrapText="1"/>
    </xf>
    <xf numFmtId="0" fontId="30" fillId="7" borderId="46" xfId="6" applyFont="1" applyFill="1" applyBorder="1" applyAlignment="1">
      <alignment vertical="top" wrapText="1"/>
    </xf>
    <xf numFmtId="0" fontId="6" fillId="7" borderId="0" xfId="0" applyFont="1" applyFill="1" applyAlignment="1">
      <alignment vertical="top" wrapText="1"/>
    </xf>
    <xf numFmtId="0" fontId="6" fillId="7" borderId="46" xfId="0" applyNumberFormat="1" applyFont="1" applyFill="1" applyBorder="1" applyAlignment="1" applyProtection="1">
      <alignment horizontal="right" vertical="top" wrapText="1"/>
      <protection locked="0"/>
    </xf>
    <xf numFmtId="14" fontId="6" fillId="7" borderId="46" xfId="0" applyNumberFormat="1" applyFont="1" applyFill="1" applyBorder="1" applyAlignment="1" applyProtection="1">
      <alignment horizontal="left" vertical="top" wrapText="1"/>
      <protection locked="0"/>
    </xf>
    <xf numFmtId="1" fontId="54" fillId="7" borderId="49" xfId="5" applyNumberFormat="1" applyFont="1" applyFill="1" applyBorder="1" applyAlignment="1" applyProtection="1">
      <alignment horizontal="center" vertical="top" wrapText="1"/>
      <protection locked="0"/>
    </xf>
    <xf numFmtId="1" fontId="54" fillId="7" borderId="46" xfId="0" applyNumberFormat="1" applyFont="1" applyFill="1" applyBorder="1" applyAlignment="1">
      <alignment vertical="top" wrapText="1"/>
    </xf>
    <xf numFmtId="1" fontId="54" fillId="7" borderId="46" xfId="5" applyNumberFormat="1" applyFont="1" applyFill="1" applyBorder="1" applyAlignment="1" applyProtection="1">
      <alignment horizontal="center" vertical="top" wrapText="1"/>
      <protection locked="0"/>
    </xf>
    <xf numFmtId="2" fontId="54" fillId="7" borderId="46" xfId="5" applyNumberFormat="1" applyFont="1" applyFill="1" applyBorder="1" applyAlignment="1" applyProtection="1">
      <alignment horizontal="center" vertical="top" wrapText="1"/>
      <protection locked="0"/>
    </xf>
    <xf numFmtId="2" fontId="54" fillId="7" borderId="46" xfId="5" applyNumberFormat="1" applyFont="1" applyFill="1" applyBorder="1" applyAlignment="1" applyProtection="1">
      <alignment vertical="top" wrapText="1"/>
      <protection locked="0"/>
    </xf>
    <xf numFmtId="2" fontId="54" fillId="7" borderId="46" xfId="5" applyNumberFormat="1" applyFont="1" applyFill="1" applyBorder="1" applyAlignment="1" applyProtection="1">
      <alignment horizontal="left" vertical="top" wrapText="1"/>
      <protection locked="0"/>
    </xf>
    <xf numFmtId="4" fontId="54" fillId="7" borderId="46" xfId="5" applyNumberFormat="1" applyFont="1" applyFill="1" applyBorder="1" applyAlignment="1" applyProtection="1">
      <alignment horizontal="right" vertical="top" wrapText="1"/>
      <protection locked="0"/>
    </xf>
    <xf numFmtId="14" fontId="54" fillId="7" borderId="46" xfId="0" applyNumberFormat="1" applyFont="1" applyFill="1" applyBorder="1" applyAlignment="1">
      <alignment horizontal="center" vertical="top" wrapText="1"/>
    </xf>
    <xf numFmtId="2" fontId="40" fillId="7" borderId="46" xfId="4" applyNumberFormat="1" applyFont="1" applyFill="1" applyBorder="1" applyAlignment="1" applyProtection="1">
      <alignment horizontal="center" vertical="top" wrapText="1"/>
      <protection locked="0"/>
    </xf>
    <xf numFmtId="1" fontId="54" fillId="7" borderId="50" xfId="5" applyNumberFormat="1" applyFont="1" applyFill="1" applyBorder="1" applyAlignment="1" applyProtection="1">
      <alignment horizontal="center" vertical="top" wrapText="1"/>
      <protection locked="0"/>
    </xf>
    <xf numFmtId="1" fontId="54" fillId="7" borderId="48" xfId="5" applyNumberFormat="1" applyFont="1" applyFill="1" applyBorder="1" applyAlignment="1" applyProtection="1">
      <alignment horizontal="center" vertical="top" wrapText="1"/>
      <protection locked="0"/>
    </xf>
    <xf numFmtId="2" fontId="54" fillId="7" borderId="52" xfId="5" applyNumberFormat="1" applyFont="1" applyFill="1" applyBorder="1" applyAlignment="1" applyProtection="1">
      <alignment horizontal="center" vertical="top" wrapText="1"/>
      <protection locked="0"/>
    </xf>
    <xf numFmtId="1" fontId="54" fillId="7" borderId="51" xfId="5" applyNumberFormat="1" applyFont="1" applyFill="1" applyBorder="1" applyAlignment="1" applyProtection="1">
      <alignment horizontal="center" vertical="top" wrapText="1"/>
      <protection locked="0"/>
    </xf>
    <xf numFmtId="1" fontId="54" fillId="7" borderId="46" xfId="5" applyNumberFormat="1" applyFont="1" applyFill="1" applyBorder="1" applyAlignment="1" applyProtection="1">
      <alignment horizontal="left" vertical="top" wrapText="1"/>
      <protection locked="0"/>
    </xf>
    <xf numFmtId="1" fontId="54" fillId="7" borderId="49" xfId="0" applyNumberFormat="1" applyFont="1" applyFill="1" applyBorder="1" applyAlignment="1" applyProtection="1">
      <alignment horizontal="left" vertical="top" wrapText="1"/>
      <protection locked="0"/>
    </xf>
    <xf numFmtId="1" fontId="54" fillId="7" borderId="46" xfId="0" applyNumberFormat="1" applyFont="1" applyFill="1" applyBorder="1" applyAlignment="1" applyProtection="1">
      <alignment horizontal="center" vertical="top" wrapText="1"/>
      <protection locked="0"/>
    </xf>
    <xf numFmtId="1" fontId="54" fillId="7" borderId="115" xfId="0" applyNumberFormat="1" applyFont="1" applyFill="1" applyBorder="1" applyAlignment="1" applyProtection="1">
      <alignment horizontal="center" vertical="top" wrapText="1"/>
      <protection locked="0"/>
    </xf>
    <xf numFmtId="0" fontId="54" fillId="7" borderId="46" xfId="0" applyFont="1" applyFill="1" applyBorder="1" applyAlignment="1">
      <alignment vertical="center" wrapText="1"/>
    </xf>
    <xf numFmtId="2" fontId="55" fillId="7" borderId="46" xfId="4" applyNumberFormat="1" applyFont="1" applyFill="1" applyBorder="1" applyAlignment="1" applyProtection="1">
      <alignment horizontal="center" vertical="top" wrapText="1"/>
      <protection locked="0"/>
    </xf>
    <xf numFmtId="1" fontId="54" fillId="7" borderId="49" xfId="5" applyNumberFormat="1" applyFont="1" applyFill="1" applyBorder="1" applyAlignment="1" applyProtection="1">
      <alignment horizontal="left" vertical="top" wrapText="1"/>
      <protection locked="0"/>
    </xf>
    <xf numFmtId="1" fontId="54" fillId="7" borderId="115" xfId="5" applyNumberFormat="1" applyFont="1" applyFill="1" applyBorder="1" applyAlignment="1" applyProtection="1">
      <alignment horizontal="center" vertical="top" wrapText="1"/>
      <protection locked="0"/>
    </xf>
    <xf numFmtId="2" fontId="54" fillId="7" borderId="46" xfId="21" applyNumberFormat="1" applyFont="1" applyFill="1" applyBorder="1" applyAlignment="1" applyProtection="1">
      <alignment vertical="top" wrapText="1"/>
      <protection locked="0"/>
    </xf>
    <xf numFmtId="1" fontId="54" fillId="7" borderId="46" xfId="21" applyNumberFormat="1" applyFont="1" applyFill="1" applyBorder="1" applyAlignment="1" applyProtection="1">
      <alignment horizontal="center" vertical="top" wrapText="1"/>
      <protection locked="0"/>
    </xf>
    <xf numFmtId="4" fontId="54" fillId="7" borderId="46" xfId="21" applyNumberFormat="1" applyFont="1" applyFill="1" applyBorder="1" applyAlignment="1" applyProtection="1">
      <alignment horizontal="right" vertical="top" wrapText="1"/>
      <protection locked="0"/>
    </xf>
    <xf numFmtId="0" fontId="54" fillId="7" borderId="46" xfId="0" applyFont="1" applyFill="1" applyBorder="1" applyAlignment="1">
      <alignment wrapText="1"/>
    </xf>
    <xf numFmtId="2" fontId="54" fillId="7" borderId="46" xfId="0" applyNumberFormat="1" applyFont="1" applyFill="1" applyBorder="1" applyAlignment="1">
      <alignment horizontal="center" vertical="top" wrapText="1"/>
    </xf>
    <xf numFmtId="1" fontId="54" fillId="7" borderId="46" xfId="0" applyNumberFormat="1" applyFont="1" applyFill="1" applyBorder="1" applyAlignment="1">
      <alignment horizontal="center" vertical="top" wrapText="1"/>
    </xf>
    <xf numFmtId="2" fontId="55" fillId="7" borderId="46" xfId="4" applyNumberFormat="1" applyFont="1" applyFill="1" applyBorder="1" applyAlignment="1" applyProtection="1">
      <alignment horizontal="center" vertical="top" wrapText="1"/>
    </xf>
    <xf numFmtId="1" fontId="54" fillId="7" borderId="50" xfId="0" applyNumberFormat="1" applyFont="1" applyFill="1" applyBorder="1" applyAlignment="1">
      <alignment horizontal="center" vertical="top" wrapText="1"/>
    </xf>
    <xf numFmtId="1" fontId="54" fillId="7" borderId="48" xfId="0" applyNumberFormat="1" applyFont="1" applyFill="1" applyBorder="1" applyAlignment="1">
      <alignment horizontal="center" vertical="top" wrapText="1"/>
    </xf>
    <xf numFmtId="2" fontId="54" fillId="7" borderId="52" xfId="0" applyNumberFormat="1" applyFont="1" applyFill="1" applyBorder="1" applyAlignment="1">
      <alignment horizontal="center" vertical="top" wrapText="1"/>
    </xf>
    <xf numFmtId="2" fontId="54" fillId="7" borderId="46" xfId="0" applyNumberFormat="1" applyFont="1" applyFill="1" applyBorder="1" applyAlignment="1">
      <alignment horizontal="left" vertical="top" wrapText="1"/>
    </xf>
    <xf numFmtId="1" fontId="54" fillId="7" borderId="51" xfId="0" applyNumberFormat="1" applyFont="1" applyFill="1" applyBorder="1" applyAlignment="1">
      <alignment horizontal="center" vertical="top" wrapText="1"/>
    </xf>
    <xf numFmtId="2" fontId="54" fillId="7" borderId="49" xfId="0" applyNumberFormat="1" applyFont="1" applyFill="1" applyBorder="1" applyAlignment="1">
      <alignment horizontal="center" vertical="top" wrapText="1"/>
    </xf>
    <xf numFmtId="2" fontId="54" fillId="7" borderId="49" xfId="0" applyNumberFormat="1" applyFont="1" applyFill="1" applyBorder="1" applyAlignment="1">
      <alignment horizontal="left" vertical="top" wrapText="1"/>
    </xf>
    <xf numFmtId="1" fontId="54" fillId="7" borderId="49" xfId="0" applyNumberFormat="1" applyFont="1" applyFill="1" applyBorder="1" applyAlignment="1" applyProtection="1">
      <alignment horizontal="center" vertical="top" wrapText="1"/>
      <protection locked="0"/>
    </xf>
    <xf numFmtId="2" fontId="54" fillId="7" borderId="46" xfId="5" applyNumberFormat="1" applyFont="1" applyFill="1" applyBorder="1" applyAlignment="1">
      <alignment horizontal="center" vertical="top" wrapText="1"/>
    </xf>
    <xf numFmtId="1" fontId="54" fillId="7" borderId="46" xfId="5" applyNumberFormat="1" applyFont="1" applyFill="1" applyBorder="1" applyAlignment="1">
      <alignment horizontal="center" vertical="top" wrapText="1"/>
    </xf>
    <xf numFmtId="2" fontId="54" fillId="7" borderId="46" xfId="0" applyNumberFormat="1" applyFont="1" applyFill="1" applyBorder="1" applyAlignment="1" applyProtection="1">
      <alignment horizontal="left" vertical="top" wrapText="1"/>
      <protection locked="0"/>
    </xf>
    <xf numFmtId="2" fontId="54" fillId="7" borderId="46" xfId="0" quotePrefix="1" applyNumberFormat="1" applyFont="1" applyFill="1" applyBorder="1" applyAlignment="1" applyProtection="1">
      <alignment horizontal="left" vertical="top" wrapText="1"/>
      <protection locked="0"/>
    </xf>
    <xf numFmtId="2" fontId="55" fillId="7" borderId="52" xfId="22" applyNumberFormat="1" applyFont="1" applyFill="1" applyBorder="1" applyAlignment="1" applyProtection="1">
      <alignment horizontal="center" vertical="top" wrapText="1"/>
      <protection locked="0"/>
    </xf>
    <xf numFmtId="1" fontId="54" fillId="7" borderId="51" xfId="0" applyNumberFormat="1" applyFont="1" applyFill="1" applyBorder="1" applyAlignment="1" applyProtection="1">
      <alignment horizontal="center" vertical="top" wrapText="1"/>
      <protection locked="0"/>
    </xf>
    <xf numFmtId="1" fontId="54" fillId="7" borderId="46" xfId="0" applyNumberFormat="1" applyFont="1" applyFill="1" applyBorder="1" applyAlignment="1" applyProtection="1">
      <alignment horizontal="left" vertical="top" wrapText="1"/>
      <protection locked="0"/>
    </xf>
    <xf numFmtId="2" fontId="54" fillId="7" borderId="46" xfId="0" applyNumberFormat="1" applyFont="1" applyFill="1" applyBorder="1" applyAlignment="1" applyProtection="1">
      <alignment horizontal="center" vertical="top" wrapText="1"/>
      <protection locked="0"/>
    </xf>
    <xf numFmtId="2" fontId="54" fillId="7" borderId="46" xfId="23" applyNumberFormat="1" applyFont="1" applyFill="1" applyBorder="1" applyAlignment="1" applyProtection="1">
      <alignment vertical="top" wrapText="1"/>
      <protection locked="0"/>
    </xf>
    <xf numFmtId="1" fontId="54" fillId="7" borderId="50" xfId="0" applyNumberFormat="1" applyFont="1" applyFill="1" applyBorder="1" applyAlignment="1" applyProtection="1">
      <alignment horizontal="center" vertical="top" wrapText="1"/>
      <protection locked="0"/>
    </xf>
    <xf numFmtId="2" fontId="54" fillId="7" borderId="52" xfId="0" applyNumberFormat="1" applyFont="1" applyFill="1" applyBorder="1" applyAlignment="1" applyProtection="1">
      <alignment horizontal="center" vertical="top" wrapText="1"/>
      <protection locked="0"/>
    </xf>
    <xf numFmtId="0" fontId="6" fillId="14" borderId="93" xfId="0" applyNumberFormat="1" applyFont="1" applyFill="1" applyBorder="1" applyAlignment="1" applyProtection="1">
      <alignment horizontal="right" vertical="top" wrapText="1"/>
      <protection locked="0"/>
    </xf>
    <xf numFmtId="0" fontId="6" fillId="14" borderId="93" xfId="0" applyNumberFormat="1" applyFont="1" applyFill="1" applyBorder="1" applyAlignment="1">
      <alignment horizontal="center" vertical="top" wrapText="1"/>
    </xf>
    <xf numFmtId="0" fontId="6" fillId="14" borderId="93" xfId="0" applyNumberFormat="1" applyFont="1" applyFill="1" applyBorder="1" applyAlignment="1" applyProtection="1">
      <alignment horizontal="left" vertical="top" wrapText="1"/>
      <protection locked="0"/>
    </xf>
    <xf numFmtId="0" fontId="6" fillId="7" borderId="62" xfId="0" applyFont="1" applyFill="1" applyBorder="1" applyAlignment="1" applyProtection="1">
      <alignment horizontal="left" vertical="center" wrapText="1"/>
      <protection locked="0"/>
    </xf>
    <xf numFmtId="0" fontId="6" fillId="14" borderId="21" xfId="0" applyNumberFormat="1" applyFont="1" applyFill="1" applyBorder="1" applyAlignment="1" applyProtection="1">
      <alignment horizontal="left" vertical="top" wrapText="1"/>
      <protection locked="0"/>
    </xf>
    <xf numFmtId="0" fontId="6" fillId="14" borderId="21" xfId="0" applyNumberFormat="1" applyFont="1" applyFill="1" applyBorder="1" applyAlignment="1" applyProtection="1">
      <alignment horizontal="right" vertical="top" wrapText="1"/>
      <protection locked="0"/>
    </xf>
    <xf numFmtId="2" fontId="6" fillId="14" borderId="21" xfId="0" applyNumberFormat="1" applyFont="1" applyFill="1" applyBorder="1" applyAlignment="1" applyProtection="1">
      <alignment horizontal="right" vertical="top" wrapText="1"/>
      <protection locked="0"/>
    </xf>
    <xf numFmtId="0" fontId="6" fillId="7" borderId="62" xfId="0" applyFont="1" applyFill="1" applyBorder="1" applyAlignment="1">
      <alignment vertical="top" wrapText="1"/>
    </xf>
    <xf numFmtId="0" fontId="6" fillId="14" borderId="96" xfId="0" applyNumberFormat="1" applyFont="1" applyFill="1" applyBorder="1" applyAlignment="1" applyProtection="1">
      <alignment horizontal="left" vertical="top" wrapText="1"/>
      <protection locked="0"/>
    </xf>
    <xf numFmtId="0" fontId="6" fillId="14" borderId="97" xfId="0" applyNumberFormat="1" applyFont="1" applyFill="1" applyBorder="1" applyAlignment="1" applyProtection="1">
      <alignment horizontal="right" vertical="top" wrapText="1"/>
      <protection locked="0"/>
    </xf>
    <xf numFmtId="0" fontId="6" fillId="14" borderId="93" xfId="0" applyFont="1" applyFill="1" applyBorder="1" applyAlignment="1" applyProtection="1">
      <alignment horizontal="left" vertical="top" wrapText="1"/>
      <protection locked="0"/>
    </xf>
    <xf numFmtId="0" fontId="6" fillId="7" borderId="0" xfId="0" applyFont="1" applyFill="1" applyAlignment="1">
      <alignment vertical="top"/>
    </xf>
    <xf numFmtId="0" fontId="6" fillId="7" borderId="41" xfId="0" applyFont="1" applyFill="1" applyBorder="1" applyAlignment="1" applyProtection="1">
      <alignment horizontal="right" vertical="top" wrapText="1"/>
      <protection locked="0"/>
    </xf>
    <xf numFmtId="0" fontId="6" fillId="7" borderId="41" xfId="0" applyFont="1" applyFill="1" applyBorder="1" applyAlignment="1" applyProtection="1">
      <alignment horizontal="left" vertical="top" wrapText="1"/>
      <protection locked="0"/>
    </xf>
    <xf numFmtId="0" fontId="6" fillId="14" borderId="21" xfId="0" applyFont="1" applyFill="1" applyBorder="1" applyAlignment="1" applyProtection="1">
      <alignment horizontal="left" vertical="top" wrapText="1"/>
      <protection locked="0"/>
    </xf>
    <xf numFmtId="0" fontId="6" fillId="7" borderId="0" xfId="0" applyFont="1" applyFill="1" applyAlignment="1">
      <alignment horizontal="left" vertical="top" wrapText="1"/>
    </xf>
    <xf numFmtId="0" fontId="6" fillId="14" borderId="62" xfId="0" applyFont="1" applyFill="1" applyBorder="1" applyAlignment="1" applyProtection="1">
      <alignment horizontal="right" vertical="top" wrapText="1"/>
      <protection locked="0"/>
    </xf>
    <xf numFmtId="0" fontId="6" fillId="14" borderId="62" xfId="0" applyFont="1" applyFill="1" applyBorder="1" applyAlignment="1">
      <alignment horizontal="center" vertical="top" wrapText="1"/>
    </xf>
    <xf numFmtId="0" fontId="6" fillId="14" borderId="62" xfId="0" applyFont="1" applyFill="1" applyBorder="1" applyAlignment="1" applyProtection="1">
      <alignment horizontal="left" vertical="top" wrapText="1"/>
      <protection locked="0"/>
    </xf>
    <xf numFmtId="0" fontId="6" fillId="14" borderId="65" xfId="0" applyFont="1" applyFill="1" applyBorder="1" applyAlignment="1" applyProtection="1">
      <alignment horizontal="right" vertical="top" wrapText="1"/>
      <protection locked="0"/>
    </xf>
    <xf numFmtId="0" fontId="6" fillId="14" borderId="98" xfId="0" applyFont="1" applyFill="1" applyBorder="1" applyAlignment="1" applyProtection="1">
      <alignment horizontal="left" vertical="top" wrapText="1"/>
      <protection locked="0"/>
    </xf>
    <xf numFmtId="4" fontId="6" fillId="14" borderId="46" xfId="0" applyNumberFormat="1" applyFont="1" applyFill="1" applyBorder="1" applyAlignment="1" applyProtection="1">
      <alignment horizontal="right" vertical="top" wrapText="1"/>
      <protection locked="0"/>
    </xf>
    <xf numFmtId="0" fontId="6" fillId="14" borderId="64" xfId="0" applyFont="1" applyFill="1" applyBorder="1" applyAlignment="1" applyProtection="1">
      <alignment horizontal="left" vertical="top" wrapText="1"/>
      <protection locked="0"/>
    </xf>
    <xf numFmtId="0" fontId="6" fillId="14" borderId="65" xfId="0" applyFont="1" applyFill="1" applyBorder="1" applyAlignment="1" applyProtection="1">
      <alignment horizontal="left" vertical="top" wrapText="1"/>
      <protection locked="0"/>
    </xf>
    <xf numFmtId="0" fontId="20" fillId="14" borderId="65" xfId="4" applyNumberFormat="1" applyFont="1" applyFill="1" applyBorder="1" applyAlignment="1" applyProtection="1">
      <alignment horizontal="left" vertical="top" wrapText="1"/>
      <protection locked="0"/>
    </xf>
    <xf numFmtId="0" fontId="6" fillId="14" borderId="98" xfId="0" applyFont="1" applyFill="1" applyBorder="1" applyAlignment="1" applyProtection="1">
      <alignment horizontal="right" vertical="top" wrapText="1"/>
      <protection locked="0"/>
    </xf>
    <xf numFmtId="0" fontId="6" fillId="14" borderId="99" xfId="0" applyFont="1" applyFill="1" applyBorder="1" applyAlignment="1" applyProtection="1">
      <alignment horizontal="right" vertical="top" wrapText="1"/>
      <protection locked="0"/>
    </xf>
    <xf numFmtId="0" fontId="6" fillId="14" borderId="100" xfId="0" applyFont="1" applyFill="1" applyBorder="1" applyAlignment="1" applyProtection="1">
      <alignment horizontal="left" vertical="top" wrapText="1"/>
      <protection locked="0"/>
    </xf>
    <xf numFmtId="0" fontId="6" fillId="7" borderId="64" xfId="0" applyFont="1" applyFill="1" applyBorder="1" applyAlignment="1">
      <alignment horizontal="left" vertical="center" wrapText="1"/>
    </xf>
    <xf numFmtId="0" fontId="6" fillId="14" borderId="62" xfId="0" applyFont="1" applyFill="1" applyBorder="1" applyAlignment="1" applyProtection="1">
      <alignment horizontal="center" vertical="center" wrapText="1"/>
      <protection locked="0"/>
    </xf>
    <xf numFmtId="0" fontId="6" fillId="7" borderId="64" xfId="0" applyFont="1" applyFill="1" applyBorder="1" applyAlignment="1">
      <alignment horizontal="center" vertical="center" wrapText="1"/>
    </xf>
    <xf numFmtId="0" fontId="6" fillId="14" borderId="62" xfId="0" applyFont="1" applyFill="1" applyBorder="1" applyAlignment="1" applyProtection="1">
      <alignment horizontal="left" vertical="center" wrapText="1"/>
      <protection locked="0"/>
    </xf>
    <xf numFmtId="0" fontId="6" fillId="7" borderId="64" xfId="0" applyFont="1" applyFill="1" applyBorder="1" applyAlignment="1">
      <alignment vertical="center" wrapText="1"/>
    </xf>
    <xf numFmtId="0" fontId="6" fillId="14" borderId="65" xfId="0" applyFont="1" applyFill="1" applyBorder="1" applyAlignment="1" applyProtection="1">
      <alignment horizontal="left" vertical="center" wrapText="1"/>
      <protection locked="0"/>
    </xf>
    <xf numFmtId="0" fontId="6" fillId="14" borderId="62" xfId="0" applyFont="1" applyFill="1" applyBorder="1" applyAlignment="1">
      <alignment vertical="center" wrapText="1"/>
    </xf>
    <xf numFmtId="0" fontId="6" fillId="14" borderId="65" xfId="0" applyFont="1" applyFill="1" applyBorder="1" applyAlignment="1" applyProtection="1">
      <alignment horizontal="right" vertical="center" wrapText="1"/>
      <protection locked="0"/>
    </xf>
    <xf numFmtId="0" fontId="6" fillId="14" borderId="98" xfId="0" applyFont="1" applyFill="1" applyBorder="1" applyAlignment="1" applyProtection="1">
      <alignment horizontal="right" vertical="center" wrapText="1"/>
      <protection locked="0"/>
    </xf>
    <xf numFmtId="0" fontId="6" fillId="14" borderId="101" xfId="0" applyFont="1" applyFill="1" applyBorder="1" applyAlignment="1">
      <alignment horizontal="center" vertical="center"/>
    </xf>
    <xf numFmtId="0" fontId="31" fillId="7" borderId="62" xfId="0" applyFont="1" applyFill="1" applyBorder="1" applyAlignment="1">
      <alignment vertical="center" wrapText="1"/>
    </xf>
    <xf numFmtId="0" fontId="6" fillId="14" borderId="100" xfId="0" applyFont="1" applyFill="1" applyBorder="1" applyAlignment="1" applyProtection="1">
      <alignment horizontal="left" vertical="center" wrapText="1"/>
      <protection locked="0"/>
    </xf>
    <xf numFmtId="0" fontId="6" fillId="7" borderId="64" xfId="0" applyFont="1" applyFill="1" applyBorder="1" applyAlignment="1">
      <alignment horizontal="center" vertical="center"/>
    </xf>
    <xf numFmtId="2" fontId="6" fillId="7" borderId="64" xfId="0" applyNumberFormat="1" applyFont="1" applyFill="1" applyBorder="1" applyAlignment="1">
      <alignment horizontal="center" vertical="center"/>
    </xf>
    <xf numFmtId="0" fontId="6" fillId="14" borderId="101" xfId="0" applyFont="1" applyFill="1" applyBorder="1" applyAlignment="1">
      <alignment vertical="center" wrapText="1"/>
    </xf>
    <xf numFmtId="175" fontId="6" fillId="14" borderId="101" xfId="0" applyNumberFormat="1" applyFont="1" applyFill="1" applyBorder="1" applyAlignment="1">
      <alignment horizontal="center" vertical="center"/>
    </xf>
    <xf numFmtId="0" fontId="6" fillId="14" borderId="101" xfId="0" applyFont="1" applyFill="1" applyBorder="1" applyAlignment="1">
      <alignment horizontal="left" vertical="center" wrapText="1"/>
    </xf>
    <xf numFmtId="0" fontId="6" fillId="14" borderId="101" xfId="0" applyFont="1" applyFill="1" applyBorder="1" applyAlignment="1">
      <alignment horizontal="left" vertical="center"/>
    </xf>
    <xf numFmtId="0" fontId="6" fillId="14" borderId="101" xfId="0" applyFont="1" applyFill="1" applyBorder="1" applyAlignment="1">
      <alignment vertical="center"/>
    </xf>
    <xf numFmtId="0" fontId="6" fillId="7" borderId="62" xfId="0" applyFont="1" applyFill="1" applyBorder="1" applyAlignment="1" applyProtection="1">
      <alignment horizontal="center" vertical="center" wrapText="1"/>
      <protection locked="0"/>
    </xf>
    <xf numFmtId="176" fontId="6" fillId="7" borderId="62" xfId="0" applyNumberFormat="1" applyFont="1" applyFill="1" applyBorder="1" applyAlignment="1" applyProtection="1">
      <alignment horizontal="right" vertical="center" wrapText="1"/>
      <protection locked="0"/>
    </xf>
    <xf numFmtId="0" fontId="6" fillId="7" borderId="62" xfId="0" applyFont="1" applyFill="1" applyBorder="1" applyAlignment="1" applyProtection="1">
      <alignment horizontal="right" vertical="center" wrapText="1"/>
      <protection locked="0"/>
    </xf>
    <xf numFmtId="0" fontId="6" fillId="7" borderId="65" xfId="0" applyFont="1" applyFill="1" applyBorder="1" applyAlignment="1" applyProtection="1">
      <alignment horizontal="right" vertical="center" wrapText="1"/>
      <protection locked="0"/>
    </xf>
    <xf numFmtId="0" fontId="10" fillId="14" borderId="102" xfId="0" applyNumberFormat="1" applyFont="1" applyFill="1" applyBorder="1" applyAlignment="1" applyProtection="1">
      <alignment wrapText="1"/>
      <protection locked="0"/>
    </xf>
    <xf numFmtId="0" fontId="10" fillId="7" borderId="102" xfId="0" applyNumberFormat="1" applyFont="1" applyFill="1" applyBorder="1" applyAlignment="1" applyProtection="1">
      <alignment horizontal="right" vertical="top" wrapText="1"/>
      <protection locked="0"/>
    </xf>
    <xf numFmtId="0" fontId="10" fillId="7" borderId="102" xfId="0" applyNumberFormat="1" applyFont="1" applyFill="1" applyBorder="1" applyAlignment="1">
      <alignment horizontal="center" vertical="top" wrapText="1"/>
    </xf>
    <xf numFmtId="0" fontId="10" fillId="7" borderId="102" xfId="0" applyNumberFormat="1" applyFont="1" applyFill="1" applyBorder="1" applyAlignment="1" applyProtection="1">
      <alignment horizontal="left" vertical="top" wrapText="1"/>
      <protection locked="0"/>
    </xf>
    <xf numFmtId="4" fontId="10" fillId="7" borderId="102" xfId="0" applyNumberFormat="1" applyFont="1" applyFill="1" applyBorder="1" applyAlignment="1" applyProtection="1">
      <alignment horizontal="right" vertical="top" wrapText="1"/>
      <protection locked="0"/>
    </xf>
    <xf numFmtId="0" fontId="10" fillId="14" borderId="102" xfId="5" applyFont="1" applyFill="1" applyBorder="1" applyAlignment="1">
      <alignment horizontal="center" vertical="center" wrapText="1"/>
    </xf>
    <xf numFmtId="49" fontId="10" fillId="7" borderId="102" xfId="0" applyNumberFormat="1" applyFont="1" applyFill="1" applyBorder="1" applyAlignment="1" applyProtection="1">
      <alignment horizontal="right" vertical="top" wrapText="1"/>
      <protection locked="0"/>
    </xf>
    <xf numFmtId="177" fontId="10" fillId="7" borderId="102" xfId="0" applyNumberFormat="1" applyFont="1" applyFill="1" applyBorder="1" applyAlignment="1" applyProtection="1">
      <alignment horizontal="right" vertical="top" wrapText="1"/>
      <protection locked="0"/>
    </xf>
    <xf numFmtId="177" fontId="10" fillId="19" borderId="102" xfId="0" applyNumberFormat="1" applyFont="1" applyFill="1" applyBorder="1" applyAlignment="1" applyProtection="1">
      <alignment horizontal="right" vertical="top" wrapText="1"/>
      <protection locked="0"/>
    </xf>
    <xf numFmtId="0" fontId="56" fillId="7" borderId="102" xfId="4" applyNumberFormat="1" applyFont="1" applyFill="1" applyBorder="1" applyAlignment="1" applyProtection="1">
      <alignment horizontal="left" vertical="top" wrapText="1"/>
      <protection locked="0"/>
    </xf>
    <xf numFmtId="0" fontId="10" fillId="7" borderId="103" xfId="0" applyNumberFormat="1" applyFont="1" applyFill="1" applyBorder="1" applyAlignment="1" applyProtection="1">
      <alignment horizontal="right" vertical="top" wrapText="1"/>
      <protection locked="0"/>
    </xf>
    <xf numFmtId="0" fontId="10" fillId="7" borderId="104" xfId="0" applyNumberFormat="1" applyFont="1" applyFill="1" applyBorder="1" applyAlignment="1" applyProtection="1">
      <alignment horizontal="right" vertical="top" wrapText="1"/>
      <protection locked="0"/>
    </xf>
    <xf numFmtId="0" fontId="10" fillId="7" borderId="105" xfId="0" applyNumberFormat="1" applyFont="1" applyFill="1" applyBorder="1" applyAlignment="1" applyProtection="1">
      <alignment horizontal="left" vertical="top" wrapText="1"/>
      <protection locked="0"/>
    </xf>
    <xf numFmtId="0" fontId="10" fillId="7" borderId="121" xfId="0" applyNumberFormat="1" applyFont="1" applyFill="1" applyBorder="1" applyAlignment="1" applyProtection="1">
      <alignment horizontal="right" vertical="top" wrapText="1"/>
      <protection locked="0"/>
    </xf>
    <xf numFmtId="0" fontId="10" fillId="14" borderId="122" xfId="0" applyNumberFormat="1" applyFont="1" applyFill="1" applyBorder="1" applyAlignment="1" applyProtection="1">
      <alignment wrapText="1"/>
      <protection locked="0"/>
    </xf>
    <xf numFmtId="0" fontId="10" fillId="14" borderId="0" xfId="0" applyNumberFormat="1" applyFont="1" applyFill="1" applyAlignment="1" applyProtection="1">
      <alignment wrapText="1"/>
      <protection locked="0"/>
    </xf>
    <xf numFmtId="0" fontId="10" fillId="7" borderId="102" xfId="0" applyNumberFormat="1" applyFont="1" applyFill="1" applyBorder="1" applyAlignment="1" applyProtection="1">
      <alignment wrapText="1"/>
      <protection locked="0"/>
    </xf>
    <xf numFmtId="1" fontId="10" fillId="7" borderId="103" xfId="0" applyNumberFormat="1" applyFont="1" applyFill="1" applyBorder="1" applyAlignment="1" applyProtection="1">
      <alignment horizontal="right" vertical="top" wrapText="1"/>
      <protection locked="0"/>
    </xf>
    <xf numFmtId="1" fontId="10" fillId="7" borderId="121" xfId="0" applyNumberFormat="1" applyFont="1" applyFill="1" applyBorder="1" applyAlignment="1" applyProtection="1">
      <alignment horizontal="right" vertical="top" wrapText="1"/>
      <protection locked="0"/>
    </xf>
    <xf numFmtId="0" fontId="10" fillId="7" borderId="122" xfId="0" applyNumberFormat="1" applyFont="1" applyFill="1" applyBorder="1" applyAlignment="1" applyProtection="1">
      <alignment wrapText="1"/>
      <protection locked="0"/>
    </xf>
    <xf numFmtId="0" fontId="10" fillId="7" borderId="0" xfId="0" applyNumberFormat="1" applyFont="1" applyFill="1" applyAlignment="1" applyProtection="1">
      <alignment wrapText="1"/>
      <protection locked="0"/>
    </xf>
    <xf numFmtId="0" fontId="10" fillId="7" borderId="102" xfId="5" applyFont="1" applyFill="1" applyBorder="1" applyAlignment="1">
      <alignment horizontal="center" vertical="center" wrapText="1"/>
    </xf>
    <xf numFmtId="0" fontId="10" fillId="7" borderId="0" xfId="0" applyFont="1" applyFill="1" applyAlignment="1">
      <alignment vertical="top" wrapText="1"/>
    </xf>
    <xf numFmtId="0" fontId="10" fillId="7" borderId="49" xfId="0" applyNumberFormat="1" applyFont="1" applyFill="1" applyBorder="1" applyAlignment="1" applyProtection="1">
      <alignment horizontal="left" vertical="top" wrapText="1"/>
      <protection locked="0"/>
    </xf>
    <xf numFmtId="0" fontId="10" fillId="7" borderId="46" xfId="0" applyNumberFormat="1" applyFont="1" applyFill="1" applyBorder="1" applyAlignment="1" applyProtection="1">
      <alignment horizontal="right" vertical="top" wrapText="1"/>
      <protection locked="0"/>
    </xf>
    <xf numFmtId="0" fontId="10" fillId="7" borderId="106" xfId="0" applyNumberFormat="1" applyFont="1" applyFill="1" applyBorder="1" applyAlignment="1" applyProtection="1">
      <alignment horizontal="right" vertical="top" wrapText="1"/>
      <protection locked="0"/>
    </xf>
    <xf numFmtId="0" fontId="10" fillId="7" borderId="107" xfId="0" applyNumberFormat="1" applyFont="1" applyFill="1" applyBorder="1" applyAlignment="1" applyProtection="1">
      <alignment horizontal="right" vertical="top" wrapText="1"/>
      <protection locked="0"/>
    </xf>
    <xf numFmtId="0" fontId="10" fillId="7" borderId="107" xfId="0" applyNumberFormat="1" applyFont="1" applyFill="1" applyBorder="1" applyAlignment="1" applyProtection="1">
      <alignment horizontal="right" wrapText="1"/>
      <protection locked="0"/>
    </xf>
    <xf numFmtId="0" fontId="10" fillId="7" borderId="102" xfId="0" applyNumberFormat="1" applyFont="1" applyFill="1" applyBorder="1" applyAlignment="1" applyProtection="1">
      <alignment horizontal="right" wrapText="1"/>
      <protection locked="0"/>
    </xf>
    <xf numFmtId="0" fontId="10" fillId="7" borderId="106" xfId="0" applyNumberFormat="1" applyFont="1" applyFill="1" applyBorder="1" applyAlignment="1" applyProtection="1">
      <alignment horizontal="right" wrapText="1"/>
      <protection locked="0"/>
    </xf>
    <xf numFmtId="0" fontId="10" fillId="7" borderId="121" xfId="0" applyNumberFormat="1" applyFont="1" applyFill="1" applyBorder="1" applyAlignment="1" applyProtection="1">
      <alignment horizontal="right" wrapText="1"/>
      <protection locked="0"/>
    </xf>
    <xf numFmtId="0" fontId="10" fillId="7" borderId="102" xfId="0" applyNumberFormat="1" applyFont="1" applyFill="1" applyBorder="1" applyAlignment="1" applyProtection="1">
      <alignment horizontal="center" vertical="center" wrapText="1"/>
      <protection locked="0"/>
    </xf>
    <xf numFmtId="0" fontId="10" fillId="7" borderId="108" xfId="0" applyNumberFormat="1" applyFont="1" applyFill="1" applyBorder="1" applyAlignment="1" applyProtection="1">
      <alignment horizontal="right" vertical="top" wrapText="1"/>
      <protection locked="0"/>
    </xf>
    <xf numFmtId="0" fontId="47" fillId="7" borderId="39" xfId="0" applyFont="1" applyFill="1" applyBorder="1" applyAlignment="1">
      <alignment horizontal="center" vertical="center" wrapText="1"/>
    </xf>
    <xf numFmtId="0" fontId="47" fillId="7" borderId="109" xfId="0" applyFont="1" applyFill="1" applyBorder="1" applyAlignment="1" applyProtection="1">
      <alignment horizontal="center" vertical="center" wrapText="1"/>
      <protection locked="0"/>
    </xf>
    <xf numFmtId="0" fontId="47" fillId="7" borderId="39" xfId="0" applyFont="1" applyFill="1" applyBorder="1" applyAlignment="1" applyProtection="1">
      <alignment horizontal="center" vertical="center" wrapText="1"/>
      <protection locked="0"/>
    </xf>
    <xf numFmtId="0" fontId="47" fillId="7" borderId="39" xfId="0" applyNumberFormat="1" applyFont="1" applyFill="1" applyBorder="1" applyAlignment="1" applyProtection="1">
      <alignment horizontal="center" vertical="center" wrapText="1"/>
      <protection locked="0"/>
    </xf>
    <xf numFmtId="0" fontId="47" fillId="7" borderId="46" xfId="0" applyFont="1" applyFill="1" applyBorder="1" applyAlignment="1">
      <alignment horizontal="center" vertical="center" wrapText="1"/>
    </xf>
    <xf numFmtId="0" fontId="40" fillId="7" borderId="50" xfId="4" applyFont="1" applyFill="1" applyBorder="1" applyAlignment="1" applyProtection="1">
      <alignment horizontal="right" vertical="center" wrapText="1"/>
      <protection locked="0"/>
    </xf>
    <xf numFmtId="0" fontId="47" fillId="7" borderId="46" xfId="0" applyNumberFormat="1" applyFont="1" applyFill="1" applyBorder="1" applyAlignment="1" applyProtection="1">
      <alignment horizontal="center" vertical="center" wrapText="1"/>
      <protection locked="0"/>
    </xf>
    <xf numFmtId="0" fontId="47" fillId="7" borderId="76" xfId="0" applyFont="1" applyFill="1" applyBorder="1" applyAlignment="1">
      <alignment horizontal="center" vertical="center" wrapText="1"/>
    </xf>
    <xf numFmtId="0" fontId="47" fillId="7" borderId="46" xfId="0" applyFont="1" applyFill="1" applyBorder="1" applyAlignment="1" applyProtection="1">
      <alignment horizontal="center" vertical="center" wrapText="1"/>
      <protection locked="0"/>
    </xf>
    <xf numFmtId="0" fontId="10" fillId="7" borderId="46" xfId="0" applyFont="1" applyFill="1" applyBorder="1" applyAlignment="1">
      <alignment horizontal="center" vertical="center" wrapText="1"/>
    </xf>
    <xf numFmtId="0" fontId="10" fillId="7" borderId="46" xfId="0" applyNumberFormat="1" applyFont="1" applyFill="1" applyBorder="1" applyAlignment="1">
      <alignment horizontal="center" vertical="center" wrapText="1"/>
    </xf>
    <xf numFmtId="0" fontId="10" fillId="7" borderId="46" xfId="0" applyFont="1" applyFill="1" applyBorder="1" applyAlignment="1" applyProtection="1">
      <alignment horizontal="center" vertical="center" wrapText="1"/>
      <protection locked="0"/>
    </xf>
    <xf numFmtId="0" fontId="46" fillId="7" borderId="46" xfId="0" applyNumberFormat="1" applyFont="1" applyFill="1" applyBorder="1" applyAlignment="1" applyProtection="1">
      <alignment horizontal="center" vertical="center" wrapText="1"/>
      <protection locked="0"/>
    </xf>
    <xf numFmtId="0" fontId="23" fillId="7" borderId="0" xfId="0" applyFont="1" applyFill="1"/>
    <xf numFmtId="0" fontId="57" fillId="7" borderId="46" xfId="0" applyNumberFormat="1" applyFont="1" applyFill="1" applyBorder="1" applyAlignment="1" applyProtection="1">
      <alignment horizontal="left" vertical="top" wrapText="1"/>
      <protection locked="0"/>
    </xf>
    <xf numFmtId="0" fontId="57" fillId="7" borderId="46" xfId="0" applyFont="1" applyFill="1" applyBorder="1" applyAlignment="1" applyProtection="1">
      <alignment horizontal="left" vertical="top" wrapText="1"/>
      <protection locked="0"/>
    </xf>
    <xf numFmtId="0" fontId="57" fillId="7" borderId="46" xfId="0" applyNumberFormat="1" applyFont="1" applyFill="1" applyBorder="1" applyAlignment="1">
      <alignment horizontal="left" vertical="top" wrapText="1"/>
    </xf>
    <xf numFmtId="0" fontId="57" fillId="7" borderId="46" xfId="0" applyFont="1" applyFill="1" applyBorder="1" applyAlignment="1">
      <alignment horizontal="left" vertical="top" wrapText="1"/>
    </xf>
    <xf numFmtId="4" fontId="57" fillId="7" borderId="46" xfId="0" applyNumberFormat="1" applyFont="1" applyFill="1" applyBorder="1" applyAlignment="1" applyProtection="1">
      <alignment horizontal="left" vertical="top" wrapText="1"/>
      <protection locked="0"/>
    </xf>
    <xf numFmtId="0" fontId="57" fillId="7" borderId="115" xfId="0" applyFont="1" applyFill="1" applyBorder="1" applyAlignment="1" applyProtection="1">
      <alignment horizontal="left" vertical="top" wrapText="1"/>
      <protection locked="0"/>
    </xf>
    <xf numFmtId="0" fontId="57" fillId="7" borderId="122" xfId="0" applyFont="1" applyFill="1" applyBorder="1" applyAlignment="1" applyProtection="1">
      <alignment horizontal="left" vertical="top" wrapText="1"/>
      <protection locked="0"/>
    </xf>
    <xf numFmtId="4" fontId="57" fillId="7" borderId="122" xfId="0" applyNumberFormat="1" applyFont="1" applyFill="1" applyBorder="1" applyAlignment="1" applyProtection="1">
      <alignment horizontal="left" vertical="top" wrapText="1"/>
      <protection locked="0"/>
    </xf>
    <xf numFmtId="0" fontId="57" fillId="7" borderId="46" xfId="0" applyFont="1" applyFill="1" applyBorder="1" applyAlignment="1" applyProtection="1">
      <alignment vertical="top" wrapText="1"/>
      <protection locked="0"/>
    </xf>
    <xf numFmtId="0" fontId="59" fillId="7" borderId="46" xfId="0" applyFont="1" applyFill="1" applyBorder="1" applyAlignment="1" applyProtection="1">
      <alignment horizontal="left" vertical="top" wrapText="1"/>
      <protection locked="0"/>
    </xf>
    <xf numFmtId="4" fontId="57" fillId="7" borderId="0" xfId="0" applyNumberFormat="1" applyFont="1" applyFill="1" applyAlignment="1" applyProtection="1">
      <alignment horizontal="right" vertical="top" wrapText="1"/>
      <protection locked="0"/>
    </xf>
    <xf numFmtId="49" fontId="57" fillId="7" borderId="46" xfId="0" applyNumberFormat="1" applyFont="1" applyFill="1" applyBorder="1" applyAlignment="1" applyProtection="1">
      <alignment horizontal="left" vertical="top" wrapText="1"/>
      <protection locked="0"/>
    </xf>
    <xf numFmtId="4" fontId="58" fillId="7" borderId="46" xfId="0" applyNumberFormat="1" applyFont="1" applyFill="1" applyBorder="1" applyAlignment="1" applyProtection="1">
      <alignment horizontal="right" vertical="top" wrapText="1"/>
      <protection locked="0"/>
    </xf>
    <xf numFmtId="1" fontId="54" fillId="7" borderId="12" xfId="0" applyNumberFormat="1" applyFont="1" applyFill="1" applyBorder="1" applyAlignment="1">
      <alignment horizontal="center" vertical="top" wrapText="1"/>
    </xf>
    <xf numFmtId="0" fontId="40" fillId="7" borderId="122" xfId="4" applyFont="1" applyFill="1" applyBorder="1" applyAlignment="1" applyProtection="1">
      <alignment horizontal="right" wrapText="1"/>
      <protection locked="0"/>
    </xf>
    <xf numFmtId="49" fontId="6" fillId="7" borderId="39" xfId="0" applyNumberFormat="1" applyFont="1" applyFill="1" applyBorder="1" applyAlignment="1" applyProtection="1">
      <alignment horizontal="right" vertical="top"/>
      <protection locked="0"/>
    </xf>
    <xf numFmtId="0" fontId="40" fillId="7" borderId="39" xfId="4" applyFont="1" applyFill="1" applyBorder="1" applyAlignment="1" applyProtection="1">
      <alignment horizontal="right" vertical="top" wrapText="1"/>
      <protection locked="0"/>
    </xf>
    <xf numFmtId="0" fontId="40" fillId="7" borderId="46" xfId="4" applyFont="1" applyFill="1" applyBorder="1" applyAlignment="1" applyProtection="1">
      <alignment horizontal="left" vertical="top" wrapText="1"/>
      <protection locked="0"/>
    </xf>
    <xf numFmtId="3" fontId="52" fillId="7" borderId="46" xfId="18" applyNumberFormat="1" applyFont="1" applyFill="1" applyBorder="1" applyAlignment="1">
      <alignment horizontal="center"/>
    </xf>
    <xf numFmtId="0" fontId="37" fillId="14" borderId="41" xfId="0" applyNumberFormat="1" applyFont="1" applyFill="1" applyBorder="1" applyAlignment="1" applyProtection="1">
      <alignment horizontal="center" vertical="top" wrapText="1"/>
      <protection locked="0"/>
    </xf>
    <xf numFmtId="0" fontId="37" fillId="14" borderId="41" xfId="0" applyNumberFormat="1" applyFont="1" applyFill="1" applyBorder="1" applyAlignment="1" applyProtection="1">
      <alignment vertical="top" wrapText="1"/>
      <protection locked="0"/>
    </xf>
    <xf numFmtId="0" fontId="37" fillId="14" borderId="41" xfId="0" applyNumberFormat="1" applyFont="1" applyFill="1" applyBorder="1" applyAlignment="1">
      <alignment horizontal="center" vertical="top" wrapText="1"/>
    </xf>
    <xf numFmtId="0" fontId="37" fillId="14" borderId="41" xfId="0" applyNumberFormat="1" applyFont="1" applyFill="1" applyBorder="1" applyAlignment="1" applyProtection="1">
      <alignment horizontal="left" vertical="top" wrapText="1"/>
      <protection locked="0"/>
    </xf>
    <xf numFmtId="0" fontId="37" fillId="14" borderId="42" xfId="0" applyNumberFormat="1" applyFont="1" applyFill="1" applyBorder="1" applyAlignment="1" applyProtection="1">
      <alignment horizontal="center" vertical="top" wrapText="1"/>
      <protection locked="0"/>
    </xf>
    <xf numFmtId="0" fontId="37" fillId="14" borderId="42" xfId="0" applyNumberFormat="1" applyFont="1" applyFill="1" applyBorder="1" applyAlignment="1" applyProtection="1">
      <alignment horizontal="left" vertical="top" wrapText="1"/>
      <protection locked="0"/>
    </xf>
    <xf numFmtId="4" fontId="37" fillId="14" borderId="42" xfId="0" applyNumberFormat="1" applyFont="1" applyFill="1" applyBorder="1" applyAlignment="1" applyProtection="1">
      <alignment horizontal="right" vertical="top" wrapText="1"/>
      <protection locked="0"/>
    </xf>
    <xf numFmtId="0" fontId="37" fillId="14" borderId="42" xfId="0" applyNumberFormat="1" applyFont="1" applyFill="1" applyBorder="1" applyAlignment="1" applyProtection="1">
      <alignment horizontal="right" vertical="top" wrapText="1"/>
      <protection locked="0"/>
    </xf>
    <xf numFmtId="0" fontId="37" fillId="14" borderId="43" xfId="0" applyNumberFormat="1" applyFont="1" applyFill="1" applyBorder="1" applyAlignment="1" applyProtection="1">
      <alignment horizontal="right" vertical="top" wrapText="1"/>
      <protection locked="0"/>
    </xf>
    <xf numFmtId="0" fontId="37" fillId="14" borderId="44" xfId="0" applyNumberFormat="1" applyFont="1" applyFill="1" applyBorder="1" applyAlignment="1" applyProtection="1">
      <alignment horizontal="right" vertical="top" wrapText="1"/>
      <protection locked="0"/>
    </xf>
    <xf numFmtId="0" fontId="37" fillId="14" borderId="45" xfId="0" applyNumberFormat="1" applyFont="1" applyFill="1" applyBorder="1" applyAlignment="1" applyProtection="1">
      <alignment horizontal="left" vertical="top" wrapText="1"/>
      <protection locked="0"/>
    </xf>
    <xf numFmtId="0" fontId="37" fillId="7" borderId="41" xfId="0" applyNumberFormat="1" applyFont="1" applyFill="1" applyBorder="1" applyAlignment="1" applyProtection="1">
      <alignment horizontal="right" vertical="top" wrapText="1"/>
      <protection locked="0"/>
    </xf>
    <xf numFmtId="0" fontId="37" fillId="14" borderId="42" xfId="0" applyNumberFormat="1" applyFont="1" applyFill="1" applyBorder="1" applyAlignment="1" applyProtection="1">
      <alignment horizontal="right" wrapText="1"/>
      <protection locked="0"/>
    </xf>
    <xf numFmtId="0" fontId="37" fillId="14" borderId="43" xfId="0" applyNumberFormat="1" applyFont="1" applyFill="1" applyBorder="1" applyAlignment="1" applyProtection="1">
      <alignment horizontal="right" wrapText="1"/>
      <protection locked="0"/>
    </xf>
    <xf numFmtId="0" fontId="37" fillId="14" borderId="122" xfId="0" applyNumberFormat="1" applyFont="1" applyFill="1" applyBorder="1" applyAlignment="1" applyProtection="1">
      <alignment wrapText="1"/>
      <protection locked="0"/>
    </xf>
    <xf numFmtId="0" fontId="37" fillId="14" borderId="0" xfId="0" applyNumberFormat="1" applyFont="1" applyFill="1" applyAlignment="1" applyProtection="1">
      <alignment wrapText="1"/>
      <protection locked="0"/>
    </xf>
    <xf numFmtId="0" fontId="37" fillId="7" borderId="41" xfId="0" applyNumberFormat="1" applyFont="1" applyFill="1" applyBorder="1" applyAlignment="1" applyProtection="1">
      <alignment horizontal="center" vertical="top" wrapText="1"/>
      <protection locked="0"/>
    </xf>
    <xf numFmtId="0" fontId="37" fillId="7" borderId="41" xfId="0" applyNumberFormat="1" applyFont="1" applyFill="1" applyBorder="1" applyAlignment="1" applyProtection="1">
      <alignment horizontal="left" vertical="top" wrapText="1"/>
      <protection locked="0"/>
    </xf>
    <xf numFmtId="0" fontId="37" fillId="7" borderId="41" xfId="0" applyNumberFormat="1" applyFont="1" applyFill="1" applyBorder="1" applyAlignment="1" applyProtection="1">
      <alignment horizontal="right" wrapText="1"/>
      <protection locked="0"/>
    </xf>
    <xf numFmtId="0" fontId="37" fillId="7" borderId="114" xfId="0" applyNumberFormat="1" applyFont="1" applyFill="1" applyBorder="1" applyAlignment="1" applyProtection="1">
      <alignment horizontal="right" wrapText="1"/>
      <protection locked="0"/>
    </xf>
    <xf numFmtId="0" fontId="37" fillId="7" borderId="122" xfId="0" applyNumberFormat="1" applyFont="1" applyFill="1" applyBorder="1" applyAlignment="1" applyProtection="1">
      <alignment wrapText="1"/>
      <protection locked="0"/>
    </xf>
    <xf numFmtId="0" fontId="37" fillId="7" borderId="0" xfId="0" applyNumberFormat="1" applyFont="1" applyFill="1" applyAlignment="1" applyProtection="1">
      <alignment wrapText="1"/>
      <protection locked="0"/>
    </xf>
    <xf numFmtId="166" fontId="37" fillId="7" borderId="46" xfId="0" applyNumberFormat="1" applyFont="1" applyFill="1" applyBorder="1" applyAlignment="1" applyProtection="1">
      <alignment horizontal="right" vertical="top" wrapText="1"/>
      <protection locked="0"/>
    </xf>
    <xf numFmtId="0" fontId="37" fillId="7" borderId="46" xfId="0" applyNumberFormat="1" applyFont="1" applyFill="1" applyBorder="1" applyAlignment="1" applyProtection="1">
      <alignment horizontal="right" vertical="top" wrapText="1"/>
      <protection locked="0"/>
    </xf>
    <xf numFmtId="0" fontId="37" fillId="7" borderId="46" xfId="0" applyNumberFormat="1" applyFont="1" applyFill="1" applyBorder="1" applyAlignment="1">
      <alignment horizontal="center" vertical="top" wrapText="1"/>
    </xf>
    <xf numFmtId="0" fontId="37" fillId="7" borderId="46" xfId="0" applyNumberFormat="1" applyFont="1" applyFill="1" applyBorder="1" applyAlignment="1" applyProtection="1">
      <alignment horizontal="left" vertical="top" wrapText="1"/>
      <protection locked="0"/>
    </xf>
    <xf numFmtId="4" fontId="37" fillId="7" borderId="46" xfId="0" applyNumberFormat="1" applyFont="1" applyFill="1" applyBorder="1" applyAlignment="1" applyProtection="1">
      <alignment horizontal="right" vertical="top" wrapText="1"/>
      <protection locked="0"/>
    </xf>
    <xf numFmtId="2" fontId="37" fillId="7" borderId="46" xfId="0" applyNumberFormat="1" applyFont="1" applyFill="1" applyBorder="1" applyAlignment="1" applyProtection="1">
      <alignment horizontal="right" vertical="top" wrapText="1"/>
      <protection locked="0"/>
    </xf>
    <xf numFmtId="2" fontId="37" fillId="7" borderId="39" xfId="0" applyNumberFormat="1" applyFont="1" applyFill="1" applyBorder="1" applyAlignment="1" applyProtection="1">
      <alignment horizontal="right" vertical="top" wrapText="1"/>
      <protection locked="0"/>
    </xf>
    <xf numFmtId="0" fontId="37" fillId="7" borderId="39" xfId="0" applyNumberFormat="1" applyFont="1" applyFill="1" applyBorder="1" applyAlignment="1" applyProtection="1">
      <alignment horizontal="right" vertical="top" wrapText="1"/>
      <protection locked="0"/>
    </xf>
    <xf numFmtId="0" fontId="37" fillId="7" borderId="47" xfId="0" applyNumberFormat="1" applyFont="1" applyFill="1" applyBorder="1" applyAlignment="1" applyProtection="1">
      <alignment horizontal="right" vertical="top" wrapText="1"/>
      <protection locked="0"/>
    </xf>
    <xf numFmtId="0" fontId="37" fillId="7" borderId="48" xfId="0" applyNumberFormat="1" applyFont="1" applyFill="1" applyBorder="1" applyAlignment="1" applyProtection="1">
      <alignment horizontal="right" vertical="top" wrapText="1"/>
      <protection locked="0"/>
    </xf>
    <xf numFmtId="0" fontId="37" fillId="7" borderId="49" xfId="0" applyNumberFormat="1" applyFont="1" applyFill="1" applyBorder="1" applyAlignment="1" applyProtection="1">
      <alignment horizontal="left" vertical="top" wrapText="1"/>
      <protection locked="0"/>
    </xf>
    <xf numFmtId="0" fontId="37" fillId="7" borderId="50" xfId="0" applyNumberFormat="1" applyFont="1" applyFill="1" applyBorder="1" applyAlignment="1" applyProtection="1">
      <alignment horizontal="right" vertical="top" wrapText="1"/>
      <protection locked="0"/>
    </xf>
    <xf numFmtId="0" fontId="37" fillId="7" borderId="51" xfId="0" applyNumberFormat="1" applyFont="1" applyFill="1" applyBorder="1" applyAlignment="1" applyProtection="1">
      <alignment horizontal="right" vertical="top" wrapText="1"/>
      <protection locked="0"/>
    </xf>
    <xf numFmtId="0" fontId="37" fillId="7" borderId="52" xfId="0" applyNumberFormat="1" applyFont="1" applyFill="1" applyBorder="1" applyAlignment="1" applyProtection="1">
      <alignment horizontal="left" vertical="top" wrapText="1"/>
      <protection locked="0"/>
    </xf>
    <xf numFmtId="0" fontId="37" fillId="7" borderId="46" xfId="0" applyNumberFormat="1" applyFont="1" applyFill="1" applyBorder="1" applyAlignment="1" applyProtection="1">
      <alignment horizontal="right" wrapText="1"/>
      <protection locked="0"/>
    </xf>
    <xf numFmtId="0" fontId="37" fillId="7" borderId="115" xfId="0" applyNumberFormat="1" applyFont="1" applyFill="1" applyBorder="1" applyAlignment="1" applyProtection="1">
      <alignment horizontal="left" vertical="top" wrapText="1"/>
      <protection locked="0"/>
    </xf>
    <xf numFmtId="0" fontId="37" fillId="7" borderId="46" xfId="19" applyNumberFormat="1" applyFont="1" applyFill="1" applyBorder="1" applyAlignment="1" applyProtection="1">
      <alignment horizontal="left" vertical="top" wrapText="1"/>
      <protection locked="0"/>
    </xf>
    <xf numFmtId="0" fontId="37" fillId="7" borderId="52" xfId="0" applyNumberFormat="1" applyFont="1" applyFill="1" applyBorder="1" applyAlignment="1" applyProtection="1">
      <alignment horizontal="right" vertical="top" wrapText="1"/>
      <protection locked="0"/>
    </xf>
    <xf numFmtId="0" fontId="37" fillId="7" borderId="52" xfId="0" applyNumberFormat="1" applyFont="1" applyFill="1" applyBorder="1" applyAlignment="1" applyProtection="1">
      <alignment horizontal="right" wrapText="1"/>
      <protection locked="0"/>
    </xf>
    <xf numFmtId="0" fontId="37" fillId="7" borderId="115" xfId="0" applyNumberFormat="1" applyFont="1" applyFill="1" applyBorder="1" applyAlignment="1" applyProtection="1">
      <alignment horizontal="right" wrapText="1"/>
      <protection locked="0"/>
    </xf>
    <xf numFmtId="0" fontId="37" fillId="7" borderId="51" xfId="0" applyNumberFormat="1" applyFont="1" applyFill="1" applyBorder="1" applyAlignment="1" applyProtection="1">
      <alignment horizontal="right" wrapText="1"/>
      <protection locked="0"/>
    </xf>
    <xf numFmtId="0" fontId="37" fillId="7" borderId="51" xfId="0" applyNumberFormat="1" applyFont="1" applyFill="1" applyBorder="1" applyAlignment="1" applyProtection="1">
      <alignment horizontal="left" vertical="top" wrapText="1"/>
      <protection locked="0"/>
    </xf>
    <xf numFmtId="49" fontId="37" fillId="7" borderId="46" xfId="0" applyNumberFormat="1" applyFont="1" applyFill="1" applyBorder="1" applyAlignment="1" applyProtection="1">
      <alignment horizontal="right" vertical="top" wrapText="1"/>
      <protection locked="0"/>
    </xf>
    <xf numFmtId="167" fontId="37" fillId="7" borderId="46" xfId="0" applyNumberFormat="1" applyFont="1" applyFill="1" applyBorder="1" applyAlignment="1" applyProtection="1">
      <alignment horizontal="right" vertical="top" wrapText="1"/>
      <protection locked="0"/>
    </xf>
    <xf numFmtId="0" fontId="37" fillId="7" borderId="115" xfId="0" applyNumberFormat="1" applyFont="1" applyFill="1" applyBorder="1" applyAlignment="1" applyProtection="1">
      <alignment horizontal="right" vertical="top" wrapText="1"/>
      <protection locked="0"/>
    </xf>
    <xf numFmtId="49" fontId="37" fillId="7" borderId="46" xfId="0" applyNumberFormat="1" applyFont="1" applyFill="1" applyBorder="1" applyAlignment="1" applyProtection="1">
      <alignment horizontal="left" vertical="top" wrapText="1"/>
      <protection locked="0"/>
    </xf>
    <xf numFmtId="0" fontId="37" fillId="7" borderId="46" xfId="0" applyFont="1" applyFill="1" applyBorder="1" applyAlignment="1">
      <alignment vertical="top" wrapText="1"/>
    </xf>
    <xf numFmtId="0" fontId="37" fillId="7" borderId="51" xfId="0" applyNumberFormat="1" applyFont="1" applyFill="1" applyBorder="1" applyAlignment="1" applyProtection="1">
      <alignment vertical="top" wrapText="1"/>
      <protection locked="0"/>
    </xf>
    <xf numFmtId="0" fontId="37" fillId="7" borderId="122" xfId="0" applyNumberFormat="1" applyFont="1" applyFill="1" applyBorder="1" applyAlignment="1" applyProtection="1">
      <alignment horizontal="left" vertical="top" wrapText="1"/>
      <protection locked="0"/>
    </xf>
    <xf numFmtId="0" fontId="37" fillId="7" borderId="122" xfId="0" applyNumberFormat="1" applyFont="1" applyFill="1" applyBorder="1" applyAlignment="1" applyProtection="1">
      <alignment horizontal="right" vertical="top" wrapText="1"/>
      <protection locked="0"/>
    </xf>
    <xf numFmtId="168" fontId="37" fillId="7" borderId="46" xfId="0" applyNumberFormat="1" applyFont="1" applyFill="1" applyBorder="1" applyAlignment="1" applyProtection="1">
      <alignment horizontal="right" vertical="top" wrapText="1"/>
      <protection locked="0"/>
    </xf>
    <xf numFmtId="0" fontId="37" fillId="7" borderId="53" xfId="0" applyNumberFormat="1" applyFont="1" applyFill="1" applyBorder="1" applyAlignment="1" applyProtection="1">
      <alignment horizontal="right" vertical="top" wrapText="1"/>
      <protection locked="0"/>
    </xf>
    <xf numFmtId="0" fontId="37" fillId="7" borderId="49" xfId="0" applyNumberFormat="1" applyFont="1" applyFill="1" applyBorder="1" applyAlignment="1" applyProtection="1">
      <alignment vertical="top" wrapText="1"/>
      <protection locked="0"/>
    </xf>
    <xf numFmtId="0" fontId="37" fillId="7" borderId="46" xfId="0" applyNumberFormat="1" applyFont="1" applyFill="1" applyBorder="1" applyAlignment="1" applyProtection="1">
      <alignment vertical="top" wrapText="1"/>
      <protection locked="0"/>
    </xf>
    <xf numFmtId="0" fontId="37" fillId="7" borderId="50" xfId="0" applyNumberFormat="1" applyFont="1" applyFill="1" applyBorder="1" applyAlignment="1" applyProtection="1">
      <alignment vertical="top" wrapText="1"/>
      <protection locked="0"/>
    </xf>
    <xf numFmtId="169" fontId="37" fillId="7" borderId="46" xfId="0" applyNumberFormat="1" applyFont="1" applyFill="1" applyBorder="1" applyAlignment="1" applyProtection="1">
      <alignment horizontal="left" vertical="top" wrapText="1"/>
      <protection locked="0"/>
    </xf>
    <xf numFmtId="0" fontId="37" fillId="7" borderId="8" xfId="0" applyNumberFormat="1" applyFont="1" applyFill="1" applyBorder="1" applyAlignment="1" applyProtection="1">
      <alignment horizontal="left" vertical="top" wrapText="1"/>
    </xf>
    <xf numFmtId="0" fontId="25" fillId="7" borderId="8" xfId="6" applyNumberFormat="1" applyFont="1" applyFill="1" applyBorder="1" applyAlignment="1" applyProtection="1">
      <alignment horizontal="left" vertical="top" wrapText="1"/>
    </xf>
    <xf numFmtId="1" fontId="6" fillId="15" borderId="22" xfId="6" applyNumberFormat="1" applyFont="1" applyFill="1" applyBorder="1" applyAlignment="1" applyProtection="1">
      <alignment horizontal="left" vertical="top" wrapText="1"/>
    </xf>
    <xf numFmtId="0" fontId="37" fillId="7" borderId="0" xfId="0" applyNumberFormat="1" applyFont="1" applyFill="1" applyBorder="1" applyAlignment="1" applyProtection="1">
      <alignment wrapText="1"/>
      <protection locked="0"/>
    </xf>
    <xf numFmtId="0" fontId="25" fillId="7" borderId="8" xfId="0" applyNumberFormat="1" applyFont="1" applyFill="1" applyBorder="1" applyAlignment="1" applyProtection="1">
      <alignment horizontal="left" vertical="top" wrapText="1"/>
    </xf>
    <xf numFmtId="1" fontId="6" fillId="7" borderId="22" xfId="0" applyNumberFormat="1" applyFont="1" applyFill="1" applyBorder="1" applyAlignment="1" applyProtection="1">
      <alignment horizontal="left" vertical="top" wrapText="1"/>
    </xf>
    <xf numFmtId="1" fontId="6" fillId="15" borderId="22" xfId="0" applyNumberFormat="1" applyFont="1" applyFill="1" applyBorder="1" applyAlignment="1" applyProtection="1">
      <alignment horizontal="left" vertical="top" wrapText="1"/>
    </xf>
    <xf numFmtId="0" fontId="25" fillId="7" borderId="8" xfId="0" applyNumberFormat="1" applyFont="1" applyFill="1" applyBorder="1" applyAlignment="1" applyProtection="1">
      <alignment horizontal="left" vertical="top"/>
    </xf>
    <xf numFmtId="1" fontId="6" fillId="7" borderId="22" xfId="0" applyNumberFormat="1" applyFont="1" applyFill="1" applyBorder="1" applyAlignment="1" applyProtection="1">
      <alignment horizontal="left" vertical="top"/>
    </xf>
    <xf numFmtId="49" fontId="37" fillId="7" borderId="10" xfId="0" applyNumberFormat="1" applyFont="1" applyFill="1" applyBorder="1" applyAlignment="1" applyProtection="1">
      <alignment horizontal="left" vertical="top" wrapText="1"/>
    </xf>
    <xf numFmtId="0" fontId="25" fillId="7" borderId="8" xfId="6" applyNumberFormat="1" applyFont="1" applyFill="1" applyBorder="1" applyAlignment="1" applyProtection="1">
      <alignment horizontal="left" vertical="top"/>
    </xf>
    <xf numFmtId="1" fontId="6" fillId="7" borderId="22" xfId="6" applyNumberFormat="1" applyFont="1" applyFill="1" applyBorder="1" applyAlignment="1" applyProtection="1">
      <alignment horizontal="left" vertical="top"/>
    </xf>
    <xf numFmtId="49" fontId="37" fillId="7" borderId="8" xfId="0" applyNumberFormat="1" applyFont="1" applyFill="1" applyBorder="1" applyAlignment="1" applyProtection="1">
      <alignment horizontal="left" vertical="top" wrapText="1"/>
    </xf>
    <xf numFmtId="0" fontId="37" fillId="7" borderId="8" xfId="0" applyNumberFormat="1" applyFont="1" applyFill="1" applyBorder="1" applyAlignment="1" applyProtection="1">
      <alignment horizontal="left" vertical="top" wrapText="1"/>
      <protection locked="0"/>
    </xf>
    <xf numFmtId="0" fontId="37" fillId="7" borderId="0" xfId="0" applyNumberFormat="1" applyFont="1" applyFill="1" applyBorder="1" applyProtection="1"/>
    <xf numFmtId="0" fontId="37" fillId="7" borderId="122" xfId="0" applyNumberFormat="1" applyFont="1" applyFill="1" applyBorder="1" applyProtection="1"/>
    <xf numFmtId="1" fontId="6" fillId="7" borderId="35" xfId="0" applyNumberFormat="1" applyFont="1" applyFill="1" applyBorder="1" applyAlignment="1" applyProtection="1">
      <alignment horizontal="left" vertical="top"/>
    </xf>
    <xf numFmtId="1" fontId="6" fillId="16" borderId="35" xfId="0" applyNumberFormat="1" applyFont="1" applyFill="1" applyBorder="1" applyAlignment="1" applyProtection="1">
      <alignment horizontal="left" vertical="top"/>
    </xf>
    <xf numFmtId="49" fontId="6" fillId="7" borderId="36" xfId="0" applyNumberFormat="1" applyFont="1" applyFill="1" applyBorder="1" applyAlignment="1" applyProtection="1">
      <alignment horizontal="left" vertical="top" wrapText="1"/>
    </xf>
    <xf numFmtId="49" fontId="6" fillId="7" borderId="37" xfId="0" applyNumberFormat="1" applyFont="1" applyFill="1" applyBorder="1" applyAlignment="1" applyProtection="1">
      <alignment horizontal="left" vertical="top" wrapText="1"/>
    </xf>
    <xf numFmtId="2" fontId="6" fillId="7" borderId="38" xfId="0" applyNumberFormat="1" applyFont="1" applyFill="1" applyBorder="1" applyAlignment="1" applyProtection="1">
      <alignment horizontal="left" vertical="top" wrapText="1"/>
    </xf>
    <xf numFmtId="0" fontId="37" fillId="7" borderId="8" xfId="0" applyNumberFormat="1" applyFont="1" applyFill="1" applyBorder="1" applyAlignment="1" applyProtection="1">
      <alignment wrapText="1"/>
    </xf>
    <xf numFmtId="1" fontId="6" fillId="16" borderId="16" xfId="0" applyNumberFormat="1" applyFont="1" applyFill="1" applyBorder="1" applyAlignment="1" applyProtection="1">
      <alignment horizontal="left" vertical="top"/>
    </xf>
    <xf numFmtId="1" fontId="6" fillId="7" borderId="37" xfId="0" applyNumberFormat="1" applyFont="1" applyFill="1" applyBorder="1" applyAlignment="1" applyProtection="1">
      <alignment horizontal="left" vertical="top" wrapText="1"/>
    </xf>
    <xf numFmtId="2" fontId="6" fillId="7" borderId="37" xfId="0" applyNumberFormat="1" applyFont="1" applyFill="1" applyBorder="1" applyAlignment="1" applyProtection="1">
      <alignment horizontal="left" vertical="top" wrapText="1"/>
    </xf>
    <xf numFmtId="1" fontId="6" fillId="15" borderId="22" xfId="6" applyNumberFormat="1" applyFont="1" applyFill="1" applyBorder="1" applyAlignment="1" applyProtection="1">
      <alignment horizontal="left" vertical="top"/>
    </xf>
    <xf numFmtId="49" fontId="37" fillId="7" borderId="8" xfId="0" applyNumberFormat="1" applyFont="1" applyFill="1" applyBorder="1" applyAlignment="1" applyProtection="1">
      <alignment horizontal="left" vertical="top" wrapText="1"/>
      <protection locked="0"/>
    </xf>
    <xf numFmtId="1" fontId="6" fillId="7" borderId="15" xfId="0" applyNumberFormat="1" applyFont="1" applyFill="1" applyBorder="1" applyAlignment="1" applyProtection="1">
      <alignment horizontal="left" vertical="top" wrapText="1"/>
    </xf>
    <xf numFmtId="0" fontId="25" fillId="7" borderId="8" xfId="0" applyNumberFormat="1" applyFont="1" applyFill="1" applyBorder="1" applyAlignment="1" applyProtection="1">
      <alignment horizontal="left" vertical="top" wrapText="1"/>
      <protection locked="0"/>
    </xf>
    <xf numFmtId="4" fontId="37" fillId="7" borderId="8" xfId="0" applyNumberFormat="1" applyFont="1" applyFill="1" applyBorder="1" applyAlignment="1" applyProtection="1">
      <alignment horizontal="left" vertical="top"/>
      <protection locked="0"/>
    </xf>
    <xf numFmtId="49" fontId="37" fillId="7" borderId="23" xfId="0" applyNumberFormat="1" applyFont="1" applyFill="1" applyBorder="1" applyAlignment="1" applyProtection="1">
      <alignment horizontal="right"/>
      <protection locked="0"/>
    </xf>
    <xf numFmtId="49" fontId="37" fillId="7" borderId="8" xfId="0" applyNumberFormat="1" applyFont="1" applyFill="1" applyBorder="1" applyAlignment="1" applyProtection="1">
      <alignment horizontal="right"/>
      <protection locked="0"/>
    </xf>
    <xf numFmtId="2" fontId="37" fillId="7" borderId="24" xfId="0" applyNumberFormat="1" applyFont="1" applyFill="1" applyBorder="1" applyAlignment="1" applyProtection="1">
      <alignment horizontal="right"/>
      <protection locked="0"/>
    </xf>
    <xf numFmtId="2" fontId="37" fillId="7" borderId="115" xfId="0" applyNumberFormat="1" applyFont="1" applyFill="1" applyBorder="1" applyAlignment="1" applyProtection="1">
      <alignment horizontal="right"/>
      <protection locked="0"/>
    </xf>
    <xf numFmtId="0" fontId="37" fillId="7" borderId="8" xfId="0" applyNumberFormat="1" applyFont="1" applyFill="1" applyBorder="1" applyAlignment="1" applyProtection="1">
      <alignment vertical="top" wrapText="1"/>
    </xf>
    <xf numFmtId="0" fontId="37" fillId="7" borderId="8" xfId="0" applyNumberFormat="1" applyFont="1" applyFill="1" applyBorder="1" applyAlignment="1" applyProtection="1">
      <alignment vertical="center" wrapText="1"/>
    </xf>
    <xf numFmtId="1" fontId="6" fillId="16" borderId="22" xfId="0" applyNumberFormat="1" applyFont="1" applyFill="1" applyBorder="1" applyAlignment="1" applyProtection="1">
      <alignment horizontal="left" vertical="top" wrapText="1"/>
    </xf>
    <xf numFmtId="0" fontId="6" fillId="17" borderId="8" xfId="0" applyNumberFormat="1" applyFont="1" applyFill="1" applyBorder="1" applyAlignment="1" applyProtection="1">
      <alignment horizontal="left" vertical="top" wrapText="1"/>
    </xf>
    <xf numFmtId="1" fontId="6" fillId="15" borderId="22" xfId="7" applyNumberFormat="1" applyFont="1" applyFill="1" applyBorder="1" applyAlignment="1" applyProtection="1">
      <alignment horizontal="left" vertical="top" wrapText="1"/>
    </xf>
    <xf numFmtId="0" fontId="25" fillId="7" borderId="8" xfId="17" applyNumberFormat="1" applyFont="1" applyFill="1" applyBorder="1" applyAlignment="1" applyProtection="1">
      <alignment horizontal="left" vertical="top" wrapText="1"/>
    </xf>
    <xf numFmtId="1" fontId="6" fillId="7" borderId="22" xfId="17" applyNumberFormat="1" applyFont="1" applyFill="1" applyBorder="1" applyAlignment="1" applyProtection="1">
      <alignment horizontal="left" vertical="top" wrapText="1"/>
    </xf>
    <xf numFmtId="0" fontId="6" fillId="7" borderId="122" xfId="17" applyNumberFormat="1" applyFont="1" applyFill="1" applyBorder="1" applyAlignment="1" applyProtection="1">
      <alignment wrapText="1"/>
      <protection locked="0"/>
    </xf>
    <xf numFmtId="0" fontId="6" fillId="7" borderId="0" xfId="17" applyNumberFormat="1" applyFont="1" applyFill="1" applyBorder="1" applyAlignment="1" applyProtection="1">
      <alignment wrapText="1"/>
      <protection locked="0"/>
    </xf>
    <xf numFmtId="1" fontId="6" fillId="15" borderId="40" xfId="7" applyNumberFormat="1" applyFont="1" applyFill="1" applyBorder="1" applyAlignment="1" applyProtection="1">
      <alignment horizontal="left" vertical="top" wrapText="1"/>
    </xf>
    <xf numFmtId="0" fontId="37" fillId="7" borderId="8" xfId="0" applyNumberFormat="1" applyFont="1" applyFill="1" applyBorder="1" applyAlignment="1" applyProtection="1">
      <alignment vertical="center"/>
    </xf>
    <xf numFmtId="1" fontId="6" fillId="15" borderId="22" xfId="17" applyNumberFormat="1" applyFont="1" applyFill="1" applyBorder="1" applyAlignment="1" applyProtection="1">
      <alignment horizontal="left" vertical="top" wrapText="1"/>
    </xf>
    <xf numFmtId="0" fontId="6" fillId="7" borderId="0" xfId="0" applyNumberFormat="1" applyFont="1" applyFill="1" applyBorder="1" applyAlignment="1" applyProtection="1">
      <alignment wrapText="1"/>
      <protection locked="0"/>
    </xf>
    <xf numFmtId="0" fontId="6" fillId="7" borderId="122" xfId="0" applyNumberFormat="1" applyFont="1" applyFill="1" applyBorder="1" applyAlignment="1" applyProtection="1">
      <alignment wrapText="1"/>
      <protection locked="0"/>
    </xf>
    <xf numFmtId="1" fontId="6" fillId="7" borderId="24" xfId="17" applyNumberFormat="1" applyFont="1" applyFill="1" applyBorder="1" applyAlignment="1" applyProtection="1">
      <alignment horizontal="left" vertical="top" wrapText="1"/>
      <protection locked="0"/>
    </xf>
    <xf numFmtId="2" fontId="6" fillId="7" borderId="24" xfId="17" applyNumberFormat="1" applyFont="1" applyFill="1" applyBorder="1" applyAlignment="1" applyProtection="1">
      <alignment horizontal="left" vertical="top" wrapText="1"/>
      <protection locked="0"/>
    </xf>
    <xf numFmtId="49" fontId="6" fillId="7" borderId="23" xfId="17" applyNumberFormat="1" applyFont="1" applyFill="1" applyBorder="1" applyAlignment="1" applyProtection="1">
      <alignment horizontal="right" wrapText="1"/>
      <protection locked="0"/>
    </xf>
    <xf numFmtId="49" fontId="6" fillId="7" borderId="8" xfId="17" applyNumberFormat="1" applyFont="1" applyFill="1" applyBorder="1" applyAlignment="1" applyProtection="1">
      <alignment horizontal="right" wrapText="1"/>
      <protection locked="0"/>
    </xf>
    <xf numFmtId="2" fontId="6" fillId="7" borderId="24" xfId="17" applyNumberFormat="1" applyFont="1" applyFill="1" applyBorder="1" applyAlignment="1" applyProtection="1">
      <alignment horizontal="right" wrapText="1"/>
      <protection locked="0"/>
    </xf>
    <xf numFmtId="2" fontId="6" fillId="7" borderId="115" xfId="17" applyNumberFormat="1" applyFont="1" applyFill="1" applyBorder="1" applyAlignment="1" applyProtection="1">
      <alignment horizontal="right" wrapText="1"/>
      <protection locked="0"/>
    </xf>
    <xf numFmtId="0" fontId="6" fillId="15" borderId="8" xfId="0" applyNumberFormat="1" applyFont="1" applyFill="1" applyBorder="1" applyAlignment="1" applyProtection="1">
      <alignment horizontal="left" vertical="top" wrapText="1"/>
    </xf>
    <xf numFmtId="164" fontId="37" fillId="7" borderId="8" xfId="1" applyNumberFormat="1" applyFont="1" applyFill="1" applyBorder="1" applyAlignment="1" applyProtection="1">
      <alignment vertical="top"/>
    </xf>
    <xf numFmtId="1" fontId="6" fillId="7" borderId="22" xfId="6" applyNumberFormat="1" applyFont="1" applyFill="1" applyBorder="1" applyAlignment="1" applyProtection="1">
      <alignment horizontal="left" vertical="top" wrapText="1"/>
    </xf>
    <xf numFmtId="49" fontId="37" fillId="7" borderId="23" xfId="0" applyNumberFormat="1" applyFont="1" applyFill="1" applyBorder="1" applyAlignment="1" applyProtection="1">
      <alignment vertical="top"/>
    </xf>
    <xf numFmtId="1" fontId="6" fillId="7" borderId="22" xfId="8" applyNumberFormat="1" applyFont="1" applyFill="1" applyBorder="1" applyAlignment="1" applyProtection="1">
      <alignment horizontal="left" vertical="top" wrapText="1"/>
    </xf>
    <xf numFmtId="0" fontId="37" fillId="7" borderId="8" xfId="0" applyNumberFormat="1" applyFont="1" applyFill="1" applyBorder="1" applyAlignment="1" applyProtection="1">
      <alignment horizontal="left" wrapText="1"/>
    </xf>
    <xf numFmtId="0" fontId="6" fillId="7" borderId="8" xfId="0" applyNumberFormat="1" applyFont="1" applyFill="1" applyBorder="1" applyAlignment="1" applyProtection="1">
      <alignment vertical="top"/>
    </xf>
    <xf numFmtId="1" fontId="37" fillId="7" borderId="122" xfId="0" applyNumberFormat="1" applyFont="1" applyFill="1" applyBorder="1"/>
    <xf numFmtId="9" fontId="37" fillId="7" borderId="122" xfId="0" applyNumberFormat="1" applyFont="1" applyFill="1" applyBorder="1" applyAlignment="1">
      <alignment horizontal="center"/>
    </xf>
    <xf numFmtId="2" fontId="37" fillId="7" borderId="122" xfId="0" applyNumberFormat="1" applyFont="1" applyFill="1" applyBorder="1" applyAlignment="1">
      <alignment horizontal="center"/>
    </xf>
    <xf numFmtId="0" fontId="37" fillId="7" borderId="122" xfId="0" applyFont="1" applyFill="1" applyBorder="1" applyAlignment="1">
      <alignment wrapText="1"/>
    </xf>
    <xf numFmtId="0" fontId="37" fillId="7" borderId="18" xfId="0" applyFont="1" applyFill="1" applyBorder="1"/>
    <xf numFmtId="0" fontId="37" fillId="7" borderId="1" xfId="0" applyFont="1" applyFill="1" applyBorder="1" applyAlignment="1">
      <alignment wrapText="1"/>
    </xf>
    <xf numFmtId="0" fontId="37" fillId="7" borderId="122" xfId="0" applyFont="1" applyFill="1" applyBorder="1"/>
    <xf numFmtId="0" fontId="37" fillId="7" borderId="46" xfId="0" applyNumberFormat="1" applyFont="1" applyFill="1" applyBorder="1" applyAlignment="1" applyProtection="1">
      <alignment wrapText="1"/>
      <protection locked="0"/>
    </xf>
    <xf numFmtId="0" fontId="37" fillId="7" borderId="46" xfId="0" applyNumberFormat="1" applyFont="1" applyFill="1" applyBorder="1" applyAlignment="1" applyProtection="1">
      <alignment horizontal="center" vertical="top" wrapText="1"/>
    </xf>
    <xf numFmtId="0" fontId="37" fillId="7" borderId="46" xfId="0" applyNumberFormat="1" applyFont="1" applyFill="1" applyBorder="1" applyAlignment="1" applyProtection="1">
      <alignment horizontal="left" vertical="top" wrapText="1"/>
    </xf>
    <xf numFmtId="0" fontId="37" fillId="7" borderId="46" xfId="0" applyNumberFormat="1" applyFont="1" applyFill="1" applyBorder="1" applyAlignment="1" applyProtection="1">
      <alignment horizontal="right" vertical="top" wrapText="1"/>
    </xf>
    <xf numFmtId="0" fontId="37" fillId="7" borderId="39" xfId="0" applyNumberFormat="1" applyFont="1" applyFill="1" applyBorder="1" applyAlignment="1" applyProtection="1">
      <alignment horizontal="right" vertical="top" wrapText="1"/>
    </xf>
    <xf numFmtId="0" fontId="37" fillId="7" borderId="39" xfId="0" applyNumberFormat="1" applyFont="1" applyFill="1" applyBorder="1" applyAlignment="1" applyProtection="1">
      <alignment horizontal="left" vertical="top" wrapText="1"/>
    </xf>
    <xf numFmtId="4" fontId="37" fillId="7" borderId="39" xfId="0" applyNumberFormat="1" applyFont="1" applyFill="1" applyBorder="1" applyAlignment="1" applyProtection="1">
      <alignment horizontal="right" vertical="top" wrapText="1"/>
    </xf>
    <xf numFmtId="0" fontId="37" fillId="7" borderId="53" xfId="0" applyNumberFormat="1" applyFont="1" applyFill="1" applyBorder="1" applyAlignment="1" applyProtection="1">
      <alignment horizontal="right" vertical="top" wrapText="1"/>
    </xf>
    <xf numFmtId="0" fontId="37" fillId="7" borderId="54" xfId="0" applyNumberFormat="1" applyFont="1" applyFill="1" applyBorder="1" applyAlignment="1" applyProtection="1">
      <alignment horizontal="right" vertical="top" wrapText="1"/>
      <protection locked="0"/>
    </xf>
    <xf numFmtId="0" fontId="37" fillId="7" borderId="55" xfId="0" applyNumberFormat="1" applyFont="1" applyFill="1" applyBorder="1" applyAlignment="1" applyProtection="1">
      <alignment horizontal="left" vertical="top" wrapText="1"/>
      <protection locked="0"/>
    </xf>
    <xf numFmtId="0" fontId="37" fillId="7" borderId="39" xfId="0" applyNumberFormat="1" applyFont="1" applyFill="1" applyBorder="1" applyAlignment="1" applyProtection="1">
      <alignment horizontal="left" vertical="top" wrapText="1"/>
      <protection locked="0"/>
    </xf>
    <xf numFmtId="0" fontId="37" fillId="7" borderId="39" xfId="0" applyNumberFormat="1" applyFont="1" applyFill="1" applyBorder="1" applyAlignment="1" applyProtection="1">
      <alignment horizontal="right" wrapText="1"/>
      <protection locked="0"/>
    </xf>
    <xf numFmtId="0" fontId="37" fillId="7" borderId="53" xfId="0" applyNumberFormat="1" applyFont="1" applyFill="1" applyBorder="1" applyAlignment="1" applyProtection="1">
      <alignment horizontal="right" wrapText="1"/>
      <protection locked="0"/>
    </xf>
    <xf numFmtId="0" fontId="37" fillId="7" borderId="46" xfId="0" applyNumberFormat="1" applyFont="1" applyFill="1" applyBorder="1" applyAlignment="1" applyProtection="1">
      <alignment horizontal="center" vertical="center" wrapText="1"/>
    </xf>
    <xf numFmtId="0" fontId="37" fillId="7" borderId="46" xfId="0" applyNumberFormat="1" applyFont="1" applyFill="1" applyBorder="1" applyAlignment="1" applyProtection="1">
      <alignment horizontal="right" wrapText="1"/>
    </xf>
    <xf numFmtId="4" fontId="37" fillId="7" borderId="46" xfId="0" applyNumberFormat="1" applyFont="1" applyFill="1" applyBorder="1" applyAlignment="1" applyProtection="1">
      <alignment horizontal="right" wrapText="1"/>
    </xf>
    <xf numFmtId="16" fontId="37" fillId="7" borderId="46" xfId="0" applyNumberFormat="1" applyFont="1" applyFill="1" applyBorder="1" applyAlignment="1" applyProtection="1">
      <alignment horizontal="right" wrapText="1"/>
      <protection locked="0"/>
    </xf>
    <xf numFmtId="14" fontId="37" fillId="7" borderId="46" xfId="0" applyNumberFormat="1" applyFont="1" applyFill="1" applyBorder="1" applyAlignment="1" applyProtection="1">
      <alignment horizontal="right" wrapText="1"/>
      <protection locked="0"/>
    </xf>
    <xf numFmtId="0" fontId="37" fillId="7" borderId="0" xfId="0" applyFont="1" applyFill="1" applyAlignment="1">
      <alignment horizontal="left" vertical="center"/>
    </xf>
    <xf numFmtId="49" fontId="37" fillId="7" borderId="0" xfId="0" applyNumberFormat="1" applyFont="1" applyFill="1" applyAlignment="1">
      <alignment horizontal="left" vertical="center" wrapText="1"/>
    </xf>
    <xf numFmtId="0" fontId="37" fillId="7" borderId="46" xfId="0" applyNumberFormat="1" applyFont="1" applyFill="1" applyBorder="1" applyAlignment="1" applyProtection="1">
      <alignment vertical="center" wrapText="1"/>
      <protection locked="0"/>
    </xf>
    <xf numFmtId="0" fontId="37" fillId="7" borderId="46" xfId="0" applyNumberFormat="1" applyFont="1" applyFill="1" applyBorder="1" applyAlignment="1">
      <alignment vertical="center" wrapText="1"/>
    </xf>
    <xf numFmtId="0" fontId="37" fillId="7" borderId="46" xfId="0" applyNumberFormat="1" applyFont="1" applyFill="1" applyBorder="1" applyAlignment="1" applyProtection="1">
      <alignment horizontal="left" vertical="center" wrapText="1"/>
      <protection locked="0"/>
    </xf>
    <xf numFmtId="0" fontId="37" fillId="7" borderId="46" xfId="0" applyNumberFormat="1" applyFont="1" applyFill="1" applyBorder="1" applyAlignment="1" applyProtection="1">
      <alignment horizontal="right" vertical="center" wrapText="1"/>
      <protection locked="0"/>
    </xf>
    <xf numFmtId="4" fontId="37" fillId="7" borderId="46" xfId="0" applyNumberFormat="1" applyFont="1" applyFill="1" applyBorder="1" applyAlignment="1" applyProtection="1">
      <alignment vertical="center" wrapText="1"/>
      <protection locked="0"/>
    </xf>
    <xf numFmtId="0" fontId="37" fillId="7" borderId="46" xfId="0" applyNumberFormat="1" applyFont="1" applyFill="1" applyBorder="1" applyAlignment="1" applyProtection="1">
      <alignment horizontal="center" vertical="center" wrapText="1"/>
      <protection locked="0"/>
    </xf>
    <xf numFmtId="170" fontId="37" fillId="7" borderId="46" xfId="0" applyNumberFormat="1" applyFont="1" applyFill="1" applyBorder="1" applyAlignment="1" applyProtection="1">
      <alignment horizontal="right" vertical="center" wrapText="1"/>
      <protection locked="0"/>
    </xf>
    <xf numFmtId="2" fontId="37" fillId="7" borderId="39" xfId="0" applyNumberFormat="1" applyFont="1" applyFill="1" applyBorder="1" applyAlignment="1" applyProtection="1">
      <alignment vertical="center" wrapText="1"/>
      <protection locked="0"/>
    </xf>
    <xf numFmtId="2" fontId="37" fillId="7" borderId="46" xfId="0" applyNumberFormat="1" applyFont="1" applyFill="1" applyBorder="1" applyAlignment="1" applyProtection="1">
      <alignment vertical="center" wrapText="1"/>
      <protection locked="0"/>
    </xf>
    <xf numFmtId="0" fontId="37" fillId="7" borderId="39" xfId="0" applyNumberFormat="1" applyFont="1" applyFill="1" applyBorder="1" applyAlignment="1" applyProtection="1">
      <alignment vertical="center" wrapText="1"/>
      <protection locked="0"/>
    </xf>
    <xf numFmtId="0" fontId="37" fillId="7" borderId="53" xfId="0" applyNumberFormat="1" applyFont="1" applyFill="1" applyBorder="1" applyAlignment="1" applyProtection="1">
      <alignment vertical="center" wrapText="1"/>
      <protection locked="0"/>
    </xf>
    <xf numFmtId="0" fontId="37" fillId="7" borderId="48" xfId="0" applyNumberFormat="1" applyFont="1" applyFill="1" applyBorder="1" applyAlignment="1" applyProtection="1">
      <alignment vertical="center" wrapText="1"/>
      <protection locked="0"/>
    </xf>
    <xf numFmtId="0" fontId="37" fillId="7" borderId="49" xfId="0" applyNumberFormat="1" applyFont="1" applyFill="1" applyBorder="1" applyAlignment="1" applyProtection="1">
      <alignment vertical="center" wrapText="1"/>
      <protection locked="0"/>
    </xf>
    <xf numFmtId="0" fontId="37" fillId="7" borderId="50" xfId="0" applyNumberFormat="1" applyFont="1" applyFill="1" applyBorder="1" applyAlignment="1" applyProtection="1">
      <alignment vertical="center" wrapText="1"/>
      <protection locked="0"/>
    </xf>
    <xf numFmtId="0" fontId="37" fillId="7" borderId="51" xfId="0" applyNumberFormat="1" applyFont="1" applyFill="1" applyBorder="1" applyAlignment="1" applyProtection="1">
      <alignment vertical="center" wrapText="1"/>
      <protection locked="0"/>
    </xf>
    <xf numFmtId="0" fontId="37" fillId="7" borderId="115" xfId="0" applyNumberFormat="1" applyFont="1" applyFill="1" applyBorder="1" applyAlignment="1" applyProtection="1">
      <alignment vertical="center" wrapText="1"/>
      <protection locked="0"/>
    </xf>
    <xf numFmtId="0" fontId="37" fillId="7" borderId="122" xfId="0" applyNumberFormat="1" applyFont="1" applyFill="1" applyBorder="1" applyAlignment="1" applyProtection="1">
      <alignment vertical="center" wrapText="1"/>
      <protection locked="0"/>
    </xf>
    <xf numFmtId="0" fontId="37" fillId="7" borderId="0" xfId="0" applyNumberFormat="1" applyFont="1" applyFill="1" applyAlignment="1" applyProtection="1">
      <alignment vertical="center" wrapText="1"/>
      <protection locked="0"/>
    </xf>
    <xf numFmtId="171" fontId="37" fillId="7" borderId="46" xfId="0" applyNumberFormat="1" applyFont="1" applyFill="1" applyBorder="1" applyAlignment="1" applyProtection="1">
      <alignment vertical="center" wrapText="1"/>
      <protection locked="0"/>
    </xf>
    <xf numFmtId="0" fontId="37" fillId="7" borderId="46" xfId="5" applyNumberFormat="1" applyFont="1" applyFill="1" applyBorder="1" applyAlignment="1" applyProtection="1">
      <alignment horizontal="right" vertical="center" wrapText="1"/>
      <protection locked="0"/>
    </xf>
    <xf numFmtId="0" fontId="37" fillId="7" borderId="47" xfId="0" applyNumberFormat="1" applyFont="1" applyFill="1" applyBorder="1" applyAlignment="1" applyProtection="1">
      <alignment vertical="center" wrapText="1"/>
      <protection locked="0"/>
    </xf>
    <xf numFmtId="0" fontId="6" fillId="7" borderId="46" xfId="5" applyNumberFormat="1" applyFont="1" applyFill="1" applyBorder="1" applyAlignment="1" applyProtection="1">
      <alignment vertical="center" wrapText="1"/>
      <protection locked="0"/>
    </xf>
    <xf numFmtId="0" fontId="37" fillId="7" borderId="46" xfId="5" applyNumberFormat="1" applyFont="1" applyFill="1" applyBorder="1" applyAlignment="1" applyProtection="1">
      <alignment horizontal="left" vertical="center" wrapText="1"/>
      <protection locked="0"/>
    </xf>
    <xf numFmtId="0" fontId="6" fillId="7" borderId="46" xfId="5" applyNumberFormat="1" applyFont="1" applyFill="1" applyBorder="1" applyAlignment="1" applyProtection="1">
      <alignment horizontal="center" vertical="center" wrapText="1"/>
      <protection locked="0"/>
    </xf>
    <xf numFmtId="2" fontId="6" fillId="7" borderId="46" xfId="5" applyNumberFormat="1" applyFont="1" applyFill="1" applyBorder="1" applyAlignment="1" applyProtection="1">
      <alignment vertical="center" wrapText="1"/>
      <protection locked="0"/>
    </xf>
    <xf numFmtId="0" fontId="37" fillId="7" borderId="46" xfId="5" applyNumberFormat="1" applyFont="1" applyFill="1" applyBorder="1" applyAlignment="1" applyProtection="1">
      <alignment vertical="center" wrapText="1"/>
      <protection locked="0"/>
    </xf>
    <xf numFmtId="0" fontId="6" fillId="7" borderId="49" xfId="5" applyNumberFormat="1" applyFont="1" applyFill="1" applyBorder="1" applyAlignment="1" applyProtection="1">
      <alignment vertical="center" wrapText="1"/>
      <protection locked="0"/>
    </xf>
    <xf numFmtId="0" fontId="6" fillId="7" borderId="51" xfId="5" applyNumberFormat="1" applyFont="1" applyFill="1" applyBorder="1" applyAlignment="1" applyProtection="1">
      <alignment vertical="center" wrapText="1"/>
      <protection locked="0"/>
    </xf>
    <xf numFmtId="0" fontId="6" fillId="7" borderId="115" xfId="5" applyNumberFormat="1" applyFont="1" applyFill="1" applyBorder="1" applyAlignment="1" applyProtection="1">
      <alignment vertical="center" wrapText="1"/>
      <protection locked="0"/>
    </xf>
    <xf numFmtId="0" fontId="37" fillId="7" borderId="0" xfId="0" applyNumberFormat="1" applyFont="1" applyFill="1" applyBorder="1" applyAlignment="1" applyProtection="1">
      <alignment vertical="center" wrapText="1"/>
      <protection locked="0"/>
    </xf>
    <xf numFmtId="0" fontId="6" fillId="7" borderId="46" xfId="5" applyNumberFormat="1" applyFont="1" applyFill="1" applyBorder="1" applyAlignment="1" applyProtection="1">
      <alignment horizontal="left" vertical="center" wrapText="1"/>
      <protection locked="0"/>
    </xf>
    <xf numFmtId="3" fontId="37" fillId="7" borderId="46" xfId="0" applyNumberFormat="1" applyFont="1" applyFill="1" applyBorder="1" applyAlignment="1" applyProtection="1">
      <alignment vertical="center" wrapText="1"/>
      <protection locked="0"/>
    </xf>
    <xf numFmtId="0" fontId="37" fillId="7" borderId="46" xfId="0" applyFont="1" applyFill="1" applyBorder="1" applyAlignment="1">
      <alignment vertical="center"/>
    </xf>
    <xf numFmtId="0" fontId="37" fillId="7" borderId="0" xfId="5" applyNumberFormat="1" applyFont="1" applyFill="1" applyBorder="1" applyAlignment="1" applyProtection="1">
      <alignment vertical="center" wrapText="1"/>
      <protection locked="0"/>
    </xf>
    <xf numFmtId="0" fontId="37" fillId="7" borderId="46" xfId="0" applyFont="1" applyFill="1" applyBorder="1" applyAlignment="1" applyProtection="1">
      <alignment wrapText="1"/>
      <protection locked="0"/>
    </xf>
    <xf numFmtId="0" fontId="37" fillId="7" borderId="46" xfId="0" applyFont="1" applyFill="1" applyBorder="1" applyAlignment="1" applyProtection="1">
      <alignment horizontal="right" vertical="top" wrapText="1"/>
      <protection locked="0"/>
    </xf>
    <xf numFmtId="0" fontId="37" fillId="7" borderId="46" xfId="0" applyFont="1" applyFill="1" applyBorder="1" applyAlignment="1">
      <alignment horizontal="center" vertical="top" wrapText="1"/>
    </xf>
    <xf numFmtId="0" fontId="37" fillId="7" borderId="46" xfId="0" applyFont="1" applyFill="1" applyBorder="1" applyAlignment="1" applyProtection="1">
      <alignment horizontal="left" vertical="top" wrapText="1"/>
      <protection locked="0"/>
    </xf>
    <xf numFmtId="0" fontId="37" fillId="7" borderId="39" xfId="0" applyFont="1" applyFill="1" applyBorder="1" applyAlignment="1" applyProtection="1">
      <alignment horizontal="right" vertical="top" wrapText="1"/>
      <protection locked="0"/>
    </xf>
    <xf numFmtId="0" fontId="37" fillId="7" borderId="39" xfId="0" applyFont="1" applyFill="1" applyBorder="1" applyAlignment="1" applyProtection="1">
      <alignment horizontal="left" vertical="top" wrapText="1"/>
      <protection locked="0"/>
    </xf>
    <xf numFmtId="4" fontId="37" fillId="7" borderId="39" xfId="0" applyNumberFormat="1" applyFont="1" applyFill="1" applyBorder="1" applyAlignment="1" applyProtection="1">
      <alignment horizontal="right" vertical="top" wrapText="1"/>
      <protection locked="0"/>
    </xf>
    <xf numFmtId="0" fontId="37" fillId="7" borderId="53" xfId="0" applyFont="1" applyFill="1" applyBorder="1" applyAlignment="1" applyProtection="1">
      <alignment horizontal="right" vertical="top" wrapText="1"/>
      <protection locked="0"/>
    </xf>
    <xf numFmtId="0" fontId="37" fillId="7" borderId="54" xfId="0" applyFont="1" applyFill="1" applyBorder="1" applyAlignment="1" applyProtection="1">
      <alignment horizontal="right" vertical="top" wrapText="1"/>
      <protection locked="0"/>
    </xf>
    <xf numFmtId="0" fontId="37" fillId="7" borderId="55" xfId="0" applyFont="1" applyFill="1" applyBorder="1" applyAlignment="1" applyProtection="1">
      <alignment horizontal="left" vertical="top" wrapText="1"/>
      <protection locked="0"/>
    </xf>
    <xf numFmtId="0" fontId="37" fillId="7" borderId="39" xfId="0" applyFont="1" applyFill="1" applyBorder="1" applyAlignment="1" applyProtection="1">
      <alignment horizontal="right" wrapText="1"/>
      <protection locked="0"/>
    </xf>
    <xf numFmtId="0" fontId="37" fillId="7" borderId="53" xfId="0" applyFont="1" applyFill="1" applyBorder="1" applyAlignment="1" applyProtection="1">
      <alignment horizontal="right" wrapText="1"/>
      <protection locked="0"/>
    </xf>
    <xf numFmtId="0" fontId="37" fillId="7" borderId="122" xfId="0" applyFont="1" applyFill="1" applyBorder="1" applyAlignment="1" applyProtection="1">
      <alignment horizontal="right" wrapText="1"/>
      <protection locked="0"/>
    </xf>
    <xf numFmtId="0" fontId="37" fillId="7" borderId="122" xfId="0" applyFont="1" applyFill="1" applyBorder="1" applyAlignment="1" applyProtection="1">
      <alignment wrapText="1"/>
      <protection locked="0"/>
    </xf>
    <xf numFmtId="0" fontId="37" fillId="7" borderId="0" xfId="0" applyFont="1" applyFill="1" applyAlignment="1" applyProtection="1">
      <alignment wrapText="1"/>
      <protection locked="0"/>
    </xf>
    <xf numFmtId="0" fontId="37" fillId="7" borderId="46" xfId="0" applyFont="1" applyFill="1" applyBorder="1" applyAlignment="1" applyProtection="1">
      <alignment horizontal="right" wrapText="1"/>
      <protection locked="0"/>
    </xf>
    <xf numFmtId="0" fontId="37" fillId="7" borderId="46" xfId="0" applyFont="1" applyFill="1" applyBorder="1" applyAlignment="1">
      <alignment horizontal="center" vertical="center" wrapText="1"/>
    </xf>
    <xf numFmtId="0" fontId="37" fillId="7" borderId="115" xfId="0" applyFont="1" applyFill="1" applyBorder="1" applyAlignment="1" applyProtection="1">
      <alignment horizontal="right" wrapText="1"/>
      <protection locked="0"/>
    </xf>
    <xf numFmtId="0" fontId="37" fillId="7" borderId="46" xfId="0" applyFont="1" applyFill="1" applyBorder="1" applyAlignment="1" applyProtection="1">
      <alignment horizontal="center" vertical="top" wrapText="1"/>
      <protection locked="0"/>
    </xf>
    <xf numFmtId="0" fontId="37" fillId="7" borderId="115" xfId="0" applyFont="1" applyFill="1" applyBorder="1" applyAlignment="1" applyProtection="1">
      <alignment horizontal="center" vertical="top" wrapText="1"/>
      <protection locked="0"/>
    </xf>
    <xf numFmtId="0" fontId="37" fillId="7" borderId="46" xfId="0" applyNumberFormat="1" applyFont="1" applyFill="1" applyBorder="1" applyAlignment="1">
      <alignment horizontal="center" vertical="center" wrapText="1"/>
    </xf>
    <xf numFmtId="0" fontId="37" fillId="7" borderId="46" xfId="0" applyFont="1" applyFill="1" applyBorder="1" applyAlignment="1">
      <alignment wrapText="1"/>
    </xf>
    <xf numFmtId="0" fontId="37" fillId="7" borderId="0" xfId="0" applyFont="1" applyFill="1" applyAlignment="1">
      <alignment horizontal="left" vertical="top"/>
    </xf>
    <xf numFmtId="49" fontId="37" fillId="7" borderId="0" xfId="0" applyNumberFormat="1" applyFont="1" applyFill="1" applyAlignment="1">
      <alignment horizontal="left" vertical="top" wrapText="1"/>
    </xf>
    <xf numFmtId="0" fontId="37" fillId="7" borderId="56" xfId="0" applyNumberFormat="1" applyFont="1" applyFill="1" applyBorder="1" applyAlignment="1" applyProtection="1">
      <alignment horizontal="right" vertical="top" wrapText="1"/>
      <protection locked="0"/>
    </xf>
    <xf numFmtId="0" fontId="37" fillId="7" borderId="57" xfId="0" applyNumberFormat="1" applyFont="1" applyFill="1" applyBorder="1" applyAlignment="1" applyProtection="1">
      <alignment horizontal="right" vertical="top" wrapText="1"/>
      <protection locked="0"/>
    </xf>
    <xf numFmtId="0" fontId="37" fillId="7" borderId="58" xfId="0" applyNumberFormat="1" applyFont="1" applyFill="1" applyBorder="1" applyAlignment="1" applyProtection="1">
      <alignment horizontal="left" vertical="top" wrapText="1"/>
      <protection locked="0"/>
    </xf>
    <xf numFmtId="0" fontId="37" fillId="7" borderId="58" xfId="0" applyNumberFormat="1" applyFont="1" applyFill="1" applyBorder="1" applyAlignment="1" applyProtection="1">
      <alignment horizontal="right" wrapText="1"/>
      <protection locked="0"/>
    </xf>
    <xf numFmtId="0" fontId="37" fillId="7" borderId="59" xfId="0" applyNumberFormat="1" applyFont="1" applyFill="1" applyBorder="1" applyAlignment="1" applyProtection="1">
      <alignment horizontal="right" vertical="top" wrapText="1"/>
      <protection locked="0"/>
    </xf>
    <xf numFmtId="0" fontId="37" fillId="7" borderId="60" xfId="0" applyNumberFormat="1" applyFont="1" applyFill="1" applyBorder="1" applyAlignment="1" applyProtection="1">
      <alignment horizontal="right" vertical="top" wrapText="1"/>
      <protection locked="0"/>
    </xf>
    <xf numFmtId="0" fontId="37" fillId="7" borderId="50" xfId="0" applyNumberFormat="1" applyFont="1" applyFill="1" applyBorder="1" applyAlignment="1" applyProtection="1">
      <alignment horizontal="right" wrapText="1"/>
      <protection locked="0"/>
    </xf>
    <xf numFmtId="0" fontId="37" fillId="7" borderId="61" xfId="0" applyNumberFormat="1" applyFont="1" applyFill="1" applyBorder="1" applyAlignment="1" applyProtection="1">
      <alignment horizontal="right" wrapText="1"/>
      <protection locked="0"/>
    </xf>
    <xf numFmtId="0" fontId="37" fillId="7" borderId="58" xfId="0" applyNumberFormat="1" applyFont="1" applyFill="1" applyBorder="1" applyAlignment="1" applyProtection="1">
      <alignment horizontal="right" vertical="top" wrapText="1"/>
      <protection locked="0"/>
    </xf>
    <xf numFmtId="0" fontId="37" fillId="7" borderId="46" xfId="0" applyNumberFormat="1" applyFont="1" applyFill="1" applyBorder="1" applyAlignment="1">
      <alignment wrapText="1"/>
    </xf>
    <xf numFmtId="0" fontId="37" fillId="7" borderId="46" xfId="0" applyNumberFormat="1" applyFont="1" applyFill="1" applyBorder="1" applyAlignment="1" applyProtection="1">
      <alignment horizontal="left" wrapText="1"/>
      <protection locked="0"/>
    </xf>
    <xf numFmtId="0" fontId="37" fillId="7" borderId="46" xfId="0" applyNumberFormat="1" applyFont="1" applyFill="1" applyBorder="1" applyAlignment="1" applyProtection="1">
      <alignment horizontal="center" wrapText="1"/>
      <protection locked="0"/>
    </xf>
    <xf numFmtId="4" fontId="37" fillId="7" borderId="46" xfId="0" applyNumberFormat="1" applyFont="1" applyFill="1" applyBorder="1" applyAlignment="1" applyProtection="1">
      <alignment horizontal="right" wrapText="1"/>
      <protection locked="0"/>
    </xf>
    <xf numFmtId="0" fontId="37" fillId="7" borderId="46" xfId="0" applyFont="1" applyFill="1" applyBorder="1" applyAlignment="1"/>
    <xf numFmtId="0" fontId="37" fillId="7" borderId="0" xfId="0" applyFont="1" applyFill="1" applyAlignment="1"/>
    <xf numFmtId="0" fontId="37" fillId="7" borderId="46" xfId="0" applyNumberFormat="1" applyFont="1" applyFill="1" applyBorder="1" applyAlignment="1" applyProtection="1">
      <alignment horizontal="left"/>
      <protection locked="0"/>
    </xf>
    <xf numFmtId="0" fontId="37" fillId="7" borderId="46" xfId="0" applyNumberFormat="1" applyFont="1" applyFill="1" applyBorder="1" applyAlignment="1" applyProtection="1">
      <alignment horizontal="right"/>
      <protection locked="0"/>
    </xf>
    <xf numFmtId="1" fontId="37" fillId="7" borderId="46" xfId="0" applyNumberFormat="1" applyFont="1" applyFill="1" applyBorder="1" applyAlignment="1" applyProtection="1">
      <alignment horizontal="right" wrapText="1"/>
      <protection locked="0"/>
    </xf>
    <xf numFmtId="0" fontId="37" fillId="7" borderId="46" xfId="0" applyNumberFormat="1" applyFont="1" applyFill="1" applyBorder="1" applyAlignment="1">
      <alignment horizontal="center" wrapText="1"/>
    </xf>
    <xf numFmtId="0" fontId="37" fillId="7" borderId="0" xfId="0" applyFont="1" applyFill="1"/>
    <xf numFmtId="0" fontId="37" fillId="7" borderId="39" xfId="0" applyNumberFormat="1" applyFont="1" applyFill="1" applyBorder="1" applyAlignment="1" applyProtection="1">
      <alignment horizontal="center" wrapText="1"/>
      <protection locked="0"/>
    </xf>
    <xf numFmtId="4" fontId="37" fillId="7" borderId="122" xfId="0" applyNumberFormat="1" applyFont="1" applyFill="1" applyBorder="1"/>
    <xf numFmtId="0" fontId="37" fillId="7" borderId="39" xfId="0" applyNumberFormat="1" applyFont="1" applyFill="1" applyBorder="1" applyAlignment="1" applyProtection="1">
      <alignment wrapText="1"/>
      <protection locked="0"/>
    </xf>
    <xf numFmtId="0" fontId="37" fillId="7" borderId="46" xfId="0" applyFont="1" applyFill="1" applyBorder="1"/>
    <xf numFmtId="0" fontId="37" fillId="7" borderId="62" xfId="0" applyFont="1" applyFill="1" applyBorder="1" applyAlignment="1">
      <alignment horizontal="center" wrapText="1"/>
    </xf>
    <xf numFmtId="0" fontId="37" fillId="7" borderId="63" xfId="0" applyFont="1" applyFill="1" applyBorder="1" applyAlignment="1">
      <alignment wrapText="1"/>
    </xf>
    <xf numFmtId="0" fontId="37" fillId="7" borderId="62" xfId="0" applyFont="1" applyFill="1" applyBorder="1" applyAlignment="1">
      <alignment horizontal="left" wrapText="1"/>
    </xf>
    <xf numFmtId="0" fontId="37" fillId="7" borderId="62" xfId="0" applyFont="1" applyFill="1" applyBorder="1" applyAlignment="1">
      <alignment wrapText="1"/>
    </xf>
    <xf numFmtId="0" fontId="37" fillId="7" borderId="62" xfId="0" applyFont="1" applyFill="1" applyBorder="1" applyAlignment="1">
      <alignment horizontal="right" wrapText="1"/>
    </xf>
    <xf numFmtId="4" fontId="37" fillId="7" borderId="65" xfId="0" applyNumberFormat="1" applyFont="1" applyFill="1" applyBorder="1" applyAlignment="1">
      <alignment wrapText="1"/>
    </xf>
    <xf numFmtId="0" fontId="37" fillId="7" borderId="62" xfId="0" applyFont="1" applyFill="1" applyBorder="1"/>
    <xf numFmtId="2" fontId="37" fillId="7" borderId="62" xfId="0" applyNumberFormat="1" applyFont="1" applyFill="1" applyBorder="1"/>
    <xf numFmtId="0" fontId="37" fillId="18" borderId="64" xfId="0" applyFont="1" applyFill="1" applyBorder="1" applyAlignment="1" applyProtection="1">
      <alignment horizontal="right" wrapText="1"/>
      <protection locked="0"/>
    </xf>
    <xf numFmtId="0" fontId="37" fillId="18" borderId="65" xfId="0" applyFont="1" applyFill="1" applyBorder="1" applyAlignment="1" applyProtection="1">
      <alignment horizontal="right" wrapText="1"/>
      <protection locked="0"/>
    </xf>
    <xf numFmtId="0" fontId="37" fillId="7" borderId="66" xfId="0" applyFont="1" applyFill="1" applyBorder="1"/>
    <xf numFmtId="4" fontId="37" fillId="18" borderId="65" xfId="0" applyNumberFormat="1" applyFont="1" applyFill="1" applyBorder="1" applyAlignment="1" applyProtection="1">
      <alignment horizontal="right" wrapText="1"/>
      <protection locked="0"/>
    </xf>
    <xf numFmtId="3" fontId="37" fillId="18" borderId="65" xfId="0" applyNumberFormat="1" applyFont="1" applyFill="1" applyBorder="1" applyAlignment="1" applyProtection="1">
      <alignment horizontal="right" wrapText="1"/>
      <protection locked="0"/>
    </xf>
    <xf numFmtId="0" fontId="37" fillId="7" borderId="62" xfId="0" applyFont="1" applyFill="1" applyBorder="1" applyAlignment="1">
      <alignment horizontal="right"/>
    </xf>
    <xf numFmtId="0" fontId="37" fillId="19" borderId="62" xfId="0" applyFont="1" applyFill="1" applyBorder="1"/>
    <xf numFmtId="0" fontId="37" fillId="19" borderId="62" xfId="0" applyFont="1" applyFill="1" applyBorder="1" applyAlignment="1">
      <alignment wrapText="1"/>
    </xf>
    <xf numFmtId="0" fontId="37" fillId="19" borderId="67" xfId="0" applyFont="1" applyFill="1" applyBorder="1"/>
    <xf numFmtId="0" fontId="37" fillId="7" borderId="63" xfId="0" applyFont="1" applyFill="1" applyBorder="1" applyAlignment="1" applyProtection="1">
      <alignment horizontal="right" wrapText="1"/>
      <protection locked="0"/>
    </xf>
    <xf numFmtId="0" fontId="37" fillId="7" borderId="68" xfId="0" applyFont="1" applyFill="1" applyBorder="1" applyAlignment="1" applyProtection="1">
      <alignment horizontal="right" wrapText="1"/>
      <protection locked="0"/>
    </xf>
    <xf numFmtId="0" fontId="37" fillId="7" borderId="116" xfId="0" applyFont="1" applyFill="1" applyBorder="1" applyAlignment="1" applyProtection="1">
      <alignment horizontal="right" wrapText="1"/>
      <protection locked="0"/>
    </xf>
    <xf numFmtId="0" fontId="37" fillId="7" borderId="62" xfId="0" applyFont="1" applyFill="1" applyBorder="1" applyAlignment="1">
      <alignment horizontal="center"/>
    </xf>
    <xf numFmtId="0" fontId="37" fillId="7" borderId="62" xfId="0" applyFont="1" applyFill="1" applyBorder="1" applyAlignment="1">
      <alignment horizontal="left"/>
    </xf>
    <xf numFmtId="0" fontId="37" fillId="7" borderId="62" xfId="0" applyFont="1" applyFill="1" applyBorder="1" applyAlignment="1">
      <alignment vertical="top" wrapText="1"/>
    </xf>
    <xf numFmtId="4" fontId="37" fillId="7" borderId="62" xfId="0" applyNumberFormat="1" applyFont="1" applyFill="1" applyBorder="1"/>
    <xf numFmtId="0" fontId="37" fillId="18" borderId="69" xfId="0" applyFont="1" applyFill="1" applyBorder="1" applyAlignment="1" applyProtection="1">
      <alignment horizontal="right" wrapText="1"/>
      <protection locked="0"/>
    </xf>
    <xf numFmtId="0" fontId="37" fillId="18" borderId="62" xfId="0" applyFont="1" applyFill="1" applyBorder="1" applyAlignment="1" applyProtection="1">
      <alignment horizontal="right" wrapText="1"/>
      <protection locked="0"/>
    </xf>
    <xf numFmtId="0" fontId="37" fillId="7" borderId="65" xfId="0" applyFont="1" applyFill="1" applyBorder="1"/>
    <xf numFmtId="1" fontId="37" fillId="7" borderId="62" xfId="0" applyNumberFormat="1" applyFont="1" applyFill="1" applyBorder="1"/>
    <xf numFmtId="14" fontId="37" fillId="7" borderId="62" xfId="0" applyNumberFormat="1" applyFont="1" applyFill="1" applyBorder="1" applyAlignment="1">
      <alignment horizontal="left"/>
    </xf>
    <xf numFmtId="0" fontId="37" fillId="7" borderId="70" xfId="0" applyFont="1" applyFill="1" applyBorder="1" applyAlignment="1">
      <alignment horizontal="center"/>
    </xf>
    <xf numFmtId="0" fontId="37" fillId="7" borderId="71" xfId="0" applyFont="1" applyFill="1" applyBorder="1" applyAlignment="1">
      <alignment wrapText="1"/>
    </xf>
    <xf numFmtId="0" fontId="37" fillId="7" borderId="70" xfId="0" applyFont="1" applyFill="1" applyBorder="1" applyAlignment="1">
      <alignment horizontal="left"/>
    </xf>
    <xf numFmtId="0" fontId="37" fillId="7" borderId="70" xfId="0" applyFont="1" applyFill="1" applyBorder="1" applyAlignment="1">
      <alignment wrapText="1"/>
    </xf>
    <xf numFmtId="1" fontId="37" fillId="7" borderId="70" xfId="0" applyNumberFormat="1" applyFont="1" applyFill="1" applyBorder="1"/>
    <xf numFmtId="4" fontId="37" fillId="7" borderId="70" xfId="0" applyNumberFormat="1" applyFont="1" applyFill="1" applyBorder="1"/>
    <xf numFmtId="14" fontId="37" fillId="7" borderId="70" xfId="0" applyNumberFormat="1" applyFont="1" applyFill="1" applyBorder="1" applyAlignment="1">
      <alignment horizontal="left"/>
    </xf>
    <xf numFmtId="0" fontId="37" fillId="7" borderId="70" xfId="0" applyFont="1" applyFill="1" applyBorder="1"/>
    <xf numFmtId="2" fontId="37" fillId="7" borderId="70" xfId="0" applyNumberFormat="1" applyFont="1" applyFill="1" applyBorder="1"/>
    <xf numFmtId="0" fontId="37" fillId="18" borderId="72" xfId="0" applyFont="1" applyFill="1" applyBorder="1" applyAlignment="1" applyProtection="1">
      <alignment horizontal="right" wrapText="1"/>
      <protection locked="0"/>
    </xf>
    <xf numFmtId="0" fontId="37" fillId="18" borderId="70" xfId="0" applyFont="1" applyFill="1" applyBorder="1" applyAlignment="1" applyProtection="1">
      <alignment horizontal="right" wrapText="1"/>
      <protection locked="0"/>
    </xf>
    <xf numFmtId="4" fontId="37" fillId="18" borderId="73" xfId="0" applyNumberFormat="1" applyFont="1" applyFill="1" applyBorder="1" applyAlignment="1" applyProtection="1">
      <alignment horizontal="right" wrapText="1"/>
      <protection locked="0"/>
    </xf>
    <xf numFmtId="3" fontId="37" fillId="18" borderId="73" xfId="0" applyNumberFormat="1" applyFont="1" applyFill="1" applyBorder="1" applyAlignment="1" applyProtection="1">
      <alignment horizontal="right" wrapText="1"/>
      <protection locked="0"/>
    </xf>
    <xf numFmtId="0" fontId="37" fillId="19" borderId="70" xfId="0" applyFont="1" applyFill="1" applyBorder="1"/>
    <xf numFmtId="0" fontId="37" fillId="19" borderId="70" xfId="0" applyFont="1" applyFill="1" applyBorder="1" applyAlignment="1">
      <alignment wrapText="1"/>
    </xf>
    <xf numFmtId="0" fontId="37" fillId="19" borderId="74" xfId="0" applyFont="1" applyFill="1" applyBorder="1"/>
    <xf numFmtId="0" fontId="37" fillId="7" borderId="71" xfId="0" applyFont="1" applyFill="1" applyBorder="1" applyAlignment="1" applyProtection="1">
      <alignment horizontal="right" wrapText="1"/>
      <protection locked="0"/>
    </xf>
    <xf numFmtId="0" fontId="37" fillId="7" borderId="75" xfId="0" applyFont="1" applyFill="1" applyBorder="1" applyAlignment="1" applyProtection="1">
      <alignment horizontal="right" wrapText="1"/>
      <protection locked="0"/>
    </xf>
    <xf numFmtId="0" fontId="37" fillId="7" borderId="117" xfId="0" applyFont="1" applyFill="1" applyBorder="1" applyAlignment="1" applyProtection="1">
      <alignment horizontal="right" wrapText="1"/>
      <protection locked="0"/>
    </xf>
    <xf numFmtId="0" fontId="37" fillId="7" borderId="122" xfId="0" applyFont="1" applyFill="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4" fontId="37" fillId="7" borderId="70" xfId="0" applyNumberFormat="1" applyFont="1" applyFill="1" applyBorder="1" applyAlignment="1">
      <alignment wrapText="1"/>
    </xf>
    <xf numFmtId="4" fontId="37" fillId="18" borderId="70" xfId="0" applyNumberFormat="1" applyFont="1" applyFill="1" applyBorder="1" applyAlignment="1" applyProtection="1">
      <alignment horizontal="right" wrapText="1"/>
      <protection locked="0"/>
    </xf>
    <xf numFmtId="3" fontId="37" fillId="18" borderId="70" xfId="0" applyNumberFormat="1" applyFont="1" applyFill="1" applyBorder="1" applyAlignment="1" applyProtection="1">
      <alignment horizontal="right" wrapText="1"/>
      <protection locked="0"/>
    </xf>
    <xf numFmtId="0" fontId="37" fillId="7" borderId="70" xfId="0" applyFont="1" applyFill="1" applyBorder="1" applyAlignment="1" applyProtection="1">
      <alignment horizontal="right" wrapText="1"/>
      <protection locked="0"/>
    </xf>
    <xf numFmtId="0" fontId="37" fillId="7" borderId="62" xfId="0" applyFont="1" applyFill="1" applyBorder="1" applyAlignment="1" applyProtection="1">
      <alignment horizontal="center"/>
      <protection locked="0"/>
    </xf>
    <xf numFmtId="0" fontId="37" fillId="7" borderId="62" xfId="0" applyFont="1" applyFill="1" applyBorder="1" applyAlignment="1" applyProtection="1">
      <alignment horizontal="right"/>
      <protection locked="0"/>
    </xf>
    <xf numFmtId="4" fontId="37" fillId="7" borderId="62" xfId="0" applyNumberFormat="1" applyFont="1" applyFill="1" applyBorder="1" applyAlignment="1" applyProtection="1">
      <alignment horizontal="right"/>
      <protection locked="0"/>
    </xf>
    <xf numFmtId="0" fontId="37" fillId="7" borderId="62" xfId="0" applyFont="1" applyFill="1" applyBorder="1" applyAlignment="1" applyProtection="1">
      <alignment horizontal="left"/>
      <protection locked="0"/>
    </xf>
    <xf numFmtId="0" fontId="37" fillId="7" borderId="116" xfId="0" applyFont="1" applyFill="1" applyBorder="1" applyAlignment="1" applyProtection="1">
      <alignment horizontal="right"/>
      <protection locked="0"/>
    </xf>
    <xf numFmtId="0" fontId="37" fillId="7" borderId="122" xfId="0" applyFont="1" applyFill="1" applyBorder="1" applyProtection="1">
      <protection locked="0"/>
    </xf>
    <xf numFmtId="0" fontId="37" fillId="7" borderId="0" xfId="0" applyFont="1" applyFill="1" applyProtection="1">
      <protection locked="0"/>
    </xf>
    <xf numFmtId="0" fontId="37" fillId="7" borderId="70" xfId="0" applyFont="1" applyFill="1" applyBorder="1" applyAlignment="1" applyProtection="1">
      <alignment horizontal="center"/>
      <protection locked="0"/>
    </xf>
    <xf numFmtId="0" fontId="37" fillId="7" borderId="70" xfId="0" applyFont="1" applyFill="1" applyBorder="1" applyAlignment="1" applyProtection="1">
      <alignment horizontal="right"/>
      <protection locked="0"/>
    </xf>
    <xf numFmtId="0" fontId="37" fillId="7" borderId="46" xfId="0" applyFont="1" applyFill="1" applyBorder="1" applyAlignment="1" applyProtection="1">
      <alignment horizontal="center"/>
      <protection locked="0"/>
    </xf>
    <xf numFmtId="4" fontId="37" fillId="7" borderId="46" xfId="0" applyNumberFormat="1" applyFont="1" applyFill="1" applyBorder="1" applyAlignment="1" applyProtection="1">
      <alignment horizontal="right"/>
      <protection locked="0"/>
    </xf>
    <xf numFmtId="0" fontId="37" fillId="7" borderId="46" xfId="0" applyFont="1" applyFill="1" applyBorder="1" applyAlignment="1" applyProtection="1">
      <alignment horizontal="left"/>
      <protection locked="0"/>
    </xf>
    <xf numFmtId="0" fontId="37" fillId="7" borderId="46" xfId="0" applyFont="1" applyFill="1" applyBorder="1" applyAlignment="1" applyProtection="1">
      <alignment horizontal="right"/>
      <protection locked="0"/>
    </xf>
    <xf numFmtId="2" fontId="37" fillId="7" borderId="46" xfId="0" applyNumberFormat="1" applyFont="1" applyFill="1" applyBorder="1"/>
    <xf numFmtId="0" fontId="37" fillId="19" borderId="46" xfId="0" applyFont="1" applyFill="1" applyBorder="1" applyAlignment="1">
      <alignment wrapText="1"/>
    </xf>
    <xf numFmtId="0" fontId="37" fillId="19" borderId="46" xfId="0" applyFont="1" applyFill="1" applyBorder="1"/>
    <xf numFmtId="0" fontId="37" fillId="7" borderId="115" xfId="0" applyFont="1" applyFill="1" applyBorder="1" applyAlignment="1" applyProtection="1">
      <alignment horizontal="right"/>
      <protection locked="0"/>
    </xf>
    <xf numFmtId="0" fontId="37" fillId="7" borderId="46" xfId="0" applyFont="1" applyFill="1" applyBorder="1" applyAlignment="1" applyProtection="1">
      <alignment horizontal="left" wrapText="1"/>
      <protection locked="0"/>
    </xf>
    <xf numFmtId="49" fontId="37" fillId="7" borderId="46" xfId="0" applyNumberFormat="1" applyFont="1" applyFill="1" applyBorder="1" applyAlignment="1" applyProtection="1">
      <alignment horizontal="right" wrapText="1"/>
      <protection locked="0"/>
    </xf>
    <xf numFmtId="0" fontId="37" fillId="7" borderId="122" xfId="0" applyFont="1" applyFill="1" applyBorder="1" applyAlignment="1">
      <alignment horizontal="left" vertical="top" wrapText="1"/>
    </xf>
    <xf numFmtId="0" fontId="37" fillId="7" borderId="39" xfId="0" applyFont="1" applyFill="1" applyBorder="1" applyAlignment="1">
      <alignment horizontal="left" vertical="top" wrapText="1"/>
    </xf>
    <xf numFmtId="0" fontId="37" fillId="7" borderId="39" xfId="0" applyFont="1" applyFill="1" applyBorder="1" applyAlignment="1">
      <alignment horizontal="right" vertical="top" wrapText="1"/>
    </xf>
    <xf numFmtId="4" fontId="37" fillId="7" borderId="39" xfId="0" applyNumberFormat="1" applyFont="1" applyFill="1" applyBorder="1" applyAlignment="1">
      <alignment horizontal="right" vertical="top" wrapText="1"/>
    </xf>
    <xf numFmtId="0" fontId="37" fillId="7" borderId="122" xfId="0" applyFont="1" applyFill="1" applyBorder="1" applyAlignment="1">
      <alignment vertical="top" wrapText="1"/>
    </xf>
    <xf numFmtId="0" fontId="37" fillId="7" borderId="122" xfId="0" applyFont="1" applyFill="1" applyBorder="1" applyAlignment="1">
      <alignment horizontal="center" vertical="top" wrapText="1"/>
    </xf>
    <xf numFmtId="1" fontId="37" fillId="7" borderId="39" xfId="0" applyNumberFormat="1" applyFont="1" applyFill="1" applyBorder="1" applyAlignment="1">
      <alignment horizontal="right" vertical="top" wrapText="1"/>
    </xf>
    <xf numFmtId="0" fontId="37" fillId="7" borderId="53" xfId="0" applyFont="1" applyFill="1" applyBorder="1" applyAlignment="1">
      <alignment horizontal="right" vertical="top" wrapText="1"/>
    </xf>
    <xf numFmtId="0" fontId="37" fillId="7" borderId="122" xfId="0" applyFont="1" applyFill="1" applyBorder="1" applyAlignment="1">
      <alignment horizontal="right" vertical="top" wrapText="1"/>
    </xf>
    <xf numFmtId="0" fontId="37" fillId="7" borderId="0" xfId="0" applyFont="1" applyFill="1" applyAlignment="1">
      <alignment horizontal="left" vertical="top" wrapText="1"/>
    </xf>
    <xf numFmtId="0" fontId="37" fillId="7" borderId="122" xfId="0" applyFont="1" applyFill="1" applyBorder="1" applyAlignment="1">
      <alignment horizontal="left" wrapText="1"/>
    </xf>
    <xf numFmtId="4" fontId="37" fillId="7" borderId="122" xfId="0" applyNumberFormat="1" applyFont="1" applyFill="1" applyBorder="1" applyAlignment="1">
      <alignment horizontal="right" vertical="top" wrapText="1"/>
    </xf>
    <xf numFmtId="0" fontId="37" fillId="7" borderId="12" xfId="0" applyFont="1" applyFill="1" applyBorder="1" applyAlignment="1">
      <alignment horizontal="right" vertical="top" wrapText="1"/>
    </xf>
    <xf numFmtId="0" fontId="37" fillId="7" borderId="0" xfId="0" applyFont="1" applyFill="1" applyAlignment="1">
      <alignment wrapText="1"/>
    </xf>
    <xf numFmtId="0" fontId="37" fillId="7" borderId="122" xfId="0" applyNumberFormat="1" applyFont="1" applyFill="1" applyBorder="1" applyAlignment="1">
      <alignment horizontal="right" vertical="top" wrapText="1"/>
    </xf>
    <xf numFmtId="0" fontId="37" fillId="7" borderId="0" xfId="0" applyFont="1" applyFill="1" applyAlignment="1">
      <alignment horizontal="right" vertical="top"/>
    </xf>
    <xf numFmtId="172" fontId="37" fillId="7" borderId="122" xfId="0" applyNumberFormat="1" applyFont="1" applyFill="1" applyBorder="1" applyAlignment="1">
      <alignment horizontal="right" vertical="top" wrapText="1"/>
    </xf>
    <xf numFmtId="0" fontId="37" fillId="7" borderId="0" xfId="0" applyNumberFormat="1" applyFont="1" applyFill="1" applyAlignment="1">
      <alignment horizontal="left" vertical="top" wrapText="1"/>
    </xf>
    <xf numFmtId="0" fontId="37" fillId="7" borderId="122" xfId="0" applyNumberFormat="1" applyFont="1" applyFill="1" applyBorder="1" applyAlignment="1">
      <alignment horizontal="left" vertical="top" wrapText="1"/>
    </xf>
    <xf numFmtId="0" fontId="37" fillId="7" borderId="122" xfId="0" applyFont="1" applyFill="1" applyBorder="1" applyAlignment="1">
      <alignment horizontal="right" vertical="top"/>
    </xf>
    <xf numFmtId="2" fontId="37" fillId="7" borderId="122" xfId="0" applyNumberFormat="1" applyFont="1" applyFill="1" applyBorder="1" applyAlignment="1">
      <alignment horizontal="right" vertical="top" wrapText="1"/>
    </xf>
    <xf numFmtId="9" fontId="37" fillId="7" borderId="122" xfId="0" applyNumberFormat="1" applyFont="1" applyFill="1" applyBorder="1" applyAlignment="1">
      <alignment horizontal="right" vertical="top" wrapText="1"/>
    </xf>
    <xf numFmtId="0" fontId="37" fillId="7" borderId="6" xfId="0" applyFont="1" applyFill="1" applyBorder="1" applyAlignment="1">
      <alignment vertical="top" wrapText="1"/>
    </xf>
    <xf numFmtId="0" fontId="37" fillId="7" borderId="6" xfId="0" applyFont="1" applyFill="1" applyBorder="1" applyAlignment="1">
      <alignment wrapText="1"/>
    </xf>
    <xf numFmtId="0" fontId="37" fillId="7" borderId="0" xfId="0" applyFont="1" applyFill="1" applyAlignment="1">
      <alignment horizontal="right" vertical="top" wrapText="1"/>
    </xf>
    <xf numFmtId="49" fontId="37" fillId="7" borderId="122" xfId="0" applyNumberFormat="1" applyFont="1" applyFill="1" applyBorder="1" applyAlignment="1">
      <alignment horizontal="left" vertical="top" wrapText="1"/>
    </xf>
    <xf numFmtId="1" fontId="37" fillId="7" borderId="122" xfId="0" applyNumberFormat="1" applyFont="1" applyFill="1" applyBorder="1" applyAlignment="1">
      <alignment horizontal="right" vertical="top" wrapText="1"/>
    </xf>
    <xf numFmtId="0" fontId="37" fillId="7" borderId="122" xfId="0" applyNumberFormat="1" applyFont="1" applyFill="1" applyBorder="1" applyAlignment="1">
      <alignment horizontal="center" vertical="top"/>
    </xf>
    <xf numFmtId="4" fontId="37" fillId="7" borderId="122" xfId="0" applyNumberFormat="1" applyFont="1" applyFill="1" applyBorder="1" applyAlignment="1">
      <alignment horizontal="left" vertical="top" wrapText="1"/>
    </xf>
    <xf numFmtId="4" fontId="37" fillId="7" borderId="122" xfId="0" applyNumberFormat="1" applyFont="1" applyFill="1" applyBorder="1" applyAlignment="1">
      <alignment horizontal="right" vertical="top"/>
    </xf>
    <xf numFmtId="2" fontId="37" fillId="7" borderId="122" xfId="0" applyNumberFormat="1" applyFont="1" applyFill="1" applyBorder="1" applyAlignment="1">
      <alignment horizontal="center" vertical="top"/>
    </xf>
    <xf numFmtId="0" fontId="37" fillId="7" borderId="12" xfId="0" applyFont="1" applyFill="1" applyBorder="1" applyAlignment="1">
      <alignment horizontal="right" vertical="top"/>
    </xf>
    <xf numFmtId="2" fontId="37" fillId="7" borderId="122" xfId="0" applyNumberFormat="1" applyFont="1" applyFill="1" applyBorder="1" applyAlignment="1">
      <alignment horizontal="center" vertical="top" wrapText="1"/>
    </xf>
    <xf numFmtId="172" fontId="37" fillId="7" borderId="39" xfId="0" applyNumberFormat="1" applyFont="1" applyFill="1" applyBorder="1" applyAlignment="1">
      <alignment horizontal="right" vertical="top" wrapText="1"/>
    </xf>
    <xf numFmtId="0" fontId="37" fillId="7" borderId="122" xfId="0" applyFont="1" applyFill="1" applyBorder="1" applyAlignment="1">
      <alignment horizontal="left" vertical="top"/>
    </xf>
    <xf numFmtId="4" fontId="37" fillId="7" borderId="6" xfId="0" applyNumberFormat="1" applyFont="1" applyFill="1" applyBorder="1" applyAlignment="1">
      <alignment horizontal="left" vertical="top" wrapText="1"/>
    </xf>
    <xf numFmtId="0" fontId="37" fillId="7" borderId="6" xfId="0" applyFont="1" applyFill="1" applyBorder="1" applyAlignment="1">
      <alignment horizontal="left" vertical="top" wrapText="1"/>
    </xf>
    <xf numFmtId="0" fontId="37" fillId="7" borderId="122" xfId="0" applyFont="1" applyFill="1" applyBorder="1" applyAlignment="1">
      <alignment horizontal="center" vertical="top"/>
    </xf>
    <xf numFmtId="0" fontId="37" fillId="7" borderId="122" xfId="0" applyFont="1" applyFill="1" applyBorder="1" applyAlignment="1">
      <alignment vertical="top"/>
    </xf>
    <xf numFmtId="2" fontId="37" fillId="7" borderId="122" xfId="0" applyNumberFormat="1" applyFont="1" applyFill="1" applyBorder="1" applyAlignment="1">
      <alignment horizontal="right" vertical="top"/>
    </xf>
    <xf numFmtId="0" fontId="37" fillId="7" borderId="122" xfId="0" applyNumberFormat="1" applyFont="1" applyFill="1" applyBorder="1" applyAlignment="1">
      <alignment horizontal="right" vertical="top"/>
    </xf>
    <xf numFmtId="0" fontId="37" fillId="7" borderId="122" xfId="0" applyNumberFormat="1" applyFont="1" applyFill="1" applyBorder="1" applyAlignment="1">
      <alignment horizontal="center" vertical="top" wrapText="1"/>
    </xf>
    <xf numFmtId="3" fontId="37" fillId="7" borderId="122" xfId="0" applyNumberFormat="1" applyFont="1" applyFill="1" applyBorder="1" applyAlignment="1">
      <alignment horizontal="left" vertical="top" wrapText="1"/>
    </xf>
    <xf numFmtId="0" fontId="37" fillId="7" borderId="39" xfId="0" applyNumberFormat="1" applyFont="1" applyFill="1" applyBorder="1" applyAlignment="1">
      <alignment horizontal="right" vertical="top" wrapText="1"/>
    </xf>
    <xf numFmtId="179" fontId="37" fillId="7" borderId="122" xfId="0" applyNumberFormat="1" applyFont="1" applyFill="1" applyBorder="1" applyAlignment="1">
      <alignment horizontal="right" vertical="top" wrapText="1"/>
    </xf>
    <xf numFmtId="14" fontId="37" fillId="7" borderId="122" xfId="0" applyNumberFormat="1" applyFont="1" applyFill="1" applyBorder="1" applyAlignment="1">
      <alignment horizontal="center" vertical="top"/>
    </xf>
    <xf numFmtId="6" fontId="37" fillId="7" borderId="122" xfId="0" applyNumberFormat="1" applyFont="1" applyFill="1" applyBorder="1" applyAlignment="1">
      <alignment horizontal="right" vertical="top"/>
    </xf>
    <xf numFmtId="180" fontId="37" fillId="7" borderId="122" xfId="0" applyNumberFormat="1" applyFont="1" applyFill="1" applyBorder="1" applyAlignment="1">
      <alignment horizontal="right" vertical="top"/>
    </xf>
    <xf numFmtId="1" fontId="37" fillId="7" borderId="122" xfId="0" applyNumberFormat="1" applyFont="1" applyFill="1" applyBorder="1" applyAlignment="1">
      <alignment horizontal="right" vertical="top"/>
    </xf>
    <xf numFmtId="0" fontId="37" fillId="7" borderId="6" xfId="0" applyFont="1" applyFill="1" applyBorder="1" applyAlignment="1">
      <alignment horizontal="right" vertical="top" wrapText="1"/>
    </xf>
    <xf numFmtId="0" fontId="37" fillId="7" borderId="6" xfId="0" applyNumberFormat="1" applyFont="1" applyFill="1" applyBorder="1" applyAlignment="1">
      <alignment horizontal="center" vertical="top" wrapText="1"/>
    </xf>
    <xf numFmtId="0" fontId="37" fillId="7" borderId="6" xfId="0" applyFont="1" applyFill="1" applyBorder="1" applyAlignment="1">
      <alignment horizontal="center" vertical="top" wrapText="1"/>
    </xf>
    <xf numFmtId="4" fontId="37" fillId="7" borderId="6" xfId="0" applyNumberFormat="1" applyFont="1" applyFill="1" applyBorder="1" applyAlignment="1">
      <alignment horizontal="right" vertical="top" wrapText="1"/>
    </xf>
    <xf numFmtId="14" fontId="37" fillId="7" borderId="6" xfId="0" applyNumberFormat="1" applyFont="1" applyFill="1" applyBorder="1" applyAlignment="1">
      <alignment horizontal="center" vertical="top" wrapText="1"/>
    </xf>
    <xf numFmtId="180" fontId="37" fillId="7" borderId="122" xfId="0" applyNumberFormat="1" applyFont="1" applyFill="1" applyBorder="1" applyAlignment="1">
      <alignment horizontal="right" vertical="top" wrapText="1"/>
    </xf>
    <xf numFmtId="0" fontId="37" fillId="7" borderId="17" xfId="0" applyFont="1" applyFill="1" applyBorder="1" applyAlignment="1">
      <alignment horizontal="right" vertical="top" wrapText="1"/>
    </xf>
    <xf numFmtId="14" fontId="37" fillId="7" borderId="122" xfId="0" applyNumberFormat="1" applyFont="1" applyFill="1" applyBorder="1" applyAlignment="1">
      <alignment horizontal="center" vertical="top" wrapText="1"/>
    </xf>
    <xf numFmtId="0" fontId="37" fillId="7" borderId="0" xfId="0" applyFont="1" applyFill="1" applyBorder="1" applyAlignment="1">
      <alignment horizontal="left" vertical="top" wrapText="1"/>
    </xf>
    <xf numFmtId="3" fontId="37" fillId="7" borderId="122" xfId="0" applyNumberFormat="1" applyFont="1" applyFill="1" applyBorder="1" applyAlignment="1">
      <alignment horizontal="right" vertical="top" wrapText="1"/>
    </xf>
    <xf numFmtId="0" fontId="37" fillId="7" borderId="39" xfId="0" applyFont="1" applyFill="1" applyBorder="1" applyAlignment="1">
      <alignment horizontal="left" vertical="top"/>
    </xf>
    <xf numFmtId="9" fontId="37" fillId="7" borderId="122" xfId="0" applyNumberFormat="1" applyFont="1" applyFill="1" applyBorder="1" applyAlignment="1">
      <alignment horizontal="right" vertical="top"/>
    </xf>
    <xf numFmtId="4" fontId="37" fillId="7" borderId="122" xfId="0" applyNumberFormat="1" applyFont="1" applyFill="1" applyBorder="1" applyAlignment="1">
      <alignment vertical="top"/>
    </xf>
    <xf numFmtId="0" fontId="37" fillId="7" borderId="122" xfId="0" quotePrefix="1" applyFont="1" applyFill="1" applyBorder="1" applyAlignment="1">
      <alignment vertical="top"/>
    </xf>
    <xf numFmtId="8" fontId="37" fillId="7" borderId="122" xfId="0" applyNumberFormat="1" applyFont="1" applyFill="1" applyBorder="1" applyAlignment="1">
      <alignment vertical="top"/>
    </xf>
    <xf numFmtId="9" fontId="37" fillId="7" borderId="122" xfId="0" applyNumberFormat="1" applyFont="1" applyFill="1" applyBorder="1" applyAlignment="1">
      <alignment vertical="top"/>
    </xf>
    <xf numFmtId="0" fontId="37" fillId="7" borderId="122" xfId="0" applyFont="1" applyFill="1" applyBorder="1" applyAlignment="1">
      <alignment horizontal="left" vertical="center" wrapText="1"/>
    </xf>
    <xf numFmtId="14" fontId="37" fillId="7" borderId="122" xfId="0" applyNumberFormat="1" applyFont="1" applyFill="1" applyBorder="1" applyAlignment="1">
      <alignment horizontal="left" vertical="top" wrapText="1"/>
    </xf>
    <xf numFmtId="0" fontId="37" fillId="7" borderId="122" xfId="0" applyNumberFormat="1" applyFont="1" applyFill="1" applyBorder="1" applyAlignment="1">
      <alignment horizontal="left" vertical="top"/>
    </xf>
    <xf numFmtId="0" fontId="37" fillId="7" borderId="0" xfId="0" applyFont="1" applyFill="1" applyAlignment="1">
      <alignment vertical="top" wrapText="1"/>
    </xf>
    <xf numFmtId="0" fontId="37" fillId="7" borderId="12" xfId="0" applyFont="1" applyFill="1" applyBorder="1" applyAlignment="1">
      <alignment horizontal="left" vertical="top"/>
    </xf>
    <xf numFmtId="0" fontId="37" fillId="7" borderId="6" xfId="0" applyNumberFormat="1" applyFont="1" applyFill="1" applyBorder="1" applyAlignment="1">
      <alignment horizontal="left" vertical="top"/>
    </xf>
    <xf numFmtId="0" fontId="37" fillId="7" borderId="6" xfId="0" applyNumberFormat="1" applyFont="1" applyFill="1" applyBorder="1" applyAlignment="1">
      <alignment horizontal="left" vertical="top" wrapText="1"/>
    </xf>
    <xf numFmtId="0" fontId="37" fillId="7" borderId="6" xfId="0" applyFont="1" applyFill="1" applyBorder="1" applyAlignment="1">
      <alignment horizontal="left" vertical="top"/>
    </xf>
    <xf numFmtId="9" fontId="37" fillId="7" borderId="122" xfId="0" applyNumberFormat="1" applyFont="1" applyFill="1" applyBorder="1" applyAlignment="1">
      <alignment horizontal="left" vertical="top"/>
    </xf>
    <xf numFmtId="9" fontId="37" fillId="7" borderId="122" xfId="0" applyNumberFormat="1" applyFont="1" applyFill="1" applyBorder="1" applyAlignment="1">
      <alignment horizontal="left" vertical="top" wrapText="1"/>
    </xf>
    <xf numFmtId="0" fontId="37" fillId="7" borderId="122" xfId="24" applyNumberFormat="1" applyFont="1" applyFill="1" applyBorder="1" applyAlignment="1">
      <alignment horizontal="left" vertical="top" wrapText="1"/>
    </xf>
    <xf numFmtId="4" fontId="37" fillId="7" borderId="122" xfId="24" applyNumberFormat="1" applyFont="1" applyFill="1" applyBorder="1" applyAlignment="1">
      <alignment horizontal="left" vertical="top" wrapText="1"/>
    </xf>
    <xf numFmtId="0" fontId="37" fillId="7" borderId="122" xfId="24" applyFont="1" applyFill="1" applyBorder="1" applyAlignment="1">
      <alignment horizontal="left" vertical="top" wrapText="1"/>
    </xf>
    <xf numFmtId="0" fontId="37" fillId="7" borderId="122" xfId="24" applyFont="1" applyFill="1" applyBorder="1" applyAlignment="1">
      <alignment horizontal="left" vertical="top"/>
    </xf>
    <xf numFmtId="0" fontId="37" fillId="7" borderId="122" xfId="0" applyNumberFormat="1" applyFont="1" applyFill="1" applyBorder="1" applyAlignment="1" applyProtection="1">
      <alignment horizontal="right" wrapText="1"/>
      <protection locked="0"/>
    </xf>
    <xf numFmtId="0" fontId="37" fillId="7" borderId="0" xfId="0" applyNumberFormat="1" applyFont="1" applyFill="1" applyAlignment="1" applyProtection="1">
      <alignment horizontal="right" wrapText="1"/>
      <protection locked="0"/>
    </xf>
    <xf numFmtId="2" fontId="37" fillId="7" borderId="122" xfId="0" applyNumberFormat="1" applyFont="1" applyFill="1" applyBorder="1" applyAlignment="1">
      <alignment horizontal="right" wrapText="1"/>
    </xf>
    <xf numFmtId="0" fontId="37" fillId="7" borderId="122" xfId="0" applyFont="1" applyFill="1" applyBorder="1" applyAlignment="1">
      <alignment horizontal="right" wrapText="1"/>
    </xf>
    <xf numFmtId="4" fontId="37" fillId="7" borderId="39" xfId="0" applyNumberFormat="1" applyFont="1" applyFill="1" applyBorder="1" applyAlignment="1" applyProtection="1">
      <alignment horizontal="right" wrapText="1"/>
      <protection locked="0"/>
    </xf>
    <xf numFmtId="2" fontId="37" fillId="7" borderId="39" xfId="0" applyNumberFormat="1" applyFont="1" applyFill="1" applyBorder="1" applyAlignment="1" applyProtection="1">
      <alignment horizontal="right" wrapText="1"/>
      <protection locked="0"/>
    </xf>
    <xf numFmtId="2" fontId="37" fillId="7" borderId="122" xfId="0" applyNumberFormat="1" applyFont="1" applyFill="1" applyBorder="1" applyAlignment="1" applyProtection="1">
      <alignment horizontal="right" wrapText="1"/>
      <protection locked="0"/>
    </xf>
    <xf numFmtId="9" fontId="37" fillId="7" borderId="122" xfId="0" applyNumberFormat="1" applyFont="1" applyFill="1" applyBorder="1" applyAlignment="1" applyProtection="1">
      <alignment horizontal="right" wrapText="1"/>
      <protection locked="0"/>
    </xf>
    <xf numFmtId="0" fontId="37" fillId="7" borderId="0" xfId="0" applyFont="1" applyFill="1" applyAlignment="1" applyProtection="1">
      <alignment horizontal="right" wrapText="1"/>
      <protection locked="0"/>
    </xf>
    <xf numFmtId="0" fontId="37" fillId="7" borderId="0" xfId="0" applyFont="1" applyFill="1" applyAlignment="1">
      <alignment horizontal="right" wrapText="1"/>
    </xf>
    <xf numFmtId="0" fontId="37" fillId="7" borderId="46" xfId="0" applyFont="1" applyFill="1" applyBorder="1" applyAlignment="1" applyProtection="1">
      <alignment vertical="top" wrapText="1"/>
      <protection locked="0"/>
    </xf>
    <xf numFmtId="0" fontId="37" fillId="7" borderId="39" xfId="0" applyFont="1" applyFill="1" applyBorder="1" applyAlignment="1" applyProtection="1">
      <alignment vertical="top" wrapText="1"/>
      <protection locked="0"/>
    </xf>
    <xf numFmtId="0" fontId="37" fillId="7" borderId="49" xfId="0" applyFont="1" applyFill="1" applyBorder="1" applyAlignment="1" applyProtection="1">
      <alignment horizontal="right" vertical="top" wrapText="1"/>
      <protection locked="0"/>
    </xf>
    <xf numFmtId="0" fontId="37" fillId="7" borderId="51" xfId="0" applyFont="1" applyFill="1" applyBorder="1" applyAlignment="1" applyProtection="1">
      <alignment horizontal="right" vertical="top" wrapText="1"/>
      <protection locked="0"/>
    </xf>
    <xf numFmtId="0" fontId="37" fillId="7" borderId="76" xfId="0" applyFont="1" applyFill="1" applyBorder="1" applyAlignment="1" applyProtection="1">
      <alignment horizontal="right" vertical="top" wrapText="1"/>
      <protection locked="0"/>
    </xf>
    <xf numFmtId="0" fontId="37" fillId="7" borderId="122" xfId="0" applyNumberFormat="1" applyFont="1" applyFill="1" applyBorder="1" applyAlignment="1" applyProtection="1">
      <alignment vertical="top" wrapText="1"/>
      <protection locked="0"/>
    </xf>
    <xf numFmtId="0" fontId="37" fillId="7" borderId="0" xfId="0" applyNumberFormat="1" applyFont="1" applyFill="1" applyAlignment="1" applyProtection="1">
      <alignment vertical="top" wrapText="1"/>
      <protection locked="0"/>
    </xf>
    <xf numFmtId="4" fontId="37" fillId="7" borderId="52" xfId="0" applyNumberFormat="1" applyFont="1" applyFill="1" applyBorder="1" applyAlignment="1" applyProtection="1">
      <alignment horizontal="right" vertical="top" wrapText="1"/>
      <protection locked="0"/>
    </xf>
    <xf numFmtId="0" fontId="37" fillId="7" borderId="46" xfId="0" quotePrefix="1" applyFont="1" applyFill="1" applyBorder="1" applyAlignment="1" applyProtection="1">
      <alignment horizontal="right" vertical="top" wrapText="1"/>
      <protection locked="0"/>
    </xf>
    <xf numFmtId="0" fontId="37" fillId="7" borderId="50" xfId="0" applyFont="1" applyFill="1" applyBorder="1" applyAlignment="1" applyProtection="1">
      <alignment horizontal="right" vertical="top" wrapText="1"/>
      <protection locked="0"/>
    </xf>
    <xf numFmtId="0" fontId="37" fillId="7" borderId="52" xfId="0" applyFont="1" applyFill="1" applyBorder="1" applyAlignment="1" applyProtection="1">
      <alignment horizontal="right" vertical="top" wrapText="1"/>
      <protection locked="0"/>
    </xf>
    <xf numFmtId="0" fontId="37" fillId="7" borderId="115" xfId="0" applyFont="1" applyFill="1" applyBorder="1" applyAlignment="1" applyProtection="1">
      <alignment horizontal="right" vertical="top" wrapText="1"/>
      <protection locked="0"/>
    </xf>
    <xf numFmtId="0" fontId="37" fillId="7" borderId="0" xfId="0" applyFont="1" applyFill="1" applyAlignment="1">
      <alignment vertical="top"/>
    </xf>
    <xf numFmtId="0" fontId="37" fillId="7" borderId="77" xfId="0" applyFont="1" applyFill="1" applyBorder="1" applyAlignment="1">
      <alignment vertical="top"/>
    </xf>
    <xf numFmtId="3" fontId="37" fillId="7" borderId="122" xfId="0" applyNumberFormat="1" applyFont="1" applyFill="1" applyBorder="1" applyAlignment="1" applyProtection="1">
      <alignment vertical="top" wrapText="1"/>
      <protection locked="0"/>
    </xf>
    <xf numFmtId="0" fontId="37" fillId="7" borderId="46" xfId="0" applyFont="1" applyFill="1" applyBorder="1" applyAlignment="1">
      <alignment horizontal="left" vertical="top" wrapText="1"/>
    </xf>
    <xf numFmtId="0" fontId="37" fillId="7" borderId="46" xfId="0" applyFont="1" applyFill="1" applyBorder="1" applyAlignment="1">
      <alignment vertical="top"/>
    </xf>
    <xf numFmtId="0" fontId="37" fillId="7" borderId="122" xfId="0" applyFont="1" applyFill="1" applyBorder="1" applyAlignment="1" applyProtection="1">
      <alignment vertical="top" wrapText="1"/>
      <protection locked="0"/>
    </xf>
    <xf numFmtId="0" fontId="37" fillId="7" borderId="0" xfId="0" applyFont="1" applyFill="1" applyAlignment="1" applyProtection="1">
      <alignment vertical="top" wrapText="1"/>
      <protection locked="0"/>
    </xf>
    <xf numFmtId="0" fontId="37" fillId="7" borderId="46" xfId="0" quotePrefix="1" applyNumberFormat="1" applyFont="1" applyFill="1" applyBorder="1" applyAlignment="1" applyProtection="1">
      <alignment wrapText="1"/>
      <protection locked="0"/>
    </xf>
    <xf numFmtId="0" fontId="37" fillId="7" borderId="46" xfId="0" applyFont="1" applyFill="1" applyBorder="1" applyAlignment="1" applyProtection="1">
      <alignment horizontal="center" wrapText="1"/>
      <protection locked="0"/>
    </xf>
    <xf numFmtId="49" fontId="37" fillId="7" borderId="46" xfId="0" applyNumberFormat="1" applyFont="1" applyFill="1" applyBorder="1" applyAlignment="1" applyProtection="1">
      <alignment horizontal="left" wrapText="1"/>
      <protection locked="0"/>
    </xf>
    <xf numFmtId="3" fontId="37" fillId="7" borderId="46" xfId="0" applyNumberFormat="1" applyFont="1" applyFill="1" applyBorder="1" applyAlignment="1" applyProtection="1">
      <alignment horizontal="right" wrapText="1"/>
      <protection locked="0"/>
    </xf>
    <xf numFmtId="0" fontId="37" fillId="7" borderId="50" xfId="0" applyFont="1" applyFill="1" applyBorder="1" applyAlignment="1">
      <alignment horizontal="right" vertical="center" wrapText="1"/>
    </xf>
    <xf numFmtId="0" fontId="37" fillId="7" borderId="46" xfId="0" applyFont="1" applyFill="1" applyBorder="1" applyAlignment="1">
      <alignment horizontal="right" vertical="center" wrapText="1"/>
    </xf>
    <xf numFmtId="0" fontId="37" fillId="7" borderId="52" xfId="0" applyFont="1" applyFill="1" applyBorder="1" applyAlignment="1" applyProtection="1">
      <alignment horizontal="right" wrapText="1"/>
      <protection locked="0"/>
    </xf>
    <xf numFmtId="1" fontId="6" fillId="7" borderId="46" xfId="5" applyNumberFormat="1" applyFont="1" applyFill="1" applyBorder="1" applyAlignment="1" applyProtection="1">
      <alignment horizontal="right" wrapText="1"/>
      <protection locked="0"/>
    </xf>
    <xf numFmtId="0" fontId="37" fillId="7" borderId="46" xfId="5" applyNumberFormat="1" applyFont="1" applyFill="1" applyBorder="1" applyAlignment="1" applyProtection="1">
      <alignment horizontal="right" wrapText="1"/>
      <protection locked="0"/>
    </xf>
    <xf numFmtId="0" fontId="6" fillId="7" borderId="115" xfId="5" applyNumberFormat="1" applyFont="1" applyFill="1" applyBorder="1" applyAlignment="1" applyProtection="1">
      <alignment horizontal="right" wrapText="1"/>
      <protection locked="0"/>
    </xf>
    <xf numFmtId="0" fontId="37" fillId="7" borderId="46" xfId="20" applyFont="1" applyFill="1" applyBorder="1" applyAlignment="1" applyProtection="1">
      <alignment horizontal="right" wrapText="1"/>
      <protection locked="0"/>
    </xf>
    <xf numFmtId="0" fontId="37" fillId="7" borderId="46" xfId="20" applyNumberFormat="1" applyFont="1" applyFill="1" applyBorder="1" applyAlignment="1" applyProtection="1">
      <alignment horizontal="right" wrapText="1"/>
      <protection locked="0"/>
    </xf>
    <xf numFmtId="0" fontId="37" fillId="7" borderId="46" xfId="20" applyFont="1" applyFill="1" applyBorder="1" applyAlignment="1" applyProtection="1">
      <alignment horizontal="left" wrapText="1"/>
      <protection locked="0"/>
    </xf>
    <xf numFmtId="4" fontId="37" fillId="7" borderId="46" xfId="20" applyNumberFormat="1" applyFont="1" applyFill="1" applyBorder="1" applyAlignment="1" applyProtection="1">
      <alignment horizontal="right" wrapText="1"/>
      <protection locked="0"/>
    </xf>
    <xf numFmtId="0" fontId="37" fillId="7" borderId="46" xfId="20" applyFont="1" applyFill="1" applyBorder="1" applyAlignment="1">
      <alignment wrapText="1"/>
    </xf>
    <xf numFmtId="0" fontId="37" fillId="7" borderId="0" xfId="20" applyFont="1" applyFill="1" applyAlignment="1">
      <alignment wrapText="1"/>
    </xf>
    <xf numFmtId="0" fontId="37" fillId="7" borderId="115" xfId="5" applyNumberFormat="1" applyFont="1" applyFill="1" applyBorder="1" applyAlignment="1" applyProtection="1">
      <alignment horizontal="right" wrapText="1"/>
      <protection locked="0"/>
    </xf>
    <xf numFmtId="0" fontId="37" fillId="7" borderId="46" xfId="0" quotePrefix="1" applyNumberFormat="1" applyFont="1" applyFill="1" applyBorder="1" applyAlignment="1" applyProtection="1">
      <alignment horizontal="right" wrapText="1"/>
      <protection locked="0"/>
    </xf>
    <xf numFmtId="0" fontId="37" fillId="7" borderId="46" xfId="5" applyFont="1" applyFill="1" applyBorder="1" applyAlignment="1" applyProtection="1">
      <alignment horizontal="right" wrapText="1"/>
      <protection locked="0"/>
    </xf>
    <xf numFmtId="4" fontId="37" fillId="7" borderId="46" xfId="5" applyNumberFormat="1" applyFont="1" applyFill="1" applyBorder="1" applyAlignment="1" applyProtection="1">
      <alignment horizontal="right" wrapText="1"/>
      <protection locked="0"/>
    </xf>
    <xf numFmtId="9" fontId="37" fillId="7" borderId="46" xfId="0" applyNumberFormat="1" applyFont="1" applyFill="1" applyBorder="1" applyAlignment="1" applyProtection="1">
      <alignment horizontal="right" wrapText="1"/>
      <protection locked="0"/>
    </xf>
    <xf numFmtId="49" fontId="37" fillId="7" borderId="0" xfId="0" applyNumberFormat="1" applyFont="1" applyFill="1" applyAlignment="1">
      <alignment horizontal="left" vertical="top"/>
    </xf>
    <xf numFmtId="0" fontId="37" fillId="7" borderId="49" xfId="0" applyNumberFormat="1" applyFont="1" applyFill="1" applyBorder="1" applyAlignment="1" applyProtection="1">
      <alignment horizontal="right" wrapText="1"/>
      <protection locked="0"/>
    </xf>
    <xf numFmtId="2" fontId="37" fillId="7" borderId="46" xfId="0" applyNumberFormat="1" applyFont="1" applyFill="1" applyBorder="1" applyAlignment="1">
      <alignment horizontal="left" vertical="top" wrapText="1"/>
    </xf>
    <xf numFmtId="1" fontId="37" fillId="7" borderId="46" xfId="0" applyNumberFormat="1" applyFont="1" applyFill="1" applyBorder="1" applyAlignment="1">
      <alignment horizontal="left" vertical="top" wrapText="1"/>
    </xf>
    <xf numFmtId="2" fontId="37" fillId="7" borderId="46" xfId="0" applyNumberFormat="1" applyFont="1" applyFill="1" applyBorder="1" applyAlignment="1">
      <alignment vertical="top" wrapText="1"/>
    </xf>
    <xf numFmtId="1" fontId="37" fillId="7" borderId="46" xfId="0" applyNumberFormat="1" applyFont="1" applyFill="1" applyBorder="1" applyAlignment="1">
      <alignment horizontal="right" vertical="top" wrapText="1"/>
    </xf>
    <xf numFmtId="4" fontId="37" fillId="7" borderId="46" xfId="0" applyNumberFormat="1" applyFont="1" applyFill="1" applyBorder="1" applyAlignment="1">
      <alignment vertical="top" wrapText="1"/>
    </xf>
    <xf numFmtId="2" fontId="37" fillId="7" borderId="46" xfId="0" applyNumberFormat="1" applyFont="1" applyFill="1" applyBorder="1" applyAlignment="1">
      <alignment horizontal="right" vertical="top" wrapText="1"/>
    </xf>
    <xf numFmtId="2" fontId="37" fillId="7" borderId="46" xfId="0" applyNumberFormat="1" applyFont="1" applyFill="1" applyBorder="1" applyAlignment="1">
      <alignment horizontal="center" vertical="top" wrapText="1"/>
    </xf>
    <xf numFmtId="1" fontId="37" fillId="7" borderId="46" xfId="0" applyNumberFormat="1" applyFont="1" applyFill="1" applyBorder="1" applyAlignment="1">
      <alignment horizontal="center" vertical="top" wrapText="1"/>
    </xf>
    <xf numFmtId="0" fontId="37" fillId="7" borderId="80" xfId="0" applyNumberFormat="1" applyFont="1" applyFill="1" applyBorder="1" applyAlignment="1" applyProtection="1">
      <alignment horizontal="right" vertical="top" wrapText="1"/>
      <protection locked="0"/>
    </xf>
    <xf numFmtId="0" fontId="37" fillId="7" borderId="81" xfId="0" applyNumberFormat="1" applyFont="1" applyFill="1" applyBorder="1" applyAlignment="1" applyProtection="1">
      <alignment horizontal="right" wrapText="1"/>
      <protection locked="0"/>
    </xf>
    <xf numFmtId="0" fontId="37" fillId="7" borderId="82" xfId="0" applyNumberFormat="1" applyFont="1" applyFill="1" applyBorder="1" applyAlignment="1" applyProtection="1">
      <alignment horizontal="right" wrapText="1"/>
      <protection locked="0"/>
    </xf>
    <xf numFmtId="0" fontId="37" fillId="7" borderId="83" xfId="0" applyNumberFormat="1" applyFont="1" applyFill="1" applyBorder="1" applyAlignment="1" applyProtection="1">
      <alignment horizontal="right" wrapText="1"/>
      <protection locked="0"/>
    </xf>
    <xf numFmtId="0" fontId="37" fillId="7" borderId="118" xfId="0" applyNumberFormat="1" applyFont="1" applyFill="1" applyBorder="1" applyAlignment="1" applyProtection="1">
      <alignment horizontal="right" wrapText="1"/>
      <protection locked="0"/>
    </xf>
    <xf numFmtId="0" fontId="37" fillId="7" borderId="46" xfId="0" applyNumberFormat="1" applyFont="1" applyFill="1" applyBorder="1" applyAlignment="1" applyProtection="1">
      <alignment horizontal="center" vertical="top" wrapText="1"/>
      <protection locked="0"/>
    </xf>
    <xf numFmtId="3" fontId="37" fillId="7" borderId="46" xfId="0" applyNumberFormat="1" applyFont="1" applyFill="1" applyBorder="1" applyAlignment="1" applyProtection="1">
      <alignment horizontal="left" vertical="top" wrapText="1"/>
      <protection locked="0"/>
    </xf>
    <xf numFmtId="0" fontId="37" fillId="7" borderId="46" xfId="0" applyFont="1" applyFill="1" applyBorder="1" applyAlignment="1">
      <alignment vertical="center" wrapText="1"/>
    </xf>
    <xf numFmtId="3" fontId="37" fillId="7" borderId="46" xfId="0" applyNumberFormat="1" applyFont="1" applyFill="1" applyBorder="1" applyAlignment="1">
      <alignment vertical="center" wrapText="1"/>
    </xf>
    <xf numFmtId="4" fontId="37" fillId="7" borderId="46" xfId="0" applyNumberFormat="1" applyFont="1" applyFill="1" applyBorder="1" applyAlignment="1">
      <alignment vertical="center" wrapText="1"/>
    </xf>
    <xf numFmtId="1" fontId="37" fillId="7" borderId="46" xfId="0" applyNumberFormat="1" applyFont="1" applyFill="1" applyBorder="1" applyAlignment="1">
      <alignment vertical="center" wrapText="1"/>
    </xf>
    <xf numFmtId="3" fontId="37" fillId="7" borderId="46" xfId="0" applyNumberFormat="1" applyFont="1" applyFill="1" applyBorder="1"/>
    <xf numFmtId="2" fontId="37" fillId="7" borderId="46" xfId="0" applyNumberFormat="1" applyFont="1" applyFill="1" applyBorder="1" applyAlignment="1" applyProtection="1">
      <alignment horizontal="right" wrapText="1"/>
      <protection locked="0"/>
    </xf>
    <xf numFmtId="0" fontId="37" fillId="7" borderId="46" xfId="0" applyFont="1" applyFill="1" applyBorder="1" applyAlignment="1">
      <alignment horizontal="left" vertical="center" wrapText="1"/>
    </xf>
    <xf numFmtId="0" fontId="37" fillId="7" borderId="46" xfId="0" applyNumberFormat="1" applyFont="1" applyFill="1" applyBorder="1" applyAlignment="1">
      <alignment horizontal="right" vertical="center" wrapText="1"/>
    </xf>
    <xf numFmtId="0" fontId="37" fillId="7" borderId="46" xfId="0" applyNumberFormat="1" applyFont="1" applyFill="1" applyBorder="1" applyAlignment="1">
      <alignment horizontal="left" vertical="center" wrapText="1"/>
    </xf>
    <xf numFmtId="2" fontId="37" fillId="7" borderId="46" xfId="0" applyNumberFormat="1" applyFont="1" applyFill="1" applyBorder="1" applyAlignment="1">
      <alignment horizontal="center" vertical="center" wrapText="1"/>
    </xf>
    <xf numFmtId="3" fontId="37" fillId="7" borderId="46" xfId="0" applyNumberFormat="1" applyFont="1" applyFill="1" applyBorder="1" applyAlignment="1">
      <alignment horizontal="right" vertical="center" wrapText="1"/>
    </xf>
    <xf numFmtId="0" fontId="37" fillId="7" borderId="46" xfId="0" applyFont="1" applyFill="1" applyBorder="1" applyAlignment="1" applyProtection="1">
      <alignment horizontal="left" vertical="center" wrapText="1"/>
      <protection locked="0"/>
    </xf>
    <xf numFmtId="0" fontId="37" fillId="7" borderId="115" xfId="0" applyFont="1" applyFill="1" applyBorder="1" applyAlignment="1" applyProtection="1">
      <alignment horizontal="left" vertical="center" wrapText="1"/>
      <protection locked="0"/>
    </xf>
    <xf numFmtId="0" fontId="37" fillId="7" borderId="122" xfId="0" applyFont="1" applyFill="1" applyBorder="1" applyAlignment="1">
      <alignment horizontal="left" vertical="center"/>
    </xf>
    <xf numFmtId="0" fontId="37" fillId="7" borderId="122" xfId="0" applyFont="1" applyFill="1" applyBorder="1" applyAlignment="1" applyProtection="1">
      <alignment horizontal="left" vertical="center" wrapText="1"/>
      <protection locked="0"/>
    </xf>
    <xf numFmtId="0" fontId="37" fillId="7" borderId="46" xfId="0" applyFont="1" applyFill="1" applyBorder="1" applyAlignment="1">
      <alignment horizontal="right" vertical="top" wrapText="1"/>
    </xf>
    <xf numFmtId="0" fontId="37" fillId="7" borderId="50" xfId="0" applyFont="1" applyFill="1" applyBorder="1" applyAlignment="1">
      <alignment vertical="top" wrapText="1"/>
    </xf>
    <xf numFmtId="0" fontId="37" fillId="7" borderId="52" xfId="0" applyNumberFormat="1" applyFont="1" applyFill="1" applyBorder="1" applyAlignment="1">
      <alignment horizontal="center" vertical="top" wrapText="1"/>
    </xf>
    <xf numFmtId="4" fontId="37" fillId="7" borderId="46" xfId="4" applyNumberFormat="1" applyFont="1" applyFill="1" applyBorder="1" applyAlignment="1" applyProtection="1">
      <alignment vertical="top" wrapText="1"/>
    </xf>
    <xf numFmtId="4" fontId="37" fillId="7" borderId="50" xfId="0" applyNumberFormat="1" applyFont="1" applyFill="1" applyBorder="1" applyAlignment="1">
      <alignment vertical="top" wrapText="1"/>
    </xf>
    <xf numFmtId="0" fontId="37" fillId="7" borderId="49" xfId="0" applyFont="1" applyFill="1" applyBorder="1" applyAlignment="1">
      <alignment vertical="top" wrapText="1"/>
    </xf>
    <xf numFmtId="0" fontId="37" fillId="7" borderId="49" xfId="0" applyFont="1" applyFill="1" applyBorder="1" applyAlignment="1">
      <alignment wrapText="1"/>
    </xf>
    <xf numFmtId="2" fontId="37" fillId="7" borderId="50" xfId="0" applyNumberFormat="1" applyFont="1" applyFill="1" applyBorder="1" applyAlignment="1">
      <alignment vertical="top" wrapText="1"/>
    </xf>
    <xf numFmtId="4" fontId="37" fillId="7" borderId="50" xfId="0" applyNumberFormat="1" applyFont="1" applyFill="1" applyBorder="1" applyAlignment="1">
      <alignment wrapText="1"/>
    </xf>
    <xf numFmtId="2" fontId="37" fillId="7" borderId="53" xfId="0" applyNumberFormat="1" applyFont="1" applyFill="1" applyBorder="1" applyAlignment="1" applyProtection="1">
      <alignment horizontal="right" wrapText="1"/>
      <protection locked="0"/>
    </xf>
    <xf numFmtId="2" fontId="37" fillId="7" borderId="115" xfId="0" applyNumberFormat="1" applyFont="1" applyFill="1" applyBorder="1" applyAlignment="1" applyProtection="1">
      <alignment horizontal="right" wrapText="1"/>
      <protection locked="0"/>
    </xf>
    <xf numFmtId="0" fontId="37" fillId="7" borderId="76" xfId="0" applyNumberFormat="1" applyFont="1" applyFill="1" applyBorder="1" applyAlignment="1">
      <alignment vertical="top" wrapText="1"/>
    </xf>
    <xf numFmtId="0" fontId="37" fillId="7" borderId="46" xfId="5" applyFont="1" applyFill="1" applyBorder="1" applyAlignment="1">
      <alignment vertical="top" wrapText="1"/>
    </xf>
    <xf numFmtId="0" fontId="37" fillId="7" borderId="47" xfId="0" applyFont="1" applyFill="1" applyBorder="1" applyAlignment="1">
      <alignment vertical="top" wrapText="1"/>
    </xf>
    <xf numFmtId="0" fontId="37" fillId="7" borderId="49" xfId="0" applyFont="1" applyFill="1" applyBorder="1" applyAlignment="1">
      <alignment vertical="top"/>
    </xf>
    <xf numFmtId="3" fontId="37" fillId="7" borderId="46" xfId="6" applyNumberFormat="1" applyFont="1" applyFill="1" applyBorder="1" applyAlignment="1">
      <alignment vertical="top" wrapText="1"/>
    </xf>
    <xf numFmtId="0" fontId="37" fillId="7" borderId="0" xfId="0" applyFont="1" applyFill="1" applyAlignment="1" applyProtection="1">
      <alignment horizontal="right" vertical="top" wrapText="1"/>
      <protection locked="0"/>
    </xf>
    <xf numFmtId="0" fontId="37" fillId="7" borderId="84" xfId="0" applyFont="1" applyFill="1" applyBorder="1" applyAlignment="1">
      <alignment vertical="top" wrapText="1"/>
    </xf>
    <xf numFmtId="9" fontId="37" fillId="7" borderId="50" xfId="0" applyNumberFormat="1" applyFont="1" applyFill="1" applyBorder="1" applyAlignment="1">
      <alignment vertical="top" wrapText="1"/>
    </xf>
    <xf numFmtId="0" fontId="37" fillId="7" borderId="50" xfId="0" applyFont="1" applyFill="1" applyBorder="1" applyAlignment="1">
      <alignment wrapText="1"/>
    </xf>
    <xf numFmtId="4" fontId="37" fillId="7" borderId="49" xfId="0" applyNumberFormat="1" applyFont="1" applyFill="1" applyBorder="1" applyAlignment="1">
      <alignment vertical="top" wrapText="1"/>
    </xf>
    <xf numFmtId="0" fontId="37" fillId="7" borderId="76" xfId="0" applyFont="1" applyFill="1" applyBorder="1" applyAlignment="1">
      <alignment vertical="top" wrapText="1"/>
    </xf>
    <xf numFmtId="0" fontId="37" fillId="7" borderId="46" xfId="0" applyNumberFormat="1" applyFont="1" applyFill="1" applyBorder="1" applyAlignment="1">
      <alignment vertical="top" wrapText="1"/>
    </xf>
    <xf numFmtId="2" fontId="37" fillId="7" borderId="46" xfId="0" applyNumberFormat="1" applyFont="1" applyFill="1" applyBorder="1" applyAlignment="1">
      <alignment vertical="top"/>
    </xf>
    <xf numFmtId="0" fontId="37" fillId="7" borderId="46" xfId="0" applyNumberFormat="1" applyFont="1" applyFill="1" applyBorder="1" applyAlignment="1">
      <alignment horizontal="right" vertical="top"/>
    </xf>
    <xf numFmtId="4" fontId="37" fillId="7" borderId="50" xfId="0" applyNumberFormat="1" applyFont="1" applyFill="1" applyBorder="1" applyAlignment="1">
      <alignment vertical="top"/>
    </xf>
    <xf numFmtId="4" fontId="37" fillId="7" borderId="46" xfId="0" applyNumberFormat="1" applyFont="1" applyFill="1" applyBorder="1" applyAlignment="1">
      <alignment vertical="top"/>
    </xf>
    <xf numFmtId="0" fontId="37" fillId="7" borderId="39" xfId="0" applyNumberFormat="1" applyFont="1" applyFill="1" applyBorder="1" applyAlignment="1">
      <alignment vertical="top"/>
    </xf>
    <xf numFmtId="4" fontId="37" fillId="7" borderId="39" xfId="0" applyNumberFormat="1" applyFont="1" applyFill="1" applyBorder="1" applyAlignment="1">
      <alignment vertical="top" wrapText="1"/>
    </xf>
    <xf numFmtId="0" fontId="37" fillId="7" borderId="39" xfId="0" applyFont="1" applyFill="1" applyBorder="1" applyAlignment="1">
      <alignment vertical="top" wrapText="1"/>
    </xf>
    <xf numFmtId="172" fontId="37" fillId="7" borderId="39" xfId="0" applyNumberFormat="1" applyFont="1" applyFill="1" applyBorder="1" applyAlignment="1">
      <alignment vertical="top"/>
    </xf>
    <xf numFmtId="171" fontId="37" fillId="7" borderId="39" xfId="0" applyNumberFormat="1" applyFont="1" applyFill="1" applyBorder="1" applyAlignment="1">
      <alignment vertical="top"/>
    </xf>
    <xf numFmtId="2" fontId="37" fillId="7" borderId="39" xfId="0" applyNumberFormat="1" applyFont="1" applyFill="1" applyBorder="1" applyAlignment="1">
      <alignment vertical="top"/>
    </xf>
    <xf numFmtId="4" fontId="37" fillId="7" borderId="39" xfId="0" applyNumberFormat="1" applyFont="1" applyFill="1" applyBorder="1" applyAlignment="1">
      <alignment vertical="top"/>
    </xf>
    <xf numFmtId="0" fontId="37" fillId="7" borderId="52" xfId="0" applyFont="1" applyFill="1" applyBorder="1" applyAlignment="1">
      <alignment vertical="top" wrapText="1"/>
    </xf>
    <xf numFmtId="0" fontId="37" fillId="7" borderId="46" xfId="4" applyFont="1" applyFill="1" applyBorder="1" applyAlignment="1" applyProtection="1">
      <alignment vertical="top" wrapText="1"/>
    </xf>
    <xf numFmtId="0" fontId="37" fillId="7" borderId="49" xfId="0" applyFont="1" applyFill="1" applyBorder="1" applyAlignment="1">
      <alignment horizontal="center" vertical="center" wrapText="1"/>
    </xf>
    <xf numFmtId="2" fontId="37" fillId="7" borderId="53" xfId="18" applyNumberFormat="1" applyFont="1" applyFill="1" applyBorder="1" applyAlignment="1">
      <alignment horizontal="center" vertical="center"/>
    </xf>
    <xf numFmtId="0" fontId="37" fillId="7" borderId="85" xfId="0" applyFont="1" applyFill="1" applyBorder="1" applyAlignment="1">
      <alignment horizontal="center" vertical="center" wrapText="1"/>
    </xf>
    <xf numFmtId="4" fontId="37" fillId="7" borderId="53" xfId="18" applyNumberFormat="1" applyFont="1" applyFill="1" applyBorder="1" applyAlignment="1">
      <alignment horizontal="center" vertical="center"/>
    </xf>
    <xf numFmtId="4" fontId="37" fillId="7" borderId="49" xfId="0" applyNumberFormat="1" applyFont="1" applyFill="1" applyBorder="1" applyAlignment="1">
      <alignment horizontal="center" vertical="center" wrapText="1"/>
    </xf>
    <xf numFmtId="171" fontId="37" fillId="7" borderId="39" xfId="0" applyNumberFormat="1" applyFont="1" applyFill="1" applyBorder="1" applyAlignment="1">
      <alignment horizontal="right" vertical="top"/>
    </xf>
    <xf numFmtId="0" fontId="37" fillId="7" borderId="46" xfId="6" applyFont="1" applyFill="1" applyBorder="1" applyAlignment="1">
      <alignment vertical="top" wrapText="1"/>
    </xf>
    <xf numFmtId="0" fontId="37" fillId="7" borderId="46" xfId="0" applyNumberFormat="1" applyFont="1" applyFill="1" applyBorder="1" applyAlignment="1">
      <alignment horizontal="left" vertical="top"/>
    </xf>
    <xf numFmtId="0" fontId="37" fillId="7" borderId="46" xfId="7" applyFont="1" applyFill="1" applyBorder="1" applyAlignment="1">
      <alignment vertical="top" wrapText="1"/>
    </xf>
    <xf numFmtId="0" fontId="37" fillId="7" borderId="46" xfId="0" applyFont="1" applyFill="1" applyBorder="1" applyAlignment="1">
      <alignment horizontal="left" vertical="top"/>
    </xf>
    <xf numFmtId="0" fontId="37" fillId="7" borderId="46" xfId="0" applyFont="1" applyFill="1" applyBorder="1" applyAlignment="1" applyProtection="1">
      <alignment horizontal="left" vertical="top"/>
      <protection locked="0"/>
    </xf>
    <xf numFmtId="0" fontId="37" fillId="7" borderId="46" xfId="0" applyFont="1" applyFill="1" applyBorder="1" applyAlignment="1" applyProtection="1">
      <alignment horizontal="right" vertical="top"/>
      <protection locked="0"/>
    </xf>
    <xf numFmtId="4" fontId="37" fillId="7" borderId="46" xfId="0" applyNumberFormat="1" applyFont="1" applyFill="1" applyBorder="1" applyAlignment="1" applyProtection="1">
      <alignment horizontal="right" vertical="top"/>
      <protection locked="0"/>
    </xf>
    <xf numFmtId="0" fontId="37" fillId="7" borderId="46" xfId="6" applyFont="1" applyFill="1" applyBorder="1" applyAlignment="1">
      <alignment horizontal="left" vertical="top" wrapText="1"/>
    </xf>
    <xf numFmtId="0" fontId="37" fillId="7" borderId="46" xfId="0" quotePrefix="1" applyNumberFormat="1" applyFont="1" applyFill="1" applyBorder="1" applyAlignment="1" applyProtection="1">
      <alignment horizontal="right" vertical="top" wrapText="1"/>
      <protection locked="0"/>
    </xf>
    <xf numFmtId="0" fontId="37" fillId="7" borderId="86" xfId="0" applyFont="1" applyFill="1" applyBorder="1" applyAlignment="1">
      <alignment vertical="top"/>
    </xf>
    <xf numFmtId="2" fontId="37" fillId="7" borderId="115" xfId="0" applyNumberFormat="1" applyFont="1" applyFill="1" applyBorder="1" applyAlignment="1">
      <alignment vertical="top" wrapText="1"/>
    </xf>
    <xf numFmtId="0" fontId="37" fillId="7" borderId="39" xfId="14" applyNumberFormat="1" applyFont="1" applyFill="1" applyBorder="1" applyAlignment="1" applyProtection="1">
      <alignment horizontal="left" vertical="top" wrapText="1"/>
      <protection locked="0"/>
    </xf>
    <xf numFmtId="4" fontId="6" fillId="7" borderId="46" xfId="14" applyNumberFormat="1" applyFont="1" applyFill="1" applyBorder="1" applyAlignment="1" applyProtection="1">
      <alignment horizontal="right" vertical="top" wrapText="1"/>
      <protection locked="0"/>
    </xf>
    <xf numFmtId="0" fontId="37" fillId="7" borderId="39" xfId="14" applyNumberFormat="1" applyFont="1" applyFill="1" applyBorder="1" applyAlignment="1" applyProtection="1">
      <alignment horizontal="right" vertical="top" wrapText="1"/>
      <protection locked="0"/>
    </xf>
    <xf numFmtId="10" fontId="37" fillId="7" borderId="50" xfId="0" applyNumberFormat="1" applyFont="1" applyFill="1" applyBorder="1" applyAlignment="1">
      <alignment vertical="top" wrapText="1"/>
    </xf>
    <xf numFmtId="0" fontId="37" fillId="7" borderId="78" xfId="0" applyFont="1" applyFill="1" applyBorder="1" applyAlignment="1">
      <alignment vertical="center" wrapText="1"/>
    </xf>
    <xf numFmtId="49" fontId="37" fillId="7" borderId="46" xfId="0" applyNumberFormat="1" applyFont="1" applyFill="1" applyBorder="1" applyAlignment="1">
      <alignment horizontal="right" wrapText="1"/>
    </xf>
    <xf numFmtId="2" fontId="37" fillId="7" borderId="46" xfId="14" applyNumberFormat="1" applyFont="1" applyFill="1" applyBorder="1" applyAlignment="1">
      <alignment horizontal="right" wrapText="1"/>
    </xf>
    <xf numFmtId="2" fontId="37" fillId="7" borderId="46" xfId="5" applyNumberFormat="1" applyFont="1" applyFill="1" applyBorder="1" applyAlignment="1">
      <alignment horizontal="right" wrapText="1"/>
    </xf>
    <xf numFmtId="2" fontId="37" fillId="7" borderId="46" xfId="0" applyNumberFormat="1" applyFont="1" applyFill="1" applyBorder="1" applyAlignment="1">
      <alignment wrapText="1"/>
    </xf>
    <xf numFmtId="1" fontId="37" fillId="7" borderId="46" xfId="0" applyNumberFormat="1" applyFont="1" applyFill="1" applyBorder="1" applyAlignment="1">
      <alignment wrapText="1"/>
    </xf>
    <xf numFmtId="10" fontId="37" fillId="7" borderId="46" xfId="0" applyNumberFormat="1" applyFont="1" applyFill="1" applyBorder="1" applyAlignment="1" applyProtection="1">
      <alignment horizontal="right" wrapText="1"/>
      <protection locked="0"/>
    </xf>
    <xf numFmtId="2" fontId="6" fillId="7" borderId="46" xfId="14" applyNumberFormat="1" applyFont="1" applyFill="1" applyBorder="1" applyAlignment="1">
      <alignment horizontal="right" wrapText="1"/>
    </xf>
    <xf numFmtId="0" fontId="37" fillId="7" borderId="46" xfId="0" applyFont="1" applyFill="1" applyBorder="1" applyAlignment="1">
      <alignment horizontal="right" wrapText="1"/>
    </xf>
    <xf numFmtId="2" fontId="37" fillId="7" borderId="46" xfId="0" applyNumberFormat="1" applyFont="1" applyFill="1" applyBorder="1" applyAlignment="1">
      <alignment horizontal="right" wrapText="1"/>
    </xf>
    <xf numFmtId="1" fontId="37" fillId="7" borderId="46" xfId="0" applyNumberFormat="1" applyFont="1" applyFill="1" applyBorder="1"/>
    <xf numFmtId="1" fontId="37" fillId="7" borderId="46" xfId="0" applyNumberFormat="1" applyFont="1" applyFill="1" applyBorder="1" applyAlignment="1">
      <alignment horizontal="right" wrapText="1"/>
    </xf>
    <xf numFmtId="0" fontId="37" fillId="7" borderId="46" xfId="0" applyFont="1" applyFill="1" applyBorder="1" applyAlignment="1" applyProtection="1">
      <alignment horizontal="center" vertical="center" wrapText="1"/>
      <protection locked="0"/>
    </xf>
    <xf numFmtId="0" fontId="37" fillId="7" borderId="46" xfId="0" applyFont="1" applyFill="1" applyBorder="1" applyAlignment="1" applyProtection="1">
      <alignment horizontal="right" vertical="center" wrapText="1"/>
      <protection locked="0"/>
    </xf>
    <xf numFmtId="1" fontId="37" fillId="7" borderId="46" xfId="0" applyNumberFormat="1" applyFont="1" applyFill="1" applyBorder="1" applyAlignment="1" applyProtection="1">
      <alignment horizontal="right" vertical="center" wrapText="1"/>
      <protection locked="0"/>
    </xf>
    <xf numFmtId="0" fontId="37" fillId="7" borderId="115" xfId="0" applyFont="1" applyFill="1" applyBorder="1" applyAlignment="1" applyProtection="1">
      <alignment horizontal="center" vertical="center" wrapText="1"/>
      <protection locked="0"/>
    </xf>
    <xf numFmtId="0" fontId="37" fillId="7" borderId="115" xfId="0" applyFont="1" applyFill="1" applyBorder="1" applyAlignment="1" applyProtection="1">
      <alignment horizontal="right" vertical="center" wrapText="1"/>
      <protection locked="0"/>
    </xf>
    <xf numFmtId="0" fontId="37" fillId="7" borderId="46" xfId="0" applyFont="1" applyFill="1" applyBorder="1" applyAlignment="1">
      <alignment horizontal="right"/>
    </xf>
    <xf numFmtId="0" fontId="37" fillId="11" borderId="46" xfId="0" applyFont="1" applyFill="1" applyBorder="1" applyAlignment="1">
      <alignment vertical="top" wrapText="1"/>
    </xf>
    <xf numFmtId="0" fontId="37" fillId="11" borderId="46" xfId="0" applyFont="1" applyFill="1" applyBorder="1" applyAlignment="1">
      <alignment horizontal="right" vertical="top" wrapText="1"/>
    </xf>
    <xf numFmtId="0" fontId="37" fillId="11" borderId="46" xfId="0" applyFont="1" applyFill="1" applyBorder="1" applyAlignment="1">
      <alignment horizontal="center" vertical="top" wrapText="1"/>
    </xf>
    <xf numFmtId="4" fontId="37" fillId="7" borderId="46" xfId="0" applyNumberFormat="1" applyFont="1" applyFill="1" applyBorder="1" applyAlignment="1">
      <alignment horizontal="right" vertical="top" wrapText="1"/>
    </xf>
    <xf numFmtId="0" fontId="37" fillId="7" borderId="78" xfId="0" applyFont="1" applyFill="1" applyBorder="1" applyAlignment="1">
      <alignment horizontal="left" vertical="top" wrapText="1"/>
    </xf>
    <xf numFmtId="2" fontId="37" fillId="7" borderId="11" xfId="0" applyNumberFormat="1" applyFont="1" applyFill="1" applyBorder="1" applyAlignment="1">
      <alignment horizontal="right" vertical="top" wrapText="1"/>
    </xf>
    <xf numFmtId="2" fontId="37" fillId="7" borderId="78" xfId="0" applyNumberFormat="1" applyFont="1" applyFill="1" applyBorder="1" applyAlignment="1">
      <alignment horizontal="right" vertical="top" wrapText="1"/>
    </xf>
    <xf numFmtId="0" fontId="37" fillId="7" borderId="11" xfId="0" applyFont="1" applyFill="1" applyBorder="1" applyAlignment="1">
      <alignment horizontal="right" vertical="top" wrapText="1"/>
    </xf>
    <xf numFmtId="0" fontId="37" fillId="7" borderId="78" xfId="0" applyFont="1" applyFill="1" applyBorder="1" applyAlignment="1">
      <alignment horizontal="right" vertical="top" wrapText="1"/>
    </xf>
    <xf numFmtId="0" fontId="37" fillId="7" borderId="3" xfId="0" applyFont="1" applyFill="1" applyBorder="1" applyAlignment="1">
      <alignment horizontal="right" vertical="top" wrapText="1"/>
    </xf>
    <xf numFmtId="0" fontId="37" fillId="7" borderId="119" xfId="0" applyFont="1" applyFill="1" applyBorder="1" applyAlignment="1">
      <alignment horizontal="right" vertical="top" wrapText="1"/>
    </xf>
    <xf numFmtId="0" fontId="37" fillId="7" borderId="0" xfId="0" applyFont="1" applyFill="1" applyBorder="1"/>
    <xf numFmtId="0" fontId="37" fillId="7" borderId="50" xfId="0" applyFont="1" applyFill="1" applyBorder="1" applyAlignment="1">
      <alignment horizontal="left" vertical="top" wrapText="1"/>
    </xf>
    <xf numFmtId="0" fontId="37" fillId="7" borderId="115" xfId="0" applyFont="1" applyFill="1" applyBorder="1" applyAlignment="1">
      <alignment vertical="top" wrapText="1"/>
    </xf>
    <xf numFmtId="0" fontId="37" fillId="7" borderId="11" xfId="0" applyFont="1" applyFill="1" applyBorder="1" applyAlignment="1">
      <alignment vertical="top" wrapText="1"/>
    </xf>
    <xf numFmtId="0" fontId="37" fillId="7" borderId="46" xfId="14" applyFont="1" applyFill="1" applyBorder="1" applyAlignment="1">
      <alignment vertical="top" wrapText="1"/>
    </xf>
    <xf numFmtId="0" fontId="37" fillId="7" borderId="115" xfId="14" applyFont="1" applyFill="1" applyBorder="1" applyAlignment="1">
      <alignment vertical="top" wrapText="1"/>
    </xf>
    <xf numFmtId="0" fontId="37" fillId="7" borderId="0" xfId="0" applyFont="1" applyFill="1" applyBorder="1" applyAlignment="1">
      <alignment vertical="top"/>
    </xf>
    <xf numFmtId="0" fontId="37" fillId="7" borderId="50" xfId="0" applyFont="1" applyFill="1" applyBorder="1" applyAlignment="1">
      <alignment horizontal="right" vertical="top" wrapText="1"/>
    </xf>
    <xf numFmtId="0" fontId="37" fillId="11" borderId="46" xfId="0" applyFont="1" applyFill="1" applyBorder="1" applyAlignment="1">
      <alignment horizontal="left" vertical="top" wrapText="1"/>
    </xf>
    <xf numFmtId="3" fontId="37" fillId="7" borderId="46" xfId="0" applyNumberFormat="1" applyFont="1" applyFill="1" applyBorder="1" applyAlignment="1">
      <alignment horizontal="right" vertical="top" wrapText="1"/>
    </xf>
    <xf numFmtId="0" fontId="37" fillId="12" borderId="46" xfId="0" applyFont="1" applyFill="1" applyBorder="1" applyAlignment="1">
      <alignment vertical="top" wrapText="1"/>
    </xf>
    <xf numFmtId="0" fontId="37" fillId="13" borderId="46" xfId="0" applyFont="1" applyFill="1" applyBorder="1" applyAlignment="1">
      <alignment vertical="top" wrapText="1"/>
    </xf>
    <xf numFmtId="0" fontId="37" fillId="12" borderId="115" xfId="0" applyFont="1" applyFill="1" applyBorder="1" applyAlignment="1">
      <alignment vertical="top" wrapText="1"/>
    </xf>
    <xf numFmtId="0" fontId="37" fillId="7" borderId="39" xfId="0" applyFont="1" applyFill="1" applyBorder="1" applyAlignment="1">
      <alignment horizontal="right" wrapText="1"/>
    </xf>
    <xf numFmtId="2" fontId="37" fillId="7" borderId="39" xfId="0" applyNumberFormat="1" applyFont="1" applyFill="1" applyBorder="1" applyAlignment="1">
      <alignment horizontal="right" wrapText="1"/>
    </xf>
    <xf numFmtId="0" fontId="37" fillId="7" borderId="53" xfId="0" applyFont="1" applyFill="1" applyBorder="1" applyAlignment="1">
      <alignment horizontal="right" wrapText="1"/>
    </xf>
    <xf numFmtId="0" fontId="37" fillId="7" borderId="115" xfId="0" applyFont="1" applyFill="1" applyBorder="1" applyAlignment="1">
      <alignment horizontal="right" wrapText="1"/>
    </xf>
    <xf numFmtId="4" fontId="37" fillId="7" borderId="46" xfId="0" applyNumberFormat="1" applyFont="1" applyFill="1" applyBorder="1" applyAlignment="1" applyProtection="1">
      <alignment horizontal="center" wrapText="1"/>
      <protection locked="0"/>
    </xf>
    <xf numFmtId="1" fontId="37" fillId="7" borderId="46" xfId="0" applyNumberFormat="1" applyFont="1" applyFill="1" applyBorder="1" applyAlignment="1">
      <alignment vertical="top" wrapText="1"/>
    </xf>
    <xf numFmtId="2" fontId="37" fillId="7" borderId="46" xfId="0" applyNumberFormat="1" applyFont="1" applyFill="1" applyBorder="1" applyAlignment="1">
      <alignment horizontal="center" wrapText="1"/>
    </xf>
    <xf numFmtId="1" fontId="37" fillId="7" borderId="46" xfId="0" applyNumberFormat="1" applyFont="1" applyFill="1" applyBorder="1" applyAlignment="1">
      <alignment horizontal="center" wrapText="1"/>
    </xf>
    <xf numFmtId="4" fontId="37" fillId="7" borderId="46" xfId="0" applyNumberFormat="1" applyFont="1" applyFill="1" applyBorder="1" applyAlignment="1">
      <alignment horizontal="center" wrapText="1"/>
    </xf>
    <xf numFmtId="2" fontId="37" fillId="7" borderId="46" xfId="0" applyNumberFormat="1" applyFont="1" applyFill="1" applyBorder="1" applyAlignment="1">
      <alignment horizontal="left" wrapText="1"/>
    </xf>
    <xf numFmtId="1" fontId="37" fillId="7" borderId="46" xfId="0" applyNumberFormat="1" applyFont="1" applyFill="1" applyBorder="1" applyAlignment="1">
      <alignment horizontal="left" wrapText="1"/>
    </xf>
    <xf numFmtId="0" fontId="37" fillId="7" borderId="0" xfId="14" applyFont="1" applyFill="1" applyAlignment="1">
      <alignment vertical="top" wrapText="1"/>
    </xf>
    <xf numFmtId="2" fontId="37" fillId="7" borderId="46" xfId="5" applyNumberFormat="1" applyFont="1" applyFill="1" applyBorder="1" applyAlignment="1" applyProtection="1">
      <alignment horizontal="left" vertical="top" wrapText="1"/>
      <protection locked="0"/>
    </xf>
    <xf numFmtId="0" fontId="37" fillId="7" borderId="46" xfId="0" applyNumberFormat="1" applyFont="1" applyFill="1" applyBorder="1" applyAlignment="1">
      <alignment horizontal="left" wrapText="1"/>
    </xf>
    <xf numFmtId="4" fontId="37" fillId="7" borderId="46" xfId="0" applyNumberFormat="1" applyFont="1" applyFill="1" applyBorder="1" applyAlignment="1" applyProtection="1">
      <alignment horizontal="left" wrapText="1"/>
      <protection locked="0"/>
    </xf>
    <xf numFmtId="2" fontId="37" fillId="7" borderId="46" xfId="0" applyNumberFormat="1" applyFont="1" applyFill="1" applyBorder="1" applyAlignment="1" applyProtection="1">
      <alignment horizontal="left" wrapText="1"/>
      <protection locked="0"/>
    </xf>
    <xf numFmtId="0" fontId="37" fillId="7" borderId="46" xfId="4" applyNumberFormat="1" applyFont="1" applyFill="1" applyBorder="1" applyAlignment="1" applyProtection="1">
      <alignment horizontal="left" wrapText="1"/>
      <protection locked="0"/>
    </xf>
    <xf numFmtId="0" fontId="37" fillId="7" borderId="115" xfId="0" applyNumberFormat="1" applyFont="1" applyFill="1" applyBorder="1" applyAlignment="1" applyProtection="1">
      <alignment horizontal="left" wrapText="1"/>
      <protection locked="0"/>
    </xf>
    <xf numFmtId="0" fontId="37" fillId="7" borderId="46" xfId="0" applyFont="1" applyFill="1" applyBorder="1" applyAlignment="1">
      <alignment horizontal="left" wrapText="1"/>
    </xf>
    <xf numFmtId="0" fontId="6" fillId="7" borderId="46" xfId="14" applyNumberFormat="1" applyFont="1" applyFill="1" applyBorder="1" applyAlignment="1" applyProtection="1">
      <alignment horizontal="left" wrapText="1"/>
      <protection locked="0"/>
    </xf>
    <xf numFmtId="0" fontId="37" fillId="7" borderId="46" xfId="0" quotePrefix="1" applyNumberFormat="1" applyFont="1" applyFill="1" applyBorder="1" applyAlignment="1" applyProtection="1">
      <alignment horizontal="left" wrapText="1"/>
      <protection locked="0"/>
    </xf>
    <xf numFmtId="0" fontId="37" fillId="7" borderId="46" xfId="0" applyFont="1" applyFill="1" applyBorder="1" applyAlignment="1">
      <alignment horizontal="left"/>
    </xf>
    <xf numFmtId="4" fontId="37" fillId="7" borderId="46" xfId="0" applyNumberFormat="1" applyFont="1" applyFill="1" applyBorder="1" applyAlignment="1" applyProtection="1">
      <alignment horizontal="center" vertical="center" wrapText="1"/>
      <protection locked="0"/>
    </xf>
    <xf numFmtId="0" fontId="37" fillId="7" borderId="50" xfId="0" applyNumberFormat="1" applyFont="1" applyFill="1" applyBorder="1" applyAlignment="1" applyProtection="1">
      <alignment horizontal="center" vertical="center" wrapText="1"/>
      <protection locked="0"/>
    </xf>
    <xf numFmtId="0" fontId="37" fillId="7" borderId="48" xfId="0" applyNumberFormat="1" applyFont="1" applyFill="1" applyBorder="1" applyAlignment="1" applyProtection="1">
      <alignment horizontal="center" vertical="center" wrapText="1"/>
      <protection locked="0"/>
    </xf>
    <xf numFmtId="0" fontId="37" fillId="7" borderId="49" xfId="0" applyNumberFormat="1" applyFont="1" applyFill="1" applyBorder="1" applyAlignment="1" applyProtection="1">
      <alignment horizontal="center" vertical="center" wrapText="1"/>
      <protection locked="0"/>
    </xf>
    <xf numFmtId="0" fontId="37" fillId="7" borderId="51" xfId="0" applyNumberFormat="1" applyFont="1" applyFill="1" applyBorder="1" applyAlignment="1" applyProtection="1">
      <alignment horizontal="center" vertical="center" wrapText="1"/>
      <protection locked="0"/>
    </xf>
    <xf numFmtId="0" fontId="37" fillId="7" borderId="52" xfId="0" applyNumberFormat="1" applyFont="1" applyFill="1" applyBorder="1" applyAlignment="1" applyProtection="1">
      <alignment horizontal="center" vertical="center" wrapText="1"/>
      <protection locked="0"/>
    </xf>
    <xf numFmtId="0" fontId="37" fillId="7" borderId="115" xfId="0" applyNumberFormat="1" applyFont="1" applyFill="1" applyBorder="1" applyAlignment="1" applyProtection="1">
      <alignment horizontal="center" vertical="center" wrapText="1"/>
      <protection locked="0"/>
    </xf>
    <xf numFmtId="0" fontId="37" fillId="7" borderId="122" xfId="0" applyNumberFormat="1" applyFont="1" applyFill="1" applyBorder="1" applyAlignment="1" applyProtection="1">
      <alignment horizontal="center" vertical="center" wrapText="1"/>
      <protection locked="0"/>
    </xf>
    <xf numFmtId="2" fontId="37" fillId="7" borderId="46" xfId="0" applyNumberFormat="1" applyFont="1" applyFill="1" applyBorder="1" applyAlignment="1" applyProtection="1">
      <alignment horizontal="center" vertical="center" wrapText="1"/>
      <protection locked="0"/>
    </xf>
    <xf numFmtId="0" fontId="37" fillId="7" borderId="0" xfId="0" applyFont="1" applyFill="1" applyBorder="1" applyAlignment="1">
      <alignment horizontal="center" vertical="center" wrapText="1"/>
    </xf>
    <xf numFmtId="9" fontId="37" fillId="7" borderId="46" xfId="0" applyNumberFormat="1" applyFont="1" applyFill="1" applyBorder="1" applyAlignment="1" applyProtection="1">
      <alignment horizontal="center" vertical="center" wrapText="1"/>
      <protection locked="0"/>
    </xf>
    <xf numFmtId="9" fontId="37" fillId="7" borderId="52" xfId="0" applyNumberFormat="1" applyFont="1" applyFill="1" applyBorder="1" applyAlignment="1" applyProtection="1">
      <alignment horizontal="center" vertical="center" wrapText="1"/>
      <protection locked="0"/>
    </xf>
    <xf numFmtId="9" fontId="37" fillId="7" borderId="76" xfId="0" applyNumberFormat="1" applyFont="1" applyFill="1" applyBorder="1" applyAlignment="1" applyProtection="1">
      <alignment horizontal="center" vertical="center" wrapText="1"/>
      <protection locked="0"/>
    </xf>
    <xf numFmtId="0" fontId="37" fillId="7" borderId="78" xfId="0" applyNumberFormat="1" applyFont="1" applyFill="1" applyBorder="1" applyAlignment="1" applyProtection="1">
      <alignment horizontal="center" vertical="center" wrapText="1"/>
      <protection locked="0"/>
    </xf>
    <xf numFmtId="0" fontId="37" fillId="7" borderId="78" xfId="0" applyNumberFormat="1" applyFont="1" applyFill="1" applyBorder="1" applyAlignment="1">
      <alignment horizontal="center" vertical="center" wrapText="1"/>
    </xf>
    <xf numFmtId="4" fontId="37" fillId="7" borderId="78" xfId="0" applyNumberFormat="1" applyFont="1" applyFill="1" applyBorder="1" applyAlignment="1" applyProtection="1">
      <alignment horizontal="center" vertical="center" wrapText="1"/>
      <protection locked="0"/>
    </xf>
    <xf numFmtId="2" fontId="37" fillId="7" borderId="78" xfId="0" applyNumberFormat="1" applyFont="1" applyFill="1" applyBorder="1" applyAlignment="1" applyProtection="1">
      <alignment horizontal="center" vertical="center" wrapText="1"/>
      <protection locked="0"/>
    </xf>
    <xf numFmtId="0" fontId="37" fillId="7" borderId="88" xfId="0" applyNumberFormat="1" applyFont="1" applyFill="1" applyBorder="1" applyAlignment="1" applyProtection="1">
      <alignment horizontal="center" vertical="center" wrapText="1"/>
      <protection locked="0"/>
    </xf>
    <xf numFmtId="0" fontId="37" fillId="7" borderId="89" xfId="0" applyNumberFormat="1" applyFont="1" applyFill="1" applyBorder="1" applyAlignment="1" applyProtection="1">
      <alignment horizontal="center" vertical="center" wrapText="1"/>
      <protection locked="0"/>
    </xf>
    <xf numFmtId="0" fontId="37" fillId="7" borderId="90" xfId="0" applyNumberFormat="1" applyFont="1" applyFill="1" applyBorder="1" applyAlignment="1" applyProtection="1">
      <alignment horizontal="center" vertical="center" wrapText="1"/>
      <protection locked="0"/>
    </xf>
    <xf numFmtId="0" fontId="37" fillId="7" borderId="78" xfId="0" applyFont="1" applyFill="1" applyBorder="1" applyAlignment="1" applyProtection="1">
      <alignment horizontal="center" vertical="center" wrapText="1"/>
      <protection locked="0"/>
    </xf>
    <xf numFmtId="0" fontId="37" fillId="7" borderId="91" xfId="0" applyNumberFormat="1" applyFont="1" applyFill="1" applyBorder="1" applyAlignment="1" applyProtection="1">
      <alignment horizontal="center" vertical="center" wrapText="1"/>
      <protection locked="0"/>
    </xf>
    <xf numFmtId="0" fontId="37" fillId="7" borderId="92" xfId="0" applyNumberFormat="1" applyFont="1" applyFill="1" applyBorder="1" applyAlignment="1" applyProtection="1">
      <alignment horizontal="center" vertical="center" wrapText="1"/>
      <protection locked="0"/>
    </xf>
    <xf numFmtId="0" fontId="37" fillId="7" borderId="119" xfId="0" applyNumberFormat="1" applyFont="1" applyFill="1" applyBorder="1" applyAlignment="1" applyProtection="1">
      <alignment horizontal="center" vertical="center" wrapText="1"/>
      <protection locked="0"/>
    </xf>
    <xf numFmtId="0" fontId="37" fillId="7" borderId="0" xfId="0" applyNumberFormat="1" applyFont="1" applyFill="1" applyBorder="1" applyAlignment="1" applyProtection="1">
      <alignment horizontal="center" vertical="center" wrapText="1"/>
      <protection locked="0"/>
    </xf>
    <xf numFmtId="171" fontId="37" fillId="7" borderId="46" xfId="0" applyNumberFormat="1" applyFont="1" applyFill="1" applyBorder="1" applyAlignment="1" applyProtection="1">
      <alignment horizontal="center" vertical="center" wrapText="1"/>
      <protection locked="0"/>
    </xf>
    <xf numFmtId="0" fontId="37" fillId="7" borderId="81" xfId="0" applyNumberFormat="1" applyFont="1" applyFill="1" applyBorder="1" applyAlignment="1" applyProtection="1">
      <alignment horizontal="center" vertical="center" wrapText="1"/>
      <protection locked="0"/>
    </xf>
    <xf numFmtId="0" fontId="37" fillId="7" borderId="82" xfId="0" applyNumberFormat="1" applyFont="1" applyFill="1" applyBorder="1" applyAlignment="1" applyProtection="1">
      <alignment horizontal="center" vertical="center" wrapText="1"/>
      <protection locked="0"/>
    </xf>
    <xf numFmtId="0" fontId="37" fillId="7" borderId="83" xfId="0" applyNumberFormat="1" applyFont="1" applyFill="1" applyBorder="1" applyAlignment="1" applyProtection="1">
      <alignment horizontal="center" vertical="center" wrapText="1"/>
      <protection locked="0"/>
    </xf>
    <xf numFmtId="164" fontId="37" fillId="7" borderId="39" xfId="1" applyFont="1" applyFill="1" applyBorder="1" applyAlignment="1" applyProtection="1">
      <alignment horizontal="right" vertical="top" wrapText="1"/>
      <protection locked="0"/>
    </xf>
    <xf numFmtId="0" fontId="37" fillId="7" borderId="39" xfId="0" applyNumberFormat="1" applyFont="1" applyFill="1" applyBorder="1" applyAlignment="1" applyProtection="1">
      <alignment vertical="top" wrapText="1"/>
      <protection locked="0"/>
    </xf>
    <xf numFmtId="0" fontId="37" fillId="7" borderId="46" xfId="0" applyNumberFormat="1" applyFont="1" applyFill="1" applyBorder="1" applyAlignment="1">
      <alignment horizontal="left" vertical="top" wrapText="1"/>
    </xf>
    <xf numFmtId="164" fontId="37" fillId="7" borderId="46" xfId="1" applyFont="1" applyFill="1" applyBorder="1" applyAlignment="1" applyProtection="1">
      <alignment horizontal="left" vertical="top" wrapText="1"/>
      <protection locked="0"/>
    </xf>
    <xf numFmtId="9" fontId="37" fillId="7" borderId="46" xfId="0" applyNumberFormat="1" applyFont="1" applyFill="1" applyBorder="1" applyAlignment="1" applyProtection="1">
      <alignment horizontal="right" vertical="top" wrapText="1"/>
      <protection locked="0"/>
    </xf>
    <xf numFmtId="0" fontId="37" fillId="7" borderId="46" xfId="20" applyNumberFormat="1" applyFont="1" applyFill="1" applyBorder="1" applyAlignment="1" applyProtection="1">
      <alignment horizontal="left" vertical="top" wrapText="1"/>
      <protection locked="0"/>
    </xf>
    <xf numFmtId="0" fontId="37" fillId="7" borderId="48" xfId="24" applyNumberFormat="1" applyFont="1" applyFill="1" applyBorder="1" applyAlignment="1" applyProtection="1">
      <alignment horizontal="right" vertical="top" wrapText="1"/>
      <protection locked="0"/>
    </xf>
    <xf numFmtId="0" fontId="37" fillId="7" borderId="49" xfId="24" applyNumberFormat="1" applyFont="1" applyFill="1" applyBorder="1" applyAlignment="1" applyProtection="1">
      <alignment horizontal="left" vertical="top" wrapText="1"/>
      <protection locked="0"/>
    </xf>
    <xf numFmtId="0" fontId="37" fillId="7" borderId="46" xfId="24" applyNumberFormat="1" applyFont="1" applyFill="1" applyBorder="1" applyAlignment="1" applyProtection="1">
      <alignment horizontal="left" vertical="top" wrapText="1"/>
      <protection locked="0"/>
    </xf>
    <xf numFmtId="0" fontId="37" fillId="7" borderId="50" xfId="24" applyNumberFormat="1" applyFont="1" applyFill="1" applyBorder="1" applyAlignment="1" applyProtection="1">
      <alignment horizontal="right" vertical="top" wrapText="1"/>
      <protection locked="0"/>
    </xf>
    <xf numFmtId="0" fontId="37" fillId="7" borderId="46" xfId="24" applyNumberFormat="1" applyFont="1" applyFill="1" applyBorder="1" applyAlignment="1" applyProtection="1">
      <alignment horizontal="right" vertical="top" wrapText="1"/>
      <protection locked="0"/>
    </xf>
    <xf numFmtId="0" fontId="37" fillId="14" borderId="93" xfId="0" applyNumberFormat="1" applyFont="1" applyFill="1" applyBorder="1" applyAlignment="1" applyProtection="1">
      <alignment vertical="top" wrapText="1"/>
      <protection locked="0"/>
    </xf>
    <xf numFmtId="0" fontId="37" fillId="7" borderId="94" xfId="0" applyNumberFormat="1" applyFont="1" applyFill="1" applyBorder="1" applyAlignment="1" applyProtection="1">
      <alignment horizontal="right" vertical="top" wrapText="1"/>
      <protection locked="0"/>
    </xf>
    <xf numFmtId="0" fontId="37" fillId="7" borderId="95" xfId="0" applyNumberFormat="1" applyFont="1" applyFill="1" applyBorder="1" applyAlignment="1" applyProtection="1">
      <alignment horizontal="right" vertical="top" wrapText="1"/>
      <protection locked="0"/>
    </xf>
    <xf numFmtId="0" fontId="37" fillId="14" borderId="21" xfId="0" applyNumberFormat="1" applyFont="1" applyFill="1" applyBorder="1" applyAlignment="1" applyProtection="1">
      <alignment horizontal="right" vertical="top" wrapText="1"/>
      <protection locked="0"/>
    </xf>
    <xf numFmtId="0" fontId="37" fillId="14" borderId="97" xfId="0" applyNumberFormat="1" applyFont="1" applyFill="1" applyBorder="1" applyAlignment="1" applyProtection="1">
      <alignment horizontal="right" vertical="top" wrapText="1"/>
      <protection locked="0"/>
    </xf>
    <xf numFmtId="0" fontId="37" fillId="7" borderId="93" xfId="0" applyNumberFormat="1" applyFont="1" applyFill="1" applyBorder="1" applyAlignment="1" applyProtection="1">
      <alignment horizontal="right" wrapText="1"/>
      <protection locked="0"/>
    </xf>
    <xf numFmtId="0" fontId="37" fillId="7" borderId="120" xfId="0" applyNumberFormat="1" applyFont="1" applyFill="1" applyBorder="1" applyAlignment="1" applyProtection="1">
      <alignment horizontal="right" wrapText="1"/>
      <protection locked="0"/>
    </xf>
    <xf numFmtId="0" fontId="37" fillId="14" borderId="65" xfId="0" applyFont="1" applyFill="1" applyBorder="1" applyAlignment="1" applyProtection="1">
      <alignment horizontal="right" wrapText="1"/>
      <protection locked="0"/>
    </xf>
    <xf numFmtId="0" fontId="37" fillId="14" borderId="98" xfId="0" applyFont="1" applyFill="1" applyBorder="1" applyAlignment="1" applyProtection="1">
      <alignment horizontal="right" wrapText="1"/>
      <protection locked="0"/>
    </xf>
    <xf numFmtId="0" fontId="37" fillId="14" borderId="122" xfId="0" applyFont="1" applyFill="1" applyBorder="1" applyAlignment="1" applyProtection="1">
      <alignment wrapText="1"/>
      <protection locked="0"/>
    </xf>
    <xf numFmtId="0" fontId="37" fillId="14" borderId="0" xfId="0" applyFont="1" applyFill="1" applyAlignment="1" applyProtection="1">
      <alignment wrapText="1"/>
      <protection locked="0"/>
    </xf>
    <xf numFmtId="0" fontId="37" fillId="7" borderId="62" xfId="0" applyFont="1" applyFill="1" applyBorder="1" applyAlignment="1" applyProtection="1">
      <alignment horizontal="right" wrapText="1"/>
      <protection locked="0"/>
    </xf>
    <xf numFmtId="0" fontId="37" fillId="7" borderId="62" xfId="0" applyFont="1" applyFill="1" applyBorder="1" applyAlignment="1">
      <alignment horizontal="center" vertical="center" wrapText="1"/>
    </xf>
    <xf numFmtId="0" fontId="37" fillId="7" borderId="65" xfId="0" applyFont="1" applyFill="1" applyBorder="1" applyAlignment="1" applyProtection="1">
      <alignment horizontal="right" wrapText="1"/>
      <protection locked="0"/>
    </xf>
    <xf numFmtId="0" fontId="37" fillId="7" borderId="64" xfId="0" applyFont="1" applyFill="1" applyBorder="1" applyAlignment="1">
      <alignment horizontal="center" vertical="center" wrapText="1"/>
    </xf>
    <xf numFmtId="173" fontId="37" fillId="7" borderId="64" xfId="0" applyNumberFormat="1" applyFont="1" applyFill="1" applyBorder="1" applyAlignment="1">
      <alignment vertical="center" wrapText="1"/>
    </xf>
    <xf numFmtId="0" fontId="37" fillId="7" borderId="62" xfId="0" applyFont="1" applyFill="1" applyBorder="1" applyAlignment="1">
      <alignment vertical="center" wrapText="1"/>
    </xf>
    <xf numFmtId="174" fontId="37" fillId="7" borderId="62" xfId="0" applyNumberFormat="1" applyFont="1" applyFill="1" applyBorder="1" applyAlignment="1">
      <alignment horizontal="center" vertical="center" wrapText="1"/>
    </xf>
    <xf numFmtId="0" fontId="37" fillId="14" borderId="65" xfId="0" applyFont="1" applyFill="1" applyBorder="1" applyAlignment="1" applyProtection="1">
      <alignment horizontal="right" vertical="center" wrapText="1"/>
      <protection locked="0"/>
    </xf>
    <xf numFmtId="0" fontId="37" fillId="14" borderId="98" xfId="0" applyFont="1" applyFill="1" applyBorder="1" applyAlignment="1" applyProtection="1">
      <alignment horizontal="right" vertical="center" wrapText="1"/>
      <protection locked="0"/>
    </xf>
    <xf numFmtId="0" fontId="37" fillId="14" borderId="122" xfId="0" applyFont="1" applyFill="1" applyBorder="1" applyAlignment="1" applyProtection="1">
      <alignment vertical="center" wrapText="1"/>
      <protection locked="0"/>
    </xf>
    <xf numFmtId="0" fontId="37" fillId="14" borderId="0" xfId="0" applyFont="1" applyFill="1" applyAlignment="1" applyProtection="1">
      <alignment vertical="center" wrapText="1"/>
      <protection locked="0"/>
    </xf>
    <xf numFmtId="0" fontId="37" fillId="7" borderId="62" xfId="0" applyFont="1" applyFill="1" applyBorder="1" applyAlignment="1" applyProtection="1">
      <alignment horizontal="center" vertical="center" wrapText="1"/>
      <protection locked="0"/>
    </xf>
    <xf numFmtId="0" fontId="37" fillId="7" borderId="62" xfId="0" applyFont="1" applyFill="1" applyBorder="1" applyAlignment="1" applyProtection="1">
      <alignment horizontal="left" vertical="center" wrapText="1"/>
      <protection locked="0"/>
    </xf>
    <xf numFmtId="173" fontId="37" fillId="7" borderId="64" xfId="0" applyNumberFormat="1" applyFont="1" applyFill="1" applyBorder="1" applyAlignment="1">
      <alignment vertical="center"/>
    </xf>
    <xf numFmtId="0" fontId="37" fillId="7" borderId="62" xfId="0" applyFont="1" applyFill="1" applyBorder="1" applyAlignment="1" applyProtection="1">
      <alignment horizontal="right" vertical="center" wrapText="1"/>
      <protection locked="0"/>
    </xf>
    <xf numFmtId="0" fontId="37" fillId="7" borderId="116" xfId="0" applyFont="1" applyFill="1" applyBorder="1" applyAlignment="1" applyProtection="1">
      <alignment horizontal="right" vertical="center" wrapText="1"/>
      <protection locked="0"/>
    </xf>
    <xf numFmtId="0" fontId="37" fillId="7" borderId="122" xfId="0" applyFont="1" applyFill="1" applyBorder="1" applyAlignment="1" applyProtection="1">
      <alignment vertical="center" wrapText="1"/>
      <protection locked="0"/>
    </xf>
    <xf numFmtId="0" fontId="37" fillId="7" borderId="0" xfId="0" applyFont="1" applyFill="1" applyAlignment="1" applyProtection="1">
      <alignment vertical="center" wrapText="1"/>
      <protection locked="0"/>
    </xf>
    <xf numFmtId="173" fontId="37" fillId="14" borderId="101" xfId="0" applyNumberFormat="1" applyFont="1" applyFill="1" applyBorder="1" applyAlignment="1">
      <alignment vertical="center"/>
    </xf>
    <xf numFmtId="0" fontId="37" fillId="7" borderId="0" xfId="0" applyFont="1" applyFill="1" applyAlignment="1">
      <alignment horizontal="left" vertical="center" wrapText="1"/>
    </xf>
    <xf numFmtId="0" fontId="37" fillId="7" borderId="93" xfId="0" applyNumberFormat="1" applyFont="1" applyFill="1" applyBorder="1" applyAlignment="1" applyProtection="1">
      <alignment wrapText="1"/>
      <protection locked="0"/>
    </xf>
    <xf numFmtId="0" fontId="37" fillId="7" borderId="93" xfId="0" applyNumberFormat="1" applyFont="1" applyFill="1" applyBorder="1" applyAlignment="1">
      <alignment horizontal="center" vertical="center" wrapText="1"/>
    </xf>
    <xf numFmtId="0" fontId="37" fillId="7" borderId="46" xfId="0" applyNumberFormat="1" applyFont="1" applyFill="1" applyBorder="1" applyAlignment="1">
      <alignment horizontal="center" vertical="center"/>
    </xf>
    <xf numFmtId="0" fontId="37" fillId="7" borderId="0" xfId="0" applyNumberFormat="1" applyFont="1" applyFill="1" applyAlignment="1">
      <alignment vertical="center"/>
    </xf>
    <xf numFmtId="4" fontId="37" fillId="7" borderId="46" xfId="0" applyNumberFormat="1" applyFont="1" applyFill="1" applyBorder="1" applyAlignment="1" applyProtection="1">
      <alignment horizontal="right" vertical="center" wrapText="1"/>
      <protection locked="0"/>
    </xf>
    <xf numFmtId="0" fontId="37" fillId="7" borderId="39" xfId="0" applyFont="1" applyFill="1" applyBorder="1" applyAlignment="1" applyProtection="1">
      <alignment horizontal="center" vertical="center" wrapText="1"/>
      <protection locked="0"/>
    </xf>
    <xf numFmtId="0" fontId="37" fillId="7" borderId="85" xfId="0" applyNumberFormat="1" applyFont="1" applyFill="1" applyBorder="1" applyAlignment="1" applyProtection="1">
      <alignment horizontal="center" vertical="center" wrapText="1"/>
      <protection locked="0"/>
    </xf>
    <xf numFmtId="0" fontId="37" fillId="7" borderId="39" xfId="0" applyNumberFormat="1" applyFont="1" applyFill="1" applyBorder="1" applyAlignment="1" applyProtection="1">
      <alignment horizontal="right" vertical="center" wrapText="1"/>
      <protection locked="0"/>
    </xf>
    <xf numFmtId="1" fontId="37" fillId="7" borderId="53" xfId="0" applyNumberFormat="1" applyFont="1" applyFill="1" applyBorder="1" applyAlignment="1" applyProtection="1">
      <alignment horizontal="center" vertical="center" wrapText="1"/>
      <protection locked="0"/>
    </xf>
    <xf numFmtId="49" fontId="37" fillId="7" borderId="46" xfId="0" applyNumberFormat="1" applyFont="1" applyFill="1" applyBorder="1" applyAlignment="1" applyProtection="1">
      <alignment horizontal="right" vertical="center" wrapText="1"/>
      <protection locked="0"/>
    </xf>
    <xf numFmtId="0" fontId="37" fillId="7" borderId="0" xfId="0" applyNumberFormat="1" applyFont="1" applyFill="1" applyAlignment="1" applyProtection="1">
      <alignment horizontal="center" vertical="center" wrapText="1"/>
      <protection locked="0"/>
    </xf>
    <xf numFmtId="0" fontId="37" fillId="7" borderId="51" xfId="0" applyNumberFormat="1" applyFont="1" applyFill="1" applyBorder="1" applyAlignment="1" applyProtection="1">
      <alignment horizontal="center" wrapText="1"/>
      <protection locked="0"/>
    </xf>
    <xf numFmtId="1" fontId="37" fillId="7" borderId="85" xfId="0" applyNumberFormat="1" applyFont="1" applyFill="1" applyBorder="1" applyAlignment="1" applyProtection="1">
      <alignment horizontal="center" vertical="center" wrapText="1"/>
      <protection locked="0"/>
    </xf>
    <xf numFmtId="1" fontId="37" fillId="7" borderId="50" xfId="0" applyNumberFormat="1" applyFont="1" applyFill="1" applyBorder="1" applyAlignment="1" applyProtection="1">
      <alignment horizontal="center" vertical="center" wrapText="1"/>
      <protection locked="0"/>
    </xf>
    <xf numFmtId="1" fontId="37" fillId="7" borderId="51" xfId="0" applyNumberFormat="1" applyFont="1" applyFill="1" applyBorder="1" applyAlignment="1" applyProtection="1">
      <alignment horizontal="center" vertical="center" wrapText="1"/>
      <protection locked="0"/>
    </xf>
    <xf numFmtId="1" fontId="37" fillId="7" borderId="115" xfId="0" applyNumberFormat="1" applyFont="1" applyFill="1" applyBorder="1" applyAlignment="1" applyProtection="1">
      <alignment horizontal="center" vertical="center" wrapText="1"/>
      <protection locked="0"/>
    </xf>
    <xf numFmtId="0" fontId="37" fillId="7" borderId="102" xfId="0" applyNumberFormat="1" applyFont="1" applyFill="1" applyBorder="1" applyAlignment="1" applyProtection="1">
      <alignment horizontal="right" wrapText="1"/>
      <protection locked="0"/>
    </xf>
    <xf numFmtId="4" fontId="37" fillId="7" borderId="2" xfId="0" applyNumberFormat="1" applyFont="1" applyFill="1" applyBorder="1" applyAlignment="1" applyProtection="1">
      <alignment vertical="top" wrapText="1"/>
      <protection locked="0"/>
    </xf>
    <xf numFmtId="0" fontId="37" fillId="7" borderId="2" xfId="0" applyFont="1" applyFill="1" applyBorder="1" applyAlignment="1" applyProtection="1">
      <alignment vertical="top" wrapText="1"/>
      <protection locked="0"/>
    </xf>
    <xf numFmtId="0" fontId="37" fillId="7" borderId="39" xfId="0" applyNumberFormat="1" applyFont="1" applyFill="1" applyBorder="1" applyAlignment="1" applyProtection="1">
      <alignment horizontal="center" vertical="center" wrapText="1"/>
      <protection locked="0"/>
    </xf>
    <xf numFmtId="4" fontId="37" fillId="7" borderId="39" xfId="0" applyNumberFormat="1" applyFont="1" applyFill="1" applyBorder="1" applyAlignment="1" applyProtection="1">
      <alignment horizontal="center" vertical="center" wrapText="1"/>
      <protection locked="0"/>
    </xf>
    <xf numFmtId="0" fontId="37" fillId="7" borderId="53" xfId="0" applyNumberFormat="1" applyFont="1" applyFill="1" applyBorder="1" applyAlignment="1" applyProtection="1">
      <alignment horizontal="center" vertical="center" wrapText="1"/>
      <protection locked="0"/>
    </xf>
    <xf numFmtId="0" fontId="37" fillId="7" borderId="76" xfId="0" applyNumberFormat="1" applyFont="1" applyFill="1" applyBorder="1" applyAlignment="1" applyProtection="1">
      <alignment horizontal="left" vertical="top" wrapText="1"/>
      <protection locked="0"/>
    </xf>
    <xf numFmtId="4" fontId="37" fillId="7" borderId="46" xfId="0" applyNumberFormat="1" applyFont="1" applyFill="1" applyBorder="1" applyAlignment="1" applyProtection="1">
      <alignment horizontal="left" vertical="top" wrapText="1"/>
      <protection locked="0"/>
    </xf>
    <xf numFmtId="1" fontId="37" fillId="7" borderId="46" xfId="0" applyNumberFormat="1" applyFont="1" applyFill="1" applyBorder="1" applyAlignment="1" applyProtection="1">
      <alignment horizontal="left" vertical="top" wrapText="1"/>
      <protection locked="0"/>
    </xf>
    <xf numFmtId="1" fontId="37" fillId="7" borderId="39" xfId="0" applyNumberFormat="1" applyFont="1" applyFill="1" applyBorder="1" applyAlignment="1" applyProtection="1">
      <alignment horizontal="left" vertical="top" wrapText="1"/>
      <protection locked="0"/>
    </xf>
    <xf numFmtId="0" fontId="37" fillId="7" borderId="39" xfId="5" applyNumberFormat="1" applyFont="1" applyFill="1" applyBorder="1" applyAlignment="1" applyProtection="1">
      <alignment horizontal="left" vertical="top" wrapText="1"/>
      <protection locked="0"/>
    </xf>
    <xf numFmtId="0" fontId="37" fillId="7" borderId="53" xfId="0" applyNumberFormat="1" applyFont="1" applyFill="1" applyBorder="1" applyAlignment="1" applyProtection="1">
      <alignment horizontal="left" vertical="top" wrapText="1"/>
      <protection locked="0"/>
    </xf>
    <xf numFmtId="0" fontId="37" fillId="7" borderId="50" xfId="0" applyNumberFormat="1" applyFont="1" applyFill="1" applyBorder="1" applyAlignment="1" applyProtection="1">
      <alignment horizontal="left" vertical="top" wrapText="1"/>
      <protection locked="0"/>
    </xf>
    <xf numFmtId="0" fontId="37" fillId="7" borderId="39" xfId="0" applyNumberFormat="1" applyFont="1" applyFill="1" applyBorder="1" applyAlignment="1" applyProtection="1">
      <alignment horizontal="left" wrapText="1"/>
      <protection locked="0"/>
    </xf>
    <xf numFmtId="0" fontId="37" fillId="7" borderId="53" xfId="0" applyNumberFormat="1" applyFont="1" applyFill="1" applyBorder="1" applyAlignment="1" applyProtection="1">
      <alignment horizontal="left" wrapText="1"/>
      <protection locked="0"/>
    </xf>
    <xf numFmtId="1" fontId="37" fillId="7" borderId="46" xfId="25" applyNumberFormat="1" applyFont="1" applyFill="1" applyBorder="1" applyAlignment="1">
      <alignment horizontal="center" vertical="top" wrapText="1"/>
    </xf>
    <xf numFmtId="1" fontId="37" fillId="7" borderId="46" xfId="25" applyNumberFormat="1" applyFont="1" applyFill="1" applyBorder="1" applyAlignment="1">
      <alignment vertical="top" wrapText="1"/>
    </xf>
    <xf numFmtId="2" fontId="37" fillId="7" borderId="46" xfId="25" applyNumberFormat="1" applyFont="1" applyFill="1" applyBorder="1" applyAlignment="1">
      <alignment horizontal="center" vertical="top" wrapText="1"/>
    </xf>
    <xf numFmtId="2" fontId="37" fillId="7" borderId="46" xfId="25" applyNumberFormat="1" applyFont="1" applyFill="1" applyBorder="1" applyAlignment="1">
      <alignment horizontal="left" vertical="top" wrapText="1"/>
    </xf>
    <xf numFmtId="1" fontId="37" fillId="7" borderId="46" xfId="25" applyNumberFormat="1" applyFont="1" applyFill="1" applyBorder="1" applyAlignment="1">
      <alignment horizontal="left" vertical="top" wrapText="1"/>
    </xf>
    <xf numFmtId="2" fontId="37" fillId="7" borderId="46" xfId="25" applyNumberFormat="1" applyFont="1" applyFill="1" applyBorder="1" applyAlignment="1">
      <alignment vertical="top" wrapText="1"/>
    </xf>
    <xf numFmtId="4" fontId="37" fillId="7" borderId="46" xfId="25" applyNumberFormat="1" applyFont="1" applyFill="1" applyBorder="1" applyAlignment="1">
      <alignment vertical="top" wrapText="1"/>
    </xf>
    <xf numFmtId="2" fontId="37" fillId="7" borderId="49" xfId="25" applyNumberFormat="1" applyFont="1" applyFill="1" applyBorder="1" applyAlignment="1">
      <alignment horizontal="center" vertical="top" wrapText="1"/>
    </xf>
    <xf numFmtId="49" fontId="37" fillId="7" borderId="122" xfId="0" applyNumberFormat="1" applyFont="1" applyFill="1" applyBorder="1" applyAlignment="1" applyProtection="1">
      <alignment horizontal="right" wrapText="1"/>
      <protection locked="0"/>
    </xf>
    <xf numFmtId="3" fontId="37" fillId="7" borderId="122" xfId="0" applyNumberFormat="1" applyFont="1" applyFill="1" applyBorder="1" applyAlignment="1" applyProtection="1">
      <alignment horizontal="right" wrapText="1"/>
      <protection locked="0"/>
    </xf>
    <xf numFmtId="4" fontId="37" fillId="7" borderId="122" xfId="0" applyNumberFormat="1" applyFont="1" applyFill="1" applyBorder="1" applyAlignment="1" applyProtection="1">
      <alignment horizontal="right" wrapText="1"/>
      <protection locked="0"/>
    </xf>
    <xf numFmtId="0" fontId="37" fillId="7" borderId="0" xfId="0" applyNumberFormat="1" applyFont="1" applyFill="1" applyBorder="1" applyAlignment="1" applyProtection="1">
      <alignment horizontal="right" wrapText="1"/>
      <protection locked="0"/>
    </xf>
    <xf numFmtId="49" fontId="37" fillId="7" borderId="39" xfId="0" applyNumberFormat="1" applyFont="1" applyFill="1" applyBorder="1" applyAlignment="1" applyProtection="1">
      <alignment horizontal="right" vertical="top" wrapText="1"/>
      <protection locked="0"/>
    </xf>
    <xf numFmtId="0" fontId="37" fillId="7" borderId="122" xfId="0" applyFont="1" applyFill="1" applyBorder="1" applyAlignment="1" applyProtection="1">
      <alignment horizontal="right" vertical="top" wrapText="1"/>
      <protection locked="0"/>
    </xf>
    <xf numFmtId="3" fontId="37" fillId="7" borderId="39" xfId="0" applyNumberFormat="1" applyFont="1" applyFill="1" applyBorder="1" applyAlignment="1" applyProtection="1">
      <alignment horizontal="right" vertical="top" wrapText="1"/>
      <protection locked="0"/>
    </xf>
    <xf numFmtId="0" fontId="37" fillId="7" borderId="122" xfId="4" applyFont="1" applyFill="1" applyBorder="1" applyAlignment="1" applyProtection="1">
      <alignment horizontal="right" vertical="top" wrapText="1"/>
      <protection locked="0"/>
    </xf>
    <xf numFmtId="2" fontId="37" fillId="7" borderId="0" xfId="0" applyNumberFormat="1" applyFont="1" applyFill="1" applyBorder="1" applyAlignment="1" applyProtection="1">
      <alignment horizontal="right" wrapText="1"/>
      <protection locked="0"/>
    </xf>
    <xf numFmtId="164" fontId="37" fillId="7" borderId="46" xfId="1" applyFont="1" applyFill="1" applyBorder="1" applyAlignment="1" applyProtection="1">
      <alignment horizontal="right" wrapText="1"/>
      <protection locked="0"/>
    </xf>
    <xf numFmtId="0" fontId="37" fillId="0" borderId="0" xfId="0" applyNumberFormat="1" applyFont="1" applyFill="1" applyBorder="1" applyProtection="1">
      <protection locked="0"/>
    </xf>
    <xf numFmtId="0" fontId="37" fillId="0" borderId="0" xfId="0" applyNumberFormat="1" applyFont="1" applyFill="1" applyBorder="1" applyAlignment="1" applyProtection="1">
      <alignment horizontal="right"/>
      <protection locked="0"/>
    </xf>
    <xf numFmtId="0" fontId="15" fillId="0" borderId="0" xfId="0" applyNumberFormat="1" applyFont="1" applyFill="1" applyBorder="1" applyAlignment="1" applyProtection="1">
      <alignment horizontal="left" vertical="top" wrapText="1"/>
    </xf>
    <xf numFmtId="0" fontId="12" fillId="5" borderId="6" xfId="0" applyNumberFormat="1" applyFont="1" applyFill="1" applyBorder="1" applyAlignment="1" applyProtection="1">
      <alignment vertical="center" wrapText="1"/>
    </xf>
    <xf numFmtId="0" fontId="47" fillId="7" borderId="0" xfId="0" applyFont="1" applyFill="1" applyAlignment="1">
      <alignment vertical="top"/>
    </xf>
    <xf numFmtId="0" fontId="20" fillId="7" borderId="46" xfId="4" applyNumberFormat="1" applyFont="1" applyFill="1" applyBorder="1" applyAlignment="1" applyProtection="1">
      <alignment horizontal="left" vertical="top" wrapText="1"/>
      <protection locked="0"/>
    </xf>
    <xf numFmtId="0" fontId="20" fillId="7" borderId="46" xfId="4" applyNumberFormat="1" applyFont="1" applyFill="1" applyBorder="1" applyAlignment="1" applyProtection="1">
      <alignment horizontal="right" wrapText="1"/>
      <protection locked="0"/>
    </xf>
    <xf numFmtId="0" fontId="22" fillId="7" borderId="8" xfId="6" applyNumberFormat="1" applyFont="1" applyFill="1" applyBorder="1" applyAlignment="1" applyProtection="1">
      <alignment horizontal="left" vertical="top" wrapText="1"/>
      <protection locked="0"/>
    </xf>
    <xf numFmtId="4" fontId="22" fillId="7" borderId="8" xfId="6" applyNumberFormat="1" applyFont="1" applyFill="1" applyBorder="1" applyAlignment="1" applyProtection="1">
      <alignment horizontal="left" vertical="top" wrapText="1"/>
      <protection locked="0"/>
    </xf>
    <xf numFmtId="4" fontId="22" fillId="7" borderId="12" xfId="6" applyNumberFormat="1" applyFont="1" applyFill="1" applyBorder="1" applyAlignment="1" applyProtection="1">
      <alignment horizontal="left" vertical="top" wrapText="1"/>
      <protection locked="0"/>
    </xf>
    <xf numFmtId="0" fontId="23" fillId="7" borderId="8" xfId="6" applyNumberFormat="1" applyFont="1" applyFill="1" applyBorder="1" applyAlignment="1" applyProtection="1">
      <alignment horizontal="left" vertical="top" wrapText="1"/>
    </xf>
    <xf numFmtId="0" fontId="20" fillId="7" borderId="8" xfId="4" applyNumberFormat="1" applyFont="1" applyFill="1" applyBorder="1" applyAlignment="1" applyProtection="1">
      <alignment wrapText="1"/>
    </xf>
    <xf numFmtId="49" fontId="10" fillId="7" borderId="23" xfId="0" applyNumberFormat="1" applyFont="1" applyFill="1" applyBorder="1" applyAlignment="1" applyProtection="1">
      <alignment vertical="top"/>
    </xf>
    <xf numFmtId="49" fontId="10" fillId="7" borderId="23" xfId="0" applyNumberFormat="1" applyFont="1" applyFill="1" applyBorder="1" applyAlignment="1" applyProtection="1">
      <alignment horizontal="left" vertical="top"/>
    </xf>
    <xf numFmtId="0" fontId="18" fillId="7" borderId="8" xfId="6" applyNumberFormat="1" applyFont="1" applyFill="1" applyBorder="1" applyAlignment="1" applyProtection="1">
      <alignment horizontal="left" vertical="top" wrapText="1"/>
      <protection locked="0"/>
    </xf>
    <xf numFmtId="4" fontId="18" fillId="7" borderId="8" xfId="6" applyNumberFormat="1" applyFont="1" applyFill="1" applyBorder="1" applyAlignment="1" applyProtection="1">
      <alignment horizontal="left" vertical="top" wrapText="1"/>
      <protection locked="0"/>
    </xf>
    <xf numFmtId="4" fontId="18" fillId="7" borderId="12" xfId="6" applyNumberFormat="1" applyFont="1" applyFill="1" applyBorder="1" applyAlignment="1" applyProtection="1">
      <alignment horizontal="left" vertical="top" wrapText="1"/>
      <protection locked="0"/>
    </xf>
    <xf numFmtId="165" fontId="6" fillId="7" borderId="8" xfId="0" applyNumberFormat="1" applyFont="1" applyFill="1" applyBorder="1" applyAlignment="1" applyProtection="1">
      <alignment vertical="top"/>
    </xf>
    <xf numFmtId="0" fontId="68" fillId="7" borderId="8" xfId="4" applyNumberFormat="1" applyFont="1" applyFill="1" applyBorder="1" applyAlignment="1" applyProtection="1">
      <alignment horizontal="left" vertical="center" wrapText="1"/>
    </xf>
    <xf numFmtId="165" fontId="6" fillId="7" borderId="8" xfId="17" applyNumberFormat="1" applyFont="1" applyFill="1" applyBorder="1" applyAlignment="1" applyProtection="1">
      <alignment vertical="top"/>
    </xf>
    <xf numFmtId="49" fontId="69" fillId="7" borderId="23" xfId="0" applyNumberFormat="1" applyFont="1" applyFill="1" applyBorder="1" applyAlignment="1" applyProtection="1">
      <alignment vertical="top"/>
    </xf>
    <xf numFmtId="49" fontId="6" fillId="7" borderId="33" xfId="6" applyNumberFormat="1" applyFont="1" applyFill="1" applyBorder="1" applyAlignment="1" applyProtection="1">
      <alignment horizontal="left" vertical="top" wrapText="1"/>
    </xf>
    <xf numFmtId="0" fontId="20" fillId="7" borderId="0" xfId="4" applyNumberFormat="1" applyFont="1" applyFill="1" applyBorder="1" applyAlignment="1" applyProtection="1"/>
    <xf numFmtId="0" fontId="9" fillId="7" borderId="8" xfId="0" applyNumberFormat="1" applyFont="1" applyFill="1" applyBorder="1" applyAlignment="1" applyProtection="1">
      <alignment horizontal="justify" vertical="center"/>
    </xf>
    <xf numFmtId="49" fontId="10" fillId="7" borderId="23" xfId="0" applyNumberFormat="1" applyFont="1" applyFill="1" applyBorder="1" applyAlignment="1" applyProtection="1">
      <alignment horizontal="left" vertical="top" wrapText="1"/>
    </xf>
    <xf numFmtId="0" fontId="20" fillId="7" borderId="0" xfId="4" applyNumberFormat="1" applyFont="1" applyFill="1" applyBorder="1" applyAlignment="1" applyProtection="1">
      <alignment vertical="top"/>
    </xf>
    <xf numFmtId="49" fontId="10" fillId="7" borderId="23" xfId="0" applyNumberFormat="1" applyFont="1" applyFill="1" applyBorder="1" applyProtection="1"/>
    <xf numFmtId="0" fontId="70" fillId="7" borderId="122" xfId="4" applyFont="1" applyFill="1" applyBorder="1" applyAlignment="1" applyProtection="1">
      <alignment wrapText="1"/>
    </xf>
    <xf numFmtId="4" fontId="10" fillId="7" borderId="122" xfId="0" applyNumberFormat="1" applyFont="1" applyFill="1" applyBorder="1"/>
    <xf numFmtId="4" fontId="47" fillId="7" borderId="122" xfId="28" applyNumberFormat="1" applyFont="1" applyFill="1" applyBorder="1" applyAlignment="1">
      <alignment wrapText="1"/>
    </xf>
    <xf numFmtId="0" fontId="20" fillId="7" borderId="122" xfId="4" applyFont="1" applyFill="1" applyBorder="1" applyAlignment="1" applyProtection="1">
      <alignment wrapText="1"/>
    </xf>
    <xf numFmtId="0" fontId="20" fillId="7" borderId="0" xfId="4" applyFont="1" applyFill="1" applyAlignment="1" applyProtection="1">
      <alignment wrapText="1"/>
    </xf>
    <xf numFmtId="1" fontId="10" fillId="7" borderId="122" xfId="0" applyNumberFormat="1" applyFont="1" applyFill="1" applyBorder="1"/>
    <xf numFmtId="0" fontId="37" fillId="7" borderId="46" xfId="0" applyNumberFormat="1" applyFont="1" applyFill="1" applyBorder="1" applyAlignment="1">
      <alignment vertical="center"/>
    </xf>
    <xf numFmtId="0" fontId="20" fillId="7" borderId="46" xfId="4" applyNumberFormat="1" applyFont="1" applyFill="1" applyBorder="1" applyAlignment="1" applyProtection="1">
      <alignment vertical="center" wrapText="1"/>
      <protection locked="0"/>
    </xf>
    <xf numFmtId="0" fontId="37" fillId="7" borderId="0" xfId="0" applyNumberFormat="1" applyFont="1" applyFill="1" applyBorder="1" applyAlignment="1">
      <alignment vertical="center"/>
    </xf>
    <xf numFmtId="0" fontId="20" fillId="7" borderId="70" xfId="4" applyFont="1" applyFill="1" applyBorder="1" applyAlignment="1" applyProtection="1"/>
    <xf numFmtId="0" fontId="20" fillId="7" borderId="62" xfId="4" applyFont="1" applyFill="1" applyBorder="1" applyAlignment="1" applyProtection="1">
      <alignment horizontal="right"/>
      <protection locked="0"/>
    </xf>
    <xf numFmtId="0" fontId="20" fillId="7" borderId="46" xfId="4" applyFont="1" applyFill="1" applyBorder="1" applyAlignment="1" applyProtection="1">
      <alignment horizontal="right"/>
      <protection locked="0"/>
    </xf>
    <xf numFmtId="0" fontId="6" fillId="7" borderId="53" xfId="0" applyFont="1" applyFill="1" applyBorder="1" applyAlignment="1">
      <alignment horizontal="right" vertical="top" wrapText="1"/>
    </xf>
    <xf numFmtId="0" fontId="20" fillId="7" borderId="39" xfId="4" applyNumberFormat="1" applyFont="1" applyFill="1" applyBorder="1" applyAlignment="1" applyProtection="1">
      <alignment horizontal="right" wrapText="1"/>
      <protection locked="0"/>
    </xf>
    <xf numFmtId="0" fontId="47" fillId="7" borderId="115" xfId="0" applyFont="1" applyFill="1" applyBorder="1" applyAlignment="1">
      <alignment horizontal="right"/>
    </xf>
    <xf numFmtId="0" fontId="52" fillId="7" borderId="46" xfId="0" applyFont="1" applyFill="1" applyBorder="1" applyAlignment="1">
      <alignment vertical="top" wrapText="1"/>
    </xf>
    <xf numFmtId="4" fontId="37" fillId="7" borderId="46" xfId="0" applyNumberFormat="1" applyFont="1" applyFill="1" applyBorder="1" applyAlignment="1">
      <alignment horizontal="right" vertical="center" wrapText="1"/>
    </xf>
    <xf numFmtId="0" fontId="20" fillId="7" borderId="46" xfId="4" applyFont="1" applyFill="1" applyBorder="1" applyAlignment="1" applyProtection="1">
      <alignment horizontal="right" vertical="top" wrapText="1"/>
      <protection locked="0"/>
    </xf>
    <xf numFmtId="0" fontId="70" fillId="7" borderId="46" xfId="4" applyFont="1" applyFill="1" applyBorder="1" applyAlignment="1" applyProtection="1">
      <alignment horizontal="right" wrapText="1"/>
      <protection locked="0"/>
    </xf>
    <xf numFmtId="0" fontId="20" fillId="7" borderId="46" xfId="4" applyNumberFormat="1" applyFont="1" applyFill="1" applyBorder="1" applyAlignment="1" applyProtection="1">
      <alignment horizontal="left" vertical="top" wrapText="1"/>
    </xf>
    <xf numFmtId="0" fontId="20" fillId="7" borderId="39" xfId="4" applyNumberFormat="1" applyFont="1" applyFill="1" applyBorder="1" applyAlignment="1" applyProtection="1">
      <alignment horizontal="left" vertical="top" wrapText="1"/>
      <protection locked="0"/>
    </xf>
    <xf numFmtId="0" fontId="22" fillId="7" borderId="46" xfId="6" applyFont="1" applyFill="1" applyBorder="1" applyAlignment="1">
      <alignment vertical="top" wrapText="1"/>
    </xf>
    <xf numFmtId="0" fontId="20" fillId="7" borderId="46" xfId="4" applyFont="1" applyFill="1" applyBorder="1" applyAlignment="1" applyProtection="1">
      <alignment wrapText="1"/>
    </xf>
    <xf numFmtId="0" fontId="6" fillId="7" borderId="46" xfId="6" applyFont="1" applyFill="1" applyBorder="1" applyAlignment="1">
      <alignment horizontal="right" vertical="top" wrapText="1"/>
    </xf>
    <xf numFmtId="0" fontId="29" fillId="7" borderId="46" xfId="6" applyFont="1" applyFill="1" applyBorder="1" applyAlignment="1">
      <alignment vertical="top" wrapText="1"/>
    </xf>
    <xf numFmtId="0" fontId="30" fillId="7" borderId="49" xfId="6" applyFont="1" applyFill="1" applyBorder="1" applyAlignment="1">
      <alignment vertical="top" wrapText="1"/>
    </xf>
    <xf numFmtId="0" fontId="6" fillId="7" borderId="46" xfId="7" applyFont="1" applyFill="1" applyBorder="1" applyAlignment="1">
      <alignment horizontal="left" vertical="top" wrapText="1"/>
    </xf>
    <xf numFmtId="0" fontId="6" fillId="7" borderId="49" xfId="0" applyFont="1" applyFill="1" applyBorder="1" applyAlignment="1">
      <alignment vertical="top" wrapText="1"/>
    </xf>
    <xf numFmtId="0" fontId="20" fillId="7" borderId="39" xfId="4" applyNumberFormat="1" applyFont="1" applyFill="1" applyBorder="1" applyAlignment="1" applyProtection="1">
      <alignment horizontal="left" wrapText="1"/>
      <protection locked="0"/>
    </xf>
    <xf numFmtId="0" fontId="29" fillId="7" borderId="46" xfId="6" applyFont="1" applyFill="1" applyBorder="1" applyAlignment="1">
      <alignment vertical="top"/>
    </xf>
    <xf numFmtId="0" fontId="6" fillId="7" borderId="0" xfId="0" applyFont="1" applyFill="1" applyAlignment="1">
      <alignment wrapText="1"/>
    </xf>
    <xf numFmtId="0" fontId="6" fillId="7" borderId="0" xfId="0" applyFont="1" applyFill="1" applyAlignment="1">
      <alignment horizontal="right"/>
    </xf>
    <xf numFmtId="0" fontId="6" fillId="7" borderId="46" xfId="0" applyFont="1" applyFill="1" applyBorder="1" applyAlignment="1">
      <alignment wrapText="1"/>
    </xf>
    <xf numFmtId="0" fontId="20" fillId="7" borderId="0" xfId="4" applyFont="1" applyFill="1" applyAlignment="1" applyProtection="1">
      <alignment horizontal="left" wrapText="1"/>
    </xf>
    <xf numFmtId="0" fontId="20" fillId="7" borderId="46" xfId="4" applyFont="1" applyFill="1" applyBorder="1" applyAlignment="1" applyProtection="1">
      <alignment horizontal="left" wrapText="1"/>
    </xf>
    <xf numFmtId="0" fontId="71" fillId="7" borderId="0" xfId="0" applyFont="1" applyFill="1"/>
    <xf numFmtId="2" fontId="20" fillId="7" borderId="122" xfId="4" applyNumberFormat="1" applyFont="1" applyFill="1" applyBorder="1" applyAlignment="1" applyProtection="1">
      <alignment horizontal="center" vertical="top" wrapText="1"/>
    </xf>
    <xf numFmtId="0" fontId="22" fillId="7" borderId="46" xfId="8" applyNumberFormat="1" applyFont="1" applyFill="1" applyBorder="1" applyAlignment="1" applyProtection="1">
      <alignment horizontal="left" wrapText="1"/>
      <protection locked="0"/>
    </xf>
    <xf numFmtId="0" fontId="22" fillId="7" borderId="46" xfId="7" applyFont="1" applyFill="1" applyBorder="1" applyAlignment="1">
      <alignment horizontal="left" wrapText="1"/>
    </xf>
    <xf numFmtId="0" fontId="20" fillId="7" borderId="46" xfId="4" applyNumberFormat="1" applyFont="1" applyFill="1" applyBorder="1" applyAlignment="1" applyProtection="1">
      <alignment horizontal="center" vertical="center" wrapText="1"/>
      <protection locked="0"/>
    </xf>
    <xf numFmtId="0" fontId="20" fillId="7" borderId="78" xfId="4" applyNumberFormat="1" applyFont="1" applyFill="1" applyBorder="1" applyAlignment="1" applyProtection="1">
      <alignment horizontal="center" vertical="center" wrapText="1"/>
      <protection locked="0"/>
    </xf>
    <xf numFmtId="0" fontId="20" fillId="14" borderId="62" xfId="4" applyNumberFormat="1" applyFont="1" applyFill="1" applyBorder="1" applyAlignment="1" applyProtection="1">
      <alignment vertical="center" wrapText="1"/>
    </xf>
    <xf numFmtId="0" fontId="20" fillId="14" borderId="101" xfId="4" applyNumberFormat="1" applyFont="1" applyFill="1" applyBorder="1" applyAlignment="1" applyProtection="1">
      <alignment vertical="center" wrapText="1"/>
    </xf>
    <xf numFmtId="0" fontId="31" fillId="7" borderId="101" xfId="0" applyFont="1" applyFill="1" applyBorder="1" applyAlignment="1">
      <alignment vertical="center" wrapText="1"/>
    </xf>
    <xf numFmtId="0" fontId="72" fillId="7" borderId="0" xfId="4" applyNumberFormat="1" applyFont="1" applyFill="1" applyBorder="1" applyAlignment="1" applyProtection="1">
      <alignment horizontal="justify" vertical="center" wrapText="1"/>
    </xf>
    <xf numFmtId="0" fontId="31" fillId="7" borderId="64" xfId="0" applyFont="1" applyFill="1" applyBorder="1" applyAlignment="1">
      <alignment vertical="center" wrapText="1"/>
    </xf>
    <xf numFmtId="0" fontId="20" fillId="7" borderId="102" xfId="4" applyNumberFormat="1" applyFont="1" applyFill="1" applyBorder="1" applyAlignment="1" applyProtection="1">
      <alignment horizontal="left" vertical="top" wrapText="1"/>
      <protection locked="0"/>
    </xf>
    <xf numFmtId="0" fontId="20" fillId="7" borderId="102" xfId="4" applyNumberFormat="1" applyFont="1" applyFill="1" applyBorder="1" applyAlignment="1" applyProtection="1">
      <alignment horizontal="right" vertical="top" wrapText="1"/>
      <protection locked="0"/>
    </xf>
    <xf numFmtId="1" fontId="37" fillId="7" borderId="46" xfId="0" applyNumberFormat="1" applyFont="1" applyFill="1" applyBorder="1" applyAlignment="1" applyProtection="1">
      <alignment horizontal="center" vertical="center" wrapText="1"/>
      <protection locked="0"/>
    </xf>
    <xf numFmtId="0" fontId="20" fillId="7" borderId="50" xfId="4" applyFont="1" applyFill="1" applyBorder="1" applyAlignment="1" applyProtection="1">
      <alignment horizontal="right" vertical="center" wrapText="1"/>
      <protection locked="0"/>
    </xf>
    <xf numFmtId="1" fontId="47" fillId="7" borderId="53" xfId="0" applyNumberFormat="1" applyFont="1" applyFill="1" applyBorder="1" applyAlignment="1" applyProtection="1">
      <alignment horizontal="center" vertical="center" wrapText="1"/>
      <protection locked="0"/>
    </xf>
    <xf numFmtId="1" fontId="47" fillId="7" borderId="50" xfId="0" applyNumberFormat="1" applyFont="1" applyFill="1" applyBorder="1" applyAlignment="1">
      <alignment horizontal="center" vertical="center" wrapText="1"/>
    </xf>
    <xf numFmtId="0" fontId="37" fillId="7" borderId="0" xfId="0" applyNumberFormat="1" applyFont="1" applyFill="1" applyAlignment="1" applyProtection="1">
      <alignment horizontal="right" vertical="center" wrapText="1"/>
      <protection locked="0"/>
    </xf>
    <xf numFmtId="0" fontId="37" fillId="7" borderId="77" xfId="0" applyNumberFormat="1" applyFont="1" applyFill="1" applyBorder="1" applyAlignment="1" applyProtection="1">
      <alignment horizontal="center" vertical="center" wrapText="1"/>
      <protection locked="0"/>
    </xf>
    <xf numFmtId="0" fontId="20" fillId="7" borderId="46" xfId="4" applyNumberFormat="1" applyFont="1" applyFill="1" applyBorder="1" applyAlignment="1" applyProtection="1">
      <alignment horizontal="right" vertical="center" wrapText="1"/>
      <protection locked="0"/>
    </xf>
    <xf numFmtId="0" fontId="73" fillId="7" borderId="110" xfId="0" applyFont="1" applyFill="1" applyBorder="1" applyAlignment="1">
      <alignment vertical="center" wrapText="1"/>
    </xf>
    <xf numFmtId="0" fontId="20" fillId="7" borderId="46" xfId="4" applyFont="1" applyFill="1" applyBorder="1" applyAlignment="1" applyProtection="1">
      <alignment horizontal="center" vertical="center" wrapText="1"/>
      <protection locked="0"/>
    </xf>
    <xf numFmtId="0" fontId="20" fillId="7" borderId="0" xfId="4" applyFont="1" applyFill="1" applyAlignment="1" applyProtection="1">
      <alignment horizontal="left" vertical="top"/>
    </xf>
    <xf numFmtId="4" fontId="58" fillId="7" borderId="46" xfId="0" applyNumberFormat="1" applyFont="1" applyFill="1" applyBorder="1" applyAlignment="1">
      <alignment horizontal="right" vertical="top" wrapText="1"/>
    </xf>
    <xf numFmtId="0" fontId="74" fillId="7" borderId="46" xfId="4" applyFont="1" applyFill="1" applyBorder="1" applyAlignment="1" applyProtection="1">
      <alignment horizontal="left" vertical="top" wrapText="1"/>
      <protection locked="0"/>
    </xf>
    <xf numFmtId="49" fontId="57" fillId="7" borderId="46" xfId="21" applyNumberFormat="1" applyFont="1" applyFill="1" applyBorder="1" applyAlignment="1">
      <alignment horizontal="left" vertical="top" wrapText="1"/>
    </xf>
    <xf numFmtId="0" fontId="58" fillId="7" borderId="46" xfId="0" applyFont="1" applyFill="1" applyBorder="1" applyAlignment="1">
      <alignment horizontal="left" vertical="top" wrapText="1"/>
    </xf>
    <xf numFmtId="0" fontId="57" fillId="7" borderId="46" xfId="0" applyFont="1" applyFill="1" applyBorder="1" applyAlignment="1">
      <alignment vertical="top" wrapText="1"/>
    </xf>
    <xf numFmtId="1" fontId="52" fillId="7" borderId="46" xfId="0" applyNumberFormat="1" applyFont="1" applyFill="1" applyBorder="1" applyAlignment="1">
      <alignment horizontal="center"/>
    </xf>
    <xf numFmtId="0" fontId="52" fillId="7" borderId="46" xfId="18" applyNumberFormat="1" applyFont="1" applyFill="1" applyBorder="1" applyAlignment="1">
      <alignment horizontal="center"/>
    </xf>
    <xf numFmtId="0" fontId="37" fillId="0" borderId="0" xfId="0" applyNumberFormat="1" applyFont="1" applyFill="1" applyBorder="1" applyAlignment="1" applyProtection="1">
      <alignment wrapText="1"/>
      <protection locked="0"/>
    </xf>
    <xf numFmtId="0" fontId="37" fillId="0" borderId="0" xfId="0" applyNumberFormat="1" applyFont="1" applyFill="1" applyBorder="1" applyAlignment="1" applyProtection="1">
      <alignment horizontal="right" wrapText="1"/>
      <protection locked="0"/>
    </xf>
    <xf numFmtId="0" fontId="37" fillId="0" borderId="0" xfId="0" applyNumberFormat="1" applyFont="1" applyFill="1" applyBorder="1" applyAlignment="1" applyProtection="1">
      <alignment horizontal="center" vertical="center" wrapText="1"/>
    </xf>
    <xf numFmtId="49" fontId="37" fillId="0" borderId="0" xfId="0" applyNumberFormat="1" applyFont="1" applyFill="1" applyBorder="1" applyAlignment="1" applyProtection="1">
      <alignment horizontal="right" wrapText="1"/>
      <protection locked="0"/>
    </xf>
    <xf numFmtId="0" fontId="37" fillId="0" borderId="122" xfId="0" applyFont="1" applyFill="1" applyBorder="1" applyAlignment="1" applyProtection="1">
      <alignment horizontal="right" wrapText="1"/>
      <protection locked="0"/>
    </xf>
    <xf numFmtId="0" fontId="37" fillId="0" borderId="122" xfId="0" applyFont="1" applyBorder="1" applyAlignment="1">
      <alignment horizontal="center" vertical="center" wrapText="1"/>
    </xf>
    <xf numFmtId="49" fontId="37" fillId="0" borderId="122" xfId="0" applyNumberFormat="1" applyFont="1" applyFill="1" applyBorder="1" applyAlignment="1" applyProtection="1">
      <alignment horizontal="right" wrapText="1"/>
      <protection locked="0"/>
    </xf>
    <xf numFmtId="0" fontId="37" fillId="0" borderId="122" xfId="5" applyFont="1" applyBorder="1" applyAlignment="1">
      <alignment horizontal="left" wrapText="1"/>
    </xf>
    <xf numFmtId="182" fontId="37" fillId="0" borderId="122" xfId="5" applyNumberFormat="1" applyFont="1" applyBorder="1" applyAlignment="1">
      <alignment horizontal="right"/>
    </xf>
    <xf numFmtId="0" fontId="37" fillId="0" borderId="122" xfId="5" applyFont="1" applyBorder="1" applyAlignment="1">
      <alignment horizontal="left"/>
    </xf>
    <xf numFmtId="2" fontId="0" fillId="0" borderId="122" xfId="0" applyNumberFormat="1" applyBorder="1" applyAlignment="1" applyProtection="1">
      <alignment horizontal="right" vertical="top" wrapText="1"/>
      <protection locked="0"/>
    </xf>
    <xf numFmtId="4" fontId="37" fillId="3" borderId="53" xfId="0" applyNumberFormat="1" applyFont="1" applyFill="1" applyBorder="1" applyAlignment="1" applyProtection="1">
      <alignment horizontal="right" wrapText="1"/>
      <protection locked="0"/>
    </xf>
    <xf numFmtId="4" fontId="37" fillId="0" borderId="39" xfId="0" applyNumberFormat="1" applyFont="1" applyFill="1" applyBorder="1" applyAlignment="1" applyProtection="1">
      <alignment horizontal="right" wrapText="1"/>
      <protection locked="0"/>
    </xf>
    <xf numFmtId="0" fontId="7" fillId="0" borderId="122" xfId="4" applyFill="1" applyBorder="1" applyAlignment="1" applyProtection="1">
      <alignment horizontal="right" wrapText="1"/>
      <protection locked="0"/>
    </xf>
    <xf numFmtId="0" fontId="37" fillId="0" borderId="52" xfId="0" applyFont="1" applyFill="1" applyBorder="1" applyAlignment="1" applyProtection="1">
      <alignment horizontal="right" wrapText="1"/>
      <protection locked="0"/>
    </xf>
    <xf numFmtId="0" fontId="0" fillId="7" borderId="0" xfId="0" applyNumberFormat="1" applyFill="1" applyAlignment="1" applyProtection="1">
      <alignment wrapText="1"/>
      <protection locked="0"/>
    </xf>
    <xf numFmtId="0" fontId="0" fillId="0" borderId="122" xfId="0" applyBorder="1" applyAlignment="1" applyProtection="1">
      <alignment horizontal="right" vertical="top" wrapText="1"/>
      <protection locked="0"/>
    </xf>
    <xf numFmtId="0" fontId="0" fillId="7" borderId="39" xfId="0" applyNumberFormat="1" applyFill="1" applyBorder="1" applyAlignment="1" applyProtection="1">
      <alignment horizontal="right" wrapText="1"/>
      <protection locked="0"/>
    </xf>
    <xf numFmtId="0" fontId="0" fillId="0" borderId="122" xfId="0" applyBorder="1" applyAlignment="1">
      <alignment horizontal="center" vertical="center" wrapText="1"/>
    </xf>
    <xf numFmtId="0" fontId="0" fillId="0" borderId="0" xfId="0" applyNumberFormat="1" applyFill="1" applyAlignment="1" applyProtection="1">
      <alignment horizontal="right" wrapText="1"/>
      <protection locked="0"/>
    </xf>
    <xf numFmtId="0" fontId="0" fillId="0" borderId="122" xfId="0" applyNumberFormat="1" applyBorder="1" applyAlignment="1" applyProtection="1">
      <alignment horizontal="right" wrapText="1"/>
      <protection locked="0"/>
    </xf>
    <xf numFmtId="0" fontId="0" fillId="0" borderId="0" xfId="0" applyNumberFormat="1" applyAlignment="1" applyProtection="1">
      <alignment wrapText="1"/>
      <protection locked="0"/>
    </xf>
    <xf numFmtId="0" fontId="0" fillId="0" borderId="122" xfId="0" applyFill="1" applyBorder="1" applyAlignment="1">
      <alignment horizontal="center" vertical="center" wrapText="1"/>
    </xf>
    <xf numFmtId="0" fontId="37" fillId="0" borderId="122" xfId="0" applyFont="1" applyFill="1" applyBorder="1" applyAlignment="1">
      <alignment horizontal="center" vertical="center" wrapText="1"/>
    </xf>
    <xf numFmtId="0" fontId="37" fillId="7" borderId="122" xfId="5" applyFont="1" applyFill="1" applyBorder="1" applyAlignment="1">
      <alignment horizontal="left" wrapText="1"/>
    </xf>
    <xf numFmtId="0" fontId="37" fillId="0" borderId="0" xfId="0" applyFont="1" applyFill="1" applyAlignment="1" applyProtection="1">
      <alignment horizontal="center" vertical="center" wrapText="1"/>
      <protection locked="0"/>
    </xf>
    <xf numFmtId="0" fontId="0" fillId="0" borderId="122" xfId="0" applyBorder="1" applyAlignment="1">
      <alignment vertical="center"/>
    </xf>
    <xf numFmtId="1" fontId="54" fillId="0" borderId="122" xfId="0" applyNumberFormat="1" applyFont="1" applyFill="1" applyBorder="1" applyAlignment="1">
      <alignment horizontal="center" vertical="top" wrapText="1"/>
    </xf>
    <xf numFmtId="1" fontId="54" fillId="0" borderId="122" xfId="0" applyNumberFormat="1" applyFont="1" applyFill="1" applyBorder="1" applyAlignment="1">
      <alignment vertical="top" wrapText="1"/>
    </xf>
    <xf numFmtId="2" fontId="54" fillId="0" borderId="122" xfId="0" applyNumberFormat="1" applyFont="1" applyFill="1" applyBorder="1" applyAlignment="1">
      <alignment vertical="top" wrapText="1"/>
    </xf>
    <xf numFmtId="2" fontId="54" fillId="0" borderId="122" xfId="0" applyNumberFormat="1" applyFont="1" applyFill="1" applyBorder="1" applyAlignment="1">
      <alignment horizontal="left" vertical="top" wrapText="1"/>
    </xf>
    <xf numFmtId="4" fontId="54" fillId="0" borderId="122" xfId="0" applyNumberFormat="1" applyFont="1" applyFill="1" applyBorder="1" applyAlignment="1">
      <alignment horizontal="right" vertical="top" wrapText="1"/>
    </xf>
    <xf numFmtId="14" fontId="54" fillId="0" borderId="122" xfId="0" applyNumberFormat="1" applyFont="1" applyFill="1" applyBorder="1" applyAlignment="1">
      <alignment horizontal="center" vertical="top" wrapText="1"/>
    </xf>
    <xf numFmtId="2" fontId="54" fillId="0" borderId="122" xfId="0" applyNumberFormat="1" applyFont="1" applyFill="1" applyBorder="1" applyAlignment="1">
      <alignment horizontal="center" vertical="top" wrapText="1"/>
    </xf>
    <xf numFmtId="1" fontId="54" fillId="0" borderId="123" xfId="0" applyNumberFormat="1" applyFont="1" applyFill="1" applyBorder="1" applyAlignment="1">
      <alignment horizontal="center" vertical="top" wrapText="1"/>
    </xf>
    <xf numFmtId="1" fontId="54" fillId="0" borderId="115" xfId="0" applyNumberFormat="1" applyFont="1" applyFill="1" applyBorder="1" applyAlignment="1">
      <alignment horizontal="center" vertical="top" wrapText="1"/>
    </xf>
    <xf numFmtId="2" fontId="54" fillId="0" borderId="124" xfId="0" applyNumberFormat="1" applyFont="1" applyFill="1" applyBorder="1" applyAlignment="1">
      <alignment horizontal="center" vertical="top" wrapText="1"/>
    </xf>
    <xf numFmtId="1" fontId="54" fillId="0" borderId="125" xfId="0" applyNumberFormat="1" applyFont="1" applyFill="1" applyBorder="1" applyAlignment="1">
      <alignment horizontal="center" vertical="top" wrapText="1"/>
    </xf>
    <xf numFmtId="0" fontId="37" fillId="0" borderId="115" xfId="0" applyFont="1" applyFill="1" applyBorder="1" applyAlignment="1" applyProtection="1">
      <alignment horizontal="right" wrapText="1"/>
      <protection locked="0"/>
    </xf>
    <xf numFmtId="0" fontId="37" fillId="0" borderId="0" xfId="0" applyFont="1" applyFill="1" applyBorder="1" applyAlignment="1" applyProtection="1">
      <alignment horizontal="center" vertical="center" wrapText="1"/>
      <protection locked="0"/>
    </xf>
    <xf numFmtId="0" fontId="37" fillId="0" borderId="122" xfId="0" applyFont="1" applyFill="1" applyBorder="1" applyAlignment="1" applyProtection="1">
      <alignment horizontal="center" vertical="center" wrapText="1"/>
      <protection locked="0"/>
    </xf>
    <xf numFmtId="0" fontId="37" fillId="0" borderId="0" xfId="0" applyFont="1" applyFill="1" applyAlignment="1" applyProtection="1">
      <alignment wrapText="1"/>
      <protection locked="0"/>
    </xf>
    <xf numFmtId="0" fontId="37" fillId="0" borderId="122" xfId="0" applyNumberFormat="1" applyFont="1" applyFill="1" applyBorder="1" applyAlignment="1">
      <alignment horizontal="center" vertical="center"/>
    </xf>
    <xf numFmtId="0" fontId="37" fillId="0" borderId="122" xfId="0" applyFont="1" applyBorder="1"/>
    <xf numFmtId="0" fontId="0" fillId="0" borderId="122" xfId="0" applyBorder="1"/>
    <xf numFmtId="0" fontId="0" fillId="20" borderId="122" xfId="0" applyFill="1" applyBorder="1"/>
    <xf numFmtId="3" fontId="37" fillId="0" borderId="122" xfId="0" applyNumberFormat="1" applyFont="1" applyFill="1" applyBorder="1" applyAlignment="1" applyProtection="1">
      <alignment horizontal="right" wrapText="1"/>
      <protection locked="0"/>
    </xf>
    <xf numFmtId="0" fontId="46" fillId="0" borderId="122" xfId="0" applyFont="1" applyFill="1" applyBorder="1" applyAlignment="1" applyProtection="1">
      <alignment horizontal="right" wrapText="1"/>
      <protection locked="0"/>
    </xf>
    <xf numFmtId="0" fontId="37" fillId="0" borderId="122" xfId="4" applyFont="1" applyFill="1" applyBorder="1" applyAlignment="1" applyProtection="1">
      <alignment horizontal="left" vertical="top" wrapText="1"/>
      <protection locked="0"/>
    </xf>
    <xf numFmtId="4" fontId="37" fillId="0" borderId="122" xfId="0" applyNumberFormat="1" applyFont="1" applyFill="1" applyBorder="1" applyAlignment="1" applyProtection="1">
      <alignment horizontal="right" wrapText="1"/>
      <protection locked="0"/>
    </xf>
    <xf numFmtId="4" fontId="37" fillId="3" borderId="39" xfId="0" applyNumberFormat="1" applyFont="1" applyFill="1" applyBorder="1" applyAlignment="1" applyProtection="1">
      <alignment horizontal="right" wrapText="1"/>
      <protection locked="0"/>
    </xf>
    <xf numFmtId="0" fontId="75" fillId="0" borderId="122" xfId="4" applyFont="1" applyFill="1" applyBorder="1" applyAlignment="1" applyProtection="1">
      <alignment horizontal="right" wrapText="1"/>
      <protection locked="0"/>
    </xf>
    <xf numFmtId="0" fontId="37" fillId="0" borderId="39" xfId="0" applyFont="1" applyFill="1" applyBorder="1" applyAlignment="1" applyProtection="1">
      <alignment horizontal="right" wrapText="1"/>
      <protection locked="0"/>
    </xf>
    <xf numFmtId="0" fontId="8" fillId="0" borderId="122" xfId="0" applyFont="1" applyFill="1" applyBorder="1" applyAlignment="1"/>
    <xf numFmtId="0" fontId="37" fillId="20" borderId="122" xfId="0" applyFont="1" applyFill="1" applyBorder="1"/>
    <xf numFmtId="0" fontId="37" fillId="0" borderId="122" xfId="4" applyFont="1" applyFill="1" applyBorder="1" applyAlignment="1" applyProtection="1">
      <alignment horizontal="left" wrapText="1"/>
      <protection locked="0"/>
    </xf>
    <xf numFmtId="0" fontId="37" fillId="0" borderId="122" xfId="4" applyFont="1" applyFill="1" applyBorder="1" applyAlignment="1" applyProtection="1">
      <alignment wrapText="1"/>
      <protection locked="0"/>
    </xf>
    <xf numFmtId="0" fontId="37" fillId="20" borderId="122" xfId="0" applyFont="1" applyFill="1" applyBorder="1" applyAlignment="1" applyProtection="1">
      <alignment horizontal="right" wrapText="1"/>
      <protection locked="0"/>
    </xf>
    <xf numFmtId="0" fontId="37" fillId="0" borderId="122" xfId="0" applyFont="1" applyFill="1" applyBorder="1"/>
    <xf numFmtId="0" fontId="0" fillId="0" borderId="122" xfId="0" applyFill="1" applyBorder="1"/>
    <xf numFmtId="0" fontId="0" fillId="0" borderId="122" xfId="0" applyNumberFormat="1" applyFill="1" applyBorder="1" applyAlignment="1" applyProtection="1">
      <alignment horizontal="left" wrapText="1"/>
      <protection locked="0"/>
    </xf>
    <xf numFmtId="0" fontId="0" fillId="0" borderId="122" xfId="0" applyNumberFormat="1" applyBorder="1" applyAlignment="1" applyProtection="1">
      <alignment horizontal="left" wrapText="1"/>
      <protection locked="0"/>
    </xf>
    <xf numFmtId="4" fontId="0" fillId="0" borderId="122" xfId="0" applyNumberFormat="1" applyBorder="1" applyAlignment="1" applyProtection="1">
      <alignment horizontal="right" wrapText="1"/>
      <protection locked="0"/>
    </xf>
    <xf numFmtId="0" fontId="0" fillId="0" borderId="122" xfId="0" applyNumberFormat="1" applyBorder="1" applyAlignment="1" applyProtection="1">
      <alignment horizontal="left" vertical="top" wrapText="1"/>
      <protection locked="0"/>
    </xf>
    <xf numFmtId="0" fontId="0" fillId="0" borderId="122" xfId="0" applyNumberFormat="1" applyFill="1" applyBorder="1" applyAlignment="1" applyProtection="1">
      <alignment horizontal="right" wrapText="1"/>
      <protection locked="0"/>
    </xf>
    <xf numFmtId="0" fontId="37" fillId="0" borderId="122" xfId="0" applyFont="1" applyBorder="1" applyAlignment="1">
      <alignment wrapText="1"/>
    </xf>
    <xf numFmtId="0" fontId="37" fillId="0" borderId="0" xfId="0" applyFont="1" applyAlignment="1">
      <alignment vertical="center" wrapText="1"/>
    </xf>
    <xf numFmtId="0" fontId="11" fillId="3" borderId="0" xfId="5" applyNumberFormat="1" applyFont="1" applyFill="1" applyBorder="1" applyAlignment="1" applyProtection="1">
      <alignment horizontal="left" vertical="center"/>
    </xf>
    <xf numFmtId="0" fontId="11" fillId="6" borderId="122" xfId="0" applyNumberFormat="1" applyFont="1" applyFill="1" applyBorder="1" applyAlignment="1" applyProtection="1">
      <alignment horizontal="center" vertical="center" wrapText="1"/>
      <protection locked="0"/>
    </xf>
    <xf numFmtId="0" fontId="15" fillId="5" borderId="111" xfId="0" applyNumberFormat="1" applyFont="1" applyFill="1" applyBorder="1" applyAlignment="1" applyProtection="1">
      <alignment horizontal="left" vertical="center" wrapText="1"/>
    </xf>
    <xf numFmtId="0" fontId="15" fillId="5" borderId="112" xfId="0" applyNumberFormat="1" applyFont="1" applyFill="1" applyBorder="1" applyAlignment="1" applyProtection="1">
      <alignment horizontal="left" vertical="center" wrapText="1"/>
    </xf>
    <xf numFmtId="0" fontId="15" fillId="5" borderId="0" xfId="0" applyNumberFormat="1" applyFont="1" applyFill="1" applyBorder="1" applyAlignment="1" applyProtection="1">
      <alignment horizontal="left" vertical="center" wrapText="1"/>
    </xf>
    <xf numFmtId="0" fontId="37" fillId="7" borderId="6" xfId="0" applyFont="1" applyFill="1" applyBorder="1" applyAlignment="1">
      <alignment horizontal="center" vertical="top" wrapText="1"/>
    </xf>
    <xf numFmtId="0" fontId="37" fillId="7" borderId="11" xfId="0" applyFont="1" applyFill="1" applyBorder="1" applyAlignment="1">
      <alignment horizontal="center" vertical="top" wrapText="1"/>
    </xf>
    <xf numFmtId="0" fontId="37" fillId="7" borderId="39" xfId="0" applyFont="1" applyFill="1" applyBorder="1" applyAlignment="1">
      <alignment horizontal="center" vertical="top" wrapText="1"/>
    </xf>
    <xf numFmtId="4" fontId="37" fillId="7" borderId="6" xfId="0" applyNumberFormat="1" applyFont="1" applyFill="1" applyBorder="1" applyAlignment="1">
      <alignment horizontal="center" vertical="top" wrapText="1"/>
    </xf>
    <xf numFmtId="4" fontId="37" fillId="7" borderId="11" xfId="0" applyNumberFormat="1" applyFont="1" applyFill="1" applyBorder="1" applyAlignment="1">
      <alignment horizontal="center" vertical="top" wrapText="1"/>
    </xf>
    <xf numFmtId="4" fontId="37" fillId="7" borderId="39" xfId="0" applyNumberFormat="1" applyFont="1" applyFill="1" applyBorder="1" applyAlignment="1">
      <alignment horizontal="center" vertical="top" wrapText="1"/>
    </xf>
    <xf numFmtId="0" fontId="12" fillId="3" borderId="20" xfId="0" applyNumberFormat="1" applyFont="1" applyFill="1" applyBorder="1" applyAlignment="1" applyProtection="1">
      <alignment horizontal="center" vertical="center" wrapText="1"/>
    </xf>
    <xf numFmtId="0" fontId="12" fillId="3" borderId="2" xfId="0" applyNumberFormat="1" applyFont="1" applyFill="1" applyBorder="1" applyAlignment="1" applyProtection="1">
      <alignment horizontal="center" vertical="center" wrapText="1"/>
    </xf>
    <xf numFmtId="0" fontId="12" fillId="3" borderId="6" xfId="0" applyNumberFormat="1" applyFont="1" applyFill="1" applyBorder="1" applyAlignment="1" applyProtection="1">
      <alignment horizontal="center" vertical="center" wrapText="1"/>
    </xf>
    <xf numFmtId="0" fontId="12" fillId="3" borderId="11" xfId="0" applyNumberFormat="1" applyFont="1" applyFill="1" applyBorder="1" applyAlignment="1" applyProtection="1">
      <alignment horizontal="center" vertical="center" wrapText="1"/>
    </xf>
    <xf numFmtId="0" fontId="12" fillId="2" borderId="11" xfId="0" applyNumberFormat="1" applyFont="1" applyFill="1" applyBorder="1" applyAlignment="1" applyProtection="1">
      <alignment horizontal="center" vertical="center" wrapText="1"/>
    </xf>
    <xf numFmtId="49" fontId="12" fillId="2" borderId="11" xfId="0" applyNumberFormat="1" applyFont="1" applyFill="1" applyBorder="1" applyAlignment="1" applyProtection="1">
      <alignment horizontal="center" vertical="center" wrapText="1"/>
    </xf>
    <xf numFmtId="0" fontId="11" fillId="2" borderId="6" xfId="0" applyNumberFormat="1" applyFont="1" applyFill="1" applyBorder="1" applyAlignment="1" applyProtection="1">
      <alignment horizontal="center" vertical="center" wrapText="1"/>
      <protection locked="0"/>
    </xf>
    <xf numFmtId="0" fontId="11" fillId="2" borderId="11" xfId="0" applyNumberFormat="1" applyFont="1" applyFill="1" applyBorder="1" applyAlignment="1" applyProtection="1">
      <alignment horizontal="center" vertical="center" wrapText="1"/>
      <protection locked="0"/>
    </xf>
    <xf numFmtId="0" fontId="12" fillId="8" borderId="12" xfId="0" applyNumberFormat="1" applyFont="1" applyFill="1" applyBorder="1" applyAlignment="1" applyProtection="1">
      <alignment horizontal="center" vertical="center" wrapText="1"/>
    </xf>
    <xf numFmtId="0" fontId="12" fillId="8" borderId="13" xfId="0" applyNumberFormat="1" applyFont="1" applyFill="1" applyBorder="1" applyAlignment="1" applyProtection="1">
      <alignment horizontal="center" vertical="center" wrapText="1"/>
    </xf>
    <xf numFmtId="0" fontId="12" fillId="8" borderId="14" xfId="0" applyNumberFormat="1" applyFont="1" applyFill="1" applyBorder="1" applyAlignment="1" applyProtection="1">
      <alignment horizontal="center" vertical="center" wrapText="1"/>
    </xf>
    <xf numFmtId="0" fontId="12" fillId="2" borderId="12" xfId="0" applyNumberFormat="1" applyFont="1" applyFill="1" applyBorder="1" applyAlignment="1" applyProtection="1">
      <alignment horizontal="left" vertical="center" wrapText="1"/>
      <protection locked="0"/>
    </xf>
    <xf numFmtId="0" fontId="12" fillId="2" borderId="13" xfId="0" applyNumberFormat="1" applyFont="1" applyFill="1" applyBorder="1" applyAlignment="1" applyProtection="1">
      <alignment horizontal="left" vertical="center" wrapText="1"/>
      <protection locked="0"/>
    </xf>
    <xf numFmtId="0" fontId="12" fillId="2" borderId="14" xfId="0" applyNumberFormat="1" applyFont="1" applyFill="1" applyBorder="1" applyAlignment="1" applyProtection="1">
      <alignment horizontal="left" vertical="center" wrapText="1"/>
      <protection locked="0"/>
    </xf>
    <xf numFmtId="0" fontId="11" fillId="3" borderId="6" xfId="0" applyNumberFormat="1" applyFont="1" applyFill="1" applyBorder="1" applyAlignment="1" applyProtection="1">
      <alignment horizontal="center" vertical="center" wrapText="1"/>
      <protection locked="0"/>
    </xf>
    <xf numFmtId="0" fontId="11" fillId="3" borderId="11" xfId="0" applyNumberFormat="1" applyFont="1" applyFill="1" applyBorder="1" applyAlignment="1" applyProtection="1">
      <alignment horizontal="center" vertical="center" wrapText="1"/>
      <protection locked="0"/>
    </xf>
    <xf numFmtId="0" fontId="11" fillId="0" borderId="0" xfId="0" applyNumberFormat="1" applyFont="1" applyFill="1" applyBorder="1" applyAlignment="1" applyProtection="1">
      <alignment horizontal="center"/>
      <protection locked="0"/>
    </xf>
    <xf numFmtId="0" fontId="12" fillId="8" borderId="6" xfId="0" applyNumberFormat="1" applyFont="1" applyFill="1" applyBorder="1" applyAlignment="1" applyProtection="1">
      <alignment horizontal="center" vertical="center" wrapText="1"/>
    </xf>
    <xf numFmtId="0" fontId="12" fillId="8" borderId="11" xfId="0" applyNumberFormat="1" applyFont="1" applyFill="1" applyBorder="1" applyAlignment="1" applyProtection="1">
      <alignment horizontal="center" vertical="center" wrapText="1"/>
    </xf>
    <xf numFmtId="0" fontId="11" fillId="3" borderId="11" xfId="0" applyNumberFormat="1" applyFont="1" applyFill="1" applyBorder="1" applyAlignment="1" applyProtection="1">
      <alignment horizontal="center" vertical="center" wrapText="1"/>
    </xf>
    <xf numFmtId="0" fontId="11" fillId="3" borderId="12" xfId="0" applyNumberFormat="1" applyFont="1" applyFill="1" applyBorder="1" applyAlignment="1" applyProtection="1">
      <alignment horizontal="center" vertical="center" wrapText="1"/>
      <protection locked="0"/>
    </xf>
    <xf numFmtId="0" fontId="11" fillId="3" borderId="13" xfId="0" applyNumberFormat="1" applyFont="1" applyFill="1" applyBorder="1" applyAlignment="1" applyProtection="1">
      <alignment horizontal="center" vertical="center" wrapText="1"/>
      <protection locked="0"/>
    </xf>
    <xf numFmtId="0" fontId="11" fillId="3" borderId="14" xfId="0" applyNumberFormat="1" applyFont="1" applyFill="1" applyBorder="1" applyAlignment="1" applyProtection="1">
      <alignment horizontal="center" vertical="center" wrapText="1"/>
      <protection locked="0"/>
    </xf>
    <xf numFmtId="0" fontId="11" fillId="3" borderId="3" xfId="0" applyNumberFormat="1" applyFont="1" applyFill="1" applyBorder="1" applyAlignment="1" applyProtection="1">
      <alignment horizontal="center" vertical="center" wrapText="1"/>
      <protection locked="0"/>
    </xf>
    <xf numFmtId="0" fontId="11" fillId="8" borderId="6" xfId="0" applyNumberFormat="1" applyFont="1" applyFill="1" applyBorder="1" applyAlignment="1" applyProtection="1">
      <alignment horizontal="center" vertical="center" wrapText="1"/>
      <protection locked="0"/>
    </xf>
    <xf numFmtId="0" fontId="11" fillId="8" borderId="11" xfId="0" applyNumberFormat="1" applyFont="1" applyFill="1" applyBorder="1" applyAlignment="1" applyProtection="1">
      <alignment horizontal="center" vertical="center" wrapText="1"/>
      <protection locked="0"/>
    </xf>
    <xf numFmtId="0" fontId="12" fillId="3" borderId="17"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11" fillId="6" borderId="27" xfId="0" applyNumberFormat="1" applyFont="1" applyFill="1" applyBorder="1" applyAlignment="1" applyProtection="1">
      <alignment horizontal="center" vertical="center" wrapText="1"/>
      <protection locked="0"/>
    </xf>
    <xf numFmtId="0" fontId="11" fillId="6" borderId="28" xfId="0" applyNumberFormat="1" applyFont="1" applyFill="1" applyBorder="1" applyAlignment="1" applyProtection="1">
      <alignment horizontal="center" vertical="center" wrapText="1"/>
      <protection locked="0"/>
    </xf>
    <xf numFmtId="0" fontId="11" fillId="6" borderId="29" xfId="0" applyNumberFormat="1" applyFont="1" applyFill="1" applyBorder="1" applyAlignment="1" applyProtection="1">
      <alignment horizontal="center" vertical="center" wrapText="1"/>
      <protection locked="0"/>
    </xf>
    <xf numFmtId="0" fontId="47" fillId="7" borderId="78" xfId="0" applyFont="1" applyFill="1" applyBorder="1" applyAlignment="1" applyProtection="1">
      <alignment horizontal="right" vertical="center" wrapText="1"/>
      <protection locked="0"/>
    </xf>
    <xf numFmtId="0" fontId="47" fillId="7" borderId="11" xfId="0" applyFont="1" applyFill="1" applyBorder="1" applyAlignment="1" applyProtection="1">
      <alignment horizontal="right" vertical="center" wrapText="1"/>
      <protection locked="0"/>
    </xf>
    <xf numFmtId="0" fontId="47" fillId="7" borderId="39" xfId="0" applyFont="1" applyFill="1" applyBorder="1" applyAlignment="1" applyProtection="1">
      <alignment horizontal="right" vertical="center" wrapText="1"/>
      <protection locked="0"/>
    </xf>
    <xf numFmtId="0" fontId="11" fillId="6" borderId="113" xfId="0" applyNumberFormat="1" applyFont="1" applyFill="1" applyBorder="1" applyAlignment="1" applyProtection="1">
      <alignment horizontal="center" vertical="center" wrapText="1"/>
      <protection locked="0"/>
    </xf>
    <xf numFmtId="0" fontId="11" fillId="6" borderId="26" xfId="0" applyNumberFormat="1" applyFont="1" applyFill="1" applyBorder="1" applyAlignment="1" applyProtection="1">
      <alignment horizontal="center" vertical="center" wrapText="1"/>
      <protection locked="0"/>
    </xf>
    <xf numFmtId="0" fontId="11" fillId="6" borderId="16" xfId="0" applyNumberFormat="1" applyFont="1" applyFill="1" applyBorder="1" applyAlignment="1" applyProtection="1">
      <alignment horizontal="center" vertical="center" wrapText="1"/>
      <protection locked="0"/>
    </xf>
    <xf numFmtId="0" fontId="47" fillId="7" borderId="11" xfId="0" applyFont="1" applyFill="1" applyBorder="1" applyAlignment="1">
      <alignment vertical="center" wrapText="1"/>
    </xf>
    <xf numFmtId="0" fontId="47" fillId="7" borderId="39" xfId="0" applyFont="1" applyFill="1" applyBorder="1" applyAlignment="1">
      <alignment vertical="center" wrapText="1"/>
    </xf>
    <xf numFmtId="0" fontId="47" fillId="7" borderId="78" xfId="0" applyNumberFormat="1" applyFont="1" applyFill="1" applyBorder="1" applyAlignment="1">
      <alignment horizontal="center" vertical="top" wrapText="1"/>
    </xf>
    <xf numFmtId="0" fontId="47" fillId="7" borderId="11" xfId="0" applyFont="1" applyFill="1" applyBorder="1" applyAlignment="1">
      <alignment horizontal="center" wrapText="1"/>
    </xf>
    <xf numFmtId="0" fontId="47" fillId="7" borderId="39" xfId="0" applyFont="1" applyFill="1" applyBorder="1" applyAlignment="1">
      <alignment horizontal="center" wrapText="1"/>
    </xf>
    <xf numFmtId="0" fontId="47" fillId="7" borderId="79" xfId="0" applyFont="1" applyFill="1" applyBorder="1" applyAlignment="1" applyProtection="1">
      <alignment horizontal="right" vertical="center" wrapText="1"/>
      <protection locked="0"/>
    </xf>
    <xf numFmtId="49" fontId="47" fillId="7" borderId="78" xfId="0" applyNumberFormat="1" applyFont="1" applyFill="1" applyBorder="1" applyAlignment="1" applyProtection="1">
      <alignment horizontal="right" vertical="center" wrapText="1"/>
      <protection locked="0"/>
    </xf>
    <xf numFmtId="49" fontId="47" fillId="7" borderId="11" xfId="0" applyNumberFormat="1" applyFont="1" applyFill="1" applyBorder="1" applyAlignment="1" applyProtection="1">
      <alignment horizontal="right" vertical="center" wrapText="1"/>
      <protection locked="0"/>
    </xf>
    <xf numFmtId="49" fontId="47" fillId="7" borderId="39" xfId="0" applyNumberFormat="1" applyFont="1" applyFill="1" applyBorder="1" applyAlignment="1" applyProtection="1">
      <alignment horizontal="right" vertical="center" wrapText="1"/>
      <protection locked="0"/>
    </xf>
    <xf numFmtId="3" fontId="47" fillId="7" borderId="78" xfId="0" applyNumberFormat="1" applyFont="1" applyFill="1" applyBorder="1" applyAlignment="1" applyProtection="1">
      <alignment horizontal="right" vertical="center" wrapText="1"/>
      <protection locked="0"/>
    </xf>
    <xf numFmtId="3" fontId="47" fillId="7" borderId="11" xfId="0" applyNumberFormat="1" applyFont="1" applyFill="1" applyBorder="1" applyAlignment="1" applyProtection="1">
      <alignment horizontal="right" vertical="center" wrapText="1"/>
      <protection locked="0"/>
    </xf>
    <xf numFmtId="3" fontId="47" fillId="7" borderId="39" xfId="0" applyNumberFormat="1" applyFont="1" applyFill="1" applyBorder="1" applyAlignment="1" applyProtection="1">
      <alignment horizontal="right" vertical="center" wrapText="1"/>
      <protection locked="0"/>
    </xf>
    <xf numFmtId="0" fontId="21" fillId="0" borderId="18" xfId="6" applyNumberFormat="1" applyFont="1" applyFill="1" applyBorder="1" applyAlignment="1" applyProtection="1">
      <alignment horizontal="left" vertical="top" wrapText="1"/>
    </xf>
    <xf numFmtId="0" fontId="21" fillId="0" borderId="0" xfId="6" applyNumberFormat="1" applyFont="1" applyFill="1" applyBorder="1" applyAlignment="1" applyProtection="1">
      <alignment horizontal="left" vertical="top" wrapText="1"/>
    </xf>
  </cellXfs>
  <cellStyles count="30">
    <cellStyle name="Dobro" xfId="19" builtinId="26"/>
    <cellStyle name="Excel Built-in Explanatory Text" xfId="2" xr:uid="{00000000-0005-0000-0000-000001000000}"/>
    <cellStyle name="Hiperpovezava" xfId="4" builtinId="8"/>
    <cellStyle name="Hyperlink 2" xfId="22" xr:uid="{00000000-0005-0000-0000-000003000000}"/>
    <cellStyle name="Navadno" xfId="0" builtinId="0"/>
    <cellStyle name="Navadno 2" xfId="5" xr:uid="{00000000-0005-0000-0000-000005000000}"/>
    <cellStyle name="Navadno 2 2" xfId="24" xr:uid="{00000000-0005-0000-0000-000006000000}"/>
    <cellStyle name="Navadno 3" xfId="20" xr:uid="{00000000-0005-0000-0000-000007000000}"/>
    <cellStyle name="Navadno 4" xfId="25" xr:uid="{00000000-0005-0000-0000-000008000000}"/>
    <cellStyle name="Navadno_List1" xfId="21" xr:uid="{00000000-0005-0000-0000-000009000000}"/>
    <cellStyle name="Normal 2" xfId="6" xr:uid="{00000000-0005-0000-0000-00000A000000}"/>
    <cellStyle name="Normal 2 2" xfId="7" xr:uid="{00000000-0005-0000-0000-00000B000000}"/>
    <cellStyle name="Normal 2 2 2" xfId="8" xr:uid="{00000000-0005-0000-0000-00000C000000}"/>
    <cellStyle name="Normal 2 2 3" xfId="9" xr:uid="{00000000-0005-0000-0000-00000D000000}"/>
    <cellStyle name="Normal 2 2 4" xfId="10" xr:uid="{00000000-0005-0000-0000-00000E000000}"/>
    <cellStyle name="Normal 2 3" xfId="11" xr:uid="{00000000-0005-0000-0000-00000F000000}"/>
    <cellStyle name="Normal 2 4" xfId="12" xr:uid="{00000000-0005-0000-0000-000010000000}"/>
    <cellStyle name="Normal 2 5" xfId="13" xr:uid="{00000000-0005-0000-0000-000011000000}"/>
    <cellStyle name="Normal 3" xfId="14" xr:uid="{00000000-0005-0000-0000-000012000000}"/>
    <cellStyle name="Normal 3 2" xfId="15" xr:uid="{00000000-0005-0000-0000-000013000000}"/>
    <cellStyle name="Normal 3 2 2" xfId="29" xr:uid="{00000000-0005-0000-0000-000014000000}"/>
    <cellStyle name="Normal 4" xfId="16" xr:uid="{00000000-0005-0000-0000-000015000000}"/>
    <cellStyle name="Normal 4 2" xfId="27" xr:uid="{00000000-0005-0000-0000-000016000000}"/>
    <cellStyle name="Normal 5" xfId="17" xr:uid="{00000000-0005-0000-0000-000017000000}"/>
    <cellStyle name="Normal 7" xfId="28" xr:uid="{00000000-0005-0000-0000-000018000000}"/>
    <cellStyle name="Normal_centri-plani-2000-IC Planta" xfId="26" xr:uid="{00000000-0005-0000-0000-000019000000}"/>
    <cellStyle name="Normal_List1" xfId="23" xr:uid="{00000000-0005-0000-0000-00001A000000}"/>
    <cellStyle name="Odstotek" xfId="18" builtinId="5"/>
    <cellStyle name="Pojasnjevalno besedilo" xfId="3" builtinId="53"/>
    <cellStyle name="Vejica" xfId="1"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8</xdr:col>
      <xdr:colOff>564812</xdr:colOff>
      <xdr:row>707</xdr:row>
      <xdr:rowOff>0</xdr:rowOff>
    </xdr:from>
    <xdr:ext cx="184731" cy="271710"/>
    <xdr:sp macro="" textlink="">
      <xdr:nvSpPr>
        <xdr:cNvPr id="2" name="PoljeZBesedilom 2">
          <a:extLst>
            <a:ext uri="{FF2B5EF4-FFF2-40B4-BE49-F238E27FC236}">
              <a16:creationId xmlns:a16="http://schemas.microsoft.com/office/drawing/2014/main" id="{00000000-0008-0000-0200-000002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3" name="PoljeZBesedilom 566">
          <a:extLst>
            <a:ext uri="{FF2B5EF4-FFF2-40B4-BE49-F238E27FC236}">
              <a16:creationId xmlns:a16="http://schemas.microsoft.com/office/drawing/2014/main" id="{00000000-0008-0000-0200-000003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4" name="PoljeZBesedilom 2">
          <a:extLst>
            <a:ext uri="{FF2B5EF4-FFF2-40B4-BE49-F238E27FC236}">
              <a16:creationId xmlns:a16="http://schemas.microsoft.com/office/drawing/2014/main" id="{00000000-0008-0000-0200-000004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5" name="PoljeZBesedilom 2">
          <a:extLst>
            <a:ext uri="{FF2B5EF4-FFF2-40B4-BE49-F238E27FC236}">
              <a16:creationId xmlns:a16="http://schemas.microsoft.com/office/drawing/2014/main" id="{00000000-0008-0000-0200-000005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6" name="PoljeZBesedilom 2">
          <a:extLst>
            <a:ext uri="{FF2B5EF4-FFF2-40B4-BE49-F238E27FC236}">
              <a16:creationId xmlns:a16="http://schemas.microsoft.com/office/drawing/2014/main" id="{00000000-0008-0000-0200-000006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7" name="PoljeZBesedilom 2">
          <a:extLst>
            <a:ext uri="{FF2B5EF4-FFF2-40B4-BE49-F238E27FC236}">
              <a16:creationId xmlns:a16="http://schemas.microsoft.com/office/drawing/2014/main" id="{00000000-0008-0000-0200-000007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8" name="PoljeZBesedilom 2">
          <a:extLst>
            <a:ext uri="{FF2B5EF4-FFF2-40B4-BE49-F238E27FC236}">
              <a16:creationId xmlns:a16="http://schemas.microsoft.com/office/drawing/2014/main" id="{00000000-0008-0000-0200-000008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9" name="PoljeZBesedilom 572">
          <a:extLst>
            <a:ext uri="{FF2B5EF4-FFF2-40B4-BE49-F238E27FC236}">
              <a16:creationId xmlns:a16="http://schemas.microsoft.com/office/drawing/2014/main" id="{00000000-0008-0000-0200-000009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0" name="PoljeZBesedilom 2">
          <a:extLst>
            <a:ext uri="{FF2B5EF4-FFF2-40B4-BE49-F238E27FC236}">
              <a16:creationId xmlns:a16="http://schemas.microsoft.com/office/drawing/2014/main" id="{00000000-0008-0000-0200-00000A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1" name="PoljeZBesedilom 2">
          <a:extLst>
            <a:ext uri="{FF2B5EF4-FFF2-40B4-BE49-F238E27FC236}">
              <a16:creationId xmlns:a16="http://schemas.microsoft.com/office/drawing/2014/main" id="{00000000-0008-0000-0200-00000B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2" name="PoljeZBesedilom 2">
          <a:extLst>
            <a:ext uri="{FF2B5EF4-FFF2-40B4-BE49-F238E27FC236}">
              <a16:creationId xmlns:a16="http://schemas.microsoft.com/office/drawing/2014/main" id="{00000000-0008-0000-0200-00000C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3" name="PoljeZBesedilom 2">
          <a:extLst>
            <a:ext uri="{FF2B5EF4-FFF2-40B4-BE49-F238E27FC236}">
              <a16:creationId xmlns:a16="http://schemas.microsoft.com/office/drawing/2014/main" id="{00000000-0008-0000-0200-00000D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4" name="PoljeZBesedilom 2">
          <a:extLst>
            <a:ext uri="{FF2B5EF4-FFF2-40B4-BE49-F238E27FC236}">
              <a16:creationId xmlns:a16="http://schemas.microsoft.com/office/drawing/2014/main" id="{00000000-0008-0000-0200-00000E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5" name="PoljeZBesedilom 578">
          <a:extLst>
            <a:ext uri="{FF2B5EF4-FFF2-40B4-BE49-F238E27FC236}">
              <a16:creationId xmlns:a16="http://schemas.microsoft.com/office/drawing/2014/main" id="{00000000-0008-0000-0200-00000F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6" name="PoljeZBesedilom 2">
          <a:extLst>
            <a:ext uri="{FF2B5EF4-FFF2-40B4-BE49-F238E27FC236}">
              <a16:creationId xmlns:a16="http://schemas.microsoft.com/office/drawing/2014/main" id="{00000000-0008-0000-0200-000010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7" name="PoljeZBesedilom 2">
          <a:extLst>
            <a:ext uri="{FF2B5EF4-FFF2-40B4-BE49-F238E27FC236}">
              <a16:creationId xmlns:a16="http://schemas.microsoft.com/office/drawing/2014/main" id="{00000000-0008-0000-0200-000011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8" name="PoljeZBesedilom 2">
          <a:extLst>
            <a:ext uri="{FF2B5EF4-FFF2-40B4-BE49-F238E27FC236}">
              <a16:creationId xmlns:a16="http://schemas.microsoft.com/office/drawing/2014/main" id="{00000000-0008-0000-0200-000012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9" name="PoljeZBesedilom 2">
          <a:extLst>
            <a:ext uri="{FF2B5EF4-FFF2-40B4-BE49-F238E27FC236}">
              <a16:creationId xmlns:a16="http://schemas.microsoft.com/office/drawing/2014/main" id="{00000000-0008-0000-0200-000013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20" name="PoljeZBesedilom 2">
          <a:extLst>
            <a:ext uri="{FF2B5EF4-FFF2-40B4-BE49-F238E27FC236}">
              <a16:creationId xmlns:a16="http://schemas.microsoft.com/office/drawing/2014/main" id="{00000000-0008-0000-0200-000014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21" name="PoljeZBesedilom 584">
          <a:extLst>
            <a:ext uri="{FF2B5EF4-FFF2-40B4-BE49-F238E27FC236}">
              <a16:creationId xmlns:a16="http://schemas.microsoft.com/office/drawing/2014/main" id="{00000000-0008-0000-0200-000015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22" name="PoljeZBesedilom 2">
          <a:extLst>
            <a:ext uri="{FF2B5EF4-FFF2-40B4-BE49-F238E27FC236}">
              <a16:creationId xmlns:a16="http://schemas.microsoft.com/office/drawing/2014/main" id="{00000000-0008-0000-0200-000016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23" name="PoljeZBesedilom 2">
          <a:extLst>
            <a:ext uri="{FF2B5EF4-FFF2-40B4-BE49-F238E27FC236}">
              <a16:creationId xmlns:a16="http://schemas.microsoft.com/office/drawing/2014/main" id="{00000000-0008-0000-0200-000017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24" name="PoljeZBesedilom 2">
          <a:extLst>
            <a:ext uri="{FF2B5EF4-FFF2-40B4-BE49-F238E27FC236}">
              <a16:creationId xmlns:a16="http://schemas.microsoft.com/office/drawing/2014/main" id="{00000000-0008-0000-0200-000018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25" name="PoljeZBesedilom 2">
          <a:extLst>
            <a:ext uri="{FF2B5EF4-FFF2-40B4-BE49-F238E27FC236}">
              <a16:creationId xmlns:a16="http://schemas.microsoft.com/office/drawing/2014/main" id="{00000000-0008-0000-0200-000019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6" name="PoljeZBesedilom 2">
          <a:extLst>
            <a:ext uri="{FF2B5EF4-FFF2-40B4-BE49-F238E27FC236}">
              <a16:creationId xmlns:a16="http://schemas.microsoft.com/office/drawing/2014/main" id="{00000000-0008-0000-0200-00001A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7" name="PoljeZBesedilom 590">
          <a:extLst>
            <a:ext uri="{FF2B5EF4-FFF2-40B4-BE49-F238E27FC236}">
              <a16:creationId xmlns:a16="http://schemas.microsoft.com/office/drawing/2014/main" id="{00000000-0008-0000-0200-00001B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8" name="PoljeZBesedilom 2">
          <a:extLst>
            <a:ext uri="{FF2B5EF4-FFF2-40B4-BE49-F238E27FC236}">
              <a16:creationId xmlns:a16="http://schemas.microsoft.com/office/drawing/2014/main" id="{00000000-0008-0000-0200-00001C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9" name="PoljeZBesedilom 2">
          <a:extLst>
            <a:ext uri="{FF2B5EF4-FFF2-40B4-BE49-F238E27FC236}">
              <a16:creationId xmlns:a16="http://schemas.microsoft.com/office/drawing/2014/main" id="{00000000-0008-0000-0200-00001D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30" name="PoljeZBesedilom 2">
          <a:extLst>
            <a:ext uri="{FF2B5EF4-FFF2-40B4-BE49-F238E27FC236}">
              <a16:creationId xmlns:a16="http://schemas.microsoft.com/office/drawing/2014/main" id="{00000000-0008-0000-0200-00001E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31" name="PoljeZBesedilom 2">
          <a:extLst>
            <a:ext uri="{FF2B5EF4-FFF2-40B4-BE49-F238E27FC236}">
              <a16:creationId xmlns:a16="http://schemas.microsoft.com/office/drawing/2014/main" id="{00000000-0008-0000-0200-00001F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32" name="PoljeZBesedilom 2">
          <a:extLst>
            <a:ext uri="{FF2B5EF4-FFF2-40B4-BE49-F238E27FC236}">
              <a16:creationId xmlns:a16="http://schemas.microsoft.com/office/drawing/2014/main" id="{00000000-0008-0000-0200-000020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33" name="PoljeZBesedilom 596">
          <a:extLst>
            <a:ext uri="{FF2B5EF4-FFF2-40B4-BE49-F238E27FC236}">
              <a16:creationId xmlns:a16="http://schemas.microsoft.com/office/drawing/2014/main" id="{00000000-0008-0000-0200-000021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34" name="PoljeZBesedilom 2">
          <a:extLst>
            <a:ext uri="{FF2B5EF4-FFF2-40B4-BE49-F238E27FC236}">
              <a16:creationId xmlns:a16="http://schemas.microsoft.com/office/drawing/2014/main" id="{00000000-0008-0000-0200-000022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35" name="PoljeZBesedilom 2">
          <a:extLst>
            <a:ext uri="{FF2B5EF4-FFF2-40B4-BE49-F238E27FC236}">
              <a16:creationId xmlns:a16="http://schemas.microsoft.com/office/drawing/2014/main" id="{00000000-0008-0000-0200-000023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36" name="PoljeZBesedilom 2">
          <a:extLst>
            <a:ext uri="{FF2B5EF4-FFF2-40B4-BE49-F238E27FC236}">
              <a16:creationId xmlns:a16="http://schemas.microsoft.com/office/drawing/2014/main" id="{00000000-0008-0000-0200-000024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37" name="PoljeZBesedilom 2">
          <a:extLst>
            <a:ext uri="{FF2B5EF4-FFF2-40B4-BE49-F238E27FC236}">
              <a16:creationId xmlns:a16="http://schemas.microsoft.com/office/drawing/2014/main" id="{00000000-0008-0000-0200-000025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38" name="PoljeZBesedilom 2">
          <a:extLst>
            <a:ext uri="{FF2B5EF4-FFF2-40B4-BE49-F238E27FC236}">
              <a16:creationId xmlns:a16="http://schemas.microsoft.com/office/drawing/2014/main" id="{00000000-0008-0000-0200-000026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39" name="PoljeZBesedilom 602">
          <a:extLst>
            <a:ext uri="{FF2B5EF4-FFF2-40B4-BE49-F238E27FC236}">
              <a16:creationId xmlns:a16="http://schemas.microsoft.com/office/drawing/2014/main" id="{00000000-0008-0000-0200-000027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40" name="PoljeZBesedilom 2">
          <a:extLst>
            <a:ext uri="{FF2B5EF4-FFF2-40B4-BE49-F238E27FC236}">
              <a16:creationId xmlns:a16="http://schemas.microsoft.com/office/drawing/2014/main" id="{00000000-0008-0000-0200-000028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41" name="PoljeZBesedilom 2">
          <a:extLst>
            <a:ext uri="{FF2B5EF4-FFF2-40B4-BE49-F238E27FC236}">
              <a16:creationId xmlns:a16="http://schemas.microsoft.com/office/drawing/2014/main" id="{00000000-0008-0000-0200-000029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42" name="PoljeZBesedilom 2">
          <a:extLst>
            <a:ext uri="{FF2B5EF4-FFF2-40B4-BE49-F238E27FC236}">
              <a16:creationId xmlns:a16="http://schemas.microsoft.com/office/drawing/2014/main" id="{00000000-0008-0000-0200-00002A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43" name="PoljeZBesedilom 2">
          <a:extLst>
            <a:ext uri="{FF2B5EF4-FFF2-40B4-BE49-F238E27FC236}">
              <a16:creationId xmlns:a16="http://schemas.microsoft.com/office/drawing/2014/main" id="{00000000-0008-0000-0200-00002B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44" name="PoljeZBesedilom 2">
          <a:extLst>
            <a:ext uri="{FF2B5EF4-FFF2-40B4-BE49-F238E27FC236}">
              <a16:creationId xmlns:a16="http://schemas.microsoft.com/office/drawing/2014/main" id="{00000000-0008-0000-0200-00002C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45" name="PoljeZBesedilom 608">
          <a:extLst>
            <a:ext uri="{FF2B5EF4-FFF2-40B4-BE49-F238E27FC236}">
              <a16:creationId xmlns:a16="http://schemas.microsoft.com/office/drawing/2014/main" id="{00000000-0008-0000-0200-00002D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46" name="PoljeZBesedilom 2">
          <a:extLst>
            <a:ext uri="{FF2B5EF4-FFF2-40B4-BE49-F238E27FC236}">
              <a16:creationId xmlns:a16="http://schemas.microsoft.com/office/drawing/2014/main" id="{00000000-0008-0000-0200-00002E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47" name="PoljeZBesedilom 2">
          <a:extLst>
            <a:ext uri="{FF2B5EF4-FFF2-40B4-BE49-F238E27FC236}">
              <a16:creationId xmlns:a16="http://schemas.microsoft.com/office/drawing/2014/main" id="{00000000-0008-0000-0200-00002F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48" name="PoljeZBesedilom 2">
          <a:extLst>
            <a:ext uri="{FF2B5EF4-FFF2-40B4-BE49-F238E27FC236}">
              <a16:creationId xmlns:a16="http://schemas.microsoft.com/office/drawing/2014/main" id="{00000000-0008-0000-0200-000030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49" name="PoljeZBesedilom 2">
          <a:extLst>
            <a:ext uri="{FF2B5EF4-FFF2-40B4-BE49-F238E27FC236}">
              <a16:creationId xmlns:a16="http://schemas.microsoft.com/office/drawing/2014/main" id="{00000000-0008-0000-0200-000031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50" name="PoljeZBesedilom 613">
          <a:extLst>
            <a:ext uri="{FF2B5EF4-FFF2-40B4-BE49-F238E27FC236}">
              <a16:creationId xmlns:a16="http://schemas.microsoft.com/office/drawing/2014/main" id="{00000000-0008-0000-0200-000032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51" name="PoljeZBesedilom 2">
          <a:extLst>
            <a:ext uri="{FF2B5EF4-FFF2-40B4-BE49-F238E27FC236}">
              <a16:creationId xmlns:a16="http://schemas.microsoft.com/office/drawing/2014/main" id="{00000000-0008-0000-0200-000033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52" name="PoljeZBesedilom 2">
          <a:extLst>
            <a:ext uri="{FF2B5EF4-FFF2-40B4-BE49-F238E27FC236}">
              <a16:creationId xmlns:a16="http://schemas.microsoft.com/office/drawing/2014/main" id="{00000000-0008-0000-0200-000034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53" name="PoljeZBesedilom 2">
          <a:extLst>
            <a:ext uri="{FF2B5EF4-FFF2-40B4-BE49-F238E27FC236}">
              <a16:creationId xmlns:a16="http://schemas.microsoft.com/office/drawing/2014/main" id="{00000000-0008-0000-0200-000035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54" name="PoljeZBesedilom 2">
          <a:extLst>
            <a:ext uri="{FF2B5EF4-FFF2-40B4-BE49-F238E27FC236}">
              <a16:creationId xmlns:a16="http://schemas.microsoft.com/office/drawing/2014/main" id="{00000000-0008-0000-0200-000036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55" name="PoljeZBesedilom 2">
          <a:extLst>
            <a:ext uri="{FF2B5EF4-FFF2-40B4-BE49-F238E27FC236}">
              <a16:creationId xmlns:a16="http://schemas.microsoft.com/office/drawing/2014/main" id="{00000000-0008-0000-0200-000037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56" name="PoljeZBesedilom 619">
          <a:extLst>
            <a:ext uri="{FF2B5EF4-FFF2-40B4-BE49-F238E27FC236}">
              <a16:creationId xmlns:a16="http://schemas.microsoft.com/office/drawing/2014/main" id="{00000000-0008-0000-0200-000038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57" name="PoljeZBesedilom 2">
          <a:extLst>
            <a:ext uri="{FF2B5EF4-FFF2-40B4-BE49-F238E27FC236}">
              <a16:creationId xmlns:a16="http://schemas.microsoft.com/office/drawing/2014/main" id="{00000000-0008-0000-0200-000039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58" name="PoljeZBesedilom 2">
          <a:extLst>
            <a:ext uri="{FF2B5EF4-FFF2-40B4-BE49-F238E27FC236}">
              <a16:creationId xmlns:a16="http://schemas.microsoft.com/office/drawing/2014/main" id="{00000000-0008-0000-0200-00003A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59" name="PoljeZBesedilom 2">
          <a:extLst>
            <a:ext uri="{FF2B5EF4-FFF2-40B4-BE49-F238E27FC236}">
              <a16:creationId xmlns:a16="http://schemas.microsoft.com/office/drawing/2014/main" id="{00000000-0008-0000-0200-00003B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60" name="PoljeZBesedilom 2">
          <a:extLst>
            <a:ext uri="{FF2B5EF4-FFF2-40B4-BE49-F238E27FC236}">
              <a16:creationId xmlns:a16="http://schemas.microsoft.com/office/drawing/2014/main" id="{00000000-0008-0000-0200-00003C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61" name="PoljeZBesedilom 2">
          <a:extLst>
            <a:ext uri="{FF2B5EF4-FFF2-40B4-BE49-F238E27FC236}">
              <a16:creationId xmlns:a16="http://schemas.microsoft.com/office/drawing/2014/main" id="{00000000-0008-0000-0200-00003D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62" name="PoljeZBesedilom 625">
          <a:extLst>
            <a:ext uri="{FF2B5EF4-FFF2-40B4-BE49-F238E27FC236}">
              <a16:creationId xmlns:a16="http://schemas.microsoft.com/office/drawing/2014/main" id="{00000000-0008-0000-0200-00003E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63" name="PoljeZBesedilom 2">
          <a:extLst>
            <a:ext uri="{FF2B5EF4-FFF2-40B4-BE49-F238E27FC236}">
              <a16:creationId xmlns:a16="http://schemas.microsoft.com/office/drawing/2014/main" id="{00000000-0008-0000-0200-00003F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64" name="PoljeZBesedilom 2">
          <a:extLst>
            <a:ext uri="{FF2B5EF4-FFF2-40B4-BE49-F238E27FC236}">
              <a16:creationId xmlns:a16="http://schemas.microsoft.com/office/drawing/2014/main" id="{00000000-0008-0000-0200-000040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65" name="PoljeZBesedilom 2">
          <a:extLst>
            <a:ext uri="{FF2B5EF4-FFF2-40B4-BE49-F238E27FC236}">
              <a16:creationId xmlns:a16="http://schemas.microsoft.com/office/drawing/2014/main" id="{00000000-0008-0000-0200-000041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66" name="PoljeZBesedilom 2">
          <a:extLst>
            <a:ext uri="{FF2B5EF4-FFF2-40B4-BE49-F238E27FC236}">
              <a16:creationId xmlns:a16="http://schemas.microsoft.com/office/drawing/2014/main" id="{00000000-0008-0000-0200-000042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67" name="PoljeZBesedilom 2">
          <a:extLst>
            <a:ext uri="{FF2B5EF4-FFF2-40B4-BE49-F238E27FC236}">
              <a16:creationId xmlns:a16="http://schemas.microsoft.com/office/drawing/2014/main" id="{00000000-0008-0000-0200-000043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68" name="PoljeZBesedilom 631">
          <a:extLst>
            <a:ext uri="{FF2B5EF4-FFF2-40B4-BE49-F238E27FC236}">
              <a16:creationId xmlns:a16="http://schemas.microsoft.com/office/drawing/2014/main" id="{00000000-0008-0000-0200-000044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69" name="PoljeZBesedilom 2">
          <a:extLst>
            <a:ext uri="{FF2B5EF4-FFF2-40B4-BE49-F238E27FC236}">
              <a16:creationId xmlns:a16="http://schemas.microsoft.com/office/drawing/2014/main" id="{00000000-0008-0000-0200-000045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70" name="PoljeZBesedilom 2">
          <a:extLst>
            <a:ext uri="{FF2B5EF4-FFF2-40B4-BE49-F238E27FC236}">
              <a16:creationId xmlns:a16="http://schemas.microsoft.com/office/drawing/2014/main" id="{00000000-0008-0000-0200-000046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71" name="PoljeZBesedilom 2">
          <a:extLst>
            <a:ext uri="{FF2B5EF4-FFF2-40B4-BE49-F238E27FC236}">
              <a16:creationId xmlns:a16="http://schemas.microsoft.com/office/drawing/2014/main" id="{00000000-0008-0000-0200-000047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72" name="PoljeZBesedilom 2">
          <a:extLst>
            <a:ext uri="{FF2B5EF4-FFF2-40B4-BE49-F238E27FC236}">
              <a16:creationId xmlns:a16="http://schemas.microsoft.com/office/drawing/2014/main" id="{00000000-0008-0000-0200-000048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73" name="PoljeZBesedilom 2">
          <a:extLst>
            <a:ext uri="{FF2B5EF4-FFF2-40B4-BE49-F238E27FC236}">
              <a16:creationId xmlns:a16="http://schemas.microsoft.com/office/drawing/2014/main" id="{00000000-0008-0000-0200-000049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74" name="PoljeZBesedilom 637">
          <a:extLst>
            <a:ext uri="{FF2B5EF4-FFF2-40B4-BE49-F238E27FC236}">
              <a16:creationId xmlns:a16="http://schemas.microsoft.com/office/drawing/2014/main" id="{00000000-0008-0000-0200-00004A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75" name="PoljeZBesedilom 2">
          <a:extLst>
            <a:ext uri="{FF2B5EF4-FFF2-40B4-BE49-F238E27FC236}">
              <a16:creationId xmlns:a16="http://schemas.microsoft.com/office/drawing/2014/main" id="{00000000-0008-0000-0200-00004B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76" name="PoljeZBesedilom 2">
          <a:extLst>
            <a:ext uri="{FF2B5EF4-FFF2-40B4-BE49-F238E27FC236}">
              <a16:creationId xmlns:a16="http://schemas.microsoft.com/office/drawing/2014/main" id="{00000000-0008-0000-0200-00004C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77" name="PoljeZBesedilom 2">
          <a:extLst>
            <a:ext uri="{FF2B5EF4-FFF2-40B4-BE49-F238E27FC236}">
              <a16:creationId xmlns:a16="http://schemas.microsoft.com/office/drawing/2014/main" id="{00000000-0008-0000-0200-00004D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78" name="PoljeZBesedilom 2">
          <a:extLst>
            <a:ext uri="{FF2B5EF4-FFF2-40B4-BE49-F238E27FC236}">
              <a16:creationId xmlns:a16="http://schemas.microsoft.com/office/drawing/2014/main" id="{00000000-0008-0000-0200-00004E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79" name="PoljeZBesedilom 2">
          <a:extLst>
            <a:ext uri="{FF2B5EF4-FFF2-40B4-BE49-F238E27FC236}">
              <a16:creationId xmlns:a16="http://schemas.microsoft.com/office/drawing/2014/main" id="{00000000-0008-0000-0200-00004F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80" name="PoljeZBesedilom 643">
          <a:extLst>
            <a:ext uri="{FF2B5EF4-FFF2-40B4-BE49-F238E27FC236}">
              <a16:creationId xmlns:a16="http://schemas.microsoft.com/office/drawing/2014/main" id="{00000000-0008-0000-0200-000050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81" name="PoljeZBesedilom 2">
          <a:extLst>
            <a:ext uri="{FF2B5EF4-FFF2-40B4-BE49-F238E27FC236}">
              <a16:creationId xmlns:a16="http://schemas.microsoft.com/office/drawing/2014/main" id="{00000000-0008-0000-0200-000051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82" name="PoljeZBesedilom 2">
          <a:extLst>
            <a:ext uri="{FF2B5EF4-FFF2-40B4-BE49-F238E27FC236}">
              <a16:creationId xmlns:a16="http://schemas.microsoft.com/office/drawing/2014/main" id="{00000000-0008-0000-0200-000052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83" name="PoljeZBesedilom 2">
          <a:extLst>
            <a:ext uri="{FF2B5EF4-FFF2-40B4-BE49-F238E27FC236}">
              <a16:creationId xmlns:a16="http://schemas.microsoft.com/office/drawing/2014/main" id="{00000000-0008-0000-0200-000053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84" name="PoljeZBesedilom 2">
          <a:extLst>
            <a:ext uri="{FF2B5EF4-FFF2-40B4-BE49-F238E27FC236}">
              <a16:creationId xmlns:a16="http://schemas.microsoft.com/office/drawing/2014/main" id="{00000000-0008-0000-0200-000054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85" name="PoljeZBesedilom 2">
          <a:extLst>
            <a:ext uri="{FF2B5EF4-FFF2-40B4-BE49-F238E27FC236}">
              <a16:creationId xmlns:a16="http://schemas.microsoft.com/office/drawing/2014/main" id="{00000000-0008-0000-0200-000055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86" name="PoljeZBesedilom 649">
          <a:extLst>
            <a:ext uri="{FF2B5EF4-FFF2-40B4-BE49-F238E27FC236}">
              <a16:creationId xmlns:a16="http://schemas.microsoft.com/office/drawing/2014/main" id="{00000000-0008-0000-0200-000056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87" name="PoljeZBesedilom 2">
          <a:extLst>
            <a:ext uri="{FF2B5EF4-FFF2-40B4-BE49-F238E27FC236}">
              <a16:creationId xmlns:a16="http://schemas.microsoft.com/office/drawing/2014/main" id="{00000000-0008-0000-0200-000057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88" name="PoljeZBesedilom 2">
          <a:extLst>
            <a:ext uri="{FF2B5EF4-FFF2-40B4-BE49-F238E27FC236}">
              <a16:creationId xmlns:a16="http://schemas.microsoft.com/office/drawing/2014/main" id="{00000000-0008-0000-0200-000058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89" name="PoljeZBesedilom 2">
          <a:extLst>
            <a:ext uri="{FF2B5EF4-FFF2-40B4-BE49-F238E27FC236}">
              <a16:creationId xmlns:a16="http://schemas.microsoft.com/office/drawing/2014/main" id="{00000000-0008-0000-0200-000059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90" name="PoljeZBesedilom 2">
          <a:extLst>
            <a:ext uri="{FF2B5EF4-FFF2-40B4-BE49-F238E27FC236}">
              <a16:creationId xmlns:a16="http://schemas.microsoft.com/office/drawing/2014/main" id="{00000000-0008-0000-0200-00005A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91" name="PoljeZBesedilom 2">
          <a:extLst>
            <a:ext uri="{FF2B5EF4-FFF2-40B4-BE49-F238E27FC236}">
              <a16:creationId xmlns:a16="http://schemas.microsoft.com/office/drawing/2014/main" id="{00000000-0008-0000-0200-00005B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92" name="PoljeZBesedilom 655">
          <a:extLst>
            <a:ext uri="{FF2B5EF4-FFF2-40B4-BE49-F238E27FC236}">
              <a16:creationId xmlns:a16="http://schemas.microsoft.com/office/drawing/2014/main" id="{00000000-0008-0000-0200-00005C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93" name="PoljeZBesedilom 2">
          <a:extLst>
            <a:ext uri="{FF2B5EF4-FFF2-40B4-BE49-F238E27FC236}">
              <a16:creationId xmlns:a16="http://schemas.microsoft.com/office/drawing/2014/main" id="{00000000-0008-0000-0200-00005D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94" name="PoljeZBesedilom 2">
          <a:extLst>
            <a:ext uri="{FF2B5EF4-FFF2-40B4-BE49-F238E27FC236}">
              <a16:creationId xmlns:a16="http://schemas.microsoft.com/office/drawing/2014/main" id="{00000000-0008-0000-0200-00005E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95" name="PoljeZBesedilom 2">
          <a:extLst>
            <a:ext uri="{FF2B5EF4-FFF2-40B4-BE49-F238E27FC236}">
              <a16:creationId xmlns:a16="http://schemas.microsoft.com/office/drawing/2014/main" id="{00000000-0008-0000-0200-00005F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96" name="PoljeZBesedilom 2">
          <a:extLst>
            <a:ext uri="{FF2B5EF4-FFF2-40B4-BE49-F238E27FC236}">
              <a16:creationId xmlns:a16="http://schemas.microsoft.com/office/drawing/2014/main" id="{00000000-0008-0000-0200-000060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97" name="PoljeZBesedilom 2">
          <a:extLst>
            <a:ext uri="{FF2B5EF4-FFF2-40B4-BE49-F238E27FC236}">
              <a16:creationId xmlns:a16="http://schemas.microsoft.com/office/drawing/2014/main" id="{00000000-0008-0000-0200-000061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98" name="PoljeZBesedilom 661">
          <a:extLst>
            <a:ext uri="{FF2B5EF4-FFF2-40B4-BE49-F238E27FC236}">
              <a16:creationId xmlns:a16="http://schemas.microsoft.com/office/drawing/2014/main" id="{00000000-0008-0000-0200-000062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99" name="PoljeZBesedilom 2">
          <a:extLst>
            <a:ext uri="{FF2B5EF4-FFF2-40B4-BE49-F238E27FC236}">
              <a16:creationId xmlns:a16="http://schemas.microsoft.com/office/drawing/2014/main" id="{00000000-0008-0000-0200-000063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100" name="PoljeZBesedilom 2">
          <a:extLst>
            <a:ext uri="{FF2B5EF4-FFF2-40B4-BE49-F238E27FC236}">
              <a16:creationId xmlns:a16="http://schemas.microsoft.com/office/drawing/2014/main" id="{00000000-0008-0000-0200-000064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101" name="PoljeZBesedilom 2">
          <a:extLst>
            <a:ext uri="{FF2B5EF4-FFF2-40B4-BE49-F238E27FC236}">
              <a16:creationId xmlns:a16="http://schemas.microsoft.com/office/drawing/2014/main" id="{00000000-0008-0000-0200-000065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102" name="PoljeZBesedilom 2">
          <a:extLst>
            <a:ext uri="{FF2B5EF4-FFF2-40B4-BE49-F238E27FC236}">
              <a16:creationId xmlns:a16="http://schemas.microsoft.com/office/drawing/2014/main" id="{00000000-0008-0000-0200-000066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103" name="PoljeZBesedilom 666">
          <a:extLst>
            <a:ext uri="{FF2B5EF4-FFF2-40B4-BE49-F238E27FC236}">
              <a16:creationId xmlns:a16="http://schemas.microsoft.com/office/drawing/2014/main" id="{00000000-0008-0000-0200-000067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104" name="PoljeZBesedilom 2">
          <a:extLst>
            <a:ext uri="{FF2B5EF4-FFF2-40B4-BE49-F238E27FC236}">
              <a16:creationId xmlns:a16="http://schemas.microsoft.com/office/drawing/2014/main" id="{00000000-0008-0000-0200-000068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105" name="PoljeZBesedilom 2">
          <a:extLst>
            <a:ext uri="{FF2B5EF4-FFF2-40B4-BE49-F238E27FC236}">
              <a16:creationId xmlns:a16="http://schemas.microsoft.com/office/drawing/2014/main" id="{00000000-0008-0000-0200-000069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106" name="PoljeZBesedilom 2">
          <a:extLst>
            <a:ext uri="{FF2B5EF4-FFF2-40B4-BE49-F238E27FC236}">
              <a16:creationId xmlns:a16="http://schemas.microsoft.com/office/drawing/2014/main" id="{00000000-0008-0000-0200-00006A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107" name="PoljeZBesedilom 2">
          <a:extLst>
            <a:ext uri="{FF2B5EF4-FFF2-40B4-BE49-F238E27FC236}">
              <a16:creationId xmlns:a16="http://schemas.microsoft.com/office/drawing/2014/main" id="{00000000-0008-0000-0200-00006B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08" name="PoljeZBesedilom 2">
          <a:extLst>
            <a:ext uri="{FF2B5EF4-FFF2-40B4-BE49-F238E27FC236}">
              <a16:creationId xmlns:a16="http://schemas.microsoft.com/office/drawing/2014/main" id="{00000000-0008-0000-0200-00006C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09" name="PoljeZBesedilom 672">
          <a:extLst>
            <a:ext uri="{FF2B5EF4-FFF2-40B4-BE49-F238E27FC236}">
              <a16:creationId xmlns:a16="http://schemas.microsoft.com/office/drawing/2014/main" id="{00000000-0008-0000-0200-00006D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10" name="PoljeZBesedilom 2">
          <a:extLst>
            <a:ext uri="{FF2B5EF4-FFF2-40B4-BE49-F238E27FC236}">
              <a16:creationId xmlns:a16="http://schemas.microsoft.com/office/drawing/2014/main" id="{00000000-0008-0000-0200-00006E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11" name="PoljeZBesedilom 2">
          <a:extLst>
            <a:ext uri="{FF2B5EF4-FFF2-40B4-BE49-F238E27FC236}">
              <a16:creationId xmlns:a16="http://schemas.microsoft.com/office/drawing/2014/main" id="{00000000-0008-0000-0200-00006F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12" name="PoljeZBesedilom 2">
          <a:extLst>
            <a:ext uri="{FF2B5EF4-FFF2-40B4-BE49-F238E27FC236}">
              <a16:creationId xmlns:a16="http://schemas.microsoft.com/office/drawing/2014/main" id="{00000000-0008-0000-0200-000070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13" name="PoljeZBesedilom 2">
          <a:extLst>
            <a:ext uri="{FF2B5EF4-FFF2-40B4-BE49-F238E27FC236}">
              <a16:creationId xmlns:a16="http://schemas.microsoft.com/office/drawing/2014/main" id="{00000000-0008-0000-0200-000071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14" name="PoljeZBesedilom 2">
          <a:extLst>
            <a:ext uri="{FF2B5EF4-FFF2-40B4-BE49-F238E27FC236}">
              <a16:creationId xmlns:a16="http://schemas.microsoft.com/office/drawing/2014/main" id="{00000000-0008-0000-0200-000072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15" name="PoljeZBesedilom 678">
          <a:extLst>
            <a:ext uri="{FF2B5EF4-FFF2-40B4-BE49-F238E27FC236}">
              <a16:creationId xmlns:a16="http://schemas.microsoft.com/office/drawing/2014/main" id="{00000000-0008-0000-0200-000073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16" name="PoljeZBesedilom 2">
          <a:extLst>
            <a:ext uri="{FF2B5EF4-FFF2-40B4-BE49-F238E27FC236}">
              <a16:creationId xmlns:a16="http://schemas.microsoft.com/office/drawing/2014/main" id="{00000000-0008-0000-0200-000074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17" name="PoljeZBesedilom 2">
          <a:extLst>
            <a:ext uri="{FF2B5EF4-FFF2-40B4-BE49-F238E27FC236}">
              <a16:creationId xmlns:a16="http://schemas.microsoft.com/office/drawing/2014/main" id="{00000000-0008-0000-0200-000075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18" name="PoljeZBesedilom 2">
          <a:extLst>
            <a:ext uri="{FF2B5EF4-FFF2-40B4-BE49-F238E27FC236}">
              <a16:creationId xmlns:a16="http://schemas.microsoft.com/office/drawing/2014/main" id="{00000000-0008-0000-0200-000076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19" name="PoljeZBesedilom 2">
          <a:extLst>
            <a:ext uri="{FF2B5EF4-FFF2-40B4-BE49-F238E27FC236}">
              <a16:creationId xmlns:a16="http://schemas.microsoft.com/office/drawing/2014/main" id="{00000000-0008-0000-0200-000077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20" name="PoljeZBesedilom 2">
          <a:extLst>
            <a:ext uri="{FF2B5EF4-FFF2-40B4-BE49-F238E27FC236}">
              <a16:creationId xmlns:a16="http://schemas.microsoft.com/office/drawing/2014/main" id="{00000000-0008-0000-0200-000078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21" name="PoljeZBesedilom 684">
          <a:extLst>
            <a:ext uri="{FF2B5EF4-FFF2-40B4-BE49-F238E27FC236}">
              <a16:creationId xmlns:a16="http://schemas.microsoft.com/office/drawing/2014/main" id="{00000000-0008-0000-0200-000079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22" name="PoljeZBesedilom 2">
          <a:extLst>
            <a:ext uri="{FF2B5EF4-FFF2-40B4-BE49-F238E27FC236}">
              <a16:creationId xmlns:a16="http://schemas.microsoft.com/office/drawing/2014/main" id="{00000000-0008-0000-0200-00007A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23" name="PoljeZBesedilom 2">
          <a:extLst>
            <a:ext uri="{FF2B5EF4-FFF2-40B4-BE49-F238E27FC236}">
              <a16:creationId xmlns:a16="http://schemas.microsoft.com/office/drawing/2014/main" id="{00000000-0008-0000-0200-00007B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24" name="PoljeZBesedilom 2">
          <a:extLst>
            <a:ext uri="{FF2B5EF4-FFF2-40B4-BE49-F238E27FC236}">
              <a16:creationId xmlns:a16="http://schemas.microsoft.com/office/drawing/2014/main" id="{00000000-0008-0000-0200-00007C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25" name="PoljeZBesedilom 2">
          <a:extLst>
            <a:ext uri="{FF2B5EF4-FFF2-40B4-BE49-F238E27FC236}">
              <a16:creationId xmlns:a16="http://schemas.microsoft.com/office/drawing/2014/main" id="{00000000-0008-0000-0200-00007D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26" name="PoljeZBesedilom 2">
          <a:extLst>
            <a:ext uri="{FF2B5EF4-FFF2-40B4-BE49-F238E27FC236}">
              <a16:creationId xmlns:a16="http://schemas.microsoft.com/office/drawing/2014/main" id="{00000000-0008-0000-0200-00007E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27" name="PoljeZBesedilom 690">
          <a:extLst>
            <a:ext uri="{FF2B5EF4-FFF2-40B4-BE49-F238E27FC236}">
              <a16:creationId xmlns:a16="http://schemas.microsoft.com/office/drawing/2014/main" id="{00000000-0008-0000-0200-00007F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28" name="PoljeZBesedilom 2">
          <a:extLst>
            <a:ext uri="{FF2B5EF4-FFF2-40B4-BE49-F238E27FC236}">
              <a16:creationId xmlns:a16="http://schemas.microsoft.com/office/drawing/2014/main" id="{00000000-0008-0000-0200-000080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29" name="PoljeZBesedilom 2">
          <a:extLst>
            <a:ext uri="{FF2B5EF4-FFF2-40B4-BE49-F238E27FC236}">
              <a16:creationId xmlns:a16="http://schemas.microsoft.com/office/drawing/2014/main" id="{00000000-0008-0000-0200-000081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30" name="PoljeZBesedilom 2">
          <a:extLst>
            <a:ext uri="{FF2B5EF4-FFF2-40B4-BE49-F238E27FC236}">
              <a16:creationId xmlns:a16="http://schemas.microsoft.com/office/drawing/2014/main" id="{00000000-0008-0000-0200-000082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31" name="PoljeZBesedilom 2">
          <a:extLst>
            <a:ext uri="{FF2B5EF4-FFF2-40B4-BE49-F238E27FC236}">
              <a16:creationId xmlns:a16="http://schemas.microsoft.com/office/drawing/2014/main" id="{00000000-0008-0000-0200-000083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32" name="PoljeZBesedilom 2">
          <a:extLst>
            <a:ext uri="{FF2B5EF4-FFF2-40B4-BE49-F238E27FC236}">
              <a16:creationId xmlns:a16="http://schemas.microsoft.com/office/drawing/2014/main" id="{00000000-0008-0000-0200-000084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33" name="PoljeZBesedilom 696">
          <a:extLst>
            <a:ext uri="{FF2B5EF4-FFF2-40B4-BE49-F238E27FC236}">
              <a16:creationId xmlns:a16="http://schemas.microsoft.com/office/drawing/2014/main" id="{00000000-0008-0000-0200-000085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34" name="PoljeZBesedilom 2">
          <a:extLst>
            <a:ext uri="{FF2B5EF4-FFF2-40B4-BE49-F238E27FC236}">
              <a16:creationId xmlns:a16="http://schemas.microsoft.com/office/drawing/2014/main" id="{00000000-0008-0000-0200-000086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35" name="PoljeZBesedilom 2">
          <a:extLst>
            <a:ext uri="{FF2B5EF4-FFF2-40B4-BE49-F238E27FC236}">
              <a16:creationId xmlns:a16="http://schemas.microsoft.com/office/drawing/2014/main" id="{00000000-0008-0000-0200-000087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36" name="PoljeZBesedilom 2">
          <a:extLst>
            <a:ext uri="{FF2B5EF4-FFF2-40B4-BE49-F238E27FC236}">
              <a16:creationId xmlns:a16="http://schemas.microsoft.com/office/drawing/2014/main" id="{00000000-0008-0000-0200-000088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37" name="PoljeZBesedilom 2">
          <a:extLst>
            <a:ext uri="{FF2B5EF4-FFF2-40B4-BE49-F238E27FC236}">
              <a16:creationId xmlns:a16="http://schemas.microsoft.com/office/drawing/2014/main" id="{00000000-0008-0000-0200-000089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38" name="PoljeZBesedilom 2">
          <a:extLst>
            <a:ext uri="{FF2B5EF4-FFF2-40B4-BE49-F238E27FC236}">
              <a16:creationId xmlns:a16="http://schemas.microsoft.com/office/drawing/2014/main" id="{00000000-0008-0000-0200-00008A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39" name="PoljeZBesedilom 702">
          <a:extLst>
            <a:ext uri="{FF2B5EF4-FFF2-40B4-BE49-F238E27FC236}">
              <a16:creationId xmlns:a16="http://schemas.microsoft.com/office/drawing/2014/main" id="{00000000-0008-0000-0200-00008B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40" name="PoljeZBesedilom 2">
          <a:extLst>
            <a:ext uri="{FF2B5EF4-FFF2-40B4-BE49-F238E27FC236}">
              <a16:creationId xmlns:a16="http://schemas.microsoft.com/office/drawing/2014/main" id="{00000000-0008-0000-0200-00008C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41" name="PoljeZBesedilom 2">
          <a:extLst>
            <a:ext uri="{FF2B5EF4-FFF2-40B4-BE49-F238E27FC236}">
              <a16:creationId xmlns:a16="http://schemas.microsoft.com/office/drawing/2014/main" id="{00000000-0008-0000-0200-00008D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42" name="PoljeZBesedilom 2">
          <a:extLst>
            <a:ext uri="{FF2B5EF4-FFF2-40B4-BE49-F238E27FC236}">
              <a16:creationId xmlns:a16="http://schemas.microsoft.com/office/drawing/2014/main" id="{00000000-0008-0000-0200-00008E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43" name="PoljeZBesedilom 2">
          <a:extLst>
            <a:ext uri="{FF2B5EF4-FFF2-40B4-BE49-F238E27FC236}">
              <a16:creationId xmlns:a16="http://schemas.microsoft.com/office/drawing/2014/main" id="{00000000-0008-0000-0200-00008F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44" name="PoljeZBesedilom 2">
          <a:extLst>
            <a:ext uri="{FF2B5EF4-FFF2-40B4-BE49-F238E27FC236}">
              <a16:creationId xmlns:a16="http://schemas.microsoft.com/office/drawing/2014/main" id="{00000000-0008-0000-0200-000090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45" name="PoljeZBesedilom 708">
          <a:extLst>
            <a:ext uri="{FF2B5EF4-FFF2-40B4-BE49-F238E27FC236}">
              <a16:creationId xmlns:a16="http://schemas.microsoft.com/office/drawing/2014/main" id="{00000000-0008-0000-0200-000091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46" name="PoljeZBesedilom 2">
          <a:extLst>
            <a:ext uri="{FF2B5EF4-FFF2-40B4-BE49-F238E27FC236}">
              <a16:creationId xmlns:a16="http://schemas.microsoft.com/office/drawing/2014/main" id="{00000000-0008-0000-0200-000092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47" name="PoljeZBesedilom 2">
          <a:extLst>
            <a:ext uri="{FF2B5EF4-FFF2-40B4-BE49-F238E27FC236}">
              <a16:creationId xmlns:a16="http://schemas.microsoft.com/office/drawing/2014/main" id="{00000000-0008-0000-0200-000093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48" name="PoljeZBesedilom 2">
          <a:extLst>
            <a:ext uri="{FF2B5EF4-FFF2-40B4-BE49-F238E27FC236}">
              <a16:creationId xmlns:a16="http://schemas.microsoft.com/office/drawing/2014/main" id="{00000000-0008-0000-0200-000094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49" name="PoljeZBesedilom 2">
          <a:extLst>
            <a:ext uri="{FF2B5EF4-FFF2-40B4-BE49-F238E27FC236}">
              <a16:creationId xmlns:a16="http://schemas.microsoft.com/office/drawing/2014/main" id="{00000000-0008-0000-0200-000095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50" name="PoljeZBesedilom 2">
          <a:extLst>
            <a:ext uri="{FF2B5EF4-FFF2-40B4-BE49-F238E27FC236}">
              <a16:creationId xmlns:a16="http://schemas.microsoft.com/office/drawing/2014/main" id="{00000000-0008-0000-0200-000096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51" name="PoljeZBesedilom 714">
          <a:extLst>
            <a:ext uri="{FF2B5EF4-FFF2-40B4-BE49-F238E27FC236}">
              <a16:creationId xmlns:a16="http://schemas.microsoft.com/office/drawing/2014/main" id="{00000000-0008-0000-0200-000097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52" name="PoljeZBesedilom 2">
          <a:extLst>
            <a:ext uri="{FF2B5EF4-FFF2-40B4-BE49-F238E27FC236}">
              <a16:creationId xmlns:a16="http://schemas.microsoft.com/office/drawing/2014/main" id="{00000000-0008-0000-0200-000098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53" name="PoljeZBesedilom 2">
          <a:extLst>
            <a:ext uri="{FF2B5EF4-FFF2-40B4-BE49-F238E27FC236}">
              <a16:creationId xmlns:a16="http://schemas.microsoft.com/office/drawing/2014/main" id="{00000000-0008-0000-0200-000099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54" name="PoljeZBesedilom 2">
          <a:extLst>
            <a:ext uri="{FF2B5EF4-FFF2-40B4-BE49-F238E27FC236}">
              <a16:creationId xmlns:a16="http://schemas.microsoft.com/office/drawing/2014/main" id="{00000000-0008-0000-0200-00009A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55" name="PoljeZBesedilom 2">
          <a:extLst>
            <a:ext uri="{FF2B5EF4-FFF2-40B4-BE49-F238E27FC236}">
              <a16:creationId xmlns:a16="http://schemas.microsoft.com/office/drawing/2014/main" id="{00000000-0008-0000-0200-00009B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56" name="PoljeZBesedilom 2">
          <a:extLst>
            <a:ext uri="{FF2B5EF4-FFF2-40B4-BE49-F238E27FC236}">
              <a16:creationId xmlns:a16="http://schemas.microsoft.com/office/drawing/2014/main" id="{00000000-0008-0000-0200-00009C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57" name="PoljeZBesedilom 720">
          <a:extLst>
            <a:ext uri="{FF2B5EF4-FFF2-40B4-BE49-F238E27FC236}">
              <a16:creationId xmlns:a16="http://schemas.microsoft.com/office/drawing/2014/main" id="{00000000-0008-0000-0200-00009D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58" name="PoljeZBesedilom 2">
          <a:extLst>
            <a:ext uri="{FF2B5EF4-FFF2-40B4-BE49-F238E27FC236}">
              <a16:creationId xmlns:a16="http://schemas.microsoft.com/office/drawing/2014/main" id="{00000000-0008-0000-0200-00009E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59" name="PoljeZBesedilom 2">
          <a:extLst>
            <a:ext uri="{FF2B5EF4-FFF2-40B4-BE49-F238E27FC236}">
              <a16:creationId xmlns:a16="http://schemas.microsoft.com/office/drawing/2014/main" id="{00000000-0008-0000-0200-00009F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60" name="PoljeZBesedilom 2">
          <a:extLst>
            <a:ext uri="{FF2B5EF4-FFF2-40B4-BE49-F238E27FC236}">
              <a16:creationId xmlns:a16="http://schemas.microsoft.com/office/drawing/2014/main" id="{00000000-0008-0000-0200-0000A0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61" name="PoljeZBesedilom 2">
          <a:extLst>
            <a:ext uri="{FF2B5EF4-FFF2-40B4-BE49-F238E27FC236}">
              <a16:creationId xmlns:a16="http://schemas.microsoft.com/office/drawing/2014/main" id="{00000000-0008-0000-0200-0000A1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62" name="PoljeZBesedilom 725">
          <a:extLst>
            <a:ext uri="{FF2B5EF4-FFF2-40B4-BE49-F238E27FC236}">
              <a16:creationId xmlns:a16="http://schemas.microsoft.com/office/drawing/2014/main" id="{00000000-0008-0000-0200-0000A2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63" name="PoljeZBesedilom 2">
          <a:extLst>
            <a:ext uri="{FF2B5EF4-FFF2-40B4-BE49-F238E27FC236}">
              <a16:creationId xmlns:a16="http://schemas.microsoft.com/office/drawing/2014/main" id="{00000000-0008-0000-0200-0000A3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64" name="PoljeZBesedilom 2">
          <a:extLst>
            <a:ext uri="{FF2B5EF4-FFF2-40B4-BE49-F238E27FC236}">
              <a16:creationId xmlns:a16="http://schemas.microsoft.com/office/drawing/2014/main" id="{00000000-0008-0000-0200-0000A4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65" name="PoljeZBesedilom 2">
          <a:extLst>
            <a:ext uri="{FF2B5EF4-FFF2-40B4-BE49-F238E27FC236}">
              <a16:creationId xmlns:a16="http://schemas.microsoft.com/office/drawing/2014/main" id="{00000000-0008-0000-0200-0000A5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66" name="PoljeZBesedilom 2">
          <a:extLst>
            <a:ext uri="{FF2B5EF4-FFF2-40B4-BE49-F238E27FC236}">
              <a16:creationId xmlns:a16="http://schemas.microsoft.com/office/drawing/2014/main" id="{00000000-0008-0000-0200-0000A6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67" name="PoljeZBesedilom 2">
          <a:extLst>
            <a:ext uri="{FF2B5EF4-FFF2-40B4-BE49-F238E27FC236}">
              <a16:creationId xmlns:a16="http://schemas.microsoft.com/office/drawing/2014/main" id="{00000000-0008-0000-0200-0000A7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68" name="PoljeZBesedilom 731">
          <a:extLst>
            <a:ext uri="{FF2B5EF4-FFF2-40B4-BE49-F238E27FC236}">
              <a16:creationId xmlns:a16="http://schemas.microsoft.com/office/drawing/2014/main" id="{00000000-0008-0000-0200-0000A8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69" name="PoljeZBesedilom 2">
          <a:extLst>
            <a:ext uri="{FF2B5EF4-FFF2-40B4-BE49-F238E27FC236}">
              <a16:creationId xmlns:a16="http://schemas.microsoft.com/office/drawing/2014/main" id="{00000000-0008-0000-0200-0000A9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70" name="PoljeZBesedilom 2">
          <a:extLst>
            <a:ext uri="{FF2B5EF4-FFF2-40B4-BE49-F238E27FC236}">
              <a16:creationId xmlns:a16="http://schemas.microsoft.com/office/drawing/2014/main" id="{00000000-0008-0000-0200-0000AA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71" name="PoljeZBesedilom 2">
          <a:extLst>
            <a:ext uri="{FF2B5EF4-FFF2-40B4-BE49-F238E27FC236}">
              <a16:creationId xmlns:a16="http://schemas.microsoft.com/office/drawing/2014/main" id="{00000000-0008-0000-0200-0000AB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707</xdr:row>
      <xdr:rowOff>0</xdr:rowOff>
    </xdr:from>
    <xdr:ext cx="184731" cy="271710"/>
    <xdr:sp macro="" textlink="">
      <xdr:nvSpPr>
        <xdr:cNvPr id="172" name="PoljeZBesedilom 2">
          <a:extLst>
            <a:ext uri="{FF2B5EF4-FFF2-40B4-BE49-F238E27FC236}">
              <a16:creationId xmlns:a16="http://schemas.microsoft.com/office/drawing/2014/main" id="{00000000-0008-0000-0200-0000AC000000}"/>
            </a:ext>
          </a:extLst>
        </xdr:cNvPr>
        <xdr:cNvSpPr txBox="1"/>
      </xdr:nvSpPr>
      <xdr:spPr>
        <a:xfrm>
          <a:off x="744186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73" name="PoljeZBesedilom 2">
          <a:extLst>
            <a:ext uri="{FF2B5EF4-FFF2-40B4-BE49-F238E27FC236}">
              <a16:creationId xmlns:a16="http://schemas.microsoft.com/office/drawing/2014/main" id="{00000000-0008-0000-0200-0000AD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74" name="PoljeZBesedilom 737">
          <a:extLst>
            <a:ext uri="{FF2B5EF4-FFF2-40B4-BE49-F238E27FC236}">
              <a16:creationId xmlns:a16="http://schemas.microsoft.com/office/drawing/2014/main" id="{00000000-0008-0000-0200-0000AE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75" name="PoljeZBesedilom 2">
          <a:extLst>
            <a:ext uri="{FF2B5EF4-FFF2-40B4-BE49-F238E27FC236}">
              <a16:creationId xmlns:a16="http://schemas.microsoft.com/office/drawing/2014/main" id="{00000000-0008-0000-0200-0000AF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76" name="PoljeZBesedilom 2">
          <a:extLst>
            <a:ext uri="{FF2B5EF4-FFF2-40B4-BE49-F238E27FC236}">
              <a16:creationId xmlns:a16="http://schemas.microsoft.com/office/drawing/2014/main" id="{00000000-0008-0000-0200-0000B0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77" name="PoljeZBesedilom 2">
          <a:extLst>
            <a:ext uri="{FF2B5EF4-FFF2-40B4-BE49-F238E27FC236}">
              <a16:creationId xmlns:a16="http://schemas.microsoft.com/office/drawing/2014/main" id="{00000000-0008-0000-0200-0000B1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78" name="PoljeZBesedilom 2">
          <a:extLst>
            <a:ext uri="{FF2B5EF4-FFF2-40B4-BE49-F238E27FC236}">
              <a16:creationId xmlns:a16="http://schemas.microsoft.com/office/drawing/2014/main" id="{00000000-0008-0000-0200-0000B2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79" name="PoljeZBesedilom 2">
          <a:extLst>
            <a:ext uri="{FF2B5EF4-FFF2-40B4-BE49-F238E27FC236}">
              <a16:creationId xmlns:a16="http://schemas.microsoft.com/office/drawing/2014/main" id="{00000000-0008-0000-0200-0000B3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80" name="PoljeZBesedilom 743">
          <a:extLst>
            <a:ext uri="{FF2B5EF4-FFF2-40B4-BE49-F238E27FC236}">
              <a16:creationId xmlns:a16="http://schemas.microsoft.com/office/drawing/2014/main" id="{00000000-0008-0000-0200-0000B4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81" name="PoljeZBesedilom 2">
          <a:extLst>
            <a:ext uri="{FF2B5EF4-FFF2-40B4-BE49-F238E27FC236}">
              <a16:creationId xmlns:a16="http://schemas.microsoft.com/office/drawing/2014/main" id="{00000000-0008-0000-0200-0000B5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82" name="PoljeZBesedilom 2">
          <a:extLst>
            <a:ext uri="{FF2B5EF4-FFF2-40B4-BE49-F238E27FC236}">
              <a16:creationId xmlns:a16="http://schemas.microsoft.com/office/drawing/2014/main" id="{00000000-0008-0000-0200-0000B6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83" name="PoljeZBesedilom 2">
          <a:extLst>
            <a:ext uri="{FF2B5EF4-FFF2-40B4-BE49-F238E27FC236}">
              <a16:creationId xmlns:a16="http://schemas.microsoft.com/office/drawing/2014/main" id="{00000000-0008-0000-0200-0000B7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707</xdr:row>
      <xdr:rowOff>0</xdr:rowOff>
    </xdr:from>
    <xdr:ext cx="184731" cy="271710"/>
    <xdr:sp macro="" textlink="">
      <xdr:nvSpPr>
        <xdr:cNvPr id="184" name="PoljeZBesedilom 2">
          <a:extLst>
            <a:ext uri="{FF2B5EF4-FFF2-40B4-BE49-F238E27FC236}">
              <a16:creationId xmlns:a16="http://schemas.microsoft.com/office/drawing/2014/main" id="{00000000-0008-0000-0200-0000B8000000}"/>
            </a:ext>
          </a:extLst>
        </xdr:cNvPr>
        <xdr:cNvSpPr txBox="1"/>
      </xdr:nvSpPr>
      <xdr:spPr>
        <a:xfrm>
          <a:off x="744567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85" name="PoljeZBesedilom 2">
          <a:extLst>
            <a:ext uri="{FF2B5EF4-FFF2-40B4-BE49-F238E27FC236}">
              <a16:creationId xmlns:a16="http://schemas.microsoft.com/office/drawing/2014/main" id="{00000000-0008-0000-0200-0000B9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86" name="PoljeZBesedilom 749">
          <a:extLst>
            <a:ext uri="{FF2B5EF4-FFF2-40B4-BE49-F238E27FC236}">
              <a16:creationId xmlns:a16="http://schemas.microsoft.com/office/drawing/2014/main" id="{00000000-0008-0000-0200-0000BA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87" name="PoljeZBesedilom 2">
          <a:extLst>
            <a:ext uri="{FF2B5EF4-FFF2-40B4-BE49-F238E27FC236}">
              <a16:creationId xmlns:a16="http://schemas.microsoft.com/office/drawing/2014/main" id="{00000000-0008-0000-0200-0000BB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88" name="PoljeZBesedilom 2">
          <a:extLst>
            <a:ext uri="{FF2B5EF4-FFF2-40B4-BE49-F238E27FC236}">
              <a16:creationId xmlns:a16="http://schemas.microsoft.com/office/drawing/2014/main" id="{00000000-0008-0000-0200-0000BC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89" name="PoljeZBesedilom 2">
          <a:extLst>
            <a:ext uri="{FF2B5EF4-FFF2-40B4-BE49-F238E27FC236}">
              <a16:creationId xmlns:a16="http://schemas.microsoft.com/office/drawing/2014/main" id="{00000000-0008-0000-0200-0000BD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90" name="PoljeZBesedilom 2">
          <a:extLst>
            <a:ext uri="{FF2B5EF4-FFF2-40B4-BE49-F238E27FC236}">
              <a16:creationId xmlns:a16="http://schemas.microsoft.com/office/drawing/2014/main" id="{00000000-0008-0000-0200-0000BE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91" name="PoljeZBesedilom 2">
          <a:extLst>
            <a:ext uri="{FF2B5EF4-FFF2-40B4-BE49-F238E27FC236}">
              <a16:creationId xmlns:a16="http://schemas.microsoft.com/office/drawing/2014/main" id="{00000000-0008-0000-0200-0000BF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92" name="PoljeZBesedilom 755">
          <a:extLst>
            <a:ext uri="{FF2B5EF4-FFF2-40B4-BE49-F238E27FC236}">
              <a16:creationId xmlns:a16="http://schemas.microsoft.com/office/drawing/2014/main" id="{00000000-0008-0000-0200-0000C0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93" name="PoljeZBesedilom 2">
          <a:extLst>
            <a:ext uri="{FF2B5EF4-FFF2-40B4-BE49-F238E27FC236}">
              <a16:creationId xmlns:a16="http://schemas.microsoft.com/office/drawing/2014/main" id="{00000000-0008-0000-0200-0000C1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94" name="PoljeZBesedilom 2">
          <a:extLst>
            <a:ext uri="{FF2B5EF4-FFF2-40B4-BE49-F238E27FC236}">
              <a16:creationId xmlns:a16="http://schemas.microsoft.com/office/drawing/2014/main" id="{00000000-0008-0000-0200-0000C2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95" name="PoljeZBesedilom 2">
          <a:extLst>
            <a:ext uri="{FF2B5EF4-FFF2-40B4-BE49-F238E27FC236}">
              <a16:creationId xmlns:a16="http://schemas.microsoft.com/office/drawing/2014/main" id="{00000000-0008-0000-0200-0000C3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96" name="PoljeZBesedilom 2">
          <a:extLst>
            <a:ext uri="{FF2B5EF4-FFF2-40B4-BE49-F238E27FC236}">
              <a16:creationId xmlns:a16="http://schemas.microsoft.com/office/drawing/2014/main" id="{00000000-0008-0000-0200-0000C4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97" name="PoljeZBesedilom 760">
          <a:extLst>
            <a:ext uri="{FF2B5EF4-FFF2-40B4-BE49-F238E27FC236}">
              <a16:creationId xmlns:a16="http://schemas.microsoft.com/office/drawing/2014/main" id="{00000000-0008-0000-0200-0000C5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98" name="PoljeZBesedilom 2">
          <a:extLst>
            <a:ext uri="{FF2B5EF4-FFF2-40B4-BE49-F238E27FC236}">
              <a16:creationId xmlns:a16="http://schemas.microsoft.com/office/drawing/2014/main" id="{00000000-0008-0000-0200-0000C6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199" name="PoljeZBesedilom 2">
          <a:extLst>
            <a:ext uri="{FF2B5EF4-FFF2-40B4-BE49-F238E27FC236}">
              <a16:creationId xmlns:a16="http://schemas.microsoft.com/office/drawing/2014/main" id="{00000000-0008-0000-0200-0000C7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00" name="PoljeZBesedilom 2">
          <a:extLst>
            <a:ext uri="{FF2B5EF4-FFF2-40B4-BE49-F238E27FC236}">
              <a16:creationId xmlns:a16="http://schemas.microsoft.com/office/drawing/2014/main" id="{00000000-0008-0000-0200-0000C8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01" name="PoljeZBesedilom 2">
          <a:extLst>
            <a:ext uri="{FF2B5EF4-FFF2-40B4-BE49-F238E27FC236}">
              <a16:creationId xmlns:a16="http://schemas.microsoft.com/office/drawing/2014/main" id="{00000000-0008-0000-0200-0000C900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02" name="PoljeZBesedilom 2">
          <a:extLst>
            <a:ext uri="{FF2B5EF4-FFF2-40B4-BE49-F238E27FC236}">
              <a16:creationId xmlns:a16="http://schemas.microsoft.com/office/drawing/2014/main" id="{00000000-0008-0000-0200-0000CA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03" name="PoljeZBesedilom 766">
          <a:extLst>
            <a:ext uri="{FF2B5EF4-FFF2-40B4-BE49-F238E27FC236}">
              <a16:creationId xmlns:a16="http://schemas.microsoft.com/office/drawing/2014/main" id="{00000000-0008-0000-0200-0000CB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04" name="PoljeZBesedilom 2">
          <a:extLst>
            <a:ext uri="{FF2B5EF4-FFF2-40B4-BE49-F238E27FC236}">
              <a16:creationId xmlns:a16="http://schemas.microsoft.com/office/drawing/2014/main" id="{00000000-0008-0000-0200-0000CC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05" name="PoljeZBesedilom 2">
          <a:extLst>
            <a:ext uri="{FF2B5EF4-FFF2-40B4-BE49-F238E27FC236}">
              <a16:creationId xmlns:a16="http://schemas.microsoft.com/office/drawing/2014/main" id="{00000000-0008-0000-0200-0000CD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06" name="PoljeZBesedilom 2">
          <a:extLst>
            <a:ext uri="{FF2B5EF4-FFF2-40B4-BE49-F238E27FC236}">
              <a16:creationId xmlns:a16="http://schemas.microsoft.com/office/drawing/2014/main" id="{00000000-0008-0000-0200-0000CE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07" name="PoljeZBesedilom 2">
          <a:extLst>
            <a:ext uri="{FF2B5EF4-FFF2-40B4-BE49-F238E27FC236}">
              <a16:creationId xmlns:a16="http://schemas.microsoft.com/office/drawing/2014/main" id="{00000000-0008-0000-0200-0000CF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08" name="PoljeZBesedilom 2">
          <a:extLst>
            <a:ext uri="{FF2B5EF4-FFF2-40B4-BE49-F238E27FC236}">
              <a16:creationId xmlns:a16="http://schemas.microsoft.com/office/drawing/2014/main" id="{00000000-0008-0000-0200-0000D0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09" name="PoljeZBesedilom 772">
          <a:extLst>
            <a:ext uri="{FF2B5EF4-FFF2-40B4-BE49-F238E27FC236}">
              <a16:creationId xmlns:a16="http://schemas.microsoft.com/office/drawing/2014/main" id="{00000000-0008-0000-0200-0000D1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10" name="PoljeZBesedilom 2">
          <a:extLst>
            <a:ext uri="{FF2B5EF4-FFF2-40B4-BE49-F238E27FC236}">
              <a16:creationId xmlns:a16="http://schemas.microsoft.com/office/drawing/2014/main" id="{00000000-0008-0000-0200-0000D2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11" name="PoljeZBesedilom 2">
          <a:extLst>
            <a:ext uri="{FF2B5EF4-FFF2-40B4-BE49-F238E27FC236}">
              <a16:creationId xmlns:a16="http://schemas.microsoft.com/office/drawing/2014/main" id="{00000000-0008-0000-0200-0000D3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12" name="PoljeZBesedilom 2">
          <a:extLst>
            <a:ext uri="{FF2B5EF4-FFF2-40B4-BE49-F238E27FC236}">
              <a16:creationId xmlns:a16="http://schemas.microsoft.com/office/drawing/2014/main" id="{00000000-0008-0000-0200-0000D4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13" name="PoljeZBesedilom 2">
          <a:extLst>
            <a:ext uri="{FF2B5EF4-FFF2-40B4-BE49-F238E27FC236}">
              <a16:creationId xmlns:a16="http://schemas.microsoft.com/office/drawing/2014/main" id="{00000000-0008-0000-0200-0000D5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14" name="PoljeZBesedilom 2">
          <a:extLst>
            <a:ext uri="{FF2B5EF4-FFF2-40B4-BE49-F238E27FC236}">
              <a16:creationId xmlns:a16="http://schemas.microsoft.com/office/drawing/2014/main" id="{00000000-0008-0000-0200-0000D6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15" name="PoljeZBesedilom 778">
          <a:extLst>
            <a:ext uri="{FF2B5EF4-FFF2-40B4-BE49-F238E27FC236}">
              <a16:creationId xmlns:a16="http://schemas.microsoft.com/office/drawing/2014/main" id="{00000000-0008-0000-0200-0000D7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16" name="PoljeZBesedilom 2">
          <a:extLst>
            <a:ext uri="{FF2B5EF4-FFF2-40B4-BE49-F238E27FC236}">
              <a16:creationId xmlns:a16="http://schemas.microsoft.com/office/drawing/2014/main" id="{00000000-0008-0000-0200-0000D8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17" name="PoljeZBesedilom 2">
          <a:extLst>
            <a:ext uri="{FF2B5EF4-FFF2-40B4-BE49-F238E27FC236}">
              <a16:creationId xmlns:a16="http://schemas.microsoft.com/office/drawing/2014/main" id="{00000000-0008-0000-0200-0000D9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18" name="PoljeZBesedilom 2">
          <a:extLst>
            <a:ext uri="{FF2B5EF4-FFF2-40B4-BE49-F238E27FC236}">
              <a16:creationId xmlns:a16="http://schemas.microsoft.com/office/drawing/2014/main" id="{00000000-0008-0000-0200-0000DA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19" name="PoljeZBesedilom 2">
          <a:extLst>
            <a:ext uri="{FF2B5EF4-FFF2-40B4-BE49-F238E27FC236}">
              <a16:creationId xmlns:a16="http://schemas.microsoft.com/office/drawing/2014/main" id="{00000000-0008-0000-0200-0000DB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20" name="PoljeZBesedilom 2">
          <a:extLst>
            <a:ext uri="{FF2B5EF4-FFF2-40B4-BE49-F238E27FC236}">
              <a16:creationId xmlns:a16="http://schemas.microsoft.com/office/drawing/2014/main" id="{00000000-0008-0000-0200-0000DC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21" name="PoljeZBesedilom 784">
          <a:extLst>
            <a:ext uri="{FF2B5EF4-FFF2-40B4-BE49-F238E27FC236}">
              <a16:creationId xmlns:a16="http://schemas.microsoft.com/office/drawing/2014/main" id="{00000000-0008-0000-0200-0000DD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22" name="PoljeZBesedilom 2">
          <a:extLst>
            <a:ext uri="{FF2B5EF4-FFF2-40B4-BE49-F238E27FC236}">
              <a16:creationId xmlns:a16="http://schemas.microsoft.com/office/drawing/2014/main" id="{00000000-0008-0000-0200-0000DE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23" name="PoljeZBesedilom 2">
          <a:extLst>
            <a:ext uri="{FF2B5EF4-FFF2-40B4-BE49-F238E27FC236}">
              <a16:creationId xmlns:a16="http://schemas.microsoft.com/office/drawing/2014/main" id="{00000000-0008-0000-0200-0000DF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24" name="PoljeZBesedilom 2">
          <a:extLst>
            <a:ext uri="{FF2B5EF4-FFF2-40B4-BE49-F238E27FC236}">
              <a16:creationId xmlns:a16="http://schemas.microsoft.com/office/drawing/2014/main" id="{00000000-0008-0000-0200-0000E0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25" name="PoljeZBesedilom 2">
          <a:extLst>
            <a:ext uri="{FF2B5EF4-FFF2-40B4-BE49-F238E27FC236}">
              <a16:creationId xmlns:a16="http://schemas.microsoft.com/office/drawing/2014/main" id="{00000000-0008-0000-0200-0000E1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26" name="PoljeZBesedilom 2">
          <a:extLst>
            <a:ext uri="{FF2B5EF4-FFF2-40B4-BE49-F238E27FC236}">
              <a16:creationId xmlns:a16="http://schemas.microsoft.com/office/drawing/2014/main" id="{00000000-0008-0000-0200-0000E2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27" name="PoljeZBesedilom 790">
          <a:extLst>
            <a:ext uri="{FF2B5EF4-FFF2-40B4-BE49-F238E27FC236}">
              <a16:creationId xmlns:a16="http://schemas.microsoft.com/office/drawing/2014/main" id="{00000000-0008-0000-0200-0000E3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28" name="PoljeZBesedilom 2">
          <a:extLst>
            <a:ext uri="{FF2B5EF4-FFF2-40B4-BE49-F238E27FC236}">
              <a16:creationId xmlns:a16="http://schemas.microsoft.com/office/drawing/2014/main" id="{00000000-0008-0000-0200-0000E4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29" name="PoljeZBesedilom 2">
          <a:extLst>
            <a:ext uri="{FF2B5EF4-FFF2-40B4-BE49-F238E27FC236}">
              <a16:creationId xmlns:a16="http://schemas.microsoft.com/office/drawing/2014/main" id="{00000000-0008-0000-0200-0000E5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30" name="PoljeZBesedilom 2">
          <a:extLst>
            <a:ext uri="{FF2B5EF4-FFF2-40B4-BE49-F238E27FC236}">
              <a16:creationId xmlns:a16="http://schemas.microsoft.com/office/drawing/2014/main" id="{00000000-0008-0000-0200-0000E6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31" name="PoljeZBesedilom 2">
          <a:extLst>
            <a:ext uri="{FF2B5EF4-FFF2-40B4-BE49-F238E27FC236}">
              <a16:creationId xmlns:a16="http://schemas.microsoft.com/office/drawing/2014/main" id="{00000000-0008-0000-0200-0000E7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32" name="PoljeZBesedilom 2">
          <a:extLst>
            <a:ext uri="{FF2B5EF4-FFF2-40B4-BE49-F238E27FC236}">
              <a16:creationId xmlns:a16="http://schemas.microsoft.com/office/drawing/2014/main" id="{00000000-0008-0000-0200-0000E8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33" name="PoljeZBesedilom 796">
          <a:extLst>
            <a:ext uri="{FF2B5EF4-FFF2-40B4-BE49-F238E27FC236}">
              <a16:creationId xmlns:a16="http://schemas.microsoft.com/office/drawing/2014/main" id="{00000000-0008-0000-0200-0000E9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34" name="PoljeZBesedilom 2">
          <a:extLst>
            <a:ext uri="{FF2B5EF4-FFF2-40B4-BE49-F238E27FC236}">
              <a16:creationId xmlns:a16="http://schemas.microsoft.com/office/drawing/2014/main" id="{00000000-0008-0000-0200-0000EA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35" name="PoljeZBesedilom 2">
          <a:extLst>
            <a:ext uri="{FF2B5EF4-FFF2-40B4-BE49-F238E27FC236}">
              <a16:creationId xmlns:a16="http://schemas.microsoft.com/office/drawing/2014/main" id="{00000000-0008-0000-0200-0000EB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36" name="PoljeZBesedilom 2">
          <a:extLst>
            <a:ext uri="{FF2B5EF4-FFF2-40B4-BE49-F238E27FC236}">
              <a16:creationId xmlns:a16="http://schemas.microsoft.com/office/drawing/2014/main" id="{00000000-0008-0000-0200-0000EC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37" name="PoljeZBesedilom 2">
          <a:extLst>
            <a:ext uri="{FF2B5EF4-FFF2-40B4-BE49-F238E27FC236}">
              <a16:creationId xmlns:a16="http://schemas.microsoft.com/office/drawing/2014/main" id="{00000000-0008-0000-0200-0000ED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38" name="PoljeZBesedilom 2">
          <a:extLst>
            <a:ext uri="{FF2B5EF4-FFF2-40B4-BE49-F238E27FC236}">
              <a16:creationId xmlns:a16="http://schemas.microsoft.com/office/drawing/2014/main" id="{00000000-0008-0000-0200-0000EE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39" name="PoljeZBesedilom 802">
          <a:extLst>
            <a:ext uri="{FF2B5EF4-FFF2-40B4-BE49-F238E27FC236}">
              <a16:creationId xmlns:a16="http://schemas.microsoft.com/office/drawing/2014/main" id="{00000000-0008-0000-0200-0000EF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40" name="PoljeZBesedilom 2">
          <a:extLst>
            <a:ext uri="{FF2B5EF4-FFF2-40B4-BE49-F238E27FC236}">
              <a16:creationId xmlns:a16="http://schemas.microsoft.com/office/drawing/2014/main" id="{00000000-0008-0000-0200-0000F0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41" name="PoljeZBesedilom 2">
          <a:extLst>
            <a:ext uri="{FF2B5EF4-FFF2-40B4-BE49-F238E27FC236}">
              <a16:creationId xmlns:a16="http://schemas.microsoft.com/office/drawing/2014/main" id="{00000000-0008-0000-0200-0000F1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42" name="PoljeZBesedilom 2">
          <a:extLst>
            <a:ext uri="{FF2B5EF4-FFF2-40B4-BE49-F238E27FC236}">
              <a16:creationId xmlns:a16="http://schemas.microsoft.com/office/drawing/2014/main" id="{00000000-0008-0000-0200-0000F2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43" name="PoljeZBesedilom 2">
          <a:extLst>
            <a:ext uri="{FF2B5EF4-FFF2-40B4-BE49-F238E27FC236}">
              <a16:creationId xmlns:a16="http://schemas.microsoft.com/office/drawing/2014/main" id="{00000000-0008-0000-0200-0000F300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44" name="PoljeZBesedilom 2">
          <a:extLst>
            <a:ext uri="{FF2B5EF4-FFF2-40B4-BE49-F238E27FC236}">
              <a16:creationId xmlns:a16="http://schemas.microsoft.com/office/drawing/2014/main" id="{00000000-0008-0000-0200-0000F4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45" name="PoljeZBesedilom 808">
          <a:extLst>
            <a:ext uri="{FF2B5EF4-FFF2-40B4-BE49-F238E27FC236}">
              <a16:creationId xmlns:a16="http://schemas.microsoft.com/office/drawing/2014/main" id="{00000000-0008-0000-0200-0000F5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46" name="PoljeZBesedilom 2">
          <a:extLst>
            <a:ext uri="{FF2B5EF4-FFF2-40B4-BE49-F238E27FC236}">
              <a16:creationId xmlns:a16="http://schemas.microsoft.com/office/drawing/2014/main" id="{00000000-0008-0000-0200-0000F6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47" name="PoljeZBesedilom 2">
          <a:extLst>
            <a:ext uri="{FF2B5EF4-FFF2-40B4-BE49-F238E27FC236}">
              <a16:creationId xmlns:a16="http://schemas.microsoft.com/office/drawing/2014/main" id="{00000000-0008-0000-0200-0000F7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48" name="PoljeZBesedilom 2">
          <a:extLst>
            <a:ext uri="{FF2B5EF4-FFF2-40B4-BE49-F238E27FC236}">
              <a16:creationId xmlns:a16="http://schemas.microsoft.com/office/drawing/2014/main" id="{00000000-0008-0000-0200-0000F8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49" name="PoljeZBesedilom 2">
          <a:extLst>
            <a:ext uri="{FF2B5EF4-FFF2-40B4-BE49-F238E27FC236}">
              <a16:creationId xmlns:a16="http://schemas.microsoft.com/office/drawing/2014/main" id="{00000000-0008-0000-0200-0000F9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50" name="PoljeZBesedilom 2">
          <a:extLst>
            <a:ext uri="{FF2B5EF4-FFF2-40B4-BE49-F238E27FC236}">
              <a16:creationId xmlns:a16="http://schemas.microsoft.com/office/drawing/2014/main" id="{00000000-0008-0000-0200-0000FA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51" name="PoljeZBesedilom 814">
          <a:extLst>
            <a:ext uri="{FF2B5EF4-FFF2-40B4-BE49-F238E27FC236}">
              <a16:creationId xmlns:a16="http://schemas.microsoft.com/office/drawing/2014/main" id="{00000000-0008-0000-0200-0000FB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52" name="PoljeZBesedilom 2">
          <a:extLst>
            <a:ext uri="{FF2B5EF4-FFF2-40B4-BE49-F238E27FC236}">
              <a16:creationId xmlns:a16="http://schemas.microsoft.com/office/drawing/2014/main" id="{00000000-0008-0000-0200-0000FC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53" name="PoljeZBesedilom 2">
          <a:extLst>
            <a:ext uri="{FF2B5EF4-FFF2-40B4-BE49-F238E27FC236}">
              <a16:creationId xmlns:a16="http://schemas.microsoft.com/office/drawing/2014/main" id="{00000000-0008-0000-0200-0000FD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54" name="PoljeZBesedilom 2">
          <a:extLst>
            <a:ext uri="{FF2B5EF4-FFF2-40B4-BE49-F238E27FC236}">
              <a16:creationId xmlns:a16="http://schemas.microsoft.com/office/drawing/2014/main" id="{00000000-0008-0000-0200-0000FE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707</xdr:row>
      <xdr:rowOff>0</xdr:rowOff>
    </xdr:from>
    <xdr:ext cx="184731" cy="271710"/>
    <xdr:sp macro="" textlink="">
      <xdr:nvSpPr>
        <xdr:cNvPr id="255" name="PoljeZBesedilom 2">
          <a:extLst>
            <a:ext uri="{FF2B5EF4-FFF2-40B4-BE49-F238E27FC236}">
              <a16:creationId xmlns:a16="http://schemas.microsoft.com/office/drawing/2014/main" id="{00000000-0008-0000-0200-0000FF000000}"/>
            </a:ext>
          </a:extLst>
        </xdr:cNvPr>
        <xdr:cNvSpPr txBox="1"/>
      </xdr:nvSpPr>
      <xdr:spPr>
        <a:xfrm>
          <a:off x="7455832"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56" name="PoljeZBesedilom 2">
          <a:extLst>
            <a:ext uri="{FF2B5EF4-FFF2-40B4-BE49-F238E27FC236}">
              <a16:creationId xmlns:a16="http://schemas.microsoft.com/office/drawing/2014/main" id="{00000000-0008-0000-0200-00000001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57" name="PoljeZBesedilom 820">
          <a:extLst>
            <a:ext uri="{FF2B5EF4-FFF2-40B4-BE49-F238E27FC236}">
              <a16:creationId xmlns:a16="http://schemas.microsoft.com/office/drawing/2014/main" id="{00000000-0008-0000-0200-00000101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58" name="PoljeZBesedilom 2">
          <a:extLst>
            <a:ext uri="{FF2B5EF4-FFF2-40B4-BE49-F238E27FC236}">
              <a16:creationId xmlns:a16="http://schemas.microsoft.com/office/drawing/2014/main" id="{00000000-0008-0000-0200-00000201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59" name="PoljeZBesedilom 2">
          <a:extLst>
            <a:ext uri="{FF2B5EF4-FFF2-40B4-BE49-F238E27FC236}">
              <a16:creationId xmlns:a16="http://schemas.microsoft.com/office/drawing/2014/main" id="{00000000-0008-0000-0200-00000301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60" name="PoljeZBesedilom 2">
          <a:extLst>
            <a:ext uri="{FF2B5EF4-FFF2-40B4-BE49-F238E27FC236}">
              <a16:creationId xmlns:a16="http://schemas.microsoft.com/office/drawing/2014/main" id="{00000000-0008-0000-0200-00000401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707</xdr:row>
      <xdr:rowOff>0</xdr:rowOff>
    </xdr:from>
    <xdr:ext cx="184731" cy="271710"/>
    <xdr:sp macro="" textlink="">
      <xdr:nvSpPr>
        <xdr:cNvPr id="261" name="PoljeZBesedilom 2">
          <a:extLst>
            <a:ext uri="{FF2B5EF4-FFF2-40B4-BE49-F238E27FC236}">
              <a16:creationId xmlns:a16="http://schemas.microsoft.com/office/drawing/2014/main" id="{00000000-0008-0000-0200-000005010000}"/>
            </a:ext>
          </a:extLst>
        </xdr:cNvPr>
        <xdr:cNvSpPr txBox="1"/>
      </xdr:nvSpPr>
      <xdr:spPr>
        <a:xfrm>
          <a:off x="744757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62" name="PoljeZBesedilom 2">
          <a:extLst>
            <a:ext uri="{FF2B5EF4-FFF2-40B4-BE49-F238E27FC236}">
              <a16:creationId xmlns:a16="http://schemas.microsoft.com/office/drawing/2014/main" id="{00000000-0008-0000-0200-000006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63" name="PoljeZBesedilom 826">
          <a:extLst>
            <a:ext uri="{FF2B5EF4-FFF2-40B4-BE49-F238E27FC236}">
              <a16:creationId xmlns:a16="http://schemas.microsoft.com/office/drawing/2014/main" id="{00000000-0008-0000-0200-000007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64" name="PoljeZBesedilom 2">
          <a:extLst>
            <a:ext uri="{FF2B5EF4-FFF2-40B4-BE49-F238E27FC236}">
              <a16:creationId xmlns:a16="http://schemas.microsoft.com/office/drawing/2014/main" id="{00000000-0008-0000-0200-000008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65" name="PoljeZBesedilom 2">
          <a:extLst>
            <a:ext uri="{FF2B5EF4-FFF2-40B4-BE49-F238E27FC236}">
              <a16:creationId xmlns:a16="http://schemas.microsoft.com/office/drawing/2014/main" id="{00000000-0008-0000-0200-000009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66" name="PoljeZBesedilom 2">
          <a:extLst>
            <a:ext uri="{FF2B5EF4-FFF2-40B4-BE49-F238E27FC236}">
              <a16:creationId xmlns:a16="http://schemas.microsoft.com/office/drawing/2014/main" id="{00000000-0008-0000-0200-00000A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67" name="PoljeZBesedilom 2">
          <a:extLst>
            <a:ext uri="{FF2B5EF4-FFF2-40B4-BE49-F238E27FC236}">
              <a16:creationId xmlns:a16="http://schemas.microsoft.com/office/drawing/2014/main" id="{00000000-0008-0000-0200-00000B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68" name="PoljeZBesedilom 831">
          <a:extLst>
            <a:ext uri="{FF2B5EF4-FFF2-40B4-BE49-F238E27FC236}">
              <a16:creationId xmlns:a16="http://schemas.microsoft.com/office/drawing/2014/main" id="{00000000-0008-0000-0200-00000C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69" name="PoljeZBesedilom 2">
          <a:extLst>
            <a:ext uri="{FF2B5EF4-FFF2-40B4-BE49-F238E27FC236}">
              <a16:creationId xmlns:a16="http://schemas.microsoft.com/office/drawing/2014/main" id="{00000000-0008-0000-0200-00000D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70" name="PoljeZBesedilom 2">
          <a:extLst>
            <a:ext uri="{FF2B5EF4-FFF2-40B4-BE49-F238E27FC236}">
              <a16:creationId xmlns:a16="http://schemas.microsoft.com/office/drawing/2014/main" id="{00000000-0008-0000-0200-00000E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71" name="PoljeZBesedilom 2">
          <a:extLst>
            <a:ext uri="{FF2B5EF4-FFF2-40B4-BE49-F238E27FC236}">
              <a16:creationId xmlns:a16="http://schemas.microsoft.com/office/drawing/2014/main" id="{00000000-0008-0000-0200-00000F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72" name="PoljeZBesedilom 2">
          <a:extLst>
            <a:ext uri="{FF2B5EF4-FFF2-40B4-BE49-F238E27FC236}">
              <a16:creationId xmlns:a16="http://schemas.microsoft.com/office/drawing/2014/main" id="{00000000-0008-0000-0200-000010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73" name="PoljeZBesedilom 2">
          <a:extLst>
            <a:ext uri="{FF2B5EF4-FFF2-40B4-BE49-F238E27FC236}">
              <a16:creationId xmlns:a16="http://schemas.microsoft.com/office/drawing/2014/main" id="{00000000-0008-0000-0200-000011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74" name="PoljeZBesedilom 837">
          <a:extLst>
            <a:ext uri="{FF2B5EF4-FFF2-40B4-BE49-F238E27FC236}">
              <a16:creationId xmlns:a16="http://schemas.microsoft.com/office/drawing/2014/main" id="{00000000-0008-0000-0200-000012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75" name="PoljeZBesedilom 2">
          <a:extLst>
            <a:ext uri="{FF2B5EF4-FFF2-40B4-BE49-F238E27FC236}">
              <a16:creationId xmlns:a16="http://schemas.microsoft.com/office/drawing/2014/main" id="{00000000-0008-0000-0200-000013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76" name="PoljeZBesedilom 2">
          <a:extLst>
            <a:ext uri="{FF2B5EF4-FFF2-40B4-BE49-F238E27FC236}">
              <a16:creationId xmlns:a16="http://schemas.microsoft.com/office/drawing/2014/main" id="{00000000-0008-0000-0200-000014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77" name="PoljeZBesedilom 2">
          <a:extLst>
            <a:ext uri="{FF2B5EF4-FFF2-40B4-BE49-F238E27FC236}">
              <a16:creationId xmlns:a16="http://schemas.microsoft.com/office/drawing/2014/main" id="{00000000-0008-0000-0200-000015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78" name="PoljeZBesedilom 2">
          <a:extLst>
            <a:ext uri="{FF2B5EF4-FFF2-40B4-BE49-F238E27FC236}">
              <a16:creationId xmlns:a16="http://schemas.microsoft.com/office/drawing/2014/main" id="{00000000-0008-0000-0200-000016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79" name="PoljeZBesedilom 842">
          <a:extLst>
            <a:ext uri="{FF2B5EF4-FFF2-40B4-BE49-F238E27FC236}">
              <a16:creationId xmlns:a16="http://schemas.microsoft.com/office/drawing/2014/main" id="{00000000-0008-0000-0200-000017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80" name="PoljeZBesedilom 2">
          <a:extLst>
            <a:ext uri="{FF2B5EF4-FFF2-40B4-BE49-F238E27FC236}">
              <a16:creationId xmlns:a16="http://schemas.microsoft.com/office/drawing/2014/main" id="{00000000-0008-0000-0200-000018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81" name="PoljeZBesedilom 2">
          <a:extLst>
            <a:ext uri="{FF2B5EF4-FFF2-40B4-BE49-F238E27FC236}">
              <a16:creationId xmlns:a16="http://schemas.microsoft.com/office/drawing/2014/main" id="{00000000-0008-0000-0200-000019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82" name="PoljeZBesedilom 2">
          <a:extLst>
            <a:ext uri="{FF2B5EF4-FFF2-40B4-BE49-F238E27FC236}">
              <a16:creationId xmlns:a16="http://schemas.microsoft.com/office/drawing/2014/main" id="{00000000-0008-0000-0200-00001A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707</xdr:row>
      <xdr:rowOff>0</xdr:rowOff>
    </xdr:from>
    <xdr:ext cx="184731" cy="271710"/>
    <xdr:sp macro="" textlink="">
      <xdr:nvSpPr>
        <xdr:cNvPr id="283" name="PoljeZBesedilom 2">
          <a:extLst>
            <a:ext uri="{FF2B5EF4-FFF2-40B4-BE49-F238E27FC236}">
              <a16:creationId xmlns:a16="http://schemas.microsoft.com/office/drawing/2014/main" id="{00000000-0008-0000-0200-00001B010000}"/>
            </a:ext>
          </a:extLst>
        </xdr:cNvPr>
        <xdr:cNvSpPr txBox="1"/>
      </xdr:nvSpPr>
      <xdr:spPr>
        <a:xfrm>
          <a:off x="7443767" y="70124574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884</xdr:row>
      <xdr:rowOff>152407</xdr:rowOff>
    </xdr:from>
    <xdr:ext cx="184731" cy="264560"/>
    <xdr:sp macro="" textlink="">
      <xdr:nvSpPr>
        <xdr:cNvPr id="284" name="PoljeZBesedilom 2">
          <a:extLst>
            <a:ext uri="{FF2B5EF4-FFF2-40B4-BE49-F238E27FC236}">
              <a16:creationId xmlns:a16="http://schemas.microsoft.com/office/drawing/2014/main" id="{00000000-0008-0000-0200-00001C010000}"/>
            </a:ext>
          </a:extLst>
        </xdr:cNvPr>
        <xdr:cNvSpPr txBox="1"/>
      </xdr:nvSpPr>
      <xdr:spPr>
        <a:xfrm>
          <a:off x="6042660" y="10311003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884</xdr:row>
      <xdr:rowOff>152407</xdr:rowOff>
    </xdr:from>
    <xdr:ext cx="184731" cy="264560"/>
    <xdr:sp macro="" textlink="">
      <xdr:nvSpPr>
        <xdr:cNvPr id="285" name="PoljeZBesedilom 284">
          <a:extLst>
            <a:ext uri="{FF2B5EF4-FFF2-40B4-BE49-F238E27FC236}">
              <a16:creationId xmlns:a16="http://schemas.microsoft.com/office/drawing/2014/main" id="{00000000-0008-0000-0200-00001D010000}"/>
            </a:ext>
          </a:extLst>
        </xdr:cNvPr>
        <xdr:cNvSpPr txBox="1"/>
      </xdr:nvSpPr>
      <xdr:spPr>
        <a:xfrm>
          <a:off x="6042660" y="10311003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884</xdr:row>
      <xdr:rowOff>152407</xdr:rowOff>
    </xdr:from>
    <xdr:ext cx="184731" cy="264560"/>
    <xdr:sp macro="" textlink="">
      <xdr:nvSpPr>
        <xdr:cNvPr id="286" name="PoljeZBesedilom 2">
          <a:extLst>
            <a:ext uri="{FF2B5EF4-FFF2-40B4-BE49-F238E27FC236}">
              <a16:creationId xmlns:a16="http://schemas.microsoft.com/office/drawing/2014/main" id="{00000000-0008-0000-0200-00001E010000}"/>
            </a:ext>
          </a:extLst>
        </xdr:cNvPr>
        <xdr:cNvSpPr txBox="1"/>
      </xdr:nvSpPr>
      <xdr:spPr>
        <a:xfrm>
          <a:off x="6042660" y="10311003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884</xdr:row>
      <xdr:rowOff>152407</xdr:rowOff>
    </xdr:from>
    <xdr:ext cx="184731" cy="264560"/>
    <xdr:sp macro="" textlink="">
      <xdr:nvSpPr>
        <xdr:cNvPr id="287" name="PoljeZBesedilom 286">
          <a:extLst>
            <a:ext uri="{FF2B5EF4-FFF2-40B4-BE49-F238E27FC236}">
              <a16:creationId xmlns:a16="http://schemas.microsoft.com/office/drawing/2014/main" id="{00000000-0008-0000-0200-00001F010000}"/>
            </a:ext>
          </a:extLst>
        </xdr:cNvPr>
        <xdr:cNvSpPr txBox="1"/>
      </xdr:nvSpPr>
      <xdr:spPr>
        <a:xfrm>
          <a:off x="6042660" y="10311003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twoCellAnchor editAs="oneCell">
    <xdr:from>
      <xdr:col>8</xdr:col>
      <xdr:colOff>577850</xdr:colOff>
      <xdr:row>707</xdr:row>
      <xdr:rowOff>0</xdr:rowOff>
    </xdr:from>
    <xdr:to>
      <xdr:col>8</xdr:col>
      <xdr:colOff>762581</xdr:colOff>
      <xdr:row>762</xdr:row>
      <xdr:rowOff>1561047</xdr:rowOff>
    </xdr:to>
    <xdr:sp macro="" textlink="">
      <xdr:nvSpPr>
        <xdr:cNvPr id="288" name="PoljeZBesedilom 2">
          <a:extLst>
            <a:ext uri="{FF2B5EF4-FFF2-40B4-BE49-F238E27FC236}">
              <a16:creationId xmlns:a16="http://schemas.microsoft.com/office/drawing/2014/main" id="{00000000-0008-0000-0200-000020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289" name="PoljeZBesedilom 566">
          <a:extLst>
            <a:ext uri="{FF2B5EF4-FFF2-40B4-BE49-F238E27FC236}">
              <a16:creationId xmlns:a16="http://schemas.microsoft.com/office/drawing/2014/main" id="{00000000-0008-0000-0200-000021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290" name="PoljeZBesedilom 2">
          <a:extLst>
            <a:ext uri="{FF2B5EF4-FFF2-40B4-BE49-F238E27FC236}">
              <a16:creationId xmlns:a16="http://schemas.microsoft.com/office/drawing/2014/main" id="{00000000-0008-0000-0200-000022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291" name="PoljeZBesedilom 2">
          <a:extLst>
            <a:ext uri="{FF2B5EF4-FFF2-40B4-BE49-F238E27FC236}">
              <a16:creationId xmlns:a16="http://schemas.microsoft.com/office/drawing/2014/main" id="{00000000-0008-0000-0200-000023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292" name="PoljeZBesedilom 2">
          <a:extLst>
            <a:ext uri="{FF2B5EF4-FFF2-40B4-BE49-F238E27FC236}">
              <a16:creationId xmlns:a16="http://schemas.microsoft.com/office/drawing/2014/main" id="{00000000-0008-0000-0200-00002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293" name="PoljeZBesedilom 2">
          <a:extLst>
            <a:ext uri="{FF2B5EF4-FFF2-40B4-BE49-F238E27FC236}">
              <a16:creationId xmlns:a16="http://schemas.microsoft.com/office/drawing/2014/main" id="{00000000-0008-0000-0200-00002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294" name="PoljeZBesedilom 2">
          <a:extLst>
            <a:ext uri="{FF2B5EF4-FFF2-40B4-BE49-F238E27FC236}">
              <a16:creationId xmlns:a16="http://schemas.microsoft.com/office/drawing/2014/main" id="{00000000-0008-0000-0200-00002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295" name="PoljeZBesedilom 572">
          <a:extLst>
            <a:ext uri="{FF2B5EF4-FFF2-40B4-BE49-F238E27FC236}">
              <a16:creationId xmlns:a16="http://schemas.microsoft.com/office/drawing/2014/main" id="{00000000-0008-0000-0200-00002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296" name="PoljeZBesedilom 2">
          <a:extLst>
            <a:ext uri="{FF2B5EF4-FFF2-40B4-BE49-F238E27FC236}">
              <a16:creationId xmlns:a16="http://schemas.microsoft.com/office/drawing/2014/main" id="{00000000-0008-0000-0200-000028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297" name="PoljeZBesedilom 2">
          <a:extLst>
            <a:ext uri="{FF2B5EF4-FFF2-40B4-BE49-F238E27FC236}">
              <a16:creationId xmlns:a16="http://schemas.microsoft.com/office/drawing/2014/main" id="{00000000-0008-0000-0200-000029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298" name="PoljeZBesedilom 2">
          <a:extLst>
            <a:ext uri="{FF2B5EF4-FFF2-40B4-BE49-F238E27FC236}">
              <a16:creationId xmlns:a16="http://schemas.microsoft.com/office/drawing/2014/main" id="{00000000-0008-0000-0200-00002A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299" name="PoljeZBesedilom 2">
          <a:extLst>
            <a:ext uri="{FF2B5EF4-FFF2-40B4-BE49-F238E27FC236}">
              <a16:creationId xmlns:a16="http://schemas.microsoft.com/office/drawing/2014/main" id="{00000000-0008-0000-0200-00002B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00" name="PoljeZBesedilom 2">
          <a:extLst>
            <a:ext uri="{FF2B5EF4-FFF2-40B4-BE49-F238E27FC236}">
              <a16:creationId xmlns:a16="http://schemas.microsoft.com/office/drawing/2014/main" id="{00000000-0008-0000-0200-00002C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01" name="PoljeZBesedilom 578">
          <a:extLst>
            <a:ext uri="{FF2B5EF4-FFF2-40B4-BE49-F238E27FC236}">
              <a16:creationId xmlns:a16="http://schemas.microsoft.com/office/drawing/2014/main" id="{00000000-0008-0000-0200-00002D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02" name="PoljeZBesedilom 2">
          <a:extLst>
            <a:ext uri="{FF2B5EF4-FFF2-40B4-BE49-F238E27FC236}">
              <a16:creationId xmlns:a16="http://schemas.microsoft.com/office/drawing/2014/main" id="{00000000-0008-0000-0200-00002E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03" name="PoljeZBesedilom 2">
          <a:extLst>
            <a:ext uri="{FF2B5EF4-FFF2-40B4-BE49-F238E27FC236}">
              <a16:creationId xmlns:a16="http://schemas.microsoft.com/office/drawing/2014/main" id="{00000000-0008-0000-0200-00002F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04" name="PoljeZBesedilom 2">
          <a:extLst>
            <a:ext uri="{FF2B5EF4-FFF2-40B4-BE49-F238E27FC236}">
              <a16:creationId xmlns:a16="http://schemas.microsoft.com/office/drawing/2014/main" id="{00000000-0008-0000-0200-000030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05" name="PoljeZBesedilom 2">
          <a:extLst>
            <a:ext uri="{FF2B5EF4-FFF2-40B4-BE49-F238E27FC236}">
              <a16:creationId xmlns:a16="http://schemas.microsoft.com/office/drawing/2014/main" id="{00000000-0008-0000-0200-000031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06" name="PoljeZBesedilom 2">
          <a:extLst>
            <a:ext uri="{FF2B5EF4-FFF2-40B4-BE49-F238E27FC236}">
              <a16:creationId xmlns:a16="http://schemas.microsoft.com/office/drawing/2014/main" id="{00000000-0008-0000-0200-000032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07" name="PoljeZBesedilom 584">
          <a:extLst>
            <a:ext uri="{FF2B5EF4-FFF2-40B4-BE49-F238E27FC236}">
              <a16:creationId xmlns:a16="http://schemas.microsoft.com/office/drawing/2014/main" id="{00000000-0008-0000-0200-000033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08" name="PoljeZBesedilom 2">
          <a:extLst>
            <a:ext uri="{FF2B5EF4-FFF2-40B4-BE49-F238E27FC236}">
              <a16:creationId xmlns:a16="http://schemas.microsoft.com/office/drawing/2014/main" id="{00000000-0008-0000-0200-00003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09" name="PoljeZBesedilom 2">
          <a:extLst>
            <a:ext uri="{FF2B5EF4-FFF2-40B4-BE49-F238E27FC236}">
              <a16:creationId xmlns:a16="http://schemas.microsoft.com/office/drawing/2014/main" id="{00000000-0008-0000-0200-00003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10" name="PoljeZBesedilom 2">
          <a:extLst>
            <a:ext uri="{FF2B5EF4-FFF2-40B4-BE49-F238E27FC236}">
              <a16:creationId xmlns:a16="http://schemas.microsoft.com/office/drawing/2014/main" id="{00000000-0008-0000-0200-00003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11" name="PoljeZBesedilom 2">
          <a:extLst>
            <a:ext uri="{FF2B5EF4-FFF2-40B4-BE49-F238E27FC236}">
              <a16:creationId xmlns:a16="http://schemas.microsoft.com/office/drawing/2014/main" id="{00000000-0008-0000-0200-00003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12" name="PoljeZBesedilom 2">
          <a:extLst>
            <a:ext uri="{FF2B5EF4-FFF2-40B4-BE49-F238E27FC236}">
              <a16:creationId xmlns:a16="http://schemas.microsoft.com/office/drawing/2014/main" id="{00000000-0008-0000-0200-000038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13" name="PoljeZBesedilom 590">
          <a:extLst>
            <a:ext uri="{FF2B5EF4-FFF2-40B4-BE49-F238E27FC236}">
              <a16:creationId xmlns:a16="http://schemas.microsoft.com/office/drawing/2014/main" id="{00000000-0008-0000-0200-000039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14" name="PoljeZBesedilom 2">
          <a:extLst>
            <a:ext uri="{FF2B5EF4-FFF2-40B4-BE49-F238E27FC236}">
              <a16:creationId xmlns:a16="http://schemas.microsoft.com/office/drawing/2014/main" id="{00000000-0008-0000-0200-00003A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15" name="PoljeZBesedilom 2">
          <a:extLst>
            <a:ext uri="{FF2B5EF4-FFF2-40B4-BE49-F238E27FC236}">
              <a16:creationId xmlns:a16="http://schemas.microsoft.com/office/drawing/2014/main" id="{00000000-0008-0000-0200-00003B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16" name="PoljeZBesedilom 2">
          <a:extLst>
            <a:ext uri="{FF2B5EF4-FFF2-40B4-BE49-F238E27FC236}">
              <a16:creationId xmlns:a16="http://schemas.microsoft.com/office/drawing/2014/main" id="{00000000-0008-0000-0200-00003C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17" name="PoljeZBesedilom 2">
          <a:extLst>
            <a:ext uri="{FF2B5EF4-FFF2-40B4-BE49-F238E27FC236}">
              <a16:creationId xmlns:a16="http://schemas.microsoft.com/office/drawing/2014/main" id="{00000000-0008-0000-0200-00003D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18" name="PoljeZBesedilom 2">
          <a:extLst>
            <a:ext uri="{FF2B5EF4-FFF2-40B4-BE49-F238E27FC236}">
              <a16:creationId xmlns:a16="http://schemas.microsoft.com/office/drawing/2014/main" id="{00000000-0008-0000-0200-00003E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19" name="PoljeZBesedilom 596">
          <a:extLst>
            <a:ext uri="{FF2B5EF4-FFF2-40B4-BE49-F238E27FC236}">
              <a16:creationId xmlns:a16="http://schemas.microsoft.com/office/drawing/2014/main" id="{00000000-0008-0000-0200-00003F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20" name="PoljeZBesedilom 2">
          <a:extLst>
            <a:ext uri="{FF2B5EF4-FFF2-40B4-BE49-F238E27FC236}">
              <a16:creationId xmlns:a16="http://schemas.microsoft.com/office/drawing/2014/main" id="{00000000-0008-0000-0200-000040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21" name="PoljeZBesedilom 2">
          <a:extLst>
            <a:ext uri="{FF2B5EF4-FFF2-40B4-BE49-F238E27FC236}">
              <a16:creationId xmlns:a16="http://schemas.microsoft.com/office/drawing/2014/main" id="{00000000-0008-0000-0200-000041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22" name="PoljeZBesedilom 2">
          <a:extLst>
            <a:ext uri="{FF2B5EF4-FFF2-40B4-BE49-F238E27FC236}">
              <a16:creationId xmlns:a16="http://schemas.microsoft.com/office/drawing/2014/main" id="{00000000-0008-0000-0200-000042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23" name="PoljeZBesedilom 2">
          <a:extLst>
            <a:ext uri="{FF2B5EF4-FFF2-40B4-BE49-F238E27FC236}">
              <a16:creationId xmlns:a16="http://schemas.microsoft.com/office/drawing/2014/main" id="{00000000-0008-0000-0200-000043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24" name="PoljeZBesedilom 2">
          <a:extLst>
            <a:ext uri="{FF2B5EF4-FFF2-40B4-BE49-F238E27FC236}">
              <a16:creationId xmlns:a16="http://schemas.microsoft.com/office/drawing/2014/main" id="{00000000-0008-0000-0200-00004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25" name="PoljeZBesedilom 602">
          <a:extLst>
            <a:ext uri="{FF2B5EF4-FFF2-40B4-BE49-F238E27FC236}">
              <a16:creationId xmlns:a16="http://schemas.microsoft.com/office/drawing/2014/main" id="{00000000-0008-0000-0200-00004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26" name="PoljeZBesedilom 2">
          <a:extLst>
            <a:ext uri="{FF2B5EF4-FFF2-40B4-BE49-F238E27FC236}">
              <a16:creationId xmlns:a16="http://schemas.microsoft.com/office/drawing/2014/main" id="{00000000-0008-0000-0200-00004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27" name="PoljeZBesedilom 2">
          <a:extLst>
            <a:ext uri="{FF2B5EF4-FFF2-40B4-BE49-F238E27FC236}">
              <a16:creationId xmlns:a16="http://schemas.microsoft.com/office/drawing/2014/main" id="{00000000-0008-0000-0200-00004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28" name="PoljeZBesedilom 2">
          <a:extLst>
            <a:ext uri="{FF2B5EF4-FFF2-40B4-BE49-F238E27FC236}">
              <a16:creationId xmlns:a16="http://schemas.microsoft.com/office/drawing/2014/main" id="{00000000-0008-0000-0200-000048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29" name="PoljeZBesedilom 2">
          <a:extLst>
            <a:ext uri="{FF2B5EF4-FFF2-40B4-BE49-F238E27FC236}">
              <a16:creationId xmlns:a16="http://schemas.microsoft.com/office/drawing/2014/main" id="{00000000-0008-0000-0200-000049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30" name="PoljeZBesedilom 2">
          <a:extLst>
            <a:ext uri="{FF2B5EF4-FFF2-40B4-BE49-F238E27FC236}">
              <a16:creationId xmlns:a16="http://schemas.microsoft.com/office/drawing/2014/main" id="{00000000-0008-0000-0200-00004A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31" name="PoljeZBesedilom 608">
          <a:extLst>
            <a:ext uri="{FF2B5EF4-FFF2-40B4-BE49-F238E27FC236}">
              <a16:creationId xmlns:a16="http://schemas.microsoft.com/office/drawing/2014/main" id="{00000000-0008-0000-0200-00004B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32" name="PoljeZBesedilom 2">
          <a:extLst>
            <a:ext uri="{FF2B5EF4-FFF2-40B4-BE49-F238E27FC236}">
              <a16:creationId xmlns:a16="http://schemas.microsoft.com/office/drawing/2014/main" id="{00000000-0008-0000-0200-00004C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33" name="PoljeZBesedilom 2">
          <a:extLst>
            <a:ext uri="{FF2B5EF4-FFF2-40B4-BE49-F238E27FC236}">
              <a16:creationId xmlns:a16="http://schemas.microsoft.com/office/drawing/2014/main" id="{00000000-0008-0000-0200-00004D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34" name="PoljeZBesedilom 2">
          <a:extLst>
            <a:ext uri="{FF2B5EF4-FFF2-40B4-BE49-F238E27FC236}">
              <a16:creationId xmlns:a16="http://schemas.microsoft.com/office/drawing/2014/main" id="{00000000-0008-0000-0200-00004E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35" name="PoljeZBesedilom 2">
          <a:extLst>
            <a:ext uri="{FF2B5EF4-FFF2-40B4-BE49-F238E27FC236}">
              <a16:creationId xmlns:a16="http://schemas.microsoft.com/office/drawing/2014/main" id="{00000000-0008-0000-0200-00004F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36" name="PoljeZBesedilom 613">
          <a:extLst>
            <a:ext uri="{FF2B5EF4-FFF2-40B4-BE49-F238E27FC236}">
              <a16:creationId xmlns:a16="http://schemas.microsoft.com/office/drawing/2014/main" id="{00000000-0008-0000-0200-000050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37" name="PoljeZBesedilom 2">
          <a:extLst>
            <a:ext uri="{FF2B5EF4-FFF2-40B4-BE49-F238E27FC236}">
              <a16:creationId xmlns:a16="http://schemas.microsoft.com/office/drawing/2014/main" id="{00000000-0008-0000-0200-000051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38" name="PoljeZBesedilom 2">
          <a:extLst>
            <a:ext uri="{FF2B5EF4-FFF2-40B4-BE49-F238E27FC236}">
              <a16:creationId xmlns:a16="http://schemas.microsoft.com/office/drawing/2014/main" id="{00000000-0008-0000-0200-000052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39" name="PoljeZBesedilom 2">
          <a:extLst>
            <a:ext uri="{FF2B5EF4-FFF2-40B4-BE49-F238E27FC236}">
              <a16:creationId xmlns:a16="http://schemas.microsoft.com/office/drawing/2014/main" id="{00000000-0008-0000-0200-000053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40" name="PoljeZBesedilom 2">
          <a:extLst>
            <a:ext uri="{FF2B5EF4-FFF2-40B4-BE49-F238E27FC236}">
              <a16:creationId xmlns:a16="http://schemas.microsoft.com/office/drawing/2014/main" id="{00000000-0008-0000-0200-00005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41" name="PoljeZBesedilom 2">
          <a:extLst>
            <a:ext uri="{FF2B5EF4-FFF2-40B4-BE49-F238E27FC236}">
              <a16:creationId xmlns:a16="http://schemas.microsoft.com/office/drawing/2014/main" id="{00000000-0008-0000-0200-00005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42" name="PoljeZBesedilom 619">
          <a:extLst>
            <a:ext uri="{FF2B5EF4-FFF2-40B4-BE49-F238E27FC236}">
              <a16:creationId xmlns:a16="http://schemas.microsoft.com/office/drawing/2014/main" id="{00000000-0008-0000-0200-00005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43" name="PoljeZBesedilom 2">
          <a:extLst>
            <a:ext uri="{FF2B5EF4-FFF2-40B4-BE49-F238E27FC236}">
              <a16:creationId xmlns:a16="http://schemas.microsoft.com/office/drawing/2014/main" id="{00000000-0008-0000-0200-00005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44" name="PoljeZBesedilom 2">
          <a:extLst>
            <a:ext uri="{FF2B5EF4-FFF2-40B4-BE49-F238E27FC236}">
              <a16:creationId xmlns:a16="http://schemas.microsoft.com/office/drawing/2014/main" id="{00000000-0008-0000-0200-000058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45" name="PoljeZBesedilom 2">
          <a:extLst>
            <a:ext uri="{FF2B5EF4-FFF2-40B4-BE49-F238E27FC236}">
              <a16:creationId xmlns:a16="http://schemas.microsoft.com/office/drawing/2014/main" id="{00000000-0008-0000-0200-000059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46" name="PoljeZBesedilom 2">
          <a:extLst>
            <a:ext uri="{FF2B5EF4-FFF2-40B4-BE49-F238E27FC236}">
              <a16:creationId xmlns:a16="http://schemas.microsoft.com/office/drawing/2014/main" id="{00000000-0008-0000-0200-00005A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47" name="PoljeZBesedilom 2">
          <a:extLst>
            <a:ext uri="{FF2B5EF4-FFF2-40B4-BE49-F238E27FC236}">
              <a16:creationId xmlns:a16="http://schemas.microsoft.com/office/drawing/2014/main" id="{00000000-0008-0000-0200-00005B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48" name="PoljeZBesedilom 625">
          <a:extLst>
            <a:ext uri="{FF2B5EF4-FFF2-40B4-BE49-F238E27FC236}">
              <a16:creationId xmlns:a16="http://schemas.microsoft.com/office/drawing/2014/main" id="{00000000-0008-0000-0200-00005C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49" name="PoljeZBesedilom 2">
          <a:extLst>
            <a:ext uri="{FF2B5EF4-FFF2-40B4-BE49-F238E27FC236}">
              <a16:creationId xmlns:a16="http://schemas.microsoft.com/office/drawing/2014/main" id="{00000000-0008-0000-0200-00005D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50" name="PoljeZBesedilom 2">
          <a:extLst>
            <a:ext uri="{FF2B5EF4-FFF2-40B4-BE49-F238E27FC236}">
              <a16:creationId xmlns:a16="http://schemas.microsoft.com/office/drawing/2014/main" id="{00000000-0008-0000-0200-00005E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51" name="PoljeZBesedilom 2">
          <a:extLst>
            <a:ext uri="{FF2B5EF4-FFF2-40B4-BE49-F238E27FC236}">
              <a16:creationId xmlns:a16="http://schemas.microsoft.com/office/drawing/2014/main" id="{00000000-0008-0000-0200-00005F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52" name="PoljeZBesedilom 2">
          <a:extLst>
            <a:ext uri="{FF2B5EF4-FFF2-40B4-BE49-F238E27FC236}">
              <a16:creationId xmlns:a16="http://schemas.microsoft.com/office/drawing/2014/main" id="{00000000-0008-0000-0200-000060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53" name="PoljeZBesedilom 2">
          <a:extLst>
            <a:ext uri="{FF2B5EF4-FFF2-40B4-BE49-F238E27FC236}">
              <a16:creationId xmlns:a16="http://schemas.microsoft.com/office/drawing/2014/main" id="{00000000-0008-0000-0200-000061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54" name="PoljeZBesedilom 631">
          <a:extLst>
            <a:ext uri="{FF2B5EF4-FFF2-40B4-BE49-F238E27FC236}">
              <a16:creationId xmlns:a16="http://schemas.microsoft.com/office/drawing/2014/main" id="{00000000-0008-0000-0200-000062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55" name="PoljeZBesedilom 2">
          <a:extLst>
            <a:ext uri="{FF2B5EF4-FFF2-40B4-BE49-F238E27FC236}">
              <a16:creationId xmlns:a16="http://schemas.microsoft.com/office/drawing/2014/main" id="{00000000-0008-0000-0200-000063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56" name="PoljeZBesedilom 2">
          <a:extLst>
            <a:ext uri="{FF2B5EF4-FFF2-40B4-BE49-F238E27FC236}">
              <a16:creationId xmlns:a16="http://schemas.microsoft.com/office/drawing/2014/main" id="{00000000-0008-0000-0200-00006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57" name="PoljeZBesedilom 2">
          <a:extLst>
            <a:ext uri="{FF2B5EF4-FFF2-40B4-BE49-F238E27FC236}">
              <a16:creationId xmlns:a16="http://schemas.microsoft.com/office/drawing/2014/main" id="{00000000-0008-0000-0200-00006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58" name="PoljeZBesedilom 2">
          <a:extLst>
            <a:ext uri="{FF2B5EF4-FFF2-40B4-BE49-F238E27FC236}">
              <a16:creationId xmlns:a16="http://schemas.microsoft.com/office/drawing/2014/main" id="{00000000-0008-0000-0200-00006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59" name="PoljeZBesedilom 2">
          <a:extLst>
            <a:ext uri="{FF2B5EF4-FFF2-40B4-BE49-F238E27FC236}">
              <a16:creationId xmlns:a16="http://schemas.microsoft.com/office/drawing/2014/main" id="{00000000-0008-0000-0200-00006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60" name="PoljeZBesedilom 637">
          <a:extLst>
            <a:ext uri="{FF2B5EF4-FFF2-40B4-BE49-F238E27FC236}">
              <a16:creationId xmlns:a16="http://schemas.microsoft.com/office/drawing/2014/main" id="{00000000-0008-0000-0200-000068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61" name="PoljeZBesedilom 2">
          <a:extLst>
            <a:ext uri="{FF2B5EF4-FFF2-40B4-BE49-F238E27FC236}">
              <a16:creationId xmlns:a16="http://schemas.microsoft.com/office/drawing/2014/main" id="{00000000-0008-0000-0200-000069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62" name="PoljeZBesedilom 2">
          <a:extLst>
            <a:ext uri="{FF2B5EF4-FFF2-40B4-BE49-F238E27FC236}">
              <a16:creationId xmlns:a16="http://schemas.microsoft.com/office/drawing/2014/main" id="{00000000-0008-0000-0200-00006A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63" name="PoljeZBesedilom 2">
          <a:extLst>
            <a:ext uri="{FF2B5EF4-FFF2-40B4-BE49-F238E27FC236}">
              <a16:creationId xmlns:a16="http://schemas.microsoft.com/office/drawing/2014/main" id="{00000000-0008-0000-0200-00006B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64" name="PoljeZBesedilom 2">
          <a:extLst>
            <a:ext uri="{FF2B5EF4-FFF2-40B4-BE49-F238E27FC236}">
              <a16:creationId xmlns:a16="http://schemas.microsoft.com/office/drawing/2014/main" id="{00000000-0008-0000-0200-00006C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65" name="PoljeZBesedilom 2">
          <a:extLst>
            <a:ext uri="{FF2B5EF4-FFF2-40B4-BE49-F238E27FC236}">
              <a16:creationId xmlns:a16="http://schemas.microsoft.com/office/drawing/2014/main" id="{00000000-0008-0000-0200-00006D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66" name="PoljeZBesedilom 643">
          <a:extLst>
            <a:ext uri="{FF2B5EF4-FFF2-40B4-BE49-F238E27FC236}">
              <a16:creationId xmlns:a16="http://schemas.microsoft.com/office/drawing/2014/main" id="{00000000-0008-0000-0200-00006E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67" name="PoljeZBesedilom 2">
          <a:extLst>
            <a:ext uri="{FF2B5EF4-FFF2-40B4-BE49-F238E27FC236}">
              <a16:creationId xmlns:a16="http://schemas.microsoft.com/office/drawing/2014/main" id="{00000000-0008-0000-0200-00006F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68" name="PoljeZBesedilom 2">
          <a:extLst>
            <a:ext uri="{FF2B5EF4-FFF2-40B4-BE49-F238E27FC236}">
              <a16:creationId xmlns:a16="http://schemas.microsoft.com/office/drawing/2014/main" id="{00000000-0008-0000-0200-000070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69" name="PoljeZBesedilom 2">
          <a:extLst>
            <a:ext uri="{FF2B5EF4-FFF2-40B4-BE49-F238E27FC236}">
              <a16:creationId xmlns:a16="http://schemas.microsoft.com/office/drawing/2014/main" id="{00000000-0008-0000-0200-000071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70" name="PoljeZBesedilom 2">
          <a:extLst>
            <a:ext uri="{FF2B5EF4-FFF2-40B4-BE49-F238E27FC236}">
              <a16:creationId xmlns:a16="http://schemas.microsoft.com/office/drawing/2014/main" id="{00000000-0008-0000-0200-000072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71" name="PoljeZBesedilom 2">
          <a:extLst>
            <a:ext uri="{FF2B5EF4-FFF2-40B4-BE49-F238E27FC236}">
              <a16:creationId xmlns:a16="http://schemas.microsoft.com/office/drawing/2014/main" id="{00000000-0008-0000-0200-000073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72" name="PoljeZBesedilom 649">
          <a:extLst>
            <a:ext uri="{FF2B5EF4-FFF2-40B4-BE49-F238E27FC236}">
              <a16:creationId xmlns:a16="http://schemas.microsoft.com/office/drawing/2014/main" id="{00000000-0008-0000-0200-000074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73" name="PoljeZBesedilom 2">
          <a:extLst>
            <a:ext uri="{FF2B5EF4-FFF2-40B4-BE49-F238E27FC236}">
              <a16:creationId xmlns:a16="http://schemas.microsoft.com/office/drawing/2014/main" id="{00000000-0008-0000-0200-000075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74" name="PoljeZBesedilom 2">
          <a:extLst>
            <a:ext uri="{FF2B5EF4-FFF2-40B4-BE49-F238E27FC236}">
              <a16:creationId xmlns:a16="http://schemas.microsoft.com/office/drawing/2014/main" id="{00000000-0008-0000-0200-000076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75" name="PoljeZBesedilom 2">
          <a:extLst>
            <a:ext uri="{FF2B5EF4-FFF2-40B4-BE49-F238E27FC236}">
              <a16:creationId xmlns:a16="http://schemas.microsoft.com/office/drawing/2014/main" id="{00000000-0008-0000-0200-000077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376" name="PoljeZBesedilom 2">
          <a:extLst>
            <a:ext uri="{FF2B5EF4-FFF2-40B4-BE49-F238E27FC236}">
              <a16:creationId xmlns:a16="http://schemas.microsoft.com/office/drawing/2014/main" id="{00000000-0008-0000-0200-000078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77" name="PoljeZBesedilom 2">
          <a:extLst>
            <a:ext uri="{FF2B5EF4-FFF2-40B4-BE49-F238E27FC236}">
              <a16:creationId xmlns:a16="http://schemas.microsoft.com/office/drawing/2014/main" id="{00000000-0008-0000-0200-000079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78" name="PoljeZBesedilom 655">
          <a:extLst>
            <a:ext uri="{FF2B5EF4-FFF2-40B4-BE49-F238E27FC236}">
              <a16:creationId xmlns:a16="http://schemas.microsoft.com/office/drawing/2014/main" id="{00000000-0008-0000-0200-00007A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79" name="PoljeZBesedilom 2">
          <a:extLst>
            <a:ext uri="{FF2B5EF4-FFF2-40B4-BE49-F238E27FC236}">
              <a16:creationId xmlns:a16="http://schemas.microsoft.com/office/drawing/2014/main" id="{00000000-0008-0000-0200-00007B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80" name="PoljeZBesedilom 2">
          <a:extLst>
            <a:ext uri="{FF2B5EF4-FFF2-40B4-BE49-F238E27FC236}">
              <a16:creationId xmlns:a16="http://schemas.microsoft.com/office/drawing/2014/main" id="{00000000-0008-0000-0200-00007C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81" name="PoljeZBesedilom 2">
          <a:extLst>
            <a:ext uri="{FF2B5EF4-FFF2-40B4-BE49-F238E27FC236}">
              <a16:creationId xmlns:a16="http://schemas.microsoft.com/office/drawing/2014/main" id="{00000000-0008-0000-0200-00007D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82" name="PoljeZBesedilom 2">
          <a:extLst>
            <a:ext uri="{FF2B5EF4-FFF2-40B4-BE49-F238E27FC236}">
              <a16:creationId xmlns:a16="http://schemas.microsoft.com/office/drawing/2014/main" id="{00000000-0008-0000-0200-00007E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83" name="PoljeZBesedilom 2">
          <a:extLst>
            <a:ext uri="{FF2B5EF4-FFF2-40B4-BE49-F238E27FC236}">
              <a16:creationId xmlns:a16="http://schemas.microsoft.com/office/drawing/2014/main" id="{00000000-0008-0000-0200-00007F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84" name="PoljeZBesedilom 661">
          <a:extLst>
            <a:ext uri="{FF2B5EF4-FFF2-40B4-BE49-F238E27FC236}">
              <a16:creationId xmlns:a16="http://schemas.microsoft.com/office/drawing/2014/main" id="{00000000-0008-0000-0200-000080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85" name="PoljeZBesedilom 2">
          <a:extLst>
            <a:ext uri="{FF2B5EF4-FFF2-40B4-BE49-F238E27FC236}">
              <a16:creationId xmlns:a16="http://schemas.microsoft.com/office/drawing/2014/main" id="{00000000-0008-0000-0200-000081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86" name="PoljeZBesedilom 2">
          <a:extLst>
            <a:ext uri="{FF2B5EF4-FFF2-40B4-BE49-F238E27FC236}">
              <a16:creationId xmlns:a16="http://schemas.microsoft.com/office/drawing/2014/main" id="{00000000-0008-0000-0200-000082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87" name="PoljeZBesedilom 2">
          <a:extLst>
            <a:ext uri="{FF2B5EF4-FFF2-40B4-BE49-F238E27FC236}">
              <a16:creationId xmlns:a16="http://schemas.microsoft.com/office/drawing/2014/main" id="{00000000-0008-0000-0200-000083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88" name="PoljeZBesedilom 2">
          <a:extLst>
            <a:ext uri="{FF2B5EF4-FFF2-40B4-BE49-F238E27FC236}">
              <a16:creationId xmlns:a16="http://schemas.microsoft.com/office/drawing/2014/main" id="{00000000-0008-0000-0200-00008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89" name="PoljeZBesedilom 666">
          <a:extLst>
            <a:ext uri="{FF2B5EF4-FFF2-40B4-BE49-F238E27FC236}">
              <a16:creationId xmlns:a16="http://schemas.microsoft.com/office/drawing/2014/main" id="{00000000-0008-0000-0200-00008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90" name="PoljeZBesedilom 2">
          <a:extLst>
            <a:ext uri="{FF2B5EF4-FFF2-40B4-BE49-F238E27FC236}">
              <a16:creationId xmlns:a16="http://schemas.microsoft.com/office/drawing/2014/main" id="{00000000-0008-0000-0200-00008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91" name="PoljeZBesedilom 2">
          <a:extLst>
            <a:ext uri="{FF2B5EF4-FFF2-40B4-BE49-F238E27FC236}">
              <a16:creationId xmlns:a16="http://schemas.microsoft.com/office/drawing/2014/main" id="{00000000-0008-0000-0200-00008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92" name="PoljeZBesedilom 2">
          <a:extLst>
            <a:ext uri="{FF2B5EF4-FFF2-40B4-BE49-F238E27FC236}">
              <a16:creationId xmlns:a16="http://schemas.microsoft.com/office/drawing/2014/main" id="{00000000-0008-0000-0200-000088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93" name="PoljeZBesedilom 2">
          <a:extLst>
            <a:ext uri="{FF2B5EF4-FFF2-40B4-BE49-F238E27FC236}">
              <a16:creationId xmlns:a16="http://schemas.microsoft.com/office/drawing/2014/main" id="{00000000-0008-0000-0200-000089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94" name="PoljeZBesedilom 2">
          <a:extLst>
            <a:ext uri="{FF2B5EF4-FFF2-40B4-BE49-F238E27FC236}">
              <a16:creationId xmlns:a16="http://schemas.microsoft.com/office/drawing/2014/main" id="{00000000-0008-0000-0200-00008A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95" name="PoljeZBesedilom 672">
          <a:extLst>
            <a:ext uri="{FF2B5EF4-FFF2-40B4-BE49-F238E27FC236}">
              <a16:creationId xmlns:a16="http://schemas.microsoft.com/office/drawing/2014/main" id="{00000000-0008-0000-0200-00008B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96" name="PoljeZBesedilom 2">
          <a:extLst>
            <a:ext uri="{FF2B5EF4-FFF2-40B4-BE49-F238E27FC236}">
              <a16:creationId xmlns:a16="http://schemas.microsoft.com/office/drawing/2014/main" id="{00000000-0008-0000-0200-00008C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97" name="PoljeZBesedilom 2">
          <a:extLst>
            <a:ext uri="{FF2B5EF4-FFF2-40B4-BE49-F238E27FC236}">
              <a16:creationId xmlns:a16="http://schemas.microsoft.com/office/drawing/2014/main" id="{00000000-0008-0000-0200-00008D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98" name="PoljeZBesedilom 2">
          <a:extLst>
            <a:ext uri="{FF2B5EF4-FFF2-40B4-BE49-F238E27FC236}">
              <a16:creationId xmlns:a16="http://schemas.microsoft.com/office/drawing/2014/main" id="{00000000-0008-0000-0200-00008E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399" name="PoljeZBesedilom 2">
          <a:extLst>
            <a:ext uri="{FF2B5EF4-FFF2-40B4-BE49-F238E27FC236}">
              <a16:creationId xmlns:a16="http://schemas.microsoft.com/office/drawing/2014/main" id="{00000000-0008-0000-0200-00008F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00" name="PoljeZBesedilom 2">
          <a:extLst>
            <a:ext uri="{FF2B5EF4-FFF2-40B4-BE49-F238E27FC236}">
              <a16:creationId xmlns:a16="http://schemas.microsoft.com/office/drawing/2014/main" id="{00000000-0008-0000-0200-000090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01" name="PoljeZBesedilom 678">
          <a:extLst>
            <a:ext uri="{FF2B5EF4-FFF2-40B4-BE49-F238E27FC236}">
              <a16:creationId xmlns:a16="http://schemas.microsoft.com/office/drawing/2014/main" id="{00000000-0008-0000-0200-000091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02" name="PoljeZBesedilom 2">
          <a:extLst>
            <a:ext uri="{FF2B5EF4-FFF2-40B4-BE49-F238E27FC236}">
              <a16:creationId xmlns:a16="http://schemas.microsoft.com/office/drawing/2014/main" id="{00000000-0008-0000-0200-000092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03" name="PoljeZBesedilom 2">
          <a:extLst>
            <a:ext uri="{FF2B5EF4-FFF2-40B4-BE49-F238E27FC236}">
              <a16:creationId xmlns:a16="http://schemas.microsoft.com/office/drawing/2014/main" id="{00000000-0008-0000-0200-000093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04" name="PoljeZBesedilom 2">
          <a:extLst>
            <a:ext uri="{FF2B5EF4-FFF2-40B4-BE49-F238E27FC236}">
              <a16:creationId xmlns:a16="http://schemas.microsoft.com/office/drawing/2014/main" id="{00000000-0008-0000-0200-00009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05" name="PoljeZBesedilom 2">
          <a:extLst>
            <a:ext uri="{FF2B5EF4-FFF2-40B4-BE49-F238E27FC236}">
              <a16:creationId xmlns:a16="http://schemas.microsoft.com/office/drawing/2014/main" id="{00000000-0008-0000-0200-00009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06" name="PoljeZBesedilom 2">
          <a:extLst>
            <a:ext uri="{FF2B5EF4-FFF2-40B4-BE49-F238E27FC236}">
              <a16:creationId xmlns:a16="http://schemas.microsoft.com/office/drawing/2014/main" id="{00000000-0008-0000-0200-00009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07" name="PoljeZBesedilom 684">
          <a:extLst>
            <a:ext uri="{FF2B5EF4-FFF2-40B4-BE49-F238E27FC236}">
              <a16:creationId xmlns:a16="http://schemas.microsoft.com/office/drawing/2014/main" id="{00000000-0008-0000-0200-00009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08" name="PoljeZBesedilom 2">
          <a:extLst>
            <a:ext uri="{FF2B5EF4-FFF2-40B4-BE49-F238E27FC236}">
              <a16:creationId xmlns:a16="http://schemas.microsoft.com/office/drawing/2014/main" id="{00000000-0008-0000-0200-000098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09" name="PoljeZBesedilom 2">
          <a:extLst>
            <a:ext uri="{FF2B5EF4-FFF2-40B4-BE49-F238E27FC236}">
              <a16:creationId xmlns:a16="http://schemas.microsoft.com/office/drawing/2014/main" id="{00000000-0008-0000-0200-000099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10" name="PoljeZBesedilom 2">
          <a:extLst>
            <a:ext uri="{FF2B5EF4-FFF2-40B4-BE49-F238E27FC236}">
              <a16:creationId xmlns:a16="http://schemas.microsoft.com/office/drawing/2014/main" id="{00000000-0008-0000-0200-00009A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11" name="PoljeZBesedilom 2">
          <a:extLst>
            <a:ext uri="{FF2B5EF4-FFF2-40B4-BE49-F238E27FC236}">
              <a16:creationId xmlns:a16="http://schemas.microsoft.com/office/drawing/2014/main" id="{00000000-0008-0000-0200-00009B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12" name="PoljeZBesedilom 2">
          <a:extLst>
            <a:ext uri="{FF2B5EF4-FFF2-40B4-BE49-F238E27FC236}">
              <a16:creationId xmlns:a16="http://schemas.microsoft.com/office/drawing/2014/main" id="{00000000-0008-0000-0200-00009C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13" name="PoljeZBesedilom 690">
          <a:extLst>
            <a:ext uri="{FF2B5EF4-FFF2-40B4-BE49-F238E27FC236}">
              <a16:creationId xmlns:a16="http://schemas.microsoft.com/office/drawing/2014/main" id="{00000000-0008-0000-0200-00009D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14" name="PoljeZBesedilom 2">
          <a:extLst>
            <a:ext uri="{FF2B5EF4-FFF2-40B4-BE49-F238E27FC236}">
              <a16:creationId xmlns:a16="http://schemas.microsoft.com/office/drawing/2014/main" id="{00000000-0008-0000-0200-00009E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15" name="PoljeZBesedilom 2">
          <a:extLst>
            <a:ext uri="{FF2B5EF4-FFF2-40B4-BE49-F238E27FC236}">
              <a16:creationId xmlns:a16="http://schemas.microsoft.com/office/drawing/2014/main" id="{00000000-0008-0000-0200-00009F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16" name="PoljeZBesedilom 2">
          <a:extLst>
            <a:ext uri="{FF2B5EF4-FFF2-40B4-BE49-F238E27FC236}">
              <a16:creationId xmlns:a16="http://schemas.microsoft.com/office/drawing/2014/main" id="{00000000-0008-0000-0200-0000A0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17" name="PoljeZBesedilom 2">
          <a:extLst>
            <a:ext uri="{FF2B5EF4-FFF2-40B4-BE49-F238E27FC236}">
              <a16:creationId xmlns:a16="http://schemas.microsoft.com/office/drawing/2014/main" id="{00000000-0008-0000-0200-0000A1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18" name="PoljeZBesedilom 2">
          <a:extLst>
            <a:ext uri="{FF2B5EF4-FFF2-40B4-BE49-F238E27FC236}">
              <a16:creationId xmlns:a16="http://schemas.microsoft.com/office/drawing/2014/main" id="{00000000-0008-0000-0200-0000A2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19" name="PoljeZBesedilom 696">
          <a:extLst>
            <a:ext uri="{FF2B5EF4-FFF2-40B4-BE49-F238E27FC236}">
              <a16:creationId xmlns:a16="http://schemas.microsoft.com/office/drawing/2014/main" id="{00000000-0008-0000-0200-0000A3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20" name="PoljeZBesedilom 2">
          <a:extLst>
            <a:ext uri="{FF2B5EF4-FFF2-40B4-BE49-F238E27FC236}">
              <a16:creationId xmlns:a16="http://schemas.microsoft.com/office/drawing/2014/main" id="{00000000-0008-0000-0200-0000A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21" name="PoljeZBesedilom 2">
          <a:extLst>
            <a:ext uri="{FF2B5EF4-FFF2-40B4-BE49-F238E27FC236}">
              <a16:creationId xmlns:a16="http://schemas.microsoft.com/office/drawing/2014/main" id="{00000000-0008-0000-0200-0000A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22" name="PoljeZBesedilom 2">
          <a:extLst>
            <a:ext uri="{FF2B5EF4-FFF2-40B4-BE49-F238E27FC236}">
              <a16:creationId xmlns:a16="http://schemas.microsoft.com/office/drawing/2014/main" id="{00000000-0008-0000-0200-0000A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23" name="PoljeZBesedilom 2">
          <a:extLst>
            <a:ext uri="{FF2B5EF4-FFF2-40B4-BE49-F238E27FC236}">
              <a16:creationId xmlns:a16="http://schemas.microsoft.com/office/drawing/2014/main" id="{00000000-0008-0000-0200-0000A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24" name="PoljeZBesedilom 2">
          <a:extLst>
            <a:ext uri="{FF2B5EF4-FFF2-40B4-BE49-F238E27FC236}">
              <a16:creationId xmlns:a16="http://schemas.microsoft.com/office/drawing/2014/main" id="{00000000-0008-0000-0200-0000A8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25" name="PoljeZBesedilom 702">
          <a:extLst>
            <a:ext uri="{FF2B5EF4-FFF2-40B4-BE49-F238E27FC236}">
              <a16:creationId xmlns:a16="http://schemas.microsoft.com/office/drawing/2014/main" id="{00000000-0008-0000-0200-0000A9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26" name="PoljeZBesedilom 2">
          <a:extLst>
            <a:ext uri="{FF2B5EF4-FFF2-40B4-BE49-F238E27FC236}">
              <a16:creationId xmlns:a16="http://schemas.microsoft.com/office/drawing/2014/main" id="{00000000-0008-0000-0200-0000AA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27" name="PoljeZBesedilom 2">
          <a:extLst>
            <a:ext uri="{FF2B5EF4-FFF2-40B4-BE49-F238E27FC236}">
              <a16:creationId xmlns:a16="http://schemas.microsoft.com/office/drawing/2014/main" id="{00000000-0008-0000-0200-0000AB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28" name="PoljeZBesedilom 2">
          <a:extLst>
            <a:ext uri="{FF2B5EF4-FFF2-40B4-BE49-F238E27FC236}">
              <a16:creationId xmlns:a16="http://schemas.microsoft.com/office/drawing/2014/main" id="{00000000-0008-0000-0200-0000AC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29" name="PoljeZBesedilom 2">
          <a:extLst>
            <a:ext uri="{FF2B5EF4-FFF2-40B4-BE49-F238E27FC236}">
              <a16:creationId xmlns:a16="http://schemas.microsoft.com/office/drawing/2014/main" id="{00000000-0008-0000-0200-0000AD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30" name="PoljeZBesedilom 2">
          <a:extLst>
            <a:ext uri="{FF2B5EF4-FFF2-40B4-BE49-F238E27FC236}">
              <a16:creationId xmlns:a16="http://schemas.microsoft.com/office/drawing/2014/main" id="{00000000-0008-0000-0200-0000AE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31" name="PoljeZBesedilom 708">
          <a:extLst>
            <a:ext uri="{FF2B5EF4-FFF2-40B4-BE49-F238E27FC236}">
              <a16:creationId xmlns:a16="http://schemas.microsoft.com/office/drawing/2014/main" id="{00000000-0008-0000-0200-0000AF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32" name="PoljeZBesedilom 2">
          <a:extLst>
            <a:ext uri="{FF2B5EF4-FFF2-40B4-BE49-F238E27FC236}">
              <a16:creationId xmlns:a16="http://schemas.microsoft.com/office/drawing/2014/main" id="{00000000-0008-0000-0200-0000B0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33" name="PoljeZBesedilom 2">
          <a:extLst>
            <a:ext uri="{FF2B5EF4-FFF2-40B4-BE49-F238E27FC236}">
              <a16:creationId xmlns:a16="http://schemas.microsoft.com/office/drawing/2014/main" id="{00000000-0008-0000-0200-0000B1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34" name="PoljeZBesedilom 2">
          <a:extLst>
            <a:ext uri="{FF2B5EF4-FFF2-40B4-BE49-F238E27FC236}">
              <a16:creationId xmlns:a16="http://schemas.microsoft.com/office/drawing/2014/main" id="{00000000-0008-0000-0200-0000B2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35" name="PoljeZBesedilom 2">
          <a:extLst>
            <a:ext uri="{FF2B5EF4-FFF2-40B4-BE49-F238E27FC236}">
              <a16:creationId xmlns:a16="http://schemas.microsoft.com/office/drawing/2014/main" id="{00000000-0008-0000-0200-0000B3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36" name="PoljeZBesedilom 2">
          <a:extLst>
            <a:ext uri="{FF2B5EF4-FFF2-40B4-BE49-F238E27FC236}">
              <a16:creationId xmlns:a16="http://schemas.microsoft.com/office/drawing/2014/main" id="{00000000-0008-0000-0200-0000B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37" name="PoljeZBesedilom 714">
          <a:extLst>
            <a:ext uri="{FF2B5EF4-FFF2-40B4-BE49-F238E27FC236}">
              <a16:creationId xmlns:a16="http://schemas.microsoft.com/office/drawing/2014/main" id="{00000000-0008-0000-0200-0000B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38" name="PoljeZBesedilom 2">
          <a:extLst>
            <a:ext uri="{FF2B5EF4-FFF2-40B4-BE49-F238E27FC236}">
              <a16:creationId xmlns:a16="http://schemas.microsoft.com/office/drawing/2014/main" id="{00000000-0008-0000-0200-0000B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39" name="PoljeZBesedilom 2">
          <a:extLst>
            <a:ext uri="{FF2B5EF4-FFF2-40B4-BE49-F238E27FC236}">
              <a16:creationId xmlns:a16="http://schemas.microsoft.com/office/drawing/2014/main" id="{00000000-0008-0000-0200-0000B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40" name="PoljeZBesedilom 2">
          <a:extLst>
            <a:ext uri="{FF2B5EF4-FFF2-40B4-BE49-F238E27FC236}">
              <a16:creationId xmlns:a16="http://schemas.microsoft.com/office/drawing/2014/main" id="{00000000-0008-0000-0200-0000B8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41" name="PoljeZBesedilom 2">
          <a:extLst>
            <a:ext uri="{FF2B5EF4-FFF2-40B4-BE49-F238E27FC236}">
              <a16:creationId xmlns:a16="http://schemas.microsoft.com/office/drawing/2014/main" id="{00000000-0008-0000-0200-0000B9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42" name="PoljeZBesedilom 2">
          <a:extLst>
            <a:ext uri="{FF2B5EF4-FFF2-40B4-BE49-F238E27FC236}">
              <a16:creationId xmlns:a16="http://schemas.microsoft.com/office/drawing/2014/main" id="{00000000-0008-0000-0200-0000BA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43" name="PoljeZBesedilom 720">
          <a:extLst>
            <a:ext uri="{FF2B5EF4-FFF2-40B4-BE49-F238E27FC236}">
              <a16:creationId xmlns:a16="http://schemas.microsoft.com/office/drawing/2014/main" id="{00000000-0008-0000-0200-0000BB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44" name="PoljeZBesedilom 2">
          <a:extLst>
            <a:ext uri="{FF2B5EF4-FFF2-40B4-BE49-F238E27FC236}">
              <a16:creationId xmlns:a16="http://schemas.microsoft.com/office/drawing/2014/main" id="{00000000-0008-0000-0200-0000BC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45" name="PoljeZBesedilom 2">
          <a:extLst>
            <a:ext uri="{FF2B5EF4-FFF2-40B4-BE49-F238E27FC236}">
              <a16:creationId xmlns:a16="http://schemas.microsoft.com/office/drawing/2014/main" id="{00000000-0008-0000-0200-0000BD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46" name="PoljeZBesedilom 2">
          <a:extLst>
            <a:ext uri="{FF2B5EF4-FFF2-40B4-BE49-F238E27FC236}">
              <a16:creationId xmlns:a16="http://schemas.microsoft.com/office/drawing/2014/main" id="{00000000-0008-0000-0200-0000BE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47" name="PoljeZBesedilom 2">
          <a:extLst>
            <a:ext uri="{FF2B5EF4-FFF2-40B4-BE49-F238E27FC236}">
              <a16:creationId xmlns:a16="http://schemas.microsoft.com/office/drawing/2014/main" id="{00000000-0008-0000-0200-0000BF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48" name="PoljeZBesedilom 725">
          <a:extLst>
            <a:ext uri="{FF2B5EF4-FFF2-40B4-BE49-F238E27FC236}">
              <a16:creationId xmlns:a16="http://schemas.microsoft.com/office/drawing/2014/main" id="{00000000-0008-0000-0200-0000C0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49" name="PoljeZBesedilom 2">
          <a:extLst>
            <a:ext uri="{FF2B5EF4-FFF2-40B4-BE49-F238E27FC236}">
              <a16:creationId xmlns:a16="http://schemas.microsoft.com/office/drawing/2014/main" id="{00000000-0008-0000-0200-0000C1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50" name="PoljeZBesedilom 2">
          <a:extLst>
            <a:ext uri="{FF2B5EF4-FFF2-40B4-BE49-F238E27FC236}">
              <a16:creationId xmlns:a16="http://schemas.microsoft.com/office/drawing/2014/main" id="{00000000-0008-0000-0200-0000C2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51" name="PoljeZBesedilom 2">
          <a:extLst>
            <a:ext uri="{FF2B5EF4-FFF2-40B4-BE49-F238E27FC236}">
              <a16:creationId xmlns:a16="http://schemas.microsoft.com/office/drawing/2014/main" id="{00000000-0008-0000-0200-0000C3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52" name="PoljeZBesedilom 2">
          <a:extLst>
            <a:ext uri="{FF2B5EF4-FFF2-40B4-BE49-F238E27FC236}">
              <a16:creationId xmlns:a16="http://schemas.microsoft.com/office/drawing/2014/main" id="{00000000-0008-0000-0200-0000C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53" name="PoljeZBesedilom 2">
          <a:extLst>
            <a:ext uri="{FF2B5EF4-FFF2-40B4-BE49-F238E27FC236}">
              <a16:creationId xmlns:a16="http://schemas.microsoft.com/office/drawing/2014/main" id="{00000000-0008-0000-0200-0000C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54" name="PoljeZBesedilom 731">
          <a:extLst>
            <a:ext uri="{FF2B5EF4-FFF2-40B4-BE49-F238E27FC236}">
              <a16:creationId xmlns:a16="http://schemas.microsoft.com/office/drawing/2014/main" id="{00000000-0008-0000-0200-0000C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55" name="PoljeZBesedilom 2">
          <a:extLst>
            <a:ext uri="{FF2B5EF4-FFF2-40B4-BE49-F238E27FC236}">
              <a16:creationId xmlns:a16="http://schemas.microsoft.com/office/drawing/2014/main" id="{00000000-0008-0000-0200-0000C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56" name="PoljeZBesedilom 2">
          <a:extLst>
            <a:ext uri="{FF2B5EF4-FFF2-40B4-BE49-F238E27FC236}">
              <a16:creationId xmlns:a16="http://schemas.microsoft.com/office/drawing/2014/main" id="{00000000-0008-0000-0200-0000C8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57" name="PoljeZBesedilom 2">
          <a:extLst>
            <a:ext uri="{FF2B5EF4-FFF2-40B4-BE49-F238E27FC236}">
              <a16:creationId xmlns:a16="http://schemas.microsoft.com/office/drawing/2014/main" id="{00000000-0008-0000-0200-0000C9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58" name="PoljeZBesedilom 2">
          <a:extLst>
            <a:ext uri="{FF2B5EF4-FFF2-40B4-BE49-F238E27FC236}">
              <a16:creationId xmlns:a16="http://schemas.microsoft.com/office/drawing/2014/main" id="{00000000-0008-0000-0200-0000CA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59" name="PoljeZBesedilom 2">
          <a:extLst>
            <a:ext uri="{FF2B5EF4-FFF2-40B4-BE49-F238E27FC236}">
              <a16:creationId xmlns:a16="http://schemas.microsoft.com/office/drawing/2014/main" id="{00000000-0008-0000-0200-0000CB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60" name="PoljeZBesedilom 737">
          <a:extLst>
            <a:ext uri="{FF2B5EF4-FFF2-40B4-BE49-F238E27FC236}">
              <a16:creationId xmlns:a16="http://schemas.microsoft.com/office/drawing/2014/main" id="{00000000-0008-0000-0200-0000CC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61" name="PoljeZBesedilom 2">
          <a:extLst>
            <a:ext uri="{FF2B5EF4-FFF2-40B4-BE49-F238E27FC236}">
              <a16:creationId xmlns:a16="http://schemas.microsoft.com/office/drawing/2014/main" id="{00000000-0008-0000-0200-0000CD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62" name="PoljeZBesedilom 2">
          <a:extLst>
            <a:ext uri="{FF2B5EF4-FFF2-40B4-BE49-F238E27FC236}">
              <a16:creationId xmlns:a16="http://schemas.microsoft.com/office/drawing/2014/main" id="{00000000-0008-0000-0200-0000CE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63" name="PoljeZBesedilom 2">
          <a:extLst>
            <a:ext uri="{FF2B5EF4-FFF2-40B4-BE49-F238E27FC236}">
              <a16:creationId xmlns:a16="http://schemas.microsoft.com/office/drawing/2014/main" id="{00000000-0008-0000-0200-0000CF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64" name="PoljeZBesedilom 2">
          <a:extLst>
            <a:ext uri="{FF2B5EF4-FFF2-40B4-BE49-F238E27FC236}">
              <a16:creationId xmlns:a16="http://schemas.microsoft.com/office/drawing/2014/main" id="{00000000-0008-0000-0200-0000D0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65" name="PoljeZBesedilom 2">
          <a:extLst>
            <a:ext uri="{FF2B5EF4-FFF2-40B4-BE49-F238E27FC236}">
              <a16:creationId xmlns:a16="http://schemas.microsoft.com/office/drawing/2014/main" id="{00000000-0008-0000-0200-0000D1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66" name="PoljeZBesedilom 743">
          <a:extLst>
            <a:ext uri="{FF2B5EF4-FFF2-40B4-BE49-F238E27FC236}">
              <a16:creationId xmlns:a16="http://schemas.microsoft.com/office/drawing/2014/main" id="{00000000-0008-0000-0200-0000D2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67" name="PoljeZBesedilom 2">
          <a:extLst>
            <a:ext uri="{FF2B5EF4-FFF2-40B4-BE49-F238E27FC236}">
              <a16:creationId xmlns:a16="http://schemas.microsoft.com/office/drawing/2014/main" id="{00000000-0008-0000-0200-0000D3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68" name="PoljeZBesedilom 2">
          <a:extLst>
            <a:ext uri="{FF2B5EF4-FFF2-40B4-BE49-F238E27FC236}">
              <a16:creationId xmlns:a16="http://schemas.microsoft.com/office/drawing/2014/main" id="{00000000-0008-0000-0200-0000D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69" name="PoljeZBesedilom 2">
          <a:extLst>
            <a:ext uri="{FF2B5EF4-FFF2-40B4-BE49-F238E27FC236}">
              <a16:creationId xmlns:a16="http://schemas.microsoft.com/office/drawing/2014/main" id="{00000000-0008-0000-0200-0000D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70" name="PoljeZBesedilom 2">
          <a:extLst>
            <a:ext uri="{FF2B5EF4-FFF2-40B4-BE49-F238E27FC236}">
              <a16:creationId xmlns:a16="http://schemas.microsoft.com/office/drawing/2014/main" id="{00000000-0008-0000-0200-0000D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71" name="PoljeZBesedilom 2">
          <a:extLst>
            <a:ext uri="{FF2B5EF4-FFF2-40B4-BE49-F238E27FC236}">
              <a16:creationId xmlns:a16="http://schemas.microsoft.com/office/drawing/2014/main" id="{00000000-0008-0000-0200-0000D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72" name="PoljeZBesedilom 749">
          <a:extLst>
            <a:ext uri="{FF2B5EF4-FFF2-40B4-BE49-F238E27FC236}">
              <a16:creationId xmlns:a16="http://schemas.microsoft.com/office/drawing/2014/main" id="{00000000-0008-0000-0200-0000D8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73" name="PoljeZBesedilom 2">
          <a:extLst>
            <a:ext uri="{FF2B5EF4-FFF2-40B4-BE49-F238E27FC236}">
              <a16:creationId xmlns:a16="http://schemas.microsoft.com/office/drawing/2014/main" id="{00000000-0008-0000-0200-0000D9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74" name="PoljeZBesedilom 2">
          <a:extLst>
            <a:ext uri="{FF2B5EF4-FFF2-40B4-BE49-F238E27FC236}">
              <a16:creationId xmlns:a16="http://schemas.microsoft.com/office/drawing/2014/main" id="{00000000-0008-0000-0200-0000DA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75" name="PoljeZBesedilom 2">
          <a:extLst>
            <a:ext uri="{FF2B5EF4-FFF2-40B4-BE49-F238E27FC236}">
              <a16:creationId xmlns:a16="http://schemas.microsoft.com/office/drawing/2014/main" id="{00000000-0008-0000-0200-0000DB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76" name="PoljeZBesedilom 2">
          <a:extLst>
            <a:ext uri="{FF2B5EF4-FFF2-40B4-BE49-F238E27FC236}">
              <a16:creationId xmlns:a16="http://schemas.microsoft.com/office/drawing/2014/main" id="{00000000-0008-0000-0200-0000DC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77" name="PoljeZBesedilom 2">
          <a:extLst>
            <a:ext uri="{FF2B5EF4-FFF2-40B4-BE49-F238E27FC236}">
              <a16:creationId xmlns:a16="http://schemas.microsoft.com/office/drawing/2014/main" id="{00000000-0008-0000-0200-0000DD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78" name="PoljeZBesedilom 755">
          <a:extLst>
            <a:ext uri="{FF2B5EF4-FFF2-40B4-BE49-F238E27FC236}">
              <a16:creationId xmlns:a16="http://schemas.microsoft.com/office/drawing/2014/main" id="{00000000-0008-0000-0200-0000DE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79" name="PoljeZBesedilom 2">
          <a:extLst>
            <a:ext uri="{FF2B5EF4-FFF2-40B4-BE49-F238E27FC236}">
              <a16:creationId xmlns:a16="http://schemas.microsoft.com/office/drawing/2014/main" id="{00000000-0008-0000-0200-0000DF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80" name="PoljeZBesedilom 2">
          <a:extLst>
            <a:ext uri="{FF2B5EF4-FFF2-40B4-BE49-F238E27FC236}">
              <a16:creationId xmlns:a16="http://schemas.microsoft.com/office/drawing/2014/main" id="{00000000-0008-0000-0200-0000E0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81" name="PoljeZBesedilom 2">
          <a:extLst>
            <a:ext uri="{FF2B5EF4-FFF2-40B4-BE49-F238E27FC236}">
              <a16:creationId xmlns:a16="http://schemas.microsoft.com/office/drawing/2014/main" id="{00000000-0008-0000-0200-0000E1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82" name="PoljeZBesedilom 2">
          <a:extLst>
            <a:ext uri="{FF2B5EF4-FFF2-40B4-BE49-F238E27FC236}">
              <a16:creationId xmlns:a16="http://schemas.microsoft.com/office/drawing/2014/main" id="{00000000-0008-0000-0200-0000E2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83" name="PoljeZBesedilom 760">
          <a:extLst>
            <a:ext uri="{FF2B5EF4-FFF2-40B4-BE49-F238E27FC236}">
              <a16:creationId xmlns:a16="http://schemas.microsoft.com/office/drawing/2014/main" id="{00000000-0008-0000-0200-0000E3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84" name="PoljeZBesedilom 2">
          <a:extLst>
            <a:ext uri="{FF2B5EF4-FFF2-40B4-BE49-F238E27FC236}">
              <a16:creationId xmlns:a16="http://schemas.microsoft.com/office/drawing/2014/main" id="{00000000-0008-0000-0200-0000E4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85" name="PoljeZBesedilom 2">
          <a:extLst>
            <a:ext uri="{FF2B5EF4-FFF2-40B4-BE49-F238E27FC236}">
              <a16:creationId xmlns:a16="http://schemas.microsoft.com/office/drawing/2014/main" id="{00000000-0008-0000-0200-0000E5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86" name="PoljeZBesedilom 2">
          <a:extLst>
            <a:ext uri="{FF2B5EF4-FFF2-40B4-BE49-F238E27FC236}">
              <a16:creationId xmlns:a16="http://schemas.microsoft.com/office/drawing/2014/main" id="{00000000-0008-0000-0200-0000E6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487" name="PoljeZBesedilom 2">
          <a:extLst>
            <a:ext uri="{FF2B5EF4-FFF2-40B4-BE49-F238E27FC236}">
              <a16:creationId xmlns:a16="http://schemas.microsoft.com/office/drawing/2014/main" id="{00000000-0008-0000-0200-0000E701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88" name="PoljeZBesedilom 2">
          <a:extLst>
            <a:ext uri="{FF2B5EF4-FFF2-40B4-BE49-F238E27FC236}">
              <a16:creationId xmlns:a16="http://schemas.microsoft.com/office/drawing/2014/main" id="{00000000-0008-0000-0200-0000E8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89" name="PoljeZBesedilom 766">
          <a:extLst>
            <a:ext uri="{FF2B5EF4-FFF2-40B4-BE49-F238E27FC236}">
              <a16:creationId xmlns:a16="http://schemas.microsoft.com/office/drawing/2014/main" id="{00000000-0008-0000-0200-0000E9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90" name="PoljeZBesedilom 2">
          <a:extLst>
            <a:ext uri="{FF2B5EF4-FFF2-40B4-BE49-F238E27FC236}">
              <a16:creationId xmlns:a16="http://schemas.microsoft.com/office/drawing/2014/main" id="{00000000-0008-0000-0200-0000EA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91" name="PoljeZBesedilom 2">
          <a:extLst>
            <a:ext uri="{FF2B5EF4-FFF2-40B4-BE49-F238E27FC236}">
              <a16:creationId xmlns:a16="http://schemas.microsoft.com/office/drawing/2014/main" id="{00000000-0008-0000-0200-0000EB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92" name="PoljeZBesedilom 2">
          <a:extLst>
            <a:ext uri="{FF2B5EF4-FFF2-40B4-BE49-F238E27FC236}">
              <a16:creationId xmlns:a16="http://schemas.microsoft.com/office/drawing/2014/main" id="{00000000-0008-0000-0200-0000EC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93" name="PoljeZBesedilom 2">
          <a:extLst>
            <a:ext uri="{FF2B5EF4-FFF2-40B4-BE49-F238E27FC236}">
              <a16:creationId xmlns:a16="http://schemas.microsoft.com/office/drawing/2014/main" id="{00000000-0008-0000-0200-0000ED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94" name="PoljeZBesedilom 2">
          <a:extLst>
            <a:ext uri="{FF2B5EF4-FFF2-40B4-BE49-F238E27FC236}">
              <a16:creationId xmlns:a16="http://schemas.microsoft.com/office/drawing/2014/main" id="{00000000-0008-0000-0200-0000EE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95" name="PoljeZBesedilom 772">
          <a:extLst>
            <a:ext uri="{FF2B5EF4-FFF2-40B4-BE49-F238E27FC236}">
              <a16:creationId xmlns:a16="http://schemas.microsoft.com/office/drawing/2014/main" id="{00000000-0008-0000-0200-0000EF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96" name="PoljeZBesedilom 2">
          <a:extLst>
            <a:ext uri="{FF2B5EF4-FFF2-40B4-BE49-F238E27FC236}">
              <a16:creationId xmlns:a16="http://schemas.microsoft.com/office/drawing/2014/main" id="{00000000-0008-0000-0200-0000F0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97" name="PoljeZBesedilom 2">
          <a:extLst>
            <a:ext uri="{FF2B5EF4-FFF2-40B4-BE49-F238E27FC236}">
              <a16:creationId xmlns:a16="http://schemas.microsoft.com/office/drawing/2014/main" id="{00000000-0008-0000-0200-0000F1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98" name="PoljeZBesedilom 2">
          <a:extLst>
            <a:ext uri="{FF2B5EF4-FFF2-40B4-BE49-F238E27FC236}">
              <a16:creationId xmlns:a16="http://schemas.microsoft.com/office/drawing/2014/main" id="{00000000-0008-0000-0200-0000F2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499" name="PoljeZBesedilom 2">
          <a:extLst>
            <a:ext uri="{FF2B5EF4-FFF2-40B4-BE49-F238E27FC236}">
              <a16:creationId xmlns:a16="http://schemas.microsoft.com/office/drawing/2014/main" id="{00000000-0008-0000-0200-0000F3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00" name="PoljeZBesedilom 2">
          <a:extLst>
            <a:ext uri="{FF2B5EF4-FFF2-40B4-BE49-F238E27FC236}">
              <a16:creationId xmlns:a16="http://schemas.microsoft.com/office/drawing/2014/main" id="{00000000-0008-0000-0200-0000F4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01" name="PoljeZBesedilom 778">
          <a:extLst>
            <a:ext uri="{FF2B5EF4-FFF2-40B4-BE49-F238E27FC236}">
              <a16:creationId xmlns:a16="http://schemas.microsoft.com/office/drawing/2014/main" id="{00000000-0008-0000-0200-0000F5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02" name="PoljeZBesedilom 2">
          <a:extLst>
            <a:ext uri="{FF2B5EF4-FFF2-40B4-BE49-F238E27FC236}">
              <a16:creationId xmlns:a16="http://schemas.microsoft.com/office/drawing/2014/main" id="{00000000-0008-0000-0200-0000F6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03" name="PoljeZBesedilom 2">
          <a:extLst>
            <a:ext uri="{FF2B5EF4-FFF2-40B4-BE49-F238E27FC236}">
              <a16:creationId xmlns:a16="http://schemas.microsoft.com/office/drawing/2014/main" id="{00000000-0008-0000-0200-0000F7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04" name="PoljeZBesedilom 2">
          <a:extLst>
            <a:ext uri="{FF2B5EF4-FFF2-40B4-BE49-F238E27FC236}">
              <a16:creationId xmlns:a16="http://schemas.microsoft.com/office/drawing/2014/main" id="{00000000-0008-0000-0200-0000F8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05" name="PoljeZBesedilom 2">
          <a:extLst>
            <a:ext uri="{FF2B5EF4-FFF2-40B4-BE49-F238E27FC236}">
              <a16:creationId xmlns:a16="http://schemas.microsoft.com/office/drawing/2014/main" id="{00000000-0008-0000-0200-0000F9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06" name="PoljeZBesedilom 2">
          <a:extLst>
            <a:ext uri="{FF2B5EF4-FFF2-40B4-BE49-F238E27FC236}">
              <a16:creationId xmlns:a16="http://schemas.microsoft.com/office/drawing/2014/main" id="{00000000-0008-0000-0200-0000FA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07" name="PoljeZBesedilom 784">
          <a:extLst>
            <a:ext uri="{FF2B5EF4-FFF2-40B4-BE49-F238E27FC236}">
              <a16:creationId xmlns:a16="http://schemas.microsoft.com/office/drawing/2014/main" id="{00000000-0008-0000-0200-0000FB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08" name="PoljeZBesedilom 2">
          <a:extLst>
            <a:ext uri="{FF2B5EF4-FFF2-40B4-BE49-F238E27FC236}">
              <a16:creationId xmlns:a16="http://schemas.microsoft.com/office/drawing/2014/main" id="{00000000-0008-0000-0200-0000FC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09" name="PoljeZBesedilom 2">
          <a:extLst>
            <a:ext uri="{FF2B5EF4-FFF2-40B4-BE49-F238E27FC236}">
              <a16:creationId xmlns:a16="http://schemas.microsoft.com/office/drawing/2014/main" id="{00000000-0008-0000-0200-0000FD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10" name="PoljeZBesedilom 2">
          <a:extLst>
            <a:ext uri="{FF2B5EF4-FFF2-40B4-BE49-F238E27FC236}">
              <a16:creationId xmlns:a16="http://schemas.microsoft.com/office/drawing/2014/main" id="{00000000-0008-0000-0200-0000FE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11" name="PoljeZBesedilom 2">
          <a:extLst>
            <a:ext uri="{FF2B5EF4-FFF2-40B4-BE49-F238E27FC236}">
              <a16:creationId xmlns:a16="http://schemas.microsoft.com/office/drawing/2014/main" id="{00000000-0008-0000-0200-0000FF01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12" name="PoljeZBesedilom 2">
          <a:extLst>
            <a:ext uri="{FF2B5EF4-FFF2-40B4-BE49-F238E27FC236}">
              <a16:creationId xmlns:a16="http://schemas.microsoft.com/office/drawing/2014/main" id="{00000000-0008-0000-0200-000000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13" name="PoljeZBesedilom 790">
          <a:extLst>
            <a:ext uri="{FF2B5EF4-FFF2-40B4-BE49-F238E27FC236}">
              <a16:creationId xmlns:a16="http://schemas.microsoft.com/office/drawing/2014/main" id="{00000000-0008-0000-0200-000001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14" name="PoljeZBesedilom 2">
          <a:extLst>
            <a:ext uri="{FF2B5EF4-FFF2-40B4-BE49-F238E27FC236}">
              <a16:creationId xmlns:a16="http://schemas.microsoft.com/office/drawing/2014/main" id="{00000000-0008-0000-0200-000002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15" name="PoljeZBesedilom 2">
          <a:extLst>
            <a:ext uri="{FF2B5EF4-FFF2-40B4-BE49-F238E27FC236}">
              <a16:creationId xmlns:a16="http://schemas.microsoft.com/office/drawing/2014/main" id="{00000000-0008-0000-0200-000003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16" name="PoljeZBesedilom 2">
          <a:extLst>
            <a:ext uri="{FF2B5EF4-FFF2-40B4-BE49-F238E27FC236}">
              <a16:creationId xmlns:a16="http://schemas.microsoft.com/office/drawing/2014/main" id="{00000000-0008-0000-0200-000004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17" name="PoljeZBesedilom 2">
          <a:extLst>
            <a:ext uri="{FF2B5EF4-FFF2-40B4-BE49-F238E27FC236}">
              <a16:creationId xmlns:a16="http://schemas.microsoft.com/office/drawing/2014/main" id="{00000000-0008-0000-0200-000005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18" name="PoljeZBesedilom 2">
          <a:extLst>
            <a:ext uri="{FF2B5EF4-FFF2-40B4-BE49-F238E27FC236}">
              <a16:creationId xmlns:a16="http://schemas.microsoft.com/office/drawing/2014/main" id="{00000000-0008-0000-0200-000006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19" name="PoljeZBesedilom 796">
          <a:extLst>
            <a:ext uri="{FF2B5EF4-FFF2-40B4-BE49-F238E27FC236}">
              <a16:creationId xmlns:a16="http://schemas.microsoft.com/office/drawing/2014/main" id="{00000000-0008-0000-0200-000007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20" name="PoljeZBesedilom 2">
          <a:extLst>
            <a:ext uri="{FF2B5EF4-FFF2-40B4-BE49-F238E27FC236}">
              <a16:creationId xmlns:a16="http://schemas.microsoft.com/office/drawing/2014/main" id="{00000000-0008-0000-0200-000008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21" name="PoljeZBesedilom 2">
          <a:extLst>
            <a:ext uri="{FF2B5EF4-FFF2-40B4-BE49-F238E27FC236}">
              <a16:creationId xmlns:a16="http://schemas.microsoft.com/office/drawing/2014/main" id="{00000000-0008-0000-0200-000009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22" name="PoljeZBesedilom 2">
          <a:extLst>
            <a:ext uri="{FF2B5EF4-FFF2-40B4-BE49-F238E27FC236}">
              <a16:creationId xmlns:a16="http://schemas.microsoft.com/office/drawing/2014/main" id="{00000000-0008-0000-0200-00000A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23" name="PoljeZBesedilom 2">
          <a:extLst>
            <a:ext uri="{FF2B5EF4-FFF2-40B4-BE49-F238E27FC236}">
              <a16:creationId xmlns:a16="http://schemas.microsoft.com/office/drawing/2014/main" id="{00000000-0008-0000-0200-00000B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24" name="PoljeZBesedilom 2">
          <a:extLst>
            <a:ext uri="{FF2B5EF4-FFF2-40B4-BE49-F238E27FC236}">
              <a16:creationId xmlns:a16="http://schemas.microsoft.com/office/drawing/2014/main" id="{00000000-0008-0000-0200-00000C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25" name="PoljeZBesedilom 802">
          <a:extLst>
            <a:ext uri="{FF2B5EF4-FFF2-40B4-BE49-F238E27FC236}">
              <a16:creationId xmlns:a16="http://schemas.microsoft.com/office/drawing/2014/main" id="{00000000-0008-0000-0200-00000D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26" name="PoljeZBesedilom 2">
          <a:extLst>
            <a:ext uri="{FF2B5EF4-FFF2-40B4-BE49-F238E27FC236}">
              <a16:creationId xmlns:a16="http://schemas.microsoft.com/office/drawing/2014/main" id="{00000000-0008-0000-0200-00000E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27" name="PoljeZBesedilom 2">
          <a:extLst>
            <a:ext uri="{FF2B5EF4-FFF2-40B4-BE49-F238E27FC236}">
              <a16:creationId xmlns:a16="http://schemas.microsoft.com/office/drawing/2014/main" id="{00000000-0008-0000-0200-00000F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28" name="PoljeZBesedilom 2">
          <a:extLst>
            <a:ext uri="{FF2B5EF4-FFF2-40B4-BE49-F238E27FC236}">
              <a16:creationId xmlns:a16="http://schemas.microsoft.com/office/drawing/2014/main" id="{00000000-0008-0000-0200-000010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29" name="PoljeZBesedilom 2">
          <a:extLst>
            <a:ext uri="{FF2B5EF4-FFF2-40B4-BE49-F238E27FC236}">
              <a16:creationId xmlns:a16="http://schemas.microsoft.com/office/drawing/2014/main" id="{00000000-0008-0000-0200-000011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30" name="PoljeZBesedilom 2">
          <a:extLst>
            <a:ext uri="{FF2B5EF4-FFF2-40B4-BE49-F238E27FC236}">
              <a16:creationId xmlns:a16="http://schemas.microsoft.com/office/drawing/2014/main" id="{00000000-0008-0000-0200-000012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31" name="PoljeZBesedilom 808">
          <a:extLst>
            <a:ext uri="{FF2B5EF4-FFF2-40B4-BE49-F238E27FC236}">
              <a16:creationId xmlns:a16="http://schemas.microsoft.com/office/drawing/2014/main" id="{00000000-0008-0000-0200-000013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32" name="PoljeZBesedilom 2">
          <a:extLst>
            <a:ext uri="{FF2B5EF4-FFF2-40B4-BE49-F238E27FC236}">
              <a16:creationId xmlns:a16="http://schemas.microsoft.com/office/drawing/2014/main" id="{00000000-0008-0000-0200-000014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33" name="PoljeZBesedilom 2">
          <a:extLst>
            <a:ext uri="{FF2B5EF4-FFF2-40B4-BE49-F238E27FC236}">
              <a16:creationId xmlns:a16="http://schemas.microsoft.com/office/drawing/2014/main" id="{00000000-0008-0000-0200-000015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34" name="PoljeZBesedilom 2">
          <a:extLst>
            <a:ext uri="{FF2B5EF4-FFF2-40B4-BE49-F238E27FC236}">
              <a16:creationId xmlns:a16="http://schemas.microsoft.com/office/drawing/2014/main" id="{00000000-0008-0000-0200-000016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35" name="PoljeZBesedilom 2">
          <a:extLst>
            <a:ext uri="{FF2B5EF4-FFF2-40B4-BE49-F238E27FC236}">
              <a16:creationId xmlns:a16="http://schemas.microsoft.com/office/drawing/2014/main" id="{00000000-0008-0000-0200-000017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36" name="PoljeZBesedilom 2">
          <a:extLst>
            <a:ext uri="{FF2B5EF4-FFF2-40B4-BE49-F238E27FC236}">
              <a16:creationId xmlns:a16="http://schemas.microsoft.com/office/drawing/2014/main" id="{00000000-0008-0000-0200-000018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37" name="PoljeZBesedilom 814">
          <a:extLst>
            <a:ext uri="{FF2B5EF4-FFF2-40B4-BE49-F238E27FC236}">
              <a16:creationId xmlns:a16="http://schemas.microsoft.com/office/drawing/2014/main" id="{00000000-0008-0000-0200-000019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38" name="PoljeZBesedilom 2">
          <a:extLst>
            <a:ext uri="{FF2B5EF4-FFF2-40B4-BE49-F238E27FC236}">
              <a16:creationId xmlns:a16="http://schemas.microsoft.com/office/drawing/2014/main" id="{00000000-0008-0000-0200-00001A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39" name="PoljeZBesedilom 2">
          <a:extLst>
            <a:ext uri="{FF2B5EF4-FFF2-40B4-BE49-F238E27FC236}">
              <a16:creationId xmlns:a16="http://schemas.microsoft.com/office/drawing/2014/main" id="{00000000-0008-0000-0200-00001B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40" name="PoljeZBesedilom 2">
          <a:extLst>
            <a:ext uri="{FF2B5EF4-FFF2-40B4-BE49-F238E27FC236}">
              <a16:creationId xmlns:a16="http://schemas.microsoft.com/office/drawing/2014/main" id="{00000000-0008-0000-0200-00001C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707</xdr:row>
      <xdr:rowOff>0</xdr:rowOff>
    </xdr:from>
    <xdr:to>
      <xdr:col>8</xdr:col>
      <xdr:colOff>775281</xdr:colOff>
      <xdr:row>762</xdr:row>
      <xdr:rowOff>1561047</xdr:rowOff>
    </xdr:to>
    <xdr:sp macro="" textlink="">
      <xdr:nvSpPr>
        <xdr:cNvPr id="541" name="PoljeZBesedilom 2">
          <a:extLst>
            <a:ext uri="{FF2B5EF4-FFF2-40B4-BE49-F238E27FC236}">
              <a16:creationId xmlns:a16="http://schemas.microsoft.com/office/drawing/2014/main" id="{00000000-0008-0000-0200-00001D02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42" name="PoljeZBesedilom 2">
          <a:extLst>
            <a:ext uri="{FF2B5EF4-FFF2-40B4-BE49-F238E27FC236}">
              <a16:creationId xmlns:a16="http://schemas.microsoft.com/office/drawing/2014/main" id="{00000000-0008-0000-0200-00001E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43" name="PoljeZBesedilom 820">
          <a:extLst>
            <a:ext uri="{FF2B5EF4-FFF2-40B4-BE49-F238E27FC236}">
              <a16:creationId xmlns:a16="http://schemas.microsoft.com/office/drawing/2014/main" id="{00000000-0008-0000-0200-00001F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44" name="PoljeZBesedilom 2">
          <a:extLst>
            <a:ext uri="{FF2B5EF4-FFF2-40B4-BE49-F238E27FC236}">
              <a16:creationId xmlns:a16="http://schemas.microsoft.com/office/drawing/2014/main" id="{00000000-0008-0000-0200-000020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45" name="PoljeZBesedilom 2">
          <a:extLst>
            <a:ext uri="{FF2B5EF4-FFF2-40B4-BE49-F238E27FC236}">
              <a16:creationId xmlns:a16="http://schemas.microsoft.com/office/drawing/2014/main" id="{00000000-0008-0000-0200-000021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46" name="PoljeZBesedilom 2">
          <a:extLst>
            <a:ext uri="{FF2B5EF4-FFF2-40B4-BE49-F238E27FC236}">
              <a16:creationId xmlns:a16="http://schemas.microsoft.com/office/drawing/2014/main" id="{00000000-0008-0000-0200-000022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47" name="PoljeZBesedilom 2">
          <a:extLst>
            <a:ext uri="{FF2B5EF4-FFF2-40B4-BE49-F238E27FC236}">
              <a16:creationId xmlns:a16="http://schemas.microsoft.com/office/drawing/2014/main" id="{00000000-0008-0000-0200-000023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48" name="PoljeZBesedilom 2">
          <a:extLst>
            <a:ext uri="{FF2B5EF4-FFF2-40B4-BE49-F238E27FC236}">
              <a16:creationId xmlns:a16="http://schemas.microsoft.com/office/drawing/2014/main" id="{00000000-0008-0000-0200-000024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49" name="PoljeZBesedilom 826">
          <a:extLst>
            <a:ext uri="{FF2B5EF4-FFF2-40B4-BE49-F238E27FC236}">
              <a16:creationId xmlns:a16="http://schemas.microsoft.com/office/drawing/2014/main" id="{00000000-0008-0000-0200-000025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50" name="PoljeZBesedilom 2">
          <a:extLst>
            <a:ext uri="{FF2B5EF4-FFF2-40B4-BE49-F238E27FC236}">
              <a16:creationId xmlns:a16="http://schemas.microsoft.com/office/drawing/2014/main" id="{00000000-0008-0000-0200-000026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51" name="PoljeZBesedilom 2">
          <a:extLst>
            <a:ext uri="{FF2B5EF4-FFF2-40B4-BE49-F238E27FC236}">
              <a16:creationId xmlns:a16="http://schemas.microsoft.com/office/drawing/2014/main" id="{00000000-0008-0000-0200-000027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52" name="PoljeZBesedilom 2">
          <a:extLst>
            <a:ext uri="{FF2B5EF4-FFF2-40B4-BE49-F238E27FC236}">
              <a16:creationId xmlns:a16="http://schemas.microsoft.com/office/drawing/2014/main" id="{00000000-0008-0000-0200-000028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53" name="PoljeZBesedilom 2">
          <a:extLst>
            <a:ext uri="{FF2B5EF4-FFF2-40B4-BE49-F238E27FC236}">
              <a16:creationId xmlns:a16="http://schemas.microsoft.com/office/drawing/2014/main" id="{00000000-0008-0000-0200-000029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54" name="PoljeZBesedilom 831">
          <a:extLst>
            <a:ext uri="{FF2B5EF4-FFF2-40B4-BE49-F238E27FC236}">
              <a16:creationId xmlns:a16="http://schemas.microsoft.com/office/drawing/2014/main" id="{00000000-0008-0000-0200-00002A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55" name="PoljeZBesedilom 2">
          <a:extLst>
            <a:ext uri="{FF2B5EF4-FFF2-40B4-BE49-F238E27FC236}">
              <a16:creationId xmlns:a16="http://schemas.microsoft.com/office/drawing/2014/main" id="{00000000-0008-0000-0200-00002B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56" name="PoljeZBesedilom 2">
          <a:extLst>
            <a:ext uri="{FF2B5EF4-FFF2-40B4-BE49-F238E27FC236}">
              <a16:creationId xmlns:a16="http://schemas.microsoft.com/office/drawing/2014/main" id="{00000000-0008-0000-0200-00002C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57" name="PoljeZBesedilom 2">
          <a:extLst>
            <a:ext uri="{FF2B5EF4-FFF2-40B4-BE49-F238E27FC236}">
              <a16:creationId xmlns:a16="http://schemas.microsoft.com/office/drawing/2014/main" id="{00000000-0008-0000-0200-00002D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58" name="PoljeZBesedilom 2">
          <a:extLst>
            <a:ext uri="{FF2B5EF4-FFF2-40B4-BE49-F238E27FC236}">
              <a16:creationId xmlns:a16="http://schemas.microsoft.com/office/drawing/2014/main" id="{00000000-0008-0000-0200-00002E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59" name="PoljeZBesedilom 2">
          <a:extLst>
            <a:ext uri="{FF2B5EF4-FFF2-40B4-BE49-F238E27FC236}">
              <a16:creationId xmlns:a16="http://schemas.microsoft.com/office/drawing/2014/main" id="{00000000-0008-0000-0200-00002F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60" name="PoljeZBesedilom 837">
          <a:extLst>
            <a:ext uri="{FF2B5EF4-FFF2-40B4-BE49-F238E27FC236}">
              <a16:creationId xmlns:a16="http://schemas.microsoft.com/office/drawing/2014/main" id="{00000000-0008-0000-0200-000030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61" name="PoljeZBesedilom 2">
          <a:extLst>
            <a:ext uri="{FF2B5EF4-FFF2-40B4-BE49-F238E27FC236}">
              <a16:creationId xmlns:a16="http://schemas.microsoft.com/office/drawing/2014/main" id="{00000000-0008-0000-0200-000031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62" name="PoljeZBesedilom 2">
          <a:extLst>
            <a:ext uri="{FF2B5EF4-FFF2-40B4-BE49-F238E27FC236}">
              <a16:creationId xmlns:a16="http://schemas.microsoft.com/office/drawing/2014/main" id="{00000000-0008-0000-0200-000032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63" name="PoljeZBesedilom 2">
          <a:extLst>
            <a:ext uri="{FF2B5EF4-FFF2-40B4-BE49-F238E27FC236}">
              <a16:creationId xmlns:a16="http://schemas.microsoft.com/office/drawing/2014/main" id="{00000000-0008-0000-0200-000033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64" name="PoljeZBesedilom 2">
          <a:extLst>
            <a:ext uri="{FF2B5EF4-FFF2-40B4-BE49-F238E27FC236}">
              <a16:creationId xmlns:a16="http://schemas.microsoft.com/office/drawing/2014/main" id="{00000000-0008-0000-0200-000034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65" name="PoljeZBesedilom 842">
          <a:extLst>
            <a:ext uri="{FF2B5EF4-FFF2-40B4-BE49-F238E27FC236}">
              <a16:creationId xmlns:a16="http://schemas.microsoft.com/office/drawing/2014/main" id="{00000000-0008-0000-0200-000035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66" name="PoljeZBesedilom 2">
          <a:extLst>
            <a:ext uri="{FF2B5EF4-FFF2-40B4-BE49-F238E27FC236}">
              <a16:creationId xmlns:a16="http://schemas.microsoft.com/office/drawing/2014/main" id="{00000000-0008-0000-0200-000036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67" name="PoljeZBesedilom 2">
          <a:extLst>
            <a:ext uri="{FF2B5EF4-FFF2-40B4-BE49-F238E27FC236}">
              <a16:creationId xmlns:a16="http://schemas.microsoft.com/office/drawing/2014/main" id="{00000000-0008-0000-0200-000037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68" name="PoljeZBesedilom 2">
          <a:extLst>
            <a:ext uri="{FF2B5EF4-FFF2-40B4-BE49-F238E27FC236}">
              <a16:creationId xmlns:a16="http://schemas.microsoft.com/office/drawing/2014/main" id="{00000000-0008-0000-0200-000038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707</xdr:row>
      <xdr:rowOff>0</xdr:rowOff>
    </xdr:from>
    <xdr:to>
      <xdr:col>8</xdr:col>
      <xdr:colOff>762581</xdr:colOff>
      <xdr:row>762</xdr:row>
      <xdr:rowOff>1561047</xdr:rowOff>
    </xdr:to>
    <xdr:sp macro="" textlink="">
      <xdr:nvSpPr>
        <xdr:cNvPr id="569" name="PoljeZBesedilom 2">
          <a:extLst>
            <a:ext uri="{FF2B5EF4-FFF2-40B4-BE49-F238E27FC236}">
              <a16:creationId xmlns:a16="http://schemas.microsoft.com/office/drawing/2014/main" id="{00000000-0008-0000-0200-00003902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oneCellAnchor>
    <xdr:from>
      <xdr:col>8</xdr:col>
      <xdr:colOff>554652</xdr:colOff>
      <xdr:row>709</xdr:row>
      <xdr:rowOff>0</xdr:rowOff>
    </xdr:from>
    <xdr:ext cx="184731" cy="264560"/>
    <xdr:sp macro="" textlink="">
      <xdr:nvSpPr>
        <xdr:cNvPr id="570" name="PoljeZBesedilom 2">
          <a:extLst>
            <a:ext uri="{FF2B5EF4-FFF2-40B4-BE49-F238E27FC236}">
              <a16:creationId xmlns:a16="http://schemas.microsoft.com/office/drawing/2014/main" id="{00000000-0008-0000-0200-00003A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571" name="PoljeZBesedilom 570">
          <a:extLst>
            <a:ext uri="{FF2B5EF4-FFF2-40B4-BE49-F238E27FC236}">
              <a16:creationId xmlns:a16="http://schemas.microsoft.com/office/drawing/2014/main" id="{00000000-0008-0000-0200-00003B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572" name="PoljeZBesedilom 2">
          <a:extLst>
            <a:ext uri="{FF2B5EF4-FFF2-40B4-BE49-F238E27FC236}">
              <a16:creationId xmlns:a16="http://schemas.microsoft.com/office/drawing/2014/main" id="{00000000-0008-0000-0200-00003C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573" name="PoljeZBesedilom 2">
          <a:extLst>
            <a:ext uri="{FF2B5EF4-FFF2-40B4-BE49-F238E27FC236}">
              <a16:creationId xmlns:a16="http://schemas.microsoft.com/office/drawing/2014/main" id="{00000000-0008-0000-0200-00003D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574" name="PoljeZBesedilom 2">
          <a:extLst>
            <a:ext uri="{FF2B5EF4-FFF2-40B4-BE49-F238E27FC236}">
              <a16:creationId xmlns:a16="http://schemas.microsoft.com/office/drawing/2014/main" id="{00000000-0008-0000-0200-00003E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575" name="PoljeZBesedilom 2">
          <a:extLst>
            <a:ext uri="{FF2B5EF4-FFF2-40B4-BE49-F238E27FC236}">
              <a16:creationId xmlns:a16="http://schemas.microsoft.com/office/drawing/2014/main" id="{00000000-0008-0000-0200-00003F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576" name="PoljeZBesedilom 2">
          <a:extLst>
            <a:ext uri="{FF2B5EF4-FFF2-40B4-BE49-F238E27FC236}">
              <a16:creationId xmlns:a16="http://schemas.microsoft.com/office/drawing/2014/main" id="{00000000-0008-0000-0200-000040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577" name="PoljeZBesedilom 576">
          <a:extLst>
            <a:ext uri="{FF2B5EF4-FFF2-40B4-BE49-F238E27FC236}">
              <a16:creationId xmlns:a16="http://schemas.microsoft.com/office/drawing/2014/main" id="{00000000-0008-0000-0200-000041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578" name="PoljeZBesedilom 2">
          <a:extLst>
            <a:ext uri="{FF2B5EF4-FFF2-40B4-BE49-F238E27FC236}">
              <a16:creationId xmlns:a16="http://schemas.microsoft.com/office/drawing/2014/main" id="{00000000-0008-0000-0200-000042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579" name="PoljeZBesedilom 2">
          <a:extLst>
            <a:ext uri="{FF2B5EF4-FFF2-40B4-BE49-F238E27FC236}">
              <a16:creationId xmlns:a16="http://schemas.microsoft.com/office/drawing/2014/main" id="{00000000-0008-0000-0200-000043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580" name="PoljeZBesedilom 2">
          <a:extLst>
            <a:ext uri="{FF2B5EF4-FFF2-40B4-BE49-F238E27FC236}">
              <a16:creationId xmlns:a16="http://schemas.microsoft.com/office/drawing/2014/main" id="{00000000-0008-0000-0200-000044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581" name="PoljeZBesedilom 2">
          <a:extLst>
            <a:ext uri="{FF2B5EF4-FFF2-40B4-BE49-F238E27FC236}">
              <a16:creationId xmlns:a16="http://schemas.microsoft.com/office/drawing/2014/main" id="{00000000-0008-0000-0200-000045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582" name="PoljeZBesedilom 2">
          <a:extLst>
            <a:ext uri="{FF2B5EF4-FFF2-40B4-BE49-F238E27FC236}">
              <a16:creationId xmlns:a16="http://schemas.microsoft.com/office/drawing/2014/main" id="{00000000-0008-0000-0200-000046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583" name="PoljeZBesedilom 582">
          <a:extLst>
            <a:ext uri="{FF2B5EF4-FFF2-40B4-BE49-F238E27FC236}">
              <a16:creationId xmlns:a16="http://schemas.microsoft.com/office/drawing/2014/main" id="{00000000-0008-0000-0200-000047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584" name="PoljeZBesedilom 2">
          <a:extLst>
            <a:ext uri="{FF2B5EF4-FFF2-40B4-BE49-F238E27FC236}">
              <a16:creationId xmlns:a16="http://schemas.microsoft.com/office/drawing/2014/main" id="{00000000-0008-0000-0200-000048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585" name="PoljeZBesedilom 2">
          <a:extLst>
            <a:ext uri="{FF2B5EF4-FFF2-40B4-BE49-F238E27FC236}">
              <a16:creationId xmlns:a16="http://schemas.microsoft.com/office/drawing/2014/main" id="{00000000-0008-0000-0200-000049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586" name="PoljeZBesedilom 2">
          <a:extLst>
            <a:ext uri="{FF2B5EF4-FFF2-40B4-BE49-F238E27FC236}">
              <a16:creationId xmlns:a16="http://schemas.microsoft.com/office/drawing/2014/main" id="{00000000-0008-0000-0200-00004A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587" name="PoljeZBesedilom 2">
          <a:extLst>
            <a:ext uri="{FF2B5EF4-FFF2-40B4-BE49-F238E27FC236}">
              <a16:creationId xmlns:a16="http://schemas.microsoft.com/office/drawing/2014/main" id="{00000000-0008-0000-0200-00004B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588" name="PoljeZBesedilom 2">
          <a:extLst>
            <a:ext uri="{FF2B5EF4-FFF2-40B4-BE49-F238E27FC236}">
              <a16:creationId xmlns:a16="http://schemas.microsoft.com/office/drawing/2014/main" id="{00000000-0008-0000-0200-00004C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589" name="PoljeZBesedilom 588">
          <a:extLst>
            <a:ext uri="{FF2B5EF4-FFF2-40B4-BE49-F238E27FC236}">
              <a16:creationId xmlns:a16="http://schemas.microsoft.com/office/drawing/2014/main" id="{00000000-0008-0000-0200-00004D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590" name="PoljeZBesedilom 2">
          <a:extLst>
            <a:ext uri="{FF2B5EF4-FFF2-40B4-BE49-F238E27FC236}">
              <a16:creationId xmlns:a16="http://schemas.microsoft.com/office/drawing/2014/main" id="{00000000-0008-0000-0200-00004E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591" name="PoljeZBesedilom 2">
          <a:extLst>
            <a:ext uri="{FF2B5EF4-FFF2-40B4-BE49-F238E27FC236}">
              <a16:creationId xmlns:a16="http://schemas.microsoft.com/office/drawing/2014/main" id="{00000000-0008-0000-0200-00004F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592" name="PoljeZBesedilom 2">
          <a:extLst>
            <a:ext uri="{FF2B5EF4-FFF2-40B4-BE49-F238E27FC236}">
              <a16:creationId xmlns:a16="http://schemas.microsoft.com/office/drawing/2014/main" id="{00000000-0008-0000-0200-000050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593" name="PoljeZBesedilom 2">
          <a:extLst>
            <a:ext uri="{FF2B5EF4-FFF2-40B4-BE49-F238E27FC236}">
              <a16:creationId xmlns:a16="http://schemas.microsoft.com/office/drawing/2014/main" id="{00000000-0008-0000-0200-000051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594" name="PoljeZBesedilom 2">
          <a:extLst>
            <a:ext uri="{FF2B5EF4-FFF2-40B4-BE49-F238E27FC236}">
              <a16:creationId xmlns:a16="http://schemas.microsoft.com/office/drawing/2014/main" id="{00000000-0008-0000-0200-000052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595" name="PoljeZBesedilom 594">
          <a:extLst>
            <a:ext uri="{FF2B5EF4-FFF2-40B4-BE49-F238E27FC236}">
              <a16:creationId xmlns:a16="http://schemas.microsoft.com/office/drawing/2014/main" id="{00000000-0008-0000-0200-000053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596" name="PoljeZBesedilom 2">
          <a:extLst>
            <a:ext uri="{FF2B5EF4-FFF2-40B4-BE49-F238E27FC236}">
              <a16:creationId xmlns:a16="http://schemas.microsoft.com/office/drawing/2014/main" id="{00000000-0008-0000-0200-000054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597" name="PoljeZBesedilom 2">
          <a:extLst>
            <a:ext uri="{FF2B5EF4-FFF2-40B4-BE49-F238E27FC236}">
              <a16:creationId xmlns:a16="http://schemas.microsoft.com/office/drawing/2014/main" id="{00000000-0008-0000-0200-000055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598" name="PoljeZBesedilom 2">
          <a:extLst>
            <a:ext uri="{FF2B5EF4-FFF2-40B4-BE49-F238E27FC236}">
              <a16:creationId xmlns:a16="http://schemas.microsoft.com/office/drawing/2014/main" id="{00000000-0008-0000-0200-000056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599" name="PoljeZBesedilom 2">
          <a:extLst>
            <a:ext uri="{FF2B5EF4-FFF2-40B4-BE49-F238E27FC236}">
              <a16:creationId xmlns:a16="http://schemas.microsoft.com/office/drawing/2014/main" id="{00000000-0008-0000-0200-000057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00" name="PoljeZBesedilom 2">
          <a:extLst>
            <a:ext uri="{FF2B5EF4-FFF2-40B4-BE49-F238E27FC236}">
              <a16:creationId xmlns:a16="http://schemas.microsoft.com/office/drawing/2014/main" id="{00000000-0008-0000-0200-000058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01" name="PoljeZBesedilom 600">
          <a:extLst>
            <a:ext uri="{FF2B5EF4-FFF2-40B4-BE49-F238E27FC236}">
              <a16:creationId xmlns:a16="http://schemas.microsoft.com/office/drawing/2014/main" id="{00000000-0008-0000-0200-000059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02" name="PoljeZBesedilom 2">
          <a:extLst>
            <a:ext uri="{FF2B5EF4-FFF2-40B4-BE49-F238E27FC236}">
              <a16:creationId xmlns:a16="http://schemas.microsoft.com/office/drawing/2014/main" id="{00000000-0008-0000-0200-00005A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03" name="PoljeZBesedilom 2">
          <a:extLst>
            <a:ext uri="{FF2B5EF4-FFF2-40B4-BE49-F238E27FC236}">
              <a16:creationId xmlns:a16="http://schemas.microsoft.com/office/drawing/2014/main" id="{00000000-0008-0000-0200-00005B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04" name="PoljeZBesedilom 2">
          <a:extLst>
            <a:ext uri="{FF2B5EF4-FFF2-40B4-BE49-F238E27FC236}">
              <a16:creationId xmlns:a16="http://schemas.microsoft.com/office/drawing/2014/main" id="{00000000-0008-0000-0200-00005C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05" name="PoljeZBesedilom 2">
          <a:extLst>
            <a:ext uri="{FF2B5EF4-FFF2-40B4-BE49-F238E27FC236}">
              <a16:creationId xmlns:a16="http://schemas.microsoft.com/office/drawing/2014/main" id="{00000000-0008-0000-0200-00005D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06" name="PoljeZBesedilom 2">
          <a:extLst>
            <a:ext uri="{FF2B5EF4-FFF2-40B4-BE49-F238E27FC236}">
              <a16:creationId xmlns:a16="http://schemas.microsoft.com/office/drawing/2014/main" id="{00000000-0008-0000-0200-00005E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07" name="PoljeZBesedilom 606">
          <a:extLst>
            <a:ext uri="{FF2B5EF4-FFF2-40B4-BE49-F238E27FC236}">
              <a16:creationId xmlns:a16="http://schemas.microsoft.com/office/drawing/2014/main" id="{00000000-0008-0000-0200-00005F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08" name="PoljeZBesedilom 2">
          <a:extLst>
            <a:ext uri="{FF2B5EF4-FFF2-40B4-BE49-F238E27FC236}">
              <a16:creationId xmlns:a16="http://schemas.microsoft.com/office/drawing/2014/main" id="{00000000-0008-0000-0200-000060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09" name="PoljeZBesedilom 2">
          <a:extLst>
            <a:ext uri="{FF2B5EF4-FFF2-40B4-BE49-F238E27FC236}">
              <a16:creationId xmlns:a16="http://schemas.microsoft.com/office/drawing/2014/main" id="{00000000-0008-0000-0200-000061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10" name="PoljeZBesedilom 2">
          <a:extLst>
            <a:ext uri="{FF2B5EF4-FFF2-40B4-BE49-F238E27FC236}">
              <a16:creationId xmlns:a16="http://schemas.microsoft.com/office/drawing/2014/main" id="{00000000-0008-0000-0200-000062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11" name="PoljeZBesedilom 2">
          <a:extLst>
            <a:ext uri="{FF2B5EF4-FFF2-40B4-BE49-F238E27FC236}">
              <a16:creationId xmlns:a16="http://schemas.microsoft.com/office/drawing/2014/main" id="{00000000-0008-0000-0200-000063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12" name="PoljeZBesedilom 2">
          <a:extLst>
            <a:ext uri="{FF2B5EF4-FFF2-40B4-BE49-F238E27FC236}">
              <a16:creationId xmlns:a16="http://schemas.microsoft.com/office/drawing/2014/main" id="{00000000-0008-0000-0200-000064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13" name="PoljeZBesedilom 612">
          <a:extLst>
            <a:ext uri="{FF2B5EF4-FFF2-40B4-BE49-F238E27FC236}">
              <a16:creationId xmlns:a16="http://schemas.microsoft.com/office/drawing/2014/main" id="{00000000-0008-0000-0200-000065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14" name="PoljeZBesedilom 2">
          <a:extLst>
            <a:ext uri="{FF2B5EF4-FFF2-40B4-BE49-F238E27FC236}">
              <a16:creationId xmlns:a16="http://schemas.microsoft.com/office/drawing/2014/main" id="{00000000-0008-0000-0200-000066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15" name="PoljeZBesedilom 2">
          <a:extLst>
            <a:ext uri="{FF2B5EF4-FFF2-40B4-BE49-F238E27FC236}">
              <a16:creationId xmlns:a16="http://schemas.microsoft.com/office/drawing/2014/main" id="{00000000-0008-0000-0200-000067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16" name="PoljeZBesedilom 2">
          <a:extLst>
            <a:ext uri="{FF2B5EF4-FFF2-40B4-BE49-F238E27FC236}">
              <a16:creationId xmlns:a16="http://schemas.microsoft.com/office/drawing/2014/main" id="{00000000-0008-0000-0200-000068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17" name="PoljeZBesedilom 2">
          <a:extLst>
            <a:ext uri="{FF2B5EF4-FFF2-40B4-BE49-F238E27FC236}">
              <a16:creationId xmlns:a16="http://schemas.microsoft.com/office/drawing/2014/main" id="{00000000-0008-0000-0200-000069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735</xdr:row>
      <xdr:rowOff>0</xdr:rowOff>
    </xdr:from>
    <xdr:ext cx="184731" cy="274009"/>
    <xdr:sp macro="" textlink="">
      <xdr:nvSpPr>
        <xdr:cNvPr id="618" name="PoljeZBesedilom 617">
          <a:extLst>
            <a:ext uri="{FF2B5EF4-FFF2-40B4-BE49-F238E27FC236}">
              <a16:creationId xmlns:a16="http://schemas.microsoft.com/office/drawing/2014/main" id="{00000000-0008-0000-0200-00006A02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735</xdr:row>
      <xdr:rowOff>0</xdr:rowOff>
    </xdr:from>
    <xdr:ext cx="184731" cy="274009"/>
    <xdr:sp macro="" textlink="">
      <xdr:nvSpPr>
        <xdr:cNvPr id="619" name="PoljeZBesedilom 2">
          <a:extLst>
            <a:ext uri="{FF2B5EF4-FFF2-40B4-BE49-F238E27FC236}">
              <a16:creationId xmlns:a16="http://schemas.microsoft.com/office/drawing/2014/main" id="{00000000-0008-0000-0200-00006B02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735</xdr:row>
      <xdr:rowOff>0</xdr:rowOff>
    </xdr:from>
    <xdr:ext cx="184731" cy="274009"/>
    <xdr:sp macro="" textlink="">
      <xdr:nvSpPr>
        <xdr:cNvPr id="620" name="PoljeZBesedilom 2">
          <a:extLst>
            <a:ext uri="{FF2B5EF4-FFF2-40B4-BE49-F238E27FC236}">
              <a16:creationId xmlns:a16="http://schemas.microsoft.com/office/drawing/2014/main" id="{00000000-0008-0000-0200-00006C02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735</xdr:row>
      <xdr:rowOff>0</xdr:rowOff>
    </xdr:from>
    <xdr:ext cx="184731" cy="274009"/>
    <xdr:sp macro="" textlink="">
      <xdr:nvSpPr>
        <xdr:cNvPr id="621" name="PoljeZBesedilom 2">
          <a:extLst>
            <a:ext uri="{FF2B5EF4-FFF2-40B4-BE49-F238E27FC236}">
              <a16:creationId xmlns:a16="http://schemas.microsoft.com/office/drawing/2014/main" id="{00000000-0008-0000-0200-00006D02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735</xdr:row>
      <xdr:rowOff>0</xdr:rowOff>
    </xdr:from>
    <xdr:ext cx="184731" cy="274009"/>
    <xdr:sp macro="" textlink="">
      <xdr:nvSpPr>
        <xdr:cNvPr id="622" name="PoljeZBesedilom 2">
          <a:extLst>
            <a:ext uri="{FF2B5EF4-FFF2-40B4-BE49-F238E27FC236}">
              <a16:creationId xmlns:a16="http://schemas.microsoft.com/office/drawing/2014/main" id="{00000000-0008-0000-0200-00006E02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23" name="PoljeZBesedilom 2">
          <a:extLst>
            <a:ext uri="{FF2B5EF4-FFF2-40B4-BE49-F238E27FC236}">
              <a16:creationId xmlns:a16="http://schemas.microsoft.com/office/drawing/2014/main" id="{00000000-0008-0000-0200-00006F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24" name="PoljeZBesedilom 623">
          <a:extLst>
            <a:ext uri="{FF2B5EF4-FFF2-40B4-BE49-F238E27FC236}">
              <a16:creationId xmlns:a16="http://schemas.microsoft.com/office/drawing/2014/main" id="{00000000-0008-0000-0200-000070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25" name="PoljeZBesedilom 2">
          <a:extLst>
            <a:ext uri="{FF2B5EF4-FFF2-40B4-BE49-F238E27FC236}">
              <a16:creationId xmlns:a16="http://schemas.microsoft.com/office/drawing/2014/main" id="{00000000-0008-0000-0200-000071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26" name="PoljeZBesedilom 2">
          <a:extLst>
            <a:ext uri="{FF2B5EF4-FFF2-40B4-BE49-F238E27FC236}">
              <a16:creationId xmlns:a16="http://schemas.microsoft.com/office/drawing/2014/main" id="{00000000-0008-0000-0200-000072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27" name="PoljeZBesedilom 2">
          <a:extLst>
            <a:ext uri="{FF2B5EF4-FFF2-40B4-BE49-F238E27FC236}">
              <a16:creationId xmlns:a16="http://schemas.microsoft.com/office/drawing/2014/main" id="{00000000-0008-0000-0200-000073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28" name="PoljeZBesedilom 2">
          <a:extLst>
            <a:ext uri="{FF2B5EF4-FFF2-40B4-BE49-F238E27FC236}">
              <a16:creationId xmlns:a16="http://schemas.microsoft.com/office/drawing/2014/main" id="{00000000-0008-0000-0200-000074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29" name="PoljeZBesedilom 2">
          <a:extLst>
            <a:ext uri="{FF2B5EF4-FFF2-40B4-BE49-F238E27FC236}">
              <a16:creationId xmlns:a16="http://schemas.microsoft.com/office/drawing/2014/main" id="{00000000-0008-0000-0200-000075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30" name="PoljeZBesedilom 629">
          <a:extLst>
            <a:ext uri="{FF2B5EF4-FFF2-40B4-BE49-F238E27FC236}">
              <a16:creationId xmlns:a16="http://schemas.microsoft.com/office/drawing/2014/main" id="{00000000-0008-0000-0200-000076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31" name="PoljeZBesedilom 2">
          <a:extLst>
            <a:ext uri="{FF2B5EF4-FFF2-40B4-BE49-F238E27FC236}">
              <a16:creationId xmlns:a16="http://schemas.microsoft.com/office/drawing/2014/main" id="{00000000-0008-0000-0200-000077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32" name="PoljeZBesedilom 2">
          <a:extLst>
            <a:ext uri="{FF2B5EF4-FFF2-40B4-BE49-F238E27FC236}">
              <a16:creationId xmlns:a16="http://schemas.microsoft.com/office/drawing/2014/main" id="{00000000-0008-0000-0200-000078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33" name="PoljeZBesedilom 2">
          <a:extLst>
            <a:ext uri="{FF2B5EF4-FFF2-40B4-BE49-F238E27FC236}">
              <a16:creationId xmlns:a16="http://schemas.microsoft.com/office/drawing/2014/main" id="{00000000-0008-0000-0200-000079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709</xdr:row>
      <xdr:rowOff>0</xdr:rowOff>
    </xdr:from>
    <xdr:ext cx="184731" cy="264560"/>
    <xdr:sp macro="" textlink="">
      <xdr:nvSpPr>
        <xdr:cNvPr id="634" name="PoljeZBesedilom 2">
          <a:extLst>
            <a:ext uri="{FF2B5EF4-FFF2-40B4-BE49-F238E27FC236}">
              <a16:creationId xmlns:a16="http://schemas.microsoft.com/office/drawing/2014/main" id="{00000000-0008-0000-0200-00007A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635" name="PoljeZBesedilom 2">
          <a:extLst>
            <a:ext uri="{FF2B5EF4-FFF2-40B4-BE49-F238E27FC236}">
              <a16:creationId xmlns:a16="http://schemas.microsoft.com/office/drawing/2014/main" id="{00000000-0008-0000-0200-00007B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636" name="PoljeZBesedilom 635">
          <a:extLst>
            <a:ext uri="{FF2B5EF4-FFF2-40B4-BE49-F238E27FC236}">
              <a16:creationId xmlns:a16="http://schemas.microsoft.com/office/drawing/2014/main" id="{00000000-0008-0000-0200-00007C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637" name="PoljeZBesedilom 2">
          <a:extLst>
            <a:ext uri="{FF2B5EF4-FFF2-40B4-BE49-F238E27FC236}">
              <a16:creationId xmlns:a16="http://schemas.microsoft.com/office/drawing/2014/main" id="{00000000-0008-0000-0200-00007D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638" name="PoljeZBesedilom 2">
          <a:extLst>
            <a:ext uri="{FF2B5EF4-FFF2-40B4-BE49-F238E27FC236}">
              <a16:creationId xmlns:a16="http://schemas.microsoft.com/office/drawing/2014/main" id="{00000000-0008-0000-0200-00007E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639" name="PoljeZBesedilom 2">
          <a:extLst>
            <a:ext uri="{FF2B5EF4-FFF2-40B4-BE49-F238E27FC236}">
              <a16:creationId xmlns:a16="http://schemas.microsoft.com/office/drawing/2014/main" id="{00000000-0008-0000-0200-00007F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640" name="PoljeZBesedilom 2">
          <a:extLst>
            <a:ext uri="{FF2B5EF4-FFF2-40B4-BE49-F238E27FC236}">
              <a16:creationId xmlns:a16="http://schemas.microsoft.com/office/drawing/2014/main" id="{00000000-0008-0000-0200-000080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641" name="PoljeZBesedilom 2">
          <a:extLst>
            <a:ext uri="{FF2B5EF4-FFF2-40B4-BE49-F238E27FC236}">
              <a16:creationId xmlns:a16="http://schemas.microsoft.com/office/drawing/2014/main" id="{00000000-0008-0000-0200-000081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642" name="PoljeZBesedilom 641">
          <a:extLst>
            <a:ext uri="{FF2B5EF4-FFF2-40B4-BE49-F238E27FC236}">
              <a16:creationId xmlns:a16="http://schemas.microsoft.com/office/drawing/2014/main" id="{00000000-0008-0000-0200-000082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643" name="PoljeZBesedilom 2">
          <a:extLst>
            <a:ext uri="{FF2B5EF4-FFF2-40B4-BE49-F238E27FC236}">
              <a16:creationId xmlns:a16="http://schemas.microsoft.com/office/drawing/2014/main" id="{00000000-0008-0000-0200-000083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644" name="PoljeZBesedilom 2">
          <a:extLst>
            <a:ext uri="{FF2B5EF4-FFF2-40B4-BE49-F238E27FC236}">
              <a16:creationId xmlns:a16="http://schemas.microsoft.com/office/drawing/2014/main" id="{00000000-0008-0000-0200-000084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645" name="PoljeZBesedilom 2">
          <a:extLst>
            <a:ext uri="{FF2B5EF4-FFF2-40B4-BE49-F238E27FC236}">
              <a16:creationId xmlns:a16="http://schemas.microsoft.com/office/drawing/2014/main" id="{00000000-0008-0000-0200-000085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719</xdr:row>
      <xdr:rowOff>0</xdr:rowOff>
    </xdr:from>
    <xdr:ext cx="184731" cy="264560"/>
    <xdr:sp macro="" textlink="">
      <xdr:nvSpPr>
        <xdr:cNvPr id="646" name="PoljeZBesedilom 2">
          <a:extLst>
            <a:ext uri="{FF2B5EF4-FFF2-40B4-BE49-F238E27FC236}">
              <a16:creationId xmlns:a16="http://schemas.microsoft.com/office/drawing/2014/main" id="{00000000-0008-0000-0200-000086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47" name="PoljeZBesedilom 2">
          <a:extLst>
            <a:ext uri="{FF2B5EF4-FFF2-40B4-BE49-F238E27FC236}">
              <a16:creationId xmlns:a16="http://schemas.microsoft.com/office/drawing/2014/main" id="{00000000-0008-0000-0200-000087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48" name="PoljeZBesedilom 647">
          <a:extLst>
            <a:ext uri="{FF2B5EF4-FFF2-40B4-BE49-F238E27FC236}">
              <a16:creationId xmlns:a16="http://schemas.microsoft.com/office/drawing/2014/main" id="{00000000-0008-0000-0200-000088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49" name="PoljeZBesedilom 2">
          <a:extLst>
            <a:ext uri="{FF2B5EF4-FFF2-40B4-BE49-F238E27FC236}">
              <a16:creationId xmlns:a16="http://schemas.microsoft.com/office/drawing/2014/main" id="{00000000-0008-0000-0200-000089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50" name="PoljeZBesedilom 2">
          <a:extLst>
            <a:ext uri="{FF2B5EF4-FFF2-40B4-BE49-F238E27FC236}">
              <a16:creationId xmlns:a16="http://schemas.microsoft.com/office/drawing/2014/main" id="{00000000-0008-0000-0200-00008A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51" name="PoljeZBesedilom 2">
          <a:extLst>
            <a:ext uri="{FF2B5EF4-FFF2-40B4-BE49-F238E27FC236}">
              <a16:creationId xmlns:a16="http://schemas.microsoft.com/office/drawing/2014/main" id="{00000000-0008-0000-0200-00008B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52" name="PoljeZBesedilom 2">
          <a:extLst>
            <a:ext uri="{FF2B5EF4-FFF2-40B4-BE49-F238E27FC236}">
              <a16:creationId xmlns:a16="http://schemas.microsoft.com/office/drawing/2014/main" id="{00000000-0008-0000-0200-00008C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53" name="PoljeZBesedilom 2">
          <a:extLst>
            <a:ext uri="{FF2B5EF4-FFF2-40B4-BE49-F238E27FC236}">
              <a16:creationId xmlns:a16="http://schemas.microsoft.com/office/drawing/2014/main" id="{00000000-0008-0000-0200-00008D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54" name="PoljeZBesedilom 653">
          <a:extLst>
            <a:ext uri="{FF2B5EF4-FFF2-40B4-BE49-F238E27FC236}">
              <a16:creationId xmlns:a16="http://schemas.microsoft.com/office/drawing/2014/main" id="{00000000-0008-0000-0200-00008E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55" name="PoljeZBesedilom 2">
          <a:extLst>
            <a:ext uri="{FF2B5EF4-FFF2-40B4-BE49-F238E27FC236}">
              <a16:creationId xmlns:a16="http://schemas.microsoft.com/office/drawing/2014/main" id="{00000000-0008-0000-0200-00008F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56" name="PoljeZBesedilom 2">
          <a:extLst>
            <a:ext uri="{FF2B5EF4-FFF2-40B4-BE49-F238E27FC236}">
              <a16:creationId xmlns:a16="http://schemas.microsoft.com/office/drawing/2014/main" id="{00000000-0008-0000-0200-000090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57" name="PoljeZBesedilom 2">
          <a:extLst>
            <a:ext uri="{FF2B5EF4-FFF2-40B4-BE49-F238E27FC236}">
              <a16:creationId xmlns:a16="http://schemas.microsoft.com/office/drawing/2014/main" id="{00000000-0008-0000-0200-000091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733</xdr:row>
      <xdr:rowOff>0</xdr:rowOff>
    </xdr:from>
    <xdr:ext cx="184731" cy="264560"/>
    <xdr:sp macro="" textlink="">
      <xdr:nvSpPr>
        <xdr:cNvPr id="658" name="PoljeZBesedilom 2">
          <a:extLst>
            <a:ext uri="{FF2B5EF4-FFF2-40B4-BE49-F238E27FC236}">
              <a16:creationId xmlns:a16="http://schemas.microsoft.com/office/drawing/2014/main" id="{00000000-0008-0000-0200-00009202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59" name="PoljeZBesedilom 2">
          <a:extLst>
            <a:ext uri="{FF2B5EF4-FFF2-40B4-BE49-F238E27FC236}">
              <a16:creationId xmlns:a16="http://schemas.microsoft.com/office/drawing/2014/main" id="{00000000-0008-0000-0200-000093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60" name="PoljeZBesedilom 659">
          <a:extLst>
            <a:ext uri="{FF2B5EF4-FFF2-40B4-BE49-F238E27FC236}">
              <a16:creationId xmlns:a16="http://schemas.microsoft.com/office/drawing/2014/main" id="{00000000-0008-0000-0200-000094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61" name="PoljeZBesedilom 2">
          <a:extLst>
            <a:ext uri="{FF2B5EF4-FFF2-40B4-BE49-F238E27FC236}">
              <a16:creationId xmlns:a16="http://schemas.microsoft.com/office/drawing/2014/main" id="{00000000-0008-0000-0200-000095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62" name="PoljeZBesedilom 2">
          <a:extLst>
            <a:ext uri="{FF2B5EF4-FFF2-40B4-BE49-F238E27FC236}">
              <a16:creationId xmlns:a16="http://schemas.microsoft.com/office/drawing/2014/main" id="{00000000-0008-0000-0200-000096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63" name="PoljeZBesedilom 2">
          <a:extLst>
            <a:ext uri="{FF2B5EF4-FFF2-40B4-BE49-F238E27FC236}">
              <a16:creationId xmlns:a16="http://schemas.microsoft.com/office/drawing/2014/main" id="{00000000-0008-0000-0200-000097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4560"/>
    <xdr:sp macro="" textlink="">
      <xdr:nvSpPr>
        <xdr:cNvPr id="664" name="PoljeZBesedilom 2">
          <a:extLst>
            <a:ext uri="{FF2B5EF4-FFF2-40B4-BE49-F238E27FC236}">
              <a16:creationId xmlns:a16="http://schemas.microsoft.com/office/drawing/2014/main" id="{00000000-0008-0000-0200-00009802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65" name="PoljeZBesedilom 2">
          <a:extLst>
            <a:ext uri="{FF2B5EF4-FFF2-40B4-BE49-F238E27FC236}">
              <a16:creationId xmlns:a16="http://schemas.microsoft.com/office/drawing/2014/main" id="{00000000-0008-0000-0200-000099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66" name="PoljeZBesedilom 665">
          <a:extLst>
            <a:ext uri="{FF2B5EF4-FFF2-40B4-BE49-F238E27FC236}">
              <a16:creationId xmlns:a16="http://schemas.microsoft.com/office/drawing/2014/main" id="{00000000-0008-0000-0200-00009A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67" name="PoljeZBesedilom 2">
          <a:extLst>
            <a:ext uri="{FF2B5EF4-FFF2-40B4-BE49-F238E27FC236}">
              <a16:creationId xmlns:a16="http://schemas.microsoft.com/office/drawing/2014/main" id="{00000000-0008-0000-0200-00009B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68" name="PoljeZBesedilom 2">
          <a:extLst>
            <a:ext uri="{FF2B5EF4-FFF2-40B4-BE49-F238E27FC236}">
              <a16:creationId xmlns:a16="http://schemas.microsoft.com/office/drawing/2014/main" id="{00000000-0008-0000-0200-00009C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69" name="PoljeZBesedilom 2">
          <a:extLst>
            <a:ext uri="{FF2B5EF4-FFF2-40B4-BE49-F238E27FC236}">
              <a16:creationId xmlns:a16="http://schemas.microsoft.com/office/drawing/2014/main" id="{00000000-0008-0000-0200-00009D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734</xdr:row>
      <xdr:rowOff>0</xdr:rowOff>
    </xdr:from>
    <xdr:ext cx="184731" cy="262950"/>
    <xdr:sp macro="" textlink="">
      <xdr:nvSpPr>
        <xdr:cNvPr id="670" name="PoljeZBesedilom 2">
          <a:extLst>
            <a:ext uri="{FF2B5EF4-FFF2-40B4-BE49-F238E27FC236}">
              <a16:creationId xmlns:a16="http://schemas.microsoft.com/office/drawing/2014/main" id="{00000000-0008-0000-0200-00009E02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735</xdr:row>
      <xdr:rowOff>0</xdr:rowOff>
    </xdr:from>
    <xdr:ext cx="184731" cy="274009"/>
    <xdr:sp macro="" textlink="">
      <xdr:nvSpPr>
        <xdr:cNvPr id="671" name="PoljeZBesedilom 670">
          <a:extLst>
            <a:ext uri="{FF2B5EF4-FFF2-40B4-BE49-F238E27FC236}">
              <a16:creationId xmlns:a16="http://schemas.microsoft.com/office/drawing/2014/main" id="{00000000-0008-0000-0200-00009F02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735</xdr:row>
      <xdr:rowOff>0</xdr:rowOff>
    </xdr:from>
    <xdr:ext cx="184731" cy="274009"/>
    <xdr:sp macro="" textlink="">
      <xdr:nvSpPr>
        <xdr:cNvPr id="672" name="PoljeZBesedilom 2">
          <a:extLst>
            <a:ext uri="{FF2B5EF4-FFF2-40B4-BE49-F238E27FC236}">
              <a16:creationId xmlns:a16="http://schemas.microsoft.com/office/drawing/2014/main" id="{00000000-0008-0000-0200-0000A002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735</xdr:row>
      <xdr:rowOff>0</xdr:rowOff>
    </xdr:from>
    <xdr:ext cx="184731" cy="274009"/>
    <xdr:sp macro="" textlink="">
      <xdr:nvSpPr>
        <xdr:cNvPr id="673" name="PoljeZBesedilom 2">
          <a:extLst>
            <a:ext uri="{FF2B5EF4-FFF2-40B4-BE49-F238E27FC236}">
              <a16:creationId xmlns:a16="http://schemas.microsoft.com/office/drawing/2014/main" id="{00000000-0008-0000-0200-0000A102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735</xdr:row>
      <xdr:rowOff>0</xdr:rowOff>
    </xdr:from>
    <xdr:ext cx="184731" cy="274009"/>
    <xdr:sp macro="" textlink="">
      <xdr:nvSpPr>
        <xdr:cNvPr id="674" name="PoljeZBesedilom 2">
          <a:extLst>
            <a:ext uri="{FF2B5EF4-FFF2-40B4-BE49-F238E27FC236}">
              <a16:creationId xmlns:a16="http://schemas.microsoft.com/office/drawing/2014/main" id="{00000000-0008-0000-0200-0000A202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735</xdr:row>
      <xdr:rowOff>0</xdr:rowOff>
    </xdr:from>
    <xdr:ext cx="184731" cy="274009"/>
    <xdr:sp macro="" textlink="">
      <xdr:nvSpPr>
        <xdr:cNvPr id="675" name="PoljeZBesedilom 2">
          <a:extLst>
            <a:ext uri="{FF2B5EF4-FFF2-40B4-BE49-F238E27FC236}">
              <a16:creationId xmlns:a16="http://schemas.microsoft.com/office/drawing/2014/main" id="{00000000-0008-0000-0200-0000A302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76" name="PoljeZBesedilom 2">
          <a:extLst>
            <a:ext uri="{FF2B5EF4-FFF2-40B4-BE49-F238E27FC236}">
              <a16:creationId xmlns:a16="http://schemas.microsoft.com/office/drawing/2014/main" id="{00000000-0008-0000-0200-0000A4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77" name="PoljeZBesedilom 676">
          <a:extLst>
            <a:ext uri="{FF2B5EF4-FFF2-40B4-BE49-F238E27FC236}">
              <a16:creationId xmlns:a16="http://schemas.microsoft.com/office/drawing/2014/main" id="{00000000-0008-0000-0200-0000A5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78" name="PoljeZBesedilom 2">
          <a:extLst>
            <a:ext uri="{FF2B5EF4-FFF2-40B4-BE49-F238E27FC236}">
              <a16:creationId xmlns:a16="http://schemas.microsoft.com/office/drawing/2014/main" id="{00000000-0008-0000-0200-0000A6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79" name="PoljeZBesedilom 2">
          <a:extLst>
            <a:ext uri="{FF2B5EF4-FFF2-40B4-BE49-F238E27FC236}">
              <a16:creationId xmlns:a16="http://schemas.microsoft.com/office/drawing/2014/main" id="{00000000-0008-0000-0200-0000A7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80" name="PoljeZBesedilom 2">
          <a:extLst>
            <a:ext uri="{FF2B5EF4-FFF2-40B4-BE49-F238E27FC236}">
              <a16:creationId xmlns:a16="http://schemas.microsoft.com/office/drawing/2014/main" id="{00000000-0008-0000-0200-0000A8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81" name="PoljeZBesedilom 2">
          <a:extLst>
            <a:ext uri="{FF2B5EF4-FFF2-40B4-BE49-F238E27FC236}">
              <a16:creationId xmlns:a16="http://schemas.microsoft.com/office/drawing/2014/main" id="{00000000-0008-0000-0200-0000A9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82" name="PoljeZBesedilom 2">
          <a:extLst>
            <a:ext uri="{FF2B5EF4-FFF2-40B4-BE49-F238E27FC236}">
              <a16:creationId xmlns:a16="http://schemas.microsoft.com/office/drawing/2014/main" id="{00000000-0008-0000-0200-0000AA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83" name="PoljeZBesedilom 682">
          <a:extLst>
            <a:ext uri="{FF2B5EF4-FFF2-40B4-BE49-F238E27FC236}">
              <a16:creationId xmlns:a16="http://schemas.microsoft.com/office/drawing/2014/main" id="{00000000-0008-0000-0200-0000AB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84" name="PoljeZBesedilom 2">
          <a:extLst>
            <a:ext uri="{FF2B5EF4-FFF2-40B4-BE49-F238E27FC236}">
              <a16:creationId xmlns:a16="http://schemas.microsoft.com/office/drawing/2014/main" id="{00000000-0008-0000-0200-0000AC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85" name="PoljeZBesedilom 2">
          <a:extLst>
            <a:ext uri="{FF2B5EF4-FFF2-40B4-BE49-F238E27FC236}">
              <a16:creationId xmlns:a16="http://schemas.microsoft.com/office/drawing/2014/main" id="{00000000-0008-0000-0200-0000AD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86" name="PoljeZBesedilom 2">
          <a:extLst>
            <a:ext uri="{FF2B5EF4-FFF2-40B4-BE49-F238E27FC236}">
              <a16:creationId xmlns:a16="http://schemas.microsoft.com/office/drawing/2014/main" id="{00000000-0008-0000-0200-0000AE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87" name="PoljeZBesedilom 2">
          <a:extLst>
            <a:ext uri="{FF2B5EF4-FFF2-40B4-BE49-F238E27FC236}">
              <a16:creationId xmlns:a16="http://schemas.microsoft.com/office/drawing/2014/main" id="{00000000-0008-0000-0200-0000AF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88" name="PoljeZBesedilom 2">
          <a:extLst>
            <a:ext uri="{FF2B5EF4-FFF2-40B4-BE49-F238E27FC236}">
              <a16:creationId xmlns:a16="http://schemas.microsoft.com/office/drawing/2014/main" id="{00000000-0008-0000-0200-0000B0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89" name="PoljeZBesedilom 688">
          <a:extLst>
            <a:ext uri="{FF2B5EF4-FFF2-40B4-BE49-F238E27FC236}">
              <a16:creationId xmlns:a16="http://schemas.microsoft.com/office/drawing/2014/main" id="{00000000-0008-0000-0200-0000B1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90" name="PoljeZBesedilom 2">
          <a:extLst>
            <a:ext uri="{FF2B5EF4-FFF2-40B4-BE49-F238E27FC236}">
              <a16:creationId xmlns:a16="http://schemas.microsoft.com/office/drawing/2014/main" id="{00000000-0008-0000-0200-0000B2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91" name="PoljeZBesedilom 2">
          <a:extLst>
            <a:ext uri="{FF2B5EF4-FFF2-40B4-BE49-F238E27FC236}">
              <a16:creationId xmlns:a16="http://schemas.microsoft.com/office/drawing/2014/main" id="{00000000-0008-0000-0200-0000B3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92" name="PoljeZBesedilom 2">
          <a:extLst>
            <a:ext uri="{FF2B5EF4-FFF2-40B4-BE49-F238E27FC236}">
              <a16:creationId xmlns:a16="http://schemas.microsoft.com/office/drawing/2014/main" id="{00000000-0008-0000-0200-0000B4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693" name="PoljeZBesedilom 2">
          <a:extLst>
            <a:ext uri="{FF2B5EF4-FFF2-40B4-BE49-F238E27FC236}">
              <a16:creationId xmlns:a16="http://schemas.microsoft.com/office/drawing/2014/main" id="{00000000-0008-0000-0200-0000B5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94" name="PoljeZBesedilom 2">
          <a:extLst>
            <a:ext uri="{FF2B5EF4-FFF2-40B4-BE49-F238E27FC236}">
              <a16:creationId xmlns:a16="http://schemas.microsoft.com/office/drawing/2014/main" id="{00000000-0008-0000-0200-0000B6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95" name="PoljeZBesedilom 694">
          <a:extLst>
            <a:ext uri="{FF2B5EF4-FFF2-40B4-BE49-F238E27FC236}">
              <a16:creationId xmlns:a16="http://schemas.microsoft.com/office/drawing/2014/main" id="{00000000-0008-0000-0200-0000B7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96" name="PoljeZBesedilom 2">
          <a:extLst>
            <a:ext uri="{FF2B5EF4-FFF2-40B4-BE49-F238E27FC236}">
              <a16:creationId xmlns:a16="http://schemas.microsoft.com/office/drawing/2014/main" id="{00000000-0008-0000-0200-0000B8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97" name="PoljeZBesedilom 2">
          <a:extLst>
            <a:ext uri="{FF2B5EF4-FFF2-40B4-BE49-F238E27FC236}">
              <a16:creationId xmlns:a16="http://schemas.microsoft.com/office/drawing/2014/main" id="{00000000-0008-0000-0200-0000B9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98" name="PoljeZBesedilom 2">
          <a:extLst>
            <a:ext uri="{FF2B5EF4-FFF2-40B4-BE49-F238E27FC236}">
              <a16:creationId xmlns:a16="http://schemas.microsoft.com/office/drawing/2014/main" id="{00000000-0008-0000-0200-0000BA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731</xdr:row>
      <xdr:rowOff>0</xdr:rowOff>
    </xdr:from>
    <xdr:ext cx="184731" cy="264560"/>
    <xdr:sp macro="" textlink="">
      <xdr:nvSpPr>
        <xdr:cNvPr id="699" name="PoljeZBesedilom 2">
          <a:extLst>
            <a:ext uri="{FF2B5EF4-FFF2-40B4-BE49-F238E27FC236}">
              <a16:creationId xmlns:a16="http://schemas.microsoft.com/office/drawing/2014/main" id="{00000000-0008-0000-0200-0000BB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00" name="PoljeZBesedilom 2">
          <a:extLst>
            <a:ext uri="{FF2B5EF4-FFF2-40B4-BE49-F238E27FC236}">
              <a16:creationId xmlns:a16="http://schemas.microsoft.com/office/drawing/2014/main" id="{00000000-0008-0000-0200-0000BC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01" name="PoljeZBesedilom 700">
          <a:extLst>
            <a:ext uri="{FF2B5EF4-FFF2-40B4-BE49-F238E27FC236}">
              <a16:creationId xmlns:a16="http://schemas.microsoft.com/office/drawing/2014/main" id="{00000000-0008-0000-0200-0000BD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02" name="PoljeZBesedilom 2">
          <a:extLst>
            <a:ext uri="{FF2B5EF4-FFF2-40B4-BE49-F238E27FC236}">
              <a16:creationId xmlns:a16="http://schemas.microsoft.com/office/drawing/2014/main" id="{00000000-0008-0000-0200-0000BE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03" name="PoljeZBesedilom 2">
          <a:extLst>
            <a:ext uri="{FF2B5EF4-FFF2-40B4-BE49-F238E27FC236}">
              <a16:creationId xmlns:a16="http://schemas.microsoft.com/office/drawing/2014/main" id="{00000000-0008-0000-0200-0000BF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04" name="PoljeZBesedilom 2">
          <a:extLst>
            <a:ext uri="{FF2B5EF4-FFF2-40B4-BE49-F238E27FC236}">
              <a16:creationId xmlns:a16="http://schemas.microsoft.com/office/drawing/2014/main" id="{00000000-0008-0000-0200-0000C0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05" name="PoljeZBesedilom 2">
          <a:extLst>
            <a:ext uri="{FF2B5EF4-FFF2-40B4-BE49-F238E27FC236}">
              <a16:creationId xmlns:a16="http://schemas.microsoft.com/office/drawing/2014/main" id="{00000000-0008-0000-0200-0000C1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06" name="PoljeZBesedilom 2">
          <a:extLst>
            <a:ext uri="{FF2B5EF4-FFF2-40B4-BE49-F238E27FC236}">
              <a16:creationId xmlns:a16="http://schemas.microsoft.com/office/drawing/2014/main" id="{00000000-0008-0000-0200-0000C2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07" name="PoljeZBesedilom 706">
          <a:extLst>
            <a:ext uri="{FF2B5EF4-FFF2-40B4-BE49-F238E27FC236}">
              <a16:creationId xmlns:a16="http://schemas.microsoft.com/office/drawing/2014/main" id="{00000000-0008-0000-0200-0000C3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08" name="PoljeZBesedilom 2">
          <a:extLst>
            <a:ext uri="{FF2B5EF4-FFF2-40B4-BE49-F238E27FC236}">
              <a16:creationId xmlns:a16="http://schemas.microsoft.com/office/drawing/2014/main" id="{00000000-0008-0000-0200-0000C4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09" name="PoljeZBesedilom 2">
          <a:extLst>
            <a:ext uri="{FF2B5EF4-FFF2-40B4-BE49-F238E27FC236}">
              <a16:creationId xmlns:a16="http://schemas.microsoft.com/office/drawing/2014/main" id="{00000000-0008-0000-0200-0000C5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10" name="PoljeZBesedilom 2">
          <a:extLst>
            <a:ext uri="{FF2B5EF4-FFF2-40B4-BE49-F238E27FC236}">
              <a16:creationId xmlns:a16="http://schemas.microsoft.com/office/drawing/2014/main" id="{00000000-0008-0000-0200-0000C6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11" name="PoljeZBesedilom 2">
          <a:extLst>
            <a:ext uri="{FF2B5EF4-FFF2-40B4-BE49-F238E27FC236}">
              <a16:creationId xmlns:a16="http://schemas.microsoft.com/office/drawing/2014/main" id="{00000000-0008-0000-0200-0000C7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12" name="PoljeZBesedilom 2">
          <a:extLst>
            <a:ext uri="{FF2B5EF4-FFF2-40B4-BE49-F238E27FC236}">
              <a16:creationId xmlns:a16="http://schemas.microsoft.com/office/drawing/2014/main" id="{00000000-0008-0000-0200-0000C8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13" name="PoljeZBesedilom 712">
          <a:extLst>
            <a:ext uri="{FF2B5EF4-FFF2-40B4-BE49-F238E27FC236}">
              <a16:creationId xmlns:a16="http://schemas.microsoft.com/office/drawing/2014/main" id="{00000000-0008-0000-0200-0000C9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14" name="PoljeZBesedilom 2">
          <a:extLst>
            <a:ext uri="{FF2B5EF4-FFF2-40B4-BE49-F238E27FC236}">
              <a16:creationId xmlns:a16="http://schemas.microsoft.com/office/drawing/2014/main" id="{00000000-0008-0000-0200-0000CA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15" name="PoljeZBesedilom 2">
          <a:extLst>
            <a:ext uri="{FF2B5EF4-FFF2-40B4-BE49-F238E27FC236}">
              <a16:creationId xmlns:a16="http://schemas.microsoft.com/office/drawing/2014/main" id="{00000000-0008-0000-0200-0000CB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16" name="PoljeZBesedilom 2">
          <a:extLst>
            <a:ext uri="{FF2B5EF4-FFF2-40B4-BE49-F238E27FC236}">
              <a16:creationId xmlns:a16="http://schemas.microsoft.com/office/drawing/2014/main" id="{00000000-0008-0000-0200-0000CC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17" name="PoljeZBesedilom 2">
          <a:extLst>
            <a:ext uri="{FF2B5EF4-FFF2-40B4-BE49-F238E27FC236}">
              <a16:creationId xmlns:a16="http://schemas.microsoft.com/office/drawing/2014/main" id="{00000000-0008-0000-0200-0000CD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18" name="PoljeZBesedilom 2">
          <a:extLst>
            <a:ext uri="{FF2B5EF4-FFF2-40B4-BE49-F238E27FC236}">
              <a16:creationId xmlns:a16="http://schemas.microsoft.com/office/drawing/2014/main" id="{00000000-0008-0000-0200-0000CE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19" name="PoljeZBesedilom 718">
          <a:extLst>
            <a:ext uri="{FF2B5EF4-FFF2-40B4-BE49-F238E27FC236}">
              <a16:creationId xmlns:a16="http://schemas.microsoft.com/office/drawing/2014/main" id="{00000000-0008-0000-0200-0000CF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20" name="PoljeZBesedilom 2">
          <a:extLst>
            <a:ext uri="{FF2B5EF4-FFF2-40B4-BE49-F238E27FC236}">
              <a16:creationId xmlns:a16="http://schemas.microsoft.com/office/drawing/2014/main" id="{00000000-0008-0000-0200-0000D0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21" name="PoljeZBesedilom 2">
          <a:extLst>
            <a:ext uri="{FF2B5EF4-FFF2-40B4-BE49-F238E27FC236}">
              <a16:creationId xmlns:a16="http://schemas.microsoft.com/office/drawing/2014/main" id="{00000000-0008-0000-0200-0000D1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22" name="PoljeZBesedilom 2">
          <a:extLst>
            <a:ext uri="{FF2B5EF4-FFF2-40B4-BE49-F238E27FC236}">
              <a16:creationId xmlns:a16="http://schemas.microsoft.com/office/drawing/2014/main" id="{00000000-0008-0000-0200-0000D2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23" name="PoljeZBesedilom 2">
          <a:extLst>
            <a:ext uri="{FF2B5EF4-FFF2-40B4-BE49-F238E27FC236}">
              <a16:creationId xmlns:a16="http://schemas.microsoft.com/office/drawing/2014/main" id="{00000000-0008-0000-0200-0000D3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24" name="PoljeZBesedilom 2">
          <a:extLst>
            <a:ext uri="{FF2B5EF4-FFF2-40B4-BE49-F238E27FC236}">
              <a16:creationId xmlns:a16="http://schemas.microsoft.com/office/drawing/2014/main" id="{00000000-0008-0000-0200-0000D4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25" name="PoljeZBesedilom 724">
          <a:extLst>
            <a:ext uri="{FF2B5EF4-FFF2-40B4-BE49-F238E27FC236}">
              <a16:creationId xmlns:a16="http://schemas.microsoft.com/office/drawing/2014/main" id="{00000000-0008-0000-0200-0000D5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26" name="PoljeZBesedilom 2">
          <a:extLst>
            <a:ext uri="{FF2B5EF4-FFF2-40B4-BE49-F238E27FC236}">
              <a16:creationId xmlns:a16="http://schemas.microsoft.com/office/drawing/2014/main" id="{00000000-0008-0000-0200-0000D6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27" name="PoljeZBesedilom 2">
          <a:extLst>
            <a:ext uri="{FF2B5EF4-FFF2-40B4-BE49-F238E27FC236}">
              <a16:creationId xmlns:a16="http://schemas.microsoft.com/office/drawing/2014/main" id="{00000000-0008-0000-0200-0000D7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28" name="PoljeZBesedilom 2">
          <a:extLst>
            <a:ext uri="{FF2B5EF4-FFF2-40B4-BE49-F238E27FC236}">
              <a16:creationId xmlns:a16="http://schemas.microsoft.com/office/drawing/2014/main" id="{00000000-0008-0000-0200-0000D8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29" name="PoljeZBesedilom 2">
          <a:extLst>
            <a:ext uri="{FF2B5EF4-FFF2-40B4-BE49-F238E27FC236}">
              <a16:creationId xmlns:a16="http://schemas.microsoft.com/office/drawing/2014/main" id="{00000000-0008-0000-0200-0000D9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74009"/>
    <xdr:sp macro="" textlink="">
      <xdr:nvSpPr>
        <xdr:cNvPr id="730" name="PoljeZBesedilom 729">
          <a:extLst>
            <a:ext uri="{FF2B5EF4-FFF2-40B4-BE49-F238E27FC236}">
              <a16:creationId xmlns:a16="http://schemas.microsoft.com/office/drawing/2014/main" id="{00000000-0008-0000-0200-0000DA02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74009"/>
    <xdr:sp macro="" textlink="">
      <xdr:nvSpPr>
        <xdr:cNvPr id="731" name="PoljeZBesedilom 2">
          <a:extLst>
            <a:ext uri="{FF2B5EF4-FFF2-40B4-BE49-F238E27FC236}">
              <a16:creationId xmlns:a16="http://schemas.microsoft.com/office/drawing/2014/main" id="{00000000-0008-0000-0200-0000DB02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74009"/>
    <xdr:sp macro="" textlink="">
      <xdr:nvSpPr>
        <xdr:cNvPr id="732" name="PoljeZBesedilom 2">
          <a:extLst>
            <a:ext uri="{FF2B5EF4-FFF2-40B4-BE49-F238E27FC236}">
              <a16:creationId xmlns:a16="http://schemas.microsoft.com/office/drawing/2014/main" id="{00000000-0008-0000-0200-0000DC02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74009"/>
    <xdr:sp macro="" textlink="">
      <xdr:nvSpPr>
        <xdr:cNvPr id="733" name="PoljeZBesedilom 2">
          <a:extLst>
            <a:ext uri="{FF2B5EF4-FFF2-40B4-BE49-F238E27FC236}">
              <a16:creationId xmlns:a16="http://schemas.microsoft.com/office/drawing/2014/main" id="{00000000-0008-0000-0200-0000DD02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74009"/>
    <xdr:sp macro="" textlink="">
      <xdr:nvSpPr>
        <xdr:cNvPr id="734" name="PoljeZBesedilom 2">
          <a:extLst>
            <a:ext uri="{FF2B5EF4-FFF2-40B4-BE49-F238E27FC236}">
              <a16:creationId xmlns:a16="http://schemas.microsoft.com/office/drawing/2014/main" id="{00000000-0008-0000-0200-0000DE02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35" name="PoljeZBesedilom 2">
          <a:extLst>
            <a:ext uri="{FF2B5EF4-FFF2-40B4-BE49-F238E27FC236}">
              <a16:creationId xmlns:a16="http://schemas.microsoft.com/office/drawing/2014/main" id="{00000000-0008-0000-0200-0000DF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36" name="PoljeZBesedilom 735">
          <a:extLst>
            <a:ext uri="{FF2B5EF4-FFF2-40B4-BE49-F238E27FC236}">
              <a16:creationId xmlns:a16="http://schemas.microsoft.com/office/drawing/2014/main" id="{00000000-0008-0000-0200-0000E0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37" name="PoljeZBesedilom 2">
          <a:extLst>
            <a:ext uri="{FF2B5EF4-FFF2-40B4-BE49-F238E27FC236}">
              <a16:creationId xmlns:a16="http://schemas.microsoft.com/office/drawing/2014/main" id="{00000000-0008-0000-0200-0000E1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38" name="PoljeZBesedilom 2">
          <a:extLst>
            <a:ext uri="{FF2B5EF4-FFF2-40B4-BE49-F238E27FC236}">
              <a16:creationId xmlns:a16="http://schemas.microsoft.com/office/drawing/2014/main" id="{00000000-0008-0000-0200-0000E2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39" name="PoljeZBesedilom 2">
          <a:extLst>
            <a:ext uri="{FF2B5EF4-FFF2-40B4-BE49-F238E27FC236}">
              <a16:creationId xmlns:a16="http://schemas.microsoft.com/office/drawing/2014/main" id="{00000000-0008-0000-0200-0000E3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740" name="PoljeZBesedilom 2">
          <a:extLst>
            <a:ext uri="{FF2B5EF4-FFF2-40B4-BE49-F238E27FC236}">
              <a16:creationId xmlns:a16="http://schemas.microsoft.com/office/drawing/2014/main" id="{00000000-0008-0000-0200-0000E402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41" name="PoljeZBesedilom 2">
          <a:extLst>
            <a:ext uri="{FF2B5EF4-FFF2-40B4-BE49-F238E27FC236}">
              <a16:creationId xmlns:a16="http://schemas.microsoft.com/office/drawing/2014/main" id="{00000000-0008-0000-0200-0000E5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42" name="PoljeZBesedilom 741">
          <a:extLst>
            <a:ext uri="{FF2B5EF4-FFF2-40B4-BE49-F238E27FC236}">
              <a16:creationId xmlns:a16="http://schemas.microsoft.com/office/drawing/2014/main" id="{00000000-0008-0000-0200-0000E6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43" name="PoljeZBesedilom 2">
          <a:extLst>
            <a:ext uri="{FF2B5EF4-FFF2-40B4-BE49-F238E27FC236}">
              <a16:creationId xmlns:a16="http://schemas.microsoft.com/office/drawing/2014/main" id="{00000000-0008-0000-0200-0000E7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44" name="PoljeZBesedilom 2">
          <a:extLst>
            <a:ext uri="{FF2B5EF4-FFF2-40B4-BE49-F238E27FC236}">
              <a16:creationId xmlns:a16="http://schemas.microsoft.com/office/drawing/2014/main" id="{00000000-0008-0000-0200-0000E8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45" name="PoljeZBesedilom 2">
          <a:extLst>
            <a:ext uri="{FF2B5EF4-FFF2-40B4-BE49-F238E27FC236}">
              <a16:creationId xmlns:a16="http://schemas.microsoft.com/office/drawing/2014/main" id="{00000000-0008-0000-0200-0000E9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46" name="PoljeZBesedilom 2">
          <a:extLst>
            <a:ext uri="{FF2B5EF4-FFF2-40B4-BE49-F238E27FC236}">
              <a16:creationId xmlns:a16="http://schemas.microsoft.com/office/drawing/2014/main" id="{00000000-0008-0000-0200-0000EA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47" name="PoljeZBesedilom 2">
          <a:extLst>
            <a:ext uri="{FF2B5EF4-FFF2-40B4-BE49-F238E27FC236}">
              <a16:creationId xmlns:a16="http://schemas.microsoft.com/office/drawing/2014/main" id="{00000000-0008-0000-0200-0000EB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48" name="PoljeZBesedilom 747">
          <a:extLst>
            <a:ext uri="{FF2B5EF4-FFF2-40B4-BE49-F238E27FC236}">
              <a16:creationId xmlns:a16="http://schemas.microsoft.com/office/drawing/2014/main" id="{00000000-0008-0000-0200-0000EC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49" name="PoljeZBesedilom 2">
          <a:extLst>
            <a:ext uri="{FF2B5EF4-FFF2-40B4-BE49-F238E27FC236}">
              <a16:creationId xmlns:a16="http://schemas.microsoft.com/office/drawing/2014/main" id="{00000000-0008-0000-0200-0000ED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50" name="PoljeZBesedilom 2">
          <a:extLst>
            <a:ext uri="{FF2B5EF4-FFF2-40B4-BE49-F238E27FC236}">
              <a16:creationId xmlns:a16="http://schemas.microsoft.com/office/drawing/2014/main" id="{00000000-0008-0000-0200-0000EE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51" name="PoljeZBesedilom 2">
          <a:extLst>
            <a:ext uri="{FF2B5EF4-FFF2-40B4-BE49-F238E27FC236}">
              <a16:creationId xmlns:a16="http://schemas.microsoft.com/office/drawing/2014/main" id="{00000000-0008-0000-0200-0000EF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738</xdr:row>
      <xdr:rowOff>0</xdr:rowOff>
    </xdr:from>
    <xdr:ext cx="184731" cy="264560"/>
    <xdr:sp macro="" textlink="">
      <xdr:nvSpPr>
        <xdr:cNvPr id="752" name="PoljeZBesedilom 2">
          <a:extLst>
            <a:ext uri="{FF2B5EF4-FFF2-40B4-BE49-F238E27FC236}">
              <a16:creationId xmlns:a16="http://schemas.microsoft.com/office/drawing/2014/main" id="{00000000-0008-0000-0200-0000F002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53" name="PoljeZBesedilom 2">
          <a:extLst>
            <a:ext uri="{FF2B5EF4-FFF2-40B4-BE49-F238E27FC236}">
              <a16:creationId xmlns:a16="http://schemas.microsoft.com/office/drawing/2014/main" id="{00000000-0008-0000-0200-0000F1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54" name="PoljeZBesedilom 753">
          <a:extLst>
            <a:ext uri="{FF2B5EF4-FFF2-40B4-BE49-F238E27FC236}">
              <a16:creationId xmlns:a16="http://schemas.microsoft.com/office/drawing/2014/main" id="{00000000-0008-0000-0200-0000F2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55" name="PoljeZBesedilom 2">
          <a:extLst>
            <a:ext uri="{FF2B5EF4-FFF2-40B4-BE49-F238E27FC236}">
              <a16:creationId xmlns:a16="http://schemas.microsoft.com/office/drawing/2014/main" id="{00000000-0008-0000-0200-0000F3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56" name="PoljeZBesedilom 2">
          <a:extLst>
            <a:ext uri="{FF2B5EF4-FFF2-40B4-BE49-F238E27FC236}">
              <a16:creationId xmlns:a16="http://schemas.microsoft.com/office/drawing/2014/main" id="{00000000-0008-0000-0200-0000F4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57" name="PoljeZBesedilom 2">
          <a:extLst>
            <a:ext uri="{FF2B5EF4-FFF2-40B4-BE49-F238E27FC236}">
              <a16:creationId xmlns:a16="http://schemas.microsoft.com/office/drawing/2014/main" id="{00000000-0008-0000-0200-0000F5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738</xdr:row>
      <xdr:rowOff>0</xdr:rowOff>
    </xdr:from>
    <xdr:ext cx="184731" cy="264560"/>
    <xdr:sp macro="" textlink="">
      <xdr:nvSpPr>
        <xdr:cNvPr id="758" name="PoljeZBesedilom 2">
          <a:extLst>
            <a:ext uri="{FF2B5EF4-FFF2-40B4-BE49-F238E27FC236}">
              <a16:creationId xmlns:a16="http://schemas.microsoft.com/office/drawing/2014/main" id="{00000000-0008-0000-0200-0000F6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59" name="PoljeZBesedilom 2">
          <a:extLst>
            <a:ext uri="{FF2B5EF4-FFF2-40B4-BE49-F238E27FC236}">
              <a16:creationId xmlns:a16="http://schemas.microsoft.com/office/drawing/2014/main" id="{00000000-0008-0000-0200-0000F7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60" name="PoljeZBesedilom 759">
          <a:extLst>
            <a:ext uri="{FF2B5EF4-FFF2-40B4-BE49-F238E27FC236}">
              <a16:creationId xmlns:a16="http://schemas.microsoft.com/office/drawing/2014/main" id="{00000000-0008-0000-0200-0000F8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61" name="PoljeZBesedilom 2">
          <a:extLst>
            <a:ext uri="{FF2B5EF4-FFF2-40B4-BE49-F238E27FC236}">
              <a16:creationId xmlns:a16="http://schemas.microsoft.com/office/drawing/2014/main" id="{00000000-0008-0000-0200-0000F9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62" name="PoljeZBesedilom 2">
          <a:extLst>
            <a:ext uri="{FF2B5EF4-FFF2-40B4-BE49-F238E27FC236}">
              <a16:creationId xmlns:a16="http://schemas.microsoft.com/office/drawing/2014/main" id="{00000000-0008-0000-0200-0000FA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63" name="PoljeZBesedilom 2">
          <a:extLst>
            <a:ext uri="{FF2B5EF4-FFF2-40B4-BE49-F238E27FC236}">
              <a16:creationId xmlns:a16="http://schemas.microsoft.com/office/drawing/2014/main" id="{00000000-0008-0000-0200-0000FB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739</xdr:row>
      <xdr:rowOff>0</xdr:rowOff>
    </xdr:from>
    <xdr:ext cx="184731" cy="264560"/>
    <xdr:sp macro="" textlink="">
      <xdr:nvSpPr>
        <xdr:cNvPr id="764" name="PoljeZBesedilom 2">
          <a:extLst>
            <a:ext uri="{FF2B5EF4-FFF2-40B4-BE49-F238E27FC236}">
              <a16:creationId xmlns:a16="http://schemas.microsoft.com/office/drawing/2014/main" id="{00000000-0008-0000-0200-0000FC02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74009"/>
    <xdr:sp macro="" textlink="">
      <xdr:nvSpPr>
        <xdr:cNvPr id="765" name="PoljeZBesedilom 764">
          <a:extLst>
            <a:ext uri="{FF2B5EF4-FFF2-40B4-BE49-F238E27FC236}">
              <a16:creationId xmlns:a16="http://schemas.microsoft.com/office/drawing/2014/main" id="{00000000-0008-0000-0200-0000FD02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74009"/>
    <xdr:sp macro="" textlink="">
      <xdr:nvSpPr>
        <xdr:cNvPr id="766" name="PoljeZBesedilom 2">
          <a:extLst>
            <a:ext uri="{FF2B5EF4-FFF2-40B4-BE49-F238E27FC236}">
              <a16:creationId xmlns:a16="http://schemas.microsoft.com/office/drawing/2014/main" id="{00000000-0008-0000-0200-0000FE02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74009"/>
    <xdr:sp macro="" textlink="">
      <xdr:nvSpPr>
        <xdr:cNvPr id="767" name="PoljeZBesedilom 2">
          <a:extLst>
            <a:ext uri="{FF2B5EF4-FFF2-40B4-BE49-F238E27FC236}">
              <a16:creationId xmlns:a16="http://schemas.microsoft.com/office/drawing/2014/main" id="{00000000-0008-0000-0200-0000FF02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74009"/>
    <xdr:sp macro="" textlink="">
      <xdr:nvSpPr>
        <xdr:cNvPr id="768" name="PoljeZBesedilom 2">
          <a:extLst>
            <a:ext uri="{FF2B5EF4-FFF2-40B4-BE49-F238E27FC236}">
              <a16:creationId xmlns:a16="http://schemas.microsoft.com/office/drawing/2014/main" id="{00000000-0008-0000-0200-000000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74009"/>
    <xdr:sp macro="" textlink="">
      <xdr:nvSpPr>
        <xdr:cNvPr id="769" name="PoljeZBesedilom 2">
          <a:extLst>
            <a:ext uri="{FF2B5EF4-FFF2-40B4-BE49-F238E27FC236}">
              <a16:creationId xmlns:a16="http://schemas.microsoft.com/office/drawing/2014/main" id="{00000000-0008-0000-0200-000001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70" name="PoljeZBesedilom 2">
          <a:extLst>
            <a:ext uri="{FF2B5EF4-FFF2-40B4-BE49-F238E27FC236}">
              <a16:creationId xmlns:a16="http://schemas.microsoft.com/office/drawing/2014/main" id="{00000000-0008-0000-0200-000002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71" name="PoljeZBesedilom 770">
          <a:extLst>
            <a:ext uri="{FF2B5EF4-FFF2-40B4-BE49-F238E27FC236}">
              <a16:creationId xmlns:a16="http://schemas.microsoft.com/office/drawing/2014/main" id="{00000000-0008-0000-0200-000003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72" name="PoljeZBesedilom 2">
          <a:extLst>
            <a:ext uri="{FF2B5EF4-FFF2-40B4-BE49-F238E27FC236}">
              <a16:creationId xmlns:a16="http://schemas.microsoft.com/office/drawing/2014/main" id="{00000000-0008-0000-0200-000004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73" name="PoljeZBesedilom 2">
          <a:extLst>
            <a:ext uri="{FF2B5EF4-FFF2-40B4-BE49-F238E27FC236}">
              <a16:creationId xmlns:a16="http://schemas.microsoft.com/office/drawing/2014/main" id="{00000000-0008-0000-0200-000005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74" name="PoljeZBesedilom 2">
          <a:extLst>
            <a:ext uri="{FF2B5EF4-FFF2-40B4-BE49-F238E27FC236}">
              <a16:creationId xmlns:a16="http://schemas.microsoft.com/office/drawing/2014/main" id="{00000000-0008-0000-0200-000006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75" name="PoljeZBesedilom 2">
          <a:extLst>
            <a:ext uri="{FF2B5EF4-FFF2-40B4-BE49-F238E27FC236}">
              <a16:creationId xmlns:a16="http://schemas.microsoft.com/office/drawing/2014/main" id="{00000000-0008-0000-0200-000007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76" name="PoljeZBesedilom 2">
          <a:extLst>
            <a:ext uri="{FF2B5EF4-FFF2-40B4-BE49-F238E27FC236}">
              <a16:creationId xmlns:a16="http://schemas.microsoft.com/office/drawing/2014/main" id="{00000000-0008-0000-0200-000008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77" name="PoljeZBesedilom 776">
          <a:extLst>
            <a:ext uri="{FF2B5EF4-FFF2-40B4-BE49-F238E27FC236}">
              <a16:creationId xmlns:a16="http://schemas.microsoft.com/office/drawing/2014/main" id="{00000000-0008-0000-0200-000009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78" name="PoljeZBesedilom 2">
          <a:extLst>
            <a:ext uri="{FF2B5EF4-FFF2-40B4-BE49-F238E27FC236}">
              <a16:creationId xmlns:a16="http://schemas.microsoft.com/office/drawing/2014/main" id="{00000000-0008-0000-0200-00000A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79" name="PoljeZBesedilom 2">
          <a:extLst>
            <a:ext uri="{FF2B5EF4-FFF2-40B4-BE49-F238E27FC236}">
              <a16:creationId xmlns:a16="http://schemas.microsoft.com/office/drawing/2014/main" id="{00000000-0008-0000-0200-00000B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80" name="PoljeZBesedilom 2">
          <a:extLst>
            <a:ext uri="{FF2B5EF4-FFF2-40B4-BE49-F238E27FC236}">
              <a16:creationId xmlns:a16="http://schemas.microsoft.com/office/drawing/2014/main" id="{00000000-0008-0000-0200-00000C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81" name="PoljeZBesedilom 2">
          <a:extLst>
            <a:ext uri="{FF2B5EF4-FFF2-40B4-BE49-F238E27FC236}">
              <a16:creationId xmlns:a16="http://schemas.microsoft.com/office/drawing/2014/main" id="{00000000-0008-0000-0200-00000D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82" name="PoljeZBesedilom 2">
          <a:extLst>
            <a:ext uri="{FF2B5EF4-FFF2-40B4-BE49-F238E27FC236}">
              <a16:creationId xmlns:a16="http://schemas.microsoft.com/office/drawing/2014/main" id="{00000000-0008-0000-0200-00000E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83" name="PoljeZBesedilom 782">
          <a:extLst>
            <a:ext uri="{FF2B5EF4-FFF2-40B4-BE49-F238E27FC236}">
              <a16:creationId xmlns:a16="http://schemas.microsoft.com/office/drawing/2014/main" id="{00000000-0008-0000-0200-00000F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84" name="PoljeZBesedilom 2">
          <a:extLst>
            <a:ext uri="{FF2B5EF4-FFF2-40B4-BE49-F238E27FC236}">
              <a16:creationId xmlns:a16="http://schemas.microsoft.com/office/drawing/2014/main" id="{00000000-0008-0000-0200-000010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85" name="PoljeZBesedilom 2">
          <a:extLst>
            <a:ext uri="{FF2B5EF4-FFF2-40B4-BE49-F238E27FC236}">
              <a16:creationId xmlns:a16="http://schemas.microsoft.com/office/drawing/2014/main" id="{00000000-0008-0000-0200-000011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86" name="PoljeZBesedilom 2">
          <a:extLst>
            <a:ext uri="{FF2B5EF4-FFF2-40B4-BE49-F238E27FC236}">
              <a16:creationId xmlns:a16="http://schemas.microsoft.com/office/drawing/2014/main" id="{00000000-0008-0000-0200-000012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87" name="PoljeZBesedilom 2">
          <a:extLst>
            <a:ext uri="{FF2B5EF4-FFF2-40B4-BE49-F238E27FC236}">
              <a16:creationId xmlns:a16="http://schemas.microsoft.com/office/drawing/2014/main" id="{00000000-0008-0000-0200-000013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88" name="PoljeZBesedilom 2">
          <a:extLst>
            <a:ext uri="{FF2B5EF4-FFF2-40B4-BE49-F238E27FC236}">
              <a16:creationId xmlns:a16="http://schemas.microsoft.com/office/drawing/2014/main" id="{00000000-0008-0000-0200-000014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89" name="PoljeZBesedilom 788">
          <a:extLst>
            <a:ext uri="{FF2B5EF4-FFF2-40B4-BE49-F238E27FC236}">
              <a16:creationId xmlns:a16="http://schemas.microsoft.com/office/drawing/2014/main" id="{00000000-0008-0000-0200-000015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90" name="PoljeZBesedilom 2">
          <a:extLst>
            <a:ext uri="{FF2B5EF4-FFF2-40B4-BE49-F238E27FC236}">
              <a16:creationId xmlns:a16="http://schemas.microsoft.com/office/drawing/2014/main" id="{00000000-0008-0000-0200-000016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91" name="PoljeZBesedilom 2">
          <a:extLst>
            <a:ext uri="{FF2B5EF4-FFF2-40B4-BE49-F238E27FC236}">
              <a16:creationId xmlns:a16="http://schemas.microsoft.com/office/drawing/2014/main" id="{00000000-0008-0000-0200-000017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92" name="PoljeZBesedilom 2">
          <a:extLst>
            <a:ext uri="{FF2B5EF4-FFF2-40B4-BE49-F238E27FC236}">
              <a16:creationId xmlns:a16="http://schemas.microsoft.com/office/drawing/2014/main" id="{00000000-0008-0000-0200-000018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741</xdr:row>
      <xdr:rowOff>0</xdr:rowOff>
    </xdr:from>
    <xdr:ext cx="184731" cy="264560"/>
    <xdr:sp macro="" textlink="">
      <xdr:nvSpPr>
        <xdr:cNvPr id="793" name="PoljeZBesedilom 2">
          <a:extLst>
            <a:ext uri="{FF2B5EF4-FFF2-40B4-BE49-F238E27FC236}">
              <a16:creationId xmlns:a16="http://schemas.microsoft.com/office/drawing/2014/main" id="{00000000-0008-0000-0200-000019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794" name="PoljeZBesedilom 2">
          <a:extLst>
            <a:ext uri="{FF2B5EF4-FFF2-40B4-BE49-F238E27FC236}">
              <a16:creationId xmlns:a16="http://schemas.microsoft.com/office/drawing/2014/main" id="{00000000-0008-0000-0200-00001A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795" name="PoljeZBesedilom 794">
          <a:extLst>
            <a:ext uri="{FF2B5EF4-FFF2-40B4-BE49-F238E27FC236}">
              <a16:creationId xmlns:a16="http://schemas.microsoft.com/office/drawing/2014/main" id="{00000000-0008-0000-0200-00001B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796" name="PoljeZBesedilom 2">
          <a:extLst>
            <a:ext uri="{FF2B5EF4-FFF2-40B4-BE49-F238E27FC236}">
              <a16:creationId xmlns:a16="http://schemas.microsoft.com/office/drawing/2014/main" id="{00000000-0008-0000-0200-00001C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797" name="PoljeZBesedilom 2">
          <a:extLst>
            <a:ext uri="{FF2B5EF4-FFF2-40B4-BE49-F238E27FC236}">
              <a16:creationId xmlns:a16="http://schemas.microsoft.com/office/drawing/2014/main" id="{00000000-0008-0000-0200-00001D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798" name="PoljeZBesedilom 2">
          <a:extLst>
            <a:ext uri="{FF2B5EF4-FFF2-40B4-BE49-F238E27FC236}">
              <a16:creationId xmlns:a16="http://schemas.microsoft.com/office/drawing/2014/main" id="{00000000-0008-0000-0200-00001E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799" name="PoljeZBesedilom 2">
          <a:extLst>
            <a:ext uri="{FF2B5EF4-FFF2-40B4-BE49-F238E27FC236}">
              <a16:creationId xmlns:a16="http://schemas.microsoft.com/office/drawing/2014/main" id="{00000000-0008-0000-0200-00001F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00" name="PoljeZBesedilom 2">
          <a:extLst>
            <a:ext uri="{FF2B5EF4-FFF2-40B4-BE49-F238E27FC236}">
              <a16:creationId xmlns:a16="http://schemas.microsoft.com/office/drawing/2014/main" id="{00000000-0008-0000-0200-000020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01" name="PoljeZBesedilom 800">
          <a:extLst>
            <a:ext uri="{FF2B5EF4-FFF2-40B4-BE49-F238E27FC236}">
              <a16:creationId xmlns:a16="http://schemas.microsoft.com/office/drawing/2014/main" id="{00000000-0008-0000-0200-000021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02" name="PoljeZBesedilom 2">
          <a:extLst>
            <a:ext uri="{FF2B5EF4-FFF2-40B4-BE49-F238E27FC236}">
              <a16:creationId xmlns:a16="http://schemas.microsoft.com/office/drawing/2014/main" id="{00000000-0008-0000-0200-000022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03" name="PoljeZBesedilom 2">
          <a:extLst>
            <a:ext uri="{FF2B5EF4-FFF2-40B4-BE49-F238E27FC236}">
              <a16:creationId xmlns:a16="http://schemas.microsoft.com/office/drawing/2014/main" id="{00000000-0008-0000-0200-000023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04" name="PoljeZBesedilom 2">
          <a:extLst>
            <a:ext uri="{FF2B5EF4-FFF2-40B4-BE49-F238E27FC236}">
              <a16:creationId xmlns:a16="http://schemas.microsoft.com/office/drawing/2014/main" id="{00000000-0008-0000-0200-000024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05" name="PoljeZBesedilom 2">
          <a:extLst>
            <a:ext uri="{FF2B5EF4-FFF2-40B4-BE49-F238E27FC236}">
              <a16:creationId xmlns:a16="http://schemas.microsoft.com/office/drawing/2014/main" id="{00000000-0008-0000-0200-000025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06" name="PoljeZBesedilom 2">
          <a:extLst>
            <a:ext uri="{FF2B5EF4-FFF2-40B4-BE49-F238E27FC236}">
              <a16:creationId xmlns:a16="http://schemas.microsoft.com/office/drawing/2014/main" id="{00000000-0008-0000-0200-000026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07" name="PoljeZBesedilom 806">
          <a:extLst>
            <a:ext uri="{FF2B5EF4-FFF2-40B4-BE49-F238E27FC236}">
              <a16:creationId xmlns:a16="http://schemas.microsoft.com/office/drawing/2014/main" id="{00000000-0008-0000-0200-000027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08" name="PoljeZBesedilom 2">
          <a:extLst>
            <a:ext uri="{FF2B5EF4-FFF2-40B4-BE49-F238E27FC236}">
              <a16:creationId xmlns:a16="http://schemas.microsoft.com/office/drawing/2014/main" id="{00000000-0008-0000-0200-000028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09" name="PoljeZBesedilom 2">
          <a:extLst>
            <a:ext uri="{FF2B5EF4-FFF2-40B4-BE49-F238E27FC236}">
              <a16:creationId xmlns:a16="http://schemas.microsoft.com/office/drawing/2014/main" id="{00000000-0008-0000-0200-000029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10" name="PoljeZBesedilom 2">
          <a:extLst>
            <a:ext uri="{FF2B5EF4-FFF2-40B4-BE49-F238E27FC236}">
              <a16:creationId xmlns:a16="http://schemas.microsoft.com/office/drawing/2014/main" id="{00000000-0008-0000-0200-00002A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11" name="PoljeZBesedilom 2">
          <a:extLst>
            <a:ext uri="{FF2B5EF4-FFF2-40B4-BE49-F238E27FC236}">
              <a16:creationId xmlns:a16="http://schemas.microsoft.com/office/drawing/2014/main" id="{00000000-0008-0000-0200-00002B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12" name="PoljeZBesedilom 2">
          <a:extLst>
            <a:ext uri="{FF2B5EF4-FFF2-40B4-BE49-F238E27FC236}">
              <a16:creationId xmlns:a16="http://schemas.microsoft.com/office/drawing/2014/main" id="{00000000-0008-0000-0200-00002C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13" name="PoljeZBesedilom 812">
          <a:extLst>
            <a:ext uri="{FF2B5EF4-FFF2-40B4-BE49-F238E27FC236}">
              <a16:creationId xmlns:a16="http://schemas.microsoft.com/office/drawing/2014/main" id="{00000000-0008-0000-0200-00002D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14" name="PoljeZBesedilom 2">
          <a:extLst>
            <a:ext uri="{FF2B5EF4-FFF2-40B4-BE49-F238E27FC236}">
              <a16:creationId xmlns:a16="http://schemas.microsoft.com/office/drawing/2014/main" id="{00000000-0008-0000-0200-00002E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15" name="PoljeZBesedilom 2">
          <a:extLst>
            <a:ext uri="{FF2B5EF4-FFF2-40B4-BE49-F238E27FC236}">
              <a16:creationId xmlns:a16="http://schemas.microsoft.com/office/drawing/2014/main" id="{00000000-0008-0000-0200-00002F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16" name="PoljeZBesedilom 2">
          <a:extLst>
            <a:ext uri="{FF2B5EF4-FFF2-40B4-BE49-F238E27FC236}">
              <a16:creationId xmlns:a16="http://schemas.microsoft.com/office/drawing/2014/main" id="{00000000-0008-0000-0200-000030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17" name="PoljeZBesedilom 2">
          <a:extLst>
            <a:ext uri="{FF2B5EF4-FFF2-40B4-BE49-F238E27FC236}">
              <a16:creationId xmlns:a16="http://schemas.microsoft.com/office/drawing/2014/main" id="{00000000-0008-0000-0200-000031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18" name="PoljeZBesedilom 2">
          <a:extLst>
            <a:ext uri="{FF2B5EF4-FFF2-40B4-BE49-F238E27FC236}">
              <a16:creationId xmlns:a16="http://schemas.microsoft.com/office/drawing/2014/main" id="{00000000-0008-0000-0200-000032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19" name="PoljeZBesedilom 818">
          <a:extLst>
            <a:ext uri="{FF2B5EF4-FFF2-40B4-BE49-F238E27FC236}">
              <a16:creationId xmlns:a16="http://schemas.microsoft.com/office/drawing/2014/main" id="{00000000-0008-0000-0200-000033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20" name="PoljeZBesedilom 2">
          <a:extLst>
            <a:ext uri="{FF2B5EF4-FFF2-40B4-BE49-F238E27FC236}">
              <a16:creationId xmlns:a16="http://schemas.microsoft.com/office/drawing/2014/main" id="{00000000-0008-0000-0200-000034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21" name="PoljeZBesedilom 2">
          <a:extLst>
            <a:ext uri="{FF2B5EF4-FFF2-40B4-BE49-F238E27FC236}">
              <a16:creationId xmlns:a16="http://schemas.microsoft.com/office/drawing/2014/main" id="{00000000-0008-0000-0200-000035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22" name="PoljeZBesedilom 2">
          <a:extLst>
            <a:ext uri="{FF2B5EF4-FFF2-40B4-BE49-F238E27FC236}">
              <a16:creationId xmlns:a16="http://schemas.microsoft.com/office/drawing/2014/main" id="{00000000-0008-0000-0200-000036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744</xdr:row>
      <xdr:rowOff>0</xdr:rowOff>
    </xdr:from>
    <xdr:ext cx="184731" cy="264560"/>
    <xdr:sp macro="" textlink="">
      <xdr:nvSpPr>
        <xdr:cNvPr id="823" name="PoljeZBesedilom 2">
          <a:extLst>
            <a:ext uri="{FF2B5EF4-FFF2-40B4-BE49-F238E27FC236}">
              <a16:creationId xmlns:a16="http://schemas.microsoft.com/office/drawing/2014/main" id="{00000000-0008-0000-0200-000037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24" name="PoljeZBesedilom 2">
          <a:extLst>
            <a:ext uri="{FF2B5EF4-FFF2-40B4-BE49-F238E27FC236}">
              <a16:creationId xmlns:a16="http://schemas.microsoft.com/office/drawing/2014/main" id="{00000000-0008-0000-0200-000038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25" name="PoljeZBesedilom 824">
          <a:extLst>
            <a:ext uri="{FF2B5EF4-FFF2-40B4-BE49-F238E27FC236}">
              <a16:creationId xmlns:a16="http://schemas.microsoft.com/office/drawing/2014/main" id="{00000000-0008-0000-0200-000039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26" name="PoljeZBesedilom 2">
          <a:extLst>
            <a:ext uri="{FF2B5EF4-FFF2-40B4-BE49-F238E27FC236}">
              <a16:creationId xmlns:a16="http://schemas.microsoft.com/office/drawing/2014/main" id="{00000000-0008-0000-0200-00003A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27" name="PoljeZBesedilom 2">
          <a:extLst>
            <a:ext uri="{FF2B5EF4-FFF2-40B4-BE49-F238E27FC236}">
              <a16:creationId xmlns:a16="http://schemas.microsoft.com/office/drawing/2014/main" id="{00000000-0008-0000-0200-00003B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28" name="PoljeZBesedilom 2">
          <a:extLst>
            <a:ext uri="{FF2B5EF4-FFF2-40B4-BE49-F238E27FC236}">
              <a16:creationId xmlns:a16="http://schemas.microsoft.com/office/drawing/2014/main" id="{00000000-0008-0000-0200-00003C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745</xdr:row>
      <xdr:rowOff>0</xdr:rowOff>
    </xdr:from>
    <xdr:ext cx="184731" cy="264560"/>
    <xdr:sp macro="" textlink="">
      <xdr:nvSpPr>
        <xdr:cNvPr id="829" name="PoljeZBesedilom 2">
          <a:extLst>
            <a:ext uri="{FF2B5EF4-FFF2-40B4-BE49-F238E27FC236}">
              <a16:creationId xmlns:a16="http://schemas.microsoft.com/office/drawing/2014/main" id="{00000000-0008-0000-0200-00003D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30" name="PoljeZBesedilom 2">
          <a:extLst>
            <a:ext uri="{FF2B5EF4-FFF2-40B4-BE49-F238E27FC236}">
              <a16:creationId xmlns:a16="http://schemas.microsoft.com/office/drawing/2014/main" id="{00000000-0008-0000-0200-00003E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31" name="PoljeZBesedilom 830">
          <a:extLst>
            <a:ext uri="{FF2B5EF4-FFF2-40B4-BE49-F238E27FC236}">
              <a16:creationId xmlns:a16="http://schemas.microsoft.com/office/drawing/2014/main" id="{00000000-0008-0000-0200-00003F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32" name="PoljeZBesedilom 2">
          <a:extLst>
            <a:ext uri="{FF2B5EF4-FFF2-40B4-BE49-F238E27FC236}">
              <a16:creationId xmlns:a16="http://schemas.microsoft.com/office/drawing/2014/main" id="{00000000-0008-0000-0200-000040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33" name="PoljeZBesedilom 2">
          <a:extLst>
            <a:ext uri="{FF2B5EF4-FFF2-40B4-BE49-F238E27FC236}">
              <a16:creationId xmlns:a16="http://schemas.microsoft.com/office/drawing/2014/main" id="{00000000-0008-0000-0200-000041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34" name="PoljeZBesedilom 2">
          <a:extLst>
            <a:ext uri="{FF2B5EF4-FFF2-40B4-BE49-F238E27FC236}">
              <a16:creationId xmlns:a16="http://schemas.microsoft.com/office/drawing/2014/main" id="{00000000-0008-0000-0200-000042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35" name="PoljeZBesedilom 2">
          <a:extLst>
            <a:ext uri="{FF2B5EF4-FFF2-40B4-BE49-F238E27FC236}">
              <a16:creationId xmlns:a16="http://schemas.microsoft.com/office/drawing/2014/main" id="{00000000-0008-0000-0200-000043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749</xdr:row>
      <xdr:rowOff>0</xdr:rowOff>
    </xdr:from>
    <xdr:ext cx="184731" cy="274009"/>
    <xdr:sp macro="" textlink="">
      <xdr:nvSpPr>
        <xdr:cNvPr id="836" name="PoljeZBesedilom 835">
          <a:extLst>
            <a:ext uri="{FF2B5EF4-FFF2-40B4-BE49-F238E27FC236}">
              <a16:creationId xmlns:a16="http://schemas.microsoft.com/office/drawing/2014/main" id="{00000000-0008-0000-0200-000044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749</xdr:row>
      <xdr:rowOff>0</xdr:rowOff>
    </xdr:from>
    <xdr:ext cx="184731" cy="274009"/>
    <xdr:sp macro="" textlink="">
      <xdr:nvSpPr>
        <xdr:cNvPr id="837" name="PoljeZBesedilom 2">
          <a:extLst>
            <a:ext uri="{FF2B5EF4-FFF2-40B4-BE49-F238E27FC236}">
              <a16:creationId xmlns:a16="http://schemas.microsoft.com/office/drawing/2014/main" id="{00000000-0008-0000-0200-000045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749</xdr:row>
      <xdr:rowOff>0</xdr:rowOff>
    </xdr:from>
    <xdr:ext cx="184731" cy="274009"/>
    <xdr:sp macro="" textlink="">
      <xdr:nvSpPr>
        <xdr:cNvPr id="838" name="PoljeZBesedilom 2">
          <a:extLst>
            <a:ext uri="{FF2B5EF4-FFF2-40B4-BE49-F238E27FC236}">
              <a16:creationId xmlns:a16="http://schemas.microsoft.com/office/drawing/2014/main" id="{00000000-0008-0000-0200-000046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749</xdr:row>
      <xdr:rowOff>0</xdr:rowOff>
    </xdr:from>
    <xdr:ext cx="184731" cy="274009"/>
    <xdr:sp macro="" textlink="">
      <xdr:nvSpPr>
        <xdr:cNvPr id="839" name="PoljeZBesedilom 2">
          <a:extLst>
            <a:ext uri="{FF2B5EF4-FFF2-40B4-BE49-F238E27FC236}">
              <a16:creationId xmlns:a16="http://schemas.microsoft.com/office/drawing/2014/main" id="{00000000-0008-0000-0200-000047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749</xdr:row>
      <xdr:rowOff>0</xdr:rowOff>
    </xdr:from>
    <xdr:ext cx="184731" cy="274009"/>
    <xdr:sp macro="" textlink="">
      <xdr:nvSpPr>
        <xdr:cNvPr id="840" name="PoljeZBesedilom 2">
          <a:extLst>
            <a:ext uri="{FF2B5EF4-FFF2-40B4-BE49-F238E27FC236}">
              <a16:creationId xmlns:a16="http://schemas.microsoft.com/office/drawing/2014/main" id="{00000000-0008-0000-0200-000048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41" name="PoljeZBesedilom 2">
          <a:extLst>
            <a:ext uri="{FF2B5EF4-FFF2-40B4-BE49-F238E27FC236}">
              <a16:creationId xmlns:a16="http://schemas.microsoft.com/office/drawing/2014/main" id="{00000000-0008-0000-0200-000049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42" name="PoljeZBesedilom 841">
          <a:extLst>
            <a:ext uri="{FF2B5EF4-FFF2-40B4-BE49-F238E27FC236}">
              <a16:creationId xmlns:a16="http://schemas.microsoft.com/office/drawing/2014/main" id="{00000000-0008-0000-0200-00004A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43" name="PoljeZBesedilom 2">
          <a:extLst>
            <a:ext uri="{FF2B5EF4-FFF2-40B4-BE49-F238E27FC236}">
              <a16:creationId xmlns:a16="http://schemas.microsoft.com/office/drawing/2014/main" id="{00000000-0008-0000-0200-00004B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44" name="PoljeZBesedilom 2">
          <a:extLst>
            <a:ext uri="{FF2B5EF4-FFF2-40B4-BE49-F238E27FC236}">
              <a16:creationId xmlns:a16="http://schemas.microsoft.com/office/drawing/2014/main" id="{00000000-0008-0000-0200-00004C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45" name="PoljeZBesedilom 2">
          <a:extLst>
            <a:ext uri="{FF2B5EF4-FFF2-40B4-BE49-F238E27FC236}">
              <a16:creationId xmlns:a16="http://schemas.microsoft.com/office/drawing/2014/main" id="{00000000-0008-0000-0200-00004D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748</xdr:row>
      <xdr:rowOff>0</xdr:rowOff>
    </xdr:from>
    <xdr:ext cx="184731" cy="264560"/>
    <xdr:sp macro="" textlink="">
      <xdr:nvSpPr>
        <xdr:cNvPr id="846" name="PoljeZBesedilom 2">
          <a:extLst>
            <a:ext uri="{FF2B5EF4-FFF2-40B4-BE49-F238E27FC236}">
              <a16:creationId xmlns:a16="http://schemas.microsoft.com/office/drawing/2014/main" id="{00000000-0008-0000-0200-00004E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749</xdr:row>
      <xdr:rowOff>0</xdr:rowOff>
    </xdr:from>
    <xdr:ext cx="184731" cy="274009"/>
    <xdr:sp macro="" textlink="">
      <xdr:nvSpPr>
        <xdr:cNvPr id="847" name="PoljeZBesedilom 846">
          <a:extLst>
            <a:ext uri="{FF2B5EF4-FFF2-40B4-BE49-F238E27FC236}">
              <a16:creationId xmlns:a16="http://schemas.microsoft.com/office/drawing/2014/main" id="{00000000-0008-0000-0200-00004F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749</xdr:row>
      <xdr:rowOff>0</xdr:rowOff>
    </xdr:from>
    <xdr:ext cx="184731" cy="274009"/>
    <xdr:sp macro="" textlink="">
      <xdr:nvSpPr>
        <xdr:cNvPr id="848" name="PoljeZBesedilom 2">
          <a:extLst>
            <a:ext uri="{FF2B5EF4-FFF2-40B4-BE49-F238E27FC236}">
              <a16:creationId xmlns:a16="http://schemas.microsoft.com/office/drawing/2014/main" id="{00000000-0008-0000-0200-000050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749</xdr:row>
      <xdr:rowOff>0</xdr:rowOff>
    </xdr:from>
    <xdr:ext cx="184731" cy="274009"/>
    <xdr:sp macro="" textlink="">
      <xdr:nvSpPr>
        <xdr:cNvPr id="849" name="PoljeZBesedilom 2">
          <a:extLst>
            <a:ext uri="{FF2B5EF4-FFF2-40B4-BE49-F238E27FC236}">
              <a16:creationId xmlns:a16="http://schemas.microsoft.com/office/drawing/2014/main" id="{00000000-0008-0000-0200-000051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749</xdr:row>
      <xdr:rowOff>0</xdr:rowOff>
    </xdr:from>
    <xdr:ext cx="184731" cy="274009"/>
    <xdr:sp macro="" textlink="">
      <xdr:nvSpPr>
        <xdr:cNvPr id="850" name="PoljeZBesedilom 2">
          <a:extLst>
            <a:ext uri="{FF2B5EF4-FFF2-40B4-BE49-F238E27FC236}">
              <a16:creationId xmlns:a16="http://schemas.microsoft.com/office/drawing/2014/main" id="{00000000-0008-0000-0200-000052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749</xdr:row>
      <xdr:rowOff>0</xdr:rowOff>
    </xdr:from>
    <xdr:ext cx="184731" cy="274009"/>
    <xdr:sp macro="" textlink="">
      <xdr:nvSpPr>
        <xdr:cNvPr id="851" name="PoljeZBesedilom 2">
          <a:extLst>
            <a:ext uri="{FF2B5EF4-FFF2-40B4-BE49-F238E27FC236}">
              <a16:creationId xmlns:a16="http://schemas.microsoft.com/office/drawing/2014/main" id="{00000000-0008-0000-0200-000053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52" name="PoljeZBesedilom 2">
          <a:extLst>
            <a:ext uri="{FF2B5EF4-FFF2-40B4-BE49-F238E27FC236}">
              <a16:creationId xmlns:a16="http://schemas.microsoft.com/office/drawing/2014/main" id="{00000000-0008-0000-0200-000054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53" name="PoljeZBesedilom 852">
          <a:extLst>
            <a:ext uri="{FF2B5EF4-FFF2-40B4-BE49-F238E27FC236}">
              <a16:creationId xmlns:a16="http://schemas.microsoft.com/office/drawing/2014/main" id="{00000000-0008-0000-0200-000055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54" name="PoljeZBesedilom 2">
          <a:extLst>
            <a:ext uri="{FF2B5EF4-FFF2-40B4-BE49-F238E27FC236}">
              <a16:creationId xmlns:a16="http://schemas.microsoft.com/office/drawing/2014/main" id="{00000000-0008-0000-0200-000056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55" name="PoljeZBesedilom 2">
          <a:extLst>
            <a:ext uri="{FF2B5EF4-FFF2-40B4-BE49-F238E27FC236}">
              <a16:creationId xmlns:a16="http://schemas.microsoft.com/office/drawing/2014/main" id="{00000000-0008-0000-0200-000057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56" name="PoljeZBesedilom 2">
          <a:extLst>
            <a:ext uri="{FF2B5EF4-FFF2-40B4-BE49-F238E27FC236}">
              <a16:creationId xmlns:a16="http://schemas.microsoft.com/office/drawing/2014/main" id="{00000000-0008-0000-0200-000058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57" name="PoljeZBesedilom 2">
          <a:extLst>
            <a:ext uri="{FF2B5EF4-FFF2-40B4-BE49-F238E27FC236}">
              <a16:creationId xmlns:a16="http://schemas.microsoft.com/office/drawing/2014/main" id="{00000000-0008-0000-0200-000059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58" name="PoljeZBesedilom 2">
          <a:extLst>
            <a:ext uri="{FF2B5EF4-FFF2-40B4-BE49-F238E27FC236}">
              <a16:creationId xmlns:a16="http://schemas.microsoft.com/office/drawing/2014/main" id="{00000000-0008-0000-0200-00005A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59" name="PoljeZBesedilom 858">
          <a:extLst>
            <a:ext uri="{FF2B5EF4-FFF2-40B4-BE49-F238E27FC236}">
              <a16:creationId xmlns:a16="http://schemas.microsoft.com/office/drawing/2014/main" id="{00000000-0008-0000-0200-00005B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60" name="PoljeZBesedilom 2">
          <a:extLst>
            <a:ext uri="{FF2B5EF4-FFF2-40B4-BE49-F238E27FC236}">
              <a16:creationId xmlns:a16="http://schemas.microsoft.com/office/drawing/2014/main" id="{00000000-0008-0000-0200-00005C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61" name="PoljeZBesedilom 2">
          <a:extLst>
            <a:ext uri="{FF2B5EF4-FFF2-40B4-BE49-F238E27FC236}">
              <a16:creationId xmlns:a16="http://schemas.microsoft.com/office/drawing/2014/main" id="{00000000-0008-0000-0200-00005D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62" name="PoljeZBesedilom 2">
          <a:extLst>
            <a:ext uri="{FF2B5EF4-FFF2-40B4-BE49-F238E27FC236}">
              <a16:creationId xmlns:a16="http://schemas.microsoft.com/office/drawing/2014/main" id="{00000000-0008-0000-0200-00005E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63" name="PoljeZBesedilom 2">
          <a:extLst>
            <a:ext uri="{FF2B5EF4-FFF2-40B4-BE49-F238E27FC236}">
              <a16:creationId xmlns:a16="http://schemas.microsoft.com/office/drawing/2014/main" id="{00000000-0008-0000-0200-00005F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64" name="PoljeZBesedilom 2">
          <a:extLst>
            <a:ext uri="{FF2B5EF4-FFF2-40B4-BE49-F238E27FC236}">
              <a16:creationId xmlns:a16="http://schemas.microsoft.com/office/drawing/2014/main" id="{00000000-0008-0000-0200-000060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65" name="PoljeZBesedilom 864">
          <a:extLst>
            <a:ext uri="{FF2B5EF4-FFF2-40B4-BE49-F238E27FC236}">
              <a16:creationId xmlns:a16="http://schemas.microsoft.com/office/drawing/2014/main" id="{00000000-0008-0000-0200-000061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66" name="PoljeZBesedilom 2">
          <a:extLst>
            <a:ext uri="{FF2B5EF4-FFF2-40B4-BE49-F238E27FC236}">
              <a16:creationId xmlns:a16="http://schemas.microsoft.com/office/drawing/2014/main" id="{00000000-0008-0000-0200-000062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67" name="PoljeZBesedilom 2">
          <a:extLst>
            <a:ext uri="{FF2B5EF4-FFF2-40B4-BE49-F238E27FC236}">
              <a16:creationId xmlns:a16="http://schemas.microsoft.com/office/drawing/2014/main" id="{00000000-0008-0000-0200-000063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68" name="PoljeZBesedilom 2">
          <a:extLst>
            <a:ext uri="{FF2B5EF4-FFF2-40B4-BE49-F238E27FC236}">
              <a16:creationId xmlns:a16="http://schemas.microsoft.com/office/drawing/2014/main" id="{00000000-0008-0000-0200-000064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69" name="PoljeZBesedilom 2">
          <a:extLst>
            <a:ext uri="{FF2B5EF4-FFF2-40B4-BE49-F238E27FC236}">
              <a16:creationId xmlns:a16="http://schemas.microsoft.com/office/drawing/2014/main" id="{00000000-0008-0000-0200-000065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70" name="PoljeZBesedilom 2">
          <a:extLst>
            <a:ext uri="{FF2B5EF4-FFF2-40B4-BE49-F238E27FC236}">
              <a16:creationId xmlns:a16="http://schemas.microsoft.com/office/drawing/2014/main" id="{00000000-0008-0000-0200-000066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71" name="PoljeZBesedilom 870">
          <a:extLst>
            <a:ext uri="{FF2B5EF4-FFF2-40B4-BE49-F238E27FC236}">
              <a16:creationId xmlns:a16="http://schemas.microsoft.com/office/drawing/2014/main" id="{00000000-0008-0000-0200-000067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72" name="PoljeZBesedilom 2">
          <a:extLst>
            <a:ext uri="{FF2B5EF4-FFF2-40B4-BE49-F238E27FC236}">
              <a16:creationId xmlns:a16="http://schemas.microsoft.com/office/drawing/2014/main" id="{00000000-0008-0000-0200-000068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73" name="PoljeZBesedilom 2">
          <a:extLst>
            <a:ext uri="{FF2B5EF4-FFF2-40B4-BE49-F238E27FC236}">
              <a16:creationId xmlns:a16="http://schemas.microsoft.com/office/drawing/2014/main" id="{00000000-0008-0000-0200-000069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74" name="PoljeZBesedilom 2">
          <a:extLst>
            <a:ext uri="{FF2B5EF4-FFF2-40B4-BE49-F238E27FC236}">
              <a16:creationId xmlns:a16="http://schemas.microsoft.com/office/drawing/2014/main" id="{00000000-0008-0000-0200-00006A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875" name="PoljeZBesedilom 2">
          <a:extLst>
            <a:ext uri="{FF2B5EF4-FFF2-40B4-BE49-F238E27FC236}">
              <a16:creationId xmlns:a16="http://schemas.microsoft.com/office/drawing/2014/main" id="{00000000-0008-0000-0200-00006B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876" name="PoljeZBesedilom 2">
          <a:extLst>
            <a:ext uri="{FF2B5EF4-FFF2-40B4-BE49-F238E27FC236}">
              <a16:creationId xmlns:a16="http://schemas.microsoft.com/office/drawing/2014/main" id="{00000000-0008-0000-0200-00006C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877" name="PoljeZBesedilom 876">
          <a:extLst>
            <a:ext uri="{FF2B5EF4-FFF2-40B4-BE49-F238E27FC236}">
              <a16:creationId xmlns:a16="http://schemas.microsoft.com/office/drawing/2014/main" id="{00000000-0008-0000-0200-00006D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878" name="PoljeZBesedilom 2">
          <a:extLst>
            <a:ext uri="{FF2B5EF4-FFF2-40B4-BE49-F238E27FC236}">
              <a16:creationId xmlns:a16="http://schemas.microsoft.com/office/drawing/2014/main" id="{00000000-0008-0000-0200-00006E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879" name="PoljeZBesedilom 2">
          <a:extLst>
            <a:ext uri="{FF2B5EF4-FFF2-40B4-BE49-F238E27FC236}">
              <a16:creationId xmlns:a16="http://schemas.microsoft.com/office/drawing/2014/main" id="{00000000-0008-0000-0200-00006F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880" name="PoljeZBesedilom 2">
          <a:extLst>
            <a:ext uri="{FF2B5EF4-FFF2-40B4-BE49-F238E27FC236}">
              <a16:creationId xmlns:a16="http://schemas.microsoft.com/office/drawing/2014/main" id="{00000000-0008-0000-0200-000070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881" name="PoljeZBesedilom 2">
          <a:extLst>
            <a:ext uri="{FF2B5EF4-FFF2-40B4-BE49-F238E27FC236}">
              <a16:creationId xmlns:a16="http://schemas.microsoft.com/office/drawing/2014/main" id="{00000000-0008-0000-0200-000071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882" name="PoljeZBesedilom 2">
          <a:extLst>
            <a:ext uri="{FF2B5EF4-FFF2-40B4-BE49-F238E27FC236}">
              <a16:creationId xmlns:a16="http://schemas.microsoft.com/office/drawing/2014/main" id="{00000000-0008-0000-0200-000072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883" name="PoljeZBesedilom 882">
          <a:extLst>
            <a:ext uri="{FF2B5EF4-FFF2-40B4-BE49-F238E27FC236}">
              <a16:creationId xmlns:a16="http://schemas.microsoft.com/office/drawing/2014/main" id="{00000000-0008-0000-0200-000073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884" name="PoljeZBesedilom 2">
          <a:extLst>
            <a:ext uri="{FF2B5EF4-FFF2-40B4-BE49-F238E27FC236}">
              <a16:creationId xmlns:a16="http://schemas.microsoft.com/office/drawing/2014/main" id="{00000000-0008-0000-0200-000074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885" name="PoljeZBesedilom 2">
          <a:extLst>
            <a:ext uri="{FF2B5EF4-FFF2-40B4-BE49-F238E27FC236}">
              <a16:creationId xmlns:a16="http://schemas.microsoft.com/office/drawing/2014/main" id="{00000000-0008-0000-0200-000075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886" name="PoljeZBesedilom 2">
          <a:extLst>
            <a:ext uri="{FF2B5EF4-FFF2-40B4-BE49-F238E27FC236}">
              <a16:creationId xmlns:a16="http://schemas.microsoft.com/office/drawing/2014/main" id="{00000000-0008-0000-0200-000076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887" name="PoljeZBesedilom 2">
          <a:extLst>
            <a:ext uri="{FF2B5EF4-FFF2-40B4-BE49-F238E27FC236}">
              <a16:creationId xmlns:a16="http://schemas.microsoft.com/office/drawing/2014/main" id="{00000000-0008-0000-0200-000077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74009"/>
    <xdr:sp macro="" textlink="">
      <xdr:nvSpPr>
        <xdr:cNvPr id="888" name="PoljeZBesedilom 887">
          <a:extLst>
            <a:ext uri="{FF2B5EF4-FFF2-40B4-BE49-F238E27FC236}">
              <a16:creationId xmlns:a16="http://schemas.microsoft.com/office/drawing/2014/main" id="{00000000-0008-0000-0200-00007803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74009"/>
    <xdr:sp macro="" textlink="">
      <xdr:nvSpPr>
        <xdr:cNvPr id="889" name="PoljeZBesedilom 2">
          <a:extLst>
            <a:ext uri="{FF2B5EF4-FFF2-40B4-BE49-F238E27FC236}">
              <a16:creationId xmlns:a16="http://schemas.microsoft.com/office/drawing/2014/main" id="{00000000-0008-0000-0200-00007903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74009"/>
    <xdr:sp macro="" textlink="">
      <xdr:nvSpPr>
        <xdr:cNvPr id="890" name="PoljeZBesedilom 2">
          <a:extLst>
            <a:ext uri="{FF2B5EF4-FFF2-40B4-BE49-F238E27FC236}">
              <a16:creationId xmlns:a16="http://schemas.microsoft.com/office/drawing/2014/main" id="{00000000-0008-0000-0200-00007A03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74009"/>
    <xdr:sp macro="" textlink="">
      <xdr:nvSpPr>
        <xdr:cNvPr id="891" name="PoljeZBesedilom 2">
          <a:extLst>
            <a:ext uri="{FF2B5EF4-FFF2-40B4-BE49-F238E27FC236}">
              <a16:creationId xmlns:a16="http://schemas.microsoft.com/office/drawing/2014/main" id="{00000000-0008-0000-0200-00007B03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74009"/>
    <xdr:sp macro="" textlink="">
      <xdr:nvSpPr>
        <xdr:cNvPr id="892" name="PoljeZBesedilom 2">
          <a:extLst>
            <a:ext uri="{FF2B5EF4-FFF2-40B4-BE49-F238E27FC236}">
              <a16:creationId xmlns:a16="http://schemas.microsoft.com/office/drawing/2014/main" id="{00000000-0008-0000-0200-00007C03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93" name="PoljeZBesedilom 2">
          <a:extLst>
            <a:ext uri="{FF2B5EF4-FFF2-40B4-BE49-F238E27FC236}">
              <a16:creationId xmlns:a16="http://schemas.microsoft.com/office/drawing/2014/main" id="{00000000-0008-0000-0200-00007D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94" name="PoljeZBesedilom 893">
          <a:extLst>
            <a:ext uri="{FF2B5EF4-FFF2-40B4-BE49-F238E27FC236}">
              <a16:creationId xmlns:a16="http://schemas.microsoft.com/office/drawing/2014/main" id="{00000000-0008-0000-0200-00007E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95" name="PoljeZBesedilom 2">
          <a:extLst>
            <a:ext uri="{FF2B5EF4-FFF2-40B4-BE49-F238E27FC236}">
              <a16:creationId xmlns:a16="http://schemas.microsoft.com/office/drawing/2014/main" id="{00000000-0008-0000-0200-00007F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96" name="PoljeZBesedilom 2">
          <a:extLst>
            <a:ext uri="{FF2B5EF4-FFF2-40B4-BE49-F238E27FC236}">
              <a16:creationId xmlns:a16="http://schemas.microsoft.com/office/drawing/2014/main" id="{00000000-0008-0000-0200-000080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97" name="PoljeZBesedilom 2">
          <a:extLst>
            <a:ext uri="{FF2B5EF4-FFF2-40B4-BE49-F238E27FC236}">
              <a16:creationId xmlns:a16="http://schemas.microsoft.com/office/drawing/2014/main" id="{00000000-0008-0000-0200-000081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98" name="PoljeZBesedilom 2">
          <a:extLst>
            <a:ext uri="{FF2B5EF4-FFF2-40B4-BE49-F238E27FC236}">
              <a16:creationId xmlns:a16="http://schemas.microsoft.com/office/drawing/2014/main" id="{00000000-0008-0000-0200-000082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899" name="PoljeZBesedilom 2">
          <a:extLst>
            <a:ext uri="{FF2B5EF4-FFF2-40B4-BE49-F238E27FC236}">
              <a16:creationId xmlns:a16="http://schemas.microsoft.com/office/drawing/2014/main" id="{00000000-0008-0000-0200-000083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00" name="PoljeZBesedilom 899">
          <a:extLst>
            <a:ext uri="{FF2B5EF4-FFF2-40B4-BE49-F238E27FC236}">
              <a16:creationId xmlns:a16="http://schemas.microsoft.com/office/drawing/2014/main" id="{00000000-0008-0000-0200-000084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01" name="PoljeZBesedilom 2">
          <a:extLst>
            <a:ext uri="{FF2B5EF4-FFF2-40B4-BE49-F238E27FC236}">
              <a16:creationId xmlns:a16="http://schemas.microsoft.com/office/drawing/2014/main" id="{00000000-0008-0000-0200-000085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02" name="PoljeZBesedilom 2">
          <a:extLst>
            <a:ext uri="{FF2B5EF4-FFF2-40B4-BE49-F238E27FC236}">
              <a16:creationId xmlns:a16="http://schemas.microsoft.com/office/drawing/2014/main" id="{00000000-0008-0000-0200-000086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03" name="PoljeZBesedilom 2">
          <a:extLst>
            <a:ext uri="{FF2B5EF4-FFF2-40B4-BE49-F238E27FC236}">
              <a16:creationId xmlns:a16="http://schemas.microsoft.com/office/drawing/2014/main" id="{00000000-0008-0000-0200-000087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04" name="PoljeZBesedilom 2">
          <a:extLst>
            <a:ext uri="{FF2B5EF4-FFF2-40B4-BE49-F238E27FC236}">
              <a16:creationId xmlns:a16="http://schemas.microsoft.com/office/drawing/2014/main" id="{00000000-0008-0000-0200-000088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05" name="PoljeZBesedilom 2">
          <a:extLst>
            <a:ext uri="{FF2B5EF4-FFF2-40B4-BE49-F238E27FC236}">
              <a16:creationId xmlns:a16="http://schemas.microsoft.com/office/drawing/2014/main" id="{00000000-0008-0000-0200-000089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06" name="PoljeZBesedilom 905">
          <a:extLst>
            <a:ext uri="{FF2B5EF4-FFF2-40B4-BE49-F238E27FC236}">
              <a16:creationId xmlns:a16="http://schemas.microsoft.com/office/drawing/2014/main" id="{00000000-0008-0000-0200-00008A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07" name="PoljeZBesedilom 2">
          <a:extLst>
            <a:ext uri="{FF2B5EF4-FFF2-40B4-BE49-F238E27FC236}">
              <a16:creationId xmlns:a16="http://schemas.microsoft.com/office/drawing/2014/main" id="{00000000-0008-0000-0200-00008B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08" name="PoljeZBesedilom 2">
          <a:extLst>
            <a:ext uri="{FF2B5EF4-FFF2-40B4-BE49-F238E27FC236}">
              <a16:creationId xmlns:a16="http://schemas.microsoft.com/office/drawing/2014/main" id="{00000000-0008-0000-0200-00008C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09" name="PoljeZBesedilom 2">
          <a:extLst>
            <a:ext uri="{FF2B5EF4-FFF2-40B4-BE49-F238E27FC236}">
              <a16:creationId xmlns:a16="http://schemas.microsoft.com/office/drawing/2014/main" id="{00000000-0008-0000-0200-00008D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10" name="PoljeZBesedilom 2">
          <a:extLst>
            <a:ext uri="{FF2B5EF4-FFF2-40B4-BE49-F238E27FC236}">
              <a16:creationId xmlns:a16="http://schemas.microsoft.com/office/drawing/2014/main" id="{00000000-0008-0000-0200-00008E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11" name="PoljeZBesedilom 2">
          <a:extLst>
            <a:ext uri="{FF2B5EF4-FFF2-40B4-BE49-F238E27FC236}">
              <a16:creationId xmlns:a16="http://schemas.microsoft.com/office/drawing/2014/main" id="{00000000-0008-0000-0200-00008F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12" name="PoljeZBesedilom 911">
          <a:extLst>
            <a:ext uri="{FF2B5EF4-FFF2-40B4-BE49-F238E27FC236}">
              <a16:creationId xmlns:a16="http://schemas.microsoft.com/office/drawing/2014/main" id="{00000000-0008-0000-0200-000090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13" name="PoljeZBesedilom 2">
          <a:extLst>
            <a:ext uri="{FF2B5EF4-FFF2-40B4-BE49-F238E27FC236}">
              <a16:creationId xmlns:a16="http://schemas.microsoft.com/office/drawing/2014/main" id="{00000000-0008-0000-0200-000091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14" name="PoljeZBesedilom 2">
          <a:extLst>
            <a:ext uri="{FF2B5EF4-FFF2-40B4-BE49-F238E27FC236}">
              <a16:creationId xmlns:a16="http://schemas.microsoft.com/office/drawing/2014/main" id="{00000000-0008-0000-0200-000092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15" name="PoljeZBesedilom 2">
          <a:extLst>
            <a:ext uri="{FF2B5EF4-FFF2-40B4-BE49-F238E27FC236}">
              <a16:creationId xmlns:a16="http://schemas.microsoft.com/office/drawing/2014/main" id="{00000000-0008-0000-0200-000093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916" name="PoljeZBesedilom 2">
          <a:extLst>
            <a:ext uri="{FF2B5EF4-FFF2-40B4-BE49-F238E27FC236}">
              <a16:creationId xmlns:a16="http://schemas.microsoft.com/office/drawing/2014/main" id="{00000000-0008-0000-0200-00009403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917" name="PoljeZBesedilom 2">
          <a:extLst>
            <a:ext uri="{FF2B5EF4-FFF2-40B4-BE49-F238E27FC236}">
              <a16:creationId xmlns:a16="http://schemas.microsoft.com/office/drawing/2014/main" id="{00000000-0008-0000-0200-000095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918" name="PoljeZBesedilom 917">
          <a:extLst>
            <a:ext uri="{FF2B5EF4-FFF2-40B4-BE49-F238E27FC236}">
              <a16:creationId xmlns:a16="http://schemas.microsoft.com/office/drawing/2014/main" id="{00000000-0008-0000-0200-000096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919" name="PoljeZBesedilom 2">
          <a:extLst>
            <a:ext uri="{FF2B5EF4-FFF2-40B4-BE49-F238E27FC236}">
              <a16:creationId xmlns:a16="http://schemas.microsoft.com/office/drawing/2014/main" id="{00000000-0008-0000-0200-000097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920" name="PoljeZBesedilom 2">
          <a:extLst>
            <a:ext uri="{FF2B5EF4-FFF2-40B4-BE49-F238E27FC236}">
              <a16:creationId xmlns:a16="http://schemas.microsoft.com/office/drawing/2014/main" id="{00000000-0008-0000-0200-000098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921" name="PoljeZBesedilom 2">
          <a:extLst>
            <a:ext uri="{FF2B5EF4-FFF2-40B4-BE49-F238E27FC236}">
              <a16:creationId xmlns:a16="http://schemas.microsoft.com/office/drawing/2014/main" id="{00000000-0008-0000-0200-000099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922" name="PoljeZBesedilom 2">
          <a:extLst>
            <a:ext uri="{FF2B5EF4-FFF2-40B4-BE49-F238E27FC236}">
              <a16:creationId xmlns:a16="http://schemas.microsoft.com/office/drawing/2014/main" id="{00000000-0008-0000-0200-00009A03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923" name="PoljeZBesedilom 2">
          <a:extLst>
            <a:ext uri="{FF2B5EF4-FFF2-40B4-BE49-F238E27FC236}">
              <a16:creationId xmlns:a16="http://schemas.microsoft.com/office/drawing/2014/main" id="{00000000-0008-0000-0200-00009B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924" name="PoljeZBesedilom 923">
          <a:extLst>
            <a:ext uri="{FF2B5EF4-FFF2-40B4-BE49-F238E27FC236}">
              <a16:creationId xmlns:a16="http://schemas.microsoft.com/office/drawing/2014/main" id="{00000000-0008-0000-0200-00009C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925" name="PoljeZBesedilom 2">
          <a:extLst>
            <a:ext uri="{FF2B5EF4-FFF2-40B4-BE49-F238E27FC236}">
              <a16:creationId xmlns:a16="http://schemas.microsoft.com/office/drawing/2014/main" id="{00000000-0008-0000-0200-00009D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926" name="PoljeZBesedilom 2">
          <a:extLst>
            <a:ext uri="{FF2B5EF4-FFF2-40B4-BE49-F238E27FC236}">
              <a16:creationId xmlns:a16="http://schemas.microsoft.com/office/drawing/2014/main" id="{00000000-0008-0000-0200-00009E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927" name="PoljeZBesedilom 2">
          <a:extLst>
            <a:ext uri="{FF2B5EF4-FFF2-40B4-BE49-F238E27FC236}">
              <a16:creationId xmlns:a16="http://schemas.microsoft.com/office/drawing/2014/main" id="{00000000-0008-0000-0200-00009F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2950"/>
    <xdr:sp macro="" textlink="">
      <xdr:nvSpPr>
        <xdr:cNvPr id="928" name="PoljeZBesedilom 2">
          <a:extLst>
            <a:ext uri="{FF2B5EF4-FFF2-40B4-BE49-F238E27FC236}">
              <a16:creationId xmlns:a16="http://schemas.microsoft.com/office/drawing/2014/main" id="{00000000-0008-0000-0200-0000A003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74009"/>
    <xdr:sp macro="" textlink="">
      <xdr:nvSpPr>
        <xdr:cNvPr id="929" name="PoljeZBesedilom 928">
          <a:extLst>
            <a:ext uri="{FF2B5EF4-FFF2-40B4-BE49-F238E27FC236}">
              <a16:creationId xmlns:a16="http://schemas.microsoft.com/office/drawing/2014/main" id="{00000000-0008-0000-0200-0000A103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74009"/>
    <xdr:sp macro="" textlink="">
      <xdr:nvSpPr>
        <xdr:cNvPr id="930" name="PoljeZBesedilom 2">
          <a:extLst>
            <a:ext uri="{FF2B5EF4-FFF2-40B4-BE49-F238E27FC236}">
              <a16:creationId xmlns:a16="http://schemas.microsoft.com/office/drawing/2014/main" id="{00000000-0008-0000-0200-0000A203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74009"/>
    <xdr:sp macro="" textlink="">
      <xdr:nvSpPr>
        <xdr:cNvPr id="931" name="PoljeZBesedilom 2">
          <a:extLst>
            <a:ext uri="{FF2B5EF4-FFF2-40B4-BE49-F238E27FC236}">
              <a16:creationId xmlns:a16="http://schemas.microsoft.com/office/drawing/2014/main" id="{00000000-0008-0000-0200-0000A303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74009"/>
    <xdr:sp macro="" textlink="">
      <xdr:nvSpPr>
        <xdr:cNvPr id="932" name="PoljeZBesedilom 2">
          <a:extLst>
            <a:ext uri="{FF2B5EF4-FFF2-40B4-BE49-F238E27FC236}">
              <a16:creationId xmlns:a16="http://schemas.microsoft.com/office/drawing/2014/main" id="{00000000-0008-0000-0200-0000A403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74009"/>
    <xdr:sp macro="" textlink="">
      <xdr:nvSpPr>
        <xdr:cNvPr id="933" name="PoljeZBesedilom 2">
          <a:extLst>
            <a:ext uri="{FF2B5EF4-FFF2-40B4-BE49-F238E27FC236}">
              <a16:creationId xmlns:a16="http://schemas.microsoft.com/office/drawing/2014/main" id="{00000000-0008-0000-0200-0000A503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34" name="PoljeZBesedilom 2">
          <a:extLst>
            <a:ext uri="{FF2B5EF4-FFF2-40B4-BE49-F238E27FC236}">
              <a16:creationId xmlns:a16="http://schemas.microsoft.com/office/drawing/2014/main" id="{00000000-0008-0000-0200-0000A6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35" name="PoljeZBesedilom 934">
          <a:extLst>
            <a:ext uri="{FF2B5EF4-FFF2-40B4-BE49-F238E27FC236}">
              <a16:creationId xmlns:a16="http://schemas.microsoft.com/office/drawing/2014/main" id="{00000000-0008-0000-0200-0000A7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36" name="PoljeZBesedilom 2">
          <a:extLst>
            <a:ext uri="{FF2B5EF4-FFF2-40B4-BE49-F238E27FC236}">
              <a16:creationId xmlns:a16="http://schemas.microsoft.com/office/drawing/2014/main" id="{00000000-0008-0000-0200-0000A8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37" name="PoljeZBesedilom 2">
          <a:extLst>
            <a:ext uri="{FF2B5EF4-FFF2-40B4-BE49-F238E27FC236}">
              <a16:creationId xmlns:a16="http://schemas.microsoft.com/office/drawing/2014/main" id="{00000000-0008-0000-0200-0000A9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38" name="PoljeZBesedilom 2">
          <a:extLst>
            <a:ext uri="{FF2B5EF4-FFF2-40B4-BE49-F238E27FC236}">
              <a16:creationId xmlns:a16="http://schemas.microsoft.com/office/drawing/2014/main" id="{00000000-0008-0000-0200-0000AA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39" name="PoljeZBesedilom 2">
          <a:extLst>
            <a:ext uri="{FF2B5EF4-FFF2-40B4-BE49-F238E27FC236}">
              <a16:creationId xmlns:a16="http://schemas.microsoft.com/office/drawing/2014/main" id="{00000000-0008-0000-0200-0000AB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40" name="PoljeZBesedilom 2">
          <a:extLst>
            <a:ext uri="{FF2B5EF4-FFF2-40B4-BE49-F238E27FC236}">
              <a16:creationId xmlns:a16="http://schemas.microsoft.com/office/drawing/2014/main" id="{00000000-0008-0000-0200-0000AC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41" name="PoljeZBesedilom 940">
          <a:extLst>
            <a:ext uri="{FF2B5EF4-FFF2-40B4-BE49-F238E27FC236}">
              <a16:creationId xmlns:a16="http://schemas.microsoft.com/office/drawing/2014/main" id="{00000000-0008-0000-0200-0000AD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42" name="PoljeZBesedilom 2">
          <a:extLst>
            <a:ext uri="{FF2B5EF4-FFF2-40B4-BE49-F238E27FC236}">
              <a16:creationId xmlns:a16="http://schemas.microsoft.com/office/drawing/2014/main" id="{00000000-0008-0000-0200-0000AE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43" name="PoljeZBesedilom 2">
          <a:extLst>
            <a:ext uri="{FF2B5EF4-FFF2-40B4-BE49-F238E27FC236}">
              <a16:creationId xmlns:a16="http://schemas.microsoft.com/office/drawing/2014/main" id="{00000000-0008-0000-0200-0000AF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44" name="PoljeZBesedilom 2">
          <a:extLst>
            <a:ext uri="{FF2B5EF4-FFF2-40B4-BE49-F238E27FC236}">
              <a16:creationId xmlns:a16="http://schemas.microsoft.com/office/drawing/2014/main" id="{00000000-0008-0000-0200-0000B0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45" name="PoljeZBesedilom 2">
          <a:extLst>
            <a:ext uri="{FF2B5EF4-FFF2-40B4-BE49-F238E27FC236}">
              <a16:creationId xmlns:a16="http://schemas.microsoft.com/office/drawing/2014/main" id="{00000000-0008-0000-0200-0000B1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46" name="PoljeZBesedilom 2">
          <a:extLst>
            <a:ext uri="{FF2B5EF4-FFF2-40B4-BE49-F238E27FC236}">
              <a16:creationId xmlns:a16="http://schemas.microsoft.com/office/drawing/2014/main" id="{00000000-0008-0000-0200-0000B2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47" name="PoljeZBesedilom 946">
          <a:extLst>
            <a:ext uri="{FF2B5EF4-FFF2-40B4-BE49-F238E27FC236}">
              <a16:creationId xmlns:a16="http://schemas.microsoft.com/office/drawing/2014/main" id="{00000000-0008-0000-0200-0000B3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48" name="PoljeZBesedilom 2">
          <a:extLst>
            <a:ext uri="{FF2B5EF4-FFF2-40B4-BE49-F238E27FC236}">
              <a16:creationId xmlns:a16="http://schemas.microsoft.com/office/drawing/2014/main" id="{00000000-0008-0000-0200-0000B4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49" name="PoljeZBesedilom 2">
          <a:extLst>
            <a:ext uri="{FF2B5EF4-FFF2-40B4-BE49-F238E27FC236}">
              <a16:creationId xmlns:a16="http://schemas.microsoft.com/office/drawing/2014/main" id="{00000000-0008-0000-0200-0000B5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50" name="PoljeZBesedilom 2">
          <a:extLst>
            <a:ext uri="{FF2B5EF4-FFF2-40B4-BE49-F238E27FC236}">
              <a16:creationId xmlns:a16="http://schemas.microsoft.com/office/drawing/2014/main" id="{00000000-0008-0000-0200-0000B6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51" name="PoljeZBesedilom 2">
          <a:extLst>
            <a:ext uri="{FF2B5EF4-FFF2-40B4-BE49-F238E27FC236}">
              <a16:creationId xmlns:a16="http://schemas.microsoft.com/office/drawing/2014/main" id="{00000000-0008-0000-0200-0000B7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52" name="PoljeZBesedilom 2">
          <a:extLst>
            <a:ext uri="{FF2B5EF4-FFF2-40B4-BE49-F238E27FC236}">
              <a16:creationId xmlns:a16="http://schemas.microsoft.com/office/drawing/2014/main" id="{00000000-0008-0000-0200-0000B8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53" name="PoljeZBesedilom 952">
          <a:extLst>
            <a:ext uri="{FF2B5EF4-FFF2-40B4-BE49-F238E27FC236}">
              <a16:creationId xmlns:a16="http://schemas.microsoft.com/office/drawing/2014/main" id="{00000000-0008-0000-0200-0000B9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54" name="PoljeZBesedilom 2">
          <a:extLst>
            <a:ext uri="{FF2B5EF4-FFF2-40B4-BE49-F238E27FC236}">
              <a16:creationId xmlns:a16="http://schemas.microsoft.com/office/drawing/2014/main" id="{00000000-0008-0000-0200-0000BA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55" name="PoljeZBesedilom 2">
          <a:extLst>
            <a:ext uri="{FF2B5EF4-FFF2-40B4-BE49-F238E27FC236}">
              <a16:creationId xmlns:a16="http://schemas.microsoft.com/office/drawing/2014/main" id="{00000000-0008-0000-0200-0000BB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56" name="PoljeZBesedilom 2">
          <a:extLst>
            <a:ext uri="{FF2B5EF4-FFF2-40B4-BE49-F238E27FC236}">
              <a16:creationId xmlns:a16="http://schemas.microsoft.com/office/drawing/2014/main" id="{00000000-0008-0000-0200-0000BC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57" name="PoljeZBesedilom 2">
          <a:extLst>
            <a:ext uri="{FF2B5EF4-FFF2-40B4-BE49-F238E27FC236}">
              <a16:creationId xmlns:a16="http://schemas.microsoft.com/office/drawing/2014/main" id="{00000000-0008-0000-0200-0000BD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58" name="PoljeZBesedilom 2">
          <a:extLst>
            <a:ext uri="{FF2B5EF4-FFF2-40B4-BE49-F238E27FC236}">
              <a16:creationId xmlns:a16="http://schemas.microsoft.com/office/drawing/2014/main" id="{00000000-0008-0000-0200-0000BE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59" name="PoljeZBesedilom 958">
          <a:extLst>
            <a:ext uri="{FF2B5EF4-FFF2-40B4-BE49-F238E27FC236}">
              <a16:creationId xmlns:a16="http://schemas.microsoft.com/office/drawing/2014/main" id="{00000000-0008-0000-0200-0000BF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60" name="PoljeZBesedilom 2">
          <a:extLst>
            <a:ext uri="{FF2B5EF4-FFF2-40B4-BE49-F238E27FC236}">
              <a16:creationId xmlns:a16="http://schemas.microsoft.com/office/drawing/2014/main" id="{00000000-0008-0000-0200-0000C0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61" name="PoljeZBesedilom 2">
          <a:extLst>
            <a:ext uri="{FF2B5EF4-FFF2-40B4-BE49-F238E27FC236}">
              <a16:creationId xmlns:a16="http://schemas.microsoft.com/office/drawing/2014/main" id="{00000000-0008-0000-0200-0000C1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62" name="PoljeZBesedilom 2">
          <a:extLst>
            <a:ext uri="{FF2B5EF4-FFF2-40B4-BE49-F238E27FC236}">
              <a16:creationId xmlns:a16="http://schemas.microsoft.com/office/drawing/2014/main" id="{00000000-0008-0000-0200-0000C2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63" name="PoljeZBesedilom 2">
          <a:extLst>
            <a:ext uri="{FF2B5EF4-FFF2-40B4-BE49-F238E27FC236}">
              <a16:creationId xmlns:a16="http://schemas.microsoft.com/office/drawing/2014/main" id="{00000000-0008-0000-0200-0000C3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64" name="PoljeZBesedilom 2">
          <a:extLst>
            <a:ext uri="{FF2B5EF4-FFF2-40B4-BE49-F238E27FC236}">
              <a16:creationId xmlns:a16="http://schemas.microsoft.com/office/drawing/2014/main" id="{00000000-0008-0000-0200-0000C4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65" name="PoljeZBesedilom 964">
          <a:extLst>
            <a:ext uri="{FF2B5EF4-FFF2-40B4-BE49-F238E27FC236}">
              <a16:creationId xmlns:a16="http://schemas.microsoft.com/office/drawing/2014/main" id="{00000000-0008-0000-0200-0000C5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66" name="PoljeZBesedilom 2">
          <a:extLst>
            <a:ext uri="{FF2B5EF4-FFF2-40B4-BE49-F238E27FC236}">
              <a16:creationId xmlns:a16="http://schemas.microsoft.com/office/drawing/2014/main" id="{00000000-0008-0000-0200-0000C6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67" name="PoljeZBesedilom 2">
          <a:extLst>
            <a:ext uri="{FF2B5EF4-FFF2-40B4-BE49-F238E27FC236}">
              <a16:creationId xmlns:a16="http://schemas.microsoft.com/office/drawing/2014/main" id="{00000000-0008-0000-0200-0000C7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68" name="PoljeZBesedilom 2">
          <a:extLst>
            <a:ext uri="{FF2B5EF4-FFF2-40B4-BE49-F238E27FC236}">
              <a16:creationId xmlns:a16="http://schemas.microsoft.com/office/drawing/2014/main" id="{00000000-0008-0000-0200-0000C8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69" name="PoljeZBesedilom 2">
          <a:extLst>
            <a:ext uri="{FF2B5EF4-FFF2-40B4-BE49-F238E27FC236}">
              <a16:creationId xmlns:a16="http://schemas.microsoft.com/office/drawing/2014/main" id="{00000000-0008-0000-0200-0000C9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70" name="PoljeZBesedilom 2">
          <a:extLst>
            <a:ext uri="{FF2B5EF4-FFF2-40B4-BE49-F238E27FC236}">
              <a16:creationId xmlns:a16="http://schemas.microsoft.com/office/drawing/2014/main" id="{00000000-0008-0000-0200-0000CA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71" name="PoljeZBesedilom 970">
          <a:extLst>
            <a:ext uri="{FF2B5EF4-FFF2-40B4-BE49-F238E27FC236}">
              <a16:creationId xmlns:a16="http://schemas.microsoft.com/office/drawing/2014/main" id="{00000000-0008-0000-0200-0000CB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72" name="PoljeZBesedilom 2">
          <a:extLst>
            <a:ext uri="{FF2B5EF4-FFF2-40B4-BE49-F238E27FC236}">
              <a16:creationId xmlns:a16="http://schemas.microsoft.com/office/drawing/2014/main" id="{00000000-0008-0000-0200-0000CC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73" name="PoljeZBesedilom 2">
          <a:extLst>
            <a:ext uri="{FF2B5EF4-FFF2-40B4-BE49-F238E27FC236}">
              <a16:creationId xmlns:a16="http://schemas.microsoft.com/office/drawing/2014/main" id="{00000000-0008-0000-0200-0000CD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74" name="PoljeZBesedilom 2">
          <a:extLst>
            <a:ext uri="{FF2B5EF4-FFF2-40B4-BE49-F238E27FC236}">
              <a16:creationId xmlns:a16="http://schemas.microsoft.com/office/drawing/2014/main" id="{00000000-0008-0000-0200-0000CE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75" name="PoljeZBesedilom 2">
          <a:extLst>
            <a:ext uri="{FF2B5EF4-FFF2-40B4-BE49-F238E27FC236}">
              <a16:creationId xmlns:a16="http://schemas.microsoft.com/office/drawing/2014/main" id="{00000000-0008-0000-0200-0000CF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76" name="PoljeZBesedilom 2">
          <a:extLst>
            <a:ext uri="{FF2B5EF4-FFF2-40B4-BE49-F238E27FC236}">
              <a16:creationId xmlns:a16="http://schemas.microsoft.com/office/drawing/2014/main" id="{00000000-0008-0000-0200-0000D0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77" name="PoljeZBesedilom 976">
          <a:extLst>
            <a:ext uri="{FF2B5EF4-FFF2-40B4-BE49-F238E27FC236}">
              <a16:creationId xmlns:a16="http://schemas.microsoft.com/office/drawing/2014/main" id="{00000000-0008-0000-0200-0000D1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78" name="PoljeZBesedilom 2">
          <a:extLst>
            <a:ext uri="{FF2B5EF4-FFF2-40B4-BE49-F238E27FC236}">
              <a16:creationId xmlns:a16="http://schemas.microsoft.com/office/drawing/2014/main" id="{00000000-0008-0000-0200-0000D2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79" name="PoljeZBesedilom 2">
          <a:extLst>
            <a:ext uri="{FF2B5EF4-FFF2-40B4-BE49-F238E27FC236}">
              <a16:creationId xmlns:a16="http://schemas.microsoft.com/office/drawing/2014/main" id="{00000000-0008-0000-0200-0000D3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80" name="PoljeZBesedilom 2">
          <a:extLst>
            <a:ext uri="{FF2B5EF4-FFF2-40B4-BE49-F238E27FC236}">
              <a16:creationId xmlns:a16="http://schemas.microsoft.com/office/drawing/2014/main" id="{00000000-0008-0000-0200-0000D4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81" name="PoljeZBesedilom 2">
          <a:extLst>
            <a:ext uri="{FF2B5EF4-FFF2-40B4-BE49-F238E27FC236}">
              <a16:creationId xmlns:a16="http://schemas.microsoft.com/office/drawing/2014/main" id="{00000000-0008-0000-0200-0000D5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82" name="PoljeZBesedilom 2">
          <a:extLst>
            <a:ext uri="{FF2B5EF4-FFF2-40B4-BE49-F238E27FC236}">
              <a16:creationId xmlns:a16="http://schemas.microsoft.com/office/drawing/2014/main" id="{00000000-0008-0000-0200-0000D6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83" name="PoljeZBesedilom 982">
          <a:extLst>
            <a:ext uri="{FF2B5EF4-FFF2-40B4-BE49-F238E27FC236}">
              <a16:creationId xmlns:a16="http://schemas.microsoft.com/office/drawing/2014/main" id="{00000000-0008-0000-0200-0000D7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84" name="PoljeZBesedilom 2">
          <a:extLst>
            <a:ext uri="{FF2B5EF4-FFF2-40B4-BE49-F238E27FC236}">
              <a16:creationId xmlns:a16="http://schemas.microsoft.com/office/drawing/2014/main" id="{00000000-0008-0000-0200-0000D8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85" name="PoljeZBesedilom 2">
          <a:extLst>
            <a:ext uri="{FF2B5EF4-FFF2-40B4-BE49-F238E27FC236}">
              <a16:creationId xmlns:a16="http://schemas.microsoft.com/office/drawing/2014/main" id="{00000000-0008-0000-0200-0000D9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86" name="PoljeZBesedilom 2">
          <a:extLst>
            <a:ext uri="{FF2B5EF4-FFF2-40B4-BE49-F238E27FC236}">
              <a16:creationId xmlns:a16="http://schemas.microsoft.com/office/drawing/2014/main" id="{00000000-0008-0000-0200-0000DA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987" name="PoljeZBesedilom 2">
          <a:extLst>
            <a:ext uri="{FF2B5EF4-FFF2-40B4-BE49-F238E27FC236}">
              <a16:creationId xmlns:a16="http://schemas.microsoft.com/office/drawing/2014/main" id="{00000000-0008-0000-0200-0000DB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988" name="PoljeZBesedilom 987">
          <a:extLst>
            <a:ext uri="{FF2B5EF4-FFF2-40B4-BE49-F238E27FC236}">
              <a16:creationId xmlns:a16="http://schemas.microsoft.com/office/drawing/2014/main" id="{00000000-0008-0000-0200-0000DC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989" name="PoljeZBesedilom 2">
          <a:extLst>
            <a:ext uri="{FF2B5EF4-FFF2-40B4-BE49-F238E27FC236}">
              <a16:creationId xmlns:a16="http://schemas.microsoft.com/office/drawing/2014/main" id="{00000000-0008-0000-0200-0000DD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990" name="PoljeZBesedilom 2">
          <a:extLst>
            <a:ext uri="{FF2B5EF4-FFF2-40B4-BE49-F238E27FC236}">
              <a16:creationId xmlns:a16="http://schemas.microsoft.com/office/drawing/2014/main" id="{00000000-0008-0000-0200-0000DE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991" name="PoljeZBesedilom 2">
          <a:extLst>
            <a:ext uri="{FF2B5EF4-FFF2-40B4-BE49-F238E27FC236}">
              <a16:creationId xmlns:a16="http://schemas.microsoft.com/office/drawing/2014/main" id="{00000000-0008-0000-0200-0000DF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992" name="PoljeZBesedilom 2">
          <a:extLst>
            <a:ext uri="{FF2B5EF4-FFF2-40B4-BE49-F238E27FC236}">
              <a16:creationId xmlns:a16="http://schemas.microsoft.com/office/drawing/2014/main" id="{00000000-0008-0000-0200-0000E0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93" name="PoljeZBesedilom 2">
          <a:extLst>
            <a:ext uri="{FF2B5EF4-FFF2-40B4-BE49-F238E27FC236}">
              <a16:creationId xmlns:a16="http://schemas.microsoft.com/office/drawing/2014/main" id="{00000000-0008-0000-0200-0000E1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94" name="PoljeZBesedilom 993">
          <a:extLst>
            <a:ext uri="{FF2B5EF4-FFF2-40B4-BE49-F238E27FC236}">
              <a16:creationId xmlns:a16="http://schemas.microsoft.com/office/drawing/2014/main" id="{00000000-0008-0000-0200-0000E2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95" name="PoljeZBesedilom 2">
          <a:extLst>
            <a:ext uri="{FF2B5EF4-FFF2-40B4-BE49-F238E27FC236}">
              <a16:creationId xmlns:a16="http://schemas.microsoft.com/office/drawing/2014/main" id="{00000000-0008-0000-0200-0000E3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96" name="PoljeZBesedilom 2">
          <a:extLst>
            <a:ext uri="{FF2B5EF4-FFF2-40B4-BE49-F238E27FC236}">
              <a16:creationId xmlns:a16="http://schemas.microsoft.com/office/drawing/2014/main" id="{00000000-0008-0000-0200-0000E4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97" name="PoljeZBesedilom 2">
          <a:extLst>
            <a:ext uri="{FF2B5EF4-FFF2-40B4-BE49-F238E27FC236}">
              <a16:creationId xmlns:a16="http://schemas.microsoft.com/office/drawing/2014/main" id="{00000000-0008-0000-0200-0000E5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718</xdr:row>
      <xdr:rowOff>0</xdr:rowOff>
    </xdr:from>
    <xdr:ext cx="184731" cy="264560"/>
    <xdr:sp macro="" textlink="">
      <xdr:nvSpPr>
        <xdr:cNvPr id="998" name="PoljeZBesedilom 2">
          <a:extLst>
            <a:ext uri="{FF2B5EF4-FFF2-40B4-BE49-F238E27FC236}">
              <a16:creationId xmlns:a16="http://schemas.microsoft.com/office/drawing/2014/main" id="{00000000-0008-0000-0200-0000E603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999" name="PoljeZBesedilom 2">
          <a:extLst>
            <a:ext uri="{FF2B5EF4-FFF2-40B4-BE49-F238E27FC236}">
              <a16:creationId xmlns:a16="http://schemas.microsoft.com/office/drawing/2014/main" id="{00000000-0008-0000-0200-0000E7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1000" name="PoljeZBesedilom 999">
          <a:extLst>
            <a:ext uri="{FF2B5EF4-FFF2-40B4-BE49-F238E27FC236}">
              <a16:creationId xmlns:a16="http://schemas.microsoft.com/office/drawing/2014/main" id="{00000000-0008-0000-0200-0000E8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1001" name="PoljeZBesedilom 2">
          <a:extLst>
            <a:ext uri="{FF2B5EF4-FFF2-40B4-BE49-F238E27FC236}">
              <a16:creationId xmlns:a16="http://schemas.microsoft.com/office/drawing/2014/main" id="{00000000-0008-0000-0200-0000E9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1002" name="PoljeZBesedilom 2">
          <a:extLst>
            <a:ext uri="{FF2B5EF4-FFF2-40B4-BE49-F238E27FC236}">
              <a16:creationId xmlns:a16="http://schemas.microsoft.com/office/drawing/2014/main" id="{00000000-0008-0000-0200-0000EA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1003" name="PoljeZBesedilom 2">
          <a:extLst>
            <a:ext uri="{FF2B5EF4-FFF2-40B4-BE49-F238E27FC236}">
              <a16:creationId xmlns:a16="http://schemas.microsoft.com/office/drawing/2014/main" id="{00000000-0008-0000-0200-0000EB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1004" name="PoljeZBesedilom 2">
          <a:extLst>
            <a:ext uri="{FF2B5EF4-FFF2-40B4-BE49-F238E27FC236}">
              <a16:creationId xmlns:a16="http://schemas.microsoft.com/office/drawing/2014/main" id="{00000000-0008-0000-0200-0000EC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1005" name="PoljeZBesedilom 2">
          <a:extLst>
            <a:ext uri="{FF2B5EF4-FFF2-40B4-BE49-F238E27FC236}">
              <a16:creationId xmlns:a16="http://schemas.microsoft.com/office/drawing/2014/main" id="{00000000-0008-0000-0200-0000ED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1006" name="PoljeZBesedilom 1005">
          <a:extLst>
            <a:ext uri="{FF2B5EF4-FFF2-40B4-BE49-F238E27FC236}">
              <a16:creationId xmlns:a16="http://schemas.microsoft.com/office/drawing/2014/main" id="{00000000-0008-0000-0200-0000EE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1007" name="PoljeZBesedilom 2">
          <a:extLst>
            <a:ext uri="{FF2B5EF4-FFF2-40B4-BE49-F238E27FC236}">
              <a16:creationId xmlns:a16="http://schemas.microsoft.com/office/drawing/2014/main" id="{00000000-0008-0000-0200-0000EF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1008" name="PoljeZBesedilom 2">
          <a:extLst>
            <a:ext uri="{FF2B5EF4-FFF2-40B4-BE49-F238E27FC236}">
              <a16:creationId xmlns:a16="http://schemas.microsoft.com/office/drawing/2014/main" id="{00000000-0008-0000-0200-0000F0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1009" name="PoljeZBesedilom 2">
          <a:extLst>
            <a:ext uri="{FF2B5EF4-FFF2-40B4-BE49-F238E27FC236}">
              <a16:creationId xmlns:a16="http://schemas.microsoft.com/office/drawing/2014/main" id="{00000000-0008-0000-0200-0000F1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718</xdr:row>
      <xdr:rowOff>0</xdr:rowOff>
    </xdr:from>
    <xdr:ext cx="184731" cy="264560"/>
    <xdr:sp macro="" textlink="">
      <xdr:nvSpPr>
        <xdr:cNvPr id="1010" name="PoljeZBesedilom 2">
          <a:extLst>
            <a:ext uri="{FF2B5EF4-FFF2-40B4-BE49-F238E27FC236}">
              <a16:creationId xmlns:a16="http://schemas.microsoft.com/office/drawing/2014/main" id="{00000000-0008-0000-0200-0000F203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11" name="PoljeZBesedilom 2">
          <a:extLst>
            <a:ext uri="{FF2B5EF4-FFF2-40B4-BE49-F238E27FC236}">
              <a16:creationId xmlns:a16="http://schemas.microsoft.com/office/drawing/2014/main" id="{00000000-0008-0000-0200-0000F3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12" name="PoljeZBesedilom 1011">
          <a:extLst>
            <a:ext uri="{FF2B5EF4-FFF2-40B4-BE49-F238E27FC236}">
              <a16:creationId xmlns:a16="http://schemas.microsoft.com/office/drawing/2014/main" id="{00000000-0008-0000-0200-0000F4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13" name="PoljeZBesedilom 2">
          <a:extLst>
            <a:ext uri="{FF2B5EF4-FFF2-40B4-BE49-F238E27FC236}">
              <a16:creationId xmlns:a16="http://schemas.microsoft.com/office/drawing/2014/main" id="{00000000-0008-0000-0200-0000F5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14" name="PoljeZBesedilom 2">
          <a:extLst>
            <a:ext uri="{FF2B5EF4-FFF2-40B4-BE49-F238E27FC236}">
              <a16:creationId xmlns:a16="http://schemas.microsoft.com/office/drawing/2014/main" id="{00000000-0008-0000-0200-0000F6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15" name="PoljeZBesedilom 2">
          <a:extLst>
            <a:ext uri="{FF2B5EF4-FFF2-40B4-BE49-F238E27FC236}">
              <a16:creationId xmlns:a16="http://schemas.microsoft.com/office/drawing/2014/main" id="{00000000-0008-0000-0200-0000F7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16" name="PoljeZBesedilom 2">
          <a:extLst>
            <a:ext uri="{FF2B5EF4-FFF2-40B4-BE49-F238E27FC236}">
              <a16:creationId xmlns:a16="http://schemas.microsoft.com/office/drawing/2014/main" id="{00000000-0008-0000-0200-0000F8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17" name="PoljeZBesedilom 2">
          <a:extLst>
            <a:ext uri="{FF2B5EF4-FFF2-40B4-BE49-F238E27FC236}">
              <a16:creationId xmlns:a16="http://schemas.microsoft.com/office/drawing/2014/main" id="{00000000-0008-0000-0200-0000F9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18" name="PoljeZBesedilom 1017">
          <a:extLst>
            <a:ext uri="{FF2B5EF4-FFF2-40B4-BE49-F238E27FC236}">
              <a16:creationId xmlns:a16="http://schemas.microsoft.com/office/drawing/2014/main" id="{00000000-0008-0000-0200-0000FA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19" name="PoljeZBesedilom 2">
          <a:extLst>
            <a:ext uri="{FF2B5EF4-FFF2-40B4-BE49-F238E27FC236}">
              <a16:creationId xmlns:a16="http://schemas.microsoft.com/office/drawing/2014/main" id="{00000000-0008-0000-0200-0000FB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20" name="PoljeZBesedilom 2">
          <a:extLst>
            <a:ext uri="{FF2B5EF4-FFF2-40B4-BE49-F238E27FC236}">
              <a16:creationId xmlns:a16="http://schemas.microsoft.com/office/drawing/2014/main" id="{00000000-0008-0000-0200-0000FC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21" name="PoljeZBesedilom 2">
          <a:extLst>
            <a:ext uri="{FF2B5EF4-FFF2-40B4-BE49-F238E27FC236}">
              <a16:creationId xmlns:a16="http://schemas.microsoft.com/office/drawing/2014/main" id="{00000000-0008-0000-0200-0000FD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22" name="PoljeZBesedilom 2">
          <a:extLst>
            <a:ext uri="{FF2B5EF4-FFF2-40B4-BE49-F238E27FC236}">
              <a16:creationId xmlns:a16="http://schemas.microsoft.com/office/drawing/2014/main" id="{00000000-0008-0000-0200-0000FE03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023" name="PoljeZBesedilom 1022">
          <a:extLst>
            <a:ext uri="{FF2B5EF4-FFF2-40B4-BE49-F238E27FC236}">
              <a16:creationId xmlns:a16="http://schemas.microsoft.com/office/drawing/2014/main" id="{00000000-0008-0000-0200-0000FF03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024" name="PoljeZBesedilom 2">
          <a:extLst>
            <a:ext uri="{FF2B5EF4-FFF2-40B4-BE49-F238E27FC236}">
              <a16:creationId xmlns:a16="http://schemas.microsoft.com/office/drawing/2014/main" id="{00000000-0008-0000-0200-000000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025" name="PoljeZBesedilom 2">
          <a:extLst>
            <a:ext uri="{FF2B5EF4-FFF2-40B4-BE49-F238E27FC236}">
              <a16:creationId xmlns:a16="http://schemas.microsoft.com/office/drawing/2014/main" id="{00000000-0008-0000-0200-000001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026" name="PoljeZBesedilom 2">
          <a:extLst>
            <a:ext uri="{FF2B5EF4-FFF2-40B4-BE49-F238E27FC236}">
              <a16:creationId xmlns:a16="http://schemas.microsoft.com/office/drawing/2014/main" id="{00000000-0008-0000-0200-000002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027" name="PoljeZBesedilom 2">
          <a:extLst>
            <a:ext uri="{FF2B5EF4-FFF2-40B4-BE49-F238E27FC236}">
              <a16:creationId xmlns:a16="http://schemas.microsoft.com/office/drawing/2014/main" id="{00000000-0008-0000-0200-000003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28" name="PoljeZBesedilom 2">
          <a:extLst>
            <a:ext uri="{FF2B5EF4-FFF2-40B4-BE49-F238E27FC236}">
              <a16:creationId xmlns:a16="http://schemas.microsoft.com/office/drawing/2014/main" id="{00000000-0008-0000-0200-000004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29" name="PoljeZBesedilom 1028">
          <a:extLst>
            <a:ext uri="{FF2B5EF4-FFF2-40B4-BE49-F238E27FC236}">
              <a16:creationId xmlns:a16="http://schemas.microsoft.com/office/drawing/2014/main" id="{00000000-0008-0000-0200-000005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30" name="PoljeZBesedilom 2">
          <a:extLst>
            <a:ext uri="{FF2B5EF4-FFF2-40B4-BE49-F238E27FC236}">
              <a16:creationId xmlns:a16="http://schemas.microsoft.com/office/drawing/2014/main" id="{00000000-0008-0000-0200-000006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31" name="PoljeZBesedilom 2">
          <a:extLst>
            <a:ext uri="{FF2B5EF4-FFF2-40B4-BE49-F238E27FC236}">
              <a16:creationId xmlns:a16="http://schemas.microsoft.com/office/drawing/2014/main" id="{00000000-0008-0000-0200-000007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32" name="PoljeZBesedilom 2">
          <a:extLst>
            <a:ext uri="{FF2B5EF4-FFF2-40B4-BE49-F238E27FC236}">
              <a16:creationId xmlns:a16="http://schemas.microsoft.com/office/drawing/2014/main" id="{00000000-0008-0000-0200-000008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33" name="PoljeZBesedilom 2">
          <a:extLst>
            <a:ext uri="{FF2B5EF4-FFF2-40B4-BE49-F238E27FC236}">
              <a16:creationId xmlns:a16="http://schemas.microsoft.com/office/drawing/2014/main" id="{00000000-0008-0000-0200-000009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34" name="PoljeZBesedilom 2">
          <a:extLst>
            <a:ext uri="{FF2B5EF4-FFF2-40B4-BE49-F238E27FC236}">
              <a16:creationId xmlns:a16="http://schemas.microsoft.com/office/drawing/2014/main" id="{00000000-0008-0000-0200-00000A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35" name="PoljeZBesedilom 1034">
          <a:extLst>
            <a:ext uri="{FF2B5EF4-FFF2-40B4-BE49-F238E27FC236}">
              <a16:creationId xmlns:a16="http://schemas.microsoft.com/office/drawing/2014/main" id="{00000000-0008-0000-0200-00000B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36" name="PoljeZBesedilom 2">
          <a:extLst>
            <a:ext uri="{FF2B5EF4-FFF2-40B4-BE49-F238E27FC236}">
              <a16:creationId xmlns:a16="http://schemas.microsoft.com/office/drawing/2014/main" id="{00000000-0008-0000-0200-00000C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37" name="PoljeZBesedilom 2">
          <a:extLst>
            <a:ext uri="{FF2B5EF4-FFF2-40B4-BE49-F238E27FC236}">
              <a16:creationId xmlns:a16="http://schemas.microsoft.com/office/drawing/2014/main" id="{00000000-0008-0000-0200-00000D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38" name="PoljeZBesedilom 2">
          <a:extLst>
            <a:ext uri="{FF2B5EF4-FFF2-40B4-BE49-F238E27FC236}">
              <a16:creationId xmlns:a16="http://schemas.microsoft.com/office/drawing/2014/main" id="{00000000-0008-0000-0200-00000E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39" name="PoljeZBesedilom 2">
          <a:extLst>
            <a:ext uri="{FF2B5EF4-FFF2-40B4-BE49-F238E27FC236}">
              <a16:creationId xmlns:a16="http://schemas.microsoft.com/office/drawing/2014/main" id="{00000000-0008-0000-0200-00000F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40" name="PoljeZBesedilom 2">
          <a:extLst>
            <a:ext uri="{FF2B5EF4-FFF2-40B4-BE49-F238E27FC236}">
              <a16:creationId xmlns:a16="http://schemas.microsoft.com/office/drawing/2014/main" id="{00000000-0008-0000-0200-000010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41" name="PoljeZBesedilom 1040">
          <a:extLst>
            <a:ext uri="{FF2B5EF4-FFF2-40B4-BE49-F238E27FC236}">
              <a16:creationId xmlns:a16="http://schemas.microsoft.com/office/drawing/2014/main" id="{00000000-0008-0000-0200-000011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42" name="PoljeZBesedilom 2">
          <a:extLst>
            <a:ext uri="{FF2B5EF4-FFF2-40B4-BE49-F238E27FC236}">
              <a16:creationId xmlns:a16="http://schemas.microsoft.com/office/drawing/2014/main" id="{00000000-0008-0000-0200-000012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43" name="PoljeZBesedilom 2">
          <a:extLst>
            <a:ext uri="{FF2B5EF4-FFF2-40B4-BE49-F238E27FC236}">
              <a16:creationId xmlns:a16="http://schemas.microsoft.com/office/drawing/2014/main" id="{00000000-0008-0000-0200-000013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44" name="PoljeZBesedilom 2">
          <a:extLst>
            <a:ext uri="{FF2B5EF4-FFF2-40B4-BE49-F238E27FC236}">
              <a16:creationId xmlns:a16="http://schemas.microsoft.com/office/drawing/2014/main" id="{00000000-0008-0000-0200-000014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45" name="PoljeZBesedilom 2">
          <a:extLst>
            <a:ext uri="{FF2B5EF4-FFF2-40B4-BE49-F238E27FC236}">
              <a16:creationId xmlns:a16="http://schemas.microsoft.com/office/drawing/2014/main" id="{00000000-0008-0000-0200-000015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46" name="PoljeZBesedilom 2">
          <a:extLst>
            <a:ext uri="{FF2B5EF4-FFF2-40B4-BE49-F238E27FC236}">
              <a16:creationId xmlns:a16="http://schemas.microsoft.com/office/drawing/2014/main" id="{00000000-0008-0000-0200-000016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47" name="PoljeZBesedilom 1046">
          <a:extLst>
            <a:ext uri="{FF2B5EF4-FFF2-40B4-BE49-F238E27FC236}">
              <a16:creationId xmlns:a16="http://schemas.microsoft.com/office/drawing/2014/main" id="{00000000-0008-0000-0200-000017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48" name="PoljeZBesedilom 2">
          <a:extLst>
            <a:ext uri="{FF2B5EF4-FFF2-40B4-BE49-F238E27FC236}">
              <a16:creationId xmlns:a16="http://schemas.microsoft.com/office/drawing/2014/main" id="{00000000-0008-0000-0200-000018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49" name="PoljeZBesedilom 2">
          <a:extLst>
            <a:ext uri="{FF2B5EF4-FFF2-40B4-BE49-F238E27FC236}">
              <a16:creationId xmlns:a16="http://schemas.microsoft.com/office/drawing/2014/main" id="{00000000-0008-0000-0200-000019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50" name="PoljeZBesedilom 2">
          <a:extLst>
            <a:ext uri="{FF2B5EF4-FFF2-40B4-BE49-F238E27FC236}">
              <a16:creationId xmlns:a16="http://schemas.microsoft.com/office/drawing/2014/main" id="{00000000-0008-0000-0200-00001A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51" name="PoljeZBesedilom 2">
          <a:extLst>
            <a:ext uri="{FF2B5EF4-FFF2-40B4-BE49-F238E27FC236}">
              <a16:creationId xmlns:a16="http://schemas.microsoft.com/office/drawing/2014/main" id="{00000000-0008-0000-0200-00001B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52" name="PoljeZBesedilom 2">
          <a:extLst>
            <a:ext uri="{FF2B5EF4-FFF2-40B4-BE49-F238E27FC236}">
              <a16:creationId xmlns:a16="http://schemas.microsoft.com/office/drawing/2014/main" id="{00000000-0008-0000-0200-00001C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53" name="PoljeZBesedilom 1052">
          <a:extLst>
            <a:ext uri="{FF2B5EF4-FFF2-40B4-BE49-F238E27FC236}">
              <a16:creationId xmlns:a16="http://schemas.microsoft.com/office/drawing/2014/main" id="{00000000-0008-0000-0200-00001D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54" name="PoljeZBesedilom 2">
          <a:extLst>
            <a:ext uri="{FF2B5EF4-FFF2-40B4-BE49-F238E27FC236}">
              <a16:creationId xmlns:a16="http://schemas.microsoft.com/office/drawing/2014/main" id="{00000000-0008-0000-0200-00001E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55" name="PoljeZBesedilom 2">
          <a:extLst>
            <a:ext uri="{FF2B5EF4-FFF2-40B4-BE49-F238E27FC236}">
              <a16:creationId xmlns:a16="http://schemas.microsoft.com/office/drawing/2014/main" id="{00000000-0008-0000-0200-00001F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56" name="PoljeZBesedilom 2">
          <a:extLst>
            <a:ext uri="{FF2B5EF4-FFF2-40B4-BE49-F238E27FC236}">
              <a16:creationId xmlns:a16="http://schemas.microsoft.com/office/drawing/2014/main" id="{00000000-0008-0000-0200-000020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57" name="PoljeZBesedilom 2">
          <a:extLst>
            <a:ext uri="{FF2B5EF4-FFF2-40B4-BE49-F238E27FC236}">
              <a16:creationId xmlns:a16="http://schemas.microsoft.com/office/drawing/2014/main" id="{00000000-0008-0000-0200-000021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58" name="PoljeZBesedilom 2">
          <a:extLst>
            <a:ext uri="{FF2B5EF4-FFF2-40B4-BE49-F238E27FC236}">
              <a16:creationId xmlns:a16="http://schemas.microsoft.com/office/drawing/2014/main" id="{00000000-0008-0000-0200-000022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59" name="PoljeZBesedilom 1058">
          <a:extLst>
            <a:ext uri="{FF2B5EF4-FFF2-40B4-BE49-F238E27FC236}">
              <a16:creationId xmlns:a16="http://schemas.microsoft.com/office/drawing/2014/main" id="{00000000-0008-0000-0200-000023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60" name="PoljeZBesedilom 2">
          <a:extLst>
            <a:ext uri="{FF2B5EF4-FFF2-40B4-BE49-F238E27FC236}">
              <a16:creationId xmlns:a16="http://schemas.microsoft.com/office/drawing/2014/main" id="{00000000-0008-0000-0200-000024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61" name="PoljeZBesedilom 2">
          <a:extLst>
            <a:ext uri="{FF2B5EF4-FFF2-40B4-BE49-F238E27FC236}">
              <a16:creationId xmlns:a16="http://schemas.microsoft.com/office/drawing/2014/main" id="{00000000-0008-0000-0200-000025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62" name="PoljeZBesedilom 2">
          <a:extLst>
            <a:ext uri="{FF2B5EF4-FFF2-40B4-BE49-F238E27FC236}">
              <a16:creationId xmlns:a16="http://schemas.microsoft.com/office/drawing/2014/main" id="{00000000-0008-0000-0200-000026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63" name="PoljeZBesedilom 2">
          <a:extLst>
            <a:ext uri="{FF2B5EF4-FFF2-40B4-BE49-F238E27FC236}">
              <a16:creationId xmlns:a16="http://schemas.microsoft.com/office/drawing/2014/main" id="{00000000-0008-0000-0200-000027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64" name="PoljeZBesedilom 2">
          <a:extLst>
            <a:ext uri="{FF2B5EF4-FFF2-40B4-BE49-F238E27FC236}">
              <a16:creationId xmlns:a16="http://schemas.microsoft.com/office/drawing/2014/main" id="{00000000-0008-0000-0200-000028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65" name="PoljeZBesedilom 1064">
          <a:extLst>
            <a:ext uri="{FF2B5EF4-FFF2-40B4-BE49-F238E27FC236}">
              <a16:creationId xmlns:a16="http://schemas.microsoft.com/office/drawing/2014/main" id="{00000000-0008-0000-0200-000029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66" name="PoljeZBesedilom 2">
          <a:extLst>
            <a:ext uri="{FF2B5EF4-FFF2-40B4-BE49-F238E27FC236}">
              <a16:creationId xmlns:a16="http://schemas.microsoft.com/office/drawing/2014/main" id="{00000000-0008-0000-0200-00002A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67" name="PoljeZBesedilom 2">
          <a:extLst>
            <a:ext uri="{FF2B5EF4-FFF2-40B4-BE49-F238E27FC236}">
              <a16:creationId xmlns:a16="http://schemas.microsoft.com/office/drawing/2014/main" id="{00000000-0008-0000-0200-00002B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68" name="PoljeZBesedilom 2">
          <a:extLst>
            <a:ext uri="{FF2B5EF4-FFF2-40B4-BE49-F238E27FC236}">
              <a16:creationId xmlns:a16="http://schemas.microsoft.com/office/drawing/2014/main" id="{00000000-0008-0000-0200-00002C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69" name="PoljeZBesedilom 2">
          <a:extLst>
            <a:ext uri="{FF2B5EF4-FFF2-40B4-BE49-F238E27FC236}">
              <a16:creationId xmlns:a16="http://schemas.microsoft.com/office/drawing/2014/main" id="{00000000-0008-0000-0200-00002D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70" name="PoljeZBesedilom 2">
          <a:extLst>
            <a:ext uri="{FF2B5EF4-FFF2-40B4-BE49-F238E27FC236}">
              <a16:creationId xmlns:a16="http://schemas.microsoft.com/office/drawing/2014/main" id="{00000000-0008-0000-0200-00002E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71" name="PoljeZBesedilom 1070">
          <a:extLst>
            <a:ext uri="{FF2B5EF4-FFF2-40B4-BE49-F238E27FC236}">
              <a16:creationId xmlns:a16="http://schemas.microsoft.com/office/drawing/2014/main" id="{00000000-0008-0000-0200-00002F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72" name="PoljeZBesedilom 2">
          <a:extLst>
            <a:ext uri="{FF2B5EF4-FFF2-40B4-BE49-F238E27FC236}">
              <a16:creationId xmlns:a16="http://schemas.microsoft.com/office/drawing/2014/main" id="{00000000-0008-0000-0200-000030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73" name="PoljeZBesedilom 2">
          <a:extLst>
            <a:ext uri="{FF2B5EF4-FFF2-40B4-BE49-F238E27FC236}">
              <a16:creationId xmlns:a16="http://schemas.microsoft.com/office/drawing/2014/main" id="{00000000-0008-0000-0200-000031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74" name="PoljeZBesedilom 2">
          <a:extLst>
            <a:ext uri="{FF2B5EF4-FFF2-40B4-BE49-F238E27FC236}">
              <a16:creationId xmlns:a16="http://schemas.microsoft.com/office/drawing/2014/main" id="{00000000-0008-0000-0200-000032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75" name="PoljeZBesedilom 2">
          <a:extLst>
            <a:ext uri="{FF2B5EF4-FFF2-40B4-BE49-F238E27FC236}">
              <a16:creationId xmlns:a16="http://schemas.microsoft.com/office/drawing/2014/main" id="{00000000-0008-0000-0200-000033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76" name="PoljeZBesedilom 2">
          <a:extLst>
            <a:ext uri="{FF2B5EF4-FFF2-40B4-BE49-F238E27FC236}">
              <a16:creationId xmlns:a16="http://schemas.microsoft.com/office/drawing/2014/main" id="{00000000-0008-0000-0200-000034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77" name="PoljeZBesedilom 1076">
          <a:extLst>
            <a:ext uri="{FF2B5EF4-FFF2-40B4-BE49-F238E27FC236}">
              <a16:creationId xmlns:a16="http://schemas.microsoft.com/office/drawing/2014/main" id="{00000000-0008-0000-0200-000035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78" name="PoljeZBesedilom 2">
          <a:extLst>
            <a:ext uri="{FF2B5EF4-FFF2-40B4-BE49-F238E27FC236}">
              <a16:creationId xmlns:a16="http://schemas.microsoft.com/office/drawing/2014/main" id="{00000000-0008-0000-0200-000036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79" name="PoljeZBesedilom 2">
          <a:extLst>
            <a:ext uri="{FF2B5EF4-FFF2-40B4-BE49-F238E27FC236}">
              <a16:creationId xmlns:a16="http://schemas.microsoft.com/office/drawing/2014/main" id="{00000000-0008-0000-0200-000037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80" name="PoljeZBesedilom 2">
          <a:extLst>
            <a:ext uri="{FF2B5EF4-FFF2-40B4-BE49-F238E27FC236}">
              <a16:creationId xmlns:a16="http://schemas.microsoft.com/office/drawing/2014/main" id="{00000000-0008-0000-0200-000038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718</xdr:row>
      <xdr:rowOff>0</xdr:rowOff>
    </xdr:from>
    <xdr:ext cx="184731" cy="264560"/>
    <xdr:sp macro="" textlink="">
      <xdr:nvSpPr>
        <xdr:cNvPr id="1081" name="PoljeZBesedilom 2">
          <a:extLst>
            <a:ext uri="{FF2B5EF4-FFF2-40B4-BE49-F238E27FC236}">
              <a16:creationId xmlns:a16="http://schemas.microsoft.com/office/drawing/2014/main" id="{00000000-0008-0000-0200-000039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82" name="PoljeZBesedilom 2">
          <a:extLst>
            <a:ext uri="{FF2B5EF4-FFF2-40B4-BE49-F238E27FC236}">
              <a16:creationId xmlns:a16="http://schemas.microsoft.com/office/drawing/2014/main" id="{00000000-0008-0000-0200-00003A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83" name="PoljeZBesedilom 1082">
          <a:extLst>
            <a:ext uri="{FF2B5EF4-FFF2-40B4-BE49-F238E27FC236}">
              <a16:creationId xmlns:a16="http://schemas.microsoft.com/office/drawing/2014/main" id="{00000000-0008-0000-0200-00003B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84" name="PoljeZBesedilom 2">
          <a:extLst>
            <a:ext uri="{FF2B5EF4-FFF2-40B4-BE49-F238E27FC236}">
              <a16:creationId xmlns:a16="http://schemas.microsoft.com/office/drawing/2014/main" id="{00000000-0008-0000-0200-00003C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85" name="PoljeZBesedilom 2">
          <a:extLst>
            <a:ext uri="{FF2B5EF4-FFF2-40B4-BE49-F238E27FC236}">
              <a16:creationId xmlns:a16="http://schemas.microsoft.com/office/drawing/2014/main" id="{00000000-0008-0000-0200-00003D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86" name="PoljeZBesedilom 2">
          <a:extLst>
            <a:ext uri="{FF2B5EF4-FFF2-40B4-BE49-F238E27FC236}">
              <a16:creationId xmlns:a16="http://schemas.microsoft.com/office/drawing/2014/main" id="{00000000-0008-0000-0200-00003E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718</xdr:row>
      <xdr:rowOff>0</xdr:rowOff>
    </xdr:from>
    <xdr:ext cx="184731" cy="264560"/>
    <xdr:sp macro="" textlink="">
      <xdr:nvSpPr>
        <xdr:cNvPr id="1087" name="PoljeZBesedilom 2">
          <a:extLst>
            <a:ext uri="{FF2B5EF4-FFF2-40B4-BE49-F238E27FC236}">
              <a16:creationId xmlns:a16="http://schemas.microsoft.com/office/drawing/2014/main" id="{00000000-0008-0000-0200-00003F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88" name="PoljeZBesedilom 2">
          <a:extLst>
            <a:ext uri="{FF2B5EF4-FFF2-40B4-BE49-F238E27FC236}">
              <a16:creationId xmlns:a16="http://schemas.microsoft.com/office/drawing/2014/main" id="{00000000-0008-0000-0200-000040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89" name="PoljeZBesedilom 1088">
          <a:extLst>
            <a:ext uri="{FF2B5EF4-FFF2-40B4-BE49-F238E27FC236}">
              <a16:creationId xmlns:a16="http://schemas.microsoft.com/office/drawing/2014/main" id="{00000000-0008-0000-0200-000041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90" name="PoljeZBesedilom 2">
          <a:extLst>
            <a:ext uri="{FF2B5EF4-FFF2-40B4-BE49-F238E27FC236}">
              <a16:creationId xmlns:a16="http://schemas.microsoft.com/office/drawing/2014/main" id="{00000000-0008-0000-0200-000042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91" name="PoljeZBesedilom 2">
          <a:extLst>
            <a:ext uri="{FF2B5EF4-FFF2-40B4-BE49-F238E27FC236}">
              <a16:creationId xmlns:a16="http://schemas.microsoft.com/office/drawing/2014/main" id="{00000000-0008-0000-0200-000043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92" name="PoljeZBesedilom 2">
          <a:extLst>
            <a:ext uri="{FF2B5EF4-FFF2-40B4-BE49-F238E27FC236}">
              <a16:creationId xmlns:a16="http://schemas.microsoft.com/office/drawing/2014/main" id="{00000000-0008-0000-0200-000044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93" name="PoljeZBesedilom 2">
          <a:extLst>
            <a:ext uri="{FF2B5EF4-FFF2-40B4-BE49-F238E27FC236}">
              <a16:creationId xmlns:a16="http://schemas.microsoft.com/office/drawing/2014/main" id="{00000000-0008-0000-0200-000045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094" name="PoljeZBesedilom 1093">
          <a:extLst>
            <a:ext uri="{FF2B5EF4-FFF2-40B4-BE49-F238E27FC236}">
              <a16:creationId xmlns:a16="http://schemas.microsoft.com/office/drawing/2014/main" id="{00000000-0008-0000-0200-000046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095" name="PoljeZBesedilom 2">
          <a:extLst>
            <a:ext uri="{FF2B5EF4-FFF2-40B4-BE49-F238E27FC236}">
              <a16:creationId xmlns:a16="http://schemas.microsoft.com/office/drawing/2014/main" id="{00000000-0008-0000-0200-000047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096" name="PoljeZBesedilom 2">
          <a:extLst>
            <a:ext uri="{FF2B5EF4-FFF2-40B4-BE49-F238E27FC236}">
              <a16:creationId xmlns:a16="http://schemas.microsoft.com/office/drawing/2014/main" id="{00000000-0008-0000-0200-000048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097" name="PoljeZBesedilom 2">
          <a:extLst>
            <a:ext uri="{FF2B5EF4-FFF2-40B4-BE49-F238E27FC236}">
              <a16:creationId xmlns:a16="http://schemas.microsoft.com/office/drawing/2014/main" id="{00000000-0008-0000-0200-000049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098" name="PoljeZBesedilom 2">
          <a:extLst>
            <a:ext uri="{FF2B5EF4-FFF2-40B4-BE49-F238E27FC236}">
              <a16:creationId xmlns:a16="http://schemas.microsoft.com/office/drawing/2014/main" id="{00000000-0008-0000-0200-00004A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099" name="PoljeZBesedilom 2">
          <a:extLst>
            <a:ext uri="{FF2B5EF4-FFF2-40B4-BE49-F238E27FC236}">
              <a16:creationId xmlns:a16="http://schemas.microsoft.com/office/drawing/2014/main" id="{00000000-0008-0000-0200-00004B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100" name="PoljeZBesedilom 1099">
          <a:extLst>
            <a:ext uri="{FF2B5EF4-FFF2-40B4-BE49-F238E27FC236}">
              <a16:creationId xmlns:a16="http://schemas.microsoft.com/office/drawing/2014/main" id="{00000000-0008-0000-0200-00004C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101" name="PoljeZBesedilom 2">
          <a:extLst>
            <a:ext uri="{FF2B5EF4-FFF2-40B4-BE49-F238E27FC236}">
              <a16:creationId xmlns:a16="http://schemas.microsoft.com/office/drawing/2014/main" id="{00000000-0008-0000-0200-00004D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102" name="PoljeZBesedilom 2">
          <a:extLst>
            <a:ext uri="{FF2B5EF4-FFF2-40B4-BE49-F238E27FC236}">
              <a16:creationId xmlns:a16="http://schemas.microsoft.com/office/drawing/2014/main" id="{00000000-0008-0000-0200-00004E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103" name="PoljeZBesedilom 2">
          <a:extLst>
            <a:ext uri="{FF2B5EF4-FFF2-40B4-BE49-F238E27FC236}">
              <a16:creationId xmlns:a16="http://schemas.microsoft.com/office/drawing/2014/main" id="{00000000-0008-0000-0200-00004F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64560"/>
    <xdr:sp macro="" textlink="">
      <xdr:nvSpPr>
        <xdr:cNvPr id="1104" name="PoljeZBesedilom 2">
          <a:extLst>
            <a:ext uri="{FF2B5EF4-FFF2-40B4-BE49-F238E27FC236}">
              <a16:creationId xmlns:a16="http://schemas.microsoft.com/office/drawing/2014/main" id="{00000000-0008-0000-0200-000050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105" name="PoljeZBesedilom 1104">
          <a:extLst>
            <a:ext uri="{FF2B5EF4-FFF2-40B4-BE49-F238E27FC236}">
              <a16:creationId xmlns:a16="http://schemas.microsoft.com/office/drawing/2014/main" id="{00000000-0008-0000-0200-000051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106" name="PoljeZBesedilom 2">
          <a:extLst>
            <a:ext uri="{FF2B5EF4-FFF2-40B4-BE49-F238E27FC236}">
              <a16:creationId xmlns:a16="http://schemas.microsoft.com/office/drawing/2014/main" id="{00000000-0008-0000-0200-000052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107" name="PoljeZBesedilom 2">
          <a:extLst>
            <a:ext uri="{FF2B5EF4-FFF2-40B4-BE49-F238E27FC236}">
              <a16:creationId xmlns:a16="http://schemas.microsoft.com/office/drawing/2014/main" id="{00000000-0008-0000-0200-000053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108" name="PoljeZBesedilom 2">
          <a:extLst>
            <a:ext uri="{FF2B5EF4-FFF2-40B4-BE49-F238E27FC236}">
              <a16:creationId xmlns:a16="http://schemas.microsoft.com/office/drawing/2014/main" id="{00000000-0008-0000-0200-000054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718</xdr:row>
      <xdr:rowOff>0</xdr:rowOff>
    </xdr:from>
    <xdr:ext cx="184731" cy="274009"/>
    <xdr:sp macro="" textlink="">
      <xdr:nvSpPr>
        <xdr:cNvPr id="1109" name="PoljeZBesedilom 2">
          <a:extLst>
            <a:ext uri="{FF2B5EF4-FFF2-40B4-BE49-F238E27FC236}">
              <a16:creationId xmlns:a16="http://schemas.microsoft.com/office/drawing/2014/main" id="{00000000-0008-0000-0200-000055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10" name="PoljeZBesedilom 2">
          <a:extLst>
            <a:ext uri="{FF2B5EF4-FFF2-40B4-BE49-F238E27FC236}">
              <a16:creationId xmlns:a16="http://schemas.microsoft.com/office/drawing/2014/main" id="{00000000-0008-0000-0200-000056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11" name="PoljeZBesedilom 1110">
          <a:extLst>
            <a:ext uri="{FF2B5EF4-FFF2-40B4-BE49-F238E27FC236}">
              <a16:creationId xmlns:a16="http://schemas.microsoft.com/office/drawing/2014/main" id="{00000000-0008-0000-0200-000057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12" name="PoljeZBesedilom 2">
          <a:extLst>
            <a:ext uri="{FF2B5EF4-FFF2-40B4-BE49-F238E27FC236}">
              <a16:creationId xmlns:a16="http://schemas.microsoft.com/office/drawing/2014/main" id="{00000000-0008-0000-0200-000058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13" name="PoljeZBesedilom 2">
          <a:extLst>
            <a:ext uri="{FF2B5EF4-FFF2-40B4-BE49-F238E27FC236}">
              <a16:creationId xmlns:a16="http://schemas.microsoft.com/office/drawing/2014/main" id="{00000000-0008-0000-0200-000059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14" name="PoljeZBesedilom 2">
          <a:extLst>
            <a:ext uri="{FF2B5EF4-FFF2-40B4-BE49-F238E27FC236}">
              <a16:creationId xmlns:a16="http://schemas.microsoft.com/office/drawing/2014/main" id="{00000000-0008-0000-0200-00005A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15" name="PoljeZBesedilom 2">
          <a:extLst>
            <a:ext uri="{FF2B5EF4-FFF2-40B4-BE49-F238E27FC236}">
              <a16:creationId xmlns:a16="http://schemas.microsoft.com/office/drawing/2014/main" id="{00000000-0008-0000-0200-00005B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16" name="PoljeZBesedilom 2">
          <a:extLst>
            <a:ext uri="{FF2B5EF4-FFF2-40B4-BE49-F238E27FC236}">
              <a16:creationId xmlns:a16="http://schemas.microsoft.com/office/drawing/2014/main" id="{00000000-0008-0000-0200-00005C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17" name="PoljeZBesedilom 1116">
          <a:extLst>
            <a:ext uri="{FF2B5EF4-FFF2-40B4-BE49-F238E27FC236}">
              <a16:creationId xmlns:a16="http://schemas.microsoft.com/office/drawing/2014/main" id="{00000000-0008-0000-0200-00005D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18" name="PoljeZBesedilom 2">
          <a:extLst>
            <a:ext uri="{FF2B5EF4-FFF2-40B4-BE49-F238E27FC236}">
              <a16:creationId xmlns:a16="http://schemas.microsoft.com/office/drawing/2014/main" id="{00000000-0008-0000-0200-00005E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19" name="PoljeZBesedilom 2">
          <a:extLst>
            <a:ext uri="{FF2B5EF4-FFF2-40B4-BE49-F238E27FC236}">
              <a16:creationId xmlns:a16="http://schemas.microsoft.com/office/drawing/2014/main" id="{00000000-0008-0000-0200-00005F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20" name="PoljeZBesedilom 2">
          <a:extLst>
            <a:ext uri="{FF2B5EF4-FFF2-40B4-BE49-F238E27FC236}">
              <a16:creationId xmlns:a16="http://schemas.microsoft.com/office/drawing/2014/main" id="{00000000-0008-0000-0200-000060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21" name="PoljeZBesedilom 2">
          <a:extLst>
            <a:ext uri="{FF2B5EF4-FFF2-40B4-BE49-F238E27FC236}">
              <a16:creationId xmlns:a16="http://schemas.microsoft.com/office/drawing/2014/main" id="{00000000-0008-0000-0200-000061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22" name="PoljeZBesedilom 2">
          <a:extLst>
            <a:ext uri="{FF2B5EF4-FFF2-40B4-BE49-F238E27FC236}">
              <a16:creationId xmlns:a16="http://schemas.microsoft.com/office/drawing/2014/main" id="{00000000-0008-0000-0200-000062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23" name="PoljeZBesedilom 1122">
          <a:extLst>
            <a:ext uri="{FF2B5EF4-FFF2-40B4-BE49-F238E27FC236}">
              <a16:creationId xmlns:a16="http://schemas.microsoft.com/office/drawing/2014/main" id="{00000000-0008-0000-0200-000063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24" name="PoljeZBesedilom 2">
          <a:extLst>
            <a:ext uri="{FF2B5EF4-FFF2-40B4-BE49-F238E27FC236}">
              <a16:creationId xmlns:a16="http://schemas.microsoft.com/office/drawing/2014/main" id="{00000000-0008-0000-0200-000064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25" name="PoljeZBesedilom 2">
          <a:extLst>
            <a:ext uri="{FF2B5EF4-FFF2-40B4-BE49-F238E27FC236}">
              <a16:creationId xmlns:a16="http://schemas.microsoft.com/office/drawing/2014/main" id="{00000000-0008-0000-0200-000065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26" name="PoljeZBesedilom 2">
          <a:extLst>
            <a:ext uri="{FF2B5EF4-FFF2-40B4-BE49-F238E27FC236}">
              <a16:creationId xmlns:a16="http://schemas.microsoft.com/office/drawing/2014/main" id="{00000000-0008-0000-0200-000066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27" name="PoljeZBesedilom 2">
          <a:extLst>
            <a:ext uri="{FF2B5EF4-FFF2-40B4-BE49-F238E27FC236}">
              <a16:creationId xmlns:a16="http://schemas.microsoft.com/office/drawing/2014/main" id="{00000000-0008-0000-0200-000067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28" name="PoljeZBesedilom 2">
          <a:extLst>
            <a:ext uri="{FF2B5EF4-FFF2-40B4-BE49-F238E27FC236}">
              <a16:creationId xmlns:a16="http://schemas.microsoft.com/office/drawing/2014/main" id="{00000000-0008-0000-0200-000068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29" name="PoljeZBesedilom 1128">
          <a:extLst>
            <a:ext uri="{FF2B5EF4-FFF2-40B4-BE49-F238E27FC236}">
              <a16:creationId xmlns:a16="http://schemas.microsoft.com/office/drawing/2014/main" id="{00000000-0008-0000-0200-000069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30" name="PoljeZBesedilom 2">
          <a:extLst>
            <a:ext uri="{FF2B5EF4-FFF2-40B4-BE49-F238E27FC236}">
              <a16:creationId xmlns:a16="http://schemas.microsoft.com/office/drawing/2014/main" id="{00000000-0008-0000-0200-00006A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31" name="PoljeZBesedilom 2">
          <a:extLst>
            <a:ext uri="{FF2B5EF4-FFF2-40B4-BE49-F238E27FC236}">
              <a16:creationId xmlns:a16="http://schemas.microsoft.com/office/drawing/2014/main" id="{00000000-0008-0000-0200-00006B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32" name="PoljeZBesedilom 2">
          <a:extLst>
            <a:ext uri="{FF2B5EF4-FFF2-40B4-BE49-F238E27FC236}">
              <a16:creationId xmlns:a16="http://schemas.microsoft.com/office/drawing/2014/main" id="{00000000-0008-0000-0200-00006C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33" name="PoljeZBesedilom 2">
          <a:extLst>
            <a:ext uri="{FF2B5EF4-FFF2-40B4-BE49-F238E27FC236}">
              <a16:creationId xmlns:a16="http://schemas.microsoft.com/office/drawing/2014/main" id="{00000000-0008-0000-0200-00006D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34" name="PoljeZBesedilom 2">
          <a:extLst>
            <a:ext uri="{FF2B5EF4-FFF2-40B4-BE49-F238E27FC236}">
              <a16:creationId xmlns:a16="http://schemas.microsoft.com/office/drawing/2014/main" id="{00000000-0008-0000-0200-00006E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35" name="PoljeZBesedilom 1134">
          <a:extLst>
            <a:ext uri="{FF2B5EF4-FFF2-40B4-BE49-F238E27FC236}">
              <a16:creationId xmlns:a16="http://schemas.microsoft.com/office/drawing/2014/main" id="{00000000-0008-0000-0200-00006F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36" name="PoljeZBesedilom 2">
          <a:extLst>
            <a:ext uri="{FF2B5EF4-FFF2-40B4-BE49-F238E27FC236}">
              <a16:creationId xmlns:a16="http://schemas.microsoft.com/office/drawing/2014/main" id="{00000000-0008-0000-0200-000070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37" name="PoljeZBesedilom 2">
          <a:extLst>
            <a:ext uri="{FF2B5EF4-FFF2-40B4-BE49-F238E27FC236}">
              <a16:creationId xmlns:a16="http://schemas.microsoft.com/office/drawing/2014/main" id="{00000000-0008-0000-0200-000071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38" name="PoljeZBesedilom 2">
          <a:extLst>
            <a:ext uri="{FF2B5EF4-FFF2-40B4-BE49-F238E27FC236}">
              <a16:creationId xmlns:a16="http://schemas.microsoft.com/office/drawing/2014/main" id="{00000000-0008-0000-0200-000072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39" name="PoljeZBesedilom 2">
          <a:extLst>
            <a:ext uri="{FF2B5EF4-FFF2-40B4-BE49-F238E27FC236}">
              <a16:creationId xmlns:a16="http://schemas.microsoft.com/office/drawing/2014/main" id="{00000000-0008-0000-0200-000073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40" name="PoljeZBesedilom 2">
          <a:extLst>
            <a:ext uri="{FF2B5EF4-FFF2-40B4-BE49-F238E27FC236}">
              <a16:creationId xmlns:a16="http://schemas.microsoft.com/office/drawing/2014/main" id="{00000000-0008-0000-0200-000074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41" name="PoljeZBesedilom 1140">
          <a:extLst>
            <a:ext uri="{FF2B5EF4-FFF2-40B4-BE49-F238E27FC236}">
              <a16:creationId xmlns:a16="http://schemas.microsoft.com/office/drawing/2014/main" id="{00000000-0008-0000-0200-000075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42" name="PoljeZBesedilom 2">
          <a:extLst>
            <a:ext uri="{FF2B5EF4-FFF2-40B4-BE49-F238E27FC236}">
              <a16:creationId xmlns:a16="http://schemas.microsoft.com/office/drawing/2014/main" id="{00000000-0008-0000-0200-000076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43" name="PoljeZBesedilom 2">
          <a:extLst>
            <a:ext uri="{FF2B5EF4-FFF2-40B4-BE49-F238E27FC236}">
              <a16:creationId xmlns:a16="http://schemas.microsoft.com/office/drawing/2014/main" id="{00000000-0008-0000-0200-000077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44" name="PoljeZBesedilom 2">
          <a:extLst>
            <a:ext uri="{FF2B5EF4-FFF2-40B4-BE49-F238E27FC236}">
              <a16:creationId xmlns:a16="http://schemas.microsoft.com/office/drawing/2014/main" id="{00000000-0008-0000-0200-000078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45" name="PoljeZBesedilom 2">
          <a:extLst>
            <a:ext uri="{FF2B5EF4-FFF2-40B4-BE49-F238E27FC236}">
              <a16:creationId xmlns:a16="http://schemas.microsoft.com/office/drawing/2014/main" id="{00000000-0008-0000-0200-000079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146" name="PoljeZBesedilom 2">
          <a:extLst>
            <a:ext uri="{FF2B5EF4-FFF2-40B4-BE49-F238E27FC236}">
              <a16:creationId xmlns:a16="http://schemas.microsoft.com/office/drawing/2014/main" id="{00000000-0008-0000-0200-00007A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147" name="PoljeZBesedilom 1146">
          <a:extLst>
            <a:ext uri="{FF2B5EF4-FFF2-40B4-BE49-F238E27FC236}">
              <a16:creationId xmlns:a16="http://schemas.microsoft.com/office/drawing/2014/main" id="{00000000-0008-0000-0200-00007B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148" name="PoljeZBesedilom 2">
          <a:extLst>
            <a:ext uri="{FF2B5EF4-FFF2-40B4-BE49-F238E27FC236}">
              <a16:creationId xmlns:a16="http://schemas.microsoft.com/office/drawing/2014/main" id="{00000000-0008-0000-0200-00007C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149" name="PoljeZBesedilom 2">
          <a:extLst>
            <a:ext uri="{FF2B5EF4-FFF2-40B4-BE49-F238E27FC236}">
              <a16:creationId xmlns:a16="http://schemas.microsoft.com/office/drawing/2014/main" id="{00000000-0008-0000-0200-00007D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150" name="PoljeZBesedilom 2">
          <a:extLst>
            <a:ext uri="{FF2B5EF4-FFF2-40B4-BE49-F238E27FC236}">
              <a16:creationId xmlns:a16="http://schemas.microsoft.com/office/drawing/2014/main" id="{00000000-0008-0000-0200-00007E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151" name="PoljeZBesedilom 2">
          <a:extLst>
            <a:ext uri="{FF2B5EF4-FFF2-40B4-BE49-F238E27FC236}">
              <a16:creationId xmlns:a16="http://schemas.microsoft.com/office/drawing/2014/main" id="{00000000-0008-0000-0200-00007F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152" name="PoljeZBesedilom 2">
          <a:extLst>
            <a:ext uri="{FF2B5EF4-FFF2-40B4-BE49-F238E27FC236}">
              <a16:creationId xmlns:a16="http://schemas.microsoft.com/office/drawing/2014/main" id="{00000000-0008-0000-0200-000080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153" name="PoljeZBesedilom 1152">
          <a:extLst>
            <a:ext uri="{FF2B5EF4-FFF2-40B4-BE49-F238E27FC236}">
              <a16:creationId xmlns:a16="http://schemas.microsoft.com/office/drawing/2014/main" id="{00000000-0008-0000-0200-000081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154" name="PoljeZBesedilom 2">
          <a:extLst>
            <a:ext uri="{FF2B5EF4-FFF2-40B4-BE49-F238E27FC236}">
              <a16:creationId xmlns:a16="http://schemas.microsoft.com/office/drawing/2014/main" id="{00000000-0008-0000-0200-000082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155" name="PoljeZBesedilom 2">
          <a:extLst>
            <a:ext uri="{FF2B5EF4-FFF2-40B4-BE49-F238E27FC236}">
              <a16:creationId xmlns:a16="http://schemas.microsoft.com/office/drawing/2014/main" id="{00000000-0008-0000-0200-000083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156" name="PoljeZBesedilom 2">
          <a:extLst>
            <a:ext uri="{FF2B5EF4-FFF2-40B4-BE49-F238E27FC236}">
              <a16:creationId xmlns:a16="http://schemas.microsoft.com/office/drawing/2014/main" id="{00000000-0008-0000-0200-000084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157" name="PoljeZBesedilom 2">
          <a:extLst>
            <a:ext uri="{FF2B5EF4-FFF2-40B4-BE49-F238E27FC236}">
              <a16:creationId xmlns:a16="http://schemas.microsoft.com/office/drawing/2014/main" id="{00000000-0008-0000-0200-000085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1158" name="PoljeZBesedilom 1157">
          <a:extLst>
            <a:ext uri="{FF2B5EF4-FFF2-40B4-BE49-F238E27FC236}">
              <a16:creationId xmlns:a16="http://schemas.microsoft.com/office/drawing/2014/main" id="{00000000-0008-0000-0200-00008604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1159" name="PoljeZBesedilom 2">
          <a:extLst>
            <a:ext uri="{FF2B5EF4-FFF2-40B4-BE49-F238E27FC236}">
              <a16:creationId xmlns:a16="http://schemas.microsoft.com/office/drawing/2014/main" id="{00000000-0008-0000-0200-00008704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1160" name="PoljeZBesedilom 2">
          <a:extLst>
            <a:ext uri="{FF2B5EF4-FFF2-40B4-BE49-F238E27FC236}">
              <a16:creationId xmlns:a16="http://schemas.microsoft.com/office/drawing/2014/main" id="{00000000-0008-0000-0200-00008804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1161" name="PoljeZBesedilom 2">
          <a:extLst>
            <a:ext uri="{FF2B5EF4-FFF2-40B4-BE49-F238E27FC236}">
              <a16:creationId xmlns:a16="http://schemas.microsoft.com/office/drawing/2014/main" id="{00000000-0008-0000-0200-00008904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1162" name="PoljeZBesedilom 2">
          <a:extLst>
            <a:ext uri="{FF2B5EF4-FFF2-40B4-BE49-F238E27FC236}">
              <a16:creationId xmlns:a16="http://schemas.microsoft.com/office/drawing/2014/main" id="{00000000-0008-0000-0200-00008A04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63" name="PoljeZBesedilom 2">
          <a:extLst>
            <a:ext uri="{FF2B5EF4-FFF2-40B4-BE49-F238E27FC236}">
              <a16:creationId xmlns:a16="http://schemas.microsoft.com/office/drawing/2014/main" id="{00000000-0008-0000-0200-00008B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64" name="PoljeZBesedilom 1163">
          <a:extLst>
            <a:ext uri="{FF2B5EF4-FFF2-40B4-BE49-F238E27FC236}">
              <a16:creationId xmlns:a16="http://schemas.microsoft.com/office/drawing/2014/main" id="{00000000-0008-0000-0200-00008C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65" name="PoljeZBesedilom 2">
          <a:extLst>
            <a:ext uri="{FF2B5EF4-FFF2-40B4-BE49-F238E27FC236}">
              <a16:creationId xmlns:a16="http://schemas.microsoft.com/office/drawing/2014/main" id="{00000000-0008-0000-0200-00008D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66" name="PoljeZBesedilom 2">
          <a:extLst>
            <a:ext uri="{FF2B5EF4-FFF2-40B4-BE49-F238E27FC236}">
              <a16:creationId xmlns:a16="http://schemas.microsoft.com/office/drawing/2014/main" id="{00000000-0008-0000-0200-00008E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67" name="PoljeZBesedilom 2">
          <a:extLst>
            <a:ext uri="{FF2B5EF4-FFF2-40B4-BE49-F238E27FC236}">
              <a16:creationId xmlns:a16="http://schemas.microsoft.com/office/drawing/2014/main" id="{00000000-0008-0000-0200-00008F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68" name="PoljeZBesedilom 2">
          <a:extLst>
            <a:ext uri="{FF2B5EF4-FFF2-40B4-BE49-F238E27FC236}">
              <a16:creationId xmlns:a16="http://schemas.microsoft.com/office/drawing/2014/main" id="{00000000-0008-0000-0200-000090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69" name="PoljeZBesedilom 2">
          <a:extLst>
            <a:ext uri="{FF2B5EF4-FFF2-40B4-BE49-F238E27FC236}">
              <a16:creationId xmlns:a16="http://schemas.microsoft.com/office/drawing/2014/main" id="{00000000-0008-0000-0200-000091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70" name="PoljeZBesedilom 1169">
          <a:extLst>
            <a:ext uri="{FF2B5EF4-FFF2-40B4-BE49-F238E27FC236}">
              <a16:creationId xmlns:a16="http://schemas.microsoft.com/office/drawing/2014/main" id="{00000000-0008-0000-0200-000092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71" name="PoljeZBesedilom 2">
          <a:extLst>
            <a:ext uri="{FF2B5EF4-FFF2-40B4-BE49-F238E27FC236}">
              <a16:creationId xmlns:a16="http://schemas.microsoft.com/office/drawing/2014/main" id="{00000000-0008-0000-0200-000093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72" name="PoljeZBesedilom 2">
          <a:extLst>
            <a:ext uri="{FF2B5EF4-FFF2-40B4-BE49-F238E27FC236}">
              <a16:creationId xmlns:a16="http://schemas.microsoft.com/office/drawing/2014/main" id="{00000000-0008-0000-0200-000094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73" name="PoljeZBesedilom 2">
          <a:extLst>
            <a:ext uri="{FF2B5EF4-FFF2-40B4-BE49-F238E27FC236}">
              <a16:creationId xmlns:a16="http://schemas.microsoft.com/office/drawing/2014/main" id="{00000000-0008-0000-0200-000095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74" name="PoljeZBesedilom 2">
          <a:extLst>
            <a:ext uri="{FF2B5EF4-FFF2-40B4-BE49-F238E27FC236}">
              <a16:creationId xmlns:a16="http://schemas.microsoft.com/office/drawing/2014/main" id="{00000000-0008-0000-0200-000096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75" name="PoljeZBesedilom 2">
          <a:extLst>
            <a:ext uri="{FF2B5EF4-FFF2-40B4-BE49-F238E27FC236}">
              <a16:creationId xmlns:a16="http://schemas.microsoft.com/office/drawing/2014/main" id="{00000000-0008-0000-0200-000097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76" name="PoljeZBesedilom 1175">
          <a:extLst>
            <a:ext uri="{FF2B5EF4-FFF2-40B4-BE49-F238E27FC236}">
              <a16:creationId xmlns:a16="http://schemas.microsoft.com/office/drawing/2014/main" id="{00000000-0008-0000-0200-000098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77" name="PoljeZBesedilom 2">
          <a:extLst>
            <a:ext uri="{FF2B5EF4-FFF2-40B4-BE49-F238E27FC236}">
              <a16:creationId xmlns:a16="http://schemas.microsoft.com/office/drawing/2014/main" id="{00000000-0008-0000-0200-000099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78" name="PoljeZBesedilom 2">
          <a:extLst>
            <a:ext uri="{FF2B5EF4-FFF2-40B4-BE49-F238E27FC236}">
              <a16:creationId xmlns:a16="http://schemas.microsoft.com/office/drawing/2014/main" id="{00000000-0008-0000-0200-00009A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79" name="PoljeZBesedilom 2">
          <a:extLst>
            <a:ext uri="{FF2B5EF4-FFF2-40B4-BE49-F238E27FC236}">
              <a16:creationId xmlns:a16="http://schemas.microsoft.com/office/drawing/2014/main" id="{00000000-0008-0000-0200-00009B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80" name="PoljeZBesedilom 2">
          <a:extLst>
            <a:ext uri="{FF2B5EF4-FFF2-40B4-BE49-F238E27FC236}">
              <a16:creationId xmlns:a16="http://schemas.microsoft.com/office/drawing/2014/main" id="{00000000-0008-0000-0200-00009C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81" name="PoljeZBesedilom 2">
          <a:extLst>
            <a:ext uri="{FF2B5EF4-FFF2-40B4-BE49-F238E27FC236}">
              <a16:creationId xmlns:a16="http://schemas.microsoft.com/office/drawing/2014/main" id="{00000000-0008-0000-0200-00009D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82" name="PoljeZBesedilom 1181">
          <a:extLst>
            <a:ext uri="{FF2B5EF4-FFF2-40B4-BE49-F238E27FC236}">
              <a16:creationId xmlns:a16="http://schemas.microsoft.com/office/drawing/2014/main" id="{00000000-0008-0000-0200-00009E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83" name="PoljeZBesedilom 2">
          <a:extLst>
            <a:ext uri="{FF2B5EF4-FFF2-40B4-BE49-F238E27FC236}">
              <a16:creationId xmlns:a16="http://schemas.microsoft.com/office/drawing/2014/main" id="{00000000-0008-0000-0200-00009F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84" name="PoljeZBesedilom 2">
          <a:extLst>
            <a:ext uri="{FF2B5EF4-FFF2-40B4-BE49-F238E27FC236}">
              <a16:creationId xmlns:a16="http://schemas.microsoft.com/office/drawing/2014/main" id="{00000000-0008-0000-0200-0000A0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85" name="PoljeZBesedilom 2">
          <a:extLst>
            <a:ext uri="{FF2B5EF4-FFF2-40B4-BE49-F238E27FC236}">
              <a16:creationId xmlns:a16="http://schemas.microsoft.com/office/drawing/2014/main" id="{00000000-0008-0000-0200-0000A1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186" name="PoljeZBesedilom 2">
          <a:extLst>
            <a:ext uri="{FF2B5EF4-FFF2-40B4-BE49-F238E27FC236}">
              <a16:creationId xmlns:a16="http://schemas.microsoft.com/office/drawing/2014/main" id="{00000000-0008-0000-0200-0000A2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87" name="PoljeZBesedilom 2">
          <a:extLst>
            <a:ext uri="{FF2B5EF4-FFF2-40B4-BE49-F238E27FC236}">
              <a16:creationId xmlns:a16="http://schemas.microsoft.com/office/drawing/2014/main" id="{00000000-0008-0000-0200-0000A3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88" name="PoljeZBesedilom 1187">
          <a:extLst>
            <a:ext uri="{FF2B5EF4-FFF2-40B4-BE49-F238E27FC236}">
              <a16:creationId xmlns:a16="http://schemas.microsoft.com/office/drawing/2014/main" id="{00000000-0008-0000-0200-0000A4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89" name="PoljeZBesedilom 2">
          <a:extLst>
            <a:ext uri="{FF2B5EF4-FFF2-40B4-BE49-F238E27FC236}">
              <a16:creationId xmlns:a16="http://schemas.microsoft.com/office/drawing/2014/main" id="{00000000-0008-0000-0200-0000A5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90" name="PoljeZBesedilom 2">
          <a:extLst>
            <a:ext uri="{FF2B5EF4-FFF2-40B4-BE49-F238E27FC236}">
              <a16:creationId xmlns:a16="http://schemas.microsoft.com/office/drawing/2014/main" id="{00000000-0008-0000-0200-0000A6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91" name="PoljeZBesedilom 2">
          <a:extLst>
            <a:ext uri="{FF2B5EF4-FFF2-40B4-BE49-F238E27FC236}">
              <a16:creationId xmlns:a16="http://schemas.microsoft.com/office/drawing/2014/main" id="{00000000-0008-0000-0200-0000A7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92" name="PoljeZBesedilom 2">
          <a:extLst>
            <a:ext uri="{FF2B5EF4-FFF2-40B4-BE49-F238E27FC236}">
              <a16:creationId xmlns:a16="http://schemas.microsoft.com/office/drawing/2014/main" id="{00000000-0008-0000-0200-0000A8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93" name="PoljeZBesedilom 2">
          <a:extLst>
            <a:ext uri="{FF2B5EF4-FFF2-40B4-BE49-F238E27FC236}">
              <a16:creationId xmlns:a16="http://schemas.microsoft.com/office/drawing/2014/main" id="{00000000-0008-0000-0200-0000A9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94" name="PoljeZBesedilom 1193">
          <a:extLst>
            <a:ext uri="{FF2B5EF4-FFF2-40B4-BE49-F238E27FC236}">
              <a16:creationId xmlns:a16="http://schemas.microsoft.com/office/drawing/2014/main" id="{00000000-0008-0000-0200-0000AA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95" name="PoljeZBesedilom 2">
          <a:extLst>
            <a:ext uri="{FF2B5EF4-FFF2-40B4-BE49-F238E27FC236}">
              <a16:creationId xmlns:a16="http://schemas.microsoft.com/office/drawing/2014/main" id="{00000000-0008-0000-0200-0000AB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96" name="PoljeZBesedilom 2">
          <a:extLst>
            <a:ext uri="{FF2B5EF4-FFF2-40B4-BE49-F238E27FC236}">
              <a16:creationId xmlns:a16="http://schemas.microsoft.com/office/drawing/2014/main" id="{00000000-0008-0000-0200-0000AC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97" name="PoljeZBesedilom 2">
          <a:extLst>
            <a:ext uri="{FF2B5EF4-FFF2-40B4-BE49-F238E27FC236}">
              <a16:creationId xmlns:a16="http://schemas.microsoft.com/office/drawing/2014/main" id="{00000000-0008-0000-0200-0000AD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198" name="PoljeZBesedilom 2">
          <a:extLst>
            <a:ext uri="{FF2B5EF4-FFF2-40B4-BE49-F238E27FC236}">
              <a16:creationId xmlns:a16="http://schemas.microsoft.com/office/drawing/2014/main" id="{00000000-0008-0000-0200-0000AE04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199" name="PoljeZBesedilom 2">
          <a:extLst>
            <a:ext uri="{FF2B5EF4-FFF2-40B4-BE49-F238E27FC236}">
              <a16:creationId xmlns:a16="http://schemas.microsoft.com/office/drawing/2014/main" id="{00000000-0008-0000-0200-0000AF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200" name="PoljeZBesedilom 1199">
          <a:extLst>
            <a:ext uri="{FF2B5EF4-FFF2-40B4-BE49-F238E27FC236}">
              <a16:creationId xmlns:a16="http://schemas.microsoft.com/office/drawing/2014/main" id="{00000000-0008-0000-0200-0000B0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201" name="PoljeZBesedilom 2">
          <a:extLst>
            <a:ext uri="{FF2B5EF4-FFF2-40B4-BE49-F238E27FC236}">
              <a16:creationId xmlns:a16="http://schemas.microsoft.com/office/drawing/2014/main" id="{00000000-0008-0000-0200-0000B1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202" name="PoljeZBesedilom 2">
          <a:extLst>
            <a:ext uri="{FF2B5EF4-FFF2-40B4-BE49-F238E27FC236}">
              <a16:creationId xmlns:a16="http://schemas.microsoft.com/office/drawing/2014/main" id="{00000000-0008-0000-0200-0000B2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203" name="PoljeZBesedilom 2">
          <a:extLst>
            <a:ext uri="{FF2B5EF4-FFF2-40B4-BE49-F238E27FC236}">
              <a16:creationId xmlns:a16="http://schemas.microsoft.com/office/drawing/2014/main" id="{00000000-0008-0000-0200-0000B3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204" name="PoljeZBesedilom 2">
          <a:extLst>
            <a:ext uri="{FF2B5EF4-FFF2-40B4-BE49-F238E27FC236}">
              <a16:creationId xmlns:a16="http://schemas.microsoft.com/office/drawing/2014/main" id="{00000000-0008-0000-0200-0000B404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205" name="PoljeZBesedilom 2">
          <a:extLst>
            <a:ext uri="{FF2B5EF4-FFF2-40B4-BE49-F238E27FC236}">
              <a16:creationId xmlns:a16="http://schemas.microsoft.com/office/drawing/2014/main" id="{00000000-0008-0000-0200-0000B5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206" name="PoljeZBesedilom 1205">
          <a:extLst>
            <a:ext uri="{FF2B5EF4-FFF2-40B4-BE49-F238E27FC236}">
              <a16:creationId xmlns:a16="http://schemas.microsoft.com/office/drawing/2014/main" id="{00000000-0008-0000-0200-0000B6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207" name="PoljeZBesedilom 2">
          <a:extLst>
            <a:ext uri="{FF2B5EF4-FFF2-40B4-BE49-F238E27FC236}">
              <a16:creationId xmlns:a16="http://schemas.microsoft.com/office/drawing/2014/main" id="{00000000-0008-0000-0200-0000B7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208" name="PoljeZBesedilom 2">
          <a:extLst>
            <a:ext uri="{FF2B5EF4-FFF2-40B4-BE49-F238E27FC236}">
              <a16:creationId xmlns:a16="http://schemas.microsoft.com/office/drawing/2014/main" id="{00000000-0008-0000-0200-0000B8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209" name="PoljeZBesedilom 2">
          <a:extLst>
            <a:ext uri="{FF2B5EF4-FFF2-40B4-BE49-F238E27FC236}">
              <a16:creationId xmlns:a16="http://schemas.microsoft.com/office/drawing/2014/main" id="{00000000-0008-0000-0200-0000B9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1210" name="PoljeZBesedilom 2">
          <a:extLst>
            <a:ext uri="{FF2B5EF4-FFF2-40B4-BE49-F238E27FC236}">
              <a16:creationId xmlns:a16="http://schemas.microsoft.com/office/drawing/2014/main" id="{00000000-0008-0000-0200-0000BA04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1211" name="PoljeZBesedilom 1210">
          <a:extLst>
            <a:ext uri="{FF2B5EF4-FFF2-40B4-BE49-F238E27FC236}">
              <a16:creationId xmlns:a16="http://schemas.microsoft.com/office/drawing/2014/main" id="{00000000-0008-0000-0200-0000BB04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1212" name="PoljeZBesedilom 2">
          <a:extLst>
            <a:ext uri="{FF2B5EF4-FFF2-40B4-BE49-F238E27FC236}">
              <a16:creationId xmlns:a16="http://schemas.microsoft.com/office/drawing/2014/main" id="{00000000-0008-0000-0200-0000BC04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1213" name="PoljeZBesedilom 2">
          <a:extLst>
            <a:ext uri="{FF2B5EF4-FFF2-40B4-BE49-F238E27FC236}">
              <a16:creationId xmlns:a16="http://schemas.microsoft.com/office/drawing/2014/main" id="{00000000-0008-0000-0200-0000BD04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1214" name="PoljeZBesedilom 2">
          <a:extLst>
            <a:ext uri="{FF2B5EF4-FFF2-40B4-BE49-F238E27FC236}">
              <a16:creationId xmlns:a16="http://schemas.microsoft.com/office/drawing/2014/main" id="{00000000-0008-0000-0200-0000BE04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1215" name="PoljeZBesedilom 2">
          <a:extLst>
            <a:ext uri="{FF2B5EF4-FFF2-40B4-BE49-F238E27FC236}">
              <a16:creationId xmlns:a16="http://schemas.microsoft.com/office/drawing/2014/main" id="{00000000-0008-0000-0200-0000BF04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16" name="PoljeZBesedilom 2">
          <a:extLst>
            <a:ext uri="{FF2B5EF4-FFF2-40B4-BE49-F238E27FC236}">
              <a16:creationId xmlns:a16="http://schemas.microsoft.com/office/drawing/2014/main" id="{00000000-0008-0000-0200-0000C0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17" name="PoljeZBesedilom 1216">
          <a:extLst>
            <a:ext uri="{FF2B5EF4-FFF2-40B4-BE49-F238E27FC236}">
              <a16:creationId xmlns:a16="http://schemas.microsoft.com/office/drawing/2014/main" id="{00000000-0008-0000-0200-0000C1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18" name="PoljeZBesedilom 2">
          <a:extLst>
            <a:ext uri="{FF2B5EF4-FFF2-40B4-BE49-F238E27FC236}">
              <a16:creationId xmlns:a16="http://schemas.microsoft.com/office/drawing/2014/main" id="{00000000-0008-0000-0200-0000C2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19" name="PoljeZBesedilom 2">
          <a:extLst>
            <a:ext uri="{FF2B5EF4-FFF2-40B4-BE49-F238E27FC236}">
              <a16:creationId xmlns:a16="http://schemas.microsoft.com/office/drawing/2014/main" id="{00000000-0008-0000-0200-0000C3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20" name="PoljeZBesedilom 2">
          <a:extLst>
            <a:ext uri="{FF2B5EF4-FFF2-40B4-BE49-F238E27FC236}">
              <a16:creationId xmlns:a16="http://schemas.microsoft.com/office/drawing/2014/main" id="{00000000-0008-0000-0200-0000C4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21" name="PoljeZBesedilom 2">
          <a:extLst>
            <a:ext uri="{FF2B5EF4-FFF2-40B4-BE49-F238E27FC236}">
              <a16:creationId xmlns:a16="http://schemas.microsoft.com/office/drawing/2014/main" id="{00000000-0008-0000-0200-0000C5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22" name="PoljeZBesedilom 2">
          <a:extLst>
            <a:ext uri="{FF2B5EF4-FFF2-40B4-BE49-F238E27FC236}">
              <a16:creationId xmlns:a16="http://schemas.microsoft.com/office/drawing/2014/main" id="{00000000-0008-0000-0200-0000C6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23" name="PoljeZBesedilom 1222">
          <a:extLst>
            <a:ext uri="{FF2B5EF4-FFF2-40B4-BE49-F238E27FC236}">
              <a16:creationId xmlns:a16="http://schemas.microsoft.com/office/drawing/2014/main" id="{00000000-0008-0000-0200-0000C7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24" name="PoljeZBesedilom 2">
          <a:extLst>
            <a:ext uri="{FF2B5EF4-FFF2-40B4-BE49-F238E27FC236}">
              <a16:creationId xmlns:a16="http://schemas.microsoft.com/office/drawing/2014/main" id="{00000000-0008-0000-0200-0000C8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25" name="PoljeZBesedilom 2">
          <a:extLst>
            <a:ext uri="{FF2B5EF4-FFF2-40B4-BE49-F238E27FC236}">
              <a16:creationId xmlns:a16="http://schemas.microsoft.com/office/drawing/2014/main" id="{00000000-0008-0000-0200-0000C9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26" name="PoljeZBesedilom 2">
          <a:extLst>
            <a:ext uri="{FF2B5EF4-FFF2-40B4-BE49-F238E27FC236}">
              <a16:creationId xmlns:a16="http://schemas.microsoft.com/office/drawing/2014/main" id="{00000000-0008-0000-0200-0000CA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27" name="PoljeZBesedilom 2">
          <a:extLst>
            <a:ext uri="{FF2B5EF4-FFF2-40B4-BE49-F238E27FC236}">
              <a16:creationId xmlns:a16="http://schemas.microsoft.com/office/drawing/2014/main" id="{00000000-0008-0000-0200-0000CB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28" name="PoljeZBesedilom 2">
          <a:extLst>
            <a:ext uri="{FF2B5EF4-FFF2-40B4-BE49-F238E27FC236}">
              <a16:creationId xmlns:a16="http://schemas.microsoft.com/office/drawing/2014/main" id="{00000000-0008-0000-0200-0000CC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29" name="PoljeZBesedilom 1228">
          <a:extLst>
            <a:ext uri="{FF2B5EF4-FFF2-40B4-BE49-F238E27FC236}">
              <a16:creationId xmlns:a16="http://schemas.microsoft.com/office/drawing/2014/main" id="{00000000-0008-0000-0200-0000CD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30" name="PoljeZBesedilom 2">
          <a:extLst>
            <a:ext uri="{FF2B5EF4-FFF2-40B4-BE49-F238E27FC236}">
              <a16:creationId xmlns:a16="http://schemas.microsoft.com/office/drawing/2014/main" id="{00000000-0008-0000-0200-0000CE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31" name="PoljeZBesedilom 2">
          <a:extLst>
            <a:ext uri="{FF2B5EF4-FFF2-40B4-BE49-F238E27FC236}">
              <a16:creationId xmlns:a16="http://schemas.microsoft.com/office/drawing/2014/main" id="{00000000-0008-0000-0200-0000CF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32" name="PoljeZBesedilom 2">
          <a:extLst>
            <a:ext uri="{FF2B5EF4-FFF2-40B4-BE49-F238E27FC236}">
              <a16:creationId xmlns:a16="http://schemas.microsoft.com/office/drawing/2014/main" id="{00000000-0008-0000-0200-0000D0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33" name="PoljeZBesedilom 2">
          <a:extLst>
            <a:ext uri="{FF2B5EF4-FFF2-40B4-BE49-F238E27FC236}">
              <a16:creationId xmlns:a16="http://schemas.microsoft.com/office/drawing/2014/main" id="{00000000-0008-0000-0200-0000D1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34" name="PoljeZBesedilom 2">
          <a:extLst>
            <a:ext uri="{FF2B5EF4-FFF2-40B4-BE49-F238E27FC236}">
              <a16:creationId xmlns:a16="http://schemas.microsoft.com/office/drawing/2014/main" id="{00000000-0008-0000-0200-0000D2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35" name="PoljeZBesedilom 1234">
          <a:extLst>
            <a:ext uri="{FF2B5EF4-FFF2-40B4-BE49-F238E27FC236}">
              <a16:creationId xmlns:a16="http://schemas.microsoft.com/office/drawing/2014/main" id="{00000000-0008-0000-0200-0000D3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36" name="PoljeZBesedilom 2">
          <a:extLst>
            <a:ext uri="{FF2B5EF4-FFF2-40B4-BE49-F238E27FC236}">
              <a16:creationId xmlns:a16="http://schemas.microsoft.com/office/drawing/2014/main" id="{00000000-0008-0000-0200-0000D4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37" name="PoljeZBesedilom 2">
          <a:extLst>
            <a:ext uri="{FF2B5EF4-FFF2-40B4-BE49-F238E27FC236}">
              <a16:creationId xmlns:a16="http://schemas.microsoft.com/office/drawing/2014/main" id="{00000000-0008-0000-0200-0000D5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38" name="PoljeZBesedilom 2">
          <a:extLst>
            <a:ext uri="{FF2B5EF4-FFF2-40B4-BE49-F238E27FC236}">
              <a16:creationId xmlns:a16="http://schemas.microsoft.com/office/drawing/2014/main" id="{00000000-0008-0000-0200-0000D6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39" name="PoljeZBesedilom 2">
          <a:extLst>
            <a:ext uri="{FF2B5EF4-FFF2-40B4-BE49-F238E27FC236}">
              <a16:creationId xmlns:a16="http://schemas.microsoft.com/office/drawing/2014/main" id="{00000000-0008-0000-0200-0000D7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40" name="PoljeZBesedilom 2">
          <a:extLst>
            <a:ext uri="{FF2B5EF4-FFF2-40B4-BE49-F238E27FC236}">
              <a16:creationId xmlns:a16="http://schemas.microsoft.com/office/drawing/2014/main" id="{00000000-0008-0000-0200-0000D8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41" name="PoljeZBesedilom 1240">
          <a:extLst>
            <a:ext uri="{FF2B5EF4-FFF2-40B4-BE49-F238E27FC236}">
              <a16:creationId xmlns:a16="http://schemas.microsoft.com/office/drawing/2014/main" id="{00000000-0008-0000-0200-0000D9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42" name="PoljeZBesedilom 2">
          <a:extLst>
            <a:ext uri="{FF2B5EF4-FFF2-40B4-BE49-F238E27FC236}">
              <a16:creationId xmlns:a16="http://schemas.microsoft.com/office/drawing/2014/main" id="{00000000-0008-0000-0200-0000DA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43" name="PoljeZBesedilom 2">
          <a:extLst>
            <a:ext uri="{FF2B5EF4-FFF2-40B4-BE49-F238E27FC236}">
              <a16:creationId xmlns:a16="http://schemas.microsoft.com/office/drawing/2014/main" id="{00000000-0008-0000-0200-0000DB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44" name="PoljeZBesedilom 2">
          <a:extLst>
            <a:ext uri="{FF2B5EF4-FFF2-40B4-BE49-F238E27FC236}">
              <a16:creationId xmlns:a16="http://schemas.microsoft.com/office/drawing/2014/main" id="{00000000-0008-0000-0200-0000DC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45" name="PoljeZBesedilom 2">
          <a:extLst>
            <a:ext uri="{FF2B5EF4-FFF2-40B4-BE49-F238E27FC236}">
              <a16:creationId xmlns:a16="http://schemas.microsoft.com/office/drawing/2014/main" id="{00000000-0008-0000-0200-0000DD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46" name="PoljeZBesedilom 2">
          <a:extLst>
            <a:ext uri="{FF2B5EF4-FFF2-40B4-BE49-F238E27FC236}">
              <a16:creationId xmlns:a16="http://schemas.microsoft.com/office/drawing/2014/main" id="{00000000-0008-0000-0200-0000DE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47" name="PoljeZBesedilom 1246">
          <a:extLst>
            <a:ext uri="{FF2B5EF4-FFF2-40B4-BE49-F238E27FC236}">
              <a16:creationId xmlns:a16="http://schemas.microsoft.com/office/drawing/2014/main" id="{00000000-0008-0000-0200-0000DF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48" name="PoljeZBesedilom 2">
          <a:extLst>
            <a:ext uri="{FF2B5EF4-FFF2-40B4-BE49-F238E27FC236}">
              <a16:creationId xmlns:a16="http://schemas.microsoft.com/office/drawing/2014/main" id="{00000000-0008-0000-0200-0000E0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49" name="PoljeZBesedilom 2">
          <a:extLst>
            <a:ext uri="{FF2B5EF4-FFF2-40B4-BE49-F238E27FC236}">
              <a16:creationId xmlns:a16="http://schemas.microsoft.com/office/drawing/2014/main" id="{00000000-0008-0000-0200-0000E1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50" name="PoljeZBesedilom 2">
          <a:extLst>
            <a:ext uri="{FF2B5EF4-FFF2-40B4-BE49-F238E27FC236}">
              <a16:creationId xmlns:a16="http://schemas.microsoft.com/office/drawing/2014/main" id="{00000000-0008-0000-0200-0000E2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51" name="PoljeZBesedilom 2">
          <a:extLst>
            <a:ext uri="{FF2B5EF4-FFF2-40B4-BE49-F238E27FC236}">
              <a16:creationId xmlns:a16="http://schemas.microsoft.com/office/drawing/2014/main" id="{00000000-0008-0000-0200-0000E3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52" name="PoljeZBesedilom 2">
          <a:extLst>
            <a:ext uri="{FF2B5EF4-FFF2-40B4-BE49-F238E27FC236}">
              <a16:creationId xmlns:a16="http://schemas.microsoft.com/office/drawing/2014/main" id="{00000000-0008-0000-0200-0000E4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53" name="PoljeZBesedilom 1252">
          <a:extLst>
            <a:ext uri="{FF2B5EF4-FFF2-40B4-BE49-F238E27FC236}">
              <a16:creationId xmlns:a16="http://schemas.microsoft.com/office/drawing/2014/main" id="{00000000-0008-0000-0200-0000E5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54" name="PoljeZBesedilom 2">
          <a:extLst>
            <a:ext uri="{FF2B5EF4-FFF2-40B4-BE49-F238E27FC236}">
              <a16:creationId xmlns:a16="http://schemas.microsoft.com/office/drawing/2014/main" id="{00000000-0008-0000-0200-0000E6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55" name="PoljeZBesedilom 2">
          <a:extLst>
            <a:ext uri="{FF2B5EF4-FFF2-40B4-BE49-F238E27FC236}">
              <a16:creationId xmlns:a16="http://schemas.microsoft.com/office/drawing/2014/main" id="{00000000-0008-0000-0200-0000E7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56" name="PoljeZBesedilom 2">
          <a:extLst>
            <a:ext uri="{FF2B5EF4-FFF2-40B4-BE49-F238E27FC236}">
              <a16:creationId xmlns:a16="http://schemas.microsoft.com/office/drawing/2014/main" id="{00000000-0008-0000-0200-0000E8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57" name="PoljeZBesedilom 2">
          <a:extLst>
            <a:ext uri="{FF2B5EF4-FFF2-40B4-BE49-F238E27FC236}">
              <a16:creationId xmlns:a16="http://schemas.microsoft.com/office/drawing/2014/main" id="{00000000-0008-0000-0200-0000E904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58" name="PoljeZBesedilom 2">
          <a:extLst>
            <a:ext uri="{FF2B5EF4-FFF2-40B4-BE49-F238E27FC236}">
              <a16:creationId xmlns:a16="http://schemas.microsoft.com/office/drawing/2014/main" id="{00000000-0008-0000-0200-0000EA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59" name="PoljeZBesedilom 1258">
          <a:extLst>
            <a:ext uri="{FF2B5EF4-FFF2-40B4-BE49-F238E27FC236}">
              <a16:creationId xmlns:a16="http://schemas.microsoft.com/office/drawing/2014/main" id="{00000000-0008-0000-0200-0000EB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60" name="PoljeZBesedilom 2">
          <a:extLst>
            <a:ext uri="{FF2B5EF4-FFF2-40B4-BE49-F238E27FC236}">
              <a16:creationId xmlns:a16="http://schemas.microsoft.com/office/drawing/2014/main" id="{00000000-0008-0000-0200-0000EC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61" name="PoljeZBesedilom 2">
          <a:extLst>
            <a:ext uri="{FF2B5EF4-FFF2-40B4-BE49-F238E27FC236}">
              <a16:creationId xmlns:a16="http://schemas.microsoft.com/office/drawing/2014/main" id="{00000000-0008-0000-0200-0000ED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62" name="PoljeZBesedilom 2">
          <a:extLst>
            <a:ext uri="{FF2B5EF4-FFF2-40B4-BE49-F238E27FC236}">
              <a16:creationId xmlns:a16="http://schemas.microsoft.com/office/drawing/2014/main" id="{00000000-0008-0000-0200-0000EE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63" name="PoljeZBesedilom 2">
          <a:extLst>
            <a:ext uri="{FF2B5EF4-FFF2-40B4-BE49-F238E27FC236}">
              <a16:creationId xmlns:a16="http://schemas.microsoft.com/office/drawing/2014/main" id="{00000000-0008-0000-0200-0000EF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64" name="PoljeZBesedilom 2">
          <a:extLst>
            <a:ext uri="{FF2B5EF4-FFF2-40B4-BE49-F238E27FC236}">
              <a16:creationId xmlns:a16="http://schemas.microsoft.com/office/drawing/2014/main" id="{00000000-0008-0000-0200-0000F0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65" name="PoljeZBesedilom 1264">
          <a:extLst>
            <a:ext uri="{FF2B5EF4-FFF2-40B4-BE49-F238E27FC236}">
              <a16:creationId xmlns:a16="http://schemas.microsoft.com/office/drawing/2014/main" id="{00000000-0008-0000-0200-0000F1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66" name="PoljeZBesedilom 2">
          <a:extLst>
            <a:ext uri="{FF2B5EF4-FFF2-40B4-BE49-F238E27FC236}">
              <a16:creationId xmlns:a16="http://schemas.microsoft.com/office/drawing/2014/main" id="{00000000-0008-0000-0200-0000F2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67" name="PoljeZBesedilom 2">
          <a:extLst>
            <a:ext uri="{FF2B5EF4-FFF2-40B4-BE49-F238E27FC236}">
              <a16:creationId xmlns:a16="http://schemas.microsoft.com/office/drawing/2014/main" id="{00000000-0008-0000-0200-0000F3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68" name="PoljeZBesedilom 2">
          <a:extLst>
            <a:ext uri="{FF2B5EF4-FFF2-40B4-BE49-F238E27FC236}">
              <a16:creationId xmlns:a16="http://schemas.microsoft.com/office/drawing/2014/main" id="{00000000-0008-0000-0200-0000F4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69" name="PoljeZBesedilom 2">
          <a:extLst>
            <a:ext uri="{FF2B5EF4-FFF2-40B4-BE49-F238E27FC236}">
              <a16:creationId xmlns:a16="http://schemas.microsoft.com/office/drawing/2014/main" id="{00000000-0008-0000-0200-0000F504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270" name="PoljeZBesedilom 1269">
          <a:extLst>
            <a:ext uri="{FF2B5EF4-FFF2-40B4-BE49-F238E27FC236}">
              <a16:creationId xmlns:a16="http://schemas.microsoft.com/office/drawing/2014/main" id="{00000000-0008-0000-0200-0000F6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271" name="PoljeZBesedilom 2">
          <a:extLst>
            <a:ext uri="{FF2B5EF4-FFF2-40B4-BE49-F238E27FC236}">
              <a16:creationId xmlns:a16="http://schemas.microsoft.com/office/drawing/2014/main" id="{00000000-0008-0000-0200-0000F7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272" name="PoljeZBesedilom 2">
          <a:extLst>
            <a:ext uri="{FF2B5EF4-FFF2-40B4-BE49-F238E27FC236}">
              <a16:creationId xmlns:a16="http://schemas.microsoft.com/office/drawing/2014/main" id="{00000000-0008-0000-0200-0000F8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273" name="PoljeZBesedilom 2">
          <a:extLst>
            <a:ext uri="{FF2B5EF4-FFF2-40B4-BE49-F238E27FC236}">
              <a16:creationId xmlns:a16="http://schemas.microsoft.com/office/drawing/2014/main" id="{00000000-0008-0000-0200-0000F9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274" name="PoljeZBesedilom 2">
          <a:extLst>
            <a:ext uri="{FF2B5EF4-FFF2-40B4-BE49-F238E27FC236}">
              <a16:creationId xmlns:a16="http://schemas.microsoft.com/office/drawing/2014/main" id="{00000000-0008-0000-0200-0000FA04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75" name="PoljeZBesedilom 2">
          <a:extLst>
            <a:ext uri="{FF2B5EF4-FFF2-40B4-BE49-F238E27FC236}">
              <a16:creationId xmlns:a16="http://schemas.microsoft.com/office/drawing/2014/main" id="{00000000-0008-0000-0200-0000FB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76" name="PoljeZBesedilom 1275">
          <a:extLst>
            <a:ext uri="{FF2B5EF4-FFF2-40B4-BE49-F238E27FC236}">
              <a16:creationId xmlns:a16="http://schemas.microsoft.com/office/drawing/2014/main" id="{00000000-0008-0000-0200-0000FC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77" name="PoljeZBesedilom 2">
          <a:extLst>
            <a:ext uri="{FF2B5EF4-FFF2-40B4-BE49-F238E27FC236}">
              <a16:creationId xmlns:a16="http://schemas.microsoft.com/office/drawing/2014/main" id="{00000000-0008-0000-0200-0000FD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78" name="PoljeZBesedilom 2">
          <a:extLst>
            <a:ext uri="{FF2B5EF4-FFF2-40B4-BE49-F238E27FC236}">
              <a16:creationId xmlns:a16="http://schemas.microsoft.com/office/drawing/2014/main" id="{00000000-0008-0000-0200-0000FE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79" name="PoljeZBesedilom 2">
          <a:extLst>
            <a:ext uri="{FF2B5EF4-FFF2-40B4-BE49-F238E27FC236}">
              <a16:creationId xmlns:a16="http://schemas.microsoft.com/office/drawing/2014/main" id="{00000000-0008-0000-0200-0000FF04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1280" name="PoljeZBesedilom 2">
          <a:extLst>
            <a:ext uri="{FF2B5EF4-FFF2-40B4-BE49-F238E27FC236}">
              <a16:creationId xmlns:a16="http://schemas.microsoft.com/office/drawing/2014/main" id="{00000000-0008-0000-0200-000000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81" name="PoljeZBesedilom 2">
          <a:extLst>
            <a:ext uri="{FF2B5EF4-FFF2-40B4-BE49-F238E27FC236}">
              <a16:creationId xmlns:a16="http://schemas.microsoft.com/office/drawing/2014/main" id="{00000000-0008-0000-0200-000001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82" name="PoljeZBesedilom 1281">
          <a:extLst>
            <a:ext uri="{FF2B5EF4-FFF2-40B4-BE49-F238E27FC236}">
              <a16:creationId xmlns:a16="http://schemas.microsoft.com/office/drawing/2014/main" id="{00000000-0008-0000-0200-000002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83" name="PoljeZBesedilom 2">
          <a:extLst>
            <a:ext uri="{FF2B5EF4-FFF2-40B4-BE49-F238E27FC236}">
              <a16:creationId xmlns:a16="http://schemas.microsoft.com/office/drawing/2014/main" id="{00000000-0008-0000-0200-000003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84" name="PoljeZBesedilom 2">
          <a:extLst>
            <a:ext uri="{FF2B5EF4-FFF2-40B4-BE49-F238E27FC236}">
              <a16:creationId xmlns:a16="http://schemas.microsoft.com/office/drawing/2014/main" id="{00000000-0008-0000-0200-000004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85" name="PoljeZBesedilom 2">
          <a:extLst>
            <a:ext uri="{FF2B5EF4-FFF2-40B4-BE49-F238E27FC236}">
              <a16:creationId xmlns:a16="http://schemas.microsoft.com/office/drawing/2014/main" id="{00000000-0008-0000-0200-000005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86" name="PoljeZBesedilom 2">
          <a:extLst>
            <a:ext uri="{FF2B5EF4-FFF2-40B4-BE49-F238E27FC236}">
              <a16:creationId xmlns:a16="http://schemas.microsoft.com/office/drawing/2014/main" id="{00000000-0008-0000-0200-000006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87" name="PoljeZBesedilom 2">
          <a:extLst>
            <a:ext uri="{FF2B5EF4-FFF2-40B4-BE49-F238E27FC236}">
              <a16:creationId xmlns:a16="http://schemas.microsoft.com/office/drawing/2014/main" id="{00000000-0008-0000-0200-000007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88" name="PoljeZBesedilom 1287">
          <a:extLst>
            <a:ext uri="{FF2B5EF4-FFF2-40B4-BE49-F238E27FC236}">
              <a16:creationId xmlns:a16="http://schemas.microsoft.com/office/drawing/2014/main" id="{00000000-0008-0000-0200-000008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89" name="PoljeZBesedilom 2">
          <a:extLst>
            <a:ext uri="{FF2B5EF4-FFF2-40B4-BE49-F238E27FC236}">
              <a16:creationId xmlns:a16="http://schemas.microsoft.com/office/drawing/2014/main" id="{00000000-0008-0000-0200-000009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90" name="PoljeZBesedilom 2">
          <a:extLst>
            <a:ext uri="{FF2B5EF4-FFF2-40B4-BE49-F238E27FC236}">
              <a16:creationId xmlns:a16="http://schemas.microsoft.com/office/drawing/2014/main" id="{00000000-0008-0000-0200-00000A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91" name="PoljeZBesedilom 2">
          <a:extLst>
            <a:ext uri="{FF2B5EF4-FFF2-40B4-BE49-F238E27FC236}">
              <a16:creationId xmlns:a16="http://schemas.microsoft.com/office/drawing/2014/main" id="{00000000-0008-0000-0200-00000B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292" name="PoljeZBesedilom 2">
          <a:extLst>
            <a:ext uri="{FF2B5EF4-FFF2-40B4-BE49-F238E27FC236}">
              <a16:creationId xmlns:a16="http://schemas.microsoft.com/office/drawing/2014/main" id="{00000000-0008-0000-0200-00000C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93" name="PoljeZBesedilom 2">
          <a:extLst>
            <a:ext uri="{FF2B5EF4-FFF2-40B4-BE49-F238E27FC236}">
              <a16:creationId xmlns:a16="http://schemas.microsoft.com/office/drawing/2014/main" id="{00000000-0008-0000-0200-00000D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94" name="PoljeZBesedilom 1293">
          <a:extLst>
            <a:ext uri="{FF2B5EF4-FFF2-40B4-BE49-F238E27FC236}">
              <a16:creationId xmlns:a16="http://schemas.microsoft.com/office/drawing/2014/main" id="{00000000-0008-0000-0200-00000E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95" name="PoljeZBesedilom 2">
          <a:extLst>
            <a:ext uri="{FF2B5EF4-FFF2-40B4-BE49-F238E27FC236}">
              <a16:creationId xmlns:a16="http://schemas.microsoft.com/office/drawing/2014/main" id="{00000000-0008-0000-0200-00000F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96" name="PoljeZBesedilom 2">
          <a:extLst>
            <a:ext uri="{FF2B5EF4-FFF2-40B4-BE49-F238E27FC236}">
              <a16:creationId xmlns:a16="http://schemas.microsoft.com/office/drawing/2014/main" id="{00000000-0008-0000-0200-000010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97" name="PoljeZBesedilom 2">
          <a:extLst>
            <a:ext uri="{FF2B5EF4-FFF2-40B4-BE49-F238E27FC236}">
              <a16:creationId xmlns:a16="http://schemas.microsoft.com/office/drawing/2014/main" id="{00000000-0008-0000-0200-000011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98" name="PoljeZBesedilom 2">
          <a:extLst>
            <a:ext uri="{FF2B5EF4-FFF2-40B4-BE49-F238E27FC236}">
              <a16:creationId xmlns:a16="http://schemas.microsoft.com/office/drawing/2014/main" id="{00000000-0008-0000-0200-000012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299" name="PoljeZBesedilom 2">
          <a:extLst>
            <a:ext uri="{FF2B5EF4-FFF2-40B4-BE49-F238E27FC236}">
              <a16:creationId xmlns:a16="http://schemas.microsoft.com/office/drawing/2014/main" id="{00000000-0008-0000-0200-000013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00" name="PoljeZBesedilom 1299">
          <a:extLst>
            <a:ext uri="{FF2B5EF4-FFF2-40B4-BE49-F238E27FC236}">
              <a16:creationId xmlns:a16="http://schemas.microsoft.com/office/drawing/2014/main" id="{00000000-0008-0000-0200-000014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01" name="PoljeZBesedilom 2">
          <a:extLst>
            <a:ext uri="{FF2B5EF4-FFF2-40B4-BE49-F238E27FC236}">
              <a16:creationId xmlns:a16="http://schemas.microsoft.com/office/drawing/2014/main" id="{00000000-0008-0000-0200-000015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02" name="PoljeZBesedilom 2">
          <a:extLst>
            <a:ext uri="{FF2B5EF4-FFF2-40B4-BE49-F238E27FC236}">
              <a16:creationId xmlns:a16="http://schemas.microsoft.com/office/drawing/2014/main" id="{00000000-0008-0000-0200-000016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03" name="PoljeZBesedilom 2">
          <a:extLst>
            <a:ext uri="{FF2B5EF4-FFF2-40B4-BE49-F238E27FC236}">
              <a16:creationId xmlns:a16="http://schemas.microsoft.com/office/drawing/2014/main" id="{00000000-0008-0000-0200-000017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04" name="PoljeZBesedilom 2">
          <a:extLst>
            <a:ext uri="{FF2B5EF4-FFF2-40B4-BE49-F238E27FC236}">
              <a16:creationId xmlns:a16="http://schemas.microsoft.com/office/drawing/2014/main" id="{00000000-0008-0000-0200-000018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05" name="PoljeZBesedilom 1304">
          <a:extLst>
            <a:ext uri="{FF2B5EF4-FFF2-40B4-BE49-F238E27FC236}">
              <a16:creationId xmlns:a16="http://schemas.microsoft.com/office/drawing/2014/main" id="{00000000-0008-0000-0200-000019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06" name="PoljeZBesedilom 2">
          <a:extLst>
            <a:ext uri="{FF2B5EF4-FFF2-40B4-BE49-F238E27FC236}">
              <a16:creationId xmlns:a16="http://schemas.microsoft.com/office/drawing/2014/main" id="{00000000-0008-0000-0200-00001A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07" name="PoljeZBesedilom 2">
          <a:extLst>
            <a:ext uri="{FF2B5EF4-FFF2-40B4-BE49-F238E27FC236}">
              <a16:creationId xmlns:a16="http://schemas.microsoft.com/office/drawing/2014/main" id="{00000000-0008-0000-0200-00001B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08" name="PoljeZBesedilom 2">
          <a:extLst>
            <a:ext uri="{FF2B5EF4-FFF2-40B4-BE49-F238E27FC236}">
              <a16:creationId xmlns:a16="http://schemas.microsoft.com/office/drawing/2014/main" id="{00000000-0008-0000-0200-00001C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09" name="PoljeZBesedilom 2">
          <a:extLst>
            <a:ext uri="{FF2B5EF4-FFF2-40B4-BE49-F238E27FC236}">
              <a16:creationId xmlns:a16="http://schemas.microsoft.com/office/drawing/2014/main" id="{00000000-0008-0000-0200-00001D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10" name="PoljeZBesedilom 2">
          <a:extLst>
            <a:ext uri="{FF2B5EF4-FFF2-40B4-BE49-F238E27FC236}">
              <a16:creationId xmlns:a16="http://schemas.microsoft.com/office/drawing/2014/main" id="{00000000-0008-0000-0200-00001E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11" name="PoljeZBesedilom 1310">
          <a:extLst>
            <a:ext uri="{FF2B5EF4-FFF2-40B4-BE49-F238E27FC236}">
              <a16:creationId xmlns:a16="http://schemas.microsoft.com/office/drawing/2014/main" id="{00000000-0008-0000-0200-00001F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12" name="PoljeZBesedilom 2">
          <a:extLst>
            <a:ext uri="{FF2B5EF4-FFF2-40B4-BE49-F238E27FC236}">
              <a16:creationId xmlns:a16="http://schemas.microsoft.com/office/drawing/2014/main" id="{00000000-0008-0000-0200-000020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13" name="PoljeZBesedilom 2">
          <a:extLst>
            <a:ext uri="{FF2B5EF4-FFF2-40B4-BE49-F238E27FC236}">
              <a16:creationId xmlns:a16="http://schemas.microsoft.com/office/drawing/2014/main" id="{00000000-0008-0000-0200-000021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14" name="PoljeZBesedilom 2">
          <a:extLst>
            <a:ext uri="{FF2B5EF4-FFF2-40B4-BE49-F238E27FC236}">
              <a16:creationId xmlns:a16="http://schemas.microsoft.com/office/drawing/2014/main" id="{00000000-0008-0000-0200-000022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15" name="PoljeZBesedilom 2">
          <a:extLst>
            <a:ext uri="{FF2B5EF4-FFF2-40B4-BE49-F238E27FC236}">
              <a16:creationId xmlns:a16="http://schemas.microsoft.com/office/drawing/2014/main" id="{00000000-0008-0000-0200-000023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16" name="PoljeZBesedilom 2">
          <a:extLst>
            <a:ext uri="{FF2B5EF4-FFF2-40B4-BE49-F238E27FC236}">
              <a16:creationId xmlns:a16="http://schemas.microsoft.com/office/drawing/2014/main" id="{00000000-0008-0000-0200-000024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17" name="PoljeZBesedilom 1316">
          <a:extLst>
            <a:ext uri="{FF2B5EF4-FFF2-40B4-BE49-F238E27FC236}">
              <a16:creationId xmlns:a16="http://schemas.microsoft.com/office/drawing/2014/main" id="{00000000-0008-0000-0200-000025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18" name="PoljeZBesedilom 2">
          <a:extLst>
            <a:ext uri="{FF2B5EF4-FFF2-40B4-BE49-F238E27FC236}">
              <a16:creationId xmlns:a16="http://schemas.microsoft.com/office/drawing/2014/main" id="{00000000-0008-0000-0200-000026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19" name="PoljeZBesedilom 2">
          <a:extLst>
            <a:ext uri="{FF2B5EF4-FFF2-40B4-BE49-F238E27FC236}">
              <a16:creationId xmlns:a16="http://schemas.microsoft.com/office/drawing/2014/main" id="{00000000-0008-0000-0200-000027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20" name="PoljeZBesedilom 2">
          <a:extLst>
            <a:ext uri="{FF2B5EF4-FFF2-40B4-BE49-F238E27FC236}">
              <a16:creationId xmlns:a16="http://schemas.microsoft.com/office/drawing/2014/main" id="{00000000-0008-0000-0200-000028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21" name="PoljeZBesedilom 2">
          <a:extLst>
            <a:ext uri="{FF2B5EF4-FFF2-40B4-BE49-F238E27FC236}">
              <a16:creationId xmlns:a16="http://schemas.microsoft.com/office/drawing/2014/main" id="{00000000-0008-0000-0200-000029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22" name="PoljeZBesedilom 2">
          <a:extLst>
            <a:ext uri="{FF2B5EF4-FFF2-40B4-BE49-F238E27FC236}">
              <a16:creationId xmlns:a16="http://schemas.microsoft.com/office/drawing/2014/main" id="{00000000-0008-0000-0200-00002A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23" name="PoljeZBesedilom 1322">
          <a:extLst>
            <a:ext uri="{FF2B5EF4-FFF2-40B4-BE49-F238E27FC236}">
              <a16:creationId xmlns:a16="http://schemas.microsoft.com/office/drawing/2014/main" id="{00000000-0008-0000-0200-00002B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24" name="PoljeZBesedilom 2">
          <a:extLst>
            <a:ext uri="{FF2B5EF4-FFF2-40B4-BE49-F238E27FC236}">
              <a16:creationId xmlns:a16="http://schemas.microsoft.com/office/drawing/2014/main" id="{00000000-0008-0000-0200-00002C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25" name="PoljeZBesedilom 2">
          <a:extLst>
            <a:ext uri="{FF2B5EF4-FFF2-40B4-BE49-F238E27FC236}">
              <a16:creationId xmlns:a16="http://schemas.microsoft.com/office/drawing/2014/main" id="{00000000-0008-0000-0200-00002D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26" name="PoljeZBesedilom 2">
          <a:extLst>
            <a:ext uri="{FF2B5EF4-FFF2-40B4-BE49-F238E27FC236}">
              <a16:creationId xmlns:a16="http://schemas.microsoft.com/office/drawing/2014/main" id="{00000000-0008-0000-0200-00002E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27" name="PoljeZBesedilom 2">
          <a:extLst>
            <a:ext uri="{FF2B5EF4-FFF2-40B4-BE49-F238E27FC236}">
              <a16:creationId xmlns:a16="http://schemas.microsoft.com/office/drawing/2014/main" id="{00000000-0008-0000-0200-00002F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28" name="PoljeZBesedilom 2">
          <a:extLst>
            <a:ext uri="{FF2B5EF4-FFF2-40B4-BE49-F238E27FC236}">
              <a16:creationId xmlns:a16="http://schemas.microsoft.com/office/drawing/2014/main" id="{00000000-0008-0000-0200-000030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29" name="PoljeZBesedilom 1328">
          <a:extLst>
            <a:ext uri="{FF2B5EF4-FFF2-40B4-BE49-F238E27FC236}">
              <a16:creationId xmlns:a16="http://schemas.microsoft.com/office/drawing/2014/main" id="{00000000-0008-0000-0200-000031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30" name="PoljeZBesedilom 2">
          <a:extLst>
            <a:ext uri="{FF2B5EF4-FFF2-40B4-BE49-F238E27FC236}">
              <a16:creationId xmlns:a16="http://schemas.microsoft.com/office/drawing/2014/main" id="{00000000-0008-0000-0200-000032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31" name="PoljeZBesedilom 2">
          <a:extLst>
            <a:ext uri="{FF2B5EF4-FFF2-40B4-BE49-F238E27FC236}">
              <a16:creationId xmlns:a16="http://schemas.microsoft.com/office/drawing/2014/main" id="{00000000-0008-0000-0200-000033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32" name="PoljeZBesedilom 2">
          <a:extLst>
            <a:ext uri="{FF2B5EF4-FFF2-40B4-BE49-F238E27FC236}">
              <a16:creationId xmlns:a16="http://schemas.microsoft.com/office/drawing/2014/main" id="{00000000-0008-0000-0200-000034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33" name="PoljeZBesedilom 2">
          <a:extLst>
            <a:ext uri="{FF2B5EF4-FFF2-40B4-BE49-F238E27FC236}">
              <a16:creationId xmlns:a16="http://schemas.microsoft.com/office/drawing/2014/main" id="{00000000-0008-0000-0200-000035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34" name="PoljeZBesedilom 2">
          <a:extLst>
            <a:ext uri="{FF2B5EF4-FFF2-40B4-BE49-F238E27FC236}">
              <a16:creationId xmlns:a16="http://schemas.microsoft.com/office/drawing/2014/main" id="{00000000-0008-0000-0200-000036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35" name="PoljeZBesedilom 1334">
          <a:extLst>
            <a:ext uri="{FF2B5EF4-FFF2-40B4-BE49-F238E27FC236}">
              <a16:creationId xmlns:a16="http://schemas.microsoft.com/office/drawing/2014/main" id="{00000000-0008-0000-0200-000037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36" name="PoljeZBesedilom 2">
          <a:extLst>
            <a:ext uri="{FF2B5EF4-FFF2-40B4-BE49-F238E27FC236}">
              <a16:creationId xmlns:a16="http://schemas.microsoft.com/office/drawing/2014/main" id="{00000000-0008-0000-0200-000038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37" name="PoljeZBesedilom 2">
          <a:extLst>
            <a:ext uri="{FF2B5EF4-FFF2-40B4-BE49-F238E27FC236}">
              <a16:creationId xmlns:a16="http://schemas.microsoft.com/office/drawing/2014/main" id="{00000000-0008-0000-0200-000039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38" name="PoljeZBesedilom 2">
          <a:extLst>
            <a:ext uri="{FF2B5EF4-FFF2-40B4-BE49-F238E27FC236}">
              <a16:creationId xmlns:a16="http://schemas.microsoft.com/office/drawing/2014/main" id="{00000000-0008-0000-0200-00003A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39" name="PoljeZBesedilom 2">
          <a:extLst>
            <a:ext uri="{FF2B5EF4-FFF2-40B4-BE49-F238E27FC236}">
              <a16:creationId xmlns:a16="http://schemas.microsoft.com/office/drawing/2014/main" id="{00000000-0008-0000-0200-00003B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40" name="PoljeZBesedilom 2">
          <a:extLst>
            <a:ext uri="{FF2B5EF4-FFF2-40B4-BE49-F238E27FC236}">
              <a16:creationId xmlns:a16="http://schemas.microsoft.com/office/drawing/2014/main" id="{00000000-0008-0000-0200-00003C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41" name="PoljeZBesedilom 1340">
          <a:extLst>
            <a:ext uri="{FF2B5EF4-FFF2-40B4-BE49-F238E27FC236}">
              <a16:creationId xmlns:a16="http://schemas.microsoft.com/office/drawing/2014/main" id="{00000000-0008-0000-0200-00003D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42" name="PoljeZBesedilom 2">
          <a:extLst>
            <a:ext uri="{FF2B5EF4-FFF2-40B4-BE49-F238E27FC236}">
              <a16:creationId xmlns:a16="http://schemas.microsoft.com/office/drawing/2014/main" id="{00000000-0008-0000-0200-00003E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43" name="PoljeZBesedilom 2">
          <a:extLst>
            <a:ext uri="{FF2B5EF4-FFF2-40B4-BE49-F238E27FC236}">
              <a16:creationId xmlns:a16="http://schemas.microsoft.com/office/drawing/2014/main" id="{00000000-0008-0000-0200-00003F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44" name="PoljeZBesedilom 2">
          <a:extLst>
            <a:ext uri="{FF2B5EF4-FFF2-40B4-BE49-F238E27FC236}">
              <a16:creationId xmlns:a16="http://schemas.microsoft.com/office/drawing/2014/main" id="{00000000-0008-0000-0200-000040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45" name="PoljeZBesedilom 2">
          <a:extLst>
            <a:ext uri="{FF2B5EF4-FFF2-40B4-BE49-F238E27FC236}">
              <a16:creationId xmlns:a16="http://schemas.microsoft.com/office/drawing/2014/main" id="{00000000-0008-0000-0200-000041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46" name="PoljeZBesedilom 2">
          <a:extLst>
            <a:ext uri="{FF2B5EF4-FFF2-40B4-BE49-F238E27FC236}">
              <a16:creationId xmlns:a16="http://schemas.microsoft.com/office/drawing/2014/main" id="{00000000-0008-0000-0200-000042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47" name="PoljeZBesedilom 1346">
          <a:extLst>
            <a:ext uri="{FF2B5EF4-FFF2-40B4-BE49-F238E27FC236}">
              <a16:creationId xmlns:a16="http://schemas.microsoft.com/office/drawing/2014/main" id="{00000000-0008-0000-0200-000043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48" name="PoljeZBesedilom 2">
          <a:extLst>
            <a:ext uri="{FF2B5EF4-FFF2-40B4-BE49-F238E27FC236}">
              <a16:creationId xmlns:a16="http://schemas.microsoft.com/office/drawing/2014/main" id="{00000000-0008-0000-0200-000044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49" name="PoljeZBesedilom 2">
          <a:extLst>
            <a:ext uri="{FF2B5EF4-FFF2-40B4-BE49-F238E27FC236}">
              <a16:creationId xmlns:a16="http://schemas.microsoft.com/office/drawing/2014/main" id="{00000000-0008-0000-0200-000045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50" name="PoljeZBesedilom 2">
          <a:extLst>
            <a:ext uri="{FF2B5EF4-FFF2-40B4-BE49-F238E27FC236}">
              <a16:creationId xmlns:a16="http://schemas.microsoft.com/office/drawing/2014/main" id="{00000000-0008-0000-0200-000046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51" name="PoljeZBesedilom 2">
          <a:extLst>
            <a:ext uri="{FF2B5EF4-FFF2-40B4-BE49-F238E27FC236}">
              <a16:creationId xmlns:a16="http://schemas.microsoft.com/office/drawing/2014/main" id="{00000000-0008-0000-0200-000047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52" name="PoljeZBesedilom 2">
          <a:extLst>
            <a:ext uri="{FF2B5EF4-FFF2-40B4-BE49-F238E27FC236}">
              <a16:creationId xmlns:a16="http://schemas.microsoft.com/office/drawing/2014/main" id="{00000000-0008-0000-0200-000048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53" name="PoljeZBesedilom 1352">
          <a:extLst>
            <a:ext uri="{FF2B5EF4-FFF2-40B4-BE49-F238E27FC236}">
              <a16:creationId xmlns:a16="http://schemas.microsoft.com/office/drawing/2014/main" id="{00000000-0008-0000-0200-000049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54" name="PoljeZBesedilom 2">
          <a:extLst>
            <a:ext uri="{FF2B5EF4-FFF2-40B4-BE49-F238E27FC236}">
              <a16:creationId xmlns:a16="http://schemas.microsoft.com/office/drawing/2014/main" id="{00000000-0008-0000-0200-00004A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55" name="PoljeZBesedilom 2">
          <a:extLst>
            <a:ext uri="{FF2B5EF4-FFF2-40B4-BE49-F238E27FC236}">
              <a16:creationId xmlns:a16="http://schemas.microsoft.com/office/drawing/2014/main" id="{00000000-0008-0000-0200-00004B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56" name="PoljeZBesedilom 2">
          <a:extLst>
            <a:ext uri="{FF2B5EF4-FFF2-40B4-BE49-F238E27FC236}">
              <a16:creationId xmlns:a16="http://schemas.microsoft.com/office/drawing/2014/main" id="{00000000-0008-0000-0200-00004C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57" name="PoljeZBesedilom 2">
          <a:extLst>
            <a:ext uri="{FF2B5EF4-FFF2-40B4-BE49-F238E27FC236}">
              <a16:creationId xmlns:a16="http://schemas.microsoft.com/office/drawing/2014/main" id="{00000000-0008-0000-0200-00004D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58" name="PoljeZBesedilom 2">
          <a:extLst>
            <a:ext uri="{FF2B5EF4-FFF2-40B4-BE49-F238E27FC236}">
              <a16:creationId xmlns:a16="http://schemas.microsoft.com/office/drawing/2014/main" id="{00000000-0008-0000-0200-00004E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59" name="PoljeZBesedilom 1358">
          <a:extLst>
            <a:ext uri="{FF2B5EF4-FFF2-40B4-BE49-F238E27FC236}">
              <a16:creationId xmlns:a16="http://schemas.microsoft.com/office/drawing/2014/main" id="{00000000-0008-0000-0200-00004F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60" name="PoljeZBesedilom 2">
          <a:extLst>
            <a:ext uri="{FF2B5EF4-FFF2-40B4-BE49-F238E27FC236}">
              <a16:creationId xmlns:a16="http://schemas.microsoft.com/office/drawing/2014/main" id="{00000000-0008-0000-0200-000050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61" name="PoljeZBesedilom 2">
          <a:extLst>
            <a:ext uri="{FF2B5EF4-FFF2-40B4-BE49-F238E27FC236}">
              <a16:creationId xmlns:a16="http://schemas.microsoft.com/office/drawing/2014/main" id="{00000000-0008-0000-0200-000051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62" name="PoljeZBesedilom 2">
          <a:extLst>
            <a:ext uri="{FF2B5EF4-FFF2-40B4-BE49-F238E27FC236}">
              <a16:creationId xmlns:a16="http://schemas.microsoft.com/office/drawing/2014/main" id="{00000000-0008-0000-0200-000052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1363" name="PoljeZBesedilom 2">
          <a:extLst>
            <a:ext uri="{FF2B5EF4-FFF2-40B4-BE49-F238E27FC236}">
              <a16:creationId xmlns:a16="http://schemas.microsoft.com/office/drawing/2014/main" id="{00000000-0008-0000-0200-000053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64" name="PoljeZBesedilom 2">
          <a:extLst>
            <a:ext uri="{FF2B5EF4-FFF2-40B4-BE49-F238E27FC236}">
              <a16:creationId xmlns:a16="http://schemas.microsoft.com/office/drawing/2014/main" id="{00000000-0008-0000-0200-000054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65" name="PoljeZBesedilom 1364">
          <a:extLst>
            <a:ext uri="{FF2B5EF4-FFF2-40B4-BE49-F238E27FC236}">
              <a16:creationId xmlns:a16="http://schemas.microsoft.com/office/drawing/2014/main" id="{00000000-0008-0000-0200-000055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66" name="PoljeZBesedilom 2">
          <a:extLst>
            <a:ext uri="{FF2B5EF4-FFF2-40B4-BE49-F238E27FC236}">
              <a16:creationId xmlns:a16="http://schemas.microsoft.com/office/drawing/2014/main" id="{00000000-0008-0000-0200-000056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67" name="PoljeZBesedilom 2">
          <a:extLst>
            <a:ext uri="{FF2B5EF4-FFF2-40B4-BE49-F238E27FC236}">
              <a16:creationId xmlns:a16="http://schemas.microsoft.com/office/drawing/2014/main" id="{00000000-0008-0000-0200-000057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68" name="PoljeZBesedilom 2">
          <a:extLst>
            <a:ext uri="{FF2B5EF4-FFF2-40B4-BE49-F238E27FC236}">
              <a16:creationId xmlns:a16="http://schemas.microsoft.com/office/drawing/2014/main" id="{00000000-0008-0000-0200-000058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1369" name="PoljeZBesedilom 2">
          <a:extLst>
            <a:ext uri="{FF2B5EF4-FFF2-40B4-BE49-F238E27FC236}">
              <a16:creationId xmlns:a16="http://schemas.microsoft.com/office/drawing/2014/main" id="{00000000-0008-0000-0200-000059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70" name="PoljeZBesedilom 2">
          <a:extLst>
            <a:ext uri="{FF2B5EF4-FFF2-40B4-BE49-F238E27FC236}">
              <a16:creationId xmlns:a16="http://schemas.microsoft.com/office/drawing/2014/main" id="{00000000-0008-0000-0200-00005A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71" name="PoljeZBesedilom 1370">
          <a:extLst>
            <a:ext uri="{FF2B5EF4-FFF2-40B4-BE49-F238E27FC236}">
              <a16:creationId xmlns:a16="http://schemas.microsoft.com/office/drawing/2014/main" id="{00000000-0008-0000-0200-00005B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72" name="PoljeZBesedilom 2">
          <a:extLst>
            <a:ext uri="{FF2B5EF4-FFF2-40B4-BE49-F238E27FC236}">
              <a16:creationId xmlns:a16="http://schemas.microsoft.com/office/drawing/2014/main" id="{00000000-0008-0000-0200-00005C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73" name="PoljeZBesedilom 2">
          <a:extLst>
            <a:ext uri="{FF2B5EF4-FFF2-40B4-BE49-F238E27FC236}">
              <a16:creationId xmlns:a16="http://schemas.microsoft.com/office/drawing/2014/main" id="{00000000-0008-0000-0200-00005D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74" name="PoljeZBesedilom 2">
          <a:extLst>
            <a:ext uri="{FF2B5EF4-FFF2-40B4-BE49-F238E27FC236}">
              <a16:creationId xmlns:a16="http://schemas.microsoft.com/office/drawing/2014/main" id="{00000000-0008-0000-0200-00005E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75" name="PoljeZBesedilom 2">
          <a:extLst>
            <a:ext uri="{FF2B5EF4-FFF2-40B4-BE49-F238E27FC236}">
              <a16:creationId xmlns:a16="http://schemas.microsoft.com/office/drawing/2014/main" id="{00000000-0008-0000-0200-00005F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76" name="PoljeZBesedilom 1375">
          <a:extLst>
            <a:ext uri="{FF2B5EF4-FFF2-40B4-BE49-F238E27FC236}">
              <a16:creationId xmlns:a16="http://schemas.microsoft.com/office/drawing/2014/main" id="{00000000-0008-0000-0200-000060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77" name="PoljeZBesedilom 2">
          <a:extLst>
            <a:ext uri="{FF2B5EF4-FFF2-40B4-BE49-F238E27FC236}">
              <a16:creationId xmlns:a16="http://schemas.microsoft.com/office/drawing/2014/main" id="{00000000-0008-0000-0200-000061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78" name="PoljeZBesedilom 2">
          <a:extLst>
            <a:ext uri="{FF2B5EF4-FFF2-40B4-BE49-F238E27FC236}">
              <a16:creationId xmlns:a16="http://schemas.microsoft.com/office/drawing/2014/main" id="{00000000-0008-0000-0200-000062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79" name="PoljeZBesedilom 2">
          <a:extLst>
            <a:ext uri="{FF2B5EF4-FFF2-40B4-BE49-F238E27FC236}">
              <a16:creationId xmlns:a16="http://schemas.microsoft.com/office/drawing/2014/main" id="{00000000-0008-0000-0200-000063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80" name="PoljeZBesedilom 2">
          <a:extLst>
            <a:ext uri="{FF2B5EF4-FFF2-40B4-BE49-F238E27FC236}">
              <a16:creationId xmlns:a16="http://schemas.microsoft.com/office/drawing/2014/main" id="{00000000-0008-0000-0200-000064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81" name="PoljeZBesedilom 2">
          <a:extLst>
            <a:ext uri="{FF2B5EF4-FFF2-40B4-BE49-F238E27FC236}">
              <a16:creationId xmlns:a16="http://schemas.microsoft.com/office/drawing/2014/main" id="{00000000-0008-0000-0200-000065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82" name="PoljeZBesedilom 1381">
          <a:extLst>
            <a:ext uri="{FF2B5EF4-FFF2-40B4-BE49-F238E27FC236}">
              <a16:creationId xmlns:a16="http://schemas.microsoft.com/office/drawing/2014/main" id="{00000000-0008-0000-0200-000066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83" name="PoljeZBesedilom 2">
          <a:extLst>
            <a:ext uri="{FF2B5EF4-FFF2-40B4-BE49-F238E27FC236}">
              <a16:creationId xmlns:a16="http://schemas.microsoft.com/office/drawing/2014/main" id="{00000000-0008-0000-0200-000067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84" name="PoljeZBesedilom 2">
          <a:extLst>
            <a:ext uri="{FF2B5EF4-FFF2-40B4-BE49-F238E27FC236}">
              <a16:creationId xmlns:a16="http://schemas.microsoft.com/office/drawing/2014/main" id="{00000000-0008-0000-0200-000068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85" name="PoljeZBesedilom 2">
          <a:extLst>
            <a:ext uri="{FF2B5EF4-FFF2-40B4-BE49-F238E27FC236}">
              <a16:creationId xmlns:a16="http://schemas.microsoft.com/office/drawing/2014/main" id="{00000000-0008-0000-0200-000069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386" name="PoljeZBesedilom 2">
          <a:extLst>
            <a:ext uri="{FF2B5EF4-FFF2-40B4-BE49-F238E27FC236}">
              <a16:creationId xmlns:a16="http://schemas.microsoft.com/office/drawing/2014/main" id="{00000000-0008-0000-0200-00006A05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87" name="PoljeZBesedilom 1386">
          <a:extLst>
            <a:ext uri="{FF2B5EF4-FFF2-40B4-BE49-F238E27FC236}">
              <a16:creationId xmlns:a16="http://schemas.microsoft.com/office/drawing/2014/main" id="{00000000-0008-0000-0200-00006B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88" name="PoljeZBesedilom 2">
          <a:extLst>
            <a:ext uri="{FF2B5EF4-FFF2-40B4-BE49-F238E27FC236}">
              <a16:creationId xmlns:a16="http://schemas.microsoft.com/office/drawing/2014/main" id="{00000000-0008-0000-0200-00006C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89" name="PoljeZBesedilom 2">
          <a:extLst>
            <a:ext uri="{FF2B5EF4-FFF2-40B4-BE49-F238E27FC236}">
              <a16:creationId xmlns:a16="http://schemas.microsoft.com/office/drawing/2014/main" id="{00000000-0008-0000-0200-00006D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90" name="PoljeZBesedilom 2">
          <a:extLst>
            <a:ext uri="{FF2B5EF4-FFF2-40B4-BE49-F238E27FC236}">
              <a16:creationId xmlns:a16="http://schemas.microsoft.com/office/drawing/2014/main" id="{00000000-0008-0000-0200-00006E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1391" name="PoljeZBesedilom 2">
          <a:extLst>
            <a:ext uri="{FF2B5EF4-FFF2-40B4-BE49-F238E27FC236}">
              <a16:creationId xmlns:a16="http://schemas.microsoft.com/office/drawing/2014/main" id="{00000000-0008-0000-0200-00006F05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392" name="PoljeZBesedilom 2">
          <a:extLst>
            <a:ext uri="{FF2B5EF4-FFF2-40B4-BE49-F238E27FC236}">
              <a16:creationId xmlns:a16="http://schemas.microsoft.com/office/drawing/2014/main" id="{00000000-0008-0000-0200-000070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393" name="PoljeZBesedilom 1392">
          <a:extLst>
            <a:ext uri="{FF2B5EF4-FFF2-40B4-BE49-F238E27FC236}">
              <a16:creationId xmlns:a16="http://schemas.microsoft.com/office/drawing/2014/main" id="{00000000-0008-0000-0200-000071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394" name="PoljeZBesedilom 2">
          <a:extLst>
            <a:ext uri="{FF2B5EF4-FFF2-40B4-BE49-F238E27FC236}">
              <a16:creationId xmlns:a16="http://schemas.microsoft.com/office/drawing/2014/main" id="{00000000-0008-0000-0200-000072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395" name="PoljeZBesedilom 2">
          <a:extLst>
            <a:ext uri="{FF2B5EF4-FFF2-40B4-BE49-F238E27FC236}">
              <a16:creationId xmlns:a16="http://schemas.microsoft.com/office/drawing/2014/main" id="{00000000-0008-0000-0200-000073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396" name="PoljeZBesedilom 2">
          <a:extLst>
            <a:ext uri="{FF2B5EF4-FFF2-40B4-BE49-F238E27FC236}">
              <a16:creationId xmlns:a16="http://schemas.microsoft.com/office/drawing/2014/main" id="{00000000-0008-0000-0200-000074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397" name="PoljeZBesedilom 2">
          <a:extLst>
            <a:ext uri="{FF2B5EF4-FFF2-40B4-BE49-F238E27FC236}">
              <a16:creationId xmlns:a16="http://schemas.microsoft.com/office/drawing/2014/main" id="{00000000-0008-0000-0200-000075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398" name="PoljeZBesedilom 2">
          <a:extLst>
            <a:ext uri="{FF2B5EF4-FFF2-40B4-BE49-F238E27FC236}">
              <a16:creationId xmlns:a16="http://schemas.microsoft.com/office/drawing/2014/main" id="{00000000-0008-0000-0200-000076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399" name="PoljeZBesedilom 1398">
          <a:extLst>
            <a:ext uri="{FF2B5EF4-FFF2-40B4-BE49-F238E27FC236}">
              <a16:creationId xmlns:a16="http://schemas.microsoft.com/office/drawing/2014/main" id="{00000000-0008-0000-0200-000077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00" name="PoljeZBesedilom 2">
          <a:extLst>
            <a:ext uri="{FF2B5EF4-FFF2-40B4-BE49-F238E27FC236}">
              <a16:creationId xmlns:a16="http://schemas.microsoft.com/office/drawing/2014/main" id="{00000000-0008-0000-0200-000078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01" name="PoljeZBesedilom 2">
          <a:extLst>
            <a:ext uri="{FF2B5EF4-FFF2-40B4-BE49-F238E27FC236}">
              <a16:creationId xmlns:a16="http://schemas.microsoft.com/office/drawing/2014/main" id="{00000000-0008-0000-0200-000079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02" name="PoljeZBesedilom 2">
          <a:extLst>
            <a:ext uri="{FF2B5EF4-FFF2-40B4-BE49-F238E27FC236}">
              <a16:creationId xmlns:a16="http://schemas.microsoft.com/office/drawing/2014/main" id="{00000000-0008-0000-0200-00007A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03" name="PoljeZBesedilom 2">
          <a:extLst>
            <a:ext uri="{FF2B5EF4-FFF2-40B4-BE49-F238E27FC236}">
              <a16:creationId xmlns:a16="http://schemas.microsoft.com/office/drawing/2014/main" id="{00000000-0008-0000-0200-00007B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04" name="PoljeZBesedilom 2">
          <a:extLst>
            <a:ext uri="{FF2B5EF4-FFF2-40B4-BE49-F238E27FC236}">
              <a16:creationId xmlns:a16="http://schemas.microsoft.com/office/drawing/2014/main" id="{00000000-0008-0000-0200-00007C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05" name="PoljeZBesedilom 1404">
          <a:extLst>
            <a:ext uri="{FF2B5EF4-FFF2-40B4-BE49-F238E27FC236}">
              <a16:creationId xmlns:a16="http://schemas.microsoft.com/office/drawing/2014/main" id="{00000000-0008-0000-0200-00007D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06" name="PoljeZBesedilom 2">
          <a:extLst>
            <a:ext uri="{FF2B5EF4-FFF2-40B4-BE49-F238E27FC236}">
              <a16:creationId xmlns:a16="http://schemas.microsoft.com/office/drawing/2014/main" id="{00000000-0008-0000-0200-00007E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07" name="PoljeZBesedilom 2">
          <a:extLst>
            <a:ext uri="{FF2B5EF4-FFF2-40B4-BE49-F238E27FC236}">
              <a16:creationId xmlns:a16="http://schemas.microsoft.com/office/drawing/2014/main" id="{00000000-0008-0000-0200-00007F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08" name="PoljeZBesedilom 2">
          <a:extLst>
            <a:ext uri="{FF2B5EF4-FFF2-40B4-BE49-F238E27FC236}">
              <a16:creationId xmlns:a16="http://schemas.microsoft.com/office/drawing/2014/main" id="{00000000-0008-0000-0200-000080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09" name="PoljeZBesedilom 2">
          <a:extLst>
            <a:ext uri="{FF2B5EF4-FFF2-40B4-BE49-F238E27FC236}">
              <a16:creationId xmlns:a16="http://schemas.microsoft.com/office/drawing/2014/main" id="{00000000-0008-0000-0200-000081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10" name="PoljeZBesedilom 2">
          <a:extLst>
            <a:ext uri="{FF2B5EF4-FFF2-40B4-BE49-F238E27FC236}">
              <a16:creationId xmlns:a16="http://schemas.microsoft.com/office/drawing/2014/main" id="{00000000-0008-0000-0200-000082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11" name="PoljeZBesedilom 1410">
          <a:extLst>
            <a:ext uri="{FF2B5EF4-FFF2-40B4-BE49-F238E27FC236}">
              <a16:creationId xmlns:a16="http://schemas.microsoft.com/office/drawing/2014/main" id="{00000000-0008-0000-0200-000083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12" name="PoljeZBesedilom 2">
          <a:extLst>
            <a:ext uri="{FF2B5EF4-FFF2-40B4-BE49-F238E27FC236}">
              <a16:creationId xmlns:a16="http://schemas.microsoft.com/office/drawing/2014/main" id="{00000000-0008-0000-0200-000084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13" name="PoljeZBesedilom 2">
          <a:extLst>
            <a:ext uri="{FF2B5EF4-FFF2-40B4-BE49-F238E27FC236}">
              <a16:creationId xmlns:a16="http://schemas.microsoft.com/office/drawing/2014/main" id="{00000000-0008-0000-0200-000085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14" name="PoljeZBesedilom 2">
          <a:extLst>
            <a:ext uri="{FF2B5EF4-FFF2-40B4-BE49-F238E27FC236}">
              <a16:creationId xmlns:a16="http://schemas.microsoft.com/office/drawing/2014/main" id="{00000000-0008-0000-0200-000086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15" name="PoljeZBesedilom 2">
          <a:extLst>
            <a:ext uri="{FF2B5EF4-FFF2-40B4-BE49-F238E27FC236}">
              <a16:creationId xmlns:a16="http://schemas.microsoft.com/office/drawing/2014/main" id="{00000000-0008-0000-0200-000087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16" name="PoljeZBesedilom 2">
          <a:extLst>
            <a:ext uri="{FF2B5EF4-FFF2-40B4-BE49-F238E27FC236}">
              <a16:creationId xmlns:a16="http://schemas.microsoft.com/office/drawing/2014/main" id="{00000000-0008-0000-0200-000088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17" name="PoljeZBesedilom 1416">
          <a:extLst>
            <a:ext uri="{FF2B5EF4-FFF2-40B4-BE49-F238E27FC236}">
              <a16:creationId xmlns:a16="http://schemas.microsoft.com/office/drawing/2014/main" id="{00000000-0008-0000-0200-000089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18" name="PoljeZBesedilom 2">
          <a:extLst>
            <a:ext uri="{FF2B5EF4-FFF2-40B4-BE49-F238E27FC236}">
              <a16:creationId xmlns:a16="http://schemas.microsoft.com/office/drawing/2014/main" id="{00000000-0008-0000-0200-00008A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19" name="PoljeZBesedilom 2">
          <a:extLst>
            <a:ext uri="{FF2B5EF4-FFF2-40B4-BE49-F238E27FC236}">
              <a16:creationId xmlns:a16="http://schemas.microsoft.com/office/drawing/2014/main" id="{00000000-0008-0000-0200-00008B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20" name="PoljeZBesedilom 2">
          <a:extLst>
            <a:ext uri="{FF2B5EF4-FFF2-40B4-BE49-F238E27FC236}">
              <a16:creationId xmlns:a16="http://schemas.microsoft.com/office/drawing/2014/main" id="{00000000-0008-0000-0200-00008C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21" name="PoljeZBesedilom 2">
          <a:extLst>
            <a:ext uri="{FF2B5EF4-FFF2-40B4-BE49-F238E27FC236}">
              <a16:creationId xmlns:a16="http://schemas.microsoft.com/office/drawing/2014/main" id="{00000000-0008-0000-0200-00008D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22" name="PoljeZBesedilom 2">
          <a:extLst>
            <a:ext uri="{FF2B5EF4-FFF2-40B4-BE49-F238E27FC236}">
              <a16:creationId xmlns:a16="http://schemas.microsoft.com/office/drawing/2014/main" id="{00000000-0008-0000-0200-00008E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23" name="PoljeZBesedilom 1422">
          <a:extLst>
            <a:ext uri="{FF2B5EF4-FFF2-40B4-BE49-F238E27FC236}">
              <a16:creationId xmlns:a16="http://schemas.microsoft.com/office/drawing/2014/main" id="{00000000-0008-0000-0200-00008F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24" name="PoljeZBesedilom 2">
          <a:extLst>
            <a:ext uri="{FF2B5EF4-FFF2-40B4-BE49-F238E27FC236}">
              <a16:creationId xmlns:a16="http://schemas.microsoft.com/office/drawing/2014/main" id="{00000000-0008-0000-0200-000090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25" name="PoljeZBesedilom 2">
          <a:extLst>
            <a:ext uri="{FF2B5EF4-FFF2-40B4-BE49-F238E27FC236}">
              <a16:creationId xmlns:a16="http://schemas.microsoft.com/office/drawing/2014/main" id="{00000000-0008-0000-0200-000091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26" name="PoljeZBesedilom 2">
          <a:extLst>
            <a:ext uri="{FF2B5EF4-FFF2-40B4-BE49-F238E27FC236}">
              <a16:creationId xmlns:a16="http://schemas.microsoft.com/office/drawing/2014/main" id="{00000000-0008-0000-0200-000092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27" name="PoljeZBesedilom 2">
          <a:extLst>
            <a:ext uri="{FF2B5EF4-FFF2-40B4-BE49-F238E27FC236}">
              <a16:creationId xmlns:a16="http://schemas.microsoft.com/office/drawing/2014/main" id="{00000000-0008-0000-0200-000093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28" name="PoljeZBesedilom 2">
          <a:extLst>
            <a:ext uri="{FF2B5EF4-FFF2-40B4-BE49-F238E27FC236}">
              <a16:creationId xmlns:a16="http://schemas.microsoft.com/office/drawing/2014/main" id="{00000000-0008-0000-0200-000094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29" name="PoljeZBesedilom 1428">
          <a:extLst>
            <a:ext uri="{FF2B5EF4-FFF2-40B4-BE49-F238E27FC236}">
              <a16:creationId xmlns:a16="http://schemas.microsoft.com/office/drawing/2014/main" id="{00000000-0008-0000-0200-000095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30" name="PoljeZBesedilom 2">
          <a:extLst>
            <a:ext uri="{FF2B5EF4-FFF2-40B4-BE49-F238E27FC236}">
              <a16:creationId xmlns:a16="http://schemas.microsoft.com/office/drawing/2014/main" id="{00000000-0008-0000-0200-000096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31" name="PoljeZBesedilom 2">
          <a:extLst>
            <a:ext uri="{FF2B5EF4-FFF2-40B4-BE49-F238E27FC236}">
              <a16:creationId xmlns:a16="http://schemas.microsoft.com/office/drawing/2014/main" id="{00000000-0008-0000-0200-000097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32" name="PoljeZBesedilom 2">
          <a:extLst>
            <a:ext uri="{FF2B5EF4-FFF2-40B4-BE49-F238E27FC236}">
              <a16:creationId xmlns:a16="http://schemas.microsoft.com/office/drawing/2014/main" id="{00000000-0008-0000-0200-000098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33" name="PoljeZBesedilom 2">
          <a:extLst>
            <a:ext uri="{FF2B5EF4-FFF2-40B4-BE49-F238E27FC236}">
              <a16:creationId xmlns:a16="http://schemas.microsoft.com/office/drawing/2014/main" id="{00000000-0008-0000-0200-000099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34" name="PoljeZBesedilom 2">
          <a:extLst>
            <a:ext uri="{FF2B5EF4-FFF2-40B4-BE49-F238E27FC236}">
              <a16:creationId xmlns:a16="http://schemas.microsoft.com/office/drawing/2014/main" id="{00000000-0008-0000-0200-00009A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35" name="PoljeZBesedilom 1434">
          <a:extLst>
            <a:ext uri="{FF2B5EF4-FFF2-40B4-BE49-F238E27FC236}">
              <a16:creationId xmlns:a16="http://schemas.microsoft.com/office/drawing/2014/main" id="{00000000-0008-0000-0200-00009B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36" name="PoljeZBesedilom 2">
          <a:extLst>
            <a:ext uri="{FF2B5EF4-FFF2-40B4-BE49-F238E27FC236}">
              <a16:creationId xmlns:a16="http://schemas.microsoft.com/office/drawing/2014/main" id="{00000000-0008-0000-0200-00009C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37" name="PoljeZBesedilom 2">
          <a:extLst>
            <a:ext uri="{FF2B5EF4-FFF2-40B4-BE49-F238E27FC236}">
              <a16:creationId xmlns:a16="http://schemas.microsoft.com/office/drawing/2014/main" id="{00000000-0008-0000-0200-00009D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38" name="PoljeZBesedilom 2">
          <a:extLst>
            <a:ext uri="{FF2B5EF4-FFF2-40B4-BE49-F238E27FC236}">
              <a16:creationId xmlns:a16="http://schemas.microsoft.com/office/drawing/2014/main" id="{00000000-0008-0000-0200-00009E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39" name="PoljeZBesedilom 2">
          <a:extLst>
            <a:ext uri="{FF2B5EF4-FFF2-40B4-BE49-F238E27FC236}">
              <a16:creationId xmlns:a16="http://schemas.microsoft.com/office/drawing/2014/main" id="{00000000-0008-0000-0200-00009F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737</xdr:row>
      <xdr:rowOff>0</xdr:rowOff>
    </xdr:from>
    <xdr:ext cx="184731" cy="274009"/>
    <xdr:sp macro="" textlink="">
      <xdr:nvSpPr>
        <xdr:cNvPr id="1440" name="PoljeZBesedilom 1439">
          <a:extLst>
            <a:ext uri="{FF2B5EF4-FFF2-40B4-BE49-F238E27FC236}">
              <a16:creationId xmlns:a16="http://schemas.microsoft.com/office/drawing/2014/main" id="{00000000-0008-0000-0200-0000A005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737</xdr:row>
      <xdr:rowOff>0</xdr:rowOff>
    </xdr:from>
    <xdr:ext cx="184731" cy="274009"/>
    <xdr:sp macro="" textlink="">
      <xdr:nvSpPr>
        <xdr:cNvPr id="1441" name="PoljeZBesedilom 2">
          <a:extLst>
            <a:ext uri="{FF2B5EF4-FFF2-40B4-BE49-F238E27FC236}">
              <a16:creationId xmlns:a16="http://schemas.microsoft.com/office/drawing/2014/main" id="{00000000-0008-0000-0200-0000A105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737</xdr:row>
      <xdr:rowOff>0</xdr:rowOff>
    </xdr:from>
    <xdr:ext cx="184731" cy="274009"/>
    <xdr:sp macro="" textlink="">
      <xdr:nvSpPr>
        <xdr:cNvPr id="1442" name="PoljeZBesedilom 2">
          <a:extLst>
            <a:ext uri="{FF2B5EF4-FFF2-40B4-BE49-F238E27FC236}">
              <a16:creationId xmlns:a16="http://schemas.microsoft.com/office/drawing/2014/main" id="{00000000-0008-0000-0200-0000A205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737</xdr:row>
      <xdr:rowOff>0</xdr:rowOff>
    </xdr:from>
    <xdr:ext cx="184731" cy="274009"/>
    <xdr:sp macro="" textlink="">
      <xdr:nvSpPr>
        <xdr:cNvPr id="1443" name="PoljeZBesedilom 2">
          <a:extLst>
            <a:ext uri="{FF2B5EF4-FFF2-40B4-BE49-F238E27FC236}">
              <a16:creationId xmlns:a16="http://schemas.microsoft.com/office/drawing/2014/main" id="{00000000-0008-0000-0200-0000A305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737</xdr:row>
      <xdr:rowOff>0</xdr:rowOff>
    </xdr:from>
    <xdr:ext cx="184731" cy="274009"/>
    <xdr:sp macro="" textlink="">
      <xdr:nvSpPr>
        <xdr:cNvPr id="1444" name="PoljeZBesedilom 2">
          <a:extLst>
            <a:ext uri="{FF2B5EF4-FFF2-40B4-BE49-F238E27FC236}">
              <a16:creationId xmlns:a16="http://schemas.microsoft.com/office/drawing/2014/main" id="{00000000-0008-0000-0200-0000A405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45" name="PoljeZBesedilom 2">
          <a:extLst>
            <a:ext uri="{FF2B5EF4-FFF2-40B4-BE49-F238E27FC236}">
              <a16:creationId xmlns:a16="http://schemas.microsoft.com/office/drawing/2014/main" id="{00000000-0008-0000-0200-0000A5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46" name="PoljeZBesedilom 1445">
          <a:extLst>
            <a:ext uri="{FF2B5EF4-FFF2-40B4-BE49-F238E27FC236}">
              <a16:creationId xmlns:a16="http://schemas.microsoft.com/office/drawing/2014/main" id="{00000000-0008-0000-0200-0000A6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47" name="PoljeZBesedilom 2">
          <a:extLst>
            <a:ext uri="{FF2B5EF4-FFF2-40B4-BE49-F238E27FC236}">
              <a16:creationId xmlns:a16="http://schemas.microsoft.com/office/drawing/2014/main" id="{00000000-0008-0000-0200-0000A7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48" name="PoljeZBesedilom 2">
          <a:extLst>
            <a:ext uri="{FF2B5EF4-FFF2-40B4-BE49-F238E27FC236}">
              <a16:creationId xmlns:a16="http://schemas.microsoft.com/office/drawing/2014/main" id="{00000000-0008-0000-0200-0000A8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49" name="PoljeZBesedilom 2">
          <a:extLst>
            <a:ext uri="{FF2B5EF4-FFF2-40B4-BE49-F238E27FC236}">
              <a16:creationId xmlns:a16="http://schemas.microsoft.com/office/drawing/2014/main" id="{00000000-0008-0000-0200-0000A9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50" name="PoljeZBesedilom 2">
          <a:extLst>
            <a:ext uri="{FF2B5EF4-FFF2-40B4-BE49-F238E27FC236}">
              <a16:creationId xmlns:a16="http://schemas.microsoft.com/office/drawing/2014/main" id="{00000000-0008-0000-0200-0000AA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51" name="PoljeZBesedilom 2">
          <a:extLst>
            <a:ext uri="{FF2B5EF4-FFF2-40B4-BE49-F238E27FC236}">
              <a16:creationId xmlns:a16="http://schemas.microsoft.com/office/drawing/2014/main" id="{00000000-0008-0000-0200-0000AB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52" name="PoljeZBesedilom 1451">
          <a:extLst>
            <a:ext uri="{FF2B5EF4-FFF2-40B4-BE49-F238E27FC236}">
              <a16:creationId xmlns:a16="http://schemas.microsoft.com/office/drawing/2014/main" id="{00000000-0008-0000-0200-0000AC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53" name="PoljeZBesedilom 2">
          <a:extLst>
            <a:ext uri="{FF2B5EF4-FFF2-40B4-BE49-F238E27FC236}">
              <a16:creationId xmlns:a16="http://schemas.microsoft.com/office/drawing/2014/main" id="{00000000-0008-0000-0200-0000AD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54" name="PoljeZBesedilom 2">
          <a:extLst>
            <a:ext uri="{FF2B5EF4-FFF2-40B4-BE49-F238E27FC236}">
              <a16:creationId xmlns:a16="http://schemas.microsoft.com/office/drawing/2014/main" id="{00000000-0008-0000-0200-0000AE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55" name="PoljeZBesedilom 2">
          <a:extLst>
            <a:ext uri="{FF2B5EF4-FFF2-40B4-BE49-F238E27FC236}">
              <a16:creationId xmlns:a16="http://schemas.microsoft.com/office/drawing/2014/main" id="{00000000-0008-0000-0200-0000AF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711</xdr:row>
      <xdr:rowOff>0</xdr:rowOff>
    </xdr:from>
    <xdr:ext cx="184731" cy="264560"/>
    <xdr:sp macro="" textlink="">
      <xdr:nvSpPr>
        <xdr:cNvPr id="1456" name="PoljeZBesedilom 2">
          <a:extLst>
            <a:ext uri="{FF2B5EF4-FFF2-40B4-BE49-F238E27FC236}">
              <a16:creationId xmlns:a16="http://schemas.microsoft.com/office/drawing/2014/main" id="{00000000-0008-0000-0200-0000B0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57" name="PoljeZBesedilom 2">
          <a:extLst>
            <a:ext uri="{FF2B5EF4-FFF2-40B4-BE49-F238E27FC236}">
              <a16:creationId xmlns:a16="http://schemas.microsoft.com/office/drawing/2014/main" id="{00000000-0008-0000-0200-0000B1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58" name="PoljeZBesedilom 1457">
          <a:extLst>
            <a:ext uri="{FF2B5EF4-FFF2-40B4-BE49-F238E27FC236}">
              <a16:creationId xmlns:a16="http://schemas.microsoft.com/office/drawing/2014/main" id="{00000000-0008-0000-0200-0000B2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59" name="PoljeZBesedilom 2">
          <a:extLst>
            <a:ext uri="{FF2B5EF4-FFF2-40B4-BE49-F238E27FC236}">
              <a16:creationId xmlns:a16="http://schemas.microsoft.com/office/drawing/2014/main" id="{00000000-0008-0000-0200-0000B3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60" name="PoljeZBesedilom 2">
          <a:extLst>
            <a:ext uri="{FF2B5EF4-FFF2-40B4-BE49-F238E27FC236}">
              <a16:creationId xmlns:a16="http://schemas.microsoft.com/office/drawing/2014/main" id="{00000000-0008-0000-0200-0000B4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61" name="PoljeZBesedilom 2">
          <a:extLst>
            <a:ext uri="{FF2B5EF4-FFF2-40B4-BE49-F238E27FC236}">
              <a16:creationId xmlns:a16="http://schemas.microsoft.com/office/drawing/2014/main" id="{00000000-0008-0000-0200-0000B5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721</xdr:row>
      <xdr:rowOff>0</xdr:rowOff>
    </xdr:from>
    <xdr:ext cx="184731" cy="264560"/>
    <xdr:sp macro="" textlink="">
      <xdr:nvSpPr>
        <xdr:cNvPr id="1462" name="PoljeZBesedilom 2">
          <a:extLst>
            <a:ext uri="{FF2B5EF4-FFF2-40B4-BE49-F238E27FC236}">
              <a16:creationId xmlns:a16="http://schemas.microsoft.com/office/drawing/2014/main" id="{00000000-0008-0000-0200-0000B6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63" name="PoljeZBesedilom 2">
          <a:extLst>
            <a:ext uri="{FF2B5EF4-FFF2-40B4-BE49-F238E27FC236}">
              <a16:creationId xmlns:a16="http://schemas.microsoft.com/office/drawing/2014/main" id="{00000000-0008-0000-0200-0000B7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64" name="PoljeZBesedilom 1463">
          <a:extLst>
            <a:ext uri="{FF2B5EF4-FFF2-40B4-BE49-F238E27FC236}">
              <a16:creationId xmlns:a16="http://schemas.microsoft.com/office/drawing/2014/main" id="{00000000-0008-0000-0200-0000B8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65" name="PoljeZBesedilom 2">
          <a:extLst>
            <a:ext uri="{FF2B5EF4-FFF2-40B4-BE49-F238E27FC236}">
              <a16:creationId xmlns:a16="http://schemas.microsoft.com/office/drawing/2014/main" id="{00000000-0008-0000-0200-0000B9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66" name="PoljeZBesedilom 2">
          <a:extLst>
            <a:ext uri="{FF2B5EF4-FFF2-40B4-BE49-F238E27FC236}">
              <a16:creationId xmlns:a16="http://schemas.microsoft.com/office/drawing/2014/main" id="{00000000-0008-0000-0200-0000BA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67" name="PoljeZBesedilom 2">
          <a:extLst>
            <a:ext uri="{FF2B5EF4-FFF2-40B4-BE49-F238E27FC236}">
              <a16:creationId xmlns:a16="http://schemas.microsoft.com/office/drawing/2014/main" id="{00000000-0008-0000-0200-0000BB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720</xdr:row>
      <xdr:rowOff>0</xdr:rowOff>
    </xdr:from>
    <xdr:ext cx="184731" cy="264560"/>
    <xdr:sp macro="" textlink="">
      <xdr:nvSpPr>
        <xdr:cNvPr id="1468" name="PoljeZBesedilom 2">
          <a:extLst>
            <a:ext uri="{FF2B5EF4-FFF2-40B4-BE49-F238E27FC236}">
              <a16:creationId xmlns:a16="http://schemas.microsoft.com/office/drawing/2014/main" id="{00000000-0008-0000-0200-0000BC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69" name="PoljeZBesedilom 2">
          <a:extLst>
            <a:ext uri="{FF2B5EF4-FFF2-40B4-BE49-F238E27FC236}">
              <a16:creationId xmlns:a16="http://schemas.microsoft.com/office/drawing/2014/main" id="{00000000-0008-0000-0200-0000BD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70" name="PoljeZBesedilom 1469">
          <a:extLst>
            <a:ext uri="{FF2B5EF4-FFF2-40B4-BE49-F238E27FC236}">
              <a16:creationId xmlns:a16="http://schemas.microsoft.com/office/drawing/2014/main" id="{00000000-0008-0000-0200-0000BE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71" name="PoljeZBesedilom 2">
          <a:extLst>
            <a:ext uri="{FF2B5EF4-FFF2-40B4-BE49-F238E27FC236}">
              <a16:creationId xmlns:a16="http://schemas.microsoft.com/office/drawing/2014/main" id="{00000000-0008-0000-0200-0000BF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72" name="PoljeZBesedilom 2">
          <a:extLst>
            <a:ext uri="{FF2B5EF4-FFF2-40B4-BE49-F238E27FC236}">
              <a16:creationId xmlns:a16="http://schemas.microsoft.com/office/drawing/2014/main" id="{00000000-0008-0000-0200-0000C0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73" name="PoljeZBesedilom 2">
          <a:extLst>
            <a:ext uri="{FF2B5EF4-FFF2-40B4-BE49-F238E27FC236}">
              <a16:creationId xmlns:a16="http://schemas.microsoft.com/office/drawing/2014/main" id="{00000000-0008-0000-0200-0000C1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74" name="PoljeZBesedilom 2">
          <a:extLst>
            <a:ext uri="{FF2B5EF4-FFF2-40B4-BE49-F238E27FC236}">
              <a16:creationId xmlns:a16="http://schemas.microsoft.com/office/drawing/2014/main" id="{00000000-0008-0000-0200-0000C2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75" name="PoljeZBesedilom 2">
          <a:extLst>
            <a:ext uri="{FF2B5EF4-FFF2-40B4-BE49-F238E27FC236}">
              <a16:creationId xmlns:a16="http://schemas.microsoft.com/office/drawing/2014/main" id="{00000000-0008-0000-0200-0000C3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76" name="PoljeZBesedilom 1475">
          <a:extLst>
            <a:ext uri="{FF2B5EF4-FFF2-40B4-BE49-F238E27FC236}">
              <a16:creationId xmlns:a16="http://schemas.microsoft.com/office/drawing/2014/main" id="{00000000-0008-0000-0200-0000C4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77" name="PoljeZBesedilom 2">
          <a:extLst>
            <a:ext uri="{FF2B5EF4-FFF2-40B4-BE49-F238E27FC236}">
              <a16:creationId xmlns:a16="http://schemas.microsoft.com/office/drawing/2014/main" id="{00000000-0008-0000-0200-0000C5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78" name="PoljeZBesedilom 2">
          <a:extLst>
            <a:ext uri="{FF2B5EF4-FFF2-40B4-BE49-F238E27FC236}">
              <a16:creationId xmlns:a16="http://schemas.microsoft.com/office/drawing/2014/main" id="{00000000-0008-0000-0200-0000C6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79" name="PoljeZBesedilom 2">
          <a:extLst>
            <a:ext uri="{FF2B5EF4-FFF2-40B4-BE49-F238E27FC236}">
              <a16:creationId xmlns:a16="http://schemas.microsoft.com/office/drawing/2014/main" id="{00000000-0008-0000-0200-0000C7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735</xdr:row>
      <xdr:rowOff>0</xdr:rowOff>
    </xdr:from>
    <xdr:ext cx="184731" cy="264560"/>
    <xdr:sp macro="" textlink="">
      <xdr:nvSpPr>
        <xdr:cNvPr id="1480" name="PoljeZBesedilom 2">
          <a:extLst>
            <a:ext uri="{FF2B5EF4-FFF2-40B4-BE49-F238E27FC236}">
              <a16:creationId xmlns:a16="http://schemas.microsoft.com/office/drawing/2014/main" id="{00000000-0008-0000-0200-0000C805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81" name="PoljeZBesedilom 2">
          <a:extLst>
            <a:ext uri="{FF2B5EF4-FFF2-40B4-BE49-F238E27FC236}">
              <a16:creationId xmlns:a16="http://schemas.microsoft.com/office/drawing/2014/main" id="{00000000-0008-0000-0200-0000C9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82" name="PoljeZBesedilom 1481">
          <a:extLst>
            <a:ext uri="{FF2B5EF4-FFF2-40B4-BE49-F238E27FC236}">
              <a16:creationId xmlns:a16="http://schemas.microsoft.com/office/drawing/2014/main" id="{00000000-0008-0000-0200-0000CA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83" name="PoljeZBesedilom 2">
          <a:extLst>
            <a:ext uri="{FF2B5EF4-FFF2-40B4-BE49-F238E27FC236}">
              <a16:creationId xmlns:a16="http://schemas.microsoft.com/office/drawing/2014/main" id="{00000000-0008-0000-0200-0000CB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84" name="PoljeZBesedilom 2">
          <a:extLst>
            <a:ext uri="{FF2B5EF4-FFF2-40B4-BE49-F238E27FC236}">
              <a16:creationId xmlns:a16="http://schemas.microsoft.com/office/drawing/2014/main" id="{00000000-0008-0000-0200-0000CC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85" name="PoljeZBesedilom 2">
          <a:extLst>
            <a:ext uri="{FF2B5EF4-FFF2-40B4-BE49-F238E27FC236}">
              <a16:creationId xmlns:a16="http://schemas.microsoft.com/office/drawing/2014/main" id="{00000000-0008-0000-0200-0000CD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4560"/>
    <xdr:sp macro="" textlink="">
      <xdr:nvSpPr>
        <xdr:cNvPr id="1486" name="PoljeZBesedilom 2">
          <a:extLst>
            <a:ext uri="{FF2B5EF4-FFF2-40B4-BE49-F238E27FC236}">
              <a16:creationId xmlns:a16="http://schemas.microsoft.com/office/drawing/2014/main" id="{00000000-0008-0000-0200-0000CE05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87" name="PoljeZBesedilom 2">
          <a:extLst>
            <a:ext uri="{FF2B5EF4-FFF2-40B4-BE49-F238E27FC236}">
              <a16:creationId xmlns:a16="http://schemas.microsoft.com/office/drawing/2014/main" id="{00000000-0008-0000-0200-0000CF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88" name="PoljeZBesedilom 1487">
          <a:extLst>
            <a:ext uri="{FF2B5EF4-FFF2-40B4-BE49-F238E27FC236}">
              <a16:creationId xmlns:a16="http://schemas.microsoft.com/office/drawing/2014/main" id="{00000000-0008-0000-0200-0000D0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89" name="PoljeZBesedilom 2">
          <a:extLst>
            <a:ext uri="{FF2B5EF4-FFF2-40B4-BE49-F238E27FC236}">
              <a16:creationId xmlns:a16="http://schemas.microsoft.com/office/drawing/2014/main" id="{00000000-0008-0000-0200-0000D1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90" name="PoljeZBesedilom 2">
          <a:extLst>
            <a:ext uri="{FF2B5EF4-FFF2-40B4-BE49-F238E27FC236}">
              <a16:creationId xmlns:a16="http://schemas.microsoft.com/office/drawing/2014/main" id="{00000000-0008-0000-0200-0000D2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91" name="PoljeZBesedilom 2">
          <a:extLst>
            <a:ext uri="{FF2B5EF4-FFF2-40B4-BE49-F238E27FC236}">
              <a16:creationId xmlns:a16="http://schemas.microsoft.com/office/drawing/2014/main" id="{00000000-0008-0000-0200-0000D3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736</xdr:row>
      <xdr:rowOff>0</xdr:rowOff>
    </xdr:from>
    <xdr:ext cx="184731" cy="262950"/>
    <xdr:sp macro="" textlink="">
      <xdr:nvSpPr>
        <xdr:cNvPr id="1492" name="PoljeZBesedilom 2">
          <a:extLst>
            <a:ext uri="{FF2B5EF4-FFF2-40B4-BE49-F238E27FC236}">
              <a16:creationId xmlns:a16="http://schemas.microsoft.com/office/drawing/2014/main" id="{00000000-0008-0000-0200-0000D405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737</xdr:row>
      <xdr:rowOff>0</xdr:rowOff>
    </xdr:from>
    <xdr:ext cx="184731" cy="274009"/>
    <xdr:sp macro="" textlink="">
      <xdr:nvSpPr>
        <xdr:cNvPr id="1493" name="PoljeZBesedilom 1492">
          <a:extLst>
            <a:ext uri="{FF2B5EF4-FFF2-40B4-BE49-F238E27FC236}">
              <a16:creationId xmlns:a16="http://schemas.microsoft.com/office/drawing/2014/main" id="{00000000-0008-0000-0200-0000D505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737</xdr:row>
      <xdr:rowOff>0</xdr:rowOff>
    </xdr:from>
    <xdr:ext cx="184731" cy="274009"/>
    <xdr:sp macro="" textlink="">
      <xdr:nvSpPr>
        <xdr:cNvPr id="1494" name="PoljeZBesedilom 2">
          <a:extLst>
            <a:ext uri="{FF2B5EF4-FFF2-40B4-BE49-F238E27FC236}">
              <a16:creationId xmlns:a16="http://schemas.microsoft.com/office/drawing/2014/main" id="{00000000-0008-0000-0200-0000D605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737</xdr:row>
      <xdr:rowOff>0</xdr:rowOff>
    </xdr:from>
    <xdr:ext cx="184731" cy="274009"/>
    <xdr:sp macro="" textlink="">
      <xdr:nvSpPr>
        <xdr:cNvPr id="1495" name="PoljeZBesedilom 2">
          <a:extLst>
            <a:ext uri="{FF2B5EF4-FFF2-40B4-BE49-F238E27FC236}">
              <a16:creationId xmlns:a16="http://schemas.microsoft.com/office/drawing/2014/main" id="{00000000-0008-0000-0200-0000D705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737</xdr:row>
      <xdr:rowOff>0</xdr:rowOff>
    </xdr:from>
    <xdr:ext cx="184731" cy="274009"/>
    <xdr:sp macro="" textlink="">
      <xdr:nvSpPr>
        <xdr:cNvPr id="1496" name="PoljeZBesedilom 2">
          <a:extLst>
            <a:ext uri="{FF2B5EF4-FFF2-40B4-BE49-F238E27FC236}">
              <a16:creationId xmlns:a16="http://schemas.microsoft.com/office/drawing/2014/main" id="{00000000-0008-0000-0200-0000D805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737</xdr:row>
      <xdr:rowOff>0</xdr:rowOff>
    </xdr:from>
    <xdr:ext cx="184731" cy="274009"/>
    <xdr:sp macro="" textlink="">
      <xdr:nvSpPr>
        <xdr:cNvPr id="1497" name="PoljeZBesedilom 2">
          <a:extLst>
            <a:ext uri="{FF2B5EF4-FFF2-40B4-BE49-F238E27FC236}">
              <a16:creationId xmlns:a16="http://schemas.microsoft.com/office/drawing/2014/main" id="{00000000-0008-0000-0200-0000D905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498" name="PoljeZBesedilom 2">
          <a:extLst>
            <a:ext uri="{FF2B5EF4-FFF2-40B4-BE49-F238E27FC236}">
              <a16:creationId xmlns:a16="http://schemas.microsoft.com/office/drawing/2014/main" id="{00000000-0008-0000-0200-0000DA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499" name="PoljeZBesedilom 1498">
          <a:extLst>
            <a:ext uri="{FF2B5EF4-FFF2-40B4-BE49-F238E27FC236}">
              <a16:creationId xmlns:a16="http://schemas.microsoft.com/office/drawing/2014/main" id="{00000000-0008-0000-0200-0000DB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00" name="PoljeZBesedilom 2">
          <a:extLst>
            <a:ext uri="{FF2B5EF4-FFF2-40B4-BE49-F238E27FC236}">
              <a16:creationId xmlns:a16="http://schemas.microsoft.com/office/drawing/2014/main" id="{00000000-0008-0000-0200-0000DC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01" name="PoljeZBesedilom 2">
          <a:extLst>
            <a:ext uri="{FF2B5EF4-FFF2-40B4-BE49-F238E27FC236}">
              <a16:creationId xmlns:a16="http://schemas.microsoft.com/office/drawing/2014/main" id="{00000000-0008-0000-0200-0000DD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02" name="PoljeZBesedilom 2">
          <a:extLst>
            <a:ext uri="{FF2B5EF4-FFF2-40B4-BE49-F238E27FC236}">
              <a16:creationId xmlns:a16="http://schemas.microsoft.com/office/drawing/2014/main" id="{00000000-0008-0000-0200-0000DE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03" name="PoljeZBesedilom 2">
          <a:extLst>
            <a:ext uri="{FF2B5EF4-FFF2-40B4-BE49-F238E27FC236}">
              <a16:creationId xmlns:a16="http://schemas.microsoft.com/office/drawing/2014/main" id="{00000000-0008-0000-0200-0000DF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04" name="PoljeZBesedilom 2">
          <a:extLst>
            <a:ext uri="{FF2B5EF4-FFF2-40B4-BE49-F238E27FC236}">
              <a16:creationId xmlns:a16="http://schemas.microsoft.com/office/drawing/2014/main" id="{00000000-0008-0000-0200-0000E0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05" name="PoljeZBesedilom 1504">
          <a:extLst>
            <a:ext uri="{FF2B5EF4-FFF2-40B4-BE49-F238E27FC236}">
              <a16:creationId xmlns:a16="http://schemas.microsoft.com/office/drawing/2014/main" id="{00000000-0008-0000-0200-0000E1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06" name="PoljeZBesedilom 2">
          <a:extLst>
            <a:ext uri="{FF2B5EF4-FFF2-40B4-BE49-F238E27FC236}">
              <a16:creationId xmlns:a16="http://schemas.microsoft.com/office/drawing/2014/main" id="{00000000-0008-0000-0200-0000E2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07" name="PoljeZBesedilom 2">
          <a:extLst>
            <a:ext uri="{FF2B5EF4-FFF2-40B4-BE49-F238E27FC236}">
              <a16:creationId xmlns:a16="http://schemas.microsoft.com/office/drawing/2014/main" id="{00000000-0008-0000-0200-0000E3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08" name="PoljeZBesedilom 2">
          <a:extLst>
            <a:ext uri="{FF2B5EF4-FFF2-40B4-BE49-F238E27FC236}">
              <a16:creationId xmlns:a16="http://schemas.microsoft.com/office/drawing/2014/main" id="{00000000-0008-0000-0200-0000E4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09" name="PoljeZBesedilom 2">
          <a:extLst>
            <a:ext uri="{FF2B5EF4-FFF2-40B4-BE49-F238E27FC236}">
              <a16:creationId xmlns:a16="http://schemas.microsoft.com/office/drawing/2014/main" id="{00000000-0008-0000-0200-0000E5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10" name="PoljeZBesedilom 2">
          <a:extLst>
            <a:ext uri="{FF2B5EF4-FFF2-40B4-BE49-F238E27FC236}">
              <a16:creationId xmlns:a16="http://schemas.microsoft.com/office/drawing/2014/main" id="{00000000-0008-0000-0200-0000E6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11" name="PoljeZBesedilom 1510">
          <a:extLst>
            <a:ext uri="{FF2B5EF4-FFF2-40B4-BE49-F238E27FC236}">
              <a16:creationId xmlns:a16="http://schemas.microsoft.com/office/drawing/2014/main" id="{00000000-0008-0000-0200-0000E7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12" name="PoljeZBesedilom 2">
          <a:extLst>
            <a:ext uri="{FF2B5EF4-FFF2-40B4-BE49-F238E27FC236}">
              <a16:creationId xmlns:a16="http://schemas.microsoft.com/office/drawing/2014/main" id="{00000000-0008-0000-0200-0000E8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13" name="PoljeZBesedilom 2">
          <a:extLst>
            <a:ext uri="{FF2B5EF4-FFF2-40B4-BE49-F238E27FC236}">
              <a16:creationId xmlns:a16="http://schemas.microsoft.com/office/drawing/2014/main" id="{00000000-0008-0000-0200-0000E9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14" name="PoljeZBesedilom 2">
          <a:extLst>
            <a:ext uri="{FF2B5EF4-FFF2-40B4-BE49-F238E27FC236}">
              <a16:creationId xmlns:a16="http://schemas.microsoft.com/office/drawing/2014/main" id="{00000000-0008-0000-0200-0000EA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15" name="PoljeZBesedilom 2">
          <a:extLst>
            <a:ext uri="{FF2B5EF4-FFF2-40B4-BE49-F238E27FC236}">
              <a16:creationId xmlns:a16="http://schemas.microsoft.com/office/drawing/2014/main" id="{00000000-0008-0000-0200-0000EB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16" name="PoljeZBesedilom 2">
          <a:extLst>
            <a:ext uri="{FF2B5EF4-FFF2-40B4-BE49-F238E27FC236}">
              <a16:creationId xmlns:a16="http://schemas.microsoft.com/office/drawing/2014/main" id="{00000000-0008-0000-0200-0000EC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17" name="PoljeZBesedilom 1516">
          <a:extLst>
            <a:ext uri="{FF2B5EF4-FFF2-40B4-BE49-F238E27FC236}">
              <a16:creationId xmlns:a16="http://schemas.microsoft.com/office/drawing/2014/main" id="{00000000-0008-0000-0200-0000ED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18" name="PoljeZBesedilom 2">
          <a:extLst>
            <a:ext uri="{FF2B5EF4-FFF2-40B4-BE49-F238E27FC236}">
              <a16:creationId xmlns:a16="http://schemas.microsoft.com/office/drawing/2014/main" id="{00000000-0008-0000-0200-0000EE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19" name="PoljeZBesedilom 2">
          <a:extLst>
            <a:ext uri="{FF2B5EF4-FFF2-40B4-BE49-F238E27FC236}">
              <a16:creationId xmlns:a16="http://schemas.microsoft.com/office/drawing/2014/main" id="{00000000-0008-0000-0200-0000EF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20" name="PoljeZBesedilom 2">
          <a:extLst>
            <a:ext uri="{FF2B5EF4-FFF2-40B4-BE49-F238E27FC236}">
              <a16:creationId xmlns:a16="http://schemas.microsoft.com/office/drawing/2014/main" id="{00000000-0008-0000-0200-0000F0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732</xdr:row>
      <xdr:rowOff>0</xdr:rowOff>
    </xdr:from>
    <xdr:ext cx="184731" cy="264560"/>
    <xdr:sp macro="" textlink="">
      <xdr:nvSpPr>
        <xdr:cNvPr id="1521" name="PoljeZBesedilom 2">
          <a:extLst>
            <a:ext uri="{FF2B5EF4-FFF2-40B4-BE49-F238E27FC236}">
              <a16:creationId xmlns:a16="http://schemas.microsoft.com/office/drawing/2014/main" id="{00000000-0008-0000-0200-0000F1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22" name="PoljeZBesedilom 2">
          <a:extLst>
            <a:ext uri="{FF2B5EF4-FFF2-40B4-BE49-F238E27FC236}">
              <a16:creationId xmlns:a16="http://schemas.microsoft.com/office/drawing/2014/main" id="{00000000-0008-0000-0200-0000F2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23" name="PoljeZBesedilom 1522">
          <a:extLst>
            <a:ext uri="{FF2B5EF4-FFF2-40B4-BE49-F238E27FC236}">
              <a16:creationId xmlns:a16="http://schemas.microsoft.com/office/drawing/2014/main" id="{00000000-0008-0000-0200-0000F3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24" name="PoljeZBesedilom 2">
          <a:extLst>
            <a:ext uri="{FF2B5EF4-FFF2-40B4-BE49-F238E27FC236}">
              <a16:creationId xmlns:a16="http://schemas.microsoft.com/office/drawing/2014/main" id="{00000000-0008-0000-0200-0000F4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25" name="PoljeZBesedilom 2">
          <a:extLst>
            <a:ext uri="{FF2B5EF4-FFF2-40B4-BE49-F238E27FC236}">
              <a16:creationId xmlns:a16="http://schemas.microsoft.com/office/drawing/2014/main" id="{00000000-0008-0000-0200-0000F5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26" name="PoljeZBesedilom 2">
          <a:extLst>
            <a:ext uri="{FF2B5EF4-FFF2-40B4-BE49-F238E27FC236}">
              <a16:creationId xmlns:a16="http://schemas.microsoft.com/office/drawing/2014/main" id="{00000000-0008-0000-0200-0000F6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27" name="PoljeZBesedilom 2">
          <a:extLst>
            <a:ext uri="{FF2B5EF4-FFF2-40B4-BE49-F238E27FC236}">
              <a16:creationId xmlns:a16="http://schemas.microsoft.com/office/drawing/2014/main" id="{00000000-0008-0000-0200-0000F705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28" name="PoljeZBesedilom 2">
          <a:extLst>
            <a:ext uri="{FF2B5EF4-FFF2-40B4-BE49-F238E27FC236}">
              <a16:creationId xmlns:a16="http://schemas.microsoft.com/office/drawing/2014/main" id="{00000000-0008-0000-0200-0000F8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29" name="PoljeZBesedilom 1528">
          <a:extLst>
            <a:ext uri="{FF2B5EF4-FFF2-40B4-BE49-F238E27FC236}">
              <a16:creationId xmlns:a16="http://schemas.microsoft.com/office/drawing/2014/main" id="{00000000-0008-0000-0200-0000F9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30" name="PoljeZBesedilom 2">
          <a:extLst>
            <a:ext uri="{FF2B5EF4-FFF2-40B4-BE49-F238E27FC236}">
              <a16:creationId xmlns:a16="http://schemas.microsoft.com/office/drawing/2014/main" id="{00000000-0008-0000-0200-0000FA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31" name="PoljeZBesedilom 2">
          <a:extLst>
            <a:ext uri="{FF2B5EF4-FFF2-40B4-BE49-F238E27FC236}">
              <a16:creationId xmlns:a16="http://schemas.microsoft.com/office/drawing/2014/main" id="{00000000-0008-0000-0200-0000FB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32" name="PoljeZBesedilom 2">
          <a:extLst>
            <a:ext uri="{FF2B5EF4-FFF2-40B4-BE49-F238E27FC236}">
              <a16:creationId xmlns:a16="http://schemas.microsoft.com/office/drawing/2014/main" id="{00000000-0008-0000-0200-0000FC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33" name="PoljeZBesedilom 2">
          <a:extLst>
            <a:ext uri="{FF2B5EF4-FFF2-40B4-BE49-F238E27FC236}">
              <a16:creationId xmlns:a16="http://schemas.microsoft.com/office/drawing/2014/main" id="{00000000-0008-0000-0200-0000FD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34" name="PoljeZBesedilom 2">
          <a:extLst>
            <a:ext uri="{FF2B5EF4-FFF2-40B4-BE49-F238E27FC236}">
              <a16:creationId xmlns:a16="http://schemas.microsoft.com/office/drawing/2014/main" id="{00000000-0008-0000-0200-0000FE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35" name="PoljeZBesedilom 1534">
          <a:extLst>
            <a:ext uri="{FF2B5EF4-FFF2-40B4-BE49-F238E27FC236}">
              <a16:creationId xmlns:a16="http://schemas.microsoft.com/office/drawing/2014/main" id="{00000000-0008-0000-0200-0000FF05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36" name="PoljeZBesedilom 2">
          <a:extLst>
            <a:ext uri="{FF2B5EF4-FFF2-40B4-BE49-F238E27FC236}">
              <a16:creationId xmlns:a16="http://schemas.microsoft.com/office/drawing/2014/main" id="{00000000-0008-0000-0200-000000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37" name="PoljeZBesedilom 2">
          <a:extLst>
            <a:ext uri="{FF2B5EF4-FFF2-40B4-BE49-F238E27FC236}">
              <a16:creationId xmlns:a16="http://schemas.microsoft.com/office/drawing/2014/main" id="{00000000-0008-0000-0200-000001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38" name="PoljeZBesedilom 2">
          <a:extLst>
            <a:ext uri="{FF2B5EF4-FFF2-40B4-BE49-F238E27FC236}">
              <a16:creationId xmlns:a16="http://schemas.microsoft.com/office/drawing/2014/main" id="{00000000-0008-0000-0200-000002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39" name="PoljeZBesedilom 2">
          <a:extLst>
            <a:ext uri="{FF2B5EF4-FFF2-40B4-BE49-F238E27FC236}">
              <a16:creationId xmlns:a16="http://schemas.microsoft.com/office/drawing/2014/main" id="{00000000-0008-0000-0200-000003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40" name="PoljeZBesedilom 2">
          <a:extLst>
            <a:ext uri="{FF2B5EF4-FFF2-40B4-BE49-F238E27FC236}">
              <a16:creationId xmlns:a16="http://schemas.microsoft.com/office/drawing/2014/main" id="{00000000-0008-0000-0200-000004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41" name="PoljeZBesedilom 1540">
          <a:extLst>
            <a:ext uri="{FF2B5EF4-FFF2-40B4-BE49-F238E27FC236}">
              <a16:creationId xmlns:a16="http://schemas.microsoft.com/office/drawing/2014/main" id="{00000000-0008-0000-0200-000005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42" name="PoljeZBesedilom 2">
          <a:extLst>
            <a:ext uri="{FF2B5EF4-FFF2-40B4-BE49-F238E27FC236}">
              <a16:creationId xmlns:a16="http://schemas.microsoft.com/office/drawing/2014/main" id="{00000000-0008-0000-0200-000006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43" name="PoljeZBesedilom 2">
          <a:extLst>
            <a:ext uri="{FF2B5EF4-FFF2-40B4-BE49-F238E27FC236}">
              <a16:creationId xmlns:a16="http://schemas.microsoft.com/office/drawing/2014/main" id="{00000000-0008-0000-0200-000007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44" name="PoljeZBesedilom 2">
          <a:extLst>
            <a:ext uri="{FF2B5EF4-FFF2-40B4-BE49-F238E27FC236}">
              <a16:creationId xmlns:a16="http://schemas.microsoft.com/office/drawing/2014/main" id="{00000000-0008-0000-0200-000008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45" name="PoljeZBesedilom 2">
          <a:extLst>
            <a:ext uri="{FF2B5EF4-FFF2-40B4-BE49-F238E27FC236}">
              <a16:creationId xmlns:a16="http://schemas.microsoft.com/office/drawing/2014/main" id="{00000000-0008-0000-0200-000009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46" name="PoljeZBesedilom 2">
          <a:extLst>
            <a:ext uri="{FF2B5EF4-FFF2-40B4-BE49-F238E27FC236}">
              <a16:creationId xmlns:a16="http://schemas.microsoft.com/office/drawing/2014/main" id="{00000000-0008-0000-0200-00000A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47" name="PoljeZBesedilom 1546">
          <a:extLst>
            <a:ext uri="{FF2B5EF4-FFF2-40B4-BE49-F238E27FC236}">
              <a16:creationId xmlns:a16="http://schemas.microsoft.com/office/drawing/2014/main" id="{00000000-0008-0000-0200-00000B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48" name="PoljeZBesedilom 2">
          <a:extLst>
            <a:ext uri="{FF2B5EF4-FFF2-40B4-BE49-F238E27FC236}">
              <a16:creationId xmlns:a16="http://schemas.microsoft.com/office/drawing/2014/main" id="{00000000-0008-0000-0200-00000C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49" name="PoljeZBesedilom 2">
          <a:extLst>
            <a:ext uri="{FF2B5EF4-FFF2-40B4-BE49-F238E27FC236}">
              <a16:creationId xmlns:a16="http://schemas.microsoft.com/office/drawing/2014/main" id="{00000000-0008-0000-0200-00000D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50" name="PoljeZBesedilom 2">
          <a:extLst>
            <a:ext uri="{FF2B5EF4-FFF2-40B4-BE49-F238E27FC236}">
              <a16:creationId xmlns:a16="http://schemas.microsoft.com/office/drawing/2014/main" id="{00000000-0008-0000-0200-00000E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51" name="PoljeZBesedilom 2">
          <a:extLst>
            <a:ext uri="{FF2B5EF4-FFF2-40B4-BE49-F238E27FC236}">
              <a16:creationId xmlns:a16="http://schemas.microsoft.com/office/drawing/2014/main" id="{00000000-0008-0000-0200-00000F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742</xdr:row>
      <xdr:rowOff>0</xdr:rowOff>
    </xdr:from>
    <xdr:ext cx="184731" cy="274009"/>
    <xdr:sp macro="" textlink="">
      <xdr:nvSpPr>
        <xdr:cNvPr id="1552" name="PoljeZBesedilom 1551">
          <a:extLst>
            <a:ext uri="{FF2B5EF4-FFF2-40B4-BE49-F238E27FC236}">
              <a16:creationId xmlns:a16="http://schemas.microsoft.com/office/drawing/2014/main" id="{00000000-0008-0000-0200-00001006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742</xdr:row>
      <xdr:rowOff>0</xdr:rowOff>
    </xdr:from>
    <xdr:ext cx="184731" cy="274009"/>
    <xdr:sp macro="" textlink="">
      <xdr:nvSpPr>
        <xdr:cNvPr id="1553" name="PoljeZBesedilom 2">
          <a:extLst>
            <a:ext uri="{FF2B5EF4-FFF2-40B4-BE49-F238E27FC236}">
              <a16:creationId xmlns:a16="http://schemas.microsoft.com/office/drawing/2014/main" id="{00000000-0008-0000-0200-00001106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742</xdr:row>
      <xdr:rowOff>0</xdr:rowOff>
    </xdr:from>
    <xdr:ext cx="184731" cy="274009"/>
    <xdr:sp macro="" textlink="">
      <xdr:nvSpPr>
        <xdr:cNvPr id="1554" name="PoljeZBesedilom 2">
          <a:extLst>
            <a:ext uri="{FF2B5EF4-FFF2-40B4-BE49-F238E27FC236}">
              <a16:creationId xmlns:a16="http://schemas.microsoft.com/office/drawing/2014/main" id="{00000000-0008-0000-0200-00001206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742</xdr:row>
      <xdr:rowOff>0</xdr:rowOff>
    </xdr:from>
    <xdr:ext cx="184731" cy="274009"/>
    <xdr:sp macro="" textlink="">
      <xdr:nvSpPr>
        <xdr:cNvPr id="1555" name="PoljeZBesedilom 2">
          <a:extLst>
            <a:ext uri="{FF2B5EF4-FFF2-40B4-BE49-F238E27FC236}">
              <a16:creationId xmlns:a16="http://schemas.microsoft.com/office/drawing/2014/main" id="{00000000-0008-0000-0200-00001306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742</xdr:row>
      <xdr:rowOff>0</xdr:rowOff>
    </xdr:from>
    <xdr:ext cx="184731" cy="274009"/>
    <xdr:sp macro="" textlink="">
      <xdr:nvSpPr>
        <xdr:cNvPr id="1556" name="PoljeZBesedilom 2">
          <a:extLst>
            <a:ext uri="{FF2B5EF4-FFF2-40B4-BE49-F238E27FC236}">
              <a16:creationId xmlns:a16="http://schemas.microsoft.com/office/drawing/2014/main" id="{00000000-0008-0000-0200-00001406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57" name="PoljeZBesedilom 2">
          <a:extLst>
            <a:ext uri="{FF2B5EF4-FFF2-40B4-BE49-F238E27FC236}">
              <a16:creationId xmlns:a16="http://schemas.microsoft.com/office/drawing/2014/main" id="{00000000-0008-0000-0200-00001506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58" name="PoljeZBesedilom 1557">
          <a:extLst>
            <a:ext uri="{FF2B5EF4-FFF2-40B4-BE49-F238E27FC236}">
              <a16:creationId xmlns:a16="http://schemas.microsoft.com/office/drawing/2014/main" id="{00000000-0008-0000-0200-00001606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59" name="PoljeZBesedilom 2">
          <a:extLst>
            <a:ext uri="{FF2B5EF4-FFF2-40B4-BE49-F238E27FC236}">
              <a16:creationId xmlns:a16="http://schemas.microsoft.com/office/drawing/2014/main" id="{00000000-0008-0000-0200-00001706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60" name="PoljeZBesedilom 2">
          <a:extLst>
            <a:ext uri="{FF2B5EF4-FFF2-40B4-BE49-F238E27FC236}">
              <a16:creationId xmlns:a16="http://schemas.microsoft.com/office/drawing/2014/main" id="{00000000-0008-0000-0200-00001806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61" name="PoljeZBesedilom 2">
          <a:extLst>
            <a:ext uri="{FF2B5EF4-FFF2-40B4-BE49-F238E27FC236}">
              <a16:creationId xmlns:a16="http://schemas.microsoft.com/office/drawing/2014/main" id="{00000000-0008-0000-0200-00001906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733</xdr:row>
      <xdr:rowOff>0</xdr:rowOff>
    </xdr:from>
    <xdr:ext cx="184731" cy="264560"/>
    <xdr:sp macro="" textlink="">
      <xdr:nvSpPr>
        <xdr:cNvPr id="1562" name="PoljeZBesedilom 2">
          <a:extLst>
            <a:ext uri="{FF2B5EF4-FFF2-40B4-BE49-F238E27FC236}">
              <a16:creationId xmlns:a16="http://schemas.microsoft.com/office/drawing/2014/main" id="{00000000-0008-0000-0200-00001A06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63" name="PoljeZBesedilom 2">
          <a:extLst>
            <a:ext uri="{FF2B5EF4-FFF2-40B4-BE49-F238E27FC236}">
              <a16:creationId xmlns:a16="http://schemas.microsoft.com/office/drawing/2014/main" id="{00000000-0008-0000-0200-00001B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64" name="PoljeZBesedilom 1563">
          <a:extLst>
            <a:ext uri="{FF2B5EF4-FFF2-40B4-BE49-F238E27FC236}">
              <a16:creationId xmlns:a16="http://schemas.microsoft.com/office/drawing/2014/main" id="{00000000-0008-0000-0200-00001C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65" name="PoljeZBesedilom 2">
          <a:extLst>
            <a:ext uri="{FF2B5EF4-FFF2-40B4-BE49-F238E27FC236}">
              <a16:creationId xmlns:a16="http://schemas.microsoft.com/office/drawing/2014/main" id="{00000000-0008-0000-0200-00001D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66" name="PoljeZBesedilom 2">
          <a:extLst>
            <a:ext uri="{FF2B5EF4-FFF2-40B4-BE49-F238E27FC236}">
              <a16:creationId xmlns:a16="http://schemas.microsoft.com/office/drawing/2014/main" id="{00000000-0008-0000-0200-00001E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67" name="PoljeZBesedilom 2">
          <a:extLst>
            <a:ext uri="{FF2B5EF4-FFF2-40B4-BE49-F238E27FC236}">
              <a16:creationId xmlns:a16="http://schemas.microsoft.com/office/drawing/2014/main" id="{00000000-0008-0000-0200-00001F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68" name="PoljeZBesedilom 2">
          <a:extLst>
            <a:ext uri="{FF2B5EF4-FFF2-40B4-BE49-F238E27FC236}">
              <a16:creationId xmlns:a16="http://schemas.microsoft.com/office/drawing/2014/main" id="{00000000-0008-0000-0200-000020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69" name="PoljeZBesedilom 2">
          <a:extLst>
            <a:ext uri="{FF2B5EF4-FFF2-40B4-BE49-F238E27FC236}">
              <a16:creationId xmlns:a16="http://schemas.microsoft.com/office/drawing/2014/main" id="{00000000-0008-0000-0200-000021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70" name="PoljeZBesedilom 1569">
          <a:extLst>
            <a:ext uri="{FF2B5EF4-FFF2-40B4-BE49-F238E27FC236}">
              <a16:creationId xmlns:a16="http://schemas.microsoft.com/office/drawing/2014/main" id="{00000000-0008-0000-0200-000022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71" name="PoljeZBesedilom 2">
          <a:extLst>
            <a:ext uri="{FF2B5EF4-FFF2-40B4-BE49-F238E27FC236}">
              <a16:creationId xmlns:a16="http://schemas.microsoft.com/office/drawing/2014/main" id="{00000000-0008-0000-0200-000023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72" name="PoljeZBesedilom 2">
          <a:extLst>
            <a:ext uri="{FF2B5EF4-FFF2-40B4-BE49-F238E27FC236}">
              <a16:creationId xmlns:a16="http://schemas.microsoft.com/office/drawing/2014/main" id="{00000000-0008-0000-0200-000024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73" name="PoljeZBesedilom 2">
          <a:extLst>
            <a:ext uri="{FF2B5EF4-FFF2-40B4-BE49-F238E27FC236}">
              <a16:creationId xmlns:a16="http://schemas.microsoft.com/office/drawing/2014/main" id="{00000000-0008-0000-0200-000025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740</xdr:row>
      <xdr:rowOff>0</xdr:rowOff>
    </xdr:from>
    <xdr:ext cx="184731" cy="264560"/>
    <xdr:sp macro="" textlink="">
      <xdr:nvSpPr>
        <xdr:cNvPr id="1574" name="PoljeZBesedilom 2">
          <a:extLst>
            <a:ext uri="{FF2B5EF4-FFF2-40B4-BE49-F238E27FC236}">
              <a16:creationId xmlns:a16="http://schemas.microsoft.com/office/drawing/2014/main" id="{00000000-0008-0000-0200-00002606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75" name="PoljeZBesedilom 2">
          <a:extLst>
            <a:ext uri="{FF2B5EF4-FFF2-40B4-BE49-F238E27FC236}">
              <a16:creationId xmlns:a16="http://schemas.microsoft.com/office/drawing/2014/main" id="{00000000-0008-0000-0200-000027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76" name="PoljeZBesedilom 1575">
          <a:extLst>
            <a:ext uri="{FF2B5EF4-FFF2-40B4-BE49-F238E27FC236}">
              <a16:creationId xmlns:a16="http://schemas.microsoft.com/office/drawing/2014/main" id="{00000000-0008-0000-0200-000028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77" name="PoljeZBesedilom 2">
          <a:extLst>
            <a:ext uri="{FF2B5EF4-FFF2-40B4-BE49-F238E27FC236}">
              <a16:creationId xmlns:a16="http://schemas.microsoft.com/office/drawing/2014/main" id="{00000000-0008-0000-0200-000029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78" name="PoljeZBesedilom 2">
          <a:extLst>
            <a:ext uri="{FF2B5EF4-FFF2-40B4-BE49-F238E27FC236}">
              <a16:creationId xmlns:a16="http://schemas.microsoft.com/office/drawing/2014/main" id="{00000000-0008-0000-0200-00002A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79" name="PoljeZBesedilom 2">
          <a:extLst>
            <a:ext uri="{FF2B5EF4-FFF2-40B4-BE49-F238E27FC236}">
              <a16:creationId xmlns:a16="http://schemas.microsoft.com/office/drawing/2014/main" id="{00000000-0008-0000-0200-00002B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740</xdr:row>
      <xdr:rowOff>0</xdr:rowOff>
    </xdr:from>
    <xdr:ext cx="184731" cy="264560"/>
    <xdr:sp macro="" textlink="">
      <xdr:nvSpPr>
        <xdr:cNvPr id="1580" name="PoljeZBesedilom 2">
          <a:extLst>
            <a:ext uri="{FF2B5EF4-FFF2-40B4-BE49-F238E27FC236}">
              <a16:creationId xmlns:a16="http://schemas.microsoft.com/office/drawing/2014/main" id="{00000000-0008-0000-0200-00002C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81" name="PoljeZBesedilom 2">
          <a:extLst>
            <a:ext uri="{FF2B5EF4-FFF2-40B4-BE49-F238E27FC236}">
              <a16:creationId xmlns:a16="http://schemas.microsoft.com/office/drawing/2014/main" id="{00000000-0008-0000-0200-00002D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82" name="PoljeZBesedilom 1581">
          <a:extLst>
            <a:ext uri="{FF2B5EF4-FFF2-40B4-BE49-F238E27FC236}">
              <a16:creationId xmlns:a16="http://schemas.microsoft.com/office/drawing/2014/main" id="{00000000-0008-0000-0200-00002E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83" name="PoljeZBesedilom 2">
          <a:extLst>
            <a:ext uri="{FF2B5EF4-FFF2-40B4-BE49-F238E27FC236}">
              <a16:creationId xmlns:a16="http://schemas.microsoft.com/office/drawing/2014/main" id="{00000000-0008-0000-0200-00002F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84" name="PoljeZBesedilom 2">
          <a:extLst>
            <a:ext uri="{FF2B5EF4-FFF2-40B4-BE49-F238E27FC236}">
              <a16:creationId xmlns:a16="http://schemas.microsoft.com/office/drawing/2014/main" id="{00000000-0008-0000-0200-000030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85" name="PoljeZBesedilom 2">
          <a:extLst>
            <a:ext uri="{FF2B5EF4-FFF2-40B4-BE49-F238E27FC236}">
              <a16:creationId xmlns:a16="http://schemas.microsoft.com/office/drawing/2014/main" id="{00000000-0008-0000-0200-000031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741</xdr:row>
      <xdr:rowOff>0</xdr:rowOff>
    </xdr:from>
    <xdr:ext cx="184731" cy="264560"/>
    <xdr:sp macro="" textlink="">
      <xdr:nvSpPr>
        <xdr:cNvPr id="1586" name="PoljeZBesedilom 2">
          <a:extLst>
            <a:ext uri="{FF2B5EF4-FFF2-40B4-BE49-F238E27FC236}">
              <a16:creationId xmlns:a16="http://schemas.microsoft.com/office/drawing/2014/main" id="{00000000-0008-0000-0200-000032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742</xdr:row>
      <xdr:rowOff>0</xdr:rowOff>
    </xdr:from>
    <xdr:ext cx="184731" cy="274009"/>
    <xdr:sp macro="" textlink="">
      <xdr:nvSpPr>
        <xdr:cNvPr id="1587" name="PoljeZBesedilom 1586">
          <a:extLst>
            <a:ext uri="{FF2B5EF4-FFF2-40B4-BE49-F238E27FC236}">
              <a16:creationId xmlns:a16="http://schemas.microsoft.com/office/drawing/2014/main" id="{00000000-0008-0000-0200-00003306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742</xdr:row>
      <xdr:rowOff>0</xdr:rowOff>
    </xdr:from>
    <xdr:ext cx="184731" cy="274009"/>
    <xdr:sp macro="" textlink="">
      <xdr:nvSpPr>
        <xdr:cNvPr id="1588" name="PoljeZBesedilom 2">
          <a:extLst>
            <a:ext uri="{FF2B5EF4-FFF2-40B4-BE49-F238E27FC236}">
              <a16:creationId xmlns:a16="http://schemas.microsoft.com/office/drawing/2014/main" id="{00000000-0008-0000-0200-00003406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742</xdr:row>
      <xdr:rowOff>0</xdr:rowOff>
    </xdr:from>
    <xdr:ext cx="184731" cy="274009"/>
    <xdr:sp macro="" textlink="">
      <xdr:nvSpPr>
        <xdr:cNvPr id="1589" name="PoljeZBesedilom 2">
          <a:extLst>
            <a:ext uri="{FF2B5EF4-FFF2-40B4-BE49-F238E27FC236}">
              <a16:creationId xmlns:a16="http://schemas.microsoft.com/office/drawing/2014/main" id="{00000000-0008-0000-0200-00003506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742</xdr:row>
      <xdr:rowOff>0</xdr:rowOff>
    </xdr:from>
    <xdr:ext cx="184731" cy="274009"/>
    <xdr:sp macro="" textlink="">
      <xdr:nvSpPr>
        <xdr:cNvPr id="1590" name="PoljeZBesedilom 2">
          <a:extLst>
            <a:ext uri="{FF2B5EF4-FFF2-40B4-BE49-F238E27FC236}">
              <a16:creationId xmlns:a16="http://schemas.microsoft.com/office/drawing/2014/main" id="{00000000-0008-0000-0200-00003606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742</xdr:row>
      <xdr:rowOff>0</xdr:rowOff>
    </xdr:from>
    <xdr:ext cx="184731" cy="274009"/>
    <xdr:sp macro="" textlink="">
      <xdr:nvSpPr>
        <xdr:cNvPr id="1591" name="PoljeZBesedilom 2">
          <a:extLst>
            <a:ext uri="{FF2B5EF4-FFF2-40B4-BE49-F238E27FC236}">
              <a16:creationId xmlns:a16="http://schemas.microsoft.com/office/drawing/2014/main" id="{00000000-0008-0000-0200-00003706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592" name="PoljeZBesedilom 2">
          <a:extLst>
            <a:ext uri="{FF2B5EF4-FFF2-40B4-BE49-F238E27FC236}">
              <a16:creationId xmlns:a16="http://schemas.microsoft.com/office/drawing/2014/main" id="{00000000-0008-0000-0200-000038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593" name="PoljeZBesedilom 1592">
          <a:extLst>
            <a:ext uri="{FF2B5EF4-FFF2-40B4-BE49-F238E27FC236}">
              <a16:creationId xmlns:a16="http://schemas.microsoft.com/office/drawing/2014/main" id="{00000000-0008-0000-0200-000039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594" name="PoljeZBesedilom 2">
          <a:extLst>
            <a:ext uri="{FF2B5EF4-FFF2-40B4-BE49-F238E27FC236}">
              <a16:creationId xmlns:a16="http://schemas.microsoft.com/office/drawing/2014/main" id="{00000000-0008-0000-0200-00003A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595" name="PoljeZBesedilom 2">
          <a:extLst>
            <a:ext uri="{FF2B5EF4-FFF2-40B4-BE49-F238E27FC236}">
              <a16:creationId xmlns:a16="http://schemas.microsoft.com/office/drawing/2014/main" id="{00000000-0008-0000-0200-00003B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596" name="PoljeZBesedilom 2">
          <a:extLst>
            <a:ext uri="{FF2B5EF4-FFF2-40B4-BE49-F238E27FC236}">
              <a16:creationId xmlns:a16="http://schemas.microsoft.com/office/drawing/2014/main" id="{00000000-0008-0000-0200-00003C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597" name="PoljeZBesedilom 2">
          <a:extLst>
            <a:ext uri="{FF2B5EF4-FFF2-40B4-BE49-F238E27FC236}">
              <a16:creationId xmlns:a16="http://schemas.microsoft.com/office/drawing/2014/main" id="{00000000-0008-0000-0200-00003D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598" name="PoljeZBesedilom 2">
          <a:extLst>
            <a:ext uri="{FF2B5EF4-FFF2-40B4-BE49-F238E27FC236}">
              <a16:creationId xmlns:a16="http://schemas.microsoft.com/office/drawing/2014/main" id="{00000000-0008-0000-0200-00003E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599" name="PoljeZBesedilom 1598">
          <a:extLst>
            <a:ext uri="{FF2B5EF4-FFF2-40B4-BE49-F238E27FC236}">
              <a16:creationId xmlns:a16="http://schemas.microsoft.com/office/drawing/2014/main" id="{00000000-0008-0000-0200-00003F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00" name="PoljeZBesedilom 2">
          <a:extLst>
            <a:ext uri="{FF2B5EF4-FFF2-40B4-BE49-F238E27FC236}">
              <a16:creationId xmlns:a16="http://schemas.microsoft.com/office/drawing/2014/main" id="{00000000-0008-0000-0200-000040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01" name="PoljeZBesedilom 2">
          <a:extLst>
            <a:ext uri="{FF2B5EF4-FFF2-40B4-BE49-F238E27FC236}">
              <a16:creationId xmlns:a16="http://schemas.microsoft.com/office/drawing/2014/main" id="{00000000-0008-0000-0200-000041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02" name="PoljeZBesedilom 2">
          <a:extLst>
            <a:ext uri="{FF2B5EF4-FFF2-40B4-BE49-F238E27FC236}">
              <a16:creationId xmlns:a16="http://schemas.microsoft.com/office/drawing/2014/main" id="{00000000-0008-0000-0200-000042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03" name="PoljeZBesedilom 2">
          <a:extLst>
            <a:ext uri="{FF2B5EF4-FFF2-40B4-BE49-F238E27FC236}">
              <a16:creationId xmlns:a16="http://schemas.microsoft.com/office/drawing/2014/main" id="{00000000-0008-0000-0200-000043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04" name="PoljeZBesedilom 2">
          <a:extLst>
            <a:ext uri="{FF2B5EF4-FFF2-40B4-BE49-F238E27FC236}">
              <a16:creationId xmlns:a16="http://schemas.microsoft.com/office/drawing/2014/main" id="{00000000-0008-0000-0200-000044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05" name="PoljeZBesedilom 1604">
          <a:extLst>
            <a:ext uri="{FF2B5EF4-FFF2-40B4-BE49-F238E27FC236}">
              <a16:creationId xmlns:a16="http://schemas.microsoft.com/office/drawing/2014/main" id="{00000000-0008-0000-0200-000045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06" name="PoljeZBesedilom 2">
          <a:extLst>
            <a:ext uri="{FF2B5EF4-FFF2-40B4-BE49-F238E27FC236}">
              <a16:creationId xmlns:a16="http://schemas.microsoft.com/office/drawing/2014/main" id="{00000000-0008-0000-0200-000046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07" name="PoljeZBesedilom 2">
          <a:extLst>
            <a:ext uri="{FF2B5EF4-FFF2-40B4-BE49-F238E27FC236}">
              <a16:creationId xmlns:a16="http://schemas.microsoft.com/office/drawing/2014/main" id="{00000000-0008-0000-0200-000047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08" name="PoljeZBesedilom 2">
          <a:extLst>
            <a:ext uri="{FF2B5EF4-FFF2-40B4-BE49-F238E27FC236}">
              <a16:creationId xmlns:a16="http://schemas.microsoft.com/office/drawing/2014/main" id="{00000000-0008-0000-0200-000048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09" name="PoljeZBesedilom 2">
          <a:extLst>
            <a:ext uri="{FF2B5EF4-FFF2-40B4-BE49-F238E27FC236}">
              <a16:creationId xmlns:a16="http://schemas.microsoft.com/office/drawing/2014/main" id="{00000000-0008-0000-0200-000049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10" name="PoljeZBesedilom 2">
          <a:extLst>
            <a:ext uri="{FF2B5EF4-FFF2-40B4-BE49-F238E27FC236}">
              <a16:creationId xmlns:a16="http://schemas.microsoft.com/office/drawing/2014/main" id="{00000000-0008-0000-0200-00004A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11" name="PoljeZBesedilom 1610">
          <a:extLst>
            <a:ext uri="{FF2B5EF4-FFF2-40B4-BE49-F238E27FC236}">
              <a16:creationId xmlns:a16="http://schemas.microsoft.com/office/drawing/2014/main" id="{00000000-0008-0000-0200-00004B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12" name="PoljeZBesedilom 2">
          <a:extLst>
            <a:ext uri="{FF2B5EF4-FFF2-40B4-BE49-F238E27FC236}">
              <a16:creationId xmlns:a16="http://schemas.microsoft.com/office/drawing/2014/main" id="{00000000-0008-0000-0200-00004C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13" name="PoljeZBesedilom 2">
          <a:extLst>
            <a:ext uri="{FF2B5EF4-FFF2-40B4-BE49-F238E27FC236}">
              <a16:creationId xmlns:a16="http://schemas.microsoft.com/office/drawing/2014/main" id="{00000000-0008-0000-0200-00004D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14" name="PoljeZBesedilom 2">
          <a:extLst>
            <a:ext uri="{FF2B5EF4-FFF2-40B4-BE49-F238E27FC236}">
              <a16:creationId xmlns:a16="http://schemas.microsoft.com/office/drawing/2014/main" id="{00000000-0008-0000-0200-00004E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743</xdr:row>
      <xdr:rowOff>0</xdr:rowOff>
    </xdr:from>
    <xdr:ext cx="184731" cy="264560"/>
    <xdr:sp macro="" textlink="">
      <xdr:nvSpPr>
        <xdr:cNvPr id="1615" name="PoljeZBesedilom 2">
          <a:extLst>
            <a:ext uri="{FF2B5EF4-FFF2-40B4-BE49-F238E27FC236}">
              <a16:creationId xmlns:a16="http://schemas.microsoft.com/office/drawing/2014/main" id="{00000000-0008-0000-0200-00004F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16" name="PoljeZBesedilom 2">
          <a:extLst>
            <a:ext uri="{FF2B5EF4-FFF2-40B4-BE49-F238E27FC236}">
              <a16:creationId xmlns:a16="http://schemas.microsoft.com/office/drawing/2014/main" id="{00000000-0008-0000-0200-000050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17" name="PoljeZBesedilom 1616">
          <a:extLst>
            <a:ext uri="{FF2B5EF4-FFF2-40B4-BE49-F238E27FC236}">
              <a16:creationId xmlns:a16="http://schemas.microsoft.com/office/drawing/2014/main" id="{00000000-0008-0000-0200-000051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18" name="PoljeZBesedilom 2">
          <a:extLst>
            <a:ext uri="{FF2B5EF4-FFF2-40B4-BE49-F238E27FC236}">
              <a16:creationId xmlns:a16="http://schemas.microsoft.com/office/drawing/2014/main" id="{00000000-0008-0000-0200-000052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19" name="PoljeZBesedilom 2">
          <a:extLst>
            <a:ext uri="{FF2B5EF4-FFF2-40B4-BE49-F238E27FC236}">
              <a16:creationId xmlns:a16="http://schemas.microsoft.com/office/drawing/2014/main" id="{00000000-0008-0000-0200-000053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20" name="PoljeZBesedilom 2">
          <a:extLst>
            <a:ext uri="{FF2B5EF4-FFF2-40B4-BE49-F238E27FC236}">
              <a16:creationId xmlns:a16="http://schemas.microsoft.com/office/drawing/2014/main" id="{00000000-0008-0000-0200-000054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21" name="PoljeZBesedilom 2">
          <a:extLst>
            <a:ext uri="{FF2B5EF4-FFF2-40B4-BE49-F238E27FC236}">
              <a16:creationId xmlns:a16="http://schemas.microsoft.com/office/drawing/2014/main" id="{00000000-0008-0000-0200-000055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22" name="PoljeZBesedilom 2">
          <a:extLst>
            <a:ext uri="{FF2B5EF4-FFF2-40B4-BE49-F238E27FC236}">
              <a16:creationId xmlns:a16="http://schemas.microsoft.com/office/drawing/2014/main" id="{00000000-0008-0000-0200-000056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23" name="PoljeZBesedilom 1622">
          <a:extLst>
            <a:ext uri="{FF2B5EF4-FFF2-40B4-BE49-F238E27FC236}">
              <a16:creationId xmlns:a16="http://schemas.microsoft.com/office/drawing/2014/main" id="{00000000-0008-0000-0200-000057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24" name="PoljeZBesedilom 2">
          <a:extLst>
            <a:ext uri="{FF2B5EF4-FFF2-40B4-BE49-F238E27FC236}">
              <a16:creationId xmlns:a16="http://schemas.microsoft.com/office/drawing/2014/main" id="{00000000-0008-0000-0200-000058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25" name="PoljeZBesedilom 2">
          <a:extLst>
            <a:ext uri="{FF2B5EF4-FFF2-40B4-BE49-F238E27FC236}">
              <a16:creationId xmlns:a16="http://schemas.microsoft.com/office/drawing/2014/main" id="{00000000-0008-0000-0200-000059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26" name="PoljeZBesedilom 2">
          <a:extLst>
            <a:ext uri="{FF2B5EF4-FFF2-40B4-BE49-F238E27FC236}">
              <a16:creationId xmlns:a16="http://schemas.microsoft.com/office/drawing/2014/main" id="{00000000-0008-0000-0200-00005A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27" name="PoljeZBesedilom 2">
          <a:extLst>
            <a:ext uri="{FF2B5EF4-FFF2-40B4-BE49-F238E27FC236}">
              <a16:creationId xmlns:a16="http://schemas.microsoft.com/office/drawing/2014/main" id="{00000000-0008-0000-0200-00005B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28" name="PoljeZBesedilom 2">
          <a:extLst>
            <a:ext uri="{FF2B5EF4-FFF2-40B4-BE49-F238E27FC236}">
              <a16:creationId xmlns:a16="http://schemas.microsoft.com/office/drawing/2014/main" id="{00000000-0008-0000-0200-00005C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29" name="PoljeZBesedilom 1628">
          <a:extLst>
            <a:ext uri="{FF2B5EF4-FFF2-40B4-BE49-F238E27FC236}">
              <a16:creationId xmlns:a16="http://schemas.microsoft.com/office/drawing/2014/main" id="{00000000-0008-0000-0200-00005D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30" name="PoljeZBesedilom 2">
          <a:extLst>
            <a:ext uri="{FF2B5EF4-FFF2-40B4-BE49-F238E27FC236}">
              <a16:creationId xmlns:a16="http://schemas.microsoft.com/office/drawing/2014/main" id="{00000000-0008-0000-0200-00005E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31" name="PoljeZBesedilom 2">
          <a:extLst>
            <a:ext uri="{FF2B5EF4-FFF2-40B4-BE49-F238E27FC236}">
              <a16:creationId xmlns:a16="http://schemas.microsoft.com/office/drawing/2014/main" id="{00000000-0008-0000-0200-00005F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32" name="PoljeZBesedilom 2">
          <a:extLst>
            <a:ext uri="{FF2B5EF4-FFF2-40B4-BE49-F238E27FC236}">
              <a16:creationId xmlns:a16="http://schemas.microsoft.com/office/drawing/2014/main" id="{00000000-0008-0000-0200-000060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33" name="PoljeZBesedilom 2">
          <a:extLst>
            <a:ext uri="{FF2B5EF4-FFF2-40B4-BE49-F238E27FC236}">
              <a16:creationId xmlns:a16="http://schemas.microsoft.com/office/drawing/2014/main" id="{00000000-0008-0000-0200-000061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34" name="PoljeZBesedilom 2">
          <a:extLst>
            <a:ext uri="{FF2B5EF4-FFF2-40B4-BE49-F238E27FC236}">
              <a16:creationId xmlns:a16="http://schemas.microsoft.com/office/drawing/2014/main" id="{00000000-0008-0000-0200-000062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35" name="PoljeZBesedilom 1634">
          <a:extLst>
            <a:ext uri="{FF2B5EF4-FFF2-40B4-BE49-F238E27FC236}">
              <a16:creationId xmlns:a16="http://schemas.microsoft.com/office/drawing/2014/main" id="{00000000-0008-0000-0200-000063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36" name="PoljeZBesedilom 2">
          <a:extLst>
            <a:ext uri="{FF2B5EF4-FFF2-40B4-BE49-F238E27FC236}">
              <a16:creationId xmlns:a16="http://schemas.microsoft.com/office/drawing/2014/main" id="{00000000-0008-0000-0200-000064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37" name="PoljeZBesedilom 2">
          <a:extLst>
            <a:ext uri="{FF2B5EF4-FFF2-40B4-BE49-F238E27FC236}">
              <a16:creationId xmlns:a16="http://schemas.microsoft.com/office/drawing/2014/main" id="{00000000-0008-0000-0200-000065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38" name="PoljeZBesedilom 2">
          <a:extLst>
            <a:ext uri="{FF2B5EF4-FFF2-40B4-BE49-F238E27FC236}">
              <a16:creationId xmlns:a16="http://schemas.microsoft.com/office/drawing/2014/main" id="{00000000-0008-0000-0200-000066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39" name="PoljeZBesedilom 2">
          <a:extLst>
            <a:ext uri="{FF2B5EF4-FFF2-40B4-BE49-F238E27FC236}">
              <a16:creationId xmlns:a16="http://schemas.microsoft.com/office/drawing/2014/main" id="{00000000-0008-0000-0200-000067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40" name="PoljeZBesedilom 2">
          <a:extLst>
            <a:ext uri="{FF2B5EF4-FFF2-40B4-BE49-F238E27FC236}">
              <a16:creationId xmlns:a16="http://schemas.microsoft.com/office/drawing/2014/main" id="{00000000-0008-0000-0200-000068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41" name="PoljeZBesedilom 1640">
          <a:extLst>
            <a:ext uri="{FF2B5EF4-FFF2-40B4-BE49-F238E27FC236}">
              <a16:creationId xmlns:a16="http://schemas.microsoft.com/office/drawing/2014/main" id="{00000000-0008-0000-0200-000069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42" name="PoljeZBesedilom 2">
          <a:extLst>
            <a:ext uri="{FF2B5EF4-FFF2-40B4-BE49-F238E27FC236}">
              <a16:creationId xmlns:a16="http://schemas.microsoft.com/office/drawing/2014/main" id="{00000000-0008-0000-0200-00006A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43" name="PoljeZBesedilom 2">
          <a:extLst>
            <a:ext uri="{FF2B5EF4-FFF2-40B4-BE49-F238E27FC236}">
              <a16:creationId xmlns:a16="http://schemas.microsoft.com/office/drawing/2014/main" id="{00000000-0008-0000-0200-00006B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44" name="PoljeZBesedilom 2">
          <a:extLst>
            <a:ext uri="{FF2B5EF4-FFF2-40B4-BE49-F238E27FC236}">
              <a16:creationId xmlns:a16="http://schemas.microsoft.com/office/drawing/2014/main" id="{00000000-0008-0000-0200-00006C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746</xdr:row>
      <xdr:rowOff>0</xdr:rowOff>
    </xdr:from>
    <xdr:ext cx="184731" cy="264560"/>
    <xdr:sp macro="" textlink="">
      <xdr:nvSpPr>
        <xdr:cNvPr id="1645" name="PoljeZBesedilom 2">
          <a:extLst>
            <a:ext uri="{FF2B5EF4-FFF2-40B4-BE49-F238E27FC236}">
              <a16:creationId xmlns:a16="http://schemas.microsoft.com/office/drawing/2014/main" id="{00000000-0008-0000-0200-00006D06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46" name="PoljeZBesedilom 2">
          <a:extLst>
            <a:ext uri="{FF2B5EF4-FFF2-40B4-BE49-F238E27FC236}">
              <a16:creationId xmlns:a16="http://schemas.microsoft.com/office/drawing/2014/main" id="{00000000-0008-0000-0200-00006E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47" name="PoljeZBesedilom 1646">
          <a:extLst>
            <a:ext uri="{FF2B5EF4-FFF2-40B4-BE49-F238E27FC236}">
              <a16:creationId xmlns:a16="http://schemas.microsoft.com/office/drawing/2014/main" id="{00000000-0008-0000-0200-00006F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48" name="PoljeZBesedilom 2">
          <a:extLst>
            <a:ext uri="{FF2B5EF4-FFF2-40B4-BE49-F238E27FC236}">
              <a16:creationId xmlns:a16="http://schemas.microsoft.com/office/drawing/2014/main" id="{00000000-0008-0000-0200-000070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49" name="PoljeZBesedilom 2">
          <a:extLst>
            <a:ext uri="{FF2B5EF4-FFF2-40B4-BE49-F238E27FC236}">
              <a16:creationId xmlns:a16="http://schemas.microsoft.com/office/drawing/2014/main" id="{00000000-0008-0000-0200-000071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50" name="PoljeZBesedilom 2">
          <a:extLst>
            <a:ext uri="{FF2B5EF4-FFF2-40B4-BE49-F238E27FC236}">
              <a16:creationId xmlns:a16="http://schemas.microsoft.com/office/drawing/2014/main" id="{00000000-0008-0000-0200-000072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747</xdr:row>
      <xdr:rowOff>0</xdr:rowOff>
    </xdr:from>
    <xdr:ext cx="184731" cy="264560"/>
    <xdr:sp macro="" textlink="">
      <xdr:nvSpPr>
        <xdr:cNvPr id="1651" name="PoljeZBesedilom 2">
          <a:extLst>
            <a:ext uri="{FF2B5EF4-FFF2-40B4-BE49-F238E27FC236}">
              <a16:creationId xmlns:a16="http://schemas.microsoft.com/office/drawing/2014/main" id="{00000000-0008-0000-0200-00007306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52" name="PoljeZBesedilom 2">
          <a:extLst>
            <a:ext uri="{FF2B5EF4-FFF2-40B4-BE49-F238E27FC236}">
              <a16:creationId xmlns:a16="http://schemas.microsoft.com/office/drawing/2014/main" id="{00000000-0008-0000-0200-000074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53" name="PoljeZBesedilom 1652">
          <a:extLst>
            <a:ext uri="{FF2B5EF4-FFF2-40B4-BE49-F238E27FC236}">
              <a16:creationId xmlns:a16="http://schemas.microsoft.com/office/drawing/2014/main" id="{00000000-0008-0000-0200-000075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54" name="PoljeZBesedilom 2">
          <a:extLst>
            <a:ext uri="{FF2B5EF4-FFF2-40B4-BE49-F238E27FC236}">
              <a16:creationId xmlns:a16="http://schemas.microsoft.com/office/drawing/2014/main" id="{00000000-0008-0000-0200-000076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55" name="PoljeZBesedilom 2">
          <a:extLst>
            <a:ext uri="{FF2B5EF4-FFF2-40B4-BE49-F238E27FC236}">
              <a16:creationId xmlns:a16="http://schemas.microsoft.com/office/drawing/2014/main" id="{00000000-0008-0000-0200-000077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56" name="PoljeZBesedilom 2">
          <a:extLst>
            <a:ext uri="{FF2B5EF4-FFF2-40B4-BE49-F238E27FC236}">
              <a16:creationId xmlns:a16="http://schemas.microsoft.com/office/drawing/2014/main" id="{00000000-0008-0000-0200-000078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57" name="PoljeZBesedilom 2">
          <a:extLst>
            <a:ext uri="{FF2B5EF4-FFF2-40B4-BE49-F238E27FC236}">
              <a16:creationId xmlns:a16="http://schemas.microsoft.com/office/drawing/2014/main" id="{00000000-0008-0000-0200-000079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760</xdr:row>
      <xdr:rowOff>0</xdr:rowOff>
    </xdr:from>
    <xdr:ext cx="184731" cy="274009"/>
    <xdr:sp macro="" textlink="">
      <xdr:nvSpPr>
        <xdr:cNvPr id="1658" name="PoljeZBesedilom 1657">
          <a:extLst>
            <a:ext uri="{FF2B5EF4-FFF2-40B4-BE49-F238E27FC236}">
              <a16:creationId xmlns:a16="http://schemas.microsoft.com/office/drawing/2014/main" id="{00000000-0008-0000-0200-00007A060000}"/>
            </a:ext>
          </a:extLst>
        </xdr:cNvPr>
        <xdr:cNvSpPr txBox="1"/>
      </xdr:nvSpPr>
      <xdr:spPr>
        <a:xfrm>
          <a:off x="7601247" y="41605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760</xdr:row>
      <xdr:rowOff>0</xdr:rowOff>
    </xdr:from>
    <xdr:ext cx="184731" cy="274009"/>
    <xdr:sp macro="" textlink="">
      <xdr:nvSpPr>
        <xdr:cNvPr id="1659" name="PoljeZBesedilom 2">
          <a:extLst>
            <a:ext uri="{FF2B5EF4-FFF2-40B4-BE49-F238E27FC236}">
              <a16:creationId xmlns:a16="http://schemas.microsoft.com/office/drawing/2014/main" id="{00000000-0008-0000-0200-00007B060000}"/>
            </a:ext>
          </a:extLst>
        </xdr:cNvPr>
        <xdr:cNvSpPr txBox="1"/>
      </xdr:nvSpPr>
      <xdr:spPr>
        <a:xfrm>
          <a:off x="7601247" y="41605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760</xdr:row>
      <xdr:rowOff>0</xdr:rowOff>
    </xdr:from>
    <xdr:ext cx="184731" cy="274009"/>
    <xdr:sp macro="" textlink="">
      <xdr:nvSpPr>
        <xdr:cNvPr id="1660" name="PoljeZBesedilom 2">
          <a:extLst>
            <a:ext uri="{FF2B5EF4-FFF2-40B4-BE49-F238E27FC236}">
              <a16:creationId xmlns:a16="http://schemas.microsoft.com/office/drawing/2014/main" id="{00000000-0008-0000-0200-00007C060000}"/>
            </a:ext>
          </a:extLst>
        </xdr:cNvPr>
        <xdr:cNvSpPr txBox="1"/>
      </xdr:nvSpPr>
      <xdr:spPr>
        <a:xfrm>
          <a:off x="7601247" y="41605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760</xdr:row>
      <xdr:rowOff>0</xdr:rowOff>
    </xdr:from>
    <xdr:ext cx="184731" cy="274009"/>
    <xdr:sp macro="" textlink="">
      <xdr:nvSpPr>
        <xdr:cNvPr id="1661" name="PoljeZBesedilom 2">
          <a:extLst>
            <a:ext uri="{FF2B5EF4-FFF2-40B4-BE49-F238E27FC236}">
              <a16:creationId xmlns:a16="http://schemas.microsoft.com/office/drawing/2014/main" id="{00000000-0008-0000-0200-00007D060000}"/>
            </a:ext>
          </a:extLst>
        </xdr:cNvPr>
        <xdr:cNvSpPr txBox="1"/>
      </xdr:nvSpPr>
      <xdr:spPr>
        <a:xfrm>
          <a:off x="7601247" y="41605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760</xdr:row>
      <xdr:rowOff>0</xdr:rowOff>
    </xdr:from>
    <xdr:ext cx="184731" cy="274009"/>
    <xdr:sp macro="" textlink="">
      <xdr:nvSpPr>
        <xdr:cNvPr id="1662" name="PoljeZBesedilom 2">
          <a:extLst>
            <a:ext uri="{FF2B5EF4-FFF2-40B4-BE49-F238E27FC236}">
              <a16:creationId xmlns:a16="http://schemas.microsoft.com/office/drawing/2014/main" id="{00000000-0008-0000-0200-00007E060000}"/>
            </a:ext>
          </a:extLst>
        </xdr:cNvPr>
        <xdr:cNvSpPr txBox="1"/>
      </xdr:nvSpPr>
      <xdr:spPr>
        <a:xfrm>
          <a:off x="7601247" y="41605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63" name="PoljeZBesedilom 2">
          <a:extLst>
            <a:ext uri="{FF2B5EF4-FFF2-40B4-BE49-F238E27FC236}">
              <a16:creationId xmlns:a16="http://schemas.microsoft.com/office/drawing/2014/main" id="{00000000-0008-0000-0200-00007F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64" name="PoljeZBesedilom 1663">
          <a:extLst>
            <a:ext uri="{FF2B5EF4-FFF2-40B4-BE49-F238E27FC236}">
              <a16:creationId xmlns:a16="http://schemas.microsoft.com/office/drawing/2014/main" id="{00000000-0008-0000-0200-000080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65" name="PoljeZBesedilom 2">
          <a:extLst>
            <a:ext uri="{FF2B5EF4-FFF2-40B4-BE49-F238E27FC236}">
              <a16:creationId xmlns:a16="http://schemas.microsoft.com/office/drawing/2014/main" id="{00000000-0008-0000-0200-000081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66" name="PoljeZBesedilom 2">
          <a:extLst>
            <a:ext uri="{FF2B5EF4-FFF2-40B4-BE49-F238E27FC236}">
              <a16:creationId xmlns:a16="http://schemas.microsoft.com/office/drawing/2014/main" id="{00000000-0008-0000-0200-000082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67" name="PoljeZBesedilom 2">
          <a:extLst>
            <a:ext uri="{FF2B5EF4-FFF2-40B4-BE49-F238E27FC236}">
              <a16:creationId xmlns:a16="http://schemas.microsoft.com/office/drawing/2014/main" id="{00000000-0008-0000-0200-000083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1668" name="PoljeZBesedilom 2">
          <a:extLst>
            <a:ext uri="{FF2B5EF4-FFF2-40B4-BE49-F238E27FC236}">
              <a16:creationId xmlns:a16="http://schemas.microsoft.com/office/drawing/2014/main" id="{00000000-0008-0000-0200-00008406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760</xdr:row>
      <xdr:rowOff>0</xdr:rowOff>
    </xdr:from>
    <xdr:ext cx="184731" cy="274009"/>
    <xdr:sp macro="" textlink="">
      <xdr:nvSpPr>
        <xdr:cNvPr id="1669" name="PoljeZBesedilom 1668">
          <a:extLst>
            <a:ext uri="{FF2B5EF4-FFF2-40B4-BE49-F238E27FC236}">
              <a16:creationId xmlns:a16="http://schemas.microsoft.com/office/drawing/2014/main" id="{00000000-0008-0000-0200-000085060000}"/>
            </a:ext>
          </a:extLst>
        </xdr:cNvPr>
        <xdr:cNvSpPr txBox="1"/>
      </xdr:nvSpPr>
      <xdr:spPr>
        <a:xfrm>
          <a:off x="7601247" y="41605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760</xdr:row>
      <xdr:rowOff>0</xdr:rowOff>
    </xdr:from>
    <xdr:ext cx="184731" cy="274009"/>
    <xdr:sp macro="" textlink="">
      <xdr:nvSpPr>
        <xdr:cNvPr id="1670" name="PoljeZBesedilom 2">
          <a:extLst>
            <a:ext uri="{FF2B5EF4-FFF2-40B4-BE49-F238E27FC236}">
              <a16:creationId xmlns:a16="http://schemas.microsoft.com/office/drawing/2014/main" id="{00000000-0008-0000-0200-000086060000}"/>
            </a:ext>
          </a:extLst>
        </xdr:cNvPr>
        <xdr:cNvSpPr txBox="1"/>
      </xdr:nvSpPr>
      <xdr:spPr>
        <a:xfrm>
          <a:off x="7601247" y="41605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760</xdr:row>
      <xdr:rowOff>0</xdr:rowOff>
    </xdr:from>
    <xdr:ext cx="184731" cy="274009"/>
    <xdr:sp macro="" textlink="">
      <xdr:nvSpPr>
        <xdr:cNvPr id="1671" name="PoljeZBesedilom 2">
          <a:extLst>
            <a:ext uri="{FF2B5EF4-FFF2-40B4-BE49-F238E27FC236}">
              <a16:creationId xmlns:a16="http://schemas.microsoft.com/office/drawing/2014/main" id="{00000000-0008-0000-0200-000087060000}"/>
            </a:ext>
          </a:extLst>
        </xdr:cNvPr>
        <xdr:cNvSpPr txBox="1"/>
      </xdr:nvSpPr>
      <xdr:spPr>
        <a:xfrm>
          <a:off x="7601247" y="41605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760</xdr:row>
      <xdr:rowOff>0</xdr:rowOff>
    </xdr:from>
    <xdr:ext cx="184731" cy="274009"/>
    <xdr:sp macro="" textlink="">
      <xdr:nvSpPr>
        <xdr:cNvPr id="1672" name="PoljeZBesedilom 2">
          <a:extLst>
            <a:ext uri="{FF2B5EF4-FFF2-40B4-BE49-F238E27FC236}">
              <a16:creationId xmlns:a16="http://schemas.microsoft.com/office/drawing/2014/main" id="{00000000-0008-0000-0200-000088060000}"/>
            </a:ext>
          </a:extLst>
        </xdr:cNvPr>
        <xdr:cNvSpPr txBox="1"/>
      </xdr:nvSpPr>
      <xdr:spPr>
        <a:xfrm>
          <a:off x="7601247" y="41605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760</xdr:row>
      <xdr:rowOff>0</xdr:rowOff>
    </xdr:from>
    <xdr:ext cx="184731" cy="274009"/>
    <xdr:sp macro="" textlink="">
      <xdr:nvSpPr>
        <xdr:cNvPr id="1673" name="PoljeZBesedilom 2">
          <a:extLst>
            <a:ext uri="{FF2B5EF4-FFF2-40B4-BE49-F238E27FC236}">
              <a16:creationId xmlns:a16="http://schemas.microsoft.com/office/drawing/2014/main" id="{00000000-0008-0000-0200-000089060000}"/>
            </a:ext>
          </a:extLst>
        </xdr:cNvPr>
        <xdr:cNvSpPr txBox="1"/>
      </xdr:nvSpPr>
      <xdr:spPr>
        <a:xfrm>
          <a:off x="7601247" y="41605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911</xdr:row>
      <xdr:rowOff>0</xdr:rowOff>
    </xdr:from>
    <xdr:ext cx="184731" cy="264560"/>
    <xdr:sp macro="" textlink="">
      <xdr:nvSpPr>
        <xdr:cNvPr id="1674" name="PoljeZBesedilom 2">
          <a:extLst>
            <a:ext uri="{FF2B5EF4-FFF2-40B4-BE49-F238E27FC236}">
              <a16:creationId xmlns:a16="http://schemas.microsoft.com/office/drawing/2014/main" id="{00000000-0008-0000-0200-00008A060000}"/>
            </a:ext>
          </a:extLst>
        </xdr:cNvPr>
        <xdr:cNvSpPr txBox="1"/>
      </xdr:nvSpPr>
      <xdr:spPr>
        <a:xfrm>
          <a:off x="648462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911</xdr:row>
      <xdr:rowOff>0</xdr:rowOff>
    </xdr:from>
    <xdr:ext cx="184731" cy="264560"/>
    <xdr:sp macro="" textlink="">
      <xdr:nvSpPr>
        <xdr:cNvPr id="1675" name="PoljeZBesedilom 1674">
          <a:extLst>
            <a:ext uri="{FF2B5EF4-FFF2-40B4-BE49-F238E27FC236}">
              <a16:creationId xmlns:a16="http://schemas.microsoft.com/office/drawing/2014/main" id="{00000000-0008-0000-0200-00008B060000}"/>
            </a:ext>
          </a:extLst>
        </xdr:cNvPr>
        <xdr:cNvSpPr txBox="1"/>
      </xdr:nvSpPr>
      <xdr:spPr>
        <a:xfrm>
          <a:off x="648462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twoCellAnchor editAs="oneCell">
    <xdr:from>
      <xdr:col>8</xdr:col>
      <xdr:colOff>577850</xdr:colOff>
      <xdr:row>744</xdr:row>
      <xdr:rowOff>0</xdr:rowOff>
    </xdr:from>
    <xdr:to>
      <xdr:col>8</xdr:col>
      <xdr:colOff>762581</xdr:colOff>
      <xdr:row>938</xdr:row>
      <xdr:rowOff>1126</xdr:rowOff>
    </xdr:to>
    <xdr:sp macro="" textlink="">
      <xdr:nvSpPr>
        <xdr:cNvPr id="1676" name="PoljeZBesedilom 2">
          <a:extLst>
            <a:ext uri="{FF2B5EF4-FFF2-40B4-BE49-F238E27FC236}">
              <a16:creationId xmlns:a16="http://schemas.microsoft.com/office/drawing/2014/main" id="{00000000-0008-0000-0200-00008C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77" name="PoljeZBesedilom 566">
          <a:extLst>
            <a:ext uri="{FF2B5EF4-FFF2-40B4-BE49-F238E27FC236}">
              <a16:creationId xmlns:a16="http://schemas.microsoft.com/office/drawing/2014/main" id="{00000000-0008-0000-0200-00008D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78" name="PoljeZBesedilom 2">
          <a:extLst>
            <a:ext uri="{FF2B5EF4-FFF2-40B4-BE49-F238E27FC236}">
              <a16:creationId xmlns:a16="http://schemas.microsoft.com/office/drawing/2014/main" id="{00000000-0008-0000-0200-00008E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79" name="PoljeZBesedilom 2">
          <a:extLst>
            <a:ext uri="{FF2B5EF4-FFF2-40B4-BE49-F238E27FC236}">
              <a16:creationId xmlns:a16="http://schemas.microsoft.com/office/drawing/2014/main" id="{00000000-0008-0000-0200-00008F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80" name="PoljeZBesedilom 2">
          <a:extLst>
            <a:ext uri="{FF2B5EF4-FFF2-40B4-BE49-F238E27FC236}">
              <a16:creationId xmlns:a16="http://schemas.microsoft.com/office/drawing/2014/main" id="{00000000-0008-0000-0200-000090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81" name="PoljeZBesedilom 2">
          <a:extLst>
            <a:ext uri="{FF2B5EF4-FFF2-40B4-BE49-F238E27FC236}">
              <a16:creationId xmlns:a16="http://schemas.microsoft.com/office/drawing/2014/main" id="{00000000-0008-0000-0200-000091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82" name="PoljeZBesedilom 2">
          <a:extLst>
            <a:ext uri="{FF2B5EF4-FFF2-40B4-BE49-F238E27FC236}">
              <a16:creationId xmlns:a16="http://schemas.microsoft.com/office/drawing/2014/main" id="{00000000-0008-0000-0200-000092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83" name="PoljeZBesedilom 572">
          <a:extLst>
            <a:ext uri="{FF2B5EF4-FFF2-40B4-BE49-F238E27FC236}">
              <a16:creationId xmlns:a16="http://schemas.microsoft.com/office/drawing/2014/main" id="{00000000-0008-0000-0200-000093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84" name="PoljeZBesedilom 2">
          <a:extLst>
            <a:ext uri="{FF2B5EF4-FFF2-40B4-BE49-F238E27FC236}">
              <a16:creationId xmlns:a16="http://schemas.microsoft.com/office/drawing/2014/main" id="{00000000-0008-0000-0200-000094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85" name="PoljeZBesedilom 2">
          <a:extLst>
            <a:ext uri="{FF2B5EF4-FFF2-40B4-BE49-F238E27FC236}">
              <a16:creationId xmlns:a16="http://schemas.microsoft.com/office/drawing/2014/main" id="{00000000-0008-0000-0200-000095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86" name="PoljeZBesedilom 2">
          <a:extLst>
            <a:ext uri="{FF2B5EF4-FFF2-40B4-BE49-F238E27FC236}">
              <a16:creationId xmlns:a16="http://schemas.microsoft.com/office/drawing/2014/main" id="{00000000-0008-0000-0200-000096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87" name="PoljeZBesedilom 2">
          <a:extLst>
            <a:ext uri="{FF2B5EF4-FFF2-40B4-BE49-F238E27FC236}">
              <a16:creationId xmlns:a16="http://schemas.microsoft.com/office/drawing/2014/main" id="{00000000-0008-0000-0200-000097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88" name="PoljeZBesedilom 2">
          <a:extLst>
            <a:ext uri="{FF2B5EF4-FFF2-40B4-BE49-F238E27FC236}">
              <a16:creationId xmlns:a16="http://schemas.microsoft.com/office/drawing/2014/main" id="{00000000-0008-0000-0200-000098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89" name="PoljeZBesedilom 578">
          <a:extLst>
            <a:ext uri="{FF2B5EF4-FFF2-40B4-BE49-F238E27FC236}">
              <a16:creationId xmlns:a16="http://schemas.microsoft.com/office/drawing/2014/main" id="{00000000-0008-0000-0200-000099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90" name="PoljeZBesedilom 2">
          <a:extLst>
            <a:ext uri="{FF2B5EF4-FFF2-40B4-BE49-F238E27FC236}">
              <a16:creationId xmlns:a16="http://schemas.microsoft.com/office/drawing/2014/main" id="{00000000-0008-0000-0200-00009A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91" name="PoljeZBesedilom 2">
          <a:extLst>
            <a:ext uri="{FF2B5EF4-FFF2-40B4-BE49-F238E27FC236}">
              <a16:creationId xmlns:a16="http://schemas.microsoft.com/office/drawing/2014/main" id="{00000000-0008-0000-0200-00009B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92" name="PoljeZBesedilom 2">
          <a:extLst>
            <a:ext uri="{FF2B5EF4-FFF2-40B4-BE49-F238E27FC236}">
              <a16:creationId xmlns:a16="http://schemas.microsoft.com/office/drawing/2014/main" id="{00000000-0008-0000-0200-00009C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93" name="PoljeZBesedilom 2">
          <a:extLst>
            <a:ext uri="{FF2B5EF4-FFF2-40B4-BE49-F238E27FC236}">
              <a16:creationId xmlns:a16="http://schemas.microsoft.com/office/drawing/2014/main" id="{00000000-0008-0000-0200-00009D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94" name="PoljeZBesedilom 2">
          <a:extLst>
            <a:ext uri="{FF2B5EF4-FFF2-40B4-BE49-F238E27FC236}">
              <a16:creationId xmlns:a16="http://schemas.microsoft.com/office/drawing/2014/main" id="{00000000-0008-0000-0200-00009E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95" name="PoljeZBesedilom 584">
          <a:extLst>
            <a:ext uri="{FF2B5EF4-FFF2-40B4-BE49-F238E27FC236}">
              <a16:creationId xmlns:a16="http://schemas.microsoft.com/office/drawing/2014/main" id="{00000000-0008-0000-0200-00009F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96" name="PoljeZBesedilom 2">
          <a:extLst>
            <a:ext uri="{FF2B5EF4-FFF2-40B4-BE49-F238E27FC236}">
              <a16:creationId xmlns:a16="http://schemas.microsoft.com/office/drawing/2014/main" id="{00000000-0008-0000-0200-0000A0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97" name="PoljeZBesedilom 2">
          <a:extLst>
            <a:ext uri="{FF2B5EF4-FFF2-40B4-BE49-F238E27FC236}">
              <a16:creationId xmlns:a16="http://schemas.microsoft.com/office/drawing/2014/main" id="{00000000-0008-0000-0200-0000A1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98" name="PoljeZBesedilom 2">
          <a:extLst>
            <a:ext uri="{FF2B5EF4-FFF2-40B4-BE49-F238E27FC236}">
              <a16:creationId xmlns:a16="http://schemas.microsoft.com/office/drawing/2014/main" id="{00000000-0008-0000-0200-0000A2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699" name="PoljeZBesedilom 2">
          <a:extLst>
            <a:ext uri="{FF2B5EF4-FFF2-40B4-BE49-F238E27FC236}">
              <a16:creationId xmlns:a16="http://schemas.microsoft.com/office/drawing/2014/main" id="{00000000-0008-0000-0200-0000A3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00" name="PoljeZBesedilom 2">
          <a:extLst>
            <a:ext uri="{FF2B5EF4-FFF2-40B4-BE49-F238E27FC236}">
              <a16:creationId xmlns:a16="http://schemas.microsoft.com/office/drawing/2014/main" id="{00000000-0008-0000-0200-0000A4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01" name="PoljeZBesedilom 590">
          <a:extLst>
            <a:ext uri="{FF2B5EF4-FFF2-40B4-BE49-F238E27FC236}">
              <a16:creationId xmlns:a16="http://schemas.microsoft.com/office/drawing/2014/main" id="{00000000-0008-0000-0200-0000A5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02" name="PoljeZBesedilom 2">
          <a:extLst>
            <a:ext uri="{FF2B5EF4-FFF2-40B4-BE49-F238E27FC236}">
              <a16:creationId xmlns:a16="http://schemas.microsoft.com/office/drawing/2014/main" id="{00000000-0008-0000-0200-0000A6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03" name="PoljeZBesedilom 2">
          <a:extLst>
            <a:ext uri="{FF2B5EF4-FFF2-40B4-BE49-F238E27FC236}">
              <a16:creationId xmlns:a16="http://schemas.microsoft.com/office/drawing/2014/main" id="{00000000-0008-0000-0200-0000A7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04" name="PoljeZBesedilom 2">
          <a:extLst>
            <a:ext uri="{FF2B5EF4-FFF2-40B4-BE49-F238E27FC236}">
              <a16:creationId xmlns:a16="http://schemas.microsoft.com/office/drawing/2014/main" id="{00000000-0008-0000-0200-0000A8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05" name="PoljeZBesedilom 2">
          <a:extLst>
            <a:ext uri="{FF2B5EF4-FFF2-40B4-BE49-F238E27FC236}">
              <a16:creationId xmlns:a16="http://schemas.microsoft.com/office/drawing/2014/main" id="{00000000-0008-0000-0200-0000A9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06" name="PoljeZBesedilom 2">
          <a:extLst>
            <a:ext uri="{FF2B5EF4-FFF2-40B4-BE49-F238E27FC236}">
              <a16:creationId xmlns:a16="http://schemas.microsoft.com/office/drawing/2014/main" id="{00000000-0008-0000-0200-0000AA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07" name="PoljeZBesedilom 596">
          <a:extLst>
            <a:ext uri="{FF2B5EF4-FFF2-40B4-BE49-F238E27FC236}">
              <a16:creationId xmlns:a16="http://schemas.microsoft.com/office/drawing/2014/main" id="{00000000-0008-0000-0200-0000AB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08" name="PoljeZBesedilom 2">
          <a:extLst>
            <a:ext uri="{FF2B5EF4-FFF2-40B4-BE49-F238E27FC236}">
              <a16:creationId xmlns:a16="http://schemas.microsoft.com/office/drawing/2014/main" id="{00000000-0008-0000-0200-0000AC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09" name="PoljeZBesedilom 2">
          <a:extLst>
            <a:ext uri="{FF2B5EF4-FFF2-40B4-BE49-F238E27FC236}">
              <a16:creationId xmlns:a16="http://schemas.microsoft.com/office/drawing/2014/main" id="{00000000-0008-0000-0200-0000AD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10" name="PoljeZBesedilom 2">
          <a:extLst>
            <a:ext uri="{FF2B5EF4-FFF2-40B4-BE49-F238E27FC236}">
              <a16:creationId xmlns:a16="http://schemas.microsoft.com/office/drawing/2014/main" id="{00000000-0008-0000-0200-0000AE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11" name="PoljeZBesedilom 2">
          <a:extLst>
            <a:ext uri="{FF2B5EF4-FFF2-40B4-BE49-F238E27FC236}">
              <a16:creationId xmlns:a16="http://schemas.microsoft.com/office/drawing/2014/main" id="{00000000-0008-0000-0200-0000AF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12" name="PoljeZBesedilom 2">
          <a:extLst>
            <a:ext uri="{FF2B5EF4-FFF2-40B4-BE49-F238E27FC236}">
              <a16:creationId xmlns:a16="http://schemas.microsoft.com/office/drawing/2014/main" id="{00000000-0008-0000-0200-0000B0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13" name="PoljeZBesedilom 602">
          <a:extLst>
            <a:ext uri="{FF2B5EF4-FFF2-40B4-BE49-F238E27FC236}">
              <a16:creationId xmlns:a16="http://schemas.microsoft.com/office/drawing/2014/main" id="{00000000-0008-0000-0200-0000B1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14" name="PoljeZBesedilom 2">
          <a:extLst>
            <a:ext uri="{FF2B5EF4-FFF2-40B4-BE49-F238E27FC236}">
              <a16:creationId xmlns:a16="http://schemas.microsoft.com/office/drawing/2014/main" id="{00000000-0008-0000-0200-0000B2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15" name="PoljeZBesedilom 2">
          <a:extLst>
            <a:ext uri="{FF2B5EF4-FFF2-40B4-BE49-F238E27FC236}">
              <a16:creationId xmlns:a16="http://schemas.microsoft.com/office/drawing/2014/main" id="{00000000-0008-0000-0200-0000B3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16" name="PoljeZBesedilom 2">
          <a:extLst>
            <a:ext uri="{FF2B5EF4-FFF2-40B4-BE49-F238E27FC236}">
              <a16:creationId xmlns:a16="http://schemas.microsoft.com/office/drawing/2014/main" id="{00000000-0008-0000-0200-0000B4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17" name="PoljeZBesedilom 2">
          <a:extLst>
            <a:ext uri="{FF2B5EF4-FFF2-40B4-BE49-F238E27FC236}">
              <a16:creationId xmlns:a16="http://schemas.microsoft.com/office/drawing/2014/main" id="{00000000-0008-0000-0200-0000B5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18" name="PoljeZBesedilom 2">
          <a:extLst>
            <a:ext uri="{FF2B5EF4-FFF2-40B4-BE49-F238E27FC236}">
              <a16:creationId xmlns:a16="http://schemas.microsoft.com/office/drawing/2014/main" id="{00000000-0008-0000-0200-0000B6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19" name="PoljeZBesedilom 608">
          <a:extLst>
            <a:ext uri="{FF2B5EF4-FFF2-40B4-BE49-F238E27FC236}">
              <a16:creationId xmlns:a16="http://schemas.microsoft.com/office/drawing/2014/main" id="{00000000-0008-0000-0200-0000B7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20" name="PoljeZBesedilom 2">
          <a:extLst>
            <a:ext uri="{FF2B5EF4-FFF2-40B4-BE49-F238E27FC236}">
              <a16:creationId xmlns:a16="http://schemas.microsoft.com/office/drawing/2014/main" id="{00000000-0008-0000-0200-0000B8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21" name="PoljeZBesedilom 2">
          <a:extLst>
            <a:ext uri="{FF2B5EF4-FFF2-40B4-BE49-F238E27FC236}">
              <a16:creationId xmlns:a16="http://schemas.microsoft.com/office/drawing/2014/main" id="{00000000-0008-0000-0200-0000B9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22" name="PoljeZBesedilom 2">
          <a:extLst>
            <a:ext uri="{FF2B5EF4-FFF2-40B4-BE49-F238E27FC236}">
              <a16:creationId xmlns:a16="http://schemas.microsoft.com/office/drawing/2014/main" id="{00000000-0008-0000-0200-0000BA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23" name="PoljeZBesedilom 2">
          <a:extLst>
            <a:ext uri="{FF2B5EF4-FFF2-40B4-BE49-F238E27FC236}">
              <a16:creationId xmlns:a16="http://schemas.microsoft.com/office/drawing/2014/main" id="{00000000-0008-0000-0200-0000BB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24" name="PoljeZBesedilom 613">
          <a:extLst>
            <a:ext uri="{FF2B5EF4-FFF2-40B4-BE49-F238E27FC236}">
              <a16:creationId xmlns:a16="http://schemas.microsoft.com/office/drawing/2014/main" id="{00000000-0008-0000-0200-0000BC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25" name="PoljeZBesedilom 2">
          <a:extLst>
            <a:ext uri="{FF2B5EF4-FFF2-40B4-BE49-F238E27FC236}">
              <a16:creationId xmlns:a16="http://schemas.microsoft.com/office/drawing/2014/main" id="{00000000-0008-0000-0200-0000BD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26" name="PoljeZBesedilom 2">
          <a:extLst>
            <a:ext uri="{FF2B5EF4-FFF2-40B4-BE49-F238E27FC236}">
              <a16:creationId xmlns:a16="http://schemas.microsoft.com/office/drawing/2014/main" id="{00000000-0008-0000-0200-0000BE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27" name="PoljeZBesedilom 2">
          <a:extLst>
            <a:ext uri="{FF2B5EF4-FFF2-40B4-BE49-F238E27FC236}">
              <a16:creationId xmlns:a16="http://schemas.microsoft.com/office/drawing/2014/main" id="{00000000-0008-0000-0200-0000BF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28" name="PoljeZBesedilom 2">
          <a:extLst>
            <a:ext uri="{FF2B5EF4-FFF2-40B4-BE49-F238E27FC236}">
              <a16:creationId xmlns:a16="http://schemas.microsoft.com/office/drawing/2014/main" id="{00000000-0008-0000-0200-0000C0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29" name="PoljeZBesedilom 2">
          <a:extLst>
            <a:ext uri="{FF2B5EF4-FFF2-40B4-BE49-F238E27FC236}">
              <a16:creationId xmlns:a16="http://schemas.microsoft.com/office/drawing/2014/main" id="{00000000-0008-0000-0200-0000C1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30" name="PoljeZBesedilom 619">
          <a:extLst>
            <a:ext uri="{FF2B5EF4-FFF2-40B4-BE49-F238E27FC236}">
              <a16:creationId xmlns:a16="http://schemas.microsoft.com/office/drawing/2014/main" id="{00000000-0008-0000-0200-0000C2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31" name="PoljeZBesedilom 2">
          <a:extLst>
            <a:ext uri="{FF2B5EF4-FFF2-40B4-BE49-F238E27FC236}">
              <a16:creationId xmlns:a16="http://schemas.microsoft.com/office/drawing/2014/main" id="{00000000-0008-0000-0200-0000C3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32" name="PoljeZBesedilom 2">
          <a:extLst>
            <a:ext uri="{FF2B5EF4-FFF2-40B4-BE49-F238E27FC236}">
              <a16:creationId xmlns:a16="http://schemas.microsoft.com/office/drawing/2014/main" id="{00000000-0008-0000-0200-0000C4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33" name="PoljeZBesedilom 2">
          <a:extLst>
            <a:ext uri="{FF2B5EF4-FFF2-40B4-BE49-F238E27FC236}">
              <a16:creationId xmlns:a16="http://schemas.microsoft.com/office/drawing/2014/main" id="{00000000-0008-0000-0200-0000C5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34" name="PoljeZBesedilom 2">
          <a:extLst>
            <a:ext uri="{FF2B5EF4-FFF2-40B4-BE49-F238E27FC236}">
              <a16:creationId xmlns:a16="http://schemas.microsoft.com/office/drawing/2014/main" id="{00000000-0008-0000-0200-0000C6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35" name="PoljeZBesedilom 2">
          <a:extLst>
            <a:ext uri="{FF2B5EF4-FFF2-40B4-BE49-F238E27FC236}">
              <a16:creationId xmlns:a16="http://schemas.microsoft.com/office/drawing/2014/main" id="{00000000-0008-0000-0200-0000C7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36" name="PoljeZBesedilom 625">
          <a:extLst>
            <a:ext uri="{FF2B5EF4-FFF2-40B4-BE49-F238E27FC236}">
              <a16:creationId xmlns:a16="http://schemas.microsoft.com/office/drawing/2014/main" id="{00000000-0008-0000-0200-0000C8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37" name="PoljeZBesedilom 2">
          <a:extLst>
            <a:ext uri="{FF2B5EF4-FFF2-40B4-BE49-F238E27FC236}">
              <a16:creationId xmlns:a16="http://schemas.microsoft.com/office/drawing/2014/main" id="{00000000-0008-0000-0200-0000C9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38" name="PoljeZBesedilom 2">
          <a:extLst>
            <a:ext uri="{FF2B5EF4-FFF2-40B4-BE49-F238E27FC236}">
              <a16:creationId xmlns:a16="http://schemas.microsoft.com/office/drawing/2014/main" id="{00000000-0008-0000-0200-0000CA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39" name="PoljeZBesedilom 2">
          <a:extLst>
            <a:ext uri="{FF2B5EF4-FFF2-40B4-BE49-F238E27FC236}">
              <a16:creationId xmlns:a16="http://schemas.microsoft.com/office/drawing/2014/main" id="{00000000-0008-0000-0200-0000CB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40" name="PoljeZBesedilom 2">
          <a:extLst>
            <a:ext uri="{FF2B5EF4-FFF2-40B4-BE49-F238E27FC236}">
              <a16:creationId xmlns:a16="http://schemas.microsoft.com/office/drawing/2014/main" id="{00000000-0008-0000-0200-0000CC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41" name="PoljeZBesedilom 2">
          <a:extLst>
            <a:ext uri="{FF2B5EF4-FFF2-40B4-BE49-F238E27FC236}">
              <a16:creationId xmlns:a16="http://schemas.microsoft.com/office/drawing/2014/main" id="{00000000-0008-0000-0200-0000CD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42" name="PoljeZBesedilom 631">
          <a:extLst>
            <a:ext uri="{FF2B5EF4-FFF2-40B4-BE49-F238E27FC236}">
              <a16:creationId xmlns:a16="http://schemas.microsoft.com/office/drawing/2014/main" id="{00000000-0008-0000-0200-0000CE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43" name="PoljeZBesedilom 2">
          <a:extLst>
            <a:ext uri="{FF2B5EF4-FFF2-40B4-BE49-F238E27FC236}">
              <a16:creationId xmlns:a16="http://schemas.microsoft.com/office/drawing/2014/main" id="{00000000-0008-0000-0200-0000CF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44" name="PoljeZBesedilom 2">
          <a:extLst>
            <a:ext uri="{FF2B5EF4-FFF2-40B4-BE49-F238E27FC236}">
              <a16:creationId xmlns:a16="http://schemas.microsoft.com/office/drawing/2014/main" id="{00000000-0008-0000-0200-0000D0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45" name="PoljeZBesedilom 2">
          <a:extLst>
            <a:ext uri="{FF2B5EF4-FFF2-40B4-BE49-F238E27FC236}">
              <a16:creationId xmlns:a16="http://schemas.microsoft.com/office/drawing/2014/main" id="{00000000-0008-0000-0200-0000D1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46" name="PoljeZBesedilom 2">
          <a:extLst>
            <a:ext uri="{FF2B5EF4-FFF2-40B4-BE49-F238E27FC236}">
              <a16:creationId xmlns:a16="http://schemas.microsoft.com/office/drawing/2014/main" id="{00000000-0008-0000-0200-0000D2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47" name="PoljeZBesedilom 2">
          <a:extLst>
            <a:ext uri="{FF2B5EF4-FFF2-40B4-BE49-F238E27FC236}">
              <a16:creationId xmlns:a16="http://schemas.microsoft.com/office/drawing/2014/main" id="{00000000-0008-0000-0200-0000D3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48" name="PoljeZBesedilom 637">
          <a:extLst>
            <a:ext uri="{FF2B5EF4-FFF2-40B4-BE49-F238E27FC236}">
              <a16:creationId xmlns:a16="http://schemas.microsoft.com/office/drawing/2014/main" id="{00000000-0008-0000-0200-0000D4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49" name="PoljeZBesedilom 2">
          <a:extLst>
            <a:ext uri="{FF2B5EF4-FFF2-40B4-BE49-F238E27FC236}">
              <a16:creationId xmlns:a16="http://schemas.microsoft.com/office/drawing/2014/main" id="{00000000-0008-0000-0200-0000D5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50" name="PoljeZBesedilom 2">
          <a:extLst>
            <a:ext uri="{FF2B5EF4-FFF2-40B4-BE49-F238E27FC236}">
              <a16:creationId xmlns:a16="http://schemas.microsoft.com/office/drawing/2014/main" id="{00000000-0008-0000-0200-0000D6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51" name="PoljeZBesedilom 2">
          <a:extLst>
            <a:ext uri="{FF2B5EF4-FFF2-40B4-BE49-F238E27FC236}">
              <a16:creationId xmlns:a16="http://schemas.microsoft.com/office/drawing/2014/main" id="{00000000-0008-0000-0200-0000D7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52" name="PoljeZBesedilom 2">
          <a:extLst>
            <a:ext uri="{FF2B5EF4-FFF2-40B4-BE49-F238E27FC236}">
              <a16:creationId xmlns:a16="http://schemas.microsoft.com/office/drawing/2014/main" id="{00000000-0008-0000-0200-0000D8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53" name="PoljeZBesedilom 2">
          <a:extLst>
            <a:ext uri="{FF2B5EF4-FFF2-40B4-BE49-F238E27FC236}">
              <a16:creationId xmlns:a16="http://schemas.microsoft.com/office/drawing/2014/main" id="{00000000-0008-0000-0200-0000D9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54" name="PoljeZBesedilom 643">
          <a:extLst>
            <a:ext uri="{FF2B5EF4-FFF2-40B4-BE49-F238E27FC236}">
              <a16:creationId xmlns:a16="http://schemas.microsoft.com/office/drawing/2014/main" id="{00000000-0008-0000-0200-0000DA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55" name="PoljeZBesedilom 2">
          <a:extLst>
            <a:ext uri="{FF2B5EF4-FFF2-40B4-BE49-F238E27FC236}">
              <a16:creationId xmlns:a16="http://schemas.microsoft.com/office/drawing/2014/main" id="{00000000-0008-0000-0200-0000DB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56" name="PoljeZBesedilom 2">
          <a:extLst>
            <a:ext uri="{FF2B5EF4-FFF2-40B4-BE49-F238E27FC236}">
              <a16:creationId xmlns:a16="http://schemas.microsoft.com/office/drawing/2014/main" id="{00000000-0008-0000-0200-0000DC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57" name="PoljeZBesedilom 2">
          <a:extLst>
            <a:ext uri="{FF2B5EF4-FFF2-40B4-BE49-F238E27FC236}">
              <a16:creationId xmlns:a16="http://schemas.microsoft.com/office/drawing/2014/main" id="{00000000-0008-0000-0200-0000DD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58" name="PoljeZBesedilom 2">
          <a:extLst>
            <a:ext uri="{FF2B5EF4-FFF2-40B4-BE49-F238E27FC236}">
              <a16:creationId xmlns:a16="http://schemas.microsoft.com/office/drawing/2014/main" id="{00000000-0008-0000-0200-0000DE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59" name="PoljeZBesedilom 2">
          <a:extLst>
            <a:ext uri="{FF2B5EF4-FFF2-40B4-BE49-F238E27FC236}">
              <a16:creationId xmlns:a16="http://schemas.microsoft.com/office/drawing/2014/main" id="{00000000-0008-0000-0200-0000DF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60" name="PoljeZBesedilom 649">
          <a:extLst>
            <a:ext uri="{FF2B5EF4-FFF2-40B4-BE49-F238E27FC236}">
              <a16:creationId xmlns:a16="http://schemas.microsoft.com/office/drawing/2014/main" id="{00000000-0008-0000-0200-0000E0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61" name="PoljeZBesedilom 2">
          <a:extLst>
            <a:ext uri="{FF2B5EF4-FFF2-40B4-BE49-F238E27FC236}">
              <a16:creationId xmlns:a16="http://schemas.microsoft.com/office/drawing/2014/main" id="{00000000-0008-0000-0200-0000E1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62" name="PoljeZBesedilom 2">
          <a:extLst>
            <a:ext uri="{FF2B5EF4-FFF2-40B4-BE49-F238E27FC236}">
              <a16:creationId xmlns:a16="http://schemas.microsoft.com/office/drawing/2014/main" id="{00000000-0008-0000-0200-0000E2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63" name="PoljeZBesedilom 2">
          <a:extLst>
            <a:ext uri="{FF2B5EF4-FFF2-40B4-BE49-F238E27FC236}">
              <a16:creationId xmlns:a16="http://schemas.microsoft.com/office/drawing/2014/main" id="{00000000-0008-0000-0200-0000E3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764" name="PoljeZBesedilom 2">
          <a:extLst>
            <a:ext uri="{FF2B5EF4-FFF2-40B4-BE49-F238E27FC236}">
              <a16:creationId xmlns:a16="http://schemas.microsoft.com/office/drawing/2014/main" id="{00000000-0008-0000-0200-0000E406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65" name="PoljeZBesedilom 2">
          <a:extLst>
            <a:ext uri="{FF2B5EF4-FFF2-40B4-BE49-F238E27FC236}">
              <a16:creationId xmlns:a16="http://schemas.microsoft.com/office/drawing/2014/main" id="{00000000-0008-0000-0200-0000E5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66" name="PoljeZBesedilom 655">
          <a:extLst>
            <a:ext uri="{FF2B5EF4-FFF2-40B4-BE49-F238E27FC236}">
              <a16:creationId xmlns:a16="http://schemas.microsoft.com/office/drawing/2014/main" id="{00000000-0008-0000-0200-0000E6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67" name="PoljeZBesedilom 2">
          <a:extLst>
            <a:ext uri="{FF2B5EF4-FFF2-40B4-BE49-F238E27FC236}">
              <a16:creationId xmlns:a16="http://schemas.microsoft.com/office/drawing/2014/main" id="{00000000-0008-0000-0200-0000E7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68" name="PoljeZBesedilom 2">
          <a:extLst>
            <a:ext uri="{FF2B5EF4-FFF2-40B4-BE49-F238E27FC236}">
              <a16:creationId xmlns:a16="http://schemas.microsoft.com/office/drawing/2014/main" id="{00000000-0008-0000-0200-0000E8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69" name="PoljeZBesedilom 2">
          <a:extLst>
            <a:ext uri="{FF2B5EF4-FFF2-40B4-BE49-F238E27FC236}">
              <a16:creationId xmlns:a16="http://schemas.microsoft.com/office/drawing/2014/main" id="{00000000-0008-0000-0200-0000E9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70" name="PoljeZBesedilom 2">
          <a:extLst>
            <a:ext uri="{FF2B5EF4-FFF2-40B4-BE49-F238E27FC236}">
              <a16:creationId xmlns:a16="http://schemas.microsoft.com/office/drawing/2014/main" id="{00000000-0008-0000-0200-0000EA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71" name="PoljeZBesedilom 2">
          <a:extLst>
            <a:ext uri="{FF2B5EF4-FFF2-40B4-BE49-F238E27FC236}">
              <a16:creationId xmlns:a16="http://schemas.microsoft.com/office/drawing/2014/main" id="{00000000-0008-0000-0200-0000EB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72" name="PoljeZBesedilom 661">
          <a:extLst>
            <a:ext uri="{FF2B5EF4-FFF2-40B4-BE49-F238E27FC236}">
              <a16:creationId xmlns:a16="http://schemas.microsoft.com/office/drawing/2014/main" id="{00000000-0008-0000-0200-0000EC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73" name="PoljeZBesedilom 2">
          <a:extLst>
            <a:ext uri="{FF2B5EF4-FFF2-40B4-BE49-F238E27FC236}">
              <a16:creationId xmlns:a16="http://schemas.microsoft.com/office/drawing/2014/main" id="{00000000-0008-0000-0200-0000ED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74" name="PoljeZBesedilom 2">
          <a:extLst>
            <a:ext uri="{FF2B5EF4-FFF2-40B4-BE49-F238E27FC236}">
              <a16:creationId xmlns:a16="http://schemas.microsoft.com/office/drawing/2014/main" id="{00000000-0008-0000-0200-0000EE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75" name="PoljeZBesedilom 2">
          <a:extLst>
            <a:ext uri="{FF2B5EF4-FFF2-40B4-BE49-F238E27FC236}">
              <a16:creationId xmlns:a16="http://schemas.microsoft.com/office/drawing/2014/main" id="{00000000-0008-0000-0200-0000EF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76" name="PoljeZBesedilom 2">
          <a:extLst>
            <a:ext uri="{FF2B5EF4-FFF2-40B4-BE49-F238E27FC236}">
              <a16:creationId xmlns:a16="http://schemas.microsoft.com/office/drawing/2014/main" id="{00000000-0008-0000-0200-0000F0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77" name="PoljeZBesedilom 666">
          <a:extLst>
            <a:ext uri="{FF2B5EF4-FFF2-40B4-BE49-F238E27FC236}">
              <a16:creationId xmlns:a16="http://schemas.microsoft.com/office/drawing/2014/main" id="{00000000-0008-0000-0200-0000F1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78" name="PoljeZBesedilom 2">
          <a:extLst>
            <a:ext uri="{FF2B5EF4-FFF2-40B4-BE49-F238E27FC236}">
              <a16:creationId xmlns:a16="http://schemas.microsoft.com/office/drawing/2014/main" id="{00000000-0008-0000-0200-0000F2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79" name="PoljeZBesedilom 2">
          <a:extLst>
            <a:ext uri="{FF2B5EF4-FFF2-40B4-BE49-F238E27FC236}">
              <a16:creationId xmlns:a16="http://schemas.microsoft.com/office/drawing/2014/main" id="{00000000-0008-0000-0200-0000F3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80" name="PoljeZBesedilom 2">
          <a:extLst>
            <a:ext uri="{FF2B5EF4-FFF2-40B4-BE49-F238E27FC236}">
              <a16:creationId xmlns:a16="http://schemas.microsoft.com/office/drawing/2014/main" id="{00000000-0008-0000-0200-0000F4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81" name="PoljeZBesedilom 2">
          <a:extLst>
            <a:ext uri="{FF2B5EF4-FFF2-40B4-BE49-F238E27FC236}">
              <a16:creationId xmlns:a16="http://schemas.microsoft.com/office/drawing/2014/main" id="{00000000-0008-0000-0200-0000F5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82" name="PoljeZBesedilom 2">
          <a:extLst>
            <a:ext uri="{FF2B5EF4-FFF2-40B4-BE49-F238E27FC236}">
              <a16:creationId xmlns:a16="http://schemas.microsoft.com/office/drawing/2014/main" id="{00000000-0008-0000-0200-0000F6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83" name="PoljeZBesedilom 672">
          <a:extLst>
            <a:ext uri="{FF2B5EF4-FFF2-40B4-BE49-F238E27FC236}">
              <a16:creationId xmlns:a16="http://schemas.microsoft.com/office/drawing/2014/main" id="{00000000-0008-0000-0200-0000F7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84" name="PoljeZBesedilom 2">
          <a:extLst>
            <a:ext uri="{FF2B5EF4-FFF2-40B4-BE49-F238E27FC236}">
              <a16:creationId xmlns:a16="http://schemas.microsoft.com/office/drawing/2014/main" id="{00000000-0008-0000-0200-0000F8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85" name="PoljeZBesedilom 2">
          <a:extLst>
            <a:ext uri="{FF2B5EF4-FFF2-40B4-BE49-F238E27FC236}">
              <a16:creationId xmlns:a16="http://schemas.microsoft.com/office/drawing/2014/main" id="{00000000-0008-0000-0200-0000F9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86" name="PoljeZBesedilom 2">
          <a:extLst>
            <a:ext uri="{FF2B5EF4-FFF2-40B4-BE49-F238E27FC236}">
              <a16:creationId xmlns:a16="http://schemas.microsoft.com/office/drawing/2014/main" id="{00000000-0008-0000-0200-0000FA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87" name="PoljeZBesedilom 2">
          <a:extLst>
            <a:ext uri="{FF2B5EF4-FFF2-40B4-BE49-F238E27FC236}">
              <a16:creationId xmlns:a16="http://schemas.microsoft.com/office/drawing/2014/main" id="{00000000-0008-0000-0200-0000FB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88" name="PoljeZBesedilom 2">
          <a:extLst>
            <a:ext uri="{FF2B5EF4-FFF2-40B4-BE49-F238E27FC236}">
              <a16:creationId xmlns:a16="http://schemas.microsoft.com/office/drawing/2014/main" id="{00000000-0008-0000-0200-0000FC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89" name="PoljeZBesedilom 678">
          <a:extLst>
            <a:ext uri="{FF2B5EF4-FFF2-40B4-BE49-F238E27FC236}">
              <a16:creationId xmlns:a16="http://schemas.microsoft.com/office/drawing/2014/main" id="{00000000-0008-0000-0200-0000FD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90" name="PoljeZBesedilom 2">
          <a:extLst>
            <a:ext uri="{FF2B5EF4-FFF2-40B4-BE49-F238E27FC236}">
              <a16:creationId xmlns:a16="http://schemas.microsoft.com/office/drawing/2014/main" id="{00000000-0008-0000-0200-0000FE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91" name="PoljeZBesedilom 2">
          <a:extLst>
            <a:ext uri="{FF2B5EF4-FFF2-40B4-BE49-F238E27FC236}">
              <a16:creationId xmlns:a16="http://schemas.microsoft.com/office/drawing/2014/main" id="{00000000-0008-0000-0200-0000FF06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92" name="PoljeZBesedilom 2">
          <a:extLst>
            <a:ext uri="{FF2B5EF4-FFF2-40B4-BE49-F238E27FC236}">
              <a16:creationId xmlns:a16="http://schemas.microsoft.com/office/drawing/2014/main" id="{00000000-0008-0000-0200-000000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93" name="PoljeZBesedilom 2">
          <a:extLst>
            <a:ext uri="{FF2B5EF4-FFF2-40B4-BE49-F238E27FC236}">
              <a16:creationId xmlns:a16="http://schemas.microsoft.com/office/drawing/2014/main" id="{00000000-0008-0000-0200-000001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94" name="PoljeZBesedilom 2">
          <a:extLst>
            <a:ext uri="{FF2B5EF4-FFF2-40B4-BE49-F238E27FC236}">
              <a16:creationId xmlns:a16="http://schemas.microsoft.com/office/drawing/2014/main" id="{00000000-0008-0000-0200-000002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95" name="PoljeZBesedilom 684">
          <a:extLst>
            <a:ext uri="{FF2B5EF4-FFF2-40B4-BE49-F238E27FC236}">
              <a16:creationId xmlns:a16="http://schemas.microsoft.com/office/drawing/2014/main" id="{00000000-0008-0000-0200-000003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96" name="PoljeZBesedilom 2">
          <a:extLst>
            <a:ext uri="{FF2B5EF4-FFF2-40B4-BE49-F238E27FC236}">
              <a16:creationId xmlns:a16="http://schemas.microsoft.com/office/drawing/2014/main" id="{00000000-0008-0000-0200-000004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97" name="PoljeZBesedilom 2">
          <a:extLst>
            <a:ext uri="{FF2B5EF4-FFF2-40B4-BE49-F238E27FC236}">
              <a16:creationId xmlns:a16="http://schemas.microsoft.com/office/drawing/2014/main" id="{00000000-0008-0000-0200-000005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98" name="PoljeZBesedilom 2">
          <a:extLst>
            <a:ext uri="{FF2B5EF4-FFF2-40B4-BE49-F238E27FC236}">
              <a16:creationId xmlns:a16="http://schemas.microsoft.com/office/drawing/2014/main" id="{00000000-0008-0000-0200-000006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799" name="PoljeZBesedilom 2">
          <a:extLst>
            <a:ext uri="{FF2B5EF4-FFF2-40B4-BE49-F238E27FC236}">
              <a16:creationId xmlns:a16="http://schemas.microsoft.com/office/drawing/2014/main" id="{00000000-0008-0000-0200-000007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00" name="PoljeZBesedilom 2">
          <a:extLst>
            <a:ext uri="{FF2B5EF4-FFF2-40B4-BE49-F238E27FC236}">
              <a16:creationId xmlns:a16="http://schemas.microsoft.com/office/drawing/2014/main" id="{00000000-0008-0000-0200-000008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01" name="PoljeZBesedilom 690">
          <a:extLst>
            <a:ext uri="{FF2B5EF4-FFF2-40B4-BE49-F238E27FC236}">
              <a16:creationId xmlns:a16="http://schemas.microsoft.com/office/drawing/2014/main" id="{00000000-0008-0000-0200-000009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02" name="PoljeZBesedilom 2">
          <a:extLst>
            <a:ext uri="{FF2B5EF4-FFF2-40B4-BE49-F238E27FC236}">
              <a16:creationId xmlns:a16="http://schemas.microsoft.com/office/drawing/2014/main" id="{00000000-0008-0000-0200-00000A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03" name="PoljeZBesedilom 2">
          <a:extLst>
            <a:ext uri="{FF2B5EF4-FFF2-40B4-BE49-F238E27FC236}">
              <a16:creationId xmlns:a16="http://schemas.microsoft.com/office/drawing/2014/main" id="{00000000-0008-0000-0200-00000B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04" name="PoljeZBesedilom 2">
          <a:extLst>
            <a:ext uri="{FF2B5EF4-FFF2-40B4-BE49-F238E27FC236}">
              <a16:creationId xmlns:a16="http://schemas.microsoft.com/office/drawing/2014/main" id="{00000000-0008-0000-0200-00000C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05" name="PoljeZBesedilom 2">
          <a:extLst>
            <a:ext uri="{FF2B5EF4-FFF2-40B4-BE49-F238E27FC236}">
              <a16:creationId xmlns:a16="http://schemas.microsoft.com/office/drawing/2014/main" id="{00000000-0008-0000-0200-00000D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06" name="PoljeZBesedilom 2">
          <a:extLst>
            <a:ext uri="{FF2B5EF4-FFF2-40B4-BE49-F238E27FC236}">
              <a16:creationId xmlns:a16="http://schemas.microsoft.com/office/drawing/2014/main" id="{00000000-0008-0000-0200-00000E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07" name="PoljeZBesedilom 696">
          <a:extLst>
            <a:ext uri="{FF2B5EF4-FFF2-40B4-BE49-F238E27FC236}">
              <a16:creationId xmlns:a16="http://schemas.microsoft.com/office/drawing/2014/main" id="{00000000-0008-0000-0200-00000F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08" name="PoljeZBesedilom 2">
          <a:extLst>
            <a:ext uri="{FF2B5EF4-FFF2-40B4-BE49-F238E27FC236}">
              <a16:creationId xmlns:a16="http://schemas.microsoft.com/office/drawing/2014/main" id="{00000000-0008-0000-0200-000010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09" name="PoljeZBesedilom 2">
          <a:extLst>
            <a:ext uri="{FF2B5EF4-FFF2-40B4-BE49-F238E27FC236}">
              <a16:creationId xmlns:a16="http://schemas.microsoft.com/office/drawing/2014/main" id="{00000000-0008-0000-0200-000011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10" name="PoljeZBesedilom 2">
          <a:extLst>
            <a:ext uri="{FF2B5EF4-FFF2-40B4-BE49-F238E27FC236}">
              <a16:creationId xmlns:a16="http://schemas.microsoft.com/office/drawing/2014/main" id="{00000000-0008-0000-0200-000012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11" name="PoljeZBesedilom 2">
          <a:extLst>
            <a:ext uri="{FF2B5EF4-FFF2-40B4-BE49-F238E27FC236}">
              <a16:creationId xmlns:a16="http://schemas.microsoft.com/office/drawing/2014/main" id="{00000000-0008-0000-0200-000013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12" name="PoljeZBesedilom 2">
          <a:extLst>
            <a:ext uri="{FF2B5EF4-FFF2-40B4-BE49-F238E27FC236}">
              <a16:creationId xmlns:a16="http://schemas.microsoft.com/office/drawing/2014/main" id="{00000000-0008-0000-0200-000014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13" name="PoljeZBesedilom 702">
          <a:extLst>
            <a:ext uri="{FF2B5EF4-FFF2-40B4-BE49-F238E27FC236}">
              <a16:creationId xmlns:a16="http://schemas.microsoft.com/office/drawing/2014/main" id="{00000000-0008-0000-0200-000015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14" name="PoljeZBesedilom 2">
          <a:extLst>
            <a:ext uri="{FF2B5EF4-FFF2-40B4-BE49-F238E27FC236}">
              <a16:creationId xmlns:a16="http://schemas.microsoft.com/office/drawing/2014/main" id="{00000000-0008-0000-0200-000016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15" name="PoljeZBesedilom 2">
          <a:extLst>
            <a:ext uri="{FF2B5EF4-FFF2-40B4-BE49-F238E27FC236}">
              <a16:creationId xmlns:a16="http://schemas.microsoft.com/office/drawing/2014/main" id="{00000000-0008-0000-0200-000017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16" name="PoljeZBesedilom 2">
          <a:extLst>
            <a:ext uri="{FF2B5EF4-FFF2-40B4-BE49-F238E27FC236}">
              <a16:creationId xmlns:a16="http://schemas.microsoft.com/office/drawing/2014/main" id="{00000000-0008-0000-0200-000018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17" name="PoljeZBesedilom 2">
          <a:extLst>
            <a:ext uri="{FF2B5EF4-FFF2-40B4-BE49-F238E27FC236}">
              <a16:creationId xmlns:a16="http://schemas.microsoft.com/office/drawing/2014/main" id="{00000000-0008-0000-0200-000019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18" name="PoljeZBesedilom 2">
          <a:extLst>
            <a:ext uri="{FF2B5EF4-FFF2-40B4-BE49-F238E27FC236}">
              <a16:creationId xmlns:a16="http://schemas.microsoft.com/office/drawing/2014/main" id="{00000000-0008-0000-0200-00001A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19" name="PoljeZBesedilom 708">
          <a:extLst>
            <a:ext uri="{FF2B5EF4-FFF2-40B4-BE49-F238E27FC236}">
              <a16:creationId xmlns:a16="http://schemas.microsoft.com/office/drawing/2014/main" id="{00000000-0008-0000-0200-00001B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20" name="PoljeZBesedilom 2">
          <a:extLst>
            <a:ext uri="{FF2B5EF4-FFF2-40B4-BE49-F238E27FC236}">
              <a16:creationId xmlns:a16="http://schemas.microsoft.com/office/drawing/2014/main" id="{00000000-0008-0000-0200-00001C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21" name="PoljeZBesedilom 2">
          <a:extLst>
            <a:ext uri="{FF2B5EF4-FFF2-40B4-BE49-F238E27FC236}">
              <a16:creationId xmlns:a16="http://schemas.microsoft.com/office/drawing/2014/main" id="{00000000-0008-0000-0200-00001D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22" name="PoljeZBesedilom 2">
          <a:extLst>
            <a:ext uri="{FF2B5EF4-FFF2-40B4-BE49-F238E27FC236}">
              <a16:creationId xmlns:a16="http://schemas.microsoft.com/office/drawing/2014/main" id="{00000000-0008-0000-0200-00001E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23" name="PoljeZBesedilom 2">
          <a:extLst>
            <a:ext uri="{FF2B5EF4-FFF2-40B4-BE49-F238E27FC236}">
              <a16:creationId xmlns:a16="http://schemas.microsoft.com/office/drawing/2014/main" id="{00000000-0008-0000-0200-00001F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24" name="PoljeZBesedilom 2">
          <a:extLst>
            <a:ext uri="{FF2B5EF4-FFF2-40B4-BE49-F238E27FC236}">
              <a16:creationId xmlns:a16="http://schemas.microsoft.com/office/drawing/2014/main" id="{00000000-0008-0000-0200-000020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25" name="PoljeZBesedilom 714">
          <a:extLst>
            <a:ext uri="{FF2B5EF4-FFF2-40B4-BE49-F238E27FC236}">
              <a16:creationId xmlns:a16="http://schemas.microsoft.com/office/drawing/2014/main" id="{00000000-0008-0000-0200-000021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26" name="PoljeZBesedilom 2">
          <a:extLst>
            <a:ext uri="{FF2B5EF4-FFF2-40B4-BE49-F238E27FC236}">
              <a16:creationId xmlns:a16="http://schemas.microsoft.com/office/drawing/2014/main" id="{00000000-0008-0000-0200-000022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27" name="PoljeZBesedilom 2">
          <a:extLst>
            <a:ext uri="{FF2B5EF4-FFF2-40B4-BE49-F238E27FC236}">
              <a16:creationId xmlns:a16="http://schemas.microsoft.com/office/drawing/2014/main" id="{00000000-0008-0000-0200-000023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28" name="PoljeZBesedilom 2">
          <a:extLst>
            <a:ext uri="{FF2B5EF4-FFF2-40B4-BE49-F238E27FC236}">
              <a16:creationId xmlns:a16="http://schemas.microsoft.com/office/drawing/2014/main" id="{00000000-0008-0000-0200-000024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29" name="PoljeZBesedilom 2">
          <a:extLst>
            <a:ext uri="{FF2B5EF4-FFF2-40B4-BE49-F238E27FC236}">
              <a16:creationId xmlns:a16="http://schemas.microsoft.com/office/drawing/2014/main" id="{00000000-0008-0000-0200-000025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30" name="PoljeZBesedilom 2">
          <a:extLst>
            <a:ext uri="{FF2B5EF4-FFF2-40B4-BE49-F238E27FC236}">
              <a16:creationId xmlns:a16="http://schemas.microsoft.com/office/drawing/2014/main" id="{00000000-0008-0000-0200-000026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31" name="PoljeZBesedilom 720">
          <a:extLst>
            <a:ext uri="{FF2B5EF4-FFF2-40B4-BE49-F238E27FC236}">
              <a16:creationId xmlns:a16="http://schemas.microsoft.com/office/drawing/2014/main" id="{00000000-0008-0000-0200-000027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32" name="PoljeZBesedilom 2">
          <a:extLst>
            <a:ext uri="{FF2B5EF4-FFF2-40B4-BE49-F238E27FC236}">
              <a16:creationId xmlns:a16="http://schemas.microsoft.com/office/drawing/2014/main" id="{00000000-0008-0000-0200-000028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33" name="PoljeZBesedilom 2">
          <a:extLst>
            <a:ext uri="{FF2B5EF4-FFF2-40B4-BE49-F238E27FC236}">
              <a16:creationId xmlns:a16="http://schemas.microsoft.com/office/drawing/2014/main" id="{00000000-0008-0000-0200-000029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34" name="PoljeZBesedilom 2">
          <a:extLst>
            <a:ext uri="{FF2B5EF4-FFF2-40B4-BE49-F238E27FC236}">
              <a16:creationId xmlns:a16="http://schemas.microsoft.com/office/drawing/2014/main" id="{00000000-0008-0000-0200-00002A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35" name="PoljeZBesedilom 2">
          <a:extLst>
            <a:ext uri="{FF2B5EF4-FFF2-40B4-BE49-F238E27FC236}">
              <a16:creationId xmlns:a16="http://schemas.microsoft.com/office/drawing/2014/main" id="{00000000-0008-0000-0200-00002B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36" name="PoljeZBesedilom 725">
          <a:extLst>
            <a:ext uri="{FF2B5EF4-FFF2-40B4-BE49-F238E27FC236}">
              <a16:creationId xmlns:a16="http://schemas.microsoft.com/office/drawing/2014/main" id="{00000000-0008-0000-0200-00002C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37" name="PoljeZBesedilom 2">
          <a:extLst>
            <a:ext uri="{FF2B5EF4-FFF2-40B4-BE49-F238E27FC236}">
              <a16:creationId xmlns:a16="http://schemas.microsoft.com/office/drawing/2014/main" id="{00000000-0008-0000-0200-00002D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38" name="PoljeZBesedilom 2">
          <a:extLst>
            <a:ext uri="{FF2B5EF4-FFF2-40B4-BE49-F238E27FC236}">
              <a16:creationId xmlns:a16="http://schemas.microsoft.com/office/drawing/2014/main" id="{00000000-0008-0000-0200-00002E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39" name="PoljeZBesedilom 2">
          <a:extLst>
            <a:ext uri="{FF2B5EF4-FFF2-40B4-BE49-F238E27FC236}">
              <a16:creationId xmlns:a16="http://schemas.microsoft.com/office/drawing/2014/main" id="{00000000-0008-0000-0200-00002F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40" name="PoljeZBesedilom 2">
          <a:extLst>
            <a:ext uri="{FF2B5EF4-FFF2-40B4-BE49-F238E27FC236}">
              <a16:creationId xmlns:a16="http://schemas.microsoft.com/office/drawing/2014/main" id="{00000000-0008-0000-0200-000030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41" name="PoljeZBesedilom 2">
          <a:extLst>
            <a:ext uri="{FF2B5EF4-FFF2-40B4-BE49-F238E27FC236}">
              <a16:creationId xmlns:a16="http://schemas.microsoft.com/office/drawing/2014/main" id="{00000000-0008-0000-0200-000031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42" name="PoljeZBesedilom 731">
          <a:extLst>
            <a:ext uri="{FF2B5EF4-FFF2-40B4-BE49-F238E27FC236}">
              <a16:creationId xmlns:a16="http://schemas.microsoft.com/office/drawing/2014/main" id="{00000000-0008-0000-0200-000032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43" name="PoljeZBesedilom 2">
          <a:extLst>
            <a:ext uri="{FF2B5EF4-FFF2-40B4-BE49-F238E27FC236}">
              <a16:creationId xmlns:a16="http://schemas.microsoft.com/office/drawing/2014/main" id="{00000000-0008-0000-0200-000033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44" name="PoljeZBesedilom 2">
          <a:extLst>
            <a:ext uri="{FF2B5EF4-FFF2-40B4-BE49-F238E27FC236}">
              <a16:creationId xmlns:a16="http://schemas.microsoft.com/office/drawing/2014/main" id="{00000000-0008-0000-0200-000034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45" name="PoljeZBesedilom 2">
          <a:extLst>
            <a:ext uri="{FF2B5EF4-FFF2-40B4-BE49-F238E27FC236}">
              <a16:creationId xmlns:a16="http://schemas.microsoft.com/office/drawing/2014/main" id="{00000000-0008-0000-0200-000035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46" name="PoljeZBesedilom 2">
          <a:extLst>
            <a:ext uri="{FF2B5EF4-FFF2-40B4-BE49-F238E27FC236}">
              <a16:creationId xmlns:a16="http://schemas.microsoft.com/office/drawing/2014/main" id="{00000000-0008-0000-0200-000036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47" name="PoljeZBesedilom 2">
          <a:extLst>
            <a:ext uri="{FF2B5EF4-FFF2-40B4-BE49-F238E27FC236}">
              <a16:creationId xmlns:a16="http://schemas.microsoft.com/office/drawing/2014/main" id="{00000000-0008-0000-0200-000037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48" name="PoljeZBesedilom 737">
          <a:extLst>
            <a:ext uri="{FF2B5EF4-FFF2-40B4-BE49-F238E27FC236}">
              <a16:creationId xmlns:a16="http://schemas.microsoft.com/office/drawing/2014/main" id="{00000000-0008-0000-0200-000038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49" name="PoljeZBesedilom 2">
          <a:extLst>
            <a:ext uri="{FF2B5EF4-FFF2-40B4-BE49-F238E27FC236}">
              <a16:creationId xmlns:a16="http://schemas.microsoft.com/office/drawing/2014/main" id="{00000000-0008-0000-0200-000039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50" name="PoljeZBesedilom 2">
          <a:extLst>
            <a:ext uri="{FF2B5EF4-FFF2-40B4-BE49-F238E27FC236}">
              <a16:creationId xmlns:a16="http://schemas.microsoft.com/office/drawing/2014/main" id="{00000000-0008-0000-0200-00003A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51" name="PoljeZBesedilom 2">
          <a:extLst>
            <a:ext uri="{FF2B5EF4-FFF2-40B4-BE49-F238E27FC236}">
              <a16:creationId xmlns:a16="http://schemas.microsoft.com/office/drawing/2014/main" id="{00000000-0008-0000-0200-00003B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52" name="PoljeZBesedilom 2">
          <a:extLst>
            <a:ext uri="{FF2B5EF4-FFF2-40B4-BE49-F238E27FC236}">
              <a16:creationId xmlns:a16="http://schemas.microsoft.com/office/drawing/2014/main" id="{00000000-0008-0000-0200-00003C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53" name="PoljeZBesedilom 2">
          <a:extLst>
            <a:ext uri="{FF2B5EF4-FFF2-40B4-BE49-F238E27FC236}">
              <a16:creationId xmlns:a16="http://schemas.microsoft.com/office/drawing/2014/main" id="{00000000-0008-0000-0200-00003D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54" name="PoljeZBesedilom 743">
          <a:extLst>
            <a:ext uri="{FF2B5EF4-FFF2-40B4-BE49-F238E27FC236}">
              <a16:creationId xmlns:a16="http://schemas.microsoft.com/office/drawing/2014/main" id="{00000000-0008-0000-0200-00003E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55" name="PoljeZBesedilom 2">
          <a:extLst>
            <a:ext uri="{FF2B5EF4-FFF2-40B4-BE49-F238E27FC236}">
              <a16:creationId xmlns:a16="http://schemas.microsoft.com/office/drawing/2014/main" id="{00000000-0008-0000-0200-00003F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56" name="PoljeZBesedilom 2">
          <a:extLst>
            <a:ext uri="{FF2B5EF4-FFF2-40B4-BE49-F238E27FC236}">
              <a16:creationId xmlns:a16="http://schemas.microsoft.com/office/drawing/2014/main" id="{00000000-0008-0000-0200-000040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57" name="PoljeZBesedilom 2">
          <a:extLst>
            <a:ext uri="{FF2B5EF4-FFF2-40B4-BE49-F238E27FC236}">
              <a16:creationId xmlns:a16="http://schemas.microsoft.com/office/drawing/2014/main" id="{00000000-0008-0000-0200-000041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58" name="PoljeZBesedilom 2">
          <a:extLst>
            <a:ext uri="{FF2B5EF4-FFF2-40B4-BE49-F238E27FC236}">
              <a16:creationId xmlns:a16="http://schemas.microsoft.com/office/drawing/2014/main" id="{00000000-0008-0000-0200-000042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59" name="PoljeZBesedilom 2">
          <a:extLst>
            <a:ext uri="{FF2B5EF4-FFF2-40B4-BE49-F238E27FC236}">
              <a16:creationId xmlns:a16="http://schemas.microsoft.com/office/drawing/2014/main" id="{00000000-0008-0000-0200-000043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60" name="PoljeZBesedilom 749">
          <a:extLst>
            <a:ext uri="{FF2B5EF4-FFF2-40B4-BE49-F238E27FC236}">
              <a16:creationId xmlns:a16="http://schemas.microsoft.com/office/drawing/2014/main" id="{00000000-0008-0000-0200-000044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61" name="PoljeZBesedilom 2">
          <a:extLst>
            <a:ext uri="{FF2B5EF4-FFF2-40B4-BE49-F238E27FC236}">
              <a16:creationId xmlns:a16="http://schemas.microsoft.com/office/drawing/2014/main" id="{00000000-0008-0000-0200-000045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62" name="PoljeZBesedilom 2">
          <a:extLst>
            <a:ext uri="{FF2B5EF4-FFF2-40B4-BE49-F238E27FC236}">
              <a16:creationId xmlns:a16="http://schemas.microsoft.com/office/drawing/2014/main" id="{00000000-0008-0000-0200-000046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63" name="PoljeZBesedilom 2">
          <a:extLst>
            <a:ext uri="{FF2B5EF4-FFF2-40B4-BE49-F238E27FC236}">
              <a16:creationId xmlns:a16="http://schemas.microsoft.com/office/drawing/2014/main" id="{00000000-0008-0000-0200-000047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64" name="PoljeZBesedilom 2">
          <a:extLst>
            <a:ext uri="{FF2B5EF4-FFF2-40B4-BE49-F238E27FC236}">
              <a16:creationId xmlns:a16="http://schemas.microsoft.com/office/drawing/2014/main" id="{00000000-0008-0000-0200-000048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65" name="PoljeZBesedilom 2">
          <a:extLst>
            <a:ext uri="{FF2B5EF4-FFF2-40B4-BE49-F238E27FC236}">
              <a16:creationId xmlns:a16="http://schemas.microsoft.com/office/drawing/2014/main" id="{00000000-0008-0000-0200-000049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66" name="PoljeZBesedilom 755">
          <a:extLst>
            <a:ext uri="{FF2B5EF4-FFF2-40B4-BE49-F238E27FC236}">
              <a16:creationId xmlns:a16="http://schemas.microsoft.com/office/drawing/2014/main" id="{00000000-0008-0000-0200-00004A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67" name="PoljeZBesedilom 2">
          <a:extLst>
            <a:ext uri="{FF2B5EF4-FFF2-40B4-BE49-F238E27FC236}">
              <a16:creationId xmlns:a16="http://schemas.microsoft.com/office/drawing/2014/main" id="{00000000-0008-0000-0200-00004B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68" name="PoljeZBesedilom 2">
          <a:extLst>
            <a:ext uri="{FF2B5EF4-FFF2-40B4-BE49-F238E27FC236}">
              <a16:creationId xmlns:a16="http://schemas.microsoft.com/office/drawing/2014/main" id="{00000000-0008-0000-0200-00004C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69" name="PoljeZBesedilom 2">
          <a:extLst>
            <a:ext uri="{FF2B5EF4-FFF2-40B4-BE49-F238E27FC236}">
              <a16:creationId xmlns:a16="http://schemas.microsoft.com/office/drawing/2014/main" id="{00000000-0008-0000-0200-00004D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70" name="PoljeZBesedilom 2">
          <a:extLst>
            <a:ext uri="{FF2B5EF4-FFF2-40B4-BE49-F238E27FC236}">
              <a16:creationId xmlns:a16="http://schemas.microsoft.com/office/drawing/2014/main" id="{00000000-0008-0000-0200-00004E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71" name="PoljeZBesedilom 760">
          <a:extLst>
            <a:ext uri="{FF2B5EF4-FFF2-40B4-BE49-F238E27FC236}">
              <a16:creationId xmlns:a16="http://schemas.microsoft.com/office/drawing/2014/main" id="{00000000-0008-0000-0200-00004F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72" name="PoljeZBesedilom 2">
          <a:extLst>
            <a:ext uri="{FF2B5EF4-FFF2-40B4-BE49-F238E27FC236}">
              <a16:creationId xmlns:a16="http://schemas.microsoft.com/office/drawing/2014/main" id="{00000000-0008-0000-0200-000050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73" name="PoljeZBesedilom 2">
          <a:extLst>
            <a:ext uri="{FF2B5EF4-FFF2-40B4-BE49-F238E27FC236}">
              <a16:creationId xmlns:a16="http://schemas.microsoft.com/office/drawing/2014/main" id="{00000000-0008-0000-0200-000051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74" name="PoljeZBesedilom 2">
          <a:extLst>
            <a:ext uri="{FF2B5EF4-FFF2-40B4-BE49-F238E27FC236}">
              <a16:creationId xmlns:a16="http://schemas.microsoft.com/office/drawing/2014/main" id="{00000000-0008-0000-0200-000052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875" name="PoljeZBesedilom 2">
          <a:extLst>
            <a:ext uri="{FF2B5EF4-FFF2-40B4-BE49-F238E27FC236}">
              <a16:creationId xmlns:a16="http://schemas.microsoft.com/office/drawing/2014/main" id="{00000000-0008-0000-0200-000053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76" name="PoljeZBesedilom 2">
          <a:extLst>
            <a:ext uri="{FF2B5EF4-FFF2-40B4-BE49-F238E27FC236}">
              <a16:creationId xmlns:a16="http://schemas.microsoft.com/office/drawing/2014/main" id="{00000000-0008-0000-0200-000054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77" name="PoljeZBesedilom 766">
          <a:extLst>
            <a:ext uri="{FF2B5EF4-FFF2-40B4-BE49-F238E27FC236}">
              <a16:creationId xmlns:a16="http://schemas.microsoft.com/office/drawing/2014/main" id="{00000000-0008-0000-0200-000055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78" name="PoljeZBesedilom 2">
          <a:extLst>
            <a:ext uri="{FF2B5EF4-FFF2-40B4-BE49-F238E27FC236}">
              <a16:creationId xmlns:a16="http://schemas.microsoft.com/office/drawing/2014/main" id="{00000000-0008-0000-0200-000056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79" name="PoljeZBesedilom 2">
          <a:extLst>
            <a:ext uri="{FF2B5EF4-FFF2-40B4-BE49-F238E27FC236}">
              <a16:creationId xmlns:a16="http://schemas.microsoft.com/office/drawing/2014/main" id="{00000000-0008-0000-0200-000057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80" name="PoljeZBesedilom 2">
          <a:extLst>
            <a:ext uri="{FF2B5EF4-FFF2-40B4-BE49-F238E27FC236}">
              <a16:creationId xmlns:a16="http://schemas.microsoft.com/office/drawing/2014/main" id="{00000000-0008-0000-0200-000058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81" name="PoljeZBesedilom 2">
          <a:extLst>
            <a:ext uri="{FF2B5EF4-FFF2-40B4-BE49-F238E27FC236}">
              <a16:creationId xmlns:a16="http://schemas.microsoft.com/office/drawing/2014/main" id="{00000000-0008-0000-0200-000059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82" name="PoljeZBesedilom 2">
          <a:extLst>
            <a:ext uri="{FF2B5EF4-FFF2-40B4-BE49-F238E27FC236}">
              <a16:creationId xmlns:a16="http://schemas.microsoft.com/office/drawing/2014/main" id="{00000000-0008-0000-0200-00005A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83" name="PoljeZBesedilom 772">
          <a:extLst>
            <a:ext uri="{FF2B5EF4-FFF2-40B4-BE49-F238E27FC236}">
              <a16:creationId xmlns:a16="http://schemas.microsoft.com/office/drawing/2014/main" id="{00000000-0008-0000-0200-00005B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84" name="PoljeZBesedilom 2">
          <a:extLst>
            <a:ext uri="{FF2B5EF4-FFF2-40B4-BE49-F238E27FC236}">
              <a16:creationId xmlns:a16="http://schemas.microsoft.com/office/drawing/2014/main" id="{00000000-0008-0000-0200-00005C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85" name="PoljeZBesedilom 2">
          <a:extLst>
            <a:ext uri="{FF2B5EF4-FFF2-40B4-BE49-F238E27FC236}">
              <a16:creationId xmlns:a16="http://schemas.microsoft.com/office/drawing/2014/main" id="{00000000-0008-0000-0200-00005D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86" name="PoljeZBesedilom 2">
          <a:extLst>
            <a:ext uri="{FF2B5EF4-FFF2-40B4-BE49-F238E27FC236}">
              <a16:creationId xmlns:a16="http://schemas.microsoft.com/office/drawing/2014/main" id="{00000000-0008-0000-0200-00005E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87" name="PoljeZBesedilom 2">
          <a:extLst>
            <a:ext uri="{FF2B5EF4-FFF2-40B4-BE49-F238E27FC236}">
              <a16:creationId xmlns:a16="http://schemas.microsoft.com/office/drawing/2014/main" id="{00000000-0008-0000-0200-00005F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88" name="PoljeZBesedilom 2">
          <a:extLst>
            <a:ext uri="{FF2B5EF4-FFF2-40B4-BE49-F238E27FC236}">
              <a16:creationId xmlns:a16="http://schemas.microsoft.com/office/drawing/2014/main" id="{00000000-0008-0000-0200-000060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89" name="PoljeZBesedilom 778">
          <a:extLst>
            <a:ext uri="{FF2B5EF4-FFF2-40B4-BE49-F238E27FC236}">
              <a16:creationId xmlns:a16="http://schemas.microsoft.com/office/drawing/2014/main" id="{00000000-0008-0000-0200-000061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90" name="PoljeZBesedilom 2">
          <a:extLst>
            <a:ext uri="{FF2B5EF4-FFF2-40B4-BE49-F238E27FC236}">
              <a16:creationId xmlns:a16="http://schemas.microsoft.com/office/drawing/2014/main" id="{00000000-0008-0000-0200-000062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91" name="PoljeZBesedilom 2">
          <a:extLst>
            <a:ext uri="{FF2B5EF4-FFF2-40B4-BE49-F238E27FC236}">
              <a16:creationId xmlns:a16="http://schemas.microsoft.com/office/drawing/2014/main" id="{00000000-0008-0000-0200-000063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92" name="PoljeZBesedilom 2">
          <a:extLst>
            <a:ext uri="{FF2B5EF4-FFF2-40B4-BE49-F238E27FC236}">
              <a16:creationId xmlns:a16="http://schemas.microsoft.com/office/drawing/2014/main" id="{00000000-0008-0000-0200-000064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93" name="PoljeZBesedilom 2">
          <a:extLst>
            <a:ext uri="{FF2B5EF4-FFF2-40B4-BE49-F238E27FC236}">
              <a16:creationId xmlns:a16="http://schemas.microsoft.com/office/drawing/2014/main" id="{00000000-0008-0000-0200-000065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94" name="PoljeZBesedilom 2">
          <a:extLst>
            <a:ext uri="{FF2B5EF4-FFF2-40B4-BE49-F238E27FC236}">
              <a16:creationId xmlns:a16="http://schemas.microsoft.com/office/drawing/2014/main" id="{00000000-0008-0000-0200-000066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95" name="PoljeZBesedilom 784">
          <a:extLst>
            <a:ext uri="{FF2B5EF4-FFF2-40B4-BE49-F238E27FC236}">
              <a16:creationId xmlns:a16="http://schemas.microsoft.com/office/drawing/2014/main" id="{00000000-0008-0000-0200-000067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96" name="PoljeZBesedilom 2">
          <a:extLst>
            <a:ext uri="{FF2B5EF4-FFF2-40B4-BE49-F238E27FC236}">
              <a16:creationId xmlns:a16="http://schemas.microsoft.com/office/drawing/2014/main" id="{00000000-0008-0000-0200-000068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97" name="PoljeZBesedilom 2">
          <a:extLst>
            <a:ext uri="{FF2B5EF4-FFF2-40B4-BE49-F238E27FC236}">
              <a16:creationId xmlns:a16="http://schemas.microsoft.com/office/drawing/2014/main" id="{00000000-0008-0000-0200-000069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98" name="PoljeZBesedilom 2">
          <a:extLst>
            <a:ext uri="{FF2B5EF4-FFF2-40B4-BE49-F238E27FC236}">
              <a16:creationId xmlns:a16="http://schemas.microsoft.com/office/drawing/2014/main" id="{00000000-0008-0000-0200-00006A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899" name="PoljeZBesedilom 2">
          <a:extLst>
            <a:ext uri="{FF2B5EF4-FFF2-40B4-BE49-F238E27FC236}">
              <a16:creationId xmlns:a16="http://schemas.microsoft.com/office/drawing/2014/main" id="{00000000-0008-0000-0200-00006B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00" name="PoljeZBesedilom 2">
          <a:extLst>
            <a:ext uri="{FF2B5EF4-FFF2-40B4-BE49-F238E27FC236}">
              <a16:creationId xmlns:a16="http://schemas.microsoft.com/office/drawing/2014/main" id="{00000000-0008-0000-0200-00006C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01" name="PoljeZBesedilom 790">
          <a:extLst>
            <a:ext uri="{FF2B5EF4-FFF2-40B4-BE49-F238E27FC236}">
              <a16:creationId xmlns:a16="http://schemas.microsoft.com/office/drawing/2014/main" id="{00000000-0008-0000-0200-00006D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02" name="PoljeZBesedilom 2">
          <a:extLst>
            <a:ext uri="{FF2B5EF4-FFF2-40B4-BE49-F238E27FC236}">
              <a16:creationId xmlns:a16="http://schemas.microsoft.com/office/drawing/2014/main" id="{00000000-0008-0000-0200-00006E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03" name="PoljeZBesedilom 2">
          <a:extLst>
            <a:ext uri="{FF2B5EF4-FFF2-40B4-BE49-F238E27FC236}">
              <a16:creationId xmlns:a16="http://schemas.microsoft.com/office/drawing/2014/main" id="{00000000-0008-0000-0200-00006F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04" name="PoljeZBesedilom 2">
          <a:extLst>
            <a:ext uri="{FF2B5EF4-FFF2-40B4-BE49-F238E27FC236}">
              <a16:creationId xmlns:a16="http://schemas.microsoft.com/office/drawing/2014/main" id="{00000000-0008-0000-0200-000070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05" name="PoljeZBesedilom 2">
          <a:extLst>
            <a:ext uri="{FF2B5EF4-FFF2-40B4-BE49-F238E27FC236}">
              <a16:creationId xmlns:a16="http://schemas.microsoft.com/office/drawing/2014/main" id="{00000000-0008-0000-0200-000071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06" name="PoljeZBesedilom 2">
          <a:extLst>
            <a:ext uri="{FF2B5EF4-FFF2-40B4-BE49-F238E27FC236}">
              <a16:creationId xmlns:a16="http://schemas.microsoft.com/office/drawing/2014/main" id="{00000000-0008-0000-0200-000072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07" name="PoljeZBesedilom 796">
          <a:extLst>
            <a:ext uri="{FF2B5EF4-FFF2-40B4-BE49-F238E27FC236}">
              <a16:creationId xmlns:a16="http://schemas.microsoft.com/office/drawing/2014/main" id="{00000000-0008-0000-0200-000073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08" name="PoljeZBesedilom 2">
          <a:extLst>
            <a:ext uri="{FF2B5EF4-FFF2-40B4-BE49-F238E27FC236}">
              <a16:creationId xmlns:a16="http://schemas.microsoft.com/office/drawing/2014/main" id="{00000000-0008-0000-0200-000074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09" name="PoljeZBesedilom 2">
          <a:extLst>
            <a:ext uri="{FF2B5EF4-FFF2-40B4-BE49-F238E27FC236}">
              <a16:creationId xmlns:a16="http://schemas.microsoft.com/office/drawing/2014/main" id="{00000000-0008-0000-0200-000075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10" name="PoljeZBesedilom 2">
          <a:extLst>
            <a:ext uri="{FF2B5EF4-FFF2-40B4-BE49-F238E27FC236}">
              <a16:creationId xmlns:a16="http://schemas.microsoft.com/office/drawing/2014/main" id="{00000000-0008-0000-0200-000076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11" name="PoljeZBesedilom 2">
          <a:extLst>
            <a:ext uri="{FF2B5EF4-FFF2-40B4-BE49-F238E27FC236}">
              <a16:creationId xmlns:a16="http://schemas.microsoft.com/office/drawing/2014/main" id="{00000000-0008-0000-0200-000077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12" name="PoljeZBesedilom 2">
          <a:extLst>
            <a:ext uri="{FF2B5EF4-FFF2-40B4-BE49-F238E27FC236}">
              <a16:creationId xmlns:a16="http://schemas.microsoft.com/office/drawing/2014/main" id="{00000000-0008-0000-0200-000078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13" name="PoljeZBesedilom 802">
          <a:extLst>
            <a:ext uri="{FF2B5EF4-FFF2-40B4-BE49-F238E27FC236}">
              <a16:creationId xmlns:a16="http://schemas.microsoft.com/office/drawing/2014/main" id="{00000000-0008-0000-0200-000079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14" name="PoljeZBesedilom 2">
          <a:extLst>
            <a:ext uri="{FF2B5EF4-FFF2-40B4-BE49-F238E27FC236}">
              <a16:creationId xmlns:a16="http://schemas.microsoft.com/office/drawing/2014/main" id="{00000000-0008-0000-0200-00007A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15" name="PoljeZBesedilom 2">
          <a:extLst>
            <a:ext uri="{FF2B5EF4-FFF2-40B4-BE49-F238E27FC236}">
              <a16:creationId xmlns:a16="http://schemas.microsoft.com/office/drawing/2014/main" id="{00000000-0008-0000-0200-00007B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16" name="PoljeZBesedilom 2">
          <a:extLst>
            <a:ext uri="{FF2B5EF4-FFF2-40B4-BE49-F238E27FC236}">
              <a16:creationId xmlns:a16="http://schemas.microsoft.com/office/drawing/2014/main" id="{00000000-0008-0000-0200-00007C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17" name="PoljeZBesedilom 2">
          <a:extLst>
            <a:ext uri="{FF2B5EF4-FFF2-40B4-BE49-F238E27FC236}">
              <a16:creationId xmlns:a16="http://schemas.microsoft.com/office/drawing/2014/main" id="{00000000-0008-0000-0200-00007D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18" name="PoljeZBesedilom 2">
          <a:extLst>
            <a:ext uri="{FF2B5EF4-FFF2-40B4-BE49-F238E27FC236}">
              <a16:creationId xmlns:a16="http://schemas.microsoft.com/office/drawing/2014/main" id="{00000000-0008-0000-0200-00007E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19" name="PoljeZBesedilom 808">
          <a:extLst>
            <a:ext uri="{FF2B5EF4-FFF2-40B4-BE49-F238E27FC236}">
              <a16:creationId xmlns:a16="http://schemas.microsoft.com/office/drawing/2014/main" id="{00000000-0008-0000-0200-00007F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20" name="PoljeZBesedilom 2">
          <a:extLst>
            <a:ext uri="{FF2B5EF4-FFF2-40B4-BE49-F238E27FC236}">
              <a16:creationId xmlns:a16="http://schemas.microsoft.com/office/drawing/2014/main" id="{00000000-0008-0000-0200-000080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21" name="PoljeZBesedilom 2">
          <a:extLst>
            <a:ext uri="{FF2B5EF4-FFF2-40B4-BE49-F238E27FC236}">
              <a16:creationId xmlns:a16="http://schemas.microsoft.com/office/drawing/2014/main" id="{00000000-0008-0000-0200-000081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22" name="PoljeZBesedilom 2">
          <a:extLst>
            <a:ext uri="{FF2B5EF4-FFF2-40B4-BE49-F238E27FC236}">
              <a16:creationId xmlns:a16="http://schemas.microsoft.com/office/drawing/2014/main" id="{00000000-0008-0000-0200-000082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23" name="PoljeZBesedilom 2">
          <a:extLst>
            <a:ext uri="{FF2B5EF4-FFF2-40B4-BE49-F238E27FC236}">
              <a16:creationId xmlns:a16="http://schemas.microsoft.com/office/drawing/2014/main" id="{00000000-0008-0000-0200-000083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24" name="PoljeZBesedilom 2">
          <a:extLst>
            <a:ext uri="{FF2B5EF4-FFF2-40B4-BE49-F238E27FC236}">
              <a16:creationId xmlns:a16="http://schemas.microsoft.com/office/drawing/2014/main" id="{00000000-0008-0000-0200-000084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25" name="PoljeZBesedilom 814">
          <a:extLst>
            <a:ext uri="{FF2B5EF4-FFF2-40B4-BE49-F238E27FC236}">
              <a16:creationId xmlns:a16="http://schemas.microsoft.com/office/drawing/2014/main" id="{00000000-0008-0000-0200-000085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26" name="PoljeZBesedilom 2">
          <a:extLst>
            <a:ext uri="{FF2B5EF4-FFF2-40B4-BE49-F238E27FC236}">
              <a16:creationId xmlns:a16="http://schemas.microsoft.com/office/drawing/2014/main" id="{00000000-0008-0000-0200-000086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27" name="PoljeZBesedilom 2">
          <a:extLst>
            <a:ext uri="{FF2B5EF4-FFF2-40B4-BE49-F238E27FC236}">
              <a16:creationId xmlns:a16="http://schemas.microsoft.com/office/drawing/2014/main" id="{00000000-0008-0000-0200-000087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28" name="PoljeZBesedilom 2">
          <a:extLst>
            <a:ext uri="{FF2B5EF4-FFF2-40B4-BE49-F238E27FC236}">
              <a16:creationId xmlns:a16="http://schemas.microsoft.com/office/drawing/2014/main" id="{00000000-0008-0000-0200-000088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590550</xdr:colOff>
      <xdr:row>744</xdr:row>
      <xdr:rowOff>0</xdr:rowOff>
    </xdr:from>
    <xdr:to>
      <xdr:col>8</xdr:col>
      <xdr:colOff>775281</xdr:colOff>
      <xdr:row>938</xdr:row>
      <xdr:rowOff>1126</xdr:rowOff>
    </xdr:to>
    <xdr:sp macro="" textlink="">
      <xdr:nvSpPr>
        <xdr:cNvPr id="1929" name="PoljeZBesedilom 2">
          <a:extLst>
            <a:ext uri="{FF2B5EF4-FFF2-40B4-BE49-F238E27FC236}">
              <a16:creationId xmlns:a16="http://schemas.microsoft.com/office/drawing/2014/main" id="{00000000-0008-0000-0200-000089070000}"/>
            </a:ext>
          </a:extLst>
        </xdr:cNvPr>
        <xdr:cNvSpPr txBox="1"/>
      </xdr:nvSpPr>
      <xdr:spPr>
        <a:xfrm>
          <a:off x="76390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30" name="PoljeZBesedilom 2">
          <a:extLst>
            <a:ext uri="{FF2B5EF4-FFF2-40B4-BE49-F238E27FC236}">
              <a16:creationId xmlns:a16="http://schemas.microsoft.com/office/drawing/2014/main" id="{00000000-0008-0000-0200-00008A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31" name="PoljeZBesedilom 820">
          <a:extLst>
            <a:ext uri="{FF2B5EF4-FFF2-40B4-BE49-F238E27FC236}">
              <a16:creationId xmlns:a16="http://schemas.microsoft.com/office/drawing/2014/main" id="{00000000-0008-0000-0200-00008B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32" name="PoljeZBesedilom 2">
          <a:extLst>
            <a:ext uri="{FF2B5EF4-FFF2-40B4-BE49-F238E27FC236}">
              <a16:creationId xmlns:a16="http://schemas.microsoft.com/office/drawing/2014/main" id="{00000000-0008-0000-0200-00008C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33" name="PoljeZBesedilom 2">
          <a:extLst>
            <a:ext uri="{FF2B5EF4-FFF2-40B4-BE49-F238E27FC236}">
              <a16:creationId xmlns:a16="http://schemas.microsoft.com/office/drawing/2014/main" id="{00000000-0008-0000-0200-00008D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34" name="PoljeZBesedilom 2">
          <a:extLst>
            <a:ext uri="{FF2B5EF4-FFF2-40B4-BE49-F238E27FC236}">
              <a16:creationId xmlns:a16="http://schemas.microsoft.com/office/drawing/2014/main" id="{00000000-0008-0000-0200-00008E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35" name="PoljeZBesedilom 2">
          <a:extLst>
            <a:ext uri="{FF2B5EF4-FFF2-40B4-BE49-F238E27FC236}">
              <a16:creationId xmlns:a16="http://schemas.microsoft.com/office/drawing/2014/main" id="{00000000-0008-0000-0200-00008F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36" name="PoljeZBesedilom 2">
          <a:extLst>
            <a:ext uri="{FF2B5EF4-FFF2-40B4-BE49-F238E27FC236}">
              <a16:creationId xmlns:a16="http://schemas.microsoft.com/office/drawing/2014/main" id="{00000000-0008-0000-0200-000090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37" name="PoljeZBesedilom 826">
          <a:extLst>
            <a:ext uri="{FF2B5EF4-FFF2-40B4-BE49-F238E27FC236}">
              <a16:creationId xmlns:a16="http://schemas.microsoft.com/office/drawing/2014/main" id="{00000000-0008-0000-0200-000091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38" name="PoljeZBesedilom 2">
          <a:extLst>
            <a:ext uri="{FF2B5EF4-FFF2-40B4-BE49-F238E27FC236}">
              <a16:creationId xmlns:a16="http://schemas.microsoft.com/office/drawing/2014/main" id="{00000000-0008-0000-0200-000092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39" name="PoljeZBesedilom 2">
          <a:extLst>
            <a:ext uri="{FF2B5EF4-FFF2-40B4-BE49-F238E27FC236}">
              <a16:creationId xmlns:a16="http://schemas.microsoft.com/office/drawing/2014/main" id="{00000000-0008-0000-0200-000093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40" name="PoljeZBesedilom 2">
          <a:extLst>
            <a:ext uri="{FF2B5EF4-FFF2-40B4-BE49-F238E27FC236}">
              <a16:creationId xmlns:a16="http://schemas.microsoft.com/office/drawing/2014/main" id="{00000000-0008-0000-0200-000094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41" name="PoljeZBesedilom 2">
          <a:extLst>
            <a:ext uri="{FF2B5EF4-FFF2-40B4-BE49-F238E27FC236}">
              <a16:creationId xmlns:a16="http://schemas.microsoft.com/office/drawing/2014/main" id="{00000000-0008-0000-0200-000095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42" name="PoljeZBesedilom 831">
          <a:extLst>
            <a:ext uri="{FF2B5EF4-FFF2-40B4-BE49-F238E27FC236}">
              <a16:creationId xmlns:a16="http://schemas.microsoft.com/office/drawing/2014/main" id="{00000000-0008-0000-0200-000096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43" name="PoljeZBesedilom 2">
          <a:extLst>
            <a:ext uri="{FF2B5EF4-FFF2-40B4-BE49-F238E27FC236}">
              <a16:creationId xmlns:a16="http://schemas.microsoft.com/office/drawing/2014/main" id="{00000000-0008-0000-0200-000097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44" name="PoljeZBesedilom 2">
          <a:extLst>
            <a:ext uri="{FF2B5EF4-FFF2-40B4-BE49-F238E27FC236}">
              <a16:creationId xmlns:a16="http://schemas.microsoft.com/office/drawing/2014/main" id="{00000000-0008-0000-0200-000098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45" name="PoljeZBesedilom 2">
          <a:extLst>
            <a:ext uri="{FF2B5EF4-FFF2-40B4-BE49-F238E27FC236}">
              <a16:creationId xmlns:a16="http://schemas.microsoft.com/office/drawing/2014/main" id="{00000000-0008-0000-0200-000099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46" name="PoljeZBesedilom 2">
          <a:extLst>
            <a:ext uri="{FF2B5EF4-FFF2-40B4-BE49-F238E27FC236}">
              <a16:creationId xmlns:a16="http://schemas.microsoft.com/office/drawing/2014/main" id="{00000000-0008-0000-0200-00009A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47" name="PoljeZBesedilom 2">
          <a:extLst>
            <a:ext uri="{FF2B5EF4-FFF2-40B4-BE49-F238E27FC236}">
              <a16:creationId xmlns:a16="http://schemas.microsoft.com/office/drawing/2014/main" id="{00000000-0008-0000-0200-00009B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48" name="PoljeZBesedilom 837">
          <a:extLst>
            <a:ext uri="{FF2B5EF4-FFF2-40B4-BE49-F238E27FC236}">
              <a16:creationId xmlns:a16="http://schemas.microsoft.com/office/drawing/2014/main" id="{00000000-0008-0000-0200-00009C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49" name="PoljeZBesedilom 2">
          <a:extLst>
            <a:ext uri="{FF2B5EF4-FFF2-40B4-BE49-F238E27FC236}">
              <a16:creationId xmlns:a16="http://schemas.microsoft.com/office/drawing/2014/main" id="{00000000-0008-0000-0200-00009D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50" name="PoljeZBesedilom 2">
          <a:extLst>
            <a:ext uri="{FF2B5EF4-FFF2-40B4-BE49-F238E27FC236}">
              <a16:creationId xmlns:a16="http://schemas.microsoft.com/office/drawing/2014/main" id="{00000000-0008-0000-0200-00009E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51" name="PoljeZBesedilom 2">
          <a:extLst>
            <a:ext uri="{FF2B5EF4-FFF2-40B4-BE49-F238E27FC236}">
              <a16:creationId xmlns:a16="http://schemas.microsoft.com/office/drawing/2014/main" id="{00000000-0008-0000-0200-00009F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52" name="PoljeZBesedilom 2">
          <a:extLst>
            <a:ext uri="{FF2B5EF4-FFF2-40B4-BE49-F238E27FC236}">
              <a16:creationId xmlns:a16="http://schemas.microsoft.com/office/drawing/2014/main" id="{00000000-0008-0000-0200-0000A0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53" name="PoljeZBesedilom 842">
          <a:extLst>
            <a:ext uri="{FF2B5EF4-FFF2-40B4-BE49-F238E27FC236}">
              <a16:creationId xmlns:a16="http://schemas.microsoft.com/office/drawing/2014/main" id="{00000000-0008-0000-0200-0000A1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54" name="PoljeZBesedilom 2">
          <a:extLst>
            <a:ext uri="{FF2B5EF4-FFF2-40B4-BE49-F238E27FC236}">
              <a16:creationId xmlns:a16="http://schemas.microsoft.com/office/drawing/2014/main" id="{00000000-0008-0000-0200-0000A2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55" name="PoljeZBesedilom 2">
          <a:extLst>
            <a:ext uri="{FF2B5EF4-FFF2-40B4-BE49-F238E27FC236}">
              <a16:creationId xmlns:a16="http://schemas.microsoft.com/office/drawing/2014/main" id="{00000000-0008-0000-0200-0000A3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56" name="PoljeZBesedilom 2">
          <a:extLst>
            <a:ext uri="{FF2B5EF4-FFF2-40B4-BE49-F238E27FC236}">
              <a16:creationId xmlns:a16="http://schemas.microsoft.com/office/drawing/2014/main" id="{00000000-0008-0000-0200-0000A4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twoCellAnchor editAs="oneCell">
    <xdr:from>
      <xdr:col>8</xdr:col>
      <xdr:colOff>577850</xdr:colOff>
      <xdr:row>744</xdr:row>
      <xdr:rowOff>0</xdr:rowOff>
    </xdr:from>
    <xdr:to>
      <xdr:col>8</xdr:col>
      <xdr:colOff>762581</xdr:colOff>
      <xdr:row>938</xdr:row>
      <xdr:rowOff>1126</xdr:rowOff>
    </xdr:to>
    <xdr:sp macro="" textlink="">
      <xdr:nvSpPr>
        <xdr:cNvPr id="1957" name="PoljeZBesedilom 2">
          <a:extLst>
            <a:ext uri="{FF2B5EF4-FFF2-40B4-BE49-F238E27FC236}">
              <a16:creationId xmlns:a16="http://schemas.microsoft.com/office/drawing/2014/main" id="{00000000-0008-0000-0200-0000A5070000}"/>
            </a:ext>
          </a:extLst>
        </xdr:cNvPr>
        <xdr:cNvSpPr txBox="1"/>
      </xdr:nvSpPr>
      <xdr:spPr>
        <a:xfrm>
          <a:off x="762635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sl-SI"/>
        </a:p>
      </xdr:txBody>
    </xdr:sp>
    <xdr:clientData/>
  </xdr:twoCellAnchor>
  <xdr:oneCellAnchor>
    <xdr:from>
      <xdr:col>8</xdr:col>
      <xdr:colOff>554652</xdr:colOff>
      <xdr:row>746</xdr:row>
      <xdr:rowOff>0</xdr:rowOff>
    </xdr:from>
    <xdr:ext cx="184731" cy="264560"/>
    <xdr:sp macro="" textlink="">
      <xdr:nvSpPr>
        <xdr:cNvPr id="1958" name="PoljeZBesedilom 2">
          <a:extLst>
            <a:ext uri="{FF2B5EF4-FFF2-40B4-BE49-F238E27FC236}">
              <a16:creationId xmlns:a16="http://schemas.microsoft.com/office/drawing/2014/main" id="{00000000-0008-0000-0200-0000A6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1959" name="PoljeZBesedilom 1958">
          <a:extLst>
            <a:ext uri="{FF2B5EF4-FFF2-40B4-BE49-F238E27FC236}">
              <a16:creationId xmlns:a16="http://schemas.microsoft.com/office/drawing/2014/main" id="{00000000-0008-0000-0200-0000A7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1960" name="PoljeZBesedilom 2">
          <a:extLst>
            <a:ext uri="{FF2B5EF4-FFF2-40B4-BE49-F238E27FC236}">
              <a16:creationId xmlns:a16="http://schemas.microsoft.com/office/drawing/2014/main" id="{00000000-0008-0000-0200-0000A8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1961" name="PoljeZBesedilom 2">
          <a:extLst>
            <a:ext uri="{FF2B5EF4-FFF2-40B4-BE49-F238E27FC236}">
              <a16:creationId xmlns:a16="http://schemas.microsoft.com/office/drawing/2014/main" id="{00000000-0008-0000-0200-0000A9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1962" name="PoljeZBesedilom 2">
          <a:extLst>
            <a:ext uri="{FF2B5EF4-FFF2-40B4-BE49-F238E27FC236}">
              <a16:creationId xmlns:a16="http://schemas.microsoft.com/office/drawing/2014/main" id="{00000000-0008-0000-0200-0000AA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1963" name="PoljeZBesedilom 2">
          <a:extLst>
            <a:ext uri="{FF2B5EF4-FFF2-40B4-BE49-F238E27FC236}">
              <a16:creationId xmlns:a16="http://schemas.microsoft.com/office/drawing/2014/main" id="{00000000-0008-0000-0200-0000AB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1964" name="PoljeZBesedilom 2">
          <a:extLst>
            <a:ext uri="{FF2B5EF4-FFF2-40B4-BE49-F238E27FC236}">
              <a16:creationId xmlns:a16="http://schemas.microsoft.com/office/drawing/2014/main" id="{00000000-0008-0000-0200-0000AC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1965" name="PoljeZBesedilom 1964">
          <a:extLst>
            <a:ext uri="{FF2B5EF4-FFF2-40B4-BE49-F238E27FC236}">
              <a16:creationId xmlns:a16="http://schemas.microsoft.com/office/drawing/2014/main" id="{00000000-0008-0000-0200-0000AD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1966" name="PoljeZBesedilom 2">
          <a:extLst>
            <a:ext uri="{FF2B5EF4-FFF2-40B4-BE49-F238E27FC236}">
              <a16:creationId xmlns:a16="http://schemas.microsoft.com/office/drawing/2014/main" id="{00000000-0008-0000-0200-0000AE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1967" name="PoljeZBesedilom 2">
          <a:extLst>
            <a:ext uri="{FF2B5EF4-FFF2-40B4-BE49-F238E27FC236}">
              <a16:creationId xmlns:a16="http://schemas.microsoft.com/office/drawing/2014/main" id="{00000000-0008-0000-0200-0000AF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1968" name="PoljeZBesedilom 2">
          <a:extLst>
            <a:ext uri="{FF2B5EF4-FFF2-40B4-BE49-F238E27FC236}">
              <a16:creationId xmlns:a16="http://schemas.microsoft.com/office/drawing/2014/main" id="{00000000-0008-0000-0200-0000B0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1969" name="PoljeZBesedilom 2">
          <a:extLst>
            <a:ext uri="{FF2B5EF4-FFF2-40B4-BE49-F238E27FC236}">
              <a16:creationId xmlns:a16="http://schemas.microsoft.com/office/drawing/2014/main" id="{00000000-0008-0000-0200-0000B1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70" name="PoljeZBesedilom 2">
          <a:extLst>
            <a:ext uri="{FF2B5EF4-FFF2-40B4-BE49-F238E27FC236}">
              <a16:creationId xmlns:a16="http://schemas.microsoft.com/office/drawing/2014/main" id="{00000000-0008-0000-0200-0000B2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71" name="PoljeZBesedilom 1970">
          <a:extLst>
            <a:ext uri="{FF2B5EF4-FFF2-40B4-BE49-F238E27FC236}">
              <a16:creationId xmlns:a16="http://schemas.microsoft.com/office/drawing/2014/main" id="{00000000-0008-0000-0200-0000B3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72" name="PoljeZBesedilom 2">
          <a:extLst>
            <a:ext uri="{FF2B5EF4-FFF2-40B4-BE49-F238E27FC236}">
              <a16:creationId xmlns:a16="http://schemas.microsoft.com/office/drawing/2014/main" id="{00000000-0008-0000-0200-0000B4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73" name="PoljeZBesedilom 2">
          <a:extLst>
            <a:ext uri="{FF2B5EF4-FFF2-40B4-BE49-F238E27FC236}">
              <a16:creationId xmlns:a16="http://schemas.microsoft.com/office/drawing/2014/main" id="{00000000-0008-0000-0200-0000B5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74" name="PoljeZBesedilom 2">
          <a:extLst>
            <a:ext uri="{FF2B5EF4-FFF2-40B4-BE49-F238E27FC236}">
              <a16:creationId xmlns:a16="http://schemas.microsoft.com/office/drawing/2014/main" id="{00000000-0008-0000-0200-0000B6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75" name="PoljeZBesedilom 2">
          <a:extLst>
            <a:ext uri="{FF2B5EF4-FFF2-40B4-BE49-F238E27FC236}">
              <a16:creationId xmlns:a16="http://schemas.microsoft.com/office/drawing/2014/main" id="{00000000-0008-0000-0200-0000B7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76" name="PoljeZBesedilom 2">
          <a:extLst>
            <a:ext uri="{FF2B5EF4-FFF2-40B4-BE49-F238E27FC236}">
              <a16:creationId xmlns:a16="http://schemas.microsoft.com/office/drawing/2014/main" id="{00000000-0008-0000-0200-0000B8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77" name="PoljeZBesedilom 1976">
          <a:extLst>
            <a:ext uri="{FF2B5EF4-FFF2-40B4-BE49-F238E27FC236}">
              <a16:creationId xmlns:a16="http://schemas.microsoft.com/office/drawing/2014/main" id="{00000000-0008-0000-0200-0000B9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78" name="PoljeZBesedilom 2">
          <a:extLst>
            <a:ext uri="{FF2B5EF4-FFF2-40B4-BE49-F238E27FC236}">
              <a16:creationId xmlns:a16="http://schemas.microsoft.com/office/drawing/2014/main" id="{00000000-0008-0000-0200-0000BA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79" name="PoljeZBesedilom 2">
          <a:extLst>
            <a:ext uri="{FF2B5EF4-FFF2-40B4-BE49-F238E27FC236}">
              <a16:creationId xmlns:a16="http://schemas.microsoft.com/office/drawing/2014/main" id="{00000000-0008-0000-0200-0000BB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80" name="PoljeZBesedilom 2">
          <a:extLst>
            <a:ext uri="{FF2B5EF4-FFF2-40B4-BE49-F238E27FC236}">
              <a16:creationId xmlns:a16="http://schemas.microsoft.com/office/drawing/2014/main" id="{00000000-0008-0000-0200-0000BC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1981" name="PoljeZBesedilom 2">
          <a:extLst>
            <a:ext uri="{FF2B5EF4-FFF2-40B4-BE49-F238E27FC236}">
              <a16:creationId xmlns:a16="http://schemas.microsoft.com/office/drawing/2014/main" id="{00000000-0008-0000-0200-0000BD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82" name="PoljeZBesedilom 2">
          <a:extLst>
            <a:ext uri="{FF2B5EF4-FFF2-40B4-BE49-F238E27FC236}">
              <a16:creationId xmlns:a16="http://schemas.microsoft.com/office/drawing/2014/main" id="{00000000-0008-0000-0200-0000BE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83" name="PoljeZBesedilom 1982">
          <a:extLst>
            <a:ext uri="{FF2B5EF4-FFF2-40B4-BE49-F238E27FC236}">
              <a16:creationId xmlns:a16="http://schemas.microsoft.com/office/drawing/2014/main" id="{00000000-0008-0000-0200-0000BF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84" name="PoljeZBesedilom 2">
          <a:extLst>
            <a:ext uri="{FF2B5EF4-FFF2-40B4-BE49-F238E27FC236}">
              <a16:creationId xmlns:a16="http://schemas.microsoft.com/office/drawing/2014/main" id="{00000000-0008-0000-0200-0000C0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85" name="PoljeZBesedilom 2">
          <a:extLst>
            <a:ext uri="{FF2B5EF4-FFF2-40B4-BE49-F238E27FC236}">
              <a16:creationId xmlns:a16="http://schemas.microsoft.com/office/drawing/2014/main" id="{00000000-0008-0000-0200-0000C1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86" name="PoljeZBesedilom 2">
          <a:extLst>
            <a:ext uri="{FF2B5EF4-FFF2-40B4-BE49-F238E27FC236}">
              <a16:creationId xmlns:a16="http://schemas.microsoft.com/office/drawing/2014/main" id="{00000000-0008-0000-0200-0000C2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87" name="PoljeZBesedilom 2">
          <a:extLst>
            <a:ext uri="{FF2B5EF4-FFF2-40B4-BE49-F238E27FC236}">
              <a16:creationId xmlns:a16="http://schemas.microsoft.com/office/drawing/2014/main" id="{00000000-0008-0000-0200-0000C3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88" name="PoljeZBesedilom 2">
          <a:extLst>
            <a:ext uri="{FF2B5EF4-FFF2-40B4-BE49-F238E27FC236}">
              <a16:creationId xmlns:a16="http://schemas.microsoft.com/office/drawing/2014/main" id="{00000000-0008-0000-0200-0000C4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89" name="PoljeZBesedilom 1988">
          <a:extLst>
            <a:ext uri="{FF2B5EF4-FFF2-40B4-BE49-F238E27FC236}">
              <a16:creationId xmlns:a16="http://schemas.microsoft.com/office/drawing/2014/main" id="{00000000-0008-0000-0200-0000C5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90" name="PoljeZBesedilom 2">
          <a:extLst>
            <a:ext uri="{FF2B5EF4-FFF2-40B4-BE49-F238E27FC236}">
              <a16:creationId xmlns:a16="http://schemas.microsoft.com/office/drawing/2014/main" id="{00000000-0008-0000-0200-0000C6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91" name="PoljeZBesedilom 2">
          <a:extLst>
            <a:ext uri="{FF2B5EF4-FFF2-40B4-BE49-F238E27FC236}">
              <a16:creationId xmlns:a16="http://schemas.microsoft.com/office/drawing/2014/main" id="{00000000-0008-0000-0200-0000C7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92" name="PoljeZBesedilom 2">
          <a:extLst>
            <a:ext uri="{FF2B5EF4-FFF2-40B4-BE49-F238E27FC236}">
              <a16:creationId xmlns:a16="http://schemas.microsoft.com/office/drawing/2014/main" id="{00000000-0008-0000-0200-0000C8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1993" name="PoljeZBesedilom 2">
          <a:extLst>
            <a:ext uri="{FF2B5EF4-FFF2-40B4-BE49-F238E27FC236}">
              <a16:creationId xmlns:a16="http://schemas.microsoft.com/office/drawing/2014/main" id="{00000000-0008-0000-0200-0000C9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1994" name="PoljeZBesedilom 2">
          <a:extLst>
            <a:ext uri="{FF2B5EF4-FFF2-40B4-BE49-F238E27FC236}">
              <a16:creationId xmlns:a16="http://schemas.microsoft.com/office/drawing/2014/main" id="{00000000-0008-0000-0200-0000CA07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1995" name="PoljeZBesedilom 1994">
          <a:extLst>
            <a:ext uri="{FF2B5EF4-FFF2-40B4-BE49-F238E27FC236}">
              <a16:creationId xmlns:a16="http://schemas.microsoft.com/office/drawing/2014/main" id="{00000000-0008-0000-0200-0000CB07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1996" name="PoljeZBesedilom 2">
          <a:extLst>
            <a:ext uri="{FF2B5EF4-FFF2-40B4-BE49-F238E27FC236}">
              <a16:creationId xmlns:a16="http://schemas.microsoft.com/office/drawing/2014/main" id="{00000000-0008-0000-0200-0000CC07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1997" name="PoljeZBesedilom 2">
          <a:extLst>
            <a:ext uri="{FF2B5EF4-FFF2-40B4-BE49-F238E27FC236}">
              <a16:creationId xmlns:a16="http://schemas.microsoft.com/office/drawing/2014/main" id="{00000000-0008-0000-0200-0000CD07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1998" name="PoljeZBesedilom 2">
          <a:extLst>
            <a:ext uri="{FF2B5EF4-FFF2-40B4-BE49-F238E27FC236}">
              <a16:creationId xmlns:a16="http://schemas.microsoft.com/office/drawing/2014/main" id="{00000000-0008-0000-0200-0000CE07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1999" name="PoljeZBesedilom 2">
          <a:extLst>
            <a:ext uri="{FF2B5EF4-FFF2-40B4-BE49-F238E27FC236}">
              <a16:creationId xmlns:a16="http://schemas.microsoft.com/office/drawing/2014/main" id="{00000000-0008-0000-0200-0000CF07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00" name="PoljeZBesedilom 2">
          <a:extLst>
            <a:ext uri="{FF2B5EF4-FFF2-40B4-BE49-F238E27FC236}">
              <a16:creationId xmlns:a16="http://schemas.microsoft.com/office/drawing/2014/main" id="{00000000-0008-0000-0200-0000D007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01" name="PoljeZBesedilom 2000">
          <a:extLst>
            <a:ext uri="{FF2B5EF4-FFF2-40B4-BE49-F238E27FC236}">
              <a16:creationId xmlns:a16="http://schemas.microsoft.com/office/drawing/2014/main" id="{00000000-0008-0000-0200-0000D107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02" name="PoljeZBesedilom 2">
          <a:extLst>
            <a:ext uri="{FF2B5EF4-FFF2-40B4-BE49-F238E27FC236}">
              <a16:creationId xmlns:a16="http://schemas.microsoft.com/office/drawing/2014/main" id="{00000000-0008-0000-0200-0000D207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03" name="PoljeZBesedilom 2">
          <a:extLst>
            <a:ext uri="{FF2B5EF4-FFF2-40B4-BE49-F238E27FC236}">
              <a16:creationId xmlns:a16="http://schemas.microsoft.com/office/drawing/2014/main" id="{00000000-0008-0000-0200-0000D307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04" name="PoljeZBesedilom 2">
          <a:extLst>
            <a:ext uri="{FF2B5EF4-FFF2-40B4-BE49-F238E27FC236}">
              <a16:creationId xmlns:a16="http://schemas.microsoft.com/office/drawing/2014/main" id="{00000000-0008-0000-0200-0000D407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05" name="PoljeZBesedilom 2">
          <a:extLst>
            <a:ext uri="{FF2B5EF4-FFF2-40B4-BE49-F238E27FC236}">
              <a16:creationId xmlns:a16="http://schemas.microsoft.com/office/drawing/2014/main" id="{00000000-0008-0000-0200-0000D507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771</xdr:row>
      <xdr:rowOff>0</xdr:rowOff>
    </xdr:from>
    <xdr:ext cx="184731" cy="274009"/>
    <xdr:sp macro="" textlink="">
      <xdr:nvSpPr>
        <xdr:cNvPr id="2006" name="PoljeZBesedilom 2005">
          <a:extLst>
            <a:ext uri="{FF2B5EF4-FFF2-40B4-BE49-F238E27FC236}">
              <a16:creationId xmlns:a16="http://schemas.microsoft.com/office/drawing/2014/main" id="{00000000-0008-0000-0200-0000D607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771</xdr:row>
      <xdr:rowOff>0</xdr:rowOff>
    </xdr:from>
    <xdr:ext cx="184731" cy="274009"/>
    <xdr:sp macro="" textlink="">
      <xdr:nvSpPr>
        <xdr:cNvPr id="2007" name="PoljeZBesedilom 2">
          <a:extLst>
            <a:ext uri="{FF2B5EF4-FFF2-40B4-BE49-F238E27FC236}">
              <a16:creationId xmlns:a16="http://schemas.microsoft.com/office/drawing/2014/main" id="{00000000-0008-0000-0200-0000D707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771</xdr:row>
      <xdr:rowOff>0</xdr:rowOff>
    </xdr:from>
    <xdr:ext cx="184731" cy="274009"/>
    <xdr:sp macro="" textlink="">
      <xdr:nvSpPr>
        <xdr:cNvPr id="2008" name="PoljeZBesedilom 2">
          <a:extLst>
            <a:ext uri="{FF2B5EF4-FFF2-40B4-BE49-F238E27FC236}">
              <a16:creationId xmlns:a16="http://schemas.microsoft.com/office/drawing/2014/main" id="{00000000-0008-0000-0200-0000D807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771</xdr:row>
      <xdr:rowOff>0</xdr:rowOff>
    </xdr:from>
    <xdr:ext cx="184731" cy="274009"/>
    <xdr:sp macro="" textlink="">
      <xdr:nvSpPr>
        <xdr:cNvPr id="2009" name="PoljeZBesedilom 2">
          <a:extLst>
            <a:ext uri="{FF2B5EF4-FFF2-40B4-BE49-F238E27FC236}">
              <a16:creationId xmlns:a16="http://schemas.microsoft.com/office/drawing/2014/main" id="{00000000-0008-0000-0200-0000D907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771</xdr:row>
      <xdr:rowOff>0</xdr:rowOff>
    </xdr:from>
    <xdr:ext cx="184731" cy="274009"/>
    <xdr:sp macro="" textlink="">
      <xdr:nvSpPr>
        <xdr:cNvPr id="2010" name="PoljeZBesedilom 2">
          <a:extLst>
            <a:ext uri="{FF2B5EF4-FFF2-40B4-BE49-F238E27FC236}">
              <a16:creationId xmlns:a16="http://schemas.microsoft.com/office/drawing/2014/main" id="{00000000-0008-0000-0200-0000DA07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11" name="PoljeZBesedilom 2">
          <a:extLst>
            <a:ext uri="{FF2B5EF4-FFF2-40B4-BE49-F238E27FC236}">
              <a16:creationId xmlns:a16="http://schemas.microsoft.com/office/drawing/2014/main" id="{00000000-0008-0000-0200-0000DB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12" name="PoljeZBesedilom 2011">
          <a:extLst>
            <a:ext uri="{FF2B5EF4-FFF2-40B4-BE49-F238E27FC236}">
              <a16:creationId xmlns:a16="http://schemas.microsoft.com/office/drawing/2014/main" id="{00000000-0008-0000-0200-0000DC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13" name="PoljeZBesedilom 2">
          <a:extLst>
            <a:ext uri="{FF2B5EF4-FFF2-40B4-BE49-F238E27FC236}">
              <a16:creationId xmlns:a16="http://schemas.microsoft.com/office/drawing/2014/main" id="{00000000-0008-0000-0200-0000DD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14" name="PoljeZBesedilom 2">
          <a:extLst>
            <a:ext uri="{FF2B5EF4-FFF2-40B4-BE49-F238E27FC236}">
              <a16:creationId xmlns:a16="http://schemas.microsoft.com/office/drawing/2014/main" id="{00000000-0008-0000-0200-0000DE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15" name="PoljeZBesedilom 2">
          <a:extLst>
            <a:ext uri="{FF2B5EF4-FFF2-40B4-BE49-F238E27FC236}">
              <a16:creationId xmlns:a16="http://schemas.microsoft.com/office/drawing/2014/main" id="{00000000-0008-0000-0200-0000DF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16" name="PoljeZBesedilom 2">
          <a:extLst>
            <a:ext uri="{FF2B5EF4-FFF2-40B4-BE49-F238E27FC236}">
              <a16:creationId xmlns:a16="http://schemas.microsoft.com/office/drawing/2014/main" id="{00000000-0008-0000-0200-0000E0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17" name="PoljeZBesedilom 2">
          <a:extLst>
            <a:ext uri="{FF2B5EF4-FFF2-40B4-BE49-F238E27FC236}">
              <a16:creationId xmlns:a16="http://schemas.microsoft.com/office/drawing/2014/main" id="{00000000-0008-0000-0200-0000E1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18" name="PoljeZBesedilom 2017">
          <a:extLst>
            <a:ext uri="{FF2B5EF4-FFF2-40B4-BE49-F238E27FC236}">
              <a16:creationId xmlns:a16="http://schemas.microsoft.com/office/drawing/2014/main" id="{00000000-0008-0000-0200-0000E2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19" name="PoljeZBesedilom 2">
          <a:extLst>
            <a:ext uri="{FF2B5EF4-FFF2-40B4-BE49-F238E27FC236}">
              <a16:creationId xmlns:a16="http://schemas.microsoft.com/office/drawing/2014/main" id="{00000000-0008-0000-0200-0000E3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20" name="PoljeZBesedilom 2">
          <a:extLst>
            <a:ext uri="{FF2B5EF4-FFF2-40B4-BE49-F238E27FC236}">
              <a16:creationId xmlns:a16="http://schemas.microsoft.com/office/drawing/2014/main" id="{00000000-0008-0000-0200-0000E4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21" name="PoljeZBesedilom 2">
          <a:extLst>
            <a:ext uri="{FF2B5EF4-FFF2-40B4-BE49-F238E27FC236}">
              <a16:creationId xmlns:a16="http://schemas.microsoft.com/office/drawing/2014/main" id="{00000000-0008-0000-0200-0000E5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746</xdr:row>
      <xdr:rowOff>0</xdr:rowOff>
    </xdr:from>
    <xdr:ext cx="184731" cy="264560"/>
    <xdr:sp macro="" textlink="">
      <xdr:nvSpPr>
        <xdr:cNvPr id="2022" name="PoljeZBesedilom 2">
          <a:extLst>
            <a:ext uri="{FF2B5EF4-FFF2-40B4-BE49-F238E27FC236}">
              <a16:creationId xmlns:a16="http://schemas.microsoft.com/office/drawing/2014/main" id="{00000000-0008-0000-0200-0000E6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23" name="PoljeZBesedilom 2">
          <a:extLst>
            <a:ext uri="{FF2B5EF4-FFF2-40B4-BE49-F238E27FC236}">
              <a16:creationId xmlns:a16="http://schemas.microsoft.com/office/drawing/2014/main" id="{00000000-0008-0000-0200-0000E7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24" name="PoljeZBesedilom 2023">
          <a:extLst>
            <a:ext uri="{FF2B5EF4-FFF2-40B4-BE49-F238E27FC236}">
              <a16:creationId xmlns:a16="http://schemas.microsoft.com/office/drawing/2014/main" id="{00000000-0008-0000-0200-0000E8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25" name="PoljeZBesedilom 2">
          <a:extLst>
            <a:ext uri="{FF2B5EF4-FFF2-40B4-BE49-F238E27FC236}">
              <a16:creationId xmlns:a16="http://schemas.microsoft.com/office/drawing/2014/main" id="{00000000-0008-0000-0200-0000E9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26" name="PoljeZBesedilom 2">
          <a:extLst>
            <a:ext uri="{FF2B5EF4-FFF2-40B4-BE49-F238E27FC236}">
              <a16:creationId xmlns:a16="http://schemas.microsoft.com/office/drawing/2014/main" id="{00000000-0008-0000-0200-0000EA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27" name="PoljeZBesedilom 2">
          <a:extLst>
            <a:ext uri="{FF2B5EF4-FFF2-40B4-BE49-F238E27FC236}">
              <a16:creationId xmlns:a16="http://schemas.microsoft.com/office/drawing/2014/main" id="{00000000-0008-0000-0200-0000EB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28" name="PoljeZBesedilom 2">
          <a:extLst>
            <a:ext uri="{FF2B5EF4-FFF2-40B4-BE49-F238E27FC236}">
              <a16:creationId xmlns:a16="http://schemas.microsoft.com/office/drawing/2014/main" id="{00000000-0008-0000-0200-0000EC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29" name="PoljeZBesedilom 2">
          <a:extLst>
            <a:ext uri="{FF2B5EF4-FFF2-40B4-BE49-F238E27FC236}">
              <a16:creationId xmlns:a16="http://schemas.microsoft.com/office/drawing/2014/main" id="{00000000-0008-0000-0200-0000ED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30" name="PoljeZBesedilom 2029">
          <a:extLst>
            <a:ext uri="{FF2B5EF4-FFF2-40B4-BE49-F238E27FC236}">
              <a16:creationId xmlns:a16="http://schemas.microsoft.com/office/drawing/2014/main" id="{00000000-0008-0000-0200-0000EE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31" name="PoljeZBesedilom 2">
          <a:extLst>
            <a:ext uri="{FF2B5EF4-FFF2-40B4-BE49-F238E27FC236}">
              <a16:creationId xmlns:a16="http://schemas.microsoft.com/office/drawing/2014/main" id="{00000000-0008-0000-0200-0000EF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32" name="PoljeZBesedilom 2">
          <a:extLst>
            <a:ext uri="{FF2B5EF4-FFF2-40B4-BE49-F238E27FC236}">
              <a16:creationId xmlns:a16="http://schemas.microsoft.com/office/drawing/2014/main" id="{00000000-0008-0000-0200-0000F0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33" name="PoljeZBesedilom 2">
          <a:extLst>
            <a:ext uri="{FF2B5EF4-FFF2-40B4-BE49-F238E27FC236}">
              <a16:creationId xmlns:a16="http://schemas.microsoft.com/office/drawing/2014/main" id="{00000000-0008-0000-0200-0000F1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034" name="PoljeZBesedilom 2">
          <a:extLst>
            <a:ext uri="{FF2B5EF4-FFF2-40B4-BE49-F238E27FC236}">
              <a16:creationId xmlns:a16="http://schemas.microsoft.com/office/drawing/2014/main" id="{00000000-0008-0000-0200-0000F207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35" name="PoljeZBesedilom 2">
          <a:extLst>
            <a:ext uri="{FF2B5EF4-FFF2-40B4-BE49-F238E27FC236}">
              <a16:creationId xmlns:a16="http://schemas.microsoft.com/office/drawing/2014/main" id="{00000000-0008-0000-0200-0000F3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36" name="PoljeZBesedilom 2035">
          <a:extLst>
            <a:ext uri="{FF2B5EF4-FFF2-40B4-BE49-F238E27FC236}">
              <a16:creationId xmlns:a16="http://schemas.microsoft.com/office/drawing/2014/main" id="{00000000-0008-0000-0200-0000F4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37" name="PoljeZBesedilom 2">
          <a:extLst>
            <a:ext uri="{FF2B5EF4-FFF2-40B4-BE49-F238E27FC236}">
              <a16:creationId xmlns:a16="http://schemas.microsoft.com/office/drawing/2014/main" id="{00000000-0008-0000-0200-0000F5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38" name="PoljeZBesedilom 2">
          <a:extLst>
            <a:ext uri="{FF2B5EF4-FFF2-40B4-BE49-F238E27FC236}">
              <a16:creationId xmlns:a16="http://schemas.microsoft.com/office/drawing/2014/main" id="{00000000-0008-0000-0200-0000F6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39" name="PoljeZBesedilom 2">
          <a:extLst>
            <a:ext uri="{FF2B5EF4-FFF2-40B4-BE49-F238E27FC236}">
              <a16:creationId xmlns:a16="http://schemas.microsoft.com/office/drawing/2014/main" id="{00000000-0008-0000-0200-0000F7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40" name="PoljeZBesedilom 2">
          <a:extLst>
            <a:ext uri="{FF2B5EF4-FFF2-40B4-BE49-F238E27FC236}">
              <a16:creationId xmlns:a16="http://schemas.microsoft.com/office/drawing/2014/main" id="{00000000-0008-0000-0200-0000F8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41" name="PoljeZBesedilom 2">
          <a:extLst>
            <a:ext uri="{FF2B5EF4-FFF2-40B4-BE49-F238E27FC236}">
              <a16:creationId xmlns:a16="http://schemas.microsoft.com/office/drawing/2014/main" id="{00000000-0008-0000-0200-0000F9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42" name="PoljeZBesedilom 2041">
          <a:extLst>
            <a:ext uri="{FF2B5EF4-FFF2-40B4-BE49-F238E27FC236}">
              <a16:creationId xmlns:a16="http://schemas.microsoft.com/office/drawing/2014/main" id="{00000000-0008-0000-0200-0000FA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43" name="PoljeZBesedilom 2">
          <a:extLst>
            <a:ext uri="{FF2B5EF4-FFF2-40B4-BE49-F238E27FC236}">
              <a16:creationId xmlns:a16="http://schemas.microsoft.com/office/drawing/2014/main" id="{00000000-0008-0000-0200-0000FB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44" name="PoljeZBesedilom 2">
          <a:extLst>
            <a:ext uri="{FF2B5EF4-FFF2-40B4-BE49-F238E27FC236}">
              <a16:creationId xmlns:a16="http://schemas.microsoft.com/office/drawing/2014/main" id="{00000000-0008-0000-0200-0000FC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45" name="PoljeZBesedilom 2">
          <a:extLst>
            <a:ext uri="{FF2B5EF4-FFF2-40B4-BE49-F238E27FC236}">
              <a16:creationId xmlns:a16="http://schemas.microsoft.com/office/drawing/2014/main" id="{00000000-0008-0000-0200-0000FD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769</xdr:row>
      <xdr:rowOff>0</xdr:rowOff>
    </xdr:from>
    <xdr:ext cx="184731" cy="264560"/>
    <xdr:sp macro="" textlink="">
      <xdr:nvSpPr>
        <xdr:cNvPr id="2046" name="PoljeZBesedilom 2">
          <a:extLst>
            <a:ext uri="{FF2B5EF4-FFF2-40B4-BE49-F238E27FC236}">
              <a16:creationId xmlns:a16="http://schemas.microsoft.com/office/drawing/2014/main" id="{00000000-0008-0000-0200-0000FE07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2047" name="PoljeZBesedilom 2">
          <a:extLst>
            <a:ext uri="{FF2B5EF4-FFF2-40B4-BE49-F238E27FC236}">
              <a16:creationId xmlns:a16="http://schemas.microsoft.com/office/drawing/2014/main" id="{00000000-0008-0000-0200-0000FF07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2048" name="PoljeZBesedilom 2047">
          <a:extLst>
            <a:ext uri="{FF2B5EF4-FFF2-40B4-BE49-F238E27FC236}">
              <a16:creationId xmlns:a16="http://schemas.microsoft.com/office/drawing/2014/main" id="{00000000-0008-0000-0200-000000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2049" name="PoljeZBesedilom 2">
          <a:extLst>
            <a:ext uri="{FF2B5EF4-FFF2-40B4-BE49-F238E27FC236}">
              <a16:creationId xmlns:a16="http://schemas.microsoft.com/office/drawing/2014/main" id="{00000000-0008-0000-0200-000001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2050" name="PoljeZBesedilom 2">
          <a:extLst>
            <a:ext uri="{FF2B5EF4-FFF2-40B4-BE49-F238E27FC236}">
              <a16:creationId xmlns:a16="http://schemas.microsoft.com/office/drawing/2014/main" id="{00000000-0008-0000-0200-000002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2051" name="PoljeZBesedilom 2">
          <a:extLst>
            <a:ext uri="{FF2B5EF4-FFF2-40B4-BE49-F238E27FC236}">
              <a16:creationId xmlns:a16="http://schemas.microsoft.com/office/drawing/2014/main" id="{00000000-0008-0000-0200-000003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4560"/>
    <xdr:sp macro="" textlink="">
      <xdr:nvSpPr>
        <xdr:cNvPr id="2052" name="PoljeZBesedilom 2">
          <a:extLst>
            <a:ext uri="{FF2B5EF4-FFF2-40B4-BE49-F238E27FC236}">
              <a16:creationId xmlns:a16="http://schemas.microsoft.com/office/drawing/2014/main" id="{00000000-0008-0000-0200-000004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53" name="PoljeZBesedilom 2">
          <a:extLst>
            <a:ext uri="{FF2B5EF4-FFF2-40B4-BE49-F238E27FC236}">
              <a16:creationId xmlns:a16="http://schemas.microsoft.com/office/drawing/2014/main" id="{00000000-0008-0000-0200-000005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54" name="PoljeZBesedilom 2053">
          <a:extLst>
            <a:ext uri="{FF2B5EF4-FFF2-40B4-BE49-F238E27FC236}">
              <a16:creationId xmlns:a16="http://schemas.microsoft.com/office/drawing/2014/main" id="{00000000-0008-0000-0200-000006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55" name="PoljeZBesedilom 2">
          <a:extLst>
            <a:ext uri="{FF2B5EF4-FFF2-40B4-BE49-F238E27FC236}">
              <a16:creationId xmlns:a16="http://schemas.microsoft.com/office/drawing/2014/main" id="{00000000-0008-0000-0200-000007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56" name="PoljeZBesedilom 2">
          <a:extLst>
            <a:ext uri="{FF2B5EF4-FFF2-40B4-BE49-F238E27FC236}">
              <a16:creationId xmlns:a16="http://schemas.microsoft.com/office/drawing/2014/main" id="{00000000-0008-0000-0200-000008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57" name="PoljeZBesedilom 2">
          <a:extLst>
            <a:ext uri="{FF2B5EF4-FFF2-40B4-BE49-F238E27FC236}">
              <a16:creationId xmlns:a16="http://schemas.microsoft.com/office/drawing/2014/main" id="{00000000-0008-0000-0200-000009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770</xdr:row>
      <xdr:rowOff>0</xdr:rowOff>
    </xdr:from>
    <xdr:ext cx="184731" cy="262950"/>
    <xdr:sp macro="" textlink="">
      <xdr:nvSpPr>
        <xdr:cNvPr id="2058" name="PoljeZBesedilom 2">
          <a:extLst>
            <a:ext uri="{FF2B5EF4-FFF2-40B4-BE49-F238E27FC236}">
              <a16:creationId xmlns:a16="http://schemas.microsoft.com/office/drawing/2014/main" id="{00000000-0008-0000-0200-00000A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771</xdr:row>
      <xdr:rowOff>0</xdr:rowOff>
    </xdr:from>
    <xdr:ext cx="184731" cy="274009"/>
    <xdr:sp macro="" textlink="">
      <xdr:nvSpPr>
        <xdr:cNvPr id="2059" name="PoljeZBesedilom 2058">
          <a:extLst>
            <a:ext uri="{FF2B5EF4-FFF2-40B4-BE49-F238E27FC236}">
              <a16:creationId xmlns:a16="http://schemas.microsoft.com/office/drawing/2014/main" id="{00000000-0008-0000-0200-00000B08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771</xdr:row>
      <xdr:rowOff>0</xdr:rowOff>
    </xdr:from>
    <xdr:ext cx="184731" cy="274009"/>
    <xdr:sp macro="" textlink="">
      <xdr:nvSpPr>
        <xdr:cNvPr id="2060" name="PoljeZBesedilom 2">
          <a:extLst>
            <a:ext uri="{FF2B5EF4-FFF2-40B4-BE49-F238E27FC236}">
              <a16:creationId xmlns:a16="http://schemas.microsoft.com/office/drawing/2014/main" id="{00000000-0008-0000-0200-00000C08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771</xdr:row>
      <xdr:rowOff>0</xdr:rowOff>
    </xdr:from>
    <xdr:ext cx="184731" cy="274009"/>
    <xdr:sp macro="" textlink="">
      <xdr:nvSpPr>
        <xdr:cNvPr id="2061" name="PoljeZBesedilom 2">
          <a:extLst>
            <a:ext uri="{FF2B5EF4-FFF2-40B4-BE49-F238E27FC236}">
              <a16:creationId xmlns:a16="http://schemas.microsoft.com/office/drawing/2014/main" id="{00000000-0008-0000-0200-00000D08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771</xdr:row>
      <xdr:rowOff>0</xdr:rowOff>
    </xdr:from>
    <xdr:ext cx="184731" cy="274009"/>
    <xdr:sp macro="" textlink="">
      <xdr:nvSpPr>
        <xdr:cNvPr id="2062" name="PoljeZBesedilom 2">
          <a:extLst>
            <a:ext uri="{FF2B5EF4-FFF2-40B4-BE49-F238E27FC236}">
              <a16:creationId xmlns:a16="http://schemas.microsoft.com/office/drawing/2014/main" id="{00000000-0008-0000-0200-00000E08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771</xdr:row>
      <xdr:rowOff>0</xdr:rowOff>
    </xdr:from>
    <xdr:ext cx="184731" cy="274009"/>
    <xdr:sp macro="" textlink="">
      <xdr:nvSpPr>
        <xdr:cNvPr id="2063" name="PoljeZBesedilom 2">
          <a:extLst>
            <a:ext uri="{FF2B5EF4-FFF2-40B4-BE49-F238E27FC236}">
              <a16:creationId xmlns:a16="http://schemas.microsoft.com/office/drawing/2014/main" id="{00000000-0008-0000-0200-00000F08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64" name="PoljeZBesedilom 2">
          <a:extLst>
            <a:ext uri="{FF2B5EF4-FFF2-40B4-BE49-F238E27FC236}">
              <a16:creationId xmlns:a16="http://schemas.microsoft.com/office/drawing/2014/main" id="{00000000-0008-0000-0200-000010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65" name="PoljeZBesedilom 2064">
          <a:extLst>
            <a:ext uri="{FF2B5EF4-FFF2-40B4-BE49-F238E27FC236}">
              <a16:creationId xmlns:a16="http://schemas.microsoft.com/office/drawing/2014/main" id="{00000000-0008-0000-0200-000011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66" name="PoljeZBesedilom 2">
          <a:extLst>
            <a:ext uri="{FF2B5EF4-FFF2-40B4-BE49-F238E27FC236}">
              <a16:creationId xmlns:a16="http://schemas.microsoft.com/office/drawing/2014/main" id="{00000000-0008-0000-0200-000012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67" name="PoljeZBesedilom 2">
          <a:extLst>
            <a:ext uri="{FF2B5EF4-FFF2-40B4-BE49-F238E27FC236}">
              <a16:creationId xmlns:a16="http://schemas.microsoft.com/office/drawing/2014/main" id="{00000000-0008-0000-0200-000013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68" name="PoljeZBesedilom 2">
          <a:extLst>
            <a:ext uri="{FF2B5EF4-FFF2-40B4-BE49-F238E27FC236}">
              <a16:creationId xmlns:a16="http://schemas.microsoft.com/office/drawing/2014/main" id="{00000000-0008-0000-0200-000014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69" name="PoljeZBesedilom 2">
          <a:extLst>
            <a:ext uri="{FF2B5EF4-FFF2-40B4-BE49-F238E27FC236}">
              <a16:creationId xmlns:a16="http://schemas.microsoft.com/office/drawing/2014/main" id="{00000000-0008-0000-0200-000015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70" name="PoljeZBesedilom 2">
          <a:extLst>
            <a:ext uri="{FF2B5EF4-FFF2-40B4-BE49-F238E27FC236}">
              <a16:creationId xmlns:a16="http://schemas.microsoft.com/office/drawing/2014/main" id="{00000000-0008-0000-0200-000016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71" name="PoljeZBesedilom 2070">
          <a:extLst>
            <a:ext uri="{FF2B5EF4-FFF2-40B4-BE49-F238E27FC236}">
              <a16:creationId xmlns:a16="http://schemas.microsoft.com/office/drawing/2014/main" id="{00000000-0008-0000-0200-000017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72" name="PoljeZBesedilom 2">
          <a:extLst>
            <a:ext uri="{FF2B5EF4-FFF2-40B4-BE49-F238E27FC236}">
              <a16:creationId xmlns:a16="http://schemas.microsoft.com/office/drawing/2014/main" id="{00000000-0008-0000-0200-000018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73" name="PoljeZBesedilom 2">
          <a:extLst>
            <a:ext uri="{FF2B5EF4-FFF2-40B4-BE49-F238E27FC236}">
              <a16:creationId xmlns:a16="http://schemas.microsoft.com/office/drawing/2014/main" id="{00000000-0008-0000-0200-000019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74" name="PoljeZBesedilom 2">
          <a:extLst>
            <a:ext uri="{FF2B5EF4-FFF2-40B4-BE49-F238E27FC236}">
              <a16:creationId xmlns:a16="http://schemas.microsoft.com/office/drawing/2014/main" id="{00000000-0008-0000-0200-00001A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75" name="PoljeZBesedilom 2">
          <a:extLst>
            <a:ext uri="{FF2B5EF4-FFF2-40B4-BE49-F238E27FC236}">
              <a16:creationId xmlns:a16="http://schemas.microsoft.com/office/drawing/2014/main" id="{00000000-0008-0000-0200-00001B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76" name="PoljeZBesedilom 2">
          <a:extLst>
            <a:ext uri="{FF2B5EF4-FFF2-40B4-BE49-F238E27FC236}">
              <a16:creationId xmlns:a16="http://schemas.microsoft.com/office/drawing/2014/main" id="{00000000-0008-0000-0200-00001C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77" name="PoljeZBesedilom 2076">
          <a:extLst>
            <a:ext uri="{FF2B5EF4-FFF2-40B4-BE49-F238E27FC236}">
              <a16:creationId xmlns:a16="http://schemas.microsoft.com/office/drawing/2014/main" id="{00000000-0008-0000-0200-00001D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78" name="PoljeZBesedilom 2">
          <a:extLst>
            <a:ext uri="{FF2B5EF4-FFF2-40B4-BE49-F238E27FC236}">
              <a16:creationId xmlns:a16="http://schemas.microsoft.com/office/drawing/2014/main" id="{00000000-0008-0000-0200-00001E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79" name="PoljeZBesedilom 2">
          <a:extLst>
            <a:ext uri="{FF2B5EF4-FFF2-40B4-BE49-F238E27FC236}">
              <a16:creationId xmlns:a16="http://schemas.microsoft.com/office/drawing/2014/main" id="{00000000-0008-0000-0200-00001F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80" name="PoljeZBesedilom 2">
          <a:extLst>
            <a:ext uri="{FF2B5EF4-FFF2-40B4-BE49-F238E27FC236}">
              <a16:creationId xmlns:a16="http://schemas.microsoft.com/office/drawing/2014/main" id="{00000000-0008-0000-0200-000020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81" name="PoljeZBesedilom 2">
          <a:extLst>
            <a:ext uri="{FF2B5EF4-FFF2-40B4-BE49-F238E27FC236}">
              <a16:creationId xmlns:a16="http://schemas.microsoft.com/office/drawing/2014/main" id="{00000000-0008-0000-0200-000021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82" name="PoljeZBesedilom 2">
          <a:extLst>
            <a:ext uri="{FF2B5EF4-FFF2-40B4-BE49-F238E27FC236}">
              <a16:creationId xmlns:a16="http://schemas.microsoft.com/office/drawing/2014/main" id="{00000000-0008-0000-0200-000022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83" name="PoljeZBesedilom 2082">
          <a:extLst>
            <a:ext uri="{FF2B5EF4-FFF2-40B4-BE49-F238E27FC236}">
              <a16:creationId xmlns:a16="http://schemas.microsoft.com/office/drawing/2014/main" id="{00000000-0008-0000-0200-000023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84" name="PoljeZBesedilom 2">
          <a:extLst>
            <a:ext uri="{FF2B5EF4-FFF2-40B4-BE49-F238E27FC236}">
              <a16:creationId xmlns:a16="http://schemas.microsoft.com/office/drawing/2014/main" id="{00000000-0008-0000-0200-000024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85" name="PoljeZBesedilom 2">
          <a:extLst>
            <a:ext uri="{FF2B5EF4-FFF2-40B4-BE49-F238E27FC236}">
              <a16:creationId xmlns:a16="http://schemas.microsoft.com/office/drawing/2014/main" id="{00000000-0008-0000-0200-000025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86" name="PoljeZBesedilom 2">
          <a:extLst>
            <a:ext uri="{FF2B5EF4-FFF2-40B4-BE49-F238E27FC236}">
              <a16:creationId xmlns:a16="http://schemas.microsoft.com/office/drawing/2014/main" id="{00000000-0008-0000-0200-000026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767</xdr:row>
      <xdr:rowOff>0</xdr:rowOff>
    </xdr:from>
    <xdr:ext cx="184731" cy="264560"/>
    <xdr:sp macro="" textlink="">
      <xdr:nvSpPr>
        <xdr:cNvPr id="2087" name="PoljeZBesedilom 2">
          <a:extLst>
            <a:ext uri="{FF2B5EF4-FFF2-40B4-BE49-F238E27FC236}">
              <a16:creationId xmlns:a16="http://schemas.microsoft.com/office/drawing/2014/main" id="{00000000-0008-0000-0200-000027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88" name="PoljeZBesedilom 2">
          <a:extLst>
            <a:ext uri="{FF2B5EF4-FFF2-40B4-BE49-F238E27FC236}">
              <a16:creationId xmlns:a16="http://schemas.microsoft.com/office/drawing/2014/main" id="{00000000-0008-0000-0200-000028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89" name="PoljeZBesedilom 2088">
          <a:extLst>
            <a:ext uri="{FF2B5EF4-FFF2-40B4-BE49-F238E27FC236}">
              <a16:creationId xmlns:a16="http://schemas.microsoft.com/office/drawing/2014/main" id="{00000000-0008-0000-0200-000029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90" name="PoljeZBesedilom 2">
          <a:extLst>
            <a:ext uri="{FF2B5EF4-FFF2-40B4-BE49-F238E27FC236}">
              <a16:creationId xmlns:a16="http://schemas.microsoft.com/office/drawing/2014/main" id="{00000000-0008-0000-0200-00002A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91" name="PoljeZBesedilom 2">
          <a:extLst>
            <a:ext uri="{FF2B5EF4-FFF2-40B4-BE49-F238E27FC236}">
              <a16:creationId xmlns:a16="http://schemas.microsoft.com/office/drawing/2014/main" id="{00000000-0008-0000-0200-00002B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92" name="PoljeZBesedilom 2">
          <a:extLst>
            <a:ext uri="{FF2B5EF4-FFF2-40B4-BE49-F238E27FC236}">
              <a16:creationId xmlns:a16="http://schemas.microsoft.com/office/drawing/2014/main" id="{00000000-0008-0000-0200-00002C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093" name="PoljeZBesedilom 2">
          <a:extLst>
            <a:ext uri="{FF2B5EF4-FFF2-40B4-BE49-F238E27FC236}">
              <a16:creationId xmlns:a16="http://schemas.microsoft.com/office/drawing/2014/main" id="{00000000-0008-0000-0200-00002D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094" name="PoljeZBesedilom 2">
          <a:extLst>
            <a:ext uri="{FF2B5EF4-FFF2-40B4-BE49-F238E27FC236}">
              <a16:creationId xmlns:a16="http://schemas.microsoft.com/office/drawing/2014/main" id="{00000000-0008-0000-0200-00002E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095" name="PoljeZBesedilom 2094">
          <a:extLst>
            <a:ext uri="{FF2B5EF4-FFF2-40B4-BE49-F238E27FC236}">
              <a16:creationId xmlns:a16="http://schemas.microsoft.com/office/drawing/2014/main" id="{00000000-0008-0000-0200-00002F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096" name="PoljeZBesedilom 2">
          <a:extLst>
            <a:ext uri="{FF2B5EF4-FFF2-40B4-BE49-F238E27FC236}">
              <a16:creationId xmlns:a16="http://schemas.microsoft.com/office/drawing/2014/main" id="{00000000-0008-0000-0200-000030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097" name="PoljeZBesedilom 2">
          <a:extLst>
            <a:ext uri="{FF2B5EF4-FFF2-40B4-BE49-F238E27FC236}">
              <a16:creationId xmlns:a16="http://schemas.microsoft.com/office/drawing/2014/main" id="{00000000-0008-0000-0200-000031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098" name="PoljeZBesedilom 2">
          <a:extLst>
            <a:ext uri="{FF2B5EF4-FFF2-40B4-BE49-F238E27FC236}">
              <a16:creationId xmlns:a16="http://schemas.microsoft.com/office/drawing/2014/main" id="{00000000-0008-0000-0200-000032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099" name="PoljeZBesedilom 2">
          <a:extLst>
            <a:ext uri="{FF2B5EF4-FFF2-40B4-BE49-F238E27FC236}">
              <a16:creationId xmlns:a16="http://schemas.microsoft.com/office/drawing/2014/main" id="{00000000-0008-0000-0200-000033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00" name="PoljeZBesedilom 2">
          <a:extLst>
            <a:ext uri="{FF2B5EF4-FFF2-40B4-BE49-F238E27FC236}">
              <a16:creationId xmlns:a16="http://schemas.microsoft.com/office/drawing/2014/main" id="{00000000-0008-0000-0200-000034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01" name="PoljeZBesedilom 2100">
          <a:extLst>
            <a:ext uri="{FF2B5EF4-FFF2-40B4-BE49-F238E27FC236}">
              <a16:creationId xmlns:a16="http://schemas.microsoft.com/office/drawing/2014/main" id="{00000000-0008-0000-0200-000035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02" name="PoljeZBesedilom 2">
          <a:extLst>
            <a:ext uri="{FF2B5EF4-FFF2-40B4-BE49-F238E27FC236}">
              <a16:creationId xmlns:a16="http://schemas.microsoft.com/office/drawing/2014/main" id="{00000000-0008-0000-0200-000036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03" name="PoljeZBesedilom 2">
          <a:extLst>
            <a:ext uri="{FF2B5EF4-FFF2-40B4-BE49-F238E27FC236}">
              <a16:creationId xmlns:a16="http://schemas.microsoft.com/office/drawing/2014/main" id="{00000000-0008-0000-0200-000037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04" name="PoljeZBesedilom 2">
          <a:extLst>
            <a:ext uri="{FF2B5EF4-FFF2-40B4-BE49-F238E27FC236}">
              <a16:creationId xmlns:a16="http://schemas.microsoft.com/office/drawing/2014/main" id="{00000000-0008-0000-0200-000038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05" name="PoljeZBesedilom 2">
          <a:extLst>
            <a:ext uri="{FF2B5EF4-FFF2-40B4-BE49-F238E27FC236}">
              <a16:creationId xmlns:a16="http://schemas.microsoft.com/office/drawing/2014/main" id="{00000000-0008-0000-0200-000039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06" name="PoljeZBesedilom 2">
          <a:extLst>
            <a:ext uri="{FF2B5EF4-FFF2-40B4-BE49-F238E27FC236}">
              <a16:creationId xmlns:a16="http://schemas.microsoft.com/office/drawing/2014/main" id="{00000000-0008-0000-0200-00003A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07" name="PoljeZBesedilom 2106">
          <a:extLst>
            <a:ext uri="{FF2B5EF4-FFF2-40B4-BE49-F238E27FC236}">
              <a16:creationId xmlns:a16="http://schemas.microsoft.com/office/drawing/2014/main" id="{00000000-0008-0000-0200-00003B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08" name="PoljeZBesedilom 2">
          <a:extLst>
            <a:ext uri="{FF2B5EF4-FFF2-40B4-BE49-F238E27FC236}">
              <a16:creationId xmlns:a16="http://schemas.microsoft.com/office/drawing/2014/main" id="{00000000-0008-0000-0200-00003C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09" name="PoljeZBesedilom 2">
          <a:extLst>
            <a:ext uri="{FF2B5EF4-FFF2-40B4-BE49-F238E27FC236}">
              <a16:creationId xmlns:a16="http://schemas.microsoft.com/office/drawing/2014/main" id="{00000000-0008-0000-0200-00003D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10" name="PoljeZBesedilom 2">
          <a:extLst>
            <a:ext uri="{FF2B5EF4-FFF2-40B4-BE49-F238E27FC236}">
              <a16:creationId xmlns:a16="http://schemas.microsoft.com/office/drawing/2014/main" id="{00000000-0008-0000-0200-00003E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11" name="PoljeZBesedilom 2">
          <a:extLst>
            <a:ext uri="{FF2B5EF4-FFF2-40B4-BE49-F238E27FC236}">
              <a16:creationId xmlns:a16="http://schemas.microsoft.com/office/drawing/2014/main" id="{00000000-0008-0000-0200-00003F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12" name="PoljeZBesedilom 2">
          <a:extLst>
            <a:ext uri="{FF2B5EF4-FFF2-40B4-BE49-F238E27FC236}">
              <a16:creationId xmlns:a16="http://schemas.microsoft.com/office/drawing/2014/main" id="{00000000-0008-0000-0200-000040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13" name="PoljeZBesedilom 2112">
          <a:extLst>
            <a:ext uri="{FF2B5EF4-FFF2-40B4-BE49-F238E27FC236}">
              <a16:creationId xmlns:a16="http://schemas.microsoft.com/office/drawing/2014/main" id="{00000000-0008-0000-0200-000041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14" name="PoljeZBesedilom 2">
          <a:extLst>
            <a:ext uri="{FF2B5EF4-FFF2-40B4-BE49-F238E27FC236}">
              <a16:creationId xmlns:a16="http://schemas.microsoft.com/office/drawing/2014/main" id="{00000000-0008-0000-0200-000042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15" name="PoljeZBesedilom 2">
          <a:extLst>
            <a:ext uri="{FF2B5EF4-FFF2-40B4-BE49-F238E27FC236}">
              <a16:creationId xmlns:a16="http://schemas.microsoft.com/office/drawing/2014/main" id="{00000000-0008-0000-0200-000043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16" name="PoljeZBesedilom 2">
          <a:extLst>
            <a:ext uri="{FF2B5EF4-FFF2-40B4-BE49-F238E27FC236}">
              <a16:creationId xmlns:a16="http://schemas.microsoft.com/office/drawing/2014/main" id="{00000000-0008-0000-0200-000044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17" name="PoljeZBesedilom 2">
          <a:extLst>
            <a:ext uri="{FF2B5EF4-FFF2-40B4-BE49-F238E27FC236}">
              <a16:creationId xmlns:a16="http://schemas.microsoft.com/office/drawing/2014/main" id="{00000000-0008-0000-0200-000045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74009"/>
    <xdr:sp macro="" textlink="">
      <xdr:nvSpPr>
        <xdr:cNvPr id="2118" name="PoljeZBesedilom 2117">
          <a:extLst>
            <a:ext uri="{FF2B5EF4-FFF2-40B4-BE49-F238E27FC236}">
              <a16:creationId xmlns:a16="http://schemas.microsoft.com/office/drawing/2014/main" id="{00000000-0008-0000-0200-000046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74009"/>
    <xdr:sp macro="" textlink="">
      <xdr:nvSpPr>
        <xdr:cNvPr id="2119" name="PoljeZBesedilom 2">
          <a:extLst>
            <a:ext uri="{FF2B5EF4-FFF2-40B4-BE49-F238E27FC236}">
              <a16:creationId xmlns:a16="http://schemas.microsoft.com/office/drawing/2014/main" id="{00000000-0008-0000-0200-000047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74009"/>
    <xdr:sp macro="" textlink="">
      <xdr:nvSpPr>
        <xdr:cNvPr id="2120" name="PoljeZBesedilom 2">
          <a:extLst>
            <a:ext uri="{FF2B5EF4-FFF2-40B4-BE49-F238E27FC236}">
              <a16:creationId xmlns:a16="http://schemas.microsoft.com/office/drawing/2014/main" id="{00000000-0008-0000-0200-000048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74009"/>
    <xdr:sp macro="" textlink="">
      <xdr:nvSpPr>
        <xdr:cNvPr id="2121" name="PoljeZBesedilom 2">
          <a:extLst>
            <a:ext uri="{FF2B5EF4-FFF2-40B4-BE49-F238E27FC236}">
              <a16:creationId xmlns:a16="http://schemas.microsoft.com/office/drawing/2014/main" id="{00000000-0008-0000-0200-000049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74009"/>
    <xdr:sp macro="" textlink="">
      <xdr:nvSpPr>
        <xdr:cNvPr id="2122" name="PoljeZBesedilom 2">
          <a:extLst>
            <a:ext uri="{FF2B5EF4-FFF2-40B4-BE49-F238E27FC236}">
              <a16:creationId xmlns:a16="http://schemas.microsoft.com/office/drawing/2014/main" id="{00000000-0008-0000-0200-00004A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123" name="PoljeZBesedilom 2">
          <a:extLst>
            <a:ext uri="{FF2B5EF4-FFF2-40B4-BE49-F238E27FC236}">
              <a16:creationId xmlns:a16="http://schemas.microsoft.com/office/drawing/2014/main" id="{00000000-0008-0000-0200-00004B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124" name="PoljeZBesedilom 2123">
          <a:extLst>
            <a:ext uri="{FF2B5EF4-FFF2-40B4-BE49-F238E27FC236}">
              <a16:creationId xmlns:a16="http://schemas.microsoft.com/office/drawing/2014/main" id="{00000000-0008-0000-0200-00004C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125" name="PoljeZBesedilom 2">
          <a:extLst>
            <a:ext uri="{FF2B5EF4-FFF2-40B4-BE49-F238E27FC236}">
              <a16:creationId xmlns:a16="http://schemas.microsoft.com/office/drawing/2014/main" id="{00000000-0008-0000-0200-00004D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126" name="PoljeZBesedilom 2">
          <a:extLst>
            <a:ext uri="{FF2B5EF4-FFF2-40B4-BE49-F238E27FC236}">
              <a16:creationId xmlns:a16="http://schemas.microsoft.com/office/drawing/2014/main" id="{00000000-0008-0000-0200-00004E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127" name="PoljeZBesedilom 2">
          <a:extLst>
            <a:ext uri="{FF2B5EF4-FFF2-40B4-BE49-F238E27FC236}">
              <a16:creationId xmlns:a16="http://schemas.microsoft.com/office/drawing/2014/main" id="{00000000-0008-0000-0200-00004F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128" name="PoljeZBesedilom 2">
          <a:extLst>
            <a:ext uri="{FF2B5EF4-FFF2-40B4-BE49-F238E27FC236}">
              <a16:creationId xmlns:a16="http://schemas.microsoft.com/office/drawing/2014/main" id="{00000000-0008-0000-0200-00005008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29" name="PoljeZBesedilom 2">
          <a:extLst>
            <a:ext uri="{FF2B5EF4-FFF2-40B4-BE49-F238E27FC236}">
              <a16:creationId xmlns:a16="http://schemas.microsoft.com/office/drawing/2014/main" id="{00000000-0008-0000-0200-000051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30" name="PoljeZBesedilom 2129">
          <a:extLst>
            <a:ext uri="{FF2B5EF4-FFF2-40B4-BE49-F238E27FC236}">
              <a16:creationId xmlns:a16="http://schemas.microsoft.com/office/drawing/2014/main" id="{00000000-0008-0000-0200-000052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31" name="PoljeZBesedilom 2">
          <a:extLst>
            <a:ext uri="{FF2B5EF4-FFF2-40B4-BE49-F238E27FC236}">
              <a16:creationId xmlns:a16="http://schemas.microsoft.com/office/drawing/2014/main" id="{00000000-0008-0000-0200-000053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32" name="PoljeZBesedilom 2">
          <a:extLst>
            <a:ext uri="{FF2B5EF4-FFF2-40B4-BE49-F238E27FC236}">
              <a16:creationId xmlns:a16="http://schemas.microsoft.com/office/drawing/2014/main" id="{00000000-0008-0000-0200-000054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33" name="PoljeZBesedilom 2">
          <a:extLst>
            <a:ext uri="{FF2B5EF4-FFF2-40B4-BE49-F238E27FC236}">
              <a16:creationId xmlns:a16="http://schemas.microsoft.com/office/drawing/2014/main" id="{00000000-0008-0000-0200-000055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34" name="PoljeZBesedilom 2">
          <a:extLst>
            <a:ext uri="{FF2B5EF4-FFF2-40B4-BE49-F238E27FC236}">
              <a16:creationId xmlns:a16="http://schemas.microsoft.com/office/drawing/2014/main" id="{00000000-0008-0000-0200-000056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35" name="PoljeZBesedilom 2">
          <a:extLst>
            <a:ext uri="{FF2B5EF4-FFF2-40B4-BE49-F238E27FC236}">
              <a16:creationId xmlns:a16="http://schemas.microsoft.com/office/drawing/2014/main" id="{00000000-0008-0000-0200-000057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36" name="PoljeZBesedilom 2135">
          <a:extLst>
            <a:ext uri="{FF2B5EF4-FFF2-40B4-BE49-F238E27FC236}">
              <a16:creationId xmlns:a16="http://schemas.microsoft.com/office/drawing/2014/main" id="{00000000-0008-0000-0200-000058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37" name="PoljeZBesedilom 2">
          <a:extLst>
            <a:ext uri="{FF2B5EF4-FFF2-40B4-BE49-F238E27FC236}">
              <a16:creationId xmlns:a16="http://schemas.microsoft.com/office/drawing/2014/main" id="{00000000-0008-0000-0200-000059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38" name="PoljeZBesedilom 2">
          <a:extLst>
            <a:ext uri="{FF2B5EF4-FFF2-40B4-BE49-F238E27FC236}">
              <a16:creationId xmlns:a16="http://schemas.microsoft.com/office/drawing/2014/main" id="{00000000-0008-0000-0200-00005A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39" name="PoljeZBesedilom 2">
          <a:extLst>
            <a:ext uri="{FF2B5EF4-FFF2-40B4-BE49-F238E27FC236}">
              <a16:creationId xmlns:a16="http://schemas.microsoft.com/office/drawing/2014/main" id="{00000000-0008-0000-0200-00005B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774</xdr:row>
      <xdr:rowOff>0</xdr:rowOff>
    </xdr:from>
    <xdr:ext cx="184731" cy="264560"/>
    <xdr:sp macro="" textlink="">
      <xdr:nvSpPr>
        <xdr:cNvPr id="2140" name="PoljeZBesedilom 2">
          <a:extLst>
            <a:ext uri="{FF2B5EF4-FFF2-40B4-BE49-F238E27FC236}">
              <a16:creationId xmlns:a16="http://schemas.microsoft.com/office/drawing/2014/main" id="{00000000-0008-0000-0200-00005C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41" name="PoljeZBesedilom 2">
          <a:extLst>
            <a:ext uri="{FF2B5EF4-FFF2-40B4-BE49-F238E27FC236}">
              <a16:creationId xmlns:a16="http://schemas.microsoft.com/office/drawing/2014/main" id="{00000000-0008-0000-0200-00005D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42" name="PoljeZBesedilom 2141">
          <a:extLst>
            <a:ext uri="{FF2B5EF4-FFF2-40B4-BE49-F238E27FC236}">
              <a16:creationId xmlns:a16="http://schemas.microsoft.com/office/drawing/2014/main" id="{00000000-0008-0000-0200-00005E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43" name="PoljeZBesedilom 2">
          <a:extLst>
            <a:ext uri="{FF2B5EF4-FFF2-40B4-BE49-F238E27FC236}">
              <a16:creationId xmlns:a16="http://schemas.microsoft.com/office/drawing/2014/main" id="{00000000-0008-0000-0200-00005F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44" name="PoljeZBesedilom 2">
          <a:extLst>
            <a:ext uri="{FF2B5EF4-FFF2-40B4-BE49-F238E27FC236}">
              <a16:creationId xmlns:a16="http://schemas.microsoft.com/office/drawing/2014/main" id="{00000000-0008-0000-0200-000060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45" name="PoljeZBesedilom 2">
          <a:extLst>
            <a:ext uri="{FF2B5EF4-FFF2-40B4-BE49-F238E27FC236}">
              <a16:creationId xmlns:a16="http://schemas.microsoft.com/office/drawing/2014/main" id="{00000000-0008-0000-0200-000061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774</xdr:row>
      <xdr:rowOff>0</xdr:rowOff>
    </xdr:from>
    <xdr:ext cx="184731" cy="264560"/>
    <xdr:sp macro="" textlink="">
      <xdr:nvSpPr>
        <xdr:cNvPr id="2146" name="PoljeZBesedilom 2">
          <a:extLst>
            <a:ext uri="{FF2B5EF4-FFF2-40B4-BE49-F238E27FC236}">
              <a16:creationId xmlns:a16="http://schemas.microsoft.com/office/drawing/2014/main" id="{00000000-0008-0000-0200-000062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47" name="PoljeZBesedilom 2">
          <a:extLst>
            <a:ext uri="{FF2B5EF4-FFF2-40B4-BE49-F238E27FC236}">
              <a16:creationId xmlns:a16="http://schemas.microsoft.com/office/drawing/2014/main" id="{00000000-0008-0000-0200-000063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48" name="PoljeZBesedilom 2147">
          <a:extLst>
            <a:ext uri="{FF2B5EF4-FFF2-40B4-BE49-F238E27FC236}">
              <a16:creationId xmlns:a16="http://schemas.microsoft.com/office/drawing/2014/main" id="{00000000-0008-0000-0200-000064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49" name="PoljeZBesedilom 2">
          <a:extLst>
            <a:ext uri="{FF2B5EF4-FFF2-40B4-BE49-F238E27FC236}">
              <a16:creationId xmlns:a16="http://schemas.microsoft.com/office/drawing/2014/main" id="{00000000-0008-0000-0200-000065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50" name="PoljeZBesedilom 2">
          <a:extLst>
            <a:ext uri="{FF2B5EF4-FFF2-40B4-BE49-F238E27FC236}">
              <a16:creationId xmlns:a16="http://schemas.microsoft.com/office/drawing/2014/main" id="{00000000-0008-0000-0200-000066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51" name="PoljeZBesedilom 2">
          <a:extLst>
            <a:ext uri="{FF2B5EF4-FFF2-40B4-BE49-F238E27FC236}">
              <a16:creationId xmlns:a16="http://schemas.microsoft.com/office/drawing/2014/main" id="{00000000-0008-0000-0200-000067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775</xdr:row>
      <xdr:rowOff>0</xdr:rowOff>
    </xdr:from>
    <xdr:ext cx="184731" cy="264560"/>
    <xdr:sp macro="" textlink="">
      <xdr:nvSpPr>
        <xdr:cNvPr id="2152" name="PoljeZBesedilom 2">
          <a:extLst>
            <a:ext uri="{FF2B5EF4-FFF2-40B4-BE49-F238E27FC236}">
              <a16:creationId xmlns:a16="http://schemas.microsoft.com/office/drawing/2014/main" id="{00000000-0008-0000-0200-000068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74009"/>
    <xdr:sp macro="" textlink="">
      <xdr:nvSpPr>
        <xdr:cNvPr id="2153" name="PoljeZBesedilom 2152">
          <a:extLst>
            <a:ext uri="{FF2B5EF4-FFF2-40B4-BE49-F238E27FC236}">
              <a16:creationId xmlns:a16="http://schemas.microsoft.com/office/drawing/2014/main" id="{00000000-0008-0000-0200-000069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74009"/>
    <xdr:sp macro="" textlink="">
      <xdr:nvSpPr>
        <xdr:cNvPr id="2154" name="PoljeZBesedilom 2">
          <a:extLst>
            <a:ext uri="{FF2B5EF4-FFF2-40B4-BE49-F238E27FC236}">
              <a16:creationId xmlns:a16="http://schemas.microsoft.com/office/drawing/2014/main" id="{00000000-0008-0000-0200-00006A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74009"/>
    <xdr:sp macro="" textlink="">
      <xdr:nvSpPr>
        <xdr:cNvPr id="2155" name="PoljeZBesedilom 2">
          <a:extLst>
            <a:ext uri="{FF2B5EF4-FFF2-40B4-BE49-F238E27FC236}">
              <a16:creationId xmlns:a16="http://schemas.microsoft.com/office/drawing/2014/main" id="{00000000-0008-0000-0200-00006B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74009"/>
    <xdr:sp macro="" textlink="">
      <xdr:nvSpPr>
        <xdr:cNvPr id="2156" name="PoljeZBesedilom 2">
          <a:extLst>
            <a:ext uri="{FF2B5EF4-FFF2-40B4-BE49-F238E27FC236}">
              <a16:creationId xmlns:a16="http://schemas.microsoft.com/office/drawing/2014/main" id="{00000000-0008-0000-0200-00006C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74009"/>
    <xdr:sp macro="" textlink="">
      <xdr:nvSpPr>
        <xdr:cNvPr id="2157" name="PoljeZBesedilom 2">
          <a:extLst>
            <a:ext uri="{FF2B5EF4-FFF2-40B4-BE49-F238E27FC236}">
              <a16:creationId xmlns:a16="http://schemas.microsoft.com/office/drawing/2014/main" id="{00000000-0008-0000-0200-00006D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58" name="PoljeZBesedilom 2">
          <a:extLst>
            <a:ext uri="{FF2B5EF4-FFF2-40B4-BE49-F238E27FC236}">
              <a16:creationId xmlns:a16="http://schemas.microsoft.com/office/drawing/2014/main" id="{00000000-0008-0000-0200-00006E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59" name="PoljeZBesedilom 2158">
          <a:extLst>
            <a:ext uri="{FF2B5EF4-FFF2-40B4-BE49-F238E27FC236}">
              <a16:creationId xmlns:a16="http://schemas.microsoft.com/office/drawing/2014/main" id="{00000000-0008-0000-0200-00006F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60" name="PoljeZBesedilom 2">
          <a:extLst>
            <a:ext uri="{FF2B5EF4-FFF2-40B4-BE49-F238E27FC236}">
              <a16:creationId xmlns:a16="http://schemas.microsoft.com/office/drawing/2014/main" id="{00000000-0008-0000-0200-000070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61" name="PoljeZBesedilom 2">
          <a:extLst>
            <a:ext uri="{FF2B5EF4-FFF2-40B4-BE49-F238E27FC236}">
              <a16:creationId xmlns:a16="http://schemas.microsoft.com/office/drawing/2014/main" id="{00000000-0008-0000-0200-000071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62" name="PoljeZBesedilom 2">
          <a:extLst>
            <a:ext uri="{FF2B5EF4-FFF2-40B4-BE49-F238E27FC236}">
              <a16:creationId xmlns:a16="http://schemas.microsoft.com/office/drawing/2014/main" id="{00000000-0008-0000-0200-000072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63" name="PoljeZBesedilom 2">
          <a:extLst>
            <a:ext uri="{FF2B5EF4-FFF2-40B4-BE49-F238E27FC236}">
              <a16:creationId xmlns:a16="http://schemas.microsoft.com/office/drawing/2014/main" id="{00000000-0008-0000-0200-000073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64" name="PoljeZBesedilom 2">
          <a:extLst>
            <a:ext uri="{FF2B5EF4-FFF2-40B4-BE49-F238E27FC236}">
              <a16:creationId xmlns:a16="http://schemas.microsoft.com/office/drawing/2014/main" id="{00000000-0008-0000-0200-000074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65" name="PoljeZBesedilom 2164">
          <a:extLst>
            <a:ext uri="{FF2B5EF4-FFF2-40B4-BE49-F238E27FC236}">
              <a16:creationId xmlns:a16="http://schemas.microsoft.com/office/drawing/2014/main" id="{00000000-0008-0000-0200-000075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66" name="PoljeZBesedilom 2">
          <a:extLst>
            <a:ext uri="{FF2B5EF4-FFF2-40B4-BE49-F238E27FC236}">
              <a16:creationId xmlns:a16="http://schemas.microsoft.com/office/drawing/2014/main" id="{00000000-0008-0000-0200-000076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67" name="PoljeZBesedilom 2">
          <a:extLst>
            <a:ext uri="{FF2B5EF4-FFF2-40B4-BE49-F238E27FC236}">
              <a16:creationId xmlns:a16="http://schemas.microsoft.com/office/drawing/2014/main" id="{00000000-0008-0000-0200-000077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68" name="PoljeZBesedilom 2">
          <a:extLst>
            <a:ext uri="{FF2B5EF4-FFF2-40B4-BE49-F238E27FC236}">
              <a16:creationId xmlns:a16="http://schemas.microsoft.com/office/drawing/2014/main" id="{00000000-0008-0000-0200-000078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69" name="PoljeZBesedilom 2">
          <a:extLst>
            <a:ext uri="{FF2B5EF4-FFF2-40B4-BE49-F238E27FC236}">
              <a16:creationId xmlns:a16="http://schemas.microsoft.com/office/drawing/2014/main" id="{00000000-0008-0000-0200-000079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70" name="PoljeZBesedilom 2">
          <a:extLst>
            <a:ext uri="{FF2B5EF4-FFF2-40B4-BE49-F238E27FC236}">
              <a16:creationId xmlns:a16="http://schemas.microsoft.com/office/drawing/2014/main" id="{00000000-0008-0000-0200-00007A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71" name="PoljeZBesedilom 2170">
          <a:extLst>
            <a:ext uri="{FF2B5EF4-FFF2-40B4-BE49-F238E27FC236}">
              <a16:creationId xmlns:a16="http://schemas.microsoft.com/office/drawing/2014/main" id="{00000000-0008-0000-0200-00007B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72" name="PoljeZBesedilom 2">
          <a:extLst>
            <a:ext uri="{FF2B5EF4-FFF2-40B4-BE49-F238E27FC236}">
              <a16:creationId xmlns:a16="http://schemas.microsoft.com/office/drawing/2014/main" id="{00000000-0008-0000-0200-00007C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73" name="PoljeZBesedilom 2">
          <a:extLst>
            <a:ext uri="{FF2B5EF4-FFF2-40B4-BE49-F238E27FC236}">
              <a16:creationId xmlns:a16="http://schemas.microsoft.com/office/drawing/2014/main" id="{00000000-0008-0000-0200-00007D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74" name="PoljeZBesedilom 2">
          <a:extLst>
            <a:ext uri="{FF2B5EF4-FFF2-40B4-BE49-F238E27FC236}">
              <a16:creationId xmlns:a16="http://schemas.microsoft.com/office/drawing/2014/main" id="{00000000-0008-0000-0200-00007E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75" name="PoljeZBesedilom 2">
          <a:extLst>
            <a:ext uri="{FF2B5EF4-FFF2-40B4-BE49-F238E27FC236}">
              <a16:creationId xmlns:a16="http://schemas.microsoft.com/office/drawing/2014/main" id="{00000000-0008-0000-0200-00007F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76" name="PoljeZBesedilom 2">
          <a:extLst>
            <a:ext uri="{FF2B5EF4-FFF2-40B4-BE49-F238E27FC236}">
              <a16:creationId xmlns:a16="http://schemas.microsoft.com/office/drawing/2014/main" id="{00000000-0008-0000-0200-000080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77" name="PoljeZBesedilom 2176">
          <a:extLst>
            <a:ext uri="{FF2B5EF4-FFF2-40B4-BE49-F238E27FC236}">
              <a16:creationId xmlns:a16="http://schemas.microsoft.com/office/drawing/2014/main" id="{00000000-0008-0000-0200-000081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78" name="PoljeZBesedilom 2">
          <a:extLst>
            <a:ext uri="{FF2B5EF4-FFF2-40B4-BE49-F238E27FC236}">
              <a16:creationId xmlns:a16="http://schemas.microsoft.com/office/drawing/2014/main" id="{00000000-0008-0000-0200-000082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79" name="PoljeZBesedilom 2">
          <a:extLst>
            <a:ext uri="{FF2B5EF4-FFF2-40B4-BE49-F238E27FC236}">
              <a16:creationId xmlns:a16="http://schemas.microsoft.com/office/drawing/2014/main" id="{00000000-0008-0000-0200-000083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80" name="PoljeZBesedilom 2">
          <a:extLst>
            <a:ext uri="{FF2B5EF4-FFF2-40B4-BE49-F238E27FC236}">
              <a16:creationId xmlns:a16="http://schemas.microsoft.com/office/drawing/2014/main" id="{00000000-0008-0000-0200-000084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777</xdr:row>
      <xdr:rowOff>0</xdr:rowOff>
    </xdr:from>
    <xdr:ext cx="184731" cy="264560"/>
    <xdr:sp macro="" textlink="">
      <xdr:nvSpPr>
        <xdr:cNvPr id="2181" name="PoljeZBesedilom 2">
          <a:extLst>
            <a:ext uri="{FF2B5EF4-FFF2-40B4-BE49-F238E27FC236}">
              <a16:creationId xmlns:a16="http://schemas.microsoft.com/office/drawing/2014/main" id="{00000000-0008-0000-0200-000085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82" name="PoljeZBesedilom 2">
          <a:extLst>
            <a:ext uri="{FF2B5EF4-FFF2-40B4-BE49-F238E27FC236}">
              <a16:creationId xmlns:a16="http://schemas.microsoft.com/office/drawing/2014/main" id="{00000000-0008-0000-0200-000086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83" name="PoljeZBesedilom 2182">
          <a:extLst>
            <a:ext uri="{FF2B5EF4-FFF2-40B4-BE49-F238E27FC236}">
              <a16:creationId xmlns:a16="http://schemas.microsoft.com/office/drawing/2014/main" id="{00000000-0008-0000-0200-000087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84" name="PoljeZBesedilom 2">
          <a:extLst>
            <a:ext uri="{FF2B5EF4-FFF2-40B4-BE49-F238E27FC236}">
              <a16:creationId xmlns:a16="http://schemas.microsoft.com/office/drawing/2014/main" id="{00000000-0008-0000-0200-000088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85" name="PoljeZBesedilom 2">
          <a:extLst>
            <a:ext uri="{FF2B5EF4-FFF2-40B4-BE49-F238E27FC236}">
              <a16:creationId xmlns:a16="http://schemas.microsoft.com/office/drawing/2014/main" id="{00000000-0008-0000-0200-000089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86" name="PoljeZBesedilom 2">
          <a:extLst>
            <a:ext uri="{FF2B5EF4-FFF2-40B4-BE49-F238E27FC236}">
              <a16:creationId xmlns:a16="http://schemas.microsoft.com/office/drawing/2014/main" id="{00000000-0008-0000-0200-00008A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87" name="PoljeZBesedilom 2">
          <a:extLst>
            <a:ext uri="{FF2B5EF4-FFF2-40B4-BE49-F238E27FC236}">
              <a16:creationId xmlns:a16="http://schemas.microsoft.com/office/drawing/2014/main" id="{00000000-0008-0000-0200-00008B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88" name="PoljeZBesedilom 2">
          <a:extLst>
            <a:ext uri="{FF2B5EF4-FFF2-40B4-BE49-F238E27FC236}">
              <a16:creationId xmlns:a16="http://schemas.microsoft.com/office/drawing/2014/main" id="{00000000-0008-0000-0200-00008C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89" name="PoljeZBesedilom 2188">
          <a:extLst>
            <a:ext uri="{FF2B5EF4-FFF2-40B4-BE49-F238E27FC236}">
              <a16:creationId xmlns:a16="http://schemas.microsoft.com/office/drawing/2014/main" id="{00000000-0008-0000-0200-00008D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90" name="PoljeZBesedilom 2">
          <a:extLst>
            <a:ext uri="{FF2B5EF4-FFF2-40B4-BE49-F238E27FC236}">
              <a16:creationId xmlns:a16="http://schemas.microsoft.com/office/drawing/2014/main" id="{00000000-0008-0000-0200-00008E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91" name="PoljeZBesedilom 2">
          <a:extLst>
            <a:ext uri="{FF2B5EF4-FFF2-40B4-BE49-F238E27FC236}">
              <a16:creationId xmlns:a16="http://schemas.microsoft.com/office/drawing/2014/main" id="{00000000-0008-0000-0200-00008F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92" name="PoljeZBesedilom 2">
          <a:extLst>
            <a:ext uri="{FF2B5EF4-FFF2-40B4-BE49-F238E27FC236}">
              <a16:creationId xmlns:a16="http://schemas.microsoft.com/office/drawing/2014/main" id="{00000000-0008-0000-0200-000090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193" name="PoljeZBesedilom 2">
          <a:extLst>
            <a:ext uri="{FF2B5EF4-FFF2-40B4-BE49-F238E27FC236}">
              <a16:creationId xmlns:a16="http://schemas.microsoft.com/office/drawing/2014/main" id="{00000000-0008-0000-0200-000091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194" name="PoljeZBesedilom 2">
          <a:extLst>
            <a:ext uri="{FF2B5EF4-FFF2-40B4-BE49-F238E27FC236}">
              <a16:creationId xmlns:a16="http://schemas.microsoft.com/office/drawing/2014/main" id="{00000000-0008-0000-0200-000092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195" name="PoljeZBesedilom 2194">
          <a:extLst>
            <a:ext uri="{FF2B5EF4-FFF2-40B4-BE49-F238E27FC236}">
              <a16:creationId xmlns:a16="http://schemas.microsoft.com/office/drawing/2014/main" id="{00000000-0008-0000-0200-000093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196" name="PoljeZBesedilom 2">
          <a:extLst>
            <a:ext uri="{FF2B5EF4-FFF2-40B4-BE49-F238E27FC236}">
              <a16:creationId xmlns:a16="http://schemas.microsoft.com/office/drawing/2014/main" id="{00000000-0008-0000-0200-000094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197" name="PoljeZBesedilom 2">
          <a:extLst>
            <a:ext uri="{FF2B5EF4-FFF2-40B4-BE49-F238E27FC236}">
              <a16:creationId xmlns:a16="http://schemas.microsoft.com/office/drawing/2014/main" id="{00000000-0008-0000-0200-000095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198" name="PoljeZBesedilom 2">
          <a:extLst>
            <a:ext uri="{FF2B5EF4-FFF2-40B4-BE49-F238E27FC236}">
              <a16:creationId xmlns:a16="http://schemas.microsoft.com/office/drawing/2014/main" id="{00000000-0008-0000-0200-000096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199" name="PoljeZBesedilom 2">
          <a:extLst>
            <a:ext uri="{FF2B5EF4-FFF2-40B4-BE49-F238E27FC236}">
              <a16:creationId xmlns:a16="http://schemas.microsoft.com/office/drawing/2014/main" id="{00000000-0008-0000-0200-000097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00" name="PoljeZBesedilom 2">
          <a:extLst>
            <a:ext uri="{FF2B5EF4-FFF2-40B4-BE49-F238E27FC236}">
              <a16:creationId xmlns:a16="http://schemas.microsoft.com/office/drawing/2014/main" id="{00000000-0008-0000-0200-000098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01" name="PoljeZBesedilom 2200">
          <a:extLst>
            <a:ext uri="{FF2B5EF4-FFF2-40B4-BE49-F238E27FC236}">
              <a16:creationId xmlns:a16="http://schemas.microsoft.com/office/drawing/2014/main" id="{00000000-0008-0000-0200-000099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02" name="PoljeZBesedilom 2">
          <a:extLst>
            <a:ext uri="{FF2B5EF4-FFF2-40B4-BE49-F238E27FC236}">
              <a16:creationId xmlns:a16="http://schemas.microsoft.com/office/drawing/2014/main" id="{00000000-0008-0000-0200-00009A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03" name="PoljeZBesedilom 2">
          <a:extLst>
            <a:ext uri="{FF2B5EF4-FFF2-40B4-BE49-F238E27FC236}">
              <a16:creationId xmlns:a16="http://schemas.microsoft.com/office/drawing/2014/main" id="{00000000-0008-0000-0200-00009B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04" name="PoljeZBesedilom 2">
          <a:extLst>
            <a:ext uri="{FF2B5EF4-FFF2-40B4-BE49-F238E27FC236}">
              <a16:creationId xmlns:a16="http://schemas.microsoft.com/office/drawing/2014/main" id="{00000000-0008-0000-0200-00009C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05" name="PoljeZBesedilom 2">
          <a:extLst>
            <a:ext uri="{FF2B5EF4-FFF2-40B4-BE49-F238E27FC236}">
              <a16:creationId xmlns:a16="http://schemas.microsoft.com/office/drawing/2014/main" id="{00000000-0008-0000-0200-00009D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06" name="PoljeZBesedilom 2">
          <a:extLst>
            <a:ext uri="{FF2B5EF4-FFF2-40B4-BE49-F238E27FC236}">
              <a16:creationId xmlns:a16="http://schemas.microsoft.com/office/drawing/2014/main" id="{00000000-0008-0000-0200-00009E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07" name="PoljeZBesedilom 2206">
          <a:extLst>
            <a:ext uri="{FF2B5EF4-FFF2-40B4-BE49-F238E27FC236}">
              <a16:creationId xmlns:a16="http://schemas.microsoft.com/office/drawing/2014/main" id="{00000000-0008-0000-0200-00009F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08" name="PoljeZBesedilom 2">
          <a:extLst>
            <a:ext uri="{FF2B5EF4-FFF2-40B4-BE49-F238E27FC236}">
              <a16:creationId xmlns:a16="http://schemas.microsoft.com/office/drawing/2014/main" id="{00000000-0008-0000-0200-0000A0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09" name="PoljeZBesedilom 2">
          <a:extLst>
            <a:ext uri="{FF2B5EF4-FFF2-40B4-BE49-F238E27FC236}">
              <a16:creationId xmlns:a16="http://schemas.microsoft.com/office/drawing/2014/main" id="{00000000-0008-0000-0200-0000A1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10" name="PoljeZBesedilom 2">
          <a:extLst>
            <a:ext uri="{FF2B5EF4-FFF2-40B4-BE49-F238E27FC236}">
              <a16:creationId xmlns:a16="http://schemas.microsoft.com/office/drawing/2014/main" id="{00000000-0008-0000-0200-0000A2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780</xdr:row>
      <xdr:rowOff>0</xdr:rowOff>
    </xdr:from>
    <xdr:ext cx="184731" cy="264560"/>
    <xdr:sp macro="" textlink="">
      <xdr:nvSpPr>
        <xdr:cNvPr id="2211" name="PoljeZBesedilom 2">
          <a:extLst>
            <a:ext uri="{FF2B5EF4-FFF2-40B4-BE49-F238E27FC236}">
              <a16:creationId xmlns:a16="http://schemas.microsoft.com/office/drawing/2014/main" id="{00000000-0008-0000-0200-0000A3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212" name="PoljeZBesedilom 2">
          <a:extLst>
            <a:ext uri="{FF2B5EF4-FFF2-40B4-BE49-F238E27FC236}">
              <a16:creationId xmlns:a16="http://schemas.microsoft.com/office/drawing/2014/main" id="{00000000-0008-0000-0200-0000A4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213" name="PoljeZBesedilom 2212">
          <a:extLst>
            <a:ext uri="{FF2B5EF4-FFF2-40B4-BE49-F238E27FC236}">
              <a16:creationId xmlns:a16="http://schemas.microsoft.com/office/drawing/2014/main" id="{00000000-0008-0000-0200-0000A5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214" name="PoljeZBesedilom 2">
          <a:extLst>
            <a:ext uri="{FF2B5EF4-FFF2-40B4-BE49-F238E27FC236}">
              <a16:creationId xmlns:a16="http://schemas.microsoft.com/office/drawing/2014/main" id="{00000000-0008-0000-0200-0000A6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215" name="PoljeZBesedilom 2">
          <a:extLst>
            <a:ext uri="{FF2B5EF4-FFF2-40B4-BE49-F238E27FC236}">
              <a16:creationId xmlns:a16="http://schemas.microsoft.com/office/drawing/2014/main" id="{00000000-0008-0000-0200-0000A7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216" name="PoljeZBesedilom 2">
          <a:extLst>
            <a:ext uri="{FF2B5EF4-FFF2-40B4-BE49-F238E27FC236}">
              <a16:creationId xmlns:a16="http://schemas.microsoft.com/office/drawing/2014/main" id="{00000000-0008-0000-0200-0000A8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781</xdr:row>
      <xdr:rowOff>0</xdr:rowOff>
    </xdr:from>
    <xdr:ext cx="184731" cy="264560"/>
    <xdr:sp macro="" textlink="">
      <xdr:nvSpPr>
        <xdr:cNvPr id="2217" name="PoljeZBesedilom 2">
          <a:extLst>
            <a:ext uri="{FF2B5EF4-FFF2-40B4-BE49-F238E27FC236}">
              <a16:creationId xmlns:a16="http://schemas.microsoft.com/office/drawing/2014/main" id="{00000000-0008-0000-0200-0000A9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18" name="PoljeZBesedilom 2">
          <a:extLst>
            <a:ext uri="{FF2B5EF4-FFF2-40B4-BE49-F238E27FC236}">
              <a16:creationId xmlns:a16="http://schemas.microsoft.com/office/drawing/2014/main" id="{00000000-0008-0000-0200-0000AA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19" name="PoljeZBesedilom 2218">
          <a:extLst>
            <a:ext uri="{FF2B5EF4-FFF2-40B4-BE49-F238E27FC236}">
              <a16:creationId xmlns:a16="http://schemas.microsoft.com/office/drawing/2014/main" id="{00000000-0008-0000-0200-0000AB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20" name="PoljeZBesedilom 2">
          <a:extLst>
            <a:ext uri="{FF2B5EF4-FFF2-40B4-BE49-F238E27FC236}">
              <a16:creationId xmlns:a16="http://schemas.microsoft.com/office/drawing/2014/main" id="{00000000-0008-0000-0200-0000AC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21" name="PoljeZBesedilom 2">
          <a:extLst>
            <a:ext uri="{FF2B5EF4-FFF2-40B4-BE49-F238E27FC236}">
              <a16:creationId xmlns:a16="http://schemas.microsoft.com/office/drawing/2014/main" id="{00000000-0008-0000-0200-0000AD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22" name="PoljeZBesedilom 2">
          <a:extLst>
            <a:ext uri="{FF2B5EF4-FFF2-40B4-BE49-F238E27FC236}">
              <a16:creationId xmlns:a16="http://schemas.microsoft.com/office/drawing/2014/main" id="{00000000-0008-0000-0200-0000AE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23" name="PoljeZBesedilom 2">
          <a:extLst>
            <a:ext uri="{FF2B5EF4-FFF2-40B4-BE49-F238E27FC236}">
              <a16:creationId xmlns:a16="http://schemas.microsoft.com/office/drawing/2014/main" id="{00000000-0008-0000-0200-0000AF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785</xdr:row>
      <xdr:rowOff>0</xdr:rowOff>
    </xdr:from>
    <xdr:ext cx="184731" cy="274009"/>
    <xdr:sp macro="" textlink="">
      <xdr:nvSpPr>
        <xdr:cNvPr id="2224" name="PoljeZBesedilom 2223">
          <a:extLst>
            <a:ext uri="{FF2B5EF4-FFF2-40B4-BE49-F238E27FC236}">
              <a16:creationId xmlns:a16="http://schemas.microsoft.com/office/drawing/2014/main" id="{00000000-0008-0000-0200-0000B0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785</xdr:row>
      <xdr:rowOff>0</xdr:rowOff>
    </xdr:from>
    <xdr:ext cx="184731" cy="274009"/>
    <xdr:sp macro="" textlink="">
      <xdr:nvSpPr>
        <xdr:cNvPr id="2225" name="PoljeZBesedilom 2">
          <a:extLst>
            <a:ext uri="{FF2B5EF4-FFF2-40B4-BE49-F238E27FC236}">
              <a16:creationId xmlns:a16="http://schemas.microsoft.com/office/drawing/2014/main" id="{00000000-0008-0000-0200-0000B1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785</xdr:row>
      <xdr:rowOff>0</xdr:rowOff>
    </xdr:from>
    <xdr:ext cx="184731" cy="274009"/>
    <xdr:sp macro="" textlink="">
      <xdr:nvSpPr>
        <xdr:cNvPr id="2226" name="PoljeZBesedilom 2">
          <a:extLst>
            <a:ext uri="{FF2B5EF4-FFF2-40B4-BE49-F238E27FC236}">
              <a16:creationId xmlns:a16="http://schemas.microsoft.com/office/drawing/2014/main" id="{00000000-0008-0000-0200-0000B2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785</xdr:row>
      <xdr:rowOff>0</xdr:rowOff>
    </xdr:from>
    <xdr:ext cx="184731" cy="274009"/>
    <xdr:sp macro="" textlink="">
      <xdr:nvSpPr>
        <xdr:cNvPr id="2227" name="PoljeZBesedilom 2">
          <a:extLst>
            <a:ext uri="{FF2B5EF4-FFF2-40B4-BE49-F238E27FC236}">
              <a16:creationId xmlns:a16="http://schemas.microsoft.com/office/drawing/2014/main" id="{00000000-0008-0000-0200-0000B3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785</xdr:row>
      <xdr:rowOff>0</xdr:rowOff>
    </xdr:from>
    <xdr:ext cx="184731" cy="274009"/>
    <xdr:sp macro="" textlink="">
      <xdr:nvSpPr>
        <xdr:cNvPr id="2228" name="PoljeZBesedilom 2">
          <a:extLst>
            <a:ext uri="{FF2B5EF4-FFF2-40B4-BE49-F238E27FC236}">
              <a16:creationId xmlns:a16="http://schemas.microsoft.com/office/drawing/2014/main" id="{00000000-0008-0000-0200-0000B4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29" name="PoljeZBesedilom 2">
          <a:extLst>
            <a:ext uri="{FF2B5EF4-FFF2-40B4-BE49-F238E27FC236}">
              <a16:creationId xmlns:a16="http://schemas.microsoft.com/office/drawing/2014/main" id="{00000000-0008-0000-0200-0000B5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30" name="PoljeZBesedilom 2229">
          <a:extLst>
            <a:ext uri="{FF2B5EF4-FFF2-40B4-BE49-F238E27FC236}">
              <a16:creationId xmlns:a16="http://schemas.microsoft.com/office/drawing/2014/main" id="{00000000-0008-0000-0200-0000B6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31" name="PoljeZBesedilom 2">
          <a:extLst>
            <a:ext uri="{FF2B5EF4-FFF2-40B4-BE49-F238E27FC236}">
              <a16:creationId xmlns:a16="http://schemas.microsoft.com/office/drawing/2014/main" id="{00000000-0008-0000-0200-0000B7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32" name="PoljeZBesedilom 2">
          <a:extLst>
            <a:ext uri="{FF2B5EF4-FFF2-40B4-BE49-F238E27FC236}">
              <a16:creationId xmlns:a16="http://schemas.microsoft.com/office/drawing/2014/main" id="{00000000-0008-0000-0200-0000B8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33" name="PoljeZBesedilom 2">
          <a:extLst>
            <a:ext uri="{FF2B5EF4-FFF2-40B4-BE49-F238E27FC236}">
              <a16:creationId xmlns:a16="http://schemas.microsoft.com/office/drawing/2014/main" id="{00000000-0008-0000-0200-0000B9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784</xdr:row>
      <xdr:rowOff>0</xdr:rowOff>
    </xdr:from>
    <xdr:ext cx="184731" cy="264560"/>
    <xdr:sp macro="" textlink="">
      <xdr:nvSpPr>
        <xdr:cNvPr id="2234" name="PoljeZBesedilom 2">
          <a:extLst>
            <a:ext uri="{FF2B5EF4-FFF2-40B4-BE49-F238E27FC236}">
              <a16:creationId xmlns:a16="http://schemas.microsoft.com/office/drawing/2014/main" id="{00000000-0008-0000-0200-0000BA08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785</xdr:row>
      <xdr:rowOff>0</xdr:rowOff>
    </xdr:from>
    <xdr:ext cx="184731" cy="274009"/>
    <xdr:sp macro="" textlink="">
      <xdr:nvSpPr>
        <xdr:cNvPr id="2235" name="PoljeZBesedilom 2234">
          <a:extLst>
            <a:ext uri="{FF2B5EF4-FFF2-40B4-BE49-F238E27FC236}">
              <a16:creationId xmlns:a16="http://schemas.microsoft.com/office/drawing/2014/main" id="{00000000-0008-0000-0200-0000BB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785</xdr:row>
      <xdr:rowOff>0</xdr:rowOff>
    </xdr:from>
    <xdr:ext cx="184731" cy="274009"/>
    <xdr:sp macro="" textlink="">
      <xdr:nvSpPr>
        <xdr:cNvPr id="2236" name="PoljeZBesedilom 2">
          <a:extLst>
            <a:ext uri="{FF2B5EF4-FFF2-40B4-BE49-F238E27FC236}">
              <a16:creationId xmlns:a16="http://schemas.microsoft.com/office/drawing/2014/main" id="{00000000-0008-0000-0200-0000BC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785</xdr:row>
      <xdr:rowOff>0</xdr:rowOff>
    </xdr:from>
    <xdr:ext cx="184731" cy="274009"/>
    <xdr:sp macro="" textlink="">
      <xdr:nvSpPr>
        <xdr:cNvPr id="2237" name="PoljeZBesedilom 2">
          <a:extLst>
            <a:ext uri="{FF2B5EF4-FFF2-40B4-BE49-F238E27FC236}">
              <a16:creationId xmlns:a16="http://schemas.microsoft.com/office/drawing/2014/main" id="{00000000-0008-0000-0200-0000BD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785</xdr:row>
      <xdr:rowOff>0</xdr:rowOff>
    </xdr:from>
    <xdr:ext cx="184731" cy="274009"/>
    <xdr:sp macro="" textlink="">
      <xdr:nvSpPr>
        <xdr:cNvPr id="2238" name="PoljeZBesedilom 2">
          <a:extLst>
            <a:ext uri="{FF2B5EF4-FFF2-40B4-BE49-F238E27FC236}">
              <a16:creationId xmlns:a16="http://schemas.microsoft.com/office/drawing/2014/main" id="{00000000-0008-0000-0200-0000BE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785</xdr:row>
      <xdr:rowOff>0</xdr:rowOff>
    </xdr:from>
    <xdr:ext cx="184731" cy="274009"/>
    <xdr:sp macro="" textlink="">
      <xdr:nvSpPr>
        <xdr:cNvPr id="2239" name="PoljeZBesedilom 2">
          <a:extLst>
            <a:ext uri="{FF2B5EF4-FFF2-40B4-BE49-F238E27FC236}">
              <a16:creationId xmlns:a16="http://schemas.microsoft.com/office/drawing/2014/main" id="{00000000-0008-0000-0200-0000BF08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40" name="PoljeZBesedilom 2">
          <a:extLst>
            <a:ext uri="{FF2B5EF4-FFF2-40B4-BE49-F238E27FC236}">
              <a16:creationId xmlns:a16="http://schemas.microsoft.com/office/drawing/2014/main" id="{00000000-0008-0000-0200-0000C0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41" name="PoljeZBesedilom 2240">
          <a:extLst>
            <a:ext uri="{FF2B5EF4-FFF2-40B4-BE49-F238E27FC236}">
              <a16:creationId xmlns:a16="http://schemas.microsoft.com/office/drawing/2014/main" id="{00000000-0008-0000-0200-0000C1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42" name="PoljeZBesedilom 2">
          <a:extLst>
            <a:ext uri="{FF2B5EF4-FFF2-40B4-BE49-F238E27FC236}">
              <a16:creationId xmlns:a16="http://schemas.microsoft.com/office/drawing/2014/main" id="{00000000-0008-0000-0200-0000C2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43" name="PoljeZBesedilom 2">
          <a:extLst>
            <a:ext uri="{FF2B5EF4-FFF2-40B4-BE49-F238E27FC236}">
              <a16:creationId xmlns:a16="http://schemas.microsoft.com/office/drawing/2014/main" id="{00000000-0008-0000-0200-0000C3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44" name="PoljeZBesedilom 2">
          <a:extLst>
            <a:ext uri="{FF2B5EF4-FFF2-40B4-BE49-F238E27FC236}">
              <a16:creationId xmlns:a16="http://schemas.microsoft.com/office/drawing/2014/main" id="{00000000-0008-0000-0200-0000C4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45" name="PoljeZBesedilom 2">
          <a:extLst>
            <a:ext uri="{FF2B5EF4-FFF2-40B4-BE49-F238E27FC236}">
              <a16:creationId xmlns:a16="http://schemas.microsoft.com/office/drawing/2014/main" id="{00000000-0008-0000-0200-0000C5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46" name="PoljeZBesedilom 2">
          <a:extLst>
            <a:ext uri="{FF2B5EF4-FFF2-40B4-BE49-F238E27FC236}">
              <a16:creationId xmlns:a16="http://schemas.microsoft.com/office/drawing/2014/main" id="{00000000-0008-0000-0200-0000C6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47" name="PoljeZBesedilom 2246">
          <a:extLst>
            <a:ext uri="{FF2B5EF4-FFF2-40B4-BE49-F238E27FC236}">
              <a16:creationId xmlns:a16="http://schemas.microsoft.com/office/drawing/2014/main" id="{00000000-0008-0000-0200-0000C7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48" name="PoljeZBesedilom 2">
          <a:extLst>
            <a:ext uri="{FF2B5EF4-FFF2-40B4-BE49-F238E27FC236}">
              <a16:creationId xmlns:a16="http://schemas.microsoft.com/office/drawing/2014/main" id="{00000000-0008-0000-0200-0000C8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49" name="PoljeZBesedilom 2">
          <a:extLst>
            <a:ext uri="{FF2B5EF4-FFF2-40B4-BE49-F238E27FC236}">
              <a16:creationId xmlns:a16="http://schemas.microsoft.com/office/drawing/2014/main" id="{00000000-0008-0000-0200-0000C9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50" name="PoljeZBesedilom 2">
          <a:extLst>
            <a:ext uri="{FF2B5EF4-FFF2-40B4-BE49-F238E27FC236}">
              <a16:creationId xmlns:a16="http://schemas.microsoft.com/office/drawing/2014/main" id="{00000000-0008-0000-0200-0000CA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51" name="PoljeZBesedilom 2">
          <a:extLst>
            <a:ext uri="{FF2B5EF4-FFF2-40B4-BE49-F238E27FC236}">
              <a16:creationId xmlns:a16="http://schemas.microsoft.com/office/drawing/2014/main" id="{00000000-0008-0000-0200-0000CB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52" name="PoljeZBesedilom 2">
          <a:extLst>
            <a:ext uri="{FF2B5EF4-FFF2-40B4-BE49-F238E27FC236}">
              <a16:creationId xmlns:a16="http://schemas.microsoft.com/office/drawing/2014/main" id="{00000000-0008-0000-0200-0000CC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53" name="PoljeZBesedilom 2252">
          <a:extLst>
            <a:ext uri="{FF2B5EF4-FFF2-40B4-BE49-F238E27FC236}">
              <a16:creationId xmlns:a16="http://schemas.microsoft.com/office/drawing/2014/main" id="{00000000-0008-0000-0200-0000CD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54" name="PoljeZBesedilom 2">
          <a:extLst>
            <a:ext uri="{FF2B5EF4-FFF2-40B4-BE49-F238E27FC236}">
              <a16:creationId xmlns:a16="http://schemas.microsoft.com/office/drawing/2014/main" id="{00000000-0008-0000-0200-0000CE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55" name="PoljeZBesedilom 2">
          <a:extLst>
            <a:ext uri="{FF2B5EF4-FFF2-40B4-BE49-F238E27FC236}">
              <a16:creationId xmlns:a16="http://schemas.microsoft.com/office/drawing/2014/main" id="{00000000-0008-0000-0200-0000CF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56" name="PoljeZBesedilom 2">
          <a:extLst>
            <a:ext uri="{FF2B5EF4-FFF2-40B4-BE49-F238E27FC236}">
              <a16:creationId xmlns:a16="http://schemas.microsoft.com/office/drawing/2014/main" id="{00000000-0008-0000-0200-0000D0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57" name="PoljeZBesedilom 2">
          <a:extLst>
            <a:ext uri="{FF2B5EF4-FFF2-40B4-BE49-F238E27FC236}">
              <a16:creationId xmlns:a16="http://schemas.microsoft.com/office/drawing/2014/main" id="{00000000-0008-0000-0200-0000D1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58" name="PoljeZBesedilom 2">
          <a:extLst>
            <a:ext uri="{FF2B5EF4-FFF2-40B4-BE49-F238E27FC236}">
              <a16:creationId xmlns:a16="http://schemas.microsoft.com/office/drawing/2014/main" id="{00000000-0008-0000-0200-0000D2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59" name="PoljeZBesedilom 2258">
          <a:extLst>
            <a:ext uri="{FF2B5EF4-FFF2-40B4-BE49-F238E27FC236}">
              <a16:creationId xmlns:a16="http://schemas.microsoft.com/office/drawing/2014/main" id="{00000000-0008-0000-0200-0000D3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60" name="PoljeZBesedilom 2">
          <a:extLst>
            <a:ext uri="{FF2B5EF4-FFF2-40B4-BE49-F238E27FC236}">
              <a16:creationId xmlns:a16="http://schemas.microsoft.com/office/drawing/2014/main" id="{00000000-0008-0000-0200-0000D4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61" name="PoljeZBesedilom 2">
          <a:extLst>
            <a:ext uri="{FF2B5EF4-FFF2-40B4-BE49-F238E27FC236}">
              <a16:creationId xmlns:a16="http://schemas.microsoft.com/office/drawing/2014/main" id="{00000000-0008-0000-0200-0000D5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62" name="PoljeZBesedilom 2">
          <a:extLst>
            <a:ext uri="{FF2B5EF4-FFF2-40B4-BE49-F238E27FC236}">
              <a16:creationId xmlns:a16="http://schemas.microsoft.com/office/drawing/2014/main" id="{00000000-0008-0000-0200-0000D6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63" name="PoljeZBesedilom 2">
          <a:extLst>
            <a:ext uri="{FF2B5EF4-FFF2-40B4-BE49-F238E27FC236}">
              <a16:creationId xmlns:a16="http://schemas.microsoft.com/office/drawing/2014/main" id="{00000000-0008-0000-0200-0000D7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264" name="PoljeZBesedilom 2">
          <a:extLst>
            <a:ext uri="{FF2B5EF4-FFF2-40B4-BE49-F238E27FC236}">
              <a16:creationId xmlns:a16="http://schemas.microsoft.com/office/drawing/2014/main" id="{00000000-0008-0000-0200-0000D8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265" name="PoljeZBesedilom 2264">
          <a:extLst>
            <a:ext uri="{FF2B5EF4-FFF2-40B4-BE49-F238E27FC236}">
              <a16:creationId xmlns:a16="http://schemas.microsoft.com/office/drawing/2014/main" id="{00000000-0008-0000-0200-0000D9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266" name="PoljeZBesedilom 2">
          <a:extLst>
            <a:ext uri="{FF2B5EF4-FFF2-40B4-BE49-F238E27FC236}">
              <a16:creationId xmlns:a16="http://schemas.microsoft.com/office/drawing/2014/main" id="{00000000-0008-0000-0200-0000DA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267" name="PoljeZBesedilom 2">
          <a:extLst>
            <a:ext uri="{FF2B5EF4-FFF2-40B4-BE49-F238E27FC236}">
              <a16:creationId xmlns:a16="http://schemas.microsoft.com/office/drawing/2014/main" id="{00000000-0008-0000-0200-0000DB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268" name="PoljeZBesedilom 2">
          <a:extLst>
            <a:ext uri="{FF2B5EF4-FFF2-40B4-BE49-F238E27FC236}">
              <a16:creationId xmlns:a16="http://schemas.microsoft.com/office/drawing/2014/main" id="{00000000-0008-0000-0200-0000DC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269" name="PoljeZBesedilom 2">
          <a:extLst>
            <a:ext uri="{FF2B5EF4-FFF2-40B4-BE49-F238E27FC236}">
              <a16:creationId xmlns:a16="http://schemas.microsoft.com/office/drawing/2014/main" id="{00000000-0008-0000-0200-0000DD08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270" name="PoljeZBesedilom 2">
          <a:extLst>
            <a:ext uri="{FF2B5EF4-FFF2-40B4-BE49-F238E27FC236}">
              <a16:creationId xmlns:a16="http://schemas.microsoft.com/office/drawing/2014/main" id="{00000000-0008-0000-0200-0000DE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271" name="PoljeZBesedilom 2270">
          <a:extLst>
            <a:ext uri="{FF2B5EF4-FFF2-40B4-BE49-F238E27FC236}">
              <a16:creationId xmlns:a16="http://schemas.microsoft.com/office/drawing/2014/main" id="{00000000-0008-0000-0200-0000DF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272" name="PoljeZBesedilom 2">
          <a:extLst>
            <a:ext uri="{FF2B5EF4-FFF2-40B4-BE49-F238E27FC236}">
              <a16:creationId xmlns:a16="http://schemas.microsoft.com/office/drawing/2014/main" id="{00000000-0008-0000-0200-0000E0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273" name="PoljeZBesedilom 2">
          <a:extLst>
            <a:ext uri="{FF2B5EF4-FFF2-40B4-BE49-F238E27FC236}">
              <a16:creationId xmlns:a16="http://schemas.microsoft.com/office/drawing/2014/main" id="{00000000-0008-0000-0200-0000E1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274" name="PoljeZBesedilom 2">
          <a:extLst>
            <a:ext uri="{FF2B5EF4-FFF2-40B4-BE49-F238E27FC236}">
              <a16:creationId xmlns:a16="http://schemas.microsoft.com/office/drawing/2014/main" id="{00000000-0008-0000-0200-0000E2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275" name="PoljeZBesedilom 2">
          <a:extLst>
            <a:ext uri="{FF2B5EF4-FFF2-40B4-BE49-F238E27FC236}">
              <a16:creationId xmlns:a16="http://schemas.microsoft.com/office/drawing/2014/main" id="{00000000-0008-0000-0200-0000E308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2276" name="PoljeZBesedilom 2275">
          <a:extLst>
            <a:ext uri="{FF2B5EF4-FFF2-40B4-BE49-F238E27FC236}">
              <a16:creationId xmlns:a16="http://schemas.microsoft.com/office/drawing/2014/main" id="{00000000-0008-0000-0200-0000E408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2277" name="PoljeZBesedilom 2">
          <a:extLst>
            <a:ext uri="{FF2B5EF4-FFF2-40B4-BE49-F238E27FC236}">
              <a16:creationId xmlns:a16="http://schemas.microsoft.com/office/drawing/2014/main" id="{00000000-0008-0000-0200-0000E508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2278" name="PoljeZBesedilom 2">
          <a:extLst>
            <a:ext uri="{FF2B5EF4-FFF2-40B4-BE49-F238E27FC236}">
              <a16:creationId xmlns:a16="http://schemas.microsoft.com/office/drawing/2014/main" id="{00000000-0008-0000-0200-0000E608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2279" name="PoljeZBesedilom 2">
          <a:extLst>
            <a:ext uri="{FF2B5EF4-FFF2-40B4-BE49-F238E27FC236}">
              <a16:creationId xmlns:a16="http://schemas.microsoft.com/office/drawing/2014/main" id="{00000000-0008-0000-0200-0000E708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2280" name="PoljeZBesedilom 2">
          <a:extLst>
            <a:ext uri="{FF2B5EF4-FFF2-40B4-BE49-F238E27FC236}">
              <a16:creationId xmlns:a16="http://schemas.microsoft.com/office/drawing/2014/main" id="{00000000-0008-0000-0200-0000E808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81" name="PoljeZBesedilom 2">
          <a:extLst>
            <a:ext uri="{FF2B5EF4-FFF2-40B4-BE49-F238E27FC236}">
              <a16:creationId xmlns:a16="http://schemas.microsoft.com/office/drawing/2014/main" id="{00000000-0008-0000-0200-0000E9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82" name="PoljeZBesedilom 2281">
          <a:extLst>
            <a:ext uri="{FF2B5EF4-FFF2-40B4-BE49-F238E27FC236}">
              <a16:creationId xmlns:a16="http://schemas.microsoft.com/office/drawing/2014/main" id="{00000000-0008-0000-0200-0000EA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83" name="PoljeZBesedilom 2">
          <a:extLst>
            <a:ext uri="{FF2B5EF4-FFF2-40B4-BE49-F238E27FC236}">
              <a16:creationId xmlns:a16="http://schemas.microsoft.com/office/drawing/2014/main" id="{00000000-0008-0000-0200-0000EB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84" name="PoljeZBesedilom 2">
          <a:extLst>
            <a:ext uri="{FF2B5EF4-FFF2-40B4-BE49-F238E27FC236}">
              <a16:creationId xmlns:a16="http://schemas.microsoft.com/office/drawing/2014/main" id="{00000000-0008-0000-0200-0000EC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85" name="PoljeZBesedilom 2">
          <a:extLst>
            <a:ext uri="{FF2B5EF4-FFF2-40B4-BE49-F238E27FC236}">
              <a16:creationId xmlns:a16="http://schemas.microsoft.com/office/drawing/2014/main" id="{00000000-0008-0000-0200-0000ED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86" name="PoljeZBesedilom 2">
          <a:extLst>
            <a:ext uri="{FF2B5EF4-FFF2-40B4-BE49-F238E27FC236}">
              <a16:creationId xmlns:a16="http://schemas.microsoft.com/office/drawing/2014/main" id="{00000000-0008-0000-0200-0000EE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87" name="PoljeZBesedilom 2">
          <a:extLst>
            <a:ext uri="{FF2B5EF4-FFF2-40B4-BE49-F238E27FC236}">
              <a16:creationId xmlns:a16="http://schemas.microsoft.com/office/drawing/2014/main" id="{00000000-0008-0000-0200-0000EF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88" name="PoljeZBesedilom 2287">
          <a:extLst>
            <a:ext uri="{FF2B5EF4-FFF2-40B4-BE49-F238E27FC236}">
              <a16:creationId xmlns:a16="http://schemas.microsoft.com/office/drawing/2014/main" id="{00000000-0008-0000-0200-0000F0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89" name="PoljeZBesedilom 2">
          <a:extLst>
            <a:ext uri="{FF2B5EF4-FFF2-40B4-BE49-F238E27FC236}">
              <a16:creationId xmlns:a16="http://schemas.microsoft.com/office/drawing/2014/main" id="{00000000-0008-0000-0200-0000F1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90" name="PoljeZBesedilom 2">
          <a:extLst>
            <a:ext uri="{FF2B5EF4-FFF2-40B4-BE49-F238E27FC236}">
              <a16:creationId xmlns:a16="http://schemas.microsoft.com/office/drawing/2014/main" id="{00000000-0008-0000-0200-0000F2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91" name="PoljeZBesedilom 2">
          <a:extLst>
            <a:ext uri="{FF2B5EF4-FFF2-40B4-BE49-F238E27FC236}">
              <a16:creationId xmlns:a16="http://schemas.microsoft.com/office/drawing/2014/main" id="{00000000-0008-0000-0200-0000F3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292" name="PoljeZBesedilom 2">
          <a:extLst>
            <a:ext uri="{FF2B5EF4-FFF2-40B4-BE49-F238E27FC236}">
              <a16:creationId xmlns:a16="http://schemas.microsoft.com/office/drawing/2014/main" id="{00000000-0008-0000-0200-0000F408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93" name="PoljeZBesedilom 2">
          <a:extLst>
            <a:ext uri="{FF2B5EF4-FFF2-40B4-BE49-F238E27FC236}">
              <a16:creationId xmlns:a16="http://schemas.microsoft.com/office/drawing/2014/main" id="{00000000-0008-0000-0200-0000F5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94" name="PoljeZBesedilom 2293">
          <a:extLst>
            <a:ext uri="{FF2B5EF4-FFF2-40B4-BE49-F238E27FC236}">
              <a16:creationId xmlns:a16="http://schemas.microsoft.com/office/drawing/2014/main" id="{00000000-0008-0000-0200-0000F6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95" name="PoljeZBesedilom 2">
          <a:extLst>
            <a:ext uri="{FF2B5EF4-FFF2-40B4-BE49-F238E27FC236}">
              <a16:creationId xmlns:a16="http://schemas.microsoft.com/office/drawing/2014/main" id="{00000000-0008-0000-0200-0000F7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96" name="PoljeZBesedilom 2">
          <a:extLst>
            <a:ext uri="{FF2B5EF4-FFF2-40B4-BE49-F238E27FC236}">
              <a16:creationId xmlns:a16="http://schemas.microsoft.com/office/drawing/2014/main" id="{00000000-0008-0000-0200-0000F8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97" name="PoljeZBesedilom 2">
          <a:extLst>
            <a:ext uri="{FF2B5EF4-FFF2-40B4-BE49-F238E27FC236}">
              <a16:creationId xmlns:a16="http://schemas.microsoft.com/office/drawing/2014/main" id="{00000000-0008-0000-0200-0000F9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98" name="PoljeZBesedilom 2">
          <a:extLst>
            <a:ext uri="{FF2B5EF4-FFF2-40B4-BE49-F238E27FC236}">
              <a16:creationId xmlns:a16="http://schemas.microsoft.com/office/drawing/2014/main" id="{00000000-0008-0000-0200-0000FA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299" name="PoljeZBesedilom 2">
          <a:extLst>
            <a:ext uri="{FF2B5EF4-FFF2-40B4-BE49-F238E27FC236}">
              <a16:creationId xmlns:a16="http://schemas.microsoft.com/office/drawing/2014/main" id="{00000000-0008-0000-0200-0000FB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300" name="PoljeZBesedilom 2299">
          <a:extLst>
            <a:ext uri="{FF2B5EF4-FFF2-40B4-BE49-F238E27FC236}">
              <a16:creationId xmlns:a16="http://schemas.microsoft.com/office/drawing/2014/main" id="{00000000-0008-0000-0200-0000FC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301" name="PoljeZBesedilom 2">
          <a:extLst>
            <a:ext uri="{FF2B5EF4-FFF2-40B4-BE49-F238E27FC236}">
              <a16:creationId xmlns:a16="http://schemas.microsoft.com/office/drawing/2014/main" id="{00000000-0008-0000-0200-0000FD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302" name="PoljeZBesedilom 2">
          <a:extLst>
            <a:ext uri="{FF2B5EF4-FFF2-40B4-BE49-F238E27FC236}">
              <a16:creationId xmlns:a16="http://schemas.microsoft.com/office/drawing/2014/main" id="{00000000-0008-0000-0200-0000FE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303" name="PoljeZBesedilom 2">
          <a:extLst>
            <a:ext uri="{FF2B5EF4-FFF2-40B4-BE49-F238E27FC236}">
              <a16:creationId xmlns:a16="http://schemas.microsoft.com/office/drawing/2014/main" id="{00000000-0008-0000-0200-0000FF08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304" name="PoljeZBesedilom 2">
          <a:extLst>
            <a:ext uri="{FF2B5EF4-FFF2-40B4-BE49-F238E27FC236}">
              <a16:creationId xmlns:a16="http://schemas.microsoft.com/office/drawing/2014/main" id="{00000000-0008-0000-0200-000000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305" name="PoljeZBesedilom 2">
          <a:extLst>
            <a:ext uri="{FF2B5EF4-FFF2-40B4-BE49-F238E27FC236}">
              <a16:creationId xmlns:a16="http://schemas.microsoft.com/office/drawing/2014/main" id="{00000000-0008-0000-0200-000001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306" name="PoljeZBesedilom 2305">
          <a:extLst>
            <a:ext uri="{FF2B5EF4-FFF2-40B4-BE49-F238E27FC236}">
              <a16:creationId xmlns:a16="http://schemas.microsoft.com/office/drawing/2014/main" id="{00000000-0008-0000-0200-000002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307" name="PoljeZBesedilom 2">
          <a:extLst>
            <a:ext uri="{FF2B5EF4-FFF2-40B4-BE49-F238E27FC236}">
              <a16:creationId xmlns:a16="http://schemas.microsoft.com/office/drawing/2014/main" id="{00000000-0008-0000-0200-000003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308" name="PoljeZBesedilom 2">
          <a:extLst>
            <a:ext uri="{FF2B5EF4-FFF2-40B4-BE49-F238E27FC236}">
              <a16:creationId xmlns:a16="http://schemas.microsoft.com/office/drawing/2014/main" id="{00000000-0008-0000-0200-000004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309" name="PoljeZBesedilom 2">
          <a:extLst>
            <a:ext uri="{FF2B5EF4-FFF2-40B4-BE49-F238E27FC236}">
              <a16:creationId xmlns:a16="http://schemas.microsoft.com/office/drawing/2014/main" id="{00000000-0008-0000-0200-000005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310" name="PoljeZBesedilom 2">
          <a:extLst>
            <a:ext uri="{FF2B5EF4-FFF2-40B4-BE49-F238E27FC236}">
              <a16:creationId xmlns:a16="http://schemas.microsoft.com/office/drawing/2014/main" id="{00000000-0008-0000-0200-000006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311" name="PoljeZBesedilom 2">
          <a:extLst>
            <a:ext uri="{FF2B5EF4-FFF2-40B4-BE49-F238E27FC236}">
              <a16:creationId xmlns:a16="http://schemas.microsoft.com/office/drawing/2014/main" id="{00000000-0008-0000-0200-000007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312" name="PoljeZBesedilom 2311">
          <a:extLst>
            <a:ext uri="{FF2B5EF4-FFF2-40B4-BE49-F238E27FC236}">
              <a16:creationId xmlns:a16="http://schemas.microsoft.com/office/drawing/2014/main" id="{00000000-0008-0000-0200-000008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313" name="PoljeZBesedilom 2">
          <a:extLst>
            <a:ext uri="{FF2B5EF4-FFF2-40B4-BE49-F238E27FC236}">
              <a16:creationId xmlns:a16="http://schemas.microsoft.com/office/drawing/2014/main" id="{00000000-0008-0000-0200-000009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314" name="PoljeZBesedilom 2">
          <a:extLst>
            <a:ext uri="{FF2B5EF4-FFF2-40B4-BE49-F238E27FC236}">
              <a16:creationId xmlns:a16="http://schemas.microsoft.com/office/drawing/2014/main" id="{00000000-0008-0000-0200-00000A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315" name="PoljeZBesedilom 2">
          <a:extLst>
            <a:ext uri="{FF2B5EF4-FFF2-40B4-BE49-F238E27FC236}">
              <a16:creationId xmlns:a16="http://schemas.microsoft.com/office/drawing/2014/main" id="{00000000-0008-0000-0200-00000B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2950"/>
    <xdr:sp macro="" textlink="">
      <xdr:nvSpPr>
        <xdr:cNvPr id="2316" name="PoljeZBesedilom 2">
          <a:extLst>
            <a:ext uri="{FF2B5EF4-FFF2-40B4-BE49-F238E27FC236}">
              <a16:creationId xmlns:a16="http://schemas.microsoft.com/office/drawing/2014/main" id="{00000000-0008-0000-0200-00000C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2317" name="PoljeZBesedilom 2316">
          <a:extLst>
            <a:ext uri="{FF2B5EF4-FFF2-40B4-BE49-F238E27FC236}">
              <a16:creationId xmlns:a16="http://schemas.microsoft.com/office/drawing/2014/main" id="{00000000-0008-0000-0200-00000D09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2318" name="PoljeZBesedilom 2">
          <a:extLst>
            <a:ext uri="{FF2B5EF4-FFF2-40B4-BE49-F238E27FC236}">
              <a16:creationId xmlns:a16="http://schemas.microsoft.com/office/drawing/2014/main" id="{00000000-0008-0000-0200-00000E09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2319" name="PoljeZBesedilom 2">
          <a:extLst>
            <a:ext uri="{FF2B5EF4-FFF2-40B4-BE49-F238E27FC236}">
              <a16:creationId xmlns:a16="http://schemas.microsoft.com/office/drawing/2014/main" id="{00000000-0008-0000-0200-00000F09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2320" name="PoljeZBesedilom 2">
          <a:extLst>
            <a:ext uri="{FF2B5EF4-FFF2-40B4-BE49-F238E27FC236}">
              <a16:creationId xmlns:a16="http://schemas.microsoft.com/office/drawing/2014/main" id="{00000000-0008-0000-0200-00001009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74009"/>
    <xdr:sp macro="" textlink="">
      <xdr:nvSpPr>
        <xdr:cNvPr id="2321" name="PoljeZBesedilom 2">
          <a:extLst>
            <a:ext uri="{FF2B5EF4-FFF2-40B4-BE49-F238E27FC236}">
              <a16:creationId xmlns:a16="http://schemas.microsoft.com/office/drawing/2014/main" id="{00000000-0008-0000-0200-00001109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22" name="PoljeZBesedilom 2">
          <a:extLst>
            <a:ext uri="{FF2B5EF4-FFF2-40B4-BE49-F238E27FC236}">
              <a16:creationId xmlns:a16="http://schemas.microsoft.com/office/drawing/2014/main" id="{00000000-0008-0000-0200-000012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23" name="PoljeZBesedilom 2322">
          <a:extLst>
            <a:ext uri="{FF2B5EF4-FFF2-40B4-BE49-F238E27FC236}">
              <a16:creationId xmlns:a16="http://schemas.microsoft.com/office/drawing/2014/main" id="{00000000-0008-0000-0200-000013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24" name="PoljeZBesedilom 2">
          <a:extLst>
            <a:ext uri="{FF2B5EF4-FFF2-40B4-BE49-F238E27FC236}">
              <a16:creationId xmlns:a16="http://schemas.microsoft.com/office/drawing/2014/main" id="{00000000-0008-0000-0200-000014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25" name="PoljeZBesedilom 2">
          <a:extLst>
            <a:ext uri="{FF2B5EF4-FFF2-40B4-BE49-F238E27FC236}">
              <a16:creationId xmlns:a16="http://schemas.microsoft.com/office/drawing/2014/main" id="{00000000-0008-0000-0200-000015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26" name="PoljeZBesedilom 2">
          <a:extLst>
            <a:ext uri="{FF2B5EF4-FFF2-40B4-BE49-F238E27FC236}">
              <a16:creationId xmlns:a16="http://schemas.microsoft.com/office/drawing/2014/main" id="{00000000-0008-0000-0200-000016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27" name="PoljeZBesedilom 2">
          <a:extLst>
            <a:ext uri="{FF2B5EF4-FFF2-40B4-BE49-F238E27FC236}">
              <a16:creationId xmlns:a16="http://schemas.microsoft.com/office/drawing/2014/main" id="{00000000-0008-0000-0200-000017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28" name="PoljeZBesedilom 2">
          <a:extLst>
            <a:ext uri="{FF2B5EF4-FFF2-40B4-BE49-F238E27FC236}">
              <a16:creationId xmlns:a16="http://schemas.microsoft.com/office/drawing/2014/main" id="{00000000-0008-0000-0200-000018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29" name="PoljeZBesedilom 2328">
          <a:extLst>
            <a:ext uri="{FF2B5EF4-FFF2-40B4-BE49-F238E27FC236}">
              <a16:creationId xmlns:a16="http://schemas.microsoft.com/office/drawing/2014/main" id="{00000000-0008-0000-0200-000019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30" name="PoljeZBesedilom 2">
          <a:extLst>
            <a:ext uri="{FF2B5EF4-FFF2-40B4-BE49-F238E27FC236}">
              <a16:creationId xmlns:a16="http://schemas.microsoft.com/office/drawing/2014/main" id="{00000000-0008-0000-0200-00001A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31" name="PoljeZBesedilom 2">
          <a:extLst>
            <a:ext uri="{FF2B5EF4-FFF2-40B4-BE49-F238E27FC236}">
              <a16:creationId xmlns:a16="http://schemas.microsoft.com/office/drawing/2014/main" id="{00000000-0008-0000-0200-00001B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32" name="PoljeZBesedilom 2">
          <a:extLst>
            <a:ext uri="{FF2B5EF4-FFF2-40B4-BE49-F238E27FC236}">
              <a16:creationId xmlns:a16="http://schemas.microsoft.com/office/drawing/2014/main" id="{00000000-0008-0000-0200-00001C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33" name="PoljeZBesedilom 2">
          <a:extLst>
            <a:ext uri="{FF2B5EF4-FFF2-40B4-BE49-F238E27FC236}">
              <a16:creationId xmlns:a16="http://schemas.microsoft.com/office/drawing/2014/main" id="{00000000-0008-0000-0200-00001D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34" name="PoljeZBesedilom 2">
          <a:extLst>
            <a:ext uri="{FF2B5EF4-FFF2-40B4-BE49-F238E27FC236}">
              <a16:creationId xmlns:a16="http://schemas.microsoft.com/office/drawing/2014/main" id="{00000000-0008-0000-0200-00001E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35" name="PoljeZBesedilom 2334">
          <a:extLst>
            <a:ext uri="{FF2B5EF4-FFF2-40B4-BE49-F238E27FC236}">
              <a16:creationId xmlns:a16="http://schemas.microsoft.com/office/drawing/2014/main" id="{00000000-0008-0000-0200-00001F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36" name="PoljeZBesedilom 2">
          <a:extLst>
            <a:ext uri="{FF2B5EF4-FFF2-40B4-BE49-F238E27FC236}">
              <a16:creationId xmlns:a16="http://schemas.microsoft.com/office/drawing/2014/main" id="{00000000-0008-0000-0200-000020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37" name="PoljeZBesedilom 2">
          <a:extLst>
            <a:ext uri="{FF2B5EF4-FFF2-40B4-BE49-F238E27FC236}">
              <a16:creationId xmlns:a16="http://schemas.microsoft.com/office/drawing/2014/main" id="{00000000-0008-0000-0200-000021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38" name="PoljeZBesedilom 2">
          <a:extLst>
            <a:ext uri="{FF2B5EF4-FFF2-40B4-BE49-F238E27FC236}">
              <a16:creationId xmlns:a16="http://schemas.microsoft.com/office/drawing/2014/main" id="{00000000-0008-0000-0200-000022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39" name="PoljeZBesedilom 2">
          <a:extLst>
            <a:ext uri="{FF2B5EF4-FFF2-40B4-BE49-F238E27FC236}">
              <a16:creationId xmlns:a16="http://schemas.microsoft.com/office/drawing/2014/main" id="{00000000-0008-0000-0200-000023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40" name="PoljeZBesedilom 2">
          <a:extLst>
            <a:ext uri="{FF2B5EF4-FFF2-40B4-BE49-F238E27FC236}">
              <a16:creationId xmlns:a16="http://schemas.microsoft.com/office/drawing/2014/main" id="{00000000-0008-0000-0200-000024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41" name="PoljeZBesedilom 2340">
          <a:extLst>
            <a:ext uri="{FF2B5EF4-FFF2-40B4-BE49-F238E27FC236}">
              <a16:creationId xmlns:a16="http://schemas.microsoft.com/office/drawing/2014/main" id="{00000000-0008-0000-0200-000025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42" name="PoljeZBesedilom 2">
          <a:extLst>
            <a:ext uri="{FF2B5EF4-FFF2-40B4-BE49-F238E27FC236}">
              <a16:creationId xmlns:a16="http://schemas.microsoft.com/office/drawing/2014/main" id="{00000000-0008-0000-0200-000026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43" name="PoljeZBesedilom 2">
          <a:extLst>
            <a:ext uri="{FF2B5EF4-FFF2-40B4-BE49-F238E27FC236}">
              <a16:creationId xmlns:a16="http://schemas.microsoft.com/office/drawing/2014/main" id="{00000000-0008-0000-0200-000027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44" name="PoljeZBesedilom 2">
          <a:extLst>
            <a:ext uri="{FF2B5EF4-FFF2-40B4-BE49-F238E27FC236}">
              <a16:creationId xmlns:a16="http://schemas.microsoft.com/office/drawing/2014/main" id="{00000000-0008-0000-0200-000028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45" name="PoljeZBesedilom 2">
          <a:extLst>
            <a:ext uri="{FF2B5EF4-FFF2-40B4-BE49-F238E27FC236}">
              <a16:creationId xmlns:a16="http://schemas.microsoft.com/office/drawing/2014/main" id="{00000000-0008-0000-0200-000029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46" name="PoljeZBesedilom 2">
          <a:extLst>
            <a:ext uri="{FF2B5EF4-FFF2-40B4-BE49-F238E27FC236}">
              <a16:creationId xmlns:a16="http://schemas.microsoft.com/office/drawing/2014/main" id="{00000000-0008-0000-0200-00002A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47" name="PoljeZBesedilom 2346">
          <a:extLst>
            <a:ext uri="{FF2B5EF4-FFF2-40B4-BE49-F238E27FC236}">
              <a16:creationId xmlns:a16="http://schemas.microsoft.com/office/drawing/2014/main" id="{00000000-0008-0000-0200-00002B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48" name="PoljeZBesedilom 2">
          <a:extLst>
            <a:ext uri="{FF2B5EF4-FFF2-40B4-BE49-F238E27FC236}">
              <a16:creationId xmlns:a16="http://schemas.microsoft.com/office/drawing/2014/main" id="{00000000-0008-0000-0200-00002C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49" name="PoljeZBesedilom 2">
          <a:extLst>
            <a:ext uri="{FF2B5EF4-FFF2-40B4-BE49-F238E27FC236}">
              <a16:creationId xmlns:a16="http://schemas.microsoft.com/office/drawing/2014/main" id="{00000000-0008-0000-0200-00002D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50" name="PoljeZBesedilom 2">
          <a:extLst>
            <a:ext uri="{FF2B5EF4-FFF2-40B4-BE49-F238E27FC236}">
              <a16:creationId xmlns:a16="http://schemas.microsoft.com/office/drawing/2014/main" id="{00000000-0008-0000-0200-00002E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51" name="PoljeZBesedilom 2">
          <a:extLst>
            <a:ext uri="{FF2B5EF4-FFF2-40B4-BE49-F238E27FC236}">
              <a16:creationId xmlns:a16="http://schemas.microsoft.com/office/drawing/2014/main" id="{00000000-0008-0000-0200-00002F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52" name="PoljeZBesedilom 2">
          <a:extLst>
            <a:ext uri="{FF2B5EF4-FFF2-40B4-BE49-F238E27FC236}">
              <a16:creationId xmlns:a16="http://schemas.microsoft.com/office/drawing/2014/main" id="{00000000-0008-0000-0200-000030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53" name="PoljeZBesedilom 2352">
          <a:extLst>
            <a:ext uri="{FF2B5EF4-FFF2-40B4-BE49-F238E27FC236}">
              <a16:creationId xmlns:a16="http://schemas.microsoft.com/office/drawing/2014/main" id="{00000000-0008-0000-0200-000031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54" name="PoljeZBesedilom 2">
          <a:extLst>
            <a:ext uri="{FF2B5EF4-FFF2-40B4-BE49-F238E27FC236}">
              <a16:creationId xmlns:a16="http://schemas.microsoft.com/office/drawing/2014/main" id="{00000000-0008-0000-0200-000032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55" name="PoljeZBesedilom 2">
          <a:extLst>
            <a:ext uri="{FF2B5EF4-FFF2-40B4-BE49-F238E27FC236}">
              <a16:creationId xmlns:a16="http://schemas.microsoft.com/office/drawing/2014/main" id="{00000000-0008-0000-0200-000033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56" name="PoljeZBesedilom 2">
          <a:extLst>
            <a:ext uri="{FF2B5EF4-FFF2-40B4-BE49-F238E27FC236}">
              <a16:creationId xmlns:a16="http://schemas.microsoft.com/office/drawing/2014/main" id="{00000000-0008-0000-0200-000034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57" name="PoljeZBesedilom 2">
          <a:extLst>
            <a:ext uri="{FF2B5EF4-FFF2-40B4-BE49-F238E27FC236}">
              <a16:creationId xmlns:a16="http://schemas.microsoft.com/office/drawing/2014/main" id="{00000000-0008-0000-0200-000035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58" name="PoljeZBesedilom 2">
          <a:extLst>
            <a:ext uri="{FF2B5EF4-FFF2-40B4-BE49-F238E27FC236}">
              <a16:creationId xmlns:a16="http://schemas.microsoft.com/office/drawing/2014/main" id="{00000000-0008-0000-0200-000036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59" name="PoljeZBesedilom 2358">
          <a:extLst>
            <a:ext uri="{FF2B5EF4-FFF2-40B4-BE49-F238E27FC236}">
              <a16:creationId xmlns:a16="http://schemas.microsoft.com/office/drawing/2014/main" id="{00000000-0008-0000-0200-000037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60" name="PoljeZBesedilom 2">
          <a:extLst>
            <a:ext uri="{FF2B5EF4-FFF2-40B4-BE49-F238E27FC236}">
              <a16:creationId xmlns:a16="http://schemas.microsoft.com/office/drawing/2014/main" id="{00000000-0008-0000-0200-000038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61" name="PoljeZBesedilom 2">
          <a:extLst>
            <a:ext uri="{FF2B5EF4-FFF2-40B4-BE49-F238E27FC236}">
              <a16:creationId xmlns:a16="http://schemas.microsoft.com/office/drawing/2014/main" id="{00000000-0008-0000-0200-000039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62" name="PoljeZBesedilom 2">
          <a:extLst>
            <a:ext uri="{FF2B5EF4-FFF2-40B4-BE49-F238E27FC236}">
              <a16:creationId xmlns:a16="http://schemas.microsoft.com/office/drawing/2014/main" id="{00000000-0008-0000-0200-00003A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63" name="PoljeZBesedilom 2">
          <a:extLst>
            <a:ext uri="{FF2B5EF4-FFF2-40B4-BE49-F238E27FC236}">
              <a16:creationId xmlns:a16="http://schemas.microsoft.com/office/drawing/2014/main" id="{00000000-0008-0000-0200-00003B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64" name="PoljeZBesedilom 2">
          <a:extLst>
            <a:ext uri="{FF2B5EF4-FFF2-40B4-BE49-F238E27FC236}">
              <a16:creationId xmlns:a16="http://schemas.microsoft.com/office/drawing/2014/main" id="{00000000-0008-0000-0200-00003C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65" name="PoljeZBesedilom 2364">
          <a:extLst>
            <a:ext uri="{FF2B5EF4-FFF2-40B4-BE49-F238E27FC236}">
              <a16:creationId xmlns:a16="http://schemas.microsoft.com/office/drawing/2014/main" id="{00000000-0008-0000-0200-00003D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66" name="PoljeZBesedilom 2">
          <a:extLst>
            <a:ext uri="{FF2B5EF4-FFF2-40B4-BE49-F238E27FC236}">
              <a16:creationId xmlns:a16="http://schemas.microsoft.com/office/drawing/2014/main" id="{00000000-0008-0000-0200-00003E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67" name="PoljeZBesedilom 2">
          <a:extLst>
            <a:ext uri="{FF2B5EF4-FFF2-40B4-BE49-F238E27FC236}">
              <a16:creationId xmlns:a16="http://schemas.microsoft.com/office/drawing/2014/main" id="{00000000-0008-0000-0200-00003F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68" name="PoljeZBesedilom 2">
          <a:extLst>
            <a:ext uri="{FF2B5EF4-FFF2-40B4-BE49-F238E27FC236}">
              <a16:creationId xmlns:a16="http://schemas.microsoft.com/office/drawing/2014/main" id="{00000000-0008-0000-0200-000040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69" name="PoljeZBesedilom 2">
          <a:extLst>
            <a:ext uri="{FF2B5EF4-FFF2-40B4-BE49-F238E27FC236}">
              <a16:creationId xmlns:a16="http://schemas.microsoft.com/office/drawing/2014/main" id="{00000000-0008-0000-0200-000041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70" name="PoljeZBesedilom 2">
          <a:extLst>
            <a:ext uri="{FF2B5EF4-FFF2-40B4-BE49-F238E27FC236}">
              <a16:creationId xmlns:a16="http://schemas.microsoft.com/office/drawing/2014/main" id="{00000000-0008-0000-0200-000042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71" name="PoljeZBesedilom 2370">
          <a:extLst>
            <a:ext uri="{FF2B5EF4-FFF2-40B4-BE49-F238E27FC236}">
              <a16:creationId xmlns:a16="http://schemas.microsoft.com/office/drawing/2014/main" id="{00000000-0008-0000-0200-000043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72" name="PoljeZBesedilom 2">
          <a:extLst>
            <a:ext uri="{FF2B5EF4-FFF2-40B4-BE49-F238E27FC236}">
              <a16:creationId xmlns:a16="http://schemas.microsoft.com/office/drawing/2014/main" id="{00000000-0008-0000-0200-000044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73" name="PoljeZBesedilom 2">
          <a:extLst>
            <a:ext uri="{FF2B5EF4-FFF2-40B4-BE49-F238E27FC236}">
              <a16:creationId xmlns:a16="http://schemas.microsoft.com/office/drawing/2014/main" id="{00000000-0008-0000-0200-000045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74" name="PoljeZBesedilom 2">
          <a:extLst>
            <a:ext uri="{FF2B5EF4-FFF2-40B4-BE49-F238E27FC236}">
              <a16:creationId xmlns:a16="http://schemas.microsoft.com/office/drawing/2014/main" id="{00000000-0008-0000-0200-000046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75" name="PoljeZBesedilom 2">
          <a:extLst>
            <a:ext uri="{FF2B5EF4-FFF2-40B4-BE49-F238E27FC236}">
              <a16:creationId xmlns:a16="http://schemas.microsoft.com/office/drawing/2014/main" id="{00000000-0008-0000-0200-000047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376" name="PoljeZBesedilom 2375">
          <a:extLst>
            <a:ext uri="{FF2B5EF4-FFF2-40B4-BE49-F238E27FC236}">
              <a16:creationId xmlns:a16="http://schemas.microsoft.com/office/drawing/2014/main" id="{00000000-0008-0000-0200-000048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377" name="PoljeZBesedilom 2">
          <a:extLst>
            <a:ext uri="{FF2B5EF4-FFF2-40B4-BE49-F238E27FC236}">
              <a16:creationId xmlns:a16="http://schemas.microsoft.com/office/drawing/2014/main" id="{00000000-0008-0000-0200-000049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378" name="PoljeZBesedilom 2">
          <a:extLst>
            <a:ext uri="{FF2B5EF4-FFF2-40B4-BE49-F238E27FC236}">
              <a16:creationId xmlns:a16="http://schemas.microsoft.com/office/drawing/2014/main" id="{00000000-0008-0000-0200-00004A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379" name="PoljeZBesedilom 2">
          <a:extLst>
            <a:ext uri="{FF2B5EF4-FFF2-40B4-BE49-F238E27FC236}">
              <a16:creationId xmlns:a16="http://schemas.microsoft.com/office/drawing/2014/main" id="{00000000-0008-0000-0200-00004B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380" name="PoljeZBesedilom 2">
          <a:extLst>
            <a:ext uri="{FF2B5EF4-FFF2-40B4-BE49-F238E27FC236}">
              <a16:creationId xmlns:a16="http://schemas.microsoft.com/office/drawing/2014/main" id="{00000000-0008-0000-0200-00004C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81" name="PoljeZBesedilom 2">
          <a:extLst>
            <a:ext uri="{FF2B5EF4-FFF2-40B4-BE49-F238E27FC236}">
              <a16:creationId xmlns:a16="http://schemas.microsoft.com/office/drawing/2014/main" id="{00000000-0008-0000-0200-00004D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82" name="PoljeZBesedilom 2381">
          <a:extLst>
            <a:ext uri="{FF2B5EF4-FFF2-40B4-BE49-F238E27FC236}">
              <a16:creationId xmlns:a16="http://schemas.microsoft.com/office/drawing/2014/main" id="{00000000-0008-0000-0200-00004E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83" name="PoljeZBesedilom 2">
          <a:extLst>
            <a:ext uri="{FF2B5EF4-FFF2-40B4-BE49-F238E27FC236}">
              <a16:creationId xmlns:a16="http://schemas.microsoft.com/office/drawing/2014/main" id="{00000000-0008-0000-0200-00004F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84" name="PoljeZBesedilom 2">
          <a:extLst>
            <a:ext uri="{FF2B5EF4-FFF2-40B4-BE49-F238E27FC236}">
              <a16:creationId xmlns:a16="http://schemas.microsoft.com/office/drawing/2014/main" id="{00000000-0008-0000-0200-000050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85" name="PoljeZBesedilom 2">
          <a:extLst>
            <a:ext uri="{FF2B5EF4-FFF2-40B4-BE49-F238E27FC236}">
              <a16:creationId xmlns:a16="http://schemas.microsoft.com/office/drawing/2014/main" id="{00000000-0008-0000-0200-000051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759</xdr:row>
      <xdr:rowOff>0</xdr:rowOff>
    </xdr:from>
    <xdr:ext cx="184731" cy="264560"/>
    <xdr:sp macro="" textlink="">
      <xdr:nvSpPr>
        <xdr:cNvPr id="2386" name="PoljeZBesedilom 2">
          <a:extLst>
            <a:ext uri="{FF2B5EF4-FFF2-40B4-BE49-F238E27FC236}">
              <a16:creationId xmlns:a16="http://schemas.microsoft.com/office/drawing/2014/main" id="{00000000-0008-0000-0200-00005209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87" name="PoljeZBesedilom 2">
          <a:extLst>
            <a:ext uri="{FF2B5EF4-FFF2-40B4-BE49-F238E27FC236}">
              <a16:creationId xmlns:a16="http://schemas.microsoft.com/office/drawing/2014/main" id="{00000000-0008-0000-0200-000053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88" name="PoljeZBesedilom 2387">
          <a:extLst>
            <a:ext uri="{FF2B5EF4-FFF2-40B4-BE49-F238E27FC236}">
              <a16:creationId xmlns:a16="http://schemas.microsoft.com/office/drawing/2014/main" id="{00000000-0008-0000-0200-000054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89" name="PoljeZBesedilom 2">
          <a:extLst>
            <a:ext uri="{FF2B5EF4-FFF2-40B4-BE49-F238E27FC236}">
              <a16:creationId xmlns:a16="http://schemas.microsoft.com/office/drawing/2014/main" id="{00000000-0008-0000-0200-000055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90" name="PoljeZBesedilom 2">
          <a:extLst>
            <a:ext uri="{FF2B5EF4-FFF2-40B4-BE49-F238E27FC236}">
              <a16:creationId xmlns:a16="http://schemas.microsoft.com/office/drawing/2014/main" id="{00000000-0008-0000-0200-000056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91" name="PoljeZBesedilom 2">
          <a:extLst>
            <a:ext uri="{FF2B5EF4-FFF2-40B4-BE49-F238E27FC236}">
              <a16:creationId xmlns:a16="http://schemas.microsoft.com/office/drawing/2014/main" id="{00000000-0008-0000-0200-000057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92" name="PoljeZBesedilom 2">
          <a:extLst>
            <a:ext uri="{FF2B5EF4-FFF2-40B4-BE49-F238E27FC236}">
              <a16:creationId xmlns:a16="http://schemas.microsoft.com/office/drawing/2014/main" id="{00000000-0008-0000-0200-000058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93" name="PoljeZBesedilom 2">
          <a:extLst>
            <a:ext uri="{FF2B5EF4-FFF2-40B4-BE49-F238E27FC236}">
              <a16:creationId xmlns:a16="http://schemas.microsoft.com/office/drawing/2014/main" id="{00000000-0008-0000-0200-000059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94" name="PoljeZBesedilom 2393">
          <a:extLst>
            <a:ext uri="{FF2B5EF4-FFF2-40B4-BE49-F238E27FC236}">
              <a16:creationId xmlns:a16="http://schemas.microsoft.com/office/drawing/2014/main" id="{00000000-0008-0000-0200-00005A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95" name="PoljeZBesedilom 2">
          <a:extLst>
            <a:ext uri="{FF2B5EF4-FFF2-40B4-BE49-F238E27FC236}">
              <a16:creationId xmlns:a16="http://schemas.microsoft.com/office/drawing/2014/main" id="{00000000-0008-0000-0200-00005B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96" name="PoljeZBesedilom 2">
          <a:extLst>
            <a:ext uri="{FF2B5EF4-FFF2-40B4-BE49-F238E27FC236}">
              <a16:creationId xmlns:a16="http://schemas.microsoft.com/office/drawing/2014/main" id="{00000000-0008-0000-0200-00005C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97" name="PoljeZBesedilom 2">
          <a:extLst>
            <a:ext uri="{FF2B5EF4-FFF2-40B4-BE49-F238E27FC236}">
              <a16:creationId xmlns:a16="http://schemas.microsoft.com/office/drawing/2014/main" id="{00000000-0008-0000-0200-00005D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398" name="PoljeZBesedilom 2">
          <a:extLst>
            <a:ext uri="{FF2B5EF4-FFF2-40B4-BE49-F238E27FC236}">
              <a16:creationId xmlns:a16="http://schemas.microsoft.com/office/drawing/2014/main" id="{00000000-0008-0000-0200-00005E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399" name="PoljeZBesedilom 2">
          <a:extLst>
            <a:ext uri="{FF2B5EF4-FFF2-40B4-BE49-F238E27FC236}">
              <a16:creationId xmlns:a16="http://schemas.microsoft.com/office/drawing/2014/main" id="{00000000-0008-0000-0200-00005F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00" name="PoljeZBesedilom 2399">
          <a:extLst>
            <a:ext uri="{FF2B5EF4-FFF2-40B4-BE49-F238E27FC236}">
              <a16:creationId xmlns:a16="http://schemas.microsoft.com/office/drawing/2014/main" id="{00000000-0008-0000-0200-000060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01" name="PoljeZBesedilom 2">
          <a:extLst>
            <a:ext uri="{FF2B5EF4-FFF2-40B4-BE49-F238E27FC236}">
              <a16:creationId xmlns:a16="http://schemas.microsoft.com/office/drawing/2014/main" id="{00000000-0008-0000-0200-000061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02" name="PoljeZBesedilom 2">
          <a:extLst>
            <a:ext uri="{FF2B5EF4-FFF2-40B4-BE49-F238E27FC236}">
              <a16:creationId xmlns:a16="http://schemas.microsoft.com/office/drawing/2014/main" id="{00000000-0008-0000-0200-000062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03" name="PoljeZBesedilom 2">
          <a:extLst>
            <a:ext uri="{FF2B5EF4-FFF2-40B4-BE49-F238E27FC236}">
              <a16:creationId xmlns:a16="http://schemas.microsoft.com/office/drawing/2014/main" id="{00000000-0008-0000-0200-000063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04" name="PoljeZBesedilom 2">
          <a:extLst>
            <a:ext uri="{FF2B5EF4-FFF2-40B4-BE49-F238E27FC236}">
              <a16:creationId xmlns:a16="http://schemas.microsoft.com/office/drawing/2014/main" id="{00000000-0008-0000-0200-000064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05" name="PoljeZBesedilom 2">
          <a:extLst>
            <a:ext uri="{FF2B5EF4-FFF2-40B4-BE49-F238E27FC236}">
              <a16:creationId xmlns:a16="http://schemas.microsoft.com/office/drawing/2014/main" id="{00000000-0008-0000-0200-000065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06" name="PoljeZBesedilom 2405">
          <a:extLst>
            <a:ext uri="{FF2B5EF4-FFF2-40B4-BE49-F238E27FC236}">
              <a16:creationId xmlns:a16="http://schemas.microsoft.com/office/drawing/2014/main" id="{00000000-0008-0000-0200-000066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07" name="PoljeZBesedilom 2">
          <a:extLst>
            <a:ext uri="{FF2B5EF4-FFF2-40B4-BE49-F238E27FC236}">
              <a16:creationId xmlns:a16="http://schemas.microsoft.com/office/drawing/2014/main" id="{00000000-0008-0000-0200-000067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08" name="PoljeZBesedilom 2">
          <a:extLst>
            <a:ext uri="{FF2B5EF4-FFF2-40B4-BE49-F238E27FC236}">
              <a16:creationId xmlns:a16="http://schemas.microsoft.com/office/drawing/2014/main" id="{00000000-0008-0000-0200-000068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09" name="PoljeZBesedilom 2">
          <a:extLst>
            <a:ext uri="{FF2B5EF4-FFF2-40B4-BE49-F238E27FC236}">
              <a16:creationId xmlns:a16="http://schemas.microsoft.com/office/drawing/2014/main" id="{00000000-0008-0000-0200-000069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10" name="PoljeZBesedilom 2">
          <a:extLst>
            <a:ext uri="{FF2B5EF4-FFF2-40B4-BE49-F238E27FC236}">
              <a16:creationId xmlns:a16="http://schemas.microsoft.com/office/drawing/2014/main" id="{00000000-0008-0000-0200-00006A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11" name="PoljeZBesedilom 2410">
          <a:extLst>
            <a:ext uri="{FF2B5EF4-FFF2-40B4-BE49-F238E27FC236}">
              <a16:creationId xmlns:a16="http://schemas.microsoft.com/office/drawing/2014/main" id="{00000000-0008-0000-0200-00006B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12" name="PoljeZBesedilom 2">
          <a:extLst>
            <a:ext uri="{FF2B5EF4-FFF2-40B4-BE49-F238E27FC236}">
              <a16:creationId xmlns:a16="http://schemas.microsoft.com/office/drawing/2014/main" id="{00000000-0008-0000-0200-00006C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13" name="PoljeZBesedilom 2">
          <a:extLst>
            <a:ext uri="{FF2B5EF4-FFF2-40B4-BE49-F238E27FC236}">
              <a16:creationId xmlns:a16="http://schemas.microsoft.com/office/drawing/2014/main" id="{00000000-0008-0000-0200-00006D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14" name="PoljeZBesedilom 2">
          <a:extLst>
            <a:ext uri="{FF2B5EF4-FFF2-40B4-BE49-F238E27FC236}">
              <a16:creationId xmlns:a16="http://schemas.microsoft.com/office/drawing/2014/main" id="{00000000-0008-0000-0200-00006E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15" name="PoljeZBesedilom 2">
          <a:extLst>
            <a:ext uri="{FF2B5EF4-FFF2-40B4-BE49-F238E27FC236}">
              <a16:creationId xmlns:a16="http://schemas.microsoft.com/office/drawing/2014/main" id="{00000000-0008-0000-0200-00006F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16" name="PoljeZBesedilom 2">
          <a:extLst>
            <a:ext uri="{FF2B5EF4-FFF2-40B4-BE49-F238E27FC236}">
              <a16:creationId xmlns:a16="http://schemas.microsoft.com/office/drawing/2014/main" id="{00000000-0008-0000-0200-000070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17" name="PoljeZBesedilom 2416">
          <a:extLst>
            <a:ext uri="{FF2B5EF4-FFF2-40B4-BE49-F238E27FC236}">
              <a16:creationId xmlns:a16="http://schemas.microsoft.com/office/drawing/2014/main" id="{00000000-0008-0000-0200-000071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18" name="PoljeZBesedilom 2">
          <a:extLst>
            <a:ext uri="{FF2B5EF4-FFF2-40B4-BE49-F238E27FC236}">
              <a16:creationId xmlns:a16="http://schemas.microsoft.com/office/drawing/2014/main" id="{00000000-0008-0000-0200-000072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19" name="PoljeZBesedilom 2">
          <a:extLst>
            <a:ext uri="{FF2B5EF4-FFF2-40B4-BE49-F238E27FC236}">
              <a16:creationId xmlns:a16="http://schemas.microsoft.com/office/drawing/2014/main" id="{00000000-0008-0000-0200-000073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20" name="PoljeZBesedilom 2">
          <a:extLst>
            <a:ext uri="{FF2B5EF4-FFF2-40B4-BE49-F238E27FC236}">
              <a16:creationId xmlns:a16="http://schemas.microsoft.com/office/drawing/2014/main" id="{00000000-0008-0000-0200-000074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21" name="PoljeZBesedilom 2">
          <a:extLst>
            <a:ext uri="{FF2B5EF4-FFF2-40B4-BE49-F238E27FC236}">
              <a16:creationId xmlns:a16="http://schemas.microsoft.com/office/drawing/2014/main" id="{00000000-0008-0000-0200-000075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22" name="PoljeZBesedilom 2">
          <a:extLst>
            <a:ext uri="{FF2B5EF4-FFF2-40B4-BE49-F238E27FC236}">
              <a16:creationId xmlns:a16="http://schemas.microsoft.com/office/drawing/2014/main" id="{00000000-0008-0000-0200-000076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23" name="PoljeZBesedilom 2422">
          <a:extLst>
            <a:ext uri="{FF2B5EF4-FFF2-40B4-BE49-F238E27FC236}">
              <a16:creationId xmlns:a16="http://schemas.microsoft.com/office/drawing/2014/main" id="{00000000-0008-0000-0200-000077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24" name="PoljeZBesedilom 2">
          <a:extLst>
            <a:ext uri="{FF2B5EF4-FFF2-40B4-BE49-F238E27FC236}">
              <a16:creationId xmlns:a16="http://schemas.microsoft.com/office/drawing/2014/main" id="{00000000-0008-0000-0200-000078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25" name="PoljeZBesedilom 2">
          <a:extLst>
            <a:ext uri="{FF2B5EF4-FFF2-40B4-BE49-F238E27FC236}">
              <a16:creationId xmlns:a16="http://schemas.microsoft.com/office/drawing/2014/main" id="{00000000-0008-0000-0200-000079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26" name="PoljeZBesedilom 2">
          <a:extLst>
            <a:ext uri="{FF2B5EF4-FFF2-40B4-BE49-F238E27FC236}">
              <a16:creationId xmlns:a16="http://schemas.microsoft.com/office/drawing/2014/main" id="{00000000-0008-0000-0200-00007A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27" name="PoljeZBesedilom 2">
          <a:extLst>
            <a:ext uri="{FF2B5EF4-FFF2-40B4-BE49-F238E27FC236}">
              <a16:creationId xmlns:a16="http://schemas.microsoft.com/office/drawing/2014/main" id="{00000000-0008-0000-0200-00007B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28" name="PoljeZBesedilom 2">
          <a:extLst>
            <a:ext uri="{FF2B5EF4-FFF2-40B4-BE49-F238E27FC236}">
              <a16:creationId xmlns:a16="http://schemas.microsoft.com/office/drawing/2014/main" id="{00000000-0008-0000-0200-00007C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29" name="PoljeZBesedilom 2428">
          <a:extLst>
            <a:ext uri="{FF2B5EF4-FFF2-40B4-BE49-F238E27FC236}">
              <a16:creationId xmlns:a16="http://schemas.microsoft.com/office/drawing/2014/main" id="{00000000-0008-0000-0200-00007D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30" name="PoljeZBesedilom 2">
          <a:extLst>
            <a:ext uri="{FF2B5EF4-FFF2-40B4-BE49-F238E27FC236}">
              <a16:creationId xmlns:a16="http://schemas.microsoft.com/office/drawing/2014/main" id="{00000000-0008-0000-0200-00007E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31" name="PoljeZBesedilom 2">
          <a:extLst>
            <a:ext uri="{FF2B5EF4-FFF2-40B4-BE49-F238E27FC236}">
              <a16:creationId xmlns:a16="http://schemas.microsoft.com/office/drawing/2014/main" id="{00000000-0008-0000-0200-00007F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32" name="PoljeZBesedilom 2">
          <a:extLst>
            <a:ext uri="{FF2B5EF4-FFF2-40B4-BE49-F238E27FC236}">
              <a16:creationId xmlns:a16="http://schemas.microsoft.com/office/drawing/2014/main" id="{00000000-0008-0000-0200-000080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33" name="PoljeZBesedilom 2">
          <a:extLst>
            <a:ext uri="{FF2B5EF4-FFF2-40B4-BE49-F238E27FC236}">
              <a16:creationId xmlns:a16="http://schemas.microsoft.com/office/drawing/2014/main" id="{00000000-0008-0000-0200-000081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34" name="PoljeZBesedilom 2">
          <a:extLst>
            <a:ext uri="{FF2B5EF4-FFF2-40B4-BE49-F238E27FC236}">
              <a16:creationId xmlns:a16="http://schemas.microsoft.com/office/drawing/2014/main" id="{00000000-0008-0000-0200-000082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35" name="PoljeZBesedilom 2434">
          <a:extLst>
            <a:ext uri="{FF2B5EF4-FFF2-40B4-BE49-F238E27FC236}">
              <a16:creationId xmlns:a16="http://schemas.microsoft.com/office/drawing/2014/main" id="{00000000-0008-0000-0200-000083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36" name="PoljeZBesedilom 2">
          <a:extLst>
            <a:ext uri="{FF2B5EF4-FFF2-40B4-BE49-F238E27FC236}">
              <a16:creationId xmlns:a16="http://schemas.microsoft.com/office/drawing/2014/main" id="{00000000-0008-0000-0200-000084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37" name="PoljeZBesedilom 2">
          <a:extLst>
            <a:ext uri="{FF2B5EF4-FFF2-40B4-BE49-F238E27FC236}">
              <a16:creationId xmlns:a16="http://schemas.microsoft.com/office/drawing/2014/main" id="{00000000-0008-0000-0200-000085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38" name="PoljeZBesedilom 2">
          <a:extLst>
            <a:ext uri="{FF2B5EF4-FFF2-40B4-BE49-F238E27FC236}">
              <a16:creationId xmlns:a16="http://schemas.microsoft.com/office/drawing/2014/main" id="{00000000-0008-0000-0200-000086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39" name="PoljeZBesedilom 2">
          <a:extLst>
            <a:ext uri="{FF2B5EF4-FFF2-40B4-BE49-F238E27FC236}">
              <a16:creationId xmlns:a16="http://schemas.microsoft.com/office/drawing/2014/main" id="{00000000-0008-0000-0200-000087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40" name="PoljeZBesedilom 2">
          <a:extLst>
            <a:ext uri="{FF2B5EF4-FFF2-40B4-BE49-F238E27FC236}">
              <a16:creationId xmlns:a16="http://schemas.microsoft.com/office/drawing/2014/main" id="{00000000-0008-0000-0200-000088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41" name="PoljeZBesedilom 2440">
          <a:extLst>
            <a:ext uri="{FF2B5EF4-FFF2-40B4-BE49-F238E27FC236}">
              <a16:creationId xmlns:a16="http://schemas.microsoft.com/office/drawing/2014/main" id="{00000000-0008-0000-0200-000089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42" name="PoljeZBesedilom 2">
          <a:extLst>
            <a:ext uri="{FF2B5EF4-FFF2-40B4-BE49-F238E27FC236}">
              <a16:creationId xmlns:a16="http://schemas.microsoft.com/office/drawing/2014/main" id="{00000000-0008-0000-0200-00008A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43" name="PoljeZBesedilom 2">
          <a:extLst>
            <a:ext uri="{FF2B5EF4-FFF2-40B4-BE49-F238E27FC236}">
              <a16:creationId xmlns:a16="http://schemas.microsoft.com/office/drawing/2014/main" id="{00000000-0008-0000-0200-00008B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44" name="PoljeZBesedilom 2">
          <a:extLst>
            <a:ext uri="{FF2B5EF4-FFF2-40B4-BE49-F238E27FC236}">
              <a16:creationId xmlns:a16="http://schemas.microsoft.com/office/drawing/2014/main" id="{00000000-0008-0000-0200-00008C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45" name="PoljeZBesedilom 2">
          <a:extLst>
            <a:ext uri="{FF2B5EF4-FFF2-40B4-BE49-F238E27FC236}">
              <a16:creationId xmlns:a16="http://schemas.microsoft.com/office/drawing/2014/main" id="{00000000-0008-0000-0200-00008D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46" name="PoljeZBesedilom 2">
          <a:extLst>
            <a:ext uri="{FF2B5EF4-FFF2-40B4-BE49-F238E27FC236}">
              <a16:creationId xmlns:a16="http://schemas.microsoft.com/office/drawing/2014/main" id="{00000000-0008-0000-0200-00008E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47" name="PoljeZBesedilom 2446">
          <a:extLst>
            <a:ext uri="{FF2B5EF4-FFF2-40B4-BE49-F238E27FC236}">
              <a16:creationId xmlns:a16="http://schemas.microsoft.com/office/drawing/2014/main" id="{00000000-0008-0000-0200-00008F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48" name="PoljeZBesedilom 2">
          <a:extLst>
            <a:ext uri="{FF2B5EF4-FFF2-40B4-BE49-F238E27FC236}">
              <a16:creationId xmlns:a16="http://schemas.microsoft.com/office/drawing/2014/main" id="{00000000-0008-0000-0200-000090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49" name="PoljeZBesedilom 2">
          <a:extLst>
            <a:ext uri="{FF2B5EF4-FFF2-40B4-BE49-F238E27FC236}">
              <a16:creationId xmlns:a16="http://schemas.microsoft.com/office/drawing/2014/main" id="{00000000-0008-0000-0200-000091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50" name="PoljeZBesedilom 2">
          <a:extLst>
            <a:ext uri="{FF2B5EF4-FFF2-40B4-BE49-F238E27FC236}">
              <a16:creationId xmlns:a16="http://schemas.microsoft.com/office/drawing/2014/main" id="{00000000-0008-0000-0200-000092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51" name="PoljeZBesedilom 2">
          <a:extLst>
            <a:ext uri="{FF2B5EF4-FFF2-40B4-BE49-F238E27FC236}">
              <a16:creationId xmlns:a16="http://schemas.microsoft.com/office/drawing/2014/main" id="{00000000-0008-0000-0200-000093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52" name="PoljeZBesedilom 2">
          <a:extLst>
            <a:ext uri="{FF2B5EF4-FFF2-40B4-BE49-F238E27FC236}">
              <a16:creationId xmlns:a16="http://schemas.microsoft.com/office/drawing/2014/main" id="{00000000-0008-0000-0200-000094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53" name="PoljeZBesedilom 2452">
          <a:extLst>
            <a:ext uri="{FF2B5EF4-FFF2-40B4-BE49-F238E27FC236}">
              <a16:creationId xmlns:a16="http://schemas.microsoft.com/office/drawing/2014/main" id="{00000000-0008-0000-0200-000095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54" name="PoljeZBesedilom 2">
          <a:extLst>
            <a:ext uri="{FF2B5EF4-FFF2-40B4-BE49-F238E27FC236}">
              <a16:creationId xmlns:a16="http://schemas.microsoft.com/office/drawing/2014/main" id="{00000000-0008-0000-0200-000096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55" name="PoljeZBesedilom 2">
          <a:extLst>
            <a:ext uri="{FF2B5EF4-FFF2-40B4-BE49-F238E27FC236}">
              <a16:creationId xmlns:a16="http://schemas.microsoft.com/office/drawing/2014/main" id="{00000000-0008-0000-0200-000097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56" name="PoljeZBesedilom 2">
          <a:extLst>
            <a:ext uri="{FF2B5EF4-FFF2-40B4-BE49-F238E27FC236}">
              <a16:creationId xmlns:a16="http://schemas.microsoft.com/office/drawing/2014/main" id="{00000000-0008-0000-0200-000098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57" name="PoljeZBesedilom 2">
          <a:extLst>
            <a:ext uri="{FF2B5EF4-FFF2-40B4-BE49-F238E27FC236}">
              <a16:creationId xmlns:a16="http://schemas.microsoft.com/office/drawing/2014/main" id="{00000000-0008-0000-0200-000099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58" name="PoljeZBesedilom 2">
          <a:extLst>
            <a:ext uri="{FF2B5EF4-FFF2-40B4-BE49-F238E27FC236}">
              <a16:creationId xmlns:a16="http://schemas.microsoft.com/office/drawing/2014/main" id="{00000000-0008-0000-0200-00009A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59" name="PoljeZBesedilom 2458">
          <a:extLst>
            <a:ext uri="{FF2B5EF4-FFF2-40B4-BE49-F238E27FC236}">
              <a16:creationId xmlns:a16="http://schemas.microsoft.com/office/drawing/2014/main" id="{00000000-0008-0000-0200-00009B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60" name="PoljeZBesedilom 2">
          <a:extLst>
            <a:ext uri="{FF2B5EF4-FFF2-40B4-BE49-F238E27FC236}">
              <a16:creationId xmlns:a16="http://schemas.microsoft.com/office/drawing/2014/main" id="{00000000-0008-0000-0200-00009C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61" name="PoljeZBesedilom 2">
          <a:extLst>
            <a:ext uri="{FF2B5EF4-FFF2-40B4-BE49-F238E27FC236}">
              <a16:creationId xmlns:a16="http://schemas.microsoft.com/office/drawing/2014/main" id="{00000000-0008-0000-0200-00009D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62" name="PoljeZBesedilom 2">
          <a:extLst>
            <a:ext uri="{FF2B5EF4-FFF2-40B4-BE49-F238E27FC236}">
              <a16:creationId xmlns:a16="http://schemas.microsoft.com/office/drawing/2014/main" id="{00000000-0008-0000-0200-00009E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63" name="PoljeZBesedilom 2">
          <a:extLst>
            <a:ext uri="{FF2B5EF4-FFF2-40B4-BE49-F238E27FC236}">
              <a16:creationId xmlns:a16="http://schemas.microsoft.com/office/drawing/2014/main" id="{00000000-0008-0000-0200-00009F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64" name="PoljeZBesedilom 2">
          <a:extLst>
            <a:ext uri="{FF2B5EF4-FFF2-40B4-BE49-F238E27FC236}">
              <a16:creationId xmlns:a16="http://schemas.microsoft.com/office/drawing/2014/main" id="{00000000-0008-0000-0200-0000A0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65" name="PoljeZBesedilom 2464">
          <a:extLst>
            <a:ext uri="{FF2B5EF4-FFF2-40B4-BE49-F238E27FC236}">
              <a16:creationId xmlns:a16="http://schemas.microsoft.com/office/drawing/2014/main" id="{00000000-0008-0000-0200-0000A1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66" name="PoljeZBesedilom 2">
          <a:extLst>
            <a:ext uri="{FF2B5EF4-FFF2-40B4-BE49-F238E27FC236}">
              <a16:creationId xmlns:a16="http://schemas.microsoft.com/office/drawing/2014/main" id="{00000000-0008-0000-0200-0000A2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67" name="PoljeZBesedilom 2">
          <a:extLst>
            <a:ext uri="{FF2B5EF4-FFF2-40B4-BE49-F238E27FC236}">
              <a16:creationId xmlns:a16="http://schemas.microsoft.com/office/drawing/2014/main" id="{00000000-0008-0000-0200-0000A3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68" name="PoljeZBesedilom 2">
          <a:extLst>
            <a:ext uri="{FF2B5EF4-FFF2-40B4-BE49-F238E27FC236}">
              <a16:creationId xmlns:a16="http://schemas.microsoft.com/office/drawing/2014/main" id="{00000000-0008-0000-0200-0000A4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759</xdr:row>
      <xdr:rowOff>0</xdr:rowOff>
    </xdr:from>
    <xdr:ext cx="184731" cy="264560"/>
    <xdr:sp macro="" textlink="">
      <xdr:nvSpPr>
        <xdr:cNvPr id="2469" name="PoljeZBesedilom 2">
          <a:extLst>
            <a:ext uri="{FF2B5EF4-FFF2-40B4-BE49-F238E27FC236}">
              <a16:creationId xmlns:a16="http://schemas.microsoft.com/office/drawing/2014/main" id="{00000000-0008-0000-0200-0000A5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70" name="PoljeZBesedilom 2">
          <a:extLst>
            <a:ext uri="{FF2B5EF4-FFF2-40B4-BE49-F238E27FC236}">
              <a16:creationId xmlns:a16="http://schemas.microsoft.com/office/drawing/2014/main" id="{00000000-0008-0000-0200-0000A6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71" name="PoljeZBesedilom 2470">
          <a:extLst>
            <a:ext uri="{FF2B5EF4-FFF2-40B4-BE49-F238E27FC236}">
              <a16:creationId xmlns:a16="http://schemas.microsoft.com/office/drawing/2014/main" id="{00000000-0008-0000-0200-0000A7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72" name="PoljeZBesedilom 2">
          <a:extLst>
            <a:ext uri="{FF2B5EF4-FFF2-40B4-BE49-F238E27FC236}">
              <a16:creationId xmlns:a16="http://schemas.microsoft.com/office/drawing/2014/main" id="{00000000-0008-0000-0200-0000A8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73" name="PoljeZBesedilom 2">
          <a:extLst>
            <a:ext uri="{FF2B5EF4-FFF2-40B4-BE49-F238E27FC236}">
              <a16:creationId xmlns:a16="http://schemas.microsoft.com/office/drawing/2014/main" id="{00000000-0008-0000-0200-0000A9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74" name="PoljeZBesedilom 2">
          <a:extLst>
            <a:ext uri="{FF2B5EF4-FFF2-40B4-BE49-F238E27FC236}">
              <a16:creationId xmlns:a16="http://schemas.microsoft.com/office/drawing/2014/main" id="{00000000-0008-0000-0200-0000AA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759</xdr:row>
      <xdr:rowOff>0</xdr:rowOff>
    </xdr:from>
    <xdr:ext cx="184731" cy="264560"/>
    <xdr:sp macro="" textlink="">
      <xdr:nvSpPr>
        <xdr:cNvPr id="2475" name="PoljeZBesedilom 2">
          <a:extLst>
            <a:ext uri="{FF2B5EF4-FFF2-40B4-BE49-F238E27FC236}">
              <a16:creationId xmlns:a16="http://schemas.microsoft.com/office/drawing/2014/main" id="{00000000-0008-0000-0200-0000AB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76" name="PoljeZBesedilom 2">
          <a:extLst>
            <a:ext uri="{FF2B5EF4-FFF2-40B4-BE49-F238E27FC236}">
              <a16:creationId xmlns:a16="http://schemas.microsoft.com/office/drawing/2014/main" id="{00000000-0008-0000-0200-0000AC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77" name="PoljeZBesedilom 2476">
          <a:extLst>
            <a:ext uri="{FF2B5EF4-FFF2-40B4-BE49-F238E27FC236}">
              <a16:creationId xmlns:a16="http://schemas.microsoft.com/office/drawing/2014/main" id="{00000000-0008-0000-0200-0000AD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78" name="PoljeZBesedilom 2">
          <a:extLst>
            <a:ext uri="{FF2B5EF4-FFF2-40B4-BE49-F238E27FC236}">
              <a16:creationId xmlns:a16="http://schemas.microsoft.com/office/drawing/2014/main" id="{00000000-0008-0000-0200-0000AE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79" name="PoljeZBesedilom 2">
          <a:extLst>
            <a:ext uri="{FF2B5EF4-FFF2-40B4-BE49-F238E27FC236}">
              <a16:creationId xmlns:a16="http://schemas.microsoft.com/office/drawing/2014/main" id="{00000000-0008-0000-0200-0000AF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80" name="PoljeZBesedilom 2">
          <a:extLst>
            <a:ext uri="{FF2B5EF4-FFF2-40B4-BE49-F238E27FC236}">
              <a16:creationId xmlns:a16="http://schemas.microsoft.com/office/drawing/2014/main" id="{00000000-0008-0000-0200-0000B0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81" name="PoljeZBesedilom 2">
          <a:extLst>
            <a:ext uri="{FF2B5EF4-FFF2-40B4-BE49-F238E27FC236}">
              <a16:creationId xmlns:a16="http://schemas.microsoft.com/office/drawing/2014/main" id="{00000000-0008-0000-0200-0000B1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82" name="PoljeZBesedilom 2481">
          <a:extLst>
            <a:ext uri="{FF2B5EF4-FFF2-40B4-BE49-F238E27FC236}">
              <a16:creationId xmlns:a16="http://schemas.microsoft.com/office/drawing/2014/main" id="{00000000-0008-0000-0200-0000B2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83" name="PoljeZBesedilom 2">
          <a:extLst>
            <a:ext uri="{FF2B5EF4-FFF2-40B4-BE49-F238E27FC236}">
              <a16:creationId xmlns:a16="http://schemas.microsoft.com/office/drawing/2014/main" id="{00000000-0008-0000-0200-0000B3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84" name="PoljeZBesedilom 2">
          <a:extLst>
            <a:ext uri="{FF2B5EF4-FFF2-40B4-BE49-F238E27FC236}">
              <a16:creationId xmlns:a16="http://schemas.microsoft.com/office/drawing/2014/main" id="{00000000-0008-0000-0200-0000B4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85" name="PoljeZBesedilom 2">
          <a:extLst>
            <a:ext uri="{FF2B5EF4-FFF2-40B4-BE49-F238E27FC236}">
              <a16:creationId xmlns:a16="http://schemas.microsoft.com/office/drawing/2014/main" id="{00000000-0008-0000-0200-0000B5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86" name="PoljeZBesedilom 2">
          <a:extLst>
            <a:ext uri="{FF2B5EF4-FFF2-40B4-BE49-F238E27FC236}">
              <a16:creationId xmlns:a16="http://schemas.microsoft.com/office/drawing/2014/main" id="{00000000-0008-0000-0200-0000B6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87" name="PoljeZBesedilom 2">
          <a:extLst>
            <a:ext uri="{FF2B5EF4-FFF2-40B4-BE49-F238E27FC236}">
              <a16:creationId xmlns:a16="http://schemas.microsoft.com/office/drawing/2014/main" id="{00000000-0008-0000-0200-0000B7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88" name="PoljeZBesedilom 2487">
          <a:extLst>
            <a:ext uri="{FF2B5EF4-FFF2-40B4-BE49-F238E27FC236}">
              <a16:creationId xmlns:a16="http://schemas.microsoft.com/office/drawing/2014/main" id="{00000000-0008-0000-0200-0000B8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89" name="PoljeZBesedilom 2">
          <a:extLst>
            <a:ext uri="{FF2B5EF4-FFF2-40B4-BE49-F238E27FC236}">
              <a16:creationId xmlns:a16="http://schemas.microsoft.com/office/drawing/2014/main" id="{00000000-0008-0000-0200-0000B9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90" name="PoljeZBesedilom 2">
          <a:extLst>
            <a:ext uri="{FF2B5EF4-FFF2-40B4-BE49-F238E27FC236}">
              <a16:creationId xmlns:a16="http://schemas.microsoft.com/office/drawing/2014/main" id="{00000000-0008-0000-0200-0000BA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91" name="PoljeZBesedilom 2">
          <a:extLst>
            <a:ext uri="{FF2B5EF4-FFF2-40B4-BE49-F238E27FC236}">
              <a16:creationId xmlns:a16="http://schemas.microsoft.com/office/drawing/2014/main" id="{00000000-0008-0000-0200-0000BB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64560"/>
    <xdr:sp macro="" textlink="">
      <xdr:nvSpPr>
        <xdr:cNvPr id="2492" name="PoljeZBesedilom 2">
          <a:extLst>
            <a:ext uri="{FF2B5EF4-FFF2-40B4-BE49-F238E27FC236}">
              <a16:creationId xmlns:a16="http://schemas.microsoft.com/office/drawing/2014/main" id="{00000000-0008-0000-0200-0000BC09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93" name="PoljeZBesedilom 2492">
          <a:extLst>
            <a:ext uri="{FF2B5EF4-FFF2-40B4-BE49-F238E27FC236}">
              <a16:creationId xmlns:a16="http://schemas.microsoft.com/office/drawing/2014/main" id="{00000000-0008-0000-0200-0000BD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94" name="PoljeZBesedilom 2">
          <a:extLst>
            <a:ext uri="{FF2B5EF4-FFF2-40B4-BE49-F238E27FC236}">
              <a16:creationId xmlns:a16="http://schemas.microsoft.com/office/drawing/2014/main" id="{00000000-0008-0000-0200-0000BE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95" name="PoljeZBesedilom 2">
          <a:extLst>
            <a:ext uri="{FF2B5EF4-FFF2-40B4-BE49-F238E27FC236}">
              <a16:creationId xmlns:a16="http://schemas.microsoft.com/office/drawing/2014/main" id="{00000000-0008-0000-0200-0000BF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96" name="PoljeZBesedilom 2">
          <a:extLst>
            <a:ext uri="{FF2B5EF4-FFF2-40B4-BE49-F238E27FC236}">
              <a16:creationId xmlns:a16="http://schemas.microsoft.com/office/drawing/2014/main" id="{00000000-0008-0000-0200-0000C0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759</xdr:row>
      <xdr:rowOff>0</xdr:rowOff>
    </xdr:from>
    <xdr:ext cx="184731" cy="274009"/>
    <xdr:sp macro="" textlink="">
      <xdr:nvSpPr>
        <xdr:cNvPr id="2497" name="PoljeZBesedilom 2">
          <a:extLst>
            <a:ext uri="{FF2B5EF4-FFF2-40B4-BE49-F238E27FC236}">
              <a16:creationId xmlns:a16="http://schemas.microsoft.com/office/drawing/2014/main" id="{00000000-0008-0000-0200-0000C109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498" name="PoljeZBesedilom 2">
          <a:extLst>
            <a:ext uri="{FF2B5EF4-FFF2-40B4-BE49-F238E27FC236}">
              <a16:creationId xmlns:a16="http://schemas.microsoft.com/office/drawing/2014/main" id="{00000000-0008-0000-0200-0000C2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499" name="PoljeZBesedilom 2498">
          <a:extLst>
            <a:ext uri="{FF2B5EF4-FFF2-40B4-BE49-F238E27FC236}">
              <a16:creationId xmlns:a16="http://schemas.microsoft.com/office/drawing/2014/main" id="{00000000-0008-0000-0200-0000C3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00" name="PoljeZBesedilom 2">
          <a:extLst>
            <a:ext uri="{FF2B5EF4-FFF2-40B4-BE49-F238E27FC236}">
              <a16:creationId xmlns:a16="http://schemas.microsoft.com/office/drawing/2014/main" id="{00000000-0008-0000-0200-0000C4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01" name="PoljeZBesedilom 2">
          <a:extLst>
            <a:ext uri="{FF2B5EF4-FFF2-40B4-BE49-F238E27FC236}">
              <a16:creationId xmlns:a16="http://schemas.microsoft.com/office/drawing/2014/main" id="{00000000-0008-0000-0200-0000C5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02" name="PoljeZBesedilom 2">
          <a:extLst>
            <a:ext uri="{FF2B5EF4-FFF2-40B4-BE49-F238E27FC236}">
              <a16:creationId xmlns:a16="http://schemas.microsoft.com/office/drawing/2014/main" id="{00000000-0008-0000-0200-0000C6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03" name="PoljeZBesedilom 2">
          <a:extLst>
            <a:ext uri="{FF2B5EF4-FFF2-40B4-BE49-F238E27FC236}">
              <a16:creationId xmlns:a16="http://schemas.microsoft.com/office/drawing/2014/main" id="{00000000-0008-0000-0200-0000C7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04" name="PoljeZBesedilom 2">
          <a:extLst>
            <a:ext uri="{FF2B5EF4-FFF2-40B4-BE49-F238E27FC236}">
              <a16:creationId xmlns:a16="http://schemas.microsoft.com/office/drawing/2014/main" id="{00000000-0008-0000-0200-0000C8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05" name="PoljeZBesedilom 2504">
          <a:extLst>
            <a:ext uri="{FF2B5EF4-FFF2-40B4-BE49-F238E27FC236}">
              <a16:creationId xmlns:a16="http://schemas.microsoft.com/office/drawing/2014/main" id="{00000000-0008-0000-0200-0000C9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06" name="PoljeZBesedilom 2">
          <a:extLst>
            <a:ext uri="{FF2B5EF4-FFF2-40B4-BE49-F238E27FC236}">
              <a16:creationId xmlns:a16="http://schemas.microsoft.com/office/drawing/2014/main" id="{00000000-0008-0000-0200-0000CA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07" name="PoljeZBesedilom 2">
          <a:extLst>
            <a:ext uri="{FF2B5EF4-FFF2-40B4-BE49-F238E27FC236}">
              <a16:creationId xmlns:a16="http://schemas.microsoft.com/office/drawing/2014/main" id="{00000000-0008-0000-0200-0000CB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08" name="PoljeZBesedilom 2">
          <a:extLst>
            <a:ext uri="{FF2B5EF4-FFF2-40B4-BE49-F238E27FC236}">
              <a16:creationId xmlns:a16="http://schemas.microsoft.com/office/drawing/2014/main" id="{00000000-0008-0000-0200-0000CC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09" name="PoljeZBesedilom 2">
          <a:extLst>
            <a:ext uri="{FF2B5EF4-FFF2-40B4-BE49-F238E27FC236}">
              <a16:creationId xmlns:a16="http://schemas.microsoft.com/office/drawing/2014/main" id="{00000000-0008-0000-0200-0000CD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10" name="PoljeZBesedilom 2">
          <a:extLst>
            <a:ext uri="{FF2B5EF4-FFF2-40B4-BE49-F238E27FC236}">
              <a16:creationId xmlns:a16="http://schemas.microsoft.com/office/drawing/2014/main" id="{00000000-0008-0000-0200-0000CE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11" name="PoljeZBesedilom 2510">
          <a:extLst>
            <a:ext uri="{FF2B5EF4-FFF2-40B4-BE49-F238E27FC236}">
              <a16:creationId xmlns:a16="http://schemas.microsoft.com/office/drawing/2014/main" id="{00000000-0008-0000-0200-0000CF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12" name="PoljeZBesedilom 2">
          <a:extLst>
            <a:ext uri="{FF2B5EF4-FFF2-40B4-BE49-F238E27FC236}">
              <a16:creationId xmlns:a16="http://schemas.microsoft.com/office/drawing/2014/main" id="{00000000-0008-0000-0200-0000D0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13" name="PoljeZBesedilom 2">
          <a:extLst>
            <a:ext uri="{FF2B5EF4-FFF2-40B4-BE49-F238E27FC236}">
              <a16:creationId xmlns:a16="http://schemas.microsoft.com/office/drawing/2014/main" id="{00000000-0008-0000-0200-0000D1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14" name="PoljeZBesedilom 2">
          <a:extLst>
            <a:ext uri="{FF2B5EF4-FFF2-40B4-BE49-F238E27FC236}">
              <a16:creationId xmlns:a16="http://schemas.microsoft.com/office/drawing/2014/main" id="{00000000-0008-0000-0200-0000D2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15" name="PoljeZBesedilom 2">
          <a:extLst>
            <a:ext uri="{FF2B5EF4-FFF2-40B4-BE49-F238E27FC236}">
              <a16:creationId xmlns:a16="http://schemas.microsoft.com/office/drawing/2014/main" id="{00000000-0008-0000-0200-0000D3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16" name="PoljeZBesedilom 2">
          <a:extLst>
            <a:ext uri="{FF2B5EF4-FFF2-40B4-BE49-F238E27FC236}">
              <a16:creationId xmlns:a16="http://schemas.microsoft.com/office/drawing/2014/main" id="{00000000-0008-0000-0200-0000D4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17" name="PoljeZBesedilom 2516">
          <a:extLst>
            <a:ext uri="{FF2B5EF4-FFF2-40B4-BE49-F238E27FC236}">
              <a16:creationId xmlns:a16="http://schemas.microsoft.com/office/drawing/2014/main" id="{00000000-0008-0000-0200-0000D5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18" name="PoljeZBesedilom 2">
          <a:extLst>
            <a:ext uri="{FF2B5EF4-FFF2-40B4-BE49-F238E27FC236}">
              <a16:creationId xmlns:a16="http://schemas.microsoft.com/office/drawing/2014/main" id="{00000000-0008-0000-0200-0000D6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19" name="PoljeZBesedilom 2">
          <a:extLst>
            <a:ext uri="{FF2B5EF4-FFF2-40B4-BE49-F238E27FC236}">
              <a16:creationId xmlns:a16="http://schemas.microsoft.com/office/drawing/2014/main" id="{00000000-0008-0000-0200-0000D7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20" name="PoljeZBesedilom 2">
          <a:extLst>
            <a:ext uri="{FF2B5EF4-FFF2-40B4-BE49-F238E27FC236}">
              <a16:creationId xmlns:a16="http://schemas.microsoft.com/office/drawing/2014/main" id="{00000000-0008-0000-0200-0000D8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21" name="PoljeZBesedilom 2">
          <a:extLst>
            <a:ext uri="{FF2B5EF4-FFF2-40B4-BE49-F238E27FC236}">
              <a16:creationId xmlns:a16="http://schemas.microsoft.com/office/drawing/2014/main" id="{00000000-0008-0000-0200-0000D9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22" name="PoljeZBesedilom 2">
          <a:extLst>
            <a:ext uri="{FF2B5EF4-FFF2-40B4-BE49-F238E27FC236}">
              <a16:creationId xmlns:a16="http://schemas.microsoft.com/office/drawing/2014/main" id="{00000000-0008-0000-0200-0000DA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23" name="PoljeZBesedilom 2522">
          <a:extLst>
            <a:ext uri="{FF2B5EF4-FFF2-40B4-BE49-F238E27FC236}">
              <a16:creationId xmlns:a16="http://schemas.microsoft.com/office/drawing/2014/main" id="{00000000-0008-0000-0200-0000DB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24" name="PoljeZBesedilom 2">
          <a:extLst>
            <a:ext uri="{FF2B5EF4-FFF2-40B4-BE49-F238E27FC236}">
              <a16:creationId xmlns:a16="http://schemas.microsoft.com/office/drawing/2014/main" id="{00000000-0008-0000-0200-0000DC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25" name="PoljeZBesedilom 2">
          <a:extLst>
            <a:ext uri="{FF2B5EF4-FFF2-40B4-BE49-F238E27FC236}">
              <a16:creationId xmlns:a16="http://schemas.microsoft.com/office/drawing/2014/main" id="{00000000-0008-0000-0200-0000DD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26" name="PoljeZBesedilom 2">
          <a:extLst>
            <a:ext uri="{FF2B5EF4-FFF2-40B4-BE49-F238E27FC236}">
              <a16:creationId xmlns:a16="http://schemas.microsoft.com/office/drawing/2014/main" id="{00000000-0008-0000-0200-0000DE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27" name="PoljeZBesedilom 2">
          <a:extLst>
            <a:ext uri="{FF2B5EF4-FFF2-40B4-BE49-F238E27FC236}">
              <a16:creationId xmlns:a16="http://schemas.microsoft.com/office/drawing/2014/main" id="{00000000-0008-0000-0200-0000DF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28" name="PoljeZBesedilom 2">
          <a:extLst>
            <a:ext uri="{FF2B5EF4-FFF2-40B4-BE49-F238E27FC236}">
              <a16:creationId xmlns:a16="http://schemas.microsoft.com/office/drawing/2014/main" id="{00000000-0008-0000-0200-0000E0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29" name="PoljeZBesedilom 2528">
          <a:extLst>
            <a:ext uri="{FF2B5EF4-FFF2-40B4-BE49-F238E27FC236}">
              <a16:creationId xmlns:a16="http://schemas.microsoft.com/office/drawing/2014/main" id="{00000000-0008-0000-0200-0000E1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30" name="PoljeZBesedilom 2">
          <a:extLst>
            <a:ext uri="{FF2B5EF4-FFF2-40B4-BE49-F238E27FC236}">
              <a16:creationId xmlns:a16="http://schemas.microsoft.com/office/drawing/2014/main" id="{00000000-0008-0000-0200-0000E2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31" name="PoljeZBesedilom 2">
          <a:extLst>
            <a:ext uri="{FF2B5EF4-FFF2-40B4-BE49-F238E27FC236}">
              <a16:creationId xmlns:a16="http://schemas.microsoft.com/office/drawing/2014/main" id="{00000000-0008-0000-0200-0000E3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32" name="PoljeZBesedilom 2">
          <a:extLst>
            <a:ext uri="{FF2B5EF4-FFF2-40B4-BE49-F238E27FC236}">
              <a16:creationId xmlns:a16="http://schemas.microsoft.com/office/drawing/2014/main" id="{00000000-0008-0000-0200-0000E4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33" name="PoljeZBesedilom 2">
          <a:extLst>
            <a:ext uri="{FF2B5EF4-FFF2-40B4-BE49-F238E27FC236}">
              <a16:creationId xmlns:a16="http://schemas.microsoft.com/office/drawing/2014/main" id="{00000000-0008-0000-0200-0000E509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34" name="PoljeZBesedilom 2">
          <a:extLst>
            <a:ext uri="{FF2B5EF4-FFF2-40B4-BE49-F238E27FC236}">
              <a16:creationId xmlns:a16="http://schemas.microsoft.com/office/drawing/2014/main" id="{00000000-0008-0000-0200-0000E6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35" name="PoljeZBesedilom 2534">
          <a:extLst>
            <a:ext uri="{FF2B5EF4-FFF2-40B4-BE49-F238E27FC236}">
              <a16:creationId xmlns:a16="http://schemas.microsoft.com/office/drawing/2014/main" id="{00000000-0008-0000-0200-0000E7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36" name="PoljeZBesedilom 2">
          <a:extLst>
            <a:ext uri="{FF2B5EF4-FFF2-40B4-BE49-F238E27FC236}">
              <a16:creationId xmlns:a16="http://schemas.microsoft.com/office/drawing/2014/main" id="{00000000-0008-0000-0200-0000E8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37" name="PoljeZBesedilom 2">
          <a:extLst>
            <a:ext uri="{FF2B5EF4-FFF2-40B4-BE49-F238E27FC236}">
              <a16:creationId xmlns:a16="http://schemas.microsoft.com/office/drawing/2014/main" id="{00000000-0008-0000-0200-0000E9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38" name="PoljeZBesedilom 2">
          <a:extLst>
            <a:ext uri="{FF2B5EF4-FFF2-40B4-BE49-F238E27FC236}">
              <a16:creationId xmlns:a16="http://schemas.microsoft.com/office/drawing/2014/main" id="{00000000-0008-0000-0200-0000EA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39" name="PoljeZBesedilom 2">
          <a:extLst>
            <a:ext uri="{FF2B5EF4-FFF2-40B4-BE49-F238E27FC236}">
              <a16:creationId xmlns:a16="http://schemas.microsoft.com/office/drawing/2014/main" id="{00000000-0008-0000-0200-0000EB09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40" name="PoljeZBesedilom 2">
          <a:extLst>
            <a:ext uri="{FF2B5EF4-FFF2-40B4-BE49-F238E27FC236}">
              <a16:creationId xmlns:a16="http://schemas.microsoft.com/office/drawing/2014/main" id="{00000000-0008-0000-0200-0000EC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41" name="PoljeZBesedilom 2540">
          <a:extLst>
            <a:ext uri="{FF2B5EF4-FFF2-40B4-BE49-F238E27FC236}">
              <a16:creationId xmlns:a16="http://schemas.microsoft.com/office/drawing/2014/main" id="{00000000-0008-0000-0200-0000ED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42" name="PoljeZBesedilom 2">
          <a:extLst>
            <a:ext uri="{FF2B5EF4-FFF2-40B4-BE49-F238E27FC236}">
              <a16:creationId xmlns:a16="http://schemas.microsoft.com/office/drawing/2014/main" id="{00000000-0008-0000-0200-0000EE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43" name="PoljeZBesedilom 2">
          <a:extLst>
            <a:ext uri="{FF2B5EF4-FFF2-40B4-BE49-F238E27FC236}">
              <a16:creationId xmlns:a16="http://schemas.microsoft.com/office/drawing/2014/main" id="{00000000-0008-0000-0200-0000EF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44" name="PoljeZBesedilom 2">
          <a:extLst>
            <a:ext uri="{FF2B5EF4-FFF2-40B4-BE49-F238E27FC236}">
              <a16:creationId xmlns:a16="http://schemas.microsoft.com/office/drawing/2014/main" id="{00000000-0008-0000-0200-0000F0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45" name="PoljeZBesedilom 2">
          <a:extLst>
            <a:ext uri="{FF2B5EF4-FFF2-40B4-BE49-F238E27FC236}">
              <a16:creationId xmlns:a16="http://schemas.microsoft.com/office/drawing/2014/main" id="{00000000-0008-0000-0200-0000F109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74009"/>
    <xdr:sp macro="" textlink="">
      <xdr:nvSpPr>
        <xdr:cNvPr id="2546" name="PoljeZBesedilom 2545">
          <a:extLst>
            <a:ext uri="{FF2B5EF4-FFF2-40B4-BE49-F238E27FC236}">
              <a16:creationId xmlns:a16="http://schemas.microsoft.com/office/drawing/2014/main" id="{00000000-0008-0000-0200-0000F209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74009"/>
    <xdr:sp macro="" textlink="">
      <xdr:nvSpPr>
        <xdr:cNvPr id="2547" name="PoljeZBesedilom 2">
          <a:extLst>
            <a:ext uri="{FF2B5EF4-FFF2-40B4-BE49-F238E27FC236}">
              <a16:creationId xmlns:a16="http://schemas.microsoft.com/office/drawing/2014/main" id="{00000000-0008-0000-0200-0000F309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74009"/>
    <xdr:sp macro="" textlink="">
      <xdr:nvSpPr>
        <xdr:cNvPr id="2548" name="PoljeZBesedilom 2">
          <a:extLst>
            <a:ext uri="{FF2B5EF4-FFF2-40B4-BE49-F238E27FC236}">
              <a16:creationId xmlns:a16="http://schemas.microsoft.com/office/drawing/2014/main" id="{00000000-0008-0000-0200-0000F409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74009"/>
    <xdr:sp macro="" textlink="">
      <xdr:nvSpPr>
        <xdr:cNvPr id="2549" name="PoljeZBesedilom 2">
          <a:extLst>
            <a:ext uri="{FF2B5EF4-FFF2-40B4-BE49-F238E27FC236}">
              <a16:creationId xmlns:a16="http://schemas.microsoft.com/office/drawing/2014/main" id="{00000000-0008-0000-0200-0000F509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74009"/>
    <xdr:sp macro="" textlink="">
      <xdr:nvSpPr>
        <xdr:cNvPr id="2550" name="PoljeZBesedilom 2">
          <a:extLst>
            <a:ext uri="{FF2B5EF4-FFF2-40B4-BE49-F238E27FC236}">
              <a16:creationId xmlns:a16="http://schemas.microsoft.com/office/drawing/2014/main" id="{00000000-0008-0000-0200-0000F609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51" name="PoljeZBesedilom 2">
          <a:extLst>
            <a:ext uri="{FF2B5EF4-FFF2-40B4-BE49-F238E27FC236}">
              <a16:creationId xmlns:a16="http://schemas.microsoft.com/office/drawing/2014/main" id="{00000000-0008-0000-0200-0000F7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52" name="PoljeZBesedilom 2551">
          <a:extLst>
            <a:ext uri="{FF2B5EF4-FFF2-40B4-BE49-F238E27FC236}">
              <a16:creationId xmlns:a16="http://schemas.microsoft.com/office/drawing/2014/main" id="{00000000-0008-0000-0200-0000F8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53" name="PoljeZBesedilom 2">
          <a:extLst>
            <a:ext uri="{FF2B5EF4-FFF2-40B4-BE49-F238E27FC236}">
              <a16:creationId xmlns:a16="http://schemas.microsoft.com/office/drawing/2014/main" id="{00000000-0008-0000-0200-0000F9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54" name="PoljeZBesedilom 2">
          <a:extLst>
            <a:ext uri="{FF2B5EF4-FFF2-40B4-BE49-F238E27FC236}">
              <a16:creationId xmlns:a16="http://schemas.microsoft.com/office/drawing/2014/main" id="{00000000-0008-0000-0200-0000FA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55" name="PoljeZBesedilom 2">
          <a:extLst>
            <a:ext uri="{FF2B5EF4-FFF2-40B4-BE49-F238E27FC236}">
              <a16:creationId xmlns:a16="http://schemas.microsoft.com/office/drawing/2014/main" id="{00000000-0008-0000-0200-0000FB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56" name="PoljeZBesedilom 2">
          <a:extLst>
            <a:ext uri="{FF2B5EF4-FFF2-40B4-BE49-F238E27FC236}">
              <a16:creationId xmlns:a16="http://schemas.microsoft.com/office/drawing/2014/main" id="{00000000-0008-0000-0200-0000FC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57" name="PoljeZBesedilom 2">
          <a:extLst>
            <a:ext uri="{FF2B5EF4-FFF2-40B4-BE49-F238E27FC236}">
              <a16:creationId xmlns:a16="http://schemas.microsoft.com/office/drawing/2014/main" id="{00000000-0008-0000-0200-0000FD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58" name="PoljeZBesedilom 2557">
          <a:extLst>
            <a:ext uri="{FF2B5EF4-FFF2-40B4-BE49-F238E27FC236}">
              <a16:creationId xmlns:a16="http://schemas.microsoft.com/office/drawing/2014/main" id="{00000000-0008-0000-0200-0000FE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59" name="PoljeZBesedilom 2">
          <a:extLst>
            <a:ext uri="{FF2B5EF4-FFF2-40B4-BE49-F238E27FC236}">
              <a16:creationId xmlns:a16="http://schemas.microsoft.com/office/drawing/2014/main" id="{00000000-0008-0000-0200-0000FF09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60" name="PoljeZBesedilom 2">
          <a:extLst>
            <a:ext uri="{FF2B5EF4-FFF2-40B4-BE49-F238E27FC236}">
              <a16:creationId xmlns:a16="http://schemas.microsoft.com/office/drawing/2014/main" id="{00000000-0008-0000-0200-000000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61" name="PoljeZBesedilom 2">
          <a:extLst>
            <a:ext uri="{FF2B5EF4-FFF2-40B4-BE49-F238E27FC236}">
              <a16:creationId xmlns:a16="http://schemas.microsoft.com/office/drawing/2014/main" id="{00000000-0008-0000-0200-000001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62" name="PoljeZBesedilom 2">
          <a:extLst>
            <a:ext uri="{FF2B5EF4-FFF2-40B4-BE49-F238E27FC236}">
              <a16:creationId xmlns:a16="http://schemas.microsoft.com/office/drawing/2014/main" id="{00000000-0008-0000-0200-000002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63" name="PoljeZBesedilom 2">
          <a:extLst>
            <a:ext uri="{FF2B5EF4-FFF2-40B4-BE49-F238E27FC236}">
              <a16:creationId xmlns:a16="http://schemas.microsoft.com/office/drawing/2014/main" id="{00000000-0008-0000-0200-000003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64" name="PoljeZBesedilom 2563">
          <a:extLst>
            <a:ext uri="{FF2B5EF4-FFF2-40B4-BE49-F238E27FC236}">
              <a16:creationId xmlns:a16="http://schemas.microsoft.com/office/drawing/2014/main" id="{00000000-0008-0000-0200-000004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65" name="PoljeZBesedilom 2">
          <a:extLst>
            <a:ext uri="{FF2B5EF4-FFF2-40B4-BE49-F238E27FC236}">
              <a16:creationId xmlns:a16="http://schemas.microsoft.com/office/drawing/2014/main" id="{00000000-0008-0000-0200-000005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66" name="PoljeZBesedilom 2">
          <a:extLst>
            <a:ext uri="{FF2B5EF4-FFF2-40B4-BE49-F238E27FC236}">
              <a16:creationId xmlns:a16="http://schemas.microsoft.com/office/drawing/2014/main" id="{00000000-0008-0000-0200-000006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67" name="PoljeZBesedilom 2">
          <a:extLst>
            <a:ext uri="{FF2B5EF4-FFF2-40B4-BE49-F238E27FC236}">
              <a16:creationId xmlns:a16="http://schemas.microsoft.com/office/drawing/2014/main" id="{00000000-0008-0000-0200-000007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68" name="PoljeZBesedilom 2">
          <a:extLst>
            <a:ext uri="{FF2B5EF4-FFF2-40B4-BE49-F238E27FC236}">
              <a16:creationId xmlns:a16="http://schemas.microsoft.com/office/drawing/2014/main" id="{00000000-0008-0000-0200-000008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69" name="PoljeZBesedilom 2">
          <a:extLst>
            <a:ext uri="{FF2B5EF4-FFF2-40B4-BE49-F238E27FC236}">
              <a16:creationId xmlns:a16="http://schemas.microsoft.com/office/drawing/2014/main" id="{00000000-0008-0000-0200-000009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70" name="PoljeZBesedilom 2569">
          <a:extLst>
            <a:ext uri="{FF2B5EF4-FFF2-40B4-BE49-F238E27FC236}">
              <a16:creationId xmlns:a16="http://schemas.microsoft.com/office/drawing/2014/main" id="{00000000-0008-0000-0200-00000A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71" name="PoljeZBesedilom 2">
          <a:extLst>
            <a:ext uri="{FF2B5EF4-FFF2-40B4-BE49-F238E27FC236}">
              <a16:creationId xmlns:a16="http://schemas.microsoft.com/office/drawing/2014/main" id="{00000000-0008-0000-0200-00000B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72" name="PoljeZBesedilom 2">
          <a:extLst>
            <a:ext uri="{FF2B5EF4-FFF2-40B4-BE49-F238E27FC236}">
              <a16:creationId xmlns:a16="http://schemas.microsoft.com/office/drawing/2014/main" id="{00000000-0008-0000-0200-00000C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73" name="PoljeZBesedilom 2">
          <a:extLst>
            <a:ext uri="{FF2B5EF4-FFF2-40B4-BE49-F238E27FC236}">
              <a16:creationId xmlns:a16="http://schemas.microsoft.com/office/drawing/2014/main" id="{00000000-0008-0000-0200-00000D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574" name="PoljeZBesedilom 2">
          <a:extLst>
            <a:ext uri="{FF2B5EF4-FFF2-40B4-BE49-F238E27FC236}">
              <a16:creationId xmlns:a16="http://schemas.microsoft.com/office/drawing/2014/main" id="{00000000-0008-0000-0200-00000E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75" name="PoljeZBesedilom 2">
          <a:extLst>
            <a:ext uri="{FF2B5EF4-FFF2-40B4-BE49-F238E27FC236}">
              <a16:creationId xmlns:a16="http://schemas.microsoft.com/office/drawing/2014/main" id="{00000000-0008-0000-0200-00000F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76" name="PoljeZBesedilom 2575">
          <a:extLst>
            <a:ext uri="{FF2B5EF4-FFF2-40B4-BE49-F238E27FC236}">
              <a16:creationId xmlns:a16="http://schemas.microsoft.com/office/drawing/2014/main" id="{00000000-0008-0000-0200-000010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77" name="PoljeZBesedilom 2">
          <a:extLst>
            <a:ext uri="{FF2B5EF4-FFF2-40B4-BE49-F238E27FC236}">
              <a16:creationId xmlns:a16="http://schemas.microsoft.com/office/drawing/2014/main" id="{00000000-0008-0000-0200-000011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78" name="PoljeZBesedilom 2">
          <a:extLst>
            <a:ext uri="{FF2B5EF4-FFF2-40B4-BE49-F238E27FC236}">
              <a16:creationId xmlns:a16="http://schemas.microsoft.com/office/drawing/2014/main" id="{00000000-0008-0000-0200-000012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79" name="PoljeZBesedilom 2">
          <a:extLst>
            <a:ext uri="{FF2B5EF4-FFF2-40B4-BE49-F238E27FC236}">
              <a16:creationId xmlns:a16="http://schemas.microsoft.com/office/drawing/2014/main" id="{00000000-0008-0000-0200-000013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80" name="PoljeZBesedilom 2">
          <a:extLst>
            <a:ext uri="{FF2B5EF4-FFF2-40B4-BE49-F238E27FC236}">
              <a16:creationId xmlns:a16="http://schemas.microsoft.com/office/drawing/2014/main" id="{00000000-0008-0000-0200-000014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81" name="PoljeZBesedilom 2">
          <a:extLst>
            <a:ext uri="{FF2B5EF4-FFF2-40B4-BE49-F238E27FC236}">
              <a16:creationId xmlns:a16="http://schemas.microsoft.com/office/drawing/2014/main" id="{00000000-0008-0000-0200-000015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82" name="PoljeZBesedilom 2581">
          <a:extLst>
            <a:ext uri="{FF2B5EF4-FFF2-40B4-BE49-F238E27FC236}">
              <a16:creationId xmlns:a16="http://schemas.microsoft.com/office/drawing/2014/main" id="{00000000-0008-0000-0200-000016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83" name="PoljeZBesedilom 2">
          <a:extLst>
            <a:ext uri="{FF2B5EF4-FFF2-40B4-BE49-F238E27FC236}">
              <a16:creationId xmlns:a16="http://schemas.microsoft.com/office/drawing/2014/main" id="{00000000-0008-0000-0200-000017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84" name="PoljeZBesedilom 2">
          <a:extLst>
            <a:ext uri="{FF2B5EF4-FFF2-40B4-BE49-F238E27FC236}">
              <a16:creationId xmlns:a16="http://schemas.microsoft.com/office/drawing/2014/main" id="{00000000-0008-0000-0200-000018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85" name="PoljeZBesedilom 2">
          <a:extLst>
            <a:ext uri="{FF2B5EF4-FFF2-40B4-BE49-F238E27FC236}">
              <a16:creationId xmlns:a16="http://schemas.microsoft.com/office/drawing/2014/main" id="{00000000-0008-0000-0200-000019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586" name="PoljeZBesedilom 2">
          <a:extLst>
            <a:ext uri="{FF2B5EF4-FFF2-40B4-BE49-F238E27FC236}">
              <a16:creationId xmlns:a16="http://schemas.microsoft.com/office/drawing/2014/main" id="{00000000-0008-0000-0200-00001A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87" name="PoljeZBesedilom 2">
          <a:extLst>
            <a:ext uri="{FF2B5EF4-FFF2-40B4-BE49-F238E27FC236}">
              <a16:creationId xmlns:a16="http://schemas.microsoft.com/office/drawing/2014/main" id="{00000000-0008-0000-0200-00001B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88" name="PoljeZBesedilom 2587">
          <a:extLst>
            <a:ext uri="{FF2B5EF4-FFF2-40B4-BE49-F238E27FC236}">
              <a16:creationId xmlns:a16="http://schemas.microsoft.com/office/drawing/2014/main" id="{00000000-0008-0000-0200-00001C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89" name="PoljeZBesedilom 2">
          <a:extLst>
            <a:ext uri="{FF2B5EF4-FFF2-40B4-BE49-F238E27FC236}">
              <a16:creationId xmlns:a16="http://schemas.microsoft.com/office/drawing/2014/main" id="{00000000-0008-0000-0200-00001D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90" name="PoljeZBesedilom 2">
          <a:extLst>
            <a:ext uri="{FF2B5EF4-FFF2-40B4-BE49-F238E27FC236}">
              <a16:creationId xmlns:a16="http://schemas.microsoft.com/office/drawing/2014/main" id="{00000000-0008-0000-0200-00001E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91" name="PoljeZBesedilom 2">
          <a:extLst>
            <a:ext uri="{FF2B5EF4-FFF2-40B4-BE49-F238E27FC236}">
              <a16:creationId xmlns:a16="http://schemas.microsoft.com/office/drawing/2014/main" id="{00000000-0008-0000-0200-00001F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592" name="PoljeZBesedilom 2">
          <a:extLst>
            <a:ext uri="{FF2B5EF4-FFF2-40B4-BE49-F238E27FC236}">
              <a16:creationId xmlns:a16="http://schemas.microsoft.com/office/drawing/2014/main" id="{00000000-0008-0000-0200-000020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93" name="PoljeZBesedilom 2">
          <a:extLst>
            <a:ext uri="{FF2B5EF4-FFF2-40B4-BE49-F238E27FC236}">
              <a16:creationId xmlns:a16="http://schemas.microsoft.com/office/drawing/2014/main" id="{00000000-0008-0000-0200-0000210A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94" name="PoljeZBesedilom 2593">
          <a:extLst>
            <a:ext uri="{FF2B5EF4-FFF2-40B4-BE49-F238E27FC236}">
              <a16:creationId xmlns:a16="http://schemas.microsoft.com/office/drawing/2014/main" id="{00000000-0008-0000-0200-0000220A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95" name="PoljeZBesedilom 2">
          <a:extLst>
            <a:ext uri="{FF2B5EF4-FFF2-40B4-BE49-F238E27FC236}">
              <a16:creationId xmlns:a16="http://schemas.microsoft.com/office/drawing/2014/main" id="{00000000-0008-0000-0200-0000230A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96" name="PoljeZBesedilom 2">
          <a:extLst>
            <a:ext uri="{FF2B5EF4-FFF2-40B4-BE49-F238E27FC236}">
              <a16:creationId xmlns:a16="http://schemas.microsoft.com/office/drawing/2014/main" id="{00000000-0008-0000-0200-0000240A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97" name="PoljeZBesedilom 2">
          <a:extLst>
            <a:ext uri="{FF2B5EF4-FFF2-40B4-BE49-F238E27FC236}">
              <a16:creationId xmlns:a16="http://schemas.microsoft.com/office/drawing/2014/main" id="{00000000-0008-0000-0200-0000250A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2950"/>
    <xdr:sp macro="" textlink="">
      <xdr:nvSpPr>
        <xdr:cNvPr id="2598" name="PoljeZBesedilom 2">
          <a:extLst>
            <a:ext uri="{FF2B5EF4-FFF2-40B4-BE49-F238E27FC236}">
              <a16:creationId xmlns:a16="http://schemas.microsoft.com/office/drawing/2014/main" id="{00000000-0008-0000-0200-0000260A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74009"/>
    <xdr:sp macro="" textlink="">
      <xdr:nvSpPr>
        <xdr:cNvPr id="2599" name="PoljeZBesedilom 2598">
          <a:extLst>
            <a:ext uri="{FF2B5EF4-FFF2-40B4-BE49-F238E27FC236}">
              <a16:creationId xmlns:a16="http://schemas.microsoft.com/office/drawing/2014/main" id="{00000000-0008-0000-0200-0000270A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74009"/>
    <xdr:sp macro="" textlink="">
      <xdr:nvSpPr>
        <xdr:cNvPr id="2600" name="PoljeZBesedilom 2">
          <a:extLst>
            <a:ext uri="{FF2B5EF4-FFF2-40B4-BE49-F238E27FC236}">
              <a16:creationId xmlns:a16="http://schemas.microsoft.com/office/drawing/2014/main" id="{00000000-0008-0000-0200-0000280A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74009"/>
    <xdr:sp macro="" textlink="">
      <xdr:nvSpPr>
        <xdr:cNvPr id="2601" name="PoljeZBesedilom 2">
          <a:extLst>
            <a:ext uri="{FF2B5EF4-FFF2-40B4-BE49-F238E27FC236}">
              <a16:creationId xmlns:a16="http://schemas.microsoft.com/office/drawing/2014/main" id="{00000000-0008-0000-0200-0000290A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74009"/>
    <xdr:sp macro="" textlink="">
      <xdr:nvSpPr>
        <xdr:cNvPr id="2602" name="PoljeZBesedilom 2">
          <a:extLst>
            <a:ext uri="{FF2B5EF4-FFF2-40B4-BE49-F238E27FC236}">
              <a16:creationId xmlns:a16="http://schemas.microsoft.com/office/drawing/2014/main" id="{00000000-0008-0000-0200-00002A0A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74009"/>
    <xdr:sp macro="" textlink="">
      <xdr:nvSpPr>
        <xdr:cNvPr id="2603" name="PoljeZBesedilom 2">
          <a:extLst>
            <a:ext uri="{FF2B5EF4-FFF2-40B4-BE49-F238E27FC236}">
              <a16:creationId xmlns:a16="http://schemas.microsoft.com/office/drawing/2014/main" id="{00000000-0008-0000-0200-00002B0A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04" name="PoljeZBesedilom 2">
          <a:extLst>
            <a:ext uri="{FF2B5EF4-FFF2-40B4-BE49-F238E27FC236}">
              <a16:creationId xmlns:a16="http://schemas.microsoft.com/office/drawing/2014/main" id="{00000000-0008-0000-0200-00002C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05" name="PoljeZBesedilom 2604">
          <a:extLst>
            <a:ext uri="{FF2B5EF4-FFF2-40B4-BE49-F238E27FC236}">
              <a16:creationId xmlns:a16="http://schemas.microsoft.com/office/drawing/2014/main" id="{00000000-0008-0000-0200-00002D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06" name="PoljeZBesedilom 2">
          <a:extLst>
            <a:ext uri="{FF2B5EF4-FFF2-40B4-BE49-F238E27FC236}">
              <a16:creationId xmlns:a16="http://schemas.microsoft.com/office/drawing/2014/main" id="{00000000-0008-0000-0200-00002E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07" name="PoljeZBesedilom 2">
          <a:extLst>
            <a:ext uri="{FF2B5EF4-FFF2-40B4-BE49-F238E27FC236}">
              <a16:creationId xmlns:a16="http://schemas.microsoft.com/office/drawing/2014/main" id="{00000000-0008-0000-0200-00002F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08" name="PoljeZBesedilom 2">
          <a:extLst>
            <a:ext uri="{FF2B5EF4-FFF2-40B4-BE49-F238E27FC236}">
              <a16:creationId xmlns:a16="http://schemas.microsoft.com/office/drawing/2014/main" id="{00000000-0008-0000-0200-000030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09" name="PoljeZBesedilom 2">
          <a:extLst>
            <a:ext uri="{FF2B5EF4-FFF2-40B4-BE49-F238E27FC236}">
              <a16:creationId xmlns:a16="http://schemas.microsoft.com/office/drawing/2014/main" id="{00000000-0008-0000-0200-000031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10" name="PoljeZBesedilom 2">
          <a:extLst>
            <a:ext uri="{FF2B5EF4-FFF2-40B4-BE49-F238E27FC236}">
              <a16:creationId xmlns:a16="http://schemas.microsoft.com/office/drawing/2014/main" id="{00000000-0008-0000-0200-000032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11" name="PoljeZBesedilom 2610">
          <a:extLst>
            <a:ext uri="{FF2B5EF4-FFF2-40B4-BE49-F238E27FC236}">
              <a16:creationId xmlns:a16="http://schemas.microsoft.com/office/drawing/2014/main" id="{00000000-0008-0000-0200-000033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12" name="PoljeZBesedilom 2">
          <a:extLst>
            <a:ext uri="{FF2B5EF4-FFF2-40B4-BE49-F238E27FC236}">
              <a16:creationId xmlns:a16="http://schemas.microsoft.com/office/drawing/2014/main" id="{00000000-0008-0000-0200-000034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13" name="PoljeZBesedilom 2">
          <a:extLst>
            <a:ext uri="{FF2B5EF4-FFF2-40B4-BE49-F238E27FC236}">
              <a16:creationId xmlns:a16="http://schemas.microsoft.com/office/drawing/2014/main" id="{00000000-0008-0000-0200-000035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14" name="PoljeZBesedilom 2">
          <a:extLst>
            <a:ext uri="{FF2B5EF4-FFF2-40B4-BE49-F238E27FC236}">
              <a16:creationId xmlns:a16="http://schemas.microsoft.com/office/drawing/2014/main" id="{00000000-0008-0000-0200-000036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15" name="PoljeZBesedilom 2">
          <a:extLst>
            <a:ext uri="{FF2B5EF4-FFF2-40B4-BE49-F238E27FC236}">
              <a16:creationId xmlns:a16="http://schemas.microsoft.com/office/drawing/2014/main" id="{00000000-0008-0000-0200-000037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16" name="PoljeZBesedilom 2">
          <a:extLst>
            <a:ext uri="{FF2B5EF4-FFF2-40B4-BE49-F238E27FC236}">
              <a16:creationId xmlns:a16="http://schemas.microsoft.com/office/drawing/2014/main" id="{00000000-0008-0000-0200-000038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17" name="PoljeZBesedilom 2616">
          <a:extLst>
            <a:ext uri="{FF2B5EF4-FFF2-40B4-BE49-F238E27FC236}">
              <a16:creationId xmlns:a16="http://schemas.microsoft.com/office/drawing/2014/main" id="{00000000-0008-0000-0200-000039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18" name="PoljeZBesedilom 2">
          <a:extLst>
            <a:ext uri="{FF2B5EF4-FFF2-40B4-BE49-F238E27FC236}">
              <a16:creationId xmlns:a16="http://schemas.microsoft.com/office/drawing/2014/main" id="{00000000-0008-0000-0200-00003A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19" name="PoljeZBesedilom 2">
          <a:extLst>
            <a:ext uri="{FF2B5EF4-FFF2-40B4-BE49-F238E27FC236}">
              <a16:creationId xmlns:a16="http://schemas.microsoft.com/office/drawing/2014/main" id="{00000000-0008-0000-0200-00003B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20" name="PoljeZBesedilom 2">
          <a:extLst>
            <a:ext uri="{FF2B5EF4-FFF2-40B4-BE49-F238E27FC236}">
              <a16:creationId xmlns:a16="http://schemas.microsoft.com/office/drawing/2014/main" id="{00000000-0008-0000-0200-00003C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21" name="PoljeZBesedilom 2">
          <a:extLst>
            <a:ext uri="{FF2B5EF4-FFF2-40B4-BE49-F238E27FC236}">
              <a16:creationId xmlns:a16="http://schemas.microsoft.com/office/drawing/2014/main" id="{00000000-0008-0000-0200-00003D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22" name="PoljeZBesedilom 2">
          <a:extLst>
            <a:ext uri="{FF2B5EF4-FFF2-40B4-BE49-F238E27FC236}">
              <a16:creationId xmlns:a16="http://schemas.microsoft.com/office/drawing/2014/main" id="{00000000-0008-0000-0200-00003E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23" name="PoljeZBesedilom 2622">
          <a:extLst>
            <a:ext uri="{FF2B5EF4-FFF2-40B4-BE49-F238E27FC236}">
              <a16:creationId xmlns:a16="http://schemas.microsoft.com/office/drawing/2014/main" id="{00000000-0008-0000-0200-00003F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24" name="PoljeZBesedilom 2">
          <a:extLst>
            <a:ext uri="{FF2B5EF4-FFF2-40B4-BE49-F238E27FC236}">
              <a16:creationId xmlns:a16="http://schemas.microsoft.com/office/drawing/2014/main" id="{00000000-0008-0000-0200-000040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25" name="PoljeZBesedilom 2">
          <a:extLst>
            <a:ext uri="{FF2B5EF4-FFF2-40B4-BE49-F238E27FC236}">
              <a16:creationId xmlns:a16="http://schemas.microsoft.com/office/drawing/2014/main" id="{00000000-0008-0000-0200-000041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26" name="PoljeZBesedilom 2">
          <a:extLst>
            <a:ext uri="{FF2B5EF4-FFF2-40B4-BE49-F238E27FC236}">
              <a16:creationId xmlns:a16="http://schemas.microsoft.com/office/drawing/2014/main" id="{00000000-0008-0000-0200-000042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27" name="PoljeZBesedilom 2">
          <a:extLst>
            <a:ext uri="{FF2B5EF4-FFF2-40B4-BE49-F238E27FC236}">
              <a16:creationId xmlns:a16="http://schemas.microsoft.com/office/drawing/2014/main" id="{00000000-0008-0000-0200-000043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28" name="PoljeZBesedilom 2">
          <a:extLst>
            <a:ext uri="{FF2B5EF4-FFF2-40B4-BE49-F238E27FC236}">
              <a16:creationId xmlns:a16="http://schemas.microsoft.com/office/drawing/2014/main" id="{00000000-0008-0000-0200-000044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29" name="PoljeZBesedilom 2628">
          <a:extLst>
            <a:ext uri="{FF2B5EF4-FFF2-40B4-BE49-F238E27FC236}">
              <a16:creationId xmlns:a16="http://schemas.microsoft.com/office/drawing/2014/main" id="{00000000-0008-0000-0200-000045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30" name="PoljeZBesedilom 2">
          <a:extLst>
            <a:ext uri="{FF2B5EF4-FFF2-40B4-BE49-F238E27FC236}">
              <a16:creationId xmlns:a16="http://schemas.microsoft.com/office/drawing/2014/main" id="{00000000-0008-0000-0200-000046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31" name="PoljeZBesedilom 2">
          <a:extLst>
            <a:ext uri="{FF2B5EF4-FFF2-40B4-BE49-F238E27FC236}">
              <a16:creationId xmlns:a16="http://schemas.microsoft.com/office/drawing/2014/main" id="{00000000-0008-0000-0200-000047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32" name="PoljeZBesedilom 2">
          <a:extLst>
            <a:ext uri="{FF2B5EF4-FFF2-40B4-BE49-F238E27FC236}">
              <a16:creationId xmlns:a16="http://schemas.microsoft.com/office/drawing/2014/main" id="{00000000-0008-0000-0200-000048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33" name="PoljeZBesedilom 2">
          <a:extLst>
            <a:ext uri="{FF2B5EF4-FFF2-40B4-BE49-F238E27FC236}">
              <a16:creationId xmlns:a16="http://schemas.microsoft.com/office/drawing/2014/main" id="{00000000-0008-0000-0200-000049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34" name="PoljeZBesedilom 2">
          <a:extLst>
            <a:ext uri="{FF2B5EF4-FFF2-40B4-BE49-F238E27FC236}">
              <a16:creationId xmlns:a16="http://schemas.microsoft.com/office/drawing/2014/main" id="{00000000-0008-0000-0200-00004A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35" name="PoljeZBesedilom 2634">
          <a:extLst>
            <a:ext uri="{FF2B5EF4-FFF2-40B4-BE49-F238E27FC236}">
              <a16:creationId xmlns:a16="http://schemas.microsoft.com/office/drawing/2014/main" id="{00000000-0008-0000-0200-00004B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36" name="PoljeZBesedilom 2">
          <a:extLst>
            <a:ext uri="{FF2B5EF4-FFF2-40B4-BE49-F238E27FC236}">
              <a16:creationId xmlns:a16="http://schemas.microsoft.com/office/drawing/2014/main" id="{00000000-0008-0000-0200-00004C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37" name="PoljeZBesedilom 2">
          <a:extLst>
            <a:ext uri="{FF2B5EF4-FFF2-40B4-BE49-F238E27FC236}">
              <a16:creationId xmlns:a16="http://schemas.microsoft.com/office/drawing/2014/main" id="{00000000-0008-0000-0200-00004D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38" name="PoljeZBesedilom 2">
          <a:extLst>
            <a:ext uri="{FF2B5EF4-FFF2-40B4-BE49-F238E27FC236}">
              <a16:creationId xmlns:a16="http://schemas.microsoft.com/office/drawing/2014/main" id="{00000000-0008-0000-0200-00004E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39" name="PoljeZBesedilom 2">
          <a:extLst>
            <a:ext uri="{FF2B5EF4-FFF2-40B4-BE49-F238E27FC236}">
              <a16:creationId xmlns:a16="http://schemas.microsoft.com/office/drawing/2014/main" id="{00000000-0008-0000-0200-00004F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40" name="PoljeZBesedilom 2">
          <a:extLst>
            <a:ext uri="{FF2B5EF4-FFF2-40B4-BE49-F238E27FC236}">
              <a16:creationId xmlns:a16="http://schemas.microsoft.com/office/drawing/2014/main" id="{00000000-0008-0000-0200-000050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41" name="PoljeZBesedilom 2640">
          <a:extLst>
            <a:ext uri="{FF2B5EF4-FFF2-40B4-BE49-F238E27FC236}">
              <a16:creationId xmlns:a16="http://schemas.microsoft.com/office/drawing/2014/main" id="{00000000-0008-0000-0200-000051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42" name="PoljeZBesedilom 2">
          <a:extLst>
            <a:ext uri="{FF2B5EF4-FFF2-40B4-BE49-F238E27FC236}">
              <a16:creationId xmlns:a16="http://schemas.microsoft.com/office/drawing/2014/main" id="{00000000-0008-0000-0200-000052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43" name="PoljeZBesedilom 2">
          <a:extLst>
            <a:ext uri="{FF2B5EF4-FFF2-40B4-BE49-F238E27FC236}">
              <a16:creationId xmlns:a16="http://schemas.microsoft.com/office/drawing/2014/main" id="{00000000-0008-0000-0200-000053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44" name="PoljeZBesedilom 2">
          <a:extLst>
            <a:ext uri="{FF2B5EF4-FFF2-40B4-BE49-F238E27FC236}">
              <a16:creationId xmlns:a16="http://schemas.microsoft.com/office/drawing/2014/main" id="{00000000-0008-0000-0200-000054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45" name="PoljeZBesedilom 2">
          <a:extLst>
            <a:ext uri="{FF2B5EF4-FFF2-40B4-BE49-F238E27FC236}">
              <a16:creationId xmlns:a16="http://schemas.microsoft.com/office/drawing/2014/main" id="{00000000-0008-0000-0200-000055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46" name="PoljeZBesedilom 2">
          <a:extLst>
            <a:ext uri="{FF2B5EF4-FFF2-40B4-BE49-F238E27FC236}">
              <a16:creationId xmlns:a16="http://schemas.microsoft.com/office/drawing/2014/main" id="{00000000-0008-0000-0200-000056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47" name="PoljeZBesedilom 2646">
          <a:extLst>
            <a:ext uri="{FF2B5EF4-FFF2-40B4-BE49-F238E27FC236}">
              <a16:creationId xmlns:a16="http://schemas.microsoft.com/office/drawing/2014/main" id="{00000000-0008-0000-0200-000057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48" name="PoljeZBesedilom 2">
          <a:extLst>
            <a:ext uri="{FF2B5EF4-FFF2-40B4-BE49-F238E27FC236}">
              <a16:creationId xmlns:a16="http://schemas.microsoft.com/office/drawing/2014/main" id="{00000000-0008-0000-0200-000058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49" name="PoljeZBesedilom 2">
          <a:extLst>
            <a:ext uri="{FF2B5EF4-FFF2-40B4-BE49-F238E27FC236}">
              <a16:creationId xmlns:a16="http://schemas.microsoft.com/office/drawing/2014/main" id="{00000000-0008-0000-0200-000059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50" name="PoljeZBesedilom 2">
          <a:extLst>
            <a:ext uri="{FF2B5EF4-FFF2-40B4-BE49-F238E27FC236}">
              <a16:creationId xmlns:a16="http://schemas.microsoft.com/office/drawing/2014/main" id="{00000000-0008-0000-0200-00005A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51" name="PoljeZBesedilom 2">
          <a:extLst>
            <a:ext uri="{FF2B5EF4-FFF2-40B4-BE49-F238E27FC236}">
              <a16:creationId xmlns:a16="http://schemas.microsoft.com/office/drawing/2014/main" id="{00000000-0008-0000-0200-00005B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52" name="PoljeZBesedilom 2">
          <a:extLst>
            <a:ext uri="{FF2B5EF4-FFF2-40B4-BE49-F238E27FC236}">
              <a16:creationId xmlns:a16="http://schemas.microsoft.com/office/drawing/2014/main" id="{00000000-0008-0000-0200-00005C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53" name="PoljeZBesedilom 2652">
          <a:extLst>
            <a:ext uri="{FF2B5EF4-FFF2-40B4-BE49-F238E27FC236}">
              <a16:creationId xmlns:a16="http://schemas.microsoft.com/office/drawing/2014/main" id="{00000000-0008-0000-0200-00005D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54" name="PoljeZBesedilom 2">
          <a:extLst>
            <a:ext uri="{FF2B5EF4-FFF2-40B4-BE49-F238E27FC236}">
              <a16:creationId xmlns:a16="http://schemas.microsoft.com/office/drawing/2014/main" id="{00000000-0008-0000-0200-00005E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55" name="PoljeZBesedilom 2">
          <a:extLst>
            <a:ext uri="{FF2B5EF4-FFF2-40B4-BE49-F238E27FC236}">
              <a16:creationId xmlns:a16="http://schemas.microsoft.com/office/drawing/2014/main" id="{00000000-0008-0000-0200-00005F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56" name="PoljeZBesedilom 2">
          <a:extLst>
            <a:ext uri="{FF2B5EF4-FFF2-40B4-BE49-F238E27FC236}">
              <a16:creationId xmlns:a16="http://schemas.microsoft.com/office/drawing/2014/main" id="{00000000-0008-0000-0200-000060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57" name="PoljeZBesedilom 2">
          <a:extLst>
            <a:ext uri="{FF2B5EF4-FFF2-40B4-BE49-F238E27FC236}">
              <a16:creationId xmlns:a16="http://schemas.microsoft.com/office/drawing/2014/main" id="{00000000-0008-0000-0200-000061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658" name="PoljeZBesedilom 2657">
          <a:extLst>
            <a:ext uri="{FF2B5EF4-FFF2-40B4-BE49-F238E27FC236}">
              <a16:creationId xmlns:a16="http://schemas.microsoft.com/office/drawing/2014/main" id="{00000000-0008-0000-0200-000062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659" name="PoljeZBesedilom 2">
          <a:extLst>
            <a:ext uri="{FF2B5EF4-FFF2-40B4-BE49-F238E27FC236}">
              <a16:creationId xmlns:a16="http://schemas.microsoft.com/office/drawing/2014/main" id="{00000000-0008-0000-0200-000063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660" name="PoljeZBesedilom 2">
          <a:extLst>
            <a:ext uri="{FF2B5EF4-FFF2-40B4-BE49-F238E27FC236}">
              <a16:creationId xmlns:a16="http://schemas.microsoft.com/office/drawing/2014/main" id="{00000000-0008-0000-0200-000064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661" name="PoljeZBesedilom 2">
          <a:extLst>
            <a:ext uri="{FF2B5EF4-FFF2-40B4-BE49-F238E27FC236}">
              <a16:creationId xmlns:a16="http://schemas.microsoft.com/office/drawing/2014/main" id="{00000000-0008-0000-0200-000065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662" name="PoljeZBesedilom 2">
          <a:extLst>
            <a:ext uri="{FF2B5EF4-FFF2-40B4-BE49-F238E27FC236}">
              <a16:creationId xmlns:a16="http://schemas.microsoft.com/office/drawing/2014/main" id="{00000000-0008-0000-0200-000066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63" name="PoljeZBesedilom 2">
          <a:extLst>
            <a:ext uri="{FF2B5EF4-FFF2-40B4-BE49-F238E27FC236}">
              <a16:creationId xmlns:a16="http://schemas.microsoft.com/office/drawing/2014/main" id="{00000000-0008-0000-0200-000067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64" name="PoljeZBesedilom 2663">
          <a:extLst>
            <a:ext uri="{FF2B5EF4-FFF2-40B4-BE49-F238E27FC236}">
              <a16:creationId xmlns:a16="http://schemas.microsoft.com/office/drawing/2014/main" id="{00000000-0008-0000-0200-000068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65" name="PoljeZBesedilom 2">
          <a:extLst>
            <a:ext uri="{FF2B5EF4-FFF2-40B4-BE49-F238E27FC236}">
              <a16:creationId xmlns:a16="http://schemas.microsoft.com/office/drawing/2014/main" id="{00000000-0008-0000-0200-000069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66" name="PoljeZBesedilom 2">
          <a:extLst>
            <a:ext uri="{FF2B5EF4-FFF2-40B4-BE49-F238E27FC236}">
              <a16:creationId xmlns:a16="http://schemas.microsoft.com/office/drawing/2014/main" id="{00000000-0008-0000-0200-00006A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67" name="PoljeZBesedilom 2">
          <a:extLst>
            <a:ext uri="{FF2B5EF4-FFF2-40B4-BE49-F238E27FC236}">
              <a16:creationId xmlns:a16="http://schemas.microsoft.com/office/drawing/2014/main" id="{00000000-0008-0000-0200-00006B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796</xdr:row>
      <xdr:rowOff>0</xdr:rowOff>
    </xdr:from>
    <xdr:ext cx="184731" cy="264560"/>
    <xdr:sp macro="" textlink="">
      <xdr:nvSpPr>
        <xdr:cNvPr id="2668" name="PoljeZBesedilom 2">
          <a:extLst>
            <a:ext uri="{FF2B5EF4-FFF2-40B4-BE49-F238E27FC236}">
              <a16:creationId xmlns:a16="http://schemas.microsoft.com/office/drawing/2014/main" id="{00000000-0008-0000-0200-00006C0A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69" name="PoljeZBesedilom 2">
          <a:extLst>
            <a:ext uri="{FF2B5EF4-FFF2-40B4-BE49-F238E27FC236}">
              <a16:creationId xmlns:a16="http://schemas.microsoft.com/office/drawing/2014/main" id="{00000000-0008-0000-0200-00006D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70" name="PoljeZBesedilom 2669">
          <a:extLst>
            <a:ext uri="{FF2B5EF4-FFF2-40B4-BE49-F238E27FC236}">
              <a16:creationId xmlns:a16="http://schemas.microsoft.com/office/drawing/2014/main" id="{00000000-0008-0000-0200-00006E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71" name="PoljeZBesedilom 2">
          <a:extLst>
            <a:ext uri="{FF2B5EF4-FFF2-40B4-BE49-F238E27FC236}">
              <a16:creationId xmlns:a16="http://schemas.microsoft.com/office/drawing/2014/main" id="{00000000-0008-0000-0200-00006F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72" name="PoljeZBesedilom 2">
          <a:extLst>
            <a:ext uri="{FF2B5EF4-FFF2-40B4-BE49-F238E27FC236}">
              <a16:creationId xmlns:a16="http://schemas.microsoft.com/office/drawing/2014/main" id="{00000000-0008-0000-0200-000070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73" name="PoljeZBesedilom 2">
          <a:extLst>
            <a:ext uri="{FF2B5EF4-FFF2-40B4-BE49-F238E27FC236}">
              <a16:creationId xmlns:a16="http://schemas.microsoft.com/office/drawing/2014/main" id="{00000000-0008-0000-0200-000071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74" name="PoljeZBesedilom 2">
          <a:extLst>
            <a:ext uri="{FF2B5EF4-FFF2-40B4-BE49-F238E27FC236}">
              <a16:creationId xmlns:a16="http://schemas.microsoft.com/office/drawing/2014/main" id="{00000000-0008-0000-0200-000072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75" name="PoljeZBesedilom 2">
          <a:extLst>
            <a:ext uri="{FF2B5EF4-FFF2-40B4-BE49-F238E27FC236}">
              <a16:creationId xmlns:a16="http://schemas.microsoft.com/office/drawing/2014/main" id="{00000000-0008-0000-0200-000073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76" name="PoljeZBesedilom 2675">
          <a:extLst>
            <a:ext uri="{FF2B5EF4-FFF2-40B4-BE49-F238E27FC236}">
              <a16:creationId xmlns:a16="http://schemas.microsoft.com/office/drawing/2014/main" id="{00000000-0008-0000-0200-000074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77" name="PoljeZBesedilom 2">
          <a:extLst>
            <a:ext uri="{FF2B5EF4-FFF2-40B4-BE49-F238E27FC236}">
              <a16:creationId xmlns:a16="http://schemas.microsoft.com/office/drawing/2014/main" id="{00000000-0008-0000-0200-000075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78" name="PoljeZBesedilom 2">
          <a:extLst>
            <a:ext uri="{FF2B5EF4-FFF2-40B4-BE49-F238E27FC236}">
              <a16:creationId xmlns:a16="http://schemas.microsoft.com/office/drawing/2014/main" id="{00000000-0008-0000-0200-000076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79" name="PoljeZBesedilom 2">
          <a:extLst>
            <a:ext uri="{FF2B5EF4-FFF2-40B4-BE49-F238E27FC236}">
              <a16:creationId xmlns:a16="http://schemas.microsoft.com/office/drawing/2014/main" id="{00000000-0008-0000-0200-000077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796</xdr:row>
      <xdr:rowOff>0</xdr:rowOff>
    </xdr:from>
    <xdr:ext cx="184731" cy="264560"/>
    <xdr:sp macro="" textlink="">
      <xdr:nvSpPr>
        <xdr:cNvPr id="2680" name="PoljeZBesedilom 2">
          <a:extLst>
            <a:ext uri="{FF2B5EF4-FFF2-40B4-BE49-F238E27FC236}">
              <a16:creationId xmlns:a16="http://schemas.microsoft.com/office/drawing/2014/main" id="{00000000-0008-0000-0200-000078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81" name="PoljeZBesedilom 2">
          <a:extLst>
            <a:ext uri="{FF2B5EF4-FFF2-40B4-BE49-F238E27FC236}">
              <a16:creationId xmlns:a16="http://schemas.microsoft.com/office/drawing/2014/main" id="{00000000-0008-0000-0200-000079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82" name="PoljeZBesedilom 2681">
          <a:extLst>
            <a:ext uri="{FF2B5EF4-FFF2-40B4-BE49-F238E27FC236}">
              <a16:creationId xmlns:a16="http://schemas.microsoft.com/office/drawing/2014/main" id="{00000000-0008-0000-0200-00007A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83" name="PoljeZBesedilom 2">
          <a:extLst>
            <a:ext uri="{FF2B5EF4-FFF2-40B4-BE49-F238E27FC236}">
              <a16:creationId xmlns:a16="http://schemas.microsoft.com/office/drawing/2014/main" id="{00000000-0008-0000-0200-00007B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84" name="PoljeZBesedilom 2">
          <a:extLst>
            <a:ext uri="{FF2B5EF4-FFF2-40B4-BE49-F238E27FC236}">
              <a16:creationId xmlns:a16="http://schemas.microsoft.com/office/drawing/2014/main" id="{00000000-0008-0000-0200-00007C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85" name="PoljeZBesedilom 2">
          <a:extLst>
            <a:ext uri="{FF2B5EF4-FFF2-40B4-BE49-F238E27FC236}">
              <a16:creationId xmlns:a16="http://schemas.microsoft.com/office/drawing/2014/main" id="{00000000-0008-0000-0200-00007D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86" name="PoljeZBesedilom 2">
          <a:extLst>
            <a:ext uri="{FF2B5EF4-FFF2-40B4-BE49-F238E27FC236}">
              <a16:creationId xmlns:a16="http://schemas.microsoft.com/office/drawing/2014/main" id="{00000000-0008-0000-0200-00007E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87" name="PoljeZBesedilom 2">
          <a:extLst>
            <a:ext uri="{FF2B5EF4-FFF2-40B4-BE49-F238E27FC236}">
              <a16:creationId xmlns:a16="http://schemas.microsoft.com/office/drawing/2014/main" id="{00000000-0008-0000-0200-00007F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88" name="PoljeZBesedilom 2687">
          <a:extLst>
            <a:ext uri="{FF2B5EF4-FFF2-40B4-BE49-F238E27FC236}">
              <a16:creationId xmlns:a16="http://schemas.microsoft.com/office/drawing/2014/main" id="{00000000-0008-0000-0200-000080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89" name="PoljeZBesedilom 2">
          <a:extLst>
            <a:ext uri="{FF2B5EF4-FFF2-40B4-BE49-F238E27FC236}">
              <a16:creationId xmlns:a16="http://schemas.microsoft.com/office/drawing/2014/main" id="{00000000-0008-0000-0200-000081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90" name="PoljeZBesedilom 2">
          <a:extLst>
            <a:ext uri="{FF2B5EF4-FFF2-40B4-BE49-F238E27FC236}">
              <a16:creationId xmlns:a16="http://schemas.microsoft.com/office/drawing/2014/main" id="{00000000-0008-0000-0200-000082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91" name="PoljeZBesedilom 2">
          <a:extLst>
            <a:ext uri="{FF2B5EF4-FFF2-40B4-BE49-F238E27FC236}">
              <a16:creationId xmlns:a16="http://schemas.microsoft.com/office/drawing/2014/main" id="{00000000-0008-0000-0200-000083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692" name="PoljeZBesedilom 2">
          <a:extLst>
            <a:ext uri="{FF2B5EF4-FFF2-40B4-BE49-F238E27FC236}">
              <a16:creationId xmlns:a16="http://schemas.microsoft.com/office/drawing/2014/main" id="{00000000-0008-0000-0200-000084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693" name="PoljeZBesedilom 2692">
          <a:extLst>
            <a:ext uri="{FF2B5EF4-FFF2-40B4-BE49-F238E27FC236}">
              <a16:creationId xmlns:a16="http://schemas.microsoft.com/office/drawing/2014/main" id="{00000000-0008-0000-0200-000085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694" name="PoljeZBesedilom 2">
          <a:extLst>
            <a:ext uri="{FF2B5EF4-FFF2-40B4-BE49-F238E27FC236}">
              <a16:creationId xmlns:a16="http://schemas.microsoft.com/office/drawing/2014/main" id="{00000000-0008-0000-0200-000086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695" name="PoljeZBesedilom 2">
          <a:extLst>
            <a:ext uri="{FF2B5EF4-FFF2-40B4-BE49-F238E27FC236}">
              <a16:creationId xmlns:a16="http://schemas.microsoft.com/office/drawing/2014/main" id="{00000000-0008-0000-0200-000087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696" name="PoljeZBesedilom 2">
          <a:extLst>
            <a:ext uri="{FF2B5EF4-FFF2-40B4-BE49-F238E27FC236}">
              <a16:creationId xmlns:a16="http://schemas.microsoft.com/office/drawing/2014/main" id="{00000000-0008-0000-0200-000088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697" name="PoljeZBesedilom 2">
          <a:extLst>
            <a:ext uri="{FF2B5EF4-FFF2-40B4-BE49-F238E27FC236}">
              <a16:creationId xmlns:a16="http://schemas.microsoft.com/office/drawing/2014/main" id="{00000000-0008-0000-0200-000089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698" name="PoljeZBesedilom 2">
          <a:extLst>
            <a:ext uri="{FF2B5EF4-FFF2-40B4-BE49-F238E27FC236}">
              <a16:creationId xmlns:a16="http://schemas.microsoft.com/office/drawing/2014/main" id="{00000000-0008-0000-0200-00008A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699" name="PoljeZBesedilom 2698">
          <a:extLst>
            <a:ext uri="{FF2B5EF4-FFF2-40B4-BE49-F238E27FC236}">
              <a16:creationId xmlns:a16="http://schemas.microsoft.com/office/drawing/2014/main" id="{00000000-0008-0000-0200-00008B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00" name="PoljeZBesedilom 2">
          <a:extLst>
            <a:ext uri="{FF2B5EF4-FFF2-40B4-BE49-F238E27FC236}">
              <a16:creationId xmlns:a16="http://schemas.microsoft.com/office/drawing/2014/main" id="{00000000-0008-0000-0200-00008C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01" name="PoljeZBesedilom 2">
          <a:extLst>
            <a:ext uri="{FF2B5EF4-FFF2-40B4-BE49-F238E27FC236}">
              <a16:creationId xmlns:a16="http://schemas.microsoft.com/office/drawing/2014/main" id="{00000000-0008-0000-0200-00008D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02" name="PoljeZBesedilom 2">
          <a:extLst>
            <a:ext uri="{FF2B5EF4-FFF2-40B4-BE49-F238E27FC236}">
              <a16:creationId xmlns:a16="http://schemas.microsoft.com/office/drawing/2014/main" id="{00000000-0008-0000-0200-00008E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03" name="PoljeZBesedilom 2">
          <a:extLst>
            <a:ext uri="{FF2B5EF4-FFF2-40B4-BE49-F238E27FC236}">
              <a16:creationId xmlns:a16="http://schemas.microsoft.com/office/drawing/2014/main" id="{00000000-0008-0000-0200-00008F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04" name="PoljeZBesedilom 2">
          <a:extLst>
            <a:ext uri="{FF2B5EF4-FFF2-40B4-BE49-F238E27FC236}">
              <a16:creationId xmlns:a16="http://schemas.microsoft.com/office/drawing/2014/main" id="{00000000-0008-0000-0200-000090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05" name="PoljeZBesedilom 2704">
          <a:extLst>
            <a:ext uri="{FF2B5EF4-FFF2-40B4-BE49-F238E27FC236}">
              <a16:creationId xmlns:a16="http://schemas.microsoft.com/office/drawing/2014/main" id="{00000000-0008-0000-0200-000091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06" name="PoljeZBesedilom 2">
          <a:extLst>
            <a:ext uri="{FF2B5EF4-FFF2-40B4-BE49-F238E27FC236}">
              <a16:creationId xmlns:a16="http://schemas.microsoft.com/office/drawing/2014/main" id="{00000000-0008-0000-0200-000092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07" name="PoljeZBesedilom 2">
          <a:extLst>
            <a:ext uri="{FF2B5EF4-FFF2-40B4-BE49-F238E27FC236}">
              <a16:creationId xmlns:a16="http://schemas.microsoft.com/office/drawing/2014/main" id="{00000000-0008-0000-0200-000093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08" name="PoljeZBesedilom 2">
          <a:extLst>
            <a:ext uri="{FF2B5EF4-FFF2-40B4-BE49-F238E27FC236}">
              <a16:creationId xmlns:a16="http://schemas.microsoft.com/office/drawing/2014/main" id="{00000000-0008-0000-0200-000094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09" name="PoljeZBesedilom 2">
          <a:extLst>
            <a:ext uri="{FF2B5EF4-FFF2-40B4-BE49-F238E27FC236}">
              <a16:creationId xmlns:a16="http://schemas.microsoft.com/office/drawing/2014/main" id="{00000000-0008-0000-0200-000095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10" name="PoljeZBesedilom 2">
          <a:extLst>
            <a:ext uri="{FF2B5EF4-FFF2-40B4-BE49-F238E27FC236}">
              <a16:creationId xmlns:a16="http://schemas.microsoft.com/office/drawing/2014/main" id="{00000000-0008-0000-0200-000096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11" name="PoljeZBesedilom 2710">
          <a:extLst>
            <a:ext uri="{FF2B5EF4-FFF2-40B4-BE49-F238E27FC236}">
              <a16:creationId xmlns:a16="http://schemas.microsoft.com/office/drawing/2014/main" id="{00000000-0008-0000-0200-000097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12" name="PoljeZBesedilom 2">
          <a:extLst>
            <a:ext uri="{FF2B5EF4-FFF2-40B4-BE49-F238E27FC236}">
              <a16:creationId xmlns:a16="http://schemas.microsoft.com/office/drawing/2014/main" id="{00000000-0008-0000-0200-000098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13" name="PoljeZBesedilom 2">
          <a:extLst>
            <a:ext uri="{FF2B5EF4-FFF2-40B4-BE49-F238E27FC236}">
              <a16:creationId xmlns:a16="http://schemas.microsoft.com/office/drawing/2014/main" id="{00000000-0008-0000-0200-000099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14" name="PoljeZBesedilom 2">
          <a:extLst>
            <a:ext uri="{FF2B5EF4-FFF2-40B4-BE49-F238E27FC236}">
              <a16:creationId xmlns:a16="http://schemas.microsoft.com/office/drawing/2014/main" id="{00000000-0008-0000-0200-00009A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15" name="PoljeZBesedilom 2">
          <a:extLst>
            <a:ext uri="{FF2B5EF4-FFF2-40B4-BE49-F238E27FC236}">
              <a16:creationId xmlns:a16="http://schemas.microsoft.com/office/drawing/2014/main" id="{00000000-0008-0000-0200-00009B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16" name="PoljeZBesedilom 2">
          <a:extLst>
            <a:ext uri="{FF2B5EF4-FFF2-40B4-BE49-F238E27FC236}">
              <a16:creationId xmlns:a16="http://schemas.microsoft.com/office/drawing/2014/main" id="{00000000-0008-0000-0200-00009C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17" name="PoljeZBesedilom 2716">
          <a:extLst>
            <a:ext uri="{FF2B5EF4-FFF2-40B4-BE49-F238E27FC236}">
              <a16:creationId xmlns:a16="http://schemas.microsoft.com/office/drawing/2014/main" id="{00000000-0008-0000-0200-00009D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18" name="PoljeZBesedilom 2">
          <a:extLst>
            <a:ext uri="{FF2B5EF4-FFF2-40B4-BE49-F238E27FC236}">
              <a16:creationId xmlns:a16="http://schemas.microsoft.com/office/drawing/2014/main" id="{00000000-0008-0000-0200-00009E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19" name="PoljeZBesedilom 2">
          <a:extLst>
            <a:ext uri="{FF2B5EF4-FFF2-40B4-BE49-F238E27FC236}">
              <a16:creationId xmlns:a16="http://schemas.microsoft.com/office/drawing/2014/main" id="{00000000-0008-0000-0200-00009F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20" name="PoljeZBesedilom 2">
          <a:extLst>
            <a:ext uri="{FF2B5EF4-FFF2-40B4-BE49-F238E27FC236}">
              <a16:creationId xmlns:a16="http://schemas.microsoft.com/office/drawing/2014/main" id="{00000000-0008-0000-0200-0000A0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21" name="PoljeZBesedilom 2">
          <a:extLst>
            <a:ext uri="{FF2B5EF4-FFF2-40B4-BE49-F238E27FC236}">
              <a16:creationId xmlns:a16="http://schemas.microsoft.com/office/drawing/2014/main" id="{00000000-0008-0000-0200-0000A1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22" name="PoljeZBesedilom 2">
          <a:extLst>
            <a:ext uri="{FF2B5EF4-FFF2-40B4-BE49-F238E27FC236}">
              <a16:creationId xmlns:a16="http://schemas.microsoft.com/office/drawing/2014/main" id="{00000000-0008-0000-0200-0000A2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23" name="PoljeZBesedilom 2722">
          <a:extLst>
            <a:ext uri="{FF2B5EF4-FFF2-40B4-BE49-F238E27FC236}">
              <a16:creationId xmlns:a16="http://schemas.microsoft.com/office/drawing/2014/main" id="{00000000-0008-0000-0200-0000A3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24" name="PoljeZBesedilom 2">
          <a:extLst>
            <a:ext uri="{FF2B5EF4-FFF2-40B4-BE49-F238E27FC236}">
              <a16:creationId xmlns:a16="http://schemas.microsoft.com/office/drawing/2014/main" id="{00000000-0008-0000-0200-0000A4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25" name="PoljeZBesedilom 2">
          <a:extLst>
            <a:ext uri="{FF2B5EF4-FFF2-40B4-BE49-F238E27FC236}">
              <a16:creationId xmlns:a16="http://schemas.microsoft.com/office/drawing/2014/main" id="{00000000-0008-0000-0200-0000A5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26" name="PoljeZBesedilom 2">
          <a:extLst>
            <a:ext uri="{FF2B5EF4-FFF2-40B4-BE49-F238E27FC236}">
              <a16:creationId xmlns:a16="http://schemas.microsoft.com/office/drawing/2014/main" id="{00000000-0008-0000-0200-0000A6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27" name="PoljeZBesedilom 2">
          <a:extLst>
            <a:ext uri="{FF2B5EF4-FFF2-40B4-BE49-F238E27FC236}">
              <a16:creationId xmlns:a16="http://schemas.microsoft.com/office/drawing/2014/main" id="{00000000-0008-0000-0200-0000A7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28" name="PoljeZBesedilom 2">
          <a:extLst>
            <a:ext uri="{FF2B5EF4-FFF2-40B4-BE49-F238E27FC236}">
              <a16:creationId xmlns:a16="http://schemas.microsoft.com/office/drawing/2014/main" id="{00000000-0008-0000-0200-0000A8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29" name="PoljeZBesedilom 2728">
          <a:extLst>
            <a:ext uri="{FF2B5EF4-FFF2-40B4-BE49-F238E27FC236}">
              <a16:creationId xmlns:a16="http://schemas.microsoft.com/office/drawing/2014/main" id="{00000000-0008-0000-0200-0000A9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30" name="PoljeZBesedilom 2">
          <a:extLst>
            <a:ext uri="{FF2B5EF4-FFF2-40B4-BE49-F238E27FC236}">
              <a16:creationId xmlns:a16="http://schemas.microsoft.com/office/drawing/2014/main" id="{00000000-0008-0000-0200-0000AA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31" name="PoljeZBesedilom 2">
          <a:extLst>
            <a:ext uri="{FF2B5EF4-FFF2-40B4-BE49-F238E27FC236}">
              <a16:creationId xmlns:a16="http://schemas.microsoft.com/office/drawing/2014/main" id="{00000000-0008-0000-0200-0000AB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32" name="PoljeZBesedilom 2">
          <a:extLst>
            <a:ext uri="{FF2B5EF4-FFF2-40B4-BE49-F238E27FC236}">
              <a16:creationId xmlns:a16="http://schemas.microsoft.com/office/drawing/2014/main" id="{00000000-0008-0000-0200-0000AC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33" name="PoljeZBesedilom 2">
          <a:extLst>
            <a:ext uri="{FF2B5EF4-FFF2-40B4-BE49-F238E27FC236}">
              <a16:creationId xmlns:a16="http://schemas.microsoft.com/office/drawing/2014/main" id="{00000000-0008-0000-0200-0000AD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34" name="PoljeZBesedilom 2">
          <a:extLst>
            <a:ext uri="{FF2B5EF4-FFF2-40B4-BE49-F238E27FC236}">
              <a16:creationId xmlns:a16="http://schemas.microsoft.com/office/drawing/2014/main" id="{00000000-0008-0000-0200-0000AE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35" name="PoljeZBesedilom 2734">
          <a:extLst>
            <a:ext uri="{FF2B5EF4-FFF2-40B4-BE49-F238E27FC236}">
              <a16:creationId xmlns:a16="http://schemas.microsoft.com/office/drawing/2014/main" id="{00000000-0008-0000-0200-0000AF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36" name="PoljeZBesedilom 2">
          <a:extLst>
            <a:ext uri="{FF2B5EF4-FFF2-40B4-BE49-F238E27FC236}">
              <a16:creationId xmlns:a16="http://schemas.microsoft.com/office/drawing/2014/main" id="{00000000-0008-0000-0200-0000B0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37" name="PoljeZBesedilom 2">
          <a:extLst>
            <a:ext uri="{FF2B5EF4-FFF2-40B4-BE49-F238E27FC236}">
              <a16:creationId xmlns:a16="http://schemas.microsoft.com/office/drawing/2014/main" id="{00000000-0008-0000-0200-0000B1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38" name="PoljeZBesedilom 2">
          <a:extLst>
            <a:ext uri="{FF2B5EF4-FFF2-40B4-BE49-F238E27FC236}">
              <a16:creationId xmlns:a16="http://schemas.microsoft.com/office/drawing/2014/main" id="{00000000-0008-0000-0200-0000B2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39" name="PoljeZBesedilom 2">
          <a:extLst>
            <a:ext uri="{FF2B5EF4-FFF2-40B4-BE49-F238E27FC236}">
              <a16:creationId xmlns:a16="http://schemas.microsoft.com/office/drawing/2014/main" id="{00000000-0008-0000-0200-0000B3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40" name="PoljeZBesedilom 2">
          <a:extLst>
            <a:ext uri="{FF2B5EF4-FFF2-40B4-BE49-F238E27FC236}">
              <a16:creationId xmlns:a16="http://schemas.microsoft.com/office/drawing/2014/main" id="{00000000-0008-0000-0200-0000B4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41" name="PoljeZBesedilom 2740">
          <a:extLst>
            <a:ext uri="{FF2B5EF4-FFF2-40B4-BE49-F238E27FC236}">
              <a16:creationId xmlns:a16="http://schemas.microsoft.com/office/drawing/2014/main" id="{00000000-0008-0000-0200-0000B5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42" name="PoljeZBesedilom 2">
          <a:extLst>
            <a:ext uri="{FF2B5EF4-FFF2-40B4-BE49-F238E27FC236}">
              <a16:creationId xmlns:a16="http://schemas.microsoft.com/office/drawing/2014/main" id="{00000000-0008-0000-0200-0000B6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43" name="PoljeZBesedilom 2">
          <a:extLst>
            <a:ext uri="{FF2B5EF4-FFF2-40B4-BE49-F238E27FC236}">
              <a16:creationId xmlns:a16="http://schemas.microsoft.com/office/drawing/2014/main" id="{00000000-0008-0000-0200-0000B7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44" name="PoljeZBesedilom 2">
          <a:extLst>
            <a:ext uri="{FF2B5EF4-FFF2-40B4-BE49-F238E27FC236}">
              <a16:creationId xmlns:a16="http://schemas.microsoft.com/office/drawing/2014/main" id="{00000000-0008-0000-0200-0000B8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45" name="PoljeZBesedilom 2">
          <a:extLst>
            <a:ext uri="{FF2B5EF4-FFF2-40B4-BE49-F238E27FC236}">
              <a16:creationId xmlns:a16="http://schemas.microsoft.com/office/drawing/2014/main" id="{00000000-0008-0000-0200-0000B9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46" name="PoljeZBesedilom 2">
          <a:extLst>
            <a:ext uri="{FF2B5EF4-FFF2-40B4-BE49-F238E27FC236}">
              <a16:creationId xmlns:a16="http://schemas.microsoft.com/office/drawing/2014/main" id="{00000000-0008-0000-0200-0000BA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47" name="PoljeZBesedilom 2746">
          <a:extLst>
            <a:ext uri="{FF2B5EF4-FFF2-40B4-BE49-F238E27FC236}">
              <a16:creationId xmlns:a16="http://schemas.microsoft.com/office/drawing/2014/main" id="{00000000-0008-0000-0200-0000BB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48" name="PoljeZBesedilom 2">
          <a:extLst>
            <a:ext uri="{FF2B5EF4-FFF2-40B4-BE49-F238E27FC236}">
              <a16:creationId xmlns:a16="http://schemas.microsoft.com/office/drawing/2014/main" id="{00000000-0008-0000-0200-0000BC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49" name="PoljeZBesedilom 2">
          <a:extLst>
            <a:ext uri="{FF2B5EF4-FFF2-40B4-BE49-F238E27FC236}">
              <a16:creationId xmlns:a16="http://schemas.microsoft.com/office/drawing/2014/main" id="{00000000-0008-0000-0200-0000BD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50" name="PoljeZBesedilom 2">
          <a:extLst>
            <a:ext uri="{FF2B5EF4-FFF2-40B4-BE49-F238E27FC236}">
              <a16:creationId xmlns:a16="http://schemas.microsoft.com/office/drawing/2014/main" id="{00000000-0008-0000-0200-0000BE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796</xdr:row>
      <xdr:rowOff>0</xdr:rowOff>
    </xdr:from>
    <xdr:ext cx="184731" cy="264560"/>
    <xdr:sp macro="" textlink="">
      <xdr:nvSpPr>
        <xdr:cNvPr id="2751" name="PoljeZBesedilom 2">
          <a:extLst>
            <a:ext uri="{FF2B5EF4-FFF2-40B4-BE49-F238E27FC236}">
              <a16:creationId xmlns:a16="http://schemas.microsoft.com/office/drawing/2014/main" id="{00000000-0008-0000-0200-0000BF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52" name="PoljeZBesedilom 2">
          <a:extLst>
            <a:ext uri="{FF2B5EF4-FFF2-40B4-BE49-F238E27FC236}">
              <a16:creationId xmlns:a16="http://schemas.microsoft.com/office/drawing/2014/main" id="{00000000-0008-0000-0200-0000C0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53" name="PoljeZBesedilom 2752">
          <a:extLst>
            <a:ext uri="{FF2B5EF4-FFF2-40B4-BE49-F238E27FC236}">
              <a16:creationId xmlns:a16="http://schemas.microsoft.com/office/drawing/2014/main" id="{00000000-0008-0000-0200-0000C1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54" name="PoljeZBesedilom 2">
          <a:extLst>
            <a:ext uri="{FF2B5EF4-FFF2-40B4-BE49-F238E27FC236}">
              <a16:creationId xmlns:a16="http://schemas.microsoft.com/office/drawing/2014/main" id="{00000000-0008-0000-0200-0000C2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55" name="PoljeZBesedilom 2">
          <a:extLst>
            <a:ext uri="{FF2B5EF4-FFF2-40B4-BE49-F238E27FC236}">
              <a16:creationId xmlns:a16="http://schemas.microsoft.com/office/drawing/2014/main" id="{00000000-0008-0000-0200-0000C3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56" name="PoljeZBesedilom 2">
          <a:extLst>
            <a:ext uri="{FF2B5EF4-FFF2-40B4-BE49-F238E27FC236}">
              <a16:creationId xmlns:a16="http://schemas.microsoft.com/office/drawing/2014/main" id="{00000000-0008-0000-0200-0000C4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796</xdr:row>
      <xdr:rowOff>0</xdr:rowOff>
    </xdr:from>
    <xdr:ext cx="184731" cy="264560"/>
    <xdr:sp macro="" textlink="">
      <xdr:nvSpPr>
        <xdr:cNvPr id="2757" name="PoljeZBesedilom 2">
          <a:extLst>
            <a:ext uri="{FF2B5EF4-FFF2-40B4-BE49-F238E27FC236}">
              <a16:creationId xmlns:a16="http://schemas.microsoft.com/office/drawing/2014/main" id="{00000000-0008-0000-0200-0000C50A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58" name="PoljeZBesedilom 2">
          <a:extLst>
            <a:ext uri="{FF2B5EF4-FFF2-40B4-BE49-F238E27FC236}">
              <a16:creationId xmlns:a16="http://schemas.microsoft.com/office/drawing/2014/main" id="{00000000-0008-0000-0200-0000C6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59" name="PoljeZBesedilom 2758">
          <a:extLst>
            <a:ext uri="{FF2B5EF4-FFF2-40B4-BE49-F238E27FC236}">
              <a16:creationId xmlns:a16="http://schemas.microsoft.com/office/drawing/2014/main" id="{00000000-0008-0000-0200-0000C7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60" name="PoljeZBesedilom 2">
          <a:extLst>
            <a:ext uri="{FF2B5EF4-FFF2-40B4-BE49-F238E27FC236}">
              <a16:creationId xmlns:a16="http://schemas.microsoft.com/office/drawing/2014/main" id="{00000000-0008-0000-0200-0000C8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61" name="PoljeZBesedilom 2">
          <a:extLst>
            <a:ext uri="{FF2B5EF4-FFF2-40B4-BE49-F238E27FC236}">
              <a16:creationId xmlns:a16="http://schemas.microsoft.com/office/drawing/2014/main" id="{00000000-0008-0000-0200-0000C9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62" name="PoljeZBesedilom 2">
          <a:extLst>
            <a:ext uri="{FF2B5EF4-FFF2-40B4-BE49-F238E27FC236}">
              <a16:creationId xmlns:a16="http://schemas.microsoft.com/office/drawing/2014/main" id="{00000000-0008-0000-0200-0000CA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63" name="PoljeZBesedilom 2">
          <a:extLst>
            <a:ext uri="{FF2B5EF4-FFF2-40B4-BE49-F238E27FC236}">
              <a16:creationId xmlns:a16="http://schemas.microsoft.com/office/drawing/2014/main" id="{00000000-0008-0000-0200-0000CB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764" name="PoljeZBesedilom 2763">
          <a:extLst>
            <a:ext uri="{FF2B5EF4-FFF2-40B4-BE49-F238E27FC236}">
              <a16:creationId xmlns:a16="http://schemas.microsoft.com/office/drawing/2014/main" id="{00000000-0008-0000-0200-0000CC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765" name="PoljeZBesedilom 2">
          <a:extLst>
            <a:ext uri="{FF2B5EF4-FFF2-40B4-BE49-F238E27FC236}">
              <a16:creationId xmlns:a16="http://schemas.microsoft.com/office/drawing/2014/main" id="{00000000-0008-0000-0200-0000CD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766" name="PoljeZBesedilom 2">
          <a:extLst>
            <a:ext uri="{FF2B5EF4-FFF2-40B4-BE49-F238E27FC236}">
              <a16:creationId xmlns:a16="http://schemas.microsoft.com/office/drawing/2014/main" id="{00000000-0008-0000-0200-0000CE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767" name="PoljeZBesedilom 2">
          <a:extLst>
            <a:ext uri="{FF2B5EF4-FFF2-40B4-BE49-F238E27FC236}">
              <a16:creationId xmlns:a16="http://schemas.microsoft.com/office/drawing/2014/main" id="{00000000-0008-0000-0200-0000CF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768" name="PoljeZBesedilom 2">
          <a:extLst>
            <a:ext uri="{FF2B5EF4-FFF2-40B4-BE49-F238E27FC236}">
              <a16:creationId xmlns:a16="http://schemas.microsoft.com/office/drawing/2014/main" id="{00000000-0008-0000-0200-0000D0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69" name="PoljeZBesedilom 2">
          <a:extLst>
            <a:ext uri="{FF2B5EF4-FFF2-40B4-BE49-F238E27FC236}">
              <a16:creationId xmlns:a16="http://schemas.microsoft.com/office/drawing/2014/main" id="{00000000-0008-0000-0200-0000D1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70" name="PoljeZBesedilom 2769">
          <a:extLst>
            <a:ext uri="{FF2B5EF4-FFF2-40B4-BE49-F238E27FC236}">
              <a16:creationId xmlns:a16="http://schemas.microsoft.com/office/drawing/2014/main" id="{00000000-0008-0000-0200-0000D2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71" name="PoljeZBesedilom 2">
          <a:extLst>
            <a:ext uri="{FF2B5EF4-FFF2-40B4-BE49-F238E27FC236}">
              <a16:creationId xmlns:a16="http://schemas.microsoft.com/office/drawing/2014/main" id="{00000000-0008-0000-0200-0000D3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72" name="PoljeZBesedilom 2">
          <a:extLst>
            <a:ext uri="{FF2B5EF4-FFF2-40B4-BE49-F238E27FC236}">
              <a16:creationId xmlns:a16="http://schemas.microsoft.com/office/drawing/2014/main" id="{00000000-0008-0000-0200-0000D4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73" name="PoljeZBesedilom 2">
          <a:extLst>
            <a:ext uri="{FF2B5EF4-FFF2-40B4-BE49-F238E27FC236}">
              <a16:creationId xmlns:a16="http://schemas.microsoft.com/office/drawing/2014/main" id="{00000000-0008-0000-0200-0000D5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2774" name="PoljeZBesedilom 2">
          <a:extLst>
            <a:ext uri="{FF2B5EF4-FFF2-40B4-BE49-F238E27FC236}">
              <a16:creationId xmlns:a16="http://schemas.microsoft.com/office/drawing/2014/main" id="{00000000-0008-0000-0200-0000D60A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775" name="PoljeZBesedilom 2774">
          <a:extLst>
            <a:ext uri="{FF2B5EF4-FFF2-40B4-BE49-F238E27FC236}">
              <a16:creationId xmlns:a16="http://schemas.microsoft.com/office/drawing/2014/main" id="{00000000-0008-0000-0200-0000D7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776" name="PoljeZBesedilom 2">
          <a:extLst>
            <a:ext uri="{FF2B5EF4-FFF2-40B4-BE49-F238E27FC236}">
              <a16:creationId xmlns:a16="http://schemas.microsoft.com/office/drawing/2014/main" id="{00000000-0008-0000-0200-0000D8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777" name="PoljeZBesedilom 2">
          <a:extLst>
            <a:ext uri="{FF2B5EF4-FFF2-40B4-BE49-F238E27FC236}">
              <a16:creationId xmlns:a16="http://schemas.microsoft.com/office/drawing/2014/main" id="{00000000-0008-0000-0200-0000D9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778" name="PoljeZBesedilom 2">
          <a:extLst>
            <a:ext uri="{FF2B5EF4-FFF2-40B4-BE49-F238E27FC236}">
              <a16:creationId xmlns:a16="http://schemas.microsoft.com/office/drawing/2014/main" id="{00000000-0008-0000-0200-0000DA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74009"/>
    <xdr:sp macro="" textlink="">
      <xdr:nvSpPr>
        <xdr:cNvPr id="2779" name="PoljeZBesedilom 2">
          <a:extLst>
            <a:ext uri="{FF2B5EF4-FFF2-40B4-BE49-F238E27FC236}">
              <a16:creationId xmlns:a16="http://schemas.microsoft.com/office/drawing/2014/main" id="{00000000-0008-0000-0200-0000DB0A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80" name="PoljeZBesedilom 2">
          <a:extLst>
            <a:ext uri="{FF2B5EF4-FFF2-40B4-BE49-F238E27FC236}">
              <a16:creationId xmlns:a16="http://schemas.microsoft.com/office/drawing/2014/main" id="{00000000-0008-0000-0200-0000DC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81" name="PoljeZBesedilom 2780">
          <a:extLst>
            <a:ext uri="{FF2B5EF4-FFF2-40B4-BE49-F238E27FC236}">
              <a16:creationId xmlns:a16="http://schemas.microsoft.com/office/drawing/2014/main" id="{00000000-0008-0000-0200-0000DD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82" name="PoljeZBesedilom 2">
          <a:extLst>
            <a:ext uri="{FF2B5EF4-FFF2-40B4-BE49-F238E27FC236}">
              <a16:creationId xmlns:a16="http://schemas.microsoft.com/office/drawing/2014/main" id="{00000000-0008-0000-0200-0000DE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83" name="PoljeZBesedilom 2">
          <a:extLst>
            <a:ext uri="{FF2B5EF4-FFF2-40B4-BE49-F238E27FC236}">
              <a16:creationId xmlns:a16="http://schemas.microsoft.com/office/drawing/2014/main" id="{00000000-0008-0000-0200-0000DF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84" name="PoljeZBesedilom 2">
          <a:extLst>
            <a:ext uri="{FF2B5EF4-FFF2-40B4-BE49-F238E27FC236}">
              <a16:creationId xmlns:a16="http://schemas.microsoft.com/office/drawing/2014/main" id="{00000000-0008-0000-0200-0000E0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85" name="PoljeZBesedilom 2">
          <a:extLst>
            <a:ext uri="{FF2B5EF4-FFF2-40B4-BE49-F238E27FC236}">
              <a16:creationId xmlns:a16="http://schemas.microsoft.com/office/drawing/2014/main" id="{00000000-0008-0000-0200-0000E1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86" name="PoljeZBesedilom 2">
          <a:extLst>
            <a:ext uri="{FF2B5EF4-FFF2-40B4-BE49-F238E27FC236}">
              <a16:creationId xmlns:a16="http://schemas.microsoft.com/office/drawing/2014/main" id="{00000000-0008-0000-0200-0000E2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87" name="PoljeZBesedilom 2786">
          <a:extLst>
            <a:ext uri="{FF2B5EF4-FFF2-40B4-BE49-F238E27FC236}">
              <a16:creationId xmlns:a16="http://schemas.microsoft.com/office/drawing/2014/main" id="{00000000-0008-0000-0200-0000E3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88" name="PoljeZBesedilom 2">
          <a:extLst>
            <a:ext uri="{FF2B5EF4-FFF2-40B4-BE49-F238E27FC236}">
              <a16:creationId xmlns:a16="http://schemas.microsoft.com/office/drawing/2014/main" id="{00000000-0008-0000-0200-0000E4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89" name="PoljeZBesedilom 2">
          <a:extLst>
            <a:ext uri="{FF2B5EF4-FFF2-40B4-BE49-F238E27FC236}">
              <a16:creationId xmlns:a16="http://schemas.microsoft.com/office/drawing/2014/main" id="{00000000-0008-0000-0200-0000E5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90" name="PoljeZBesedilom 2">
          <a:extLst>
            <a:ext uri="{FF2B5EF4-FFF2-40B4-BE49-F238E27FC236}">
              <a16:creationId xmlns:a16="http://schemas.microsoft.com/office/drawing/2014/main" id="{00000000-0008-0000-0200-0000E6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791" name="PoljeZBesedilom 2">
          <a:extLst>
            <a:ext uri="{FF2B5EF4-FFF2-40B4-BE49-F238E27FC236}">
              <a16:creationId xmlns:a16="http://schemas.microsoft.com/office/drawing/2014/main" id="{00000000-0008-0000-0200-0000E7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792" name="PoljeZBesedilom 2">
          <a:extLst>
            <a:ext uri="{FF2B5EF4-FFF2-40B4-BE49-F238E27FC236}">
              <a16:creationId xmlns:a16="http://schemas.microsoft.com/office/drawing/2014/main" id="{00000000-0008-0000-0200-0000E8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793" name="PoljeZBesedilom 2792">
          <a:extLst>
            <a:ext uri="{FF2B5EF4-FFF2-40B4-BE49-F238E27FC236}">
              <a16:creationId xmlns:a16="http://schemas.microsoft.com/office/drawing/2014/main" id="{00000000-0008-0000-0200-0000E9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794" name="PoljeZBesedilom 2">
          <a:extLst>
            <a:ext uri="{FF2B5EF4-FFF2-40B4-BE49-F238E27FC236}">
              <a16:creationId xmlns:a16="http://schemas.microsoft.com/office/drawing/2014/main" id="{00000000-0008-0000-0200-0000EA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795" name="PoljeZBesedilom 2">
          <a:extLst>
            <a:ext uri="{FF2B5EF4-FFF2-40B4-BE49-F238E27FC236}">
              <a16:creationId xmlns:a16="http://schemas.microsoft.com/office/drawing/2014/main" id="{00000000-0008-0000-0200-0000EB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796" name="PoljeZBesedilom 2">
          <a:extLst>
            <a:ext uri="{FF2B5EF4-FFF2-40B4-BE49-F238E27FC236}">
              <a16:creationId xmlns:a16="http://schemas.microsoft.com/office/drawing/2014/main" id="{00000000-0008-0000-0200-0000EC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797" name="PoljeZBesedilom 2">
          <a:extLst>
            <a:ext uri="{FF2B5EF4-FFF2-40B4-BE49-F238E27FC236}">
              <a16:creationId xmlns:a16="http://schemas.microsoft.com/office/drawing/2014/main" id="{00000000-0008-0000-0200-0000ED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798" name="PoljeZBesedilom 2">
          <a:extLst>
            <a:ext uri="{FF2B5EF4-FFF2-40B4-BE49-F238E27FC236}">
              <a16:creationId xmlns:a16="http://schemas.microsoft.com/office/drawing/2014/main" id="{00000000-0008-0000-0200-0000EE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799" name="PoljeZBesedilom 2798">
          <a:extLst>
            <a:ext uri="{FF2B5EF4-FFF2-40B4-BE49-F238E27FC236}">
              <a16:creationId xmlns:a16="http://schemas.microsoft.com/office/drawing/2014/main" id="{00000000-0008-0000-0200-0000EF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00" name="PoljeZBesedilom 2">
          <a:extLst>
            <a:ext uri="{FF2B5EF4-FFF2-40B4-BE49-F238E27FC236}">
              <a16:creationId xmlns:a16="http://schemas.microsoft.com/office/drawing/2014/main" id="{00000000-0008-0000-0200-0000F0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01" name="PoljeZBesedilom 2">
          <a:extLst>
            <a:ext uri="{FF2B5EF4-FFF2-40B4-BE49-F238E27FC236}">
              <a16:creationId xmlns:a16="http://schemas.microsoft.com/office/drawing/2014/main" id="{00000000-0008-0000-0200-0000F1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02" name="PoljeZBesedilom 2">
          <a:extLst>
            <a:ext uri="{FF2B5EF4-FFF2-40B4-BE49-F238E27FC236}">
              <a16:creationId xmlns:a16="http://schemas.microsoft.com/office/drawing/2014/main" id="{00000000-0008-0000-0200-0000F2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03" name="PoljeZBesedilom 2">
          <a:extLst>
            <a:ext uri="{FF2B5EF4-FFF2-40B4-BE49-F238E27FC236}">
              <a16:creationId xmlns:a16="http://schemas.microsoft.com/office/drawing/2014/main" id="{00000000-0008-0000-0200-0000F30A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04" name="PoljeZBesedilom 2">
          <a:extLst>
            <a:ext uri="{FF2B5EF4-FFF2-40B4-BE49-F238E27FC236}">
              <a16:creationId xmlns:a16="http://schemas.microsoft.com/office/drawing/2014/main" id="{00000000-0008-0000-0200-0000F4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05" name="PoljeZBesedilom 2804">
          <a:extLst>
            <a:ext uri="{FF2B5EF4-FFF2-40B4-BE49-F238E27FC236}">
              <a16:creationId xmlns:a16="http://schemas.microsoft.com/office/drawing/2014/main" id="{00000000-0008-0000-0200-0000F5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06" name="PoljeZBesedilom 2">
          <a:extLst>
            <a:ext uri="{FF2B5EF4-FFF2-40B4-BE49-F238E27FC236}">
              <a16:creationId xmlns:a16="http://schemas.microsoft.com/office/drawing/2014/main" id="{00000000-0008-0000-0200-0000F6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07" name="PoljeZBesedilom 2">
          <a:extLst>
            <a:ext uri="{FF2B5EF4-FFF2-40B4-BE49-F238E27FC236}">
              <a16:creationId xmlns:a16="http://schemas.microsoft.com/office/drawing/2014/main" id="{00000000-0008-0000-0200-0000F7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08" name="PoljeZBesedilom 2">
          <a:extLst>
            <a:ext uri="{FF2B5EF4-FFF2-40B4-BE49-F238E27FC236}">
              <a16:creationId xmlns:a16="http://schemas.microsoft.com/office/drawing/2014/main" id="{00000000-0008-0000-0200-0000F8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09" name="PoljeZBesedilom 2">
          <a:extLst>
            <a:ext uri="{FF2B5EF4-FFF2-40B4-BE49-F238E27FC236}">
              <a16:creationId xmlns:a16="http://schemas.microsoft.com/office/drawing/2014/main" id="{00000000-0008-0000-0200-0000F9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10" name="PoljeZBesedilom 2">
          <a:extLst>
            <a:ext uri="{FF2B5EF4-FFF2-40B4-BE49-F238E27FC236}">
              <a16:creationId xmlns:a16="http://schemas.microsoft.com/office/drawing/2014/main" id="{00000000-0008-0000-0200-0000FA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11" name="PoljeZBesedilom 2810">
          <a:extLst>
            <a:ext uri="{FF2B5EF4-FFF2-40B4-BE49-F238E27FC236}">
              <a16:creationId xmlns:a16="http://schemas.microsoft.com/office/drawing/2014/main" id="{00000000-0008-0000-0200-0000FB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12" name="PoljeZBesedilom 2">
          <a:extLst>
            <a:ext uri="{FF2B5EF4-FFF2-40B4-BE49-F238E27FC236}">
              <a16:creationId xmlns:a16="http://schemas.microsoft.com/office/drawing/2014/main" id="{00000000-0008-0000-0200-0000FC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13" name="PoljeZBesedilom 2">
          <a:extLst>
            <a:ext uri="{FF2B5EF4-FFF2-40B4-BE49-F238E27FC236}">
              <a16:creationId xmlns:a16="http://schemas.microsoft.com/office/drawing/2014/main" id="{00000000-0008-0000-0200-0000FD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14" name="PoljeZBesedilom 2">
          <a:extLst>
            <a:ext uri="{FF2B5EF4-FFF2-40B4-BE49-F238E27FC236}">
              <a16:creationId xmlns:a16="http://schemas.microsoft.com/office/drawing/2014/main" id="{00000000-0008-0000-0200-0000FE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15" name="PoljeZBesedilom 2">
          <a:extLst>
            <a:ext uri="{FF2B5EF4-FFF2-40B4-BE49-F238E27FC236}">
              <a16:creationId xmlns:a16="http://schemas.microsoft.com/office/drawing/2014/main" id="{00000000-0008-0000-0200-0000FF0A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16" name="PoljeZBesedilom 2">
          <a:extLst>
            <a:ext uri="{FF2B5EF4-FFF2-40B4-BE49-F238E27FC236}">
              <a16:creationId xmlns:a16="http://schemas.microsoft.com/office/drawing/2014/main" id="{00000000-0008-0000-0200-000000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17" name="PoljeZBesedilom 2816">
          <a:extLst>
            <a:ext uri="{FF2B5EF4-FFF2-40B4-BE49-F238E27FC236}">
              <a16:creationId xmlns:a16="http://schemas.microsoft.com/office/drawing/2014/main" id="{00000000-0008-0000-0200-000001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18" name="PoljeZBesedilom 2">
          <a:extLst>
            <a:ext uri="{FF2B5EF4-FFF2-40B4-BE49-F238E27FC236}">
              <a16:creationId xmlns:a16="http://schemas.microsoft.com/office/drawing/2014/main" id="{00000000-0008-0000-0200-000002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19" name="PoljeZBesedilom 2">
          <a:extLst>
            <a:ext uri="{FF2B5EF4-FFF2-40B4-BE49-F238E27FC236}">
              <a16:creationId xmlns:a16="http://schemas.microsoft.com/office/drawing/2014/main" id="{00000000-0008-0000-0200-000003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20" name="PoljeZBesedilom 2">
          <a:extLst>
            <a:ext uri="{FF2B5EF4-FFF2-40B4-BE49-F238E27FC236}">
              <a16:creationId xmlns:a16="http://schemas.microsoft.com/office/drawing/2014/main" id="{00000000-0008-0000-0200-000004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21" name="PoljeZBesedilom 2">
          <a:extLst>
            <a:ext uri="{FF2B5EF4-FFF2-40B4-BE49-F238E27FC236}">
              <a16:creationId xmlns:a16="http://schemas.microsoft.com/office/drawing/2014/main" id="{00000000-0008-0000-0200-000005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22" name="PoljeZBesedilom 2">
          <a:extLst>
            <a:ext uri="{FF2B5EF4-FFF2-40B4-BE49-F238E27FC236}">
              <a16:creationId xmlns:a16="http://schemas.microsoft.com/office/drawing/2014/main" id="{00000000-0008-0000-0200-000006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23" name="PoljeZBesedilom 2822">
          <a:extLst>
            <a:ext uri="{FF2B5EF4-FFF2-40B4-BE49-F238E27FC236}">
              <a16:creationId xmlns:a16="http://schemas.microsoft.com/office/drawing/2014/main" id="{00000000-0008-0000-0200-000007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24" name="PoljeZBesedilom 2">
          <a:extLst>
            <a:ext uri="{FF2B5EF4-FFF2-40B4-BE49-F238E27FC236}">
              <a16:creationId xmlns:a16="http://schemas.microsoft.com/office/drawing/2014/main" id="{00000000-0008-0000-0200-000008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25" name="PoljeZBesedilom 2">
          <a:extLst>
            <a:ext uri="{FF2B5EF4-FFF2-40B4-BE49-F238E27FC236}">
              <a16:creationId xmlns:a16="http://schemas.microsoft.com/office/drawing/2014/main" id="{00000000-0008-0000-0200-000009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26" name="PoljeZBesedilom 2">
          <a:extLst>
            <a:ext uri="{FF2B5EF4-FFF2-40B4-BE49-F238E27FC236}">
              <a16:creationId xmlns:a16="http://schemas.microsoft.com/office/drawing/2014/main" id="{00000000-0008-0000-0200-00000A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27" name="PoljeZBesedilom 2">
          <a:extLst>
            <a:ext uri="{FF2B5EF4-FFF2-40B4-BE49-F238E27FC236}">
              <a16:creationId xmlns:a16="http://schemas.microsoft.com/office/drawing/2014/main" id="{00000000-0008-0000-0200-00000B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773</xdr:row>
      <xdr:rowOff>0</xdr:rowOff>
    </xdr:from>
    <xdr:ext cx="184731" cy="274009"/>
    <xdr:sp macro="" textlink="">
      <xdr:nvSpPr>
        <xdr:cNvPr id="2828" name="PoljeZBesedilom 2827">
          <a:extLst>
            <a:ext uri="{FF2B5EF4-FFF2-40B4-BE49-F238E27FC236}">
              <a16:creationId xmlns:a16="http://schemas.microsoft.com/office/drawing/2014/main" id="{00000000-0008-0000-0200-00000C0B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773</xdr:row>
      <xdr:rowOff>0</xdr:rowOff>
    </xdr:from>
    <xdr:ext cx="184731" cy="274009"/>
    <xdr:sp macro="" textlink="">
      <xdr:nvSpPr>
        <xdr:cNvPr id="2829" name="PoljeZBesedilom 2">
          <a:extLst>
            <a:ext uri="{FF2B5EF4-FFF2-40B4-BE49-F238E27FC236}">
              <a16:creationId xmlns:a16="http://schemas.microsoft.com/office/drawing/2014/main" id="{00000000-0008-0000-0200-00000D0B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773</xdr:row>
      <xdr:rowOff>0</xdr:rowOff>
    </xdr:from>
    <xdr:ext cx="184731" cy="274009"/>
    <xdr:sp macro="" textlink="">
      <xdr:nvSpPr>
        <xdr:cNvPr id="2830" name="PoljeZBesedilom 2">
          <a:extLst>
            <a:ext uri="{FF2B5EF4-FFF2-40B4-BE49-F238E27FC236}">
              <a16:creationId xmlns:a16="http://schemas.microsoft.com/office/drawing/2014/main" id="{00000000-0008-0000-0200-00000E0B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773</xdr:row>
      <xdr:rowOff>0</xdr:rowOff>
    </xdr:from>
    <xdr:ext cx="184731" cy="274009"/>
    <xdr:sp macro="" textlink="">
      <xdr:nvSpPr>
        <xdr:cNvPr id="2831" name="PoljeZBesedilom 2">
          <a:extLst>
            <a:ext uri="{FF2B5EF4-FFF2-40B4-BE49-F238E27FC236}">
              <a16:creationId xmlns:a16="http://schemas.microsoft.com/office/drawing/2014/main" id="{00000000-0008-0000-0200-00000F0B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773</xdr:row>
      <xdr:rowOff>0</xdr:rowOff>
    </xdr:from>
    <xdr:ext cx="184731" cy="274009"/>
    <xdr:sp macro="" textlink="">
      <xdr:nvSpPr>
        <xdr:cNvPr id="2832" name="PoljeZBesedilom 2">
          <a:extLst>
            <a:ext uri="{FF2B5EF4-FFF2-40B4-BE49-F238E27FC236}">
              <a16:creationId xmlns:a16="http://schemas.microsoft.com/office/drawing/2014/main" id="{00000000-0008-0000-0200-0000100B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33" name="PoljeZBesedilom 2">
          <a:extLst>
            <a:ext uri="{FF2B5EF4-FFF2-40B4-BE49-F238E27FC236}">
              <a16:creationId xmlns:a16="http://schemas.microsoft.com/office/drawing/2014/main" id="{00000000-0008-0000-0200-000011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34" name="PoljeZBesedilom 2833">
          <a:extLst>
            <a:ext uri="{FF2B5EF4-FFF2-40B4-BE49-F238E27FC236}">
              <a16:creationId xmlns:a16="http://schemas.microsoft.com/office/drawing/2014/main" id="{00000000-0008-0000-0200-000012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35" name="PoljeZBesedilom 2">
          <a:extLst>
            <a:ext uri="{FF2B5EF4-FFF2-40B4-BE49-F238E27FC236}">
              <a16:creationId xmlns:a16="http://schemas.microsoft.com/office/drawing/2014/main" id="{00000000-0008-0000-0200-000013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36" name="PoljeZBesedilom 2">
          <a:extLst>
            <a:ext uri="{FF2B5EF4-FFF2-40B4-BE49-F238E27FC236}">
              <a16:creationId xmlns:a16="http://schemas.microsoft.com/office/drawing/2014/main" id="{00000000-0008-0000-0200-000014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37" name="PoljeZBesedilom 2">
          <a:extLst>
            <a:ext uri="{FF2B5EF4-FFF2-40B4-BE49-F238E27FC236}">
              <a16:creationId xmlns:a16="http://schemas.microsoft.com/office/drawing/2014/main" id="{00000000-0008-0000-0200-000015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38" name="PoljeZBesedilom 2">
          <a:extLst>
            <a:ext uri="{FF2B5EF4-FFF2-40B4-BE49-F238E27FC236}">
              <a16:creationId xmlns:a16="http://schemas.microsoft.com/office/drawing/2014/main" id="{00000000-0008-0000-0200-000016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39" name="PoljeZBesedilom 2">
          <a:extLst>
            <a:ext uri="{FF2B5EF4-FFF2-40B4-BE49-F238E27FC236}">
              <a16:creationId xmlns:a16="http://schemas.microsoft.com/office/drawing/2014/main" id="{00000000-0008-0000-0200-000017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40" name="PoljeZBesedilom 2839">
          <a:extLst>
            <a:ext uri="{FF2B5EF4-FFF2-40B4-BE49-F238E27FC236}">
              <a16:creationId xmlns:a16="http://schemas.microsoft.com/office/drawing/2014/main" id="{00000000-0008-0000-0200-000018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41" name="PoljeZBesedilom 2">
          <a:extLst>
            <a:ext uri="{FF2B5EF4-FFF2-40B4-BE49-F238E27FC236}">
              <a16:creationId xmlns:a16="http://schemas.microsoft.com/office/drawing/2014/main" id="{00000000-0008-0000-0200-000019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42" name="PoljeZBesedilom 2">
          <a:extLst>
            <a:ext uri="{FF2B5EF4-FFF2-40B4-BE49-F238E27FC236}">
              <a16:creationId xmlns:a16="http://schemas.microsoft.com/office/drawing/2014/main" id="{00000000-0008-0000-0200-00001A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43" name="PoljeZBesedilom 2">
          <a:extLst>
            <a:ext uri="{FF2B5EF4-FFF2-40B4-BE49-F238E27FC236}">
              <a16:creationId xmlns:a16="http://schemas.microsoft.com/office/drawing/2014/main" id="{00000000-0008-0000-0200-00001B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748</xdr:row>
      <xdr:rowOff>0</xdr:rowOff>
    </xdr:from>
    <xdr:ext cx="184731" cy="264560"/>
    <xdr:sp macro="" textlink="">
      <xdr:nvSpPr>
        <xdr:cNvPr id="2844" name="PoljeZBesedilom 2">
          <a:extLst>
            <a:ext uri="{FF2B5EF4-FFF2-40B4-BE49-F238E27FC236}">
              <a16:creationId xmlns:a16="http://schemas.microsoft.com/office/drawing/2014/main" id="{00000000-0008-0000-0200-00001C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45" name="PoljeZBesedilom 2">
          <a:extLst>
            <a:ext uri="{FF2B5EF4-FFF2-40B4-BE49-F238E27FC236}">
              <a16:creationId xmlns:a16="http://schemas.microsoft.com/office/drawing/2014/main" id="{00000000-0008-0000-0200-00001D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46" name="PoljeZBesedilom 2845">
          <a:extLst>
            <a:ext uri="{FF2B5EF4-FFF2-40B4-BE49-F238E27FC236}">
              <a16:creationId xmlns:a16="http://schemas.microsoft.com/office/drawing/2014/main" id="{00000000-0008-0000-0200-00001E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47" name="PoljeZBesedilom 2">
          <a:extLst>
            <a:ext uri="{FF2B5EF4-FFF2-40B4-BE49-F238E27FC236}">
              <a16:creationId xmlns:a16="http://schemas.microsoft.com/office/drawing/2014/main" id="{00000000-0008-0000-0200-00001F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48" name="PoljeZBesedilom 2">
          <a:extLst>
            <a:ext uri="{FF2B5EF4-FFF2-40B4-BE49-F238E27FC236}">
              <a16:creationId xmlns:a16="http://schemas.microsoft.com/office/drawing/2014/main" id="{00000000-0008-0000-0200-000020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49" name="PoljeZBesedilom 2">
          <a:extLst>
            <a:ext uri="{FF2B5EF4-FFF2-40B4-BE49-F238E27FC236}">
              <a16:creationId xmlns:a16="http://schemas.microsoft.com/office/drawing/2014/main" id="{00000000-0008-0000-0200-000021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50" name="PoljeZBesedilom 2">
          <a:extLst>
            <a:ext uri="{FF2B5EF4-FFF2-40B4-BE49-F238E27FC236}">
              <a16:creationId xmlns:a16="http://schemas.microsoft.com/office/drawing/2014/main" id="{00000000-0008-0000-0200-000022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51" name="PoljeZBesedilom 2">
          <a:extLst>
            <a:ext uri="{FF2B5EF4-FFF2-40B4-BE49-F238E27FC236}">
              <a16:creationId xmlns:a16="http://schemas.microsoft.com/office/drawing/2014/main" id="{00000000-0008-0000-0200-000023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52" name="PoljeZBesedilom 2851">
          <a:extLst>
            <a:ext uri="{FF2B5EF4-FFF2-40B4-BE49-F238E27FC236}">
              <a16:creationId xmlns:a16="http://schemas.microsoft.com/office/drawing/2014/main" id="{00000000-0008-0000-0200-000024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53" name="PoljeZBesedilom 2">
          <a:extLst>
            <a:ext uri="{FF2B5EF4-FFF2-40B4-BE49-F238E27FC236}">
              <a16:creationId xmlns:a16="http://schemas.microsoft.com/office/drawing/2014/main" id="{00000000-0008-0000-0200-000025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54" name="PoljeZBesedilom 2">
          <a:extLst>
            <a:ext uri="{FF2B5EF4-FFF2-40B4-BE49-F238E27FC236}">
              <a16:creationId xmlns:a16="http://schemas.microsoft.com/office/drawing/2014/main" id="{00000000-0008-0000-0200-000026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55" name="PoljeZBesedilom 2">
          <a:extLst>
            <a:ext uri="{FF2B5EF4-FFF2-40B4-BE49-F238E27FC236}">
              <a16:creationId xmlns:a16="http://schemas.microsoft.com/office/drawing/2014/main" id="{00000000-0008-0000-0200-000027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759</xdr:row>
      <xdr:rowOff>0</xdr:rowOff>
    </xdr:from>
    <xdr:ext cx="184731" cy="264560"/>
    <xdr:sp macro="" textlink="">
      <xdr:nvSpPr>
        <xdr:cNvPr id="2856" name="PoljeZBesedilom 2">
          <a:extLst>
            <a:ext uri="{FF2B5EF4-FFF2-40B4-BE49-F238E27FC236}">
              <a16:creationId xmlns:a16="http://schemas.microsoft.com/office/drawing/2014/main" id="{00000000-0008-0000-0200-000028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57" name="PoljeZBesedilom 2">
          <a:extLst>
            <a:ext uri="{FF2B5EF4-FFF2-40B4-BE49-F238E27FC236}">
              <a16:creationId xmlns:a16="http://schemas.microsoft.com/office/drawing/2014/main" id="{00000000-0008-0000-0200-000029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58" name="PoljeZBesedilom 2857">
          <a:extLst>
            <a:ext uri="{FF2B5EF4-FFF2-40B4-BE49-F238E27FC236}">
              <a16:creationId xmlns:a16="http://schemas.microsoft.com/office/drawing/2014/main" id="{00000000-0008-0000-0200-00002A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59" name="PoljeZBesedilom 2">
          <a:extLst>
            <a:ext uri="{FF2B5EF4-FFF2-40B4-BE49-F238E27FC236}">
              <a16:creationId xmlns:a16="http://schemas.microsoft.com/office/drawing/2014/main" id="{00000000-0008-0000-0200-00002B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60" name="PoljeZBesedilom 2">
          <a:extLst>
            <a:ext uri="{FF2B5EF4-FFF2-40B4-BE49-F238E27FC236}">
              <a16:creationId xmlns:a16="http://schemas.microsoft.com/office/drawing/2014/main" id="{00000000-0008-0000-0200-00002C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61" name="PoljeZBesedilom 2">
          <a:extLst>
            <a:ext uri="{FF2B5EF4-FFF2-40B4-BE49-F238E27FC236}">
              <a16:creationId xmlns:a16="http://schemas.microsoft.com/office/drawing/2014/main" id="{00000000-0008-0000-0200-00002D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62" name="PoljeZBesedilom 2">
          <a:extLst>
            <a:ext uri="{FF2B5EF4-FFF2-40B4-BE49-F238E27FC236}">
              <a16:creationId xmlns:a16="http://schemas.microsoft.com/office/drawing/2014/main" id="{00000000-0008-0000-0200-00002E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63" name="PoljeZBesedilom 2">
          <a:extLst>
            <a:ext uri="{FF2B5EF4-FFF2-40B4-BE49-F238E27FC236}">
              <a16:creationId xmlns:a16="http://schemas.microsoft.com/office/drawing/2014/main" id="{00000000-0008-0000-0200-00002F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64" name="PoljeZBesedilom 2863">
          <a:extLst>
            <a:ext uri="{FF2B5EF4-FFF2-40B4-BE49-F238E27FC236}">
              <a16:creationId xmlns:a16="http://schemas.microsoft.com/office/drawing/2014/main" id="{00000000-0008-0000-0200-000030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65" name="PoljeZBesedilom 2">
          <a:extLst>
            <a:ext uri="{FF2B5EF4-FFF2-40B4-BE49-F238E27FC236}">
              <a16:creationId xmlns:a16="http://schemas.microsoft.com/office/drawing/2014/main" id="{00000000-0008-0000-0200-000031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66" name="PoljeZBesedilom 2">
          <a:extLst>
            <a:ext uri="{FF2B5EF4-FFF2-40B4-BE49-F238E27FC236}">
              <a16:creationId xmlns:a16="http://schemas.microsoft.com/office/drawing/2014/main" id="{00000000-0008-0000-0200-000032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67" name="PoljeZBesedilom 2">
          <a:extLst>
            <a:ext uri="{FF2B5EF4-FFF2-40B4-BE49-F238E27FC236}">
              <a16:creationId xmlns:a16="http://schemas.microsoft.com/office/drawing/2014/main" id="{00000000-0008-0000-0200-000033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771</xdr:row>
      <xdr:rowOff>0</xdr:rowOff>
    </xdr:from>
    <xdr:ext cx="184731" cy="264560"/>
    <xdr:sp macro="" textlink="">
      <xdr:nvSpPr>
        <xdr:cNvPr id="2868" name="PoljeZBesedilom 2">
          <a:extLst>
            <a:ext uri="{FF2B5EF4-FFF2-40B4-BE49-F238E27FC236}">
              <a16:creationId xmlns:a16="http://schemas.microsoft.com/office/drawing/2014/main" id="{00000000-0008-0000-0200-000034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69" name="PoljeZBesedilom 2">
          <a:extLst>
            <a:ext uri="{FF2B5EF4-FFF2-40B4-BE49-F238E27FC236}">
              <a16:creationId xmlns:a16="http://schemas.microsoft.com/office/drawing/2014/main" id="{00000000-0008-0000-0200-000035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70" name="PoljeZBesedilom 2869">
          <a:extLst>
            <a:ext uri="{FF2B5EF4-FFF2-40B4-BE49-F238E27FC236}">
              <a16:creationId xmlns:a16="http://schemas.microsoft.com/office/drawing/2014/main" id="{00000000-0008-0000-0200-000036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71" name="PoljeZBesedilom 2">
          <a:extLst>
            <a:ext uri="{FF2B5EF4-FFF2-40B4-BE49-F238E27FC236}">
              <a16:creationId xmlns:a16="http://schemas.microsoft.com/office/drawing/2014/main" id="{00000000-0008-0000-0200-000037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72" name="PoljeZBesedilom 2">
          <a:extLst>
            <a:ext uri="{FF2B5EF4-FFF2-40B4-BE49-F238E27FC236}">
              <a16:creationId xmlns:a16="http://schemas.microsoft.com/office/drawing/2014/main" id="{00000000-0008-0000-0200-000038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73" name="PoljeZBesedilom 2">
          <a:extLst>
            <a:ext uri="{FF2B5EF4-FFF2-40B4-BE49-F238E27FC236}">
              <a16:creationId xmlns:a16="http://schemas.microsoft.com/office/drawing/2014/main" id="{00000000-0008-0000-0200-000039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4560"/>
    <xdr:sp macro="" textlink="">
      <xdr:nvSpPr>
        <xdr:cNvPr id="2874" name="PoljeZBesedilom 2">
          <a:extLst>
            <a:ext uri="{FF2B5EF4-FFF2-40B4-BE49-F238E27FC236}">
              <a16:creationId xmlns:a16="http://schemas.microsoft.com/office/drawing/2014/main" id="{00000000-0008-0000-0200-00003A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75" name="PoljeZBesedilom 2">
          <a:extLst>
            <a:ext uri="{FF2B5EF4-FFF2-40B4-BE49-F238E27FC236}">
              <a16:creationId xmlns:a16="http://schemas.microsoft.com/office/drawing/2014/main" id="{00000000-0008-0000-0200-00003B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76" name="PoljeZBesedilom 2875">
          <a:extLst>
            <a:ext uri="{FF2B5EF4-FFF2-40B4-BE49-F238E27FC236}">
              <a16:creationId xmlns:a16="http://schemas.microsoft.com/office/drawing/2014/main" id="{00000000-0008-0000-0200-00003C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77" name="PoljeZBesedilom 2">
          <a:extLst>
            <a:ext uri="{FF2B5EF4-FFF2-40B4-BE49-F238E27FC236}">
              <a16:creationId xmlns:a16="http://schemas.microsoft.com/office/drawing/2014/main" id="{00000000-0008-0000-0200-00003D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78" name="PoljeZBesedilom 2">
          <a:extLst>
            <a:ext uri="{FF2B5EF4-FFF2-40B4-BE49-F238E27FC236}">
              <a16:creationId xmlns:a16="http://schemas.microsoft.com/office/drawing/2014/main" id="{00000000-0008-0000-0200-00003E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79" name="PoljeZBesedilom 2">
          <a:extLst>
            <a:ext uri="{FF2B5EF4-FFF2-40B4-BE49-F238E27FC236}">
              <a16:creationId xmlns:a16="http://schemas.microsoft.com/office/drawing/2014/main" id="{00000000-0008-0000-0200-00003F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772</xdr:row>
      <xdr:rowOff>0</xdr:rowOff>
    </xdr:from>
    <xdr:ext cx="184731" cy="262950"/>
    <xdr:sp macro="" textlink="">
      <xdr:nvSpPr>
        <xdr:cNvPr id="2880" name="PoljeZBesedilom 2">
          <a:extLst>
            <a:ext uri="{FF2B5EF4-FFF2-40B4-BE49-F238E27FC236}">
              <a16:creationId xmlns:a16="http://schemas.microsoft.com/office/drawing/2014/main" id="{00000000-0008-0000-0200-0000400B0000}"/>
            </a:ext>
          </a:extLst>
        </xdr:cNvPr>
        <xdr:cNvSpPr txBox="1"/>
      </xdr:nvSpPr>
      <xdr:spPr>
        <a:xfrm>
          <a:off x="7605057" y="240792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773</xdr:row>
      <xdr:rowOff>0</xdr:rowOff>
    </xdr:from>
    <xdr:ext cx="184731" cy="274009"/>
    <xdr:sp macro="" textlink="">
      <xdr:nvSpPr>
        <xdr:cNvPr id="2881" name="PoljeZBesedilom 2880">
          <a:extLst>
            <a:ext uri="{FF2B5EF4-FFF2-40B4-BE49-F238E27FC236}">
              <a16:creationId xmlns:a16="http://schemas.microsoft.com/office/drawing/2014/main" id="{00000000-0008-0000-0200-0000410B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773</xdr:row>
      <xdr:rowOff>0</xdr:rowOff>
    </xdr:from>
    <xdr:ext cx="184731" cy="274009"/>
    <xdr:sp macro="" textlink="">
      <xdr:nvSpPr>
        <xdr:cNvPr id="2882" name="PoljeZBesedilom 2">
          <a:extLst>
            <a:ext uri="{FF2B5EF4-FFF2-40B4-BE49-F238E27FC236}">
              <a16:creationId xmlns:a16="http://schemas.microsoft.com/office/drawing/2014/main" id="{00000000-0008-0000-0200-0000420B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773</xdr:row>
      <xdr:rowOff>0</xdr:rowOff>
    </xdr:from>
    <xdr:ext cx="184731" cy="274009"/>
    <xdr:sp macro="" textlink="">
      <xdr:nvSpPr>
        <xdr:cNvPr id="2883" name="PoljeZBesedilom 2">
          <a:extLst>
            <a:ext uri="{FF2B5EF4-FFF2-40B4-BE49-F238E27FC236}">
              <a16:creationId xmlns:a16="http://schemas.microsoft.com/office/drawing/2014/main" id="{00000000-0008-0000-0200-0000430B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773</xdr:row>
      <xdr:rowOff>0</xdr:rowOff>
    </xdr:from>
    <xdr:ext cx="184731" cy="274009"/>
    <xdr:sp macro="" textlink="">
      <xdr:nvSpPr>
        <xdr:cNvPr id="2884" name="PoljeZBesedilom 2">
          <a:extLst>
            <a:ext uri="{FF2B5EF4-FFF2-40B4-BE49-F238E27FC236}">
              <a16:creationId xmlns:a16="http://schemas.microsoft.com/office/drawing/2014/main" id="{00000000-0008-0000-0200-0000440B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773</xdr:row>
      <xdr:rowOff>0</xdr:rowOff>
    </xdr:from>
    <xdr:ext cx="184731" cy="274009"/>
    <xdr:sp macro="" textlink="">
      <xdr:nvSpPr>
        <xdr:cNvPr id="2885" name="PoljeZBesedilom 2">
          <a:extLst>
            <a:ext uri="{FF2B5EF4-FFF2-40B4-BE49-F238E27FC236}">
              <a16:creationId xmlns:a16="http://schemas.microsoft.com/office/drawing/2014/main" id="{00000000-0008-0000-0200-0000450B0000}"/>
            </a:ext>
          </a:extLst>
        </xdr:cNvPr>
        <xdr:cNvSpPr txBox="1"/>
      </xdr:nvSpPr>
      <xdr:spPr>
        <a:xfrm>
          <a:off x="760505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886" name="PoljeZBesedilom 2">
          <a:extLst>
            <a:ext uri="{FF2B5EF4-FFF2-40B4-BE49-F238E27FC236}">
              <a16:creationId xmlns:a16="http://schemas.microsoft.com/office/drawing/2014/main" id="{00000000-0008-0000-0200-000046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887" name="PoljeZBesedilom 2886">
          <a:extLst>
            <a:ext uri="{FF2B5EF4-FFF2-40B4-BE49-F238E27FC236}">
              <a16:creationId xmlns:a16="http://schemas.microsoft.com/office/drawing/2014/main" id="{00000000-0008-0000-0200-000047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888" name="PoljeZBesedilom 2">
          <a:extLst>
            <a:ext uri="{FF2B5EF4-FFF2-40B4-BE49-F238E27FC236}">
              <a16:creationId xmlns:a16="http://schemas.microsoft.com/office/drawing/2014/main" id="{00000000-0008-0000-0200-000048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889" name="PoljeZBesedilom 2">
          <a:extLst>
            <a:ext uri="{FF2B5EF4-FFF2-40B4-BE49-F238E27FC236}">
              <a16:creationId xmlns:a16="http://schemas.microsoft.com/office/drawing/2014/main" id="{00000000-0008-0000-0200-000049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890" name="PoljeZBesedilom 2">
          <a:extLst>
            <a:ext uri="{FF2B5EF4-FFF2-40B4-BE49-F238E27FC236}">
              <a16:creationId xmlns:a16="http://schemas.microsoft.com/office/drawing/2014/main" id="{00000000-0008-0000-0200-00004A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891" name="PoljeZBesedilom 2">
          <a:extLst>
            <a:ext uri="{FF2B5EF4-FFF2-40B4-BE49-F238E27FC236}">
              <a16:creationId xmlns:a16="http://schemas.microsoft.com/office/drawing/2014/main" id="{00000000-0008-0000-0200-00004B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892" name="PoljeZBesedilom 2">
          <a:extLst>
            <a:ext uri="{FF2B5EF4-FFF2-40B4-BE49-F238E27FC236}">
              <a16:creationId xmlns:a16="http://schemas.microsoft.com/office/drawing/2014/main" id="{00000000-0008-0000-0200-00004C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893" name="PoljeZBesedilom 2892">
          <a:extLst>
            <a:ext uri="{FF2B5EF4-FFF2-40B4-BE49-F238E27FC236}">
              <a16:creationId xmlns:a16="http://schemas.microsoft.com/office/drawing/2014/main" id="{00000000-0008-0000-0200-00004D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894" name="PoljeZBesedilom 2">
          <a:extLst>
            <a:ext uri="{FF2B5EF4-FFF2-40B4-BE49-F238E27FC236}">
              <a16:creationId xmlns:a16="http://schemas.microsoft.com/office/drawing/2014/main" id="{00000000-0008-0000-0200-00004E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895" name="PoljeZBesedilom 2">
          <a:extLst>
            <a:ext uri="{FF2B5EF4-FFF2-40B4-BE49-F238E27FC236}">
              <a16:creationId xmlns:a16="http://schemas.microsoft.com/office/drawing/2014/main" id="{00000000-0008-0000-0200-00004F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896" name="PoljeZBesedilom 2">
          <a:extLst>
            <a:ext uri="{FF2B5EF4-FFF2-40B4-BE49-F238E27FC236}">
              <a16:creationId xmlns:a16="http://schemas.microsoft.com/office/drawing/2014/main" id="{00000000-0008-0000-0200-000050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897" name="PoljeZBesedilom 2">
          <a:extLst>
            <a:ext uri="{FF2B5EF4-FFF2-40B4-BE49-F238E27FC236}">
              <a16:creationId xmlns:a16="http://schemas.microsoft.com/office/drawing/2014/main" id="{00000000-0008-0000-0200-000051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898" name="PoljeZBesedilom 2">
          <a:extLst>
            <a:ext uri="{FF2B5EF4-FFF2-40B4-BE49-F238E27FC236}">
              <a16:creationId xmlns:a16="http://schemas.microsoft.com/office/drawing/2014/main" id="{00000000-0008-0000-0200-000052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899" name="PoljeZBesedilom 2898">
          <a:extLst>
            <a:ext uri="{FF2B5EF4-FFF2-40B4-BE49-F238E27FC236}">
              <a16:creationId xmlns:a16="http://schemas.microsoft.com/office/drawing/2014/main" id="{00000000-0008-0000-0200-000053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00" name="PoljeZBesedilom 2">
          <a:extLst>
            <a:ext uri="{FF2B5EF4-FFF2-40B4-BE49-F238E27FC236}">
              <a16:creationId xmlns:a16="http://schemas.microsoft.com/office/drawing/2014/main" id="{00000000-0008-0000-0200-000054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01" name="PoljeZBesedilom 2">
          <a:extLst>
            <a:ext uri="{FF2B5EF4-FFF2-40B4-BE49-F238E27FC236}">
              <a16:creationId xmlns:a16="http://schemas.microsoft.com/office/drawing/2014/main" id="{00000000-0008-0000-0200-000055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02" name="PoljeZBesedilom 2">
          <a:extLst>
            <a:ext uri="{FF2B5EF4-FFF2-40B4-BE49-F238E27FC236}">
              <a16:creationId xmlns:a16="http://schemas.microsoft.com/office/drawing/2014/main" id="{00000000-0008-0000-0200-000056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03" name="PoljeZBesedilom 2">
          <a:extLst>
            <a:ext uri="{FF2B5EF4-FFF2-40B4-BE49-F238E27FC236}">
              <a16:creationId xmlns:a16="http://schemas.microsoft.com/office/drawing/2014/main" id="{00000000-0008-0000-0200-000057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904" name="PoljeZBesedilom 2">
          <a:extLst>
            <a:ext uri="{FF2B5EF4-FFF2-40B4-BE49-F238E27FC236}">
              <a16:creationId xmlns:a16="http://schemas.microsoft.com/office/drawing/2014/main" id="{00000000-0008-0000-0200-000058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905" name="PoljeZBesedilom 2904">
          <a:extLst>
            <a:ext uri="{FF2B5EF4-FFF2-40B4-BE49-F238E27FC236}">
              <a16:creationId xmlns:a16="http://schemas.microsoft.com/office/drawing/2014/main" id="{00000000-0008-0000-0200-000059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906" name="PoljeZBesedilom 2">
          <a:extLst>
            <a:ext uri="{FF2B5EF4-FFF2-40B4-BE49-F238E27FC236}">
              <a16:creationId xmlns:a16="http://schemas.microsoft.com/office/drawing/2014/main" id="{00000000-0008-0000-0200-00005A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907" name="PoljeZBesedilom 2">
          <a:extLst>
            <a:ext uri="{FF2B5EF4-FFF2-40B4-BE49-F238E27FC236}">
              <a16:creationId xmlns:a16="http://schemas.microsoft.com/office/drawing/2014/main" id="{00000000-0008-0000-0200-00005B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908" name="PoljeZBesedilom 2">
          <a:extLst>
            <a:ext uri="{FF2B5EF4-FFF2-40B4-BE49-F238E27FC236}">
              <a16:creationId xmlns:a16="http://schemas.microsoft.com/office/drawing/2014/main" id="{00000000-0008-0000-0200-00005C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768</xdr:row>
      <xdr:rowOff>0</xdr:rowOff>
    </xdr:from>
    <xdr:ext cx="184731" cy="264560"/>
    <xdr:sp macro="" textlink="">
      <xdr:nvSpPr>
        <xdr:cNvPr id="2909" name="PoljeZBesedilom 2">
          <a:extLst>
            <a:ext uri="{FF2B5EF4-FFF2-40B4-BE49-F238E27FC236}">
              <a16:creationId xmlns:a16="http://schemas.microsoft.com/office/drawing/2014/main" id="{00000000-0008-0000-0200-00005D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10" name="PoljeZBesedilom 2">
          <a:extLst>
            <a:ext uri="{FF2B5EF4-FFF2-40B4-BE49-F238E27FC236}">
              <a16:creationId xmlns:a16="http://schemas.microsoft.com/office/drawing/2014/main" id="{00000000-0008-0000-0200-00005E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11" name="PoljeZBesedilom 2910">
          <a:extLst>
            <a:ext uri="{FF2B5EF4-FFF2-40B4-BE49-F238E27FC236}">
              <a16:creationId xmlns:a16="http://schemas.microsoft.com/office/drawing/2014/main" id="{00000000-0008-0000-0200-00005F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12" name="PoljeZBesedilom 2">
          <a:extLst>
            <a:ext uri="{FF2B5EF4-FFF2-40B4-BE49-F238E27FC236}">
              <a16:creationId xmlns:a16="http://schemas.microsoft.com/office/drawing/2014/main" id="{00000000-0008-0000-0200-000060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13" name="PoljeZBesedilom 2">
          <a:extLst>
            <a:ext uri="{FF2B5EF4-FFF2-40B4-BE49-F238E27FC236}">
              <a16:creationId xmlns:a16="http://schemas.microsoft.com/office/drawing/2014/main" id="{00000000-0008-0000-0200-000061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14" name="PoljeZBesedilom 2">
          <a:extLst>
            <a:ext uri="{FF2B5EF4-FFF2-40B4-BE49-F238E27FC236}">
              <a16:creationId xmlns:a16="http://schemas.microsoft.com/office/drawing/2014/main" id="{00000000-0008-0000-0200-000062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15" name="PoljeZBesedilom 2">
          <a:extLst>
            <a:ext uri="{FF2B5EF4-FFF2-40B4-BE49-F238E27FC236}">
              <a16:creationId xmlns:a16="http://schemas.microsoft.com/office/drawing/2014/main" id="{00000000-0008-0000-0200-000063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16" name="PoljeZBesedilom 2">
          <a:extLst>
            <a:ext uri="{FF2B5EF4-FFF2-40B4-BE49-F238E27FC236}">
              <a16:creationId xmlns:a16="http://schemas.microsoft.com/office/drawing/2014/main" id="{00000000-0008-0000-0200-000064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17" name="PoljeZBesedilom 2916">
          <a:extLst>
            <a:ext uri="{FF2B5EF4-FFF2-40B4-BE49-F238E27FC236}">
              <a16:creationId xmlns:a16="http://schemas.microsoft.com/office/drawing/2014/main" id="{00000000-0008-0000-0200-000065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18" name="PoljeZBesedilom 2">
          <a:extLst>
            <a:ext uri="{FF2B5EF4-FFF2-40B4-BE49-F238E27FC236}">
              <a16:creationId xmlns:a16="http://schemas.microsoft.com/office/drawing/2014/main" id="{00000000-0008-0000-0200-000066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19" name="PoljeZBesedilom 2">
          <a:extLst>
            <a:ext uri="{FF2B5EF4-FFF2-40B4-BE49-F238E27FC236}">
              <a16:creationId xmlns:a16="http://schemas.microsoft.com/office/drawing/2014/main" id="{00000000-0008-0000-0200-000067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20" name="PoljeZBesedilom 2">
          <a:extLst>
            <a:ext uri="{FF2B5EF4-FFF2-40B4-BE49-F238E27FC236}">
              <a16:creationId xmlns:a16="http://schemas.microsoft.com/office/drawing/2014/main" id="{00000000-0008-0000-0200-000068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21" name="PoljeZBesedilom 2">
          <a:extLst>
            <a:ext uri="{FF2B5EF4-FFF2-40B4-BE49-F238E27FC236}">
              <a16:creationId xmlns:a16="http://schemas.microsoft.com/office/drawing/2014/main" id="{00000000-0008-0000-0200-000069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22" name="PoljeZBesedilom 2">
          <a:extLst>
            <a:ext uri="{FF2B5EF4-FFF2-40B4-BE49-F238E27FC236}">
              <a16:creationId xmlns:a16="http://schemas.microsoft.com/office/drawing/2014/main" id="{00000000-0008-0000-0200-00006A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23" name="PoljeZBesedilom 2922">
          <a:extLst>
            <a:ext uri="{FF2B5EF4-FFF2-40B4-BE49-F238E27FC236}">
              <a16:creationId xmlns:a16="http://schemas.microsoft.com/office/drawing/2014/main" id="{00000000-0008-0000-0200-00006B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24" name="PoljeZBesedilom 2">
          <a:extLst>
            <a:ext uri="{FF2B5EF4-FFF2-40B4-BE49-F238E27FC236}">
              <a16:creationId xmlns:a16="http://schemas.microsoft.com/office/drawing/2014/main" id="{00000000-0008-0000-0200-00006C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25" name="PoljeZBesedilom 2">
          <a:extLst>
            <a:ext uri="{FF2B5EF4-FFF2-40B4-BE49-F238E27FC236}">
              <a16:creationId xmlns:a16="http://schemas.microsoft.com/office/drawing/2014/main" id="{00000000-0008-0000-0200-00006D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26" name="PoljeZBesedilom 2">
          <a:extLst>
            <a:ext uri="{FF2B5EF4-FFF2-40B4-BE49-F238E27FC236}">
              <a16:creationId xmlns:a16="http://schemas.microsoft.com/office/drawing/2014/main" id="{00000000-0008-0000-0200-00006E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27" name="PoljeZBesedilom 2">
          <a:extLst>
            <a:ext uri="{FF2B5EF4-FFF2-40B4-BE49-F238E27FC236}">
              <a16:creationId xmlns:a16="http://schemas.microsoft.com/office/drawing/2014/main" id="{00000000-0008-0000-0200-00006F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28" name="PoljeZBesedilom 2">
          <a:extLst>
            <a:ext uri="{FF2B5EF4-FFF2-40B4-BE49-F238E27FC236}">
              <a16:creationId xmlns:a16="http://schemas.microsoft.com/office/drawing/2014/main" id="{00000000-0008-0000-0200-000070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29" name="PoljeZBesedilom 2928">
          <a:extLst>
            <a:ext uri="{FF2B5EF4-FFF2-40B4-BE49-F238E27FC236}">
              <a16:creationId xmlns:a16="http://schemas.microsoft.com/office/drawing/2014/main" id="{00000000-0008-0000-0200-000071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30" name="PoljeZBesedilom 2">
          <a:extLst>
            <a:ext uri="{FF2B5EF4-FFF2-40B4-BE49-F238E27FC236}">
              <a16:creationId xmlns:a16="http://schemas.microsoft.com/office/drawing/2014/main" id="{00000000-0008-0000-0200-000072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31" name="PoljeZBesedilom 2">
          <a:extLst>
            <a:ext uri="{FF2B5EF4-FFF2-40B4-BE49-F238E27FC236}">
              <a16:creationId xmlns:a16="http://schemas.microsoft.com/office/drawing/2014/main" id="{00000000-0008-0000-0200-000073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32" name="PoljeZBesedilom 2">
          <a:extLst>
            <a:ext uri="{FF2B5EF4-FFF2-40B4-BE49-F238E27FC236}">
              <a16:creationId xmlns:a16="http://schemas.microsoft.com/office/drawing/2014/main" id="{00000000-0008-0000-0200-000074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33" name="PoljeZBesedilom 2">
          <a:extLst>
            <a:ext uri="{FF2B5EF4-FFF2-40B4-BE49-F238E27FC236}">
              <a16:creationId xmlns:a16="http://schemas.microsoft.com/office/drawing/2014/main" id="{00000000-0008-0000-0200-000075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34" name="PoljeZBesedilom 2">
          <a:extLst>
            <a:ext uri="{FF2B5EF4-FFF2-40B4-BE49-F238E27FC236}">
              <a16:creationId xmlns:a16="http://schemas.microsoft.com/office/drawing/2014/main" id="{00000000-0008-0000-0200-000076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35" name="PoljeZBesedilom 2934">
          <a:extLst>
            <a:ext uri="{FF2B5EF4-FFF2-40B4-BE49-F238E27FC236}">
              <a16:creationId xmlns:a16="http://schemas.microsoft.com/office/drawing/2014/main" id="{00000000-0008-0000-0200-000077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36" name="PoljeZBesedilom 2">
          <a:extLst>
            <a:ext uri="{FF2B5EF4-FFF2-40B4-BE49-F238E27FC236}">
              <a16:creationId xmlns:a16="http://schemas.microsoft.com/office/drawing/2014/main" id="{00000000-0008-0000-0200-000078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37" name="PoljeZBesedilom 2">
          <a:extLst>
            <a:ext uri="{FF2B5EF4-FFF2-40B4-BE49-F238E27FC236}">
              <a16:creationId xmlns:a16="http://schemas.microsoft.com/office/drawing/2014/main" id="{00000000-0008-0000-0200-000079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38" name="PoljeZBesedilom 2">
          <a:extLst>
            <a:ext uri="{FF2B5EF4-FFF2-40B4-BE49-F238E27FC236}">
              <a16:creationId xmlns:a16="http://schemas.microsoft.com/office/drawing/2014/main" id="{00000000-0008-0000-0200-00007A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39" name="PoljeZBesedilom 2">
          <a:extLst>
            <a:ext uri="{FF2B5EF4-FFF2-40B4-BE49-F238E27FC236}">
              <a16:creationId xmlns:a16="http://schemas.microsoft.com/office/drawing/2014/main" id="{00000000-0008-0000-0200-00007B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778</xdr:row>
      <xdr:rowOff>0</xdr:rowOff>
    </xdr:from>
    <xdr:ext cx="184731" cy="274009"/>
    <xdr:sp macro="" textlink="">
      <xdr:nvSpPr>
        <xdr:cNvPr id="2940" name="PoljeZBesedilom 2939">
          <a:extLst>
            <a:ext uri="{FF2B5EF4-FFF2-40B4-BE49-F238E27FC236}">
              <a16:creationId xmlns:a16="http://schemas.microsoft.com/office/drawing/2014/main" id="{00000000-0008-0000-0200-00007C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778</xdr:row>
      <xdr:rowOff>0</xdr:rowOff>
    </xdr:from>
    <xdr:ext cx="184731" cy="274009"/>
    <xdr:sp macro="" textlink="">
      <xdr:nvSpPr>
        <xdr:cNvPr id="2941" name="PoljeZBesedilom 2">
          <a:extLst>
            <a:ext uri="{FF2B5EF4-FFF2-40B4-BE49-F238E27FC236}">
              <a16:creationId xmlns:a16="http://schemas.microsoft.com/office/drawing/2014/main" id="{00000000-0008-0000-0200-00007D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778</xdr:row>
      <xdr:rowOff>0</xdr:rowOff>
    </xdr:from>
    <xdr:ext cx="184731" cy="274009"/>
    <xdr:sp macro="" textlink="">
      <xdr:nvSpPr>
        <xdr:cNvPr id="2942" name="PoljeZBesedilom 2">
          <a:extLst>
            <a:ext uri="{FF2B5EF4-FFF2-40B4-BE49-F238E27FC236}">
              <a16:creationId xmlns:a16="http://schemas.microsoft.com/office/drawing/2014/main" id="{00000000-0008-0000-0200-00007E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778</xdr:row>
      <xdr:rowOff>0</xdr:rowOff>
    </xdr:from>
    <xdr:ext cx="184731" cy="274009"/>
    <xdr:sp macro="" textlink="">
      <xdr:nvSpPr>
        <xdr:cNvPr id="2943" name="PoljeZBesedilom 2">
          <a:extLst>
            <a:ext uri="{FF2B5EF4-FFF2-40B4-BE49-F238E27FC236}">
              <a16:creationId xmlns:a16="http://schemas.microsoft.com/office/drawing/2014/main" id="{00000000-0008-0000-0200-00007F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778</xdr:row>
      <xdr:rowOff>0</xdr:rowOff>
    </xdr:from>
    <xdr:ext cx="184731" cy="274009"/>
    <xdr:sp macro="" textlink="">
      <xdr:nvSpPr>
        <xdr:cNvPr id="2944" name="PoljeZBesedilom 2">
          <a:extLst>
            <a:ext uri="{FF2B5EF4-FFF2-40B4-BE49-F238E27FC236}">
              <a16:creationId xmlns:a16="http://schemas.microsoft.com/office/drawing/2014/main" id="{00000000-0008-0000-0200-000080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45" name="PoljeZBesedilom 2">
          <a:extLst>
            <a:ext uri="{FF2B5EF4-FFF2-40B4-BE49-F238E27FC236}">
              <a16:creationId xmlns:a16="http://schemas.microsoft.com/office/drawing/2014/main" id="{00000000-0008-0000-0200-000081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46" name="PoljeZBesedilom 2945">
          <a:extLst>
            <a:ext uri="{FF2B5EF4-FFF2-40B4-BE49-F238E27FC236}">
              <a16:creationId xmlns:a16="http://schemas.microsoft.com/office/drawing/2014/main" id="{00000000-0008-0000-0200-000082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47" name="PoljeZBesedilom 2">
          <a:extLst>
            <a:ext uri="{FF2B5EF4-FFF2-40B4-BE49-F238E27FC236}">
              <a16:creationId xmlns:a16="http://schemas.microsoft.com/office/drawing/2014/main" id="{00000000-0008-0000-0200-000083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48" name="PoljeZBesedilom 2">
          <a:extLst>
            <a:ext uri="{FF2B5EF4-FFF2-40B4-BE49-F238E27FC236}">
              <a16:creationId xmlns:a16="http://schemas.microsoft.com/office/drawing/2014/main" id="{00000000-0008-0000-0200-000084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49" name="PoljeZBesedilom 2">
          <a:extLst>
            <a:ext uri="{FF2B5EF4-FFF2-40B4-BE49-F238E27FC236}">
              <a16:creationId xmlns:a16="http://schemas.microsoft.com/office/drawing/2014/main" id="{00000000-0008-0000-0200-000085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769</xdr:row>
      <xdr:rowOff>0</xdr:rowOff>
    </xdr:from>
    <xdr:ext cx="184731" cy="264560"/>
    <xdr:sp macro="" textlink="">
      <xdr:nvSpPr>
        <xdr:cNvPr id="2950" name="PoljeZBesedilom 2">
          <a:extLst>
            <a:ext uri="{FF2B5EF4-FFF2-40B4-BE49-F238E27FC236}">
              <a16:creationId xmlns:a16="http://schemas.microsoft.com/office/drawing/2014/main" id="{00000000-0008-0000-0200-0000860B0000}"/>
            </a:ext>
          </a:extLst>
        </xdr:cNvPr>
        <xdr:cNvSpPr txBox="1"/>
      </xdr:nvSpPr>
      <xdr:spPr>
        <a:xfrm>
          <a:off x="759934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51" name="PoljeZBesedilom 2">
          <a:extLst>
            <a:ext uri="{FF2B5EF4-FFF2-40B4-BE49-F238E27FC236}">
              <a16:creationId xmlns:a16="http://schemas.microsoft.com/office/drawing/2014/main" id="{00000000-0008-0000-0200-000087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52" name="PoljeZBesedilom 2951">
          <a:extLst>
            <a:ext uri="{FF2B5EF4-FFF2-40B4-BE49-F238E27FC236}">
              <a16:creationId xmlns:a16="http://schemas.microsoft.com/office/drawing/2014/main" id="{00000000-0008-0000-0200-000088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53" name="PoljeZBesedilom 2">
          <a:extLst>
            <a:ext uri="{FF2B5EF4-FFF2-40B4-BE49-F238E27FC236}">
              <a16:creationId xmlns:a16="http://schemas.microsoft.com/office/drawing/2014/main" id="{00000000-0008-0000-0200-000089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54" name="PoljeZBesedilom 2">
          <a:extLst>
            <a:ext uri="{FF2B5EF4-FFF2-40B4-BE49-F238E27FC236}">
              <a16:creationId xmlns:a16="http://schemas.microsoft.com/office/drawing/2014/main" id="{00000000-0008-0000-0200-00008A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55" name="PoljeZBesedilom 2">
          <a:extLst>
            <a:ext uri="{FF2B5EF4-FFF2-40B4-BE49-F238E27FC236}">
              <a16:creationId xmlns:a16="http://schemas.microsoft.com/office/drawing/2014/main" id="{00000000-0008-0000-0200-00008B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56" name="PoljeZBesedilom 2">
          <a:extLst>
            <a:ext uri="{FF2B5EF4-FFF2-40B4-BE49-F238E27FC236}">
              <a16:creationId xmlns:a16="http://schemas.microsoft.com/office/drawing/2014/main" id="{00000000-0008-0000-0200-00008C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57" name="PoljeZBesedilom 2">
          <a:extLst>
            <a:ext uri="{FF2B5EF4-FFF2-40B4-BE49-F238E27FC236}">
              <a16:creationId xmlns:a16="http://schemas.microsoft.com/office/drawing/2014/main" id="{00000000-0008-0000-0200-00008D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58" name="PoljeZBesedilom 2957">
          <a:extLst>
            <a:ext uri="{FF2B5EF4-FFF2-40B4-BE49-F238E27FC236}">
              <a16:creationId xmlns:a16="http://schemas.microsoft.com/office/drawing/2014/main" id="{00000000-0008-0000-0200-00008E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59" name="PoljeZBesedilom 2">
          <a:extLst>
            <a:ext uri="{FF2B5EF4-FFF2-40B4-BE49-F238E27FC236}">
              <a16:creationId xmlns:a16="http://schemas.microsoft.com/office/drawing/2014/main" id="{00000000-0008-0000-0200-00008F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60" name="PoljeZBesedilom 2">
          <a:extLst>
            <a:ext uri="{FF2B5EF4-FFF2-40B4-BE49-F238E27FC236}">
              <a16:creationId xmlns:a16="http://schemas.microsoft.com/office/drawing/2014/main" id="{00000000-0008-0000-0200-000090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61" name="PoljeZBesedilom 2">
          <a:extLst>
            <a:ext uri="{FF2B5EF4-FFF2-40B4-BE49-F238E27FC236}">
              <a16:creationId xmlns:a16="http://schemas.microsoft.com/office/drawing/2014/main" id="{00000000-0008-0000-0200-000091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776</xdr:row>
      <xdr:rowOff>0</xdr:rowOff>
    </xdr:from>
    <xdr:ext cx="184731" cy="264560"/>
    <xdr:sp macro="" textlink="">
      <xdr:nvSpPr>
        <xdr:cNvPr id="2962" name="PoljeZBesedilom 2">
          <a:extLst>
            <a:ext uri="{FF2B5EF4-FFF2-40B4-BE49-F238E27FC236}">
              <a16:creationId xmlns:a16="http://schemas.microsoft.com/office/drawing/2014/main" id="{00000000-0008-0000-0200-0000920B0000}"/>
            </a:ext>
          </a:extLst>
        </xdr:cNvPr>
        <xdr:cNvSpPr txBox="1"/>
      </xdr:nvSpPr>
      <xdr:spPr>
        <a:xfrm>
          <a:off x="760315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63" name="PoljeZBesedilom 2">
          <a:extLst>
            <a:ext uri="{FF2B5EF4-FFF2-40B4-BE49-F238E27FC236}">
              <a16:creationId xmlns:a16="http://schemas.microsoft.com/office/drawing/2014/main" id="{00000000-0008-0000-0200-000093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64" name="PoljeZBesedilom 2963">
          <a:extLst>
            <a:ext uri="{FF2B5EF4-FFF2-40B4-BE49-F238E27FC236}">
              <a16:creationId xmlns:a16="http://schemas.microsoft.com/office/drawing/2014/main" id="{00000000-0008-0000-0200-000094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65" name="PoljeZBesedilom 2">
          <a:extLst>
            <a:ext uri="{FF2B5EF4-FFF2-40B4-BE49-F238E27FC236}">
              <a16:creationId xmlns:a16="http://schemas.microsoft.com/office/drawing/2014/main" id="{00000000-0008-0000-0200-000095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66" name="PoljeZBesedilom 2">
          <a:extLst>
            <a:ext uri="{FF2B5EF4-FFF2-40B4-BE49-F238E27FC236}">
              <a16:creationId xmlns:a16="http://schemas.microsoft.com/office/drawing/2014/main" id="{00000000-0008-0000-0200-000096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67" name="PoljeZBesedilom 2">
          <a:extLst>
            <a:ext uri="{FF2B5EF4-FFF2-40B4-BE49-F238E27FC236}">
              <a16:creationId xmlns:a16="http://schemas.microsoft.com/office/drawing/2014/main" id="{00000000-0008-0000-0200-000097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776</xdr:row>
      <xdr:rowOff>0</xdr:rowOff>
    </xdr:from>
    <xdr:ext cx="184731" cy="264560"/>
    <xdr:sp macro="" textlink="">
      <xdr:nvSpPr>
        <xdr:cNvPr id="2968" name="PoljeZBesedilom 2">
          <a:extLst>
            <a:ext uri="{FF2B5EF4-FFF2-40B4-BE49-F238E27FC236}">
              <a16:creationId xmlns:a16="http://schemas.microsoft.com/office/drawing/2014/main" id="{00000000-0008-0000-0200-000098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69" name="PoljeZBesedilom 2">
          <a:extLst>
            <a:ext uri="{FF2B5EF4-FFF2-40B4-BE49-F238E27FC236}">
              <a16:creationId xmlns:a16="http://schemas.microsoft.com/office/drawing/2014/main" id="{00000000-0008-0000-0200-000099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70" name="PoljeZBesedilom 2969">
          <a:extLst>
            <a:ext uri="{FF2B5EF4-FFF2-40B4-BE49-F238E27FC236}">
              <a16:creationId xmlns:a16="http://schemas.microsoft.com/office/drawing/2014/main" id="{00000000-0008-0000-0200-00009A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71" name="PoljeZBesedilom 2">
          <a:extLst>
            <a:ext uri="{FF2B5EF4-FFF2-40B4-BE49-F238E27FC236}">
              <a16:creationId xmlns:a16="http://schemas.microsoft.com/office/drawing/2014/main" id="{00000000-0008-0000-0200-00009B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72" name="PoljeZBesedilom 2">
          <a:extLst>
            <a:ext uri="{FF2B5EF4-FFF2-40B4-BE49-F238E27FC236}">
              <a16:creationId xmlns:a16="http://schemas.microsoft.com/office/drawing/2014/main" id="{00000000-0008-0000-0200-00009C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73" name="PoljeZBesedilom 2">
          <a:extLst>
            <a:ext uri="{FF2B5EF4-FFF2-40B4-BE49-F238E27FC236}">
              <a16:creationId xmlns:a16="http://schemas.microsoft.com/office/drawing/2014/main" id="{00000000-0008-0000-0200-00009D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777</xdr:row>
      <xdr:rowOff>0</xdr:rowOff>
    </xdr:from>
    <xdr:ext cx="184731" cy="264560"/>
    <xdr:sp macro="" textlink="">
      <xdr:nvSpPr>
        <xdr:cNvPr id="2974" name="PoljeZBesedilom 2">
          <a:extLst>
            <a:ext uri="{FF2B5EF4-FFF2-40B4-BE49-F238E27FC236}">
              <a16:creationId xmlns:a16="http://schemas.microsoft.com/office/drawing/2014/main" id="{00000000-0008-0000-0200-00009E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778</xdr:row>
      <xdr:rowOff>0</xdr:rowOff>
    </xdr:from>
    <xdr:ext cx="184731" cy="274009"/>
    <xdr:sp macro="" textlink="">
      <xdr:nvSpPr>
        <xdr:cNvPr id="2975" name="PoljeZBesedilom 2974">
          <a:extLst>
            <a:ext uri="{FF2B5EF4-FFF2-40B4-BE49-F238E27FC236}">
              <a16:creationId xmlns:a16="http://schemas.microsoft.com/office/drawing/2014/main" id="{00000000-0008-0000-0200-00009F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778</xdr:row>
      <xdr:rowOff>0</xdr:rowOff>
    </xdr:from>
    <xdr:ext cx="184731" cy="274009"/>
    <xdr:sp macro="" textlink="">
      <xdr:nvSpPr>
        <xdr:cNvPr id="2976" name="PoljeZBesedilom 2">
          <a:extLst>
            <a:ext uri="{FF2B5EF4-FFF2-40B4-BE49-F238E27FC236}">
              <a16:creationId xmlns:a16="http://schemas.microsoft.com/office/drawing/2014/main" id="{00000000-0008-0000-0200-0000A0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778</xdr:row>
      <xdr:rowOff>0</xdr:rowOff>
    </xdr:from>
    <xdr:ext cx="184731" cy="274009"/>
    <xdr:sp macro="" textlink="">
      <xdr:nvSpPr>
        <xdr:cNvPr id="2977" name="PoljeZBesedilom 2">
          <a:extLst>
            <a:ext uri="{FF2B5EF4-FFF2-40B4-BE49-F238E27FC236}">
              <a16:creationId xmlns:a16="http://schemas.microsoft.com/office/drawing/2014/main" id="{00000000-0008-0000-0200-0000A1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778</xdr:row>
      <xdr:rowOff>0</xdr:rowOff>
    </xdr:from>
    <xdr:ext cx="184731" cy="274009"/>
    <xdr:sp macro="" textlink="">
      <xdr:nvSpPr>
        <xdr:cNvPr id="2978" name="PoljeZBesedilom 2">
          <a:extLst>
            <a:ext uri="{FF2B5EF4-FFF2-40B4-BE49-F238E27FC236}">
              <a16:creationId xmlns:a16="http://schemas.microsoft.com/office/drawing/2014/main" id="{00000000-0008-0000-0200-0000A2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778</xdr:row>
      <xdr:rowOff>0</xdr:rowOff>
    </xdr:from>
    <xdr:ext cx="184731" cy="274009"/>
    <xdr:sp macro="" textlink="">
      <xdr:nvSpPr>
        <xdr:cNvPr id="2979" name="PoljeZBesedilom 2">
          <a:extLst>
            <a:ext uri="{FF2B5EF4-FFF2-40B4-BE49-F238E27FC236}">
              <a16:creationId xmlns:a16="http://schemas.microsoft.com/office/drawing/2014/main" id="{00000000-0008-0000-0200-0000A3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80" name="PoljeZBesedilom 2">
          <a:extLst>
            <a:ext uri="{FF2B5EF4-FFF2-40B4-BE49-F238E27FC236}">
              <a16:creationId xmlns:a16="http://schemas.microsoft.com/office/drawing/2014/main" id="{00000000-0008-0000-0200-0000A4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81" name="PoljeZBesedilom 2980">
          <a:extLst>
            <a:ext uri="{FF2B5EF4-FFF2-40B4-BE49-F238E27FC236}">
              <a16:creationId xmlns:a16="http://schemas.microsoft.com/office/drawing/2014/main" id="{00000000-0008-0000-0200-0000A5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82" name="PoljeZBesedilom 2">
          <a:extLst>
            <a:ext uri="{FF2B5EF4-FFF2-40B4-BE49-F238E27FC236}">
              <a16:creationId xmlns:a16="http://schemas.microsoft.com/office/drawing/2014/main" id="{00000000-0008-0000-0200-0000A6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83" name="PoljeZBesedilom 2">
          <a:extLst>
            <a:ext uri="{FF2B5EF4-FFF2-40B4-BE49-F238E27FC236}">
              <a16:creationId xmlns:a16="http://schemas.microsoft.com/office/drawing/2014/main" id="{00000000-0008-0000-0200-0000A7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84" name="PoljeZBesedilom 2">
          <a:extLst>
            <a:ext uri="{FF2B5EF4-FFF2-40B4-BE49-F238E27FC236}">
              <a16:creationId xmlns:a16="http://schemas.microsoft.com/office/drawing/2014/main" id="{00000000-0008-0000-0200-0000A8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85" name="PoljeZBesedilom 2">
          <a:extLst>
            <a:ext uri="{FF2B5EF4-FFF2-40B4-BE49-F238E27FC236}">
              <a16:creationId xmlns:a16="http://schemas.microsoft.com/office/drawing/2014/main" id="{00000000-0008-0000-0200-0000A9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86" name="PoljeZBesedilom 2">
          <a:extLst>
            <a:ext uri="{FF2B5EF4-FFF2-40B4-BE49-F238E27FC236}">
              <a16:creationId xmlns:a16="http://schemas.microsoft.com/office/drawing/2014/main" id="{00000000-0008-0000-0200-0000AA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87" name="PoljeZBesedilom 2986">
          <a:extLst>
            <a:ext uri="{FF2B5EF4-FFF2-40B4-BE49-F238E27FC236}">
              <a16:creationId xmlns:a16="http://schemas.microsoft.com/office/drawing/2014/main" id="{00000000-0008-0000-0200-0000AB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88" name="PoljeZBesedilom 2">
          <a:extLst>
            <a:ext uri="{FF2B5EF4-FFF2-40B4-BE49-F238E27FC236}">
              <a16:creationId xmlns:a16="http://schemas.microsoft.com/office/drawing/2014/main" id="{00000000-0008-0000-0200-0000AC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89" name="PoljeZBesedilom 2">
          <a:extLst>
            <a:ext uri="{FF2B5EF4-FFF2-40B4-BE49-F238E27FC236}">
              <a16:creationId xmlns:a16="http://schemas.microsoft.com/office/drawing/2014/main" id="{00000000-0008-0000-0200-0000AD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90" name="PoljeZBesedilom 2">
          <a:extLst>
            <a:ext uri="{FF2B5EF4-FFF2-40B4-BE49-F238E27FC236}">
              <a16:creationId xmlns:a16="http://schemas.microsoft.com/office/drawing/2014/main" id="{00000000-0008-0000-0200-0000AE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91" name="PoljeZBesedilom 2">
          <a:extLst>
            <a:ext uri="{FF2B5EF4-FFF2-40B4-BE49-F238E27FC236}">
              <a16:creationId xmlns:a16="http://schemas.microsoft.com/office/drawing/2014/main" id="{00000000-0008-0000-0200-0000AF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92" name="PoljeZBesedilom 2">
          <a:extLst>
            <a:ext uri="{FF2B5EF4-FFF2-40B4-BE49-F238E27FC236}">
              <a16:creationId xmlns:a16="http://schemas.microsoft.com/office/drawing/2014/main" id="{00000000-0008-0000-0200-0000B0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93" name="PoljeZBesedilom 2992">
          <a:extLst>
            <a:ext uri="{FF2B5EF4-FFF2-40B4-BE49-F238E27FC236}">
              <a16:creationId xmlns:a16="http://schemas.microsoft.com/office/drawing/2014/main" id="{00000000-0008-0000-0200-0000B1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94" name="PoljeZBesedilom 2">
          <a:extLst>
            <a:ext uri="{FF2B5EF4-FFF2-40B4-BE49-F238E27FC236}">
              <a16:creationId xmlns:a16="http://schemas.microsoft.com/office/drawing/2014/main" id="{00000000-0008-0000-0200-0000B2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95" name="PoljeZBesedilom 2">
          <a:extLst>
            <a:ext uri="{FF2B5EF4-FFF2-40B4-BE49-F238E27FC236}">
              <a16:creationId xmlns:a16="http://schemas.microsoft.com/office/drawing/2014/main" id="{00000000-0008-0000-0200-0000B3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96" name="PoljeZBesedilom 2">
          <a:extLst>
            <a:ext uri="{FF2B5EF4-FFF2-40B4-BE49-F238E27FC236}">
              <a16:creationId xmlns:a16="http://schemas.microsoft.com/office/drawing/2014/main" id="{00000000-0008-0000-0200-0000B4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97" name="PoljeZBesedilom 2">
          <a:extLst>
            <a:ext uri="{FF2B5EF4-FFF2-40B4-BE49-F238E27FC236}">
              <a16:creationId xmlns:a16="http://schemas.microsoft.com/office/drawing/2014/main" id="{00000000-0008-0000-0200-0000B5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98" name="PoljeZBesedilom 2">
          <a:extLst>
            <a:ext uri="{FF2B5EF4-FFF2-40B4-BE49-F238E27FC236}">
              <a16:creationId xmlns:a16="http://schemas.microsoft.com/office/drawing/2014/main" id="{00000000-0008-0000-0200-0000B6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2999" name="PoljeZBesedilom 2998">
          <a:extLst>
            <a:ext uri="{FF2B5EF4-FFF2-40B4-BE49-F238E27FC236}">
              <a16:creationId xmlns:a16="http://schemas.microsoft.com/office/drawing/2014/main" id="{00000000-0008-0000-0200-0000B7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3000" name="PoljeZBesedilom 2">
          <a:extLst>
            <a:ext uri="{FF2B5EF4-FFF2-40B4-BE49-F238E27FC236}">
              <a16:creationId xmlns:a16="http://schemas.microsoft.com/office/drawing/2014/main" id="{00000000-0008-0000-0200-0000B8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3001" name="PoljeZBesedilom 2">
          <a:extLst>
            <a:ext uri="{FF2B5EF4-FFF2-40B4-BE49-F238E27FC236}">
              <a16:creationId xmlns:a16="http://schemas.microsoft.com/office/drawing/2014/main" id="{00000000-0008-0000-0200-0000B9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3002" name="PoljeZBesedilom 2">
          <a:extLst>
            <a:ext uri="{FF2B5EF4-FFF2-40B4-BE49-F238E27FC236}">
              <a16:creationId xmlns:a16="http://schemas.microsoft.com/office/drawing/2014/main" id="{00000000-0008-0000-0200-0000BA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779</xdr:row>
      <xdr:rowOff>0</xdr:rowOff>
    </xdr:from>
    <xdr:ext cx="184731" cy="264560"/>
    <xdr:sp macro="" textlink="">
      <xdr:nvSpPr>
        <xdr:cNvPr id="3003" name="PoljeZBesedilom 2">
          <a:extLst>
            <a:ext uri="{FF2B5EF4-FFF2-40B4-BE49-F238E27FC236}">
              <a16:creationId xmlns:a16="http://schemas.microsoft.com/office/drawing/2014/main" id="{00000000-0008-0000-0200-0000BB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04" name="PoljeZBesedilom 2">
          <a:extLst>
            <a:ext uri="{FF2B5EF4-FFF2-40B4-BE49-F238E27FC236}">
              <a16:creationId xmlns:a16="http://schemas.microsoft.com/office/drawing/2014/main" id="{00000000-0008-0000-0200-0000BC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05" name="PoljeZBesedilom 3004">
          <a:extLst>
            <a:ext uri="{FF2B5EF4-FFF2-40B4-BE49-F238E27FC236}">
              <a16:creationId xmlns:a16="http://schemas.microsoft.com/office/drawing/2014/main" id="{00000000-0008-0000-0200-0000BD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06" name="PoljeZBesedilom 2">
          <a:extLst>
            <a:ext uri="{FF2B5EF4-FFF2-40B4-BE49-F238E27FC236}">
              <a16:creationId xmlns:a16="http://schemas.microsoft.com/office/drawing/2014/main" id="{00000000-0008-0000-0200-0000BE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07" name="PoljeZBesedilom 2">
          <a:extLst>
            <a:ext uri="{FF2B5EF4-FFF2-40B4-BE49-F238E27FC236}">
              <a16:creationId xmlns:a16="http://schemas.microsoft.com/office/drawing/2014/main" id="{00000000-0008-0000-0200-0000BF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08" name="PoljeZBesedilom 2">
          <a:extLst>
            <a:ext uri="{FF2B5EF4-FFF2-40B4-BE49-F238E27FC236}">
              <a16:creationId xmlns:a16="http://schemas.microsoft.com/office/drawing/2014/main" id="{00000000-0008-0000-0200-0000C0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09" name="PoljeZBesedilom 2">
          <a:extLst>
            <a:ext uri="{FF2B5EF4-FFF2-40B4-BE49-F238E27FC236}">
              <a16:creationId xmlns:a16="http://schemas.microsoft.com/office/drawing/2014/main" id="{00000000-0008-0000-0200-0000C1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10" name="PoljeZBesedilom 2">
          <a:extLst>
            <a:ext uri="{FF2B5EF4-FFF2-40B4-BE49-F238E27FC236}">
              <a16:creationId xmlns:a16="http://schemas.microsoft.com/office/drawing/2014/main" id="{00000000-0008-0000-0200-0000C2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11" name="PoljeZBesedilom 3010">
          <a:extLst>
            <a:ext uri="{FF2B5EF4-FFF2-40B4-BE49-F238E27FC236}">
              <a16:creationId xmlns:a16="http://schemas.microsoft.com/office/drawing/2014/main" id="{00000000-0008-0000-0200-0000C3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12" name="PoljeZBesedilom 2">
          <a:extLst>
            <a:ext uri="{FF2B5EF4-FFF2-40B4-BE49-F238E27FC236}">
              <a16:creationId xmlns:a16="http://schemas.microsoft.com/office/drawing/2014/main" id="{00000000-0008-0000-0200-0000C4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13" name="PoljeZBesedilom 2">
          <a:extLst>
            <a:ext uri="{FF2B5EF4-FFF2-40B4-BE49-F238E27FC236}">
              <a16:creationId xmlns:a16="http://schemas.microsoft.com/office/drawing/2014/main" id="{00000000-0008-0000-0200-0000C5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14" name="PoljeZBesedilom 2">
          <a:extLst>
            <a:ext uri="{FF2B5EF4-FFF2-40B4-BE49-F238E27FC236}">
              <a16:creationId xmlns:a16="http://schemas.microsoft.com/office/drawing/2014/main" id="{00000000-0008-0000-0200-0000C6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15" name="PoljeZBesedilom 2">
          <a:extLst>
            <a:ext uri="{FF2B5EF4-FFF2-40B4-BE49-F238E27FC236}">
              <a16:creationId xmlns:a16="http://schemas.microsoft.com/office/drawing/2014/main" id="{00000000-0008-0000-0200-0000C7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16" name="PoljeZBesedilom 2">
          <a:extLst>
            <a:ext uri="{FF2B5EF4-FFF2-40B4-BE49-F238E27FC236}">
              <a16:creationId xmlns:a16="http://schemas.microsoft.com/office/drawing/2014/main" id="{00000000-0008-0000-0200-0000C8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17" name="PoljeZBesedilom 3016">
          <a:extLst>
            <a:ext uri="{FF2B5EF4-FFF2-40B4-BE49-F238E27FC236}">
              <a16:creationId xmlns:a16="http://schemas.microsoft.com/office/drawing/2014/main" id="{00000000-0008-0000-0200-0000C9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18" name="PoljeZBesedilom 2">
          <a:extLst>
            <a:ext uri="{FF2B5EF4-FFF2-40B4-BE49-F238E27FC236}">
              <a16:creationId xmlns:a16="http://schemas.microsoft.com/office/drawing/2014/main" id="{00000000-0008-0000-0200-0000CA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19" name="PoljeZBesedilom 2">
          <a:extLst>
            <a:ext uri="{FF2B5EF4-FFF2-40B4-BE49-F238E27FC236}">
              <a16:creationId xmlns:a16="http://schemas.microsoft.com/office/drawing/2014/main" id="{00000000-0008-0000-0200-0000CB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20" name="PoljeZBesedilom 2">
          <a:extLst>
            <a:ext uri="{FF2B5EF4-FFF2-40B4-BE49-F238E27FC236}">
              <a16:creationId xmlns:a16="http://schemas.microsoft.com/office/drawing/2014/main" id="{00000000-0008-0000-0200-0000CC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21" name="PoljeZBesedilom 2">
          <a:extLst>
            <a:ext uri="{FF2B5EF4-FFF2-40B4-BE49-F238E27FC236}">
              <a16:creationId xmlns:a16="http://schemas.microsoft.com/office/drawing/2014/main" id="{00000000-0008-0000-0200-0000CD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22" name="PoljeZBesedilom 2">
          <a:extLst>
            <a:ext uri="{FF2B5EF4-FFF2-40B4-BE49-F238E27FC236}">
              <a16:creationId xmlns:a16="http://schemas.microsoft.com/office/drawing/2014/main" id="{00000000-0008-0000-0200-0000CE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23" name="PoljeZBesedilom 3022">
          <a:extLst>
            <a:ext uri="{FF2B5EF4-FFF2-40B4-BE49-F238E27FC236}">
              <a16:creationId xmlns:a16="http://schemas.microsoft.com/office/drawing/2014/main" id="{00000000-0008-0000-0200-0000CF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24" name="PoljeZBesedilom 2">
          <a:extLst>
            <a:ext uri="{FF2B5EF4-FFF2-40B4-BE49-F238E27FC236}">
              <a16:creationId xmlns:a16="http://schemas.microsoft.com/office/drawing/2014/main" id="{00000000-0008-0000-0200-0000D0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25" name="PoljeZBesedilom 2">
          <a:extLst>
            <a:ext uri="{FF2B5EF4-FFF2-40B4-BE49-F238E27FC236}">
              <a16:creationId xmlns:a16="http://schemas.microsoft.com/office/drawing/2014/main" id="{00000000-0008-0000-0200-0000D1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26" name="PoljeZBesedilom 2">
          <a:extLst>
            <a:ext uri="{FF2B5EF4-FFF2-40B4-BE49-F238E27FC236}">
              <a16:creationId xmlns:a16="http://schemas.microsoft.com/office/drawing/2014/main" id="{00000000-0008-0000-0200-0000D2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27" name="PoljeZBesedilom 2">
          <a:extLst>
            <a:ext uri="{FF2B5EF4-FFF2-40B4-BE49-F238E27FC236}">
              <a16:creationId xmlns:a16="http://schemas.microsoft.com/office/drawing/2014/main" id="{00000000-0008-0000-0200-0000D3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28" name="PoljeZBesedilom 2">
          <a:extLst>
            <a:ext uri="{FF2B5EF4-FFF2-40B4-BE49-F238E27FC236}">
              <a16:creationId xmlns:a16="http://schemas.microsoft.com/office/drawing/2014/main" id="{00000000-0008-0000-0200-0000D4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29" name="PoljeZBesedilom 3028">
          <a:extLst>
            <a:ext uri="{FF2B5EF4-FFF2-40B4-BE49-F238E27FC236}">
              <a16:creationId xmlns:a16="http://schemas.microsoft.com/office/drawing/2014/main" id="{00000000-0008-0000-0200-0000D5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30" name="PoljeZBesedilom 2">
          <a:extLst>
            <a:ext uri="{FF2B5EF4-FFF2-40B4-BE49-F238E27FC236}">
              <a16:creationId xmlns:a16="http://schemas.microsoft.com/office/drawing/2014/main" id="{00000000-0008-0000-0200-0000D6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31" name="PoljeZBesedilom 2">
          <a:extLst>
            <a:ext uri="{FF2B5EF4-FFF2-40B4-BE49-F238E27FC236}">
              <a16:creationId xmlns:a16="http://schemas.microsoft.com/office/drawing/2014/main" id="{00000000-0008-0000-0200-0000D7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32" name="PoljeZBesedilom 2">
          <a:extLst>
            <a:ext uri="{FF2B5EF4-FFF2-40B4-BE49-F238E27FC236}">
              <a16:creationId xmlns:a16="http://schemas.microsoft.com/office/drawing/2014/main" id="{00000000-0008-0000-0200-0000D8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782</xdr:row>
      <xdr:rowOff>0</xdr:rowOff>
    </xdr:from>
    <xdr:ext cx="184731" cy="264560"/>
    <xdr:sp macro="" textlink="">
      <xdr:nvSpPr>
        <xdr:cNvPr id="3033" name="PoljeZBesedilom 2">
          <a:extLst>
            <a:ext uri="{FF2B5EF4-FFF2-40B4-BE49-F238E27FC236}">
              <a16:creationId xmlns:a16="http://schemas.microsoft.com/office/drawing/2014/main" id="{00000000-0008-0000-0200-0000D90B0000}"/>
            </a:ext>
          </a:extLst>
        </xdr:cNvPr>
        <xdr:cNvSpPr txBox="1"/>
      </xdr:nvSpPr>
      <xdr:spPr>
        <a:xfrm>
          <a:off x="7606962"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34" name="PoljeZBesedilom 2">
          <a:extLst>
            <a:ext uri="{FF2B5EF4-FFF2-40B4-BE49-F238E27FC236}">
              <a16:creationId xmlns:a16="http://schemas.microsoft.com/office/drawing/2014/main" id="{00000000-0008-0000-0200-0000DA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35" name="PoljeZBesedilom 3034">
          <a:extLst>
            <a:ext uri="{FF2B5EF4-FFF2-40B4-BE49-F238E27FC236}">
              <a16:creationId xmlns:a16="http://schemas.microsoft.com/office/drawing/2014/main" id="{00000000-0008-0000-0200-0000DB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36" name="PoljeZBesedilom 2">
          <a:extLst>
            <a:ext uri="{FF2B5EF4-FFF2-40B4-BE49-F238E27FC236}">
              <a16:creationId xmlns:a16="http://schemas.microsoft.com/office/drawing/2014/main" id="{00000000-0008-0000-0200-0000DC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37" name="PoljeZBesedilom 2">
          <a:extLst>
            <a:ext uri="{FF2B5EF4-FFF2-40B4-BE49-F238E27FC236}">
              <a16:creationId xmlns:a16="http://schemas.microsoft.com/office/drawing/2014/main" id="{00000000-0008-0000-0200-0000DD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38" name="PoljeZBesedilom 2">
          <a:extLst>
            <a:ext uri="{FF2B5EF4-FFF2-40B4-BE49-F238E27FC236}">
              <a16:creationId xmlns:a16="http://schemas.microsoft.com/office/drawing/2014/main" id="{00000000-0008-0000-0200-0000DE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783</xdr:row>
      <xdr:rowOff>0</xdr:rowOff>
    </xdr:from>
    <xdr:ext cx="184731" cy="264560"/>
    <xdr:sp macro="" textlink="">
      <xdr:nvSpPr>
        <xdr:cNvPr id="3039" name="PoljeZBesedilom 2">
          <a:extLst>
            <a:ext uri="{FF2B5EF4-FFF2-40B4-BE49-F238E27FC236}">
              <a16:creationId xmlns:a16="http://schemas.microsoft.com/office/drawing/2014/main" id="{00000000-0008-0000-0200-0000DF0B0000}"/>
            </a:ext>
          </a:extLst>
        </xdr:cNvPr>
        <xdr:cNvSpPr txBox="1"/>
      </xdr:nvSpPr>
      <xdr:spPr>
        <a:xfrm>
          <a:off x="760505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40" name="PoljeZBesedilom 2">
          <a:extLst>
            <a:ext uri="{FF2B5EF4-FFF2-40B4-BE49-F238E27FC236}">
              <a16:creationId xmlns:a16="http://schemas.microsoft.com/office/drawing/2014/main" id="{00000000-0008-0000-0200-0000E0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41" name="PoljeZBesedilom 3040">
          <a:extLst>
            <a:ext uri="{FF2B5EF4-FFF2-40B4-BE49-F238E27FC236}">
              <a16:creationId xmlns:a16="http://schemas.microsoft.com/office/drawing/2014/main" id="{00000000-0008-0000-0200-0000E1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42" name="PoljeZBesedilom 2">
          <a:extLst>
            <a:ext uri="{FF2B5EF4-FFF2-40B4-BE49-F238E27FC236}">
              <a16:creationId xmlns:a16="http://schemas.microsoft.com/office/drawing/2014/main" id="{00000000-0008-0000-0200-0000E2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43" name="PoljeZBesedilom 2">
          <a:extLst>
            <a:ext uri="{FF2B5EF4-FFF2-40B4-BE49-F238E27FC236}">
              <a16:creationId xmlns:a16="http://schemas.microsoft.com/office/drawing/2014/main" id="{00000000-0008-0000-0200-0000E3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44" name="PoljeZBesedilom 2">
          <a:extLst>
            <a:ext uri="{FF2B5EF4-FFF2-40B4-BE49-F238E27FC236}">
              <a16:creationId xmlns:a16="http://schemas.microsoft.com/office/drawing/2014/main" id="{00000000-0008-0000-0200-0000E4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45" name="PoljeZBesedilom 2">
          <a:extLst>
            <a:ext uri="{FF2B5EF4-FFF2-40B4-BE49-F238E27FC236}">
              <a16:creationId xmlns:a16="http://schemas.microsoft.com/office/drawing/2014/main" id="{00000000-0008-0000-0200-0000E5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797</xdr:row>
      <xdr:rowOff>0</xdr:rowOff>
    </xdr:from>
    <xdr:ext cx="184731" cy="274009"/>
    <xdr:sp macro="" textlink="">
      <xdr:nvSpPr>
        <xdr:cNvPr id="3046" name="PoljeZBesedilom 3045">
          <a:extLst>
            <a:ext uri="{FF2B5EF4-FFF2-40B4-BE49-F238E27FC236}">
              <a16:creationId xmlns:a16="http://schemas.microsoft.com/office/drawing/2014/main" id="{00000000-0008-0000-0200-0000E6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797</xdr:row>
      <xdr:rowOff>0</xdr:rowOff>
    </xdr:from>
    <xdr:ext cx="184731" cy="274009"/>
    <xdr:sp macro="" textlink="">
      <xdr:nvSpPr>
        <xdr:cNvPr id="3047" name="PoljeZBesedilom 2">
          <a:extLst>
            <a:ext uri="{FF2B5EF4-FFF2-40B4-BE49-F238E27FC236}">
              <a16:creationId xmlns:a16="http://schemas.microsoft.com/office/drawing/2014/main" id="{00000000-0008-0000-0200-0000E7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797</xdr:row>
      <xdr:rowOff>0</xdr:rowOff>
    </xdr:from>
    <xdr:ext cx="184731" cy="274009"/>
    <xdr:sp macro="" textlink="">
      <xdr:nvSpPr>
        <xdr:cNvPr id="3048" name="PoljeZBesedilom 2">
          <a:extLst>
            <a:ext uri="{FF2B5EF4-FFF2-40B4-BE49-F238E27FC236}">
              <a16:creationId xmlns:a16="http://schemas.microsoft.com/office/drawing/2014/main" id="{00000000-0008-0000-0200-0000E8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797</xdr:row>
      <xdr:rowOff>0</xdr:rowOff>
    </xdr:from>
    <xdr:ext cx="184731" cy="274009"/>
    <xdr:sp macro="" textlink="">
      <xdr:nvSpPr>
        <xdr:cNvPr id="3049" name="PoljeZBesedilom 2">
          <a:extLst>
            <a:ext uri="{FF2B5EF4-FFF2-40B4-BE49-F238E27FC236}">
              <a16:creationId xmlns:a16="http://schemas.microsoft.com/office/drawing/2014/main" id="{00000000-0008-0000-0200-0000E9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797</xdr:row>
      <xdr:rowOff>0</xdr:rowOff>
    </xdr:from>
    <xdr:ext cx="184731" cy="274009"/>
    <xdr:sp macro="" textlink="">
      <xdr:nvSpPr>
        <xdr:cNvPr id="3050" name="PoljeZBesedilom 2">
          <a:extLst>
            <a:ext uri="{FF2B5EF4-FFF2-40B4-BE49-F238E27FC236}">
              <a16:creationId xmlns:a16="http://schemas.microsoft.com/office/drawing/2014/main" id="{00000000-0008-0000-0200-0000EA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51" name="PoljeZBesedilom 2">
          <a:extLst>
            <a:ext uri="{FF2B5EF4-FFF2-40B4-BE49-F238E27FC236}">
              <a16:creationId xmlns:a16="http://schemas.microsoft.com/office/drawing/2014/main" id="{00000000-0008-0000-0200-0000EB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52" name="PoljeZBesedilom 3051">
          <a:extLst>
            <a:ext uri="{FF2B5EF4-FFF2-40B4-BE49-F238E27FC236}">
              <a16:creationId xmlns:a16="http://schemas.microsoft.com/office/drawing/2014/main" id="{00000000-0008-0000-0200-0000EC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53" name="PoljeZBesedilom 2">
          <a:extLst>
            <a:ext uri="{FF2B5EF4-FFF2-40B4-BE49-F238E27FC236}">
              <a16:creationId xmlns:a16="http://schemas.microsoft.com/office/drawing/2014/main" id="{00000000-0008-0000-0200-0000ED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54" name="PoljeZBesedilom 2">
          <a:extLst>
            <a:ext uri="{FF2B5EF4-FFF2-40B4-BE49-F238E27FC236}">
              <a16:creationId xmlns:a16="http://schemas.microsoft.com/office/drawing/2014/main" id="{00000000-0008-0000-0200-0000EE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55" name="PoljeZBesedilom 2">
          <a:extLst>
            <a:ext uri="{FF2B5EF4-FFF2-40B4-BE49-F238E27FC236}">
              <a16:creationId xmlns:a16="http://schemas.microsoft.com/office/drawing/2014/main" id="{00000000-0008-0000-0200-0000EF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796</xdr:row>
      <xdr:rowOff>0</xdr:rowOff>
    </xdr:from>
    <xdr:ext cx="184731" cy="264560"/>
    <xdr:sp macro="" textlink="">
      <xdr:nvSpPr>
        <xdr:cNvPr id="3056" name="PoljeZBesedilom 2">
          <a:extLst>
            <a:ext uri="{FF2B5EF4-FFF2-40B4-BE49-F238E27FC236}">
              <a16:creationId xmlns:a16="http://schemas.microsoft.com/office/drawing/2014/main" id="{00000000-0008-0000-0200-0000F00B0000}"/>
            </a:ext>
          </a:extLst>
        </xdr:cNvPr>
        <xdr:cNvSpPr txBox="1"/>
      </xdr:nvSpPr>
      <xdr:spPr>
        <a:xfrm>
          <a:off x="7601247"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797</xdr:row>
      <xdr:rowOff>0</xdr:rowOff>
    </xdr:from>
    <xdr:ext cx="184731" cy="274009"/>
    <xdr:sp macro="" textlink="">
      <xdr:nvSpPr>
        <xdr:cNvPr id="3057" name="PoljeZBesedilom 3056">
          <a:extLst>
            <a:ext uri="{FF2B5EF4-FFF2-40B4-BE49-F238E27FC236}">
              <a16:creationId xmlns:a16="http://schemas.microsoft.com/office/drawing/2014/main" id="{00000000-0008-0000-0200-0000F1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797</xdr:row>
      <xdr:rowOff>0</xdr:rowOff>
    </xdr:from>
    <xdr:ext cx="184731" cy="274009"/>
    <xdr:sp macro="" textlink="">
      <xdr:nvSpPr>
        <xdr:cNvPr id="3058" name="PoljeZBesedilom 2">
          <a:extLst>
            <a:ext uri="{FF2B5EF4-FFF2-40B4-BE49-F238E27FC236}">
              <a16:creationId xmlns:a16="http://schemas.microsoft.com/office/drawing/2014/main" id="{00000000-0008-0000-0200-0000F2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797</xdr:row>
      <xdr:rowOff>0</xdr:rowOff>
    </xdr:from>
    <xdr:ext cx="184731" cy="274009"/>
    <xdr:sp macro="" textlink="">
      <xdr:nvSpPr>
        <xdr:cNvPr id="3059" name="PoljeZBesedilom 2">
          <a:extLst>
            <a:ext uri="{FF2B5EF4-FFF2-40B4-BE49-F238E27FC236}">
              <a16:creationId xmlns:a16="http://schemas.microsoft.com/office/drawing/2014/main" id="{00000000-0008-0000-0200-0000F3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797</xdr:row>
      <xdr:rowOff>0</xdr:rowOff>
    </xdr:from>
    <xdr:ext cx="184731" cy="274009"/>
    <xdr:sp macro="" textlink="">
      <xdr:nvSpPr>
        <xdr:cNvPr id="3060" name="PoljeZBesedilom 2">
          <a:extLst>
            <a:ext uri="{FF2B5EF4-FFF2-40B4-BE49-F238E27FC236}">
              <a16:creationId xmlns:a16="http://schemas.microsoft.com/office/drawing/2014/main" id="{00000000-0008-0000-0200-0000F4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797</xdr:row>
      <xdr:rowOff>0</xdr:rowOff>
    </xdr:from>
    <xdr:ext cx="184731" cy="274009"/>
    <xdr:sp macro="" textlink="">
      <xdr:nvSpPr>
        <xdr:cNvPr id="3061" name="PoljeZBesedilom 2">
          <a:extLst>
            <a:ext uri="{FF2B5EF4-FFF2-40B4-BE49-F238E27FC236}">
              <a16:creationId xmlns:a16="http://schemas.microsoft.com/office/drawing/2014/main" id="{00000000-0008-0000-0200-0000F50B0000}"/>
            </a:ext>
          </a:extLst>
        </xdr:cNvPr>
        <xdr:cNvSpPr txBox="1"/>
      </xdr:nvSpPr>
      <xdr:spPr>
        <a:xfrm>
          <a:off x="7601247" y="240792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911</xdr:row>
      <xdr:rowOff>0</xdr:rowOff>
    </xdr:from>
    <xdr:ext cx="191101" cy="272341"/>
    <xdr:sp macro="" textlink="">
      <xdr:nvSpPr>
        <xdr:cNvPr id="3062" name="PoljeZBesedilom 2">
          <a:extLst>
            <a:ext uri="{FF2B5EF4-FFF2-40B4-BE49-F238E27FC236}">
              <a16:creationId xmlns:a16="http://schemas.microsoft.com/office/drawing/2014/main" id="{00000000-0008-0000-0200-0000F60B0000}"/>
            </a:ext>
          </a:extLst>
        </xdr:cNvPr>
        <xdr:cNvSpPr txBox="1"/>
      </xdr:nvSpPr>
      <xdr:spPr>
        <a:xfrm>
          <a:off x="6484620" y="240792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911</xdr:row>
      <xdr:rowOff>0</xdr:rowOff>
    </xdr:from>
    <xdr:ext cx="191101" cy="272341"/>
    <xdr:sp macro="" textlink="">
      <xdr:nvSpPr>
        <xdr:cNvPr id="3063" name="PoljeZBesedilom 3062">
          <a:extLst>
            <a:ext uri="{FF2B5EF4-FFF2-40B4-BE49-F238E27FC236}">
              <a16:creationId xmlns:a16="http://schemas.microsoft.com/office/drawing/2014/main" id="{00000000-0008-0000-0200-0000F70B0000}"/>
            </a:ext>
          </a:extLst>
        </xdr:cNvPr>
        <xdr:cNvSpPr txBox="1"/>
      </xdr:nvSpPr>
      <xdr:spPr>
        <a:xfrm>
          <a:off x="6484620" y="240792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884</xdr:row>
      <xdr:rowOff>135262</xdr:rowOff>
    </xdr:from>
    <xdr:ext cx="184731" cy="264560"/>
    <xdr:sp macro="" textlink="">
      <xdr:nvSpPr>
        <xdr:cNvPr id="3064" name="PoljeZBesedilom 2">
          <a:extLst>
            <a:ext uri="{FF2B5EF4-FFF2-40B4-BE49-F238E27FC236}">
              <a16:creationId xmlns:a16="http://schemas.microsoft.com/office/drawing/2014/main" id="{00000000-0008-0000-0200-0000F80B0000}"/>
            </a:ext>
          </a:extLst>
        </xdr:cNvPr>
        <xdr:cNvSpPr txBox="1"/>
      </xdr:nvSpPr>
      <xdr:spPr>
        <a:xfrm>
          <a:off x="648462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884</xdr:row>
      <xdr:rowOff>135262</xdr:rowOff>
    </xdr:from>
    <xdr:ext cx="184731" cy="264560"/>
    <xdr:sp macro="" textlink="">
      <xdr:nvSpPr>
        <xdr:cNvPr id="3065" name="PoljeZBesedilom 3064">
          <a:extLst>
            <a:ext uri="{FF2B5EF4-FFF2-40B4-BE49-F238E27FC236}">
              <a16:creationId xmlns:a16="http://schemas.microsoft.com/office/drawing/2014/main" id="{00000000-0008-0000-0200-0000F90B0000}"/>
            </a:ext>
          </a:extLst>
        </xdr:cNvPr>
        <xdr:cNvSpPr txBox="1"/>
      </xdr:nvSpPr>
      <xdr:spPr>
        <a:xfrm>
          <a:off x="6484620" y="2407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portal.meril.eu/converis-esf/static/about" TargetMode="External"/><Relationship Id="rId1" Type="http://schemas.openxmlformats.org/officeDocument/2006/relationships/hyperlink" Target="http://researchsupport.leeds.ac.uk/index.php/academic_staff/research_equipment_infrastructure/"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fs.uni-lj.si/raziskovalna_dejavnost/raziskovalna_dejavnost/oprema/2019021313150909/" TargetMode="External"/><Relationship Id="rId299" Type="http://schemas.openxmlformats.org/officeDocument/2006/relationships/hyperlink" Target="http://www.nib.si/storitve-in-oprema/raziskovalna-oprema" TargetMode="External"/><Relationship Id="rId21" Type="http://schemas.openxmlformats.org/officeDocument/2006/relationships/hyperlink" Target="https://www.ki.si/odseki/d12-odsek-za-sintezno-biologijo-in-imunologijo/oprema/" TargetMode="External"/><Relationship Id="rId63" Type="http://schemas.openxmlformats.org/officeDocument/2006/relationships/hyperlink" Target="https://www.imt.si/organizacijske-enote/infrastrukturna-organizacijska-enota" TargetMode="External"/><Relationship Id="rId159" Type="http://schemas.openxmlformats.org/officeDocument/2006/relationships/hyperlink" Target="http://www.fkkt.um.si/raziskovalna-oprema" TargetMode="External"/><Relationship Id="rId324" Type="http://schemas.openxmlformats.org/officeDocument/2006/relationships/hyperlink" Target="http://www.mf.uni-lj.si/ris/oprema" TargetMode="External"/><Relationship Id="rId366" Type="http://schemas.openxmlformats.org/officeDocument/2006/relationships/hyperlink" Target="http://cfgbc.mf.uni-lj.si/equipment/roche_gs_junior" TargetMode="External"/><Relationship Id="rId170" Type="http://schemas.openxmlformats.org/officeDocument/2006/relationships/hyperlink" Target="http://www.fs.um.si/raziskovanje/raziskovalna-oprema/" TargetMode="External"/><Relationship Id="rId226" Type="http://schemas.openxmlformats.org/officeDocument/2006/relationships/hyperlink" Target="http://lbk.fe.uni-lj.si/ic/sl/oprema" TargetMode="External"/><Relationship Id="rId268" Type="http://schemas.openxmlformats.org/officeDocument/2006/relationships/hyperlink" Target="http://www.cipkebip.org/" TargetMode="External"/><Relationship Id="rId32" Type="http://schemas.openxmlformats.org/officeDocument/2006/relationships/hyperlink" Target="https://www.ki.si/o-institutu/raziskovalna-infrastruktura/" TargetMode="External"/><Relationship Id="rId74" Type="http://schemas.openxmlformats.org/officeDocument/2006/relationships/hyperlink" Target="https://www.vf.uni-lj.si/podrocje/raziskovalna-oprema" TargetMode="External"/><Relationship Id="rId128" Type="http://schemas.openxmlformats.org/officeDocument/2006/relationships/hyperlink" Target="https://www.fs.uni-lj.si/raziskovalna_dejavnost/raziskovalna_dejavnost/oprema/2020110311431375/" TargetMode="External"/><Relationship Id="rId335" Type="http://schemas.openxmlformats.org/officeDocument/2006/relationships/hyperlink" Target="http://lnmcp.mf.uni-lj.si/Neuroendo/Oprema.html" TargetMode="External"/><Relationship Id="rId377" Type="http://schemas.openxmlformats.org/officeDocument/2006/relationships/hyperlink" Target="http://www.bf.uni-lj.si/index.php?eID=dumpFile&amp;t=f&amp;f=22191&amp;token=fe209e0ae688144674418b8d58c3c31d378fa4df" TargetMode="External"/><Relationship Id="rId5" Type="http://schemas.openxmlformats.org/officeDocument/2006/relationships/hyperlink" Target="https://www.ki.si/index.php?id=704" TargetMode="External"/><Relationship Id="rId181" Type="http://schemas.openxmlformats.org/officeDocument/2006/relationships/hyperlink" Target="http://www.zrs-kp.si/index.php/research/infra-program/" TargetMode="External"/><Relationship Id="rId237" Type="http://schemas.openxmlformats.org/officeDocument/2006/relationships/hyperlink" Target="http://www.fmf.uni-lj.si/si/" TargetMode="External"/><Relationship Id="rId402" Type="http://schemas.openxmlformats.org/officeDocument/2006/relationships/hyperlink" Target="http://www.bf.uni-lj.si/dekanat/raziskovalno-delo/razpolozljiva-raziskovalna-oprema/p4-0220-dovc/" TargetMode="External"/><Relationship Id="rId279" Type="http://schemas.openxmlformats.org/officeDocument/2006/relationships/hyperlink" Target="http://www.cipkebip.org/" TargetMode="External"/><Relationship Id="rId43" Type="http://schemas.openxmlformats.org/officeDocument/2006/relationships/hyperlink" Target="https://www.ki.si/za-gospodarstvo/storitve/kemijska-analiza/termicna-analiza/termicna-karakterizacija-polimerov/" TargetMode="External"/><Relationship Id="rId139" Type="http://schemas.openxmlformats.org/officeDocument/2006/relationships/hyperlink" Target="http://www.ffa.uni-lj.si/raziskave/raziskovalna-oprema/0/arrs" TargetMode="External"/><Relationship Id="rId290" Type="http://schemas.openxmlformats.org/officeDocument/2006/relationships/hyperlink" Target="http://www.cipkebip.org/" TargetMode="External"/><Relationship Id="rId304" Type="http://schemas.openxmlformats.org/officeDocument/2006/relationships/hyperlink" Target="http://www.nib.si/infrastruktura/infrastrukturni-center-planta" TargetMode="External"/><Relationship Id="rId346" Type="http://schemas.openxmlformats.org/officeDocument/2006/relationships/hyperlink" Target="http://cfgbc.mf.uni-lj.si/equipment" TargetMode="External"/><Relationship Id="rId388" Type="http://schemas.openxmlformats.org/officeDocument/2006/relationships/hyperlink" Target="http://www.bf.uni-lj.si/index.php?eID=dumpFile&amp;t=f&amp;f=22290&amp;token=f9942b1d48339a3682303bb31e5f0e5f89b7a499" TargetMode="External"/><Relationship Id="rId85" Type="http://schemas.openxmlformats.org/officeDocument/2006/relationships/hyperlink" Target="http://www.uirs.si/sl-si/Raziskovalna-oprema" TargetMode="External"/><Relationship Id="rId150" Type="http://schemas.openxmlformats.org/officeDocument/2006/relationships/hyperlink" Target="http://www.ffa.uni-lj.si/raziskave/raziskovalna-oprema/lc-ms-ms-tipa-trojni-kvadrupol-(qqq)" TargetMode="External"/><Relationship Id="rId192" Type="http://schemas.openxmlformats.org/officeDocument/2006/relationships/hyperlink" Target="http://www.robolab.si/research/infrastructure/crc-robotics/yaskawa/" TargetMode="External"/><Relationship Id="rId206" Type="http://schemas.openxmlformats.org/officeDocument/2006/relationships/hyperlink" Target="http://ltfe.org/testni-protokolni-simulacijski-sistem/" TargetMode="External"/><Relationship Id="rId413" Type="http://schemas.openxmlformats.org/officeDocument/2006/relationships/hyperlink" Target="https://www.kis.si/Cenik_storitev_KIS_1/" TargetMode="External"/><Relationship Id="rId248" Type="http://schemas.openxmlformats.org/officeDocument/2006/relationships/hyperlink" Target="https://mf.um.si/attachments/article/3449/PRESENTATION%20OF%20LABORATORIES%20OF%20THE%20FACULTY%20OF%20MEDICINE%20%20OF%20THE%20UNIVERSITY%20OF%20MARIBOR.pdf" TargetMode="External"/><Relationship Id="rId12" Type="http://schemas.openxmlformats.org/officeDocument/2006/relationships/hyperlink" Target="http://www.ki.si/" TargetMode="External"/><Relationship Id="rId108" Type="http://schemas.openxmlformats.org/officeDocument/2006/relationships/hyperlink" Target="https://www.fs.uni-lj.si/raziskovalna_dejavnost/raziskovalna_dejavnost/oprema/2016051312255269/" TargetMode="External"/><Relationship Id="rId315" Type="http://schemas.openxmlformats.org/officeDocument/2006/relationships/hyperlink" Target="http://www.nib.si/infrastruktura/infrastrukturni-center-planta" TargetMode="External"/><Relationship Id="rId357" Type="http://schemas.openxmlformats.org/officeDocument/2006/relationships/hyperlink" Target="https://www.mf.uni-lj.si/raziskovanje/oprema" TargetMode="External"/><Relationship Id="rId54" Type="http://schemas.openxmlformats.org/officeDocument/2006/relationships/hyperlink" Target="https://www.ki.si/odseki/d07-odsek-za-polimerno-kemijo-in-tehnologijo/l07equipment/" TargetMode="External"/><Relationship Id="rId96" Type="http://schemas.openxmlformats.org/officeDocument/2006/relationships/hyperlink" Target="http://is.zrc-sazu.si/oprema" TargetMode="External"/><Relationship Id="rId161" Type="http://schemas.openxmlformats.org/officeDocument/2006/relationships/hyperlink" Target="http://www.fs.um.si/raziskovanje/raziskovalna-oprema/" TargetMode="External"/><Relationship Id="rId217" Type="http://schemas.openxmlformats.org/officeDocument/2006/relationships/hyperlink" Target="http://lmse.fe.uni-lj.si/" TargetMode="External"/><Relationship Id="rId399" Type="http://schemas.openxmlformats.org/officeDocument/2006/relationships/hyperlink" Target="http://www.bf.uni-lj.si/index.php?eID=dumpFile&amp;t=f&amp;f=22215&amp;token=c24cd9666864d8a26a449cc1a29f570a72a604c7" TargetMode="External"/><Relationship Id="rId259" Type="http://schemas.openxmlformats.org/officeDocument/2006/relationships/hyperlink" Target="http://www.cipkebip.org/" TargetMode="External"/><Relationship Id="rId23" Type="http://schemas.openxmlformats.org/officeDocument/2006/relationships/hyperlink" Target="https://www.ki.si/odseki/d12-odsek-za-sintezno-biologijo-in-imunologijo/oprema/" TargetMode="External"/><Relationship Id="rId119" Type="http://schemas.openxmlformats.org/officeDocument/2006/relationships/hyperlink" Target="https://www.fs.uni-lj.si/raziskovalna_dejavnost/raziskovalna_dejavnost/oprema/2020030612171014/" TargetMode="External"/><Relationship Id="rId270" Type="http://schemas.openxmlformats.org/officeDocument/2006/relationships/hyperlink" Target="http://www.cipkebip.org/" TargetMode="External"/><Relationship Id="rId326" Type="http://schemas.openxmlformats.org/officeDocument/2006/relationships/hyperlink" Target="http://www.mf.uni-lj.si/ris/oprema" TargetMode="External"/><Relationship Id="rId65" Type="http://schemas.openxmlformats.org/officeDocument/2006/relationships/hyperlink" Target="https://www.imt.si/organizacijske-enote/infrastrukturna-organizacijska-enota" TargetMode="External"/><Relationship Id="rId130" Type="http://schemas.openxmlformats.org/officeDocument/2006/relationships/hyperlink" Target="https://www.fs.uni-lj.si/raziskovalna_dejavnost/raziskovalna_dejavnost/oprema/2020111312590224/" TargetMode="External"/><Relationship Id="rId368" Type="http://schemas.openxmlformats.org/officeDocument/2006/relationships/hyperlink" Target="https://www.mf.uni-lj.si/application/files/7415/8391/7733/Razpolozljiva_raziskovalna_oprema_UL_MF.pdf" TargetMode="External"/><Relationship Id="rId172" Type="http://schemas.openxmlformats.org/officeDocument/2006/relationships/hyperlink" Target="http://www.fs.um.si/raziskovanje/raziskovalna-oprema/" TargetMode="External"/><Relationship Id="rId228" Type="http://schemas.openxmlformats.org/officeDocument/2006/relationships/hyperlink" Target="http://lit.fe.uni-lj.si/equipment.php?lang=slo" TargetMode="External"/><Relationship Id="rId281" Type="http://schemas.openxmlformats.org/officeDocument/2006/relationships/hyperlink" Target="http://www.cipkebip.org/" TargetMode="External"/><Relationship Id="rId337" Type="http://schemas.openxmlformats.org/officeDocument/2006/relationships/hyperlink" Target="http://ibk.mf.uni-lj.si/equipment" TargetMode="External"/><Relationship Id="rId34" Type="http://schemas.openxmlformats.org/officeDocument/2006/relationships/hyperlink" Target="https://www.ki.si/o-institutu/raziskovalna-infrastruktura/" TargetMode="External"/><Relationship Id="rId76" Type="http://schemas.openxmlformats.org/officeDocument/2006/relationships/hyperlink" Target="http://www.ihps.si/" TargetMode="External"/><Relationship Id="rId141" Type="http://schemas.openxmlformats.org/officeDocument/2006/relationships/hyperlink" Target="http://www.ffa.uni-lj.si/raziskave/raziskovalna-oprema/0/arrs" TargetMode="External"/><Relationship Id="rId379" Type="http://schemas.openxmlformats.org/officeDocument/2006/relationships/hyperlink" Target="http://www.bf.uni-lj.si/index.php?eID=dumpFile&amp;t=f&amp;f=22203&amp;token=279087d539e062f94a90eb5363581ed61624f2ab" TargetMode="External"/><Relationship Id="rId7" Type="http://schemas.openxmlformats.org/officeDocument/2006/relationships/hyperlink" Target="https://www.ki.si/odseki/d10-odsek-za-kemijo-materialov/elektronska-mikroskopija-in-katalizatorji/elektronska-mikroskopija/" TargetMode="External"/><Relationship Id="rId183" Type="http://schemas.openxmlformats.org/officeDocument/2006/relationships/hyperlink" Target="https://www.zrs-kp.si/index.php/research-2/lab-izo/" TargetMode="External"/><Relationship Id="rId239" Type="http://schemas.openxmlformats.org/officeDocument/2006/relationships/hyperlink" Target="http://www.ntf.uni-lj.si/ntf/raziskovanje/raziskovalno-delo/raziskovalna-oprema/" TargetMode="External"/><Relationship Id="rId390" Type="http://schemas.openxmlformats.org/officeDocument/2006/relationships/hyperlink" Target="http://www.bf.uni-lj.si/index.php?eID=dumpFile&amp;t=f&amp;f=22233&amp;token=ca1e64444e8cefc90aed676a7bf26de63c8b5cc0" TargetMode="External"/><Relationship Id="rId404" Type="http://schemas.openxmlformats.org/officeDocument/2006/relationships/hyperlink" Target="http://www.bf.uni-lj.si/dekanat/raziskovalno-delo/razpolozljiva-raziskovalna-oprema/p4-0220-dovc/" TargetMode="External"/><Relationship Id="rId250" Type="http://schemas.openxmlformats.org/officeDocument/2006/relationships/hyperlink" Target="https://fvz.upr.si/raziskovanje/" TargetMode="External"/><Relationship Id="rId292" Type="http://schemas.openxmlformats.org/officeDocument/2006/relationships/hyperlink" Target="http://www.cipkebip.org/" TargetMode="External"/><Relationship Id="rId306" Type="http://schemas.openxmlformats.org/officeDocument/2006/relationships/hyperlink" Target="http://www.nib.si/infrastruktura/infrastrukturni-center-planta" TargetMode="External"/><Relationship Id="rId45" Type="http://schemas.openxmlformats.org/officeDocument/2006/relationships/hyperlink" Target="https://www.ki.si/departments/d04-department-of-analytical-chemistry/equipment/" TargetMode="External"/><Relationship Id="rId87" Type="http://schemas.openxmlformats.org/officeDocument/2006/relationships/hyperlink" Target="http://is.zrc-sazu.si/oprema" TargetMode="External"/><Relationship Id="rId110" Type="http://schemas.openxmlformats.org/officeDocument/2006/relationships/hyperlink" Target="https://www.fs.uni-lj.si/raziskovalna_dejavnost/raziskovalna_dejavnost/oprema/2017031618122303/" TargetMode="External"/><Relationship Id="rId348" Type="http://schemas.openxmlformats.org/officeDocument/2006/relationships/hyperlink" Target="https://www.mf.uni-lj.si/ibk/oprema" TargetMode="External"/><Relationship Id="rId152" Type="http://schemas.openxmlformats.org/officeDocument/2006/relationships/hyperlink" Target="http://www.ffa.uni-lj.si/raziskave/raziskovalna-oprema/tekocinski-kromatograf-hplc" TargetMode="External"/><Relationship Id="rId194" Type="http://schemas.openxmlformats.org/officeDocument/2006/relationships/hyperlink" Target="http://www.robolab.si/research/infrastructure/crc-robotics/franka/" TargetMode="External"/><Relationship Id="rId208" Type="http://schemas.openxmlformats.org/officeDocument/2006/relationships/hyperlink" Target="http://lbk.fe.uni-lj.si/ic/sl/oprema" TargetMode="External"/><Relationship Id="rId415" Type="http://schemas.openxmlformats.org/officeDocument/2006/relationships/hyperlink" Target="http://www.space.si/" TargetMode="External"/><Relationship Id="rId261" Type="http://schemas.openxmlformats.org/officeDocument/2006/relationships/hyperlink" Target="http://www.cipkebip.org/" TargetMode="External"/><Relationship Id="rId14" Type="http://schemas.openxmlformats.org/officeDocument/2006/relationships/hyperlink" Target="https://www.ki.si/odseki/d01-teoreticni-odsek/azmanov-racunski-center/" TargetMode="External"/><Relationship Id="rId56" Type="http://schemas.openxmlformats.org/officeDocument/2006/relationships/hyperlink" Target="http://www.fkkt.uni-lj.si/sl/oddelki-in-katedre/oddelek-za-kemijsko-inzenirstvo-in-tehnisko-varnost/katedra-za-poklicno-procesno-in-pozarno-varnost/raziskovalna-oprema/" TargetMode="External"/><Relationship Id="rId317" Type="http://schemas.openxmlformats.org/officeDocument/2006/relationships/hyperlink" Target="http://www.nib.si/infrastruktura/infrastrukturni-center-planta" TargetMode="External"/><Relationship Id="rId359" Type="http://schemas.openxmlformats.org/officeDocument/2006/relationships/hyperlink" Target="http://ibk.mf.uni-lj.si/equipment" TargetMode="External"/><Relationship Id="rId98" Type="http://schemas.openxmlformats.org/officeDocument/2006/relationships/hyperlink" Target="http://hpc.fs.uni-lj.si/sites/default/files/FS_HPC_cenik_24032011.pdf" TargetMode="External"/><Relationship Id="rId121" Type="http://schemas.openxmlformats.org/officeDocument/2006/relationships/hyperlink" Target="https://www.fs.uni-lj.si/raziskovalna_dejavnost/raziskovalna_dejavnost/oprema/2020030611542440/" TargetMode="External"/><Relationship Id="rId163" Type="http://schemas.openxmlformats.org/officeDocument/2006/relationships/hyperlink" Target="http://www.fs.um.si/raziskovanje/raziskovalna-oprema/" TargetMode="External"/><Relationship Id="rId219" Type="http://schemas.openxmlformats.org/officeDocument/2006/relationships/hyperlink" Target="http://msc.fe.uni-lj.si/" TargetMode="External"/><Relationship Id="rId370" Type="http://schemas.openxmlformats.org/officeDocument/2006/relationships/hyperlink" Target="http://www.bf.uni-lj.si/index.php?eID=dumpFile&amp;t=f&amp;f=22192&amp;token=da8c4649189bf8bd5a51c285170f045e041d9ef7" TargetMode="External"/><Relationship Id="rId230" Type="http://schemas.openxmlformats.org/officeDocument/2006/relationships/hyperlink" Target="http://www.ung.si/sl/raziskave/cac/raziskave/oprema/" TargetMode="External"/><Relationship Id="rId25" Type="http://schemas.openxmlformats.org/officeDocument/2006/relationships/hyperlink" Target="http://www.ki.si/index.php?id=704" TargetMode="External"/><Relationship Id="rId67" Type="http://schemas.openxmlformats.org/officeDocument/2006/relationships/hyperlink" Target="https://www.imt.si/organizacijske-enote/infrastrukturna-organizacijska-enota" TargetMode="External"/><Relationship Id="rId272" Type="http://schemas.openxmlformats.org/officeDocument/2006/relationships/hyperlink" Target="http://www.cipkebip.org/" TargetMode="External"/><Relationship Id="rId328" Type="http://schemas.openxmlformats.org/officeDocument/2006/relationships/hyperlink" Target="http://www.mf.uni-lj.si/ris/oprema" TargetMode="External"/><Relationship Id="rId132" Type="http://schemas.openxmlformats.org/officeDocument/2006/relationships/hyperlink" Target="http://www.ffa.uni-lj.si/raziskave/raziskovalna-oprema/0/arrs" TargetMode="External"/><Relationship Id="rId174" Type="http://schemas.openxmlformats.org/officeDocument/2006/relationships/hyperlink" Target="http://www.zrs-kp.si/index.php/research/infra-program/" TargetMode="External"/><Relationship Id="rId381" Type="http://schemas.openxmlformats.org/officeDocument/2006/relationships/hyperlink" Target="http://www.bf.uni-lj.si/index.php?eID=dumpFile&amp;t=f&amp;f=22199&amp;token=6747f5bbf98564566f3f789e0d4430f09afc43e4" TargetMode="External"/><Relationship Id="rId241" Type="http://schemas.openxmlformats.org/officeDocument/2006/relationships/hyperlink" Target="http://www.ntf.uni-lj.si/ntf/raziskovanje/raziskovalno-delo/raziskovalna-oprema/" TargetMode="External"/><Relationship Id="rId36" Type="http://schemas.openxmlformats.org/officeDocument/2006/relationships/hyperlink" Target="http://www.ki.si/" TargetMode="External"/><Relationship Id="rId283" Type="http://schemas.openxmlformats.org/officeDocument/2006/relationships/hyperlink" Target="http://www.cipkebip.org/" TargetMode="External"/><Relationship Id="rId339" Type="http://schemas.openxmlformats.org/officeDocument/2006/relationships/hyperlink" Target="http://ibk.mf.uni-lj.si/equipment" TargetMode="External"/><Relationship Id="rId78" Type="http://schemas.openxmlformats.org/officeDocument/2006/relationships/hyperlink" Target="http://www.ihps.si/" TargetMode="External"/><Relationship Id="rId101" Type="http://schemas.openxmlformats.org/officeDocument/2006/relationships/hyperlink" Target="https://www.fs.uni-lj.si/raziskovalna_dejavnost/raziskovalna_dejavnost/oprema/2016051310145549/" TargetMode="External"/><Relationship Id="rId143" Type="http://schemas.openxmlformats.org/officeDocument/2006/relationships/hyperlink" Target="http://www.ffa.uni-lj.si/raziskave/raziskovalna-oprema/0/arrs" TargetMode="External"/><Relationship Id="rId185" Type="http://schemas.openxmlformats.org/officeDocument/2006/relationships/hyperlink" Target="https://www.zrs-kp.si/index.php/research/infra-program/" TargetMode="External"/><Relationship Id="rId350" Type="http://schemas.openxmlformats.org/officeDocument/2006/relationships/hyperlink" Target="https://www.mf.uni-lj.si/ibf/raziskovanje" TargetMode="External"/><Relationship Id="rId406" Type="http://schemas.openxmlformats.org/officeDocument/2006/relationships/hyperlink" Target="http://www.bf.uni-lj.si/index.php?eID=tx_nawsecuredl&amp;u=0&amp;g=0&amp;t=1553188552&amp;hash=4166c8397529220929d35f9efcf216199e6a17b2&amp;file=fileadmin/datoteke/znanstveno_in_mednarodno/raziskovalno/Raziskovalna_oprema/MBSAn_SLO.pdf" TargetMode="External"/><Relationship Id="rId9" Type="http://schemas.openxmlformats.org/officeDocument/2006/relationships/hyperlink" Target="https://www.ki.si/odseki/d10-odsek-za-kemijo-materialov/razvoj-premazov/oprema/" TargetMode="External"/><Relationship Id="rId210" Type="http://schemas.openxmlformats.org/officeDocument/2006/relationships/hyperlink" Target="http://lpvo.fe.uni-lj.si/raziskave/oprema/" TargetMode="External"/><Relationship Id="rId392" Type="http://schemas.openxmlformats.org/officeDocument/2006/relationships/hyperlink" Target="http://www.bf.uni-lj.si/index.php?eID=dumpFile&amp;t=f&amp;f=22149&amp;token=7caa9f383a2c161fe2cf7dc38dbce50fede59ef9" TargetMode="External"/><Relationship Id="rId252" Type="http://schemas.openxmlformats.org/officeDocument/2006/relationships/hyperlink" Target="https://www.fnm.um.si/index.php/raziskovalna-dejavnost/institut-za-fiziko/" TargetMode="External"/><Relationship Id="rId294" Type="http://schemas.openxmlformats.org/officeDocument/2006/relationships/hyperlink" Target="http://www.cipkebip.org/" TargetMode="External"/><Relationship Id="rId308" Type="http://schemas.openxmlformats.org/officeDocument/2006/relationships/hyperlink" Target="http://www.nib.si/infrastruktura/infrastrukturni-center-planta" TargetMode="External"/><Relationship Id="rId47" Type="http://schemas.openxmlformats.org/officeDocument/2006/relationships/hyperlink" Target="https://www.ki.si/departments/d04-department-of-analytical-chemistry/equipment/" TargetMode="External"/><Relationship Id="rId89" Type="http://schemas.openxmlformats.org/officeDocument/2006/relationships/hyperlink" Target="http://is.zrc-sazu.si/oprema" TargetMode="External"/><Relationship Id="rId112" Type="http://schemas.openxmlformats.org/officeDocument/2006/relationships/hyperlink" Target="https://www.fs.uni-lj.si/raziskovalna_dejavnost/raziskovalna_dejavnost/oprema/2016112913004251/" TargetMode="External"/><Relationship Id="rId154" Type="http://schemas.openxmlformats.org/officeDocument/2006/relationships/hyperlink" Target="http://www.ffa.uni-lj.si/raziskave/raziskovalna-oprema/tekocinski-kromatograf-z-masnim-detektorjem" TargetMode="External"/><Relationship Id="rId361" Type="http://schemas.openxmlformats.org/officeDocument/2006/relationships/hyperlink" Target="http://cfgbc.mf.uni-lj.si/equipment" TargetMode="External"/><Relationship Id="rId196" Type="http://schemas.openxmlformats.org/officeDocument/2006/relationships/hyperlink" Target="http://www.robolab.si/research/infrastructure/industrial-robotics/abb-irb-14000-yumi/" TargetMode="External"/><Relationship Id="rId417" Type="http://schemas.openxmlformats.org/officeDocument/2006/relationships/hyperlink" Target="http://www.nanocenter.si/" TargetMode="External"/><Relationship Id="rId16" Type="http://schemas.openxmlformats.org/officeDocument/2006/relationships/hyperlink" Target="https://www.ki.si/departments/d09-department-of-inorganic-chemistry-and-technology/equipment/" TargetMode="External"/><Relationship Id="rId221" Type="http://schemas.openxmlformats.org/officeDocument/2006/relationships/hyperlink" Target="http://lpvo.fe.uni-lj.si/raziskave/oprema/" TargetMode="External"/><Relationship Id="rId263" Type="http://schemas.openxmlformats.org/officeDocument/2006/relationships/hyperlink" Target="http://www.cipkebip.org/" TargetMode="External"/><Relationship Id="rId319" Type="http://schemas.openxmlformats.org/officeDocument/2006/relationships/hyperlink" Target="http://www.nib.si/mbp/sl/about-us/products-and-services/laboratory-equipment" TargetMode="External"/><Relationship Id="rId58" Type="http://schemas.openxmlformats.org/officeDocument/2006/relationships/hyperlink" Target="http://www.fkkt.uni-lj.si/sl/raziskovalna-infrastruktura/enota-za-analizo-makromolekul/laserski-sistem-za-karakterizacijo-nanodelcev-v-raztopinah-in-suspenzijah-litesizertm-500/" TargetMode="External"/><Relationship Id="rId123" Type="http://schemas.openxmlformats.org/officeDocument/2006/relationships/hyperlink" Target="https://www.fs.uni-lj.si/raziskovalna_dejavnost/raziskovalna_dejavnost/oprema/2020030409492681/" TargetMode="External"/><Relationship Id="rId330" Type="http://schemas.openxmlformats.org/officeDocument/2006/relationships/hyperlink" Target="http://lnmcp.mf.uni-lj.si/Neuroendo/Oprema.html" TargetMode="External"/><Relationship Id="rId165" Type="http://schemas.openxmlformats.org/officeDocument/2006/relationships/hyperlink" Target="http://www.fs.um.si/raziskovanje/raziskovalna-oprema/" TargetMode="External"/><Relationship Id="rId372" Type="http://schemas.openxmlformats.org/officeDocument/2006/relationships/hyperlink" Target="http://www.bf.uni-lj.si/index.php?eID=dumpFile&amp;t=f&amp;f=22213&amp;token=c5587d3a01cfd79b5c0a77b4de9fb1162b0b437b" TargetMode="External"/><Relationship Id="rId232" Type="http://schemas.openxmlformats.org/officeDocument/2006/relationships/hyperlink" Target="http://www.ung.si/sl/raziskave/center-za-raziskave-atmosfere/projekti/16_paket/" TargetMode="External"/><Relationship Id="rId274" Type="http://schemas.openxmlformats.org/officeDocument/2006/relationships/hyperlink" Target="http://www.cipkebip.org/" TargetMode="External"/><Relationship Id="rId27" Type="http://schemas.openxmlformats.org/officeDocument/2006/relationships/hyperlink" Target="https://www.ki.si/odseki/d10-odsek-za-kemijo-materialov/elektrokataliza/oprema/" TargetMode="External"/><Relationship Id="rId69" Type="http://schemas.openxmlformats.org/officeDocument/2006/relationships/hyperlink" Target="https://www.ukc-mb.si/obvestila/oglasi/" TargetMode="External"/><Relationship Id="rId134" Type="http://schemas.openxmlformats.org/officeDocument/2006/relationships/hyperlink" Target="http://www.ffa.uni-lj.si/raziskave/raziskovalna-oprema/0/arrs" TargetMode="External"/><Relationship Id="rId80" Type="http://schemas.openxmlformats.org/officeDocument/2006/relationships/hyperlink" Target="http://www.ihps.si/" TargetMode="External"/><Relationship Id="rId176" Type="http://schemas.openxmlformats.org/officeDocument/2006/relationships/hyperlink" Target="http://www.zrs-kp.si/index.php/research/infra-program/" TargetMode="External"/><Relationship Id="rId341" Type="http://schemas.openxmlformats.org/officeDocument/2006/relationships/hyperlink" Target="http://ibk.mf.uni-lj.si/equipment" TargetMode="External"/><Relationship Id="rId383" Type="http://schemas.openxmlformats.org/officeDocument/2006/relationships/hyperlink" Target="http://www.bf.uni-lj.si/index.php?eID=dumpFile&amp;t=f&amp;f=22193&amp;token=0683bf51a2e1956249985bc784390a3af9479e13" TargetMode="External"/><Relationship Id="rId201" Type="http://schemas.openxmlformats.org/officeDocument/2006/relationships/hyperlink" Target="http://lpvo.fe.uni-lj.si/raziskave/oprema/" TargetMode="External"/><Relationship Id="rId243" Type="http://schemas.openxmlformats.org/officeDocument/2006/relationships/hyperlink" Target="http://www.ntf.uni-lj.si/ntf/raziskovanje/raziskovalno-delo/raziskovalna-oprema/" TargetMode="External"/><Relationship Id="rId285" Type="http://schemas.openxmlformats.org/officeDocument/2006/relationships/hyperlink" Target="http://www.cipkebip.org/" TargetMode="External"/><Relationship Id="rId17" Type="http://schemas.openxmlformats.org/officeDocument/2006/relationships/hyperlink" Target="http://www.ki.si/" TargetMode="External"/><Relationship Id="rId38" Type="http://schemas.openxmlformats.org/officeDocument/2006/relationships/hyperlink" Target="http://www.ki.si/" TargetMode="External"/><Relationship Id="rId59" Type="http://schemas.openxmlformats.org/officeDocument/2006/relationships/hyperlink" Target="http://www.fkkt.uni-lj.si/sl/raziskovalna-infrastruktura/enota-za-analizo-malih-molekul/sklopljen-sistem-za-termicno-analizo/" TargetMode="External"/><Relationship Id="rId103" Type="http://schemas.openxmlformats.org/officeDocument/2006/relationships/hyperlink" Target="https://www.fs.uni-lj.si/raziskovalna_dejavnost/raziskovalna_dejavnost/oprema/2016051310343418/" TargetMode="External"/><Relationship Id="rId124" Type="http://schemas.openxmlformats.org/officeDocument/2006/relationships/hyperlink" Target="https://www.fs.uni-lj.si/raziskovalna_dejavnost/raziskovalna_dejavnost/oprema/2020031810261225/" TargetMode="External"/><Relationship Id="rId310" Type="http://schemas.openxmlformats.org/officeDocument/2006/relationships/hyperlink" Target="http://www.nib.si/infrastruktura/infrastrukturni-center-planta" TargetMode="External"/><Relationship Id="rId70" Type="http://schemas.openxmlformats.org/officeDocument/2006/relationships/hyperlink" Target="https://www.gozdis.si/raziskovalna-oprema/" TargetMode="External"/><Relationship Id="rId91" Type="http://schemas.openxmlformats.org/officeDocument/2006/relationships/hyperlink" Target="http://is.zrc-sazu.si/oprema" TargetMode="External"/><Relationship Id="rId145" Type="http://schemas.openxmlformats.org/officeDocument/2006/relationships/hyperlink" Target="http://www.ffa.uni-lj.si/raziskave/raziskovalna-oprema/0/arrs" TargetMode="External"/><Relationship Id="rId166" Type="http://schemas.openxmlformats.org/officeDocument/2006/relationships/hyperlink" Target="http://www.fs.um.si/raziskovanje/raziskovalna-oprema/" TargetMode="External"/><Relationship Id="rId187" Type="http://schemas.openxmlformats.org/officeDocument/2006/relationships/hyperlink" Target="http://www.lmk.si/raziskave/merilna-oprema-laboratorija/" TargetMode="External"/><Relationship Id="rId331" Type="http://schemas.openxmlformats.org/officeDocument/2006/relationships/hyperlink" Target="http://www.mf.uni-lj.si/CKF" TargetMode="External"/><Relationship Id="rId352" Type="http://schemas.openxmlformats.org/officeDocument/2006/relationships/hyperlink" Target="http://www.mf.uni-lj.si/ris/oprema" TargetMode="External"/><Relationship Id="rId373" Type="http://schemas.openxmlformats.org/officeDocument/2006/relationships/hyperlink" Target="http://www.bf.uni-lj.si/index.php?eID=dumpFile&amp;t=f&amp;f=22209&amp;token=88d7aceb523bd56f6182f30360202583efa88294" TargetMode="External"/><Relationship Id="rId394" Type="http://schemas.openxmlformats.org/officeDocument/2006/relationships/hyperlink" Target="http://www.bf.uni-lj.si/index.php?eID=dumpFile&amp;t=f&amp;f=22146&amp;token=c98c58dc237983f6852441a1a94a676950df1a3a" TargetMode="External"/><Relationship Id="rId408" Type="http://schemas.openxmlformats.org/officeDocument/2006/relationships/hyperlink" Target="http://www.bf.uni-lj.si/index.php?eID=dumpFile&amp;t=f&amp;f=22226&amp;token=af7337677f21ffddc46a5cecfd5852bf8ec73243" TargetMode="External"/><Relationship Id="rId1" Type="http://schemas.openxmlformats.org/officeDocument/2006/relationships/hyperlink" Target="https://www.ki.si/odseki/d12-odsek-za-sintezno-biologijo-in-imunologijo/oprema/" TargetMode="External"/><Relationship Id="rId212" Type="http://schemas.openxmlformats.org/officeDocument/2006/relationships/hyperlink" Target="http://lbk.fe.uni-lj.si/ic/sl/oprema" TargetMode="External"/><Relationship Id="rId233" Type="http://schemas.openxmlformats.org/officeDocument/2006/relationships/hyperlink" Target="http://www.ung.si/sl/raziskave/center-za-raziskave-atmosfere/projekti/16_paket/" TargetMode="External"/><Relationship Id="rId254" Type="http://schemas.openxmlformats.org/officeDocument/2006/relationships/hyperlink" Target="http://www.cipkebip.org/" TargetMode="External"/><Relationship Id="rId28" Type="http://schemas.openxmlformats.org/officeDocument/2006/relationships/hyperlink" Target="https://www.ki.si/o-institutu/raziskovalna-infrastruktura/" TargetMode="External"/><Relationship Id="rId49" Type="http://schemas.openxmlformats.org/officeDocument/2006/relationships/hyperlink" Target="http://www.ki.si/" TargetMode="External"/><Relationship Id="rId114" Type="http://schemas.openxmlformats.org/officeDocument/2006/relationships/hyperlink" Target="https://www.fs.uni-lj.si/raziskovalna_dejavnost/raziskovalna_dejavnost/oprema/2016051613514191/" TargetMode="External"/><Relationship Id="rId275" Type="http://schemas.openxmlformats.org/officeDocument/2006/relationships/hyperlink" Target="http://www.cipkebip.org/" TargetMode="External"/><Relationship Id="rId296" Type="http://schemas.openxmlformats.org/officeDocument/2006/relationships/hyperlink" Target="http://www.cipkebip.org/" TargetMode="External"/><Relationship Id="rId300" Type="http://schemas.openxmlformats.org/officeDocument/2006/relationships/hyperlink" Target="http://www.nib.si/images/stories/datoteke2/Delovanje_centra/arrs-ri-evidenca-opreme-105-nib.pdf" TargetMode="External"/><Relationship Id="rId60" Type="http://schemas.openxmlformats.org/officeDocument/2006/relationships/hyperlink" Target="http://www.fkkt.uni-lj.si/sl/storitve/" TargetMode="External"/><Relationship Id="rId81" Type="http://schemas.openxmlformats.org/officeDocument/2006/relationships/hyperlink" Target="http://www.fkbv.um.si/" TargetMode="External"/><Relationship Id="rId135" Type="http://schemas.openxmlformats.org/officeDocument/2006/relationships/hyperlink" Target="http://www.ffa.uni-lj.si/raziskave/raziskovalna-oprema/0/arrs" TargetMode="External"/><Relationship Id="rId156" Type="http://schemas.openxmlformats.org/officeDocument/2006/relationships/hyperlink" Target="http://www3.fgg.uni-lj.si/" TargetMode="External"/><Relationship Id="rId177" Type="http://schemas.openxmlformats.org/officeDocument/2006/relationships/hyperlink" Target="http://www.zrs-kp.si/index.php/research/infra-program/" TargetMode="External"/><Relationship Id="rId198" Type="http://schemas.openxmlformats.org/officeDocument/2006/relationships/hyperlink" Target="http://lit.fe.uni-lj.si/oprema" TargetMode="External"/><Relationship Id="rId321" Type="http://schemas.openxmlformats.org/officeDocument/2006/relationships/hyperlink" Target="http://www.nib.si/images/stories/datoteke2/Delovanje_centra/arrs-ri-evidenca-opreme-105-nib.pdf" TargetMode="External"/><Relationship Id="rId342" Type="http://schemas.openxmlformats.org/officeDocument/2006/relationships/hyperlink" Target="http://www.mf.uni-lj.si/CKF" TargetMode="External"/><Relationship Id="rId363" Type="http://schemas.openxmlformats.org/officeDocument/2006/relationships/hyperlink" Target="https://elixir-slovenia.org/sl/dry-lab-slo/" TargetMode="External"/><Relationship Id="rId384" Type="http://schemas.openxmlformats.org/officeDocument/2006/relationships/hyperlink" Target="http://www.bf.uni-lj.si/index.php?eID=dumpFile&amp;t=f&amp;f=23533&amp;token=9dc645fb8beb1c14ca9b1bee21d772742d62f46b" TargetMode="External"/><Relationship Id="rId419" Type="http://schemas.openxmlformats.org/officeDocument/2006/relationships/drawing" Target="../drawings/drawing1.xml"/><Relationship Id="rId202" Type="http://schemas.openxmlformats.org/officeDocument/2006/relationships/hyperlink" Target="http://lpvo.fe.uni-lj.si/raziskave/oprema/" TargetMode="External"/><Relationship Id="rId223" Type="http://schemas.openxmlformats.org/officeDocument/2006/relationships/hyperlink" Target="http://www.lmk.si/raziskave/merilna-oprema-laboratorija/" TargetMode="External"/><Relationship Id="rId244" Type="http://schemas.openxmlformats.org/officeDocument/2006/relationships/hyperlink" Target="http://www.iam.upr.si/sl/oddelki/ot/raziskovalna-oprema/" TargetMode="External"/><Relationship Id="rId18" Type="http://schemas.openxmlformats.org/officeDocument/2006/relationships/hyperlink" Target="https://www.ki.si/departments/d06-department-of-food-chemistry/equipment/" TargetMode="External"/><Relationship Id="rId39" Type="http://schemas.openxmlformats.org/officeDocument/2006/relationships/hyperlink" Target="http://www.ki.si/" TargetMode="External"/><Relationship Id="rId265" Type="http://schemas.openxmlformats.org/officeDocument/2006/relationships/hyperlink" Target="http://www.cipkebip.org/" TargetMode="External"/><Relationship Id="rId286" Type="http://schemas.openxmlformats.org/officeDocument/2006/relationships/hyperlink" Target="http://www.cipkebip.org/" TargetMode="External"/><Relationship Id="rId50" Type="http://schemas.openxmlformats.org/officeDocument/2006/relationships/hyperlink" Target="http://www.ki.si/" TargetMode="External"/><Relationship Id="rId104" Type="http://schemas.openxmlformats.org/officeDocument/2006/relationships/hyperlink" Target="https://www.fs.uni-lj.si/raziskovalna_dejavnost/raziskovalna_dejavnost/oprema/2016051310390393/" TargetMode="External"/><Relationship Id="rId125" Type="http://schemas.openxmlformats.org/officeDocument/2006/relationships/hyperlink" Target="https://www.fs.uni-lj.si/raziskovalna_dejavnost/raziskovalna_dejavnost/oprema/2020110512495866/" TargetMode="External"/><Relationship Id="rId146" Type="http://schemas.openxmlformats.org/officeDocument/2006/relationships/hyperlink" Target="http://www.ffa.uni-lj.si/raziskave/raziskovalna-oprema/0/arrs" TargetMode="External"/><Relationship Id="rId167" Type="http://schemas.openxmlformats.org/officeDocument/2006/relationships/hyperlink" Target="http://www.fs.um.si/raziskovanje/raziskovalna-oprema/" TargetMode="External"/><Relationship Id="rId188" Type="http://schemas.openxmlformats.org/officeDocument/2006/relationships/hyperlink" Target="http://lbk.fe.uni-lj.si/ic/sl/oprema" TargetMode="External"/><Relationship Id="rId311" Type="http://schemas.openxmlformats.org/officeDocument/2006/relationships/hyperlink" Target="http://www.nib.si/infrastruktura/infrastrukturni-center-planta" TargetMode="External"/><Relationship Id="rId332" Type="http://schemas.openxmlformats.org/officeDocument/2006/relationships/hyperlink" Target="http://lnmcp.mf.uni-lj.si/Neuroendo/Oprema.html" TargetMode="External"/><Relationship Id="rId353" Type="http://schemas.openxmlformats.org/officeDocument/2006/relationships/hyperlink" Target="http://ibk.mf.uni-lj.si/equipment/quickgene-810.html" TargetMode="External"/><Relationship Id="rId374" Type="http://schemas.openxmlformats.org/officeDocument/2006/relationships/hyperlink" Target="http://www.bf.uni-lj.si/index.php?eID=dumpFile&amp;t=f&amp;f=22187&amp;token=838b26daad6e4e2e82ba60e8269079cdec9bfea8" TargetMode="External"/><Relationship Id="rId395" Type="http://schemas.openxmlformats.org/officeDocument/2006/relationships/hyperlink" Target="http://www.bf.uni-lj.si/index.php?eID=dumpFile&amp;t=f&amp;f=22141&amp;token=ca33e05741401db250568dd69acf6b78e589d95a" TargetMode="External"/><Relationship Id="rId409" Type="http://schemas.openxmlformats.org/officeDocument/2006/relationships/hyperlink" Target="http://www.bf.uni-lj.si/index.php?eID=dumpFile&amp;t=f&amp;f=22232&amp;token=86a45a9bd7a45426cd0a17e0c1f390dad247c5e4" TargetMode="External"/><Relationship Id="rId71" Type="http://schemas.openxmlformats.org/officeDocument/2006/relationships/hyperlink" Target="https://www.gozdis.si/raziskovalna-oprema/" TargetMode="External"/><Relationship Id="rId92" Type="http://schemas.openxmlformats.org/officeDocument/2006/relationships/hyperlink" Target="http://is.zrc-sazu.si/oprema" TargetMode="External"/><Relationship Id="rId213" Type="http://schemas.openxmlformats.org/officeDocument/2006/relationships/hyperlink" Target="http://lmse.fe.uni-lj.si/" TargetMode="External"/><Relationship Id="rId234" Type="http://schemas.openxmlformats.org/officeDocument/2006/relationships/hyperlink" Target="http://www.ung.si/sl/raziskave/center-za-raziskave-atmosfere/projekti/16_paket/" TargetMode="External"/><Relationship Id="rId420" Type="http://schemas.openxmlformats.org/officeDocument/2006/relationships/vmlDrawing" Target="../drawings/vmlDrawing1.vml"/><Relationship Id="rId2" Type="http://schemas.openxmlformats.org/officeDocument/2006/relationships/hyperlink" Target="https://www.ki.si/odseki/d12-odsek-za-sintezno-biologijo-in-imunologijo/oprema/" TargetMode="External"/><Relationship Id="rId29" Type="http://schemas.openxmlformats.org/officeDocument/2006/relationships/hyperlink" Target="https://www.ki.si/o-institutu/raziskovalna-infrastruktura/" TargetMode="External"/><Relationship Id="rId255" Type="http://schemas.openxmlformats.org/officeDocument/2006/relationships/hyperlink" Target="http://www.cipkebip.org/" TargetMode="External"/><Relationship Id="rId276" Type="http://schemas.openxmlformats.org/officeDocument/2006/relationships/hyperlink" Target="http://www.cipkebip.org/" TargetMode="External"/><Relationship Id="rId297" Type="http://schemas.openxmlformats.org/officeDocument/2006/relationships/hyperlink" Target="http://www.cipkebip.org/" TargetMode="External"/><Relationship Id="rId40" Type="http://schemas.openxmlformats.org/officeDocument/2006/relationships/hyperlink" Target="http://www.ki.si/" TargetMode="External"/><Relationship Id="rId115" Type="http://schemas.openxmlformats.org/officeDocument/2006/relationships/hyperlink" Target="https://www.fs.uni-lj.si/raziskovalna_dejavnost/raziskovalna_dejavnost/oprema/2016051613491067/" TargetMode="External"/><Relationship Id="rId136" Type="http://schemas.openxmlformats.org/officeDocument/2006/relationships/hyperlink" Target="http://www.ffa.uni-lj.si/raziskave/raziskovalna-oprema/0/arrs" TargetMode="External"/><Relationship Id="rId157" Type="http://schemas.openxmlformats.org/officeDocument/2006/relationships/hyperlink" Target="http://www3.fgg.uni-lj.si/" TargetMode="External"/><Relationship Id="rId178" Type="http://schemas.openxmlformats.org/officeDocument/2006/relationships/hyperlink" Target="http://www.zrs-kp.si/index.php/research/infra-program/" TargetMode="External"/><Relationship Id="rId301" Type="http://schemas.openxmlformats.org/officeDocument/2006/relationships/hyperlink" Target="http://www.nib.si/storitve-in-oprema/raziskovalna-oprema" TargetMode="External"/><Relationship Id="rId322" Type="http://schemas.openxmlformats.org/officeDocument/2006/relationships/hyperlink" Target="http://www.nib.si/infrastruktura/infrastrukturni-center-planta" TargetMode="External"/><Relationship Id="rId343" Type="http://schemas.openxmlformats.org/officeDocument/2006/relationships/hyperlink" Target="http://lnmcp.mf.uni-lj.si/Neuroendo/Oprema.html" TargetMode="External"/><Relationship Id="rId364" Type="http://schemas.openxmlformats.org/officeDocument/2006/relationships/hyperlink" Target="https://www.mf.uni-lj.si/raziskovanje/oprema" TargetMode="External"/><Relationship Id="rId61" Type="http://schemas.openxmlformats.org/officeDocument/2006/relationships/hyperlink" Target="http://www.fkkt.uni-lj.si/sl/raziskovalna-infrastruktura/enota-za-analizo-organskih-molekul/chnso/" TargetMode="External"/><Relationship Id="rId82" Type="http://schemas.openxmlformats.org/officeDocument/2006/relationships/hyperlink" Target="http://www.fkbv.um.si/" TargetMode="External"/><Relationship Id="rId199" Type="http://schemas.openxmlformats.org/officeDocument/2006/relationships/hyperlink" Target="http://lit.fe.uni-lj.si/oprema" TargetMode="External"/><Relationship Id="rId203" Type="http://schemas.openxmlformats.org/officeDocument/2006/relationships/hyperlink" Target="http://lpvo.fe.uni-lj.si/raziskave/oprema/" TargetMode="External"/><Relationship Id="rId385" Type="http://schemas.openxmlformats.org/officeDocument/2006/relationships/hyperlink" Target="http://www.bf.uni-lj.si/index.php?eID=dumpFile&amp;t=f&amp;f=23532&amp;token=c785b209d1153f3996f72d6be84d59991b261957" TargetMode="External"/><Relationship Id="rId19" Type="http://schemas.openxmlformats.org/officeDocument/2006/relationships/hyperlink" Target="https://www.ki.si/odseki/d01-teoreticni-odsek/azmanov-racunski-center/" TargetMode="External"/><Relationship Id="rId224" Type="http://schemas.openxmlformats.org/officeDocument/2006/relationships/hyperlink" Target="http://www.lmk.si/raziskave/merilna-oprema-laboratorija/" TargetMode="External"/><Relationship Id="rId245" Type="http://schemas.openxmlformats.org/officeDocument/2006/relationships/hyperlink" Target="http://www.zvkds.si/" TargetMode="External"/><Relationship Id="rId266" Type="http://schemas.openxmlformats.org/officeDocument/2006/relationships/hyperlink" Target="http://www.cipkebip.org/" TargetMode="External"/><Relationship Id="rId287" Type="http://schemas.openxmlformats.org/officeDocument/2006/relationships/hyperlink" Target="http://www.cipkebip.org/" TargetMode="External"/><Relationship Id="rId410" Type="http://schemas.openxmlformats.org/officeDocument/2006/relationships/hyperlink" Target="http://feri.um.si/raziskovanje/raziskovalna-oprema/" TargetMode="External"/><Relationship Id="rId30" Type="http://schemas.openxmlformats.org/officeDocument/2006/relationships/hyperlink" Target="https://www.ki.si/o-institutu/raziskovalna-infrastruktura/" TargetMode="External"/><Relationship Id="rId105" Type="http://schemas.openxmlformats.org/officeDocument/2006/relationships/hyperlink" Target="https://www.fs.uni-lj.si/raziskovalna_dejavnost/raziskovalna_dejavnost/oprema/2016051310413723/" TargetMode="External"/><Relationship Id="rId126" Type="http://schemas.openxmlformats.org/officeDocument/2006/relationships/hyperlink" Target="https://www.fs.uni-lj.si/raziskovalna_dejavnost/raziskovalna_dejavnost/oprema/2020110312230620/" TargetMode="External"/><Relationship Id="rId147" Type="http://schemas.openxmlformats.org/officeDocument/2006/relationships/hyperlink" Target="http://www.ffa.uni-lj.si/raziskave/raziskovalna-oprema/0/arrs" TargetMode="External"/><Relationship Id="rId168" Type="http://schemas.openxmlformats.org/officeDocument/2006/relationships/hyperlink" Target="http://www.fs.um.si/raziskovanje/raziskovalna-oprema/" TargetMode="External"/><Relationship Id="rId312" Type="http://schemas.openxmlformats.org/officeDocument/2006/relationships/hyperlink" Target="http://www.nib.si/infrastruktura/infrastrukturni-center-planta" TargetMode="External"/><Relationship Id="rId333" Type="http://schemas.openxmlformats.org/officeDocument/2006/relationships/hyperlink" Target="http://lnmcp.mf.uni-lj.si/Neuroendo/Oprema.html" TargetMode="External"/><Relationship Id="rId354" Type="http://schemas.openxmlformats.org/officeDocument/2006/relationships/hyperlink" Target="http://ibk.mf.uni-lj.si/equipment/las-4000.html" TargetMode="External"/><Relationship Id="rId51" Type="http://schemas.openxmlformats.org/officeDocument/2006/relationships/hyperlink" Target="http://www.ki.si/" TargetMode="External"/><Relationship Id="rId72" Type="http://schemas.openxmlformats.org/officeDocument/2006/relationships/hyperlink" Target="https://www.gozdis.si/raziskovalna-oprema/" TargetMode="External"/><Relationship Id="rId93" Type="http://schemas.openxmlformats.org/officeDocument/2006/relationships/hyperlink" Target="http://is.zrc-sazu.si/oprema" TargetMode="External"/><Relationship Id="rId189" Type="http://schemas.openxmlformats.org/officeDocument/2006/relationships/hyperlink" Target="http://lmfe.fe.uni-lj.si/o-nas/oprema/" TargetMode="External"/><Relationship Id="rId375" Type="http://schemas.openxmlformats.org/officeDocument/2006/relationships/hyperlink" Target="http://www.bf.uni-lj.si/index.php?eID=dumpFile&amp;t=f&amp;f=22211&amp;token=e9f00be141f2bb2704295b75e586b4f93636f4f5" TargetMode="External"/><Relationship Id="rId396" Type="http://schemas.openxmlformats.org/officeDocument/2006/relationships/hyperlink" Target="http://www.bf.uni-lj.si/index.php?eID=dumpFile&amp;t=f&amp;f=22145&amp;token=cf0fe0aede6f11899d81fe7a10255d66e541aab3" TargetMode="External"/><Relationship Id="rId3" Type="http://schemas.openxmlformats.org/officeDocument/2006/relationships/hyperlink" Target="https://www.ki.si/odseki/d12-odsek-za-sintezno-biologijo-in-imunologijo/oprema/" TargetMode="External"/><Relationship Id="rId214" Type="http://schemas.openxmlformats.org/officeDocument/2006/relationships/hyperlink" Target="http://www.lmk.si/raziskave/merilna-oprema-laboratorija/" TargetMode="External"/><Relationship Id="rId235" Type="http://schemas.openxmlformats.org/officeDocument/2006/relationships/hyperlink" Target="http://www.ung.si/sl/raziskave/cac/raziskave/oprema/" TargetMode="External"/><Relationship Id="rId256" Type="http://schemas.openxmlformats.org/officeDocument/2006/relationships/hyperlink" Target="http://www.cipkebip.org/" TargetMode="External"/><Relationship Id="rId277" Type="http://schemas.openxmlformats.org/officeDocument/2006/relationships/hyperlink" Target="http://www.cipkebip.org/" TargetMode="External"/><Relationship Id="rId298" Type="http://schemas.openxmlformats.org/officeDocument/2006/relationships/hyperlink" Target="http://www.cipkebip.org/" TargetMode="External"/><Relationship Id="rId400" Type="http://schemas.openxmlformats.org/officeDocument/2006/relationships/hyperlink" Target="http://www.bf.uni-lj.si/index.php?eID=dumpFile&amp;t=f&amp;f=22254&amp;token=1b7cc0a7d74608c80c7a1b86884ea8a32a3b9878" TargetMode="External"/><Relationship Id="rId421" Type="http://schemas.openxmlformats.org/officeDocument/2006/relationships/comments" Target="../comments1.xml"/><Relationship Id="rId116" Type="http://schemas.openxmlformats.org/officeDocument/2006/relationships/hyperlink" Target="https://www.fs.uni-lj.si/raziskovalna_dejavnost/raziskovalna_dejavnost/oprema/2018082715234390/" TargetMode="External"/><Relationship Id="rId137" Type="http://schemas.openxmlformats.org/officeDocument/2006/relationships/hyperlink" Target="http://www.ffa.uni-lj.si/raziskave/raziskovalna-oprema/0/arrs" TargetMode="External"/><Relationship Id="rId158" Type="http://schemas.openxmlformats.org/officeDocument/2006/relationships/hyperlink" Target="http://www.fkkt.um.si/raziskovalna-oprema" TargetMode="External"/><Relationship Id="rId302" Type="http://schemas.openxmlformats.org/officeDocument/2006/relationships/hyperlink" Target="http://www.nib.si/storitve-in-oprema/raziskovalna-oprema" TargetMode="External"/><Relationship Id="rId323" Type="http://schemas.openxmlformats.org/officeDocument/2006/relationships/hyperlink" Target="http://www.nib.si/infrastruktura/infrastrukturni-center-planta" TargetMode="External"/><Relationship Id="rId344" Type="http://schemas.openxmlformats.org/officeDocument/2006/relationships/hyperlink" Target="http://cfgbc.mf.uni-lj.si/" TargetMode="External"/><Relationship Id="rId20" Type="http://schemas.openxmlformats.org/officeDocument/2006/relationships/hyperlink" Target="https://www.ki.si/odseki/d12-odsek-za-sintezno-biologijo-in-imunologijo/oprema/" TargetMode="External"/><Relationship Id="rId41" Type="http://schemas.openxmlformats.org/officeDocument/2006/relationships/hyperlink" Target="http://www.cmm.ki.si/vrana/" TargetMode="External"/><Relationship Id="rId62" Type="http://schemas.openxmlformats.org/officeDocument/2006/relationships/hyperlink" Target="https://www.fkkt.uni-lj.si/sl/raziskovalna-infrastruktura/enota-za-analizo-makromolekul/ultra-visokolocljivostni-tekocinski-kromatograf-s-tandemsko-masno-spektrometrijo/" TargetMode="External"/><Relationship Id="rId83" Type="http://schemas.openxmlformats.org/officeDocument/2006/relationships/hyperlink" Target="https://www.inz.si/sl/Storitve/" TargetMode="External"/><Relationship Id="rId179" Type="http://schemas.openxmlformats.org/officeDocument/2006/relationships/hyperlink" Target="http://www.zrs-kp.si/index.php/research/infra-program/" TargetMode="External"/><Relationship Id="rId365" Type="http://schemas.openxmlformats.org/officeDocument/2006/relationships/hyperlink" Target="https://www.mf.uni-lj.si/ibf/raziskovanje" TargetMode="External"/><Relationship Id="rId386" Type="http://schemas.openxmlformats.org/officeDocument/2006/relationships/hyperlink" Target="http://www.bf.uni-lj.si/index.php?eID=dumpFile&amp;t=f&amp;f=22286&amp;token=263e352d25e2b95cf6ed9fe25deff0807be89f62" TargetMode="External"/><Relationship Id="rId190" Type="http://schemas.openxmlformats.org/officeDocument/2006/relationships/hyperlink" Target="http://www.lmk.si/raziskave/merilna-oprema-laboratorija/" TargetMode="External"/><Relationship Id="rId204" Type="http://schemas.openxmlformats.org/officeDocument/2006/relationships/hyperlink" Target="http://www.robolab.si/research/infrastructure/other-equipment/bimanual-teleoperation-system/" TargetMode="External"/><Relationship Id="rId225" Type="http://schemas.openxmlformats.org/officeDocument/2006/relationships/hyperlink" Target="http://lso.fe.uni-lj.si/oprema.php?page=oprema/oprema_AndoAQ6317B.html" TargetMode="External"/><Relationship Id="rId246" Type="http://schemas.openxmlformats.org/officeDocument/2006/relationships/hyperlink" Target="http://www.zvkds.si/" TargetMode="External"/><Relationship Id="rId267" Type="http://schemas.openxmlformats.org/officeDocument/2006/relationships/hyperlink" Target="http://www.cipkebip.org/" TargetMode="External"/><Relationship Id="rId288" Type="http://schemas.openxmlformats.org/officeDocument/2006/relationships/hyperlink" Target="http://www.cipkebip.org/" TargetMode="External"/><Relationship Id="rId411" Type="http://schemas.openxmlformats.org/officeDocument/2006/relationships/hyperlink" Target="http://feri.um.si/raziskovanje/raziskovalna-oprema/" TargetMode="External"/><Relationship Id="rId106" Type="http://schemas.openxmlformats.org/officeDocument/2006/relationships/hyperlink" Target="https://www.fs.uni-lj.si/raziskovalna_dejavnost/raziskovalna_dejavnost/oprema/2016051310590162/" TargetMode="External"/><Relationship Id="rId127" Type="http://schemas.openxmlformats.org/officeDocument/2006/relationships/hyperlink" Target="https://www.fs.uni-lj.si/raziskovalna_dejavnost/raziskovalna_dejavnost/oprema/2020110311485101/" TargetMode="External"/><Relationship Id="rId313" Type="http://schemas.openxmlformats.org/officeDocument/2006/relationships/hyperlink" Target="http://www.nib.si/infrastruktura/infrastrukturni-center-planta" TargetMode="External"/><Relationship Id="rId10" Type="http://schemas.openxmlformats.org/officeDocument/2006/relationships/hyperlink" Target="https://www.ki.si/departments/d06-department-of-food-chemistry/equipment/" TargetMode="External"/><Relationship Id="rId31" Type="http://schemas.openxmlformats.org/officeDocument/2006/relationships/hyperlink" Target="https://www.ki.si/o-institutu/raziskovalna-infrastruktura/" TargetMode="External"/><Relationship Id="rId52" Type="http://schemas.openxmlformats.org/officeDocument/2006/relationships/hyperlink" Target="https://www.ki.si/odseki/d07-odsek-za-polimerno-kemijo-in-tehnologijo/l07equipment/" TargetMode="External"/><Relationship Id="rId73" Type="http://schemas.openxmlformats.org/officeDocument/2006/relationships/hyperlink" Target="https://www.vf.uni-lj.si/podrocje/raziskovalna-oprema" TargetMode="External"/><Relationship Id="rId94" Type="http://schemas.openxmlformats.org/officeDocument/2006/relationships/hyperlink" Target="http://is.zrc-sazu.si/oprema" TargetMode="External"/><Relationship Id="rId148" Type="http://schemas.openxmlformats.org/officeDocument/2006/relationships/hyperlink" Target="http://www.ffa.uni-lj.si/raziskave/raziskovalna-oprema/0/arrs" TargetMode="External"/><Relationship Id="rId169" Type="http://schemas.openxmlformats.org/officeDocument/2006/relationships/hyperlink" Target="http://www.fs.um.si/raziskovanje/raziskovalna-oprema/" TargetMode="External"/><Relationship Id="rId334" Type="http://schemas.openxmlformats.org/officeDocument/2006/relationships/hyperlink" Target="http://lnmcp.mf.uni-lj.si/Neuroendo/Oprema.html" TargetMode="External"/><Relationship Id="rId355" Type="http://schemas.openxmlformats.org/officeDocument/2006/relationships/hyperlink" Target="http://ibk.mf.uni-lj.si/equipment" TargetMode="External"/><Relationship Id="rId376" Type="http://schemas.openxmlformats.org/officeDocument/2006/relationships/hyperlink" Target="http://www.bf.uni-lj.si/index.php?eID=dumpFile&amp;t=f&amp;f=22190&amp;token=f7ed2d5fdbdba04abb7fd949316b92ef9e883f1a" TargetMode="External"/><Relationship Id="rId397" Type="http://schemas.openxmlformats.org/officeDocument/2006/relationships/hyperlink" Target="http://www.bf.uni-lj.si/index.php?eID=dumpFile&amp;t=f&amp;f=22179&amp;token=0290b82507c15a259e3e2f487fb74313449d0fcb" TargetMode="External"/><Relationship Id="rId4" Type="http://schemas.openxmlformats.org/officeDocument/2006/relationships/hyperlink" Target="https://www.ki.si/odseki/d12-odsek-za-sintezno-biologijo-in-imunologijo/oprema/" TargetMode="External"/><Relationship Id="rId180" Type="http://schemas.openxmlformats.org/officeDocument/2006/relationships/hyperlink" Target="http://www.zrs-kp.si/index.php/research/infra-program/" TargetMode="External"/><Relationship Id="rId215" Type="http://schemas.openxmlformats.org/officeDocument/2006/relationships/hyperlink" Target="http://www.robolab.si/research/infrastructure/other-equipment/optotrak-certus/" TargetMode="External"/><Relationship Id="rId236" Type="http://schemas.openxmlformats.org/officeDocument/2006/relationships/hyperlink" Target="http://www.fmf.uni-lj.si/si/" TargetMode="External"/><Relationship Id="rId257" Type="http://schemas.openxmlformats.org/officeDocument/2006/relationships/hyperlink" Target="http://www.cipkebip.org/" TargetMode="External"/><Relationship Id="rId278" Type="http://schemas.openxmlformats.org/officeDocument/2006/relationships/hyperlink" Target="http://www.cipkebip.org/" TargetMode="External"/><Relationship Id="rId401" Type="http://schemas.openxmlformats.org/officeDocument/2006/relationships/hyperlink" Target="http://www.bf.uni-lj.si/index.php?eID=dumpFile&amp;t=f&amp;f=22257&amp;token=563983441e77a3091a92c2fd23ca13c650704a11" TargetMode="External"/><Relationship Id="rId303" Type="http://schemas.openxmlformats.org/officeDocument/2006/relationships/hyperlink" Target="http://www.nib.si/storitve-in-oprema/raziskovalna-oprema" TargetMode="External"/><Relationship Id="rId42" Type="http://schemas.openxmlformats.org/officeDocument/2006/relationships/hyperlink" Target="http://www.cmm.ki.si/vrana/" TargetMode="External"/><Relationship Id="rId84" Type="http://schemas.openxmlformats.org/officeDocument/2006/relationships/hyperlink" Target="https://www.inz.si/sl/Storitve/" TargetMode="External"/><Relationship Id="rId138" Type="http://schemas.openxmlformats.org/officeDocument/2006/relationships/hyperlink" Target="http://www.ffa.uni-lj.si/raziskave/raziskovalna-oprema/0/arrs" TargetMode="External"/><Relationship Id="rId345" Type="http://schemas.openxmlformats.org/officeDocument/2006/relationships/hyperlink" Target="http://lnmcp.mf.uni-lj.si/Neuroendo/Oprema.html" TargetMode="External"/><Relationship Id="rId387" Type="http://schemas.openxmlformats.org/officeDocument/2006/relationships/hyperlink" Target="http://www.bf.uni-lj.si/index.php?eID=dumpFile&amp;t=f&amp;f=22137&amp;token=6c434c261d13f0d94151db89e31b3445d6370faf" TargetMode="External"/><Relationship Id="rId191" Type="http://schemas.openxmlformats.org/officeDocument/2006/relationships/hyperlink" Target="http://lpee.fe.uni-lj.si/orodja/rtds/" TargetMode="External"/><Relationship Id="rId205" Type="http://schemas.openxmlformats.org/officeDocument/2006/relationships/hyperlink" Target="http://ltfe.org/sistem-za-analizo-kakovosti-signalov-v-profesionalnih-video-produkcijskih-predvajalnih-in-prenosnih-sistemih/" TargetMode="External"/><Relationship Id="rId247" Type="http://schemas.openxmlformats.org/officeDocument/2006/relationships/hyperlink" Target="https://mf.um.si/attachments/article/3449/PRESENTATION%20OF%20LABORATORIES%20OF%20THE%20FACULTY%20OF%20MEDICINE%20%20OF%20THE%20UNIVERSITY%20OF%20MARIBOR.pdf" TargetMode="External"/><Relationship Id="rId412" Type="http://schemas.openxmlformats.org/officeDocument/2006/relationships/hyperlink" Target="http://feri.um.si/raziskovanje/raziskovalna-oprema/" TargetMode="External"/><Relationship Id="rId107" Type="http://schemas.openxmlformats.org/officeDocument/2006/relationships/hyperlink" Target="https://www.fs.uni-lj.si/raziskovalna_dejavnost/raziskovalna_dejavnost/oprema/2016051312194154/" TargetMode="External"/><Relationship Id="rId289" Type="http://schemas.openxmlformats.org/officeDocument/2006/relationships/hyperlink" Target="http://www.cipkebip.org/" TargetMode="External"/><Relationship Id="rId11" Type="http://schemas.openxmlformats.org/officeDocument/2006/relationships/hyperlink" Target="http://www.ki.sihttps/www.ki.si/odseki/d13-odsek-za-katalizo-in-reakcijsko-inzenirstvo/oprema/" TargetMode="External"/><Relationship Id="rId53" Type="http://schemas.openxmlformats.org/officeDocument/2006/relationships/hyperlink" Target="https://www.ki.si/odseki/d07-odsek-za-polimerno-kemijo-in-tehnologijo/l07equipment/" TargetMode="External"/><Relationship Id="rId149" Type="http://schemas.openxmlformats.org/officeDocument/2006/relationships/hyperlink" Target="http://www.ffa.uni-lj.si/raziskave/raziskovalna-oprema/laserski-difraktometer" TargetMode="External"/><Relationship Id="rId314" Type="http://schemas.openxmlformats.org/officeDocument/2006/relationships/hyperlink" Target="http://www.nib.si/infrastruktura/infrastrukturni-center-planta" TargetMode="External"/><Relationship Id="rId356" Type="http://schemas.openxmlformats.org/officeDocument/2006/relationships/hyperlink" Target="http://ibk.mf.uni-lj.si/equipment" TargetMode="External"/><Relationship Id="rId398" Type="http://schemas.openxmlformats.org/officeDocument/2006/relationships/hyperlink" Target="http://www.bf.uni-lj.si/index.php?eID=dumpFile&amp;t=f&amp;f=22176&amp;token=744f92e22d604594d08d9fb3419ec4d6dbb47db6" TargetMode="External"/><Relationship Id="rId95" Type="http://schemas.openxmlformats.org/officeDocument/2006/relationships/hyperlink" Target="http://is.zrc-sazu.si/oprema" TargetMode="External"/><Relationship Id="rId160" Type="http://schemas.openxmlformats.org/officeDocument/2006/relationships/hyperlink" Target="http://www.fs.um.si/raziskovanje/raziskovalna-oprema/" TargetMode="External"/><Relationship Id="rId216" Type="http://schemas.openxmlformats.org/officeDocument/2006/relationships/hyperlink" Target="http://www.robolab.si/research/infrastructure/industrial-robotics/abb-irb-1600/" TargetMode="External"/><Relationship Id="rId258" Type="http://schemas.openxmlformats.org/officeDocument/2006/relationships/hyperlink" Target="http://www.cipkebip.org/" TargetMode="External"/><Relationship Id="rId22" Type="http://schemas.openxmlformats.org/officeDocument/2006/relationships/hyperlink" Target="https://www.ki.si/odseki/d12-odsek-za-sintezno-biologijo-in-imunologijo/oprema/" TargetMode="External"/><Relationship Id="rId64" Type="http://schemas.openxmlformats.org/officeDocument/2006/relationships/hyperlink" Target="https://www.imt.si/organizacijske-enote/infrastrukturna-organizacijska-enota" TargetMode="External"/><Relationship Id="rId118" Type="http://schemas.openxmlformats.org/officeDocument/2006/relationships/hyperlink" Target="https://www.fs.uni-lj.si/raziskovalna_dejavnost/raziskovalna_dejavnost/oprema/2020030612092669/" TargetMode="External"/><Relationship Id="rId325" Type="http://schemas.openxmlformats.org/officeDocument/2006/relationships/hyperlink" Target="http://www.mf.uni-lj.si/ris/oprema" TargetMode="External"/><Relationship Id="rId367" Type="http://schemas.openxmlformats.org/officeDocument/2006/relationships/hyperlink" Target="https://www.mf.uni-lj.si/application/files/7415/8391/7733/Razpolozljiva_raziskovalna_oprema_UL_MF.pdf" TargetMode="External"/><Relationship Id="rId171" Type="http://schemas.openxmlformats.org/officeDocument/2006/relationships/hyperlink" Target="http://www.fs.um.si/raziskovanje/raziskovalna-oprema/" TargetMode="External"/><Relationship Id="rId227" Type="http://schemas.openxmlformats.org/officeDocument/2006/relationships/hyperlink" Target="http://www.robolab.si/research/infrastructure/crc-robotics/yaskawa/" TargetMode="External"/><Relationship Id="rId269" Type="http://schemas.openxmlformats.org/officeDocument/2006/relationships/hyperlink" Target="http://www.cipkebip.org/" TargetMode="External"/><Relationship Id="rId33" Type="http://schemas.openxmlformats.org/officeDocument/2006/relationships/hyperlink" Target="https://www.ki.si/o-institutu/raziskovalna-infrastruktura/" TargetMode="External"/><Relationship Id="rId129" Type="http://schemas.openxmlformats.org/officeDocument/2006/relationships/hyperlink" Target="https://www.fs.uni-lj.si/raziskovalna_dejavnost/raziskovalna_dejavnost/oprema/2020103015262463/" TargetMode="External"/><Relationship Id="rId280" Type="http://schemas.openxmlformats.org/officeDocument/2006/relationships/hyperlink" Target="http://www.cipkebip.org/" TargetMode="External"/><Relationship Id="rId336" Type="http://schemas.openxmlformats.org/officeDocument/2006/relationships/hyperlink" Target="http://lnmcp.mf.uni-lj.si/Neuroendo/Oprema.html" TargetMode="External"/><Relationship Id="rId75" Type="http://schemas.openxmlformats.org/officeDocument/2006/relationships/hyperlink" Target="https://www.vf.uni-lj.si/podrocje/raziskovalna-oprema" TargetMode="External"/><Relationship Id="rId140" Type="http://schemas.openxmlformats.org/officeDocument/2006/relationships/hyperlink" Target="http://www.ffa.uni-lj.si/raziskave/raziskovalna-oprema/0/arrs" TargetMode="External"/><Relationship Id="rId182" Type="http://schemas.openxmlformats.org/officeDocument/2006/relationships/hyperlink" Target="http://www.zrs-kp.si/index.php/research/infra-program/" TargetMode="External"/><Relationship Id="rId378" Type="http://schemas.openxmlformats.org/officeDocument/2006/relationships/hyperlink" Target="http://www.bf.uni-lj.si/index.php?eID=dumpFile&amp;t=f&amp;f=22208&amp;token=76c8251fb3281ae7317f5cf9d93508a69650c499" TargetMode="External"/><Relationship Id="rId403" Type="http://schemas.openxmlformats.org/officeDocument/2006/relationships/hyperlink" Target="http://www.bf.uni-lj.si/index.php?eID=dumpFile&amp;t=f&amp;f=22258&amp;token=84efcd8d63a646fb5e37770a3cd8931d890f6229" TargetMode="External"/><Relationship Id="rId6" Type="http://schemas.openxmlformats.org/officeDocument/2006/relationships/hyperlink" Target="https://www.ki.si/odseki/d11-odsek-za-molekularno-biologijo-in-nanobiotehnologijo/podrocja-dejavnosti/" TargetMode="External"/><Relationship Id="rId238" Type="http://schemas.openxmlformats.org/officeDocument/2006/relationships/hyperlink" Target="http://www.fmf.uni-lj.si/si/" TargetMode="External"/><Relationship Id="rId291" Type="http://schemas.openxmlformats.org/officeDocument/2006/relationships/hyperlink" Target="http://www.cipkebip.org/" TargetMode="External"/><Relationship Id="rId305" Type="http://schemas.openxmlformats.org/officeDocument/2006/relationships/hyperlink" Target="http://www.nib.si/infrastruktura/infrastrukturni-center-planta" TargetMode="External"/><Relationship Id="rId347" Type="http://schemas.openxmlformats.org/officeDocument/2006/relationships/hyperlink" Target="https://www.mf.uni-lj.si/raziskovanje" TargetMode="External"/><Relationship Id="rId44" Type="http://schemas.openxmlformats.org/officeDocument/2006/relationships/hyperlink" Target="https://www.ki.si/odseki/d04-odsek-za-analizno-kemijo/oprema/" TargetMode="External"/><Relationship Id="rId86" Type="http://schemas.openxmlformats.org/officeDocument/2006/relationships/hyperlink" Target="http://is.zrc-sazu.si/oprema" TargetMode="External"/><Relationship Id="rId151" Type="http://schemas.openxmlformats.org/officeDocument/2006/relationships/hyperlink" Target="http://www.ffa.uni-lj.si/raziskave/raziskovalna-oprema/sistem-za-elektrostatsko-sukanje-nanovlaken" TargetMode="External"/><Relationship Id="rId389" Type="http://schemas.openxmlformats.org/officeDocument/2006/relationships/hyperlink" Target="http://www.bf.uni-lj.si/index.php?eID=dumpFile&amp;t=f&amp;f=22132&amp;token=41bb9230cd7a705774b6efbb5c9a33786e76d269" TargetMode="External"/><Relationship Id="rId193" Type="http://schemas.openxmlformats.org/officeDocument/2006/relationships/hyperlink" Target="http://www.robolab.si/research/infrastructure/crc-robotics/ur5/" TargetMode="External"/><Relationship Id="rId207" Type="http://schemas.openxmlformats.org/officeDocument/2006/relationships/hyperlink" Target="http://lbk.fe.uni-lj.si/ic/sl/oprema" TargetMode="External"/><Relationship Id="rId249" Type="http://schemas.openxmlformats.org/officeDocument/2006/relationships/hyperlink" Target="https://mf.um.si/attachments/article/3449/PRESENTATION%20OF%20LABORATORIES%20OF%20THE%20FACULTY%20OF%20MEDICINE%20%20OF%20THE%20UNIVERSITY%20OF%20MARIBOR.pdf" TargetMode="External"/><Relationship Id="rId414" Type="http://schemas.openxmlformats.org/officeDocument/2006/relationships/hyperlink" Target="https://www.kis.si/Cenik_storitev_KIS_1/" TargetMode="External"/><Relationship Id="rId13" Type="http://schemas.openxmlformats.org/officeDocument/2006/relationships/hyperlink" Target="https://www.ki.si/departments/d06-department-of-food-chemistry/equipment/" TargetMode="External"/><Relationship Id="rId109" Type="http://schemas.openxmlformats.org/officeDocument/2006/relationships/hyperlink" Target="https://www.fs.uni-lj.si/raziskovalna_dejavnost/raziskovalna_dejavnost/oprema/2016051312260770/" TargetMode="External"/><Relationship Id="rId260" Type="http://schemas.openxmlformats.org/officeDocument/2006/relationships/hyperlink" Target="http://www.cipkebip.org/" TargetMode="External"/><Relationship Id="rId316" Type="http://schemas.openxmlformats.org/officeDocument/2006/relationships/hyperlink" Target="http://www.nib.si/infrastruktura/infrastrukturni-center-planta" TargetMode="External"/><Relationship Id="rId55" Type="http://schemas.openxmlformats.org/officeDocument/2006/relationships/hyperlink" Target="http://www.ki.si/odseki/l-09/oprema/" TargetMode="External"/><Relationship Id="rId97" Type="http://schemas.openxmlformats.org/officeDocument/2006/relationships/hyperlink" Target="http://hpc.fs.uni-lj.si/sites/default/files/FS_HPC_cenik_24032011.pdf" TargetMode="External"/><Relationship Id="rId120" Type="http://schemas.openxmlformats.org/officeDocument/2006/relationships/hyperlink" Target="https://www.fs.uni-lj.si/raziskovalna_dejavnost/raziskovalna_dejavnost/oprema/2020030612140479/" TargetMode="External"/><Relationship Id="rId358" Type="http://schemas.openxmlformats.org/officeDocument/2006/relationships/hyperlink" Target="https://www.mf.uni-lj.si/raziskovanje/oprema" TargetMode="External"/><Relationship Id="rId162" Type="http://schemas.openxmlformats.org/officeDocument/2006/relationships/hyperlink" Target="http://www.fs.um.si/raziskovanje/raziskovalna-oprema/" TargetMode="External"/><Relationship Id="rId218" Type="http://schemas.openxmlformats.org/officeDocument/2006/relationships/hyperlink" Target="http://www.robolab.si/research/infrastructure/haptic-robotics/hapticmaster/" TargetMode="External"/><Relationship Id="rId271" Type="http://schemas.openxmlformats.org/officeDocument/2006/relationships/hyperlink" Target="http://www.cipkebip.org/" TargetMode="External"/><Relationship Id="rId24" Type="http://schemas.openxmlformats.org/officeDocument/2006/relationships/hyperlink" Target="https://www.ki.si/departments/d06-department-of-food-chemistry/equipment/" TargetMode="External"/><Relationship Id="rId66" Type="http://schemas.openxmlformats.org/officeDocument/2006/relationships/hyperlink" Target="https://www.imt.si/organizacijske-enote/infrastrukturna-organizacijska-enota" TargetMode="External"/><Relationship Id="rId131" Type="http://schemas.openxmlformats.org/officeDocument/2006/relationships/hyperlink" Target="http://www.ffa.uni-lj.si/raziskave/raziskovalna-oprema/0/arrs" TargetMode="External"/><Relationship Id="rId327" Type="http://schemas.openxmlformats.org/officeDocument/2006/relationships/hyperlink" Target="http://www.mf.uni-lj.si/ris/oprema" TargetMode="External"/><Relationship Id="rId369" Type="http://schemas.openxmlformats.org/officeDocument/2006/relationships/hyperlink" Target="https://www.mf.uni-lj.si/application/files/7415/8391/7733/Razpolozljiva_raziskovalna_oprema_UL_MF.pdf" TargetMode="External"/><Relationship Id="rId173" Type="http://schemas.openxmlformats.org/officeDocument/2006/relationships/hyperlink" Target="http://www.fs.um.si/raziskovanje/raziskovalna-oprema/" TargetMode="External"/><Relationship Id="rId229" Type="http://schemas.openxmlformats.org/officeDocument/2006/relationships/hyperlink" Target="http://www.ung.si/sl/raziskave/cac/raziskave/oprema/" TargetMode="External"/><Relationship Id="rId380" Type="http://schemas.openxmlformats.org/officeDocument/2006/relationships/hyperlink" Target="http://www.bf.uni-lj.si/index.php?eID=dumpFile&amp;t=f&amp;f=22202&amp;token=8f69bdcf0bc715d3d71b43804f115a4c76754155" TargetMode="External"/><Relationship Id="rId240" Type="http://schemas.openxmlformats.org/officeDocument/2006/relationships/hyperlink" Target="http://www.ntf.uni-lj.si/ntf/raziskovanje/raziskovalno-delo/raziskovalna-oprema/" TargetMode="External"/><Relationship Id="rId35" Type="http://schemas.openxmlformats.org/officeDocument/2006/relationships/hyperlink" Target="https://www.ki.si/o-institutu/raziskovalna-infrastruktura/" TargetMode="External"/><Relationship Id="rId77" Type="http://schemas.openxmlformats.org/officeDocument/2006/relationships/hyperlink" Target="http://www.ihps.si/" TargetMode="External"/><Relationship Id="rId100" Type="http://schemas.openxmlformats.org/officeDocument/2006/relationships/hyperlink" Target="https://www.fs.uni-lj.si/raziskovalna_dejavnost/raziskovalna_dejavnost/oprema/2016051309323693/" TargetMode="External"/><Relationship Id="rId282" Type="http://schemas.openxmlformats.org/officeDocument/2006/relationships/hyperlink" Target="http://www.cipkebip.org/" TargetMode="External"/><Relationship Id="rId338" Type="http://schemas.openxmlformats.org/officeDocument/2006/relationships/hyperlink" Target="http://ibk.mf.uni-lj.si/equipment" TargetMode="External"/><Relationship Id="rId8" Type="http://schemas.openxmlformats.org/officeDocument/2006/relationships/hyperlink" Target="https://www.ki.si/odseki/d10-odsek-za-kemijo-materialov/elektronska-mikroskopija-in-katalizatorji/elektronska-mikroskopija/" TargetMode="External"/><Relationship Id="rId142" Type="http://schemas.openxmlformats.org/officeDocument/2006/relationships/hyperlink" Target="http://www.ffa.uni-lj.si/raziskave/raziskovalna-oprema/0/arrs" TargetMode="External"/><Relationship Id="rId184" Type="http://schemas.openxmlformats.org/officeDocument/2006/relationships/hyperlink" Target="https://www.zrs-kp.si/index.php/research/infra-program/" TargetMode="External"/><Relationship Id="rId391" Type="http://schemas.openxmlformats.org/officeDocument/2006/relationships/hyperlink" Target="http://www.bf.uni-lj.si/index.php?eID=tx_nawsecuredl&amp;u=0&amp;g=0&amp;t=1552040840&amp;hash=b29dca45b108dea47dfc049b74800ab462ccd739&amp;file=fileadmin/datoteke/znanstveno_in_mednarodno/raziskovalno/Raziskovalna_oprema/Kromatografski_sistem_FPLC_NGC_QuestTM_SLO.pdf" TargetMode="External"/><Relationship Id="rId405" Type="http://schemas.openxmlformats.org/officeDocument/2006/relationships/hyperlink" Target="http://www.bf.uni-lj.si/index.php?eID=tx_nawsecuredl&amp;u=0&amp;g=0&amp;t=1553188552&amp;hash=fbe44da1b1be42f3298c0d3c5b9ecc1ed8efc4d0&amp;file=fileadmin/datoteke/znanstveno_in_mednarodno/raziskovalno/Raziskovalna_oprema/Sistem_za_PCR_SLO.pdf" TargetMode="External"/><Relationship Id="rId251" Type="http://schemas.openxmlformats.org/officeDocument/2006/relationships/hyperlink" Target="https://fvz.upr.si/raziskovanje/" TargetMode="External"/><Relationship Id="rId46" Type="http://schemas.openxmlformats.org/officeDocument/2006/relationships/hyperlink" Target="https://www.ki.si/departments/d04-department-of-analytical-chemistry/equipment/" TargetMode="External"/><Relationship Id="rId293" Type="http://schemas.openxmlformats.org/officeDocument/2006/relationships/hyperlink" Target="http://www.cipkebip.org/" TargetMode="External"/><Relationship Id="rId307" Type="http://schemas.openxmlformats.org/officeDocument/2006/relationships/hyperlink" Target="http://www.nib.si/infrastruktura/infrastrukturni-center-planta" TargetMode="External"/><Relationship Id="rId349" Type="http://schemas.openxmlformats.org/officeDocument/2006/relationships/hyperlink" Target="http://www.imi.si/raziskovalna-dejavnost/raziskovalna-oprema" TargetMode="External"/><Relationship Id="rId88" Type="http://schemas.openxmlformats.org/officeDocument/2006/relationships/hyperlink" Target="http://is.zrc-sazu.si/oprema" TargetMode="External"/><Relationship Id="rId111" Type="http://schemas.openxmlformats.org/officeDocument/2006/relationships/hyperlink" Target="https://www.fs.uni-lj.si/raziskovalna_dejavnost/raziskovalna_dejavnost/oprema/2017031618055595/" TargetMode="External"/><Relationship Id="rId153" Type="http://schemas.openxmlformats.org/officeDocument/2006/relationships/hyperlink" Target="http://www.ffa.uni-lj.si/raziskave/raziskovalna-oprema/dvovijacna-naprava-za-iztiskanje-talin-in-kontinuirano-vlazno-granuliranje" TargetMode="External"/><Relationship Id="rId195" Type="http://schemas.openxmlformats.org/officeDocument/2006/relationships/hyperlink" Target="http://www.robolab.si/research/infrastructure/crc-robotics/fanuc/" TargetMode="External"/><Relationship Id="rId209" Type="http://schemas.openxmlformats.org/officeDocument/2006/relationships/hyperlink" Target="http://www.lucami.org/index.php/research/research-equipment/" TargetMode="External"/><Relationship Id="rId360" Type="http://schemas.openxmlformats.org/officeDocument/2006/relationships/hyperlink" Target="http://ibk.mf.uni-lj.si/equipment" TargetMode="External"/><Relationship Id="rId416" Type="http://schemas.openxmlformats.org/officeDocument/2006/relationships/hyperlink" Target="http://www.space.si/" TargetMode="External"/><Relationship Id="rId220" Type="http://schemas.openxmlformats.org/officeDocument/2006/relationships/hyperlink" Target="http://lbk.fe.uni-lj.si/ic/sl/oprema" TargetMode="External"/><Relationship Id="rId15" Type="http://schemas.openxmlformats.org/officeDocument/2006/relationships/hyperlink" Target="https://www.ki.si/departments/d09-department-of-inorganic-chemistry-and-technology/equipment/" TargetMode="External"/><Relationship Id="rId57" Type="http://schemas.openxmlformats.org/officeDocument/2006/relationships/hyperlink" Target="http://www.fkkt.uni-lj.si/sl/raziskovalna-infrastruktura/enota-za-analizo-makromolekul/sistem-za-kromatografijo-bioloskih-makromolekul-sklopljen-z-naprednim-karakterizacijskim-sistemom/" TargetMode="External"/><Relationship Id="rId262" Type="http://schemas.openxmlformats.org/officeDocument/2006/relationships/hyperlink" Target="http://www.cipkebip.org/" TargetMode="External"/><Relationship Id="rId318" Type="http://schemas.openxmlformats.org/officeDocument/2006/relationships/hyperlink" Target="http://www.nib.si/mbp/sl/about-us/products-and-services/laboratory-equipment" TargetMode="External"/><Relationship Id="rId99" Type="http://schemas.openxmlformats.org/officeDocument/2006/relationships/hyperlink" Target="https://www.fs.uni-lj.si/raziskovalna_dejavnost/raziskovalna_dejavnost/oprema/2016050519260135/" TargetMode="External"/><Relationship Id="rId122" Type="http://schemas.openxmlformats.org/officeDocument/2006/relationships/hyperlink" Target="https://www.fs.uni-lj.si/raziskovalna_dejavnost/raziskovalna_dejavnost/oprema/2020031810283922/" TargetMode="External"/><Relationship Id="rId164" Type="http://schemas.openxmlformats.org/officeDocument/2006/relationships/hyperlink" Target="http://www.fs.um.si/raziskovanje/raziskovalna-oprema/" TargetMode="External"/><Relationship Id="rId371" Type="http://schemas.openxmlformats.org/officeDocument/2006/relationships/hyperlink" Target="http://www.bf.uni-lj.si/index.php?eID=dumpFile&amp;t=f&amp;f=22205&amp;token=faa842a0a0309dca72578c9b4c2c184e1aa03f14" TargetMode="External"/><Relationship Id="rId26" Type="http://schemas.openxmlformats.org/officeDocument/2006/relationships/hyperlink" Target="https://www.ki.si/index.php?id=704" TargetMode="External"/><Relationship Id="rId231" Type="http://schemas.openxmlformats.org/officeDocument/2006/relationships/hyperlink" Target="http://www.ung.si/sl/raziskave/cac/raziskave/oprema/" TargetMode="External"/><Relationship Id="rId273" Type="http://schemas.openxmlformats.org/officeDocument/2006/relationships/hyperlink" Target="http://www.cipkebip.org/" TargetMode="External"/><Relationship Id="rId329" Type="http://schemas.openxmlformats.org/officeDocument/2006/relationships/hyperlink" Target="http://www.mf.uni-lj.si/ifet" TargetMode="External"/><Relationship Id="rId68" Type="http://schemas.openxmlformats.org/officeDocument/2006/relationships/hyperlink" Target="https://www.ukc-mb.si/obvestila/oglasi/" TargetMode="External"/><Relationship Id="rId133" Type="http://schemas.openxmlformats.org/officeDocument/2006/relationships/hyperlink" Target="http://www.ffa.uni-lj.si/raziskave/raziskovalna-oprema/0/arrs" TargetMode="External"/><Relationship Id="rId175" Type="http://schemas.openxmlformats.org/officeDocument/2006/relationships/hyperlink" Target="http://www.zrs-kp.si/index.php/research/infra-program/" TargetMode="External"/><Relationship Id="rId340" Type="http://schemas.openxmlformats.org/officeDocument/2006/relationships/hyperlink" Target="http://ibk.mf.uni-lj.si/equipment" TargetMode="External"/><Relationship Id="rId200" Type="http://schemas.openxmlformats.org/officeDocument/2006/relationships/hyperlink" Target="http://lso.fe.uni-lj.si/oprema.php?page=oprema/oprema_ZVA67.html" TargetMode="External"/><Relationship Id="rId382" Type="http://schemas.openxmlformats.org/officeDocument/2006/relationships/hyperlink" Target="http://www.bf.uni-lj.si/index.php?eID=dumpFile&amp;t=f&amp;f=22196&amp;token=678a572ca5edb0c2fdc692a2ece3fbb30bb7dbe6" TargetMode="External"/><Relationship Id="rId242" Type="http://schemas.openxmlformats.org/officeDocument/2006/relationships/hyperlink" Target="http://www.ntf.uni-lj.si/ntf/raziskovanje/raziskovalno-delo/raziskovalna-oprema/" TargetMode="External"/><Relationship Id="rId284" Type="http://schemas.openxmlformats.org/officeDocument/2006/relationships/hyperlink" Target="http://www.cipkebip.org/" TargetMode="External"/><Relationship Id="rId37" Type="http://schemas.openxmlformats.org/officeDocument/2006/relationships/hyperlink" Target="http://www.ki.si/" TargetMode="External"/><Relationship Id="rId79" Type="http://schemas.openxmlformats.org/officeDocument/2006/relationships/hyperlink" Target="http://www.ihps.si/" TargetMode="External"/><Relationship Id="rId102" Type="http://schemas.openxmlformats.org/officeDocument/2006/relationships/hyperlink" Target="https://www.fs.uni-lj.si/raziskovalna_dejavnost/raziskovalna_dejavnost/oprema/2016051310180795/" TargetMode="External"/><Relationship Id="rId144" Type="http://schemas.openxmlformats.org/officeDocument/2006/relationships/hyperlink" Target="http://www.ffa.uni-lj.si/raziskave/raziskovalna-oprema/0/arrs" TargetMode="External"/><Relationship Id="rId90" Type="http://schemas.openxmlformats.org/officeDocument/2006/relationships/hyperlink" Target="http://is.zrc-sazu.si/oprema" TargetMode="External"/><Relationship Id="rId186" Type="http://schemas.openxmlformats.org/officeDocument/2006/relationships/hyperlink" Target="http://lbk.fe.uni-lj.si/ic/sl/oprema" TargetMode="External"/><Relationship Id="rId351" Type="http://schemas.openxmlformats.org/officeDocument/2006/relationships/hyperlink" Target="http://cfgbc.mf.uni-lj.si/" TargetMode="External"/><Relationship Id="rId393" Type="http://schemas.openxmlformats.org/officeDocument/2006/relationships/hyperlink" Target="http://www.bf.uni-lj.si/index.php?eID=dumpFile&amp;t=f&amp;f=22150&amp;token=7782ee82b430435b08f10cdbb1cc0cc3e5a8d583" TargetMode="External"/><Relationship Id="rId407" Type="http://schemas.openxmlformats.org/officeDocument/2006/relationships/hyperlink" Target="http://www.bf.uni-lj.si/index.php?eID=dumpFile&amp;t=f&amp;f=22228&amp;token=d2417a3faf7764e983b74749ebd1f3957f8ad44d" TargetMode="External"/><Relationship Id="rId211" Type="http://schemas.openxmlformats.org/officeDocument/2006/relationships/hyperlink" Target="http://msc.fe.uni-lj.si/Hardware.asp" TargetMode="External"/><Relationship Id="rId253" Type="http://schemas.openxmlformats.org/officeDocument/2006/relationships/hyperlink" Target="http://www.cipkebip.org/" TargetMode="External"/><Relationship Id="rId295" Type="http://schemas.openxmlformats.org/officeDocument/2006/relationships/hyperlink" Target="http://www.cipkebip.org/" TargetMode="External"/><Relationship Id="rId309" Type="http://schemas.openxmlformats.org/officeDocument/2006/relationships/hyperlink" Target="http://www.nib.si/infrastruktura/infrastrukturni-center-planta" TargetMode="External"/><Relationship Id="rId48" Type="http://schemas.openxmlformats.org/officeDocument/2006/relationships/hyperlink" Target="https://www.ki.si/akta" TargetMode="External"/><Relationship Id="rId113" Type="http://schemas.openxmlformats.org/officeDocument/2006/relationships/hyperlink" Target="https://www.fs.uni-lj.si/raziskovalna_dejavnost/raziskovalna_dejavnost/oprema/2016051613571814/" TargetMode="External"/><Relationship Id="rId320" Type="http://schemas.openxmlformats.org/officeDocument/2006/relationships/hyperlink" Target="http://www.nib.si/images/stories/datoteke2/Delovanje_centra/arrs-ri-evidenca-opreme-105-nib.pdf" TargetMode="External"/><Relationship Id="rId155" Type="http://schemas.openxmlformats.org/officeDocument/2006/relationships/hyperlink" Target="http://www.ffa.uni-lj.si/raziskave/raziskovalna-oprema/integrirani-sistem-konfokalnega-ramanskega-mikroskopa-in-mikroskopa-na-atomsko-silo-xplora-plus-omegascope" TargetMode="External"/><Relationship Id="rId197" Type="http://schemas.openxmlformats.org/officeDocument/2006/relationships/hyperlink" Target="http://lbk.fe.uni-lj.si/ic/sl/oprema" TargetMode="External"/><Relationship Id="rId362" Type="http://schemas.openxmlformats.org/officeDocument/2006/relationships/hyperlink" Target="http://www.imi.si/raziskovalna-dejavnost/raziskovalna-oprema" TargetMode="External"/><Relationship Id="rId418" Type="http://schemas.openxmlformats.org/officeDocument/2006/relationships/printerSettings" Target="../printerSettings/printerSettings1.bin"/><Relationship Id="rId222" Type="http://schemas.openxmlformats.org/officeDocument/2006/relationships/hyperlink" Target="http://www.lmk.si/raziskave/merilna-oprema-laboratorija/" TargetMode="External"/><Relationship Id="rId264" Type="http://schemas.openxmlformats.org/officeDocument/2006/relationships/hyperlink" Target="http://www.cipkebip.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0"/>
  <sheetViews>
    <sheetView showGridLines="0" workbookViewId="0">
      <pane ySplit="1" topLeftCell="A2" activePane="bottomLeft" state="frozen"/>
      <selection activeCell="A3" sqref="A3"/>
      <selection pane="bottomLeft" activeCell="B36" sqref="B36"/>
    </sheetView>
  </sheetViews>
  <sheetFormatPr defaultColWidth="9.109375" defaultRowHeight="13.2" x14ac:dyDescent="0.25"/>
  <cols>
    <col min="1" max="1" width="17" style="17" customWidth="1"/>
    <col min="2" max="2" width="87.44140625" style="16" customWidth="1"/>
    <col min="3" max="5" width="9.109375" style="1" customWidth="1"/>
    <col min="6" max="16384" width="9.109375" style="1"/>
  </cols>
  <sheetData>
    <row r="1" spans="1:2" x14ac:dyDescent="0.25">
      <c r="A1" s="1505" t="s">
        <v>1304</v>
      </c>
      <c r="B1" s="1505"/>
    </row>
    <row r="2" spans="1:2" ht="9" customHeight="1" x14ac:dyDescent="0.25">
      <c r="A2" s="18"/>
    </row>
    <row r="3" spans="1:2" ht="29.25" customHeight="1" x14ac:dyDescent="0.25">
      <c r="A3" s="35" t="s">
        <v>1305</v>
      </c>
      <c r="B3" s="27" t="s">
        <v>1306</v>
      </c>
    </row>
    <row r="4" spans="1:2" ht="8.25" customHeight="1" x14ac:dyDescent="0.25">
      <c r="A4" s="34"/>
      <c r="B4" s="28"/>
    </row>
    <row r="5" spans="1:2" x14ac:dyDescent="0.25">
      <c r="A5" s="35" t="s">
        <v>446</v>
      </c>
      <c r="B5" s="29" t="s">
        <v>1307</v>
      </c>
    </row>
    <row r="6" spans="1:2" x14ac:dyDescent="0.25">
      <c r="A6" s="34"/>
      <c r="B6" s="30" t="s">
        <v>1308</v>
      </c>
    </row>
    <row r="7" spans="1:2" ht="14.25" customHeight="1" x14ac:dyDescent="0.25">
      <c r="A7" s="34"/>
      <c r="B7" s="31" t="s">
        <v>1309</v>
      </c>
    </row>
    <row r="8" spans="1:2" ht="13.5" customHeight="1" x14ac:dyDescent="0.25">
      <c r="A8" s="34"/>
      <c r="B8" s="32" t="s">
        <v>1310</v>
      </c>
    </row>
    <row r="9" spans="1:2" x14ac:dyDescent="0.25">
      <c r="A9" s="34"/>
      <c r="B9" s="31" t="s">
        <v>1311</v>
      </c>
    </row>
    <row r="10" spans="1:2" x14ac:dyDescent="0.25">
      <c r="A10" s="34"/>
      <c r="B10" s="33" t="s">
        <v>1312</v>
      </c>
    </row>
    <row r="11" spans="1:2" x14ac:dyDescent="0.25">
      <c r="A11" s="34"/>
      <c r="B11" s="33"/>
    </row>
    <row r="12" spans="1:2" x14ac:dyDescent="0.25">
      <c r="A12" s="35" t="s">
        <v>1313</v>
      </c>
      <c r="B12" s="28" t="s">
        <v>1314</v>
      </c>
    </row>
    <row r="13" spans="1:2" x14ac:dyDescent="0.25">
      <c r="A13" s="34"/>
      <c r="B13" s="28"/>
    </row>
    <row r="14" spans="1:2" ht="26.4" x14ac:dyDescent="0.25">
      <c r="A14" s="55" t="s">
        <v>1315</v>
      </c>
      <c r="B14" s="56" t="s">
        <v>1316</v>
      </c>
    </row>
    <row r="15" spans="1:2" x14ac:dyDescent="0.25">
      <c r="A15" s="57"/>
      <c r="B15" s="56"/>
    </row>
    <row r="16" spans="1:2" ht="26.4" x14ac:dyDescent="0.25">
      <c r="A16" s="55" t="s">
        <v>1317</v>
      </c>
      <c r="B16" s="56" t="s">
        <v>1318</v>
      </c>
    </row>
    <row r="17" spans="1:2" ht="26.4" x14ac:dyDescent="0.25">
      <c r="A17" s="57"/>
      <c r="B17" s="56" t="s">
        <v>1319</v>
      </c>
    </row>
    <row r="18" spans="1:2" x14ac:dyDescent="0.25">
      <c r="A18" s="57"/>
      <c r="B18" s="58" t="s">
        <v>1320</v>
      </c>
    </row>
    <row r="19" spans="1:2" x14ac:dyDescent="0.25">
      <c r="A19" s="34"/>
      <c r="B19" s="29"/>
    </row>
    <row r="20" spans="1:2" ht="26.4" x14ac:dyDescent="0.25">
      <c r="A20" s="35" t="s">
        <v>1321</v>
      </c>
      <c r="B20" s="29" t="s">
        <v>1322</v>
      </c>
    </row>
  </sheetData>
  <mergeCells count="1">
    <mergeCell ref="A1:B1"/>
  </mergeCells>
  <phoneticPr fontId="0" type="noConversion"/>
  <hyperlinks>
    <hyperlink ref="B7" r:id="rId1" xr:uid="{00000000-0004-0000-0000-000000000000}"/>
    <hyperlink ref="B9" r:id="rId2" xr:uid="{00000000-0004-0000-0000-000001000000}"/>
  </hyperlinks>
  <pageMargins left="0.74803149606299213" right="0.74803149606299213" top="0.98425196850393704" bottom="0.98425196850393704" header="0" footer="0"/>
  <pageSetup paperSize="9" scale="84" fitToHeight="3"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sqref="A1:E9"/>
    </sheetView>
  </sheetViews>
  <sheetFormatPr defaultColWidth="11.44140625" defaultRowHeight="13.2" x14ac:dyDescent="0.25"/>
  <cols>
    <col min="1" max="1" width="4.88671875" customWidth="1"/>
  </cols>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XEK1085"/>
  <sheetViews>
    <sheetView showGridLines="0" tabSelected="1" zoomScale="70" zoomScaleNormal="70" zoomScaleSheetLayoutView="75" zoomScalePageLayoutView="110" workbookViewId="0">
      <pane ySplit="8" topLeftCell="A863" activePane="bottomLeft" state="frozen"/>
      <selection pane="bottomLeft" activeCell="B863" sqref="B863"/>
    </sheetView>
  </sheetViews>
  <sheetFormatPr defaultColWidth="9.109375" defaultRowHeight="13.2" x14ac:dyDescent="0.25"/>
  <cols>
    <col min="1" max="1" width="10" style="1438" customWidth="1"/>
    <col min="2" max="2" width="10.33203125" style="1438" customWidth="1"/>
    <col min="3" max="3" width="5.44140625" style="1439" customWidth="1"/>
    <col min="4" max="4" width="9.6640625" style="1440" customWidth="1"/>
    <col min="5" max="5" width="25" style="1439" customWidth="1"/>
    <col min="6" max="6" width="14.109375" style="1441" customWidth="1"/>
    <col min="7" max="7" width="21.109375" style="1439" customWidth="1"/>
    <col min="8" max="8" width="10.44140625" style="1439" customWidth="1"/>
    <col min="9" max="9" width="15.44140625" style="1439" customWidth="1"/>
    <col min="10" max="10" width="12.33203125" style="1439" customWidth="1"/>
    <col min="11" max="11" width="14.6640625" style="1439" customWidth="1"/>
    <col min="12" max="12" width="10.6640625" style="1439" customWidth="1"/>
    <col min="13" max="13" width="12.109375" style="1439" customWidth="1"/>
    <col min="14" max="14" width="19.6640625" style="1439" customWidth="1"/>
    <col min="15" max="15" width="16.6640625" style="1439" customWidth="1"/>
    <col min="16" max="16" width="25.88671875" style="1439" customWidth="1"/>
    <col min="17" max="17" width="14.44140625" style="1439" customWidth="1"/>
    <col min="18" max="18" width="12.109375" style="1439" customWidth="1"/>
    <col min="19" max="19" width="10.88671875" style="1439" customWidth="1"/>
    <col min="20" max="20" width="12" style="1439" customWidth="1"/>
    <col min="21" max="21" width="26.109375" style="1439" customWidth="1"/>
    <col min="22" max="23" width="16.109375" style="1439" customWidth="1"/>
    <col min="24" max="24" width="20.44140625" style="1439" customWidth="1"/>
    <col min="25" max="25" width="7.44140625" style="1439" customWidth="1"/>
    <col min="26" max="26" width="6.109375" style="1439" customWidth="1"/>
    <col min="27" max="27" width="6.33203125" style="1439" customWidth="1"/>
    <col min="28" max="28" width="8.44140625" style="1439" customWidth="1"/>
    <col min="29" max="29" width="5.33203125" style="1439" customWidth="1"/>
    <col min="30" max="30" width="5.6640625" style="1439" customWidth="1"/>
    <col min="31" max="31" width="12.109375" style="1439" customWidth="1"/>
    <col min="32" max="32" width="24.6640625" style="1439" customWidth="1"/>
    <col min="33" max="33" width="19.44140625" style="1439" customWidth="1"/>
    <col min="34" max="34" width="15.109375" style="1439" customWidth="1"/>
    <col min="35" max="35" width="6.44140625" style="1439" customWidth="1"/>
    <col min="36" max="36" width="12.33203125" style="1439" customWidth="1"/>
    <col min="37" max="37" width="11.44140625" style="1439" customWidth="1"/>
    <col min="38" max="38" width="6" style="1439" customWidth="1"/>
    <col min="39" max="39" width="12.44140625" style="1439" customWidth="1"/>
    <col min="40" max="40" width="11.44140625" style="1439" customWidth="1"/>
    <col min="41" max="41" width="6.44140625" style="1439" customWidth="1"/>
    <col min="42" max="42" width="12.44140625" style="1439" customWidth="1"/>
    <col min="43" max="43" width="11.44140625" style="1439" customWidth="1"/>
    <col min="44" max="44" width="6.109375" style="1439" customWidth="1"/>
    <col min="45" max="45" width="13.44140625" style="1439" customWidth="1"/>
    <col min="46" max="46" width="11.44140625" style="1439" customWidth="1"/>
    <col min="47" max="47" width="5.88671875" style="1439" customWidth="1"/>
    <col min="48" max="48" width="13.109375" style="1439" customWidth="1"/>
    <col min="49" max="49" width="11" style="1439" customWidth="1"/>
    <col min="50" max="50" width="5.88671875" style="1439" customWidth="1"/>
    <col min="51" max="51" width="10.5546875" style="1438" customWidth="1"/>
    <col min="52" max="152" width="9.109375" style="1438" customWidth="1"/>
    <col min="153" max="16384" width="9.109375" style="1438"/>
  </cols>
  <sheetData>
    <row r="1" spans="1:59" s="1346" customFormat="1" ht="28.5" customHeight="1" x14ac:dyDescent="0.4">
      <c r="A1" s="26" t="s">
        <v>590</v>
      </c>
      <c r="D1" s="9"/>
      <c r="E1" s="9"/>
      <c r="F1" s="67"/>
      <c r="G1" s="9"/>
      <c r="H1" s="9"/>
      <c r="I1" s="15"/>
      <c r="J1" s="15"/>
      <c r="K1" s="15"/>
      <c r="L1" s="15"/>
      <c r="M1" s="15"/>
      <c r="N1" s="15"/>
      <c r="O1" s="15"/>
      <c r="P1" s="61"/>
      <c r="Q1" s="64"/>
      <c r="R1" s="64"/>
      <c r="S1" s="64"/>
      <c r="T1" s="64"/>
      <c r="U1" s="10"/>
      <c r="V1" s="64"/>
      <c r="W1" s="64"/>
      <c r="X1" s="15"/>
      <c r="Y1" s="1347"/>
      <c r="Z1" s="1347"/>
      <c r="AA1" s="1347"/>
      <c r="AB1" s="1347"/>
      <c r="AC1" s="1347"/>
      <c r="AD1" s="1347"/>
      <c r="AE1" s="1347"/>
      <c r="AF1" s="11"/>
      <c r="AG1" s="12"/>
      <c r="AH1" s="12"/>
      <c r="AI1" s="11"/>
      <c r="AJ1" s="12"/>
      <c r="AK1" s="12"/>
      <c r="AL1" s="11"/>
      <c r="AM1" s="12"/>
      <c r="AN1" s="12"/>
      <c r="AO1" s="12"/>
      <c r="AP1" s="12"/>
      <c r="AQ1" s="12"/>
      <c r="AR1" s="12"/>
      <c r="AS1" s="12"/>
      <c r="AT1" s="12"/>
      <c r="AU1" s="12"/>
      <c r="AV1" s="13"/>
      <c r="AW1" s="13"/>
      <c r="AX1" s="13"/>
    </row>
    <row r="2" spans="1:59" s="1346" customFormat="1" ht="22.5" customHeight="1" x14ac:dyDescent="0.25">
      <c r="C2" s="61"/>
      <c r="D2" s="15"/>
      <c r="E2" s="15"/>
      <c r="F2" s="61"/>
      <c r="G2" s="15"/>
      <c r="H2" s="14"/>
      <c r="I2" s="15"/>
      <c r="J2" s="15"/>
      <c r="K2" s="15"/>
      <c r="L2" s="15"/>
      <c r="M2" s="15"/>
      <c r="N2" s="15"/>
      <c r="O2" s="15"/>
      <c r="P2" s="61"/>
      <c r="Q2" s="64"/>
      <c r="R2" s="64"/>
      <c r="S2" s="64"/>
      <c r="T2" s="64"/>
      <c r="U2" s="10"/>
      <c r="V2" s="64"/>
      <c r="W2" s="64"/>
      <c r="X2" s="15"/>
      <c r="Y2" s="1532"/>
      <c r="Z2" s="1532"/>
      <c r="AA2" s="1532"/>
      <c r="AB2" s="1532"/>
      <c r="AC2" s="1532"/>
      <c r="AD2" s="1532"/>
      <c r="AE2" s="1532"/>
      <c r="AF2" s="11"/>
      <c r="AG2" s="12"/>
      <c r="AH2" s="12"/>
      <c r="AI2" s="11"/>
      <c r="AJ2" s="12"/>
      <c r="AK2" s="12"/>
      <c r="AL2" s="11"/>
      <c r="AM2" s="12"/>
      <c r="AN2" s="12"/>
      <c r="AO2" s="12"/>
      <c r="AP2" s="12"/>
      <c r="AQ2" s="12"/>
      <c r="AR2" s="12"/>
      <c r="AS2" s="12"/>
      <c r="AT2" s="12"/>
      <c r="AU2" s="12"/>
      <c r="AV2" s="13"/>
      <c r="AW2" s="13"/>
      <c r="AX2" s="13"/>
    </row>
    <row r="3" spans="1:59" s="1346" customFormat="1" ht="15" customHeight="1" x14ac:dyDescent="0.25">
      <c r="D3" s="41"/>
      <c r="E3" s="15"/>
      <c r="F3" s="61"/>
      <c r="G3" s="15"/>
      <c r="H3" s="14"/>
      <c r="I3" s="15"/>
      <c r="J3" s="15"/>
      <c r="K3" s="15"/>
      <c r="L3" s="15"/>
      <c r="M3" s="15"/>
      <c r="N3" s="15"/>
      <c r="O3" s="15"/>
      <c r="P3" s="61"/>
      <c r="Q3" s="64"/>
      <c r="R3" s="64"/>
      <c r="S3" s="64"/>
      <c r="T3" s="64"/>
      <c r="U3" s="10"/>
      <c r="V3" s="64"/>
      <c r="W3" s="64"/>
      <c r="X3" s="15"/>
      <c r="Y3" s="132"/>
      <c r="Z3" s="132"/>
      <c r="AA3" s="132"/>
      <c r="AB3" s="132"/>
      <c r="AC3" s="132"/>
      <c r="AD3" s="132"/>
      <c r="AE3" s="132"/>
      <c r="AF3" s="11"/>
      <c r="AG3" s="12"/>
      <c r="AH3" s="12"/>
      <c r="AI3" s="11"/>
      <c r="AJ3" s="12"/>
      <c r="AK3" s="12"/>
      <c r="AL3" s="11"/>
      <c r="AM3" s="12"/>
      <c r="AN3" s="12"/>
      <c r="AO3" s="12"/>
      <c r="AP3" s="12"/>
      <c r="AQ3" s="12"/>
      <c r="AR3" s="12"/>
      <c r="AS3" s="12"/>
      <c r="AT3" s="12"/>
      <c r="AU3" s="12"/>
      <c r="AV3" s="13"/>
      <c r="AW3" s="13"/>
      <c r="AX3" s="13"/>
    </row>
    <row r="4" spans="1:59" s="1346" customFormat="1" ht="37.5" customHeight="1" x14ac:dyDescent="0.25">
      <c r="C4" s="61"/>
      <c r="D4" s="15"/>
      <c r="E4" s="1348"/>
      <c r="F4" s="61"/>
      <c r="G4" s="15"/>
      <c r="H4" s="14"/>
      <c r="I4" s="15"/>
      <c r="J4" s="15"/>
      <c r="K4" s="15"/>
      <c r="L4" s="15"/>
      <c r="M4" s="15"/>
      <c r="N4" s="15"/>
      <c r="O4" s="15"/>
      <c r="P4" s="61"/>
      <c r="Q4" s="64"/>
      <c r="R4" s="64"/>
      <c r="S4" s="64"/>
      <c r="T4" s="64"/>
      <c r="U4" s="10"/>
      <c r="V4" s="64"/>
      <c r="W4" s="64"/>
      <c r="X4" s="15"/>
      <c r="Y4" s="132"/>
      <c r="Z4" s="132"/>
      <c r="AA4" s="132"/>
      <c r="AB4" s="132"/>
      <c r="AC4" s="132"/>
      <c r="AD4" s="132"/>
      <c r="AE4" s="132"/>
      <c r="AF4" s="11"/>
      <c r="AG4" s="12"/>
      <c r="AH4" s="12"/>
      <c r="AI4" s="11"/>
      <c r="AJ4" s="12"/>
      <c r="AK4" s="12"/>
      <c r="AL4" s="11"/>
      <c r="AM4" s="12"/>
      <c r="AN4" s="12"/>
      <c r="AO4" s="12"/>
      <c r="AP4" s="12"/>
      <c r="AQ4" s="12"/>
      <c r="AR4" s="12"/>
      <c r="AS4" s="12"/>
      <c r="AT4" s="12"/>
      <c r="AU4" s="12"/>
      <c r="AV4" s="13"/>
      <c r="AW4" s="13"/>
      <c r="AX4" s="13"/>
    </row>
    <row r="5" spans="1:59" s="53" customFormat="1" ht="50.25" customHeight="1" thickBot="1" x14ac:dyDescent="0.3">
      <c r="C5" s="60"/>
      <c r="D5" s="60"/>
      <c r="E5" s="1527" t="s">
        <v>591</v>
      </c>
      <c r="F5" s="1528"/>
      <c r="G5" s="1528"/>
      <c r="H5" s="1528"/>
      <c r="I5" s="1528"/>
      <c r="J5" s="1528"/>
      <c r="K5" s="1528"/>
      <c r="L5" s="1528"/>
      <c r="M5" s="1528"/>
      <c r="N5" s="1528"/>
      <c r="O5" s="1529"/>
      <c r="P5" s="60"/>
      <c r="Q5" s="21"/>
      <c r="R5" s="1524" t="s">
        <v>592</v>
      </c>
      <c r="S5" s="1525"/>
      <c r="T5" s="1525"/>
      <c r="U5" s="1526"/>
      <c r="V5" s="65"/>
      <c r="W5" s="66"/>
      <c r="X5" s="60"/>
      <c r="Y5" s="22"/>
      <c r="Z5" s="22"/>
      <c r="AA5" s="22"/>
      <c r="AB5" s="22"/>
      <c r="AC5" s="22"/>
      <c r="AD5" s="22"/>
      <c r="AE5" s="23"/>
      <c r="AF5" s="1507" t="s">
        <v>9487</v>
      </c>
      <c r="AG5" s="1508"/>
      <c r="AH5" s="1508"/>
      <c r="AI5" s="1508"/>
      <c r="AJ5" s="1508"/>
      <c r="AK5" s="1508"/>
      <c r="AL5" s="1508"/>
      <c r="AM5" s="1508"/>
      <c r="AN5" s="1508"/>
      <c r="AO5" s="1508"/>
      <c r="AP5" s="1508"/>
      <c r="AQ5" s="1508"/>
      <c r="AR5" s="1508"/>
      <c r="AS5" s="1508"/>
      <c r="AT5" s="1508"/>
      <c r="AU5" s="1508"/>
      <c r="AV5" s="1508"/>
      <c r="AW5" s="1508"/>
      <c r="AX5" s="1508"/>
      <c r="AY5" s="1509"/>
      <c r="AZ5" s="1509"/>
      <c r="BA5" s="1509"/>
      <c r="BB5" s="1509"/>
      <c r="BC5" s="1509"/>
      <c r="BD5" s="1509"/>
      <c r="BE5" s="1509"/>
      <c r="BF5" s="1509"/>
      <c r="BG5" s="1509"/>
    </row>
    <row r="6" spans="1:59" s="53" customFormat="1" ht="42" customHeight="1" x14ac:dyDescent="0.25">
      <c r="A6" s="1516" t="s">
        <v>593</v>
      </c>
      <c r="B6" s="1518" t="s">
        <v>594</v>
      </c>
      <c r="C6" s="1518" t="s">
        <v>595</v>
      </c>
      <c r="D6" s="1518" t="s">
        <v>596</v>
      </c>
      <c r="E6" s="1520" t="s">
        <v>597</v>
      </c>
      <c r="F6" s="1521" t="s">
        <v>598</v>
      </c>
      <c r="G6" s="1520" t="s">
        <v>599</v>
      </c>
      <c r="H6" s="1520" t="s">
        <v>600</v>
      </c>
      <c r="I6" s="1520" t="s">
        <v>601</v>
      </c>
      <c r="J6" s="1520" t="s">
        <v>602</v>
      </c>
      <c r="K6" s="1522" t="s">
        <v>603</v>
      </c>
      <c r="L6" s="1520" t="s">
        <v>604</v>
      </c>
      <c r="M6" s="1520" t="s">
        <v>605</v>
      </c>
      <c r="N6" s="1520" t="s">
        <v>606</v>
      </c>
      <c r="O6" s="1520" t="s">
        <v>607</v>
      </c>
      <c r="P6" s="1518" t="s">
        <v>608</v>
      </c>
      <c r="Q6" s="1530" t="s">
        <v>609</v>
      </c>
      <c r="R6" s="1533" t="s">
        <v>610</v>
      </c>
      <c r="S6" s="1518" t="s">
        <v>611</v>
      </c>
      <c r="T6" s="1518" t="s">
        <v>612</v>
      </c>
      <c r="U6" s="1518" t="s">
        <v>613</v>
      </c>
      <c r="V6" s="1540" t="s">
        <v>614</v>
      </c>
      <c r="W6" s="1540" t="s">
        <v>615</v>
      </c>
      <c r="X6" s="1542" t="s">
        <v>616</v>
      </c>
      <c r="Y6" s="1536" t="s">
        <v>617</v>
      </c>
      <c r="Z6" s="1537"/>
      <c r="AA6" s="1538"/>
      <c r="AB6" s="1531" t="s">
        <v>618</v>
      </c>
      <c r="AC6" s="1535" t="s">
        <v>619</v>
      </c>
      <c r="AD6" s="1531" t="s">
        <v>620</v>
      </c>
      <c r="AE6" s="1539" t="s">
        <v>621</v>
      </c>
      <c r="AF6" s="1551" t="s">
        <v>622</v>
      </c>
      <c r="AG6" s="1544" t="s">
        <v>623</v>
      </c>
      <c r="AH6" s="1545"/>
      <c r="AI6" s="1546"/>
      <c r="AJ6" s="1544" t="s">
        <v>624</v>
      </c>
      <c r="AK6" s="1545"/>
      <c r="AL6" s="1546"/>
      <c r="AM6" s="1544" t="s">
        <v>625</v>
      </c>
      <c r="AN6" s="1545"/>
      <c r="AO6" s="1546"/>
      <c r="AP6" s="1544" t="s">
        <v>626</v>
      </c>
      <c r="AQ6" s="1545"/>
      <c r="AR6" s="1546"/>
      <c r="AS6" s="1544" t="s">
        <v>627</v>
      </c>
      <c r="AT6" s="1545"/>
      <c r="AU6" s="1546"/>
      <c r="AV6" s="1544" t="s">
        <v>627</v>
      </c>
      <c r="AW6" s="1545"/>
      <c r="AX6" s="1550"/>
      <c r="AY6" s="1506" t="s">
        <v>7210</v>
      </c>
      <c r="AZ6" s="1506"/>
      <c r="BA6" s="1506"/>
      <c r="BB6" s="1506" t="s">
        <v>7211</v>
      </c>
      <c r="BC6" s="1506"/>
      <c r="BD6" s="1506"/>
      <c r="BE6" s="1506" t="s">
        <v>7212</v>
      </c>
      <c r="BF6" s="1506"/>
      <c r="BG6" s="1506"/>
    </row>
    <row r="7" spans="1:59" s="53" customFormat="1" ht="18" customHeight="1" x14ac:dyDescent="0.25">
      <c r="A7" s="1517"/>
      <c r="B7" s="1519"/>
      <c r="C7" s="1519"/>
      <c r="D7" s="1519"/>
      <c r="E7" s="1520"/>
      <c r="F7" s="1521"/>
      <c r="G7" s="1520"/>
      <c r="H7" s="1520"/>
      <c r="I7" s="1520"/>
      <c r="J7" s="1520"/>
      <c r="K7" s="1523"/>
      <c r="L7" s="1520"/>
      <c r="M7" s="1520"/>
      <c r="N7" s="1520"/>
      <c r="O7" s="1520"/>
      <c r="P7" s="1519"/>
      <c r="Q7" s="1531"/>
      <c r="R7" s="1534"/>
      <c r="S7" s="1519"/>
      <c r="T7" s="1519"/>
      <c r="U7" s="1519"/>
      <c r="V7" s="1541"/>
      <c r="W7" s="1541"/>
      <c r="X7" s="1543"/>
      <c r="Y7" s="134" t="s">
        <v>0</v>
      </c>
      <c r="Z7" s="134" t="s">
        <v>3</v>
      </c>
      <c r="AA7" s="134" t="s">
        <v>6</v>
      </c>
      <c r="AB7" s="1531"/>
      <c r="AC7" s="1535"/>
      <c r="AD7" s="1531"/>
      <c r="AE7" s="1539"/>
      <c r="AF7" s="1552"/>
      <c r="AG7" s="24" t="s">
        <v>628</v>
      </c>
      <c r="AH7" s="1349" t="s">
        <v>629</v>
      </c>
      <c r="AI7" s="25" t="s">
        <v>630</v>
      </c>
      <c r="AJ7" s="24" t="s">
        <v>628</v>
      </c>
      <c r="AK7" s="1349" t="s">
        <v>629</v>
      </c>
      <c r="AL7" s="25" t="s">
        <v>630</v>
      </c>
      <c r="AM7" s="24" t="s">
        <v>628</v>
      </c>
      <c r="AN7" s="1349" t="s">
        <v>629</v>
      </c>
      <c r="AO7" s="25" t="s">
        <v>630</v>
      </c>
      <c r="AP7" s="24" t="s">
        <v>628</v>
      </c>
      <c r="AQ7" s="1349" t="s">
        <v>629</v>
      </c>
      <c r="AR7" s="25" t="s">
        <v>630</v>
      </c>
      <c r="AS7" s="24" t="s">
        <v>631</v>
      </c>
      <c r="AT7" s="1349" t="s">
        <v>629</v>
      </c>
      <c r="AU7" s="25" t="s">
        <v>630</v>
      </c>
      <c r="AV7" s="24" t="s">
        <v>631</v>
      </c>
      <c r="AW7" s="1349" t="s">
        <v>629</v>
      </c>
      <c r="AX7" s="102" t="s">
        <v>630</v>
      </c>
      <c r="AY7" s="105" t="s">
        <v>628</v>
      </c>
      <c r="AZ7" s="105" t="s">
        <v>629</v>
      </c>
      <c r="BA7" s="105" t="s">
        <v>630</v>
      </c>
      <c r="BB7" s="105" t="s">
        <v>628</v>
      </c>
      <c r="BC7" s="105" t="s">
        <v>629</v>
      </c>
      <c r="BD7" s="105" t="s">
        <v>630</v>
      </c>
      <c r="BE7" s="105" t="s">
        <v>628</v>
      </c>
      <c r="BF7" s="105" t="s">
        <v>629</v>
      </c>
      <c r="BG7" s="105" t="s">
        <v>630</v>
      </c>
    </row>
    <row r="8" spans="1:59" s="54" customFormat="1" x14ac:dyDescent="0.25">
      <c r="A8" s="62">
        <v>1</v>
      </c>
      <c r="B8" s="42">
        <v>2</v>
      </c>
      <c r="C8" s="42">
        <v>3</v>
      </c>
      <c r="D8" s="42">
        <v>4</v>
      </c>
      <c r="E8" s="42">
        <v>5</v>
      </c>
      <c r="F8" s="68">
        <v>6</v>
      </c>
      <c r="G8" s="42">
        <v>7</v>
      </c>
      <c r="H8" s="42">
        <v>8</v>
      </c>
      <c r="I8" s="42">
        <v>9</v>
      </c>
      <c r="J8" s="42">
        <v>10</v>
      </c>
      <c r="K8" s="42">
        <v>11</v>
      </c>
      <c r="L8" s="42">
        <v>12</v>
      </c>
      <c r="M8" s="42">
        <v>13</v>
      </c>
      <c r="N8" s="42">
        <v>14</v>
      </c>
      <c r="O8" s="42">
        <v>15</v>
      </c>
      <c r="P8" s="42">
        <v>16</v>
      </c>
      <c r="Q8" s="42">
        <v>17</v>
      </c>
      <c r="R8" s="42">
        <v>18</v>
      </c>
      <c r="S8" s="42">
        <v>19</v>
      </c>
      <c r="T8" s="42">
        <v>20</v>
      </c>
      <c r="U8" s="42">
        <v>21</v>
      </c>
      <c r="V8" s="42">
        <v>22</v>
      </c>
      <c r="W8" s="42">
        <v>23</v>
      </c>
      <c r="X8" s="42">
        <v>24</v>
      </c>
      <c r="Y8" s="42">
        <v>25</v>
      </c>
      <c r="Z8" s="42">
        <v>26</v>
      </c>
      <c r="AA8" s="42">
        <v>27</v>
      </c>
      <c r="AB8" s="42">
        <v>28</v>
      </c>
      <c r="AC8" s="42">
        <v>29</v>
      </c>
      <c r="AD8" s="42">
        <v>30</v>
      </c>
      <c r="AE8" s="49">
        <v>31</v>
      </c>
      <c r="AF8" s="50">
        <v>32</v>
      </c>
      <c r="AG8" s="51">
        <v>33</v>
      </c>
      <c r="AH8" s="42">
        <v>34</v>
      </c>
      <c r="AI8" s="52">
        <v>35</v>
      </c>
      <c r="AJ8" s="51">
        <v>36</v>
      </c>
      <c r="AK8" s="42">
        <v>37</v>
      </c>
      <c r="AL8" s="52">
        <v>38</v>
      </c>
      <c r="AM8" s="51">
        <v>39</v>
      </c>
      <c r="AN8" s="42">
        <v>40</v>
      </c>
      <c r="AO8" s="52">
        <v>41</v>
      </c>
      <c r="AP8" s="51">
        <v>42</v>
      </c>
      <c r="AQ8" s="42">
        <v>43</v>
      </c>
      <c r="AR8" s="52">
        <v>44</v>
      </c>
      <c r="AS8" s="51">
        <v>45</v>
      </c>
      <c r="AT8" s="42">
        <v>46</v>
      </c>
      <c r="AU8" s="52">
        <v>47</v>
      </c>
      <c r="AV8" s="51">
        <v>48</v>
      </c>
      <c r="AW8" s="42">
        <v>49</v>
      </c>
      <c r="AX8" s="133">
        <v>48</v>
      </c>
      <c r="AY8" s="106"/>
      <c r="AZ8" s="106"/>
      <c r="BA8" s="106"/>
      <c r="BB8" s="106"/>
      <c r="BC8" s="106"/>
      <c r="BD8" s="106"/>
      <c r="BE8" s="106"/>
      <c r="BF8" s="106"/>
      <c r="BG8" s="106"/>
    </row>
    <row r="9" spans="1:59" s="658" customFormat="1" ht="49.95" customHeight="1" x14ac:dyDescent="0.25">
      <c r="A9" s="643">
        <v>101</v>
      </c>
      <c r="B9" s="644" t="s">
        <v>1323</v>
      </c>
      <c r="C9" s="643" t="s">
        <v>1324</v>
      </c>
      <c r="D9" s="645" t="s">
        <v>1325</v>
      </c>
      <c r="E9" s="646" t="s">
        <v>1326</v>
      </c>
      <c r="F9" s="643">
        <v>8274</v>
      </c>
      <c r="G9" s="646" t="s">
        <v>1327</v>
      </c>
      <c r="H9" s="647">
        <v>2002</v>
      </c>
      <c r="I9" s="648" t="s">
        <v>1328</v>
      </c>
      <c r="J9" s="649">
        <v>322000</v>
      </c>
      <c r="K9" s="647" t="s">
        <v>1329</v>
      </c>
      <c r="L9" s="648" t="s">
        <v>1330</v>
      </c>
      <c r="M9" s="648" t="s">
        <v>1331</v>
      </c>
      <c r="N9" s="648" t="s">
        <v>1332</v>
      </c>
      <c r="O9" s="648" t="s">
        <v>1333</v>
      </c>
      <c r="P9" s="647">
        <v>2454</v>
      </c>
      <c r="Q9" s="650">
        <v>48.2</v>
      </c>
      <c r="R9" s="650"/>
      <c r="S9" s="650">
        <v>16.8</v>
      </c>
      <c r="T9" s="650">
        <v>31.4</v>
      </c>
      <c r="U9" s="650">
        <v>48.2</v>
      </c>
      <c r="V9" s="650">
        <v>100</v>
      </c>
      <c r="W9" s="650">
        <v>100</v>
      </c>
      <c r="X9" s="135" t="s">
        <v>1334</v>
      </c>
      <c r="Y9" s="650">
        <v>3</v>
      </c>
      <c r="Z9" s="650">
        <v>9</v>
      </c>
      <c r="AA9" s="650">
        <v>2</v>
      </c>
      <c r="AB9" s="650">
        <v>44</v>
      </c>
      <c r="AC9" s="650">
        <v>202</v>
      </c>
      <c r="AD9" s="650">
        <v>23.3</v>
      </c>
      <c r="AE9" s="651">
        <v>5</v>
      </c>
      <c r="AF9" s="652">
        <v>100</v>
      </c>
      <c r="AG9" s="653" t="s">
        <v>1335</v>
      </c>
      <c r="AH9" s="648" t="s">
        <v>1336</v>
      </c>
      <c r="AI9" s="651">
        <v>50</v>
      </c>
      <c r="AJ9" s="653" t="s">
        <v>1337</v>
      </c>
      <c r="AK9" s="650" t="s">
        <v>1338</v>
      </c>
      <c r="AL9" s="651">
        <v>20</v>
      </c>
      <c r="AM9" s="653" t="s">
        <v>744</v>
      </c>
      <c r="AN9" s="650" t="s">
        <v>745</v>
      </c>
      <c r="AO9" s="651">
        <v>10</v>
      </c>
      <c r="AP9" s="653" t="s">
        <v>1339</v>
      </c>
      <c r="AQ9" s="650" t="s">
        <v>1340</v>
      </c>
      <c r="AR9" s="651">
        <v>10</v>
      </c>
      <c r="AS9" s="653" t="s">
        <v>1341</v>
      </c>
      <c r="AT9" s="654" t="s">
        <v>1342</v>
      </c>
      <c r="AU9" s="654">
        <v>10</v>
      </c>
      <c r="AV9" s="655"/>
      <c r="AW9" s="655"/>
      <c r="AX9" s="656"/>
      <c r="AY9" s="657"/>
      <c r="AZ9" s="657"/>
      <c r="BA9" s="657"/>
      <c r="BB9" s="657"/>
      <c r="BC9" s="657"/>
      <c r="BD9" s="657"/>
      <c r="BE9" s="657"/>
      <c r="BF9" s="657"/>
      <c r="BG9" s="657"/>
    </row>
    <row r="10" spans="1:59" s="664" customFormat="1" ht="49.95" customHeight="1" x14ac:dyDescent="0.25">
      <c r="A10" s="659">
        <v>101</v>
      </c>
      <c r="B10" s="644" t="s">
        <v>1323</v>
      </c>
      <c r="C10" s="659" t="s">
        <v>1324</v>
      </c>
      <c r="D10" s="645" t="s">
        <v>1325</v>
      </c>
      <c r="E10" s="646" t="s">
        <v>1326</v>
      </c>
      <c r="F10" s="643">
        <v>8274</v>
      </c>
      <c r="G10" s="660" t="s">
        <v>1343</v>
      </c>
      <c r="H10" s="659">
        <v>2018</v>
      </c>
      <c r="I10" s="660" t="s">
        <v>1344</v>
      </c>
      <c r="J10" s="649">
        <v>54800</v>
      </c>
      <c r="K10" s="659" t="s">
        <v>779</v>
      </c>
      <c r="L10" s="644" t="s">
        <v>1345</v>
      </c>
      <c r="M10" s="648" t="s">
        <v>1346</v>
      </c>
      <c r="N10" s="660" t="s">
        <v>1347</v>
      </c>
      <c r="O10" s="660" t="s">
        <v>1348</v>
      </c>
      <c r="P10" s="659">
        <v>2978</v>
      </c>
      <c r="Q10" s="650">
        <v>48.2</v>
      </c>
      <c r="R10" s="661"/>
      <c r="S10" s="650">
        <v>16.8</v>
      </c>
      <c r="T10" s="650">
        <v>31.4</v>
      </c>
      <c r="U10" s="650">
        <v>48.2</v>
      </c>
      <c r="V10" s="650">
        <v>100</v>
      </c>
      <c r="W10" s="654">
        <v>20</v>
      </c>
      <c r="X10" s="135" t="s">
        <v>1334</v>
      </c>
      <c r="Y10" s="654">
        <v>3</v>
      </c>
      <c r="Z10" s="654">
        <v>9</v>
      </c>
      <c r="AA10" s="654">
        <v>1</v>
      </c>
      <c r="AB10" s="654">
        <v>44</v>
      </c>
      <c r="AC10" s="654">
        <v>146</v>
      </c>
      <c r="AD10" s="650">
        <v>23.3</v>
      </c>
      <c r="AE10" s="651">
        <v>5</v>
      </c>
      <c r="AF10" s="654">
        <v>100</v>
      </c>
      <c r="AG10" s="653" t="s">
        <v>1335</v>
      </c>
      <c r="AH10" s="654" t="s">
        <v>1326</v>
      </c>
      <c r="AI10" s="654">
        <v>100</v>
      </c>
      <c r="AJ10" s="661"/>
      <c r="AK10" s="661"/>
      <c r="AL10" s="661"/>
      <c r="AM10" s="661"/>
      <c r="AN10" s="661"/>
      <c r="AO10" s="661"/>
      <c r="AP10" s="661"/>
      <c r="AQ10" s="661"/>
      <c r="AR10" s="661"/>
      <c r="AS10" s="661"/>
      <c r="AT10" s="661"/>
      <c r="AU10" s="661"/>
      <c r="AV10" s="661"/>
      <c r="AW10" s="661"/>
      <c r="AX10" s="662"/>
      <c r="AY10" s="663"/>
      <c r="AZ10" s="663"/>
      <c r="BA10" s="663"/>
      <c r="BB10" s="663"/>
      <c r="BC10" s="663"/>
      <c r="BD10" s="663"/>
      <c r="BE10" s="663"/>
      <c r="BF10" s="663"/>
      <c r="BG10" s="663"/>
    </row>
    <row r="11" spans="1:59" s="664" customFormat="1" ht="49.95" customHeight="1" x14ac:dyDescent="0.25">
      <c r="A11" s="665">
        <v>103</v>
      </c>
      <c r="B11" s="666" t="s">
        <v>1349</v>
      </c>
      <c r="C11" s="666" t="s">
        <v>1350</v>
      </c>
      <c r="D11" s="667" t="s">
        <v>1351</v>
      </c>
      <c r="E11" s="668" t="s">
        <v>1352</v>
      </c>
      <c r="F11" s="666">
        <v>13822</v>
      </c>
      <c r="G11" s="668" t="s">
        <v>1353</v>
      </c>
      <c r="H11" s="666">
        <v>2010</v>
      </c>
      <c r="I11" s="668" t="s">
        <v>1354</v>
      </c>
      <c r="J11" s="669">
        <v>477428</v>
      </c>
      <c r="K11" s="668" t="s">
        <v>697</v>
      </c>
      <c r="L11" s="668" t="s">
        <v>1355</v>
      </c>
      <c r="M11" s="668" t="s">
        <v>1356</v>
      </c>
      <c r="N11" s="668" t="s">
        <v>1357</v>
      </c>
      <c r="O11" s="668" t="s">
        <v>1358</v>
      </c>
      <c r="P11" s="668" t="s">
        <v>1359</v>
      </c>
      <c r="Q11" s="670">
        <v>8.64</v>
      </c>
      <c r="R11" s="670">
        <v>0</v>
      </c>
      <c r="S11" s="670">
        <v>8.76</v>
      </c>
      <c r="T11" s="670">
        <v>4.08</v>
      </c>
      <c r="U11" s="671">
        <f t="shared" ref="U11:U38" si="0">+R11+S11+T11</f>
        <v>12.84</v>
      </c>
      <c r="V11" s="666">
        <v>215</v>
      </c>
      <c r="W11" s="669">
        <v>100</v>
      </c>
      <c r="X11" s="136" t="s">
        <v>1360</v>
      </c>
      <c r="Y11" s="672">
        <v>3</v>
      </c>
      <c r="Z11" s="672">
        <v>1</v>
      </c>
      <c r="AA11" s="672">
        <v>3</v>
      </c>
      <c r="AB11" s="672">
        <v>4</v>
      </c>
      <c r="AC11" s="666">
        <v>159.1</v>
      </c>
      <c r="AD11" s="672">
        <v>40.840000000000003</v>
      </c>
      <c r="AE11" s="673">
        <v>5</v>
      </c>
      <c r="AF11" s="674">
        <v>215</v>
      </c>
      <c r="AG11" s="675" t="s">
        <v>1361</v>
      </c>
      <c r="AH11" s="668" t="s">
        <v>1352</v>
      </c>
      <c r="AI11" s="676">
        <v>49</v>
      </c>
      <c r="AJ11" s="675" t="s">
        <v>1362</v>
      </c>
      <c r="AK11" s="666" t="s">
        <v>1363</v>
      </c>
      <c r="AL11" s="676">
        <v>25</v>
      </c>
      <c r="AM11" s="675" t="s">
        <v>1364</v>
      </c>
      <c r="AN11" s="666" t="s">
        <v>1365</v>
      </c>
      <c r="AO11" s="676">
        <v>3</v>
      </c>
      <c r="AP11" s="675" t="s">
        <v>1366</v>
      </c>
      <c r="AQ11" s="666" t="s">
        <v>1367</v>
      </c>
      <c r="AR11" s="677">
        <v>13</v>
      </c>
      <c r="AS11" s="675" t="s">
        <v>1368</v>
      </c>
      <c r="AT11" s="666"/>
      <c r="AU11" s="677">
        <v>10</v>
      </c>
      <c r="AV11" s="678"/>
      <c r="AW11" s="679"/>
      <c r="AX11" s="680"/>
      <c r="AY11" s="663"/>
      <c r="AZ11" s="663"/>
      <c r="BA11" s="663"/>
      <c r="BB11" s="663"/>
      <c r="BC11" s="663"/>
      <c r="BD11" s="663"/>
      <c r="BE11" s="663"/>
      <c r="BF11" s="663"/>
      <c r="BG11" s="663"/>
    </row>
    <row r="12" spans="1:59" s="664" customFormat="1" ht="49.95" customHeight="1" x14ac:dyDescent="0.25">
      <c r="A12" s="665">
        <v>103</v>
      </c>
      <c r="B12" s="666" t="s">
        <v>1349</v>
      </c>
      <c r="C12" s="666" t="s">
        <v>1369</v>
      </c>
      <c r="D12" s="667" t="s">
        <v>1370</v>
      </c>
      <c r="E12" s="668" t="s">
        <v>1371</v>
      </c>
      <c r="F12" s="666" t="s">
        <v>1372</v>
      </c>
      <c r="G12" s="668" t="s">
        <v>1373</v>
      </c>
      <c r="H12" s="666">
        <v>2007</v>
      </c>
      <c r="I12" s="668" t="s">
        <v>1374</v>
      </c>
      <c r="J12" s="669">
        <v>131495</v>
      </c>
      <c r="K12" s="668" t="s">
        <v>656</v>
      </c>
      <c r="L12" s="668" t="s">
        <v>1375</v>
      </c>
      <c r="M12" s="681" t="s">
        <v>1376</v>
      </c>
      <c r="N12" s="681" t="s">
        <v>1377</v>
      </c>
      <c r="O12" s="681" t="s">
        <v>1378</v>
      </c>
      <c r="P12" s="668" t="s">
        <v>1379</v>
      </c>
      <c r="Q12" s="670">
        <v>5.22</v>
      </c>
      <c r="R12" s="670">
        <v>0</v>
      </c>
      <c r="S12" s="670">
        <v>2.41</v>
      </c>
      <c r="T12" s="670">
        <v>3.96</v>
      </c>
      <c r="U12" s="671">
        <f t="shared" si="0"/>
        <v>6.37</v>
      </c>
      <c r="V12" s="666">
        <v>80</v>
      </c>
      <c r="W12" s="669">
        <v>100</v>
      </c>
      <c r="X12" s="136" t="s">
        <v>1360</v>
      </c>
      <c r="Y12" s="672">
        <v>3</v>
      </c>
      <c r="Z12" s="672">
        <v>12</v>
      </c>
      <c r="AA12" s="672">
        <v>1</v>
      </c>
      <c r="AB12" s="672">
        <v>60</v>
      </c>
      <c r="AC12" s="666">
        <v>101</v>
      </c>
      <c r="AD12" s="672">
        <v>39.61</v>
      </c>
      <c r="AE12" s="673">
        <v>5</v>
      </c>
      <c r="AF12" s="674">
        <v>80</v>
      </c>
      <c r="AG12" s="675" t="s">
        <v>1370</v>
      </c>
      <c r="AH12" s="668" t="s">
        <v>1380</v>
      </c>
      <c r="AI12" s="676">
        <v>95</v>
      </c>
      <c r="AJ12" s="675"/>
      <c r="AK12" s="666"/>
      <c r="AL12" s="676"/>
      <c r="AM12" s="675"/>
      <c r="AN12" s="666"/>
      <c r="AO12" s="676"/>
      <c r="AP12" s="675"/>
      <c r="AQ12" s="666"/>
      <c r="AR12" s="677"/>
      <c r="AS12" s="682" t="s">
        <v>1381</v>
      </c>
      <c r="AT12" s="679"/>
      <c r="AU12" s="677">
        <v>5</v>
      </c>
      <c r="AV12" s="683"/>
      <c r="AW12" s="679"/>
      <c r="AX12" s="684"/>
      <c r="AY12" s="663"/>
      <c r="AZ12" s="663"/>
      <c r="BA12" s="663"/>
      <c r="BB12" s="663"/>
      <c r="BC12" s="663"/>
      <c r="BD12" s="663"/>
      <c r="BE12" s="663"/>
      <c r="BF12" s="663"/>
      <c r="BG12" s="663"/>
    </row>
    <row r="13" spans="1:59" s="664" customFormat="1" ht="49.95" customHeight="1" x14ac:dyDescent="0.25">
      <c r="A13" s="665">
        <v>103</v>
      </c>
      <c r="B13" s="666" t="s">
        <v>1349</v>
      </c>
      <c r="C13" s="666" t="s">
        <v>1382</v>
      </c>
      <c r="D13" s="667" t="s">
        <v>1383</v>
      </c>
      <c r="E13" s="668" t="s">
        <v>1384</v>
      </c>
      <c r="F13" s="666">
        <v>14126</v>
      </c>
      <c r="G13" s="668" t="s">
        <v>1385</v>
      </c>
      <c r="H13" s="666">
        <v>2008</v>
      </c>
      <c r="I13" s="668" t="s">
        <v>1386</v>
      </c>
      <c r="J13" s="669">
        <v>54631.89</v>
      </c>
      <c r="K13" s="668" t="s">
        <v>1387</v>
      </c>
      <c r="L13" s="668" t="s">
        <v>1388</v>
      </c>
      <c r="M13" s="668" t="s">
        <v>1389</v>
      </c>
      <c r="N13" s="668" t="s">
        <v>1390</v>
      </c>
      <c r="O13" s="668" t="s">
        <v>1391</v>
      </c>
      <c r="P13" s="668" t="s">
        <v>1392</v>
      </c>
      <c r="Q13" s="670">
        <v>5.7200000000000006</v>
      </c>
      <c r="R13" s="670">
        <v>0</v>
      </c>
      <c r="S13" s="670">
        <v>1</v>
      </c>
      <c r="T13" s="670">
        <v>5.2</v>
      </c>
      <c r="U13" s="671">
        <f t="shared" si="0"/>
        <v>6.2</v>
      </c>
      <c r="V13" s="666">
        <v>50</v>
      </c>
      <c r="W13" s="669">
        <v>100</v>
      </c>
      <c r="X13" s="136" t="s">
        <v>1360</v>
      </c>
      <c r="Y13" s="672">
        <v>1</v>
      </c>
      <c r="Z13" s="672">
        <v>7</v>
      </c>
      <c r="AA13" s="672">
        <v>6</v>
      </c>
      <c r="AB13" s="672">
        <v>60</v>
      </c>
      <c r="AC13" s="666"/>
      <c r="AD13" s="672">
        <v>52.03</v>
      </c>
      <c r="AE13" s="673">
        <v>5</v>
      </c>
      <c r="AF13" s="674">
        <v>50</v>
      </c>
      <c r="AG13" s="675" t="s">
        <v>1383</v>
      </c>
      <c r="AH13" s="668" t="s">
        <v>1384</v>
      </c>
      <c r="AI13" s="676">
        <v>40</v>
      </c>
      <c r="AJ13" s="675"/>
      <c r="AK13" s="666"/>
      <c r="AL13" s="676"/>
      <c r="AM13" s="675" t="s">
        <v>1393</v>
      </c>
      <c r="AN13" s="666"/>
      <c r="AO13" s="676">
        <v>10</v>
      </c>
      <c r="AP13" s="675"/>
      <c r="AQ13" s="666"/>
      <c r="AR13" s="677"/>
      <c r="AS13" s="683"/>
      <c r="AT13" s="679"/>
      <c r="AU13" s="685"/>
      <c r="AV13" s="683"/>
      <c r="AW13" s="679"/>
      <c r="AX13" s="684"/>
      <c r="AY13" s="663"/>
      <c r="AZ13" s="663"/>
      <c r="BA13" s="663"/>
      <c r="BB13" s="663"/>
      <c r="BC13" s="663"/>
      <c r="BD13" s="663"/>
      <c r="BE13" s="663"/>
      <c r="BF13" s="663"/>
      <c r="BG13" s="663"/>
    </row>
    <row r="14" spans="1:59" s="664" customFormat="1" ht="49.95" customHeight="1" x14ac:dyDescent="0.25">
      <c r="A14" s="665">
        <v>103</v>
      </c>
      <c r="B14" s="666" t="s">
        <v>1349</v>
      </c>
      <c r="C14" s="666" t="s">
        <v>1394</v>
      </c>
      <c r="D14" s="667" t="s">
        <v>1364</v>
      </c>
      <c r="E14" s="668" t="s">
        <v>1395</v>
      </c>
      <c r="F14" s="666">
        <v>16374</v>
      </c>
      <c r="G14" s="668" t="s">
        <v>1396</v>
      </c>
      <c r="H14" s="666">
        <v>2000</v>
      </c>
      <c r="I14" s="668" t="s">
        <v>1397</v>
      </c>
      <c r="J14" s="669">
        <v>258517.07</v>
      </c>
      <c r="K14" s="668" t="s">
        <v>1329</v>
      </c>
      <c r="L14" s="668" t="s">
        <v>1398</v>
      </c>
      <c r="M14" s="668" t="s">
        <v>1399</v>
      </c>
      <c r="N14" s="668" t="s">
        <v>1400</v>
      </c>
      <c r="O14" s="668" t="s">
        <v>1401</v>
      </c>
      <c r="P14" s="668" t="s">
        <v>1402</v>
      </c>
      <c r="Q14" s="670">
        <v>5.42</v>
      </c>
      <c r="R14" s="670">
        <v>0</v>
      </c>
      <c r="S14" s="670">
        <v>4.74</v>
      </c>
      <c r="T14" s="670">
        <v>2.95</v>
      </c>
      <c r="U14" s="671">
        <f t="shared" si="0"/>
        <v>7.69</v>
      </c>
      <c r="V14" s="666">
        <v>20</v>
      </c>
      <c r="W14" s="669">
        <v>100</v>
      </c>
      <c r="X14" s="136" t="s">
        <v>1360</v>
      </c>
      <c r="Y14" s="672">
        <v>3</v>
      </c>
      <c r="Z14" s="672">
        <v>8</v>
      </c>
      <c r="AA14" s="672">
        <v>1</v>
      </c>
      <c r="AB14" s="672">
        <v>60</v>
      </c>
      <c r="AC14" s="666">
        <v>256</v>
      </c>
      <c r="AD14" s="671">
        <v>29.47</v>
      </c>
      <c r="AE14" s="673">
        <v>5</v>
      </c>
      <c r="AF14" s="674">
        <v>20</v>
      </c>
      <c r="AG14" s="675" t="s">
        <v>1364</v>
      </c>
      <c r="AH14" s="668" t="s">
        <v>1365</v>
      </c>
      <c r="AI14" s="676">
        <v>100</v>
      </c>
      <c r="AJ14" s="675"/>
      <c r="AK14" s="666"/>
      <c r="AL14" s="676"/>
      <c r="AM14" s="675"/>
      <c r="AN14" s="666"/>
      <c r="AO14" s="676"/>
      <c r="AP14" s="675"/>
      <c r="AQ14" s="666"/>
      <c r="AR14" s="677"/>
      <c r="AS14" s="683"/>
      <c r="AT14" s="679"/>
      <c r="AU14" s="685"/>
      <c r="AV14" s="683"/>
      <c r="AW14" s="679"/>
      <c r="AX14" s="684"/>
      <c r="AY14" s="663"/>
      <c r="AZ14" s="663"/>
      <c r="BA14" s="663"/>
      <c r="BB14" s="663"/>
      <c r="BC14" s="663"/>
      <c r="BD14" s="663"/>
      <c r="BE14" s="663"/>
      <c r="BF14" s="663"/>
      <c r="BG14" s="663"/>
    </row>
    <row r="15" spans="1:59" s="664" customFormat="1" ht="49.95" customHeight="1" x14ac:dyDescent="0.25">
      <c r="A15" s="665">
        <v>103</v>
      </c>
      <c r="B15" s="666" t="s">
        <v>1349</v>
      </c>
      <c r="C15" s="666" t="s">
        <v>1369</v>
      </c>
      <c r="D15" s="667" t="s">
        <v>1370</v>
      </c>
      <c r="E15" s="668" t="s">
        <v>1403</v>
      </c>
      <c r="F15" s="666">
        <v>21418</v>
      </c>
      <c r="G15" s="668" t="s">
        <v>1404</v>
      </c>
      <c r="H15" s="666">
        <v>2013</v>
      </c>
      <c r="I15" s="668" t="s">
        <v>1405</v>
      </c>
      <c r="J15" s="669">
        <v>65671.28</v>
      </c>
      <c r="K15" s="668" t="s">
        <v>1387</v>
      </c>
      <c r="L15" s="668" t="s">
        <v>1406</v>
      </c>
      <c r="M15" s="668" t="s">
        <v>1407</v>
      </c>
      <c r="N15" s="668" t="s">
        <v>1408</v>
      </c>
      <c r="O15" s="668" t="s">
        <v>1409</v>
      </c>
      <c r="P15" s="668" t="s">
        <v>1410</v>
      </c>
      <c r="Q15" s="670">
        <v>4.5200000000000005</v>
      </c>
      <c r="R15" s="670">
        <v>0</v>
      </c>
      <c r="S15" s="670">
        <v>1.2</v>
      </c>
      <c r="T15" s="670">
        <v>3.89</v>
      </c>
      <c r="U15" s="671">
        <f t="shared" si="0"/>
        <v>5.09</v>
      </c>
      <c r="V15" s="666">
        <v>75</v>
      </c>
      <c r="W15" s="670">
        <v>100</v>
      </c>
      <c r="X15" s="136" t="s">
        <v>1360</v>
      </c>
      <c r="Y15" s="672">
        <v>3</v>
      </c>
      <c r="Z15" s="672">
        <v>12</v>
      </c>
      <c r="AA15" s="672">
        <v>4</v>
      </c>
      <c r="AB15" s="672">
        <v>60</v>
      </c>
      <c r="AC15" s="666"/>
      <c r="AD15" s="672">
        <v>38.92</v>
      </c>
      <c r="AE15" s="673">
        <v>5</v>
      </c>
      <c r="AF15" s="674">
        <v>75</v>
      </c>
      <c r="AG15" s="675" t="s">
        <v>1370</v>
      </c>
      <c r="AH15" s="668" t="s">
        <v>1380</v>
      </c>
      <c r="AI15" s="676">
        <v>60</v>
      </c>
      <c r="AJ15" s="675" t="s">
        <v>1411</v>
      </c>
      <c r="AK15" s="666" t="s">
        <v>1403</v>
      </c>
      <c r="AL15" s="676">
        <v>40</v>
      </c>
      <c r="AM15" s="675"/>
      <c r="AN15" s="666"/>
      <c r="AO15" s="676"/>
      <c r="AP15" s="675"/>
      <c r="AQ15" s="666"/>
      <c r="AR15" s="677"/>
      <c r="AS15" s="683"/>
      <c r="AT15" s="679"/>
      <c r="AU15" s="685"/>
      <c r="AV15" s="683"/>
      <c r="AW15" s="679"/>
      <c r="AX15" s="684"/>
      <c r="AY15" s="663"/>
      <c r="AZ15" s="663"/>
      <c r="BA15" s="663"/>
      <c r="BB15" s="663"/>
      <c r="BC15" s="663"/>
      <c r="BD15" s="663"/>
      <c r="BE15" s="663"/>
      <c r="BF15" s="663"/>
      <c r="BG15" s="663"/>
    </row>
    <row r="16" spans="1:59" s="664" customFormat="1" ht="49.95" customHeight="1" x14ac:dyDescent="0.25">
      <c r="A16" s="665">
        <v>103</v>
      </c>
      <c r="B16" s="666" t="s">
        <v>1349</v>
      </c>
      <c r="C16" s="666" t="s">
        <v>1369</v>
      </c>
      <c r="D16" s="667" t="s">
        <v>1370</v>
      </c>
      <c r="E16" s="668" t="s">
        <v>1412</v>
      </c>
      <c r="F16" s="666">
        <v>15669</v>
      </c>
      <c r="G16" s="668" t="s">
        <v>1413</v>
      </c>
      <c r="H16" s="666">
        <v>2000</v>
      </c>
      <c r="I16" s="668" t="s">
        <v>1414</v>
      </c>
      <c r="J16" s="669">
        <v>78904.44</v>
      </c>
      <c r="K16" s="668" t="s">
        <v>1329</v>
      </c>
      <c r="L16" s="668" t="s">
        <v>1415</v>
      </c>
      <c r="M16" s="668" t="s">
        <v>1416</v>
      </c>
      <c r="N16" s="668" t="s">
        <v>1417</v>
      </c>
      <c r="O16" s="668" t="s">
        <v>1418</v>
      </c>
      <c r="P16" s="668" t="s">
        <v>1419</v>
      </c>
      <c r="Q16" s="670">
        <v>5.19</v>
      </c>
      <c r="R16" s="670">
        <v>0</v>
      </c>
      <c r="S16" s="670">
        <v>1.45</v>
      </c>
      <c r="T16" s="670">
        <v>4.4400000000000004</v>
      </c>
      <c r="U16" s="671">
        <f t="shared" si="0"/>
        <v>5.8900000000000006</v>
      </c>
      <c r="V16" s="666">
        <v>20</v>
      </c>
      <c r="W16" s="669">
        <v>100</v>
      </c>
      <c r="X16" s="136" t="s">
        <v>1360</v>
      </c>
      <c r="Y16" s="672">
        <v>3</v>
      </c>
      <c r="Z16" s="672">
        <v>12</v>
      </c>
      <c r="AA16" s="672">
        <v>3</v>
      </c>
      <c r="AB16" s="672">
        <v>60</v>
      </c>
      <c r="AC16" s="666">
        <v>13</v>
      </c>
      <c r="AD16" s="672">
        <v>44.44</v>
      </c>
      <c r="AE16" s="673">
        <v>5</v>
      </c>
      <c r="AF16" s="674">
        <v>20</v>
      </c>
      <c r="AG16" s="675" t="s">
        <v>1370</v>
      </c>
      <c r="AH16" s="668" t="s">
        <v>1380</v>
      </c>
      <c r="AI16" s="676">
        <v>100</v>
      </c>
      <c r="AJ16" s="675"/>
      <c r="AK16" s="666"/>
      <c r="AL16" s="676"/>
      <c r="AM16" s="675"/>
      <c r="AN16" s="666"/>
      <c r="AO16" s="676"/>
      <c r="AP16" s="675"/>
      <c r="AQ16" s="666"/>
      <c r="AR16" s="677"/>
      <c r="AS16" s="683"/>
      <c r="AT16" s="679"/>
      <c r="AU16" s="685"/>
      <c r="AV16" s="683"/>
      <c r="AW16" s="679"/>
      <c r="AX16" s="684"/>
      <c r="AY16" s="663"/>
      <c r="AZ16" s="663"/>
      <c r="BA16" s="663"/>
      <c r="BB16" s="663"/>
      <c r="BC16" s="663"/>
      <c r="BD16" s="663"/>
      <c r="BE16" s="663"/>
      <c r="BF16" s="663"/>
      <c r="BG16" s="663"/>
    </row>
    <row r="17" spans="1:59" s="664" customFormat="1" ht="49.95" customHeight="1" x14ac:dyDescent="0.25">
      <c r="A17" s="665">
        <v>103</v>
      </c>
      <c r="B17" s="666" t="s">
        <v>1349</v>
      </c>
      <c r="C17" s="666" t="s">
        <v>1382</v>
      </c>
      <c r="D17" s="667" t="s">
        <v>1383</v>
      </c>
      <c r="E17" s="668" t="s">
        <v>1384</v>
      </c>
      <c r="F17" s="666">
        <v>14126</v>
      </c>
      <c r="G17" s="668" t="s">
        <v>1420</v>
      </c>
      <c r="H17" s="666">
        <v>2005</v>
      </c>
      <c r="I17" s="668" t="s">
        <v>1421</v>
      </c>
      <c r="J17" s="669">
        <v>123044.02</v>
      </c>
      <c r="K17" s="668" t="s">
        <v>675</v>
      </c>
      <c r="L17" s="668" t="s">
        <v>1388</v>
      </c>
      <c r="M17" s="668" t="s">
        <v>1389</v>
      </c>
      <c r="N17" s="668" t="s">
        <v>1422</v>
      </c>
      <c r="O17" s="668" t="s">
        <v>1423</v>
      </c>
      <c r="P17" s="668" t="s">
        <v>1424</v>
      </c>
      <c r="Q17" s="670">
        <v>6.37</v>
      </c>
      <c r="R17" s="670">
        <v>0</v>
      </c>
      <c r="S17" s="670">
        <v>2.2599999999999998</v>
      </c>
      <c r="T17" s="670">
        <v>5.2</v>
      </c>
      <c r="U17" s="671">
        <f t="shared" si="0"/>
        <v>7.46</v>
      </c>
      <c r="V17" s="666">
        <v>50</v>
      </c>
      <c r="W17" s="669">
        <v>100</v>
      </c>
      <c r="X17" s="136" t="s">
        <v>1360</v>
      </c>
      <c r="Y17" s="672">
        <v>3</v>
      </c>
      <c r="Z17" s="672">
        <v>10</v>
      </c>
      <c r="AA17" s="672">
        <v>6</v>
      </c>
      <c r="AB17" s="672">
        <v>60</v>
      </c>
      <c r="AC17" s="666">
        <v>314</v>
      </c>
      <c r="AD17" s="671">
        <v>52.03</v>
      </c>
      <c r="AE17" s="673">
        <v>5</v>
      </c>
      <c r="AF17" s="674">
        <v>50</v>
      </c>
      <c r="AG17" s="675" t="s">
        <v>1383</v>
      </c>
      <c r="AH17" s="668" t="s">
        <v>1384</v>
      </c>
      <c r="AI17" s="676">
        <v>40</v>
      </c>
      <c r="AJ17" s="675"/>
      <c r="AK17" s="666"/>
      <c r="AL17" s="676"/>
      <c r="AM17" s="675"/>
      <c r="AN17" s="666"/>
      <c r="AO17" s="676"/>
      <c r="AP17" s="675"/>
      <c r="AQ17" s="666"/>
      <c r="AR17" s="677"/>
      <c r="AS17" s="678" t="s">
        <v>1425</v>
      </c>
      <c r="AT17" s="668"/>
      <c r="AU17" s="686">
        <v>10</v>
      </c>
      <c r="AV17" s="683"/>
      <c r="AW17" s="679"/>
      <c r="AX17" s="684"/>
      <c r="AY17" s="663"/>
      <c r="AZ17" s="663"/>
      <c r="BA17" s="663"/>
      <c r="BB17" s="663"/>
      <c r="BC17" s="663"/>
      <c r="BD17" s="663"/>
      <c r="BE17" s="663"/>
      <c r="BF17" s="663"/>
      <c r="BG17" s="663"/>
    </row>
    <row r="18" spans="1:59" s="664" customFormat="1" ht="49.95" customHeight="1" x14ac:dyDescent="0.25">
      <c r="A18" s="665">
        <v>103</v>
      </c>
      <c r="B18" s="666" t="s">
        <v>1349</v>
      </c>
      <c r="C18" s="666" t="s">
        <v>1382</v>
      </c>
      <c r="D18" s="667" t="s">
        <v>1383</v>
      </c>
      <c r="E18" s="668" t="s">
        <v>1384</v>
      </c>
      <c r="F18" s="666">
        <v>14126</v>
      </c>
      <c r="G18" s="668" t="s">
        <v>1426</v>
      </c>
      <c r="H18" s="666">
        <v>2002</v>
      </c>
      <c r="I18" s="668" t="s">
        <v>1427</v>
      </c>
      <c r="J18" s="669">
        <v>153698.79999999999</v>
      </c>
      <c r="K18" s="668" t="s">
        <v>939</v>
      </c>
      <c r="L18" s="668" t="s">
        <v>1388</v>
      </c>
      <c r="M18" s="668" t="s">
        <v>1389</v>
      </c>
      <c r="N18" s="668" t="s">
        <v>1428</v>
      </c>
      <c r="O18" s="668" t="s">
        <v>1429</v>
      </c>
      <c r="P18" s="668" t="s">
        <v>1430</v>
      </c>
      <c r="Q18" s="670">
        <v>6.67</v>
      </c>
      <c r="R18" s="670">
        <v>0</v>
      </c>
      <c r="S18" s="670">
        <v>2.82</v>
      </c>
      <c r="T18" s="670">
        <v>5.2</v>
      </c>
      <c r="U18" s="671">
        <f t="shared" si="0"/>
        <v>8.02</v>
      </c>
      <c r="V18" s="666">
        <v>50</v>
      </c>
      <c r="W18" s="669">
        <v>100</v>
      </c>
      <c r="X18" s="136" t="s">
        <v>1360</v>
      </c>
      <c r="Y18" s="672">
        <v>3</v>
      </c>
      <c r="Z18" s="672">
        <v>1</v>
      </c>
      <c r="AA18" s="672">
        <v>2</v>
      </c>
      <c r="AB18" s="672">
        <v>60</v>
      </c>
      <c r="AC18" s="666">
        <v>16</v>
      </c>
      <c r="AD18" s="672">
        <v>52.03</v>
      </c>
      <c r="AE18" s="673">
        <v>5</v>
      </c>
      <c r="AF18" s="674">
        <v>50</v>
      </c>
      <c r="AG18" s="675" t="s">
        <v>1383</v>
      </c>
      <c r="AH18" s="668" t="s">
        <v>1384</v>
      </c>
      <c r="AI18" s="676">
        <v>40</v>
      </c>
      <c r="AJ18" s="675"/>
      <c r="AK18" s="666"/>
      <c r="AL18" s="676"/>
      <c r="AM18" s="675" t="s">
        <v>1393</v>
      </c>
      <c r="AN18" s="666"/>
      <c r="AO18" s="676">
        <v>10</v>
      </c>
      <c r="AP18" s="675"/>
      <c r="AQ18" s="666"/>
      <c r="AR18" s="677"/>
      <c r="AS18" s="683"/>
      <c r="AT18" s="679"/>
      <c r="AU18" s="685"/>
      <c r="AV18" s="683"/>
      <c r="AW18" s="679"/>
      <c r="AX18" s="684"/>
      <c r="AY18" s="663"/>
      <c r="AZ18" s="663"/>
      <c r="BA18" s="663"/>
      <c r="BB18" s="663"/>
      <c r="BC18" s="663"/>
      <c r="BD18" s="663"/>
      <c r="BE18" s="663"/>
      <c r="BF18" s="663"/>
      <c r="BG18" s="663"/>
    </row>
    <row r="19" spans="1:59" s="664" customFormat="1" ht="49.95" customHeight="1" x14ac:dyDescent="0.25">
      <c r="A19" s="665">
        <v>103</v>
      </c>
      <c r="B19" s="666" t="s">
        <v>1349</v>
      </c>
      <c r="C19" s="666" t="s">
        <v>1431</v>
      </c>
      <c r="D19" s="667" t="s">
        <v>1432</v>
      </c>
      <c r="E19" s="668" t="s">
        <v>1433</v>
      </c>
      <c r="F19" s="666">
        <v>14231</v>
      </c>
      <c r="G19" s="668" t="s">
        <v>1434</v>
      </c>
      <c r="H19" s="666">
        <v>2011</v>
      </c>
      <c r="I19" s="668" t="s">
        <v>1434</v>
      </c>
      <c r="J19" s="669">
        <v>135315.84</v>
      </c>
      <c r="K19" s="668" t="s">
        <v>1387</v>
      </c>
      <c r="L19" s="668" t="s">
        <v>1388</v>
      </c>
      <c r="M19" s="668" t="s">
        <v>1435</v>
      </c>
      <c r="N19" s="668" t="s">
        <v>1436</v>
      </c>
      <c r="O19" s="668" t="s">
        <v>1437</v>
      </c>
      <c r="P19" s="668" t="s">
        <v>1438</v>
      </c>
      <c r="Q19" s="670">
        <v>7.665435294117648</v>
      </c>
      <c r="R19" s="670">
        <v>0</v>
      </c>
      <c r="S19" s="670">
        <v>2.48</v>
      </c>
      <c r="T19" s="670">
        <v>4.6900000000000004</v>
      </c>
      <c r="U19" s="671">
        <f t="shared" si="0"/>
        <v>7.17</v>
      </c>
      <c r="V19" s="666">
        <v>84</v>
      </c>
      <c r="W19" s="669">
        <v>100</v>
      </c>
      <c r="X19" s="136" t="s">
        <v>1360</v>
      </c>
      <c r="Y19" s="672">
        <v>3</v>
      </c>
      <c r="Z19" s="672">
        <v>11</v>
      </c>
      <c r="AA19" s="672">
        <v>5</v>
      </c>
      <c r="AB19" s="672">
        <v>4</v>
      </c>
      <c r="AC19" s="666"/>
      <c r="AD19" s="672">
        <v>46.88</v>
      </c>
      <c r="AE19" s="673">
        <v>5</v>
      </c>
      <c r="AF19" s="674">
        <v>100</v>
      </c>
      <c r="AG19" s="675" t="s">
        <v>1432</v>
      </c>
      <c r="AH19" s="668" t="s">
        <v>1439</v>
      </c>
      <c r="AI19" s="676">
        <v>100</v>
      </c>
      <c r="AJ19" s="675"/>
      <c r="AK19" s="666"/>
      <c r="AL19" s="676"/>
      <c r="AM19" s="675"/>
      <c r="AN19" s="666"/>
      <c r="AO19" s="676"/>
      <c r="AP19" s="675"/>
      <c r="AQ19" s="666"/>
      <c r="AR19" s="677"/>
      <c r="AS19" s="683"/>
      <c r="AT19" s="679"/>
      <c r="AU19" s="685"/>
      <c r="AV19" s="683"/>
      <c r="AW19" s="679"/>
      <c r="AX19" s="684"/>
      <c r="AY19" s="663"/>
      <c r="AZ19" s="663"/>
      <c r="BA19" s="663"/>
      <c r="BB19" s="663"/>
      <c r="BC19" s="663"/>
      <c r="BD19" s="663"/>
      <c r="BE19" s="663"/>
      <c r="BF19" s="663"/>
      <c r="BG19" s="663"/>
    </row>
    <row r="20" spans="1:59" s="664" customFormat="1" ht="49.95" customHeight="1" x14ac:dyDescent="0.25">
      <c r="A20" s="665">
        <v>103</v>
      </c>
      <c r="B20" s="666" t="s">
        <v>1349</v>
      </c>
      <c r="C20" s="666" t="s">
        <v>1369</v>
      </c>
      <c r="D20" s="667" t="s">
        <v>1370</v>
      </c>
      <c r="E20" s="668" t="s">
        <v>1412</v>
      </c>
      <c r="F20" s="666">
        <v>15669</v>
      </c>
      <c r="G20" s="668" t="s">
        <v>1440</v>
      </c>
      <c r="H20" s="666">
        <v>2014</v>
      </c>
      <c r="I20" s="668" t="s">
        <v>1441</v>
      </c>
      <c r="J20" s="669">
        <v>53667.51</v>
      </c>
      <c r="K20" s="668" t="s">
        <v>1387</v>
      </c>
      <c r="L20" s="668" t="s">
        <v>1415</v>
      </c>
      <c r="M20" s="668" t="s">
        <v>1416</v>
      </c>
      <c r="N20" s="668" t="s">
        <v>1442</v>
      </c>
      <c r="O20" s="668" t="s">
        <v>1443</v>
      </c>
      <c r="P20" s="668" t="s">
        <v>1444</v>
      </c>
      <c r="Q20" s="670">
        <v>4.95</v>
      </c>
      <c r="R20" s="670">
        <v>0</v>
      </c>
      <c r="S20" s="670">
        <v>0.98</v>
      </c>
      <c r="T20" s="670">
        <v>4.4400000000000004</v>
      </c>
      <c r="U20" s="671">
        <f t="shared" si="0"/>
        <v>5.42</v>
      </c>
      <c r="V20" s="666">
        <v>70</v>
      </c>
      <c r="W20" s="669">
        <v>100</v>
      </c>
      <c r="X20" s="136" t="s">
        <v>1360</v>
      </c>
      <c r="Y20" s="672">
        <v>3</v>
      </c>
      <c r="Z20" s="672">
        <v>12</v>
      </c>
      <c r="AA20" s="672">
        <v>3</v>
      </c>
      <c r="AB20" s="672">
        <v>60</v>
      </c>
      <c r="AC20" s="666">
        <v>316</v>
      </c>
      <c r="AD20" s="672">
        <v>44.44</v>
      </c>
      <c r="AE20" s="673">
        <v>5</v>
      </c>
      <c r="AF20" s="674">
        <v>70</v>
      </c>
      <c r="AG20" s="675" t="s">
        <v>1370</v>
      </c>
      <c r="AH20" s="668" t="s">
        <v>1380</v>
      </c>
      <c r="AI20" s="676">
        <v>100</v>
      </c>
      <c r="AJ20" s="675"/>
      <c r="AK20" s="666"/>
      <c r="AL20" s="676"/>
      <c r="AM20" s="675"/>
      <c r="AN20" s="666"/>
      <c r="AO20" s="676"/>
      <c r="AP20" s="675"/>
      <c r="AQ20" s="666"/>
      <c r="AR20" s="677"/>
      <c r="AS20" s="683"/>
      <c r="AT20" s="679"/>
      <c r="AU20" s="685"/>
      <c r="AV20" s="683"/>
      <c r="AW20" s="679"/>
      <c r="AX20" s="684"/>
      <c r="AY20" s="663"/>
      <c r="AZ20" s="663"/>
      <c r="BA20" s="663"/>
      <c r="BB20" s="663"/>
      <c r="BC20" s="663"/>
      <c r="BD20" s="663"/>
      <c r="BE20" s="663"/>
      <c r="BF20" s="663"/>
      <c r="BG20" s="663"/>
    </row>
    <row r="21" spans="1:59" s="664" customFormat="1" ht="49.95" customHeight="1" x14ac:dyDescent="0.25">
      <c r="A21" s="665">
        <v>103</v>
      </c>
      <c r="B21" s="666" t="s">
        <v>1349</v>
      </c>
      <c r="C21" s="666" t="s">
        <v>1369</v>
      </c>
      <c r="D21" s="667" t="s">
        <v>1370</v>
      </c>
      <c r="E21" s="668" t="s">
        <v>1412</v>
      </c>
      <c r="F21" s="666">
        <v>15669</v>
      </c>
      <c r="G21" s="668" t="s">
        <v>1445</v>
      </c>
      <c r="H21" s="666">
        <v>2004</v>
      </c>
      <c r="I21" s="668" t="s">
        <v>1446</v>
      </c>
      <c r="J21" s="669">
        <v>85342.22</v>
      </c>
      <c r="K21" s="668" t="s">
        <v>675</v>
      </c>
      <c r="L21" s="668" t="s">
        <v>1415</v>
      </c>
      <c r="M21" s="668" t="s">
        <v>1416</v>
      </c>
      <c r="N21" s="668" t="s">
        <v>1442</v>
      </c>
      <c r="O21" s="668" t="s">
        <v>1443</v>
      </c>
      <c r="P21" s="668" t="s">
        <v>1447</v>
      </c>
      <c r="Q21" s="670">
        <v>5.25</v>
      </c>
      <c r="R21" s="670">
        <v>0</v>
      </c>
      <c r="S21" s="670">
        <v>1.57</v>
      </c>
      <c r="T21" s="670">
        <v>4.4400000000000004</v>
      </c>
      <c r="U21" s="671">
        <f>+R21+S21+T21</f>
        <v>6.0100000000000007</v>
      </c>
      <c r="V21" s="666">
        <v>75</v>
      </c>
      <c r="W21" s="669">
        <v>100</v>
      </c>
      <c r="X21" s="136" t="s">
        <v>1360</v>
      </c>
      <c r="Y21" s="672">
        <v>3</v>
      </c>
      <c r="Z21" s="672">
        <v>12</v>
      </c>
      <c r="AA21" s="672">
        <v>3</v>
      </c>
      <c r="AB21" s="672">
        <v>60</v>
      </c>
      <c r="AC21" s="666">
        <v>316</v>
      </c>
      <c r="AD21" s="672">
        <v>44.44</v>
      </c>
      <c r="AE21" s="673">
        <v>5</v>
      </c>
      <c r="AF21" s="674">
        <v>75</v>
      </c>
      <c r="AG21" s="675" t="s">
        <v>1370</v>
      </c>
      <c r="AH21" s="668" t="s">
        <v>1380</v>
      </c>
      <c r="AI21" s="676">
        <v>100</v>
      </c>
      <c r="AJ21" s="675"/>
      <c r="AK21" s="666"/>
      <c r="AL21" s="676"/>
      <c r="AM21" s="675"/>
      <c r="AN21" s="666"/>
      <c r="AO21" s="676"/>
      <c r="AP21" s="675" t="s">
        <v>1448</v>
      </c>
      <c r="AQ21" s="666"/>
      <c r="AR21" s="677"/>
      <c r="AS21" s="683"/>
      <c r="AT21" s="679"/>
      <c r="AU21" s="685"/>
      <c r="AV21" s="683"/>
      <c r="AW21" s="679"/>
      <c r="AX21" s="684"/>
      <c r="AY21" s="663"/>
      <c r="AZ21" s="663"/>
      <c r="BA21" s="663"/>
      <c r="BB21" s="663"/>
      <c r="BC21" s="663"/>
      <c r="BD21" s="663"/>
      <c r="BE21" s="663"/>
      <c r="BF21" s="663"/>
      <c r="BG21" s="663"/>
    </row>
    <row r="22" spans="1:59" s="664" customFormat="1" ht="49.95" customHeight="1" x14ac:dyDescent="0.25">
      <c r="A22" s="665">
        <v>103</v>
      </c>
      <c r="B22" s="666" t="s">
        <v>1349</v>
      </c>
      <c r="C22" s="687" t="s">
        <v>1449</v>
      </c>
      <c r="D22" s="667" t="s">
        <v>1450</v>
      </c>
      <c r="E22" s="668" t="s">
        <v>1451</v>
      </c>
      <c r="F22" s="666" t="s">
        <v>1452</v>
      </c>
      <c r="G22" s="668" t="s">
        <v>1453</v>
      </c>
      <c r="H22" s="666">
        <v>2013</v>
      </c>
      <c r="I22" s="668" t="s">
        <v>1454</v>
      </c>
      <c r="J22" s="669">
        <v>167133.49</v>
      </c>
      <c r="K22" s="668" t="s">
        <v>1387</v>
      </c>
      <c r="L22" s="668" t="s">
        <v>1455</v>
      </c>
      <c r="M22" s="668" t="s">
        <v>1456</v>
      </c>
      <c r="N22" s="668" t="s">
        <v>1457</v>
      </c>
      <c r="O22" s="668" t="s">
        <v>1458</v>
      </c>
      <c r="P22" s="668" t="s">
        <v>1459</v>
      </c>
      <c r="Q22" s="670">
        <v>4.66</v>
      </c>
      <c r="R22" s="670">
        <v>0</v>
      </c>
      <c r="S22" s="670">
        <v>3.07</v>
      </c>
      <c r="T22" s="670">
        <v>3.06</v>
      </c>
      <c r="U22" s="671">
        <f t="shared" si="0"/>
        <v>6.13</v>
      </c>
      <c r="V22" s="666">
        <v>40</v>
      </c>
      <c r="W22" s="669">
        <v>100</v>
      </c>
      <c r="X22" s="136" t="s">
        <v>1360</v>
      </c>
      <c r="Y22" s="672">
        <v>5</v>
      </c>
      <c r="Z22" s="672">
        <v>1</v>
      </c>
      <c r="AA22" s="672">
        <v>2</v>
      </c>
      <c r="AB22" s="672">
        <v>34</v>
      </c>
      <c r="AC22" s="666"/>
      <c r="AD22" s="672">
        <v>30.56</v>
      </c>
      <c r="AE22" s="673">
        <v>5</v>
      </c>
      <c r="AF22" s="674">
        <v>40</v>
      </c>
      <c r="AG22" s="675" t="s">
        <v>1393</v>
      </c>
      <c r="AH22" s="666" t="s">
        <v>1460</v>
      </c>
      <c r="AI22" s="676">
        <v>40</v>
      </c>
      <c r="AJ22" s="675" t="s">
        <v>1461</v>
      </c>
      <c r="AK22" s="668" t="s">
        <v>1462</v>
      </c>
      <c r="AL22" s="676">
        <v>20</v>
      </c>
      <c r="AM22" s="675" t="s">
        <v>1463</v>
      </c>
      <c r="AN22" s="668" t="s">
        <v>1451</v>
      </c>
      <c r="AO22" s="676">
        <v>40</v>
      </c>
      <c r="AP22" s="675"/>
      <c r="AQ22" s="666"/>
      <c r="AR22" s="677"/>
      <c r="AS22" s="683"/>
      <c r="AT22" s="679"/>
      <c r="AU22" s="685"/>
      <c r="AV22" s="683"/>
      <c r="AW22" s="679"/>
      <c r="AX22" s="684"/>
      <c r="AY22" s="663"/>
      <c r="AZ22" s="663"/>
      <c r="BA22" s="663"/>
      <c r="BB22" s="663"/>
      <c r="BC22" s="663"/>
      <c r="BD22" s="663"/>
      <c r="BE22" s="663"/>
      <c r="BF22" s="663"/>
      <c r="BG22" s="663"/>
    </row>
    <row r="23" spans="1:59" s="664" customFormat="1" ht="49.95" customHeight="1" x14ac:dyDescent="0.25">
      <c r="A23" s="665">
        <v>103</v>
      </c>
      <c r="B23" s="666" t="s">
        <v>1349</v>
      </c>
      <c r="C23" s="666" t="s">
        <v>1394</v>
      </c>
      <c r="D23" s="667" t="s">
        <v>1366</v>
      </c>
      <c r="E23" s="668" t="s">
        <v>1464</v>
      </c>
      <c r="F23" s="666">
        <v>16256</v>
      </c>
      <c r="G23" s="668" t="s">
        <v>1465</v>
      </c>
      <c r="H23" s="666">
        <v>2011</v>
      </c>
      <c r="I23" s="668" t="s">
        <v>1466</v>
      </c>
      <c r="J23" s="669">
        <v>60582.77</v>
      </c>
      <c r="K23" s="668" t="s">
        <v>1387</v>
      </c>
      <c r="L23" s="668" t="s">
        <v>1388</v>
      </c>
      <c r="M23" s="668" t="s">
        <v>1389</v>
      </c>
      <c r="N23" s="668" t="s">
        <v>1467</v>
      </c>
      <c r="O23" s="668" t="s">
        <v>1468</v>
      </c>
      <c r="P23" s="668" t="s">
        <v>1469</v>
      </c>
      <c r="Q23" s="670">
        <v>4</v>
      </c>
      <c r="R23" s="670">
        <v>0</v>
      </c>
      <c r="S23" s="670">
        <v>1.1100000000000001</v>
      </c>
      <c r="T23" s="670">
        <v>3.42</v>
      </c>
      <c r="U23" s="671">
        <f t="shared" si="0"/>
        <v>4.53</v>
      </c>
      <c r="V23" s="666">
        <v>80</v>
      </c>
      <c r="W23" s="669">
        <v>100</v>
      </c>
      <c r="X23" s="136" t="s">
        <v>1360</v>
      </c>
      <c r="Y23" s="672">
        <v>3</v>
      </c>
      <c r="Z23" s="672">
        <v>2</v>
      </c>
      <c r="AA23" s="672">
        <v>3</v>
      </c>
      <c r="AB23" s="672">
        <v>44</v>
      </c>
      <c r="AC23" s="666"/>
      <c r="AD23" s="672">
        <v>34.229999999999997</v>
      </c>
      <c r="AE23" s="673">
        <v>5</v>
      </c>
      <c r="AF23" s="674">
        <v>100</v>
      </c>
      <c r="AG23" s="675" t="s">
        <v>1366</v>
      </c>
      <c r="AH23" s="668" t="s">
        <v>1367</v>
      </c>
      <c r="AI23" s="676">
        <v>50</v>
      </c>
      <c r="AJ23" s="675" t="s">
        <v>1470</v>
      </c>
      <c r="AK23" s="666" t="s">
        <v>1471</v>
      </c>
      <c r="AL23" s="676">
        <v>5</v>
      </c>
      <c r="AM23" s="675" t="s">
        <v>1393</v>
      </c>
      <c r="AN23" s="666" t="s">
        <v>1472</v>
      </c>
      <c r="AO23" s="676">
        <v>35</v>
      </c>
      <c r="AP23" s="675" t="s">
        <v>1463</v>
      </c>
      <c r="AQ23" s="666" t="s">
        <v>1367</v>
      </c>
      <c r="AR23" s="677">
        <v>10</v>
      </c>
      <c r="AS23" s="683"/>
      <c r="AT23" s="679"/>
      <c r="AU23" s="685"/>
      <c r="AV23" s="683"/>
      <c r="AW23" s="679"/>
      <c r="AX23" s="684"/>
      <c r="AY23" s="663"/>
      <c r="AZ23" s="663"/>
      <c r="BA23" s="663"/>
      <c r="BB23" s="663"/>
      <c r="BC23" s="663"/>
      <c r="BD23" s="663"/>
      <c r="BE23" s="663"/>
      <c r="BF23" s="663"/>
      <c r="BG23" s="663"/>
    </row>
    <row r="24" spans="1:59" s="664" customFormat="1" ht="49.95" customHeight="1" x14ac:dyDescent="0.25">
      <c r="A24" s="665">
        <v>103</v>
      </c>
      <c r="B24" s="666" t="s">
        <v>1349</v>
      </c>
      <c r="C24" s="666" t="s">
        <v>1431</v>
      </c>
      <c r="D24" s="667" t="s">
        <v>1432</v>
      </c>
      <c r="E24" s="668" t="s">
        <v>1473</v>
      </c>
      <c r="F24" s="666">
        <v>13530</v>
      </c>
      <c r="G24" s="668" t="s">
        <v>1474</v>
      </c>
      <c r="H24" s="666">
        <v>2007</v>
      </c>
      <c r="I24" s="668" t="s">
        <v>1475</v>
      </c>
      <c r="J24" s="669">
        <v>86603.38</v>
      </c>
      <c r="K24" s="668" t="s">
        <v>1387</v>
      </c>
      <c r="L24" s="668" t="s">
        <v>1388</v>
      </c>
      <c r="M24" s="668" t="s">
        <v>1389</v>
      </c>
      <c r="N24" s="668" t="s">
        <v>1476</v>
      </c>
      <c r="O24" s="668" t="s">
        <v>1477</v>
      </c>
      <c r="P24" s="668" t="s">
        <v>1478</v>
      </c>
      <c r="Q24" s="670">
        <v>5.45</v>
      </c>
      <c r="R24" s="670">
        <v>0</v>
      </c>
      <c r="S24" s="670">
        <v>1.59</v>
      </c>
      <c r="T24" s="670">
        <v>4.62</v>
      </c>
      <c r="U24" s="671">
        <f t="shared" si="0"/>
        <v>6.21</v>
      </c>
      <c r="V24" s="666">
        <v>75</v>
      </c>
      <c r="W24" s="669">
        <v>100</v>
      </c>
      <c r="X24" s="136" t="s">
        <v>1360</v>
      </c>
      <c r="Y24" s="672"/>
      <c r="Z24" s="672"/>
      <c r="AA24" s="672"/>
      <c r="AB24" s="672">
        <v>4</v>
      </c>
      <c r="AC24" s="666"/>
      <c r="AD24" s="672">
        <v>46.23</v>
      </c>
      <c r="AE24" s="673">
        <v>5</v>
      </c>
      <c r="AF24" s="674">
        <v>100</v>
      </c>
      <c r="AG24" s="675" t="s">
        <v>1432</v>
      </c>
      <c r="AH24" s="668" t="s">
        <v>1473</v>
      </c>
      <c r="AI24" s="676">
        <v>100</v>
      </c>
      <c r="AJ24" s="675"/>
      <c r="AK24" s="666"/>
      <c r="AL24" s="676"/>
      <c r="AM24" s="675"/>
      <c r="AN24" s="666"/>
      <c r="AO24" s="676"/>
      <c r="AP24" s="675"/>
      <c r="AQ24" s="666"/>
      <c r="AR24" s="677"/>
      <c r="AS24" s="683"/>
      <c r="AT24" s="679"/>
      <c r="AU24" s="685"/>
      <c r="AV24" s="683"/>
      <c r="AW24" s="679"/>
      <c r="AX24" s="684"/>
      <c r="AY24" s="663"/>
      <c r="AZ24" s="663"/>
      <c r="BA24" s="663"/>
      <c r="BB24" s="663"/>
      <c r="BC24" s="663"/>
      <c r="BD24" s="663"/>
      <c r="BE24" s="663"/>
      <c r="BF24" s="663"/>
      <c r="BG24" s="663"/>
    </row>
    <row r="25" spans="1:59" s="664" customFormat="1" ht="49.95" customHeight="1" x14ac:dyDescent="0.25">
      <c r="A25" s="665">
        <v>103</v>
      </c>
      <c r="B25" s="666" t="s">
        <v>1349</v>
      </c>
      <c r="C25" s="666" t="s">
        <v>1479</v>
      </c>
      <c r="D25" s="667" t="s">
        <v>1383</v>
      </c>
      <c r="E25" s="668" t="s">
        <v>1384</v>
      </c>
      <c r="F25" s="666">
        <v>14126</v>
      </c>
      <c r="G25" s="668" t="s">
        <v>236</v>
      </c>
      <c r="H25" s="666">
        <v>2008</v>
      </c>
      <c r="I25" s="668" t="s">
        <v>1480</v>
      </c>
      <c r="J25" s="669">
        <v>73571.88</v>
      </c>
      <c r="K25" s="668" t="s">
        <v>1387</v>
      </c>
      <c r="L25" s="668" t="s">
        <v>1388</v>
      </c>
      <c r="M25" s="668" t="s">
        <v>1481</v>
      </c>
      <c r="N25" s="668" t="s">
        <v>1482</v>
      </c>
      <c r="O25" s="668" t="s">
        <v>1483</v>
      </c>
      <c r="P25" s="668" t="s">
        <v>1484</v>
      </c>
      <c r="Q25" s="670">
        <v>5.9</v>
      </c>
      <c r="R25" s="670">
        <v>0</v>
      </c>
      <c r="S25" s="670">
        <v>1.35</v>
      </c>
      <c r="T25" s="670">
        <v>5.2</v>
      </c>
      <c r="U25" s="671">
        <f t="shared" si="0"/>
        <v>6.5500000000000007</v>
      </c>
      <c r="V25" s="666">
        <v>70</v>
      </c>
      <c r="W25" s="669">
        <v>100</v>
      </c>
      <c r="X25" s="136" t="s">
        <v>1360</v>
      </c>
      <c r="Y25" s="672"/>
      <c r="Z25" s="672"/>
      <c r="AA25" s="672"/>
      <c r="AB25" s="672">
        <v>60</v>
      </c>
      <c r="AC25" s="666"/>
      <c r="AD25" s="672">
        <v>52.03</v>
      </c>
      <c r="AE25" s="673">
        <v>5</v>
      </c>
      <c r="AF25" s="674">
        <v>70</v>
      </c>
      <c r="AG25" s="675" t="s">
        <v>1383</v>
      </c>
      <c r="AH25" s="668" t="s">
        <v>1384</v>
      </c>
      <c r="AI25" s="676">
        <v>30</v>
      </c>
      <c r="AJ25" s="675"/>
      <c r="AK25" s="666"/>
      <c r="AL25" s="676"/>
      <c r="AM25" s="675" t="s">
        <v>1425</v>
      </c>
      <c r="AN25" s="666"/>
      <c r="AO25" s="676">
        <v>40</v>
      </c>
      <c r="AP25" s="675"/>
      <c r="AQ25" s="666"/>
      <c r="AR25" s="677"/>
      <c r="AS25" s="683"/>
      <c r="AT25" s="679"/>
      <c r="AU25" s="685"/>
      <c r="AV25" s="683"/>
      <c r="AW25" s="679"/>
      <c r="AX25" s="684"/>
      <c r="AY25" s="663"/>
      <c r="AZ25" s="663"/>
      <c r="BA25" s="663"/>
      <c r="BB25" s="663"/>
      <c r="BC25" s="663"/>
      <c r="BD25" s="663"/>
      <c r="BE25" s="663"/>
      <c r="BF25" s="663"/>
      <c r="BG25" s="663"/>
    </row>
    <row r="26" spans="1:59" s="664" customFormat="1" ht="49.95" customHeight="1" x14ac:dyDescent="0.25">
      <c r="A26" s="665">
        <v>103</v>
      </c>
      <c r="B26" s="666" t="s">
        <v>1349</v>
      </c>
      <c r="C26" s="666" t="s">
        <v>1485</v>
      </c>
      <c r="D26" s="667" t="s">
        <v>1486</v>
      </c>
      <c r="E26" s="668" t="s">
        <v>1487</v>
      </c>
      <c r="F26" s="666">
        <v>15639</v>
      </c>
      <c r="G26" s="668" t="s">
        <v>1488</v>
      </c>
      <c r="H26" s="666">
        <v>2010</v>
      </c>
      <c r="I26" s="668" t="s">
        <v>1489</v>
      </c>
      <c r="J26" s="669">
        <v>61587.06</v>
      </c>
      <c r="K26" s="668" t="s">
        <v>1387</v>
      </c>
      <c r="L26" s="668" t="s">
        <v>1490</v>
      </c>
      <c r="M26" s="668" t="s">
        <v>1491</v>
      </c>
      <c r="N26" s="668" t="s">
        <v>1492</v>
      </c>
      <c r="O26" s="668" t="s">
        <v>1493</v>
      </c>
      <c r="P26" s="668" t="s">
        <v>1494</v>
      </c>
      <c r="Q26" s="670">
        <v>3.63</v>
      </c>
      <c r="R26" s="670">
        <v>0</v>
      </c>
      <c r="S26" s="670">
        <v>1.1299999999999999</v>
      </c>
      <c r="T26" s="670">
        <v>3.04</v>
      </c>
      <c r="U26" s="671">
        <f t="shared" si="0"/>
        <v>4.17</v>
      </c>
      <c r="V26" s="666">
        <v>70</v>
      </c>
      <c r="W26" s="669">
        <v>100</v>
      </c>
      <c r="X26" s="136" t="s">
        <v>1360</v>
      </c>
      <c r="Y26" s="672">
        <v>1</v>
      </c>
      <c r="Z26" s="672">
        <v>8</v>
      </c>
      <c r="AA26" s="672">
        <v>1</v>
      </c>
      <c r="AB26" s="672">
        <v>66</v>
      </c>
      <c r="AC26" s="666"/>
      <c r="AD26" s="672">
        <v>30.42</v>
      </c>
      <c r="AE26" s="673">
        <v>5</v>
      </c>
      <c r="AF26" s="674">
        <v>70</v>
      </c>
      <c r="AG26" s="675"/>
      <c r="AH26" s="668" t="s">
        <v>1495</v>
      </c>
      <c r="AI26" s="676">
        <v>84</v>
      </c>
      <c r="AJ26" s="675" t="s">
        <v>1496</v>
      </c>
      <c r="AK26" s="666" t="s">
        <v>1497</v>
      </c>
      <c r="AL26" s="676">
        <v>1</v>
      </c>
      <c r="AM26" s="675" t="s">
        <v>1393</v>
      </c>
      <c r="AN26" s="666" t="s">
        <v>1472</v>
      </c>
      <c r="AO26" s="676">
        <v>15</v>
      </c>
      <c r="AP26" s="675"/>
      <c r="AQ26" s="666"/>
      <c r="AR26" s="677"/>
      <c r="AS26" s="683"/>
      <c r="AT26" s="679"/>
      <c r="AU26" s="685"/>
      <c r="AV26" s="683"/>
      <c r="AW26" s="679"/>
      <c r="AX26" s="684"/>
      <c r="AY26" s="663"/>
      <c r="AZ26" s="663"/>
      <c r="BA26" s="663"/>
      <c r="BB26" s="663"/>
      <c r="BC26" s="663"/>
      <c r="BD26" s="663"/>
      <c r="BE26" s="663"/>
      <c r="BF26" s="663"/>
      <c r="BG26" s="663"/>
    </row>
    <row r="27" spans="1:59" s="664" customFormat="1" ht="49.95" customHeight="1" x14ac:dyDescent="0.25">
      <c r="A27" s="665">
        <v>103</v>
      </c>
      <c r="B27" s="666" t="s">
        <v>1349</v>
      </c>
      <c r="C27" s="666" t="s">
        <v>1350</v>
      </c>
      <c r="D27" s="667" t="s">
        <v>1351</v>
      </c>
      <c r="E27" s="668" t="s">
        <v>1352</v>
      </c>
      <c r="F27" s="666" t="s">
        <v>1498</v>
      </c>
      <c r="G27" s="668" t="s">
        <v>1499</v>
      </c>
      <c r="H27" s="666">
        <v>2010</v>
      </c>
      <c r="I27" s="668" t="s">
        <v>1500</v>
      </c>
      <c r="J27" s="669">
        <v>236342.83</v>
      </c>
      <c r="K27" s="668" t="s">
        <v>1387</v>
      </c>
      <c r="L27" s="668" t="s">
        <v>1501</v>
      </c>
      <c r="M27" s="668" t="s">
        <v>1502</v>
      </c>
      <c r="N27" s="668" t="s">
        <v>1503</v>
      </c>
      <c r="O27" s="668" t="s">
        <v>1504</v>
      </c>
      <c r="P27" s="668" t="s">
        <v>1505</v>
      </c>
      <c r="Q27" s="670">
        <v>6.34</v>
      </c>
      <c r="R27" s="670">
        <v>0</v>
      </c>
      <c r="S27" s="670">
        <v>4.34</v>
      </c>
      <c r="T27" s="670">
        <v>4.08</v>
      </c>
      <c r="U27" s="671">
        <f t="shared" si="0"/>
        <v>8.42</v>
      </c>
      <c r="V27" s="666">
        <v>82</v>
      </c>
      <c r="W27" s="669">
        <v>100</v>
      </c>
      <c r="X27" s="136" t="s">
        <v>1360</v>
      </c>
      <c r="Y27" s="672">
        <v>3</v>
      </c>
      <c r="Z27" s="672">
        <v>2</v>
      </c>
      <c r="AA27" s="672">
        <v>3</v>
      </c>
      <c r="AB27" s="672">
        <v>4</v>
      </c>
      <c r="AC27" s="666"/>
      <c r="AD27" s="672">
        <v>40.840000000000003</v>
      </c>
      <c r="AE27" s="673">
        <v>5</v>
      </c>
      <c r="AF27" s="674">
        <v>82</v>
      </c>
      <c r="AG27" s="675" t="s">
        <v>1361</v>
      </c>
      <c r="AH27" s="668" t="s">
        <v>1352</v>
      </c>
      <c r="AI27" s="676">
        <v>36</v>
      </c>
      <c r="AJ27" s="675" t="s">
        <v>1362</v>
      </c>
      <c r="AK27" s="666" t="s">
        <v>1363</v>
      </c>
      <c r="AL27" s="676">
        <v>25</v>
      </c>
      <c r="AM27" s="675" t="s">
        <v>1364</v>
      </c>
      <c r="AN27" s="666" t="s">
        <v>1365</v>
      </c>
      <c r="AO27" s="676">
        <v>7</v>
      </c>
      <c r="AP27" s="675" t="s">
        <v>1366</v>
      </c>
      <c r="AQ27" s="666" t="s">
        <v>1367</v>
      </c>
      <c r="AR27" s="676">
        <v>3</v>
      </c>
      <c r="AS27" s="675" t="s">
        <v>1104</v>
      </c>
      <c r="AT27" s="666"/>
      <c r="AU27" s="677">
        <v>11</v>
      </c>
      <c r="AV27" s="683"/>
      <c r="AW27" s="679"/>
      <c r="AX27" s="684"/>
      <c r="AY27" s="663"/>
      <c r="AZ27" s="663"/>
      <c r="BA27" s="663"/>
      <c r="BB27" s="663"/>
      <c r="BC27" s="663"/>
      <c r="BD27" s="663"/>
      <c r="BE27" s="663"/>
      <c r="BF27" s="663"/>
      <c r="BG27" s="663"/>
    </row>
    <row r="28" spans="1:59" s="664" customFormat="1" ht="49.95" customHeight="1" x14ac:dyDescent="0.25">
      <c r="A28" s="665">
        <v>103</v>
      </c>
      <c r="B28" s="666" t="s">
        <v>1349</v>
      </c>
      <c r="C28" s="666" t="s">
        <v>1431</v>
      </c>
      <c r="D28" s="667" t="s">
        <v>1432</v>
      </c>
      <c r="E28" s="668" t="s">
        <v>1433</v>
      </c>
      <c r="F28" s="666">
        <v>14231</v>
      </c>
      <c r="G28" s="668" t="s">
        <v>1506</v>
      </c>
      <c r="H28" s="666">
        <v>2006</v>
      </c>
      <c r="I28" s="668" t="s">
        <v>1507</v>
      </c>
      <c r="J28" s="669">
        <v>410002</v>
      </c>
      <c r="K28" s="668" t="s">
        <v>675</v>
      </c>
      <c r="L28" s="668" t="s">
        <v>1388</v>
      </c>
      <c r="M28" s="668" t="s">
        <v>1389</v>
      </c>
      <c r="N28" s="668" t="s">
        <v>1508</v>
      </c>
      <c r="O28" s="668" t="s">
        <v>1509</v>
      </c>
      <c r="P28" s="668" t="s">
        <v>1510</v>
      </c>
      <c r="Q28" s="670">
        <v>8.6000000000000014</v>
      </c>
      <c r="R28" s="670">
        <v>0</v>
      </c>
      <c r="S28" s="670">
        <v>7.52</v>
      </c>
      <c r="T28" s="670">
        <v>4.6900000000000004</v>
      </c>
      <c r="U28" s="671">
        <f t="shared" si="0"/>
        <v>12.21</v>
      </c>
      <c r="V28" s="666">
        <v>84</v>
      </c>
      <c r="W28" s="669">
        <v>100</v>
      </c>
      <c r="X28" s="136" t="s">
        <v>1360</v>
      </c>
      <c r="Y28" s="672"/>
      <c r="Z28" s="672"/>
      <c r="AA28" s="672"/>
      <c r="AB28" s="672">
        <v>4</v>
      </c>
      <c r="AC28" s="666">
        <v>319</v>
      </c>
      <c r="AD28" s="672">
        <v>46.88</v>
      </c>
      <c r="AE28" s="673">
        <v>5</v>
      </c>
      <c r="AF28" s="674">
        <v>100</v>
      </c>
      <c r="AG28" s="675" t="s">
        <v>1432</v>
      </c>
      <c r="AH28" s="668" t="s">
        <v>1511</v>
      </c>
      <c r="AI28" s="676">
        <v>100</v>
      </c>
      <c r="AJ28" s="675"/>
      <c r="AK28" s="666"/>
      <c r="AL28" s="676"/>
      <c r="AM28" s="675"/>
      <c r="AN28" s="666"/>
      <c r="AO28" s="676"/>
      <c r="AP28" s="675"/>
      <c r="AQ28" s="666"/>
      <c r="AR28" s="677"/>
      <c r="AS28" s="683"/>
      <c r="AT28" s="679"/>
      <c r="AU28" s="685"/>
      <c r="AV28" s="683"/>
      <c r="AW28" s="679"/>
      <c r="AX28" s="684"/>
      <c r="AY28" s="663"/>
      <c r="AZ28" s="663"/>
      <c r="BA28" s="663"/>
      <c r="BB28" s="663"/>
      <c r="BC28" s="663"/>
      <c r="BD28" s="663"/>
      <c r="BE28" s="663"/>
      <c r="BF28" s="663"/>
      <c r="BG28" s="663"/>
    </row>
    <row r="29" spans="1:59" s="664" customFormat="1" ht="49.95" customHeight="1" x14ac:dyDescent="0.25">
      <c r="A29" s="665">
        <v>103</v>
      </c>
      <c r="B29" s="666" t="s">
        <v>1349</v>
      </c>
      <c r="C29" s="666" t="s">
        <v>1394</v>
      </c>
      <c r="D29" s="667" t="s">
        <v>1364</v>
      </c>
      <c r="E29" s="668" t="s">
        <v>1365</v>
      </c>
      <c r="F29" s="688">
        <v>8790</v>
      </c>
      <c r="G29" s="668" t="s">
        <v>1512</v>
      </c>
      <c r="H29" s="666">
        <v>2005</v>
      </c>
      <c r="I29" s="668" t="s">
        <v>1513</v>
      </c>
      <c r="J29" s="669">
        <v>296384</v>
      </c>
      <c r="K29" s="668" t="s">
        <v>675</v>
      </c>
      <c r="L29" s="668" t="s">
        <v>1514</v>
      </c>
      <c r="M29" s="668" t="s">
        <v>1515</v>
      </c>
      <c r="N29" s="668" t="s">
        <v>1516</v>
      </c>
      <c r="O29" s="668" t="s">
        <v>1517</v>
      </c>
      <c r="P29" s="668" t="s">
        <v>1518</v>
      </c>
      <c r="Q29" s="670">
        <v>7.41</v>
      </c>
      <c r="R29" s="670">
        <v>0</v>
      </c>
      <c r="S29" s="670">
        <v>5.44</v>
      </c>
      <c r="T29" s="670">
        <v>4.58</v>
      </c>
      <c r="U29" s="671">
        <f t="shared" si="0"/>
        <v>10.02</v>
      </c>
      <c r="V29" s="666">
        <v>100</v>
      </c>
      <c r="W29" s="669">
        <v>100</v>
      </c>
      <c r="X29" s="136" t="s">
        <v>1360</v>
      </c>
      <c r="Y29" s="672">
        <v>3</v>
      </c>
      <c r="Z29" s="672">
        <v>8</v>
      </c>
      <c r="AA29" s="672">
        <v>1</v>
      </c>
      <c r="AB29" s="672">
        <v>60</v>
      </c>
      <c r="AC29" s="666">
        <v>313</v>
      </c>
      <c r="AD29" s="672">
        <v>45.78</v>
      </c>
      <c r="AE29" s="673">
        <v>5</v>
      </c>
      <c r="AF29" s="674">
        <v>100</v>
      </c>
      <c r="AG29" s="675" t="s">
        <v>1364</v>
      </c>
      <c r="AH29" s="668" t="s">
        <v>1365</v>
      </c>
      <c r="AI29" s="676">
        <v>60</v>
      </c>
      <c r="AJ29" s="675" t="s">
        <v>1366</v>
      </c>
      <c r="AK29" s="666" t="s">
        <v>1367</v>
      </c>
      <c r="AL29" s="676">
        <v>30</v>
      </c>
      <c r="AM29" s="675" t="s">
        <v>1425</v>
      </c>
      <c r="AN29" s="666"/>
      <c r="AO29" s="676">
        <v>10</v>
      </c>
      <c r="AP29" s="675"/>
      <c r="AQ29" s="666"/>
      <c r="AR29" s="677"/>
      <c r="AS29" s="683"/>
      <c r="AT29" s="679"/>
      <c r="AU29" s="685"/>
      <c r="AV29" s="683"/>
      <c r="AW29" s="679"/>
      <c r="AX29" s="684"/>
      <c r="AY29" s="663"/>
      <c r="AZ29" s="663"/>
      <c r="BA29" s="663"/>
      <c r="BB29" s="663"/>
      <c r="BC29" s="663"/>
      <c r="BD29" s="663"/>
      <c r="BE29" s="663"/>
      <c r="BF29" s="663"/>
      <c r="BG29" s="663"/>
    </row>
    <row r="30" spans="1:59" s="664" customFormat="1" ht="49.95" customHeight="1" x14ac:dyDescent="0.25">
      <c r="A30" s="665">
        <v>103</v>
      </c>
      <c r="B30" s="666" t="s">
        <v>1349</v>
      </c>
      <c r="C30" s="666" t="s">
        <v>1519</v>
      </c>
      <c r="D30" s="667" t="s">
        <v>1364</v>
      </c>
      <c r="E30" s="668" t="s">
        <v>1520</v>
      </c>
      <c r="F30" s="1350">
        <v>14115</v>
      </c>
      <c r="G30" s="668" t="s">
        <v>1521</v>
      </c>
      <c r="H30" s="666">
        <v>2010</v>
      </c>
      <c r="I30" s="668" t="s">
        <v>1522</v>
      </c>
      <c r="J30" s="669">
        <v>595000</v>
      </c>
      <c r="K30" s="668" t="s">
        <v>697</v>
      </c>
      <c r="L30" s="668" t="s">
        <v>1523</v>
      </c>
      <c r="M30" s="668" t="s">
        <v>1524</v>
      </c>
      <c r="N30" s="668" t="s">
        <v>1525</v>
      </c>
      <c r="O30" s="668" t="s">
        <v>1526</v>
      </c>
      <c r="P30" s="668" t="s">
        <v>1527</v>
      </c>
      <c r="Q30" s="670">
        <v>9.7799999999999994</v>
      </c>
      <c r="R30" s="670">
        <v>0</v>
      </c>
      <c r="S30" s="670">
        <v>10.92</v>
      </c>
      <c r="T30" s="670">
        <v>4.0999999999999996</v>
      </c>
      <c r="U30" s="671">
        <f t="shared" si="0"/>
        <v>15.02</v>
      </c>
      <c r="V30" s="666">
        <v>100</v>
      </c>
      <c r="W30" s="669">
        <v>100</v>
      </c>
      <c r="X30" s="136" t="s">
        <v>1528</v>
      </c>
      <c r="Y30" s="672">
        <v>3</v>
      </c>
      <c r="Z30" s="672">
        <v>5</v>
      </c>
      <c r="AA30" s="672">
        <v>1</v>
      </c>
      <c r="AB30" s="672">
        <v>4</v>
      </c>
      <c r="AC30" s="666">
        <v>119</v>
      </c>
      <c r="AD30" s="672">
        <v>41</v>
      </c>
      <c r="AE30" s="673">
        <v>5</v>
      </c>
      <c r="AF30" s="674">
        <v>107</v>
      </c>
      <c r="AG30" s="675" t="s">
        <v>1383</v>
      </c>
      <c r="AH30" s="668" t="s">
        <v>1384</v>
      </c>
      <c r="AI30" s="676">
        <v>9</v>
      </c>
      <c r="AJ30" s="675" t="s">
        <v>1364</v>
      </c>
      <c r="AK30" s="666" t="s">
        <v>1365</v>
      </c>
      <c r="AL30" s="676">
        <v>46</v>
      </c>
      <c r="AM30" s="675" t="s">
        <v>1366</v>
      </c>
      <c r="AN30" s="666" t="s">
        <v>1367</v>
      </c>
      <c r="AO30" s="676">
        <v>8</v>
      </c>
      <c r="AP30" s="675"/>
      <c r="AQ30" s="666" t="s">
        <v>1393</v>
      </c>
      <c r="AR30" s="677">
        <v>5</v>
      </c>
      <c r="AS30" s="682" t="s">
        <v>1496</v>
      </c>
      <c r="AT30" s="666" t="s">
        <v>1529</v>
      </c>
      <c r="AU30" s="677">
        <v>35</v>
      </c>
      <c r="AV30" s="682"/>
      <c r="AW30" s="666" t="s">
        <v>1530</v>
      </c>
      <c r="AX30" s="689">
        <v>4</v>
      </c>
      <c r="AY30" s="663"/>
      <c r="AZ30" s="663"/>
      <c r="BA30" s="663"/>
      <c r="BB30" s="663"/>
      <c r="BC30" s="663"/>
      <c r="BD30" s="663"/>
      <c r="BE30" s="663"/>
      <c r="BF30" s="663"/>
      <c r="BG30" s="663"/>
    </row>
    <row r="31" spans="1:59" s="664" customFormat="1" ht="49.95" customHeight="1" x14ac:dyDescent="0.25">
      <c r="A31" s="665">
        <v>103</v>
      </c>
      <c r="B31" s="666" t="s">
        <v>1349</v>
      </c>
      <c r="C31" s="666" t="s">
        <v>1382</v>
      </c>
      <c r="D31" s="667" t="s">
        <v>1383</v>
      </c>
      <c r="E31" s="668" t="s">
        <v>1531</v>
      </c>
      <c r="F31" s="666">
        <v>34349</v>
      </c>
      <c r="G31" s="668" t="s">
        <v>1532</v>
      </c>
      <c r="H31" s="666">
        <v>2016</v>
      </c>
      <c r="I31" s="668" t="s">
        <v>1533</v>
      </c>
      <c r="J31" s="669">
        <v>139142.16</v>
      </c>
      <c r="K31" s="668" t="s">
        <v>648</v>
      </c>
      <c r="L31" s="668" t="s">
        <v>1534</v>
      </c>
      <c r="M31" s="668" t="s">
        <v>1535</v>
      </c>
      <c r="N31" s="668" t="s">
        <v>1536</v>
      </c>
      <c r="O31" s="668" t="s">
        <v>1537</v>
      </c>
      <c r="P31" s="690" t="s">
        <v>1538</v>
      </c>
      <c r="Q31" s="670">
        <v>4.7871529411764699</v>
      </c>
      <c r="R31" s="670">
        <v>16.369694117647057</v>
      </c>
      <c r="S31" s="670">
        <v>2.5499999999999998</v>
      </c>
      <c r="T31" s="670">
        <v>2.87</v>
      </c>
      <c r="U31" s="671">
        <f t="shared" si="0"/>
        <v>21.789694117647059</v>
      </c>
      <c r="V31" s="666">
        <v>85</v>
      </c>
      <c r="W31" s="669">
        <v>93</v>
      </c>
      <c r="X31" s="136" t="s">
        <v>1360</v>
      </c>
      <c r="Y31" s="672">
        <v>3</v>
      </c>
      <c r="Z31" s="672">
        <v>11</v>
      </c>
      <c r="AA31" s="672">
        <v>6</v>
      </c>
      <c r="AB31" s="672">
        <v>44</v>
      </c>
      <c r="AC31" s="666">
        <v>72</v>
      </c>
      <c r="AD31" s="672">
        <v>28.67</v>
      </c>
      <c r="AE31" s="673">
        <v>5</v>
      </c>
      <c r="AF31" s="674">
        <v>100</v>
      </c>
      <c r="AG31" s="675" t="s">
        <v>1383</v>
      </c>
      <c r="AH31" s="668" t="s">
        <v>1384</v>
      </c>
      <c r="AI31" s="676">
        <v>100</v>
      </c>
      <c r="AJ31" s="675"/>
      <c r="AK31" s="666"/>
      <c r="AL31" s="676"/>
      <c r="AM31" s="675"/>
      <c r="AN31" s="666"/>
      <c r="AO31" s="676"/>
      <c r="AP31" s="675"/>
      <c r="AQ31" s="666"/>
      <c r="AR31" s="677"/>
      <c r="AS31" s="683"/>
      <c r="AT31" s="679"/>
      <c r="AU31" s="685"/>
      <c r="AV31" s="683"/>
      <c r="AW31" s="679"/>
      <c r="AX31" s="684"/>
      <c r="AY31" s="663"/>
      <c r="AZ31" s="663"/>
      <c r="BA31" s="663"/>
      <c r="BB31" s="663"/>
      <c r="BC31" s="663"/>
      <c r="BD31" s="663"/>
      <c r="BE31" s="663"/>
      <c r="BF31" s="663"/>
      <c r="BG31" s="663"/>
    </row>
    <row r="32" spans="1:59" s="664" customFormat="1" ht="49.95" customHeight="1" x14ac:dyDescent="0.25">
      <c r="A32" s="665">
        <v>103</v>
      </c>
      <c r="B32" s="666" t="s">
        <v>1349</v>
      </c>
      <c r="C32" s="666" t="s">
        <v>1369</v>
      </c>
      <c r="D32" s="667" t="s">
        <v>1370</v>
      </c>
      <c r="E32" s="668" t="s">
        <v>1539</v>
      </c>
      <c r="F32" s="666">
        <v>15669</v>
      </c>
      <c r="G32" s="668" t="s">
        <v>1540</v>
      </c>
      <c r="H32" s="666">
        <v>2016</v>
      </c>
      <c r="I32" s="668" t="s">
        <v>1541</v>
      </c>
      <c r="J32" s="669">
        <v>97743.84</v>
      </c>
      <c r="K32" s="668" t="s">
        <v>648</v>
      </c>
      <c r="L32" s="668" t="s">
        <v>1415</v>
      </c>
      <c r="M32" s="668" t="s">
        <v>1416</v>
      </c>
      <c r="N32" s="668" t="s">
        <v>1542</v>
      </c>
      <c r="O32" s="668" t="s">
        <v>1543</v>
      </c>
      <c r="P32" s="690" t="s">
        <v>1544</v>
      </c>
      <c r="Q32" s="670">
        <v>10.7592</v>
      </c>
      <c r="R32" s="670">
        <v>11.499317647058824</v>
      </c>
      <c r="S32" s="670">
        <v>1.79</v>
      </c>
      <c r="T32" s="670">
        <v>4.4400000000000004</v>
      </c>
      <c r="U32" s="671">
        <f t="shared" si="0"/>
        <v>17.729317647058824</v>
      </c>
      <c r="V32" s="666">
        <v>75</v>
      </c>
      <c r="W32" s="669">
        <v>92</v>
      </c>
      <c r="X32" s="136" t="s">
        <v>1360</v>
      </c>
      <c r="Y32" s="672">
        <v>3</v>
      </c>
      <c r="Z32" s="672">
        <v>12</v>
      </c>
      <c r="AA32" s="672">
        <v>3</v>
      </c>
      <c r="AB32" s="672">
        <v>60</v>
      </c>
      <c r="AC32" s="666"/>
      <c r="AD32" s="672">
        <v>44.44</v>
      </c>
      <c r="AE32" s="673">
        <v>5</v>
      </c>
      <c r="AF32" s="674">
        <v>75</v>
      </c>
      <c r="AG32" s="675" t="s">
        <v>1370</v>
      </c>
      <c r="AH32" s="668" t="s">
        <v>1380</v>
      </c>
      <c r="AI32" s="676">
        <v>100</v>
      </c>
      <c r="AJ32" s="675"/>
      <c r="AK32" s="666"/>
      <c r="AL32" s="676"/>
      <c r="AM32" s="675"/>
      <c r="AN32" s="666"/>
      <c r="AO32" s="676"/>
      <c r="AP32" s="675"/>
      <c r="AQ32" s="666"/>
      <c r="AR32" s="677"/>
      <c r="AS32" s="683"/>
      <c r="AT32" s="679"/>
      <c r="AU32" s="685"/>
      <c r="AV32" s="683"/>
      <c r="AW32" s="679"/>
      <c r="AX32" s="684"/>
      <c r="AY32" s="663"/>
      <c r="AZ32" s="663"/>
      <c r="BA32" s="663"/>
      <c r="BB32" s="663"/>
      <c r="BC32" s="663"/>
      <c r="BD32" s="663"/>
      <c r="BE32" s="663"/>
      <c r="BF32" s="663"/>
      <c r="BG32" s="663"/>
    </row>
    <row r="33" spans="1:59" s="664" customFormat="1" ht="49.95" customHeight="1" x14ac:dyDescent="0.25">
      <c r="A33" s="665">
        <v>103</v>
      </c>
      <c r="B33" s="666" t="s">
        <v>1349</v>
      </c>
      <c r="C33" s="687" t="s">
        <v>1485</v>
      </c>
      <c r="D33" s="667" t="s">
        <v>1361</v>
      </c>
      <c r="E33" s="668" t="s">
        <v>1545</v>
      </c>
      <c r="F33" s="666">
        <v>15640</v>
      </c>
      <c r="G33" s="668" t="s">
        <v>1546</v>
      </c>
      <c r="H33" s="666">
        <v>2016</v>
      </c>
      <c r="I33" s="668" t="s">
        <v>1547</v>
      </c>
      <c r="J33" s="669">
        <v>161871.13</v>
      </c>
      <c r="K33" s="668" t="s">
        <v>648</v>
      </c>
      <c r="L33" s="668" t="s">
        <v>1490</v>
      </c>
      <c r="M33" s="668" t="s">
        <v>1491</v>
      </c>
      <c r="N33" s="691" t="s">
        <v>1548</v>
      </c>
      <c r="O33" s="691" t="s">
        <v>1549</v>
      </c>
      <c r="P33" s="690" t="s">
        <v>1550</v>
      </c>
      <c r="Q33" s="670">
        <v>14.444917647058823</v>
      </c>
      <c r="R33" s="670">
        <v>19.043576470588235</v>
      </c>
      <c r="S33" s="670">
        <v>2.97</v>
      </c>
      <c r="T33" s="670">
        <v>3.03</v>
      </c>
      <c r="U33" s="671">
        <f t="shared" si="0"/>
        <v>25.043576470588235</v>
      </c>
      <c r="V33" s="666">
        <v>65</v>
      </c>
      <c r="W33" s="669">
        <v>88</v>
      </c>
      <c r="X33" s="1351" t="s">
        <v>1360</v>
      </c>
      <c r="Y33" s="672">
        <v>3</v>
      </c>
      <c r="Z33" s="672">
        <v>4</v>
      </c>
      <c r="AA33" s="672">
        <v>1</v>
      </c>
      <c r="AB33" s="672">
        <v>4</v>
      </c>
      <c r="AC33" s="666"/>
      <c r="AD33" s="672">
        <v>30.29</v>
      </c>
      <c r="AE33" s="673">
        <v>5</v>
      </c>
      <c r="AF33" s="674">
        <v>65</v>
      </c>
      <c r="AG33" s="675" t="s">
        <v>1551</v>
      </c>
      <c r="AH33" s="668" t="s">
        <v>1495</v>
      </c>
      <c r="AI33" s="676">
        <v>35</v>
      </c>
      <c r="AJ33" s="675" t="s">
        <v>1486</v>
      </c>
      <c r="AK33" s="666" t="s">
        <v>1495</v>
      </c>
      <c r="AL33" s="676">
        <v>40</v>
      </c>
      <c r="AM33" s="675" t="s">
        <v>1393</v>
      </c>
      <c r="AN33" s="666" t="s">
        <v>1552</v>
      </c>
      <c r="AO33" s="676">
        <v>25</v>
      </c>
      <c r="AP33" s="675"/>
      <c r="AQ33" s="666"/>
      <c r="AR33" s="677"/>
      <c r="AS33" s="683"/>
      <c r="AT33" s="679"/>
      <c r="AU33" s="685"/>
      <c r="AV33" s="683"/>
      <c r="AW33" s="679"/>
      <c r="AX33" s="684"/>
      <c r="AY33" s="663"/>
      <c r="AZ33" s="663"/>
      <c r="BA33" s="663"/>
      <c r="BB33" s="663"/>
      <c r="BC33" s="663"/>
      <c r="BD33" s="663"/>
      <c r="BE33" s="663"/>
      <c r="BF33" s="663"/>
      <c r="BG33" s="663"/>
    </row>
    <row r="34" spans="1:59" s="664" customFormat="1" ht="49.95" customHeight="1" x14ac:dyDescent="0.25">
      <c r="A34" s="665">
        <v>103</v>
      </c>
      <c r="B34" s="666" t="s">
        <v>1349</v>
      </c>
      <c r="C34" s="666" t="s">
        <v>1350</v>
      </c>
      <c r="D34" s="667" t="s">
        <v>1553</v>
      </c>
      <c r="E34" s="668" t="s">
        <v>1363</v>
      </c>
      <c r="F34" s="666" t="s">
        <v>1554</v>
      </c>
      <c r="G34" s="668" t="s">
        <v>1555</v>
      </c>
      <c r="H34" s="666">
        <v>2016</v>
      </c>
      <c r="I34" s="668" t="s">
        <v>1556</v>
      </c>
      <c r="J34" s="669">
        <v>46024.31</v>
      </c>
      <c r="K34" s="668" t="s">
        <v>648</v>
      </c>
      <c r="L34" s="668" t="s">
        <v>1557</v>
      </c>
      <c r="M34" s="668" t="s">
        <v>1558</v>
      </c>
      <c r="N34" s="668" t="s">
        <v>1559</v>
      </c>
      <c r="O34" s="668" t="s">
        <v>1560</v>
      </c>
      <c r="P34" s="690" t="s">
        <v>1561</v>
      </c>
      <c r="Q34" s="670">
        <v>6.2923294117647046</v>
      </c>
      <c r="R34" s="670">
        <v>5.4358588235294114</v>
      </c>
      <c r="S34" s="670">
        <v>0.84</v>
      </c>
      <c r="T34" s="670">
        <v>4.68</v>
      </c>
      <c r="U34" s="671">
        <f t="shared" si="0"/>
        <v>10.955858823529411</v>
      </c>
      <c r="V34" s="666">
        <v>81</v>
      </c>
      <c r="W34" s="669">
        <v>92</v>
      </c>
      <c r="X34" s="1351" t="s">
        <v>1562</v>
      </c>
      <c r="Y34" s="672">
        <v>3</v>
      </c>
      <c r="Z34" s="672">
        <v>11</v>
      </c>
      <c r="AA34" s="672">
        <v>4</v>
      </c>
      <c r="AB34" s="672">
        <v>4</v>
      </c>
      <c r="AC34" s="666">
        <v>52</v>
      </c>
      <c r="AD34" s="672">
        <v>46.83</v>
      </c>
      <c r="AE34" s="673">
        <v>5</v>
      </c>
      <c r="AF34" s="674">
        <v>81</v>
      </c>
      <c r="AG34" s="675" t="s">
        <v>1553</v>
      </c>
      <c r="AH34" s="668" t="s">
        <v>1363</v>
      </c>
      <c r="AI34" s="676">
        <v>11</v>
      </c>
      <c r="AJ34" s="675" t="s">
        <v>1364</v>
      </c>
      <c r="AK34" s="666" t="s">
        <v>1365</v>
      </c>
      <c r="AL34" s="676">
        <v>27</v>
      </c>
      <c r="AM34" s="675" t="s">
        <v>1361</v>
      </c>
      <c r="AN34" s="666" t="s">
        <v>1352</v>
      </c>
      <c r="AO34" s="676">
        <v>5</v>
      </c>
      <c r="AP34" s="675" t="s">
        <v>1366</v>
      </c>
      <c r="AQ34" s="666" t="s">
        <v>1367</v>
      </c>
      <c r="AR34" s="677">
        <v>13</v>
      </c>
      <c r="AS34" s="678" t="s">
        <v>1425</v>
      </c>
      <c r="AT34" s="668"/>
      <c r="AU34" s="692">
        <v>17</v>
      </c>
      <c r="AV34" s="678" t="s">
        <v>1563</v>
      </c>
      <c r="AW34" s="668"/>
      <c r="AX34" s="680">
        <v>1</v>
      </c>
      <c r="AY34" s="693" t="s">
        <v>1432</v>
      </c>
      <c r="AZ34" s="693" t="s">
        <v>1564</v>
      </c>
      <c r="BA34" s="694">
        <v>1</v>
      </c>
      <c r="BB34" s="693" t="s">
        <v>1565</v>
      </c>
      <c r="BC34" s="694" t="s">
        <v>1566</v>
      </c>
      <c r="BD34" s="694">
        <v>4</v>
      </c>
      <c r="BE34" s="693" t="s">
        <v>1383</v>
      </c>
      <c r="BF34" s="694" t="s">
        <v>1384</v>
      </c>
      <c r="BG34" s="694">
        <v>2</v>
      </c>
    </row>
    <row r="35" spans="1:59" s="664" customFormat="1" ht="49.95" customHeight="1" x14ac:dyDescent="0.25">
      <c r="A35" s="665">
        <v>103</v>
      </c>
      <c r="B35" s="666" t="s">
        <v>1349</v>
      </c>
      <c r="C35" s="695">
        <v>5</v>
      </c>
      <c r="D35" s="667" t="s">
        <v>1361</v>
      </c>
      <c r="E35" s="668" t="s">
        <v>1567</v>
      </c>
      <c r="F35" s="666">
        <v>23575</v>
      </c>
      <c r="G35" s="668" t="s">
        <v>1568</v>
      </c>
      <c r="H35" s="666">
        <v>2018</v>
      </c>
      <c r="I35" s="668" t="s">
        <v>1569</v>
      </c>
      <c r="J35" s="669">
        <v>175199.9</v>
      </c>
      <c r="K35" s="668" t="s">
        <v>779</v>
      </c>
      <c r="L35" s="668" t="s">
        <v>1415</v>
      </c>
      <c r="M35" s="668" t="s">
        <v>1416</v>
      </c>
      <c r="N35" s="668" t="s">
        <v>1570</v>
      </c>
      <c r="O35" s="668" t="s">
        <v>1571</v>
      </c>
      <c r="P35" s="690" t="s">
        <v>1572</v>
      </c>
      <c r="Q35" s="670">
        <v>15.909882352941182</v>
      </c>
      <c r="R35" s="670">
        <v>20.61183529411765</v>
      </c>
      <c r="S35" s="670">
        <v>3.21</v>
      </c>
      <c r="T35" s="670">
        <v>3.07</v>
      </c>
      <c r="U35" s="671">
        <f t="shared" si="0"/>
        <v>26.891835294117652</v>
      </c>
      <c r="V35" s="666">
        <v>75</v>
      </c>
      <c r="W35" s="669">
        <v>40</v>
      </c>
      <c r="X35" s="1351" t="s">
        <v>1573</v>
      </c>
      <c r="Y35" s="672">
        <v>3</v>
      </c>
      <c r="Z35" s="672">
        <v>12</v>
      </c>
      <c r="AA35" s="672">
        <v>1</v>
      </c>
      <c r="AB35" s="672">
        <v>4</v>
      </c>
      <c r="AC35" s="666">
        <v>39</v>
      </c>
      <c r="AD35" s="672">
        <v>30.69</v>
      </c>
      <c r="AE35" s="696">
        <v>5</v>
      </c>
      <c r="AF35" s="674">
        <v>75</v>
      </c>
      <c r="AG35" s="697" t="s">
        <v>1574</v>
      </c>
      <c r="AH35" s="698" t="s">
        <v>1575</v>
      </c>
      <c r="AI35" s="699">
        <v>15</v>
      </c>
      <c r="AJ35" s="697" t="s">
        <v>1576</v>
      </c>
      <c r="AK35" s="698" t="s">
        <v>1577</v>
      </c>
      <c r="AL35" s="699">
        <v>5</v>
      </c>
      <c r="AM35" s="697" t="s">
        <v>1486</v>
      </c>
      <c r="AN35" s="698" t="s">
        <v>1578</v>
      </c>
      <c r="AO35" s="699">
        <v>15</v>
      </c>
      <c r="AP35" s="697" t="s">
        <v>1551</v>
      </c>
      <c r="AQ35" s="698" t="s">
        <v>1579</v>
      </c>
      <c r="AR35" s="692">
        <v>15</v>
      </c>
      <c r="AS35" s="137" t="s">
        <v>1393</v>
      </c>
      <c r="AT35" s="81" t="s">
        <v>1552</v>
      </c>
      <c r="AU35" s="692">
        <v>15</v>
      </c>
      <c r="AV35" s="138" t="s">
        <v>1580</v>
      </c>
      <c r="AW35" s="666"/>
      <c r="AX35" s="689">
        <v>10</v>
      </c>
      <c r="AY35" s="663"/>
      <c r="AZ35" s="663"/>
      <c r="BA35" s="663"/>
      <c r="BB35" s="663"/>
      <c r="BC35" s="663"/>
      <c r="BD35" s="663"/>
      <c r="BE35" s="663"/>
      <c r="BF35" s="663"/>
      <c r="BG35" s="663"/>
    </row>
    <row r="36" spans="1:59" s="664" customFormat="1" ht="49.95" customHeight="1" x14ac:dyDescent="0.25">
      <c r="A36" s="665">
        <v>103</v>
      </c>
      <c r="B36" s="666" t="s">
        <v>1349</v>
      </c>
      <c r="C36" s="666" t="s">
        <v>1369</v>
      </c>
      <c r="D36" s="667" t="s">
        <v>1370</v>
      </c>
      <c r="E36" s="668" t="s">
        <v>1403</v>
      </c>
      <c r="F36" s="666">
        <v>21418</v>
      </c>
      <c r="G36" s="668" t="s">
        <v>1581</v>
      </c>
      <c r="H36" s="666">
        <v>2018</v>
      </c>
      <c r="I36" s="668" t="s">
        <v>1582</v>
      </c>
      <c r="J36" s="669">
        <v>71187.58</v>
      </c>
      <c r="K36" s="668" t="s">
        <v>1583</v>
      </c>
      <c r="L36" s="668" t="s">
        <v>1406</v>
      </c>
      <c r="M36" s="668" t="s">
        <v>1407</v>
      </c>
      <c r="N36" s="668" t="s">
        <v>1584</v>
      </c>
      <c r="O36" s="668" t="s">
        <v>1585</v>
      </c>
      <c r="P36" s="690" t="s">
        <v>1586</v>
      </c>
      <c r="Q36" s="670">
        <v>8.757505882352941</v>
      </c>
      <c r="R36" s="670">
        <v>8.3750117647058833</v>
      </c>
      <c r="S36" s="670">
        <v>1.31</v>
      </c>
      <c r="T36" s="670">
        <v>3.89</v>
      </c>
      <c r="U36" s="671">
        <f t="shared" si="0"/>
        <v>13.575011764705884</v>
      </c>
      <c r="V36" s="666">
        <v>75</v>
      </c>
      <c r="W36" s="670">
        <v>47</v>
      </c>
      <c r="X36" s="1351" t="s">
        <v>1587</v>
      </c>
      <c r="Y36" s="672">
        <v>3</v>
      </c>
      <c r="Z36" s="672">
        <v>12</v>
      </c>
      <c r="AA36" s="672">
        <v>2</v>
      </c>
      <c r="AB36" s="672">
        <v>60</v>
      </c>
      <c r="AC36" s="666">
        <v>28</v>
      </c>
      <c r="AD36" s="672">
        <v>38.92</v>
      </c>
      <c r="AE36" s="696">
        <v>5</v>
      </c>
      <c r="AF36" s="674">
        <v>75</v>
      </c>
      <c r="AG36" s="675" t="s">
        <v>1370</v>
      </c>
      <c r="AH36" s="668" t="s">
        <v>1380</v>
      </c>
      <c r="AI36" s="676">
        <v>60</v>
      </c>
      <c r="AJ36" s="675" t="s">
        <v>1411</v>
      </c>
      <c r="AK36" s="666" t="s">
        <v>1403</v>
      </c>
      <c r="AL36" s="676">
        <v>40</v>
      </c>
      <c r="AM36" s="675"/>
      <c r="AN36" s="666"/>
      <c r="AO36" s="676"/>
      <c r="AP36" s="675"/>
      <c r="AQ36" s="666"/>
      <c r="AR36" s="677"/>
      <c r="AS36" s="683"/>
      <c r="AT36" s="679"/>
      <c r="AU36" s="685"/>
      <c r="AV36" s="683"/>
      <c r="AW36" s="679"/>
      <c r="AX36" s="684"/>
      <c r="AY36" s="663"/>
      <c r="AZ36" s="663"/>
      <c r="BA36" s="663"/>
      <c r="BB36" s="663"/>
      <c r="BC36" s="663"/>
      <c r="BD36" s="663"/>
      <c r="BE36" s="663"/>
      <c r="BF36" s="663"/>
      <c r="BG36" s="663"/>
    </row>
    <row r="37" spans="1:59" s="664" customFormat="1" ht="49.95" customHeight="1" x14ac:dyDescent="0.3">
      <c r="A37" s="665">
        <v>103</v>
      </c>
      <c r="B37" s="666" t="s">
        <v>1349</v>
      </c>
      <c r="C37" s="695">
        <v>8</v>
      </c>
      <c r="D37" s="667" t="s">
        <v>1366</v>
      </c>
      <c r="E37" s="668" t="s">
        <v>1464</v>
      </c>
      <c r="F37" s="666">
        <v>16256</v>
      </c>
      <c r="G37" s="139" t="s">
        <v>1588</v>
      </c>
      <c r="H37" s="666">
        <v>2018</v>
      </c>
      <c r="I37" s="140" t="s">
        <v>1589</v>
      </c>
      <c r="J37" s="669">
        <v>297834.08</v>
      </c>
      <c r="K37" s="668" t="s">
        <v>779</v>
      </c>
      <c r="L37" s="668" t="s">
        <v>1388</v>
      </c>
      <c r="M37" s="668" t="s">
        <v>1389</v>
      </c>
      <c r="N37" s="141" t="s">
        <v>1590</v>
      </c>
      <c r="O37" s="141" t="s">
        <v>1591</v>
      </c>
      <c r="P37" s="700">
        <v>15928</v>
      </c>
      <c r="Q37" s="670">
        <v>28.006470588235295</v>
      </c>
      <c r="R37" s="670">
        <v>35.03929411764706</v>
      </c>
      <c r="S37" s="670">
        <v>5.46</v>
      </c>
      <c r="T37" s="670">
        <v>3.42</v>
      </c>
      <c r="U37" s="671">
        <f t="shared" si="0"/>
        <v>43.919294117647063</v>
      </c>
      <c r="V37" s="666">
        <v>80</v>
      </c>
      <c r="W37" s="670">
        <v>40</v>
      </c>
      <c r="X37" s="1351" t="s">
        <v>1592</v>
      </c>
      <c r="Y37" s="666">
        <v>3</v>
      </c>
      <c r="Z37" s="666">
        <v>2</v>
      </c>
      <c r="AA37" s="666">
        <v>3</v>
      </c>
      <c r="AB37" s="666">
        <v>44</v>
      </c>
      <c r="AC37" s="666">
        <v>101</v>
      </c>
      <c r="AD37" s="672">
        <v>34.229999999999997</v>
      </c>
      <c r="AE37" s="677">
        <v>5</v>
      </c>
      <c r="AF37" s="674">
        <v>100</v>
      </c>
      <c r="AG37" s="675"/>
      <c r="AH37" s="668" t="s">
        <v>7208</v>
      </c>
      <c r="AI37" s="676">
        <v>80</v>
      </c>
      <c r="AJ37" s="675" t="s">
        <v>1593</v>
      </c>
      <c r="AK37" s="666" t="s">
        <v>1594</v>
      </c>
      <c r="AL37" s="676">
        <v>10</v>
      </c>
      <c r="AM37" s="675" t="s">
        <v>1595</v>
      </c>
      <c r="AN37" s="666"/>
      <c r="AO37" s="676">
        <v>10</v>
      </c>
      <c r="AP37" s="675"/>
      <c r="AQ37" s="666"/>
      <c r="AR37" s="677"/>
      <c r="AS37" s="683"/>
      <c r="AT37" s="679"/>
      <c r="AU37" s="685"/>
      <c r="AV37" s="683"/>
      <c r="AW37" s="679"/>
      <c r="AX37" s="684"/>
      <c r="AY37" s="663"/>
      <c r="AZ37" s="663"/>
      <c r="BA37" s="663"/>
      <c r="BB37" s="663"/>
      <c r="BC37" s="663"/>
      <c r="BD37" s="663"/>
      <c r="BE37" s="663"/>
      <c r="BF37" s="663"/>
      <c r="BG37" s="663"/>
    </row>
    <row r="38" spans="1:59" s="664" customFormat="1" ht="49.95" customHeight="1" x14ac:dyDescent="0.25">
      <c r="A38" s="665">
        <v>103</v>
      </c>
      <c r="B38" s="666" t="s">
        <v>1349</v>
      </c>
      <c r="C38" s="695">
        <v>8</v>
      </c>
      <c r="D38" s="667" t="s">
        <v>1432</v>
      </c>
      <c r="E38" s="668" t="s">
        <v>1433</v>
      </c>
      <c r="F38" s="666">
        <v>14231</v>
      </c>
      <c r="G38" s="139" t="s">
        <v>1596</v>
      </c>
      <c r="H38" s="666">
        <v>2020</v>
      </c>
      <c r="I38" s="668" t="s">
        <v>1597</v>
      </c>
      <c r="J38" s="669">
        <v>193506.93</v>
      </c>
      <c r="K38" s="668" t="s">
        <v>771</v>
      </c>
      <c r="L38" s="668" t="s">
        <v>1388</v>
      </c>
      <c r="M38" s="668" t="s">
        <v>1389</v>
      </c>
      <c r="N38" s="668" t="s">
        <v>1508</v>
      </c>
      <c r="O38" s="668" t="s">
        <v>1509</v>
      </c>
      <c r="P38" s="700">
        <v>16614</v>
      </c>
      <c r="Q38" s="671">
        <v>16.594210489164965</v>
      </c>
      <c r="R38" s="671">
        <v>22.806381026328793</v>
      </c>
      <c r="S38" s="671">
        <v>3.55</v>
      </c>
      <c r="T38" s="671">
        <v>4.6900000000000004</v>
      </c>
      <c r="U38" s="671">
        <f t="shared" si="0"/>
        <v>31.046381026328795</v>
      </c>
      <c r="V38" s="666" t="s">
        <v>1598</v>
      </c>
      <c r="W38" s="670">
        <v>0</v>
      </c>
      <c r="X38" s="1352" t="s">
        <v>1599</v>
      </c>
      <c r="Y38" s="672">
        <v>3</v>
      </c>
      <c r="Z38" s="672">
        <v>11</v>
      </c>
      <c r="AA38" s="672">
        <v>5</v>
      </c>
      <c r="AB38" s="672">
        <v>4</v>
      </c>
      <c r="AC38" s="666">
        <v>48</v>
      </c>
      <c r="AD38" s="672">
        <v>46.88</v>
      </c>
      <c r="AE38" s="696">
        <v>5</v>
      </c>
      <c r="AF38" s="674">
        <v>100</v>
      </c>
      <c r="AG38" s="675"/>
      <c r="AH38" s="668" t="s">
        <v>1432</v>
      </c>
      <c r="AI38" s="676">
        <v>100</v>
      </c>
      <c r="AJ38" s="675"/>
      <c r="AK38" s="666"/>
      <c r="AL38" s="676"/>
      <c r="AM38" s="675"/>
      <c r="AN38" s="666"/>
      <c r="AO38" s="676"/>
      <c r="AP38" s="675"/>
      <c r="AQ38" s="666"/>
      <c r="AR38" s="677"/>
      <c r="AS38" s="683"/>
      <c r="AT38" s="679"/>
      <c r="AU38" s="685"/>
      <c r="AV38" s="683"/>
      <c r="AW38" s="679"/>
      <c r="AX38" s="684"/>
      <c r="AY38" s="663"/>
      <c r="AZ38" s="663"/>
      <c r="BA38" s="663"/>
      <c r="BB38" s="663"/>
      <c r="BC38" s="663"/>
      <c r="BD38" s="663"/>
      <c r="BE38" s="663"/>
      <c r="BF38" s="663"/>
      <c r="BG38" s="663"/>
    </row>
    <row r="39" spans="1:59" s="704" customFormat="1" ht="99.9" customHeight="1" x14ac:dyDescent="0.25">
      <c r="A39" s="47">
        <v>104</v>
      </c>
      <c r="B39" s="701" t="s">
        <v>632</v>
      </c>
      <c r="C39" s="47">
        <v>6</v>
      </c>
      <c r="D39" s="47" t="s">
        <v>633</v>
      </c>
      <c r="E39" s="47" t="s">
        <v>634</v>
      </c>
      <c r="F39" s="142">
        <v>29488</v>
      </c>
      <c r="G39" s="47" t="s">
        <v>635</v>
      </c>
      <c r="H39" s="143">
        <v>2014</v>
      </c>
      <c r="I39" s="47" t="s">
        <v>636</v>
      </c>
      <c r="J39" s="144">
        <v>56108</v>
      </c>
      <c r="K39" s="145" t="s">
        <v>637</v>
      </c>
      <c r="L39" s="48" t="s">
        <v>638</v>
      </c>
      <c r="M39" s="47" t="s">
        <v>639</v>
      </c>
      <c r="N39" s="47" t="s">
        <v>640</v>
      </c>
      <c r="O39" s="47" t="s">
        <v>641</v>
      </c>
      <c r="P39" s="702" t="s">
        <v>642</v>
      </c>
      <c r="Q39" s="146">
        <f t="shared" ref="Q39:Q49" si="1">U39</f>
        <v>44.68</v>
      </c>
      <c r="R39" s="147">
        <v>2.2000000000000002</v>
      </c>
      <c r="S39" s="147">
        <v>1</v>
      </c>
      <c r="T39" s="147">
        <v>41.48</v>
      </c>
      <c r="U39" s="148">
        <f t="shared" ref="U39:U49" si="2">SUM(R39:T39)</f>
        <v>44.68</v>
      </c>
      <c r="V39" s="149">
        <v>20.58</v>
      </c>
      <c r="W39" s="149">
        <v>100</v>
      </c>
      <c r="X39" s="189" t="s">
        <v>643</v>
      </c>
      <c r="Y39" s="1353">
        <v>3</v>
      </c>
      <c r="Z39" s="1353">
        <v>11</v>
      </c>
      <c r="AA39" s="1353">
        <v>5</v>
      </c>
      <c r="AB39" s="1353">
        <v>4</v>
      </c>
      <c r="AC39" s="1353"/>
      <c r="AD39" s="1354">
        <v>0</v>
      </c>
      <c r="AE39" s="1355">
        <v>5</v>
      </c>
      <c r="AF39" s="703">
        <v>74</v>
      </c>
      <c r="AG39" s="150" t="s">
        <v>633</v>
      </c>
      <c r="AH39" s="69" t="s">
        <v>644</v>
      </c>
      <c r="AI39" s="151">
        <v>74</v>
      </c>
      <c r="AJ39" s="150" t="s">
        <v>645</v>
      </c>
      <c r="AK39" s="69" t="s">
        <v>645</v>
      </c>
      <c r="AL39" s="152">
        <v>0</v>
      </c>
      <c r="AM39" s="150" t="s">
        <v>645</v>
      </c>
      <c r="AN39" s="69" t="s">
        <v>645</v>
      </c>
      <c r="AO39" s="152">
        <v>0</v>
      </c>
      <c r="AP39" s="150" t="s">
        <v>645</v>
      </c>
      <c r="AQ39" s="69" t="s">
        <v>645</v>
      </c>
      <c r="AR39" s="152">
        <v>0</v>
      </c>
      <c r="AS39" s="150" t="s">
        <v>645</v>
      </c>
      <c r="AT39" s="69" t="s">
        <v>645</v>
      </c>
      <c r="AU39" s="152">
        <v>0</v>
      </c>
      <c r="AV39" s="153" t="s">
        <v>645</v>
      </c>
      <c r="AW39" s="154" t="s">
        <v>645</v>
      </c>
      <c r="AX39" s="155">
        <v>0</v>
      </c>
      <c r="AY39" s="663"/>
      <c r="AZ39" s="663"/>
      <c r="BA39" s="663"/>
      <c r="BB39" s="663"/>
      <c r="BC39" s="663"/>
      <c r="BD39" s="663"/>
      <c r="BE39" s="663"/>
      <c r="BF39" s="663"/>
      <c r="BG39" s="663"/>
    </row>
    <row r="40" spans="1:59" s="704" customFormat="1" ht="99.9" customHeight="1" x14ac:dyDescent="0.25">
      <c r="A40" s="47">
        <v>104</v>
      </c>
      <c r="B40" s="701" t="s">
        <v>632</v>
      </c>
      <c r="C40" s="47">
        <v>6</v>
      </c>
      <c r="D40" s="47" t="s">
        <v>633</v>
      </c>
      <c r="E40" s="47" t="s">
        <v>634</v>
      </c>
      <c r="F40" s="142">
        <v>29488</v>
      </c>
      <c r="G40" s="156" t="s">
        <v>646</v>
      </c>
      <c r="H40" s="143">
        <v>2017</v>
      </c>
      <c r="I40" s="156" t="s">
        <v>647</v>
      </c>
      <c r="J40" s="144">
        <v>144436</v>
      </c>
      <c r="K40" s="43" t="s">
        <v>648</v>
      </c>
      <c r="L40" s="48" t="s">
        <v>638</v>
      </c>
      <c r="M40" s="47" t="s">
        <v>639</v>
      </c>
      <c r="N40" s="47" t="s">
        <v>640</v>
      </c>
      <c r="O40" s="47" t="s">
        <v>641</v>
      </c>
      <c r="P40" s="702" t="s">
        <v>649</v>
      </c>
      <c r="Q40" s="146">
        <f t="shared" si="1"/>
        <v>60</v>
      </c>
      <c r="R40" s="147">
        <v>16.989999999999998</v>
      </c>
      <c r="S40" s="147">
        <v>2</v>
      </c>
      <c r="T40" s="147">
        <v>41.01</v>
      </c>
      <c r="U40" s="148">
        <f t="shared" si="2"/>
        <v>60</v>
      </c>
      <c r="V40" s="149">
        <v>29.75</v>
      </c>
      <c r="W40" s="149">
        <v>78</v>
      </c>
      <c r="X40" s="189" t="s">
        <v>643</v>
      </c>
      <c r="Y40" s="1353">
        <v>3</v>
      </c>
      <c r="Z40" s="1353">
        <v>11</v>
      </c>
      <c r="AA40" s="1353">
        <v>5</v>
      </c>
      <c r="AB40" s="1353">
        <v>4</v>
      </c>
      <c r="AC40" s="1353" t="s">
        <v>650</v>
      </c>
      <c r="AD40" s="1354">
        <v>0</v>
      </c>
      <c r="AE40" s="1355">
        <v>5</v>
      </c>
      <c r="AF40" s="703">
        <v>74</v>
      </c>
      <c r="AG40" s="150" t="s">
        <v>633</v>
      </c>
      <c r="AH40" s="69" t="s">
        <v>651</v>
      </c>
      <c r="AI40" s="151">
        <v>74</v>
      </c>
      <c r="AJ40" s="150" t="s">
        <v>645</v>
      </c>
      <c r="AK40" s="69" t="s">
        <v>645</v>
      </c>
      <c r="AL40" s="152">
        <v>0</v>
      </c>
      <c r="AM40" s="150" t="s">
        <v>645</v>
      </c>
      <c r="AN40" s="69" t="s">
        <v>645</v>
      </c>
      <c r="AO40" s="152">
        <v>0</v>
      </c>
      <c r="AP40" s="150" t="s">
        <v>645</v>
      </c>
      <c r="AQ40" s="69" t="s">
        <v>645</v>
      </c>
      <c r="AR40" s="152">
        <v>0</v>
      </c>
      <c r="AS40" s="150" t="s">
        <v>645</v>
      </c>
      <c r="AT40" s="69" t="s">
        <v>645</v>
      </c>
      <c r="AU40" s="152">
        <v>0</v>
      </c>
      <c r="AV40" s="153" t="s">
        <v>645</v>
      </c>
      <c r="AW40" s="154" t="s">
        <v>645</v>
      </c>
      <c r="AX40" s="155">
        <v>0</v>
      </c>
      <c r="AY40" s="663"/>
      <c r="AZ40" s="663"/>
      <c r="BA40" s="663"/>
      <c r="BB40" s="663"/>
      <c r="BC40" s="663"/>
      <c r="BD40" s="663"/>
      <c r="BE40" s="663"/>
      <c r="BF40" s="663"/>
      <c r="BG40" s="663"/>
    </row>
    <row r="41" spans="1:59" s="704" customFormat="1" ht="99.9" customHeight="1" x14ac:dyDescent="0.25">
      <c r="A41" s="45">
        <v>104</v>
      </c>
      <c r="B41" s="701" t="s">
        <v>632</v>
      </c>
      <c r="C41" s="45">
        <v>10</v>
      </c>
      <c r="D41" s="45" t="s">
        <v>652</v>
      </c>
      <c r="E41" s="45" t="s">
        <v>653</v>
      </c>
      <c r="F41" s="63">
        <v>11517</v>
      </c>
      <c r="G41" s="45" t="s">
        <v>654</v>
      </c>
      <c r="H41" s="143">
        <v>2008</v>
      </c>
      <c r="I41" s="46" t="s">
        <v>655</v>
      </c>
      <c r="J41" s="157">
        <v>234038</v>
      </c>
      <c r="K41" s="158" t="s">
        <v>656</v>
      </c>
      <c r="L41" s="46" t="s">
        <v>657</v>
      </c>
      <c r="M41" s="45" t="s">
        <v>658</v>
      </c>
      <c r="N41" s="45" t="s">
        <v>659</v>
      </c>
      <c r="O41" s="45" t="s">
        <v>660</v>
      </c>
      <c r="P41" s="705" t="s">
        <v>661</v>
      </c>
      <c r="Q41" s="146">
        <f t="shared" si="1"/>
        <v>12.705882352941176</v>
      </c>
      <c r="R41" s="159">
        <v>0</v>
      </c>
      <c r="S41" s="159">
        <v>0</v>
      </c>
      <c r="T41" s="159">
        <v>12.705882352941176</v>
      </c>
      <c r="U41" s="160">
        <f t="shared" si="2"/>
        <v>12.705882352941176</v>
      </c>
      <c r="V41" s="149">
        <v>100</v>
      </c>
      <c r="W41" s="149">
        <v>100</v>
      </c>
      <c r="X41" s="189" t="s">
        <v>662</v>
      </c>
      <c r="Y41" s="161">
        <v>3</v>
      </c>
      <c r="Z41" s="161">
        <v>6</v>
      </c>
      <c r="AA41" s="161">
        <v>1</v>
      </c>
      <c r="AB41" s="161">
        <v>4</v>
      </c>
      <c r="AC41" s="161">
        <v>87</v>
      </c>
      <c r="AD41" s="162">
        <v>0</v>
      </c>
      <c r="AE41" s="163">
        <v>5</v>
      </c>
      <c r="AF41" s="706">
        <v>100</v>
      </c>
      <c r="AG41" s="164" t="s">
        <v>652</v>
      </c>
      <c r="AH41" s="63" t="s">
        <v>663</v>
      </c>
      <c r="AI41" s="165">
        <v>50</v>
      </c>
      <c r="AJ41" s="164" t="s">
        <v>664</v>
      </c>
      <c r="AK41" s="63" t="s">
        <v>665</v>
      </c>
      <c r="AL41" s="166">
        <v>10</v>
      </c>
      <c r="AM41" s="164" t="s">
        <v>664</v>
      </c>
      <c r="AN41" s="63" t="s">
        <v>666</v>
      </c>
      <c r="AO41" s="166">
        <v>10</v>
      </c>
      <c r="AP41" s="164" t="s">
        <v>667</v>
      </c>
      <c r="AQ41" s="63" t="s">
        <v>668</v>
      </c>
      <c r="AR41" s="166">
        <v>20</v>
      </c>
      <c r="AS41" s="164" t="s">
        <v>645</v>
      </c>
      <c r="AT41" s="63" t="s">
        <v>645</v>
      </c>
      <c r="AU41" s="166">
        <v>0</v>
      </c>
      <c r="AV41" s="167" t="s">
        <v>669</v>
      </c>
      <c r="AW41" s="168" t="s">
        <v>670</v>
      </c>
      <c r="AX41" s="169">
        <v>10</v>
      </c>
      <c r="AY41" s="663"/>
      <c r="AZ41" s="663"/>
      <c r="BA41" s="663"/>
      <c r="BB41" s="663"/>
      <c r="BC41" s="663"/>
      <c r="BD41" s="663"/>
      <c r="BE41" s="663"/>
      <c r="BF41" s="663"/>
      <c r="BG41" s="663"/>
    </row>
    <row r="42" spans="1:59" s="704" customFormat="1" ht="99.9" customHeight="1" x14ac:dyDescent="0.25">
      <c r="A42" s="45">
        <v>104</v>
      </c>
      <c r="B42" s="701" t="s">
        <v>632</v>
      </c>
      <c r="C42" s="45">
        <v>12</v>
      </c>
      <c r="D42" s="45" t="s">
        <v>671</v>
      </c>
      <c r="E42" s="45" t="s">
        <v>672</v>
      </c>
      <c r="F42" s="63">
        <v>14360</v>
      </c>
      <c r="G42" s="45" t="s">
        <v>673</v>
      </c>
      <c r="H42" s="143">
        <v>2004</v>
      </c>
      <c r="I42" s="45" t="s">
        <v>674</v>
      </c>
      <c r="J42" s="157">
        <v>33812</v>
      </c>
      <c r="K42" s="45" t="s">
        <v>675</v>
      </c>
      <c r="L42" s="45" t="s">
        <v>676</v>
      </c>
      <c r="M42" s="45" t="s">
        <v>677</v>
      </c>
      <c r="N42" s="45" t="s">
        <v>678</v>
      </c>
      <c r="O42" s="45" t="s">
        <v>679</v>
      </c>
      <c r="P42" s="705" t="s">
        <v>680</v>
      </c>
      <c r="Q42" s="146">
        <f t="shared" si="1"/>
        <v>18.461764705882352</v>
      </c>
      <c r="R42" s="146">
        <v>0</v>
      </c>
      <c r="S42" s="146">
        <v>0</v>
      </c>
      <c r="T42" s="146">
        <v>18.461764705882352</v>
      </c>
      <c r="U42" s="160">
        <f t="shared" si="2"/>
        <v>18.461764705882352</v>
      </c>
      <c r="V42" s="149">
        <v>100</v>
      </c>
      <c r="W42" s="149">
        <v>100</v>
      </c>
      <c r="X42" s="189" t="s">
        <v>681</v>
      </c>
      <c r="Y42" s="161">
        <v>3</v>
      </c>
      <c r="Z42" s="161">
        <v>1</v>
      </c>
      <c r="AA42" s="161">
        <v>7</v>
      </c>
      <c r="AB42" s="161">
        <v>4</v>
      </c>
      <c r="AC42" s="161">
        <v>99</v>
      </c>
      <c r="AD42" s="162">
        <v>0</v>
      </c>
      <c r="AE42" s="163">
        <v>5</v>
      </c>
      <c r="AF42" s="707">
        <v>100</v>
      </c>
      <c r="AG42" s="164" t="s">
        <v>682</v>
      </c>
      <c r="AH42" s="63" t="s">
        <v>683</v>
      </c>
      <c r="AI42" s="165">
        <v>25</v>
      </c>
      <c r="AJ42" s="164" t="s">
        <v>684</v>
      </c>
      <c r="AK42" s="63" t="s">
        <v>685</v>
      </c>
      <c r="AL42" s="166">
        <v>25</v>
      </c>
      <c r="AM42" s="164" t="s">
        <v>671</v>
      </c>
      <c r="AN42" s="63" t="s">
        <v>683</v>
      </c>
      <c r="AO42" s="166">
        <v>25</v>
      </c>
      <c r="AP42" s="164" t="s">
        <v>686</v>
      </c>
      <c r="AQ42" s="63" t="s">
        <v>687</v>
      </c>
      <c r="AR42" s="166">
        <v>25</v>
      </c>
      <c r="AS42" s="164" t="s">
        <v>645</v>
      </c>
      <c r="AT42" s="63" t="s">
        <v>645</v>
      </c>
      <c r="AU42" s="166">
        <v>0</v>
      </c>
      <c r="AV42" s="167" t="s">
        <v>645</v>
      </c>
      <c r="AW42" s="168" t="s">
        <v>645</v>
      </c>
      <c r="AX42" s="169">
        <v>0</v>
      </c>
      <c r="AY42" s="663"/>
      <c r="AZ42" s="663"/>
      <c r="BA42" s="663"/>
      <c r="BB42" s="663"/>
      <c r="BC42" s="663"/>
      <c r="BD42" s="663"/>
      <c r="BE42" s="663"/>
      <c r="BF42" s="663"/>
      <c r="BG42" s="663"/>
    </row>
    <row r="43" spans="1:59" s="704" customFormat="1" ht="99.9" customHeight="1" x14ac:dyDescent="0.25">
      <c r="A43" s="45">
        <v>104</v>
      </c>
      <c r="B43" s="701" t="s">
        <v>632</v>
      </c>
      <c r="C43" s="45">
        <v>12</v>
      </c>
      <c r="D43" s="45" t="s">
        <v>671</v>
      </c>
      <c r="E43" s="45" t="s">
        <v>672</v>
      </c>
      <c r="F43" s="63">
        <v>14360</v>
      </c>
      <c r="G43" s="45" t="s">
        <v>688</v>
      </c>
      <c r="H43" s="143">
        <v>2006</v>
      </c>
      <c r="I43" s="45" t="s">
        <v>689</v>
      </c>
      <c r="J43" s="157">
        <v>189202</v>
      </c>
      <c r="K43" s="45" t="s">
        <v>675</v>
      </c>
      <c r="L43" s="45" t="s">
        <v>690</v>
      </c>
      <c r="M43" s="45" t="s">
        <v>691</v>
      </c>
      <c r="N43" s="45" t="s">
        <v>692</v>
      </c>
      <c r="O43" s="45" t="s">
        <v>693</v>
      </c>
      <c r="P43" s="705" t="s">
        <v>694</v>
      </c>
      <c r="Q43" s="146">
        <f t="shared" si="1"/>
        <v>14.769411764705882</v>
      </c>
      <c r="R43" s="146">
        <v>0</v>
      </c>
      <c r="S43" s="146">
        <v>0</v>
      </c>
      <c r="T43" s="146">
        <v>14.769411764705882</v>
      </c>
      <c r="U43" s="160">
        <f t="shared" si="2"/>
        <v>14.769411764705882</v>
      </c>
      <c r="V43" s="149">
        <v>100</v>
      </c>
      <c r="W43" s="149">
        <v>100</v>
      </c>
      <c r="X43" s="189" t="s">
        <v>681</v>
      </c>
      <c r="Y43" s="161">
        <v>3</v>
      </c>
      <c r="Z43" s="161">
        <v>4</v>
      </c>
      <c r="AA43" s="161">
        <v>7</v>
      </c>
      <c r="AB43" s="161">
        <v>4</v>
      </c>
      <c r="AC43" s="161">
        <v>101</v>
      </c>
      <c r="AD43" s="162">
        <v>0</v>
      </c>
      <c r="AE43" s="163">
        <v>5</v>
      </c>
      <c r="AF43" s="707">
        <v>100</v>
      </c>
      <c r="AG43" s="164" t="s">
        <v>682</v>
      </c>
      <c r="AH43" s="63" t="s">
        <v>683</v>
      </c>
      <c r="AI43" s="165">
        <v>20</v>
      </c>
      <c r="AJ43" s="164" t="s">
        <v>684</v>
      </c>
      <c r="AK43" s="63" t="s">
        <v>685</v>
      </c>
      <c r="AL43" s="166">
        <v>20</v>
      </c>
      <c r="AM43" s="164" t="s">
        <v>671</v>
      </c>
      <c r="AN43" s="63" t="s">
        <v>683</v>
      </c>
      <c r="AO43" s="166">
        <v>40</v>
      </c>
      <c r="AP43" s="164" t="s">
        <v>686</v>
      </c>
      <c r="AQ43" s="63" t="s">
        <v>687</v>
      </c>
      <c r="AR43" s="166">
        <v>20</v>
      </c>
      <c r="AS43" s="164" t="s">
        <v>645</v>
      </c>
      <c r="AT43" s="63" t="s">
        <v>645</v>
      </c>
      <c r="AU43" s="166">
        <v>0</v>
      </c>
      <c r="AV43" s="167" t="s">
        <v>645</v>
      </c>
      <c r="AW43" s="168" t="s">
        <v>645</v>
      </c>
      <c r="AX43" s="169">
        <v>0</v>
      </c>
      <c r="AY43" s="663"/>
      <c r="AZ43" s="663"/>
      <c r="BA43" s="663"/>
      <c r="BB43" s="663"/>
      <c r="BC43" s="663"/>
      <c r="BD43" s="663"/>
      <c r="BE43" s="663"/>
      <c r="BF43" s="663"/>
      <c r="BG43" s="663"/>
    </row>
    <row r="44" spans="1:59" s="704" customFormat="1" ht="99.9" customHeight="1" x14ac:dyDescent="0.25">
      <c r="A44" s="45">
        <v>104</v>
      </c>
      <c r="B44" s="701" t="s">
        <v>632</v>
      </c>
      <c r="C44" s="45">
        <v>12</v>
      </c>
      <c r="D44" s="45" t="s">
        <v>671</v>
      </c>
      <c r="E44" s="45" t="s">
        <v>672</v>
      </c>
      <c r="F44" s="63">
        <v>14360</v>
      </c>
      <c r="G44" s="45" t="s">
        <v>695</v>
      </c>
      <c r="H44" s="143">
        <v>2009</v>
      </c>
      <c r="I44" s="45" t="s">
        <v>696</v>
      </c>
      <c r="J44" s="157">
        <f>6476+16468+17246</f>
        <v>40190</v>
      </c>
      <c r="K44" s="45" t="s">
        <v>697</v>
      </c>
      <c r="L44" s="45" t="s">
        <v>698</v>
      </c>
      <c r="M44" s="45" t="s">
        <v>699</v>
      </c>
      <c r="N44" s="45" t="s">
        <v>700</v>
      </c>
      <c r="O44" s="45" t="s">
        <v>701</v>
      </c>
      <c r="P44" s="705" t="s">
        <v>702</v>
      </c>
      <c r="Q44" s="146">
        <f t="shared" si="1"/>
        <v>14.77</v>
      </c>
      <c r="R44" s="146">
        <v>0</v>
      </c>
      <c r="S44" s="146">
        <v>0</v>
      </c>
      <c r="T44" s="146">
        <v>14.77</v>
      </c>
      <c r="U44" s="160">
        <f t="shared" si="2"/>
        <v>14.77</v>
      </c>
      <c r="V44" s="149">
        <v>100</v>
      </c>
      <c r="W44" s="149">
        <v>100</v>
      </c>
      <c r="X44" s="189" t="s">
        <v>681</v>
      </c>
      <c r="Y44" s="161">
        <v>2</v>
      </c>
      <c r="Z44" s="161">
        <v>1</v>
      </c>
      <c r="AA44" s="161">
        <v>3</v>
      </c>
      <c r="AB44" s="161">
        <v>5</v>
      </c>
      <c r="AC44" s="161">
        <v>98</v>
      </c>
      <c r="AD44" s="162">
        <v>0</v>
      </c>
      <c r="AE44" s="163">
        <v>5</v>
      </c>
      <c r="AF44" s="707">
        <v>100</v>
      </c>
      <c r="AG44" s="164" t="s">
        <v>682</v>
      </c>
      <c r="AH44" s="63" t="s">
        <v>683</v>
      </c>
      <c r="AI44" s="165">
        <v>20</v>
      </c>
      <c r="AJ44" s="164" t="s">
        <v>684</v>
      </c>
      <c r="AK44" s="63" t="s">
        <v>685</v>
      </c>
      <c r="AL44" s="166">
        <v>20</v>
      </c>
      <c r="AM44" s="164" t="s">
        <v>671</v>
      </c>
      <c r="AN44" s="63" t="s">
        <v>683</v>
      </c>
      <c r="AO44" s="166">
        <v>40</v>
      </c>
      <c r="AP44" s="164" t="s">
        <v>686</v>
      </c>
      <c r="AQ44" s="63" t="s">
        <v>687</v>
      </c>
      <c r="AR44" s="166">
        <v>20</v>
      </c>
      <c r="AS44" s="164" t="s">
        <v>645</v>
      </c>
      <c r="AT44" s="63" t="s">
        <v>645</v>
      </c>
      <c r="AU44" s="166">
        <v>0</v>
      </c>
      <c r="AV44" s="167" t="s">
        <v>645</v>
      </c>
      <c r="AW44" s="168" t="s">
        <v>645</v>
      </c>
      <c r="AX44" s="169">
        <v>0</v>
      </c>
      <c r="AY44" s="663"/>
      <c r="AZ44" s="663"/>
      <c r="BA44" s="663"/>
      <c r="BB44" s="663"/>
      <c r="BC44" s="663"/>
      <c r="BD44" s="663"/>
      <c r="BE44" s="663"/>
      <c r="BF44" s="663"/>
      <c r="BG44" s="663"/>
    </row>
    <row r="45" spans="1:59" s="704" customFormat="1" ht="99.9" customHeight="1" x14ac:dyDescent="0.25">
      <c r="A45" s="701">
        <v>104</v>
      </c>
      <c r="B45" s="701" t="s">
        <v>632</v>
      </c>
      <c r="C45" s="701">
        <v>11</v>
      </c>
      <c r="D45" s="701" t="s">
        <v>703</v>
      </c>
      <c r="E45" s="45" t="s">
        <v>704</v>
      </c>
      <c r="F45" s="63">
        <v>18325</v>
      </c>
      <c r="G45" s="701" t="s">
        <v>705</v>
      </c>
      <c r="H45" s="143">
        <v>2007</v>
      </c>
      <c r="I45" s="45" t="s">
        <v>706</v>
      </c>
      <c r="J45" s="157">
        <v>52862</v>
      </c>
      <c r="K45" s="170" t="s">
        <v>707</v>
      </c>
      <c r="L45" s="701" t="s">
        <v>708</v>
      </c>
      <c r="M45" s="701" t="s">
        <v>709</v>
      </c>
      <c r="N45" s="45" t="s">
        <v>710</v>
      </c>
      <c r="O45" s="45" t="s">
        <v>711</v>
      </c>
      <c r="P45" s="708" t="s">
        <v>712</v>
      </c>
      <c r="Q45" s="146">
        <f t="shared" si="1"/>
        <v>10</v>
      </c>
      <c r="R45" s="147">
        <v>0</v>
      </c>
      <c r="S45" s="147">
        <v>0</v>
      </c>
      <c r="T45" s="147">
        <v>10</v>
      </c>
      <c r="U45" s="148">
        <f t="shared" si="2"/>
        <v>10</v>
      </c>
      <c r="V45" s="149">
        <v>100</v>
      </c>
      <c r="W45" s="149">
        <v>100</v>
      </c>
      <c r="X45" s="189" t="s">
        <v>713</v>
      </c>
      <c r="Y45" s="161">
        <v>2</v>
      </c>
      <c r="Z45" s="161">
        <v>1</v>
      </c>
      <c r="AA45" s="161">
        <v>3</v>
      </c>
      <c r="AB45" s="161">
        <v>8</v>
      </c>
      <c r="AC45" s="161" t="s">
        <v>714</v>
      </c>
      <c r="AD45" s="162">
        <v>0</v>
      </c>
      <c r="AE45" s="163">
        <v>5</v>
      </c>
      <c r="AF45" s="709">
        <v>100</v>
      </c>
      <c r="AG45" s="710" t="s">
        <v>703</v>
      </c>
      <c r="AH45" s="171" t="s">
        <v>715</v>
      </c>
      <c r="AI45" s="172">
        <v>50</v>
      </c>
      <c r="AJ45" s="173" t="s">
        <v>716</v>
      </c>
      <c r="AK45" s="171" t="s">
        <v>715</v>
      </c>
      <c r="AL45" s="174">
        <v>50</v>
      </c>
      <c r="AM45" s="175" t="s">
        <v>645</v>
      </c>
      <c r="AN45" s="171" t="s">
        <v>645</v>
      </c>
      <c r="AO45" s="176">
        <v>0</v>
      </c>
      <c r="AP45" s="173" t="s">
        <v>645</v>
      </c>
      <c r="AQ45" s="177" t="s">
        <v>645</v>
      </c>
      <c r="AR45" s="174">
        <v>0</v>
      </c>
      <c r="AS45" s="164" t="s">
        <v>645</v>
      </c>
      <c r="AT45" s="63" t="s">
        <v>645</v>
      </c>
      <c r="AU45" s="166">
        <v>0</v>
      </c>
      <c r="AV45" s="167" t="s">
        <v>645</v>
      </c>
      <c r="AW45" s="168" t="s">
        <v>645</v>
      </c>
      <c r="AX45" s="169">
        <v>0</v>
      </c>
      <c r="AY45" s="663"/>
      <c r="AZ45" s="663"/>
      <c r="BA45" s="663"/>
      <c r="BB45" s="663"/>
      <c r="BC45" s="663"/>
      <c r="BD45" s="663"/>
      <c r="BE45" s="663"/>
      <c r="BF45" s="663"/>
      <c r="BG45" s="663"/>
    </row>
    <row r="46" spans="1:59" s="704" customFormat="1" ht="99.9" customHeight="1" x14ac:dyDescent="0.25">
      <c r="A46" s="145">
        <v>104</v>
      </c>
      <c r="B46" s="701" t="s">
        <v>632</v>
      </c>
      <c r="C46" s="145">
        <v>11</v>
      </c>
      <c r="D46" s="145" t="s">
        <v>703</v>
      </c>
      <c r="E46" s="47" t="s">
        <v>717</v>
      </c>
      <c r="F46" s="69" t="s">
        <v>718</v>
      </c>
      <c r="G46" s="1356" t="s">
        <v>719</v>
      </c>
      <c r="H46" s="143">
        <v>2012</v>
      </c>
      <c r="I46" s="145" t="s">
        <v>720</v>
      </c>
      <c r="J46" s="144">
        <v>127116</v>
      </c>
      <c r="K46" s="145" t="s">
        <v>637</v>
      </c>
      <c r="L46" s="145" t="s">
        <v>721</v>
      </c>
      <c r="M46" s="145" t="s">
        <v>722</v>
      </c>
      <c r="N46" s="145" t="s">
        <v>723</v>
      </c>
      <c r="O46" s="145" t="s">
        <v>724</v>
      </c>
      <c r="P46" s="711" t="s">
        <v>725</v>
      </c>
      <c r="Q46" s="146">
        <f t="shared" si="1"/>
        <v>17.759999999999998</v>
      </c>
      <c r="R46" s="147">
        <v>0</v>
      </c>
      <c r="S46" s="147">
        <v>11.76</v>
      </c>
      <c r="T46" s="147">
        <v>6</v>
      </c>
      <c r="U46" s="160">
        <f t="shared" si="2"/>
        <v>17.759999999999998</v>
      </c>
      <c r="V46" s="149">
        <v>0</v>
      </c>
      <c r="W46" s="149">
        <v>100</v>
      </c>
      <c r="X46" s="1357" t="s">
        <v>726</v>
      </c>
      <c r="Y46" s="178">
        <v>4</v>
      </c>
      <c r="Z46" s="178">
        <v>6</v>
      </c>
      <c r="AA46" s="178">
        <v>3</v>
      </c>
      <c r="AB46" s="178">
        <v>4</v>
      </c>
      <c r="AC46" s="178" t="s">
        <v>714</v>
      </c>
      <c r="AD46" s="179">
        <v>0</v>
      </c>
      <c r="AE46" s="180">
        <v>5</v>
      </c>
      <c r="AF46" s="712">
        <v>0</v>
      </c>
      <c r="AG46" s="150" t="s">
        <v>727</v>
      </c>
      <c r="AH46" s="69" t="s">
        <v>727</v>
      </c>
      <c r="AI46" s="151">
        <v>0</v>
      </c>
      <c r="AJ46" s="181" t="s">
        <v>645</v>
      </c>
      <c r="AK46" s="142" t="s">
        <v>645</v>
      </c>
      <c r="AL46" s="182">
        <v>0</v>
      </c>
      <c r="AM46" s="150" t="s">
        <v>645</v>
      </c>
      <c r="AN46" s="69" t="s">
        <v>645</v>
      </c>
      <c r="AO46" s="152">
        <v>0</v>
      </c>
      <c r="AP46" s="181" t="s">
        <v>645</v>
      </c>
      <c r="AQ46" s="142" t="s">
        <v>645</v>
      </c>
      <c r="AR46" s="182">
        <v>0</v>
      </c>
      <c r="AS46" s="150" t="s">
        <v>645</v>
      </c>
      <c r="AT46" s="69" t="s">
        <v>645</v>
      </c>
      <c r="AU46" s="152">
        <v>0</v>
      </c>
      <c r="AV46" s="153" t="s">
        <v>645</v>
      </c>
      <c r="AW46" s="154" t="s">
        <v>645</v>
      </c>
      <c r="AX46" s="155">
        <v>0</v>
      </c>
      <c r="AY46" s="663"/>
      <c r="AZ46" s="663"/>
      <c r="BA46" s="663"/>
      <c r="BB46" s="663"/>
      <c r="BC46" s="663"/>
      <c r="BD46" s="663"/>
      <c r="BE46" s="663"/>
      <c r="BF46" s="663"/>
      <c r="BG46" s="663"/>
    </row>
    <row r="47" spans="1:59" s="704" customFormat="1" ht="99.9" customHeight="1" x14ac:dyDescent="0.25">
      <c r="A47" s="45">
        <v>104</v>
      </c>
      <c r="B47" s="701" t="s">
        <v>632</v>
      </c>
      <c r="C47" s="45">
        <v>10</v>
      </c>
      <c r="D47" s="45" t="s">
        <v>652</v>
      </c>
      <c r="E47" s="45" t="s">
        <v>728</v>
      </c>
      <c r="F47" s="63" t="s">
        <v>729</v>
      </c>
      <c r="G47" s="701" t="s">
        <v>730</v>
      </c>
      <c r="H47" s="143">
        <v>2013</v>
      </c>
      <c r="I47" s="161" t="s">
        <v>731</v>
      </c>
      <c r="J47" s="157">
        <v>410607</v>
      </c>
      <c r="K47" s="701" t="s">
        <v>732</v>
      </c>
      <c r="L47" s="161" t="s">
        <v>733</v>
      </c>
      <c r="M47" s="161" t="s">
        <v>734</v>
      </c>
      <c r="N47" s="161" t="s">
        <v>735</v>
      </c>
      <c r="O47" s="161" t="s">
        <v>736</v>
      </c>
      <c r="P47" s="705" t="s">
        <v>737</v>
      </c>
      <c r="Q47" s="146">
        <f t="shared" si="1"/>
        <v>235</v>
      </c>
      <c r="R47" s="183">
        <v>0</v>
      </c>
      <c r="S47" s="159">
        <v>200</v>
      </c>
      <c r="T47" s="159">
        <v>35</v>
      </c>
      <c r="U47" s="160">
        <f t="shared" si="2"/>
        <v>235</v>
      </c>
      <c r="V47" s="149">
        <v>82.5</v>
      </c>
      <c r="W47" s="149">
        <v>100</v>
      </c>
      <c r="X47" s="189" t="s">
        <v>662</v>
      </c>
      <c r="Y47" s="161">
        <v>3</v>
      </c>
      <c r="Z47" s="161">
        <v>5</v>
      </c>
      <c r="AA47" s="161">
        <v>2</v>
      </c>
      <c r="AB47" s="161">
        <v>44</v>
      </c>
      <c r="AC47" s="161"/>
      <c r="AD47" s="162">
        <v>45</v>
      </c>
      <c r="AE47" s="163">
        <v>5</v>
      </c>
      <c r="AF47" s="707">
        <v>100</v>
      </c>
      <c r="AG47" s="164" t="s">
        <v>738</v>
      </c>
      <c r="AH47" s="63" t="s">
        <v>739</v>
      </c>
      <c r="AI47" s="165">
        <v>72</v>
      </c>
      <c r="AJ47" s="1358" t="s">
        <v>740</v>
      </c>
      <c r="AK47" s="63" t="s">
        <v>741</v>
      </c>
      <c r="AL47" s="166">
        <v>5</v>
      </c>
      <c r="AM47" s="1358" t="s">
        <v>742</v>
      </c>
      <c r="AN47" s="63" t="s">
        <v>743</v>
      </c>
      <c r="AO47" s="166">
        <v>15</v>
      </c>
      <c r="AP47" s="1358" t="s">
        <v>744</v>
      </c>
      <c r="AQ47" s="63" t="s">
        <v>745</v>
      </c>
      <c r="AR47" s="166">
        <v>8</v>
      </c>
      <c r="AS47" s="164" t="s">
        <v>645</v>
      </c>
      <c r="AT47" s="63" t="s">
        <v>645</v>
      </c>
      <c r="AU47" s="184">
        <v>0</v>
      </c>
      <c r="AV47" s="164" t="s">
        <v>645</v>
      </c>
      <c r="AW47" s="63" t="s">
        <v>645</v>
      </c>
      <c r="AX47" s="169">
        <v>0</v>
      </c>
      <c r="AY47" s="663"/>
      <c r="AZ47" s="663"/>
      <c r="BA47" s="663"/>
      <c r="BB47" s="663"/>
      <c r="BC47" s="663"/>
      <c r="BD47" s="663"/>
      <c r="BE47" s="663"/>
      <c r="BF47" s="663"/>
      <c r="BG47" s="663"/>
    </row>
    <row r="48" spans="1:59" s="704" customFormat="1" ht="99.9" customHeight="1" x14ac:dyDescent="0.25">
      <c r="A48" s="45">
        <v>104</v>
      </c>
      <c r="B48" s="701" t="s">
        <v>632</v>
      </c>
      <c r="C48" s="45">
        <v>10</v>
      </c>
      <c r="D48" s="45" t="s">
        <v>652</v>
      </c>
      <c r="E48" s="45" t="s">
        <v>728</v>
      </c>
      <c r="F48" s="713" t="s">
        <v>729</v>
      </c>
      <c r="G48" s="45" t="s">
        <v>746</v>
      </c>
      <c r="H48" s="143">
        <v>2016</v>
      </c>
      <c r="I48" s="714" t="s">
        <v>747</v>
      </c>
      <c r="J48" s="185">
        <v>82670</v>
      </c>
      <c r="K48" s="186" t="s">
        <v>748</v>
      </c>
      <c r="L48" s="714" t="s">
        <v>749</v>
      </c>
      <c r="M48" s="714" t="s">
        <v>750</v>
      </c>
      <c r="N48" s="714" t="s">
        <v>751</v>
      </c>
      <c r="O48" s="714" t="s">
        <v>752</v>
      </c>
      <c r="P48" s="705" t="s">
        <v>753</v>
      </c>
      <c r="Q48" s="146">
        <f t="shared" si="1"/>
        <v>9.73</v>
      </c>
      <c r="R48" s="183">
        <v>9.73</v>
      </c>
      <c r="S48" s="159">
        <v>0</v>
      </c>
      <c r="T48" s="159">
        <v>0</v>
      </c>
      <c r="U48" s="160">
        <f t="shared" si="2"/>
        <v>9.73</v>
      </c>
      <c r="V48" s="149">
        <v>10.83</v>
      </c>
      <c r="W48" s="149">
        <v>93</v>
      </c>
      <c r="X48" s="189" t="s">
        <v>662</v>
      </c>
      <c r="Y48" s="161">
        <v>3</v>
      </c>
      <c r="Z48" s="161">
        <v>5</v>
      </c>
      <c r="AA48" s="161">
        <v>2</v>
      </c>
      <c r="AB48" s="161">
        <v>44</v>
      </c>
      <c r="AC48" s="161"/>
      <c r="AD48" s="162">
        <v>25</v>
      </c>
      <c r="AE48" s="163">
        <v>5</v>
      </c>
      <c r="AF48" s="707">
        <v>40</v>
      </c>
      <c r="AG48" s="164" t="s">
        <v>738</v>
      </c>
      <c r="AH48" s="63" t="s">
        <v>754</v>
      </c>
      <c r="AI48" s="165">
        <v>20</v>
      </c>
      <c r="AJ48" s="1358" t="s">
        <v>742</v>
      </c>
      <c r="AK48" s="63" t="s">
        <v>755</v>
      </c>
      <c r="AL48" s="166">
        <v>20</v>
      </c>
      <c r="AM48" s="1358" t="s">
        <v>645</v>
      </c>
      <c r="AN48" s="63" t="s">
        <v>645</v>
      </c>
      <c r="AO48" s="166">
        <v>0</v>
      </c>
      <c r="AP48" s="1359" t="s">
        <v>645</v>
      </c>
      <c r="AQ48" s="63" t="s">
        <v>645</v>
      </c>
      <c r="AR48" s="166">
        <v>0</v>
      </c>
      <c r="AS48" s="187" t="s">
        <v>645</v>
      </c>
      <c r="AT48" s="188" t="s">
        <v>645</v>
      </c>
      <c r="AU48" s="184">
        <v>0</v>
      </c>
      <c r="AV48" s="164" t="s">
        <v>645</v>
      </c>
      <c r="AW48" s="63" t="s">
        <v>645</v>
      </c>
      <c r="AX48" s="169">
        <v>0</v>
      </c>
      <c r="AY48" s="663"/>
      <c r="AZ48" s="663"/>
      <c r="BA48" s="663"/>
      <c r="BB48" s="663"/>
      <c r="BC48" s="663"/>
      <c r="BD48" s="663"/>
      <c r="BE48" s="663"/>
      <c r="BF48" s="663"/>
      <c r="BG48" s="663"/>
    </row>
    <row r="49" spans="1:16365" s="715" customFormat="1" ht="99.9" customHeight="1" x14ac:dyDescent="0.25">
      <c r="A49" s="701">
        <v>104</v>
      </c>
      <c r="B49" s="701" t="s">
        <v>632</v>
      </c>
      <c r="C49" s="701">
        <v>13</v>
      </c>
      <c r="D49" s="701" t="s">
        <v>756</v>
      </c>
      <c r="E49" s="45" t="s">
        <v>757</v>
      </c>
      <c r="F49" s="63" t="s">
        <v>758</v>
      </c>
      <c r="G49" s="45" t="s">
        <v>759</v>
      </c>
      <c r="H49" s="143">
        <v>2011</v>
      </c>
      <c r="I49" s="45" t="s">
        <v>760</v>
      </c>
      <c r="J49" s="157">
        <v>81234</v>
      </c>
      <c r="K49" s="170" t="s">
        <v>707</v>
      </c>
      <c r="L49" s="46" t="s">
        <v>761</v>
      </c>
      <c r="M49" s="45" t="s">
        <v>762</v>
      </c>
      <c r="N49" s="45" t="s">
        <v>763</v>
      </c>
      <c r="O49" s="45" t="s">
        <v>764</v>
      </c>
      <c r="P49" s="708" t="s">
        <v>765</v>
      </c>
      <c r="Q49" s="146">
        <f t="shared" si="1"/>
        <v>25</v>
      </c>
      <c r="R49" s="147">
        <v>0</v>
      </c>
      <c r="S49" s="147">
        <v>5</v>
      </c>
      <c r="T49" s="147">
        <v>20</v>
      </c>
      <c r="U49" s="160">
        <f t="shared" si="2"/>
        <v>25</v>
      </c>
      <c r="V49" s="149">
        <v>50</v>
      </c>
      <c r="W49" s="149">
        <v>100</v>
      </c>
      <c r="X49" s="189" t="s">
        <v>766</v>
      </c>
      <c r="Y49" s="161">
        <v>1</v>
      </c>
      <c r="Z49" s="161">
        <v>7</v>
      </c>
      <c r="AA49" s="161"/>
      <c r="AB49" s="161">
        <v>59</v>
      </c>
      <c r="AC49" s="161" t="s">
        <v>714</v>
      </c>
      <c r="AD49" s="162">
        <v>0</v>
      </c>
      <c r="AE49" s="163">
        <v>5</v>
      </c>
      <c r="AF49" s="709">
        <v>0</v>
      </c>
      <c r="AG49" s="164" t="s">
        <v>756</v>
      </c>
      <c r="AH49" s="63" t="s">
        <v>767</v>
      </c>
      <c r="AI49" s="165">
        <v>0</v>
      </c>
      <c r="AJ49" s="190" t="s">
        <v>645</v>
      </c>
      <c r="AK49" s="191" t="s">
        <v>645</v>
      </c>
      <c r="AL49" s="192">
        <v>0</v>
      </c>
      <c r="AM49" s="164" t="s">
        <v>645</v>
      </c>
      <c r="AN49" s="63" t="s">
        <v>645</v>
      </c>
      <c r="AO49" s="166">
        <v>0</v>
      </c>
      <c r="AP49" s="193" t="s">
        <v>645</v>
      </c>
      <c r="AQ49" s="191" t="s">
        <v>645</v>
      </c>
      <c r="AR49" s="192">
        <v>0</v>
      </c>
      <c r="AS49" s="164" t="s">
        <v>645</v>
      </c>
      <c r="AT49" s="63" t="s">
        <v>645</v>
      </c>
      <c r="AU49" s="166">
        <v>0</v>
      </c>
      <c r="AV49" s="167" t="s">
        <v>645</v>
      </c>
      <c r="AW49" s="168" t="s">
        <v>645</v>
      </c>
      <c r="AX49" s="169">
        <v>0</v>
      </c>
      <c r="AY49" s="663"/>
      <c r="AZ49" s="663"/>
      <c r="BA49" s="663"/>
      <c r="BB49" s="663"/>
      <c r="BC49" s="663"/>
      <c r="BD49" s="663"/>
      <c r="BE49" s="663"/>
      <c r="BF49" s="663"/>
      <c r="BG49" s="663"/>
      <c r="BH49" s="704"/>
      <c r="BI49" s="704"/>
      <c r="BJ49" s="704"/>
      <c r="BK49" s="704"/>
      <c r="BL49" s="704"/>
      <c r="BM49" s="704"/>
      <c r="BN49" s="704"/>
      <c r="BO49" s="704"/>
      <c r="BP49" s="704"/>
      <c r="BQ49" s="704"/>
      <c r="BR49" s="704"/>
      <c r="BS49" s="704"/>
      <c r="BT49" s="704"/>
      <c r="BU49" s="704"/>
      <c r="BV49" s="704"/>
      <c r="BW49" s="704"/>
      <c r="BX49" s="704"/>
      <c r="BY49" s="704"/>
      <c r="BZ49" s="704"/>
      <c r="CA49" s="704"/>
      <c r="CB49" s="704"/>
      <c r="CC49" s="704"/>
      <c r="CD49" s="704"/>
      <c r="CE49" s="704"/>
      <c r="CF49" s="704"/>
      <c r="CG49" s="704"/>
      <c r="CH49" s="704"/>
      <c r="CI49" s="704"/>
      <c r="CJ49" s="704"/>
      <c r="CK49" s="704"/>
      <c r="CL49" s="704"/>
      <c r="CM49" s="704"/>
      <c r="CN49" s="704"/>
      <c r="CO49" s="704"/>
      <c r="CP49" s="704"/>
      <c r="CQ49" s="704"/>
      <c r="CR49" s="704"/>
      <c r="CS49" s="704"/>
      <c r="CT49" s="704"/>
      <c r="CU49" s="704"/>
      <c r="CV49" s="704"/>
      <c r="CW49" s="704"/>
      <c r="CX49" s="704"/>
      <c r="CY49" s="704"/>
      <c r="CZ49" s="704"/>
      <c r="DA49" s="704"/>
      <c r="DB49" s="704"/>
      <c r="DC49" s="704"/>
      <c r="DD49" s="704"/>
      <c r="DE49" s="704"/>
      <c r="DF49" s="704"/>
      <c r="DG49" s="704"/>
      <c r="DH49" s="704"/>
      <c r="DI49" s="704"/>
      <c r="DJ49" s="704"/>
      <c r="DK49" s="704"/>
      <c r="DL49" s="704"/>
      <c r="DM49" s="704"/>
      <c r="DN49" s="704"/>
      <c r="DO49" s="704"/>
      <c r="DP49" s="704"/>
      <c r="DQ49" s="704"/>
      <c r="DR49" s="704"/>
      <c r="DS49" s="704"/>
      <c r="DT49" s="704"/>
      <c r="DU49" s="704"/>
      <c r="DV49" s="704"/>
      <c r="DW49" s="704"/>
      <c r="DX49" s="704"/>
      <c r="DY49" s="704"/>
      <c r="DZ49" s="704"/>
      <c r="EA49" s="704"/>
      <c r="EB49" s="704"/>
      <c r="EC49" s="704"/>
      <c r="ED49" s="704"/>
      <c r="EE49" s="704"/>
      <c r="EF49" s="704"/>
      <c r="EG49" s="704"/>
      <c r="EH49" s="704"/>
      <c r="EI49" s="704"/>
      <c r="EJ49" s="704"/>
      <c r="EK49" s="704"/>
      <c r="EL49" s="704"/>
      <c r="EM49" s="704"/>
      <c r="EN49" s="704"/>
      <c r="EO49" s="704"/>
      <c r="EP49" s="704"/>
      <c r="EQ49" s="704"/>
      <c r="ER49" s="704"/>
      <c r="ES49" s="704"/>
      <c r="ET49" s="704"/>
      <c r="EU49" s="704"/>
      <c r="EV49" s="704"/>
      <c r="EW49" s="704"/>
      <c r="EX49" s="704"/>
      <c r="EY49" s="704"/>
      <c r="EZ49" s="704"/>
      <c r="FA49" s="704"/>
      <c r="FB49" s="704"/>
      <c r="FC49" s="704"/>
      <c r="FD49" s="704"/>
      <c r="FE49" s="704"/>
      <c r="FF49" s="704"/>
      <c r="FG49" s="704"/>
      <c r="FH49" s="704"/>
      <c r="FI49" s="704"/>
      <c r="FJ49" s="704"/>
      <c r="FK49" s="704"/>
      <c r="FL49" s="704"/>
      <c r="FM49" s="704"/>
      <c r="FN49" s="704"/>
      <c r="FO49" s="704"/>
      <c r="FP49" s="704"/>
      <c r="FQ49" s="704"/>
      <c r="FR49" s="704"/>
      <c r="FS49" s="704"/>
      <c r="FT49" s="704"/>
      <c r="FU49" s="704"/>
      <c r="FV49" s="704"/>
      <c r="FW49" s="704"/>
      <c r="FX49" s="704"/>
      <c r="FY49" s="704"/>
      <c r="FZ49" s="704"/>
      <c r="GA49" s="704"/>
      <c r="GB49" s="704"/>
      <c r="GC49" s="704"/>
      <c r="GD49" s="704"/>
      <c r="GE49" s="704"/>
      <c r="GF49" s="704"/>
      <c r="GG49" s="704"/>
      <c r="GH49" s="704"/>
      <c r="GI49" s="704"/>
      <c r="GJ49" s="704"/>
      <c r="GK49" s="704"/>
      <c r="GL49" s="704"/>
      <c r="GM49" s="704"/>
      <c r="GN49" s="704"/>
      <c r="GO49" s="704"/>
      <c r="GP49" s="704"/>
      <c r="GQ49" s="704"/>
      <c r="GR49" s="704"/>
      <c r="GS49" s="704"/>
      <c r="GT49" s="704"/>
      <c r="GU49" s="704"/>
      <c r="GV49" s="704"/>
      <c r="GW49" s="704"/>
      <c r="GX49" s="704"/>
      <c r="GY49" s="704"/>
      <c r="GZ49" s="704"/>
      <c r="HA49" s="704"/>
      <c r="HB49" s="704"/>
      <c r="HC49" s="704"/>
      <c r="HD49" s="704"/>
      <c r="HE49" s="704"/>
      <c r="HF49" s="704"/>
      <c r="HG49" s="704"/>
      <c r="HH49" s="704"/>
      <c r="HI49" s="704"/>
      <c r="HJ49" s="704"/>
      <c r="HK49" s="704"/>
      <c r="HL49" s="704"/>
      <c r="HM49" s="704"/>
      <c r="HN49" s="704"/>
      <c r="HO49" s="704"/>
      <c r="HP49" s="704"/>
      <c r="HQ49" s="704"/>
      <c r="HR49" s="704"/>
      <c r="HS49" s="704"/>
      <c r="HT49" s="704"/>
      <c r="HU49" s="704"/>
      <c r="HV49" s="704"/>
      <c r="HW49" s="704"/>
      <c r="HX49" s="704"/>
      <c r="HY49" s="704"/>
      <c r="HZ49" s="704"/>
      <c r="IA49" s="704"/>
      <c r="IB49" s="704"/>
      <c r="IC49" s="704"/>
      <c r="ID49" s="704"/>
      <c r="IE49" s="704"/>
      <c r="IF49" s="704"/>
      <c r="IG49" s="704"/>
      <c r="IH49" s="704"/>
      <c r="II49" s="704"/>
      <c r="IJ49" s="704"/>
      <c r="IK49" s="704"/>
      <c r="IL49" s="704"/>
      <c r="IM49" s="704"/>
      <c r="IN49" s="704"/>
      <c r="IO49" s="704"/>
      <c r="IP49" s="704"/>
      <c r="IQ49" s="704"/>
      <c r="IR49" s="704"/>
      <c r="IS49" s="704"/>
      <c r="IT49" s="704"/>
      <c r="IU49" s="704"/>
      <c r="IV49" s="704"/>
      <c r="IW49" s="704"/>
      <c r="IX49" s="704"/>
      <c r="IY49" s="704"/>
      <c r="IZ49" s="704"/>
      <c r="JA49" s="704"/>
      <c r="JB49" s="704"/>
      <c r="JC49" s="704"/>
      <c r="JD49" s="704"/>
      <c r="JE49" s="704"/>
      <c r="JF49" s="704"/>
      <c r="JG49" s="704"/>
      <c r="JH49" s="704"/>
      <c r="JI49" s="704"/>
      <c r="JJ49" s="704"/>
      <c r="JK49" s="704"/>
      <c r="JL49" s="704"/>
      <c r="JM49" s="704"/>
      <c r="JN49" s="704"/>
      <c r="JO49" s="704"/>
      <c r="JP49" s="704"/>
      <c r="JQ49" s="704"/>
      <c r="JR49" s="704"/>
      <c r="JS49" s="704"/>
      <c r="JT49" s="704"/>
      <c r="JU49" s="704"/>
      <c r="JV49" s="704"/>
      <c r="JW49" s="704"/>
      <c r="JX49" s="704"/>
      <c r="JY49" s="704"/>
      <c r="JZ49" s="704"/>
      <c r="KA49" s="704"/>
      <c r="KB49" s="704"/>
      <c r="KC49" s="704"/>
      <c r="KD49" s="704"/>
      <c r="KE49" s="704"/>
      <c r="KF49" s="704"/>
      <c r="KG49" s="704"/>
      <c r="KH49" s="704"/>
      <c r="KI49" s="704"/>
      <c r="KJ49" s="704"/>
      <c r="KK49" s="704"/>
      <c r="KL49" s="704"/>
      <c r="KM49" s="704"/>
      <c r="KN49" s="704"/>
      <c r="KO49" s="704"/>
      <c r="KP49" s="704"/>
      <c r="KQ49" s="704"/>
      <c r="KR49" s="704"/>
      <c r="KS49" s="704"/>
      <c r="KT49" s="704"/>
      <c r="KU49" s="704"/>
      <c r="KV49" s="704"/>
      <c r="KW49" s="704"/>
      <c r="KX49" s="704"/>
      <c r="KY49" s="704"/>
      <c r="KZ49" s="704"/>
      <c r="LA49" s="704"/>
      <c r="LB49" s="704"/>
      <c r="LC49" s="704"/>
      <c r="LD49" s="704"/>
      <c r="LE49" s="704"/>
      <c r="LF49" s="704"/>
      <c r="LG49" s="704"/>
      <c r="LH49" s="704"/>
      <c r="LI49" s="704"/>
      <c r="LJ49" s="704"/>
      <c r="LK49" s="704"/>
      <c r="LL49" s="704"/>
      <c r="LM49" s="704"/>
      <c r="LN49" s="704"/>
      <c r="LO49" s="704"/>
      <c r="LP49" s="704"/>
      <c r="LQ49" s="704"/>
      <c r="LR49" s="704"/>
      <c r="LS49" s="704"/>
      <c r="LT49" s="704"/>
      <c r="LU49" s="704"/>
      <c r="LV49" s="704"/>
      <c r="LW49" s="704"/>
      <c r="LX49" s="704"/>
      <c r="LY49" s="704"/>
      <c r="LZ49" s="704"/>
      <c r="MA49" s="704"/>
      <c r="MB49" s="704"/>
      <c r="MC49" s="704"/>
      <c r="MD49" s="704"/>
      <c r="ME49" s="704"/>
      <c r="MF49" s="704"/>
      <c r="MG49" s="704"/>
      <c r="MH49" s="704"/>
      <c r="MI49" s="704"/>
      <c r="MJ49" s="704"/>
      <c r="MK49" s="704"/>
      <c r="ML49" s="704"/>
      <c r="MM49" s="704"/>
      <c r="MN49" s="704"/>
      <c r="MO49" s="704"/>
      <c r="MP49" s="704"/>
      <c r="MQ49" s="704"/>
      <c r="MR49" s="704"/>
      <c r="MS49" s="704"/>
      <c r="MT49" s="704"/>
      <c r="MU49" s="704"/>
      <c r="MV49" s="704"/>
      <c r="MW49" s="704"/>
      <c r="MX49" s="704"/>
      <c r="MY49" s="704"/>
      <c r="MZ49" s="704"/>
      <c r="NA49" s="704"/>
      <c r="NB49" s="704"/>
      <c r="NC49" s="704"/>
      <c r="ND49" s="704"/>
      <c r="NE49" s="704"/>
      <c r="NF49" s="704"/>
      <c r="NG49" s="704"/>
      <c r="NH49" s="704"/>
      <c r="NI49" s="704"/>
      <c r="NJ49" s="704"/>
      <c r="NK49" s="704"/>
      <c r="NL49" s="704"/>
      <c r="NM49" s="704"/>
      <c r="NN49" s="704"/>
      <c r="NO49" s="704"/>
      <c r="NP49" s="704"/>
      <c r="NQ49" s="704"/>
      <c r="NR49" s="704"/>
      <c r="NS49" s="704"/>
      <c r="NT49" s="704"/>
      <c r="NU49" s="704"/>
      <c r="NV49" s="704"/>
      <c r="NW49" s="704"/>
      <c r="NX49" s="704"/>
      <c r="NY49" s="704"/>
      <c r="NZ49" s="704"/>
      <c r="OA49" s="704"/>
      <c r="OB49" s="704"/>
      <c r="OC49" s="704"/>
      <c r="OD49" s="704"/>
      <c r="OE49" s="704"/>
      <c r="OF49" s="704"/>
      <c r="OG49" s="704"/>
      <c r="OH49" s="704"/>
      <c r="OI49" s="704"/>
      <c r="OJ49" s="704"/>
      <c r="OK49" s="704"/>
      <c r="OL49" s="704"/>
      <c r="OM49" s="704"/>
      <c r="ON49" s="704"/>
      <c r="OO49" s="704"/>
      <c r="OP49" s="704"/>
      <c r="OQ49" s="704"/>
      <c r="OR49" s="704"/>
      <c r="OS49" s="704"/>
      <c r="OT49" s="704"/>
      <c r="OU49" s="704"/>
      <c r="OV49" s="704"/>
      <c r="OW49" s="704"/>
      <c r="OX49" s="704"/>
      <c r="OY49" s="704"/>
      <c r="OZ49" s="704"/>
      <c r="PA49" s="704"/>
      <c r="PB49" s="704"/>
      <c r="PC49" s="704"/>
      <c r="PD49" s="704"/>
      <c r="PE49" s="704"/>
      <c r="PF49" s="704"/>
      <c r="PG49" s="704"/>
      <c r="PH49" s="704"/>
      <c r="PI49" s="704"/>
      <c r="PJ49" s="704"/>
      <c r="PK49" s="704"/>
      <c r="PL49" s="704"/>
      <c r="PM49" s="704"/>
      <c r="PN49" s="704"/>
      <c r="PO49" s="704"/>
      <c r="PP49" s="704"/>
      <c r="PQ49" s="704"/>
      <c r="PR49" s="704"/>
      <c r="PS49" s="704"/>
      <c r="PT49" s="704"/>
      <c r="PU49" s="704"/>
      <c r="PV49" s="704"/>
      <c r="PW49" s="704"/>
      <c r="PX49" s="704"/>
      <c r="PY49" s="704"/>
      <c r="PZ49" s="704"/>
      <c r="QA49" s="704"/>
      <c r="QB49" s="704"/>
      <c r="QC49" s="704"/>
      <c r="QD49" s="704"/>
      <c r="QE49" s="704"/>
      <c r="QF49" s="704"/>
      <c r="QG49" s="704"/>
      <c r="QH49" s="704"/>
      <c r="QI49" s="704"/>
      <c r="QJ49" s="704"/>
      <c r="QK49" s="704"/>
      <c r="QL49" s="704"/>
      <c r="QM49" s="704"/>
      <c r="QN49" s="704"/>
      <c r="QO49" s="704"/>
      <c r="QP49" s="704"/>
      <c r="QQ49" s="704"/>
      <c r="QR49" s="704"/>
      <c r="QS49" s="704"/>
      <c r="QT49" s="704"/>
      <c r="QU49" s="704"/>
      <c r="QV49" s="704"/>
      <c r="QW49" s="704"/>
      <c r="QX49" s="704"/>
      <c r="QY49" s="704"/>
      <c r="QZ49" s="704"/>
      <c r="RA49" s="704"/>
      <c r="RB49" s="704"/>
      <c r="RC49" s="704"/>
      <c r="RD49" s="704"/>
      <c r="RE49" s="704"/>
      <c r="RF49" s="704"/>
      <c r="RG49" s="704"/>
      <c r="RH49" s="704"/>
      <c r="RI49" s="704"/>
      <c r="RJ49" s="704"/>
      <c r="RK49" s="704"/>
      <c r="RL49" s="704"/>
      <c r="RM49" s="704"/>
      <c r="RN49" s="704"/>
      <c r="RO49" s="704"/>
      <c r="RP49" s="704"/>
      <c r="RQ49" s="704"/>
      <c r="RR49" s="704"/>
      <c r="RS49" s="704"/>
      <c r="RT49" s="704"/>
      <c r="RU49" s="704"/>
      <c r="RV49" s="704"/>
      <c r="RW49" s="704"/>
      <c r="RX49" s="704"/>
      <c r="RY49" s="704"/>
      <c r="RZ49" s="704"/>
      <c r="SA49" s="704"/>
      <c r="SB49" s="704"/>
      <c r="SC49" s="704"/>
      <c r="SD49" s="704"/>
      <c r="SE49" s="704"/>
      <c r="SF49" s="704"/>
      <c r="SG49" s="704"/>
      <c r="SH49" s="704"/>
      <c r="SI49" s="704"/>
      <c r="SJ49" s="704"/>
      <c r="SK49" s="704"/>
      <c r="SL49" s="704"/>
      <c r="SM49" s="704"/>
      <c r="SN49" s="704"/>
      <c r="SO49" s="704"/>
      <c r="SP49" s="704"/>
      <c r="SQ49" s="704"/>
      <c r="SR49" s="704"/>
      <c r="SS49" s="704"/>
      <c r="ST49" s="704"/>
      <c r="SU49" s="704"/>
      <c r="SV49" s="704"/>
      <c r="SW49" s="704"/>
      <c r="SX49" s="704"/>
      <c r="SY49" s="704"/>
      <c r="SZ49" s="704"/>
      <c r="TA49" s="704"/>
      <c r="TB49" s="704"/>
      <c r="TC49" s="704"/>
      <c r="TD49" s="704"/>
      <c r="TE49" s="704"/>
      <c r="TF49" s="704"/>
      <c r="TG49" s="704"/>
      <c r="TH49" s="704"/>
      <c r="TI49" s="704"/>
      <c r="TJ49" s="704"/>
      <c r="TK49" s="704"/>
      <c r="TL49" s="704"/>
      <c r="TM49" s="704"/>
      <c r="TN49" s="704"/>
      <c r="TO49" s="704"/>
      <c r="TP49" s="704"/>
      <c r="TQ49" s="704"/>
      <c r="TR49" s="704"/>
      <c r="TS49" s="704"/>
      <c r="TT49" s="704"/>
      <c r="TU49" s="704"/>
      <c r="TV49" s="704"/>
      <c r="TW49" s="704"/>
      <c r="TX49" s="704"/>
      <c r="TY49" s="704"/>
      <c r="TZ49" s="704"/>
      <c r="UA49" s="704"/>
      <c r="UB49" s="704"/>
      <c r="UC49" s="704"/>
      <c r="UD49" s="704"/>
      <c r="UE49" s="704"/>
      <c r="UF49" s="704"/>
      <c r="UG49" s="704"/>
      <c r="UH49" s="704"/>
      <c r="UI49" s="704"/>
      <c r="UJ49" s="704"/>
      <c r="UK49" s="704"/>
      <c r="UL49" s="704"/>
      <c r="UM49" s="704"/>
      <c r="UN49" s="704"/>
      <c r="UO49" s="704"/>
      <c r="UP49" s="704"/>
      <c r="UQ49" s="704"/>
      <c r="UR49" s="704"/>
      <c r="US49" s="704"/>
      <c r="UT49" s="704"/>
      <c r="UU49" s="704"/>
      <c r="UV49" s="704"/>
      <c r="UW49" s="704"/>
      <c r="UX49" s="704"/>
      <c r="UY49" s="704"/>
      <c r="UZ49" s="704"/>
      <c r="VA49" s="704"/>
      <c r="VB49" s="704"/>
      <c r="VC49" s="704"/>
      <c r="VD49" s="704"/>
      <c r="VE49" s="704"/>
      <c r="VF49" s="704"/>
      <c r="VG49" s="704"/>
      <c r="VH49" s="704"/>
      <c r="VI49" s="704"/>
      <c r="VJ49" s="704"/>
      <c r="VK49" s="704"/>
      <c r="VL49" s="704"/>
      <c r="VM49" s="704"/>
      <c r="VN49" s="704"/>
      <c r="VO49" s="704"/>
      <c r="VP49" s="704"/>
      <c r="VQ49" s="704"/>
      <c r="VR49" s="704"/>
      <c r="VS49" s="704"/>
      <c r="VT49" s="704"/>
      <c r="VU49" s="704"/>
      <c r="VV49" s="704"/>
      <c r="VW49" s="704"/>
      <c r="VX49" s="704"/>
      <c r="VY49" s="704"/>
      <c r="VZ49" s="704"/>
      <c r="WA49" s="704"/>
      <c r="WB49" s="704"/>
      <c r="WC49" s="704"/>
      <c r="WD49" s="704"/>
      <c r="WE49" s="704"/>
      <c r="WF49" s="704"/>
      <c r="WG49" s="704"/>
      <c r="WH49" s="704"/>
      <c r="WI49" s="704"/>
      <c r="WJ49" s="704"/>
      <c r="WK49" s="704"/>
      <c r="WL49" s="704"/>
      <c r="WM49" s="704"/>
      <c r="WN49" s="704"/>
      <c r="WO49" s="704"/>
      <c r="WP49" s="704"/>
      <c r="WQ49" s="704"/>
      <c r="WR49" s="704"/>
      <c r="WS49" s="704"/>
      <c r="WT49" s="704"/>
      <c r="WU49" s="704"/>
      <c r="WV49" s="704"/>
      <c r="WW49" s="704"/>
      <c r="WX49" s="704"/>
      <c r="WY49" s="704"/>
      <c r="WZ49" s="704"/>
      <c r="XA49" s="704"/>
      <c r="XB49" s="704"/>
      <c r="XC49" s="704"/>
      <c r="XD49" s="704"/>
      <c r="XE49" s="704"/>
      <c r="XF49" s="704"/>
      <c r="XG49" s="704"/>
      <c r="XH49" s="704"/>
      <c r="XI49" s="704"/>
      <c r="XJ49" s="704"/>
      <c r="XK49" s="704"/>
      <c r="XL49" s="704"/>
      <c r="XM49" s="704"/>
      <c r="XN49" s="704"/>
      <c r="XO49" s="704"/>
      <c r="XP49" s="704"/>
      <c r="XQ49" s="704"/>
      <c r="XR49" s="704"/>
      <c r="XS49" s="704"/>
      <c r="XT49" s="704"/>
      <c r="XU49" s="704"/>
      <c r="XV49" s="704"/>
      <c r="XW49" s="704"/>
      <c r="XX49" s="704"/>
      <c r="XY49" s="704"/>
      <c r="XZ49" s="704"/>
      <c r="YA49" s="704"/>
      <c r="YB49" s="704"/>
      <c r="YC49" s="704"/>
      <c r="YD49" s="704"/>
      <c r="YE49" s="704"/>
      <c r="YF49" s="704"/>
      <c r="YG49" s="704"/>
      <c r="YH49" s="704"/>
      <c r="YI49" s="704"/>
      <c r="YJ49" s="704"/>
      <c r="YK49" s="704"/>
      <c r="YL49" s="704"/>
      <c r="YM49" s="704"/>
      <c r="YN49" s="704"/>
      <c r="YO49" s="704"/>
      <c r="YP49" s="704"/>
      <c r="YQ49" s="704"/>
      <c r="YR49" s="704"/>
      <c r="YS49" s="704"/>
      <c r="YT49" s="704"/>
      <c r="YU49" s="704"/>
      <c r="YV49" s="704"/>
      <c r="YW49" s="704"/>
      <c r="YX49" s="704"/>
      <c r="YY49" s="704"/>
      <c r="YZ49" s="704"/>
      <c r="ZA49" s="704"/>
      <c r="ZB49" s="704"/>
      <c r="ZC49" s="704"/>
      <c r="ZD49" s="704"/>
      <c r="ZE49" s="704"/>
      <c r="ZF49" s="704"/>
      <c r="ZG49" s="704"/>
      <c r="ZH49" s="704"/>
      <c r="ZI49" s="704"/>
      <c r="ZJ49" s="704"/>
      <c r="ZK49" s="704"/>
      <c r="ZL49" s="704"/>
      <c r="ZM49" s="704"/>
      <c r="ZN49" s="704"/>
      <c r="ZO49" s="704"/>
      <c r="ZP49" s="704"/>
      <c r="ZQ49" s="704"/>
      <c r="ZR49" s="704"/>
      <c r="ZS49" s="704"/>
      <c r="ZT49" s="704"/>
      <c r="ZU49" s="704"/>
      <c r="ZV49" s="704"/>
      <c r="ZW49" s="704"/>
      <c r="ZX49" s="704"/>
      <c r="ZY49" s="704"/>
      <c r="ZZ49" s="704"/>
      <c r="AAA49" s="704"/>
      <c r="AAB49" s="704"/>
      <c r="AAC49" s="704"/>
      <c r="AAD49" s="704"/>
      <c r="AAE49" s="704"/>
      <c r="AAF49" s="704"/>
      <c r="AAG49" s="704"/>
      <c r="AAH49" s="704"/>
      <c r="AAI49" s="704"/>
      <c r="AAJ49" s="704"/>
      <c r="AAK49" s="704"/>
      <c r="AAL49" s="704"/>
      <c r="AAM49" s="704"/>
      <c r="AAN49" s="704"/>
      <c r="AAO49" s="704"/>
      <c r="AAP49" s="704"/>
      <c r="AAQ49" s="704"/>
      <c r="AAR49" s="704"/>
      <c r="AAS49" s="704"/>
      <c r="AAT49" s="704"/>
      <c r="AAU49" s="704"/>
      <c r="AAV49" s="704"/>
      <c r="AAW49" s="704"/>
      <c r="AAX49" s="704"/>
      <c r="AAY49" s="704"/>
      <c r="AAZ49" s="704"/>
      <c r="ABA49" s="704"/>
      <c r="ABB49" s="704"/>
      <c r="ABC49" s="704"/>
      <c r="ABD49" s="704"/>
      <c r="ABE49" s="704"/>
      <c r="ABF49" s="704"/>
      <c r="ABG49" s="704"/>
      <c r="ABH49" s="704"/>
      <c r="ABI49" s="704"/>
      <c r="ABJ49" s="704"/>
      <c r="ABK49" s="704"/>
      <c r="ABL49" s="704"/>
      <c r="ABM49" s="704"/>
      <c r="ABN49" s="704"/>
      <c r="ABO49" s="704"/>
      <c r="ABP49" s="704"/>
      <c r="ABQ49" s="704"/>
      <c r="ABR49" s="704"/>
      <c r="ABS49" s="704"/>
      <c r="ABT49" s="704"/>
      <c r="ABU49" s="704"/>
      <c r="ABV49" s="704"/>
      <c r="ABW49" s="704"/>
      <c r="ABX49" s="704"/>
      <c r="ABY49" s="704"/>
      <c r="ABZ49" s="704"/>
      <c r="ACA49" s="704"/>
      <c r="ACB49" s="704"/>
      <c r="ACC49" s="704"/>
      <c r="ACD49" s="704"/>
      <c r="ACE49" s="704"/>
      <c r="ACF49" s="704"/>
      <c r="ACG49" s="704"/>
      <c r="ACH49" s="704"/>
      <c r="ACI49" s="704"/>
      <c r="ACJ49" s="704"/>
      <c r="ACK49" s="704"/>
      <c r="ACL49" s="704"/>
      <c r="ACM49" s="704"/>
      <c r="ACN49" s="704"/>
      <c r="ACO49" s="704"/>
      <c r="ACP49" s="704"/>
      <c r="ACQ49" s="704"/>
      <c r="ACR49" s="704"/>
      <c r="ACS49" s="704"/>
      <c r="ACT49" s="704"/>
      <c r="ACU49" s="704"/>
      <c r="ACV49" s="704"/>
      <c r="ACW49" s="704"/>
      <c r="ACX49" s="704"/>
      <c r="ACY49" s="704"/>
      <c r="ACZ49" s="704"/>
      <c r="ADA49" s="704"/>
      <c r="ADB49" s="704"/>
      <c r="ADC49" s="704"/>
      <c r="ADD49" s="704"/>
      <c r="ADE49" s="704"/>
      <c r="ADF49" s="704"/>
      <c r="ADG49" s="704"/>
      <c r="ADH49" s="704"/>
      <c r="ADI49" s="704"/>
      <c r="ADJ49" s="704"/>
      <c r="ADK49" s="704"/>
      <c r="ADL49" s="704"/>
      <c r="ADM49" s="704"/>
      <c r="ADN49" s="704"/>
      <c r="ADO49" s="704"/>
      <c r="ADP49" s="704"/>
      <c r="ADQ49" s="704"/>
      <c r="ADR49" s="704"/>
      <c r="ADS49" s="704"/>
      <c r="ADT49" s="704"/>
      <c r="ADU49" s="704"/>
      <c r="ADV49" s="704"/>
      <c r="ADW49" s="704"/>
      <c r="ADX49" s="704"/>
      <c r="ADY49" s="704"/>
      <c r="ADZ49" s="704"/>
      <c r="AEA49" s="704"/>
      <c r="AEB49" s="704"/>
      <c r="AEC49" s="704"/>
      <c r="AED49" s="704"/>
      <c r="AEE49" s="704"/>
      <c r="AEF49" s="704"/>
      <c r="AEG49" s="704"/>
      <c r="AEH49" s="704"/>
      <c r="AEI49" s="704"/>
      <c r="AEJ49" s="704"/>
      <c r="AEK49" s="704"/>
      <c r="AEL49" s="704"/>
      <c r="AEM49" s="704"/>
      <c r="AEN49" s="704"/>
      <c r="AEO49" s="704"/>
      <c r="AEP49" s="704"/>
      <c r="AEQ49" s="704"/>
      <c r="AER49" s="704"/>
      <c r="AES49" s="704"/>
      <c r="AET49" s="704"/>
      <c r="AEU49" s="704"/>
      <c r="AEV49" s="704"/>
      <c r="AEW49" s="704"/>
      <c r="AEX49" s="704"/>
      <c r="AEY49" s="704"/>
      <c r="AEZ49" s="704"/>
      <c r="AFA49" s="704"/>
      <c r="AFB49" s="704"/>
      <c r="AFC49" s="704"/>
      <c r="AFD49" s="704"/>
      <c r="AFE49" s="704"/>
      <c r="AFF49" s="704"/>
      <c r="AFG49" s="704"/>
      <c r="AFH49" s="704"/>
      <c r="AFI49" s="704"/>
      <c r="AFJ49" s="704"/>
      <c r="AFK49" s="704"/>
      <c r="AFL49" s="704"/>
      <c r="AFM49" s="704"/>
      <c r="AFN49" s="704"/>
      <c r="AFO49" s="704"/>
      <c r="AFP49" s="704"/>
      <c r="AFQ49" s="704"/>
      <c r="AFR49" s="704"/>
      <c r="AFS49" s="704"/>
      <c r="AFT49" s="704"/>
      <c r="AFU49" s="704"/>
      <c r="AFV49" s="704"/>
      <c r="AFW49" s="704"/>
      <c r="AFX49" s="704"/>
      <c r="AFY49" s="704"/>
      <c r="AFZ49" s="704"/>
      <c r="AGA49" s="704"/>
      <c r="AGB49" s="704"/>
      <c r="AGC49" s="704"/>
      <c r="AGD49" s="704"/>
      <c r="AGE49" s="704"/>
      <c r="AGF49" s="704"/>
      <c r="AGG49" s="704"/>
      <c r="AGH49" s="704"/>
      <c r="AGI49" s="704"/>
      <c r="AGJ49" s="704"/>
      <c r="AGK49" s="704"/>
      <c r="AGL49" s="704"/>
      <c r="AGM49" s="704"/>
      <c r="AGN49" s="704"/>
      <c r="AGO49" s="704"/>
      <c r="AGP49" s="704"/>
      <c r="AGQ49" s="704"/>
      <c r="AGR49" s="704"/>
      <c r="AGS49" s="704"/>
      <c r="AGT49" s="704"/>
      <c r="AGU49" s="704"/>
      <c r="AGV49" s="704"/>
      <c r="AGW49" s="704"/>
      <c r="AGX49" s="704"/>
      <c r="AGY49" s="704"/>
      <c r="AGZ49" s="704"/>
      <c r="AHA49" s="704"/>
      <c r="AHB49" s="704"/>
      <c r="AHC49" s="704"/>
      <c r="AHD49" s="704"/>
      <c r="AHE49" s="704"/>
      <c r="AHF49" s="704"/>
      <c r="AHG49" s="704"/>
      <c r="AHH49" s="704"/>
      <c r="AHI49" s="704"/>
      <c r="AHJ49" s="704"/>
      <c r="AHK49" s="704"/>
      <c r="AHL49" s="704"/>
      <c r="AHM49" s="704"/>
      <c r="AHN49" s="704"/>
      <c r="AHO49" s="704"/>
      <c r="AHP49" s="704"/>
      <c r="AHQ49" s="704"/>
      <c r="AHR49" s="704"/>
      <c r="AHS49" s="704"/>
      <c r="AHT49" s="704"/>
      <c r="AHU49" s="704"/>
      <c r="AHV49" s="704"/>
      <c r="AHW49" s="704"/>
      <c r="AHX49" s="704"/>
      <c r="AHY49" s="704"/>
      <c r="AHZ49" s="704"/>
      <c r="AIA49" s="704"/>
      <c r="AIB49" s="704"/>
      <c r="AIC49" s="704"/>
      <c r="AID49" s="704"/>
      <c r="AIE49" s="704"/>
      <c r="AIF49" s="704"/>
      <c r="AIG49" s="704"/>
      <c r="AIH49" s="704"/>
      <c r="AII49" s="704"/>
      <c r="AIJ49" s="704"/>
      <c r="AIK49" s="704"/>
      <c r="AIL49" s="704"/>
      <c r="AIM49" s="704"/>
      <c r="AIN49" s="704"/>
      <c r="AIO49" s="704"/>
      <c r="AIP49" s="704"/>
      <c r="AIQ49" s="704"/>
      <c r="AIR49" s="704"/>
      <c r="AIS49" s="704"/>
      <c r="AIT49" s="704"/>
      <c r="AIU49" s="704"/>
      <c r="AIV49" s="704"/>
      <c r="AIW49" s="704"/>
      <c r="AIX49" s="704"/>
      <c r="AIY49" s="704"/>
      <c r="AIZ49" s="704"/>
      <c r="AJA49" s="704"/>
      <c r="AJB49" s="704"/>
      <c r="AJC49" s="704"/>
      <c r="AJD49" s="704"/>
      <c r="AJE49" s="704"/>
      <c r="AJF49" s="704"/>
      <c r="AJG49" s="704"/>
      <c r="AJH49" s="704"/>
      <c r="AJI49" s="704"/>
      <c r="AJJ49" s="704"/>
      <c r="AJK49" s="704"/>
      <c r="AJL49" s="704"/>
      <c r="AJM49" s="704"/>
      <c r="AJN49" s="704"/>
      <c r="AJO49" s="704"/>
      <c r="AJP49" s="704"/>
      <c r="AJQ49" s="704"/>
      <c r="AJR49" s="704"/>
      <c r="AJS49" s="704"/>
      <c r="AJT49" s="704"/>
      <c r="AJU49" s="704"/>
      <c r="AJV49" s="704"/>
      <c r="AJW49" s="704"/>
      <c r="AJX49" s="704"/>
      <c r="AJY49" s="704"/>
      <c r="AJZ49" s="704"/>
      <c r="AKA49" s="704"/>
      <c r="AKB49" s="704"/>
      <c r="AKC49" s="704"/>
      <c r="AKD49" s="704"/>
      <c r="AKE49" s="704"/>
      <c r="AKF49" s="704"/>
      <c r="AKG49" s="704"/>
      <c r="AKH49" s="704"/>
      <c r="AKI49" s="704"/>
      <c r="AKJ49" s="704"/>
      <c r="AKK49" s="704"/>
      <c r="AKL49" s="704"/>
      <c r="AKM49" s="704"/>
      <c r="AKN49" s="704"/>
      <c r="AKO49" s="704"/>
      <c r="AKP49" s="704"/>
      <c r="AKQ49" s="704"/>
      <c r="AKR49" s="704"/>
      <c r="AKS49" s="704"/>
      <c r="AKT49" s="704"/>
      <c r="AKU49" s="704"/>
      <c r="AKV49" s="704"/>
      <c r="AKW49" s="704"/>
      <c r="AKX49" s="704"/>
      <c r="AKY49" s="704"/>
      <c r="AKZ49" s="704"/>
      <c r="ALA49" s="704"/>
      <c r="ALB49" s="704"/>
      <c r="ALC49" s="704"/>
      <c r="ALD49" s="704"/>
      <c r="ALE49" s="704"/>
      <c r="ALF49" s="704"/>
      <c r="ALG49" s="704"/>
      <c r="ALH49" s="704"/>
      <c r="ALI49" s="704"/>
      <c r="ALJ49" s="704"/>
      <c r="ALK49" s="704"/>
      <c r="ALL49" s="704"/>
      <c r="ALM49" s="704"/>
      <c r="ALN49" s="704"/>
      <c r="ALO49" s="704"/>
      <c r="ALP49" s="704"/>
      <c r="ALQ49" s="704"/>
      <c r="ALR49" s="704"/>
      <c r="ALS49" s="704"/>
      <c r="ALT49" s="704"/>
      <c r="ALU49" s="704"/>
      <c r="ALV49" s="704"/>
      <c r="ALW49" s="704"/>
      <c r="ALX49" s="704"/>
      <c r="ALY49" s="704"/>
      <c r="ALZ49" s="704"/>
      <c r="AMA49" s="704"/>
      <c r="AMB49" s="704"/>
      <c r="AMC49" s="704"/>
      <c r="AMD49" s="704"/>
      <c r="AME49" s="704"/>
      <c r="AMF49" s="704"/>
      <c r="AMG49" s="704"/>
      <c r="AMH49" s="704"/>
      <c r="AMI49" s="704"/>
      <c r="AMJ49" s="704"/>
      <c r="AMK49" s="704"/>
      <c r="AML49" s="704"/>
      <c r="AMM49" s="704"/>
      <c r="AMN49" s="704"/>
      <c r="AMO49" s="704"/>
      <c r="AMP49" s="704"/>
      <c r="AMQ49" s="704"/>
      <c r="AMR49" s="704"/>
      <c r="AMS49" s="704"/>
      <c r="AMT49" s="704"/>
      <c r="AMU49" s="704"/>
      <c r="AMV49" s="704"/>
      <c r="AMW49" s="704"/>
      <c r="AMX49" s="704"/>
      <c r="AMY49" s="704"/>
      <c r="AMZ49" s="704"/>
      <c r="ANA49" s="704"/>
      <c r="ANB49" s="704"/>
      <c r="ANC49" s="704"/>
      <c r="AND49" s="704"/>
      <c r="ANE49" s="704"/>
      <c r="ANF49" s="704"/>
      <c r="ANG49" s="704"/>
      <c r="ANH49" s="704"/>
      <c r="ANI49" s="704"/>
      <c r="ANJ49" s="704"/>
      <c r="ANK49" s="704"/>
      <c r="ANL49" s="704"/>
      <c r="ANM49" s="704"/>
      <c r="ANN49" s="704"/>
      <c r="ANO49" s="704"/>
      <c r="ANP49" s="704"/>
      <c r="ANQ49" s="704"/>
      <c r="ANR49" s="704"/>
      <c r="ANS49" s="704"/>
      <c r="ANT49" s="704"/>
      <c r="ANU49" s="704"/>
      <c r="ANV49" s="704"/>
      <c r="ANW49" s="704"/>
      <c r="ANX49" s="704"/>
      <c r="ANY49" s="704"/>
      <c r="ANZ49" s="704"/>
      <c r="AOA49" s="704"/>
      <c r="AOB49" s="704"/>
      <c r="AOC49" s="704"/>
      <c r="AOD49" s="704"/>
      <c r="AOE49" s="704"/>
      <c r="AOF49" s="704"/>
      <c r="AOG49" s="704"/>
      <c r="AOH49" s="704"/>
      <c r="AOI49" s="704"/>
      <c r="AOJ49" s="704"/>
      <c r="AOK49" s="704"/>
      <c r="AOL49" s="704"/>
      <c r="AOM49" s="704"/>
      <c r="AON49" s="704"/>
      <c r="AOO49" s="704"/>
      <c r="AOP49" s="704"/>
      <c r="AOQ49" s="704"/>
      <c r="AOR49" s="704"/>
      <c r="AOS49" s="704"/>
      <c r="AOT49" s="704"/>
      <c r="AOU49" s="704"/>
      <c r="AOV49" s="704"/>
      <c r="AOW49" s="704"/>
      <c r="AOX49" s="704"/>
      <c r="AOY49" s="704"/>
      <c r="AOZ49" s="704"/>
      <c r="APA49" s="704"/>
      <c r="APB49" s="704"/>
      <c r="APC49" s="704"/>
      <c r="APD49" s="704"/>
      <c r="APE49" s="704"/>
      <c r="APF49" s="704"/>
      <c r="APG49" s="704"/>
      <c r="APH49" s="704"/>
      <c r="API49" s="704"/>
      <c r="APJ49" s="704"/>
      <c r="APK49" s="704"/>
      <c r="APL49" s="704"/>
      <c r="APM49" s="704"/>
      <c r="APN49" s="704"/>
      <c r="APO49" s="704"/>
      <c r="APP49" s="704"/>
      <c r="APQ49" s="704"/>
      <c r="APR49" s="704"/>
      <c r="APS49" s="704"/>
      <c r="APT49" s="704"/>
      <c r="APU49" s="704"/>
      <c r="APV49" s="704"/>
      <c r="APW49" s="704"/>
      <c r="APX49" s="704"/>
      <c r="APY49" s="704"/>
      <c r="APZ49" s="704"/>
      <c r="AQA49" s="704"/>
      <c r="AQB49" s="704"/>
      <c r="AQC49" s="704"/>
      <c r="AQD49" s="704"/>
      <c r="AQE49" s="704"/>
      <c r="AQF49" s="704"/>
      <c r="AQG49" s="704"/>
      <c r="AQH49" s="704"/>
      <c r="AQI49" s="704"/>
      <c r="AQJ49" s="704"/>
      <c r="AQK49" s="704"/>
      <c r="AQL49" s="704"/>
      <c r="AQM49" s="704"/>
      <c r="AQN49" s="704"/>
      <c r="AQO49" s="704"/>
      <c r="AQP49" s="704"/>
      <c r="AQQ49" s="704"/>
      <c r="AQR49" s="704"/>
      <c r="AQS49" s="704"/>
      <c r="AQT49" s="704"/>
      <c r="AQU49" s="704"/>
      <c r="AQV49" s="704"/>
      <c r="AQW49" s="704"/>
      <c r="AQX49" s="704"/>
      <c r="AQY49" s="704"/>
      <c r="AQZ49" s="704"/>
      <c r="ARA49" s="704"/>
      <c r="ARB49" s="704"/>
      <c r="ARC49" s="704"/>
      <c r="ARD49" s="704"/>
      <c r="ARE49" s="704"/>
      <c r="ARF49" s="704"/>
      <c r="ARG49" s="704"/>
      <c r="ARH49" s="704"/>
      <c r="ARI49" s="704"/>
      <c r="ARJ49" s="704"/>
      <c r="ARK49" s="704"/>
      <c r="ARL49" s="704"/>
      <c r="ARM49" s="704"/>
      <c r="ARN49" s="704"/>
      <c r="ARO49" s="704"/>
      <c r="ARP49" s="704"/>
      <c r="ARQ49" s="704"/>
      <c r="ARR49" s="704"/>
      <c r="ARS49" s="704"/>
      <c r="ART49" s="704"/>
      <c r="ARU49" s="704"/>
      <c r="ARV49" s="704"/>
      <c r="ARW49" s="704"/>
      <c r="ARX49" s="704"/>
      <c r="ARY49" s="704"/>
      <c r="ARZ49" s="704"/>
      <c r="ASA49" s="704"/>
      <c r="ASB49" s="704"/>
      <c r="ASC49" s="704"/>
      <c r="ASD49" s="704"/>
      <c r="ASE49" s="704"/>
      <c r="ASF49" s="704"/>
      <c r="ASG49" s="704"/>
      <c r="ASH49" s="704"/>
      <c r="ASI49" s="704"/>
      <c r="ASJ49" s="704"/>
      <c r="ASK49" s="704"/>
      <c r="ASL49" s="704"/>
      <c r="ASM49" s="704"/>
      <c r="ASN49" s="704"/>
      <c r="ASO49" s="704"/>
      <c r="ASP49" s="704"/>
      <c r="ASQ49" s="704"/>
      <c r="ASR49" s="704"/>
      <c r="ASS49" s="704"/>
      <c r="AST49" s="704"/>
      <c r="ASU49" s="704"/>
      <c r="ASV49" s="704"/>
      <c r="ASW49" s="704"/>
      <c r="ASX49" s="704"/>
      <c r="ASY49" s="704"/>
      <c r="ASZ49" s="704"/>
      <c r="ATA49" s="704"/>
      <c r="ATB49" s="704"/>
      <c r="ATC49" s="704"/>
      <c r="ATD49" s="704"/>
      <c r="ATE49" s="704"/>
      <c r="ATF49" s="704"/>
      <c r="ATG49" s="704"/>
      <c r="ATH49" s="704"/>
      <c r="ATI49" s="704"/>
      <c r="ATJ49" s="704"/>
      <c r="ATK49" s="704"/>
      <c r="ATL49" s="704"/>
      <c r="ATM49" s="704"/>
      <c r="ATN49" s="704"/>
      <c r="ATO49" s="704"/>
      <c r="ATP49" s="704"/>
      <c r="ATQ49" s="704"/>
      <c r="ATR49" s="704"/>
      <c r="ATS49" s="704"/>
      <c r="ATT49" s="704"/>
      <c r="ATU49" s="704"/>
      <c r="ATV49" s="704"/>
      <c r="ATW49" s="704"/>
      <c r="ATX49" s="704"/>
      <c r="ATY49" s="704"/>
      <c r="ATZ49" s="704"/>
      <c r="AUA49" s="704"/>
      <c r="AUB49" s="704"/>
      <c r="AUC49" s="704"/>
      <c r="AUD49" s="704"/>
      <c r="AUE49" s="704"/>
      <c r="AUF49" s="704"/>
      <c r="AUG49" s="704"/>
      <c r="AUH49" s="704"/>
      <c r="AUI49" s="704"/>
      <c r="AUJ49" s="704"/>
      <c r="AUK49" s="704"/>
      <c r="AUL49" s="704"/>
      <c r="AUM49" s="704"/>
      <c r="AUN49" s="704"/>
      <c r="AUO49" s="704"/>
      <c r="AUP49" s="704"/>
      <c r="AUQ49" s="704"/>
      <c r="AUR49" s="704"/>
      <c r="AUS49" s="704"/>
      <c r="AUT49" s="704"/>
      <c r="AUU49" s="704"/>
      <c r="AUV49" s="704"/>
      <c r="AUW49" s="704"/>
      <c r="AUX49" s="704"/>
      <c r="AUY49" s="704"/>
      <c r="AUZ49" s="704"/>
      <c r="AVA49" s="704"/>
      <c r="AVB49" s="704"/>
      <c r="AVC49" s="704"/>
      <c r="AVD49" s="704"/>
      <c r="AVE49" s="704"/>
      <c r="AVF49" s="704"/>
      <c r="AVG49" s="704"/>
      <c r="AVH49" s="704"/>
      <c r="AVI49" s="704"/>
      <c r="AVJ49" s="704"/>
      <c r="AVK49" s="704"/>
      <c r="AVL49" s="704"/>
      <c r="AVM49" s="704"/>
      <c r="AVN49" s="704"/>
      <c r="AVO49" s="704"/>
      <c r="AVP49" s="704"/>
      <c r="AVQ49" s="704"/>
      <c r="AVR49" s="704"/>
      <c r="AVS49" s="704"/>
      <c r="AVT49" s="704"/>
      <c r="AVU49" s="704"/>
      <c r="AVV49" s="704"/>
      <c r="AVW49" s="704"/>
      <c r="AVX49" s="704"/>
      <c r="AVY49" s="704"/>
      <c r="AVZ49" s="704"/>
      <c r="AWA49" s="704"/>
      <c r="AWB49" s="704"/>
      <c r="AWC49" s="704"/>
      <c r="AWD49" s="704"/>
      <c r="AWE49" s="704"/>
      <c r="AWF49" s="704"/>
      <c r="AWG49" s="704"/>
      <c r="AWH49" s="704"/>
      <c r="AWI49" s="704"/>
      <c r="AWJ49" s="704"/>
      <c r="AWK49" s="704"/>
      <c r="AWL49" s="704"/>
      <c r="AWM49" s="704"/>
      <c r="AWN49" s="704"/>
      <c r="AWO49" s="704"/>
      <c r="AWP49" s="704"/>
      <c r="AWQ49" s="704"/>
      <c r="AWR49" s="704"/>
      <c r="AWS49" s="704"/>
      <c r="AWT49" s="704"/>
      <c r="AWU49" s="704"/>
      <c r="AWV49" s="704"/>
      <c r="AWW49" s="704"/>
      <c r="AWX49" s="704"/>
      <c r="AWY49" s="704"/>
      <c r="AWZ49" s="704"/>
      <c r="AXA49" s="704"/>
      <c r="AXB49" s="704"/>
      <c r="AXC49" s="704"/>
      <c r="AXD49" s="704"/>
      <c r="AXE49" s="704"/>
      <c r="AXF49" s="704"/>
      <c r="AXG49" s="704"/>
      <c r="AXH49" s="704"/>
      <c r="AXI49" s="704"/>
      <c r="AXJ49" s="704"/>
      <c r="AXK49" s="704"/>
      <c r="AXL49" s="704"/>
      <c r="AXM49" s="704"/>
      <c r="AXN49" s="704"/>
      <c r="AXO49" s="704"/>
      <c r="AXP49" s="704"/>
      <c r="AXQ49" s="704"/>
      <c r="AXR49" s="704"/>
      <c r="AXS49" s="704"/>
      <c r="AXT49" s="704"/>
      <c r="AXU49" s="704"/>
      <c r="AXV49" s="704"/>
      <c r="AXW49" s="704"/>
      <c r="AXX49" s="704"/>
      <c r="AXY49" s="704"/>
      <c r="AXZ49" s="704"/>
      <c r="AYA49" s="704"/>
      <c r="AYB49" s="704"/>
      <c r="AYC49" s="704"/>
      <c r="AYD49" s="704"/>
      <c r="AYE49" s="704"/>
      <c r="AYF49" s="704"/>
      <c r="AYG49" s="704"/>
      <c r="AYH49" s="704"/>
      <c r="AYI49" s="704"/>
      <c r="AYJ49" s="704"/>
      <c r="AYK49" s="704"/>
      <c r="AYL49" s="704"/>
      <c r="AYM49" s="704"/>
      <c r="AYN49" s="704"/>
      <c r="AYO49" s="704"/>
      <c r="AYP49" s="704"/>
      <c r="AYQ49" s="704"/>
      <c r="AYR49" s="704"/>
      <c r="AYS49" s="704"/>
      <c r="AYT49" s="704"/>
      <c r="AYU49" s="704"/>
      <c r="AYV49" s="704"/>
      <c r="AYW49" s="704"/>
      <c r="AYX49" s="704"/>
      <c r="AYY49" s="704"/>
      <c r="AYZ49" s="704"/>
      <c r="AZA49" s="704"/>
      <c r="AZB49" s="704"/>
      <c r="AZC49" s="704"/>
      <c r="AZD49" s="704"/>
      <c r="AZE49" s="704"/>
      <c r="AZF49" s="704"/>
      <c r="AZG49" s="704"/>
      <c r="AZH49" s="704"/>
      <c r="AZI49" s="704"/>
      <c r="AZJ49" s="704"/>
      <c r="AZK49" s="704"/>
      <c r="AZL49" s="704"/>
      <c r="AZM49" s="704"/>
      <c r="AZN49" s="704"/>
      <c r="AZO49" s="704"/>
      <c r="AZP49" s="704"/>
      <c r="AZQ49" s="704"/>
      <c r="AZR49" s="704"/>
      <c r="AZS49" s="704"/>
      <c r="AZT49" s="704"/>
      <c r="AZU49" s="704"/>
      <c r="AZV49" s="704"/>
      <c r="AZW49" s="704"/>
      <c r="AZX49" s="704"/>
      <c r="AZY49" s="704"/>
      <c r="AZZ49" s="704"/>
      <c r="BAA49" s="704"/>
      <c r="BAB49" s="704"/>
      <c r="BAC49" s="704"/>
      <c r="BAD49" s="704"/>
      <c r="BAE49" s="704"/>
      <c r="BAF49" s="704"/>
      <c r="BAG49" s="704"/>
      <c r="BAH49" s="704"/>
      <c r="BAI49" s="704"/>
      <c r="BAJ49" s="704"/>
      <c r="BAK49" s="704"/>
      <c r="BAL49" s="704"/>
      <c r="BAM49" s="704"/>
      <c r="BAN49" s="704"/>
      <c r="BAO49" s="704"/>
      <c r="BAP49" s="704"/>
      <c r="BAQ49" s="704"/>
      <c r="BAR49" s="704"/>
      <c r="BAS49" s="704"/>
      <c r="BAT49" s="704"/>
      <c r="BAU49" s="704"/>
      <c r="BAV49" s="704"/>
      <c r="BAW49" s="704"/>
      <c r="BAX49" s="704"/>
      <c r="BAY49" s="704"/>
      <c r="BAZ49" s="704"/>
      <c r="BBA49" s="704"/>
      <c r="BBB49" s="704"/>
      <c r="BBC49" s="704"/>
      <c r="BBD49" s="704"/>
      <c r="BBE49" s="704"/>
      <c r="BBF49" s="704"/>
      <c r="BBG49" s="704"/>
      <c r="BBH49" s="704"/>
      <c r="BBI49" s="704"/>
      <c r="BBJ49" s="704"/>
      <c r="BBK49" s="704"/>
      <c r="BBL49" s="704"/>
      <c r="BBM49" s="704"/>
      <c r="BBN49" s="704"/>
      <c r="BBO49" s="704"/>
      <c r="BBP49" s="704"/>
      <c r="BBQ49" s="704"/>
      <c r="BBR49" s="704"/>
      <c r="BBS49" s="704"/>
      <c r="BBT49" s="704"/>
      <c r="BBU49" s="704"/>
      <c r="BBV49" s="704"/>
      <c r="BBW49" s="704"/>
      <c r="BBX49" s="704"/>
      <c r="BBY49" s="704"/>
      <c r="BBZ49" s="704"/>
      <c r="BCA49" s="704"/>
      <c r="BCB49" s="704"/>
      <c r="BCC49" s="704"/>
      <c r="BCD49" s="704"/>
      <c r="BCE49" s="704"/>
      <c r="BCF49" s="704"/>
      <c r="BCG49" s="704"/>
      <c r="BCH49" s="704"/>
      <c r="BCI49" s="704"/>
      <c r="BCJ49" s="704"/>
      <c r="BCK49" s="704"/>
      <c r="BCL49" s="704"/>
      <c r="BCM49" s="704"/>
      <c r="BCN49" s="704"/>
      <c r="BCO49" s="704"/>
      <c r="BCP49" s="704"/>
      <c r="BCQ49" s="704"/>
      <c r="BCR49" s="704"/>
      <c r="BCS49" s="704"/>
      <c r="BCT49" s="704"/>
      <c r="BCU49" s="704"/>
      <c r="BCV49" s="704"/>
      <c r="BCW49" s="704"/>
      <c r="BCX49" s="704"/>
      <c r="BCY49" s="704"/>
      <c r="BCZ49" s="704"/>
      <c r="BDA49" s="704"/>
      <c r="BDB49" s="704"/>
      <c r="BDC49" s="704"/>
      <c r="BDD49" s="704"/>
      <c r="BDE49" s="704"/>
      <c r="BDF49" s="704"/>
      <c r="BDG49" s="704"/>
      <c r="BDH49" s="704"/>
      <c r="BDI49" s="704"/>
      <c r="BDJ49" s="704"/>
      <c r="BDK49" s="704"/>
      <c r="BDL49" s="704"/>
      <c r="BDM49" s="704"/>
      <c r="BDN49" s="704"/>
      <c r="BDO49" s="704"/>
      <c r="BDP49" s="704"/>
      <c r="BDQ49" s="704"/>
      <c r="BDR49" s="704"/>
      <c r="BDS49" s="704"/>
      <c r="BDT49" s="704"/>
      <c r="BDU49" s="704"/>
      <c r="BDV49" s="704"/>
      <c r="BDW49" s="704"/>
      <c r="BDX49" s="704"/>
      <c r="BDY49" s="704"/>
      <c r="BDZ49" s="704"/>
      <c r="BEA49" s="704"/>
      <c r="BEB49" s="704"/>
      <c r="BEC49" s="704"/>
      <c r="BED49" s="704"/>
      <c r="BEE49" s="704"/>
      <c r="BEF49" s="704"/>
      <c r="BEG49" s="704"/>
      <c r="BEH49" s="704"/>
      <c r="BEI49" s="704"/>
      <c r="BEJ49" s="704"/>
      <c r="BEK49" s="704"/>
      <c r="BEL49" s="704"/>
      <c r="BEM49" s="704"/>
      <c r="BEN49" s="704"/>
      <c r="BEO49" s="704"/>
      <c r="BEP49" s="704"/>
      <c r="BEQ49" s="704"/>
      <c r="BER49" s="704"/>
      <c r="BES49" s="704"/>
      <c r="BET49" s="704"/>
      <c r="BEU49" s="704"/>
      <c r="BEV49" s="704"/>
      <c r="BEW49" s="704"/>
      <c r="BEX49" s="704"/>
      <c r="BEY49" s="704"/>
      <c r="BEZ49" s="704"/>
      <c r="BFA49" s="704"/>
      <c r="BFB49" s="704"/>
      <c r="BFC49" s="704"/>
      <c r="BFD49" s="704"/>
      <c r="BFE49" s="704"/>
      <c r="BFF49" s="704"/>
      <c r="BFG49" s="704"/>
      <c r="BFH49" s="704"/>
      <c r="BFI49" s="704"/>
      <c r="BFJ49" s="704"/>
      <c r="BFK49" s="704"/>
      <c r="BFL49" s="704"/>
      <c r="BFM49" s="704"/>
      <c r="BFN49" s="704"/>
      <c r="BFO49" s="704"/>
      <c r="BFP49" s="704"/>
      <c r="BFQ49" s="704"/>
      <c r="BFR49" s="704"/>
      <c r="BFS49" s="704"/>
      <c r="BFT49" s="704"/>
      <c r="BFU49" s="704"/>
      <c r="BFV49" s="704"/>
      <c r="BFW49" s="704"/>
      <c r="BFX49" s="704"/>
      <c r="BFY49" s="704"/>
      <c r="BFZ49" s="704"/>
      <c r="BGA49" s="704"/>
      <c r="BGB49" s="704"/>
      <c r="BGC49" s="704"/>
      <c r="BGD49" s="704"/>
      <c r="BGE49" s="704"/>
      <c r="BGF49" s="704"/>
      <c r="BGG49" s="704"/>
      <c r="BGH49" s="704"/>
      <c r="BGI49" s="704"/>
      <c r="BGJ49" s="704"/>
      <c r="BGK49" s="704"/>
      <c r="BGL49" s="704"/>
      <c r="BGM49" s="704"/>
      <c r="BGN49" s="704"/>
      <c r="BGO49" s="704"/>
      <c r="BGP49" s="704"/>
      <c r="BGQ49" s="704"/>
      <c r="BGR49" s="704"/>
      <c r="BGS49" s="704"/>
      <c r="BGT49" s="704"/>
      <c r="BGU49" s="704"/>
      <c r="BGV49" s="704"/>
      <c r="BGW49" s="704"/>
      <c r="BGX49" s="704"/>
      <c r="BGY49" s="704"/>
      <c r="BGZ49" s="704"/>
      <c r="BHA49" s="704"/>
      <c r="BHB49" s="704"/>
      <c r="BHC49" s="704"/>
      <c r="BHD49" s="704"/>
      <c r="BHE49" s="704"/>
      <c r="BHF49" s="704"/>
      <c r="BHG49" s="704"/>
      <c r="BHH49" s="704"/>
      <c r="BHI49" s="704"/>
      <c r="BHJ49" s="704"/>
      <c r="BHK49" s="704"/>
      <c r="BHL49" s="704"/>
      <c r="BHM49" s="704"/>
      <c r="BHN49" s="704"/>
      <c r="BHO49" s="704"/>
      <c r="BHP49" s="704"/>
      <c r="BHQ49" s="704"/>
      <c r="BHR49" s="704"/>
      <c r="BHS49" s="704"/>
      <c r="BHT49" s="704"/>
      <c r="BHU49" s="704"/>
      <c r="BHV49" s="704"/>
      <c r="BHW49" s="704"/>
      <c r="BHX49" s="704"/>
      <c r="BHY49" s="704"/>
      <c r="BHZ49" s="704"/>
      <c r="BIA49" s="704"/>
      <c r="BIB49" s="704"/>
      <c r="BIC49" s="704"/>
      <c r="BID49" s="704"/>
      <c r="BIE49" s="704"/>
      <c r="BIF49" s="704"/>
      <c r="BIG49" s="704"/>
      <c r="BIH49" s="704"/>
      <c r="BII49" s="704"/>
      <c r="BIJ49" s="704"/>
      <c r="BIK49" s="704"/>
      <c r="BIL49" s="704"/>
      <c r="BIM49" s="704"/>
      <c r="BIN49" s="704"/>
      <c r="BIO49" s="704"/>
      <c r="BIP49" s="704"/>
      <c r="BIQ49" s="704"/>
      <c r="BIR49" s="704"/>
      <c r="BIS49" s="704"/>
      <c r="BIT49" s="704"/>
      <c r="BIU49" s="704"/>
      <c r="BIV49" s="704"/>
      <c r="BIW49" s="704"/>
      <c r="BIX49" s="704"/>
      <c r="BIY49" s="704"/>
      <c r="BIZ49" s="704"/>
      <c r="BJA49" s="704"/>
      <c r="BJB49" s="704"/>
      <c r="BJC49" s="704"/>
      <c r="BJD49" s="704"/>
      <c r="BJE49" s="704"/>
      <c r="BJF49" s="704"/>
      <c r="BJG49" s="704"/>
      <c r="BJH49" s="704"/>
      <c r="BJI49" s="704"/>
      <c r="BJJ49" s="704"/>
      <c r="BJK49" s="704"/>
      <c r="BJL49" s="704"/>
      <c r="BJM49" s="704"/>
      <c r="BJN49" s="704"/>
      <c r="BJO49" s="704"/>
      <c r="BJP49" s="704"/>
      <c r="BJQ49" s="704"/>
      <c r="BJR49" s="704"/>
      <c r="BJS49" s="704"/>
      <c r="BJT49" s="704"/>
      <c r="BJU49" s="704"/>
      <c r="BJV49" s="704"/>
      <c r="BJW49" s="704"/>
      <c r="BJX49" s="704"/>
      <c r="BJY49" s="704"/>
      <c r="BJZ49" s="704"/>
      <c r="BKA49" s="704"/>
      <c r="BKB49" s="704"/>
      <c r="BKC49" s="704"/>
      <c r="BKD49" s="704"/>
      <c r="BKE49" s="704"/>
      <c r="BKF49" s="704"/>
      <c r="BKG49" s="704"/>
      <c r="BKH49" s="704"/>
      <c r="BKI49" s="704"/>
      <c r="BKJ49" s="704"/>
      <c r="BKK49" s="704"/>
      <c r="BKL49" s="704"/>
      <c r="BKM49" s="704"/>
      <c r="BKN49" s="704"/>
      <c r="BKO49" s="704"/>
      <c r="BKP49" s="704"/>
      <c r="BKQ49" s="704"/>
      <c r="BKR49" s="704"/>
      <c r="BKS49" s="704"/>
      <c r="BKT49" s="704"/>
      <c r="BKU49" s="704"/>
      <c r="BKV49" s="704"/>
      <c r="BKW49" s="704"/>
      <c r="BKX49" s="704"/>
      <c r="BKY49" s="704"/>
      <c r="BKZ49" s="704"/>
      <c r="BLA49" s="704"/>
      <c r="BLB49" s="704"/>
      <c r="BLC49" s="704"/>
      <c r="BLD49" s="704"/>
      <c r="BLE49" s="704"/>
      <c r="BLF49" s="704"/>
      <c r="BLG49" s="704"/>
      <c r="BLH49" s="704"/>
      <c r="BLI49" s="704"/>
      <c r="BLJ49" s="704"/>
      <c r="BLK49" s="704"/>
      <c r="BLL49" s="704"/>
      <c r="BLM49" s="704"/>
      <c r="BLN49" s="704"/>
      <c r="BLO49" s="704"/>
      <c r="BLP49" s="704"/>
      <c r="BLQ49" s="704"/>
      <c r="BLR49" s="704"/>
      <c r="BLS49" s="704"/>
      <c r="BLT49" s="704"/>
      <c r="BLU49" s="704"/>
      <c r="BLV49" s="704"/>
      <c r="BLW49" s="704"/>
      <c r="BLX49" s="704"/>
      <c r="BLY49" s="704"/>
      <c r="BLZ49" s="704"/>
      <c r="BMA49" s="704"/>
      <c r="BMB49" s="704"/>
      <c r="BMC49" s="704"/>
      <c r="BMD49" s="704"/>
      <c r="BME49" s="704"/>
      <c r="BMF49" s="704"/>
      <c r="BMG49" s="704"/>
      <c r="BMH49" s="704"/>
      <c r="BMI49" s="704"/>
      <c r="BMJ49" s="704"/>
      <c r="BMK49" s="704"/>
      <c r="BML49" s="704"/>
      <c r="BMM49" s="704"/>
      <c r="BMN49" s="704"/>
      <c r="BMO49" s="704"/>
      <c r="BMP49" s="704"/>
      <c r="BMQ49" s="704"/>
      <c r="BMR49" s="704"/>
      <c r="BMS49" s="704"/>
      <c r="BMT49" s="704"/>
      <c r="BMU49" s="704"/>
      <c r="BMV49" s="704"/>
      <c r="BMW49" s="704"/>
      <c r="BMX49" s="704"/>
      <c r="BMY49" s="704"/>
      <c r="BMZ49" s="704"/>
      <c r="BNA49" s="704"/>
      <c r="BNB49" s="704"/>
      <c r="BNC49" s="704"/>
      <c r="BND49" s="704"/>
      <c r="BNE49" s="704"/>
      <c r="BNF49" s="704"/>
      <c r="BNG49" s="704"/>
      <c r="BNH49" s="704"/>
      <c r="BNI49" s="704"/>
      <c r="BNJ49" s="704"/>
      <c r="BNK49" s="704"/>
      <c r="BNL49" s="704"/>
      <c r="BNM49" s="704"/>
      <c r="BNN49" s="704"/>
      <c r="BNO49" s="704"/>
      <c r="BNP49" s="704"/>
      <c r="BNQ49" s="704"/>
      <c r="BNR49" s="704"/>
      <c r="BNS49" s="704"/>
      <c r="BNT49" s="704"/>
      <c r="BNU49" s="704"/>
      <c r="BNV49" s="704"/>
      <c r="BNW49" s="704"/>
      <c r="BNX49" s="704"/>
      <c r="BNY49" s="704"/>
      <c r="BNZ49" s="704"/>
      <c r="BOA49" s="704"/>
      <c r="BOB49" s="704"/>
      <c r="BOC49" s="704"/>
      <c r="BOD49" s="704"/>
      <c r="BOE49" s="704"/>
      <c r="BOF49" s="704"/>
      <c r="BOG49" s="704"/>
      <c r="BOH49" s="704"/>
      <c r="BOI49" s="704"/>
      <c r="BOJ49" s="704"/>
      <c r="BOK49" s="704"/>
      <c r="BOL49" s="704"/>
      <c r="BOM49" s="704"/>
      <c r="BON49" s="704"/>
      <c r="BOO49" s="704"/>
      <c r="BOP49" s="704"/>
      <c r="BOQ49" s="704"/>
      <c r="BOR49" s="704"/>
      <c r="BOS49" s="704"/>
      <c r="BOT49" s="704"/>
      <c r="BOU49" s="704"/>
      <c r="BOV49" s="704"/>
      <c r="BOW49" s="704"/>
      <c r="BOX49" s="704"/>
      <c r="BOY49" s="704"/>
      <c r="BOZ49" s="704"/>
      <c r="BPA49" s="704"/>
      <c r="BPB49" s="704"/>
      <c r="BPC49" s="704"/>
      <c r="BPD49" s="704"/>
      <c r="BPE49" s="704"/>
      <c r="BPF49" s="704"/>
      <c r="BPG49" s="704"/>
      <c r="BPH49" s="704"/>
      <c r="BPI49" s="704"/>
      <c r="BPJ49" s="704"/>
      <c r="BPK49" s="704"/>
      <c r="BPL49" s="704"/>
      <c r="BPM49" s="704"/>
      <c r="BPN49" s="704"/>
      <c r="BPO49" s="704"/>
      <c r="BPP49" s="704"/>
      <c r="BPQ49" s="704"/>
      <c r="BPR49" s="704"/>
      <c r="BPS49" s="704"/>
      <c r="BPT49" s="704"/>
      <c r="BPU49" s="704"/>
      <c r="BPV49" s="704"/>
      <c r="BPW49" s="704"/>
      <c r="BPX49" s="704"/>
      <c r="BPY49" s="704"/>
      <c r="BPZ49" s="704"/>
      <c r="BQA49" s="704"/>
      <c r="BQB49" s="704"/>
      <c r="BQC49" s="704"/>
      <c r="BQD49" s="704"/>
      <c r="BQE49" s="704"/>
      <c r="BQF49" s="704"/>
      <c r="BQG49" s="704"/>
      <c r="BQH49" s="704"/>
      <c r="BQI49" s="704"/>
      <c r="BQJ49" s="704"/>
      <c r="BQK49" s="704"/>
      <c r="BQL49" s="704"/>
      <c r="BQM49" s="704"/>
      <c r="BQN49" s="704"/>
      <c r="BQO49" s="704"/>
      <c r="BQP49" s="704"/>
      <c r="BQQ49" s="704"/>
      <c r="BQR49" s="704"/>
      <c r="BQS49" s="704"/>
      <c r="BQT49" s="704"/>
      <c r="BQU49" s="704"/>
      <c r="BQV49" s="704"/>
      <c r="BQW49" s="704"/>
      <c r="BQX49" s="704"/>
      <c r="BQY49" s="704"/>
      <c r="BQZ49" s="704"/>
      <c r="BRA49" s="704"/>
      <c r="BRB49" s="704"/>
      <c r="BRC49" s="704"/>
      <c r="BRD49" s="704"/>
      <c r="BRE49" s="704"/>
      <c r="BRF49" s="704"/>
      <c r="BRG49" s="704"/>
      <c r="BRH49" s="704"/>
      <c r="BRI49" s="704"/>
      <c r="BRJ49" s="704"/>
      <c r="BRK49" s="704"/>
      <c r="BRL49" s="704"/>
      <c r="BRM49" s="704"/>
      <c r="BRN49" s="704"/>
      <c r="BRO49" s="704"/>
      <c r="BRP49" s="704"/>
      <c r="BRQ49" s="704"/>
      <c r="BRR49" s="704"/>
      <c r="BRS49" s="704"/>
      <c r="BRT49" s="704"/>
      <c r="BRU49" s="704"/>
      <c r="BRV49" s="704"/>
      <c r="BRW49" s="704"/>
      <c r="BRX49" s="704"/>
      <c r="BRY49" s="704"/>
      <c r="BRZ49" s="704"/>
      <c r="BSA49" s="704"/>
      <c r="BSB49" s="704"/>
      <c r="BSC49" s="704"/>
      <c r="BSD49" s="704"/>
      <c r="BSE49" s="704"/>
      <c r="BSF49" s="704"/>
      <c r="BSG49" s="704"/>
      <c r="BSH49" s="704"/>
      <c r="BSI49" s="704"/>
      <c r="BSJ49" s="704"/>
      <c r="BSK49" s="704"/>
      <c r="BSL49" s="704"/>
      <c r="BSM49" s="704"/>
      <c r="BSN49" s="704"/>
      <c r="BSO49" s="704"/>
      <c r="BSP49" s="704"/>
      <c r="BSQ49" s="704"/>
      <c r="BSR49" s="704"/>
      <c r="BSS49" s="704"/>
      <c r="BST49" s="704"/>
      <c r="BSU49" s="704"/>
      <c r="BSV49" s="704"/>
      <c r="BSW49" s="704"/>
      <c r="BSX49" s="704"/>
      <c r="BSY49" s="704"/>
      <c r="BSZ49" s="704"/>
      <c r="BTA49" s="704"/>
      <c r="BTB49" s="704"/>
      <c r="BTC49" s="704"/>
      <c r="BTD49" s="704"/>
      <c r="BTE49" s="704"/>
      <c r="BTF49" s="704"/>
      <c r="BTG49" s="704"/>
      <c r="BTH49" s="704"/>
      <c r="BTI49" s="704"/>
      <c r="BTJ49" s="704"/>
      <c r="BTK49" s="704"/>
      <c r="BTL49" s="704"/>
      <c r="BTM49" s="704"/>
      <c r="BTN49" s="704"/>
      <c r="BTO49" s="704"/>
      <c r="BTP49" s="704"/>
      <c r="BTQ49" s="704"/>
      <c r="BTR49" s="704"/>
      <c r="BTS49" s="704"/>
      <c r="BTT49" s="704"/>
      <c r="BTU49" s="704"/>
      <c r="BTV49" s="704"/>
      <c r="BTW49" s="704"/>
      <c r="BTX49" s="704"/>
      <c r="BTY49" s="704"/>
      <c r="BTZ49" s="704"/>
      <c r="BUA49" s="704"/>
      <c r="BUB49" s="704"/>
      <c r="BUC49" s="704"/>
      <c r="BUD49" s="704"/>
      <c r="BUE49" s="704"/>
      <c r="BUF49" s="704"/>
      <c r="BUG49" s="704"/>
      <c r="BUH49" s="704"/>
      <c r="BUI49" s="704"/>
      <c r="BUJ49" s="704"/>
      <c r="BUK49" s="704"/>
      <c r="BUL49" s="704"/>
      <c r="BUM49" s="704"/>
      <c r="BUN49" s="704"/>
      <c r="BUO49" s="704"/>
      <c r="BUP49" s="704"/>
      <c r="BUQ49" s="704"/>
      <c r="BUR49" s="704"/>
      <c r="BUS49" s="704"/>
      <c r="BUT49" s="704"/>
      <c r="BUU49" s="704"/>
      <c r="BUV49" s="704"/>
      <c r="BUW49" s="704"/>
      <c r="BUX49" s="704"/>
      <c r="BUY49" s="704"/>
      <c r="BUZ49" s="704"/>
      <c r="BVA49" s="704"/>
      <c r="BVB49" s="704"/>
      <c r="BVC49" s="704"/>
      <c r="BVD49" s="704"/>
      <c r="BVE49" s="704"/>
      <c r="BVF49" s="704"/>
      <c r="BVG49" s="704"/>
      <c r="BVH49" s="704"/>
      <c r="BVI49" s="704"/>
      <c r="BVJ49" s="704"/>
      <c r="BVK49" s="704"/>
      <c r="BVL49" s="704"/>
      <c r="BVM49" s="704"/>
      <c r="BVN49" s="704"/>
      <c r="BVO49" s="704"/>
      <c r="BVP49" s="704"/>
      <c r="BVQ49" s="704"/>
      <c r="BVR49" s="704"/>
      <c r="BVS49" s="704"/>
      <c r="BVT49" s="704"/>
      <c r="BVU49" s="704"/>
      <c r="BVV49" s="704"/>
      <c r="BVW49" s="704"/>
      <c r="BVX49" s="704"/>
      <c r="BVY49" s="704"/>
      <c r="BVZ49" s="704"/>
      <c r="BWA49" s="704"/>
      <c r="BWB49" s="704"/>
      <c r="BWC49" s="704"/>
      <c r="BWD49" s="704"/>
      <c r="BWE49" s="704"/>
      <c r="BWF49" s="704"/>
      <c r="BWG49" s="704"/>
      <c r="BWH49" s="704"/>
      <c r="BWI49" s="704"/>
      <c r="BWJ49" s="704"/>
      <c r="BWK49" s="704"/>
      <c r="BWL49" s="704"/>
      <c r="BWM49" s="704"/>
      <c r="BWN49" s="704"/>
      <c r="BWO49" s="704"/>
      <c r="BWP49" s="704"/>
      <c r="BWQ49" s="704"/>
      <c r="BWR49" s="704"/>
      <c r="BWS49" s="704"/>
      <c r="BWT49" s="704"/>
      <c r="BWU49" s="704"/>
      <c r="BWV49" s="704"/>
      <c r="BWW49" s="704"/>
      <c r="BWX49" s="704"/>
      <c r="BWY49" s="704"/>
      <c r="BWZ49" s="704"/>
      <c r="BXA49" s="704"/>
      <c r="BXB49" s="704"/>
      <c r="BXC49" s="704"/>
      <c r="BXD49" s="704"/>
      <c r="BXE49" s="704"/>
      <c r="BXF49" s="704"/>
      <c r="BXG49" s="704"/>
      <c r="BXH49" s="704"/>
      <c r="BXI49" s="704"/>
      <c r="BXJ49" s="704"/>
      <c r="BXK49" s="704"/>
      <c r="BXL49" s="704"/>
      <c r="BXM49" s="704"/>
      <c r="BXN49" s="704"/>
      <c r="BXO49" s="704"/>
      <c r="BXP49" s="704"/>
      <c r="BXQ49" s="704"/>
      <c r="BXR49" s="704"/>
      <c r="BXS49" s="704"/>
      <c r="BXT49" s="704"/>
      <c r="BXU49" s="704"/>
      <c r="BXV49" s="704"/>
      <c r="BXW49" s="704"/>
      <c r="BXX49" s="704"/>
      <c r="BXY49" s="704"/>
      <c r="BXZ49" s="704"/>
      <c r="BYA49" s="704"/>
      <c r="BYB49" s="704"/>
      <c r="BYC49" s="704"/>
      <c r="BYD49" s="704"/>
      <c r="BYE49" s="704"/>
      <c r="BYF49" s="704"/>
      <c r="BYG49" s="704"/>
      <c r="BYH49" s="704"/>
      <c r="BYI49" s="704"/>
      <c r="BYJ49" s="704"/>
      <c r="BYK49" s="704"/>
      <c r="BYL49" s="704"/>
      <c r="BYM49" s="704"/>
      <c r="BYN49" s="704"/>
      <c r="BYO49" s="704"/>
      <c r="BYP49" s="704"/>
      <c r="BYQ49" s="704"/>
      <c r="BYR49" s="704"/>
      <c r="BYS49" s="704"/>
      <c r="BYT49" s="704"/>
      <c r="BYU49" s="704"/>
      <c r="BYV49" s="704"/>
      <c r="BYW49" s="704"/>
      <c r="BYX49" s="704"/>
      <c r="BYY49" s="704"/>
      <c r="BYZ49" s="704"/>
      <c r="BZA49" s="704"/>
      <c r="BZB49" s="704"/>
      <c r="BZC49" s="704"/>
      <c r="BZD49" s="704"/>
      <c r="BZE49" s="704"/>
      <c r="BZF49" s="704"/>
      <c r="BZG49" s="704"/>
      <c r="BZH49" s="704"/>
      <c r="BZI49" s="704"/>
      <c r="BZJ49" s="704"/>
      <c r="BZK49" s="704"/>
      <c r="BZL49" s="704"/>
      <c r="BZM49" s="704"/>
      <c r="BZN49" s="704"/>
      <c r="BZO49" s="704"/>
      <c r="BZP49" s="704"/>
      <c r="BZQ49" s="704"/>
      <c r="BZR49" s="704"/>
      <c r="BZS49" s="704"/>
      <c r="BZT49" s="704"/>
      <c r="BZU49" s="704"/>
      <c r="BZV49" s="704"/>
      <c r="BZW49" s="704"/>
      <c r="BZX49" s="704"/>
      <c r="BZY49" s="704"/>
      <c r="BZZ49" s="704"/>
      <c r="CAA49" s="704"/>
      <c r="CAB49" s="704"/>
      <c r="CAC49" s="704"/>
      <c r="CAD49" s="704"/>
      <c r="CAE49" s="704"/>
      <c r="CAF49" s="704"/>
      <c r="CAG49" s="704"/>
      <c r="CAH49" s="704"/>
      <c r="CAI49" s="704"/>
      <c r="CAJ49" s="704"/>
      <c r="CAK49" s="704"/>
      <c r="CAL49" s="704"/>
      <c r="CAM49" s="704"/>
      <c r="CAN49" s="704"/>
      <c r="CAO49" s="704"/>
      <c r="CAP49" s="704"/>
      <c r="CAQ49" s="704"/>
      <c r="CAR49" s="704"/>
      <c r="CAS49" s="704"/>
      <c r="CAT49" s="704"/>
      <c r="CAU49" s="704"/>
      <c r="CAV49" s="704"/>
      <c r="CAW49" s="704"/>
      <c r="CAX49" s="704"/>
      <c r="CAY49" s="704"/>
      <c r="CAZ49" s="704"/>
      <c r="CBA49" s="704"/>
      <c r="CBB49" s="704"/>
      <c r="CBC49" s="704"/>
      <c r="CBD49" s="704"/>
      <c r="CBE49" s="704"/>
      <c r="CBF49" s="704"/>
      <c r="CBG49" s="704"/>
      <c r="CBH49" s="704"/>
      <c r="CBI49" s="704"/>
      <c r="CBJ49" s="704"/>
      <c r="CBK49" s="704"/>
      <c r="CBL49" s="704"/>
      <c r="CBM49" s="704"/>
      <c r="CBN49" s="704"/>
      <c r="CBO49" s="704"/>
      <c r="CBP49" s="704"/>
      <c r="CBQ49" s="704"/>
      <c r="CBR49" s="704"/>
      <c r="CBS49" s="704"/>
      <c r="CBT49" s="704"/>
      <c r="CBU49" s="704"/>
      <c r="CBV49" s="704"/>
      <c r="CBW49" s="704"/>
      <c r="CBX49" s="704"/>
      <c r="CBY49" s="704"/>
      <c r="CBZ49" s="704"/>
      <c r="CCA49" s="704"/>
      <c r="CCB49" s="704"/>
      <c r="CCC49" s="704"/>
      <c r="CCD49" s="704"/>
      <c r="CCE49" s="704"/>
      <c r="CCF49" s="704"/>
      <c r="CCG49" s="704"/>
      <c r="CCH49" s="704"/>
      <c r="CCI49" s="704"/>
      <c r="CCJ49" s="704"/>
      <c r="CCK49" s="704"/>
      <c r="CCL49" s="704"/>
      <c r="CCM49" s="704"/>
      <c r="CCN49" s="704"/>
      <c r="CCO49" s="704"/>
      <c r="CCP49" s="704"/>
      <c r="CCQ49" s="704"/>
      <c r="CCR49" s="704"/>
      <c r="CCS49" s="704"/>
      <c r="CCT49" s="704"/>
      <c r="CCU49" s="704"/>
      <c r="CCV49" s="704"/>
      <c r="CCW49" s="704"/>
      <c r="CCX49" s="704"/>
      <c r="CCY49" s="704"/>
      <c r="CCZ49" s="704"/>
      <c r="CDA49" s="704"/>
      <c r="CDB49" s="704"/>
      <c r="CDC49" s="704"/>
      <c r="CDD49" s="704"/>
      <c r="CDE49" s="704"/>
      <c r="CDF49" s="704"/>
      <c r="CDG49" s="704"/>
      <c r="CDH49" s="704"/>
      <c r="CDI49" s="704"/>
      <c r="CDJ49" s="704"/>
      <c r="CDK49" s="704"/>
      <c r="CDL49" s="704"/>
      <c r="CDM49" s="704"/>
      <c r="CDN49" s="704"/>
      <c r="CDO49" s="704"/>
      <c r="CDP49" s="704"/>
      <c r="CDQ49" s="704"/>
      <c r="CDR49" s="704"/>
      <c r="CDS49" s="704"/>
      <c r="CDT49" s="704"/>
      <c r="CDU49" s="704"/>
      <c r="CDV49" s="704"/>
      <c r="CDW49" s="704"/>
      <c r="CDX49" s="704"/>
      <c r="CDY49" s="704"/>
      <c r="CDZ49" s="704"/>
      <c r="CEA49" s="704"/>
      <c r="CEB49" s="704"/>
      <c r="CEC49" s="704"/>
      <c r="CED49" s="704"/>
      <c r="CEE49" s="704"/>
      <c r="CEF49" s="704"/>
      <c r="CEG49" s="704"/>
      <c r="CEH49" s="704"/>
      <c r="CEI49" s="704"/>
      <c r="CEJ49" s="704"/>
      <c r="CEK49" s="704"/>
      <c r="CEL49" s="704"/>
      <c r="CEM49" s="704"/>
      <c r="CEN49" s="704"/>
      <c r="CEO49" s="704"/>
      <c r="CEP49" s="704"/>
      <c r="CEQ49" s="704"/>
      <c r="CER49" s="704"/>
      <c r="CES49" s="704"/>
      <c r="CET49" s="704"/>
      <c r="CEU49" s="704"/>
      <c r="CEV49" s="704"/>
      <c r="CEW49" s="704"/>
      <c r="CEX49" s="704"/>
      <c r="CEY49" s="704"/>
      <c r="CEZ49" s="704"/>
      <c r="CFA49" s="704"/>
      <c r="CFB49" s="704"/>
      <c r="CFC49" s="704"/>
      <c r="CFD49" s="704"/>
      <c r="CFE49" s="704"/>
      <c r="CFF49" s="704"/>
      <c r="CFG49" s="704"/>
      <c r="CFH49" s="704"/>
      <c r="CFI49" s="704"/>
      <c r="CFJ49" s="704"/>
      <c r="CFK49" s="704"/>
      <c r="CFL49" s="704"/>
      <c r="CFM49" s="704"/>
      <c r="CFN49" s="704"/>
      <c r="CFO49" s="704"/>
      <c r="CFP49" s="704"/>
      <c r="CFQ49" s="704"/>
      <c r="CFR49" s="704"/>
      <c r="CFS49" s="704"/>
      <c r="CFT49" s="704"/>
      <c r="CFU49" s="704"/>
      <c r="CFV49" s="704"/>
      <c r="CFW49" s="704"/>
      <c r="CFX49" s="704"/>
      <c r="CFY49" s="704"/>
      <c r="CFZ49" s="704"/>
      <c r="CGA49" s="704"/>
      <c r="CGB49" s="704"/>
      <c r="CGC49" s="704"/>
      <c r="CGD49" s="704"/>
      <c r="CGE49" s="704"/>
      <c r="CGF49" s="704"/>
      <c r="CGG49" s="704"/>
      <c r="CGH49" s="704"/>
      <c r="CGI49" s="704"/>
      <c r="CGJ49" s="704"/>
      <c r="CGK49" s="704"/>
      <c r="CGL49" s="704"/>
      <c r="CGM49" s="704"/>
      <c r="CGN49" s="704"/>
      <c r="CGO49" s="704"/>
      <c r="CGP49" s="704"/>
      <c r="CGQ49" s="704"/>
      <c r="CGR49" s="704"/>
      <c r="CGS49" s="704"/>
      <c r="CGT49" s="704"/>
      <c r="CGU49" s="704"/>
      <c r="CGV49" s="704"/>
      <c r="CGW49" s="704"/>
      <c r="CGX49" s="704"/>
      <c r="CGY49" s="704"/>
      <c r="CGZ49" s="704"/>
      <c r="CHA49" s="704"/>
      <c r="CHB49" s="704"/>
      <c r="CHC49" s="704"/>
      <c r="CHD49" s="704"/>
      <c r="CHE49" s="704"/>
      <c r="CHF49" s="704"/>
      <c r="CHG49" s="704"/>
      <c r="CHH49" s="704"/>
      <c r="CHI49" s="704"/>
      <c r="CHJ49" s="704"/>
      <c r="CHK49" s="704"/>
      <c r="CHL49" s="704"/>
      <c r="CHM49" s="704"/>
      <c r="CHN49" s="704"/>
      <c r="CHO49" s="704"/>
      <c r="CHP49" s="704"/>
      <c r="CHQ49" s="704"/>
      <c r="CHR49" s="704"/>
      <c r="CHS49" s="704"/>
      <c r="CHT49" s="704"/>
      <c r="CHU49" s="704"/>
      <c r="CHV49" s="704"/>
      <c r="CHW49" s="704"/>
      <c r="CHX49" s="704"/>
      <c r="CHY49" s="704"/>
      <c r="CHZ49" s="704"/>
      <c r="CIA49" s="704"/>
      <c r="CIB49" s="704"/>
      <c r="CIC49" s="704"/>
      <c r="CID49" s="704"/>
      <c r="CIE49" s="704"/>
      <c r="CIF49" s="704"/>
      <c r="CIG49" s="704"/>
      <c r="CIH49" s="704"/>
      <c r="CII49" s="704"/>
      <c r="CIJ49" s="704"/>
      <c r="CIK49" s="704"/>
      <c r="CIL49" s="704"/>
      <c r="CIM49" s="704"/>
      <c r="CIN49" s="704"/>
      <c r="CIO49" s="704"/>
      <c r="CIP49" s="704"/>
      <c r="CIQ49" s="704"/>
      <c r="CIR49" s="704"/>
      <c r="CIS49" s="704"/>
      <c r="CIT49" s="704"/>
      <c r="CIU49" s="704"/>
      <c r="CIV49" s="704"/>
      <c r="CIW49" s="704"/>
      <c r="CIX49" s="704"/>
      <c r="CIY49" s="704"/>
      <c r="CIZ49" s="704"/>
      <c r="CJA49" s="704"/>
      <c r="CJB49" s="704"/>
      <c r="CJC49" s="704"/>
      <c r="CJD49" s="704"/>
      <c r="CJE49" s="704"/>
      <c r="CJF49" s="704"/>
      <c r="CJG49" s="704"/>
      <c r="CJH49" s="704"/>
      <c r="CJI49" s="704"/>
      <c r="CJJ49" s="704"/>
      <c r="CJK49" s="704"/>
      <c r="CJL49" s="704"/>
      <c r="CJM49" s="704"/>
      <c r="CJN49" s="704"/>
      <c r="CJO49" s="704"/>
      <c r="CJP49" s="704"/>
      <c r="CJQ49" s="704"/>
      <c r="CJR49" s="704"/>
      <c r="CJS49" s="704"/>
      <c r="CJT49" s="704"/>
      <c r="CJU49" s="704"/>
      <c r="CJV49" s="704"/>
      <c r="CJW49" s="704"/>
      <c r="CJX49" s="704"/>
      <c r="CJY49" s="704"/>
      <c r="CJZ49" s="704"/>
      <c r="CKA49" s="704"/>
      <c r="CKB49" s="704"/>
      <c r="CKC49" s="704"/>
      <c r="CKD49" s="704"/>
      <c r="CKE49" s="704"/>
      <c r="CKF49" s="704"/>
      <c r="CKG49" s="704"/>
      <c r="CKH49" s="704"/>
      <c r="CKI49" s="704"/>
      <c r="CKJ49" s="704"/>
      <c r="CKK49" s="704"/>
      <c r="CKL49" s="704"/>
      <c r="CKM49" s="704"/>
      <c r="CKN49" s="704"/>
      <c r="CKO49" s="704"/>
      <c r="CKP49" s="704"/>
      <c r="CKQ49" s="704"/>
      <c r="CKR49" s="704"/>
      <c r="CKS49" s="704"/>
      <c r="CKT49" s="704"/>
      <c r="CKU49" s="704"/>
      <c r="CKV49" s="704"/>
      <c r="CKW49" s="704"/>
      <c r="CKX49" s="704"/>
      <c r="CKY49" s="704"/>
      <c r="CKZ49" s="704"/>
      <c r="CLA49" s="704"/>
      <c r="CLB49" s="704"/>
      <c r="CLC49" s="704"/>
      <c r="CLD49" s="704"/>
      <c r="CLE49" s="704"/>
      <c r="CLF49" s="704"/>
      <c r="CLG49" s="704"/>
      <c r="CLH49" s="704"/>
      <c r="CLI49" s="704"/>
      <c r="CLJ49" s="704"/>
      <c r="CLK49" s="704"/>
      <c r="CLL49" s="704"/>
      <c r="CLM49" s="704"/>
      <c r="CLN49" s="704"/>
      <c r="CLO49" s="704"/>
      <c r="CLP49" s="704"/>
      <c r="CLQ49" s="704"/>
      <c r="CLR49" s="704"/>
      <c r="CLS49" s="704"/>
      <c r="CLT49" s="704"/>
      <c r="CLU49" s="704"/>
      <c r="CLV49" s="704"/>
      <c r="CLW49" s="704"/>
      <c r="CLX49" s="704"/>
      <c r="CLY49" s="704"/>
      <c r="CLZ49" s="704"/>
      <c r="CMA49" s="704"/>
      <c r="CMB49" s="704"/>
      <c r="CMC49" s="704"/>
      <c r="CMD49" s="704"/>
      <c r="CME49" s="704"/>
      <c r="CMF49" s="704"/>
      <c r="CMG49" s="704"/>
      <c r="CMH49" s="704"/>
      <c r="CMI49" s="704"/>
      <c r="CMJ49" s="704"/>
      <c r="CMK49" s="704"/>
      <c r="CML49" s="704"/>
      <c r="CMM49" s="704"/>
      <c r="CMN49" s="704"/>
      <c r="CMO49" s="704"/>
      <c r="CMP49" s="704"/>
      <c r="CMQ49" s="704"/>
      <c r="CMR49" s="704"/>
      <c r="CMS49" s="704"/>
      <c r="CMT49" s="704"/>
      <c r="CMU49" s="704"/>
      <c r="CMV49" s="704"/>
      <c r="CMW49" s="704"/>
      <c r="CMX49" s="704"/>
      <c r="CMY49" s="704"/>
      <c r="CMZ49" s="704"/>
      <c r="CNA49" s="704"/>
      <c r="CNB49" s="704"/>
      <c r="CNC49" s="704"/>
      <c r="CND49" s="704"/>
      <c r="CNE49" s="704"/>
      <c r="CNF49" s="704"/>
      <c r="CNG49" s="704"/>
      <c r="CNH49" s="704"/>
      <c r="CNI49" s="704"/>
      <c r="CNJ49" s="704"/>
      <c r="CNK49" s="704"/>
      <c r="CNL49" s="704"/>
      <c r="CNM49" s="704"/>
      <c r="CNN49" s="704"/>
      <c r="CNO49" s="704"/>
      <c r="CNP49" s="704"/>
      <c r="CNQ49" s="704"/>
      <c r="CNR49" s="704"/>
      <c r="CNS49" s="704"/>
      <c r="CNT49" s="704"/>
      <c r="CNU49" s="704"/>
      <c r="CNV49" s="704"/>
      <c r="CNW49" s="704"/>
      <c r="CNX49" s="704"/>
      <c r="CNY49" s="704"/>
      <c r="CNZ49" s="704"/>
      <c r="COA49" s="704"/>
      <c r="COB49" s="704"/>
      <c r="COC49" s="704"/>
      <c r="COD49" s="704"/>
      <c r="COE49" s="704"/>
      <c r="COF49" s="704"/>
      <c r="COG49" s="704"/>
      <c r="COH49" s="704"/>
      <c r="COI49" s="704"/>
      <c r="COJ49" s="704"/>
      <c r="COK49" s="704"/>
      <c r="COL49" s="704"/>
      <c r="COM49" s="704"/>
      <c r="CON49" s="704"/>
      <c r="COO49" s="704"/>
      <c r="COP49" s="704"/>
      <c r="COQ49" s="704"/>
      <c r="COR49" s="704"/>
      <c r="COS49" s="704"/>
      <c r="COT49" s="704"/>
      <c r="COU49" s="704"/>
      <c r="COV49" s="704"/>
      <c r="COW49" s="704"/>
      <c r="COX49" s="704"/>
      <c r="COY49" s="704"/>
      <c r="COZ49" s="704"/>
      <c r="CPA49" s="704"/>
      <c r="CPB49" s="704"/>
      <c r="CPC49" s="704"/>
      <c r="CPD49" s="704"/>
      <c r="CPE49" s="704"/>
      <c r="CPF49" s="704"/>
      <c r="CPG49" s="704"/>
      <c r="CPH49" s="704"/>
      <c r="CPI49" s="704"/>
      <c r="CPJ49" s="704"/>
      <c r="CPK49" s="704"/>
      <c r="CPL49" s="704"/>
      <c r="CPM49" s="704"/>
      <c r="CPN49" s="704"/>
      <c r="CPO49" s="704"/>
      <c r="CPP49" s="704"/>
      <c r="CPQ49" s="704"/>
      <c r="CPR49" s="704"/>
      <c r="CPS49" s="704"/>
      <c r="CPT49" s="704"/>
      <c r="CPU49" s="704"/>
      <c r="CPV49" s="704"/>
      <c r="CPW49" s="704"/>
      <c r="CPX49" s="704"/>
      <c r="CPY49" s="704"/>
      <c r="CPZ49" s="704"/>
      <c r="CQA49" s="704"/>
      <c r="CQB49" s="704"/>
      <c r="CQC49" s="704"/>
      <c r="CQD49" s="704"/>
      <c r="CQE49" s="704"/>
      <c r="CQF49" s="704"/>
      <c r="CQG49" s="704"/>
      <c r="CQH49" s="704"/>
      <c r="CQI49" s="704"/>
      <c r="CQJ49" s="704"/>
      <c r="CQK49" s="704"/>
      <c r="CQL49" s="704"/>
      <c r="CQM49" s="704"/>
      <c r="CQN49" s="704"/>
      <c r="CQO49" s="704"/>
      <c r="CQP49" s="704"/>
      <c r="CQQ49" s="704"/>
      <c r="CQR49" s="704"/>
      <c r="CQS49" s="704"/>
      <c r="CQT49" s="704"/>
      <c r="CQU49" s="704"/>
      <c r="CQV49" s="704"/>
      <c r="CQW49" s="704"/>
      <c r="CQX49" s="704"/>
      <c r="CQY49" s="704"/>
      <c r="CQZ49" s="704"/>
      <c r="CRA49" s="704"/>
      <c r="CRB49" s="704"/>
      <c r="CRC49" s="704"/>
      <c r="CRD49" s="704"/>
      <c r="CRE49" s="704"/>
      <c r="CRF49" s="704"/>
      <c r="CRG49" s="704"/>
      <c r="CRH49" s="704"/>
      <c r="CRI49" s="704"/>
      <c r="CRJ49" s="704"/>
      <c r="CRK49" s="704"/>
      <c r="CRL49" s="704"/>
      <c r="CRM49" s="704"/>
      <c r="CRN49" s="704"/>
      <c r="CRO49" s="704"/>
      <c r="CRP49" s="704"/>
      <c r="CRQ49" s="704"/>
      <c r="CRR49" s="704"/>
      <c r="CRS49" s="704"/>
      <c r="CRT49" s="704"/>
      <c r="CRU49" s="704"/>
      <c r="CRV49" s="704"/>
      <c r="CRW49" s="704"/>
      <c r="CRX49" s="704"/>
      <c r="CRY49" s="704"/>
      <c r="CRZ49" s="704"/>
      <c r="CSA49" s="704"/>
      <c r="CSB49" s="704"/>
      <c r="CSC49" s="704"/>
      <c r="CSD49" s="704"/>
      <c r="CSE49" s="704"/>
      <c r="CSF49" s="704"/>
      <c r="CSG49" s="704"/>
      <c r="CSH49" s="704"/>
      <c r="CSI49" s="704"/>
      <c r="CSJ49" s="704"/>
      <c r="CSK49" s="704"/>
      <c r="CSL49" s="704"/>
      <c r="CSM49" s="704"/>
      <c r="CSN49" s="704"/>
      <c r="CSO49" s="704"/>
      <c r="CSP49" s="704"/>
      <c r="CSQ49" s="704"/>
      <c r="CSR49" s="704"/>
      <c r="CSS49" s="704"/>
      <c r="CST49" s="704"/>
      <c r="CSU49" s="704"/>
      <c r="CSV49" s="704"/>
      <c r="CSW49" s="704"/>
      <c r="CSX49" s="704"/>
      <c r="CSY49" s="704"/>
      <c r="CSZ49" s="704"/>
      <c r="CTA49" s="704"/>
      <c r="CTB49" s="704"/>
      <c r="CTC49" s="704"/>
      <c r="CTD49" s="704"/>
      <c r="CTE49" s="704"/>
      <c r="CTF49" s="704"/>
      <c r="CTG49" s="704"/>
      <c r="CTH49" s="704"/>
      <c r="CTI49" s="704"/>
      <c r="CTJ49" s="704"/>
      <c r="CTK49" s="704"/>
      <c r="CTL49" s="704"/>
      <c r="CTM49" s="704"/>
      <c r="CTN49" s="704"/>
      <c r="CTO49" s="704"/>
      <c r="CTP49" s="704"/>
      <c r="CTQ49" s="704"/>
      <c r="CTR49" s="704"/>
      <c r="CTS49" s="704"/>
      <c r="CTT49" s="704"/>
      <c r="CTU49" s="704"/>
      <c r="CTV49" s="704"/>
      <c r="CTW49" s="704"/>
      <c r="CTX49" s="704"/>
      <c r="CTY49" s="704"/>
      <c r="CTZ49" s="704"/>
      <c r="CUA49" s="704"/>
      <c r="CUB49" s="704"/>
      <c r="CUC49" s="704"/>
      <c r="CUD49" s="704"/>
      <c r="CUE49" s="704"/>
      <c r="CUF49" s="704"/>
      <c r="CUG49" s="704"/>
      <c r="CUH49" s="704"/>
      <c r="CUI49" s="704"/>
      <c r="CUJ49" s="704"/>
      <c r="CUK49" s="704"/>
      <c r="CUL49" s="704"/>
      <c r="CUM49" s="704"/>
      <c r="CUN49" s="704"/>
      <c r="CUO49" s="704"/>
      <c r="CUP49" s="704"/>
      <c r="CUQ49" s="704"/>
      <c r="CUR49" s="704"/>
      <c r="CUS49" s="704"/>
      <c r="CUT49" s="704"/>
      <c r="CUU49" s="704"/>
      <c r="CUV49" s="704"/>
      <c r="CUW49" s="704"/>
      <c r="CUX49" s="704"/>
      <c r="CUY49" s="704"/>
      <c r="CUZ49" s="704"/>
      <c r="CVA49" s="704"/>
      <c r="CVB49" s="704"/>
      <c r="CVC49" s="704"/>
      <c r="CVD49" s="704"/>
      <c r="CVE49" s="704"/>
      <c r="CVF49" s="704"/>
      <c r="CVG49" s="704"/>
      <c r="CVH49" s="704"/>
      <c r="CVI49" s="704"/>
      <c r="CVJ49" s="704"/>
      <c r="CVK49" s="704"/>
      <c r="CVL49" s="704"/>
      <c r="CVM49" s="704"/>
      <c r="CVN49" s="704"/>
      <c r="CVO49" s="704"/>
      <c r="CVP49" s="704"/>
      <c r="CVQ49" s="704"/>
      <c r="CVR49" s="704"/>
      <c r="CVS49" s="704"/>
      <c r="CVT49" s="704"/>
      <c r="CVU49" s="704"/>
      <c r="CVV49" s="704"/>
      <c r="CVW49" s="704"/>
      <c r="CVX49" s="704"/>
      <c r="CVY49" s="704"/>
      <c r="CVZ49" s="704"/>
      <c r="CWA49" s="704"/>
      <c r="CWB49" s="704"/>
      <c r="CWC49" s="704"/>
      <c r="CWD49" s="704"/>
      <c r="CWE49" s="704"/>
      <c r="CWF49" s="704"/>
      <c r="CWG49" s="704"/>
      <c r="CWH49" s="704"/>
      <c r="CWI49" s="704"/>
      <c r="CWJ49" s="704"/>
      <c r="CWK49" s="704"/>
      <c r="CWL49" s="704"/>
      <c r="CWM49" s="704"/>
      <c r="CWN49" s="704"/>
      <c r="CWO49" s="704"/>
      <c r="CWP49" s="704"/>
      <c r="CWQ49" s="704"/>
      <c r="CWR49" s="704"/>
      <c r="CWS49" s="704"/>
      <c r="CWT49" s="704"/>
      <c r="CWU49" s="704"/>
      <c r="CWV49" s="704"/>
      <c r="CWW49" s="704"/>
      <c r="CWX49" s="704"/>
      <c r="CWY49" s="704"/>
      <c r="CWZ49" s="704"/>
      <c r="CXA49" s="704"/>
      <c r="CXB49" s="704"/>
      <c r="CXC49" s="704"/>
      <c r="CXD49" s="704"/>
      <c r="CXE49" s="704"/>
      <c r="CXF49" s="704"/>
      <c r="CXG49" s="704"/>
      <c r="CXH49" s="704"/>
      <c r="CXI49" s="704"/>
      <c r="CXJ49" s="704"/>
      <c r="CXK49" s="704"/>
      <c r="CXL49" s="704"/>
      <c r="CXM49" s="704"/>
      <c r="CXN49" s="704"/>
      <c r="CXO49" s="704"/>
      <c r="CXP49" s="704"/>
      <c r="CXQ49" s="704"/>
      <c r="CXR49" s="704"/>
      <c r="CXS49" s="704"/>
      <c r="CXT49" s="704"/>
      <c r="CXU49" s="704"/>
      <c r="CXV49" s="704"/>
      <c r="CXW49" s="704"/>
      <c r="CXX49" s="704"/>
      <c r="CXY49" s="704"/>
      <c r="CXZ49" s="704"/>
      <c r="CYA49" s="704"/>
      <c r="CYB49" s="704"/>
      <c r="CYC49" s="704"/>
      <c r="CYD49" s="704"/>
      <c r="CYE49" s="704"/>
      <c r="CYF49" s="704"/>
      <c r="CYG49" s="704"/>
      <c r="CYH49" s="704"/>
      <c r="CYI49" s="704"/>
      <c r="CYJ49" s="704"/>
      <c r="CYK49" s="704"/>
      <c r="CYL49" s="704"/>
      <c r="CYM49" s="704"/>
      <c r="CYN49" s="704"/>
      <c r="CYO49" s="704"/>
      <c r="CYP49" s="704"/>
      <c r="CYQ49" s="704"/>
      <c r="CYR49" s="704"/>
      <c r="CYS49" s="704"/>
      <c r="CYT49" s="704"/>
      <c r="CYU49" s="704"/>
      <c r="CYV49" s="704"/>
      <c r="CYW49" s="704"/>
      <c r="CYX49" s="704"/>
      <c r="CYY49" s="704"/>
      <c r="CYZ49" s="704"/>
      <c r="CZA49" s="704"/>
      <c r="CZB49" s="704"/>
      <c r="CZC49" s="704"/>
      <c r="CZD49" s="704"/>
      <c r="CZE49" s="704"/>
      <c r="CZF49" s="704"/>
      <c r="CZG49" s="704"/>
      <c r="CZH49" s="704"/>
      <c r="CZI49" s="704"/>
      <c r="CZJ49" s="704"/>
      <c r="CZK49" s="704"/>
      <c r="CZL49" s="704"/>
      <c r="CZM49" s="704"/>
      <c r="CZN49" s="704"/>
      <c r="CZO49" s="704"/>
      <c r="CZP49" s="704"/>
      <c r="CZQ49" s="704"/>
      <c r="CZR49" s="704"/>
      <c r="CZS49" s="704"/>
      <c r="CZT49" s="704"/>
      <c r="CZU49" s="704"/>
      <c r="CZV49" s="704"/>
      <c r="CZW49" s="704"/>
      <c r="CZX49" s="704"/>
      <c r="CZY49" s="704"/>
      <c r="CZZ49" s="704"/>
      <c r="DAA49" s="704"/>
      <c r="DAB49" s="704"/>
      <c r="DAC49" s="704"/>
      <c r="DAD49" s="704"/>
      <c r="DAE49" s="704"/>
      <c r="DAF49" s="704"/>
      <c r="DAG49" s="704"/>
      <c r="DAH49" s="704"/>
      <c r="DAI49" s="704"/>
      <c r="DAJ49" s="704"/>
      <c r="DAK49" s="704"/>
      <c r="DAL49" s="704"/>
      <c r="DAM49" s="704"/>
      <c r="DAN49" s="704"/>
      <c r="DAO49" s="704"/>
      <c r="DAP49" s="704"/>
      <c r="DAQ49" s="704"/>
      <c r="DAR49" s="704"/>
      <c r="DAS49" s="704"/>
      <c r="DAT49" s="704"/>
      <c r="DAU49" s="704"/>
      <c r="DAV49" s="704"/>
      <c r="DAW49" s="704"/>
      <c r="DAX49" s="704"/>
      <c r="DAY49" s="704"/>
      <c r="DAZ49" s="704"/>
      <c r="DBA49" s="704"/>
      <c r="DBB49" s="704"/>
      <c r="DBC49" s="704"/>
      <c r="DBD49" s="704"/>
      <c r="DBE49" s="704"/>
      <c r="DBF49" s="704"/>
      <c r="DBG49" s="704"/>
      <c r="DBH49" s="704"/>
      <c r="DBI49" s="704"/>
      <c r="DBJ49" s="704"/>
      <c r="DBK49" s="704"/>
      <c r="DBL49" s="704"/>
      <c r="DBM49" s="704"/>
      <c r="DBN49" s="704"/>
      <c r="DBO49" s="704"/>
      <c r="DBP49" s="704"/>
      <c r="DBQ49" s="704"/>
      <c r="DBR49" s="704"/>
      <c r="DBS49" s="704"/>
      <c r="DBT49" s="704"/>
      <c r="DBU49" s="704"/>
      <c r="DBV49" s="704"/>
      <c r="DBW49" s="704"/>
      <c r="DBX49" s="704"/>
      <c r="DBY49" s="704"/>
      <c r="DBZ49" s="704"/>
      <c r="DCA49" s="704"/>
      <c r="DCB49" s="704"/>
      <c r="DCC49" s="704"/>
      <c r="DCD49" s="704"/>
      <c r="DCE49" s="704"/>
      <c r="DCF49" s="704"/>
      <c r="DCG49" s="704"/>
      <c r="DCH49" s="704"/>
      <c r="DCI49" s="704"/>
      <c r="DCJ49" s="704"/>
      <c r="DCK49" s="704"/>
      <c r="DCL49" s="704"/>
      <c r="DCM49" s="704"/>
      <c r="DCN49" s="704"/>
      <c r="DCO49" s="704"/>
      <c r="DCP49" s="704"/>
      <c r="DCQ49" s="704"/>
      <c r="DCR49" s="704"/>
      <c r="DCS49" s="704"/>
      <c r="DCT49" s="704"/>
      <c r="DCU49" s="704"/>
      <c r="DCV49" s="704"/>
      <c r="DCW49" s="704"/>
      <c r="DCX49" s="704"/>
      <c r="DCY49" s="704"/>
      <c r="DCZ49" s="704"/>
      <c r="DDA49" s="704"/>
      <c r="DDB49" s="704"/>
      <c r="DDC49" s="704"/>
      <c r="DDD49" s="704"/>
      <c r="DDE49" s="704"/>
      <c r="DDF49" s="704"/>
      <c r="DDG49" s="704"/>
      <c r="DDH49" s="704"/>
      <c r="DDI49" s="704"/>
      <c r="DDJ49" s="704"/>
      <c r="DDK49" s="704"/>
      <c r="DDL49" s="704"/>
      <c r="DDM49" s="704"/>
      <c r="DDN49" s="704"/>
      <c r="DDO49" s="704"/>
      <c r="DDP49" s="704"/>
      <c r="DDQ49" s="704"/>
      <c r="DDR49" s="704"/>
      <c r="DDS49" s="704"/>
      <c r="DDT49" s="704"/>
      <c r="DDU49" s="704"/>
      <c r="DDV49" s="704"/>
      <c r="DDW49" s="704"/>
      <c r="DDX49" s="704"/>
      <c r="DDY49" s="704"/>
      <c r="DDZ49" s="704"/>
      <c r="DEA49" s="704"/>
      <c r="DEB49" s="704"/>
      <c r="DEC49" s="704"/>
      <c r="DED49" s="704"/>
      <c r="DEE49" s="704"/>
      <c r="DEF49" s="704"/>
      <c r="DEG49" s="704"/>
      <c r="DEH49" s="704"/>
      <c r="DEI49" s="704"/>
      <c r="DEJ49" s="704"/>
      <c r="DEK49" s="704"/>
      <c r="DEL49" s="704"/>
      <c r="DEM49" s="704"/>
      <c r="DEN49" s="704"/>
      <c r="DEO49" s="704"/>
      <c r="DEP49" s="704"/>
      <c r="DEQ49" s="704"/>
      <c r="DER49" s="704"/>
      <c r="DES49" s="704"/>
      <c r="DET49" s="704"/>
      <c r="DEU49" s="704"/>
      <c r="DEV49" s="704"/>
      <c r="DEW49" s="704"/>
      <c r="DEX49" s="704"/>
      <c r="DEY49" s="704"/>
      <c r="DEZ49" s="704"/>
      <c r="DFA49" s="704"/>
      <c r="DFB49" s="704"/>
      <c r="DFC49" s="704"/>
      <c r="DFD49" s="704"/>
      <c r="DFE49" s="704"/>
      <c r="DFF49" s="704"/>
      <c r="DFG49" s="704"/>
      <c r="DFH49" s="704"/>
      <c r="DFI49" s="704"/>
      <c r="DFJ49" s="704"/>
      <c r="DFK49" s="704"/>
      <c r="DFL49" s="704"/>
      <c r="DFM49" s="704"/>
      <c r="DFN49" s="704"/>
      <c r="DFO49" s="704"/>
      <c r="DFP49" s="704"/>
      <c r="DFQ49" s="704"/>
      <c r="DFR49" s="704"/>
      <c r="DFS49" s="704"/>
      <c r="DFT49" s="704"/>
      <c r="DFU49" s="704"/>
      <c r="DFV49" s="704"/>
      <c r="DFW49" s="704"/>
      <c r="DFX49" s="704"/>
      <c r="DFY49" s="704"/>
      <c r="DFZ49" s="704"/>
      <c r="DGA49" s="704"/>
      <c r="DGB49" s="704"/>
      <c r="DGC49" s="704"/>
      <c r="DGD49" s="704"/>
      <c r="DGE49" s="704"/>
      <c r="DGF49" s="704"/>
      <c r="DGG49" s="704"/>
      <c r="DGH49" s="704"/>
      <c r="DGI49" s="704"/>
      <c r="DGJ49" s="704"/>
      <c r="DGK49" s="704"/>
      <c r="DGL49" s="704"/>
      <c r="DGM49" s="704"/>
      <c r="DGN49" s="704"/>
      <c r="DGO49" s="704"/>
      <c r="DGP49" s="704"/>
      <c r="DGQ49" s="704"/>
      <c r="DGR49" s="704"/>
      <c r="DGS49" s="704"/>
      <c r="DGT49" s="704"/>
      <c r="DGU49" s="704"/>
      <c r="DGV49" s="704"/>
      <c r="DGW49" s="704"/>
      <c r="DGX49" s="704"/>
      <c r="DGY49" s="704"/>
      <c r="DGZ49" s="704"/>
      <c r="DHA49" s="704"/>
      <c r="DHB49" s="704"/>
      <c r="DHC49" s="704"/>
      <c r="DHD49" s="704"/>
      <c r="DHE49" s="704"/>
      <c r="DHF49" s="704"/>
      <c r="DHG49" s="704"/>
      <c r="DHH49" s="704"/>
      <c r="DHI49" s="704"/>
      <c r="DHJ49" s="704"/>
      <c r="DHK49" s="704"/>
      <c r="DHL49" s="704"/>
      <c r="DHM49" s="704"/>
      <c r="DHN49" s="704"/>
      <c r="DHO49" s="704"/>
      <c r="DHP49" s="704"/>
      <c r="DHQ49" s="704"/>
      <c r="DHR49" s="704"/>
      <c r="DHS49" s="704"/>
      <c r="DHT49" s="704"/>
      <c r="DHU49" s="704"/>
      <c r="DHV49" s="704"/>
      <c r="DHW49" s="704"/>
      <c r="DHX49" s="704"/>
      <c r="DHY49" s="704"/>
      <c r="DHZ49" s="704"/>
      <c r="DIA49" s="704"/>
      <c r="DIB49" s="704"/>
      <c r="DIC49" s="704"/>
      <c r="DID49" s="704"/>
      <c r="DIE49" s="704"/>
      <c r="DIF49" s="704"/>
      <c r="DIG49" s="704"/>
      <c r="DIH49" s="704"/>
      <c r="DII49" s="704"/>
      <c r="DIJ49" s="704"/>
      <c r="DIK49" s="704"/>
      <c r="DIL49" s="704"/>
      <c r="DIM49" s="704"/>
      <c r="DIN49" s="704"/>
      <c r="DIO49" s="704"/>
      <c r="DIP49" s="704"/>
      <c r="DIQ49" s="704"/>
      <c r="DIR49" s="704"/>
      <c r="DIS49" s="704"/>
      <c r="DIT49" s="704"/>
      <c r="DIU49" s="704"/>
      <c r="DIV49" s="704"/>
      <c r="DIW49" s="704"/>
      <c r="DIX49" s="704"/>
      <c r="DIY49" s="704"/>
      <c r="DIZ49" s="704"/>
      <c r="DJA49" s="704"/>
      <c r="DJB49" s="704"/>
      <c r="DJC49" s="704"/>
      <c r="DJD49" s="704"/>
      <c r="DJE49" s="704"/>
      <c r="DJF49" s="704"/>
      <c r="DJG49" s="704"/>
      <c r="DJH49" s="704"/>
      <c r="DJI49" s="704"/>
      <c r="DJJ49" s="704"/>
      <c r="DJK49" s="704"/>
      <c r="DJL49" s="704"/>
      <c r="DJM49" s="704"/>
      <c r="DJN49" s="704"/>
      <c r="DJO49" s="704"/>
      <c r="DJP49" s="704"/>
      <c r="DJQ49" s="704"/>
      <c r="DJR49" s="704"/>
      <c r="DJS49" s="704"/>
      <c r="DJT49" s="704"/>
      <c r="DJU49" s="704"/>
      <c r="DJV49" s="704"/>
      <c r="DJW49" s="704"/>
      <c r="DJX49" s="704"/>
      <c r="DJY49" s="704"/>
      <c r="DJZ49" s="704"/>
      <c r="DKA49" s="704"/>
      <c r="DKB49" s="704"/>
      <c r="DKC49" s="704"/>
      <c r="DKD49" s="704"/>
      <c r="DKE49" s="704"/>
      <c r="DKF49" s="704"/>
      <c r="DKG49" s="704"/>
      <c r="DKH49" s="704"/>
      <c r="DKI49" s="704"/>
      <c r="DKJ49" s="704"/>
      <c r="DKK49" s="704"/>
      <c r="DKL49" s="704"/>
      <c r="DKM49" s="704"/>
      <c r="DKN49" s="704"/>
      <c r="DKO49" s="704"/>
      <c r="DKP49" s="704"/>
      <c r="DKQ49" s="704"/>
      <c r="DKR49" s="704"/>
      <c r="DKS49" s="704"/>
      <c r="DKT49" s="704"/>
      <c r="DKU49" s="704"/>
      <c r="DKV49" s="704"/>
      <c r="DKW49" s="704"/>
      <c r="DKX49" s="704"/>
      <c r="DKY49" s="704"/>
      <c r="DKZ49" s="704"/>
      <c r="DLA49" s="704"/>
      <c r="DLB49" s="704"/>
      <c r="DLC49" s="704"/>
      <c r="DLD49" s="704"/>
      <c r="DLE49" s="704"/>
      <c r="DLF49" s="704"/>
      <c r="DLG49" s="704"/>
      <c r="DLH49" s="704"/>
      <c r="DLI49" s="704"/>
      <c r="DLJ49" s="704"/>
      <c r="DLK49" s="704"/>
      <c r="DLL49" s="704"/>
      <c r="DLM49" s="704"/>
      <c r="DLN49" s="704"/>
      <c r="DLO49" s="704"/>
      <c r="DLP49" s="704"/>
      <c r="DLQ49" s="704"/>
      <c r="DLR49" s="704"/>
      <c r="DLS49" s="704"/>
      <c r="DLT49" s="704"/>
      <c r="DLU49" s="704"/>
      <c r="DLV49" s="704"/>
      <c r="DLW49" s="704"/>
      <c r="DLX49" s="704"/>
      <c r="DLY49" s="704"/>
      <c r="DLZ49" s="704"/>
      <c r="DMA49" s="704"/>
      <c r="DMB49" s="704"/>
      <c r="DMC49" s="704"/>
      <c r="DMD49" s="704"/>
      <c r="DME49" s="704"/>
      <c r="DMF49" s="704"/>
      <c r="DMG49" s="704"/>
      <c r="DMH49" s="704"/>
      <c r="DMI49" s="704"/>
      <c r="DMJ49" s="704"/>
      <c r="DMK49" s="704"/>
      <c r="DML49" s="704"/>
      <c r="DMM49" s="704"/>
      <c r="DMN49" s="704"/>
      <c r="DMO49" s="704"/>
      <c r="DMP49" s="704"/>
      <c r="DMQ49" s="704"/>
      <c r="DMR49" s="704"/>
      <c r="DMS49" s="704"/>
      <c r="DMT49" s="704"/>
      <c r="DMU49" s="704"/>
      <c r="DMV49" s="704"/>
      <c r="DMW49" s="704"/>
      <c r="DMX49" s="704"/>
      <c r="DMY49" s="704"/>
      <c r="DMZ49" s="704"/>
      <c r="DNA49" s="704"/>
      <c r="DNB49" s="704"/>
      <c r="DNC49" s="704"/>
      <c r="DND49" s="704"/>
      <c r="DNE49" s="704"/>
      <c r="DNF49" s="704"/>
      <c r="DNG49" s="704"/>
      <c r="DNH49" s="704"/>
      <c r="DNI49" s="704"/>
      <c r="DNJ49" s="704"/>
      <c r="DNK49" s="704"/>
      <c r="DNL49" s="704"/>
      <c r="DNM49" s="704"/>
      <c r="DNN49" s="704"/>
      <c r="DNO49" s="704"/>
      <c r="DNP49" s="704"/>
      <c r="DNQ49" s="704"/>
      <c r="DNR49" s="704"/>
      <c r="DNS49" s="704"/>
      <c r="DNT49" s="704"/>
      <c r="DNU49" s="704"/>
      <c r="DNV49" s="704"/>
      <c r="DNW49" s="704"/>
      <c r="DNX49" s="704"/>
      <c r="DNY49" s="704"/>
      <c r="DNZ49" s="704"/>
      <c r="DOA49" s="704"/>
      <c r="DOB49" s="704"/>
      <c r="DOC49" s="704"/>
      <c r="DOD49" s="704"/>
      <c r="DOE49" s="704"/>
      <c r="DOF49" s="704"/>
      <c r="DOG49" s="704"/>
      <c r="DOH49" s="704"/>
      <c r="DOI49" s="704"/>
      <c r="DOJ49" s="704"/>
      <c r="DOK49" s="704"/>
      <c r="DOL49" s="704"/>
      <c r="DOM49" s="704"/>
      <c r="DON49" s="704"/>
      <c r="DOO49" s="704"/>
      <c r="DOP49" s="704"/>
      <c r="DOQ49" s="704"/>
      <c r="DOR49" s="704"/>
      <c r="DOS49" s="704"/>
      <c r="DOT49" s="704"/>
      <c r="DOU49" s="704"/>
      <c r="DOV49" s="704"/>
      <c r="DOW49" s="704"/>
      <c r="DOX49" s="704"/>
      <c r="DOY49" s="704"/>
      <c r="DOZ49" s="704"/>
      <c r="DPA49" s="704"/>
      <c r="DPB49" s="704"/>
      <c r="DPC49" s="704"/>
      <c r="DPD49" s="704"/>
      <c r="DPE49" s="704"/>
      <c r="DPF49" s="704"/>
      <c r="DPG49" s="704"/>
      <c r="DPH49" s="704"/>
      <c r="DPI49" s="704"/>
      <c r="DPJ49" s="704"/>
      <c r="DPK49" s="704"/>
      <c r="DPL49" s="704"/>
      <c r="DPM49" s="704"/>
      <c r="DPN49" s="704"/>
      <c r="DPO49" s="704"/>
      <c r="DPP49" s="704"/>
      <c r="DPQ49" s="704"/>
      <c r="DPR49" s="704"/>
      <c r="DPS49" s="704"/>
      <c r="DPT49" s="704"/>
      <c r="DPU49" s="704"/>
      <c r="DPV49" s="704"/>
      <c r="DPW49" s="704"/>
      <c r="DPX49" s="704"/>
      <c r="DPY49" s="704"/>
      <c r="DPZ49" s="704"/>
      <c r="DQA49" s="704"/>
      <c r="DQB49" s="704"/>
      <c r="DQC49" s="704"/>
      <c r="DQD49" s="704"/>
      <c r="DQE49" s="704"/>
      <c r="DQF49" s="704"/>
      <c r="DQG49" s="704"/>
      <c r="DQH49" s="704"/>
      <c r="DQI49" s="704"/>
      <c r="DQJ49" s="704"/>
      <c r="DQK49" s="704"/>
      <c r="DQL49" s="704"/>
      <c r="DQM49" s="704"/>
      <c r="DQN49" s="704"/>
      <c r="DQO49" s="704"/>
      <c r="DQP49" s="704"/>
      <c r="DQQ49" s="704"/>
      <c r="DQR49" s="704"/>
      <c r="DQS49" s="704"/>
      <c r="DQT49" s="704"/>
      <c r="DQU49" s="704"/>
      <c r="DQV49" s="704"/>
      <c r="DQW49" s="704"/>
      <c r="DQX49" s="704"/>
      <c r="DQY49" s="704"/>
      <c r="DQZ49" s="704"/>
      <c r="DRA49" s="704"/>
      <c r="DRB49" s="704"/>
      <c r="DRC49" s="704"/>
      <c r="DRD49" s="704"/>
      <c r="DRE49" s="704"/>
      <c r="DRF49" s="704"/>
      <c r="DRG49" s="704"/>
      <c r="DRH49" s="704"/>
      <c r="DRI49" s="704"/>
      <c r="DRJ49" s="704"/>
      <c r="DRK49" s="704"/>
      <c r="DRL49" s="704"/>
      <c r="DRM49" s="704"/>
      <c r="DRN49" s="704"/>
      <c r="DRO49" s="704"/>
      <c r="DRP49" s="704"/>
      <c r="DRQ49" s="704"/>
      <c r="DRR49" s="704"/>
      <c r="DRS49" s="704"/>
      <c r="DRT49" s="704"/>
      <c r="DRU49" s="704"/>
      <c r="DRV49" s="704"/>
      <c r="DRW49" s="704"/>
      <c r="DRX49" s="704"/>
      <c r="DRY49" s="704"/>
      <c r="DRZ49" s="704"/>
      <c r="DSA49" s="704"/>
      <c r="DSB49" s="704"/>
      <c r="DSC49" s="704"/>
      <c r="DSD49" s="704"/>
      <c r="DSE49" s="704"/>
      <c r="DSF49" s="704"/>
      <c r="DSG49" s="704"/>
      <c r="DSH49" s="704"/>
      <c r="DSI49" s="704"/>
      <c r="DSJ49" s="704"/>
      <c r="DSK49" s="704"/>
      <c r="DSL49" s="704"/>
      <c r="DSM49" s="704"/>
      <c r="DSN49" s="704"/>
      <c r="DSO49" s="704"/>
      <c r="DSP49" s="704"/>
      <c r="DSQ49" s="704"/>
      <c r="DSR49" s="704"/>
      <c r="DSS49" s="704"/>
      <c r="DST49" s="704"/>
      <c r="DSU49" s="704"/>
      <c r="DSV49" s="704"/>
      <c r="DSW49" s="704"/>
      <c r="DSX49" s="704"/>
      <c r="DSY49" s="704"/>
      <c r="DSZ49" s="704"/>
      <c r="DTA49" s="704"/>
      <c r="DTB49" s="704"/>
      <c r="DTC49" s="704"/>
      <c r="DTD49" s="704"/>
      <c r="DTE49" s="704"/>
      <c r="DTF49" s="704"/>
      <c r="DTG49" s="704"/>
      <c r="DTH49" s="704"/>
      <c r="DTI49" s="704"/>
      <c r="DTJ49" s="704"/>
      <c r="DTK49" s="704"/>
      <c r="DTL49" s="704"/>
      <c r="DTM49" s="704"/>
      <c r="DTN49" s="704"/>
      <c r="DTO49" s="704"/>
      <c r="DTP49" s="704"/>
      <c r="DTQ49" s="704"/>
      <c r="DTR49" s="704"/>
      <c r="DTS49" s="704"/>
      <c r="DTT49" s="704"/>
      <c r="DTU49" s="704"/>
      <c r="DTV49" s="704"/>
      <c r="DTW49" s="704"/>
      <c r="DTX49" s="704"/>
      <c r="DTY49" s="704"/>
      <c r="DTZ49" s="704"/>
      <c r="DUA49" s="704"/>
      <c r="DUB49" s="704"/>
      <c r="DUC49" s="704"/>
      <c r="DUD49" s="704"/>
      <c r="DUE49" s="704"/>
      <c r="DUF49" s="704"/>
      <c r="DUG49" s="704"/>
      <c r="DUH49" s="704"/>
      <c r="DUI49" s="704"/>
      <c r="DUJ49" s="704"/>
      <c r="DUK49" s="704"/>
      <c r="DUL49" s="704"/>
      <c r="DUM49" s="704"/>
      <c r="DUN49" s="704"/>
      <c r="DUO49" s="704"/>
      <c r="DUP49" s="704"/>
      <c r="DUQ49" s="704"/>
      <c r="DUR49" s="704"/>
      <c r="DUS49" s="704"/>
      <c r="DUT49" s="704"/>
      <c r="DUU49" s="704"/>
      <c r="DUV49" s="704"/>
      <c r="DUW49" s="704"/>
      <c r="DUX49" s="704"/>
      <c r="DUY49" s="704"/>
      <c r="DUZ49" s="704"/>
      <c r="DVA49" s="704"/>
      <c r="DVB49" s="704"/>
      <c r="DVC49" s="704"/>
      <c r="DVD49" s="704"/>
      <c r="DVE49" s="704"/>
      <c r="DVF49" s="704"/>
      <c r="DVG49" s="704"/>
      <c r="DVH49" s="704"/>
      <c r="DVI49" s="704"/>
      <c r="DVJ49" s="704"/>
      <c r="DVK49" s="704"/>
      <c r="DVL49" s="704"/>
      <c r="DVM49" s="704"/>
      <c r="DVN49" s="704"/>
      <c r="DVO49" s="704"/>
      <c r="DVP49" s="704"/>
      <c r="DVQ49" s="704"/>
      <c r="DVR49" s="704"/>
      <c r="DVS49" s="704"/>
      <c r="DVT49" s="704"/>
      <c r="DVU49" s="704"/>
      <c r="DVV49" s="704"/>
      <c r="DVW49" s="704"/>
      <c r="DVX49" s="704"/>
      <c r="DVY49" s="704"/>
      <c r="DVZ49" s="704"/>
      <c r="DWA49" s="704"/>
      <c r="DWB49" s="704"/>
      <c r="DWC49" s="704"/>
      <c r="DWD49" s="704"/>
      <c r="DWE49" s="704"/>
      <c r="DWF49" s="704"/>
      <c r="DWG49" s="704"/>
      <c r="DWH49" s="704"/>
      <c r="DWI49" s="704"/>
      <c r="DWJ49" s="704"/>
      <c r="DWK49" s="704"/>
      <c r="DWL49" s="704"/>
      <c r="DWM49" s="704"/>
      <c r="DWN49" s="704"/>
      <c r="DWO49" s="704"/>
      <c r="DWP49" s="704"/>
      <c r="DWQ49" s="704"/>
      <c r="DWR49" s="704"/>
      <c r="DWS49" s="704"/>
      <c r="DWT49" s="704"/>
      <c r="DWU49" s="704"/>
      <c r="DWV49" s="704"/>
      <c r="DWW49" s="704"/>
      <c r="DWX49" s="704"/>
      <c r="DWY49" s="704"/>
      <c r="DWZ49" s="704"/>
      <c r="DXA49" s="704"/>
      <c r="DXB49" s="704"/>
      <c r="DXC49" s="704"/>
      <c r="DXD49" s="704"/>
      <c r="DXE49" s="704"/>
      <c r="DXF49" s="704"/>
      <c r="DXG49" s="704"/>
      <c r="DXH49" s="704"/>
      <c r="DXI49" s="704"/>
      <c r="DXJ49" s="704"/>
      <c r="DXK49" s="704"/>
      <c r="DXL49" s="704"/>
      <c r="DXM49" s="704"/>
      <c r="DXN49" s="704"/>
      <c r="DXO49" s="704"/>
      <c r="DXP49" s="704"/>
      <c r="DXQ49" s="704"/>
      <c r="DXR49" s="704"/>
      <c r="DXS49" s="704"/>
      <c r="DXT49" s="704"/>
      <c r="DXU49" s="704"/>
      <c r="DXV49" s="704"/>
      <c r="DXW49" s="704"/>
      <c r="DXX49" s="704"/>
      <c r="DXY49" s="704"/>
      <c r="DXZ49" s="704"/>
      <c r="DYA49" s="704"/>
      <c r="DYB49" s="704"/>
      <c r="DYC49" s="704"/>
      <c r="DYD49" s="704"/>
      <c r="DYE49" s="704"/>
      <c r="DYF49" s="704"/>
      <c r="DYG49" s="704"/>
      <c r="DYH49" s="704"/>
      <c r="DYI49" s="704"/>
      <c r="DYJ49" s="704"/>
      <c r="DYK49" s="704"/>
      <c r="DYL49" s="704"/>
      <c r="DYM49" s="704"/>
      <c r="DYN49" s="704"/>
      <c r="DYO49" s="704"/>
      <c r="DYP49" s="704"/>
      <c r="DYQ49" s="704"/>
      <c r="DYR49" s="704"/>
      <c r="DYS49" s="704"/>
      <c r="DYT49" s="704"/>
      <c r="DYU49" s="704"/>
      <c r="DYV49" s="704"/>
      <c r="DYW49" s="704"/>
      <c r="DYX49" s="704"/>
      <c r="DYY49" s="704"/>
      <c r="DYZ49" s="704"/>
      <c r="DZA49" s="704"/>
      <c r="DZB49" s="704"/>
      <c r="DZC49" s="704"/>
      <c r="DZD49" s="704"/>
      <c r="DZE49" s="704"/>
      <c r="DZF49" s="704"/>
      <c r="DZG49" s="704"/>
      <c r="DZH49" s="704"/>
      <c r="DZI49" s="704"/>
      <c r="DZJ49" s="704"/>
      <c r="DZK49" s="704"/>
      <c r="DZL49" s="704"/>
      <c r="DZM49" s="704"/>
      <c r="DZN49" s="704"/>
      <c r="DZO49" s="704"/>
      <c r="DZP49" s="704"/>
      <c r="DZQ49" s="704"/>
      <c r="DZR49" s="704"/>
      <c r="DZS49" s="704"/>
      <c r="DZT49" s="704"/>
      <c r="DZU49" s="704"/>
      <c r="DZV49" s="704"/>
      <c r="DZW49" s="704"/>
      <c r="DZX49" s="704"/>
      <c r="DZY49" s="704"/>
      <c r="DZZ49" s="704"/>
      <c r="EAA49" s="704"/>
      <c r="EAB49" s="704"/>
      <c r="EAC49" s="704"/>
      <c r="EAD49" s="704"/>
      <c r="EAE49" s="704"/>
      <c r="EAF49" s="704"/>
      <c r="EAG49" s="704"/>
      <c r="EAH49" s="704"/>
      <c r="EAI49" s="704"/>
      <c r="EAJ49" s="704"/>
      <c r="EAK49" s="704"/>
      <c r="EAL49" s="704"/>
      <c r="EAM49" s="704"/>
      <c r="EAN49" s="704"/>
      <c r="EAO49" s="704"/>
      <c r="EAP49" s="704"/>
      <c r="EAQ49" s="704"/>
      <c r="EAR49" s="704"/>
      <c r="EAS49" s="704"/>
      <c r="EAT49" s="704"/>
      <c r="EAU49" s="704"/>
      <c r="EAV49" s="704"/>
      <c r="EAW49" s="704"/>
      <c r="EAX49" s="704"/>
      <c r="EAY49" s="704"/>
      <c r="EAZ49" s="704"/>
      <c r="EBA49" s="704"/>
      <c r="EBB49" s="704"/>
      <c r="EBC49" s="704"/>
      <c r="EBD49" s="704"/>
      <c r="EBE49" s="704"/>
      <c r="EBF49" s="704"/>
      <c r="EBG49" s="704"/>
      <c r="EBH49" s="704"/>
      <c r="EBI49" s="704"/>
      <c r="EBJ49" s="704"/>
      <c r="EBK49" s="704"/>
      <c r="EBL49" s="704"/>
      <c r="EBM49" s="704"/>
      <c r="EBN49" s="704"/>
      <c r="EBO49" s="704"/>
      <c r="EBP49" s="704"/>
      <c r="EBQ49" s="704"/>
      <c r="EBR49" s="704"/>
      <c r="EBS49" s="704"/>
      <c r="EBT49" s="704"/>
      <c r="EBU49" s="704"/>
      <c r="EBV49" s="704"/>
      <c r="EBW49" s="704"/>
      <c r="EBX49" s="704"/>
      <c r="EBY49" s="704"/>
      <c r="EBZ49" s="704"/>
      <c r="ECA49" s="704"/>
      <c r="ECB49" s="704"/>
      <c r="ECC49" s="704"/>
      <c r="ECD49" s="704"/>
      <c r="ECE49" s="704"/>
      <c r="ECF49" s="704"/>
      <c r="ECG49" s="704"/>
      <c r="ECH49" s="704"/>
      <c r="ECI49" s="704"/>
      <c r="ECJ49" s="704"/>
      <c r="ECK49" s="704"/>
      <c r="ECL49" s="704"/>
      <c r="ECM49" s="704"/>
      <c r="ECN49" s="704"/>
      <c r="ECO49" s="704"/>
      <c r="ECP49" s="704"/>
      <c r="ECQ49" s="704"/>
      <c r="ECR49" s="704"/>
      <c r="ECS49" s="704"/>
      <c r="ECT49" s="704"/>
      <c r="ECU49" s="704"/>
      <c r="ECV49" s="704"/>
      <c r="ECW49" s="704"/>
      <c r="ECX49" s="704"/>
      <c r="ECY49" s="704"/>
      <c r="ECZ49" s="704"/>
      <c r="EDA49" s="704"/>
      <c r="EDB49" s="704"/>
      <c r="EDC49" s="704"/>
      <c r="EDD49" s="704"/>
      <c r="EDE49" s="704"/>
      <c r="EDF49" s="704"/>
      <c r="EDG49" s="704"/>
      <c r="EDH49" s="704"/>
      <c r="EDI49" s="704"/>
      <c r="EDJ49" s="704"/>
      <c r="EDK49" s="704"/>
      <c r="EDL49" s="704"/>
      <c r="EDM49" s="704"/>
      <c r="EDN49" s="704"/>
      <c r="EDO49" s="704"/>
      <c r="EDP49" s="704"/>
      <c r="EDQ49" s="704"/>
      <c r="EDR49" s="704"/>
      <c r="EDS49" s="704"/>
      <c r="EDT49" s="704"/>
      <c r="EDU49" s="704"/>
      <c r="EDV49" s="704"/>
      <c r="EDW49" s="704"/>
      <c r="EDX49" s="704"/>
      <c r="EDY49" s="704"/>
      <c r="EDZ49" s="704"/>
      <c r="EEA49" s="704"/>
      <c r="EEB49" s="704"/>
      <c r="EEC49" s="704"/>
      <c r="EED49" s="704"/>
      <c r="EEE49" s="704"/>
      <c r="EEF49" s="704"/>
      <c r="EEG49" s="704"/>
      <c r="EEH49" s="704"/>
      <c r="EEI49" s="704"/>
      <c r="EEJ49" s="704"/>
      <c r="EEK49" s="704"/>
      <c r="EEL49" s="704"/>
      <c r="EEM49" s="704"/>
      <c r="EEN49" s="704"/>
      <c r="EEO49" s="704"/>
      <c r="EEP49" s="704"/>
      <c r="EEQ49" s="704"/>
      <c r="EER49" s="704"/>
      <c r="EES49" s="704"/>
      <c r="EET49" s="704"/>
      <c r="EEU49" s="704"/>
      <c r="EEV49" s="704"/>
      <c r="EEW49" s="704"/>
      <c r="EEX49" s="704"/>
      <c r="EEY49" s="704"/>
      <c r="EEZ49" s="704"/>
      <c r="EFA49" s="704"/>
      <c r="EFB49" s="704"/>
      <c r="EFC49" s="704"/>
      <c r="EFD49" s="704"/>
      <c r="EFE49" s="704"/>
      <c r="EFF49" s="704"/>
      <c r="EFG49" s="704"/>
      <c r="EFH49" s="704"/>
      <c r="EFI49" s="704"/>
      <c r="EFJ49" s="704"/>
      <c r="EFK49" s="704"/>
      <c r="EFL49" s="704"/>
      <c r="EFM49" s="704"/>
      <c r="EFN49" s="704"/>
      <c r="EFO49" s="704"/>
      <c r="EFP49" s="704"/>
      <c r="EFQ49" s="704"/>
      <c r="EFR49" s="704"/>
      <c r="EFS49" s="704"/>
      <c r="EFT49" s="704"/>
      <c r="EFU49" s="704"/>
      <c r="EFV49" s="704"/>
      <c r="EFW49" s="704"/>
      <c r="EFX49" s="704"/>
      <c r="EFY49" s="704"/>
      <c r="EFZ49" s="704"/>
      <c r="EGA49" s="704"/>
      <c r="EGB49" s="704"/>
      <c r="EGC49" s="704"/>
      <c r="EGD49" s="704"/>
      <c r="EGE49" s="704"/>
      <c r="EGF49" s="704"/>
      <c r="EGG49" s="704"/>
      <c r="EGH49" s="704"/>
      <c r="EGI49" s="704"/>
      <c r="EGJ49" s="704"/>
      <c r="EGK49" s="704"/>
      <c r="EGL49" s="704"/>
      <c r="EGM49" s="704"/>
      <c r="EGN49" s="704"/>
      <c r="EGO49" s="704"/>
      <c r="EGP49" s="704"/>
      <c r="EGQ49" s="704"/>
      <c r="EGR49" s="704"/>
      <c r="EGS49" s="704"/>
      <c r="EGT49" s="704"/>
      <c r="EGU49" s="704"/>
      <c r="EGV49" s="704"/>
      <c r="EGW49" s="704"/>
      <c r="EGX49" s="704"/>
      <c r="EGY49" s="704"/>
      <c r="EGZ49" s="704"/>
      <c r="EHA49" s="704"/>
      <c r="EHB49" s="704"/>
      <c r="EHC49" s="704"/>
      <c r="EHD49" s="704"/>
      <c r="EHE49" s="704"/>
      <c r="EHF49" s="704"/>
      <c r="EHG49" s="704"/>
      <c r="EHH49" s="704"/>
      <c r="EHI49" s="704"/>
      <c r="EHJ49" s="704"/>
      <c r="EHK49" s="704"/>
      <c r="EHL49" s="704"/>
      <c r="EHM49" s="704"/>
      <c r="EHN49" s="704"/>
      <c r="EHO49" s="704"/>
      <c r="EHP49" s="704"/>
      <c r="EHQ49" s="704"/>
      <c r="EHR49" s="704"/>
      <c r="EHS49" s="704"/>
      <c r="EHT49" s="704"/>
      <c r="EHU49" s="704"/>
      <c r="EHV49" s="704"/>
      <c r="EHW49" s="704"/>
      <c r="EHX49" s="704"/>
      <c r="EHY49" s="704"/>
      <c r="EHZ49" s="704"/>
      <c r="EIA49" s="704"/>
      <c r="EIB49" s="704"/>
      <c r="EIC49" s="704"/>
      <c r="EID49" s="704"/>
      <c r="EIE49" s="704"/>
      <c r="EIF49" s="704"/>
      <c r="EIG49" s="704"/>
      <c r="EIH49" s="704"/>
      <c r="EII49" s="704"/>
      <c r="EIJ49" s="704"/>
      <c r="EIK49" s="704"/>
      <c r="EIL49" s="704"/>
      <c r="EIM49" s="704"/>
      <c r="EIN49" s="704"/>
      <c r="EIO49" s="704"/>
      <c r="EIP49" s="704"/>
      <c r="EIQ49" s="704"/>
      <c r="EIR49" s="704"/>
      <c r="EIS49" s="704"/>
      <c r="EIT49" s="704"/>
      <c r="EIU49" s="704"/>
      <c r="EIV49" s="704"/>
      <c r="EIW49" s="704"/>
      <c r="EIX49" s="704"/>
      <c r="EIY49" s="704"/>
      <c r="EIZ49" s="704"/>
      <c r="EJA49" s="704"/>
      <c r="EJB49" s="704"/>
      <c r="EJC49" s="704"/>
      <c r="EJD49" s="704"/>
      <c r="EJE49" s="704"/>
      <c r="EJF49" s="704"/>
      <c r="EJG49" s="704"/>
      <c r="EJH49" s="704"/>
      <c r="EJI49" s="704"/>
      <c r="EJJ49" s="704"/>
      <c r="EJK49" s="704"/>
      <c r="EJL49" s="704"/>
      <c r="EJM49" s="704"/>
      <c r="EJN49" s="704"/>
      <c r="EJO49" s="704"/>
      <c r="EJP49" s="704"/>
      <c r="EJQ49" s="704"/>
      <c r="EJR49" s="704"/>
      <c r="EJS49" s="704"/>
      <c r="EJT49" s="704"/>
      <c r="EJU49" s="704"/>
      <c r="EJV49" s="704"/>
      <c r="EJW49" s="704"/>
      <c r="EJX49" s="704"/>
      <c r="EJY49" s="704"/>
      <c r="EJZ49" s="704"/>
      <c r="EKA49" s="704"/>
      <c r="EKB49" s="704"/>
      <c r="EKC49" s="704"/>
      <c r="EKD49" s="704"/>
      <c r="EKE49" s="704"/>
      <c r="EKF49" s="704"/>
      <c r="EKG49" s="704"/>
      <c r="EKH49" s="704"/>
      <c r="EKI49" s="704"/>
      <c r="EKJ49" s="704"/>
      <c r="EKK49" s="704"/>
      <c r="EKL49" s="704"/>
      <c r="EKM49" s="704"/>
      <c r="EKN49" s="704"/>
      <c r="EKO49" s="704"/>
      <c r="EKP49" s="704"/>
      <c r="EKQ49" s="704"/>
      <c r="EKR49" s="704"/>
      <c r="EKS49" s="704"/>
      <c r="EKT49" s="704"/>
      <c r="EKU49" s="704"/>
      <c r="EKV49" s="704"/>
      <c r="EKW49" s="704"/>
      <c r="EKX49" s="704"/>
      <c r="EKY49" s="704"/>
      <c r="EKZ49" s="704"/>
      <c r="ELA49" s="704"/>
      <c r="ELB49" s="704"/>
      <c r="ELC49" s="704"/>
      <c r="ELD49" s="704"/>
      <c r="ELE49" s="704"/>
      <c r="ELF49" s="704"/>
      <c r="ELG49" s="704"/>
      <c r="ELH49" s="704"/>
      <c r="ELI49" s="704"/>
      <c r="ELJ49" s="704"/>
      <c r="ELK49" s="704"/>
      <c r="ELL49" s="704"/>
      <c r="ELM49" s="704"/>
      <c r="ELN49" s="704"/>
      <c r="ELO49" s="704"/>
      <c r="ELP49" s="704"/>
      <c r="ELQ49" s="704"/>
      <c r="ELR49" s="704"/>
      <c r="ELS49" s="704"/>
      <c r="ELT49" s="704"/>
      <c r="ELU49" s="704"/>
      <c r="ELV49" s="704"/>
      <c r="ELW49" s="704"/>
      <c r="ELX49" s="704"/>
      <c r="ELY49" s="704"/>
      <c r="ELZ49" s="704"/>
      <c r="EMA49" s="704"/>
      <c r="EMB49" s="704"/>
      <c r="EMC49" s="704"/>
      <c r="EMD49" s="704"/>
      <c r="EME49" s="704"/>
      <c r="EMF49" s="704"/>
      <c r="EMG49" s="704"/>
      <c r="EMH49" s="704"/>
      <c r="EMI49" s="704"/>
      <c r="EMJ49" s="704"/>
      <c r="EMK49" s="704"/>
      <c r="EML49" s="704"/>
      <c r="EMM49" s="704"/>
      <c r="EMN49" s="704"/>
      <c r="EMO49" s="704"/>
      <c r="EMP49" s="704"/>
      <c r="EMQ49" s="704"/>
      <c r="EMR49" s="704"/>
      <c r="EMS49" s="704"/>
      <c r="EMT49" s="704"/>
      <c r="EMU49" s="704"/>
      <c r="EMV49" s="704"/>
      <c r="EMW49" s="704"/>
      <c r="EMX49" s="704"/>
      <c r="EMY49" s="704"/>
      <c r="EMZ49" s="704"/>
      <c r="ENA49" s="704"/>
      <c r="ENB49" s="704"/>
      <c r="ENC49" s="704"/>
      <c r="END49" s="704"/>
      <c r="ENE49" s="704"/>
      <c r="ENF49" s="704"/>
      <c r="ENG49" s="704"/>
      <c r="ENH49" s="704"/>
      <c r="ENI49" s="704"/>
      <c r="ENJ49" s="704"/>
      <c r="ENK49" s="704"/>
      <c r="ENL49" s="704"/>
      <c r="ENM49" s="704"/>
      <c r="ENN49" s="704"/>
      <c r="ENO49" s="704"/>
      <c r="ENP49" s="704"/>
      <c r="ENQ49" s="704"/>
      <c r="ENR49" s="704"/>
      <c r="ENS49" s="704"/>
      <c r="ENT49" s="704"/>
      <c r="ENU49" s="704"/>
      <c r="ENV49" s="704"/>
      <c r="ENW49" s="704"/>
      <c r="ENX49" s="704"/>
      <c r="ENY49" s="704"/>
      <c r="ENZ49" s="704"/>
      <c r="EOA49" s="704"/>
      <c r="EOB49" s="704"/>
      <c r="EOC49" s="704"/>
      <c r="EOD49" s="704"/>
      <c r="EOE49" s="704"/>
      <c r="EOF49" s="704"/>
      <c r="EOG49" s="704"/>
      <c r="EOH49" s="704"/>
      <c r="EOI49" s="704"/>
      <c r="EOJ49" s="704"/>
      <c r="EOK49" s="704"/>
      <c r="EOL49" s="704"/>
      <c r="EOM49" s="704"/>
      <c r="EON49" s="704"/>
      <c r="EOO49" s="704"/>
      <c r="EOP49" s="704"/>
      <c r="EOQ49" s="704"/>
      <c r="EOR49" s="704"/>
      <c r="EOS49" s="704"/>
      <c r="EOT49" s="704"/>
      <c r="EOU49" s="704"/>
      <c r="EOV49" s="704"/>
      <c r="EOW49" s="704"/>
      <c r="EOX49" s="704"/>
      <c r="EOY49" s="704"/>
      <c r="EOZ49" s="704"/>
      <c r="EPA49" s="704"/>
      <c r="EPB49" s="704"/>
      <c r="EPC49" s="704"/>
      <c r="EPD49" s="704"/>
      <c r="EPE49" s="704"/>
      <c r="EPF49" s="704"/>
      <c r="EPG49" s="704"/>
      <c r="EPH49" s="704"/>
      <c r="EPI49" s="704"/>
      <c r="EPJ49" s="704"/>
      <c r="EPK49" s="704"/>
      <c r="EPL49" s="704"/>
      <c r="EPM49" s="704"/>
      <c r="EPN49" s="704"/>
      <c r="EPO49" s="704"/>
      <c r="EPP49" s="704"/>
      <c r="EPQ49" s="704"/>
      <c r="EPR49" s="704"/>
      <c r="EPS49" s="704"/>
      <c r="EPT49" s="704"/>
      <c r="EPU49" s="704"/>
      <c r="EPV49" s="704"/>
      <c r="EPW49" s="704"/>
      <c r="EPX49" s="704"/>
      <c r="EPY49" s="704"/>
      <c r="EPZ49" s="704"/>
      <c r="EQA49" s="704"/>
      <c r="EQB49" s="704"/>
      <c r="EQC49" s="704"/>
      <c r="EQD49" s="704"/>
      <c r="EQE49" s="704"/>
      <c r="EQF49" s="704"/>
      <c r="EQG49" s="704"/>
      <c r="EQH49" s="704"/>
      <c r="EQI49" s="704"/>
      <c r="EQJ49" s="704"/>
      <c r="EQK49" s="704"/>
      <c r="EQL49" s="704"/>
      <c r="EQM49" s="704"/>
      <c r="EQN49" s="704"/>
      <c r="EQO49" s="704"/>
      <c r="EQP49" s="704"/>
      <c r="EQQ49" s="704"/>
      <c r="EQR49" s="704"/>
      <c r="EQS49" s="704"/>
      <c r="EQT49" s="704"/>
      <c r="EQU49" s="704"/>
      <c r="EQV49" s="704"/>
      <c r="EQW49" s="704"/>
      <c r="EQX49" s="704"/>
      <c r="EQY49" s="704"/>
      <c r="EQZ49" s="704"/>
      <c r="ERA49" s="704"/>
      <c r="ERB49" s="704"/>
      <c r="ERC49" s="704"/>
      <c r="ERD49" s="704"/>
      <c r="ERE49" s="704"/>
      <c r="ERF49" s="704"/>
      <c r="ERG49" s="704"/>
      <c r="ERH49" s="704"/>
      <c r="ERI49" s="704"/>
      <c r="ERJ49" s="704"/>
      <c r="ERK49" s="704"/>
      <c r="ERL49" s="704"/>
      <c r="ERM49" s="704"/>
      <c r="ERN49" s="704"/>
      <c r="ERO49" s="704"/>
      <c r="ERP49" s="704"/>
      <c r="ERQ49" s="704"/>
      <c r="ERR49" s="704"/>
      <c r="ERS49" s="704"/>
      <c r="ERT49" s="704"/>
      <c r="ERU49" s="704"/>
      <c r="ERV49" s="704"/>
      <c r="ERW49" s="704"/>
      <c r="ERX49" s="704"/>
      <c r="ERY49" s="704"/>
      <c r="ERZ49" s="704"/>
      <c r="ESA49" s="704"/>
      <c r="ESB49" s="704"/>
      <c r="ESC49" s="704"/>
      <c r="ESD49" s="704"/>
      <c r="ESE49" s="704"/>
      <c r="ESF49" s="704"/>
      <c r="ESG49" s="704"/>
      <c r="ESH49" s="704"/>
      <c r="ESI49" s="704"/>
      <c r="ESJ49" s="704"/>
      <c r="ESK49" s="704"/>
      <c r="ESL49" s="704"/>
      <c r="ESM49" s="704"/>
      <c r="ESN49" s="704"/>
      <c r="ESO49" s="704"/>
      <c r="ESP49" s="704"/>
      <c r="ESQ49" s="704"/>
      <c r="ESR49" s="704"/>
      <c r="ESS49" s="704"/>
      <c r="EST49" s="704"/>
      <c r="ESU49" s="704"/>
      <c r="ESV49" s="704"/>
      <c r="ESW49" s="704"/>
      <c r="ESX49" s="704"/>
      <c r="ESY49" s="704"/>
      <c r="ESZ49" s="704"/>
      <c r="ETA49" s="704"/>
      <c r="ETB49" s="704"/>
      <c r="ETC49" s="704"/>
      <c r="ETD49" s="704"/>
      <c r="ETE49" s="704"/>
      <c r="ETF49" s="704"/>
      <c r="ETG49" s="704"/>
      <c r="ETH49" s="704"/>
      <c r="ETI49" s="704"/>
      <c r="ETJ49" s="704"/>
      <c r="ETK49" s="704"/>
      <c r="ETL49" s="704"/>
      <c r="ETM49" s="704"/>
      <c r="ETN49" s="704"/>
      <c r="ETO49" s="704"/>
      <c r="ETP49" s="704"/>
      <c r="ETQ49" s="704"/>
      <c r="ETR49" s="704"/>
      <c r="ETS49" s="704"/>
      <c r="ETT49" s="704"/>
      <c r="ETU49" s="704"/>
      <c r="ETV49" s="704"/>
      <c r="ETW49" s="704"/>
      <c r="ETX49" s="704"/>
      <c r="ETY49" s="704"/>
      <c r="ETZ49" s="704"/>
      <c r="EUA49" s="704"/>
      <c r="EUB49" s="704"/>
      <c r="EUC49" s="704"/>
      <c r="EUD49" s="704"/>
      <c r="EUE49" s="704"/>
      <c r="EUF49" s="704"/>
      <c r="EUG49" s="704"/>
      <c r="EUH49" s="704"/>
      <c r="EUI49" s="704"/>
      <c r="EUJ49" s="704"/>
      <c r="EUK49" s="704"/>
      <c r="EUL49" s="704"/>
      <c r="EUM49" s="704"/>
      <c r="EUN49" s="704"/>
      <c r="EUO49" s="704"/>
      <c r="EUP49" s="704"/>
      <c r="EUQ49" s="704"/>
      <c r="EUR49" s="704"/>
      <c r="EUS49" s="704"/>
      <c r="EUT49" s="704"/>
      <c r="EUU49" s="704"/>
      <c r="EUV49" s="704"/>
      <c r="EUW49" s="704"/>
      <c r="EUX49" s="704"/>
      <c r="EUY49" s="704"/>
      <c r="EUZ49" s="704"/>
      <c r="EVA49" s="704"/>
      <c r="EVB49" s="704"/>
      <c r="EVC49" s="704"/>
      <c r="EVD49" s="704"/>
      <c r="EVE49" s="704"/>
      <c r="EVF49" s="704"/>
      <c r="EVG49" s="704"/>
      <c r="EVH49" s="704"/>
      <c r="EVI49" s="704"/>
      <c r="EVJ49" s="704"/>
      <c r="EVK49" s="704"/>
      <c r="EVL49" s="704"/>
      <c r="EVM49" s="704"/>
      <c r="EVN49" s="704"/>
      <c r="EVO49" s="704"/>
      <c r="EVP49" s="704"/>
      <c r="EVQ49" s="704"/>
      <c r="EVR49" s="704"/>
      <c r="EVS49" s="704"/>
      <c r="EVT49" s="704"/>
      <c r="EVU49" s="704"/>
      <c r="EVV49" s="704"/>
      <c r="EVW49" s="704"/>
      <c r="EVX49" s="704"/>
      <c r="EVY49" s="704"/>
      <c r="EVZ49" s="704"/>
      <c r="EWA49" s="704"/>
      <c r="EWB49" s="704"/>
      <c r="EWC49" s="704"/>
      <c r="EWD49" s="704"/>
      <c r="EWE49" s="704"/>
      <c r="EWF49" s="704"/>
      <c r="EWG49" s="704"/>
      <c r="EWH49" s="704"/>
      <c r="EWI49" s="704"/>
      <c r="EWJ49" s="704"/>
      <c r="EWK49" s="704"/>
      <c r="EWL49" s="704"/>
      <c r="EWM49" s="704"/>
      <c r="EWN49" s="704"/>
      <c r="EWO49" s="704"/>
      <c r="EWP49" s="704"/>
      <c r="EWQ49" s="704"/>
      <c r="EWR49" s="704"/>
      <c r="EWS49" s="704"/>
      <c r="EWT49" s="704"/>
      <c r="EWU49" s="704"/>
      <c r="EWV49" s="704"/>
      <c r="EWW49" s="704"/>
      <c r="EWX49" s="704"/>
      <c r="EWY49" s="704"/>
      <c r="EWZ49" s="704"/>
      <c r="EXA49" s="704"/>
      <c r="EXB49" s="704"/>
      <c r="EXC49" s="704"/>
      <c r="EXD49" s="704"/>
      <c r="EXE49" s="704"/>
      <c r="EXF49" s="704"/>
      <c r="EXG49" s="704"/>
      <c r="EXH49" s="704"/>
      <c r="EXI49" s="704"/>
      <c r="EXJ49" s="704"/>
      <c r="EXK49" s="704"/>
      <c r="EXL49" s="704"/>
      <c r="EXM49" s="704"/>
      <c r="EXN49" s="704"/>
      <c r="EXO49" s="704"/>
      <c r="EXP49" s="704"/>
      <c r="EXQ49" s="704"/>
      <c r="EXR49" s="704"/>
      <c r="EXS49" s="704"/>
      <c r="EXT49" s="704"/>
      <c r="EXU49" s="704"/>
      <c r="EXV49" s="704"/>
      <c r="EXW49" s="704"/>
      <c r="EXX49" s="704"/>
      <c r="EXY49" s="704"/>
      <c r="EXZ49" s="704"/>
      <c r="EYA49" s="704"/>
      <c r="EYB49" s="704"/>
      <c r="EYC49" s="704"/>
      <c r="EYD49" s="704"/>
      <c r="EYE49" s="704"/>
      <c r="EYF49" s="704"/>
      <c r="EYG49" s="704"/>
      <c r="EYH49" s="704"/>
      <c r="EYI49" s="704"/>
      <c r="EYJ49" s="704"/>
      <c r="EYK49" s="704"/>
      <c r="EYL49" s="704"/>
      <c r="EYM49" s="704"/>
      <c r="EYN49" s="704"/>
      <c r="EYO49" s="704"/>
      <c r="EYP49" s="704"/>
      <c r="EYQ49" s="704"/>
      <c r="EYR49" s="704"/>
      <c r="EYS49" s="704"/>
      <c r="EYT49" s="704"/>
      <c r="EYU49" s="704"/>
      <c r="EYV49" s="704"/>
      <c r="EYW49" s="704"/>
      <c r="EYX49" s="704"/>
      <c r="EYY49" s="704"/>
      <c r="EYZ49" s="704"/>
      <c r="EZA49" s="704"/>
      <c r="EZB49" s="704"/>
      <c r="EZC49" s="704"/>
      <c r="EZD49" s="704"/>
      <c r="EZE49" s="704"/>
      <c r="EZF49" s="704"/>
      <c r="EZG49" s="704"/>
      <c r="EZH49" s="704"/>
      <c r="EZI49" s="704"/>
      <c r="EZJ49" s="704"/>
      <c r="EZK49" s="704"/>
      <c r="EZL49" s="704"/>
      <c r="EZM49" s="704"/>
      <c r="EZN49" s="704"/>
      <c r="EZO49" s="704"/>
      <c r="EZP49" s="704"/>
      <c r="EZQ49" s="704"/>
      <c r="EZR49" s="704"/>
      <c r="EZS49" s="704"/>
      <c r="EZT49" s="704"/>
      <c r="EZU49" s="704"/>
      <c r="EZV49" s="704"/>
      <c r="EZW49" s="704"/>
      <c r="EZX49" s="704"/>
      <c r="EZY49" s="704"/>
      <c r="EZZ49" s="704"/>
      <c r="FAA49" s="704"/>
      <c r="FAB49" s="704"/>
      <c r="FAC49" s="704"/>
      <c r="FAD49" s="704"/>
      <c r="FAE49" s="704"/>
      <c r="FAF49" s="704"/>
      <c r="FAG49" s="704"/>
      <c r="FAH49" s="704"/>
      <c r="FAI49" s="704"/>
      <c r="FAJ49" s="704"/>
      <c r="FAK49" s="704"/>
      <c r="FAL49" s="704"/>
      <c r="FAM49" s="704"/>
      <c r="FAN49" s="704"/>
      <c r="FAO49" s="704"/>
      <c r="FAP49" s="704"/>
      <c r="FAQ49" s="704"/>
      <c r="FAR49" s="704"/>
      <c r="FAS49" s="704"/>
      <c r="FAT49" s="704"/>
      <c r="FAU49" s="704"/>
      <c r="FAV49" s="704"/>
      <c r="FAW49" s="704"/>
      <c r="FAX49" s="704"/>
      <c r="FAY49" s="704"/>
      <c r="FAZ49" s="704"/>
      <c r="FBA49" s="704"/>
      <c r="FBB49" s="704"/>
      <c r="FBC49" s="704"/>
      <c r="FBD49" s="704"/>
      <c r="FBE49" s="704"/>
      <c r="FBF49" s="704"/>
      <c r="FBG49" s="704"/>
      <c r="FBH49" s="704"/>
      <c r="FBI49" s="704"/>
      <c r="FBJ49" s="704"/>
      <c r="FBK49" s="704"/>
      <c r="FBL49" s="704"/>
      <c r="FBM49" s="704"/>
      <c r="FBN49" s="704"/>
      <c r="FBO49" s="704"/>
      <c r="FBP49" s="704"/>
      <c r="FBQ49" s="704"/>
      <c r="FBR49" s="704"/>
      <c r="FBS49" s="704"/>
      <c r="FBT49" s="704"/>
      <c r="FBU49" s="704"/>
      <c r="FBV49" s="704"/>
      <c r="FBW49" s="704"/>
      <c r="FBX49" s="704"/>
      <c r="FBY49" s="704"/>
      <c r="FBZ49" s="704"/>
      <c r="FCA49" s="704"/>
      <c r="FCB49" s="704"/>
      <c r="FCC49" s="704"/>
      <c r="FCD49" s="704"/>
      <c r="FCE49" s="704"/>
      <c r="FCF49" s="704"/>
      <c r="FCG49" s="704"/>
      <c r="FCH49" s="704"/>
      <c r="FCI49" s="704"/>
      <c r="FCJ49" s="704"/>
      <c r="FCK49" s="704"/>
      <c r="FCL49" s="704"/>
      <c r="FCM49" s="704"/>
      <c r="FCN49" s="704"/>
      <c r="FCO49" s="704"/>
      <c r="FCP49" s="704"/>
      <c r="FCQ49" s="704"/>
      <c r="FCR49" s="704"/>
      <c r="FCS49" s="704"/>
      <c r="FCT49" s="704"/>
      <c r="FCU49" s="704"/>
      <c r="FCV49" s="704"/>
      <c r="FCW49" s="704"/>
      <c r="FCX49" s="704"/>
      <c r="FCY49" s="704"/>
      <c r="FCZ49" s="704"/>
      <c r="FDA49" s="704"/>
      <c r="FDB49" s="704"/>
      <c r="FDC49" s="704"/>
      <c r="FDD49" s="704"/>
      <c r="FDE49" s="704"/>
      <c r="FDF49" s="704"/>
      <c r="FDG49" s="704"/>
      <c r="FDH49" s="704"/>
      <c r="FDI49" s="704"/>
      <c r="FDJ49" s="704"/>
      <c r="FDK49" s="704"/>
      <c r="FDL49" s="704"/>
      <c r="FDM49" s="704"/>
      <c r="FDN49" s="704"/>
      <c r="FDO49" s="704"/>
      <c r="FDP49" s="704"/>
      <c r="FDQ49" s="704"/>
      <c r="FDR49" s="704"/>
      <c r="FDS49" s="704"/>
      <c r="FDT49" s="704"/>
      <c r="FDU49" s="704"/>
      <c r="FDV49" s="704"/>
      <c r="FDW49" s="704"/>
      <c r="FDX49" s="704"/>
      <c r="FDY49" s="704"/>
      <c r="FDZ49" s="704"/>
      <c r="FEA49" s="704"/>
      <c r="FEB49" s="704"/>
      <c r="FEC49" s="704"/>
      <c r="FED49" s="704"/>
      <c r="FEE49" s="704"/>
      <c r="FEF49" s="704"/>
      <c r="FEG49" s="704"/>
      <c r="FEH49" s="704"/>
      <c r="FEI49" s="704"/>
      <c r="FEJ49" s="704"/>
      <c r="FEK49" s="704"/>
      <c r="FEL49" s="704"/>
      <c r="FEM49" s="704"/>
      <c r="FEN49" s="704"/>
      <c r="FEO49" s="704"/>
      <c r="FEP49" s="704"/>
      <c r="FEQ49" s="704"/>
      <c r="FER49" s="704"/>
      <c r="FES49" s="704"/>
      <c r="FET49" s="704"/>
      <c r="FEU49" s="704"/>
      <c r="FEV49" s="704"/>
      <c r="FEW49" s="704"/>
      <c r="FEX49" s="704"/>
      <c r="FEY49" s="704"/>
      <c r="FEZ49" s="704"/>
      <c r="FFA49" s="704"/>
      <c r="FFB49" s="704"/>
      <c r="FFC49" s="704"/>
      <c r="FFD49" s="704"/>
      <c r="FFE49" s="704"/>
      <c r="FFF49" s="704"/>
      <c r="FFG49" s="704"/>
      <c r="FFH49" s="704"/>
      <c r="FFI49" s="704"/>
      <c r="FFJ49" s="704"/>
      <c r="FFK49" s="704"/>
      <c r="FFL49" s="704"/>
      <c r="FFM49" s="704"/>
      <c r="FFN49" s="704"/>
      <c r="FFO49" s="704"/>
      <c r="FFP49" s="704"/>
      <c r="FFQ49" s="704"/>
      <c r="FFR49" s="704"/>
      <c r="FFS49" s="704"/>
      <c r="FFT49" s="704"/>
      <c r="FFU49" s="704"/>
      <c r="FFV49" s="704"/>
      <c r="FFW49" s="704"/>
      <c r="FFX49" s="704"/>
      <c r="FFY49" s="704"/>
      <c r="FFZ49" s="704"/>
      <c r="FGA49" s="704"/>
      <c r="FGB49" s="704"/>
      <c r="FGC49" s="704"/>
      <c r="FGD49" s="704"/>
      <c r="FGE49" s="704"/>
      <c r="FGF49" s="704"/>
      <c r="FGG49" s="704"/>
      <c r="FGH49" s="704"/>
      <c r="FGI49" s="704"/>
      <c r="FGJ49" s="704"/>
      <c r="FGK49" s="704"/>
      <c r="FGL49" s="704"/>
      <c r="FGM49" s="704"/>
      <c r="FGN49" s="704"/>
      <c r="FGO49" s="704"/>
      <c r="FGP49" s="704"/>
      <c r="FGQ49" s="704"/>
      <c r="FGR49" s="704"/>
      <c r="FGS49" s="704"/>
      <c r="FGT49" s="704"/>
      <c r="FGU49" s="704"/>
      <c r="FGV49" s="704"/>
      <c r="FGW49" s="704"/>
      <c r="FGX49" s="704"/>
      <c r="FGY49" s="704"/>
      <c r="FGZ49" s="704"/>
      <c r="FHA49" s="704"/>
      <c r="FHB49" s="704"/>
      <c r="FHC49" s="704"/>
      <c r="FHD49" s="704"/>
      <c r="FHE49" s="704"/>
      <c r="FHF49" s="704"/>
      <c r="FHG49" s="704"/>
      <c r="FHH49" s="704"/>
      <c r="FHI49" s="704"/>
      <c r="FHJ49" s="704"/>
      <c r="FHK49" s="704"/>
      <c r="FHL49" s="704"/>
      <c r="FHM49" s="704"/>
      <c r="FHN49" s="704"/>
      <c r="FHO49" s="704"/>
      <c r="FHP49" s="704"/>
      <c r="FHQ49" s="704"/>
      <c r="FHR49" s="704"/>
      <c r="FHS49" s="704"/>
      <c r="FHT49" s="704"/>
      <c r="FHU49" s="704"/>
      <c r="FHV49" s="704"/>
      <c r="FHW49" s="704"/>
      <c r="FHX49" s="704"/>
      <c r="FHY49" s="704"/>
      <c r="FHZ49" s="704"/>
      <c r="FIA49" s="704"/>
      <c r="FIB49" s="704"/>
      <c r="FIC49" s="704"/>
      <c r="FID49" s="704"/>
      <c r="FIE49" s="704"/>
      <c r="FIF49" s="704"/>
      <c r="FIG49" s="704"/>
      <c r="FIH49" s="704"/>
      <c r="FII49" s="704"/>
      <c r="FIJ49" s="704"/>
      <c r="FIK49" s="704"/>
      <c r="FIL49" s="704"/>
      <c r="FIM49" s="704"/>
      <c r="FIN49" s="704"/>
      <c r="FIO49" s="704"/>
      <c r="FIP49" s="704"/>
      <c r="FIQ49" s="704"/>
      <c r="FIR49" s="704"/>
      <c r="FIS49" s="704"/>
      <c r="FIT49" s="704"/>
      <c r="FIU49" s="704"/>
      <c r="FIV49" s="704"/>
      <c r="FIW49" s="704"/>
      <c r="FIX49" s="704"/>
      <c r="FIY49" s="704"/>
      <c r="FIZ49" s="704"/>
      <c r="FJA49" s="704"/>
      <c r="FJB49" s="704"/>
      <c r="FJC49" s="704"/>
      <c r="FJD49" s="704"/>
      <c r="FJE49" s="704"/>
      <c r="FJF49" s="704"/>
      <c r="FJG49" s="704"/>
      <c r="FJH49" s="704"/>
      <c r="FJI49" s="704"/>
      <c r="FJJ49" s="704"/>
      <c r="FJK49" s="704"/>
      <c r="FJL49" s="704"/>
      <c r="FJM49" s="704"/>
      <c r="FJN49" s="704"/>
      <c r="FJO49" s="704"/>
      <c r="FJP49" s="704"/>
      <c r="FJQ49" s="704"/>
      <c r="FJR49" s="704"/>
      <c r="FJS49" s="704"/>
      <c r="FJT49" s="704"/>
      <c r="FJU49" s="704"/>
      <c r="FJV49" s="704"/>
      <c r="FJW49" s="704"/>
      <c r="FJX49" s="704"/>
      <c r="FJY49" s="704"/>
      <c r="FJZ49" s="704"/>
      <c r="FKA49" s="704"/>
      <c r="FKB49" s="704"/>
      <c r="FKC49" s="704"/>
      <c r="FKD49" s="704"/>
      <c r="FKE49" s="704"/>
      <c r="FKF49" s="704"/>
      <c r="FKG49" s="704"/>
      <c r="FKH49" s="704"/>
      <c r="FKI49" s="704"/>
      <c r="FKJ49" s="704"/>
      <c r="FKK49" s="704"/>
      <c r="FKL49" s="704"/>
      <c r="FKM49" s="704"/>
      <c r="FKN49" s="704"/>
      <c r="FKO49" s="704"/>
      <c r="FKP49" s="704"/>
      <c r="FKQ49" s="704"/>
      <c r="FKR49" s="704"/>
      <c r="FKS49" s="704"/>
      <c r="FKT49" s="704"/>
      <c r="FKU49" s="704"/>
      <c r="FKV49" s="704"/>
      <c r="FKW49" s="704"/>
      <c r="FKX49" s="704"/>
      <c r="FKY49" s="704"/>
      <c r="FKZ49" s="704"/>
      <c r="FLA49" s="704"/>
      <c r="FLB49" s="704"/>
      <c r="FLC49" s="704"/>
      <c r="FLD49" s="704"/>
      <c r="FLE49" s="704"/>
      <c r="FLF49" s="704"/>
      <c r="FLG49" s="704"/>
      <c r="FLH49" s="704"/>
      <c r="FLI49" s="704"/>
      <c r="FLJ49" s="704"/>
      <c r="FLK49" s="704"/>
      <c r="FLL49" s="704"/>
      <c r="FLM49" s="704"/>
      <c r="FLN49" s="704"/>
      <c r="FLO49" s="704"/>
      <c r="FLP49" s="704"/>
      <c r="FLQ49" s="704"/>
      <c r="FLR49" s="704"/>
      <c r="FLS49" s="704"/>
      <c r="FLT49" s="704"/>
      <c r="FLU49" s="704"/>
      <c r="FLV49" s="704"/>
      <c r="FLW49" s="704"/>
      <c r="FLX49" s="704"/>
      <c r="FLY49" s="704"/>
      <c r="FLZ49" s="704"/>
      <c r="FMA49" s="704"/>
      <c r="FMB49" s="704"/>
      <c r="FMC49" s="704"/>
      <c r="FMD49" s="704"/>
      <c r="FME49" s="704"/>
      <c r="FMF49" s="704"/>
      <c r="FMG49" s="704"/>
      <c r="FMH49" s="704"/>
      <c r="FMI49" s="704"/>
      <c r="FMJ49" s="704"/>
      <c r="FMK49" s="704"/>
      <c r="FML49" s="704"/>
      <c r="FMM49" s="704"/>
      <c r="FMN49" s="704"/>
      <c r="FMO49" s="704"/>
      <c r="FMP49" s="704"/>
      <c r="FMQ49" s="704"/>
      <c r="FMR49" s="704"/>
      <c r="FMS49" s="704"/>
      <c r="FMT49" s="704"/>
      <c r="FMU49" s="704"/>
      <c r="FMV49" s="704"/>
      <c r="FMW49" s="704"/>
      <c r="FMX49" s="704"/>
      <c r="FMY49" s="704"/>
      <c r="FMZ49" s="704"/>
      <c r="FNA49" s="704"/>
      <c r="FNB49" s="704"/>
      <c r="FNC49" s="704"/>
      <c r="FND49" s="704"/>
      <c r="FNE49" s="704"/>
      <c r="FNF49" s="704"/>
      <c r="FNG49" s="704"/>
      <c r="FNH49" s="704"/>
      <c r="FNI49" s="704"/>
      <c r="FNJ49" s="704"/>
      <c r="FNK49" s="704"/>
      <c r="FNL49" s="704"/>
      <c r="FNM49" s="704"/>
      <c r="FNN49" s="704"/>
      <c r="FNO49" s="704"/>
      <c r="FNP49" s="704"/>
      <c r="FNQ49" s="704"/>
      <c r="FNR49" s="704"/>
      <c r="FNS49" s="704"/>
      <c r="FNT49" s="704"/>
      <c r="FNU49" s="704"/>
      <c r="FNV49" s="704"/>
      <c r="FNW49" s="704"/>
      <c r="FNX49" s="704"/>
      <c r="FNY49" s="704"/>
      <c r="FNZ49" s="704"/>
      <c r="FOA49" s="704"/>
      <c r="FOB49" s="704"/>
      <c r="FOC49" s="704"/>
      <c r="FOD49" s="704"/>
      <c r="FOE49" s="704"/>
      <c r="FOF49" s="704"/>
      <c r="FOG49" s="704"/>
      <c r="FOH49" s="704"/>
      <c r="FOI49" s="704"/>
      <c r="FOJ49" s="704"/>
      <c r="FOK49" s="704"/>
      <c r="FOL49" s="704"/>
      <c r="FOM49" s="704"/>
      <c r="FON49" s="704"/>
      <c r="FOO49" s="704"/>
      <c r="FOP49" s="704"/>
      <c r="FOQ49" s="704"/>
      <c r="FOR49" s="704"/>
      <c r="FOS49" s="704"/>
      <c r="FOT49" s="704"/>
      <c r="FOU49" s="704"/>
      <c r="FOV49" s="704"/>
      <c r="FOW49" s="704"/>
      <c r="FOX49" s="704"/>
      <c r="FOY49" s="704"/>
      <c r="FOZ49" s="704"/>
      <c r="FPA49" s="704"/>
      <c r="FPB49" s="704"/>
      <c r="FPC49" s="704"/>
      <c r="FPD49" s="704"/>
      <c r="FPE49" s="704"/>
      <c r="FPF49" s="704"/>
      <c r="FPG49" s="704"/>
      <c r="FPH49" s="704"/>
      <c r="FPI49" s="704"/>
      <c r="FPJ49" s="704"/>
      <c r="FPK49" s="704"/>
      <c r="FPL49" s="704"/>
      <c r="FPM49" s="704"/>
      <c r="FPN49" s="704"/>
      <c r="FPO49" s="704"/>
      <c r="FPP49" s="704"/>
      <c r="FPQ49" s="704"/>
      <c r="FPR49" s="704"/>
      <c r="FPS49" s="704"/>
      <c r="FPT49" s="704"/>
      <c r="FPU49" s="704"/>
      <c r="FPV49" s="704"/>
      <c r="FPW49" s="704"/>
      <c r="FPX49" s="704"/>
      <c r="FPY49" s="704"/>
      <c r="FPZ49" s="704"/>
      <c r="FQA49" s="704"/>
      <c r="FQB49" s="704"/>
      <c r="FQC49" s="704"/>
      <c r="FQD49" s="704"/>
      <c r="FQE49" s="704"/>
      <c r="FQF49" s="704"/>
      <c r="FQG49" s="704"/>
      <c r="FQH49" s="704"/>
      <c r="FQI49" s="704"/>
      <c r="FQJ49" s="704"/>
      <c r="FQK49" s="704"/>
      <c r="FQL49" s="704"/>
      <c r="FQM49" s="704"/>
      <c r="FQN49" s="704"/>
      <c r="FQO49" s="704"/>
      <c r="FQP49" s="704"/>
      <c r="FQQ49" s="704"/>
      <c r="FQR49" s="704"/>
      <c r="FQS49" s="704"/>
      <c r="FQT49" s="704"/>
      <c r="FQU49" s="704"/>
      <c r="FQV49" s="704"/>
      <c r="FQW49" s="704"/>
      <c r="FQX49" s="704"/>
      <c r="FQY49" s="704"/>
      <c r="FQZ49" s="704"/>
      <c r="FRA49" s="704"/>
      <c r="FRB49" s="704"/>
      <c r="FRC49" s="704"/>
      <c r="FRD49" s="704"/>
      <c r="FRE49" s="704"/>
      <c r="FRF49" s="704"/>
      <c r="FRG49" s="704"/>
      <c r="FRH49" s="704"/>
      <c r="FRI49" s="704"/>
      <c r="FRJ49" s="704"/>
      <c r="FRK49" s="704"/>
      <c r="FRL49" s="704"/>
      <c r="FRM49" s="704"/>
      <c r="FRN49" s="704"/>
      <c r="FRO49" s="704"/>
      <c r="FRP49" s="704"/>
      <c r="FRQ49" s="704"/>
      <c r="FRR49" s="704"/>
      <c r="FRS49" s="704"/>
      <c r="FRT49" s="704"/>
      <c r="FRU49" s="704"/>
      <c r="FRV49" s="704"/>
      <c r="FRW49" s="704"/>
      <c r="FRX49" s="704"/>
      <c r="FRY49" s="704"/>
      <c r="FRZ49" s="704"/>
      <c r="FSA49" s="704"/>
      <c r="FSB49" s="704"/>
      <c r="FSC49" s="704"/>
      <c r="FSD49" s="704"/>
      <c r="FSE49" s="704"/>
      <c r="FSF49" s="704"/>
      <c r="FSG49" s="704"/>
      <c r="FSH49" s="704"/>
      <c r="FSI49" s="704"/>
      <c r="FSJ49" s="704"/>
      <c r="FSK49" s="704"/>
      <c r="FSL49" s="704"/>
      <c r="FSM49" s="704"/>
      <c r="FSN49" s="704"/>
      <c r="FSO49" s="704"/>
      <c r="FSP49" s="704"/>
      <c r="FSQ49" s="704"/>
      <c r="FSR49" s="704"/>
      <c r="FSS49" s="704"/>
      <c r="FST49" s="704"/>
      <c r="FSU49" s="704"/>
      <c r="FSV49" s="704"/>
      <c r="FSW49" s="704"/>
      <c r="FSX49" s="704"/>
      <c r="FSY49" s="704"/>
      <c r="FSZ49" s="704"/>
      <c r="FTA49" s="704"/>
      <c r="FTB49" s="704"/>
      <c r="FTC49" s="704"/>
      <c r="FTD49" s="704"/>
      <c r="FTE49" s="704"/>
      <c r="FTF49" s="704"/>
      <c r="FTG49" s="704"/>
      <c r="FTH49" s="704"/>
      <c r="FTI49" s="704"/>
      <c r="FTJ49" s="704"/>
      <c r="FTK49" s="704"/>
      <c r="FTL49" s="704"/>
      <c r="FTM49" s="704"/>
      <c r="FTN49" s="704"/>
      <c r="FTO49" s="704"/>
      <c r="FTP49" s="704"/>
      <c r="FTQ49" s="704"/>
      <c r="FTR49" s="704"/>
      <c r="FTS49" s="704"/>
      <c r="FTT49" s="704"/>
      <c r="FTU49" s="704"/>
      <c r="FTV49" s="704"/>
      <c r="FTW49" s="704"/>
      <c r="FTX49" s="704"/>
      <c r="FTY49" s="704"/>
      <c r="FTZ49" s="704"/>
      <c r="FUA49" s="704"/>
      <c r="FUB49" s="704"/>
      <c r="FUC49" s="704"/>
      <c r="FUD49" s="704"/>
      <c r="FUE49" s="704"/>
      <c r="FUF49" s="704"/>
      <c r="FUG49" s="704"/>
      <c r="FUH49" s="704"/>
      <c r="FUI49" s="704"/>
      <c r="FUJ49" s="704"/>
      <c r="FUK49" s="704"/>
      <c r="FUL49" s="704"/>
      <c r="FUM49" s="704"/>
      <c r="FUN49" s="704"/>
      <c r="FUO49" s="704"/>
      <c r="FUP49" s="704"/>
      <c r="FUQ49" s="704"/>
      <c r="FUR49" s="704"/>
      <c r="FUS49" s="704"/>
      <c r="FUT49" s="704"/>
      <c r="FUU49" s="704"/>
      <c r="FUV49" s="704"/>
      <c r="FUW49" s="704"/>
      <c r="FUX49" s="704"/>
      <c r="FUY49" s="704"/>
      <c r="FUZ49" s="704"/>
      <c r="FVA49" s="704"/>
      <c r="FVB49" s="704"/>
      <c r="FVC49" s="704"/>
      <c r="FVD49" s="704"/>
      <c r="FVE49" s="704"/>
      <c r="FVF49" s="704"/>
      <c r="FVG49" s="704"/>
      <c r="FVH49" s="704"/>
      <c r="FVI49" s="704"/>
      <c r="FVJ49" s="704"/>
      <c r="FVK49" s="704"/>
      <c r="FVL49" s="704"/>
      <c r="FVM49" s="704"/>
      <c r="FVN49" s="704"/>
      <c r="FVO49" s="704"/>
      <c r="FVP49" s="704"/>
      <c r="FVQ49" s="704"/>
      <c r="FVR49" s="704"/>
      <c r="FVS49" s="704"/>
      <c r="FVT49" s="704"/>
      <c r="FVU49" s="704"/>
      <c r="FVV49" s="704"/>
      <c r="FVW49" s="704"/>
      <c r="FVX49" s="704"/>
      <c r="FVY49" s="704"/>
      <c r="FVZ49" s="704"/>
      <c r="FWA49" s="704"/>
      <c r="FWB49" s="704"/>
      <c r="FWC49" s="704"/>
      <c r="FWD49" s="704"/>
      <c r="FWE49" s="704"/>
      <c r="FWF49" s="704"/>
      <c r="FWG49" s="704"/>
      <c r="FWH49" s="704"/>
      <c r="FWI49" s="704"/>
      <c r="FWJ49" s="704"/>
      <c r="FWK49" s="704"/>
      <c r="FWL49" s="704"/>
      <c r="FWM49" s="704"/>
      <c r="FWN49" s="704"/>
      <c r="FWO49" s="704"/>
      <c r="FWP49" s="704"/>
      <c r="FWQ49" s="704"/>
      <c r="FWR49" s="704"/>
      <c r="FWS49" s="704"/>
      <c r="FWT49" s="704"/>
      <c r="FWU49" s="704"/>
      <c r="FWV49" s="704"/>
      <c r="FWW49" s="704"/>
      <c r="FWX49" s="704"/>
      <c r="FWY49" s="704"/>
      <c r="FWZ49" s="704"/>
      <c r="FXA49" s="704"/>
      <c r="FXB49" s="704"/>
      <c r="FXC49" s="704"/>
      <c r="FXD49" s="704"/>
      <c r="FXE49" s="704"/>
      <c r="FXF49" s="704"/>
      <c r="FXG49" s="704"/>
      <c r="FXH49" s="704"/>
      <c r="FXI49" s="704"/>
      <c r="FXJ49" s="704"/>
      <c r="FXK49" s="704"/>
      <c r="FXL49" s="704"/>
      <c r="FXM49" s="704"/>
      <c r="FXN49" s="704"/>
      <c r="FXO49" s="704"/>
      <c r="FXP49" s="704"/>
      <c r="FXQ49" s="704"/>
      <c r="FXR49" s="704"/>
      <c r="FXS49" s="704"/>
      <c r="FXT49" s="704"/>
      <c r="FXU49" s="704"/>
      <c r="FXV49" s="704"/>
      <c r="FXW49" s="704"/>
      <c r="FXX49" s="704"/>
      <c r="FXY49" s="704"/>
      <c r="FXZ49" s="704"/>
      <c r="FYA49" s="704"/>
      <c r="FYB49" s="704"/>
      <c r="FYC49" s="704"/>
      <c r="FYD49" s="704"/>
      <c r="FYE49" s="704"/>
      <c r="FYF49" s="704"/>
      <c r="FYG49" s="704"/>
      <c r="FYH49" s="704"/>
      <c r="FYI49" s="704"/>
      <c r="FYJ49" s="704"/>
      <c r="FYK49" s="704"/>
      <c r="FYL49" s="704"/>
      <c r="FYM49" s="704"/>
      <c r="FYN49" s="704"/>
      <c r="FYO49" s="704"/>
      <c r="FYP49" s="704"/>
      <c r="FYQ49" s="704"/>
      <c r="FYR49" s="704"/>
      <c r="FYS49" s="704"/>
      <c r="FYT49" s="704"/>
      <c r="FYU49" s="704"/>
      <c r="FYV49" s="704"/>
      <c r="FYW49" s="704"/>
      <c r="FYX49" s="704"/>
      <c r="FYY49" s="704"/>
      <c r="FYZ49" s="704"/>
      <c r="FZA49" s="704"/>
      <c r="FZB49" s="704"/>
      <c r="FZC49" s="704"/>
      <c r="FZD49" s="704"/>
      <c r="FZE49" s="704"/>
      <c r="FZF49" s="704"/>
      <c r="FZG49" s="704"/>
      <c r="FZH49" s="704"/>
      <c r="FZI49" s="704"/>
      <c r="FZJ49" s="704"/>
      <c r="FZK49" s="704"/>
      <c r="FZL49" s="704"/>
      <c r="FZM49" s="704"/>
      <c r="FZN49" s="704"/>
      <c r="FZO49" s="704"/>
      <c r="FZP49" s="704"/>
      <c r="FZQ49" s="704"/>
      <c r="FZR49" s="704"/>
      <c r="FZS49" s="704"/>
      <c r="FZT49" s="704"/>
      <c r="FZU49" s="704"/>
      <c r="FZV49" s="704"/>
      <c r="FZW49" s="704"/>
      <c r="FZX49" s="704"/>
      <c r="FZY49" s="704"/>
      <c r="FZZ49" s="704"/>
      <c r="GAA49" s="704"/>
      <c r="GAB49" s="704"/>
      <c r="GAC49" s="704"/>
      <c r="GAD49" s="704"/>
      <c r="GAE49" s="704"/>
      <c r="GAF49" s="704"/>
      <c r="GAG49" s="704"/>
      <c r="GAH49" s="704"/>
      <c r="GAI49" s="704"/>
      <c r="GAJ49" s="704"/>
      <c r="GAK49" s="704"/>
      <c r="GAL49" s="704"/>
      <c r="GAM49" s="704"/>
      <c r="GAN49" s="704"/>
      <c r="GAO49" s="704"/>
      <c r="GAP49" s="704"/>
      <c r="GAQ49" s="704"/>
      <c r="GAR49" s="704"/>
      <c r="GAS49" s="704"/>
      <c r="GAT49" s="704"/>
      <c r="GAU49" s="704"/>
      <c r="GAV49" s="704"/>
      <c r="GAW49" s="704"/>
      <c r="GAX49" s="704"/>
      <c r="GAY49" s="704"/>
      <c r="GAZ49" s="704"/>
      <c r="GBA49" s="704"/>
      <c r="GBB49" s="704"/>
      <c r="GBC49" s="704"/>
      <c r="GBD49" s="704"/>
      <c r="GBE49" s="704"/>
      <c r="GBF49" s="704"/>
      <c r="GBG49" s="704"/>
      <c r="GBH49" s="704"/>
      <c r="GBI49" s="704"/>
      <c r="GBJ49" s="704"/>
      <c r="GBK49" s="704"/>
      <c r="GBL49" s="704"/>
      <c r="GBM49" s="704"/>
      <c r="GBN49" s="704"/>
      <c r="GBO49" s="704"/>
      <c r="GBP49" s="704"/>
      <c r="GBQ49" s="704"/>
      <c r="GBR49" s="704"/>
      <c r="GBS49" s="704"/>
      <c r="GBT49" s="704"/>
      <c r="GBU49" s="704"/>
      <c r="GBV49" s="704"/>
      <c r="GBW49" s="704"/>
      <c r="GBX49" s="704"/>
      <c r="GBY49" s="704"/>
      <c r="GBZ49" s="704"/>
      <c r="GCA49" s="704"/>
      <c r="GCB49" s="704"/>
      <c r="GCC49" s="704"/>
      <c r="GCD49" s="704"/>
      <c r="GCE49" s="704"/>
      <c r="GCF49" s="704"/>
      <c r="GCG49" s="704"/>
      <c r="GCH49" s="704"/>
      <c r="GCI49" s="704"/>
      <c r="GCJ49" s="704"/>
      <c r="GCK49" s="704"/>
      <c r="GCL49" s="704"/>
      <c r="GCM49" s="704"/>
      <c r="GCN49" s="704"/>
      <c r="GCO49" s="704"/>
      <c r="GCP49" s="704"/>
      <c r="GCQ49" s="704"/>
      <c r="GCR49" s="704"/>
      <c r="GCS49" s="704"/>
      <c r="GCT49" s="704"/>
      <c r="GCU49" s="704"/>
      <c r="GCV49" s="704"/>
      <c r="GCW49" s="704"/>
      <c r="GCX49" s="704"/>
      <c r="GCY49" s="704"/>
      <c r="GCZ49" s="704"/>
      <c r="GDA49" s="704"/>
      <c r="GDB49" s="704"/>
      <c r="GDC49" s="704"/>
      <c r="GDD49" s="704"/>
      <c r="GDE49" s="704"/>
      <c r="GDF49" s="704"/>
      <c r="GDG49" s="704"/>
      <c r="GDH49" s="704"/>
      <c r="GDI49" s="704"/>
      <c r="GDJ49" s="704"/>
      <c r="GDK49" s="704"/>
      <c r="GDL49" s="704"/>
      <c r="GDM49" s="704"/>
      <c r="GDN49" s="704"/>
      <c r="GDO49" s="704"/>
      <c r="GDP49" s="704"/>
      <c r="GDQ49" s="704"/>
      <c r="GDR49" s="704"/>
      <c r="GDS49" s="704"/>
      <c r="GDT49" s="704"/>
      <c r="GDU49" s="704"/>
      <c r="GDV49" s="704"/>
      <c r="GDW49" s="704"/>
      <c r="GDX49" s="704"/>
      <c r="GDY49" s="704"/>
      <c r="GDZ49" s="704"/>
      <c r="GEA49" s="704"/>
      <c r="GEB49" s="704"/>
      <c r="GEC49" s="704"/>
      <c r="GED49" s="704"/>
      <c r="GEE49" s="704"/>
      <c r="GEF49" s="704"/>
      <c r="GEG49" s="704"/>
      <c r="GEH49" s="704"/>
      <c r="GEI49" s="704"/>
      <c r="GEJ49" s="704"/>
      <c r="GEK49" s="704"/>
      <c r="GEL49" s="704"/>
      <c r="GEM49" s="704"/>
      <c r="GEN49" s="704"/>
      <c r="GEO49" s="704"/>
      <c r="GEP49" s="704"/>
      <c r="GEQ49" s="704"/>
      <c r="GER49" s="704"/>
      <c r="GES49" s="704"/>
      <c r="GET49" s="704"/>
      <c r="GEU49" s="704"/>
      <c r="GEV49" s="704"/>
      <c r="GEW49" s="704"/>
      <c r="GEX49" s="704"/>
      <c r="GEY49" s="704"/>
      <c r="GEZ49" s="704"/>
      <c r="GFA49" s="704"/>
      <c r="GFB49" s="704"/>
      <c r="GFC49" s="704"/>
      <c r="GFD49" s="704"/>
      <c r="GFE49" s="704"/>
      <c r="GFF49" s="704"/>
      <c r="GFG49" s="704"/>
      <c r="GFH49" s="704"/>
      <c r="GFI49" s="704"/>
      <c r="GFJ49" s="704"/>
      <c r="GFK49" s="704"/>
      <c r="GFL49" s="704"/>
      <c r="GFM49" s="704"/>
      <c r="GFN49" s="704"/>
      <c r="GFO49" s="704"/>
      <c r="GFP49" s="704"/>
      <c r="GFQ49" s="704"/>
      <c r="GFR49" s="704"/>
      <c r="GFS49" s="704"/>
      <c r="GFT49" s="704"/>
      <c r="GFU49" s="704"/>
      <c r="GFV49" s="704"/>
      <c r="GFW49" s="704"/>
      <c r="GFX49" s="704"/>
      <c r="GFY49" s="704"/>
      <c r="GFZ49" s="704"/>
      <c r="GGA49" s="704"/>
      <c r="GGB49" s="704"/>
      <c r="GGC49" s="704"/>
      <c r="GGD49" s="704"/>
      <c r="GGE49" s="704"/>
      <c r="GGF49" s="704"/>
      <c r="GGG49" s="704"/>
      <c r="GGH49" s="704"/>
      <c r="GGI49" s="704"/>
      <c r="GGJ49" s="704"/>
      <c r="GGK49" s="704"/>
      <c r="GGL49" s="704"/>
      <c r="GGM49" s="704"/>
      <c r="GGN49" s="704"/>
      <c r="GGO49" s="704"/>
      <c r="GGP49" s="704"/>
      <c r="GGQ49" s="704"/>
      <c r="GGR49" s="704"/>
      <c r="GGS49" s="704"/>
      <c r="GGT49" s="704"/>
      <c r="GGU49" s="704"/>
      <c r="GGV49" s="704"/>
      <c r="GGW49" s="704"/>
      <c r="GGX49" s="704"/>
      <c r="GGY49" s="704"/>
      <c r="GGZ49" s="704"/>
      <c r="GHA49" s="704"/>
      <c r="GHB49" s="704"/>
      <c r="GHC49" s="704"/>
      <c r="GHD49" s="704"/>
      <c r="GHE49" s="704"/>
      <c r="GHF49" s="704"/>
      <c r="GHG49" s="704"/>
      <c r="GHH49" s="704"/>
      <c r="GHI49" s="704"/>
      <c r="GHJ49" s="704"/>
      <c r="GHK49" s="704"/>
      <c r="GHL49" s="704"/>
      <c r="GHM49" s="704"/>
      <c r="GHN49" s="704"/>
      <c r="GHO49" s="704"/>
      <c r="GHP49" s="704"/>
      <c r="GHQ49" s="704"/>
      <c r="GHR49" s="704"/>
      <c r="GHS49" s="704"/>
      <c r="GHT49" s="704"/>
      <c r="GHU49" s="704"/>
      <c r="GHV49" s="704"/>
      <c r="GHW49" s="704"/>
      <c r="GHX49" s="704"/>
      <c r="GHY49" s="704"/>
      <c r="GHZ49" s="704"/>
      <c r="GIA49" s="704"/>
      <c r="GIB49" s="704"/>
      <c r="GIC49" s="704"/>
      <c r="GID49" s="704"/>
      <c r="GIE49" s="704"/>
      <c r="GIF49" s="704"/>
      <c r="GIG49" s="704"/>
      <c r="GIH49" s="704"/>
      <c r="GII49" s="704"/>
      <c r="GIJ49" s="704"/>
      <c r="GIK49" s="704"/>
      <c r="GIL49" s="704"/>
      <c r="GIM49" s="704"/>
      <c r="GIN49" s="704"/>
      <c r="GIO49" s="704"/>
      <c r="GIP49" s="704"/>
      <c r="GIQ49" s="704"/>
      <c r="GIR49" s="704"/>
      <c r="GIS49" s="704"/>
      <c r="GIT49" s="704"/>
      <c r="GIU49" s="704"/>
      <c r="GIV49" s="704"/>
      <c r="GIW49" s="704"/>
      <c r="GIX49" s="704"/>
      <c r="GIY49" s="704"/>
      <c r="GIZ49" s="704"/>
      <c r="GJA49" s="704"/>
      <c r="GJB49" s="704"/>
      <c r="GJC49" s="704"/>
      <c r="GJD49" s="704"/>
      <c r="GJE49" s="704"/>
      <c r="GJF49" s="704"/>
      <c r="GJG49" s="704"/>
      <c r="GJH49" s="704"/>
      <c r="GJI49" s="704"/>
      <c r="GJJ49" s="704"/>
      <c r="GJK49" s="704"/>
      <c r="GJL49" s="704"/>
      <c r="GJM49" s="704"/>
      <c r="GJN49" s="704"/>
      <c r="GJO49" s="704"/>
      <c r="GJP49" s="704"/>
      <c r="GJQ49" s="704"/>
      <c r="GJR49" s="704"/>
      <c r="GJS49" s="704"/>
      <c r="GJT49" s="704"/>
      <c r="GJU49" s="704"/>
      <c r="GJV49" s="704"/>
      <c r="GJW49" s="704"/>
      <c r="GJX49" s="704"/>
      <c r="GJY49" s="704"/>
      <c r="GJZ49" s="704"/>
      <c r="GKA49" s="704"/>
      <c r="GKB49" s="704"/>
      <c r="GKC49" s="704"/>
      <c r="GKD49" s="704"/>
      <c r="GKE49" s="704"/>
      <c r="GKF49" s="704"/>
      <c r="GKG49" s="704"/>
      <c r="GKH49" s="704"/>
      <c r="GKI49" s="704"/>
      <c r="GKJ49" s="704"/>
      <c r="GKK49" s="704"/>
      <c r="GKL49" s="704"/>
      <c r="GKM49" s="704"/>
      <c r="GKN49" s="704"/>
      <c r="GKO49" s="704"/>
      <c r="GKP49" s="704"/>
      <c r="GKQ49" s="704"/>
      <c r="GKR49" s="704"/>
      <c r="GKS49" s="704"/>
      <c r="GKT49" s="704"/>
      <c r="GKU49" s="704"/>
      <c r="GKV49" s="704"/>
      <c r="GKW49" s="704"/>
      <c r="GKX49" s="704"/>
      <c r="GKY49" s="704"/>
      <c r="GKZ49" s="704"/>
      <c r="GLA49" s="704"/>
      <c r="GLB49" s="704"/>
      <c r="GLC49" s="704"/>
      <c r="GLD49" s="704"/>
      <c r="GLE49" s="704"/>
      <c r="GLF49" s="704"/>
      <c r="GLG49" s="704"/>
      <c r="GLH49" s="704"/>
      <c r="GLI49" s="704"/>
      <c r="GLJ49" s="704"/>
      <c r="GLK49" s="704"/>
      <c r="GLL49" s="704"/>
      <c r="GLM49" s="704"/>
      <c r="GLN49" s="704"/>
      <c r="GLO49" s="704"/>
      <c r="GLP49" s="704"/>
      <c r="GLQ49" s="704"/>
      <c r="GLR49" s="704"/>
      <c r="GLS49" s="704"/>
      <c r="GLT49" s="704"/>
      <c r="GLU49" s="704"/>
      <c r="GLV49" s="704"/>
      <c r="GLW49" s="704"/>
      <c r="GLX49" s="704"/>
      <c r="GLY49" s="704"/>
      <c r="GLZ49" s="704"/>
      <c r="GMA49" s="704"/>
      <c r="GMB49" s="704"/>
      <c r="GMC49" s="704"/>
      <c r="GMD49" s="704"/>
      <c r="GME49" s="704"/>
      <c r="GMF49" s="704"/>
      <c r="GMG49" s="704"/>
      <c r="GMH49" s="704"/>
      <c r="GMI49" s="704"/>
      <c r="GMJ49" s="704"/>
      <c r="GMK49" s="704"/>
      <c r="GML49" s="704"/>
      <c r="GMM49" s="704"/>
      <c r="GMN49" s="704"/>
      <c r="GMO49" s="704"/>
      <c r="GMP49" s="704"/>
      <c r="GMQ49" s="704"/>
      <c r="GMR49" s="704"/>
      <c r="GMS49" s="704"/>
      <c r="GMT49" s="704"/>
      <c r="GMU49" s="704"/>
      <c r="GMV49" s="704"/>
      <c r="GMW49" s="704"/>
      <c r="GMX49" s="704"/>
      <c r="GMY49" s="704"/>
      <c r="GMZ49" s="704"/>
      <c r="GNA49" s="704"/>
      <c r="GNB49" s="704"/>
      <c r="GNC49" s="704"/>
      <c r="GND49" s="704"/>
      <c r="GNE49" s="704"/>
      <c r="GNF49" s="704"/>
      <c r="GNG49" s="704"/>
      <c r="GNH49" s="704"/>
      <c r="GNI49" s="704"/>
      <c r="GNJ49" s="704"/>
      <c r="GNK49" s="704"/>
      <c r="GNL49" s="704"/>
      <c r="GNM49" s="704"/>
      <c r="GNN49" s="704"/>
      <c r="GNO49" s="704"/>
      <c r="GNP49" s="704"/>
      <c r="GNQ49" s="704"/>
      <c r="GNR49" s="704"/>
      <c r="GNS49" s="704"/>
      <c r="GNT49" s="704"/>
      <c r="GNU49" s="704"/>
      <c r="GNV49" s="704"/>
      <c r="GNW49" s="704"/>
      <c r="GNX49" s="704"/>
      <c r="GNY49" s="704"/>
      <c r="GNZ49" s="704"/>
      <c r="GOA49" s="704"/>
      <c r="GOB49" s="704"/>
      <c r="GOC49" s="704"/>
      <c r="GOD49" s="704"/>
      <c r="GOE49" s="704"/>
      <c r="GOF49" s="704"/>
      <c r="GOG49" s="704"/>
      <c r="GOH49" s="704"/>
      <c r="GOI49" s="704"/>
      <c r="GOJ49" s="704"/>
      <c r="GOK49" s="704"/>
      <c r="GOL49" s="704"/>
      <c r="GOM49" s="704"/>
      <c r="GON49" s="704"/>
      <c r="GOO49" s="704"/>
      <c r="GOP49" s="704"/>
      <c r="GOQ49" s="704"/>
      <c r="GOR49" s="704"/>
      <c r="GOS49" s="704"/>
      <c r="GOT49" s="704"/>
      <c r="GOU49" s="704"/>
      <c r="GOV49" s="704"/>
      <c r="GOW49" s="704"/>
      <c r="GOX49" s="704"/>
      <c r="GOY49" s="704"/>
      <c r="GOZ49" s="704"/>
      <c r="GPA49" s="704"/>
      <c r="GPB49" s="704"/>
      <c r="GPC49" s="704"/>
      <c r="GPD49" s="704"/>
      <c r="GPE49" s="704"/>
      <c r="GPF49" s="704"/>
      <c r="GPG49" s="704"/>
      <c r="GPH49" s="704"/>
      <c r="GPI49" s="704"/>
      <c r="GPJ49" s="704"/>
      <c r="GPK49" s="704"/>
      <c r="GPL49" s="704"/>
      <c r="GPM49" s="704"/>
      <c r="GPN49" s="704"/>
      <c r="GPO49" s="704"/>
      <c r="GPP49" s="704"/>
      <c r="GPQ49" s="704"/>
      <c r="GPR49" s="704"/>
      <c r="GPS49" s="704"/>
      <c r="GPT49" s="704"/>
      <c r="GPU49" s="704"/>
      <c r="GPV49" s="704"/>
      <c r="GPW49" s="704"/>
      <c r="GPX49" s="704"/>
      <c r="GPY49" s="704"/>
      <c r="GPZ49" s="704"/>
      <c r="GQA49" s="704"/>
      <c r="GQB49" s="704"/>
      <c r="GQC49" s="704"/>
      <c r="GQD49" s="704"/>
      <c r="GQE49" s="704"/>
      <c r="GQF49" s="704"/>
      <c r="GQG49" s="704"/>
      <c r="GQH49" s="704"/>
      <c r="GQI49" s="704"/>
      <c r="GQJ49" s="704"/>
      <c r="GQK49" s="704"/>
      <c r="GQL49" s="704"/>
      <c r="GQM49" s="704"/>
      <c r="GQN49" s="704"/>
      <c r="GQO49" s="704"/>
      <c r="GQP49" s="704"/>
      <c r="GQQ49" s="704"/>
      <c r="GQR49" s="704"/>
      <c r="GQS49" s="704"/>
      <c r="GQT49" s="704"/>
      <c r="GQU49" s="704"/>
      <c r="GQV49" s="704"/>
      <c r="GQW49" s="704"/>
      <c r="GQX49" s="704"/>
      <c r="GQY49" s="704"/>
      <c r="GQZ49" s="704"/>
      <c r="GRA49" s="704"/>
      <c r="GRB49" s="704"/>
      <c r="GRC49" s="704"/>
      <c r="GRD49" s="704"/>
      <c r="GRE49" s="704"/>
      <c r="GRF49" s="704"/>
      <c r="GRG49" s="704"/>
      <c r="GRH49" s="704"/>
      <c r="GRI49" s="704"/>
      <c r="GRJ49" s="704"/>
      <c r="GRK49" s="704"/>
      <c r="GRL49" s="704"/>
      <c r="GRM49" s="704"/>
      <c r="GRN49" s="704"/>
      <c r="GRO49" s="704"/>
      <c r="GRP49" s="704"/>
      <c r="GRQ49" s="704"/>
      <c r="GRR49" s="704"/>
      <c r="GRS49" s="704"/>
      <c r="GRT49" s="704"/>
      <c r="GRU49" s="704"/>
      <c r="GRV49" s="704"/>
      <c r="GRW49" s="704"/>
      <c r="GRX49" s="704"/>
      <c r="GRY49" s="704"/>
      <c r="GRZ49" s="704"/>
      <c r="GSA49" s="704"/>
      <c r="GSB49" s="704"/>
      <c r="GSC49" s="704"/>
      <c r="GSD49" s="704"/>
      <c r="GSE49" s="704"/>
      <c r="GSF49" s="704"/>
      <c r="GSG49" s="704"/>
      <c r="GSH49" s="704"/>
      <c r="GSI49" s="704"/>
      <c r="GSJ49" s="704"/>
      <c r="GSK49" s="704"/>
      <c r="GSL49" s="704"/>
      <c r="GSM49" s="704"/>
      <c r="GSN49" s="704"/>
      <c r="GSO49" s="704"/>
      <c r="GSP49" s="704"/>
      <c r="GSQ49" s="704"/>
      <c r="GSR49" s="704"/>
      <c r="GSS49" s="704"/>
      <c r="GST49" s="704"/>
      <c r="GSU49" s="704"/>
      <c r="GSV49" s="704"/>
      <c r="GSW49" s="704"/>
      <c r="GSX49" s="704"/>
      <c r="GSY49" s="704"/>
      <c r="GSZ49" s="704"/>
      <c r="GTA49" s="704"/>
      <c r="GTB49" s="704"/>
      <c r="GTC49" s="704"/>
      <c r="GTD49" s="704"/>
      <c r="GTE49" s="704"/>
      <c r="GTF49" s="704"/>
      <c r="GTG49" s="704"/>
      <c r="GTH49" s="704"/>
      <c r="GTI49" s="704"/>
      <c r="GTJ49" s="704"/>
      <c r="GTK49" s="704"/>
      <c r="GTL49" s="704"/>
      <c r="GTM49" s="704"/>
      <c r="GTN49" s="704"/>
      <c r="GTO49" s="704"/>
      <c r="GTP49" s="704"/>
      <c r="GTQ49" s="704"/>
      <c r="GTR49" s="704"/>
      <c r="GTS49" s="704"/>
      <c r="GTT49" s="704"/>
      <c r="GTU49" s="704"/>
      <c r="GTV49" s="704"/>
      <c r="GTW49" s="704"/>
      <c r="GTX49" s="704"/>
      <c r="GTY49" s="704"/>
      <c r="GTZ49" s="704"/>
      <c r="GUA49" s="704"/>
      <c r="GUB49" s="704"/>
      <c r="GUC49" s="704"/>
      <c r="GUD49" s="704"/>
      <c r="GUE49" s="704"/>
      <c r="GUF49" s="704"/>
      <c r="GUG49" s="704"/>
      <c r="GUH49" s="704"/>
      <c r="GUI49" s="704"/>
      <c r="GUJ49" s="704"/>
      <c r="GUK49" s="704"/>
      <c r="GUL49" s="704"/>
      <c r="GUM49" s="704"/>
      <c r="GUN49" s="704"/>
      <c r="GUO49" s="704"/>
      <c r="GUP49" s="704"/>
      <c r="GUQ49" s="704"/>
      <c r="GUR49" s="704"/>
      <c r="GUS49" s="704"/>
      <c r="GUT49" s="704"/>
      <c r="GUU49" s="704"/>
      <c r="GUV49" s="704"/>
      <c r="GUW49" s="704"/>
      <c r="GUX49" s="704"/>
      <c r="GUY49" s="704"/>
      <c r="GUZ49" s="704"/>
      <c r="GVA49" s="704"/>
      <c r="GVB49" s="704"/>
      <c r="GVC49" s="704"/>
      <c r="GVD49" s="704"/>
      <c r="GVE49" s="704"/>
      <c r="GVF49" s="704"/>
      <c r="GVG49" s="704"/>
      <c r="GVH49" s="704"/>
      <c r="GVI49" s="704"/>
      <c r="GVJ49" s="704"/>
      <c r="GVK49" s="704"/>
      <c r="GVL49" s="704"/>
      <c r="GVM49" s="704"/>
      <c r="GVN49" s="704"/>
      <c r="GVO49" s="704"/>
      <c r="GVP49" s="704"/>
      <c r="GVQ49" s="704"/>
      <c r="GVR49" s="704"/>
      <c r="GVS49" s="704"/>
      <c r="GVT49" s="704"/>
      <c r="GVU49" s="704"/>
      <c r="GVV49" s="704"/>
      <c r="GVW49" s="704"/>
      <c r="GVX49" s="704"/>
      <c r="GVY49" s="704"/>
      <c r="GVZ49" s="704"/>
      <c r="GWA49" s="704"/>
      <c r="GWB49" s="704"/>
      <c r="GWC49" s="704"/>
      <c r="GWD49" s="704"/>
      <c r="GWE49" s="704"/>
      <c r="GWF49" s="704"/>
      <c r="GWG49" s="704"/>
      <c r="GWH49" s="704"/>
      <c r="GWI49" s="704"/>
      <c r="GWJ49" s="704"/>
      <c r="GWK49" s="704"/>
      <c r="GWL49" s="704"/>
      <c r="GWM49" s="704"/>
      <c r="GWN49" s="704"/>
      <c r="GWO49" s="704"/>
      <c r="GWP49" s="704"/>
      <c r="GWQ49" s="704"/>
      <c r="GWR49" s="704"/>
      <c r="GWS49" s="704"/>
      <c r="GWT49" s="704"/>
      <c r="GWU49" s="704"/>
      <c r="GWV49" s="704"/>
      <c r="GWW49" s="704"/>
      <c r="GWX49" s="704"/>
      <c r="GWY49" s="704"/>
      <c r="GWZ49" s="704"/>
      <c r="GXA49" s="704"/>
      <c r="GXB49" s="704"/>
      <c r="GXC49" s="704"/>
      <c r="GXD49" s="704"/>
      <c r="GXE49" s="704"/>
      <c r="GXF49" s="704"/>
      <c r="GXG49" s="704"/>
      <c r="GXH49" s="704"/>
      <c r="GXI49" s="704"/>
      <c r="GXJ49" s="704"/>
      <c r="GXK49" s="704"/>
      <c r="GXL49" s="704"/>
      <c r="GXM49" s="704"/>
      <c r="GXN49" s="704"/>
      <c r="GXO49" s="704"/>
      <c r="GXP49" s="704"/>
      <c r="GXQ49" s="704"/>
      <c r="GXR49" s="704"/>
      <c r="GXS49" s="704"/>
      <c r="GXT49" s="704"/>
      <c r="GXU49" s="704"/>
      <c r="GXV49" s="704"/>
      <c r="GXW49" s="704"/>
      <c r="GXX49" s="704"/>
      <c r="GXY49" s="704"/>
      <c r="GXZ49" s="704"/>
      <c r="GYA49" s="704"/>
      <c r="GYB49" s="704"/>
      <c r="GYC49" s="704"/>
      <c r="GYD49" s="704"/>
      <c r="GYE49" s="704"/>
      <c r="GYF49" s="704"/>
      <c r="GYG49" s="704"/>
      <c r="GYH49" s="704"/>
      <c r="GYI49" s="704"/>
      <c r="GYJ49" s="704"/>
      <c r="GYK49" s="704"/>
      <c r="GYL49" s="704"/>
      <c r="GYM49" s="704"/>
      <c r="GYN49" s="704"/>
      <c r="GYO49" s="704"/>
      <c r="GYP49" s="704"/>
      <c r="GYQ49" s="704"/>
      <c r="GYR49" s="704"/>
      <c r="GYS49" s="704"/>
      <c r="GYT49" s="704"/>
      <c r="GYU49" s="704"/>
      <c r="GYV49" s="704"/>
      <c r="GYW49" s="704"/>
      <c r="GYX49" s="704"/>
      <c r="GYY49" s="704"/>
      <c r="GYZ49" s="704"/>
      <c r="GZA49" s="704"/>
      <c r="GZB49" s="704"/>
      <c r="GZC49" s="704"/>
      <c r="GZD49" s="704"/>
      <c r="GZE49" s="704"/>
      <c r="GZF49" s="704"/>
      <c r="GZG49" s="704"/>
      <c r="GZH49" s="704"/>
      <c r="GZI49" s="704"/>
      <c r="GZJ49" s="704"/>
      <c r="GZK49" s="704"/>
      <c r="GZL49" s="704"/>
      <c r="GZM49" s="704"/>
      <c r="GZN49" s="704"/>
      <c r="GZO49" s="704"/>
      <c r="GZP49" s="704"/>
      <c r="GZQ49" s="704"/>
      <c r="GZR49" s="704"/>
      <c r="GZS49" s="704"/>
      <c r="GZT49" s="704"/>
      <c r="GZU49" s="704"/>
      <c r="GZV49" s="704"/>
      <c r="GZW49" s="704"/>
      <c r="GZX49" s="704"/>
      <c r="GZY49" s="704"/>
      <c r="GZZ49" s="704"/>
      <c r="HAA49" s="704"/>
      <c r="HAB49" s="704"/>
      <c r="HAC49" s="704"/>
      <c r="HAD49" s="704"/>
      <c r="HAE49" s="704"/>
      <c r="HAF49" s="704"/>
      <c r="HAG49" s="704"/>
      <c r="HAH49" s="704"/>
      <c r="HAI49" s="704"/>
      <c r="HAJ49" s="704"/>
      <c r="HAK49" s="704"/>
      <c r="HAL49" s="704"/>
      <c r="HAM49" s="704"/>
      <c r="HAN49" s="704"/>
      <c r="HAO49" s="704"/>
      <c r="HAP49" s="704"/>
      <c r="HAQ49" s="704"/>
      <c r="HAR49" s="704"/>
      <c r="HAS49" s="704"/>
      <c r="HAT49" s="704"/>
      <c r="HAU49" s="704"/>
      <c r="HAV49" s="704"/>
      <c r="HAW49" s="704"/>
      <c r="HAX49" s="704"/>
      <c r="HAY49" s="704"/>
      <c r="HAZ49" s="704"/>
      <c r="HBA49" s="704"/>
      <c r="HBB49" s="704"/>
      <c r="HBC49" s="704"/>
      <c r="HBD49" s="704"/>
      <c r="HBE49" s="704"/>
      <c r="HBF49" s="704"/>
      <c r="HBG49" s="704"/>
      <c r="HBH49" s="704"/>
      <c r="HBI49" s="704"/>
      <c r="HBJ49" s="704"/>
      <c r="HBK49" s="704"/>
      <c r="HBL49" s="704"/>
      <c r="HBM49" s="704"/>
      <c r="HBN49" s="704"/>
      <c r="HBO49" s="704"/>
      <c r="HBP49" s="704"/>
      <c r="HBQ49" s="704"/>
      <c r="HBR49" s="704"/>
      <c r="HBS49" s="704"/>
      <c r="HBT49" s="704"/>
      <c r="HBU49" s="704"/>
      <c r="HBV49" s="704"/>
      <c r="HBW49" s="704"/>
      <c r="HBX49" s="704"/>
      <c r="HBY49" s="704"/>
      <c r="HBZ49" s="704"/>
      <c r="HCA49" s="704"/>
      <c r="HCB49" s="704"/>
      <c r="HCC49" s="704"/>
      <c r="HCD49" s="704"/>
      <c r="HCE49" s="704"/>
      <c r="HCF49" s="704"/>
      <c r="HCG49" s="704"/>
      <c r="HCH49" s="704"/>
      <c r="HCI49" s="704"/>
      <c r="HCJ49" s="704"/>
      <c r="HCK49" s="704"/>
      <c r="HCL49" s="704"/>
      <c r="HCM49" s="704"/>
      <c r="HCN49" s="704"/>
      <c r="HCO49" s="704"/>
      <c r="HCP49" s="704"/>
      <c r="HCQ49" s="704"/>
      <c r="HCR49" s="704"/>
      <c r="HCS49" s="704"/>
      <c r="HCT49" s="704"/>
      <c r="HCU49" s="704"/>
      <c r="HCV49" s="704"/>
      <c r="HCW49" s="704"/>
      <c r="HCX49" s="704"/>
      <c r="HCY49" s="704"/>
      <c r="HCZ49" s="704"/>
      <c r="HDA49" s="704"/>
      <c r="HDB49" s="704"/>
      <c r="HDC49" s="704"/>
      <c r="HDD49" s="704"/>
      <c r="HDE49" s="704"/>
      <c r="HDF49" s="704"/>
      <c r="HDG49" s="704"/>
      <c r="HDH49" s="704"/>
      <c r="HDI49" s="704"/>
      <c r="HDJ49" s="704"/>
      <c r="HDK49" s="704"/>
      <c r="HDL49" s="704"/>
      <c r="HDM49" s="704"/>
      <c r="HDN49" s="704"/>
      <c r="HDO49" s="704"/>
      <c r="HDP49" s="704"/>
      <c r="HDQ49" s="704"/>
      <c r="HDR49" s="704"/>
      <c r="HDS49" s="704"/>
      <c r="HDT49" s="704"/>
      <c r="HDU49" s="704"/>
      <c r="HDV49" s="704"/>
      <c r="HDW49" s="704"/>
      <c r="HDX49" s="704"/>
      <c r="HDY49" s="704"/>
      <c r="HDZ49" s="704"/>
      <c r="HEA49" s="704"/>
      <c r="HEB49" s="704"/>
      <c r="HEC49" s="704"/>
      <c r="HED49" s="704"/>
      <c r="HEE49" s="704"/>
      <c r="HEF49" s="704"/>
      <c r="HEG49" s="704"/>
      <c r="HEH49" s="704"/>
      <c r="HEI49" s="704"/>
      <c r="HEJ49" s="704"/>
      <c r="HEK49" s="704"/>
      <c r="HEL49" s="704"/>
      <c r="HEM49" s="704"/>
      <c r="HEN49" s="704"/>
      <c r="HEO49" s="704"/>
      <c r="HEP49" s="704"/>
      <c r="HEQ49" s="704"/>
      <c r="HER49" s="704"/>
      <c r="HES49" s="704"/>
      <c r="HET49" s="704"/>
      <c r="HEU49" s="704"/>
      <c r="HEV49" s="704"/>
      <c r="HEW49" s="704"/>
      <c r="HEX49" s="704"/>
      <c r="HEY49" s="704"/>
      <c r="HEZ49" s="704"/>
      <c r="HFA49" s="704"/>
      <c r="HFB49" s="704"/>
      <c r="HFC49" s="704"/>
      <c r="HFD49" s="704"/>
      <c r="HFE49" s="704"/>
      <c r="HFF49" s="704"/>
      <c r="HFG49" s="704"/>
      <c r="HFH49" s="704"/>
      <c r="HFI49" s="704"/>
      <c r="HFJ49" s="704"/>
      <c r="HFK49" s="704"/>
      <c r="HFL49" s="704"/>
      <c r="HFM49" s="704"/>
      <c r="HFN49" s="704"/>
      <c r="HFO49" s="704"/>
      <c r="HFP49" s="704"/>
      <c r="HFQ49" s="704"/>
      <c r="HFR49" s="704"/>
      <c r="HFS49" s="704"/>
      <c r="HFT49" s="704"/>
      <c r="HFU49" s="704"/>
      <c r="HFV49" s="704"/>
      <c r="HFW49" s="704"/>
      <c r="HFX49" s="704"/>
      <c r="HFY49" s="704"/>
      <c r="HFZ49" s="704"/>
      <c r="HGA49" s="704"/>
      <c r="HGB49" s="704"/>
      <c r="HGC49" s="704"/>
      <c r="HGD49" s="704"/>
      <c r="HGE49" s="704"/>
      <c r="HGF49" s="704"/>
      <c r="HGG49" s="704"/>
      <c r="HGH49" s="704"/>
      <c r="HGI49" s="704"/>
      <c r="HGJ49" s="704"/>
      <c r="HGK49" s="704"/>
      <c r="HGL49" s="704"/>
      <c r="HGM49" s="704"/>
      <c r="HGN49" s="704"/>
      <c r="HGO49" s="704"/>
      <c r="HGP49" s="704"/>
      <c r="HGQ49" s="704"/>
      <c r="HGR49" s="704"/>
      <c r="HGS49" s="704"/>
      <c r="HGT49" s="704"/>
      <c r="HGU49" s="704"/>
      <c r="HGV49" s="704"/>
      <c r="HGW49" s="704"/>
      <c r="HGX49" s="704"/>
      <c r="HGY49" s="704"/>
      <c r="HGZ49" s="704"/>
      <c r="HHA49" s="704"/>
      <c r="HHB49" s="704"/>
      <c r="HHC49" s="704"/>
      <c r="HHD49" s="704"/>
      <c r="HHE49" s="704"/>
      <c r="HHF49" s="704"/>
      <c r="HHG49" s="704"/>
      <c r="HHH49" s="704"/>
      <c r="HHI49" s="704"/>
      <c r="HHJ49" s="704"/>
      <c r="HHK49" s="704"/>
      <c r="HHL49" s="704"/>
      <c r="HHM49" s="704"/>
      <c r="HHN49" s="704"/>
      <c r="HHO49" s="704"/>
      <c r="HHP49" s="704"/>
      <c r="HHQ49" s="704"/>
      <c r="HHR49" s="704"/>
      <c r="HHS49" s="704"/>
      <c r="HHT49" s="704"/>
      <c r="HHU49" s="704"/>
      <c r="HHV49" s="704"/>
      <c r="HHW49" s="704"/>
      <c r="HHX49" s="704"/>
      <c r="HHY49" s="704"/>
      <c r="HHZ49" s="704"/>
      <c r="HIA49" s="704"/>
      <c r="HIB49" s="704"/>
      <c r="HIC49" s="704"/>
      <c r="HID49" s="704"/>
      <c r="HIE49" s="704"/>
      <c r="HIF49" s="704"/>
      <c r="HIG49" s="704"/>
      <c r="HIH49" s="704"/>
      <c r="HII49" s="704"/>
      <c r="HIJ49" s="704"/>
      <c r="HIK49" s="704"/>
      <c r="HIL49" s="704"/>
      <c r="HIM49" s="704"/>
      <c r="HIN49" s="704"/>
      <c r="HIO49" s="704"/>
      <c r="HIP49" s="704"/>
      <c r="HIQ49" s="704"/>
      <c r="HIR49" s="704"/>
      <c r="HIS49" s="704"/>
      <c r="HIT49" s="704"/>
      <c r="HIU49" s="704"/>
      <c r="HIV49" s="704"/>
      <c r="HIW49" s="704"/>
      <c r="HIX49" s="704"/>
      <c r="HIY49" s="704"/>
      <c r="HIZ49" s="704"/>
      <c r="HJA49" s="704"/>
      <c r="HJB49" s="704"/>
      <c r="HJC49" s="704"/>
      <c r="HJD49" s="704"/>
      <c r="HJE49" s="704"/>
      <c r="HJF49" s="704"/>
      <c r="HJG49" s="704"/>
      <c r="HJH49" s="704"/>
      <c r="HJI49" s="704"/>
      <c r="HJJ49" s="704"/>
      <c r="HJK49" s="704"/>
      <c r="HJL49" s="704"/>
      <c r="HJM49" s="704"/>
      <c r="HJN49" s="704"/>
      <c r="HJO49" s="704"/>
      <c r="HJP49" s="704"/>
      <c r="HJQ49" s="704"/>
      <c r="HJR49" s="704"/>
      <c r="HJS49" s="704"/>
      <c r="HJT49" s="704"/>
      <c r="HJU49" s="704"/>
      <c r="HJV49" s="704"/>
      <c r="HJW49" s="704"/>
      <c r="HJX49" s="704"/>
      <c r="HJY49" s="704"/>
      <c r="HJZ49" s="704"/>
      <c r="HKA49" s="704"/>
      <c r="HKB49" s="704"/>
      <c r="HKC49" s="704"/>
      <c r="HKD49" s="704"/>
      <c r="HKE49" s="704"/>
      <c r="HKF49" s="704"/>
      <c r="HKG49" s="704"/>
      <c r="HKH49" s="704"/>
      <c r="HKI49" s="704"/>
      <c r="HKJ49" s="704"/>
      <c r="HKK49" s="704"/>
      <c r="HKL49" s="704"/>
      <c r="HKM49" s="704"/>
      <c r="HKN49" s="704"/>
      <c r="HKO49" s="704"/>
      <c r="HKP49" s="704"/>
      <c r="HKQ49" s="704"/>
      <c r="HKR49" s="704"/>
      <c r="HKS49" s="704"/>
      <c r="HKT49" s="704"/>
      <c r="HKU49" s="704"/>
      <c r="HKV49" s="704"/>
      <c r="HKW49" s="704"/>
      <c r="HKX49" s="704"/>
      <c r="HKY49" s="704"/>
      <c r="HKZ49" s="704"/>
      <c r="HLA49" s="704"/>
      <c r="HLB49" s="704"/>
      <c r="HLC49" s="704"/>
      <c r="HLD49" s="704"/>
      <c r="HLE49" s="704"/>
      <c r="HLF49" s="704"/>
      <c r="HLG49" s="704"/>
      <c r="HLH49" s="704"/>
      <c r="HLI49" s="704"/>
      <c r="HLJ49" s="704"/>
      <c r="HLK49" s="704"/>
      <c r="HLL49" s="704"/>
      <c r="HLM49" s="704"/>
      <c r="HLN49" s="704"/>
      <c r="HLO49" s="704"/>
      <c r="HLP49" s="704"/>
      <c r="HLQ49" s="704"/>
      <c r="HLR49" s="704"/>
      <c r="HLS49" s="704"/>
      <c r="HLT49" s="704"/>
      <c r="HLU49" s="704"/>
      <c r="HLV49" s="704"/>
      <c r="HLW49" s="704"/>
      <c r="HLX49" s="704"/>
      <c r="HLY49" s="704"/>
      <c r="HLZ49" s="704"/>
      <c r="HMA49" s="704"/>
      <c r="HMB49" s="704"/>
      <c r="HMC49" s="704"/>
      <c r="HMD49" s="704"/>
      <c r="HME49" s="704"/>
      <c r="HMF49" s="704"/>
      <c r="HMG49" s="704"/>
      <c r="HMH49" s="704"/>
      <c r="HMI49" s="704"/>
      <c r="HMJ49" s="704"/>
      <c r="HMK49" s="704"/>
      <c r="HML49" s="704"/>
      <c r="HMM49" s="704"/>
      <c r="HMN49" s="704"/>
      <c r="HMO49" s="704"/>
      <c r="HMP49" s="704"/>
      <c r="HMQ49" s="704"/>
      <c r="HMR49" s="704"/>
      <c r="HMS49" s="704"/>
      <c r="HMT49" s="704"/>
      <c r="HMU49" s="704"/>
      <c r="HMV49" s="704"/>
      <c r="HMW49" s="704"/>
      <c r="HMX49" s="704"/>
      <c r="HMY49" s="704"/>
      <c r="HMZ49" s="704"/>
      <c r="HNA49" s="704"/>
      <c r="HNB49" s="704"/>
      <c r="HNC49" s="704"/>
      <c r="HND49" s="704"/>
      <c r="HNE49" s="704"/>
      <c r="HNF49" s="704"/>
      <c r="HNG49" s="704"/>
      <c r="HNH49" s="704"/>
      <c r="HNI49" s="704"/>
      <c r="HNJ49" s="704"/>
      <c r="HNK49" s="704"/>
      <c r="HNL49" s="704"/>
      <c r="HNM49" s="704"/>
      <c r="HNN49" s="704"/>
      <c r="HNO49" s="704"/>
      <c r="HNP49" s="704"/>
      <c r="HNQ49" s="704"/>
      <c r="HNR49" s="704"/>
      <c r="HNS49" s="704"/>
      <c r="HNT49" s="704"/>
      <c r="HNU49" s="704"/>
      <c r="HNV49" s="704"/>
      <c r="HNW49" s="704"/>
      <c r="HNX49" s="704"/>
      <c r="HNY49" s="704"/>
      <c r="HNZ49" s="704"/>
      <c r="HOA49" s="704"/>
      <c r="HOB49" s="704"/>
      <c r="HOC49" s="704"/>
      <c r="HOD49" s="704"/>
      <c r="HOE49" s="704"/>
      <c r="HOF49" s="704"/>
      <c r="HOG49" s="704"/>
      <c r="HOH49" s="704"/>
      <c r="HOI49" s="704"/>
      <c r="HOJ49" s="704"/>
      <c r="HOK49" s="704"/>
      <c r="HOL49" s="704"/>
      <c r="HOM49" s="704"/>
      <c r="HON49" s="704"/>
      <c r="HOO49" s="704"/>
      <c r="HOP49" s="704"/>
      <c r="HOQ49" s="704"/>
      <c r="HOR49" s="704"/>
      <c r="HOS49" s="704"/>
      <c r="HOT49" s="704"/>
      <c r="HOU49" s="704"/>
      <c r="HOV49" s="704"/>
      <c r="HOW49" s="704"/>
      <c r="HOX49" s="704"/>
      <c r="HOY49" s="704"/>
      <c r="HOZ49" s="704"/>
      <c r="HPA49" s="704"/>
      <c r="HPB49" s="704"/>
      <c r="HPC49" s="704"/>
      <c r="HPD49" s="704"/>
      <c r="HPE49" s="704"/>
      <c r="HPF49" s="704"/>
      <c r="HPG49" s="704"/>
      <c r="HPH49" s="704"/>
      <c r="HPI49" s="704"/>
      <c r="HPJ49" s="704"/>
      <c r="HPK49" s="704"/>
      <c r="HPL49" s="704"/>
      <c r="HPM49" s="704"/>
      <c r="HPN49" s="704"/>
      <c r="HPO49" s="704"/>
      <c r="HPP49" s="704"/>
      <c r="HPQ49" s="704"/>
      <c r="HPR49" s="704"/>
      <c r="HPS49" s="704"/>
      <c r="HPT49" s="704"/>
      <c r="HPU49" s="704"/>
      <c r="HPV49" s="704"/>
      <c r="HPW49" s="704"/>
      <c r="HPX49" s="704"/>
      <c r="HPY49" s="704"/>
      <c r="HPZ49" s="704"/>
      <c r="HQA49" s="704"/>
      <c r="HQB49" s="704"/>
      <c r="HQC49" s="704"/>
      <c r="HQD49" s="704"/>
      <c r="HQE49" s="704"/>
      <c r="HQF49" s="704"/>
      <c r="HQG49" s="704"/>
      <c r="HQH49" s="704"/>
      <c r="HQI49" s="704"/>
      <c r="HQJ49" s="704"/>
      <c r="HQK49" s="704"/>
      <c r="HQL49" s="704"/>
      <c r="HQM49" s="704"/>
      <c r="HQN49" s="704"/>
      <c r="HQO49" s="704"/>
      <c r="HQP49" s="704"/>
      <c r="HQQ49" s="704"/>
      <c r="HQR49" s="704"/>
      <c r="HQS49" s="704"/>
      <c r="HQT49" s="704"/>
      <c r="HQU49" s="704"/>
      <c r="HQV49" s="704"/>
      <c r="HQW49" s="704"/>
      <c r="HQX49" s="704"/>
      <c r="HQY49" s="704"/>
      <c r="HQZ49" s="704"/>
      <c r="HRA49" s="704"/>
      <c r="HRB49" s="704"/>
      <c r="HRC49" s="704"/>
      <c r="HRD49" s="704"/>
      <c r="HRE49" s="704"/>
      <c r="HRF49" s="704"/>
      <c r="HRG49" s="704"/>
      <c r="HRH49" s="704"/>
      <c r="HRI49" s="704"/>
      <c r="HRJ49" s="704"/>
      <c r="HRK49" s="704"/>
      <c r="HRL49" s="704"/>
      <c r="HRM49" s="704"/>
      <c r="HRN49" s="704"/>
      <c r="HRO49" s="704"/>
      <c r="HRP49" s="704"/>
      <c r="HRQ49" s="704"/>
      <c r="HRR49" s="704"/>
      <c r="HRS49" s="704"/>
      <c r="HRT49" s="704"/>
      <c r="HRU49" s="704"/>
      <c r="HRV49" s="704"/>
      <c r="HRW49" s="704"/>
      <c r="HRX49" s="704"/>
      <c r="HRY49" s="704"/>
      <c r="HRZ49" s="704"/>
      <c r="HSA49" s="704"/>
      <c r="HSB49" s="704"/>
      <c r="HSC49" s="704"/>
      <c r="HSD49" s="704"/>
      <c r="HSE49" s="704"/>
      <c r="HSF49" s="704"/>
      <c r="HSG49" s="704"/>
      <c r="HSH49" s="704"/>
      <c r="HSI49" s="704"/>
      <c r="HSJ49" s="704"/>
      <c r="HSK49" s="704"/>
      <c r="HSL49" s="704"/>
      <c r="HSM49" s="704"/>
      <c r="HSN49" s="704"/>
      <c r="HSO49" s="704"/>
      <c r="HSP49" s="704"/>
      <c r="HSQ49" s="704"/>
      <c r="HSR49" s="704"/>
      <c r="HSS49" s="704"/>
      <c r="HST49" s="704"/>
      <c r="HSU49" s="704"/>
      <c r="HSV49" s="704"/>
      <c r="HSW49" s="704"/>
      <c r="HSX49" s="704"/>
      <c r="HSY49" s="704"/>
      <c r="HSZ49" s="704"/>
      <c r="HTA49" s="704"/>
      <c r="HTB49" s="704"/>
      <c r="HTC49" s="704"/>
      <c r="HTD49" s="704"/>
      <c r="HTE49" s="704"/>
      <c r="HTF49" s="704"/>
      <c r="HTG49" s="704"/>
      <c r="HTH49" s="704"/>
      <c r="HTI49" s="704"/>
      <c r="HTJ49" s="704"/>
      <c r="HTK49" s="704"/>
      <c r="HTL49" s="704"/>
      <c r="HTM49" s="704"/>
      <c r="HTN49" s="704"/>
      <c r="HTO49" s="704"/>
      <c r="HTP49" s="704"/>
      <c r="HTQ49" s="704"/>
      <c r="HTR49" s="704"/>
      <c r="HTS49" s="704"/>
      <c r="HTT49" s="704"/>
      <c r="HTU49" s="704"/>
      <c r="HTV49" s="704"/>
      <c r="HTW49" s="704"/>
      <c r="HTX49" s="704"/>
      <c r="HTY49" s="704"/>
      <c r="HTZ49" s="704"/>
      <c r="HUA49" s="704"/>
      <c r="HUB49" s="704"/>
      <c r="HUC49" s="704"/>
      <c r="HUD49" s="704"/>
      <c r="HUE49" s="704"/>
      <c r="HUF49" s="704"/>
      <c r="HUG49" s="704"/>
      <c r="HUH49" s="704"/>
      <c r="HUI49" s="704"/>
      <c r="HUJ49" s="704"/>
      <c r="HUK49" s="704"/>
      <c r="HUL49" s="704"/>
      <c r="HUM49" s="704"/>
      <c r="HUN49" s="704"/>
      <c r="HUO49" s="704"/>
      <c r="HUP49" s="704"/>
      <c r="HUQ49" s="704"/>
      <c r="HUR49" s="704"/>
      <c r="HUS49" s="704"/>
      <c r="HUT49" s="704"/>
      <c r="HUU49" s="704"/>
      <c r="HUV49" s="704"/>
      <c r="HUW49" s="704"/>
      <c r="HUX49" s="704"/>
      <c r="HUY49" s="704"/>
      <c r="HUZ49" s="704"/>
      <c r="HVA49" s="704"/>
      <c r="HVB49" s="704"/>
      <c r="HVC49" s="704"/>
      <c r="HVD49" s="704"/>
      <c r="HVE49" s="704"/>
      <c r="HVF49" s="704"/>
      <c r="HVG49" s="704"/>
      <c r="HVH49" s="704"/>
      <c r="HVI49" s="704"/>
      <c r="HVJ49" s="704"/>
      <c r="HVK49" s="704"/>
      <c r="HVL49" s="704"/>
      <c r="HVM49" s="704"/>
      <c r="HVN49" s="704"/>
      <c r="HVO49" s="704"/>
      <c r="HVP49" s="704"/>
      <c r="HVQ49" s="704"/>
      <c r="HVR49" s="704"/>
      <c r="HVS49" s="704"/>
      <c r="HVT49" s="704"/>
      <c r="HVU49" s="704"/>
      <c r="HVV49" s="704"/>
      <c r="HVW49" s="704"/>
      <c r="HVX49" s="704"/>
      <c r="HVY49" s="704"/>
      <c r="HVZ49" s="704"/>
      <c r="HWA49" s="704"/>
      <c r="HWB49" s="704"/>
      <c r="HWC49" s="704"/>
      <c r="HWD49" s="704"/>
      <c r="HWE49" s="704"/>
      <c r="HWF49" s="704"/>
      <c r="HWG49" s="704"/>
      <c r="HWH49" s="704"/>
      <c r="HWI49" s="704"/>
      <c r="HWJ49" s="704"/>
      <c r="HWK49" s="704"/>
      <c r="HWL49" s="704"/>
      <c r="HWM49" s="704"/>
      <c r="HWN49" s="704"/>
      <c r="HWO49" s="704"/>
      <c r="HWP49" s="704"/>
      <c r="HWQ49" s="704"/>
      <c r="HWR49" s="704"/>
      <c r="HWS49" s="704"/>
      <c r="HWT49" s="704"/>
      <c r="HWU49" s="704"/>
      <c r="HWV49" s="704"/>
      <c r="HWW49" s="704"/>
      <c r="HWX49" s="704"/>
      <c r="HWY49" s="704"/>
      <c r="HWZ49" s="704"/>
      <c r="HXA49" s="704"/>
      <c r="HXB49" s="704"/>
      <c r="HXC49" s="704"/>
      <c r="HXD49" s="704"/>
      <c r="HXE49" s="704"/>
      <c r="HXF49" s="704"/>
      <c r="HXG49" s="704"/>
      <c r="HXH49" s="704"/>
      <c r="HXI49" s="704"/>
      <c r="HXJ49" s="704"/>
      <c r="HXK49" s="704"/>
      <c r="HXL49" s="704"/>
      <c r="HXM49" s="704"/>
      <c r="HXN49" s="704"/>
      <c r="HXO49" s="704"/>
      <c r="HXP49" s="704"/>
      <c r="HXQ49" s="704"/>
      <c r="HXR49" s="704"/>
      <c r="HXS49" s="704"/>
      <c r="HXT49" s="704"/>
      <c r="HXU49" s="704"/>
      <c r="HXV49" s="704"/>
      <c r="HXW49" s="704"/>
      <c r="HXX49" s="704"/>
      <c r="HXY49" s="704"/>
      <c r="HXZ49" s="704"/>
      <c r="HYA49" s="704"/>
      <c r="HYB49" s="704"/>
      <c r="HYC49" s="704"/>
      <c r="HYD49" s="704"/>
      <c r="HYE49" s="704"/>
      <c r="HYF49" s="704"/>
      <c r="HYG49" s="704"/>
      <c r="HYH49" s="704"/>
      <c r="HYI49" s="704"/>
      <c r="HYJ49" s="704"/>
      <c r="HYK49" s="704"/>
      <c r="HYL49" s="704"/>
      <c r="HYM49" s="704"/>
      <c r="HYN49" s="704"/>
      <c r="HYO49" s="704"/>
      <c r="HYP49" s="704"/>
      <c r="HYQ49" s="704"/>
      <c r="HYR49" s="704"/>
      <c r="HYS49" s="704"/>
      <c r="HYT49" s="704"/>
      <c r="HYU49" s="704"/>
      <c r="HYV49" s="704"/>
      <c r="HYW49" s="704"/>
      <c r="HYX49" s="704"/>
      <c r="HYY49" s="704"/>
      <c r="HYZ49" s="704"/>
      <c r="HZA49" s="704"/>
      <c r="HZB49" s="704"/>
      <c r="HZC49" s="704"/>
      <c r="HZD49" s="704"/>
      <c r="HZE49" s="704"/>
      <c r="HZF49" s="704"/>
      <c r="HZG49" s="704"/>
      <c r="HZH49" s="704"/>
      <c r="HZI49" s="704"/>
      <c r="HZJ49" s="704"/>
      <c r="HZK49" s="704"/>
      <c r="HZL49" s="704"/>
      <c r="HZM49" s="704"/>
      <c r="HZN49" s="704"/>
      <c r="HZO49" s="704"/>
      <c r="HZP49" s="704"/>
      <c r="HZQ49" s="704"/>
      <c r="HZR49" s="704"/>
      <c r="HZS49" s="704"/>
      <c r="HZT49" s="704"/>
      <c r="HZU49" s="704"/>
      <c r="HZV49" s="704"/>
      <c r="HZW49" s="704"/>
      <c r="HZX49" s="704"/>
      <c r="HZY49" s="704"/>
      <c r="HZZ49" s="704"/>
      <c r="IAA49" s="704"/>
      <c r="IAB49" s="704"/>
      <c r="IAC49" s="704"/>
      <c r="IAD49" s="704"/>
      <c r="IAE49" s="704"/>
      <c r="IAF49" s="704"/>
      <c r="IAG49" s="704"/>
      <c r="IAH49" s="704"/>
      <c r="IAI49" s="704"/>
      <c r="IAJ49" s="704"/>
      <c r="IAK49" s="704"/>
      <c r="IAL49" s="704"/>
      <c r="IAM49" s="704"/>
      <c r="IAN49" s="704"/>
      <c r="IAO49" s="704"/>
      <c r="IAP49" s="704"/>
      <c r="IAQ49" s="704"/>
      <c r="IAR49" s="704"/>
      <c r="IAS49" s="704"/>
      <c r="IAT49" s="704"/>
      <c r="IAU49" s="704"/>
      <c r="IAV49" s="704"/>
      <c r="IAW49" s="704"/>
      <c r="IAX49" s="704"/>
      <c r="IAY49" s="704"/>
      <c r="IAZ49" s="704"/>
      <c r="IBA49" s="704"/>
      <c r="IBB49" s="704"/>
      <c r="IBC49" s="704"/>
      <c r="IBD49" s="704"/>
      <c r="IBE49" s="704"/>
      <c r="IBF49" s="704"/>
      <c r="IBG49" s="704"/>
      <c r="IBH49" s="704"/>
      <c r="IBI49" s="704"/>
      <c r="IBJ49" s="704"/>
      <c r="IBK49" s="704"/>
      <c r="IBL49" s="704"/>
      <c r="IBM49" s="704"/>
      <c r="IBN49" s="704"/>
      <c r="IBO49" s="704"/>
      <c r="IBP49" s="704"/>
      <c r="IBQ49" s="704"/>
      <c r="IBR49" s="704"/>
      <c r="IBS49" s="704"/>
      <c r="IBT49" s="704"/>
      <c r="IBU49" s="704"/>
      <c r="IBV49" s="704"/>
      <c r="IBW49" s="704"/>
      <c r="IBX49" s="704"/>
      <c r="IBY49" s="704"/>
      <c r="IBZ49" s="704"/>
      <c r="ICA49" s="704"/>
      <c r="ICB49" s="704"/>
      <c r="ICC49" s="704"/>
      <c r="ICD49" s="704"/>
      <c r="ICE49" s="704"/>
      <c r="ICF49" s="704"/>
      <c r="ICG49" s="704"/>
      <c r="ICH49" s="704"/>
      <c r="ICI49" s="704"/>
      <c r="ICJ49" s="704"/>
      <c r="ICK49" s="704"/>
      <c r="ICL49" s="704"/>
      <c r="ICM49" s="704"/>
      <c r="ICN49" s="704"/>
      <c r="ICO49" s="704"/>
      <c r="ICP49" s="704"/>
      <c r="ICQ49" s="704"/>
      <c r="ICR49" s="704"/>
      <c r="ICS49" s="704"/>
      <c r="ICT49" s="704"/>
      <c r="ICU49" s="704"/>
      <c r="ICV49" s="704"/>
      <c r="ICW49" s="704"/>
      <c r="ICX49" s="704"/>
      <c r="ICY49" s="704"/>
      <c r="ICZ49" s="704"/>
      <c r="IDA49" s="704"/>
      <c r="IDB49" s="704"/>
      <c r="IDC49" s="704"/>
      <c r="IDD49" s="704"/>
      <c r="IDE49" s="704"/>
      <c r="IDF49" s="704"/>
      <c r="IDG49" s="704"/>
      <c r="IDH49" s="704"/>
      <c r="IDI49" s="704"/>
      <c r="IDJ49" s="704"/>
      <c r="IDK49" s="704"/>
      <c r="IDL49" s="704"/>
      <c r="IDM49" s="704"/>
      <c r="IDN49" s="704"/>
      <c r="IDO49" s="704"/>
      <c r="IDP49" s="704"/>
      <c r="IDQ49" s="704"/>
      <c r="IDR49" s="704"/>
      <c r="IDS49" s="704"/>
      <c r="IDT49" s="704"/>
      <c r="IDU49" s="704"/>
      <c r="IDV49" s="704"/>
      <c r="IDW49" s="704"/>
      <c r="IDX49" s="704"/>
      <c r="IDY49" s="704"/>
      <c r="IDZ49" s="704"/>
      <c r="IEA49" s="704"/>
      <c r="IEB49" s="704"/>
      <c r="IEC49" s="704"/>
      <c r="IED49" s="704"/>
      <c r="IEE49" s="704"/>
      <c r="IEF49" s="704"/>
      <c r="IEG49" s="704"/>
      <c r="IEH49" s="704"/>
      <c r="IEI49" s="704"/>
      <c r="IEJ49" s="704"/>
      <c r="IEK49" s="704"/>
      <c r="IEL49" s="704"/>
      <c r="IEM49" s="704"/>
      <c r="IEN49" s="704"/>
      <c r="IEO49" s="704"/>
      <c r="IEP49" s="704"/>
      <c r="IEQ49" s="704"/>
      <c r="IER49" s="704"/>
      <c r="IES49" s="704"/>
      <c r="IET49" s="704"/>
      <c r="IEU49" s="704"/>
      <c r="IEV49" s="704"/>
      <c r="IEW49" s="704"/>
      <c r="IEX49" s="704"/>
      <c r="IEY49" s="704"/>
      <c r="IEZ49" s="704"/>
      <c r="IFA49" s="704"/>
      <c r="IFB49" s="704"/>
      <c r="IFC49" s="704"/>
      <c r="IFD49" s="704"/>
      <c r="IFE49" s="704"/>
      <c r="IFF49" s="704"/>
      <c r="IFG49" s="704"/>
      <c r="IFH49" s="704"/>
      <c r="IFI49" s="704"/>
      <c r="IFJ49" s="704"/>
      <c r="IFK49" s="704"/>
      <c r="IFL49" s="704"/>
      <c r="IFM49" s="704"/>
      <c r="IFN49" s="704"/>
      <c r="IFO49" s="704"/>
      <c r="IFP49" s="704"/>
      <c r="IFQ49" s="704"/>
      <c r="IFR49" s="704"/>
      <c r="IFS49" s="704"/>
      <c r="IFT49" s="704"/>
      <c r="IFU49" s="704"/>
      <c r="IFV49" s="704"/>
      <c r="IFW49" s="704"/>
      <c r="IFX49" s="704"/>
      <c r="IFY49" s="704"/>
      <c r="IFZ49" s="704"/>
      <c r="IGA49" s="704"/>
      <c r="IGB49" s="704"/>
      <c r="IGC49" s="704"/>
      <c r="IGD49" s="704"/>
      <c r="IGE49" s="704"/>
      <c r="IGF49" s="704"/>
      <c r="IGG49" s="704"/>
      <c r="IGH49" s="704"/>
      <c r="IGI49" s="704"/>
      <c r="IGJ49" s="704"/>
      <c r="IGK49" s="704"/>
      <c r="IGL49" s="704"/>
      <c r="IGM49" s="704"/>
      <c r="IGN49" s="704"/>
      <c r="IGO49" s="704"/>
      <c r="IGP49" s="704"/>
      <c r="IGQ49" s="704"/>
      <c r="IGR49" s="704"/>
      <c r="IGS49" s="704"/>
      <c r="IGT49" s="704"/>
      <c r="IGU49" s="704"/>
      <c r="IGV49" s="704"/>
      <c r="IGW49" s="704"/>
      <c r="IGX49" s="704"/>
      <c r="IGY49" s="704"/>
      <c r="IGZ49" s="704"/>
      <c r="IHA49" s="704"/>
      <c r="IHB49" s="704"/>
      <c r="IHC49" s="704"/>
      <c r="IHD49" s="704"/>
      <c r="IHE49" s="704"/>
      <c r="IHF49" s="704"/>
      <c r="IHG49" s="704"/>
      <c r="IHH49" s="704"/>
      <c r="IHI49" s="704"/>
      <c r="IHJ49" s="704"/>
      <c r="IHK49" s="704"/>
      <c r="IHL49" s="704"/>
      <c r="IHM49" s="704"/>
      <c r="IHN49" s="704"/>
      <c r="IHO49" s="704"/>
      <c r="IHP49" s="704"/>
      <c r="IHQ49" s="704"/>
      <c r="IHR49" s="704"/>
      <c r="IHS49" s="704"/>
      <c r="IHT49" s="704"/>
      <c r="IHU49" s="704"/>
      <c r="IHV49" s="704"/>
      <c r="IHW49" s="704"/>
      <c r="IHX49" s="704"/>
      <c r="IHY49" s="704"/>
      <c r="IHZ49" s="704"/>
      <c r="IIA49" s="704"/>
      <c r="IIB49" s="704"/>
      <c r="IIC49" s="704"/>
      <c r="IID49" s="704"/>
      <c r="IIE49" s="704"/>
      <c r="IIF49" s="704"/>
      <c r="IIG49" s="704"/>
      <c r="IIH49" s="704"/>
      <c r="III49" s="704"/>
      <c r="IIJ49" s="704"/>
      <c r="IIK49" s="704"/>
      <c r="IIL49" s="704"/>
      <c r="IIM49" s="704"/>
      <c r="IIN49" s="704"/>
      <c r="IIO49" s="704"/>
      <c r="IIP49" s="704"/>
      <c r="IIQ49" s="704"/>
      <c r="IIR49" s="704"/>
      <c r="IIS49" s="704"/>
      <c r="IIT49" s="704"/>
      <c r="IIU49" s="704"/>
      <c r="IIV49" s="704"/>
      <c r="IIW49" s="704"/>
      <c r="IIX49" s="704"/>
      <c r="IIY49" s="704"/>
      <c r="IIZ49" s="704"/>
      <c r="IJA49" s="704"/>
      <c r="IJB49" s="704"/>
      <c r="IJC49" s="704"/>
      <c r="IJD49" s="704"/>
      <c r="IJE49" s="704"/>
      <c r="IJF49" s="704"/>
      <c r="IJG49" s="704"/>
      <c r="IJH49" s="704"/>
      <c r="IJI49" s="704"/>
      <c r="IJJ49" s="704"/>
      <c r="IJK49" s="704"/>
      <c r="IJL49" s="704"/>
      <c r="IJM49" s="704"/>
      <c r="IJN49" s="704"/>
      <c r="IJO49" s="704"/>
      <c r="IJP49" s="704"/>
      <c r="IJQ49" s="704"/>
      <c r="IJR49" s="704"/>
      <c r="IJS49" s="704"/>
      <c r="IJT49" s="704"/>
      <c r="IJU49" s="704"/>
      <c r="IJV49" s="704"/>
      <c r="IJW49" s="704"/>
      <c r="IJX49" s="704"/>
      <c r="IJY49" s="704"/>
      <c r="IJZ49" s="704"/>
      <c r="IKA49" s="704"/>
      <c r="IKB49" s="704"/>
      <c r="IKC49" s="704"/>
      <c r="IKD49" s="704"/>
      <c r="IKE49" s="704"/>
      <c r="IKF49" s="704"/>
      <c r="IKG49" s="704"/>
      <c r="IKH49" s="704"/>
      <c r="IKI49" s="704"/>
      <c r="IKJ49" s="704"/>
      <c r="IKK49" s="704"/>
      <c r="IKL49" s="704"/>
      <c r="IKM49" s="704"/>
      <c r="IKN49" s="704"/>
      <c r="IKO49" s="704"/>
      <c r="IKP49" s="704"/>
      <c r="IKQ49" s="704"/>
      <c r="IKR49" s="704"/>
      <c r="IKS49" s="704"/>
      <c r="IKT49" s="704"/>
      <c r="IKU49" s="704"/>
      <c r="IKV49" s="704"/>
      <c r="IKW49" s="704"/>
      <c r="IKX49" s="704"/>
      <c r="IKY49" s="704"/>
      <c r="IKZ49" s="704"/>
      <c r="ILA49" s="704"/>
      <c r="ILB49" s="704"/>
      <c r="ILC49" s="704"/>
      <c r="ILD49" s="704"/>
      <c r="ILE49" s="704"/>
      <c r="ILF49" s="704"/>
      <c r="ILG49" s="704"/>
      <c r="ILH49" s="704"/>
      <c r="ILI49" s="704"/>
      <c r="ILJ49" s="704"/>
      <c r="ILK49" s="704"/>
      <c r="ILL49" s="704"/>
      <c r="ILM49" s="704"/>
      <c r="ILN49" s="704"/>
      <c r="ILO49" s="704"/>
      <c r="ILP49" s="704"/>
      <c r="ILQ49" s="704"/>
      <c r="ILR49" s="704"/>
      <c r="ILS49" s="704"/>
      <c r="ILT49" s="704"/>
      <c r="ILU49" s="704"/>
      <c r="ILV49" s="704"/>
      <c r="ILW49" s="704"/>
      <c r="ILX49" s="704"/>
      <c r="ILY49" s="704"/>
      <c r="ILZ49" s="704"/>
      <c r="IMA49" s="704"/>
      <c r="IMB49" s="704"/>
      <c r="IMC49" s="704"/>
      <c r="IMD49" s="704"/>
      <c r="IME49" s="704"/>
      <c r="IMF49" s="704"/>
      <c r="IMG49" s="704"/>
      <c r="IMH49" s="704"/>
      <c r="IMI49" s="704"/>
      <c r="IMJ49" s="704"/>
      <c r="IMK49" s="704"/>
      <c r="IML49" s="704"/>
      <c r="IMM49" s="704"/>
      <c r="IMN49" s="704"/>
      <c r="IMO49" s="704"/>
      <c r="IMP49" s="704"/>
      <c r="IMQ49" s="704"/>
      <c r="IMR49" s="704"/>
      <c r="IMS49" s="704"/>
      <c r="IMT49" s="704"/>
      <c r="IMU49" s="704"/>
      <c r="IMV49" s="704"/>
      <c r="IMW49" s="704"/>
      <c r="IMX49" s="704"/>
      <c r="IMY49" s="704"/>
      <c r="IMZ49" s="704"/>
      <c r="INA49" s="704"/>
      <c r="INB49" s="704"/>
      <c r="INC49" s="704"/>
      <c r="IND49" s="704"/>
      <c r="INE49" s="704"/>
      <c r="INF49" s="704"/>
      <c r="ING49" s="704"/>
      <c r="INH49" s="704"/>
      <c r="INI49" s="704"/>
      <c r="INJ49" s="704"/>
      <c r="INK49" s="704"/>
      <c r="INL49" s="704"/>
      <c r="INM49" s="704"/>
      <c r="INN49" s="704"/>
      <c r="INO49" s="704"/>
      <c r="INP49" s="704"/>
      <c r="INQ49" s="704"/>
      <c r="INR49" s="704"/>
      <c r="INS49" s="704"/>
      <c r="INT49" s="704"/>
      <c r="INU49" s="704"/>
      <c r="INV49" s="704"/>
      <c r="INW49" s="704"/>
      <c r="INX49" s="704"/>
      <c r="INY49" s="704"/>
      <c r="INZ49" s="704"/>
      <c r="IOA49" s="704"/>
      <c r="IOB49" s="704"/>
      <c r="IOC49" s="704"/>
      <c r="IOD49" s="704"/>
      <c r="IOE49" s="704"/>
      <c r="IOF49" s="704"/>
      <c r="IOG49" s="704"/>
      <c r="IOH49" s="704"/>
      <c r="IOI49" s="704"/>
      <c r="IOJ49" s="704"/>
      <c r="IOK49" s="704"/>
      <c r="IOL49" s="704"/>
      <c r="IOM49" s="704"/>
      <c r="ION49" s="704"/>
      <c r="IOO49" s="704"/>
      <c r="IOP49" s="704"/>
      <c r="IOQ49" s="704"/>
      <c r="IOR49" s="704"/>
      <c r="IOS49" s="704"/>
      <c r="IOT49" s="704"/>
      <c r="IOU49" s="704"/>
      <c r="IOV49" s="704"/>
      <c r="IOW49" s="704"/>
      <c r="IOX49" s="704"/>
      <c r="IOY49" s="704"/>
      <c r="IOZ49" s="704"/>
      <c r="IPA49" s="704"/>
      <c r="IPB49" s="704"/>
      <c r="IPC49" s="704"/>
      <c r="IPD49" s="704"/>
      <c r="IPE49" s="704"/>
      <c r="IPF49" s="704"/>
      <c r="IPG49" s="704"/>
      <c r="IPH49" s="704"/>
      <c r="IPI49" s="704"/>
      <c r="IPJ49" s="704"/>
      <c r="IPK49" s="704"/>
      <c r="IPL49" s="704"/>
      <c r="IPM49" s="704"/>
      <c r="IPN49" s="704"/>
      <c r="IPO49" s="704"/>
      <c r="IPP49" s="704"/>
      <c r="IPQ49" s="704"/>
      <c r="IPR49" s="704"/>
      <c r="IPS49" s="704"/>
      <c r="IPT49" s="704"/>
      <c r="IPU49" s="704"/>
      <c r="IPV49" s="704"/>
      <c r="IPW49" s="704"/>
      <c r="IPX49" s="704"/>
      <c r="IPY49" s="704"/>
      <c r="IPZ49" s="704"/>
      <c r="IQA49" s="704"/>
      <c r="IQB49" s="704"/>
      <c r="IQC49" s="704"/>
      <c r="IQD49" s="704"/>
      <c r="IQE49" s="704"/>
      <c r="IQF49" s="704"/>
      <c r="IQG49" s="704"/>
      <c r="IQH49" s="704"/>
      <c r="IQI49" s="704"/>
      <c r="IQJ49" s="704"/>
      <c r="IQK49" s="704"/>
      <c r="IQL49" s="704"/>
      <c r="IQM49" s="704"/>
      <c r="IQN49" s="704"/>
      <c r="IQO49" s="704"/>
      <c r="IQP49" s="704"/>
      <c r="IQQ49" s="704"/>
      <c r="IQR49" s="704"/>
      <c r="IQS49" s="704"/>
      <c r="IQT49" s="704"/>
      <c r="IQU49" s="704"/>
      <c r="IQV49" s="704"/>
      <c r="IQW49" s="704"/>
      <c r="IQX49" s="704"/>
      <c r="IQY49" s="704"/>
      <c r="IQZ49" s="704"/>
      <c r="IRA49" s="704"/>
      <c r="IRB49" s="704"/>
      <c r="IRC49" s="704"/>
      <c r="IRD49" s="704"/>
      <c r="IRE49" s="704"/>
      <c r="IRF49" s="704"/>
      <c r="IRG49" s="704"/>
      <c r="IRH49" s="704"/>
      <c r="IRI49" s="704"/>
      <c r="IRJ49" s="704"/>
      <c r="IRK49" s="704"/>
      <c r="IRL49" s="704"/>
      <c r="IRM49" s="704"/>
      <c r="IRN49" s="704"/>
      <c r="IRO49" s="704"/>
      <c r="IRP49" s="704"/>
      <c r="IRQ49" s="704"/>
      <c r="IRR49" s="704"/>
      <c r="IRS49" s="704"/>
      <c r="IRT49" s="704"/>
      <c r="IRU49" s="704"/>
      <c r="IRV49" s="704"/>
      <c r="IRW49" s="704"/>
      <c r="IRX49" s="704"/>
      <c r="IRY49" s="704"/>
      <c r="IRZ49" s="704"/>
      <c r="ISA49" s="704"/>
      <c r="ISB49" s="704"/>
      <c r="ISC49" s="704"/>
      <c r="ISD49" s="704"/>
      <c r="ISE49" s="704"/>
      <c r="ISF49" s="704"/>
      <c r="ISG49" s="704"/>
      <c r="ISH49" s="704"/>
      <c r="ISI49" s="704"/>
      <c r="ISJ49" s="704"/>
      <c r="ISK49" s="704"/>
      <c r="ISL49" s="704"/>
      <c r="ISM49" s="704"/>
      <c r="ISN49" s="704"/>
      <c r="ISO49" s="704"/>
      <c r="ISP49" s="704"/>
      <c r="ISQ49" s="704"/>
      <c r="ISR49" s="704"/>
      <c r="ISS49" s="704"/>
      <c r="IST49" s="704"/>
      <c r="ISU49" s="704"/>
      <c r="ISV49" s="704"/>
      <c r="ISW49" s="704"/>
      <c r="ISX49" s="704"/>
      <c r="ISY49" s="704"/>
      <c r="ISZ49" s="704"/>
      <c r="ITA49" s="704"/>
      <c r="ITB49" s="704"/>
      <c r="ITC49" s="704"/>
      <c r="ITD49" s="704"/>
      <c r="ITE49" s="704"/>
      <c r="ITF49" s="704"/>
      <c r="ITG49" s="704"/>
      <c r="ITH49" s="704"/>
      <c r="ITI49" s="704"/>
      <c r="ITJ49" s="704"/>
      <c r="ITK49" s="704"/>
      <c r="ITL49" s="704"/>
      <c r="ITM49" s="704"/>
      <c r="ITN49" s="704"/>
      <c r="ITO49" s="704"/>
      <c r="ITP49" s="704"/>
      <c r="ITQ49" s="704"/>
      <c r="ITR49" s="704"/>
      <c r="ITS49" s="704"/>
      <c r="ITT49" s="704"/>
      <c r="ITU49" s="704"/>
      <c r="ITV49" s="704"/>
      <c r="ITW49" s="704"/>
      <c r="ITX49" s="704"/>
      <c r="ITY49" s="704"/>
      <c r="ITZ49" s="704"/>
      <c r="IUA49" s="704"/>
      <c r="IUB49" s="704"/>
      <c r="IUC49" s="704"/>
      <c r="IUD49" s="704"/>
      <c r="IUE49" s="704"/>
      <c r="IUF49" s="704"/>
      <c r="IUG49" s="704"/>
      <c r="IUH49" s="704"/>
      <c r="IUI49" s="704"/>
      <c r="IUJ49" s="704"/>
      <c r="IUK49" s="704"/>
      <c r="IUL49" s="704"/>
      <c r="IUM49" s="704"/>
      <c r="IUN49" s="704"/>
      <c r="IUO49" s="704"/>
      <c r="IUP49" s="704"/>
      <c r="IUQ49" s="704"/>
      <c r="IUR49" s="704"/>
      <c r="IUS49" s="704"/>
      <c r="IUT49" s="704"/>
      <c r="IUU49" s="704"/>
      <c r="IUV49" s="704"/>
      <c r="IUW49" s="704"/>
      <c r="IUX49" s="704"/>
      <c r="IUY49" s="704"/>
      <c r="IUZ49" s="704"/>
      <c r="IVA49" s="704"/>
      <c r="IVB49" s="704"/>
      <c r="IVC49" s="704"/>
      <c r="IVD49" s="704"/>
      <c r="IVE49" s="704"/>
      <c r="IVF49" s="704"/>
      <c r="IVG49" s="704"/>
      <c r="IVH49" s="704"/>
      <c r="IVI49" s="704"/>
      <c r="IVJ49" s="704"/>
      <c r="IVK49" s="704"/>
      <c r="IVL49" s="704"/>
      <c r="IVM49" s="704"/>
      <c r="IVN49" s="704"/>
      <c r="IVO49" s="704"/>
      <c r="IVP49" s="704"/>
      <c r="IVQ49" s="704"/>
      <c r="IVR49" s="704"/>
      <c r="IVS49" s="704"/>
      <c r="IVT49" s="704"/>
      <c r="IVU49" s="704"/>
      <c r="IVV49" s="704"/>
      <c r="IVW49" s="704"/>
      <c r="IVX49" s="704"/>
      <c r="IVY49" s="704"/>
      <c r="IVZ49" s="704"/>
      <c r="IWA49" s="704"/>
      <c r="IWB49" s="704"/>
      <c r="IWC49" s="704"/>
      <c r="IWD49" s="704"/>
      <c r="IWE49" s="704"/>
      <c r="IWF49" s="704"/>
      <c r="IWG49" s="704"/>
      <c r="IWH49" s="704"/>
      <c r="IWI49" s="704"/>
      <c r="IWJ49" s="704"/>
      <c r="IWK49" s="704"/>
      <c r="IWL49" s="704"/>
      <c r="IWM49" s="704"/>
      <c r="IWN49" s="704"/>
      <c r="IWO49" s="704"/>
      <c r="IWP49" s="704"/>
      <c r="IWQ49" s="704"/>
      <c r="IWR49" s="704"/>
      <c r="IWS49" s="704"/>
      <c r="IWT49" s="704"/>
      <c r="IWU49" s="704"/>
      <c r="IWV49" s="704"/>
      <c r="IWW49" s="704"/>
      <c r="IWX49" s="704"/>
      <c r="IWY49" s="704"/>
      <c r="IWZ49" s="704"/>
      <c r="IXA49" s="704"/>
      <c r="IXB49" s="704"/>
      <c r="IXC49" s="704"/>
      <c r="IXD49" s="704"/>
      <c r="IXE49" s="704"/>
      <c r="IXF49" s="704"/>
      <c r="IXG49" s="704"/>
      <c r="IXH49" s="704"/>
      <c r="IXI49" s="704"/>
      <c r="IXJ49" s="704"/>
      <c r="IXK49" s="704"/>
      <c r="IXL49" s="704"/>
      <c r="IXM49" s="704"/>
      <c r="IXN49" s="704"/>
      <c r="IXO49" s="704"/>
      <c r="IXP49" s="704"/>
      <c r="IXQ49" s="704"/>
      <c r="IXR49" s="704"/>
      <c r="IXS49" s="704"/>
      <c r="IXT49" s="704"/>
      <c r="IXU49" s="704"/>
      <c r="IXV49" s="704"/>
      <c r="IXW49" s="704"/>
      <c r="IXX49" s="704"/>
      <c r="IXY49" s="704"/>
      <c r="IXZ49" s="704"/>
      <c r="IYA49" s="704"/>
      <c r="IYB49" s="704"/>
      <c r="IYC49" s="704"/>
      <c r="IYD49" s="704"/>
      <c r="IYE49" s="704"/>
      <c r="IYF49" s="704"/>
      <c r="IYG49" s="704"/>
      <c r="IYH49" s="704"/>
      <c r="IYI49" s="704"/>
      <c r="IYJ49" s="704"/>
      <c r="IYK49" s="704"/>
      <c r="IYL49" s="704"/>
      <c r="IYM49" s="704"/>
      <c r="IYN49" s="704"/>
      <c r="IYO49" s="704"/>
      <c r="IYP49" s="704"/>
      <c r="IYQ49" s="704"/>
      <c r="IYR49" s="704"/>
      <c r="IYS49" s="704"/>
      <c r="IYT49" s="704"/>
      <c r="IYU49" s="704"/>
      <c r="IYV49" s="704"/>
      <c r="IYW49" s="704"/>
      <c r="IYX49" s="704"/>
      <c r="IYY49" s="704"/>
      <c r="IYZ49" s="704"/>
      <c r="IZA49" s="704"/>
      <c r="IZB49" s="704"/>
      <c r="IZC49" s="704"/>
      <c r="IZD49" s="704"/>
      <c r="IZE49" s="704"/>
      <c r="IZF49" s="704"/>
      <c r="IZG49" s="704"/>
      <c r="IZH49" s="704"/>
      <c r="IZI49" s="704"/>
      <c r="IZJ49" s="704"/>
      <c r="IZK49" s="704"/>
      <c r="IZL49" s="704"/>
      <c r="IZM49" s="704"/>
      <c r="IZN49" s="704"/>
      <c r="IZO49" s="704"/>
      <c r="IZP49" s="704"/>
      <c r="IZQ49" s="704"/>
      <c r="IZR49" s="704"/>
      <c r="IZS49" s="704"/>
      <c r="IZT49" s="704"/>
      <c r="IZU49" s="704"/>
      <c r="IZV49" s="704"/>
      <c r="IZW49" s="704"/>
      <c r="IZX49" s="704"/>
      <c r="IZY49" s="704"/>
      <c r="IZZ49" s="704"/>
      <c r="JAA49" s="704"/>
      <c r="JAB49" s="704"/>
      <c r="JAC49" s="704"/>
      <c r="JAD49" s="704"/>
      <c r="JAE49" s="704"/>
      <c r="JAF49" s="704"/>
      <c r="JAG49" s="704"/>
      <c r="JAH49" s="704"/>
      <c r="JAI49" s="704"/>
      <c r="JAJ49" s="704"/>
      <c r="JAK49" s="704"/>
      <c r="JAL49" s="704"/>
      <c r="JAM49" s="704"/>
      <c r="JAN49" s="704"/>
      <c r="JAO49" s="704"/>
      <c r="JAP49" s="704"/>
      <c r="JAQ49" s="704"/>
      <c r="JAR49" s="704"/>
      <c r="JAS49" s="704"/>
      <c r="JAT49" s="704"/>
      <c r="JAU49" s="704"/>
      <c r="JAV49" s="704"/>
      <c r="JAW49" s="704"/>
      <c r="JAX49" s="704"/>
      <c r="JAY49" s="704"/>
      <c r="JAZ49" s="704"/>
      <c r="JBA49" s="704"/>
      <c r="JBB49" s="704"/>
      <c r="JBC49" s="704"/>
      <c r="JBD49" s="704"/>
      <c r="JBE49" s="704"/>
      <c r="JBF49" s="704"/>
      <c r="JBG49" s="704"/>
      <c r="JBH49" s="704"/>
      <c r="JBI49" s="704"/>
      <c r="JBJ49" s="704"/>
      <c r="JBK49" s="704"/>
      <c r="JBL49" s="704"/>
      <c r="JBM49" s="704"/>
      <c r="JBN49" s="704"/>
      <c r="JBO49" s="704"/>
      <c r="JBP49" s="704"/>
      <c r="JBQ49" s="704"/>
      <c r="JBR49" s="704"/>
      <c r="JBS49" s="704"/>
      <c r="JBT49" s="704"/>
      <c r="JBU49" s="704"/>
      <c r="JBV49" s="704"/>
      <c r="JBW49" s="704"/>
      <c r="JBX49" s="704"/>
      <c r="JBY49" s="704"/>
      <c r="JBZ49" s="704"/>
      <c r="JCA49" s="704"/>
      <c r="JCB49" s="704"/>
      <c r="JCC49" s="704"/>
      <c r="JCD49" s="704"/>
      <c r="JCE49" s="704"/>
      <c r="JCF49" s="704"/>
      <c r="JCG49" s="704"/>
      <c r="JCH49" s="704"/>
      <c r="JCI49" s="704"/>
      <c r="JCJ49" s="704"/>
      <c r="JCK49" s="704"/>
      <c r="JCL49" s="704"/>
      <c r="JCM49" s="704"/>
      <c r="JCN49" s="704"/>
      <c r="JCO49" s="704"/>
      <c r="JCP49" s="704"/>
      <c r="JCQ49" s="704"/>
      <c r="JCR49" s="704"/>
      <c r="JCS49" s="704"/>
      <c r="JCT49" s="704"/>
      <c r="JCU49" s="704"/>
      <c r="JCV49" s="704"/>
      <c r="JCW49" s="704"/>
      <c r="JCX49" s="704"/>
      <c r="JCY49" s="704"/>
      <c r="JCZ49" s="704"/>
      <c r="JDA49" s="704"/>
      <c r="JDB49" s="704"/>
      <c r="JDC49" s="704"/>
      <c r="JDD49" s="704"/>
      <c r="JDE49" s="704"/>
      <c r="JDF49" s="704"/>
      <c r="JDG49" s="704"/>
      <c r="JDH49" s="704"/>
      <c r="JDI49" s="704"/>
      <c r="JDJ49" s="704"/>
      <c r="JDK49" s="704"/>
      <c r="JDL49" s="704"/>
      <c r="JDM49" s="704"/>
      <c r="JDN49" s="704"/>
      <c r="JDO49" s="704"/>
      <c r="JDP49" s="704"/>
      <c r="JDQ49" s="704"/>
      <c r="JDR49" s="704"/>
      <c r="JDS49" s="704"/>
      <c r="JDT49" s="704"/>
      <c r="JDU49" s="704"/>
      <c r="JDV49" s="704"/>
      <c r="JDW49" s="704"/>
      <c r="JDX49" s="704"/>
      <c r="JDY49" s="704"/>
      <c r="JDZ49" s="704"/>
      <c r="JEA49" s="704"/>
      <c r="JEB49" s="704"/>
      <c r="JEC49" s="704"/>
      <c r="JED49" s="704"/>
      <c r="JEE49" s="704"/>
      <c r="JEF49" s="704"/>
      <c r="JEG49" s="704"/>
      <c r="JEH49" s="704"/>
      <c r="JEI49" s="704"/>
      <c r="JEJ49" s="704"/>
      <c r="JEK49" s="704"/>
      <c r="JEL49" s="704"/>
      <c r="JEM49" s="704"/>
      <c r="JEN49" s="704"/>
      <c r="JEO49" s="704"/>
      <c r="JEP49" s="704"/>
      <c r="JEQ49" s="704"/>
      <c r="JER49" s="704"/>
      <c r="JES49" s="704"/>
      <c r="JET49" s="704"/>
      <c r="JEU49" s="704"/>
      <c r="JEV49" s="704"/>
      <c r="JEW49" s="704"/>
      <c r="JEX49" s="704"/>
      <c r="JEY49" s="704"/>
      <c r="JEZ49" s="704"/>
      <c r="JFA49" s="704"/>
      <c r="JFB49" s="704"/>
      <c r="JFC49" s="704"/>
      <c r="JFD49" s="704"/>
      <c r="JFE49" s="704"/>
      <c r="JFF49" s="704"/>
      <c r="JFG49" s="704"/>
      <c r="JFH49" s="704"/>
      <c r="JFI49" s="704"/>
      <c r="JFJ49" s="704"/>
      <c r="JFK49" s="704"/>
      <c r="JFL49" s="704"/>
      <c r="JFM49" s="704"/>
      <c r="JFN49" s="704"/>
      <c r="JFO49" s="704"/>
      <c r="JFP49" s="704"/>
      <c r="JFQ49" s="704"/>
      <c r="JFR49" s="704"/>
      <c r="JFS49" s="704"/>
      <c r="JFT49" s="704"/>
      <c r="JFU49" s="704"/>
      <c r="JFV49" s="704"/>
      <c r="JFW49" s="704"/>
      <c r="JFX49" s="704"/>
      <c r="JFY49" s="704"/>
      <c r="JFZ49" s="704"/>
      <c r="JGA49" s="704"/>
      <c r="JGB49" s="704"/>
      <c r="JGC49" s="704"/>
      <c r="JGD49" s="704"/>
      <c r="JGE49" s="704"/>
      <c r="JGF49" s="704"/>
      <c r="JGG49" s="704"/>
      <c r="JGH49" s="704"/>
      <c r="JGI49" s="704"/>
      <c r="JGJ49" s="704"/>
      <c r="JGK49" s="704"/>
      <c r="JGL49" s="704"/>
      <c r="JGM49" s="704"/>
      <c r="JGN49" s="704"/>
      <c r="JGO49" s="704"/>
      <c r="JGP49" s="704"/>
      <c r="JGQ49" s="704"/>
      <c r="JGR49" s="704"/>
      <c r="JGS49" s="704"/>
      <c r="JGT49" s="704"/>
      <c r="JGU49" s="704"/>
      <c r="JGV49" s="704"/>
      <c r="JGW49" s="704"/>
      <c r="JGX49" s="704"/>
      <c r="JGY49" s="704"/>
      <c r="JGZ49" s="704"/>
      <c r="JHA49" s="704"/>
      <c r="JHB49" s="704"/>
      <c r="JHC49" s="704"/>
      <c r="JHD49" s="704"/>
      <c r="JHE49" s="704"/>
      <c r="JHF49" s="704"/>
      <c r="JHG49" s="704"/>
      <c r="JHH49" s="704"/>
      <c r="JHI49" s="704"/>
      <c r="JHJ49" s="704"/>
      <c r="JHK49" s="704"/>
      <c r="JHL49" s="704"/>
      <c r="JHM49" s="704"/>
      <c r="JHN49" s="704"/>
      <c r="JHO49" s="704"/>
      <c r="JHP49" s="704"/>
      <c r="JHQ49" s="704"/>
      <c r="JHR49" s="704"/>
      <c r="JHS49" s="704"/>
      <c r="JHT49" s="704"/>
      <c r="JHU49" s="704"/>
      <c r="JHV49" s="704"/>
      <c r="JHW49" s="704"/>
      <c r="JHX49" s="704"/>
      <c r="JHY49" s="704"/>
      <c r="JHZ49" s="704"/>
      <c r="JIA49" s="704"/>
      <c r="JIB49" s="704"/>
      <c r="JIC49" s="704"/>
      <c r="JID49" s="704"/>
      <c r="JIE49" s="704"/>
      <c r="JIF49" s="704"/>
      <c r="JIG49" s="704"/>
      <c r="JIH49" s="704"/>
      <c r="JII49" s="704"/>
      <c r="JIJ49" s="704"/>
      <c r="JIK49" s="704"/>
      <c r="JIL49" s="704"/>
      <c r="JIM49" s="704"/>
      <c r="JIN49" s="704"/>
      <c r="JIO49" s="704"/>
      <c r="JIP49" s="704"/>
      <c r="JIQ49" s="704"/>
      <c r="JIR49" s="704"/>
      <c r="JIS49" s="704"/>
      <c r="JIT49" s="704"/>
      <c r="JIU49" s="704"/>
      <c r="JIV49" s="704"/>
      <c r="JIW49" s="704"/>
      <c r="JIX49" s="704"/>
      <c r="JIY49" s="704"/>
      <c r="JIZ49" s="704"/>
      <c r="JJA49" s="704"/>
      <c r="JJB49" s="704"/>
      <c r="JJC49" s="704"/>
      <c r="JJD49" s="704"/>
      <c r="JJE49" s="704"/>
      <c r="JJF49" s="704"/>
      <c r="JJG49" s="704"/>
      <c r="JJH49" s="704"/>
      <c r="JJI49" s="704"/>
      <c r="JJJ49" s="704"/>
      <c r="JJK49" s="704"/>
      <c r="JJL49" s="704"/>
      <c r="JJM49" s="704"/>
      <c r="JJN49" s="704"/>
      <c r="JJO49" s="704"/>
      <c r="JJP49" s="704"/>
      <c r="JJQ49" s="704"/>
      <c r="JJR49" s="704"/>
      <c r="JJS49" s="704"/>
      <c r="JJT49" s="704"/>
      <c r="JJU49" s="704"/>
      <c r="JJV49" s="704"/>
      <c r="JJW49" s="704"/>
      <c r="JJX49" s="704"/>
      <c r="JJY49" s="704"/>
      <c r="JJZ49" s="704"/>
      <c r="JKA49" s="704"/>
      <c r="JKB49" s="704"/>
      <c r="JKC49" s="704"/>
      <c r="JKD49" s="704"/>
      <c r="JKE49" s="704"/>
      <c r="JKF49" s="704"/>
      <c r="JKG49" s="704"/>
      <c r="JKH49" s="704"/>
      <c r="JKI49" s="704"/>
      <c r="JKJ49" s="704"/>
      <c r="JKK49" s="704"/>
      <c r="JKL49" s="704"/>
      <c r="JKM49" s="704"/>
      <c r="JKN49" s="704"/>
      <c r="JKO49" s="704"/>
      <c r="JKP49" s="704"/>
      <c r="JKQ49" s="704"/>
      <c r="JKR49" s="704"/>
      <c r="JKS49" s="704"/>
      <c r="JKT49" s="704"/>
      <c r="JKU49" s="704"/>
      <c r="JKV49" s="704"/>
      <c r="JKW49" s="704"/>
      <c r="JKX49" s="704"/>
      <c r="JKY49" s="704"/>
      <c r="JKZ49" s="704"/>
      <c r="JLA49" s="704"/>
      <c r="JLB49" s="704"/>
      <c r="JLC49" s="704"/>
      <c r="JLD49" s="704"/>
      <c r="JLE49" s="704"/>
      <c r="JLF49" s="704"/>
      <c r="JLG49" s="704"/>
      <c r="JLH49" s="704"/>
      <c r="JLI49" s="704"/>
      <c r="JLJ49" s="704"/>
      <c r="JLK49" s="704"/>
      <c r="JLL49" s="704"/>
      <c r="JLM49" s="704"/>
      <c r="JLN49" s="704"/>
      <c r="JLO49" s="704"/>
      <c r="JLP49" s="704"/>
      <c r="JLQ49" s="704"/>
      <c r="JLR49" s="704"/>
      <c r="JLS49" s="704"/>
      <c r="JLT49" s="704"/>
      <c r="JLU49" s="704"/>
      <c r="JLV49" s="704"/>
      <c r="JLW49" s="704"/>
      <c r="JLX49" s="704"/>
      <c r="JLY49" s="704"/>
      <c r="JLZ49" s="704"/>
      <c r="JMA49" s="704"/>
      <c r="JMB49" s="704"/>
      <c r="JMC49" s="704"/>
      <c r="JMD49" s="704"/>
      <c r="JME49" s="704"/>
      <c r="JMF49" s="704"/>
      <c r="JMG49" s="704"/>
      <c r="JMH49" s="704"/>
      <c r="JMI49" s="704"/>
      <c r="JMJ49" s="704"/>
      <c r="JMK49" s="704"/>
      <c r="JML49" s="704"/>
      <c r="JMM49" s="704"/>
      <c r="JMN49" s="704"/>
      <c r="JMO49" s="704"/>
      <c r="JMP49" s="704"/>
      <c r="JMQ49" s="704"/>
      <c r="JMR49" s="704"/>
      <c r="JMS49" s="704"/>
      <c r="JMT49" s="704"/>
      <c r="JMU49" s="704"/>
      <c r="JMV49" s="704"/>
      <c r="JMW49" s="704"/>
      <c r="JMX49" s="704"/>
      <c r="JMY49" s="704"/>
      <c r="JMZ49" s="704"/>
      <c r="JNA49" s="704"/>
      <c r="JNB49" s="704"/>
      <c r="JNC49" s="704"/>
      <c r="JND49" s="704"/>
      <c r="JNE49" s="704"/>
      <c r="JNF49" s="704"/>
      <c r="JNG49" s="704"/>
      <c r="JNH49" s="704"/>
      <c r="JNI49" s="704"/>
      <c r="JNJ49" s="704"/>
      <c r="JNK49" s="704"/>
      <c r="JNL49" s="704"/>
      <c r="JNM49" s="704"/>
      <c r="JNN49" s="704"/>
      <c r="JNO49" s="704"/>
      <c r="JNP49" s="704"/>
      <c r="JNQ49" s="704"/>
      <c r="JNR49" s="704"/>
      <c r="JNS49" s="704"/>
      <c r="JNT49" s="704"/>
      <c r="JNU49" s="704"/>
      <c r="JNV49" s="704"/>
      <c r="JNW49" s="704"/>
      <c r="JNX49" s="704"/>
      <c r="JNY49" s="704"/>
      <c r="JNZ49" s="704"/>
      <c r="JOA49" s="704"/>
      <c r="JOB49" s="704"/>
      <c r="JOC49" s="704"/>
      <c r="JOD49" s="704"/>
      <c r="JOE49" s="704"/>
      <c r="JOF49" s="704"/>
      <c r="JOG49" s="704"/>
      <c r="JOH49" s="704"/>
      <c r="JOI49" s="704"/>
      <c r="JOJ49" s="704"/>
      <c r="JOK49" s="704"/>
      <c r="JOL49" s="704"/>
      <c r="JOM49" s="704"/>
      <c r="JON49" s="704"/>
      <c r="JOO49" s="704"/>
      <c r="JOP49" s="704"/>
      <c r="JOQ49" s="704"/>
      <c r="JOR49" s="704"/>
      <c r="JOS49" s="704"/>
      <c r="JOT49" s="704"/>
      <c r="JOU49" s="704"/>
      <c r="JOV49" s="704"/>
      <c r="JOW49" s="704"/>
      <c r="JOX49" s="704"/>
      <c r="JOY49" s="704"/>
      <c r="JOZ49" s="704"/>
      <c r="JPA49" s="704"/>
      <c r="JPB49" s="704"/>
      <c r="JPC49" s="704"/>
      <c r="JPD49" s="704"/>
      <c r="JPE49" s="704"/>
      <c r="JPF49" s="704"/>
      <c r="JPG49" s="704"/>
      <c r="JPH49" s="704"/>
      <c r="JPI49" s="704"/>
      <c r="JPJ49" s="704"/>
      <c r="JPK49" s="704"/>
      <c r="JPL49" s="704"/>
      <c r="JPM49" s="704"/>
      <c r="JPN49" s="704"/>
      <c r="JPO49" s="704"/>
      <c r="JPP49" s="704"/>
      <c r="JPQ49" s="704"/>
      <c r="JPR49" s="704"/>
      <c r="JPS49" s="704"/>
      <c r="JPT49" s="704"/>
      <c r="JPU49" s="704"/>
      <c r="JPV49" s="704"/>
      <c r="JPW49" s="704"/>
      <c r="JPX49" s="704"/>
      <c r="JPY49" s="704"/>
      <c r="JPZ49" s="704"/>
      <c r="JQA49" s="704"/>
      <c r="JQB49" s="704"/>
      <c r="JQC49" s="704"/>
      <c r="JQD49" s="704"/>
      <c r="JQE49" s="704"/>
      <c r="JQF49" s="704"/>
      <c r="JQG49" s="704"/>
      <c r="JQH49" s="704"/>
      <c r="JQI49" s="704"/>
      <c r="JQJ49" s="704"/>
      <c r="JQK49" s="704"/>
      <c r="JQL49" s="704"/>
      <c r="JQM49" s="704"/>
      <c r="JQN49" s="704"/>
      <c r="JQO49" s="704"/>
      <c r="JQP49" s="704"/>
      <c r="JQQ49" s="704"/>
      <c r="JQR49" s="704"/>
      <c r="JQS49" s="704"/>
      <c r="JQT49" s="704"/>
      <c r="JQU49" s="704"/>
      <c r="JQV49" s="704"/>
      <c r="JQW49" s="704"/>
      <c r="JQX49" s="704"/>
      <c r="JQY49" s="704"/>
      <c r="JQZ49" s="704"/>
      <c r="JRA49" s="704"/>
      <c r="JRB49" s="704"/>
      <c r="JRC49" s="704"/>
      <c r="JRD49" s="704"/>
      <c r="JRE49" s="704"/>
      <c r="JRF49" s="704"/>
      <c r="JRG49" s="704"/>
      <c r="JRH49" s="704"/>
      <c r="JRI49" s="704"/>
      <c r="JRJ49" s="704"/>
      <c r="JRK49" s="704"/>
      <c r="JRL49" s="704"/>
      <c r="JRM49" s="704"/>
      <c r="JRN49" s="704"/>
      <c r="JRO49" s="704"/>
      <c r="JRP49" s="704"/>
      <c r="JRQ49" s="704"/>
      <c r="JRR49" s="704"/>
      <c r="JRS49" s="704"/>
      <c r="JRT49" s="704"/>
      <c r="JRU49" s="704"/>
      <c r="JRV49" s="704"/>
      <c r="JRW49" s="704"/>
      <c r="JRX49" s="704"/>
      <c r="JRY49" s="704"/>
      <c r="JRZ49" s="704"/>
      <c r="JSA49" s="704"/>
      <c r="JSB49" s="704"/>
      <c r="JSC49" s="704"/>
      <c r="JSD49" s="704"/>
      <c r="JSE49" s="704"/>
      <c r="JSF49" s="704"/>
      <c r="JSG49" s="704"/>
      <c r="JSH49" s="704"/>
      <c r="JSI49" s="704"/>
      <c r="JSJ49" s="704"/>
      <c r="JSK49" s="704"/>
      <c r="JSL49" s="704"/>
      <c r="JSM49" s="704"/>
      <c r="JSN49" s="704"/>
      <c r="JSO49" s="704"/>
      <c r="JSP49" s="704"/>
      <c r="JSQ49" s="704"/>
      <c r="JSR49" s="704"/>
      <c r="JSS49" s="704"/>
      <c r="JST49" s="704"/>
      <c r="JSU49" s="704"/>
      <c r="JSV49" s="704"/>
      <c r="JSW49" s="704"/>
      <c r="JSX49" s="704"/>
      <c r="JSY49" s="704"/>
      <c r="JSZ49" s="704"/>
      <c r="JTA49" s="704"/>
      <c r="JTB49" s="704"/>
      <c r="JTC49" s="704"/>
      <c r="JTD49" s="704"/>
      <c r="JTE49" s="704"/>
      <c r="JTF49" s="704"/>
      <c r="JTG49" s="704"/>
      <c r="JTH49" s="704"/>
      <c r="JTI49" s="704"/>
      <c r="JTJ49" s="704"/>
      <c r="JTK49" s="704"/>
      <c r="JTL49" s="704"/>
      <c r="JTM49" s="704"/>
      <c r="JTN49" s="704"/>
      <c r="JTO49" s="704"/>
      <c r="JTP49" s="704"/>
      <c r="JTQ49" s="704"/>
      <c r="JTR49" s="704"/>
      <c r="JTS49" s="704"/>
      <c r="JTT49" s="704"/>
      <c r="JTU49" s="704"/>
      <c r="JTV49" s="704"/>
      <c r="JTW49" s="704"/>
      <c r="JTX49" s="704"/>
      <c r="JTY49" s="704"/>
      <c r="JTZ49" s="704"/>
      <c r="JUA49" s="704"/>
      <c r="JUB49" s="704"/>
      <c r="JUC49" s="704"/>
      <c r="JUD49" s="704"/>
      <c r="JUE49" s="704"/>
      <c r="JUF49" s="704"/>
      <c r="JUG49" s="704"/>
      <c r="JUH49" s="704"/>
      <c r="JUI49" s="704"/>
      <c r="JUJ49" s="704"/>
      <c r="JUK49" s="704"/>
      <c r="JUL49" s="704"/>
      <c r="JUM49" s="704"/>
      <c r="JUN49" s="704"/>
      <c r="JUO49" s="704"/>
      <c r="JUP49" s="704"/>
      <c r="JUQ49" s="704"/>
      <c r="JUR49" s="704"/>
      <c r="JUS49" s="704"/>
      <c r="JUT49" s="704"/>
      <c r="JUU49" s="704"/>
      <c r="JUV49" s="704"/>
      <c r="JUW49" s="704"/>
      <c r="JUX49" s="704"/>
      <c r="JUY49" s="704"/>
      <c r="JUZ49" s="704"/>
      <c r="JVA49" s="704"/>
      <c r="JVB49" s="704"/>
      <c r="JVC49" s="704"/>
      <c r="JVD49" s="704"/>
      <c r="JVE49" s="704"/>
      <c r="JVF49" s="704"/>
      <c r="JVG49" s="704"/>
      <c r="JVH49" s="704"/>
      <c r="JVI49" s="704"/>
      <c r="JVJ49" s="704"/>
      <c r="JVK49" s="704"/>
      <c r="JVL49" s="704"/>
      <c r="JVM49" s="704"/>
      <c r="JVN49" s="704"/>
      <c r="JVO49" s="704"/>
      <c r="JVP49" s="704"/>
      <c r="JVQ49" s="704"/>
      <c r="JVR49" s="704"/>
      <c r="JVS49" s="704"/>
      <c r="JVT49" s="704"/>
      <c r="JVU49" s="704"/>
      <c r="JVV49" s="704"/>
      <c r="JVW49" s="704"/>
      <c r="JVX49" s="704"/>
      <c r="JVY49" s="704"/>
      <c r="JVZ49" s="704"/>
      <c r="JWA49" s="704"/>
      <c r="JWB49" s="704"/>
      <c r="JWC49" s="704"/>
      <c r="JWD49" s="704"/>
      <c r="JWE49" s="704"/>
      <c r="JWF49" s="704"/>
      <c r="JWG49" s="704"/>
      <c r="JWH49" s="704"/>
      <c r="JWI49" s="704"/>
      <c r="JWJ49" s="704"/>
      <c r="JWK49" s="704"/>
      <c r="JWL49" s="704"/>
      <c r="JWM49" s="704"/>
      <c r="JWN49" s="704"/>
      <c r="JWO49" s="704"/>
      <c r="JWP49" s="704"/>
      <c r="JWQ49" s="704"/>
      <c r="JWR49" s="704"/>
      <c r="JWS49" s="704"/>
      <c r="JWT49" s="704"/>
      <c r="JWU49" s="704"/>
      <c r="JWV49" s="704"/>
      <c r="JWW49" s="704"/>
      <c r="JWX49" s="704"/>
      <c r="JWY49" s="704"/>
      <c r="JWZ49" s="704"/>
      <c r="JXA49" s="704"/>
      <c r="JXB49" s="704"/>
      <c r="JXC49" s="704"/>
      <c r="JXD49" s="704"/>
      <c r="JXE49" s="704"/>
      <c r="JXF49" s="704"/>
      <c r="JXG49" s="704"/>
      <c r="JXH49" s="704"/>
      <c r="JXI49" s="704"/>
      <c r="JXJ49" s="704"/>
      <c r="JXK49" s="704"/>
      <c r="JXL49" s="704"/>
      <c r="JXM49" s="704"/>
      <c r="JXN49" s="704"/>
      <c r="JXO49" s="704"/>
      <c r="JXP49" s="704"/>
      <c r="JXQ49" s="704"/>
      <c r="JXR49" s="704"/>
      <c r="JXS49" s="704"/>
      <c r="JXT49" s="704"/>
      <c r="JXU49" s="704"/>
      <c r="JXV49" s="704"/>
      <c r="JXW49" s="704"/>
      <c r="JXX49" s="704"/>
      <c r="JXY49" s="704"/>
      <c r="JXZ49" s="704"/>
      <c r="JYA49" s="704"/>
      <c r="JYB49" s="704"/>
      <c r="JYC49" s="704"/>
      <c r="JYD49" s="704"/>
      <c r="JYE49" s="704"/>
      <c r="JYF49" s="704"/>
      <c r="JYG49" s="704"/>
      <c r="JYH49" s="704"/>
      <c r="JYI49" s="704"/>
      <c r="JYJ49" s="704"/>
      <c r="JYK49" s="704"/>
      <c r="JYL49" s="704"/>
      <c r="JYM49" s="704"/>
      <c r="JYN49" s="704"/>
      <c r="JYO49" s="704"/>
      <c r="JYP49" s="704"/>
      <c r="JYQ49" s="704"/>
      <c r="JYR49" s="704"/>
      <c r="JYS49" s="704"/>
      <c r="JYT49" s="704"/>
      <c r="JYU49" s="704"/>
      <c r="JYV49" s="704"/>
      <c r="JYW49" s="704"/>
      <c r="JYX49" s="704"/>
      <c r="JYY49" s="704"/>
      <c r="JYZ49" s="704"/>
      <c r="JZA49" s="704"/>
      <c r="JZB49" s="704"/>
      <c r="JZC49" s="704"/>
      <c r="JZD49" s="704"/>
      <c r="JZE49" s="704"/>
      <c r="JZF49" s="704"/>
      <c r="JZG49" s="704"/>
      <c r="JZH49" s="704"/>
      <c r="JZI49" s="704"/>
      <c r="JZJ49" s="704"/>
      <c r="JZK49" s="704"/>
      <c r="JZL49" s="704"/>
      <c r="JZM49" s="704"/>
      <c r="JZN49" s="704"/>
      <c r="JZO49" s="704"/>
      <c r="JZP49" s="704"/>
      <c r="JZQ49" s="704"/>
      <c r="JZR49" s="704"/>
      <c r="JZS49" s="704"/>
      <c r="JZT49" s="704"/>
      <c r="JZU49" s="704"/>
      <c r="JZV49" s="704"/>
      <c r="JZW49" s="704"/>
      <c r="JZX49" s="704"/>
      <c r="JZY49" s="704"/>
      <c r="JZZ49" s="704"/>
      <c r="KAA49" s="704"/>
      <c r="KAB49" s="704"/>
      <c r="KAC49" s="704"/>
      <c r="KAD49" s="704"/>
      <c r="KAE49" s="704"/>
      <c r="KAF49" s="704"/>
      <c r="KAG49" s="704"/>
      <c r="KAH49" s="704"/>
      <c r="KAI49" s="704"/>
      <c r="KAJ49" s="704"/>
      <c r="KAK49" s="704"/>
      <c r="KAL49" s="704"/>
      <c r="KAM49" s="704"/>
      <c r="KAN49" s="704"/>
      <c r="KAO49" s="704"/>
      <c r="KAP49" s="704"/>
      <c r="KAQ49" s="704"/>
      <c r="KAR49" s="704"/>
      <c r="KAS49" s="704"/>
      <c r="KAT49" s="704"/>
      <c r="KAU49" s="704"/>
      <c r="KAV49" s="704"/>
      <c r="KAW49" s="704"/>
      <c r="KAX49" s="704"/>
      <c r="KAY49" s="704"/>
      <c r="KAZ49" s="704"/>
      <c r="KBA49" s="704"/>
      <c r="KBB49" s="704"/>
      <c r="KBC49" s="704"/>
      <c r="KBD49" s="704"/>
      <c r="KBE49" s="704"/>
      <c r="KBF49" s="704"/>
      <c r="KBG49" s="704"/>
      <c r="KBH49" s="704"/>
      <c r="KBI49" s="704"/>
      <c r="KBJ49" s="704"/>
      <c r="KBK49" s="704"/>
      <c r="KBL49" s="704"/>
      <c r="KBM49" s="704"/>
      <c r="KBN49" s="704"/>
      <c r="KBO49" s="704"/>
      <c r="KBP49" s="704"/>
      <c r="KBQ49" s="704"/>
      <c r="KBR49" s="704"/>
      <c r="KBS49" s="704"/>
      <c r="KBT49" s="704"/>
      <c r="KBU49" s="704"/>
      <c r="KBV49" s="704"/>
      <c r="KBW49" s="704"/>
      <c r="KBX49" s="704"/>
      <c r="KBY49" s="704"/>
      <c r="KBZ49" s="704"/>
      <c r="KCA49" s="704"/>
      <c r="KCB49" s="704"/>
      <c r="KCC49" s="704"/>
      <c r="KCD49" s="704"/>
      <c r="KCE49" s="704"/>
      <c r="KCF49" s="704"/>
      <c r="KCG49" s="704"/>
      <c r="KCH49" s="704"/>
      <c r="KCI49" s="704"/>
      <c r="KCJ49" s="704"/>
      <c r="KCK49" s="704"/>
      <c r="KCL49" s="704"/>
      <c r="KCM49" s="704"/>
      <c r="KCN49" s="704"/>
      <c r="KCO49" s="704"/>
      <c r="KCP49" s="704"/>
      <c r="KCQ49" s="704"/>
      <c r="KCR49" s="704"/>
      <c r="KCS49" s="704"/>
      <c r="KCT49" s="704"/>
      <c r="KCU49" s="704"/>
      <c r="KCV49" s="704"/>
      <c r="KCW49" s="704"/>
      <c r="KCX49" s="704"/>
      <c r="KCY49" s="704"/>
      <c r="KCZ49" s="704"/>
      <c r="KDA49" s="704"/>
      <c r="KDB49" s="704"/>
      <c r="KDC49" s="704"/>
      <c r="KDD49" s="704"/>
      <c r="KDE49" s="704"/>
      <c r="KDF49" s="704"/>
      <c r="KDG49" s="704"/>
      <c r="KDH49" s="704"/>
      <c r="KDI49" s="704"/>
      <c r="KDJ49" s="704"/>
      <c r="KDK49" s="704"/>
      <c r="KDL49" s="704"/>
      <c r="KDM49" s="704"/>
      <c r="KDN49" s="704"/>
      <c r="KDO49" s="704"/>
      <c r="KDP49" s="704"/>
      <c r="KDQ49" s="704"/>
      <c r="KDR49" s="704"/>
      <c r="KDS49" s="704"/>
      <c r="KDT49" s="704"/>
      <c r="KDU49" s="704"/>
      <c r="KDV49" s="704"/>
      <c r="KDW49" s="704"/>
      <c r="KDX49" s="704"/>
      <c r="KDY49" s="704"/>
      <c r="KDZ49" s="704"/>
      <c r="KEA49" s="704"/>
      <c r="KEB49" s="704"/>
      <c r="KEC49" s="704"/>
      <c r="KED49" s="704"/>
      <c r="KEE49" s="704"/>
      <c r="KEF49" s="704"/>
      <c r="KEG49" s="704"/>
      <c r="KEH49" s="704"/>
      <c r="KEI49" s="704"/>
      <c r="KEJ49" s="704"/>
      <c r="KEK49" s="704"/>
      <c r="KEL49" s="704"/>
      <c r="KEM49" s="704"/>
      <c r="KEN49" s="704"/>
      <c r="KEO49" s="704"/>
      <c r="KEP49" s="704"/>
      <c r="KEQ49" s="704"/>
      <c r="KER49" s="704"/>
      <c r="KES49" s="704"/>
      <c r="KET49" s="704"/>
      <c r="KEU49" s="704"/>
      <c r="KEV49" s="704"/>
      <c r="KEW49" s="704"/>
      <c r="KEX49" s="704"/>
      <c r="KEY49" s="704"/>
      <c r="KEZ49" s="704"/>
      <c r="KFA49" s="704"/>
      <c r="KFB49" s="704"/>
      <c r="KFC49" s="704"/>
      <c r="KFD49" s="704"/>
      <c r="KFE49" s="704"/>
      <c r="KFF49" s="704"/>
      <c r="KFG49" s="704"/>
      <c r="KFH49" s="704"/>
      <c r="KFI49" s="704"/>
      <c r="KFJ49" s="704"/>
      <c r="KFK49" s="704"/>
      <c r="KFL49" s="704"/>
      <c r="KFM49" s="704"/>
      <c r="KFN49" s="704"/>
      <c r="KFO49" s="704"/>
      <c r="KFP49" s="704"/>
      <c r="KFQ49" s="704"/>
      <c r="KFR49" s="704"/>
      <c r="KFS49" s="704"/>
      <c r="KFT49" s="704"/>
      <c r="KFU49" s="704"/>
      <c r="KFV49" s="704"/>
      <c r="KFW49" s="704"/>
      <c r="KFX49" s="704"/>
      <c r="KFY49" s="704"/>
      <c r="KFZ49" s="704"/>
      <c r="KGA49" s="704"/>
      <c r="KGB49" s="704"/>
      <c r="KGC49" s="704"/>
      <c r="KGD49" s="704"/>
      <c r="KGE49" s="704"/>
      <c r="KGF49" s="704"/>
      <c r="KGG49" s="704"/>
      <c r="KGH49" s="704"/>
      <c r="KGI49" s="704"/>
      <c r="KGJ49" s="704"/>
      <c r="KGK49" s="704"/>
      <c r="KGL49" s="704"/>
      <c r="KGM49" s="704"/>
      <c r="KGN49" s="704"/>
      <c r="KGO49" s="704"/>
      <c r="KGP49" s="704"/>
      <c r="KGQ49" s="704"/>
      <c r="KGR49" s="704"/>
      <c r="KGS49" s="704"/>
      <c r="KGT49" s="704"/>
      <c r="KGU49" s="704"/>
      <c r="KGV49" s="704"/>
      <c r="KGW49" s="704"/>
      <c r="KGX49" s="704"/>
      <c r="KGY49" s="704"/>
      <c r="KGZ49" s="704"/>
      <c r="KHA49" s="704"/>
      <c r="KHB49" s="704"/>
      <c r="KHC49" s="704"/>
      <c r="KHD49" s="704"/>
      <c r="KHE49" s="704"/>
      <c r="KHF49" s="704"/>
      <c r="KHG49" s="704"/>
      <c r="KHH49" s="704"/>
      <c r="KHI49" s="704"/>
      <c r="KHJ49" s="704"/>
      <c r="KHK49" s="704"/>
      <c r="KHL49" s="704"/>
      <c r="KHM49" s="704"/>
      <c r="KHN49" s="704"/>
      <c r="KHO49" s="704"/>
      <c r="KHP49" s="704"/>
      <c r="KHQ49" s="704"/>
      <c r="KHR49" s="704"/>
      <c r="KHS49" s="704"/>
      <c r="KHT49" s="704"/>
      <c r="KHU49" s="704"/>
      <c r="KHV49" s="704"/>
      <c r="KHW49" s="704"/>
      <c r="KHX49" s="704"/>
      <c r="KHY49" s="704"/>
      <c r="KHZ49" s="704"/>
      <c r="KIA49" s="704"/>
      <c r="KIB49" s="704"/>
      <c r="KIC49" s="704"/>
      <c r="KID49" s="704"/>
      <c r="KIE49" s="704"/>
      <c r="KIF49" s="704"/>
      <c r="KIG49" s="704"/>
      <c r="KIH49" s="704"/>
      <c r="KII49" s="704"/>
      <c r="KIJ49" s="704"/>
      <c r="KIK49" s="704"/>
      <c r="KIL49" s="704"/>
      <c r="KIM49" s="704"/>
      <c r="KIN49" s="704"/>
      <c r="KIO49" s="704"/>
      <c r="KIP49" s="704"/>
      <c r="KIQ49" s="704"/>
      <c r="KIR49" s="704"/>
      <c r="KIS49" s="704"/>
      <c r="KIT49" s="704"/>
      <c r="KIU49" s="704"/>
      <c r="KIV49" s="704"/>
      <c r="KIW49" s="704"/>
      <c r="KIX49" s="704"/>
      <c r="KIY49" s="704"/>
      <c r="KIZ49" s="704"/>
      <c r="KJA49" s="704"/>
      <c r="KJB49" s="704"/>
      <c r="KJC49" s="704"/>
      <c r="KJD49" s="704"/>
      <c r="KJE49" s="704"/>
      <c r="KJF49" s="704"/>
      <c r="KJG49" s="704"/>
      <c r="KJH49" s="704"/>
      <c r="KJI49" s="704"/>
      <c r="KJJ49" s="704"/>
      <c r="KJK49" s="704"/>
      <c r="KJL49" s="704"/>
      <c r="KJM49" s="704"/>
      <c r="KJN49" s="704"/>
      <c r="KJO49" s="704"/>
      <c r="KJP49" s="704"/>
      <c r="KJQ49" s="704"/>
      <c r="KJR49" s="704"/>
      <c r="KJS49" s="704"/>
      <c r="KJT49" s="704"/>
      <c r="KJU49" s="704"/>
      <c r="KJV49" s="704"/>
      <c r="KJW49" s="704"/>
      <c r="KJX49" s="704"/>
      <c r="KJY49" s="704"/>
      <c r="KJZ49" s="704"/>
      <c r="KKA49" s="704"/>
      <c r="KKB49" s="704"/>
      <c r="KKC49" s="704"/>
      <c r="KKD49" s="704"/>
      <c r="KKE49" s="704"/>
      <c r="KKF49" s="704"/>
      <c r="KKG49" s="704"/>
      <c r="KKH49" s="704"/>
      <c r="KKI49" s="704"/>
      <c r="KKJ49" s="704"/>
      <c r="KKK49" s="704"/>
      <c r="KKL49" s="704"/>
      <c r="KKM49" s="704"/>
      <c r="KKN49" s="704"/>
      <c r="KKO49" s="704"/>
      <c r="KKP49" s="704"/>
      <c r="KKQ49" s="704"/>
      <c r="KKR49" s="704"/>
      <c r="KKS49" s="704"/>
      <c r="KKT49" s="704"/>
      <c r="KKU49" s="704"/>
      <c r="KKV49" s="704"/>
      <c r="KKW49" s="704"/>
      <c r="KKX49" s="704"/>
      <c r="KKY49" s="704"/>
      <c r="KKZ49" s="704"/>
      <c r="KLA49" s="704"/>
      <c r="KLB49" s="704"/>
      <c r="KLC49" s="704"/>
      <c r="KLD49" s="704"/>
      <c r="KLE49" s="704"/>
      <c r="KLF49" s="704"/>
      <c r="KLG49" s="704"/>
      <c r="KLH49" s="704"/>
      <c r="KLI49" s="704"/>
      <c r="KLJ49" s="704"/>
      <c r="KLK49" s="704"/>
      <c r="KLL49" s="704"/>
      <c r="KLM49" s="704"/>
      <c r="KLN49" s="704"/>
      <c r="KLO49" s="704"/>
      <c r="KLP49" s="704"/>
      <c r="KLQ49" s="704"/>
      <c r="KLR49" s="704"/>
      <c r="KLS49" s="704"/>
      <c r="KLT49" s="704"/>
      <c r="KLU49" s="704"/>
      <c r="KLV49" s="704"/>
      <c r="KLW49" s="704"/>
      <c r="KLX49" s="704"/>
      <c r="KLY49" s="704"/>
      <c r="KLZ49" s="704"/>
      <c r="KMA49" s="704"/>
      <c r="KMB49" s="704"/>
      <c r="KMC49" s="704"/>
      <c r="KMD49" s="704"/>
      <c r="KME49" s="704"/>
      <c r="KMF49" s="704"/>
      <c r="KMG49" s="704"/>
      <c r="KMH49" s="704"/>
      <c r="KMI49" s="704"/>
      <c r="KMJ49" s="704"/>
      <c r="KMK49" s="704"/>
      <c r="KML49" s="704"/>
      <c r="KMM49" s="704"/>
      <c r="KMN49" s="704"/>
      <c r="KMO49" s="704"/>
      <c r="KMP49" s="704"/>
      <c r="KMQ49" s="704"/>
      <c r="KMR49" s="704"/>
      <c r="KMS49" s="704"/>
      <c r="KMT49" s="704"/>
      <c r="KMU49" s="704"/>
      <c r="KMV49" s="704"/>
      <c r="KMW49" s="704"/>
      <c r="KMX49" s="704"/>
      <c r="KMY49" s="704"/>
      <c r="KMZ49" s="704"/>
      <c r="KNA49" s="704"/>
      <c r="KNB49" s="704"/>
      <c r="KNC49" s="704"/>
      <c r="KND49" s="704"/>
      <c r="KNE49" s="704"/>
      <c r="KNF49" s="704"/>
      <c r="KNG49" s="704"/>
      <c r="KNH49" s="704"/>
      <c r="KNI49" s="704"/>
      <c r="KNJ49" s="704"/>
      <c r="KNK49" s="704"/>
      <c r="KNL49" s="704"/>
      <c r="KNM49" s="704"/>
      <c r="KNN49" s="704"/>
      <c r="KNO49" s="704"/>
      <c r="KNP49" s="704"/>
      <c r="KNQ49" s="704"/>
      <c r="KNR49" s="704"/>
      <c r="KNS49" s="704"/>
      <c r="KNT49" s="704"/>
      <c r="KNU49" s="704"/>
      <c r="KNV49" s="704"/>
      <c r="KNW49" s="704"/>
      <c r="KNX49" s="704"/>
      <c r="KNY49" s="704"/>
      <c r="KNZ49" s="704"/>
      <c r="KOA49" s="704"/>
      <c r="KOB49" s="704"/>
      <c r="KOC49" s="704"/>
      <c r="KOD49" s="704"/>
      <c r="KOE49" s="704"/>
      <c r="KOF49" s="704"/>
      <c r="KOG49" s="704"/>
      <c r="KOH49" s="704"/>
      <c r="KOI49" s="704"/>
      <c r="KOJ49" s="704"/>
      <c r="KOK49" s="704"/>
      <c r="KOL49" s="704"/>
      <c r="KOM49" s="704"/>
      <c r="KON49" s="704"/>
      <c r="KOO49" s="704"/>
      <c r="KOP49" s="704"/>
      <c r="KOQ49" s="704"/>
      <c r="KOR49" s="704"/>
      <c r="KOS49" s="704"/>
      <c r="KOT49" s="704"/>
      <c r="KOU49" s="704"/>
      <c r="KOV49" s="704"/>
      <c r="KOW49" s="704"/>
      <c r="KOX49" s="704"/>
      <c r="KOY49" s="704"/>
      <c r="KOZ49" s="704"/>
      <c r="KPA49" s="704"/>
      <c r="KPB49" s="704"/>
      <c r="KPC49" s="704"/>
      <c r="KPD49" s="704"/>
      <c r="KPE49" s="704"/>
      <c r="KPF49" s="704"/>
      <c r="KPG49" s="704"/>
      <c r="KPH49" s="704"/>
      <c r="KPI49" s="704"/>
      <c r="KPJ49" s="704"/>
      <c r="KPK49" s="704"/>
      <c r="KPL49" s="704"/>
      <c r="KPM49" s="704"/>
      <c r="KPN49" s="704"/>
      <c r="KPO49" s="704"/>
      <c r="KPP49" s="704"/>
      <c r="KPQ49" s="704"/>
      <c r="KPR49" s="704"/>
      <c r="KPS49" s="704"/>
      <c r="KPT49" s="704"/>
      <c r="KPU49" s="704"/>
      <c r="KPV49" s="704"/>
      <c r="KPW49" s="704"/>
      <c r="KPX49" s="704"/>
      <c r="KPY49" s="704"/>
      <c r="KPZ49" s="704"/>
      <c r="KQA49" s="704"/>
      <c r="KQB49" s="704"/>
      <c r="KQC49" s="704"/>
      <c r="KQD49" s="704"/>
      <c r="KQE49" s="704"/>
      <c r="KQF49" s="704"/>
      <c r="KQG49" s="704"/>
      <c r="KQH49" s="704"/>
      <c r="KQI49" s="704"/>
      <c r="KQJ49" s="704"/>
      <c r="KQK49" s="704"/>
      <c r="KQL49" s="704"/>
      <c r="KQM49" s="704"/>
      <c r="KQN49" s="704"/>
      <c r="KQO49" s="704"/>
      <c r="KQP49" s="704"/>
      <c r="KQQ49" s="704"/>
      <c r="KQR49" s="704"/>
      <c r="KQS49" s="704"/>
      <c r="KQT49" s="704"/>
      <c r="KQU49" s="704"/>
      <c r="KQV49" s="704"/>
      <c r="KQW49" s="704"/>
      <c r="KQX49" s="704"/>
      <c r="KQY49" s="704"/>
      <c r="KQZ49" s="704"/>
      <c r="KRA49" s="704"/>
      <c r="KRB49" s="704"/>
      <c r="KRC49" s="704"/>
      <c r="KRD49" s="704"/>
      <c r="KRE49" s="704"/>
      <c r="KRF49" s="704"/>
      <c r="KRG49" s="704"/>
      <c r="KRH49" s="704"/>
      <c r="KRI49" s="704"/>
      <c r="KRJ49" s="704"/>
      <c r="KRK49" s="704"/>
      <c r="KRL49" s="704"/>
      <c r="KRM49" s="704"/>
      <c r="KRN49" s="704"/>
      <c r="KRO49" s="704"/>
      <c r="KRP49" s="704"/>
      <c r="KRQ49" s="704"/>
      <c r="KRR49" s="704"/>
      <c r="KRS49" s="704"/>
      <c r="KRT49" s="704"/>
      <c r="KRU49" s="704"/>
      <c r="KRV49" s="704"/>
      <c r="KRW49" s="704"/>
      <c r="KRX49" s="704"/>
      <c r="KRY49" s="704"/>
      <c r="KRZ49" s="704"/>
      <c r="KSA49" s="704"/>
      <c r="KSB49" s="704"/>
      <c r="KSC49" s="704"/>
      <c r="KSD49" s="704"/>
      <c r="KSE49" s="704"/>
      <c r="KSF49" s="704"/>
      <c r="KSG49" s="704"/>
      <c r="KSH49" s="704"/>
      <c r="KSI49" s="704"/>
      <c r="KSJ49" s="704"/>
      <c r="KSK49" s="704"/>
      <c r="KSL49" s="704"/>
      <c r="KSM49" s="704"/>
      <c r="KSN49" s="704"/>
      <c r="KSO49" s="704"/>
      <c r="KSP49" s="704"/>
      <c r="KSQ49" s="704"/>
      <c r="KSR49" s="704"/>
      <c r="KSS49" s="704"/>
      <c r="KST49" s="704"/>
      <c r="KSU49" s="704"/>
      <c r="KSV49" s="704"/>
      <c r="KSW49" s="704"/>
      <c r="KSX49" s="704"/>
      <c r="KSY49" s="704"/>
      <c r="KSZ49" s="704"/>
      <c r="KTA49" s="704"/>
      <c r="KTB49" s="704"/>
      <c r="KTC49" s="704"/>
      <c r="KTD49" s="704"/>
      <c r="KTE49" s="704"/>
      <c r="KTF49" s="704"/>
      <c r="KTG49" s="704"/>
      <c r="KTH49" s="704"/>
      <c r="KTI49" s="704"/>
      <c r="KTJ49" s="704"/>
      <c r="KTK49" s="704"/>
      <c r="KTL49" s="704"/>
      <c r="KTM49" s="704"/>
      <c r="KTN49" s="704"/>
      <c r="KTO49" s="704"/>
      <c r="KTP49" s="704"/>
      <c r="KTQ49" s="704"/>
      <c r="KTR49" s="704"/>
      <c r="KTS49" s="704"/>
      <c r="KTT49" s="704"/>
      <c r="KTU49" s="704"/>
      <c r="KTV49" s="704"/>
      <c r="KTW49" s="704"/>
      <c r="KTX49" s="704"/>
      <c r="KTY49" s="704"/>
      <c r="KTZ49" s="704"/>
      <c r="KUA49" s="704"/>
      <c r="KUB49" s="704"/>
      <c r="KUC49" s="704"/>
      <c r="KUD49" s="704"/>
      <c r="KUE49" s="704"/>
      <c r="KUF49" s="704"/>
      <c r="KUG49" s="704"/>
      <c r="KUH49" s="704"/>
      <c r="KUI49" s="704"/>
      <c r="KUJ49" s="704"/>
      <c r="KUK49" s="704"/>
      <c r="KUL49" s="704"/>
      <c r="KUM49" s="704"/>
      <c r="KUN49" s="704"/>
      <c r="KUO49" s="704"/>
      <c r="KUP49" s="704"/>
      <c r="KUQ49" s="704"/>
      <c r="KUR49" s="704"/>
      <c r="KUS49" s="704"/>
      <c r="KUT49" s="704"/>
      <c r="KUU49" s="704"/>
      <c r="KUV49" s="704"/>
      <c r="KUW49" s="704"/>
      <c r="KUX49" s="704"/>
      <c r="KUY49" s="704"/>
      <c r="KUZ49" s="704"/>
      <c r="KVA49" s="704"/>
      <c r="KVB49" s="704"/>
      <c r="KVC49" s="704"/>
      <c r="KVD49" s="704"/>
      <c r="KVE49" s="704"/>
      <c r="KVF49" s="704"/>
      <c r="KVG49" s="704"/>
      <c r="KVH49" s="704"/>
      <c r="KVI49" s="704"/>
      <c r="KVJ49" s="704"/>
      <c r="KVK49" s="704"/>
      <c r="KVL49" s="704"/>
      <c r="KVM49" s="704"/>
      <c r="KVN49" s="704"/>
      <c r="KVO49" s="704"/>
      <c r="KVP49" s="704"/>
      <c r="KVQ49" s="704"/>
      <c r="KVR49" s="704"/>
      <c r="KVS49" s="704"/>
      <c r="KVT49" s="704"/>
      <c r="KVU49" s="704"/>
      <c r="KVV49" s="704"/>
      <c r="KVW49" s="704"/>
      <c r="KVX49" s="704"/>
      <c r="KVY49" s="704"/>
      <c r="KVZ49" s="704"/>
      <c r="KWA49" s="704"/>
      <c r="KWB49" s="704"/>
      <c r="KWC49" s="704"/>
      <c r="KWD49" s="704"/>
      <c r="KWE49" s="704"/>
      <c r="KWF49" s="704"/>
      <c r="KWG49" s="704"/>
      <c r="KWH49" s="704"/>
      <c r="KWI49" s="704"/>
      <c r="KWJ49" s="704"/>
      <c r="KWK49" s="704"/>
      <c r="KWL49" s="704"/>
      <c r="KWM49" s="704"/>
      <c r="KWN49" s="704"/>
      <c r="KWO49" s="704"/>
      <c r="KWP49" s="704"/>
      <c r="KWQ49" s="704"/>
      <c r="KWR49" s="704"/>
      <c r="KWS49" s="704"/>
      <c r="KWT49" s="704"/>
      <c r="KWU49" s="704"/>
      <c r="KWV49" s="704"/>
      <c r="KWW49" s="704"/>
      <c r="KWX49" s="704"/>
      <c r="KWY49" s="704"/>
      <c r="KWZ49" s="704"/>
      <c r="KXA49" s="704"/>
      <c r="KXB49" s="704"/>
      <c r="KXC49" s="704"/>
      <c r="KXD49" s="704"/>
      <c r="KXE49" s="704"/>
      <c r="KXF49" s="704"/>
      <c r="KXG49" s="704"/>
      <c r="KXH49" s="704"/>
      <c r="KXI49" s="704"/>
      <c r="KXJ49" s="704"/>
      <c r="KXK49" s="704"/>
      <c r="KXL49" s="704"/>
      <c r="KXM49" s="704"/>
      <c r="KXN49" s="704"/>
      <c r="KXO49" s="704"/>
      <c r="KXP49" s="704"/>
      <c r="KXQ49" s="704"/>
      <c r="KXR49" s="704"/>
      <c r="KXS49" s="704"/>
      <c r="KXT49" s="704"/>
      <c r="KXU49" s="704"/>
      <c r="KXV49" s="704"/>
      <c r="KXW49" s="704"/>
      <c r="KXX49" s="704"/>
      <c r="KXY49" s="704"/>
      <c r="KXZ49" s="704"/>
      <c r="KYA49" s="704"/>
      <c r="KYB49" s="704"/>
      <c r="KYC49" s="704"/>
      <c r="KYD49" s="704"/>
      <c r="KYE49" s="704"/>
      <c r="KYF49" s="704"/>
      <c r="KYG49" s="704"/>
      <c r="KYH49" s="704"/>
      <c r="KYI49" s="704"/>
      <c r="KYJ49" s="704"/>
      <c r="KYK49" s="704"/>
      <c r="KYL49" s="704"/>
      <c r="KYM49" s="704"/>
      <c r="KYN49" s="704"/>
      <c r="KYO49" s="704"/>
      <c r="KYP49" s="704"/>
      <c r="KYQ49" s="704"/>
      <c r="KYR49" s="704"/>
      <c r="KYS49" s="704"/>
      <c r="KYT49" s="704"/>
      <c r="KYU49" s="704"/>
      <c r="KYV49" s="704"/>
      <c r="KYW49" s="704"/>
      <c r="KYX49" s="704"/>
      <c r="KYY49" s="704"/>
      <c r="KYZ49" s="704"/>
      <c r="KZA49" s="704"/>
      <c r="KZB49" s="704"/>
      <c r="KZC49" s="704"/>
      <c r="KZD49" s="704"/>
      <c r="KZE49" s="704"/>
      <c r="KZF49" s="704"/>
      <c r="KZG49" s="704"/>
      <c r="KZH49" s="704"/>
      <c r="KZI49" s="704"/>
      <c r="KZJ49" s="704"/>
      <c r="KZK49" s="704"/>
      <c r="KZL49" s="704"/>
      <c r="KZM49" s="704"/>
      <c r="KZN49" s="704"/>
      <c r="KZO49" s="704"/>
      <c r="KZP49" s="704"/>
      <c r="KZQ49" s="704"/>
      <c r="KZR49" s="704"/>
      <c r="KZS49" s="704"/>
      <c r="KZT49" s="704"/>
      <c r="KZU49" s="704"/>
      <c r="KZV49" s="704"/>
      <c r="KZW49" s="704"/>
      <c r="KZX49" s="704"/>
      <c r="KZY49" s="704"/>
      <c r="KZZ49" s="704"/>
      <c r="LAA49" s="704"/>
      <c r="LAB49" s="704"/>
      <c r="LAC49" s="704"/>
      <c r="LAD49" s="704"/>
      <c r="LAE49" s="704"/>
      <c r="LAF49" s="704"/>
      <c r="LAG49" s="704"/>
      <c r="LAH49" s="704"/>
      <c r="LAI49" s="704"/>
      <c r="LAJ49" s="704"/>
      <c r="LAK49" s="704"/>
      <c r="LAL49" s="704"/>
      <c r="LAM49" s="704"/>
      <c r="LAN49" s="704"/>
      <c r="LAO49" s="704"/>
      <c r="LAP49" s="704"/>
      <c r="LAQ49" s="704"/>
      <c r="LAR49" s="704"/>
      <c r="LAS49" s="704"/>
      <c r="LAT49" s="704"/>
      <c r="LAU49" s="704"/>
      <c r="LAV49" s="704"/>
      <c r="LAW49" s="704"/>
      <c r="LAX49" s="704"/>
      <c r="LAY49" s="704"/>
      <c r="LAZ49" s="704"/>
      <c r="LBA49" s="704"/>
      <c r="LBB49" s="704"/>
      <c r="LBC49" s="704"/>
      <c r="LBD49" s="704"/>
      <c r="LBE49" s="704"/>
      <c r="LBF49" s="704"/>
      <c r="LBG49" s="704"/>
      <c r="LBH49" s="704"/>
      <c r="LBI49" s="704"/>
      <c r="LBJ49" s="704"/>
      <c r="LBK49" s="704"/>
      <c r="LBL49" s="704"/>
      <c r="LBM49" s="704"/>
      <c r="LBN49" s="704"/>
      <c r="LBO49" s="704"/>
      <c r="LBP49" s="704"/>
      <c r="LBQ49" s="704"/>
      <c r="LBR49" s="704"/>
      <c r="LBS49" s="704"/>
      <c r="LBT49" s="704"/>
      <c r="LBU49" s="704"/>
      <c r="LBV49" s="704"/>
      <c r="LBW49" s="704"/>
      <c r="LBX49" s="704"/>
      <c r="LBY49" s="704"/>
      <c r="LBZ49" s="704"/>
      <c r="LCA49" s="704"/>
      <c r="LCB49" s="704"/>
      <c r="LCC49" s="704"/>
      <c r="LCD49" s="704"/>
      <c r="LCE49" s="704"/>
      <c r="LCF49" s="704"/>
      <c r="LCG49" s="704"/>
      <c r="LCH49" s="704"/>
      <c r="LCI49" s="704"/>
      <c r="LCJ49" s="704"/>
      <c r="LCK49" s="704"/>
      <c r="LCL49" s="704"/>
      <c r="LCM49" s="704"/>
      <c r="LCN49" s="704"/>
      <c r="LCO49" s="704"/>
      <c r="LCP49" s="704"/>
      <c r="LCQ49" s="704"/>
      <c r="LCR49" s="704"/>
      <c r="LCS49" s="704"/>
      <c r="LCT49" s="704"/>
      <c r="LCU49" s="704"/>
      <c r="LCV49" s="704"/>
      <c r="LCW49" s="704"/>
      <c r="LCX49" s="704"/>
      <c r="LCY49" s="704"/>
      <c r="LCZ49" s="704"/>
      <c r="LDA49" s="704"/>
      <c r="LDB49" s="704"/>
      <c r="LDC49" s="704"/>
      <c r="LDD49" s="704"/>
      <c r="LDE49" s="704"/>
      <c r="LDF49" s="704"/>
      <c r="LDG49" s="704"/>
      <c r="LDH49" s="704"/>
      <c r="LDI49" s="704"/>
      <c r="LDJ49" s="704"/>
      <c r="LDK49" s="704"/>
      <c r="LDL49" s="704"/>
      <c r="LDM49" s="704"/>
      <c r="LDN49" s="704"/>
      <c r="LDO49" s="704"/>
      <c r="LDP49" s="704"/>
      <c r="LDQ49" s="704"/>
      <c r="LDR49" s="704"/>
      <c r="LDS49" s="704"/>
      <c r="LDT49" s="704"/>
      <c r="LDU49" s="704"/>
      <c r="LDV49" s="704"/>
      <c r="LDW49" s="704"/>
      <c r="LDX49" s="704"/>
      <c r="LDY49" s="704"/>
      <c r="LDZ49" s="704"/>
      <c r="LEA49" s="704"/>
      <c r="LEB49" s="704"/>
      <c r="LEC49" s="704"/>
      <c r="LED49" s="704"/>
      <c r="LEE49" s="704"/>
      <c r="LEF49" s="704"/>
      <c r="LEG49" s="704"/>
      <c r="LEH49" s="704"/>
      <c r="LEI49" s="704"/>
      <c r="LEJ49" s="704"/>
      <c r="LEK49" s="704"/>
      <c r="LEL49" s="704"/>
      <c r="LEM49" s="704"/>
      <c r="LEN49" s="704"/>
      <c r="LEO49" s="704"/>
      <c r="LEP49" s="704"/>
      <c r="LEQ49" s="704"/>
      <c r="LER49" s="704"/>
      <c r="LES49" s="704"/>
      <c r="LET49" s="704"/>
      <c r="LEU49" s="704"/>
      <c r="LEV49" s="704"/>
      <c r="LEW49" s="704"/>
      <c r="LEX49" s="704"/>
      <c r="LEY49" s="704"/>
      <c r="LEZ49" s="704"/>
      <c r="LFA49" s="704"/>
      <c r="LFB49" s="704"/>
      <c r="LFC49" s="704"/>
      <c r="LFD49" s="704"/>
      <c r="LFE49" s="704"/>
      <c r="LFF49" s="704"/>
      <c r="LFG49" s="704"/>
      <c r="LFH49" s="704"/>
      <c r="LFI49" s="704"/>
      <c r="LFJ49" s="704"/>
      <c r="LFK49" s="704"/>
      <c r="LFL49" s="704"/>
      <c r="LFM49" s="704"/>
      <c r="LFN49" s="704"/>
      <c r="LFO49" s="704"/>
      <c r="LFP49" s="704"/>
      <c r="LFQ49" s="704"/>
      <c r="LFR49" s="704"/>
      <c r="LFS49" s="704"/>
      <c r="LFT49" s="704"/>
      <c r="LFU49" s="704"/>
      <c r="LFV49" s="704"/>
      <c r="LFW49" s="704"/>
      <c r="LFX49" s="704"/>
      <c r="LFY49" s="704"/>
      <c r="LFZ49" s="704"/>
      <c r="LGA49" s="704"/>
      <c r="LGB49" s="704"/>
      <c r="LGC49" s="704"/>
      <c r="LGD49" s="704"/>
      <c r="LGE49" s="704"/>
      <c r="LGF49" s="704"/>
      <c r="LGG49" s="704"/>
      <c r="LGH49" s="704"/>
      <c r="LGI49" s="704"/>
      <c r="LGJ49" s="704"/>
      <c r="LGK49" s="704"/>
      <c r="LGL49" s="704"/>
      <c r="LGM49" s="704"/>
      <c r="LGN49" s="704"/>
      <c r="LGO49" s="704"/>
      <c r="LGP49" s="704"/>
      <c r="LGQ49" s="704"/>
      <c r="LGR49" s="704"/>
      <c r="LGS49" s="704"/>
      <c r="LGT49" s="704"/>
      <c r="LGU49" s="704"/>
      <c r="LGV49" s="704"/>
      <c r="LGW49" s="704"/>
      <c r="LGX49" s="704"/>
      <c r="LGY49" s="704"/>
      <c r="LGZ49" s="704"/>
      <c r="LHA49" s="704"/>
      <c r="LHB49" s="704"/>
      <c r="LHC49" s="704"/>
      <c r="LHD49" s="704"/>
      <c r="LHE49" s="704"/>
      <c r="LHF49" s="704"/>
      <c r="LHG49" s="704"/>
      <c r="LHH49" s="704"/>
      <c r="LHI49" s="704"/>
      <c r="LHJ49" s="704"/>
      <c r="LHK49" s="704"/>
      <c r="LHL49" s="704"/>
      <c r="LHM49" s="704"/>
      <c r="LHN49" s="704"/>
      <c r="LHO49" s="704"/>
      <c r="LHP49" s="704"/>
      <c r="LHQ49" s="704"/>
      <c r="LHR49" s="704"/>
      <c r="LHS49" s="704"/>
      <c r="LHT49" s="704"/>
      <c r="LHU49" s="704"/>
      <c r="LHV49" s="704"/>
      <c r="LHW49" s="704"/>
      <c r="LHX49" s="704"/>
      <c r="LHY49" s="704"/>
      <c r="LHZ49" s="704"/>
      <c r="LIA49" s="704"/>
      <c r="LIB49" s="704"/>
      <c r="LIC49" s="704"/>
      <c r="LID49" s="704"/>
      <c r="LIE49" s="704"/>
      <c r="LIF49" s="704"/>
      <c r="LIG49" s="704"/>
      <c r="LIH49" s="704"/>
      <c r="LII49" s="704"/>
      <c r="LIJ49" s="704"/>
      <c r="LIK49" s="704"/>
      <c r="LIL49" s="704"/>
      <c r="LIM49" s="704"/>
      <c r="LIN49" s="704"/>
      <c r="LIO49" s="704"/>
      <c r="LIP49" s="704"/>
      <c r="LIQ49" s="704"/>
      <c r="LIR49" s="704"/>
      <c r="LIS49" s="704"/>
      <c r="LIT49" s="704"/>
      <c r="LIU49" s="704"/>
      <c r="LIV49" s="704"/>
      <c r="LIW49" s="704"/>
      <c r="LIX49" s="704"/>
      <c r="LIY49" s="704"/>
      <c r="LIZ49" s="704"/>
      <c r="LJA49" s="704"/>
      <c r="LJB49" s="704"/>
      <c r="LJC49" s="704"/>
      <c r="LJD49" s="704"/>
      <c r="LJE49" s="704"/>
      <c r="LJF49" s="704"/>
      <c r="LJG49" s="704"/>
      <c r="LJH49" s="704"/>
      <c r="LJI49" s="704"/>
      <c r="LJJ49" s="704"/>
      <c r="LJK49" s="704"/>
      <c r="LJL49" s="704"/>
      <c r="LJM49" s="704"/>
      <c r="LJN49" s="704"/>
      <c r="LJO49" s="704"/>
      <c r="LJP49" s="704"/>
      <c r="LJQ49" s="704"/>
      <c r="LJR49" s="704"/>
      <c r="LJS49" s="704"/>
      <c r="LJT49" s="704"/>
      <c r="LJU49" s="704"/>
      <c r="LJV49" s="704"/>
      <c r="LJW49" s="704"/>
      <c r="LJX49" s="704"/>
      <c r="LJY49" s="704"/>
      <c r="LJZ49" s="704"/>
      <c r="LKA49" s="704"/>
      <c r="LKB49" s="704"/>
      <c r="LKC49" s="704"/>
      <c r="LKD49" s="704"/>
      <c r="LKE49" s="704"/>
      <c r="LKF49" s="704"/>
      <c r="LKG49" s="704"/>
      <c r="LKH49" s="704"/>
      <c r="LKI49" s="704"/>
      <c r="LKJ49" s="704"/>
      <c r="LKK49" s="704"/>
      <c r="LKL49" s="704"/>
      <c r="LKM49" s="704"/>
      <c r="LKN49" s="704"/>
      <c r="LKO49" s="704"/>
      <c r="LKP49" s="704"/>
      <c r="LKQ49" s="704"/>
      <c r="LKR49" s="704"/>
      <c r="LKS49" s="704"/>
      <c r="LKT49" s="704"/>
      <c r="LKU49" s="704"/>
      <c r="LKV49" s="704"/>
      <c r="LKW49" s="704"/>
      <c r="LKX49" s="704"/>
      <c r="LKY49" s="704"/>
      <c r="LKZ49" s="704"/>
      <c r="LLA49" s="704"/>
      <c r="LLB49" s="704"/>
      <c r="LLC49" s="704"/>
      <c r="LLD49" s="704"/>
      <c r="LLE49" s="704"/>
      <c r="LLF49" s="704"/>
      <c r="LLG49" s="704"/>
      <c r="LLH49" s="704"/>
      <c r="LLI49" s="704"/>
      <c r="LLJ49" s="704"/>
      <c r="LLK49" s="704"/>
      <c r="LLL49" s="704"/>
      <c r="LLM49" s="704"/>
      <c r="LLN49" s="704"/>
      <c r="LLO49" s="704"/>
      <c r="LLP49" s="704"/>
      <c r="LLQ49" s="704"/>
      <c r="LLR49" s="704"/>
      <c r="LLS49" s="704"/>
      <c r="LLT49" s="704"/>
      <c r="LLU49" s="704"/>
      <c r="LLV49" s="704"/>
      <c r="LLW49" s="704"/>
      <c r="LLX49" s="704"/>
      <c r="LLY49" s="704"/>
      <c r="LLZ49" s="704"/>
      <c r="LMA49" s="704"/>
      <c r="LMB49" s="704"/>
      <c r="LMC49" s="704"/>
      <c r="LMD49" s="704"/>
      <c r="LME49" s="704"/>
      <c r="LMF49" s="704"/>
      <c r="LMG49" s="704"/>
      <c r="LMH49" s="704"/>
      <c r="LMI49" s="704"/>
      <c r="LMJ49" s="704"/>
      <c r="LMK49" s="704"/>
      <c r="LML49" s="704"/>
      <c r="LMM49" s="704"/>
      <c r="LMN49" s="704"/>
      <c r="LMO49" s="704"/>
      <c r="LMP49" s="704"/>
      <c r="LMQ49" s="704"/>
      <c r="LMR49" s="704"/>
      <c r="LMS49" s="704"/>
      <c r="LMT49" s="704"/>
      <c r="LMU49" s="704"/>
      <c r="LMV49" s="704"/>
      <c r="LMW49" s="704"/>
      <c r="LMX49" s="704"/>
      <c r="LMY49" s="704"/>
      <c r="LMZ49" s="704"/>
      <c r="LNA49" s="704"/>
      <c r="LNB49" s="704"/>
      <c r="LNC49" s="704"/>
      <c r="LND49" s="704"/>
      <c r="LNE49" s="704"/>
      <c r="LNF49" s="704"/>
      <c r="LNG49" s="704"/>
      <c r="LNH49" s="704"/>
      <c r="LNI49" s="704"/>
      <c r="LNJ49" s="704"/>
      <c r="LNK49" s="704"/>
      <c r="LNL49" s="704"/>
      <c r="LNM49" s="704"/>
      <c r="LNN49" s="704"/>
      <c r="LNO49" s="704"/>
      <c r="LNP49" s="704"/>
      <c r="LNQ49" s="704"/>
      <c r="LNR49" s="704"/>
      <c r="LNS49" s="704"/>
      <c r="LNT49" s="704"/>
      <c r="LNU49" s="704"/>
      <c r="LNV49" s="704"/>
      <c r="LNW49" s="704"/>
      <c r="LNX49" s="704"/>
      <c r="LNY49" s="704"/>
      <c r="LNZ49" s="704"/>
      <c r="LOA49" s="704"/>
      <c r="LOB49" s="704"/>
      <c r="LOC49" s="704"/>
      <c r="LOD49" s="704"/>
      <c r="LOE49" s="704"/>
      <c r="LOF49" s="704"/>
      <c r="LOG49" s="704"/>
      <c r="LOH49" s="704"/>
      <c r="LOI49" s="704"/>
      <c r="LOJ49" s="704"/>
      <c r="LOK49" s="704"/>
      <c r="LOL49" s="704"/>
      <c r="LOM49" s="704"/>
      <c r="LON49" s="704"/>
      <c r="LOO49" s="704"/>
      <c r="LOP49" s="704"/>
      <c r="LOQ49" s="704"/>
      <c r="LOR49" s="704"/>
      <c r="LOS49" s="704"/>
      <c r="LOT49" s="704"/>
      <c r="LOU49" s="704"/>
      <c r="LOV49" s="704"/>
      <c r="LOW49" s="704"/>
      <c r="LOX49" s="704"/>
      <c r="LOY49" s="704"/>
      <c r="LOZ49" s="704"/>
      <c r="LPA49" s="704"/>
      <c r="LPB49" s="704"/>
      <c r="LPC49" s="704"/>
      <c r="LPD49" s="704"/>
      <c r="LPE49" s="704"/>
      <c r="LPF49" s="704"/>
      <c r="LPG49" s="704"/>
      <c r="LPH49" s="704"/>
      <c r="LPI49" s="704"/>
      <c r="LPJ49" s="704"/>
      <c r="LPK49" s="704"/>
      <c r="LPL49" s="704"/>
      <c r="LPM49" s="704"/>
      <c r="LPN49" s="704"/>
      <c r="LPO49" s="704"/>
      <c r="LPP49" s="704"/>
      <c r="LPQ49" s="704"/>
      <c r="LPR49" s="704"/>
      <c r="LPS49" s="704"/>
      <c r="LPT49" s="704"/>
      <c r="LPU49" s="704"/>
      <c r="LPV49" s="704"/>
      <c r="LPW49" s="704"/>
      <c r="LPX49" s="704"/>
      <c r="LPY49" s="704"/>
      <c r="LPZ49" s="704"/>
      <c r="LQA49" s="704"/>
      <c r="LQB49" s="704"/>
      <c r="LQC49" s="704"/>
      <c r="LQD49" s="704"/>
      <c r="LQE49" s="704"/>
      <c r="LQF49" s="704"/>
      <c r="LQG49" s="704"/>
      <c r="LQH49" s="704"/>
      <c r="LQI49" s="704"/>
      <c r="LQJ49" s="704"/>
      <c r="LQK49" s="704"/>
      <c r="LQL49" s="704"/>
      <c r="LQM49" s="704"/>
      <c r="LQN49" s="704"/>
      <c r="LQO49" s="704"/>
      <c r="LQP49" s="704"/>
      <c r="LQQ49" s="704"/>
      <c r="LQR49" s="704"/>
      <c r="LQS49" s="704"/>
      <c r="LQT49" s="704"/>
      <c r="LQU49" s="704"/>
      <c r="LQV49" s="704"/>
      <c r="LQW49" s="704"/>
      <c r="LQX49" s="704"/>
      <c r="LQY49" s="704"/>
      <c r="LQZ49" s="704"/>
      <c r="LRA49" s="704"/>
      <c r="LRB49" s="704"/>
      <c r="LRC49" s="704"/>
      <c r="LRD49" s="704"/>
      <c r="LRE49" s="704"/>
      <c r="LRF49" s="704"/>
      <c r="LRG49" s="704"/>
      <c r="LRH49" s="704"/>
      <c r="LRI49" s="704"/>
      <c r="LRJ49" s="704"/>
      <c r="LRK49" s="704"/>
      <c r="LRL49" s="704"/>
      <c r="LRM49" s="704"/>
      <c r="LRN49" s="704"/>
      <c r="LRO49" s="704"/>
      <c r="LRP49" s="704"/>
      <c r="LRQ49" s="704"/>
      <c r="LRR49" s="704"/>
      <c r="LRS49" s="704"/>
      <c r="LRT49" s="704"/>
      <c r="LRU49" s="704"/>
      <c r="LRV49" s="704"/>
      <c r="LRW49" s="704"/>
      <c r="LRX49" s="704"/>
      <c r="LRY49" s="704"/>
      <c r="LRZ49" s="704"/>
      <c r="LSA49" s="704"/>
      <c r="LSB49" s="704"/>
      <c r="LSC49" s="704"/>
      <c r="LSD49" s="704"/>
      <c r="LSE49" s="704"/>
      <c r="LSF49" s="704"/>
      <c r="LSG49" s="704"/>
      <c r="LSH49" s="704"/>
      <c r="LSI49" s="704"/>
      <c r="LSJ49" s="704"/>
      <c r="LSK49" s="704"/>
      <c r="LSL49" s="704"/>
      <c r="LSM49" s="704"/>
      <c r="LSN49" s="704"/>
      <c r="LSO49" s="704"/>
      <c r="LSP49" s="704"/>
      <c r="LSQ49" s="704"/>
      <c r="LSR49" s="704"/>
      <c r="LSS49" s="704"/>
      <c r="LST49" s="704"/>
      <c r="LSU49" s="704"/>
      <c r="LSV49" s="704"/>
      <c r="LSW49" s="704"/>
      <c r="LSX49" s="704"/>
      <c r="LSY49" s="704"/>
      <c r="LSZ49" s="704"/>
      <c r="LTA49" s="704"/>
      <c r="LTB49" s="704"/>
      <c r="LTC49" s="704"/>
      <c r="LTD49" s="704"/>
      <c r="LTE49" s="704"/>
      <c r="LTF49" s="704"/>
      <c r="LTG49" s="704"/>
      <c r="LTH49" s="704"/>
      <c r="LTI49" s="704"/>
      <c r="LTJ49" s="704"/>
      <c r="LTK49" s="704"/>
      <c r="LTL49" s="704"/>
      <c r="LTM49" s="704"/>
      <c r="LTN49" s="704"/>
      <c r="LTO49" s="704"/>
      <c r="LTP49" s="704"/>
      <c r="LTQ49" s="704"/>
      <c r="LTR49" s="704"/>
      <c r="LTS49" s="704"/>
      <c r="LTT49" s="704"/>
      <c r="LTU49" s="704"/>
      <c r="LTV49" s="704"/>
      <c r="LTW49" s="704"/>
      <c r="LTX49" s="704"/>
      <c r="LTY49" s="704"/>
      <c r="LTZ49" s="704"/>
      <c r="LUA49" s="704"/>
      <c r="LUB49" s="704"/>
      <c r="LUC49" s="704"/>
      <c r="LUD49" s="704"/>
      <c r="LUE49" s="704"/>
      <c r="LUF49" s="704"/>
      <c r="LUG49" s="704"/>
      <c r="LUH49" s="704"/>
      <c r="LUI49" s="704"/>
      <c r="LUJ49" s="704"/>
      <c r="LUK49" s="704"/>
      <c r="LUL49" s="704"/>
      <c r="LUM49" s="704"/>
      <c r="LUN49" s="704"/>
      <c r="LUO49" s="704"/>
      <c r="LUP49" s="704"/>
      <c r="LUQ49" s="704"/>
      <c r="LUR49" s="704"/>
      <c r="LUS49" s="704"/>
      <c r="LUT49" s="704"/>
      <c r="LUU49" s="704"/>
      <c r="LUV49" s="704"/>
      <c r="LUW49" s="704"/>
      <c r="LUX49" s="704"/>
      <c r="LUY49" s="704"/>
      <c r="LUZ49" s="704"/>
      <c r="LVA49" s="704"/>
      <c r="LVB49" s="704"/>
      <c r="LVC49" s="704"/>
      <c r="LVD49" s="704"/>
      <c r="LVE49" s="704"/>
      <c r="LVF49" s="704"/>
      <c r="LVG49" s="704"/>
      <c r="LVH49" s="704"/>
      <c r="LVI49" s="704"/>
      <c r="LVJ49" s="704"/>
      <c r="LVK49" s="704"/>
      <c r="LVL49" s="704"/>
      <c r="LVM49" s="704"/>
      <c r="LVN49" s="704"/>
      <c r="LVO49" s="704"/>
      <c r="LVP49" s="704"/>
      <c r="LVQ49" s="704"/>
      <c r="LVR49" s="704"/>
      <c r="LVS49" s="704"/>
      <c r="LVT49" s="704"/>
      <c r="LVU49" s="704"/>
      <c r="LVV49" s="704"/>
      <c r="LVW49" s="704"/>
      <c r="LVX49" s="704"/>
      <c r="LVY49" s="704"/>
      <c r="LVZ49" s="704"/>
      <c r="LWA49" s="704"/>
      <c r="LWB49" s="704"/>
      <c r="LWC49" s="704"/>
      <c r="LWD49" s="704"/>
      <c r="LWE49" s="704"/>
      <c r="LWF49" s="704"/>
      <c r="LWG49" s="704"/>
      <c r="LWH49" s="704"/>
      <c r="LWI49" s="704"/>
      <c r="LWJ49" s="704"/>
      <c r="LWK49" s="704"/>
      <c r="LWL49" s="704"/>
      <c r="LWM49" s="704"/>
      <c r="LWN49" s="704"/>
      <c r="LWO49" s="704"/>
      <c r="LWP49" s="704"/>
      <c r="LWQ49" s="704"/>
      <c r="LWR49" s="704"/>
      <c r="LWS49" s="704"/>
      <c r="LWT49" s="704"/>
      <c r="LWU49" s="704"/>
      <c r="LWV49" s="704"/>
      <c r="LWW49" s="704"/>
      <c r="LWX49" s="704"/>
      <c r="LWY49" s="704"/>
      <c r="LWZ49" s="704"/>
      <c r="LXA49" s="704"/>
      <c r="LXB49" s="704"/>
      <c r="LXC49" s="704"/>
      <c r="LXD49" s="704"/>
      <c r="LXE49" s="704"/>
      <c r="LXF49" s="704"/>
      <c r="LXG49" s="704"/>
      <c r="LXH49" s="704"/>
      <c r="LXI49" s="704"/>
      <c r="LXJ49" s="704"/>
      <c r="LXK49" s="704"/>
      <c r="LXL49" s="704"/>
      <c r="LXM49" s="704"/>
      <c r="LXN49" s="704"/>
      <c r="LXO49" s="704"/>
      <c r="LXP49" s="704"/>
      <c r="LXQ49" s="704"/>
      <c r="LXR49" s="704"/>
      <c r="LXS49" s="704"/>
      <c r="LXT49" s="704"/>
      <c r="LXU49" s="704"/>
      <c r="LXV49" s="704"/>
      <c r="LXW49" s="704"/>
      <c r="LXX49" s="704"/>
      <c r="LXY49" s="704"/>
      <c r="LXZ49" s="704"/>
      <c r="LYA49" s="704"/>
      <c r="LYB49" s="704"/>
      <c r="LYC49" s="704"/>
      <c r="LYD49" s="704"/>
      <c r="LYE49" s="704"/>
      <c r="LYF49" s="704"/>
      <c r="LYG49" s="704"/>
      <c r="LYH49" s="704"/>
      <c r="LYI49" s="704"/>
      <c r="LYJ49" s="704"/>
      <c r="LYK49" s="704"/>
      <c r="LYL49" s="704"/>
      <c r="LYM49" s="704"/>
      <c r="LYN49" s="704"/>
      <c r="LYO49" s="704"/>
      <c r="LYP49" s="704"/>
      <c r="LYQ49" s="704"/>
      <c r="LYR49" s="704"/>
      <c r="LYS49" s="704"/>
      <c r="LYT49" s="704"/>
      <c r="LYU49" s="704"/>
      <c r="LYV49" s="704"/>
      <c r="LYW49" s="704"/>
      <c r="LYX49" s="704"/>
      <c r="LYY49" s="704"/>
      <c r="LYZ49" s="704"/>
      <c r="LZA49" s="704"/>
      <c r="LZB49" s="704"/>
      <c r="LZC49" s="704"/>
      <c r="LZD49" s="704"/>
      <c r="LZE49" s="704"/>
      <c r="LZF49" s="704"/>
      <c r="LZG49" s="704"/>
      <c r="LZH49" s="704"/>
      <c r="LZI49" s="704"/>
      <c r="LZJ49" s="704"/>
      <c r="LZK49" s="704"/>
      <c r="LZL49" s="704"/>
      <c r="LZM49" s="704"/>
      <c r="LZN49" s="704"/>
      <c r="LZO49" s="704"/>
      <c r="LZP49" s="704"/>
      <c r="LZQ49" s="704"/>
      <c r="LZR49" s="704"/>
      <c r="LZS49" s="704"/>
      <c r="LZT49" s="704"/>
      <c r="LZU49" s="704"/>
      <c r="LZV49" s="704"/>
      <c r="LZW49" s="704"/>
      <c r="LZX49" s="704"/>
      <c r="LZY49" s="704"/>
      <c r="LZZ49" s="704"/>
      <c r="MAA49" s="704"/>
      <c r="MAB49" s="704"/>
      <c r="MAC49" s="704"/>
      <c r="MAD49" s="704"/>
      <c r="MAE49" s="704"/>
      <c r="MAF49" s="704"/>
      <c r="MAG49" s="704"/>
      <c r="MAH49" s="704"/>
      <c r="MAI49" s="704"/>
      <c r="MAJ49" s="704"/>
      <c r="MAK49" s="704"/>
      <c r="MAL49" s="704"/>
      <c r="MAM49" s="704"/>
      <c r="MAN49" s="704"/>
      <c r="MAO49" s="704"/>
      <c r="MAP49" s="704"/>
      <c r="MAQ49" s="704"/>
      <c r="MAR49" s="704"/>
      <c r="MAS49" s="704"/>
      <c r="MAT49" s="704"/>
      <c r="MAU49" s="704"/>
      <c r="MAV49" s="704"/>
      <c r="MAW49" s="704"/>
      <c r="MAX49" s="704"/>
      <c r="MAY49" s="704"/>
      <c r="MAZ49" s="704"/>
      <c r="MBA49" s="704"/>
      <c r="MBB49" s="704"/>
      <c r="MBC49" s="704"/>
      <c r="MBD49" s="704"/>
      <c r="MBE49" s="704"/>
      <c r="MBF49" s="704"/>
      <c r="MBG49" s="704"/>
      <c r="MBH49" s="704"/>
      <c r="MBI49" s="704"/>
      <c r="MBJ49" s="704"/>
      <c r="MBK49" s="704"/>
      <c r="MBL49" s="704"/>
      <c r="MBM49" s="704"/>
      <c r="MBN49" s="704"/>
      <c r="MBO49" s="704"/>
      <c r="MBP49" s="704"/>
      <c r="MBQ49" s="704"/>
      <c r="MBR49" s="704"/>
      <c r="MBS49" s="704"/>
      <c r="MBT49" s="704"/>
      <c r="MBU49" s="704"/>
      <c r="MBV49" s="704"/>
      <c r="MBW49" s="704"/>
      <c r="MBX49" s="704"/>
      <c r="MBY49" s="704"/>
      <c r="MBZ49" s="704"/>
      <c r="MCA49" s="704"/>
      <c r="MCB49" s="704"/>
      <c r="MCC49" s="704"/>
      <c r="MCD49" s="704"/>
      <c r="MCE49" s="704"/>
      <c r="MCF49" s="704"/>
      <c r="MCG49" s="704"/>
      <c r="MCH49" s="704"/>
      <c r="MCI49" s="704"/>
      <c r="MCJ49" s="704"/>
      <c r="MCK49" s="704"/>
      <c r="MCL49" s="704"/>
      <c r="MCM49" s="704"/>
      <c r="MCN49" s="704"/>
      <c r="MCO49" s="704"/>
      <c r="MCP49" s="704"/>
      <c r="MCQ49" s="704"/>
      <c r="MCR49" s="704"/>
      <c r="MCS49" s="704"/>
      <c r="MCT49" s="704"/>
      <c r="MCU49" s="704"/>
      <c r="MCV49" s="704"/>
      <c r="MCW49" s="704"/>
      <c r="MCX49" s="704"/>
      <c r="MCY49" s="704"/>
      <c r="MCZ49" s="704"/>
      <c r="MDA49" s="704"/>
      <c r="MDB49" s="704"/>
      <c r="MDC49" s="704"/>
      <c r="MDD49" s="704"/>
      <c r="MDE49" s="704"/>
      <c r="MDF49" s="704"/>
      <c r="MDG49" s="704"/>
      <c r="MDH49" s="704"/>
      <c r="MDI49" s="704"/>
      <c r="MDJ49" s="704"/>
      <c r="MDK49" s="704"/>
      <c r="MDL49" s="704"/>
      <c r="MDM49" s="704"/>
      <c r="MDN49" s="704"/>
      <c r="MDO49" s="704"/>
      <c r="MDP49" s="704"/>
      <c r="MDQ49" s="704"/>
      <c r="MDR49" s="704"/>
      <c r="MDS49" s="704"/>
      <c r="MDT49" s="704"/>
      <c r="MDU49" s="704"/>
      <c r="MDV49" s="704"/>
      <c r="MDW49" s="704"/>
      <c r="MDX49" s="704"/>
      <c r="MDY49" s="704"/>
      <c r="MDZ49" s="704"/>
      <c r="MEA49" s="704"/>
      <c r="MEB49" s="704"/>
      <c r="MEC49" s="704"/>
      <c r="MED49" s="704"/>
      <c r="MEE49" s="704"/>
      <c r="MEF49" s="704"/>
      <c r="MEG49" s="704"/>
      <c r="MEH49" s="704"/>
      <c r="MEI49" s="704"/>
      <c r="MEJ49" s="704"/>
      <c r="MEK49" s="704"/>
      <c r="MEL49" s="704"/>
      <c r="MEM49" s="704"/>
      <c r="MEN49" s="704"/>
      <c r="MEO49" s="704"/>
      <c r="MEP49" s="704"/>
      <c r="MEQ49" s="704"/>
      <c r="MER49" s="704"/>
      <c r="MES49" s="704"/>
      <c r="MET49" s="704"/>
      <c r="MEU49" s="704"/>
      <c r="MEV49" s="704"/>
      <c r="MEW49" s="704"/>
      <c r="MEX49" s="704"/>
      <c r="MEY49" s="704"/>
      <c r="MEZ49" s="704"/>
      <c r="MFA49" s="704"/>
      <c r="MFB49" s="704"/>
      <c r="MFC49" s="704"/>
      <c r="MFD49" s="704"/>
      <c r="MFE49" s="704"/>
      <c r="MFF49" s="704"/>
      <c r="MFG49" s="704"/>
      <c r="MFH49" s="704"/>
      <c r="MFI49" s="704"/>
      <c r="MFJ49" s="704"/>
      <c r="MFK49" s="704"/>
      <c r="MFL49" s="704"/>
      <c r="MFM49" s="704"/>
      <c r="MFN49" s="704"/>
      <c r="MFO49" s="704"/>
      <c r="MFP49" s="704"/>
      <c r="MFQ49" s="704"/>
      <c r="MFR49" s="704"/>
      <c r="MFS49" s="704"/>
      <c r="MFT49" s="704"/>
      <c r="MFU49" s="704"/>
      <c r="MFV49" s="704"/>
      <c r="MFW49" s="704"/>
      <c r="MFX49" s="704"/>
      <c r="MFY49" s="704"/>
      <c r="MFZ49" s="704"/>
      <c r="MGA49" s="704"/>
      <c r="MGB49" s="704"/>
      <c r="MGC49" s="704"/>
      <c r="MGD49" s="704"/>
      <c r="MGE49" s="704"/>
      <c r="MGF49" s="704"/>
      <c r="MGG49" s="704"/>
      <c r="MGH49" s="704"/>
      <c r="MGI49" s="704"/>
      <c r="MGJ49" s="704"/>
      <c r="MGK49" s="704"/>
      <c r="MGL49" s="704"/>
      <c r="MGM49" s="704"/>
      <c r="MGN49" s="704"/>
      <c r="MGO49" s="704"/>
      <c r="MGP49" s="704"/>
      <c r="MGQ49" s="704"/>
      <c r="MGR49" s="704"/>
      <c r="MGS49" s="704"/>
      <c r="MGT49" s="704"/>
      <c r="MGU49" s="704"/>
      <c r="MGV49" s="704"/>
      <c r="MGW49" s="704"/>
      <c r="MGX49" s="704"/>
      <c r="MGY49" s="704"/>
      <c r="MGZ49" s="704"/>
      <c r="MHA49" s="704"/>
      <c r="MHB49" s="704"/>
      <c r="MHC49" s="704"/>
      <c r="MHD49" s="704"/>
      <c r="MHE49" s="704"/>
      <c r="MHF49" s="704"/>
      <c r="MHG49" s="704"/>
      <c r="MHH49" s="704"/>
      <c r="MHI49" s="704"/>
      <c r="MHJ49" s="704"/>
      <c r="MHK49" s="704"/>
      <c r="MHL49" s="704"/>
      <c r="MHM49" s="704"/>
      <c r="MHN49" s="704"/>
      <c r="MHO49" s="704"/>
      <c r="MHP49" s="704"/>
      <c r="MHQ49" s="704"/>
      <c r="MHR49" s="704"/>
      <c r="MHS49" s="704"/>
      <c r="MHT49" s="704"/>
      <c r="MHU49" s="704"/>
      <c r="MHV49" s="704"/>
      <c r="MHW49" s="704"/>
      <c r="MHX49" s="704"/>
      <c r="MHY49" s="704"/>
      <c r="MHZ49" s="704"/>
      <c r="MIA49" s="704"/>
      <c r="MIB49" s="704"/>
      <c r="MIC49" s="704"/>
      <c r="MID49" s="704"/>
      <c r="MIE49" s="704"/>
      <c r="MIF49" s="704"/>
      <c r="MIG49" s="704"/>
      <c r="MIH49" s="704"/>
      <c r="MII49" s="704"/>
      <c r="MIJ49" s="704"/>
      <c r="MIK49" s="704"/>
      <c r="MIL49" s="704"/>
      <c r="MIM49" s="704"/>
      <c r="MIN49" s="704"/>
      <c r="MIO49" s="704"/>
      <c r="MIP49" s="704"/>
      <c r="MIQ49" s="704"/>
      <c r="MIR49" s="704"/>
      <c r="MIS49" s="704"/>
      <c r="MIT49" s="704"/>
      <c r="MIU49" s="704"/>
      <c r="MIV49" s="704"/>
      <c r="MIW49" s="704"/>
      <c r="MIX49" s="704"/>
      <c r="MIY49" s="704"/>
      <c r="MIZ49" s="704"/>
      <c r="MJA49" s="704"/>
      <c r="MJB49" s="704"/>
      <c r="MJC49" s="704"/>
      <c r="MJD49" s="704"/>
      <c r="MJE49" s="704"/>
      <c r="MJF49" s="704"/>
      <c r="MJG49" s="704"/>
      <c r="MJH49" s="704"/>
      <c r="MJI49" s="704"/>
      <c r="MJJ49" s="704"/>
      <c r="MJK49" s="704"/>
      <c r="MJL49" s="704"/>
      <c r="MJM49" s="704"/>
      <c r="MJN49" s="704"/>
      <c r="MJO49" s="704"/>
      <c r="MJP49" s="704"/>
      <c r="MJQ49" s="704"/>
      <c r="MJR49" s="704"/>
      <c r="MJS49" s="704"/>
      <c r="MJT49" s="704"/>
      <c r="MJU49" s="704"/>
      <c r="MJV49" s="704"/>
      <c r="MJW49" s="704"/>
      <c r="MJX49" s="704"/>
      <c r="MJY49" s="704"/>
      <c r="MJZ49" s="704"/>
      <c r="MKA49" s="704"/>
      <c r="MKB49" s="704"/>
      <c r="MKC49" s="704"/>
      <c r="MKD49" s="704"/>
      <c r="MKE49" s="704"/>
      <c r="MKF49" s="704"/>
      <c r="MKG49" s="704"/>
      <c r="MKH49" s="704"/>
      <c r="MKI49" s="704"/>
      <c r="MKJ49" s="704"/>
      <c r="MKK49" s="704"/>
      <c r="MKL49" s="704"/>
      <c r="MKM49" s="704"/>
      <c r="MKN49" s="704"/>
      <c r="MKO49" s="704"/>
      <c r="MKP49" s="704"/>
      <c r="MKQ49" s="704"/>
      <c r="MKR49" s="704"/>
      <c r="MKS49" s="704"/>
      <c r="MKT49" s="704"/>
      <c r="MKU49" s="704"/>
      <c r="MKV49" s="704"/>
      <c r="MKW49" s="704"/>
      <c r="MKX49" s="704"/>
      <c r="MKY49" s="704"/>
      <c r="MKZ49" s="704"/>
      <c r="MLA49" s="704"/>
      <c r="MLB49" s="704"/>
      <c r="MLC49" s="704"/>
      <c r="MLD49" s="704"/>
      <c r="MLE49" s="704"/>
      <c r="MLF49" s="704"/>
      <c r="MLG49" s="704"/>
      <c r="MLH49" s="704"/>
      <c r="MLI49" s="704"/>
      <c r="MLJ49" s="704"/>
      <c r="MLK49" s="704"/>
      <c r="MLL49" s="704"/>
      <c r="MLM49" s="704"/>
      <c r="MLN49" s="704"/>
      <c r="MLO49" s="704"/>
      <c r="MLP49" s="704"/>
      <c r="MLQ49" s="704"/>
      <c r="MLR49" s="704"/>
      <c r="MLS49" s="704"/>
      <c r="MLT49" s="704"/>
      <c r="MLU49" s="704"/>
      <c r="MLV49" s="704"/>
      <c r="MLW49" s="704"/>
      <c r="MLX49" s="704"/>
      <c r="MLY49" s="704"/>
      <c r="MLZ49" s="704"/>
      <c r="MMA49" s="704"/>
      <c r="MMB49" s="704"/>
      <c r="MMC49" s="704"/>
      <c r="MMD49" s="704"/>
      <c r="MME49" s="704"/>
      <c r="MMF49" s="704"/>
      <c r="MMG49" s="704"/>
      <c r="MMH49" s="704"/>
      <c r="MMI49" s="704"/>
      <c r="MMJ49" s="704"/>
      <c r="MMK49" s="704"/>
      <c r="MML49" s="704"/>
      <c r="MMM49" s="704"/>
      <c r="MMN49" s="704"/>
      <c r="MMO49" s="704"/>
      <c r="MMP49" s="704"/>
      <c r="MMQ49" s="704"/>
      <c r="MMR49" s="704"/>
      <c r="MMS49" s="704"/>
      <c r="MMT49" s="704"/>
      <c r="MMU49" s="704"/>
      <c r="MMV49" s="704"/>
      <c r="MMW49" s="704"/>
      <c r="MMX49" s="704"/>
      <c r="MMY49" s="704"/>
      <c r="MMZ49" s="704"/>
      <c r="MNA49" s="704"/>
      <c r="MNB49" s="704"/>
      <c r="MNC49" s="704"/>
      <c r="MND49" s="704"/>
      <c r="MNE49" s="704"/>
      <c r="MNF49" s="704"/>
      <c r="MNG49" s="704"/>
      <c r="MNH49" s="704"/>
      <c r="MNI49" s="704"/>
      <c r="MNJ49" s="704"/>
      <c r="MNK49" s="704"/>
      <c r="MNL49" s="704"/>
      <c r="MNM49" s="704"/>
      <c r="MNN49" s="704"/>
      <c r="MNO49" s="704"/>
      <c r="MNP49" s="704"/>
      <c r="MNQ49" s="704"/>
      <c r="MNR49" s="704"/>
      <c r="MNS49" s="704"/>
      <c r="MNT49" s="704"/>
      <c r="MNU49" s="704"/>
      <c r="MNV49" s="704"/>
      <c r="MNW49" s="704"/>
      <c r="MNX49" s="704"/>
      <c r="MNY49" s="704"/>
      <c r="MNZ49" s="704"/>
      <c r="MOA49" s="704"/>
      <c r="MOB49" s="704"/>
      <c r="MOC49" s="704"/>
      <c r="MOD49" s="704"/>
      <c r="MOE49" s="704"/>
      <c r="MOF49" s="704"/>
      <c r="MOG49" s="704"/>
      <c r="MOH49" s="704"/>
      <c r="MOI49" s="704"/>
      <c r="MOJ49" s="704"/>
      <c r="MOK49" s="704"/>
      <c r="MOL49" s="704"/>
      <c r="MOM49" s="704"/>
      <c r="MON49" s="704"/>
      <c r="MOO49" s="704"/>
      <c r="MOP49" s="704"/>
      <c r="MOQ49" s="704"/>
      <c r="MOR49" s="704"/>
      <c r="MOS49" s="704"/>
      <c r="MOT49" s="704"/>
      <c r="MOU49" s="704"/>
      <c r="MOV49" s="704"/>
      <c r="MOW49" s="704"/>
      <c r="MOX49" s="704"/>
      <c r="MOY49" s="704"/>
      <c r="MOZ49" s="704"/>
      <c r="MPA49" s="704"/>
      <c r="MPB49" s="704"/>
      <c r="MPC49" s="704"/>
      <c r="MPD49" s="704"/>
      <c r="MPE49" s="704"/>
      <c r="MPF49" s="704"/>
      <c r="MPG49" s="704"/>
      <c r="MPH49" s="704"/>
      <c r="MPI49" s="704"/>
      <c r="MPJ49" s="704"/>
      <c r="MPK49" s="704"/>
      <c r="MPL49" s="704"/>
      <c r="MPM49" s="704"/>
      <c r="MPN49" s="704"/>
      <c r="MPO49" s="704"/>
      <c r="MPP49" s="704"/>
      <c r="MPQ49" s="704"/>
      <c r="MPR49" s="704"/>
      <c r="MPS49" s="704"/>
      <c r="MPT49" s="704"/>
      <c r="MPU49" s="704"/>
      <c r="MPV49" s="704"/>
      <c r="MPW49" s="704"/>
      <c r="MPX49" s="704"/>
      <c r="MPY49" s="704"/>
      <c r="MPZ49" s="704"/>
      <c r="MQA49" s="704"/>
      <c r="MQB49" s="704"/>
      <c r="MQC49" s="704"/>
      <c r="MQD49" s="704"/>
      <c r="MQE49" s="704"/>
      <c r="MQF49" s="704"/>
      <c r="MQG49" s="704"/>
      <c r="MQH49" s="704"/>
      <c r="MQI49" s="704"/>
      <c r="MQJ49" s="704"/>
      <c r="MQK49" s="704"/>
      <c r="MQL49" s="704"/>
      <c r="MQM49" s="704"/>
      <c r="MQN49" s="704"/>
      <c r="MQO49" s="704"/>
      <c r="MQP49" s="704"/>
      <c r="MQQ49" s="704"/>
      <c r="MQR49" s="704"/>
      <c r="MQS49" s="704"/>
      <c r="MQT49" s="704"/>
      <c r="MQU49" s="704"/>
      <c r="MQV49" s="704"/>
      <c r="MQW49" s="704"/>
      <c r="MQX49" s="704"/>
      <c r="MQY49" s="704"/>
      <c r="MQZ49" s="704"/>
      <c r="MRA49" s="704"/>
      <c r="MRB49" s="704"/>
      <c r="MRC49" s="704"/>
      <c r="MRD49" s="704"/>
      <c r="MRE49" s="704"/>
      <c r="MRF49" s="704"/>
      <c r="MRG49" s="704"/>
      <c r="MRH49" s="704"/>
      <c r="MRI49" s="704"/>
      <c r="MRJ49" s="704"/>
      <c r="MRK49" s="704"/>
      <c r="MRL49" s="704"/>
      <c r="MRM49" s="704"/>
      <c r="MRN49" s="704"/>
      <c r="MRO49" s="704"/>
      <c r="MRP49" s="704"/>
      <c r="MRQ49" s="704"/>
      <c r="MRR49" s="704"/>
      <c r="MRS49" s="704"/>
      <c r="MRT49" s="704"/>
      <c r="MRU49" s="704"/>
      <c r="MRV49" s="704"/>
      <c r="MRW49" s="704"/>
      <c r="MRX49" s="704"/>
      <c r="MRY49" s="704"/>
      <c r="MRZ49" s="704"/>
      <c r="MSA49" s="704"/>
      <c r="MSB49" s="704"/>
      <c r="MSC49" s="704"/>
      <c r="MSD49" s="704"/>
      <c r="MSE49" s="704"/>
      <c r="MSF49" s="704"/>
      <c r="MSG49" s="704"/>
      <c r="MSH49" s="704"/>
      <c r="MSI49" s="704"/>
      <c r="MSJ49" s="704"/>
      <c r="MSK49" s="704"/>
      <c r="MSL49" s="704"/>
      <c r="MSM49" s="704"/>
      <c r="MSN49" s="704"/>
      <c r="MSO49" s="704"/>
      <c r="MSP49" s="704"/>
      <c r="MSQ49" s="704"/>
      <c r="MSR49" s="704"/>
      <c r="MSS49" s="704"/>
      <c r="MST49" s="704"/>
      <c r="MSU49" s="704"/>
      <c r="MSV49" s="704"/>
      <c r="MSW49" s="704"/>
      <c r="MSX49" s="704"/>
      <c r="MSY49" s="704"/>
      <c r="MSZ49" s="704"/>
      <c r="MTA49" s="704"/>
      <c r="MTB49" s="704"/>
      <c r="MTC49" s="704"/>
      <c r="MTD49" s="704"/>
      <c r="MTE49" s="704"/>
      <c r="MTF49" s="704"/>
      <c r="MTG49" s="704"/>
      <c r="MTH49" s="704"/>
      <c r="MTI49" s="704"/>
      <c r="MTJ49" s="704"/>
      <c r="MTK49" s="704"/>
      <c r="MTL49" s="704"/>
      <c r="MTM49" s="704"/>
      <c r="MTN49" s="704"/>
      <c r="MTO49" s="704"/>
      <c r="MTP49" s="704"/>
      <c r="MTQ49" s="704"/>
      <c r="MTR49" s="704"/>
      <c r="MTS49" s="704"/>
      <c r="MTT49" s="704"/>
      <c r="MTU49" s="704"/>
      <c r="MTV49" s="704"/>
      <c r="MTW49" s="704"/>
      <c r="MTX49" s="704"/>
      <c r="MTY49" s="704"/>
      <c r="MTZ49" s="704"/>
      <c r="MUA49" s="704"/>
      <c r="MUB49" s="704"/>
      <c r="MUC49" s="704"/>
      <c r="MUD49" s="704"/>
      <c r="MUE49" s="704"/>
      <c r="MUF49" s="704"/>
      <c r="MUG49" s="704"/>
      <c r="MUH49" s="704"/>
      <c r="MUI49" s="704"/>
      <c r="MUJ49" s="704"/>
      <c r="MUK49" s="704"/>
      <c r="MUL49" s="704"/>
      <c r="MUM49" s="704"/>
      <c r="MUN49" s="704"/>
      <c r="MUO49" s="704"/>
      <c r="MUP49" s="704"/>
      <c r="MUQ49" s="704"/>
      <c r="MUR49" s="704"/>
      <c r="MUS49" s="704"/>
      <c r="MUT49" s="704"/>
      <c r="MUU49" s="704"/>
      <c r="MUV49" s="704"/>
      <c r="MUW49" s="704"/>
      <c r="MUX49" s="704"/>
      <c r="MUY49" s="704"/>
      <c r="MUZ49" s="704"/>
      <c r="MVA49" s="704"/>
      <c r="MVB49" s="704"/>
      <c r="MVC49" s="704"/>
      <c r="MVD49" s="704"/>
      <c r="MVE49" s="704"/>
      <c r="MVF49" s="704"/>
      <c r="MVG49" s="704"/>
      <c r="MVH49" s="704"/>
      <c r="MVI49" s="704"/>
      <c r="MVJ49" s="704"/>
      <c r="MVK49" s="704"/>
      <c r="MVL49" s="704"/>
      <c r="MVM49" s="704"/>
      <c r="MVN49" s="704"/>
      <c r="MVO49" s="704"/>
      <c r="MVP49" s="704"/>
      <c r="MVQ49" s="704"/>
      <c r="MVR49" s="704"/>
      <c r="MVS49" s="704"/>
      <c r="MVT49" s="704"/>
      <c r="MVU49" s="704"/>
      <c r="MVV49" s="704"/>
      <c r="MVW49" s="704"/>
      <c r="MVX49" s="704"/>
      <c r="MVY49" s="704"/>
      <c r="MVZ49" s="704"/>
      <c r="MWA49" s="704"/>
      <c r="MWB49" s="704"/>
      <c r="MWC49" s="704"/>
      <c r="MWD49" s="704"/>
      <c r="MWE49" s="704"/>
      <c r="MWF49" s="704"/>
      <c r="MWG49" s="704"/>
      <c r="MWH49" s="704"/>
      <c r="MWI49" s="704"/>
      <c r="MWJ49" s="704"/>
      <c r="MWK49" s="704"/>
      <c r="MWL49" s="704"/>
      <c r="MWM49" s="704"/>
      <c r="MWN49" s="704"/>
      <c r="MWO49" s="704"/>
      <c r="MWP49" s="704"/>
      <c r="MWQ49" s="704"/>
      <c r="MWR49" s="704"/>
      <c r="MWS49" s="704"/>
      <c r="MWT49" s="704"/>
      <c r="MWU49" s="704"/>
      <c r="MWV49" s="704"/>
      <c r="MWW49" s="704"/>
      <c r="MWX49" s="704"/>
      <c r="MWY49" s="704"/>
      <c r="MWZ49" s="704"/>
      <c r="MXA49" s="704"/>
      <c r="MXB49" s="704"/>
      <c r="MXC49" s="704"/>
      <c r="MXD49" s="704"/>
      <c r="MXE49" s="704"/>
      <c r="MXF49" s="704"/>
      <c r="MXG49" s="704"/>
      <c r="MXH49" s="704"/>
      <c r="MXI49" s="704"/>
      <c r="MXJ49" s="704"/>
      <c r="MXK49" s="704"/>
      <c r="MXL49" s="704"/>
      <c r="MXM49" s="704"/>
      <c r="MXN49" s="704"/>
      <c r="MXO49" s="704"/>
      <c r="MXP49" s="704"/>
      <c r="MXQ49" s="704"/>
      <c r="MXR49" s="704"/>
      <c r="MXS49" s="704"/>
      <c r="MXT49" s="704"/>
      <c r="MXU49" s="704"/>
      <c r="MXV49" s="704"/>
      <c r="MXW49" s="704"/>
      <c r="MXX49" s="704"/>
      <c r="MXY49" s="704"/>
      <c r="MXZ49" s="704"/>
      <c r="MYA49" s="704"/>
      <c r="MYB49" s="704"/>
      <c r="MYC49" s="704"/>
      <c r="MYD49" s="704"/>
      <c r="MYE49" s="704"/>
      <c r="MYF49" s="704"/>
      <c r="MYG49" s="704"/>
      <c r="MYH49" s="704"/>
      <c r="MYI49" s="704"/>
      <c r="MYJ49" s="704"/>
      <c r="MYK49" s="704"/>
      <c r="MYL49" s="704"/>
      <c r="MYM49" s="704"/>
      <c r="MYN49" s="704"/>
      <c r="MYO49" s="704"/>
      <c r="MYP49" s="704"/>
      <c r="MYQ49" s="704"/>
      <c r="MYR49" s="704"/>
      <c r="MYS49" s="704"/>
      <c r="MYT49" s="704"/>
      <c r="MYU49" s="704"/>
      <c r="MYV49" s="704"/>
      <c r="MYW49" s="704"/>
      <c r="MYX49" s="704"/>
      <c r="MYY49" s="704"/>
      <c r="MYZ49" s="704"/>
      <c r="MZA49" s="704"/>
      <c r="MZB49" s="704"/>
      <c r="MZC49" s="704"/>
      <c r="MZD49" s="704"/>
      <c r="MZE49" s="704"/>
      <c r="MZF49" s="704"/>
      <c r="MZG49" s="704"/>
      <c r="MZH49" s="704"/>
      <c r="MZI49" s="704"/>
      <c r="MZJ49" s="704"/>
      <c r="MZK49" s="704"/>
      <c r="MZL49" s="704"/>
      <c r="MZM49" s="704"/>
      <c r="MZN49" s="704"/>
      <c r="MZO49" s="704"/>
      <c r="MZP49" s="704"/>
      <c r="MZQ49" s="704"/>
      <c r="MZR49" s="704"/>
      <c r="MZS49" s="704"/>
      <c r="MZT49" s="704"/>
      <c r="MZU49" s="704"/>
      <c r="MZV49" s="704"/>
      <c r="MZW49" s="704"/>
      <c r="MZX49" s="704"/>
      <c r="MZY49" s="704"/>
      <c r="MZZ49" s="704"/>
      <c r="NAA49" s="704"/>
      <c r="NAB49" s="704"/>
      <c r="NAC49" s="704"/>
      <c r="NAD49" s="704"/>
      <c r="NAE49" s="704"/>
      <c r="NAF49" s="704"/>
      <c r="NAG49" s="704"/>
      <c r="NAH49" s="704"/>
      <c r="NAI49" s="704"/>
      <c r="NAJ49" s="704"/>
      <c r="NAK49" s="704"/>
      <c r="NAL49" s="704"/>
      <c r="NAM49" s="704"/>
      <c r="NAN49" s="704"/>
      <c r="NAO49" s="704"/>
      <c r="NAP49" s="704"/>
      <c r="NAQ49" s="704"/>
      <c r="NAR49" s="704"/>
      <c r="NAS49" s="704"/>
      <c r="NAT49" s="704"/>
      <c r="NAU49" s="704"/>
      <c r="NAV49" s="704"/>
      <c r="NAW49" s="704"/>
      <c r="NAX49" s="704"/>
      <c r="NAY49" s="704"/>
      <c r="NAZ49" s="704"/>
      <c r="NBA49" s="704"/>
      <c r="NBB49" s="704"/>
      <c r="NBC49" s="704"/>
      <c r="NBD49" s="704"/>
      <c r="NBE49" s="704"/>
      <c r="NBF49" s="704"/>
      <c r="NBG49" s="704"/>
      <c r="NBH49" s="704"/>
      <c r="NBI49" s="704"/>
      <c r="NBJ49" s="704"/>
      <c r="NBK49" s="704"/>
      <c r="NBL49" s="704"/>
      <c r="NBM49" s="704"/>
      <c r="NBN49" s="704"/>
      <c r="NBO49" s="704"/>
      <c r="NBP49" s="704"/>
      <c r="NBQ49" s="704"/>
      <c r="NBR49" s="704"/>
      <c r="NBS49" s="704"/>
      <c r="NBT49" s="704"/>
      <c r="NBU49" s="704"/>
      <c r="NBV49" s="704"/>
      <c r="NBW49" s="704"/>
      <c r="NBX49" s="704"/>
      <c r="NBY49" s="704"/>
      <c r="NBZ49" s="704"/>
      <c r="NCA49" s="704"/>
      <c r="NCB49" s="704"/>
      <c r="NCC49" s="704"/>
      <c r="NCD49" s="704"/>
      <c r="NCE49" s="704"/>
      <c r="NCF49" s="704"/>
      <c r="NCG49" s="704"/>
      <c r="NCH49" s="704"/>
      <c r="NCI49" s="704"/>
      <c r="NCJ49" s="704"/>
      <c r="NCK49" s="704"/>
      <c r="NCL49" s="704"/>
      <c r="NCM49" s="704"/>
      <c r="NCN49" s="704"/>
      <c r="NCO49" s="704"/>
      <c r="NCP49" s="704"/>
      <c r="NCQ49" s="704"/>
      <c r="NCR49" s="704"/>
      <c r="NCS49" s="704"/>
      <c r="NCT49" s="704"/>
      <c r="NCU49" s="704"/>
      <c r="NCV49" s="704"/>
      <c r="NCW49" s="704"/>
      <c r="NCX49" s="704"/>
      <c r="NCY49" s="704"/>
      <c r="NCZ49" s="704"/>
      <c r="NDA49" s="704"/>
      <c r="NDB49" s="704"/>
      <c r="NDC49" s="704"/>
      <c r="NDD49" s="704"/>
      <c r="NDE49" s="704"/>
      <c r="NDF49" s="704"/>
      <c r="NDG49" s="704"/>
      <c r="NDH49" s="704"/>
      <c r="NDI49" s="704"/>
      <c r="NDJ49" s="704"/>
      <c r="NDK49" s="704"/>
      <c r="NDL49" s="704"/>
      <c r="NDM49" s="704"/>
      <c r="NDN49" s="704"/>
      <c r="NDO49" s="704"/>
      <c r="NDP49" s="704"/>
      <c r="NDQ49" s="704"/>
      <c r="NDR49" s="704"/>
      <c r="NDS49" s="704"/>
      <c r="NDT49" s="704"/>
      <c r="NDU49" s="704"/>
      <c r="NDV49" s="704"/>
      <c r="NDW49" s="704"/>
      <c r="NDX49" s="704"/>
      <c r="NDY49" s="704"/>
      <c r="NDZ49" s="704"/>
      <c r="NEA49" s="704"/>
      <c r="NEB49" s="704"/>
      <c r="NEC49" s="704"/>
      <c r="NED49" s="704"/>
      <c r="NEE49" s="704"/>
      <c r="NEF49" s="704"/>
      <c r="NEG49" s="704"/>
      <c r="NEH49" s="704"/>
      <c r="NEI49" s="704"/>
      <c r="NEJ49" s="704"/>
      <c r="NEK49" s="704"/>
      <c r="NEL49" s="704"/>
      <c r="NEM49" s="704"/>
      <c r="NEN49" s="704"/>
      <c r="NEO49" s="704"/>
      <c r="NEP49" s="704"/>
      <c r="NEQ49" s="704"/>
      <c r="NER49" s="704"/>
      <c r="NES49" s="704"/>
      <c r="NET49" s="704"/>
      <c r="NEU49" s="704"/>
      <c r="NEV49" s="704"/>
      <c r="NEW49" s="704"/>
      <c r="NEX49" s="704"/>
      <c r="NEY49" s="704"/>
      <c r="NEZ49" s="704"/>
      <c r="NFA49" s="704"/>
      <c r="NFB49" s="704"/>
      <c r="NFC49" s="704"/>
      <c r="NFD49" s="704"/>
      <c r="NFE49" s="704"/>
      <c r="NFF49" s="704"/>
      <c r="NFG49" s="704"/>
      <c r="NFH49" s="704"/>
      <c r="NFI49" s="704"/>
      <c r="NFJ49" s="704"/>
      <c r="NFK49" s="704"/>
      <c r="NFL49" s="704"/>
      <c r="NFM49" s="704"/>
      <c r="NFN49" s="704"/>
      <c r="NFO49" s="704"/>
      <c r="NFP49" s="704"/>
      <c r="NFQ49" s="704"/>
      <c r="NFR49" s="704"/>
      <c r="NFS49" s="704"/>
      <c r="NFT49" s="704"/>
      <c r="NFU49" s="704"/>
      <c r="NFV49" s="704"/>
      <c r="NFW49" s="704"/>
      <c r="NFX49" s="704"/>
      <c r="NFY49" s="704"/>
      <c r="NFZ49" s="704"/>
      <c r="NGA49" s="704"/>
      <c r="NGB49" s="704"/>
      <c r="NGC49" s="704"/>
      <c r="NGD49" s="704"/>
      <c r="NGE49" s="704"/>
      <c r="NGF49" s="704"/>
      <c r="NGG49" s="704"/>
      <c r="NGH49" s="704"/>
      <c r="NGI49" s="704"/>
      <c r="NGJ49" s="704"/>
      <c r="NGK49" s="704"/>
      <c r="NGL49" s="704"/>
      <c r="NGM49" s="704"/>
      <c r="NGN49" s="704"/>
      <c r="NGO49" s="704"/>
      <c r="NGP49" s="704"/>
      <c r="NGQ49" s="704"/>
      <c r="NGR49" s="704"/>
      <c r="NGS49" s="704"/>
      <c r="NGT49" s="704"/>
      <c r="NGU49" s="704"/>
      <c r="NGV49" s="704"/>
      <c r="NGW49" s="704"/>
      <c r="NGX49" s="704"/>
      <c r="NGY49" s="704"/>
      <c r="NGZ49" s="704"/>
      <c r="NHA49" s="704"/>
      <c r="NHB49" s="704"/>
      <c r="NHC49" s="704"/>
      <c r="NHD49" s="704"/>
      <c r="NHE49" s="704"/>
      <c r="NHF49" s="704"/>
      <c r="NHG49" s="704"/>
      <c r="NHH49" s="704"/>
      <c r="NHI49" s="704"/>
      <c r="NHJ49" s="704"/>
      <c r="NHK49" s="704"/>
      <c r="NHL49" s="704"/>
      <c r="NHM49" s="704"/>
      <c r="NHN49" s="704"/>
      <c r="NHO49" s="704"/>
      <c r="NHP49" s="704"/>
      <c r="NHQ49" s="704"/>
      <c r="NHR49" s="704"/>
      <c r="NHS49" s="704"/>
      <c r="NHT49" s="704"/>
      <c r="NHU49" s="704"/>
      <c r="NHV49" s="704"/>
      <c r="NHW49" s="704"/>
      <c r="NHX49" s="704"/>
      <c r="NHY49" s="704"/>
      <c r="NHZ49" s="704"/>
      <c r="NIA49" s="704"/>
      <c r="NIB49" s="704"/>
      <c r="NIC49" s="704"/>
      <c r="NID49" s="704"/>
      <c r="NIE49" s="704"/>
      <c r="NIF49" s="704"/>
      <c r="NIG49" s="704"/>
      <c r="NIH49" s="704"/>
      <c r="NII49" s="704"/>
      <c r="NIJ49" s="704"/>
      <c r="NIK49" s="704"/>
      <c r="NIL49" s="704"/>
      <c r="NIM49" s="704"/>
      <c r="NIN49" s="704"/>
      <c r="NIO49" s="704"/>
      <c r="NIP49" s="704"/>
      <c r="NIQ49" s="704"/>
      <c r="NIR49" s="704"/>
      <c r="NIS49" s="704"/>
      <c r="NIT49" s="704"/>
      <c r="NIU49" s="704"/>
      <c r="NIV49" s="704"/>
      <c r="NIW49" s="704"/>
      <c r="NIX49" s="704"/>
      <c r="NIY49" s="704"/>
      <c r="NIZ49" s="704"/>
      <c r="NJA49" s="704"/>
      <c r="NJB49" s="704"/>
      <c r="NJC49" s="704"/>
      <c r="NJD49" s="704"/>
      <c r="NJE49" s="704"/>
      <c r="NJF49" s="704"/>
      <c r="NJG49" s="704"/>
      <c r="NJH49" s="704"/>
      <c r="NJI49" s="704"/>
      <c r="NJJ49" s="704"/>
      <c r="NJK49" s="704"/>
      <c r="NJL49" s="704"/>
      <c r="NJM49" s="704"/>
      <c r="NJN49" s="704"/>
      <c r="NJO49" s="704"/>
      <c r="NJP49" s="704"/>
      <c r="NJQ49" s="704"/>
      <c r="NJR49" s="704"/>
      <c r="NJS49" s="704"/>
      <c r="NJT49" s="704"/>
      <c r="NJU49" s="704"/>
      <c r="NJV49" s="704"/>
      <c r="NJW49" s="704"/>
      <c r="NJX49" s="704"/>
      <c r="NJY49" s="704"/>
      <c r="NJZ49" s="704"/>
      <c r="NKA49" s="704"/>
      <c r="NKB49" s="704"/>
      <c r="NKC49" s="704"/>
      <c r="NKD49" s="704"/>
      <c r="NKE49" s="704"/>
      <c r="NKF49" s="704"/>
      <c r="NKG49" s="704"/>
      <c r="NKH49" s="704"/>
      <c r="NKI49" s="704"/>
      <c r="NKJ49" s="704"/>
      <c r="NKK49" s="704"/>
      <c r="NKL49" s="704"/>
      <c r="NKM49" s="704"/>
      <c r="NKN49" s="704"/>
      <c r="NKO49" s="704"/>
      <c r="NKP49" s="704"/>
      <c r="NKQ49" s="704"/>
      <c r="NKR49" s="704"/>
      <c r="NKS49" s="704"/>
      <c r="NKT49" s="704"/>
      <c r="NKU49" s="704"/>
      <c r="NKV49" s="704"/>
      <c r="NKW49" s="704"/>
      <c r="NKX49" s="704"/>
      <c r="NKY49" s="704"/>
      <c r="NKZ49" s="704"/>
      <c r="NLA49" s="704"/>
      <c r="NLB49" s="704"/>
      <c r="NLC49" s="704"/>
      <c r="NLD49" s="704"/>
      <c r="NLE49" s="704"/>
      <c r="NLF49" s="704"/>
      <c r="NLG49" s="704"/>
      <c r="NLH49" s="704"/>
      <c r="NLI49" s="704"/>
      <c r="NLJ49" s="704"/>
      <c r="NLK49" s="704"/>
      <c r="NLL49" s="704"/>
      <c r="NLM49" s="704"/>
      <c r="NLN49" s="704"/>
      <c r="NLO49" s="704"/>
      <c r="NLP49" s="704"/>
      <c r="NLQ49" s="704"/>
      <c r="NLR49" s="704"/>
      <c r="NLS49" s="704"/>
      <c r="NLT49" s="704"/>
      <c r="NLU49" s="704"/>
      <c r="NLV49" s="704"/>
      <c r="NLW49" s="704"/>
      <c r="NLX49" s="704"/>
      <c r="NLY49" s="704"/>
      <c r="NLZ49" s="704"/>
      <c r="NMA49" s="704"/>
      <c r="NMB49" s="704"/>
      <c r="NMC49" s="704"/>
      <c r="NMD49" s="704"/>
      <c r="NME49" s="704"/>
      <c r="NMF49" s="704"/>
      <c r="NMG49" s="704"/>
      <c r="NMH49" s="704"/>
      <c r="NMI49" s="704"/>
      <c r="NMJ49" s="704"/>
      <c r="NMK49" s="704"/>
      <c r="NML49" s="704"/>
      <c r="NMM49" s="704"/>
      <c r="NMN49" s="704"/>
      <c r="NMO49" s="704"/>
      <c r="NMP49" s="704"/>
      <c r="NMQ49" s="704"/>
      <c r="NMR49" s="704"/>
      <c r="NMS49" s="704"/>
      <c r="NMT49" s="704"/>
      <c r="NMU49" s="704"/>
      <c r="NMV49" s="704"/>
      <c r="NMW49" s="704"/>
      <c r="NMX49" s="704"/>
      <c r="NMY49" s="704"/>
      <c r="NMZ49" s="704"/>
      <c r="NNA49" s="704"/>
      <c r="NNB49" s="704"/>
      <c r="NNC49" s="704"/>
      <c r="NND49" s="704"/>
      <c r="NNE49" s="704"/>
      <c r="NNF49" s="704"/>
      <c r="NNG49" s="704"/>
      <c r="NNH49" s="704"/>
      <c r="NNI49" s="704"/>
      <c r="NNJ49" s="704"/>
      <c r="NNK49" s="704"/>
      <c r="NNL49" s="704"/>
      <c r="NNM49" s="704"/>
      <c r="NNN49" s="704"/>
      <c r="NNO49" s="704"/>
      <c r="NNP49" s="704"/>
      <c r="NNQ49" s="704"/>
      <c r="NNR49" s="704"/>
      <c r="NNS49" s="704"/>
      <c r="NNT49" s="704"/>
      <c r="NNU49" s="704"/>
      <c r="NNV49" s="704"/>
      <c r="NNW49" s="704"/>
      <c r="NNX49" s="704"/>
      <c r="NNY49" s="704"/>
      <c r="NNZ49" s="704"/>
      <c r="NOA49" s="704"/>
      <c r="NOB49" s="704"/>
      <c r="NOC49" s="704"/>
      <c r="NOD49" s="704"/>
      <c r="NOE49" s="704"/>
      <c r="NOF49" s="704"/>
      <c r="NOG49" s="704"/>
      <c r="NOH49" s="704"/>
      <c r="NOI49" s="704"/>
      <c r="NOJ49" s="704"/>
      <c r="NOK49" s="704"/>
      <c r="NOL49" s="704"/>
      <c r="NOM49" s="704"/>
      <c r="NON49" s="704"/>
      <c r="NOO49" s="704"/>
      <c r="NOP49" s="704"/>
      <c r="NOQ49" s="704"/>
      <c r="NOR49" s="704"/>
      <c r="NOS49" s="704"/>
      <c r="NOT49" s="704"/>
      <c r="NOU49" s="704"/>
      <c r="NOV49" s="704"/>
      <c r="NOW49" s="704"/>
      <c r="NOX49" s="704"/>
      <c r="NOY49" s="704"/>
      <c r="NOZ49" s="704"/>
      <c r="NPA49" s="704"/>
      <c r="NPB49" s="704"/>
      <c r="NPC49" s="704"/>
      <c r="NPD49" s="704"/>
      <c r="NPE49" s="704"/>
      <c r="NPF49" s="704"/>
      <c r="NPG49" s="704"/>
      <c r="NPH49" s="704"/>
      <c r="NPI49" s="704"/>
      <c r="NPJ49" s="704"/>
      <c r="NPK49" s="704"/>
      <c r="NPL49" s="704"/>
      <c r="NPM49" s="704"/>
      <c r="NPN49" s="704"/>
      <c r="NPO49" s="704"/>
      <c r="NPP49" s="704"/>
      <c r="NPQ49" s="704"/>
      <c r="NPR49" s="704"/>
      <c r="NPS49" s="704"/>
      <c r="NPT49" s="704"/>
      <c r="NPU49" s="704"/>
      <c r="NPV49" s="704"/>
      <c r="NPW49" s="704"/>
      <c r="NPX49" s="704"/>
      <c r="NPY49" s="704"/>
      <c r="NPZ49" s="704"/>
      <c r="NQA49" s="704"/>
      <c r="NQB49" s="704"/>
      <c r="NQC49" s="704"/>
      <c r="NQD49" s="704"/>
      <c r="NQE49" s="704"/>
      <c r="NQF49" s="704"/>
      <c r="NQG49" s="704"/>
      <c r="NQH49" s="704"/>
      <c r="NQI49" s="704"/>
      <c r="NQJ49" s="704"/>
      <c r="NQK49" s="704"/>
      <c r="NQL49" s="704"/>
      <c r="NQM49" s="704"/>
      <c r="NQN49" s="704"/>
      <c r="NQO49" s="704"/>
      <c r="NQP49" s="704"/>
      <c r="NQQ49" s="704"/>
      <c r="NQR49" s="704"/>
      <c r="NQS49" s="704"/>
      <c r="NQT49" s="704"/>
      <c r="NQU49" s="704"/>
      <c r="NQV49" s="704"/>
      <c r="NQW49" s="704"/>
      <c r="NQX49" s="704"/>
      <c r="NQY49" s="704"/>
      <c r="NQZ49" s="704"/>
      <c r="NRA49" s="704"/>
      <c r="NRB49" s="704"/>
      <c r="NRC49" s="704"/>
      <c r="NRD49" s="704"/>
      <c r="NRE49" s="704"/>
      <c r="NRF49" s="704"/>
      <c r="NRG49" s="704"/>
      <c r="NRH49" s="704"/>
      <c r="NRI49" s="704"/>
      <c r="NRJ49" s="704"/>
      <c r="NRK49" s="704"/>
      <c r="NRL49" s="704"/>
      <c r="NRM49" s="704"/>
      <c r="NRN49" s="704"/>
      <c r="NRO49" s="704"/>
      <c r="NRP49" s="704"/>
      <c r="NRQ49" s="704"/>
      <c r="NRR49" s="704"/>
      <c r="NRS49" s="704"/>
      <c r="NRT49" s="704"/>
      <c r="NRU49" s="704"/>
      <c r="NRV49" s="704"/>
      <c r="NRW49" s="704"/>
      <c r="NRX49" s="704"/>
      <c r="NRY49" s="704"/>
      <c r="NRZ49" s="704"/>
      <c r="NSA49" s="704"/>
      <c r="NSB49" s="704"/>
      <c r="NSC49" s="704"/>
      <c r="NSD49" s="704"/>
      <c r="NSE49" s="704"/>
      <c r="NSF49" s="704"/>
      <c r="NSG49" s="704"/>
      <c r="NSH49" s="704"/>
      <c r="NSI49" s="704"/>
      <c r="NSJ49" s="704"/>
      <c r="NSK49" s="704"/>
      <c r="NSL49" s="704"/>
      <c r="NSM49" s="704"/>
      <c r="NSN49" s="704"/>
      <c r="NSO49" s="704"/>
      <c r="NSP49" s="704"/>
      <c r="NSQ49" s="704"/>
      <c r="NSR49" s="704"/>
      <c r="NSS49" s="704"/>
      <c r="NST49" s="704"/>
      <c r="NSU49" s="704"/>
      <c r="NSV49" s="704"/>
      <c r="NSW49" s="704"/>
      <c r="NSX49" s="704"/>
      <c r="NSY49" s="704"/>
      <c r="NSZ49" s="704"/>
      <c r="NTA49" s="704"/>
      <c r="NTB49" s="704"/>
      <c r="NTC49" s="704"/>
      <c r="NTD49" s="704"/>
      <c r="NTE49" s="704"/>
      <c r="NTF49" s="704"/>
      <c r="NTG49" s="704"/>
      <c r="NTH49" s="704"/>
      <c r="NTI49" s="704"/>
      <c r="NTJ49" s="704"/>
      <c r="NTK49" s="704"/>
      <c r="NTL49" s="704"/>
      <c r="NTM49" s="704"/>
      <c r="NTN49" s="704"/>
      <c r="NTO49" s="704"/>
      <c r="NTP49" s="704"/>
      <c r="NTQ49" s="704"/>
      <c r="NTR49" s="704"/>
      <c r="NTS49" s="704"/>
      <c r="NTT49" s="704"/>
      <c r="NTU49" s="704"/>
      <c r="NTV49" s="704"/>
      <c r="NTW49" s="704"/>
      <c r="NTX49" s="704"/>
      <c r="NTY49" s="704"/>
      <c r="NTZ49" s="704"/>
      <c r="NUA49" s="704"/>
      <c r="NUB49" s="704"/>
      <c r="NUC49" s="704"/>
      <c r="NUD49" s="704"/>
      <c r="NUE49" s="704"/>
      <c r="NUF49" s="704"/>
      <c r="NUG49" s="704"/>
      <c r="NUH49" s="704"/>
      <c r="NUI49" s="704"/>
      <c r="NUJ49" s="704"/>
      <c r="NUK49" s="704"/>
      <c r="NUL49" s="704"/>
      <c r="NUM49" s="704"/>
      <c r="NUN49" s="704"/>
      <c r="NUO49" s="704"/>
      <c r="NUP49" s="704"/>
      <c r="NUQ49" s="704"/>
      <c r="NUR49" s="704"/>
      <c r="NUS49" s="704"/>
      <c r="NUT49" s="704"/>
      <c r="NUU49" s="704"/>
      <c r="NUV49" s="704"/>
      <c r="NUW49" s="704"/>
      <c r="NUX49" s="704"/>
      <c r="NUY49" s="704"/>
      <c r="NUZ49" s="704"/>
      <c r="NVA49" s="704"/>
      <c r="NVB49" s="704"/>
      <c r="NVC49" s="704"/>
      <c r="NVD49" s="704"/>
      <c r="NVE49" s="704"/>
      <c r="NVF49" s="704"/>
      <c r="NVG49" s="704"/>
      <c r="NVH49" s="704"/>
      <c r="NVI49" s="704"/>
      <c r="NVJ49" s="704"/>
      <c r="NVK49" s="704"/>
      <c r="NVL49" s="704"/>
      <c r="NVM49" s="704"/>
      <c r="NVN49" s="704"/>
      <c r="NVO49" s="704"/>
      <c r="NVP49" s="704"/>
      <c r="NVQ49" s="704"/>
      <c r="NVR49" s="704"/>
      <c r="NVS49" s="704"/>
      <c r="NVT49" s="704"/>
      <c r="NVU49" s="704"/>
      <c r="NVV49" s="704"/>
      <c r="NVW49" s="704"/>
      <c r="NVX49" s="704"/>
      <c r="NVY49" s="704"/>
      <c r="NVZ49" s="704"/>
      <c r="NWA49" s="704"/>
      <c r="NWB49" s="704"/>
      <c r="NWC49" s="704"/>
      <c r="NWD49" s="704"/>
      <c r="NWE49" s="704"/>
      <c r="NWF49" s="704"/>
      <c r="NWG49" s="704"/>
      <c r="NWH49" s="704"/>
      <c r="NWI49" s="704"/>
      <c r="NWJ49" s="704"/>
      <c r="NWK49" s="704"/>
      <c r="NWL49" s="704"/>
      <c r="NWM49" s="704"/>
      <c r="NWN49" s="704"/>
      <c r="NWO49" s="704"/>
      <c r="NWP49" s="704"/>
      <c r="NWQ49" s="704"/>
      <c r="NWR49" s="704"/>
      <c r="NWS49" s="704"/>
      <c r="NWT49" s="704"/>
      <c r="NWU49" s="704"/>
      <c r="NWV49" s="704"/>
      <c r="NWW49" s="704"/>
      <c r="NWX49" s="704"/>
      <c r="NWY49" s="704"/>
      <c r="NWZ49" s="704"/>
      <c r="NXA49" s="704"/>
      <c r="NXB49" s="704"/>
      <c r="NXC49" s="704"/>
      <c r="NXD49" s="704"/>
      <c r="NXE49" s="704"/>
      <c r="NXF49" s="704"/>
      <c r="NXG49" s="704"/>
      <c r="NXH49" s="704"/>
      <c r="NXI49" s="704"/>
      <c r="NXJ49" s="704"/>
      <c r="NXK49" s="704"/>
      <c r="NXL49" s="704"/>
      <c r="NXM49" s="704"/>
      <c r="NXN49" s="704"/>
      <c r="NXO49" s="704"/>
      <c r="NXP49" s="704"/>
      <c r="NXQ49" s="704"/>
      <c r="NXR49" s="704"/>
      <c r="NXS49" s="704"/>
      <c r="NXT49" s="704"/>
      <c r="NXU49" s="704"/>
      <c r="NXV49" s="704"/>
      <c r="NXW49" s="704"/>
      <c r="NXX49" s="704"/>
      <c r="NXY49" s="704"/>
      <c r="NXZ49" s="704"/>
      <c r="NYA49" s="704"/>
      <c r="NYB49" s="704"/>
      <c r="NYC49" s="704"/>
      <c r="NYD49" s="704"/>
      <c r="NYE49" s="704"/>
      <c r="NYF49" s="704"/>
      <c r="NYG49" s="704"/>
      <c r="NYH49" s="704"/>
      <c r="NYI49" s="704"/>
      <c r="NYJ49" s="704"/>
      <c r="NYK49" s="704"/>
      <c r="NYL49" s="704"/>
      <c r="NYM49" s="704"/>
      <c r="NYN49" s="704"/>
      <c r="NYO49" s="704"/>
      <c r="NYP49" s="704"/>
      <c r="NYQ49" s="704"/>
      <c r="NYR49" s="704"/>
      <c r="NYS49" s="704"/>
      <c r="NYT49" s="704"/>
      <c r="NYU49" s="704"/>
      <c r="NYV49" s="704"/>
      <c r="NYW49" s="704"/>
      <c r="NYX49" s="704"/>
      <c r="NYY49" s="704"/>
      <c r="NYZ49" s="704"/>
      <c r="NZA49" s="704"/>
      <c r="NZB49" s="704"/>
      <c r="NZC49" s="704"/>
      <c r="NZD49" s="704"/>
      <c r="NZE49" s="704"/>
      <c r="NZF49" s="704"/>
      <c r="NZG49" s="704"/>
      <c r="NZH49" s="704"/>
      <c r="NZI49" s="704"/>
      <c r="NZJ49" s="704"/>
      <c r="NZK49" s="704"/>
      <c r="NZL49" s="704"/>
      <c r="NZM49" s="704"/>
      <c r="NZN49" s="704"/>
      <c r="NZO49" s="704"/>
      <c r="NZP49" s="704"/>
      <c r="NZQ49" s="704"/>
      <c r="NZR49" s="704"/>
      <c r="NZS49" s="704"/>
      <c r="NZT49" s="704"/>
      <c r="NZU49" s="704"/>
      <c r="NZV49" s="704"/>
      <c r="NZW49" s="704"/>
      <c r="NZX49" s="704"/>
      <c r="NZY49" s="704"/>
      <c r="NZZ49" s="704"/>
      <c r="OAA49" s="704"/>
      <c r="OAB49" s="704"/>
      <c r="OAC49" s="704"/>
      <c r="OAD49" s="704"/>
      <c r="OAE49" s="704"/>
      <c r="OAF49" s="704"/>
      <c r="OAG49" s="704"/>
      <c r="OAH49" s="704"/>
      <c r="OAI49" s="704"/>
      <c r="OAJ49" s="704"/>
      <c r="OAK49" s="704"/>
      <c r="OAL49" s="704"/>
      <c r="OAM49" s="704"/>
      <c r="OAN49" s="704"/>
      <c r="OAO49" s="704"/>
      <c r="OAP49" s="704"/>
      <c r="OAQ49" s="704"/>
      <c r="OAR49" s="704"/>
      <c r="OAS49" s="704"/>
      <c r="OAT49" s="704"/>
      <c r="OAU49" s="704"/>
      <c r="OAV49" s="704"/>
      <c r="OAW49" s="704"/>
      <c r="OAX49" s="704"/>
      <c r="OAY49" s="704"/>
      <c r="OAZ49" s="704"/>
      <c r="OBA49" s="704"/>
      <c r="OBB49" s="704"/>
      <c r="OBC49" s="704"/>
      <c r="OBD49" s="704"/>
      <c r="OBE49" s="704"/>
      <c r="OBF49" s="704"/>
      <c r="OBG49" s="704"/>
      <c r="OBH49" s="704"/>
      <c r="OBI49" s="704"/>
      <c r="OBJ49" s="704"/>
      <c r="OBK49" s="704"/>
      <c r="OBL49" s="704"/>
      <c r="OBM49" s="704"/>
      <c r="OBN49" s="704"/>
      <c r="OBO49" s="704"/>
      <c r="OBP49" s="704"/>
      <c r="OBQ49" s="704"/>
      <c r="OBR49" s="704"/>
      <c r="OBS49" s="704"/>
      <c r="OBT49" s="704"/>
      <c r="OBU49" s="704"/>
      <c r="OBV49" s="704"/>
      <c r="OBW49" s="704"/>
      <c r="OBX49" s="704"/>
      <c r="OBY49" s="704"/>
      <c r="OBZ49" s="704"/>
      <c r="OCA49" s="704"/>
      <c r="OCB49" s="704"/>
      <c r="OCC49" s="704"/>
      <c r="OCD49" s="704"/>
      <c r="OCE49" s="704"/>
      <c r="OCF49" s="704"/>
      <c r="OCG49" s="704"/>
      <c r="OCH49" s="704"/>
      <c r="OCI49" s="704"/>
      <c r="OCJ49" s="704"/>
      <c r="OCK49" s="704"/>
      <c r="OCL49" s="704"/>
      <c r="OCM49" s="704"/>
      <c r="OCN49" s="704"/>
      <c r="OCO49" s="704"/>
      <c r="OCP49" s="704"/>
      <c r="OCQ49" s="704"/>
      <c r="OCR49" s="704"/>
      <c r="OCS49" s="704"/>
      <c r="OCT49" s="704"/>
      <c r="OCU49" s="704"/>
      <c r="OCV49" s="704"/>
      <c r="OCW49" s="704"/>
      <c r="OCX49" s="704"/>
      <c r="OCY49" s="704"/>
      <c r="OCZ49" s="704"/>
      <c r="ODA49" s="704"/>
      <c r="ODB49" s="704"/>
      <c r="ODC49" s="704"/>
      <c r="ODD49" s="704"/>
      <c r="ODE49" s="704"/>
      <c r="ODF49" s="704"/>
      <c r="ODG49" s="704"/>
      <c r="ODH49" s="704"/>
      <c r="ODI49" s="704"/>
      <c r="ODJ49" s="704"/>
      <c r="ODK49" s="704"/>
      <c r="ODL49" s="704"/>
      <c r="ODM49" s="704"/>
      <c r="ODN49" s="704"/>
      <c r="ODO49" s="704"/>
      <c r="ODP49" s="704"/>
      <c r="ODQ49" s="704"/>
      <c r="ODR49" s="704"/>
      <c r="ODS49" s="704"/>
      <c r="ODT49" s="704"/>
      <c r="ODU49" s="704"/>
      <c r="ODV49" s="704"/>
      <c r="ODW49" s="704"/>
      <c r="ODX49" s="704"/>
      <c r="ODY49" s="704"/>
      <c r="ODZ49" s="704"/>
      <c r="OEA49" s="704"/>
      <c r="OEB49" s="704"/>
      <c r="OEC49" s="704"/>
      <c r="OED49" s="704"/>
      <c r="OEE49" s="704"/>
      <c r="OEF49" s="704"/>
      <c r="OEG49" s="704"/>
      <c r="OEH49" s="704"/>
      <c r="OEI49" s="704"/>
      <c r="OEJ49" s="704"/>
      <c r="OEK49" s="704"/>
      <c r="OEL49" s="704"/>
      <c r="OEM49" s="704"/>
      <c r="OEN49" s="704"/>
      <c r="OEO49" s="704"/>
      <c r="OEP49" s="704"/>
      <c r="OEQ49" s="704"/>
      <c r="OER49" s="704"/>
      <c r="OES49" s="704"/>
      <c r="OET49" s="704"/>
      <c r="OEU49" s="704"/>
      <c r="OEV49" s="704"/>
      <c r="OEW49" s="704"/>
      <c r="OEX49" s="704"/>
      <c r="OEY49" s="704"/>
      <c r="OEZ49" s="704"/>
      <c r="OFA49" s="704"/>
      <c r="OFB49" s="704"/>
      <c r="OFC49" s="704"/>
      <c r="OFD49" s="704"/>
      <c r="OFE49" s="704"/>
      <c r="OFF49" s="704"/>
      <c r="OFG49" s="704"/>
      <c r="OFH49" s="704"/>
      <c r="OFI49" s="704"/>
      <c r="OFJ49" s="704"/>
      <c r="OFK49" s="704"/>
      <c r="OFL49" s="704"/>
      <c r="OFM49" s="704"/>
      <c r="OFN49" s="704"/>
      <c r="OFO49" s="704"/>
      <c r="OFP49" s="704"/>
      <c r="OFQ49" s="704"/>
      <c r="OFR49" s="704"/>
      <c r="OFS49" s="704"/>
      <c r="OFT49" s="704"/>
      <c r="OFU49" s="704"/>
      <c r="OFV49" s="704"/>
      <c r="OFW49" s="704"/>
      <c r="OFX49" s="704"/>
      <c r="OFY49" s="704"/>
      <c r="OFZ49" s="704"/>
      <c r="OGA49" s="704"/>
      <c r="OGB49" s="704"/>
      <c r="OGC49" s="704"/>
      <c r="OGD49" s="704"/>
      <c r="OGE49" s="704"/>
      <c r="OGF49" s="704"/>
      <c r="OGG49" s="704"/>
      <c r="OGH49" s="704"/>
      <c r="OGI49" s="704"/>
      <c r="OGJ49" s="704"/>
      <c r="OGK49" s="704"/>
      <c r="OGL49" s="704"/>
      <c r="OGM49" s="704"/>
      <c r="OGN49" s="704"/>
      <c r="OGO49" s="704"/>
      <c r="OGP49" s="704"/>
      <c r="OGQ49" s="704"/>
      <c r="OGR49" s="704"/>
      <c r="OGS49" s="704"/>
      <c r="OGT49" s="704"/>
      <c r="OGU49" s="704"/>
      <c r="OGV49" s="704"/>
      <c r="OGW49" s="704"/>
      <c r="OGX49" s="704"/>
      <c r="OGY49" s="704"/>
      <c r="OGZ49" s="704"/>
      <c r="OHA49" s="704"/>
      <c r="OHB49" s="704"/>
      <c r="OHC49" s="704"/>
      <c r="OHD49" s="704"/>
      <c r="OHE49" s="704"/>
      <c r="OHF49" s="704"/>
      <c r="OHG49" s="704"/>
      <c r="OHH49" s="704"/>
      <c r="OHI49" s="704"/>
      <c r="OHJ49" s="704"/>
      <c r="OHK49" s="704"/>
      <c r="OHL49" s="704"/>
      <c r="OHM49" s="704"/>
      <c r="OHN49" s="704"/>
      <c r="OHO49" s="704"/>
      <c r="OHP49" s="704"/>
      <c r="OHQ49" s="704"/>
      <c r="OHR49" s="704"/>
      <c r="OHS49" s="704"/>
      <c r="OHT49" s="704"/>
      <c r="OHU49" s="704"/>
      <c r="OHV49" s="704"/>
      <c r="OHW49" s="704"/>
      <c r="OHX49" s="704"/>
      <c r="OHY49" s="704"/>
      <c r="OHZ49" s="704"/>
      <c r="OIA49" s="704"/>
      <c r="OIB49" s="704"/>
      <c r="OIC49" s="704"/>
      <c r="OID49" s="704"/>
      <c r="OIE49" s="704"/>
      <c r="OIF49" s="704"/>
      <c r="OIG49" s="704"/>
      <c r="OIH49" s="704"/>
      <c r="OII49" s="704"/>
      <c r="OIJ49" s="704"/>
      <c r="OIK49" s="704"/>
      <c r="OIL49" s="704"/>
      <c r="OIM49" s="704"/>
      <c r="OIN49" s="704"/>
      <c r="OIO49" s="704"/>
      <c r="OIP49" s="704"/>
      <c r="OIQ49" s="704"/>
      <c r="OIR49" s="704"/>
      <c r="OIS49" s="704"/>
      <c r="OIT49" s="704"/>
      <c r="OIU49" s="704"/>
      <c r="OIV49" s="704"/>
      <c r="OIW49" s="704"/>
      <c r="OIX49" s="704"/>
      <c r="OIY49" s="704"/>
      <c r="OIZ49" s="704"/>
      <c r="OJA49" s="704"/>
      <c r="OJB49" s="704"/>
      <c r="OJC49" s="704"/>
      <c r="OJD49" s="704"/>
      <c r="OJE49" s="704"/>
      <c r="OJF49" s="704"/>
      <c r="OJG49" s="704"/>
      <c r="OJH49" s="704"/>
      <c r="OJI49" s="704"/>
      <c r="OJJ49" s="704"/>
      <c r="OJK49" s="704"/>
      <c r="OJL49" s="704"/>
      <c r="OJM49" s="704"/>
      <c r="OJN49" s="704"/>
      <c r="OJO49" s="704"/>
      <c r="OJP49" s="704"/>
      <c r="OJQ49" s="704"/>
      <c r="OJR49" s="704"/>
      <c r="OJS49" s="704"/>
      <c r="OJT49" s="704"/>
      <c r="OJU49" s="704"/>
      <c r="OJV49" s="704"/>
      <c r="OJW49" s="704"/>
      <c r="OJX49" s="704"/>
      <c r="OJY49" s="704"/>
      <c r="OJZ49" s="704"/>
      <c r="OKA49" s="704"/>
      <c r="OKB49" s="704"/>
      <c r="OKC49" s="704"/>
      <c r="OKD49" s="704"/>
      <c r="OKE49" s="704"/>
      <c r="OKF49" s="704"/>
      <c r="OKG49" s="704"/>
      <c r="OKH49" s="704"/>
      <c r="OKI49" s="704"/>
      <c r="OKJ49" s="704"/>
      <c r="OKK49" s="704"/>
      <c r="OKL49" s="704"/>
      <c r="OKM49" s="704"/>
      <c r="OKN49" s="704"/>
      <c r="OKO49" s="704"/>
      <c r="OKP49" s="704"/>
      <c r="OKQ49" s="704"/>
      <c r="OKR49" s="704"/>
      <c r="OKS49" s="704"/>
      <c r="OKT49" s="704"/>
      <c r="OKU49" s="704"/>
      <c r="OKV49" s="704"/>
      <c r="OKW49" s="704"/>
      <c r="OKX49" s="704"/>
      <c r="OKY49" s="704"/>
      <c r="OKZ49" s="704"/>
      <c r="OLA49" s="704"/>
      <c r="OLB49" s="704"/>
      <c r="OLC49" s="704"/>
      <c r="OLD49" s="704"/>
      <c r="OLE49" s="704"/>
      <c r="OLF49" s="704"/>
      <c r="OLG49" s="704"/>
      <c r="OLH49" s="704"/>
      <c r="OLI49" s="704"/>
      <c r="OLJ49" s="704"/>
      <c r="OLK49" s="704"/>
      <c r="OLL49" s="704"/>
      <c r="OLM49" s="704"/>
      <c r="OLN49" s="704"/>
      <c r="OLO49" s="704"/>
      <c r="OLP49" s="704"/>
      <c r="OLQ49" s="704"/>
      <c r="OLR49" s="704"/>
      <c r="OLS49" s="704"/>
      <c r="OLT49" s="704"/>
      <c r="OLU49" s="704"/>
      <c r="OLV49" s="704"/>
      <c r="OLW49" s="704"/>
      <c r="OLX49" s="704"/>
      <c r="OLY49" s="704"/>
      <c r="OLZ49" s="704"/>
      <c r="OMA49" s="704"/>
      <c r="OMB49" s="704"/>
      <c r="OMC49" s="704"/>
      <c r="OMD49" s="704"/>
      <c r="OME49" s="704"/>
      <c r="OMF49" s="704"/>
      <c r="OMG49" s="704"/>
      <c r="OMH49" s="704"/>
      <c r="OMI49" s="704"/>
      <c r="OMJ49" s="704"/>
      <c r="OMK49" s="704"/>
      <c r="OML49" s="704"/>
      <c r="OMM49" s="704"/>
      <c r="OMN49" s="704"/>
      <c r="OMO49" s="704"/>
      <c r="OMP49" s="704"/>
      <c r="OMQ49" s="704"/>
      <c r="OMR49" s="704"/>
      <c r="OMS49" s="704"/>
      <c r="OMT49" s="704"/>
      <c r="OMU49" s="704"/>
      <c r="OMV49" s="704"/>
      <c r="OMW49" s="704"/>
      <c r="OMX49" s="704"/>
      <c r="OMY49" s="704"/>
      <c r="OMZ49" s="704"/>
      <c r="ONA49" s="704"/>
      <c r="ONB49" s="704"/>
      <c r="ONC49" s="704"/>
      <c r="OND49" s="704"/>
      <c r="ONE49" s="704"/>
      <c r="ONF49" s="704"/>
      <c r="ONG49" s="704"/>
      <c r="ONH49" s="704"/>
      <c r="ONI49" s="704"/>
      <c r="ONJ49" s="704"/>
      <c r="ONK49" s="704"/>
      <c r="ONL49" s="704"/>
      <c r="ONM49" s="704"/>
      <c r="ONN49" s="704"/>
      <c r="ONO49" s="704"/>
      <c r="ONP49" s="704"/>
      <c r="ONQ49" s="704"/>
      <c r="ONR49" s="704"/>
      <c r="ONS49" s="704"/>
      <c r="ONT49" s="704"/>
      <c r="ONU49" s="704"/>
      <c r="ONV49" s="704"/>
      <c r="ONW49" s="704"/>
      <c r="ONX49" s="704"/>
      <c r="ONY49" s="704"/>
      <c r="ONZ49" s="704"/>
      <c r="OOA49" s="704"/>
      <c r="OOB49" s="704"/>
      <c r="OOC49" s="704"/>
      <c r="OOD49" s="704"/>
      <c r="OOE49" s="704"/>
      <c r="OOF49" s="704"/>
      <c r="OOG49" s="704"/>
      <c r="OOH49" s="704"/>
      <c r="OOI49" s="704"/>
      <c r="OOJ49" s="704"/>
      <c r="OOK49" s="704"/>
      <c r="OOL49" s="704"/>
      <c r="OOM49" s="704"/>
      <c r="OON49" s="704"/>
      <c r="OOO49" s="704"/>
      <c r="OOP49" s="704"/>
      <c r="OOQ49" s="704"/>
      <c r="OOR49" s="704"/>
      <c r="OOS49" s="704"/>
      <c r="OOT49" s="704"/>
      <c r="OOU49" s="704"/>
      <c r="OOV49" s="704"/>
      <c r="OOW49" s="704"/>
      <c r="OOX49" s="704"/>
      <c r="OOY49" s="704"/>
      <c r="OOZ49" s="704"/>
      <c r="OPA49" s="704"/>
      <c r="OPB49" s="704"/>
      <c r="OPC49" s="704"/>
      <c r="OPD49" s="704"/>
      <c r="OPE49" s="704"/>
      <c r="OPF49" s="704"/>
      <c r="OPG49" s="704"/>
      <c r="OPH49" s="704"/>
      <c r="OPI49" s="704"/>
      <c r="OPJ49" s="704"/>
      <c r="OPK49" s="704"/>
      <c r="OPL49" s="704"/>
      <c r="OPM49" s="704"/>
      <c r="OPN49" s="704"/>
      <c r="OPO49" s="704"/>
      <c r="OPP49" s="704"/>
      <c r="OPQ49" s="704"/>
      <c r="OPR49" s="704"/>
      <c r="OPS49" s="704"/>
      <c r="OPT49" s="704"/>
      <c r="OPU49" s="704"/>
      <c r="OPV49" s="704"/>
      <c r="OPW49" s="704"/>
      <c r="OPX49" s="704"/>
      <c r="OPY49" s="704"/>
      <c r="OPZ49" s="704"/>
      <c r="OQA49" s="704"/>
      <c r="OQB49" s="704"/>
      <c r="OQC49" s="704"/>
      <c r="OQD49" s="704"/>
      <c r="OQE49" s="704"/>
      <c r="OQF49" s="704"/>
      <c r="OQG49" s="704"/>
      <c r="OQH49" s="704"/>
      <c r="OQI49" s="704"/>
      <c r="OQJ49" s="704"/>
      <c r="OQK49" s="704"/>
      <c r="OQL49" s="704"/>
      <c r="OQM49" s="704"/>
      <c r="OQN49" s="704"/>
      <c r="OQO49" s="704"/>
      <c r="OQP49" s="704"/>
      <c r="OQQ49" s="704"/>
      <c r="OQR49" s="704"/>
      <c r="OQS49" s="704"/>
      <c r="OQT49" s="704"/>
      <c r="OQU49" s="704"/>
      <c r="OQV49" s="704"/>
      <c r="OQW49" s="704"/>
      <c r="OQX49" s="704"/>
      <c r="OQY49" s="704"/>
      <c r="OQZ49" s="704"/>
      <c r="ORA49" s="704"/>
      <c r="ORB49" s="704"/>
      <c r="ORC49" s="704"/>
      <c r="ORD49" s="704"/>
      <c r="ORE49" s="704"/>
      <c r="ORF49" s="704"/>
      <c r="ORG49" s="704"/>
      <c r="ORH49" s="704"/>
      <c r="ORI49" s="704"/>
      <c r="ORJ49" s="704"/>
      <c r="ORK49" s="704"/>
      <c r="ORL49" s="704"/>
      <c r="ORM49" s="704"/>
      <c r="ORN49" s="704"/>
      <c r="ORO49" s="704"/>
      <c r="ORP49" s="704"/>
      <c r="ORQ49" s="704"/>
      <c r="ORR49" s="704"/>
      <c r="ORS49" s="704"/>
      <c r="ORT49" s="704"/>
      <c r="ORU49" s="704"/>
      <c r="ORV49" s="704"/>
      <c r="ORW49" s="704"/>
      <c r="ORX49" s="704"/>
      <c r="ORY49" s="704"/>
      <c r="ORZ49" s="704"/>
      <c r="OSA49" s="704"/>
      <c r="OSB49" s="704"/>
      <c r="OSC49" s="704"/>
      <c r="OSD49" s="704"/>
      <c r="OSE49" s="704"/>
      <c r="OSF49" s="704"/>
      <c r="OSG49" s="704"/>
      <c r="OSH49" s="704"/>
      <c r="OSI49" s="704"/>
      <c r="OSJ49" s="704"/>
      <c r="OSK49" s="704"/>
      <c r="OSL49" s="704"/>
      <c r="OSM49" s="704"/>
      <c r="OSN49" s="704"/>
      <c r="OSO49" s="704"/>
      <c r="OSP49" s="704"/>
      <c r="OSQ49" s="704"/>
      <c r="OSR49" s="704"/>
      <c r="OSS49" s="704"/>
      <c r="OST49" s="704"/>
      <c r="OSU49" s="704"/>
      <c r="OSV49" s="704"/>
      <c r="OSW49" s="704"/>
      <c r="OSX49" s="704"/>
      <c r="OSY49" s="704"/>
      <c r="OSZ49" s="704"/>
      <c r="OTA49" s="704"/>
      <c r="OTB49" s="704"/>
      <c r="OTC49" s="704"/>
      <c r="OTD49" s="704"/>
      <c r="OTE49" s="704"/>
      <c r="OTF49" s="704"/>
      <c r="OTG49" s="704"/>
      <c r="OTH49" s="704"/>
      <c r="OTI49" s="704"/>
      <c r="OTJ49" s="704"/>
      <c r="OTK49" s="704"/>
      <c r="OTL49" s="704"/>
      <c r="OTM49" s="704"/>
      <c r="OTN49" s="704"/>
      <c r="OTO49" s="704"/>
      <c r="OTP49" s="704"/>
      <c r="OTQ49" s="704"/>
      <c r="OTR49" s="704"/>
      <c r="OTS49" s="704"/>
      <c r="OTT49" s="704"/>
      <c r="OTU49" s="704"/>
      <c r="OTV49" s="704"/>
      <c r="OTW49" s="704"/>
      <c r="OTX49" s="704"/>
      <c r="OTY49" s="704"/>
      <c r="OTZ49" s="704"/>
      <c r="OUA49" s="704"/>
      <c r="OUB49" s="704"/>
      <c r="OUC49" s="704"/>
      <c r="OUD49" s="704"/>
      <c r="OUE49" s="704"/>
      <c r="OUF49" s="704"/>
      <c r="OUG49" s="704"/>
      <c r="OUH49" s="704"/>
      <c r="OUI49" s="704"/>
      <c r="OUJ49" s="704"/>
      <c r="OUK49" s="704"/>
      <c r="OUL49" s="704"/>
      <c r="OUM49" s="704"/>
      <c r="OUN49" s="704"/>
      <c r="OUO49" s="704"/>
      <c r="OUP49" s="704"/>
      <c r="OUQ49" s="704"/>
      <c r="OUR49" s="704"/>
      <c r="OUS49" s="704"/>
      <c r="OUT49" s="704"/>
      <c r="OUU49" s="704"/>
      <c r="OUV49" s="704"/>
      <c r="OUW49" s="704"/>
      <c r="OUX49" s="704"/>
      <c r="OUY49" s="704"/>
      <c r="OUZ49" s="704"/>
      <c r="OVA49" s="704"/>
      <c r="OVB49" s="704"/>
      <c r="OVC49" s="704"/>
      <c r="OVD49" s="704"/>
      <c r="OVE49" s="704"/>
      <c r="OVF49" s="704"/>
      <c r="OVG49" s="704"/>
      <c r="OVH49" s="704"/>
      <c r="OVI49" s="704"/>
      <c r="OVJ49" s="704"/>
      <c r="OVK49" s="704"/>
      <c r="OVL49" s="704"/>
      <c r="OVM49" s="704"/>
      <c r="OVN49" s="704"/>
      <c r="OVO49" s="704"/>
      <c r="OVP49" s="704"/>
      <c r="OVQ49" s="704"/>
      <c r="OVR49" s="704"/>
      <c r="OVS49" s="704"/>
      <c r="OVT49" s="704"/>
      <c r="OVU49" s="704"/>
      <c r="OVV49" s="704"/>
      <c r="OVW49" s="704"/>
      <c r="OVX49" s="704"/>
      <c r="OVY49" s="704"/>
      <c r="OVZ49" s="704"/>
      <c r="OWA49" s="704"/>
      <c r="OWB49" s="704"/>
      <c r="OWC49" s="704"/>
      <c r="OWD49" s="704"/>
      <c r="OWE49" s="704"/>
      <c r="OWF49" s="704"/>
      <c r="OWG49" s="704"/>
      <c r="OWH49" s="704"/>
      <c r="OWI49" s="704"/>
      <c r="OWJ49" s="704"/>
      <c r="OWK49" s="704"/>
      <c r="OWL49" s="704"/>
      <c r="OWM49" s="704"/>
      <c r="OWN49" s="704"/>
      <c r="OWO49" s="704"/>
      <c r="OWP49" s="704"/>
      <c r="OWQ49" s="704"/>
      <c r="OWR49" s="704"/>
      <c r="OWS49" s="704"/>
      <c r="OWT49" s="704"/>
      <c r="OWU49" s="704"/>
      <c r="OWV49" s="704"/>
      <c r="OWW49" s="704"/>
      <c r="OWX49" s="704"/>
      <c r="OWY49" s="704"/>
      <c r="OWZ49" s="704"/>
      <c r="OXA49" s="704"/>
      <c r="OXB49" s="704"/>
      <c r="OXC49" s="704"/>
      <c r="OXD49" s="704"/>
      <c r="OXE49" s="704"/>
      <c r="OXF49" s="704"/>
      <c r="OXG49" s="704"/>
      <c r="OXH49" s="704"/>
      <c r="OXI49" s="704"/>
      <c r="OXJ49" s="704"/>
      <c r="OXK49" s="704"/>
      <c r="OXL49" s="704"/>
      <c r="OXM49" s="704"/>
      <c r="OXN49" s="704"/>
      <c r="OXO49" s="704"/>
      <c r="OXP49" s="704"/>
      <c r="OXQ49" s="704"/>
      <c r="OXR49" s="704"/>
      <c r="OXS49" s="704"/>
      <c r="OXT49" s="704"/>
      <c r="OXU49" s="704"/>
      <c r="OXV49" s="704"/>
      <c r="OXW49" s="704"/>
      <c r="OXX49" s="704"/>
      <c r="OXY49" s="704"/>
      <c r="OXZ49" s="704"/>
      <c r="OYA49" s="704"/>
      <c r="OYB49" s="704"/>
      <c r="OYC49" s="704"/>
      <c r="OYD49" s="704"/>
      <c r="OYE49" s="704"/>
      <c r="OYF49" s="704"/>
      <c r="OYG49" s="704"/>
      <c r="OYH49" s="704"/>
      <c r="OYI49" s="704"/>
      <c r="OYJ49" s="704"/>
      <c r="OYK49" s="704"/>
      <c r="OYL49" s="704"/>
      <c r="OYM49" s="704"/>
      <c r="OYN49" s="704"/>
      <c r="OYO49" s="704"/>
      <c r="OYP49" s="704"/>
      <c r="OYQ49" s="704"/>
      <c r="OYR49" s="704"/>
      <c r="OYS49" s="704"/>
      <c r="OYT49" s="704"/>
      <c r="OYU49" s="704"/>
      <c r="OYV49" s="704"/>
      <c r="OYW49" s="704"/>
      <c r="OYX49" s="704"/>
      <c r="OYY49" s="704"/>
      <c r="OYZ49" s="704"/>
      <c r="OZA49" s="704"/>
      <c r="OZB49" s="704"/>
      <c r="OZC49" s="704"/>
      <c r="OZD49" s="704"/>
      <c r="OZE49" s="704"/>
      <c r="OZF49" s="704"/>
      <c r="OZG49" s="704"/>
      <c r="OZH49" s="704"/>
      <c r="OZI49" s="704"/>
      <c r="OZJ49" s="704"/>
      <c r="OZK49" s="704"/>
      <c r="OZL49" s="704"/>
      <c r="OZM49" s="704"/>
      <c r="OZN49" s="704"/>
      <c r="OZO49" s="704"/>
      <c r="OZP49" s="704"/>
      <c r="OZQ49" s="704"/>
      <c r="OZR49" s="704"/>
      <c r="OZS49" s="704"/>
      <c r="OZT49" s="704"/>
      <c r="OZU49" s="704"/>
      <c r="OZV49" s="704"/>
      <c r="OZW49" s="704"/>
      <c r="OZX49" s="704"/>
      <c r="OZY49" s="704"/>
      <c r="OZZ49" s="704"/>
      <c r="PAA49" s="704"/>
      <c r="PAB49" s="704"/>
      <c r="PAC49" s="704"/>
      <c r="PAD49" s="704"/>
      <c r="PAE49" s="704"/>
      <c r="PAF49" s="704"/>
      <c r="PAG49" s="704"/>
      <c r="PAH49" s="704"/>
      <c r="PAI49" s="704"/>
      <c r="PAJ49" s="704"/>
      <c r="PAK49" s="704"/>
      <c r="PAL49" s="704"/>
      <c r="PAM49" s="704"/>
      <c r="PAN49" s="704"/>
      <c r="PAO49" s="704"/>
      <c r="PAP49" s="704"/>
      <c r="PAQ49" s="704"/>
      <c r="PAR49" s="704"/>
      <c r="PAS49" s="704"/>
      <c r="PAT49" s="704"/>
      <c r="PAU49" s="704"/>
      <c r="PAV49" s="704"/>
      <c r="PAW49" s="704"/>
      <c r="PAX49" s="704"/>
      <c r="PAY49" s="704"/>
      <c r="PAZ49" s="704"/>
      <c r="PBA49" s="704"/>
      <c r="PBB49" s="704"/>
      <c r="PBC49" s="704"/>
      <c r="PBD49" s="704"/>
      <c r="PBE49" s="704"/>
      <c r="PBF49" s="704"/>
      <c r="PBG49" s="704"/>
      <c r="PBH49" s="704"/>
      <c r="PBI49" s="704"/>
      <c r="PBJ49" s="704"/>
      <c r="PBK49" s="704"/>
      <c r="PBL49" s="704"/>
      <c r="PBM49" s="704"/>
      <c r="PBN49" s="704"/>
      <c r="PBO49" s="704"/>
      <c r="PBP49" s="704"/>
      <c r="PBQ49" s="704"/>
      <c r="PBR49" s="704"/>
      <c r="PBS49" s="704"/>
      <c r="PBT49" s="704"/>
      <c r="PBU49" s="704"/>
      <c r="PBV49" s="704"/>
      <c r="PBW49" s="704"/>
      <c r="PBX49" s="704"/>
      <c r="PBY49" s="704"/>
      <c r="PBZ49" s="704"/>
      <c r="PCA49" s="704"/>
      <c r="PCB49" s="704"/>
      <c r="PCC49" s="704"/>
      <c r="PCD49" s="704"/>
      <c r="PCE49" s="704"/>
      <c r="PCF49" s="704"/>
      <c r="PCG49" s="704"/>
      <c r="PCH49" s="704"/>
      <c r="PCI49" s="704"/>
      <c r="PCJ49" s="704"/>
      <c r="PCK49" s="704"/>
      <c r="PCL49" s="704"/>
      <c r="PCM49" s="704"/>
      <c r="PCN49" s="704"/>
      <c r="PCO49" s="704"/>
      <c r="PCP49" s="704"/>
      <c r="PCQ49" s="704"/>
      <c r="PCR49" s="704"/>
      <c r="PCS49" s="704"/>
      <c r="PCT49" s="704"/>
      <c r="PCU49" s="704"/>
      <c r="PCV49" s="704"/>
      <c r="PCW49" s="704"/>
      <c r="PCX49" s="704"/>
      <c r="PCY49" s="704"/>
      <c r="PCZ49" s="704"/>
      <c r="PDA49" s="704"/>
      <c r="PDB49" s="704"/>
      <c r="PDC49" s="704"/>
      <c r="PDD49" s="704"/>
      <c r="PDE49" s="704"/>
      <c r="PDF49" s="704"/>
      <c r="PDG49" s="704"/>
      <c r="PDH49" s="704"/>
      <c r="PDI49" s="704"/>
      <c r="PDJ49" s="704"/>
      <c r="PDK49" s="704"/>
      <c r="PDL49" s="704"/>
      <c r="PDM49" s="704"/>
      <c r="PDN49" s="704"/>
      <c r="PDO49" s="704"/>
      <c r="PDP49" s="704"/>
      <c r="PDQ49" s="704"/>
      <c r="PDR49" s="704"/>
      <c r="PDS49" s="704"/>
      <c r="PDT49" s="704"/>
      <c r="PDU49" s="704"/>
      <c r="PDV49" s="704"/>
      <c r="PDW49" s="704"/>
      <c r="PDX49" s="704"/>
      <c r="PDY49" s="704"/>
      <c r="PDZ49" s="704"/>
      <c r="PEA49" s="704"/>
      <c r="PEB49" s="704"/>
      <c r="PEC49" s="704"/>
      <c r="PED49" s="704"/>
      <c r="PEE49" s="704"/>
      <c r="PEF49" s="704"/>
      <c r="PEG49" s="704"/>
      <c r="PEH49" s="704"/>
      <c r="PEI49" s="704"/>
      <c r="PEJ49" s="704"/>
      <c r="PEK49" s="704"/>
      <c r="PEL49" s="704"/>
      <c r="PEM49" s="704"/>
      <c r="PEN49" s="704"/>
      <c r="PEO49" s="704"/>
      <c r="PEP49" s="704"/>
      <c r="PEQ49" s="704"/>
      <c r="PER49" s="704"/>
      <c r="PES49" s="704"/>
      <c r="PET49" s="704"/>
      <c r="PEU49" s="704"/>
      <c r="PEV49" s="704"/>
      <c r="PEW49" s="704"/>
      <c r="PEX49" s="704"/>
      <c r="PEY49" s="704"/>
      <c r="PEZ49" s="704"/>
      <c r="PFA49" s="704"/>
      <c r="PFB49" s="704"/>
      <c r="PFC49" s="704"/>
      <c r="PFD49" s="704"/>
      <c r="PFE49" s="704"/>
      <c r="PFF49" s="704"/>
      <c r="PFG49" s="704"/>
      <c r="PFH49" s="704"/>
      <c r="PFI49" s="704"/>
      <c r="PFJ49" s="704"/>
      <c r="PFK49" s="704"/>
      <c r="PFL49" s="704"/>
      <c r="PFM49" s="704"/>
      <c r="PFN49" s="704"/>
      <c r="PFO49" s="704"/>
      <c r="PFP49" s="704"/>
      <c r="PFQ49" s="704"/>
      <c r="PFR49" s="704"/>
      <c r="PFS49" s="704"/>
      <c r="PFT49" s="704"/>
      <c r="PFU49" s="704"/>
      <c r="PFV49" s="704"/>
      <c r="PFW49" s="704"/>
      <c r="PFX49" s="704"/>
      <c r="PFY49" s="704"/>
      <c r="PFZ49" s="704"/>
      <c r="PGA49" s="704"/>
      <c r="PGB49" s="704"/>
      <c r="PGC49" s="704"/>
      <c r="PGD49" s="704"/>
      <c r="PGE49" s="704"/>
      <c r="PGF49" s="704"/>
      <c r="PGG49" s="704"/>
      <c r="PGH49" s="704"/>
      <c r="PGI49" s="704"/>
      <c r="PGJ49" s="704"/>
      <c r="PGK49" s="704"/>
      <c r="PGL49" s="704"/>
      <c r="PGM49" s="704"/>
      <c r="PGN49" s="704"/>
      <c r="PGO49" s="704"/>
      <c r="PGP49" s="704"/>
      <c r="PGQ49" s="704"/>
      <c r="PGR49" s="704"/>
      <c r="PGS49" s="704"/>
      <c r="PGT49" s="704"/>
      <c r="PGU49" s="704"/>
      <c r="PGV49" s="704"/>
      <c r="PGW49" s="704"/>
      <c r="PGX49" s="704"/>
      <c r="PGY49" s="704"/>
      <c r="PGZ49" s="704"/>
      <c r="PHA49" s="704"/>
      <c r="PHB49" s="704"/>
      <c r="PHC49" s="704"/>
      <c r="PHD49" s="704"/>
      <c r="PHE49" s="704"/>
      <c r="PHF49" s="704"/>
      <c r="PHG49" s="704"/>
      <c r="PHH49" s="704"/>
      <c r="PHI49" s="704"/>
      <c r="PHJ49" s="704"/>
      <c r="PHK49" s="704"/>
      <c r="PHL49" s="704"/>
      <c r="PHM49" s="704"/>
      <c r="PHN49" s="704"/>
      <c r="PHO49" s="704"/>
      <c r="PHP49" s="704"/>
      <c r="PHQ49" s="704"/>
      <c r="PHR49" s="704"/>
      <c r="PHS49" s="704"/>
      <c r="PHT49" s="704"/>
      <c r="PHU49" s="704"/>
      <c r="PHV49" s="704"/>
      <c r="PHW49" s="704"/>
      <c r="PHX49" s="704"/>
      <c r="PHY49" s="704"/>
      <c r="PHZ49" s="704"/>
      <c r="PIA49" s="704"/>
      <c r="PIB49" s="704"/>
      <c r="PIC49" s="704"/>
      <c r="PID49" s="704"/>
      <c r="PIE49" s="704"/>
      <c r="PIF49" s="704"/>
      <c r="PIG49" s="704"/>
      <c r="PIH49" s="704"/>
      <c r="PII49" s="704"/>
      <c r="PIJ49" s="704"/>
      <c r="PIK49" s="704"/>
      <c r="PIL49" s="704"/>
      <c r="PIM49" s="704"/>
      <c r="PIN49" s="704"/>
      <c r="PIO49" s="704"/>
      <c r="PIP49" s="704"/>
      <c r="PIQ49" s="704"/>
      <c r="PIR49" s="704"/>
      <c r="PIS49" s="704"/>
      <c r="PIT49" s="704"/>
      <c r="PIU49" s="704"/>
      <c r="PIV49" s="704"/>
      <c r="PIW49" s="704"/>
      <c r="PIX49" s="704"/>
      <c r="PIY49" s="704"/>
      <c r="PIZ49" s="704"/>
      <c r="PJA49" s="704"/>
      <c r="PJB49" s="704"/>
      <c r="PJC49" s="704"/>
      <c r="PJD49" s="704"/>
      <c r="PJE49" s="704"/>
      <c r="PJF49" s="704"/>
      <c r="PJG49" s="704"/>
      <c r="PJH49" s="704"/>
      <c r="PJI49" s="704"/>
      <c r="PJJ49" s="704"/>
      <c r="PJK49" s="704"/>
      <c r="PJL49" s="704"/>
      <c r="PJM49" s="704"/>
      <c r="PJN49" s="704"/>
      <c r="PJO49" s="704"/>
      <c r="PJP49" s="704"/>
      <c r="PJQ49" s="704"/>
      <c r="PJR49" s="704"/>
      <c r="PJS49" s="704"/>
      <c r="PJT49" s="704"/>
      <c r="PJU49" s="704"/>
      <c r="PJV49" s="704"/>
      <c r="PJW49" s="704"/>
      <c r="PJX49" s="704"/>
      <c r="PJY49" s="704"/>
      <c r="PJZ49" s="704"/>
      <c r="PKA49" s="704"/>
      <c r="PKB49" s="704"/>
      <c r="PKC49" s="704"/>
      <c r="PKD49" s="704"/>
      <c r="PKE49" s="704"/>
      <c r="PKF49" s="704"/>
      <c r="PKG49" s="704"/>
      <c r="PKH49" s="704"/>
      <c r="PKI49" s="704"/>
      <c r="PKJ49" s="704"/>
      <c r="PKK49" s="704"/>
      <c r="PKL49" s="704"/>
      <c r="PKM49" s="704"/>
      <c r="PKN49" s="704"/>
      <c r="PKO49" s="704"/>
      <c r="PKP49" s="704"/>
      <c r="PKQ49" s="704"/>
      <c r="PKR49" s="704"/>
      <c r="PKS49" s="704"/>
      <c r="PKT49" s="704"/>
      <c r="PKU49" s="704"/>
      <c r="PKV49" s="704"/>
      <c r="PKW49" s="704"/>
      <c r="PKX49" s="704"/>
      <c r="PKY49" s="704"/>
      <c r="PKZ49" s="704"/>
      <c r="PLA49" s="704"/>
      <c r="PLB49" s="704"/>
      <c r="PLC49" s="704"/>
      <c r="PLD49" s="704"/>
      <c r="PLE49" s="704"/>
      <c r="PLF49" s="704"/>
      <c r="PLG49" s="704"/>
      <c r="PLH49" s="704"/>
      <c r="PLI49" s="704"/>
      <c r="PLJ49" s="704"/>
      <c r="PLK49" s="704"/>
      <c r="PLL49" s="704"/>
      <c r="PLM49" s="704"/>
      <c r="PLN49" s="704"/>
      <c r="PLO49" s="704"/>
      <c r="PLP49" s="704"/>
      <c r="PLQ49" s="704"/>
      <c r="PLR49" s="704"/>
      <c r="PLS49" s="704"/>
      <c r="PLT49" s="704"/>
      <c r="PLU49" s="704"/>
      <c r="PLV49" s="704"/>
      <c r="PLW49" s="704"/>
      <c r="PLX49" s="704"/>
      <c r="PLY49" s="704"/>
      <c r="PLZ49" s="704"/>
      <c r="PMA49" s="704"/>
      <c r="PMB49" s="704"/>
      <c r="PMC49" s="704"/>
      <c r="PMD49" s="704"/>
      <c r="PME49" s="704"/>
      <c r="PMF49" s="704"/>
      <c r="PMG49" s="704"/>
      <c r="PMH49" s="704"/>
      <c r="PMI49" s="704"/>
      <c r="PMJ49" s="704"/>
      <c r="PMK49" s="704"/>
      <c r="PML49" s="704"/>
      <c r="PMM49" s="704"/>
      <c r="PMN49" s="704"/>
      <c r="PMO49" s="704"/>
      <c r="PMP49" s="704"/>
      <c r="PMQ49" s="704"/>
      <c r="PMR49" s="704"/>
      <c r="PMS49" s="704"/>
      <c r="PMT49" s="704"/>
      <c r="PMU49" s="704"/>
      <c r="PMV49" s="704"/>
      <c r="PMW49" s="704"/>
      <c r="PMX49" s="704"/>
      <c r="PMY49" s="704"/>
      <c r="PMZ49" s="704"/>
      <c r="PNA49" s="704"/>
      <c r="PNB49" s="704"/>
      <c r="PNC49" s="704"/>
      <c r="PND49" s="704"/>
      <c r="PNE49" s="704"/>
      <c r="PNF49" s="704"/>
      <c r="PNG49" s="704"/>
      <c r="PNH49" s="704"/>
      <c r="PNI49" s="704"/>
      <c r="PNJ49" s="704"/>
      <c r="PNK49" s="704"/>
      <c r="PNL49" s="704"/>
      <c r="PNM49" s="704"/>
      <c r="PNN49" s="704"/>
      <c r="PNO49" s="704"/>
      <c r="PNP49" s="704"/>
      <c r="PNQ49" s="704"/>
      <c r="PNR49" s="704"/>
      <c r="PNS49" s="704"/>
      <c r="PNT49" s="704"/>
      <c r="PNU49" s="704"/>
      <c r="PNV49" s="704"/>
      <c r="PNW49" s="704"/>
      <c r="PNX49" s="704"/>
      <c r="PNY49" s="704"/>
      <c r="PNZ49" s="704"/>
      <c r="POA49" s="704"/>
      <c r="POB49" s="704"/>
      <c r="POC49" s="704"/>
      <c r="POD49" s="704"/>
      <c r="POE49" s="704"/>
      <c r="POF49" s="704"/>
      <c r="POG49" s="704"/>
      <c r="POH49" s="704"/>
      <c r="POI49" s="704"/>
      <c r="POJ49" s="704"/>
      <c r="POK49" s="704"/>
      <c r="POL49" s="704"/>
      <c r="POM49" s="704"/>
      <c r="PON49" s="704"/>
      <c r="POO49" s="704"/>
      <c r="POP49" s="704"/>
      <c r="POQ49" s="704"/>
      <c r="POR49" s="704"/>
      <c r="POS49" s="704"/>
      <c r="POT49" s="704"/>
      <c r="POU49" s="704"/>
      <c r="POV49" s="704"/>
      <c r="POW49" s="704"/>
      <c r="POX49" s="704"/>
      <c r="POY49" s="704"/>
      <c r="POZ49" s="704"/>
      <c r="PPA49" s="704"/>
      <c r="PPB49" s="704"/>
      <c r="PPC49" s="704"/>
      <c r="PPD49" s="704"/>
      <c r="PPE49" s="704"/>
      <c r="PPF49" s="704"/>
      <c r="PPG49" s="704"/>
      <c r="PPH49" s="704"/>
      <c r="PPI49" s="704"/>
      <c r="PPJ49" s="704"/>
      <c r="PPK49" s="704"/>
      <c r="PPL49" s="704"/>
      <c r="PPM49" s="704"/>
      <c r="PPN49" s="704"/>
      <c r="PPO49" s="704"/>
      <c r="PPP49" s="704"/>
      <c r="PPQ49" s="704"/>
      <c r="PPR49" s="704"/>
      <c r="PPS49" s="704"/>
      <c r="PPT49" s="704"/>
      <c r="PPU49" s="704"/>
      <c r="PPV49" s="704"/>
      <c r="PPW49" s="704"/>
      <c r="PPX49" s="704"/>
      <c r="PPY49" s="704"/>
      <c r="PPZ49" s="704"/>
      <c r="PQA49" s="704"/>
      <c r="PQB49" s="704"/>
      <c r="PQC49" s="704"/>
      <c r="PQD49" s="704"/>
      <c r="PQE49" s="704"/>
      <c r="PQF49" s="704"/>
      <c r="PQG49" s="704"/>
      <c r="PQH49" s="704"/>
      <c r="PQI49" s="704"/>
      <c r="PQJ49" s="704"/>
      <c r="PQK49" s="704"/>
      <c r="PQL49" s="704"/>
      <c r="PQM49" s="704"/>
      <c r="PQN49" s="704"/>
      <c r="PQO49" s="704"/>
      <c r="PQP49" s="704"/>
      <c r="PQQ49" s="704"/>
      <c r="PQR49" s="704"/>
      <c r="PQS49" s="704"/>
      <c r="PQT49" s="704"/>
      <c r="PQU49" s="704"/>
      <c r="PQV49" s="704"/>
      <c r="PQW49" s="704"/>
      <c r="PQX49" s="704"/>
      <c r="PQY49" s="704"/>
      <c r="PQZ49" s="704"/>
      <c r="PRA49" s="704"/>
      <c r="PRB49" s="704"/>
      <c r="PRC49" s="704"/>
      <c r="PRD49" s="704"/>
      <c r="PRE49" s="704"/>
      <c r="PRF49" s="704"/>
      <c r="PRG49" s="704"/>
      <c r="PRH49" s="704"/>
      <c r="PRI49" s="704"/>
      <c r="PRJ49" s="704"/>
      <c r="PRK49" s="704"/>
      <c r="PRL49" s="704"/>
      <c r="PRM49" s="704"/>
      <c r="PRN49" s="704"/>
      <c r="PRO49" s="704"/>
      <c r="PRP49" s="704"/>
      <c r="PRQ49" s="704"/>
      <c r="PRR49" s="704"/>
      <c r="PRS49" s="704"/>
      <c r="PRT49" s="704"/>
      <c r="PRU49" s="704"/>
      <c r="PRV49" s="704"/>
      <c r="PRW49" s="704"/>
      <c r="PRX49" s="704"/>
      <c r="PRY49" s="704"/>
      <c r="PRZ49" s="704"/>
      <c r="PSA49" s="704"/>
      <c r="PSB49" s="704"/>
      <c r="PSC49" s="704"/>
      <c r="PSD49" s="704"/>
      <c r="PSE49" s="704"/>
      <c r="PSF49" s="704"/>
      <c r="PSG49" s="704"/>
      <c r="PSH49" s="704"/>
      <c r="PSI49" s="704"/>
      <c r="PSJ49" s="704"/>
      <c r="PSK49" s="704"/>
      <c r="PSL49" s="704"/>
      <c r="PSM49" s="704"/>
      <c r="PSN49" s="704"/>
      <c r="PSO49" s="704"/>
      <c r="PSP49" s="704"/>
      <c r="PSQ49" s="704"/>
      <c r="PSR49" s="704"/>
      <c r="PSS49" s="704"/>
      <c r="PST49" s="704"/>
      <c r="PSU49" s="704"/>
      <c r="PSV49" s="704"/>
      <c r="PSW49" s="704"/>
      <c r="PSX49" s="704"/>
      <c r="PSY49" s="704"/>
      <c r="PSZ49" s="704"/>
      <c r="PTA49" s="704"/>
      <c r="PTB49" s="704"/>
      <c r="PTC49" s="704"/>
      <c r="PTD49" s="704"/>
      <c r="PTE49" s="704"/>
      <c r="PTF49" s="704"/>
      <c r="PTG49" s="704"/>
      <c r="PTH49" s="704"/>
      <c r="PTI49" s="704"/>
      <c r="PTJ49" s="704"/>
      <c r="PTK49" s="704"/>
      <c r="PTL49" s="704"/>
      <c r="PTM49" s="704"/>
      <c r="PTN49" s="704"/>
      <c r="PTO49" s="704"/>
      <c r="PTP49" s="704"/>
      <c r="PTQ49" s="704"/>
      <c r="PTR49" s="704"/>
      <c r="PTS49" s="704"/>
      <c r="PTT49" s="704"/>
      <c r="PTU49" s="704"/>
      <c r="PTV49" s="704"/>
      <c r="PTW49" s="704"/>
      <c r="PTX49" s="704"/>
      <c r="PTY49" s="704"/>
      <c r="PTZ49" s="704"/>
      <c r="PUA49" s="704"/>
      <c r="PUB49" s="704"/>
      <c r="PUC49" s="704"/>
      <c r="PUD49" s="704"/>
      <c r="PUE49" s="704"/>
      <c r="PUF49" s="704"/>
      <c r="PUG49" s="704"/>
      <c r="PUH49" s="704"/>
      <c r="PUI49" s="704"/>
      <c r="PUJ49" s="704"/>
      <c r="PUK49" s="704"/>
      <c r="PUL49" s="704"/>
      <c r="PUM49" s="704"/>
      <c r="PUN49" s="704"/>
      <c r="PUO49" s="704"/>
      <c r="PUP49" s="704"/>
      <c r="PUQ49" s="704"/>
      <c r="PUR49" s="704"/>
      <c r="PUS49" s="704"/>
      <c r="PUT49" s="704"/>
      <c r="PUU49" s="704"/>
      <c r="PUV49" s="704"/>
      <c r="PUW49" s="704"/>
      <c r="PUX49" s="704"/>
      <c r="PUY49" s="704"/>
      <c r="PUZ49" s="704"/>
      <c r="PVA49" s="704"/>
      <c r="PVB49" s="704"/>
      <c r="PVC49" s="704"/>
      <c r="PVD49" s="704"/>
      <c r="PVE49" s="704"/>
      <c r="PVF49" s="704"/>
      <c r="PVG49" s="704"/>
      <c r="PVH49" s="704"/>
      <c r="PVI49" s="704"/>
      <c r="PVJ49" s="704"/>
      <c r="PVK49" s="704"/>
      <c r="PVL49" s="704"/>
      <c r="PVM49" s="704"/>
      <c r="PVN49" s="704"/>
      <c r="PVO49" s="704"/>
      <c r="PVP49" s="704"/>
      <c r="PVQ49" s="704"/>
      <c r="PVR49" s="704"/>
      <c r="PVS49" s="704"/>
      <c r="PVT49" s="704"/>
      <c r="PVU49" s="704"/>
      <c r="PVV49" s="704"/>
      <c r="PVW49" s="704"/>
      <c r="PVX49" s="704"/>
      <c r="PVY49" s="704"/>
      <c r="PVZ49" s="704"/>
      <c r="PWA49" s="704"/>
      <c r="PWB49" s="704"/>
      <c r="PWC49" s="704"/>
      <c r="PWD49" s="704"/>
      <c r="PWE49" s="704"/>
      <c r="PWF49" s="704"/>
      <c r="PWG49" s="704"/>
      <c r="PWH49" s="704"/>
      <c r="PWI49" s="704"/>
      <c r="PWJ49" s="704"/>
      <c r="PWK49" s="704"/>
      <c r="PWL49" s="704"/>
      <c r="PWM49" s="704"/>
      <c r="PWN49" s="704"/>
      <c r="PWO49" s="704"/>
      <c r="PWP49" s="704"/>
      <c r="PWQ49" s="704"/>
      <c r="PWR49" s="704"/>
      <c r="PWS49" s="704"/>
      <c r="PWT49" s="704"/>
      <c r="PWU49" s="704"/>
      <c r="PWV49" s="704"/>
      <c r="PWW49" s="704"/>
      <c r="PWX49" s="704"/>
      <c r="PWY49" s="704"/>
      <c r="PWZ49" s="704"/>
      <c r="PXA49" s="704"/>
      <c r="PXB49" s="704"/>
      <c r="PXC49" s="704"/>
      <c r="PXD49" s="704"/>
      <c r="PXE49" s="704"/>
      <c r="PXF49" s="704"/>
      <c r="PXG49" s="704"/>
      <c r="PXH49" s="704"/>
      <c r="PXI49" s="704"/>
      <c r="PXJ49" s="704"/>
      <c r="PXK49" s="704"/>
      <c r="PXL49" s="704"/>
      <c r="PXM49" s="704"/>
      <c r="PXN49" s="704"/>
      <c r="PXO49" s="704"/>
      <c r="PXP49" s="704"/>
      <c r="PXQ49" s="704"/>
      <c r="PXR49" s="704"/>
      <c r="PXS49" s="704"/>
      <c r="PXT49" s="704"/>
      <c r="PXU49" s="704"/>
      <c r="PXV49" s="704"/>
      <c r="PXW49" s="704"/>
      <c r="PXX49" s="704"/>
      <c r="PXY49" s="704"/>
      <c r="PXZ49" s="704"/>
      <c r="PYA49" s="704"/>
      <c r="PYB49" s="704"/>
      <c r="PYC49" s="704"/>
      <c r="PYD49" s="704"/>
      <c r="PYE49" s="704"/>
      <c r="PYF49" s="704"/>
      <c r="PYG49" s="704"/>
      <c r="PYH49" s="704"/>
      <c r="PYI49" s="704"/>
      <c r="PYJ49" s="704"/>
      <c r="PYK49" s="704"/>
      <c r="PYL49" s="704"/>
      <c r="PYM49" s="704"/>
      <c r="PYN49" s="704"/>
      <c r="PYO49" s="704"/>
      <c r="PYP49" s="704"/>
      <c r="PYQ49" s="704"/>
      <c r="PYR49" s="704"/>
      <c r="PYS49" s="704"/>
      <c r="PYT49" s="704"/>
      <c r="PYU49" s="704"/>
      <c r="PYV49" s="704"/>
      <c r="PYW49" s="704"/>
      <c r="PYX49" s="704"/>
      <c r="PYY49" s="704"/>
      <c r="PYZ49" s="704"/>
      <c r="PZA49" s="704"/>
      <c r="PZB49" s="704"/>
      <c r="PZC49" s="704"/>
      <c r="PZD49" s="704"/>
      <c r="PZE49" s="704"/>
      <c r="PZF49" s="704"/>
      <c r="PZG49" s="704"/>
      <c r="PZH49" s="704"/>
      <c r="PZI49" s="704"/>
      <c r="PZJ49" s="704"/>
      <c r="PZK49" s="704"/>
      <c r="PZL49" s="704"/>
      <c r="PZM49" s="704"/>
      <c r="PZN49" s="704"/>
      <c r="PZO49" s="704"/>
      <c r="PZP49" s="704"/>
      <c r="PZQ49" s="704"/>
      <c r="PZR49" s="704"/>
      <c r="PZS49" s="704"/>
      <c r="PZT49" s="704"/>
      <c r="PZU49" s="704"/>
      <c r="PZV49" s="704"/>
      <c r="PZW49" s="704"/>
      <c r="PZX49" s="704"/>
      <c r="PZY49" s="704"/>
      <c r="PZZ49" s="704"/>
      <c r="QAA49" s="704"/>
      <c r="QAB49" s="704"/>
      <c r="QAC49" s="704"/>
      <c r="QAD49" s="704"/>
      <c r="QAE49" s="704"/>
      <c r="QAF49" s="704"/>
      <c r="QAG49" s="704"/>
      <c r="QAH49" s="704"/>
      <c r="QAI49" s="704"/>
      <c r="QAJ49" s="704"/>
      <c r="QAK49" s="704"/>
      <c r="QAL49" s="704"/>
      <c r="QAM49" s="704"/>
      <c r="QAN49" s="704"/>
      <c r="QAO49" s="704"/>
      <c r="QAP49" s="704"/>
      <c r="QAQ49" s="704"/>
      <c r="QAR49" s="704"/>
      <c r="QAS49" s="704"/>
      <c r="QAT49" s="704"/>
      <c r="QAU49" s="704"/>
      <c r="QAV49" s="704"/>
      <c r="QAW49" s="704"/>
      <c r="QAX49" s="704"/>
      <c r="QAY49" s="704"/>
      <c r="QAZ49" s="704"/>
      <c r="QBA49" s="704"/>
      <c r="QBB49" s="704"/>
      <c r="QBC49" s="704"/>
      <c r="QBD49" s="704"/>
      <c r="QBE49" s="704"/>
      <c r="QBF49" s="704"/>
      <c r="QBG49" s="704"/>
      <c r="QBH49" s="704"/>
      <c r="QBI49" s="704"/>
      <c r="QBJ49" s="704"/>
      <c r="QBK49" s="704"/>
      <c r="QBL49" s="704"/>
      <c r="QBM49" s="704"/>
      <c r="QBN49" s="704"/>
      <c r="QBO49" s="704"/>
      <c r="QBP49" s="704"/>
      <c r="QBQ49" s="704"/>
      <c r="QBR49" s="704"/>
      <c r="QBS49" s="704"/>
      <c r="QBT49" s="704"/>
      <c r="QBU49" s="704"/>
      <c r="QBV49" s="704"/>
      <c r="QBW49" s="704"/>
      <c r="QBX49" s="704"/>
      <c r="QBY49" s="704"/>
      <c r="QBZ49" s="704"/>
      <c r="QCA49" s="704"/>
      <c r="QCB49" s="704"/>
      <c r="QCC49" s="704"/>
      <c r="QCD49" s="704"/>
      <c r="QCE49" s="704"/>
      <c r="QCF49" s="704"/>
      <c r="QCG49" s="704"/>
      <c r="QCH49" s="704"/>
      <c r="QCI49" s="704"/>
      <c r="QCJ49" s="704"/>
      <c r="QCK49" s="704"/>
      <c r="QCL49" s="704"/>
      <c r="QCM49" s="704"/>
      <c r="QCN49" s="704"/>
      <c r="QCO49" s="704"/>
      <c r="QCP49" s="704"/>
      <c r="QCQ49" s="704"/>
      <c r="QCR49" s="704"/>
      <c r="QCS49" s="704"/>
      <c r="QCT49" s="704"/>
      <c r="QCU49" s="704"/>
      <c r="QCV49" s="704"/>
      <c r="QCW49" s="704"/>
      <c r="QCX49" s="704"/>
      <c r="QCY49" s="704"/>
      <c r="QCZ49" s="704"/>
      <c r="QDA49" s="704"/>
      <c r="QDB49" s="704"/>
      <c r="QDC49" s="704"/>
      <c r="QDD49" s="704"/>
      <c r="QDE49" s="704"/>
      <c r="QDF49" s="704"/>
      <c r="QDG49" s="704"/>
      <c r="QDH49" s="704"/>
      <c r="QDI49" s="704"/>
      <c r="QDJ49" s="704"/>
      <c r="QDK49" s="704"/>
      <c r="QDL49" s="704"/>
      <c r="QDM49" s="704"/>
      <c r="QDN49" s="704"/>
      <c r="QDO49" s="704"/>
      <c r="QDP49" s="704"/>
      <c r="QDQ49" s="704"/>
      <c r="QDR49" s="704"/>
      <c r="QDS49" s="704"/>
      <c r="QDT49" s="704"/>
      <c r="QDU49" s="704"/>
      <c r="QDV49" s="704"/>
      <c r="QDW49" s="704"/>
      <c r="QDX49" s="704"/>
      <c r="QDY49" s="704"/>
      <c r="QDZ49" s="704"/>
      <c r="QEA49" s="704"/>
      <c r="QEB49" s="704"/>
      <c r="QEC49" s="704"/>
      <c r="QED49" s="704"/>
      <c r="QEE49" s="704"/>
      <c r="QEF49" s="704"/>
      <c r="QEG49" s="704"/>
      <c r="QEH49" s="704"/>
      <c r="QEI49" s="704"/>
      <c r="QEJ49" s="704"/>
      <c r="QEK49" s="704"/>
      <c r="QEL49" s="704"/>
      <c r="QEM49" s="704"/>
      <c r="QEN49" s="704"/>
      <c r="QEO49" s="704"/>
      <c r="QEP49" s="704"/>
      <c r="QEQ49" s="704"/>
      <c r="QER49" s="704"/>
      <c r="QES49" s="704"/>
      <c r="QET49" s="704"/>
      <c r="QEU49" s="704"/>
      <c r="QEV49" s="704"/>
      <c r="QEW49" s="704"/>
      <c r="QEX49" s="704"/>
      <c r="QEY49" s="704"/>
      <c r="QEZ49" s="704"/>
      <c r="QFA49" s="704"/>
      <c r="QFB49" s="704"/>
      <c r="QFC49" s="704"/>
      <c r="QFD49" s="704"/>
      <c r="QFE49" s="704"/>
      <c r="QFF49" s="704"/>
      <c r="QFG49" s="704"/>
      <c r="QFH49" s="704"/>
      <c r="QFI49" s="704"/>
      <c r="QFJ49" s="704"/>
      <c r="QFK49" s="704"/>
      <c r="QFL49" s="704"/>
      <c r="QFM49" s="704"/>
      <c r="QFN49" s="704"/>
      <c r="QFO49" s="704"/>
      <c r="QFP49" s="704"/>
      <c r="QFQ49" s="704"/>
      <c r="QFR49" s="704"/>
      <c r="QFS49" s="704"/>
      <c r="QFT49" s="704"/>
      <c r="QFU49" s="704"/>
      <c r="QFV49" s="704"/>
      <c r="QFW49" s="704"/>
      <c r="QFX49" s="704"/>
      <c r="QFY49" s="704"/>
      <c r="QFZ49" s="704"/>
      <c r="QGA49" s="704"/>
      <c r="QGB49" s="704"/>
      <c r="QGC49" s="704"/>
      <c r="QGD49" s="704"/>
      <c r="QGE49" s="704"/>
      <c r="QGF49" s="704"/>
      <c r="QGG49" s="704"/>
      <c r="QGH49" s="704"/>
      <c r="QGI49" s="704"/>
      <c r="QGJ49" s="704"/>
      <c r="QGK49" s="704"/>
      <c r="QGL49" s="704"/>
      <c r="QGM49" s="704"/>
      <c r="QGN49" s="704"/>
      <c r="QGO49" s="704"/>
      <c r="QGP49" s="704"/>
      <c r="QGQ49" s="704"/>
      <c r="QGR49" s="704"/>
      <c r="QGS49" s="704"/>
      <c r="QGT49" s="704"/>
      <c r="QGU49" s="704"/>
      <c r="QGV49" s="704"/>
      <c r="QGW49" s="704"/>
      <c r="QGX49" s="704"/>
      <c r="QGY49" s="704"/>
      <c r="QGZ49" s="704"/>
      <c r="QHA49" s="704"/>
      <c r="QHB49" s="704"/>
      <c r="QHC49" s="704"/>
      <c r="QHD49" s="704"/>
      <c r="QHE49" s="704"/>
      <c r="QHF49" s="704"/>
      <c r="QHG49" s="704"/>
      <c r="QHH49" s="704"/>
      <c r="QHI49" s="704"/>
      <c r="QHJ49" s="704"/>
      <c r="QHK49" s="704"/>
      <c r="QHL49" s="704"/>
      <c r="QHM49" s="704"/>
      <c r="QHN49" s="704"/>
      <c r="QHO49" s="704"/>
      <c r="QHP49" s="704"/>
      <c r="QHQ49" s="704"/>
      <c r="QHR49" s="704"/>
      <c r="QHS49" s="704"/>
      <c r="QHT49" s="704"/>
      <c r="QHU49" s="704"/>
      <c r="QHV49" s="704"/>
      <c r="QHW49" s="704"/>
      <c r="QHX49" s="704"/>
      <c r="QHY49" s="704"/>
      <c r="QHZ49" s="704"/>
      <c r="QIA49" s="704"/>
      <c r="QIB49" s="704"/>
      <c r="QIC49" s="704"/>
      <c r="QID49" s="704"/>
      <c r="QIE49" s="704"/>
      <c r="QIF49" s="704"/>
      <c r="QIG49" s="704"/>
      <c r="QIH49" s="704"/>
      <c r="QII49" s="704"/>
      <c r="QIJ49" s="704"/>
      <c r="QIK49" s="704"/>
      <c r="QIL49" s="704"/>
      <c r="QIM49" s="704"/>
      <c r="QIN49" s="704"/>
      <c r="QIO49" s="704"/>
      <c r="QIP49" s="704"/>
      <c r="QIQ49" s="704"/>
      <c r="QIR49" s="704"/>
      <c r="QIS49" s="704"/>
      <c r="QIT49" s="704"/>
      <c r="QIU49" s="704"/>
      <c r="QIV49" s="704"/>
      <c r="QIW49" s="704"/>
      <c r="QIX49" s="704"/>
      <c r="QIY49" s="704"/>
      <c r="QIZ49" s="704"/>
      <c r="QJA49" s="704"/>
      <c r="QJB49" s="704"/>
      <c r="QJC49" s="704"/>
      <c r="QJD49" s="704"/>
      <c r="QJE49" s="704"/>
      <c r="QJF49" s="704"/>
      <c r="QJG49" s="704"/>
      <c r="QJH49" s="704"/>
      <c r="QJI49" s="704"/>
      <c r="QJJ49" s="704"/>
      <c r="QJK49" s="704"/>
      <c r="QJL49" s="704"/>
      <c r="QJM49" s="704"/>
      <c r="QJN49" s="704"/>
      <c r="QJO49" s="704"/>
      <c r="QJP49" s="704"/>
      <c r="QJQ49" s="704"/>
      <c r="QJR49" s="704"/>
      <c r="QJS49" s="704"/>
      <c r="QJT49" s="704"/>
      <c r="QJU49" s="704"/>
      <c r="QJV49" s="704"/>
      <c r="QJW49" s="704"/>
      <c r="QJX49" s="704"/>
      <c r="QJY49" s="704"/>
      <c r="QJZ49" s="704"/>
      <c r="QKA49" s="704"/>
      <c r="QKB49" s="704"/>
      <c r="QKC49" s="704"/>
      <c r="QKD49" s="704"/>
      <c r="QKE49" s="704"/>
      <c r="QKF49" s="704"/>
      <c r="QKG49" s="704"/>
      <c r="QKH49" s="704"/>
      <c r="QKI49" s="704"/>
      <c r="QKJ49" s="704"/>
      <c r="QKK49" s="704"/>
      <c r="QKL49" s="704"/>
      <c r="QKM49" s="704"/>
      <c r="QKN49" s="704"/>
      <c r="QKO49" s="704"/>
      <c r="QKP49" s="704"/>
      <c r="QKQ49" s="704"/>
      <c r="QKR49" s="704"/>
      <c r="QKS49" s="704"/>
      <c r="QKT49" s="704"/>
      <c r="QKU49" s="704"/>
      <c r="QKV49" s="704"/>
      <c r="QKW49" s="704"/>
      <c r="QKX49" s="704"/>
      <c r="QKY49" s="704"/>
      <c r="QKZ49" s="704"/>
      <c r="QLA49" s="704"/>
      <c r="QLB49" s="704"/>
      <c r="QLC49" s="704"/>
      <c r="QLD49" s="704"/>
      <c r="QLE49" s="704"/>
      <c r="QLF49" s="704"/>
      <c r="QLG49" s="704"/>
      <c r="QLH49" s="704"/>
      <c r="QLI49" s="704"/>
      <c r="QLJ49" s="704"/>
      <c r="QLK49" s="704"/>
      <c r="QLL49" s="704"/>
      <c r="QLM49" s="704"/>
      <c r="QLN49" s="704"/>
      <c r="QLO49" s="704"/>
      <c r="QLP49" s="704"/>
      <c r="QLQ49" s="704"/>
      <c r="QLR49" s="704"/>
      <c r="QLS49" s="704"/>
      <c r="QLT49" s="704"/>
      <c r="QLU49" s="704"/>
      <c r="QLV49" s="704"/>
      <c r="QLW49" s="704"/>
      <c r="QLX49" s="704"/>
      <c r="QLY49" s="704"/>
      <c r="QLZ49" s="704"/>
      <c r="QMA49" s="704"/>
      <c r="QMB49" s="704"/>
      <c r="QMC49" s="704"/>
      <c r="QMD49" s="704"/>
      <c r="QME49" s="704"/>
      <c r="QMF49" s="704"/>
      <c r="QMG49" s="704"/>
      <c r="QMH49" s="704"/>
      <c r="QMI49" s="704"/>
      <c r="QMJ49" s="704"/>
      <c r="QMK49" s="704"/>
      <c r="QML49" s="704"/>
      <c r="QMM49" s="704"/>
      <c r="QMN49" s="704"/>
      <c r="QMO49" s="704"/>
      <c r="QMP49" s="704"/>
      <c r="QMQ49" s="704"/>
      <c r="QMR49" s="704"/>
      <c r="QMS49" s="704"/>
      <c r="QMT49" s="704"/>
      <c r="QMU49" s="704"/>
      <c r="QMV49" s="704"/>
      <c r="QMW49" s="704"/>
      <c r="QMX49" s="704"/>
      <c r="QMY49" s="704"/>
      <c r="QMZ49" s="704"/>
      <c r="QNA49" s="704"/>
      <c r="QNB49" s="704"/>
      <c r="QNC49" s="704"/>
      <c r="QND49" s="704"/>
      <c r="QNE49" s="704"/>
      <c r="QNF49" s="704"/>
      <c r="QNG49" s="704"/>
      <c r="QNH49" s="704"/>
      <c r="QNI49" s="704"/>
      <c r="QNJ49" s="704"/>
      <c r="QNK49" s="704"/>
      <c r="QNL49" s="704"/>
      <c r="QNM49" s="704"/>
      <c r="QNN49" s="704"/>
      <c r="QNO49" s="704"/>
      <c r="QNP49" s="704"/>
      <c r="QNQ49" s="704"/>
      <c r="QNR49" s="704"/>
      <c r="QNS49" s="704"/>
      <c r="QNT49" s="704"/>
      <c r="QNU49" s="704"/>
      <c r="QNV49" s="704"/>
      <c r="QNW49" s="704"/>
      <c r="QNX49" s="704"/>
      <c r="QNY49" s="704"/>
      <c r="QNZ49" s="704"/>
      <c r="QOA49" s="704"/>
      <c r="QOB49" s="704"/>
      <c r="QOC49" s="704"/>
      <c r="QOD49" s="704"/>
      <c r="QOE49" s="704"/>
      <c r="QOF49" s="704"/>
      <c r="QOG49" s="704"/>
      <c r="QOH49" s="704"/>
      <c r="QOI49" s="704"/>
      <c r="QOJ49" s="704"/>
      <c r="QOK49" s="704"/>
      <c r="QOL49" s="704"/>
      <c r="QOM49" s="704"/>
      <c r="QON49" s="704"/>
      <c r="QOO49" s="704"/>
      <c r="QOP49" s="704"/>
      <c r="QOQ49" s="704"/>
      <c r="QOR49" s="704"/>
      <c r="QOS49" s="704"/>
      <c r="QOT49" s="704"/>
      <c r="QOU49" s="704"/>
      <c r="QOV49" s="704"/>
      <c r="QOW49" s="704"/>
      <c r="QOX49" s="704"/>
      <c r="QOY49" s="704"/>
      <c r="QOZ49" s="704"/>
      <c r="QPA49" s="704"/>
      <c r="QPB49" s="704"/>
      <c r="QPC49" s="704"/>
      <c r="QPD49" s="704"/>
      <c r="QPE49" s="704"/>
      <c r="QPF49" s="704"/>
      <c r="QPG49" s="704"/>
      <c r="QPH49" s="704"/>
      <c r="QPI49" s="704"/>
      <c r="QPJ49" s="704"/>
      <c r="QPK49" s="704"/>
      <c r="QPL49" s="704"/>
      <c r="QPM49" s="704"/>
      <c r="QPN49" s="704"/>
      <c r="QPO49" s="704"/>
      <c r="QPP49" s="704"/>
      <c r="QPQ49" s="704"/>
      <c r="QPR49" s="704"/>
      <c r="QPS49" s="704"/>
      <c r="QPT49" s="704"/>
      <c r="QPU49" s="704"/>
      <c r="QPV49" s="704"/>
      <c r="QPW49" s="704"/>
      <c r="QPX49" s="704"/>
      <c r="QPY49" s="704"/>
      <c r="QPZ49" s="704"/>
      <c r="QQA49" s="704"/>
      <c r="QQB49" s="704"/>
      <c r="QQC49" s="704"/>
      <c r="QQD49" s="704"/>
      <c r="QQE49" s="704"/>
      <c r="QQF49" s="704"/>
      <c r="QQG49" s="704"/>
      <c r="QQH49" s="704"/>
      <c r="QQI49" s="704"/>
      <c r="QQJ49" s="704"/>
      <c r="QQK49" s="704"/>
      <c r="QQL49" s="704"/>
      <c r="QQM49" s="704"/>
      <c r="QQN49" s="704"/>
      <c r="QQO49" s="704"/>
      <c r="QQP49" s="704"/>
      <c r="QQQ49" s="704"/>
      <c r="QQR49" s="704"/>
      <c r="QQS49" s="704"/>
      <c r="QQT49" s="704"/>
      <c r="QQU49" s="704"/>
      <c r="QQV49" s="704"/>
      <c r="QQW49" s="704"/>
      <c r="QQX49" s="704"/>
      <c r="QQY49" s="704"/>
      <c r="QQZ49" s="704"/>
      <c r="QRA49" s="704"/>
      <c r="QRB49" s="704"/>
      <c r="QRC49" s="704"/>
      <c r="QRD49" s="704"/>
      <c r="QRE49" s="704"/>
      <c r="QRF49" s="704"/>
      <c r="QRG49" s="704"/>
      <c r="QRH49" s="704"/>
      <c r="QRI49" s="704"/>
      <c r="QRJ49" s="704"/>
      <c r="QRK49" s="704"/>
      <c r="QRL49" s="704"/>
      <c r="QRM49" s="704"/>
      <c r="QRN49" s="704"/>
      <c r="QRO49" s="704"/>
      <c r="QRP49" s="704"/>
      <c r="QRQ49" s="704"/>
      <c r="QRR49" s="704"/>
      <c r="QRS49" s="704"/>
      <c r="QRT49" s="704"/>
      <c r="QRU49" s="704"/>
      <c r="QRV49" s="704"/>
      <c r="QRW49" s="704"/>
      <c r="QRX49" s="704"/>
      <c r="QRY49" s="704"/>
      <c r="QRZ49" s="704"/>
      <c r="QSA49" s="704"/>
      <c r="QSB49" s="704"/>
      <c r="QSC49" s="704"/>
      <c r="QSD49" s="704"/>
      <c r="QSE49" s="704"/>
      <c r="QSF49" s="704"/>
      <c r="QSG49" s="704"/>
      <c r="QSH49" s="704"/>
      <c r="QSI49" s="704"/>
      <c r="QSJ49" s="704"/>
      <c r="QSK49" s="704"/>
      <c r="QSL49" s="704"/>
      <c r="QSM49" s="704"/>
      <c r="QSN49" s="704"/>
      <c r="QSO49" s="704"/>
      <c r="QSP49" s="704"/>
      <c r="QSQ49" s="704"/>
      <c r="QSR49" s="704"/>
      <c r="QSS49" s="704"/>
      <c r="QST49" s="704"/>
      <c r="QSU49" s="704"/>
      <c r="QSV49" s="704"/>
      <c r="QSW49" s="704"/>
      <c r="QSX49" s="704"/>
      <c r="QSY49" s="704"/>
      <c r="QSZ49" s="704"/>
      <c r="QTA49" s="704"/>
      <c r="QTB49" s="704"/>
      <c r="QTC49" s="704"/>
      <c r="QTD49" s="704"/>
      <c r="QTE49" s="704"/>
      <c r="QTF49" s="704"/>
      <c r="QTG49" s="704"/>
      <c r="QTH49" s="704"/>
      <c r="QTI49" s="704"/>
      <c r="QTJ49" s="704"/>
      <c r="QTK49" s="704"/>
      <c r="QTL49" s="704"/>
      <c r="QTM49" s="704"/>
      <c r="QTN49" s="704"/>
      <c r="QTO49" s="704"/>
      <c r="QTP49" s="704"/>
      <c r="QTQ49" s="704"/>
      <c r="QTR49" s="704"/>
      <c r="QTS49" s="704"/>
      <c r="QTT49" s="704"/>
      <c r="QTU49" s="704"/>
      <c r="QTV49" s="704"/>
      <c r="QTW49" s="704"/>
      <c r="QTX49" s="704"/>
      <c r="QTY49" s="704"/>
      <c r="QTZ49" s="704"/>
      <c r="QUA49" s="704"/>
      <c r="QUB49" s="704"/>
      <c r="QUC49" s="704"/>
      <c r="QUD49" s="704"/>
      <c r="QUE49" s="704"/>
      <c r="QUF49" s="704"/>
      <c r="QUG49" s="704"/>
      <c r="QUH49" s="704"/>
      <c r="QUI49" s="704"/>
      <c r="QUJ49" s="704"/>
      <c r="QUK49" s="704"/>
      <c r="QUL49" s="704"/>
      <c r="QUM49" s="704"/>
      <c r="QUN49" s="704"/>
      <c r="QUO49" s="704"/>
      <c r="QUP49" s="704"/>
      <c r="QUQ49" s="704"/>
      <c r="QUR49" s="704"/>
      <c r="QUS49" s="704"/>
      <c r="QUT49" s="704"/>
      <c r="QUU49" s="704"/>
      <c r="QUV49" s="704"/>
      <c r="QUW49" s="704"/>
      <c r="QUX49" s="704"/>
      <c r="QUY49" s="704"/>
      <c r="QUZ49" s="704"/>
      <c r="QVA49" s="704"/>
      <c r="QVB49" s="704"/>
      <c r="QVC49" s="704"/>
      <c r="QVD49" s="704"/>
      <c r="QVE49" s="704"/>
      <c r="QVF49" s="704"/>
      <c r="QVG49" s="704"/>
      <c r="QVH49" s="704"/>
      <c r="QVI49" s="704"/>
      <c r="QVJ49" s="704"/>
      <c r="QVK49" s="704"/>
      <c r="QVL49" s="704"/>
      <c r="QVM49" s="704"/>
      <c r="QVN49" s="704"/>
      <c r="QVO49" s="704"/>
      <c r="QVP49" s="704"/>
      <c r="QVQ49" s="704"/>
      <c r="QVR49" s="704"/>
      <c r="QVS49" s="704"/>
      <c r="QVT49" s="704"/>
      <c r="QVU49" s="704"/>
      <c r="QVV49" s="704"/>
      <c r="QVW49" s="704"/>
      <c r="QVX49" s="704"/>
      <c r="QVY49" s="704"/>
      <c r="QVZ49" s="704"/>
      <c r="QWA49" s="704"/>
      <c r="QWB49" s="704"/>
      <c r="QWC49" s="704"/>
      <c r="QWD49" s="704"/>
      <c r="QWE49" s="704"/>
      <c r="QWF49" s="704"/>
      <c r="QWG49" s="704"/>
      <c r="QWH49" s="704"/>
      <c r="QWI49" s="704"/>
      <c r="QWJ49" s="704"/>
      <c r="QWK49" s="704"/>
      <c r="QWL49" s="704"/>
      <c r="QWM49" s="704"/>
      <c r="QWN49" s="704"/>
      <c r="QWO49" s="704"/>
      <c r="QWP49" s="704"/>
      <c r="QWQ49" s="704"/>
      <c r="QWR49" s="704"/>
      <c r="QWS49" s="704"/>
      <c r="QWT49" s="704"/>
      <c r="QWU49" s="704"/>
      <c r="QWV49" s="704"/>
      <c r="QWW49" s="704"/>
      <c r="QWX49" s="704"/>
      <c r="QWY49" s="704"/>
      <c r="QWZ49" s="704"/>
      <c r="QXA49" s="704"/>
      <c r="QXB49" s="704"/>
      <c r="QXC49" s="704"/>
      <c r="QXD49" s="704"/>
      <c r="QXE49" s="704"/>
      <c r="QXF49" s="704"/>
      <c r="QXG49" s="704"/>
      <c r="QXH49" s="704"/>
      <c r="QXI49" s="704"/>
      <c r="QXJ49" s="704"/>
      <c r="QXK49" s="704"/>
      <c r="QXL49" s="704"/>
      <c r="QXM49" s="704"/>
      <c r="QXN49" s="704"/>
      <c r="QXO49" s="704"/>
      <c r="QXP49" s="704"/>
      <c r="QXQ49" s="704"/>
      <c r="QXR49" s="704"/>
      <c r="QXS49" s="704"/>
      <c r="QXT49" s="704"/>
      <c r="QXU49" s="704"/>
      <c r="QXV49" s="704"/>
      <c r="QXW49" s="704"/>
      <c r="QXX49" s="704"/>
      <c r="QXY49" s="704"/>
      <c r="QXZ49" s="704"/>
      <c r="QYA49" s="704"/>
      <c r="QYB49" s="704"/>
      <c r="QYC49" s="704"/>
      <c r="QYD49" s="704"/>
      <c r="QYE49" s="704"/>
      <c r="QYF49" s="704"/>
      <c r="QYG49" s="704"/>
      <c r="QYH49" s="704"/>
      <c r="QYI49" s="704"/>
      <c r="QYJ49" s="704"/>
      <c r="QYK49" s="704"/>
      <c r="QYL49" s="704"/>
      <c r="QYM49" s="704"/>
      <c r="QYN49" s="704"/>
      <c r="QYO49" s="704"/>
      <c r="QYP49" s="704"/>
      <c r="QYQ49" s="704"/>
      <c r="QYR49" s="704"/>
      <c r="QYS49" s="704"/>
      <c r="QYT49" s="704"/>
      <c r="QYU49" s="704"/>
      <c r="QYV49" s="704"/>
      <c r="QYW49" s="704"/>
      <c r="QYX49" s="704"/>
      <c r="QYY49" s="704"/>
      <c r="QYZ49" s="704"/>
      <c r="QZA49" s="704"/>
      <c r="QZB49" s="704"/>
      <c r="QZC49" s="704"/>
      <c r="QZD49" s="704"/>
      <c r="QZE49" s="704"/>
      <c r="QZF49" s="704"/>
      <c r="QZG49" s="704"/>
      <c r="QZH49" s="704"/>
      <c r="QZI49" s="704"/>
      <c r="QZJ49" s="704"/>
      <c r="QZK49" s="704"/>
      <c r="QZL49" s="704"/>
      <c r="QZM49" s="704"/>
      <c r="QZN49" s="704"/>
      <c r="QZO49" s="704"/>
      <c r="QZP49" s="704"/>
      <c r="QZQ49" s="704"/>
      <c r="QZR49" s="704"/>
      <c r="QZS49" s="704"/>
      <c r="QZT49" s="704"/>
      <c r="QZU49" s="704"/>
      <c r="QZV49" s="704"/>
      <c r="QZW49" s="704"/>
      <c r="QZX49" s="704"/>
      <c r="QZY49" s="704"/>
      <c r="QZZ49" s="704"/>
      <c r="RAA49" s="704"/>
      <c r="RAB49" s="704"/>
      <c r="RAC49" s="704"/>
      <c r="RAD49" s="704"/>
      <c r="RAE49" s="704"/>
      <c r="RAF49" s="704"/>
      <c r="RAG49" s="704"/>
      <c r="RAH49" s="704"/>
      <c r="RAI49" s="704"/>
      <c r="RAJ49" s="704"/>
      <c r="RAK49" s="704"/>
      <c r="RAL49" s="704"/>
      <c r="RAM49" s="704"/>
      <c r="RAN49" s="704"/>
      <c r="RAO49" s="704"/>
      <c r="RAP49" s="704"/>
      <c r="RAQ49" s="704"/>
      <c r="RAR49" s="704"/>
      <c r="RAS49" s="704"/>
      <c r="RAT49" s="704"/>
      <c r="RAU49" s="704"/>
      <c r="RAV49" s="704"/>
      <c r="RAW49" s="704"/>
      <c r="RAX49" s="704"/>
      <c r="RAY49" s="704"/>
      <c r="RAZ49" s="704"/>
      <c r="RBA49" s="704"/>
      <c r="RBB49" s="704"/>
      <c r="RBC49" s="704"/>
      <c r="RBD49" s="704"/>
      <c r="RBE49" s="704"/>
      <c r="RBF49" s="704"/>
      <c r="RBG49" s="704"/>
      <c r="RBH49" s="704"/>
      <c r="RBI49" s="704"/>
      <c r="RBJ49" s="704"/>
      <c r="RBK49" s="704"/>
      <c r="RBL49" s="704"/>
      <c r="RBM49" s="704"/>
      <c r="RBN49" s="704"/>
      <c r="RBO49" s="704"/>
      <c r="RBP49" s="704"/>
      <c r="RBQ49" s="704"/>
      <c r="RBR49" s="704"/>
      <c r="RBS49" s="704"/>
      <c r="RBT49" s="704"/>
      <c r="RBU49" s="704"/>
      <c r="RBV49" s="704"/>
      <c r="RBW49" s="704"/>
      <c r="RBX49" s="704"/>
      <c r="RBY49" s="704"/>
      <c r="RBZ49" s="704"/>
      <c r="RCA49" s="704"/>
      <c r="RCB49" s="704"/>
      <c r="RCC49" s="704"/>
      <c r="RCD49" s="704"/>
      <c r="RCE49" s="704"/>
      <c r="RCF49" s="704"/>
      <c r="RCG49" s="704"/>
      <c r="RCH49" s="704"/>
      <c r="RCI49" s="704"/>
      <c r="RCJ49" s="704"/>
      <c r="RCK49" s="704"/>
      <c r="RCL49" s="704"/>
      <c r="RCM49" s="704"/>
      <c r="RCN49" s="704"/>
      <c r="RCO49" s="704"/>
      <c r="RCP49" s="704"/>
      <c r="RCQ49" s="704"/>
      <c r="RCR49" s="704"/>
      <c r="RCS49" s="704"/>
      <c r="RCT49" s="704"/>
      <c r="RCU49" s="704"/>
      <c r="RCV49" s="704"/>
      <c r="RCW49" s="704"/>
      <c r="RCX49" s="704"/>
      <c r="RCY49" s="704"/>
      <c r="RCZ49" s="704"/>
      <c r="RDA49" s="704"/>
      <c r="RDB49" s="704"/>
      <c r="RDC49" s="704"/>
      <c r="RDD49" s="704"/>
      <c r="RDE49" s="704"/>
      <c r="RDF49" s="704"/>
      <c r="RDG49" s="704"/>
      <c r="RDH49" s="704"/>
      <c r="RDI49" s="704"/>
      <c r="RDJ49" s="704"/>
      <c r="RDK49" s="704"/>
      <c r="RDL49" s="704"/>
      <c r="RDM49" s="704"/>
      <c r="RDN49" s="704"/>
      <c r="RDO49" s="704"/>
      <c r="RDP49" s="704"/>
      <c r="RDQ49" s="704"/>
      <c r="RDR49" s="704"/>
      <c r="RDS49" s="704"/>
      <c r="RDT49" s="704"/>
      <c r="RDU49" s="704"/>
      <c r="RDV49" s="704"/>
      <c r="RDW49" s="704"/>
      <c r="RDX49" s="704"/>
      <c r="RDY49" s="704"/>
      <c r="RDZ49" s="704"/>
      <c r="REA49" s="704"/>
      <c r="REB49" s="704"/>
      <c r="REC49" s="704"/>
      <c r="RED49" s="704"/>
      <c r="REE49" s="704"/>
      <c r="REF49" s="704"/>
      <c r="REG49" s="704"/>
      <c r="REH49" s="704"/>
      <c r="REI49" s="704"/>
      <c r="REJ49" s="704"/>
      <c r="REK49" s="704"/>
      <c r="REL49" s="704"/>
      <c r="REM49" s="704"/>
      <c r="REN49" s="704"/>
      <c r="REO49" s="704"/>
      <c r="REP49" s="704"/>
      <c r="REQ49" s="704"/>
      <c r="RER49" s="704"/>
      <c r="RES49" s="704"/>
      <c r="RET49" s="704"/>
      <c r="REU49" s="704"/>
      <c r="REV49" s="704"/>
      <c r="REW49" s="704"/>
      <c r="REX49" s="704"/>
      <c r="REY49" s="704"/>
      <c r="REZ49" s="704"/>
      <c r="RFA49" s="704"/>
      <c r="RFB49" s="704"/>
      <c r="RFC49" s="704"/>
      <c r="RFD49" s="704"/>
      <c r="RFE49" s="704"/>
      <c r="RFF49" s="704"/>
      <c r="RFG49" s="704"/>
      <c r="RFH49" s="704"/>
      <c r="RFI49" s="704"/>
      <c r="RFJ49" s="704"/>
      <c r="RFK49" s="704"/>
      <c r="RFL49" s="704"/>
      <c r="RFM49" s="704"/>
      <c r="RFN49" s="704"/>
      <c r="RFO49" s="704"/>
      <c r="RFP49" s="704"/>
      <c r="RFQ49" s="704"/>
      <c r="RFR49" s="704"/>
      <c r="RFS49" s="704"/>
      <c r="RFT49" s="704"/>
      <c r="RFU49" s="704"/>
      <c r="RFV49" s="704"/>
      <c r="RFW49" s="704"/>
      <c r="RFX49" s="704"/>
      <c r="RFY49" s="704"/>
      <c r="RFZ49" s="704"/>
      <c r="RGA49" s="704"/>
      <c r="RGB49" s="704"/>
      <c r="RGC49" s="704"/>
      <c r="RGD49" s="704"/>
      <c r="RGE49" s="704"/>
      <c r="RGF49" s="704"/>
      <c r="RGG49" s="704"/>
      <c r="RGH49" s="704"/>
      <c r="RGI49" s="704"/>
      <c r="RGJ49" s="704"/>
      <c r="RGK49" s="704"/>
      <c r="RGL49" s="704"/>
      <c r="RGM49" s="704"/>
      <c r="RGN49" s="704"/>
      <c r="RGO49" s="704"/>
      <c r="RGP49" s="704"/>
      <c r="RGQ49" s="704"/>
      <c r="RGR49" s="704"/>
      <c r="RGS49" s="704"/>
      <c r="RGT49" s="704"/>
      <c r="RGU49" s="704"/>
      <c r="RGV49" s="704"/>
      <c r="RGW49" s="704"/>
      <c r="RGX49" s="704"/>
      <c r="RGY49" s="704"/>
      <c r="RGZ49" s="704"/>
      <c r="RHA49" s="704"/>
      <c r="RHB49" s="704"/>
      <c r="RHC49" s="704"/>
      <c r="RHD49" s="704"/>
      <c r="RHE49" s="704"/>
      <c r="RHF49" s="704"/>
      <c r="RHG49" s="704"/>
      <c r="RHH49" s="704"/>
      <c r="RHI49" s="704"/>
      <c r="RHJ49" s="704"/>
      <c r="RHK49" s="704"/>
      <c r="RHL49" s="704"/>
      <c r="RHM49" s="704"/>
      <c r="RHN49" s="704"/>
      <c r="RHO49" s="704"/>
      <c r="RHP49" s="704"/>
      <c r="RHQ49" s="704"/>
      <c r="RHR49" s="704"/>
      <c r="RHS49" s="704"/>
      <c r="RHT49" s="704"/>
      <c r="RHU49" s="704"/>
      <c r="RHV49" s="704"/>
      <c r="RHW49" s="704"/>
      <c r="RHX49" s="704"/>
      <c r="RHY49" s="704"/>
      <c r="RHZ49" s="704"/>
      <c r="RIA49" s="704"/>
      <c r="RIB49" s="704"/>
      <c r="RIC49" s="704"/>
      <c r="RID49" s="704"/>
      <c r="RIE49" s="704"/>
      <c r="RIF49" s="704"/>
      <c r="RIG49" s="704"/>
      <c r="RIH49" s="704"/>
      <c r="RII49" s="704"/>
      <c r="RIJ49" s="704"/>
      <c r="RIK49" s="704"/>
      <c r="RIL49" s="704"/>
      <c r="RIM49" s="704"/>
      <c r="RIN49" s="704"/>
      <c r="RIO49" s="704"/>
      <c r="RIP49" s="704"/>
      <c r="RIQ49" s="704"/>
      <c r="RIR49" s="704"/>
      <c r="RIS49" s="704"/>
      <c r="RIT49" s="704"/>
      <c r="RIU49" s="704"/>
      <c r="RIV49" s="704"/>
      <c r="RIW49" s="704"/>
      <c r="RIX49" s="704"/>
      <c r="RIY49" s="704"/>
      <c r="RIZ49" s="704"/>
      <c r="RJA49" s="704"/>
      <c r="RJB49" s="704"/>
      <c r="RJC49" s="704"/>
      <c r="RJD49" s="704"/>
      <c r="RJE49" s="704"/>
      <c r="RJF49" s="704"/>
      <c r="RJG49" s="704"/>
      <c r="RJH49" s="704"/>
      <c r="RJI49" s="704"/>
      <c r="RJJ49" s="704"/>
      <c r="RJK49" s="704"/>
      <c r="RJL49" s="704"/>
      <c r="RJM49" s="704"/>
      <c r="RJN49" s="704"/>
      <c r="RJO49" s="704"/>
      <c r="RJP49" s="704"/>
      <c r="RJQ49" s="704"/>
      <c r="RJR49" s="704"/>
      <c r="RJS49" s="704"/>
      <c r="RJT49" s="704"/>
      <c r="RJU49" s="704"/>
      <c r="RJV49" s="704"/>
      <c r="RJW49" s="704"/>
      <c r="RJX49" s="704"/>
      <c r="RJY49" s="704"/>
      <c r="RJZ49" s="704"/>
      <c r="RKA49" s="704"/>
      <c r="RKB49" s="704"/>
      <c r="RKC49" s="704"/>
      <c r="RKD49" s="704"/>
      <c r="RKE49" s="704"/>
      <c r="RKF49" s="704"/>
      <c r="RKG49" s="704"/>
      <c r="RKH49" s="704"/>
      <c r="RKI49" s="704"/>
      <c r="RKJ49" s="704"/>
      <c r="RKK49" s="704"/>
      <c r="RKL49" s="704"/>
      <c r="RKM49" s="704"/>
      <c r="RKN49" s="704"/>
      <c r="RKO49" s="704"/>
      <c r="RKP49" s="704"/>
      <c r="RKQ49" s="704"/>
      <c r="RKR49" s="704"/>
      <c r="RKS49" s="704"/>
      <c r="RKT49" s="704"/>
      <c r="RKU49" s="704"/>
      <c r="RKV49" s="704"/>
      <c r="RKW49" s="704"/>
      <c r="RKX49" s="704"/>
      <c r="RKY49" s="704"/>
      <c r="RKZ49" s="704"/>
      <c r="RLA49" s="704"/>
      <c r="RLB49" s="704"/>
      <c r="RLC49" s="704"/>
      <c r="RLD49" s="704"/>
      <c r="RLE49" s="704"/>
      <c r="RLF49" s="704"/>
      <c r="RLG49" s="704"/>
      <c r="RLH49" s="704"/>
      <c r="RLI49" s="704"/>
      <c r="RLJ49" s="704"/>
      <c r="RLK49" s="704"/>
      <c r="RLL49" s="704"/>
      <c r="RLM49" s="704"/>
      <c r="RLN49" s="704"/>
      <c r="RLO49" s="704"/>
      <c r="RLP49" s="704"/>
      <c r="RLQ49" s="704"/>
      <c r="RLR49" s="704"/>
      <c r="RLS49" s="704"/>
      <c r="RLT49" s="704"/>
      <c r="RLU49" s="704"/>
      <c r="RLV49" s="704"/>
      <c r="RLW49" s="704"/>
      <c r="RLX49" s="704"/>
      <c r="RLY49" s="704"/>
      <c r="RLZ49" s="704"/>
      <c r="RMA49" s="704"/>
      <c r="RMB49" s="704"/>
      <c r="RMC49" s="704"/>
      <c r="RMD49" s="704"/>
      <c r="RME49" s="704"/>
      <c r="RMF49" s="704"/>
      <c r="RMG49" s="704"/>
      <c r="RMH49" s="704"/>
      <c r="RMI49" s="704"/>
      <c r="RMJ49" s="704"/>
      <c r="RMK49" s="704"/>
      <c r="RML49" s="704"/>
      <c r="RMM49" s="704"/>
      <c r="RMN49" s="704"/>
      <c r="RMO49" s="704"/>
      <c r="RMP49" s="704"/>
      <c r="RMQ49" s="704"/>
      <c r="RMR49" s="704"/>
      <c r="RMS49" s="704"/>
      <c r="RMT49" s="704"/>
      <c r="RMU49" s="704"/>
      <c r="RMV49" s="704"/>
      <c r="RMW49" s="704"/>
      <c r="RMX49" s="704"/>
      <c r="RMY49" s="704"/>
      <c r="RMZ49" s="704"/>
      <c r="RNA49" s="704"/>
      <c r="RNB49" s="704"/>
      <c r="RNC49" s="704"/>
      <c r="RND49" s="704"/>
      <c r="RNE49" s="704"/>
      <c r="RNF49" s="704"/>
      <c r="RNG49" s="704"/>
      <c r="RNH49" s="704"/>
      <c r="RNI49" s="704"/>
      <c r="RNJ49" s="704"/>
      <c r="RNK49" s="704"/>
      <c r="RNL49" s="704"/>
      <c r="RNM49" s="704"/>
      <c r="RNN49" s="704"/>
      <c r="RNO49" s="704"/>
      <c r="RNP49" s="704"/>
      <c r="RNQ49" s="704"/>
      <c r="RNR49" s="704"/>
      <c r="RNS49" s="704"/>
      <c r="RNT49" s="704"/>
      <c r="RNU49" s="704"/>
      <c r="RNV49" s="704"/>
      <c r="RNW49" s="704"/>
      <c r="RNX49" s="704"/>
      <c r="RNY49" s="704"/>
      <c r="RNZ49" s="704"/>
      <c r="ROA49" s="704"/>
      <c r="ROB49" s="704"/>
      <c r="ROC49" s="704"/>
      <c r="ROD49" s="704"/>
      <c r="ROE49" s="704"/>
      <c r="ROF49" s="704"/>
      <c r="ROG49" s="704"/>
      <c r="ROH49" s="704"/>
      <c r="ROI49" s="704"/>
      <c r="ROJ49" s="704"/>
      <c r="ROK49" s="704"/>
      <c r="ROL49" s="704"/>
      <c r="ROM49" s="704"/>
      <c r="RON49" s="704"/>
      <c r="ROO49" s="704"/>
      <c r="ROP49" s="704"/>
      <c r="ROQ49" s="704"/>
      <c r="ROR49" s="704"/>
      <c r="ROS49" s="704"/>
      <c r="ROT49" s="704"/>
      <c r="ROU49" s="704"/>
      <c r="ROV49" s="704"/>
      <c r="ROW49" s="704"/>
      <c r="ROX49" s="704"/>
      <c r="ROY49" s="704"/>
      <c r="ROZ49" s="704"/>
      <c r="RPA49" s="704"/>
      <c r="RPB49" s="704"/>
      <c r="RPC49" s="704"/>
      <c r="RPD49" s="704"/>
      <c r="RPE49" s="704"/>
      <c r="RPF49" s="704"/>
      <c r="RPG49" s="704"/>
      <c r="RPH49" s="704"/>
      <c r="RPI49" s="704"/>
      <c r="RPJ49" s="704"/>
      <c r="RPK49" s="704"/>
      <c r="RPL49" s="704"/>
      <c r="RPM49" s="704"/>
      <c r="RPN49" s="704"/>
      <c r="RPO49" s="704"/>
      <c r="RPP49" s="704"/>
      <c r="RPQ49" s="704"/>
      <c r="RPR49" s="704"/>
      <c r="RPS49" s="704"/>
      <c r="RPT49" s="704"/>
      <c r="RPU49" s="704"/>
      <c r="RPV49" s="704"/>
      <c r="RPW49" s="704"/>
      <c r="RPX49" s="704"/>
      <c r="RPY49" s="704"/>
      <c r="RPZ49" s="704"/>
      <c r="RQA49" s="704"/>
      <c r="RQB49" s="704"/>
      <c r="RQC49" s="704"/>
      <c r="RQD49" s="704"/>
      <c r="RQE49" s="704"/>
      <c r="RQF49" s="704"/>
      <c r="RQG49" s="704"/>
      <c r="RQH49" s="704"/>
      <c r="RQI49" s="704"/>
      <c r="RQJ49" s="704"/>
      <c r="RQK49" s="704"/>
      <c r="RQL49" s="704"/>
      <c r="RQM49" s="704"/>
      <c r="RQN49" s="704"/>
      <c r="RQO49" s="704"/>
      <c r="RQP49" s="704"/>
      <c r="RQQ49" s="704"/>
      <c r="RQR49" s="704"/>
      <c r="RQS49" s="704"/>
      <c r="RQT49" s="704"/>
      <c r="RQU49" s="704"/>
      <c r="RQV49" s="704"/>
      <c r="RQW49" s="704"/>
      <c r="RQX49" s="704"/>
      <c r="RQY49" s="704"/>
      <c r="RQZ49" s="704"/>
      <c r="RRA49" s="704"/>
      <c r="RRB49" s="704"/>
      <c r="RRC49" s="704"/>
      <c r="RRD49" s="704"/>
      <c r="RRE49" s="704"/>
      <c r="RRF49" s="704"/>
      <c r="RRG49" s="704"/>
      <c r="RRH49" s="704"/>
      <c r="RRI49" s="704"/>
      <c r="RRJ49" s="704"/>
      <c r="RRK49" s="704"/>
      <c r="RRL49" s="704"/>
      <c r="RRM49" s="704"/>
      <c r="RRN49" s="704"/>
      <c r="RRO49" s="704"/>
      <c r="RRP49" s="704"/>
      <c r="RRQ49" s="704"/>
      <c r="RRR49" s="704"/>
      <c r="RRS49" s="704"/>
      <c r="RRT49" s="704"/>
      <c r="RRU49" s="704"/>
      <c r="RRV49" s="704"/>
      <c r="RRW49" s="704"/>
      <c r="RRX49" s="704"/>
      <c r="RRY49" s="704"/>
      <c r="RRZ49" s="704"/>
      <c r="RSA49" s="704"/>
      <c r="RSB49" s="704"/>
      <c r="RSC49" s="704"/>
      <c r="RSD49" s="704"/>
      <c r="RSE49" s="704"/>
      <c r="RSF49" s="704"/>
      <c r="RSG49" s="704"/>
      <c r="RSH49" s="704"/>
      <c r="RSI49" s="704"/>
      <c r="RSJ49" s="704"/>
      <c r="RSK49" s="704"/>
      <c r="RSL49" s="704"/>
      <c r="RSM49" s="704"/>
      <c r="RSN49" s="704"/>
      <c r="RSO49" s="704"/>
      <c r="RSP49" s="704"/>
      <c r="RSQ49" s="704"/>
      <c r="RSR49" s="704"/>
      <c r="RSS49" s="704"/>
      <c r="RST49" s="704"/>
      <c r="RSU49" s="704"/>
      <c r="RSV49" s="704"/>
      <c r="RSW49" s="704"/>
      <c r="RSX49" s="704"/>
      <c r="RSY49" s="704"/>
      <c r="RSZ49" s="704"/>
      <c r="RTA49" s="704"/>
      <c r="RTB49" s="704"/>
      <c r="RTC49" s="704"/>
      <c r="RTD49" s="704"/>
      <c r="RTE49" s="704"/>
      <c r="RTF49" s="704"/>
      <c r="RTG49" s="704"/>
      <c r="RTH49" s="704"/>
      <c r="RTI49" s="704"/>
      <c r="RTJ49" s="704"/>
      <c r="RTK49" s="704"/>
      <c r="RTL49" s="704"/>
      <c r="RTM49" s="704"/>
      <c r="RTN49" s="704"/>
      <c r="RTO49" s="704"/>
      <c r="RTP49" s="704"/>
      <c r="RTQ49" s="704"/>
      <c r="RTR49" s="704"/>
      <c r="RTS49" s="704"/>
      <c r="RTT49" s="704"/>
      <c r="RTU49" s="704"/>
      <c r="RTV49" s="704"/>
      <c r="RTW49" s="704"/>
      <c r="RTX49" s="704"/>
      <c r="RTY49" s="704"/>
      <c r="RTZ49" s="704"/>
      <c r="RUA49" s="704"/>
      <c r="RUB49" s="704"/>
      <c r="RUC49" s="704"/>
      <c r="RUD49" s="704"/>
      <c r="RUE49" s="704"/>
      <c r="RUF49" s="704"/>
      <c r="RUG49" s="704"/>
      <c r="RUH49" s="704"/>
      <c r="RUI49" s="704"/>
      <c r="RUJ49" s="704"/>
      <c r="RUK49" s="704"/>
      <c r="RUL49" s="704"/>
      <c r="RUM49" s="704"/>
      <c r="RUN49" s="704"/>
      <c r="RUO49" s="704"/>
      <c r="RUP49" s="704"/>
      <c r="RUQ49" s="704"/>
      <c r="RUR49" s="704"/>
      <c r="RUS49" s="704"/>
      <c r="RUT49" s="704"/>
      <c r="RUU49" s="704"/>
      <c r="RUV49" s="704"/>
      <c r="RUW49" s="704"/>
      <c r="RUX49" s="704"/>
      <c r="RUY49" s="704"/>
      <c r="RUZ49" s="704"/>
      <c r="RVA49" s="704"/>
      <c r="RVB49" s="704"/>
      <c r="RVC49" s="704"/>
      <c r="RVD49" s="704"/>
      <c r="RVE49" s="704"/>
      <c r="RVF49" s="704"/>
      <c r="RVG49" s="704"/>
      <c r="RVH49" s="704"/>
      <c r="RVI49" s="704"/>
      <c r="RVJ49" s="704"/>
      <c r="RVK49" s="704"/>
      <c r="RVL49" s="704"/>
      <c r="RVM49" s="704"/>
      <c r="RVN49" s="704"/>
      <c r="RVO49" s="704"/>
      <c r="RVP49" s="704"/>
      <c r="RVQ49" s="704"/>
      <c r="RVR49" s="704"/>
      <c r="RVS49" s="704"/>
      <c r="RVT49" s="704"/>
      <c r="RVU49" s="704"/>
      <c r="RVV49" s="704"/>
      <c r="RVW49" s="704"/>
      <c r="RVX49" s="704"/>
      <c r="RVY49" s="704"/>
      <c r="RVZ49" s="704"/>
      <c r="RWA49" s="704"/>
      <c r="RWB49" s="704"/>
      <c r="RWC49" s="704"/>
      <c r="RWD49" s="704"/>
      <c r="RWE49" s="704"/>
      <c r="RWF49" s="704"/>
      <c r="RWG49" s="704"/>
      <c r="RWH49" s="704"/>
      <c r="RWI49" s="704"/>
      <c r="RWJ49" s="704"/>
      <c r="RWK49" s="704"/>
      <c r="RWL49" s="704"/>
      <c r="RWM49" s="704"/>
      <c r="RWN49" s="704"/>
      <c r="RWO49" s="704"/>
      <c r="RWP49" s="704"/>
      <c r="RWQ49" s="704"/>
      <c r="RWR49" s="704"/>
      <c r="RWS49" s="704"/>
      <c r="RWT49" s="704"/>
      <c r="RWU49" s="704"/>
      <c r="RWV49" s="704"/>
      <c r="RWW49" s="704"/>
      <c r="RWX49" s="704"/>
      <c r="RWY49" s="704"/>
      <c r="RWZ49" s="704"/>
      <c r="RXA49" s="704"/>
      <c r="RXB49" s="704"/>
      <c r="RXC49" s="704"/>
      <c r="RXD49" s="704"/>
      <c r="RXE49" s="704"/>
      <c r="RXF49" s="704"/>
      <c r="RXG49" s="704"/>
      <c r="RXH49" s="704"/>
      <c r="RXI49" s="704"/>
      <c r="RXJ49" s="704"/>
      <c r="RXK49" s="704"/>
      <c r="RXL49" s="704"/>
      <c r="RXM49" s="704"/>
      <c r="RXN49" s="704"/>
      <c r="RXO49" s="704"/>
      <c r="RXP49" s="704"/>
      <c r="RXQ49" s="704"/>
      <c r="RXR49" s="704"/>
      <c r="RXS49" s="704"/>
      <c r="RXT49" s="704"/>
      <c r="RXU49" s="704"/>
      <c r="RXV49" s="704"/>
      <c r="RXW49" s="704"/>
      <c r="RXX49" s="704"/>
      <c r="RXY49" s="704"/>
      <c r="RXZ49" s="704"/>
      <c r="RYA49" s="704"/>
      <c r="RYB49" s="704"/>
      <c r="RYC49" s="704"/>
      <c r="RYD49" s="704"/>
      <c r="RYE49" s="704"/>
      <c r="RYF49" s="704"/>
      <c r="RYG49" s="704"/>
      <c r="RYH49" s="704"/>
      <c r="RYI49" s="704"/>
      <c r="RYJ49" s="704"/>
      <c r="RYK49" s="704"/>
      <c r="RYL49" s="704"/>
      <c r="RYM49" s="704"/>
      <c r="RYN49" s="704"/>
      <c r="RYO49" s="704"/>
      <c r="RYP49" s="704"/>
      <c r="RYQ49" s="704"/>
      <c r="RYR49" s="704"/>
      <c r="RYS49" s="704"/>
      <c r="RYT49" s="704"/>
      <c r="RYU49" s="704"/>
      <c r="RYV49" s="704"/>
      <c r="RYW49" s="704"/>
      <c r="RYX49" s="704"/>
      <c r="RYY49" s="704"/>
      <c r="RYZ49" s="704"/>
      <c r="RZA49" s="704"/>
      <c r="RZB49" s="704"/>
      <c r="RZC49" s="704"/>
      <c r="RZD49" s="704"/>
      <c r="RZE49" s="704"/>
      <c r="RZF49" s="704"/>
      <c r="RZG49" s="704"/>
      <c r="RZH49" s="704"/>
      <c r="RZI49" s="704"/>
      <c r="RZJ49" s="704"/>
      <c r="RZK49" s="704"/>
      <c r="RZL49" s="704"/>
      <c r="RZM49" s="704"/>
      <c r="RZN49" s="704"/>
      <c r="RZO49" s="704"/>
      <c r="RZP49" s="704"/>
      <c r="RZQ49" s="704"/>
      <c r="RZR49" s="704"/>
      <c r="RZS49" s="704"/>
      <c r="RZT49" s="704"/>
      <c r="RZU49" s="704"/>
      <c r="RZV49" s="704"/>
      <c r="RZW49" s="704"/>
      <c r="RZX49" s="704"/>
      <c r="RZY49" s="704"/>
      <c r="RZZ49" s="704"/>
      <c r="SAA49" s="704"/>
      <c r="SAB49" s="704"/>
      <c r="SAC49" s="704"/>
      <c r="SAD49" s="704"/>
      <c r="SAE49" s="704"/>
      <c r="SAF49" s="704"/>
      <c r="SAG49" s="704"/>
      <c r="SAH49" s="704"/>
      <c r="SAI49" s="704"/>
      <c r="SAJ49" s="704"/>
      <c r="SAK49" s="704"/>
      <c r="SAL49" s="704"/>
      <c r="SAM49" s="704"/>
      <c r="SAN49" s="704"/>
      <c r="SAO49" s="704"/>
      <c r="SAP49" s="704"/>
      <c r="SAQ49" s="704"/>
      <c r="SAR49" s="704"/>
      <c r="SAS49" s="704"/>
      <c r="SAT49" s="704"/>
      <c r="SAU49" s="704"/>
      <c r="SAV49" s="704"/>
      <c r="SAW49" s="704"/>
      <c r="SAX49" s="704"/>
      <c r="SAY49" s="704"/>
      <c r="SAZ49" s="704"/>
      <c r="SBA49" s="704"/>
      <c r="SBB49" s="704"/>
      <c r="SBC49" s="704"/>
      <c r="SBD49" s="704"/>
      <c r="SBE49" s="704"/>
      <c r="SBF49" s="704"/>
      <c r="SBG49" s="704"/>
      <c r="SBH49" s="704"/>
      <c r="SBI49" s="704"/>
      <c r="SBJ49" s="704"/>
      <c r="SBK49" s="704"/>
      <c r="SBL49" s="704"/>
      <c r="SBM49" s="704"/>
      <c r="SBN49" s="704"/>
      <c r="SBO49" s="704"/>
      <c r="SBP49" s="704"/>
      <c r="SBQ49" s="704"/>
      <c r="SBR49" s="704"/>
      <c r="SBS49" s="704"/>
      <c r="SBT49" s="704"/>
      <c r="SBU49" s="704"/>
      <c r="SBV49" s="704"/>
      <c r="SBW49" s="704"/>
      <c r="SBX49" s="704"/>
      <c r="SBY49" s="704"/>
      <c r="SBZ49" s="704"/>
      <c r="SCA49" s="704"/>
      <c r="SCB49" s="704"/>
      <c r="SCC49" s="704"/>
      <c r="SCD49" s="704"/>
      <c r="SCE49" s="704"/>
      <c r="SCF49" s="704"/>
      <c r="SCG49" s="704"/>
      <c r="SCH49" s="704"/>
      <c r="SCI49" s="704"/>
      <c r="SCJ49" s="704"/>
      <c r="SCK49" s="704"/>
      <c r="SCL49" s="704"/>
      <c r="SCM49" s="704"/>
      <c r="SCN49" s="704"/>
      <c r="SCO49" s="704"/>
      <c r="SCP49" s="704"/>
      <c r="SCQ49" s="704"/>
      <c r="SCR49" s="704"/>
      <c r="SCS49" s="704"/>
      <c r="SCT49" s="704"/>
      <c r="SCU49" s="704"/>
      <c r="SCV49" s="704"/>
      <c r="SCW49" s="704"/>
      <c r="SCX49" s="704"/>
      <c r="SCY49" s="704"/>
      <c r="SCZ49" s="704"/>
      <c r="SDA49" s="704"/>
      <c r="SDB49" s="704"/>
      <c r="SDC49" s="704"/>
      <c r="SDD49" s="704"/>
      <c r="SDE49" s="704"/>
      <c r="SDF49" s="704"/>
      <c r="SDG49" s="704"/>
      <c r="SDH49" s="704"/>
      <c r="SDI49" s="704"/>
      <c r="SDJ49" s="704"/>
      <c r="SDK49" s="704"/>
      <c r="SDL49" s="704"/>
      <c r="SDM49" s="704"/>
      <c r="SDN49" s="704"/>
      <c r="SDO49" s="704"/>
      <c r="SDP49" s="704"/>
      <c r="SDQ49" s="704"/>
      <c r="SDR49" s="704"/>
      <c r="SDS49" s="704"/>
      <c r="SDT49" s="704"/>
      <c r="SDU49" s="704"/>
      <c r="SDV49" s="704"/>
      <c r="SDW49" s="704"/>
      <c r="SDX49" s="704"/>
      <c r="SDY49" s="704"/>
      <c r="SDZ49" s="704"/>
      <c r="SEA49" s="704"/>
      <c r="SEB49" s="704"/>
      <c r="SEC49" s="704"/>
      <c r="SED49" s="704"/>
      <c r="SEE49" s="704"/>
      <c r="SEF49" s="704"/>
      <c r="SEG49" s="704"/>
      <c r="SEH49" s="704"/>
      <c r="SEI49" s="704"/>
      <c r="SEJ49" s="704"/>
      <c r="SEK49" s="704"/>
      <c r="SEL49" s="704"/>
      <c r="SEM49" s="704"/>
      <c r="SEN49" s="704"/>
      <c r="SEO49" s="704"/>
      <c r="SEP49" s="704"/>
      <c r="SEQ49" s="704"/>
      <c r="SER49" s="704"/>
      <c r="SES49" s="704"/>
      <c r="SET49" s="704"/>
      <c r="SEU49" s="704"/>
      <c r="SEV49" s="704"/>
      <c r="SEW49" s="704"/>
      <c r="SEX49" s="704"/>
      <c r="SEY49" s="704"/>
      <c r="SEZ49" s="704"/>
      <c r="SFA49" s="704"/>
      <c r="SFB49" s="704"/>
      <c r="SFC49" s="704"/>
      <c r="SFD49" s="704"/>
      <c r="SFE49" s="704"/>
      <c r="SFF49" s="704"/>
      <c r="SFG49" s="704"/>
      <c r="SFH49" s="704"/>
      <c r="SFI49" s="704"/>
      <c r="SFJ49" s="704"/>
      <c r="SFK49" s="704"/>
      <c r="SFL49" s="704"/>
      <c r="SFM49" s="704"/>
      <c r="SFN49" s="704"/>
      <c r="SFO49" s="704"/>
      <c r="SFP49" s="704"/>
      <c r="SFQ49" s="704"/>
      <c r="SFR49" s="704"/>
      <c r="SFS49" s="704"/>
      <c r="SFT49" s="704"/>
      <c r="SFU49" s="704"/>
      <c r="SFV49" s="704"/>
      <c r="SFW49" s="704"/>
      <c r="SFX49" s="704"/>
      <c r="SFY49" s="704"/>
      <c r="SFZ49" s="704"/>
      <c r="SGA49" s="704"/>
      <c r="SGB49" s="704"/>
      <c r="SGC49" s="704"/>
      <c r="SGD49" s="704"/>
      <c r="SGE49" s="704"/>
      <c r="SGF49" s="704"/>
      <c r="SGG49" s="704"/>
      <c r="SGH49" s="704"/>
      <c r="SGI49" s="704"/>
      <c r="SGJ49" s="704"/>
      <c r="SGK49" s="704"/>
      <c r="SGL49" s="704"/>
      <c r="SGM49" s="704"/>
      <c r="SGN49" s="704"/>
      <c r="SGO49" s="704"/>
      <c r="SGP49" s="704"/>
      <c r="SGQ49" s="704"/>
      <c r="SGR49" s="704"/>
      <c r="SGS49" s="704"/>
      <c r="SGT49" s="704"/>
      <c r="SGU49" s="704"/>
      <c r="SGV49" s="704"/>
      <c r="SGW49" s="704"/>
      <c r="SGX49" s="704"/>
      <c r="SGY49" s="704"/>
      <c r="SGZ49" s="704"/>
      <c r="SHA49" s="704"/>
      <c r="SHB49" s="704"/>
      <c r="SHC49" s="704"/>
      <c r="SHD49" s="704"/>
      <c r="SHE49" s="704"/>
      <c r="SHF49" s="704"/>
      <c r="SHG49" s="704"/>
      <c r="SHH49" s="704"/>
      <c r="SHI49" s="704"/>
      <c r="SHJ49" s="704"/>
      <c r="SHK49" s="704"/>
      <c r="SHL49" s="704"/>
      <c r="SHM49" s="704"/>
      <c r="SHN49" s="704"/>
      <c r="SHO49" s="704"/>
      <c r="SHP49" s="704"/>
      <c r="SHQ49" s="704"/>
      <c r="SHR49" s="704"/>
      <c r="SHS49" s="704"/>
      <c r="SHT49" s="704"/>
      <c r="SHU49" s="704"/>
      <c r="SHV49" s="704"/>
      <c r="SHW49" s="704"/>
      <c r="SHX49" s="704"/>
      <c r="SHY49" s="704"/>
      <c r="SHZ49" s="704"/>
      <c r="SIA49" s="704"/>
      <c r="SIB49" s="704"/>
      <c r="SIC49" s="704"/>
      <c r="SID49" s="704"/>
      <c r="SIE49" s="704"/>
      <c r="SIF49" s="704"/>
      <c r="SIG49" s="704"/>
      <c r="SIH49" s="704"/>
      <c r="SII49" s="704"/>
      <c r="SIJ49" s="704"/>
      <c r="SIK49" s="704"/>
      <c r="SIL49" s="704"/>
      <c r="SIM49" s="704"/>
      <c r="SIN49" s="704"/>
      <c r="SIO49" s="704"/>
      <c r="SIP49" s="704"/>
      <c r="SIQ49" s="704"/>
      <c r="SIR49" s="704"/>
      <c r="SIS49" s="704"/>
      <c r="SIT49" s="704"/>
      <c r="SIU49" s="704"/>
      <c r="SIV49" s="704"/>
      <c r="SIW49" s="704"/>
      <c r="SIX49" s="704"/>
      <c r="SIY49" s="704"/>
      <c r="SIZ49" s="704"/>
      <c r="SJA49" s="704"/>
      <c r="SJB49" s="704"/>
      <c r="SJC49" s="704"/>
      <c r="SJD49" s="704"/>
      <c r="SJE49" s="704"/>
      <c r="SJF49" s="704"/>
      <c r="SJG49" s="704"/>
      <c r="SJH49" s="704"/>
      <c r="SJI49" s="704"/>
      <c r="SJJ49" s="704"/>
      <c r="SJK49" s="704"/>
      <c r="SJL49" s="704"/>
      <c r="SJM49" s="704"/>
      <c r="SJN49" s="704"/>
      <c r="SJO49" s="704"/>
      <c r="SJP49" s="704"/>
      <c r="SJQ49" s="704"/>
      <c r="SJR49" s="704"/>
      <c r="SJS49" s="704"/>
      <c r="SJT49" s="704"/>
      <c r="SJU49" s="704"/>
      <c r="SJV49" s="704"/>
      <c r="SJW49" s="704"/>
      <c r="SJX49" s="704"/>
      <c r="SJY49" s="704"/>
      <c r="SJZ49" s="704"/>
      <c r="SKA49" s="704"/>
      <c r="SKB49" s="704"/>
      <c r="SKC49" s="704"/>
      <c r="SKD49" s="704"/>
      <c r="SKE49" s="704"/>
      <c r="SKF49" s="704"/>
      <c r="SKG49" s="704"/>
      <c r="SKH49" s="704"/>
      <c r="SKI49" s="704"/>
      <c r="SKJ49" s="704"/>
      <c r="SKK49" s="704"/>
      <c r="SKL49" s="704"/>
      <c r="SKM49" s="704"/>
      <c r="SKN49" s="704"/>
      <c r="SKO49" s="704"/>
      <c r="SKP49" s="704"/>
      <c r="SKQ49" s="704"/>
      <c r="SKR49" s="704"/>
      <c r="SKS49" s="704"/>
      <c r="SKT49" s="704"/>
      <c r="SKU49" s="704"/>
      <c r="SKV49" s="704"/>
      <c r="SKW49" s="704"/>
      <c r="SKX49" s="704"/>
      <c r="SKY49" s="704"/>
      <c r="SKZ49" s="704"/>
      <c r="SLA49" s="704"/>
      <c r="SLB49" s="704"/>
      <c r="SLC49" s="704"/>
      <c r="SLD49" s="704"/>
      <c r="SLE49" s="704"/>
      <c r="SLF49" s="704"/>
      <c r="SLG49" s="704"/>
      <c r="SLH49" s="704"/>
      <c r="SLI49" s="704"/>
      <c r="SLJ49" s="704"/>
      <c r="SLK49" s="704"/>
      <c r="SLL49" s="704"/>
      <c r="SLM49" s="704"/>
      <c r="SLN49" s="704"/>
      <c r="SLO49" s="704"/>
      <c r="SLP49" s="704"/>
      <c r="SLQ49" s="704"/>
      <c r="SLR49" s="704"/>
      <c r="SLS49" s="704"/>
      <c r="SLT49" s="704"/>
      <c r="SLU49" s="704"/>
      <c r="SLV49" s="704"/>
      <c r="SLW49" s="704"/>
      <c r="SLX49" s="704"/>
      <c r="SLY49" s="704"/>
      <c r="SLZ49" s="704"/>
      <c r="SMA49" s="704"/>
      <c r="SMB49" s="704"/>
      <c r="SMC49" s="704"/>
      <c r="SMD49" s="704"/>
      <c r="SME49" s="704"/>
      <c r="SMF49" s="704"/>
      <c r="SMG49" s="704"/>
      <c r="SMH49" s="704"/>
      <c r="SMI49" s="704"/>
      <c r="SMJ49" s="704"/>
      <c r="SMK49" s="704"/>
      <c r="SML49" s="704"/>
      <c r="SMM49" s="704"/>
      <c r="SMN49" s="704"/>
      <c r="SMO49" s="704"/>
      <c r="SMP49" s="704"/>
      <c r="SMQ49" s="704"/>
      <c r="SMR49" s="704"/>
      <c r="SMS49" s="704"/>
      <c r="SMT49" s="704"/>
      <c r="SMU49" s="704"/>
      <c r="SMV49" s="704"/>
      <c r="SMW49" s="704"/>
      <c r="SMX49" s="704"/>
      <c r="SMY49" s="704"/>
      <c r="SMZ49" s="704"/>
      <c r="SNA49" s="704"/>
      <c r="SNB49" s="704"/>
      <c r="SNC49" s="704"/>
      <c r="SND49" s="704"/>
      <c r="SNE49" s="704"/>
      <c r="SNF49" s="704"/>
      <c r="SNG49" s="704"/>
      <c r="SNH49" s="704"/>
      <c r="SNI49" s="704"/>
      <c r="SNJ49" s="704"/>
      <c r="SNK49" s="704"/>
      <c r="SNL49" s="704"/>
      <c r="SNM49" s="704"/>
      <c r="SNN49" s="704"/>
      <c r="SNO49" s="704"/>
      <c r="SNP49" s="704"/>
      <c r="SNQ49" s="704"/>
      <c r="SNR49" s="704"/>
      <c r="SNS49" s="704"/>
      <c r="SNT49" s="704"/>
      <c r="SNU49" s="704"/>
      <c r="SNV49" s="704"/>
      <c r="SNW49" s="704"/>
      <c r="SNX49" s="704"/>
      <c r="SNY49" s="704"/>
      <c r="SNZ49" s="704"/>
      <c r="SOA49" s="704"/>
      <c r="SOB49" s="704"/>
      <c r="SOC49" s="704"/>
      <c r="SOD49" s="704"/>
      <c r="SOE49" s="704"/>
      <c r="SOF49" s="704"/>
      <c r="SOG49" s="704"/>
      <c r="SOH49" s="704"/>
      <c r="SOI49" s="704"/>
      <c r="SOJ49" s="704"/>
      <c r="SOK49" s="704"/>
      <c r="SOL49" s="704"/>
      <c r="SOM49" s="704"/>
      <c r="SON49" s="704"/>
      <c r="SOO49" s="704"/>
      <c r="SOP49" s="704"/>
      <c r="SOQ49" s="704"/>
      <c r="SOR49" s="704"/>
      <c r="SOS49" s="704"/>
      <c r="SOT49" s="704"/>
      <c r="SOU49" s="704"/>
      <c r="SOV49" s="704"/>
      <c r="SOW49" s="704"/>
      <c r="SOX49" s="704"/>
      <c r="SOY49" s="704"/>
      <c r="SOZ49" s="704"/>
      <c r="SPA49" s="704"/>
      <c r="SPB49" s="704"/>
      <c r="SPC49" s="704"/>
      <c r="SPD49" s="704"/>
      <c r="SPE49" s="704"/>
      <c r="SPF49" s="704"/>
      <c r="SPG49" s="704"/>
      <c r="SPH49" s="704"/>
      <c r="SPI49" s="704"/>
      <c r="SPJ49" s="704"/>
      <c r="SPK49" s="704"/>
      <c r="SPL49" s="704"/>
      <c r="SPM49" s="704"/>
      <c r="SPN49" s="704"/>
      <c r="SPO49" s="704"/>
      <c r="SPP49" s="704"/>
      <c r="SPQ49" s="704"/>
      <c r="SPR49" s="704"/>
      <c r="SPS49" s="704"/>
      <c r="SPT49" s="704"/>
      <c r="SPU49" s="704"/>
      <c r="SPV49" s="704"/>
      <c r="SPW49" s="704"/>
      <c r="SPX49" s="704"/>
      <c r="SPY49" s="704"/>
      <c r="SPZ49" s="704"/>
      <c r="SQA49" s="704"/>
      <c r="SQB49" s="704"/>
      <c r="SQC49" s="704"/>
      <c r="SQD49" s="704"/>
      <c r="SQE49" s="704"/>
      <c r="SQF49" s="704"/>
      <c r="SQG49" s="704"/>
      <c r="SQH49" s="704"/>
      <c r="SQI49" s="704"/>
      <c r="SQJ49" s="704"/>
      <c r="SQK49" s="704"/>
      <c r="SQL49" s="704"/>
      <c r="SQM49" s="704"/>
      <c r="SQN49" s="704"/>
      <c r="SQO49" s="704"/>
      <c r="SQP49" s="704"/>
      <c r="SQQ49" s="704"/>
      <c r="SQR49" s="704"/>
      <c r="SQS49" s="704"/>
      <c r="SQT49" s="704"/>
      <c r="SQU49" s="704"/>
      <c r="SQV49" s="704"/>
      <c r="SQW49" s="704"/>
      <c r="SQX49" s="704"/>
      <c r="SQY49" s="704"/>
      <c r="SQZ49" s="704"/>
      <c r="SRA49" s="704"/>
      <c r="SRB49" s="704"/>
      <c r="SRC49" s="704"/>
      <c r="SRD49" s="704"/>
      <c r="SRE49" s="704"/>
      <c r="SRF49" s="704"/>
      <c r="SRG49" s="704"/>
      <c r="SRH49" s="704"/>
      <c r="SRI49" s="704"/>
      <c r="SRJ49" s="704"/>
      <c r="SRK49" s="704"/>
      <c r="SRL49" s="704"/>
      <c r="SRM49" s="704"/>
      <c r="SRN49" s="704"/>
      <c r="SRO49" s="704"/>
      <c r="SRP49" s="704"/>
      <c r="SRQ49" s="704"/>
      <c r="SRR49" s="704"/>
      <c r="SRS49" s="704"/>
      <c r="SRT49" s="704"/>
      <c r="SRU49" s="704"/>
      <c r="SRV49" s="704"/>
      <c r="SRW49" s="704"/>
      <c r="SRX49" s="704"/>
      <c r="SRY49" s="704"/>
      <c r="SRZ49" s="704"/>
      <c r="SSA49" s="704"/>
      <c r="SSB49" s="704"/>
      <c r="SSC49" s="704"/>
      <c r="SSD49" s="704"/>
      <c r="SSE49" s="704"/>
      <c r="SSF49" s="704"/>
      <c r="SSG49" s="704"/>
      <c r="SSH49" s="704"/>
      <c r="SSI49" s="704"/>
      <c r="SSJ49" s="704"/>
      <c r="SSK49" s="704"/>
      <c r="SSL49" s="704"/>
      <c r="SSM49" s="704"/>
      <c r="SSN49" s="704"/>
      <c r="SSO49" s="704"/>
      <c r="SSP49" s="704"/>
      <c r="SSQ49" s="704"/>
      <c r="SSR49" s="704"/>
      <c r="SSS49" s="704"/>
      <c r="SST49" s="704"/>
      <c r="SSU49" s="704"/>
      <c r="SSV49" s="704"/>
      <c r="SSW49" s="704"/>
      <c r="SSX49" s="704"/>
      <c r="SSY49" s="704"/>
      <c r="SSZ49" s="704"/>
      <c r="STA49" s="704"/>
      <c r="STB49" s="704"/>
      <c r="STC49" s="704"/>
      <c r="STD49" s="704"/>
      <c r="STE49" s="704"/>
      <c r="STF49" s="704"/>
      <c r="STG49" s="704"/>
      <c r="STH49" s="704"/>
      <c r="STI49" s="704"/>
      <c r="STJ49" s="704"/>
      <c r="STK49" s="704"/>
      <c r="STL49" s="704"/>
      <c r="STM49" s="704"/>
      <c r="STN49" s="704"/>
      <c r="STO49" s="704"/>
      <c r="STP49" s="704"/>
      <c r="STQ49" s="704"/>
      <c r="STR49" s="704"/>
      <c r="STS49" s="704"/>
      <c r="STT49" s="704"/>
      <c r="STU49" s="704"/>
      <c r="STV49" s="704"/>
      <c r="STW49" s="704"/>
      <c r="STX49" s="704"/>
      <c r="STY49" s="704"/>
      <c r="STZ49" s="704"/>
      <c r="SUA49" s="704"/>
      <c r="SUB49" s="704"/>
      <c r="SUC49" s="704"/>
      <c r="SUD49" s="704"/>
      <c r="SUE49" s="704"/>
      <c r="SUF49" s="704"/>
      <c r="SUG49" s="704"/>
      <c r="SUH49" s="704"/>
      <c r="SUI49" s="704"/>
      <c r="SUJ49" s="704"/>
      <c r="SUK49" s="704"/>
      <c r="SUL49" s="704"/>
      <c r="SUM49" s="704"/>
      <c r="SUN49" s="704"/>
      <c r="SUO49" s="704"/>
      <c r="SUP49" s="704"/>
      <c r="SUQ49" s="704"/>
      <c r="SUR49" s="704"/>
      <c r="SUS49" s="704"/>
      <c r="SUT49" s="704"/>
      <c r="SUU49" s="704"/>
      <c r="SUV49" s="704"/>
      <c r="SUW49" s="704"/>
      <c r="SUX49" s="704"/>
      <c r="SUY49" s="704"/>
      <c r="SUZ49" s="704"/>
      <c r="SVA49" s="704"/>
      <c r="SVB49" s="704"/>
      <c r="SVC49" s="704"/>
      <c r="SVD49" s="704"/>
      <c r="SVE49" s="704"/>
      <c r="SVF49" s="704"/>
      <c r="SVG49" s="704"/>
      <c r="SVH49" s="704"/>
      <c r="SVI49" s="704"/>
      <c r="SVJ49" s="704"/>
      <c r="SVK49" s="704"/>
      <c r="SVL49" s="704"/>
      <c r="SVM49" s="704"/>
      <c r="SVN49" s="704"/>
      <c r="SVO49" s="704"/>
      <c r="SVP49" s="704"/>
      <c r="SVQ49" s="704"/>
      <c r="SVR49" s="704"/>
      <c r="SVS49" s="704"/>
      <c r="SVT49" s="704"/>
      <c r="SVU49" s="704"/>
      <c r="SVV49" s="704"/>
      <c r="SVW49" s="704"/>
      <c r="SVX49" s="704"/>
      <c r="SVY49" s="704"/>
      <c r="SVZ49" s="704"/>
      <c r="SWA49" s="704"/>
      <c r="SWB49" s="704"/>
      <c r="SWC49" s="704"/>
      <c r="SWD49" s="704"/>
      <c r="SWE49" s="704"/>
      <c r="SWF49" s="704"/>
      <c r="SWG49" s="704"/>
      <c r="SWH49" s="704"/>
      <c r="SWI49" s="704"/>
      <c r="SWJ49" s="704"/>
      <c r="SWK49" s="704"/>
      <c r="SWL49" s="704"/>
      <c r="SWM49" s="704"/>
      <c r="SWN49" s="704"/>
      <c r="SWO49" s="704"/>
      <c r="SWP49" s="704"/>
      <c r="SWQ49" s="704"/>
      <c r="SWR49" s="704"/>
      <c r="SWS49" s="704"/>
      <c r="SWT49" s="704"/>
      <c r="SWU49" s="704"/>
      <c r="SWV49" s="704"/>
      <c r="SWW49" s="704"/>
      <c r="SWX49" s="704"/>
      <c r="SWY49" s="704"/>
      <c r="SWZ49" s="704"/>
      <c r="SXA49" s="704"/>
      <c r="SXB49" s="704"/>
      <c r="SXC49" s="704"/>
      <c r="SXD49" s="704"/>
      <c r="SXE49" s="704"/>
      <c r="SXF49" s="704"/>
      <c r="SXG49" s="704"/>
      <c r="SXH49" s="704"/>
      <c r="SXI49" s="704"/>
      <c r="SXJ49" s="704"/>
      <c r="SXK49" s="704"/>
      <c r="SXL49" s="704"/>
      <c r="SXM49" s="704"/>
      <c r="SXN49" s="704"/>
      <c r="SXO49" s="704"/>
      <c r="SXP49" s="704"/>
      <c r="SXQ49" s="704"/>
      <c r="SXR49" s="704"/>
      <c r="SXS49" s="704"/>
      <c r="SXT49" s="704"/>
      <c r="SXU49" s="704"/>
      <c r="SXV49" s="704"/>
      <c r="SXW49" s="704"/>
      <c r="SXX49" s="704"/>
      <c r="SXY49" s="704"/>
      <c r="SXZ49" s="704"/>
      <c r="SYA49" s="704"/>
      <c r="SYB49" s="704"/>
      <c r="SYC49" s="704"/>
      <c r="SYD49" s="704"/>
      <c r="SYE49" s="704"/>
      <c r="SYF49" s="704"/>
      <c r="SYG49" s="704"/>
      <c r="SYH49" s="704"/>
      <c r="SYI49" s="704"/>
      <c r="SYJ49" s="704"/>
      <c r="SYK49" s="704"/>
      <c r="SYL49" s="704"/>
      <c r="SYM49" s="704"/>
      <c r="SYN49" s="704"/>
      <c r="SYO49" s="704"/>
      <c r="SYP49" s="704"/>
      <c r="SYQ49" s="704"/>
      <c r="SYR49" s="704"/>
      <c r="SYS49" s="704"/>
      <c r="SYT49" s="704"/>
      <c r="SYU49" s="704"/>
      <c r="SYV49" s="704"/>
      <c r="SYW49" s="704"/>
      <c r="SYX49" s="704"/>
      <c r="SYY49" s="704"/>
      <c r="SYZ49" s="704"/>
      <c r="SZA49" s="704"/>
      <c r="SZB49" s="704"/>
      <c r="SZC49" s="704"/>
      <c r="SZD49" s="704"/>
      <c r="SZE49" s="704"/>
      <c r="SZF49" s="704"/>
      <c r="SZG49" s="704"/>
      <c r="SZH49" s="704"/>
      <c r="SZI49" s="704"/>
      <c r="SZJ49" s="704"/>
      <c r="SZK49" s="704"/>
      <c r="SZL49" s="704"/>
      <c r="SZM49" s="704"/>
      <c r="SZN49" s="704"/>
      <c r="SZO49" s="704"/>
      <c r="SZP49" s="704"/>
      <c r="SZQ49" s="704"/>
      <c r="SZR49" s="704"/>
      <c r="SZS49" s="704"/>
      <c r="SZT49" s="704"/>
      <c r="SZU49" s="704"/>
      <c r="SZV49" s="704"/>
      <c r="SZW49" s="704"/>
      <c r="SZX49" s="704"/>
      <c r="SZY49" s="704"/>
      <c r="SZZ49" s="704"/>
      <c r="TAA49" s="704"/>
      <c r="TAB49" s="704"/>
      <c r="TAC49" s="704"/>
      <c r="TAD49" s="704"/>
      <c r="TAE49" s="704"/>
      <c r="TAF49" s="704"/>
      <c r="TAG49" s="704"/>
      <c r="TAH49" s="704"/>
      <c r="TAI49" s="704"/>
      <c r="TAJ49" s="704"/>
      <c r="TAK49" s="704"/>
      <c r="TAL49" s="704"/>
      <c r="TAM49" s="704"/>
      <c r="TAN49" s="704"/>
      <c r="TAO49" s="704"/>
      <c r="TAP49" s="704"/>
      <c r="TAQ49" s="704"/>
      <c r="TAR49" s="704"/>
      <c r="TAS49" s="704"/>
      <c r="TAT49" s="704"/>
      <c r="TAU49" s="704"/>
      <c r="TAV49" s="704"/>
      <c r="TAW49" s="704"/>
      <c r="TAX49" s="704"/>
      <c r="TAY49" s="704"/>
      <c r="TAZ49" s="704"/>
      <c r="TBA49" s="704"/>
      <c r="TBB49" s="704"/>
      <c r="TBC49" s="704"/>
      <c r="TBD49" s="704"/>
      <c r="TBE49" s="704"/>
      <c r="TBF49" s="704"/>
      <c r="TBG49" s="704"/>
      <c r="TBH49" s="704"/>
      <c r="TBI49" s="704"/>
      <c r="TBJ49" s="704"/>
      <c r="TBK49" s="704"/>
      <c r="TBL49" s="704"/>
      <c r="TBM49" s="704"/>
      <c r="TBN49" s="704"/>
      <c r="TBO49" s="704"/>
      <c r="TBP49" s="704"/>
      <c r="TBQ49" s="704"/>
      <c r="TBR49" s="704"/>
      <c r="TBS49" s="704"/>
      <c r="TBT49" s="704"/>
      <c r="TBU49" s="704"/>
      <c r="TBV49" s="704"/>
      <c r="TBW49" s="704"/>
      <c r="TBX49" s="704"/>
      <c r="TBY49" s="704"/>
      <c r="TBZ49" s="704"/>
      <c r="TCA49" s="704"/>
      <c r="TCB49" s="704"/>
      <c r="TCC49" s="704"/>
      <c r="TCD49" s="704"/>
      <c r="TCE49" s="704"/>
      <c r="TCF49" s="704"/>
      <c r="TCG49" s="704"/>
      <c r="TCH49" s="704"/>
      <c r="TCI49" s="704"/>
      <c r="TCJ49" s="704"/>
      <c r="TCK49" s="704"/>
      <c r="TCL49" s="704"/>
      <c r="TCM49" s="704"/>
      <c r="TCN49" s="704"/>
      <c r="TCO49" s="704"/>
      <c r="TCP49" s="704"/>
      <c r="TCQ49" s="704"/>
      <c r="TCR49" s="704"/>
      <c r="TCS49" s="704"/>
      <c r="TCT49" s="704"/>
      <c r="TCU49" s="704"/>
      <c r="TCV49" s="704"/>
      <c r="TCW49" s="704"/>
      <c r="TCX49" s="704"/>
      <c r="TCY49" s="704"/>
      <c r="TCZ49" s="704"/>
      <c r="TDA49" s="704"/>
      <c r="TDB49" s="704"/>
      <c r="TDC49" s="704"/>
      <c r="TDD49" s="704"/>
      <c r="TDE49" s="704"/>
      <c r="TDF49" s="704"/>
      <c r="TDG49" s="704"/>
      <c r="TDH49" s="704"/>
      <c r="TDI49" s="704"/>
      <c r="TDJ49" s="704"/>
      <c r="TDK49" s="704"/>
      <c r="TDL49" s="704"/>
      <c r="TDM49" s="704"/>
      <c r="TDN49" s="704"/>
      <c r="TDO49" s="704"/>
      <c r="TDP49" s="704"/>
      <c r="TDQ49" s="704"/>
      <c r="TDR49" s="704"/>
      <c r="TDS49" s="704"/>
      <c r="TDT49" s="704"/>
      <c r="TDU49" s="704"/>
      <c r="TDV49" s="704"/>
      <c r="TDW49" s="704"/>
      <c r="TDX49" s="704"/>
      <c r="TDY49" s="704"/>
      <c r="TDZ49" s="704"/>
      <c r="TEA49" s="704"/>
      <c r="TEB49" s="704"/>
      <c r="TEC49" s="704"/>
      <c r="TED49" s="704"/>
      <c r="TEE49" s="704"/>
      <c r="TEF49" s="704"/>
      <c r="TEG49" s="704"/>
      <c r="TEH49" s="704"/>
      <c r="TEI49" s="704"/>
      <c r="TEJ49" s="704"/>
      <c r="TEK49" s="704"/>
      <c r="TEL49" s="704"/>
      <c r="TEM49" s="704"/>
      <c r="TEN49" s="704"/>
      <c r="TEO49" s="704"/>
      <c r="TEP49" s="704"/>
      <c r="TEQ49" s="704"/>
      <c r="TER49" s="704"/>
      <c r="TES49" s="704"/>
      <c r="TET49" s="704"/>
      <c r="TEU49" s="704"/>
      <c r="TEV49" s="704"/>
      <c r="TEW49" s="704"/>
      <c r="TEX49" s="704"/>
      <c r="TEY49" s="704"/>
      <c r="TEZ49" s="704"/>
      <c r="TFA49" s="704"/>
      <c r="TFB49" s="704"/>
      <c r="TFC49" s="704"/>
      <c r="TFD49" s="704"/>
      <c r="TFE49" s="704"/>
      <c r="TFF49" s="704"/>
      <c r="TFG49" s="704"/>
      <c r="TFH49" s="704"/>
      <c r="TFI49" s="704"/>
      <c r="TFJ49" s="704"/>
      <c r="TFK49" s="704"/>
      <c r="TFL49" s="704"/>
      <c r="TFM49" s="704"/>
      <c r="TFN49" s="704"/>
      <c r="TFO49" s="704"/>
      <c r="TFP49" s="704"/>
      <c r="TFQ49" s="704"/>
      <c r="TFR49" s="704"/>
      <c r="TFS49" s="704"/>
      <c r="TFT49" s="704"/>
      <c r="TFU49" s="704"/>
      <c r="TFV49" s="704"/>
      <c r="TFW49" s="704"/>
      <c r="TFX49" s="704"/>
      <c r="TFY49" s="704"/>
      <c r="TFZ49" s="704"/>
      <c r="TGA49" s="704"/>
      <c r="TGB49" s="704"/>
      <c r="TGC49" s="704"/>
      <c r="TGD49" s="704"/>
      <c r="TGE49" s="704"/>
      <c r="TGF49" s="704"/>
      <c r="TGG49" s="704"/>
      <c r="TGH49" s="704"/>
      <c r="TGI49" s="704"/>
      <c r="TGJ49" s="704"/>
      <c r="TGK49" s="704"/>
      <c r="TGL49" s="704"/>
      <c r="TGM49" s="704"/>
      <c r="TGN49" s="704"/>
      <c r="TGO49" s="704"/>
      <c r="TGP49" s="704"/>
      <c r="TGQ49" s="704"/>
      <c r="TGR49" s="704"/>
      <c r="TGS49" s="704"/>
      <c r="TGT49" s="704"/>
      <c r="TGU49" s="704"/>
      <c r="TGV49" s="704"/>
      <c r="TGW49" s="704"/>
      <c r="TGX49" s="704"/>
      <c r="TGY49" s="704"/>
      <c r="TGZ49" s="704"/>
      <c r="THA49" s="704"/>
      <c r="THB49" s="704"/>
      <c r="THC49" s="704"/>
      <c r="THD49" s="704"/>
      <c r="THE49" s="704"/>
      <c r="THF49" s="704"/>
      <c r="THG49" s="704"/>
      <c r="THH49" s="704"/>
      <c r="THI49" s="704"/>
      <c r="THJ49" s="704"/>
      <c r="THK49" s="704"/>
      <c r="THL49" s="704"/>
      <c r="THM49" s="704"/>
      <c r="THN49" s="704"/>
      <c r="THO49" s="704"/>
      <c r="THP49" s="704"/>
      <c r="THQ49" s="704"/>
      <c r="THR49" s="704"/>
      <c r="THS49" s="704"/>
      <c r="THT49" s="704"/>
      <c r="THU49" s="704"/>
      <c r="THV49" s="704"/>
      <c r="THW49" s="704"/>
      <c r="THX49" s="704"/>
      <c r="THY49" s="704"/>
      <c r="THZ49" s="704"/>
      <c r="TIA49" s="704"/>
      <c r="TIB49" s="704"/>
      <c r="TIC49" s="704"/>
      <c r="TID49" s="704"/>
      <c r="TIE49" s="704"/>
      <c r="TIF49" s="704"/>
      <c r="TIG49" s="704"/>
      <c r="TIH49" s="704"/>
      <c r="TII49" s="704"/>
      <c r="TIJ49" s="704"/>
      <c r="TIK49" s="704"/>
      <c r="TIL49" s="704"/>
      <c r="TIM49" s="704"/>
      <c r="TIN49" s="704"/>
      <c r="TIO49" s="704"/>
      <c r="TIP49" s="704"/>
      <c r="TIQ49" s="704"/>
      <c r="TIR49" s="704"/>
      <c r="TIS49" s="704"/>
      <c r="TIT49" s="704"/>
      <c r="TIU49" s="704"/>
      <c r="TIV49" s="704"/>
      <c r="TIW49" s="704"/>
      <c r="TIX49" s="704"/>
      <c r="TIY49" s="704"/>
      <c r="TIZ49" s="704"/>
      <c r="TJA49" s="704"/>
      <c r="TJB49" s="704"/>
      <c r="TJC49" s="704"/>
      <c r="TJD49" s="704"/>
      <c r="TJE49" s="704"/>
      <c r="TJF49" s="704"/>
      <c r="TJG49" s="704"/>
      <c r="TJH49" s="704"/>
      <c r="TJI49" s="704"/>
      <c r="TJJ49" s="704"/>
      <c r="TJK49" s="704"/>
      <c r="TJL49" s="704"/>
      <c r="TJM49" s="704"/>
      <c r="TJN49" s="704"/>
      <c r="TJO49" s="704"/>
      <c r="TJP49" s="704"/>
      <c r="TJQ49" s="704"/>
      <c r="TJR49" s="704"/>
      <c r="TJS49" s="704"/>
      <c r="TJT49" s="704"/>
      <c r="TJU49" s="704"/>
      <c r="TJV49" s="704"/>
      <c r="TJW49" s="704"/>
      <c r="TJX49" s="704"/>
      <c r="TJY49" s="704"/>
      <c r="TJZ49" s="704"/>
      <c r="TKA49" s="704"/>
      <c r="TKB49" s="704"/>
      <c r="TKC49" s="704"/>
      <c r="TKD49" s="704"/>
      <c r="TKE49" s="704"/>
      <c r="TKF49" s="704"/>
      <c r="TKG49" s="704"/>
      <c r="TKH49" s="704"/>
      <c r="TKI49" s="704"/>
      <c r="TKJ49" s="704"/>
      <c r="TKK49" s="704"/>
      <c r="TKL49" s="704"/>
      <c r="TKM49" s="704"/>
      <c r="TKN49" s="704"/>
      <c r="TKO49" s="704"/>
      <c r="TKP49" s="704"/>
      <c r="TKQ49" s="704"/>
      <c r="TKR49" s="704"/>
      <c r="TKS49" s="704"/>
      <c r="TKT49" s="704"/>
      <c r="TKU49" s="704"/>
      <c r="TKV49" s="704"/>
      <c r="TKW49" s="704"/>
      <c r="TKX49" s="704"/>
      <c r="TKY49" s="704"/>
      <c r="TKZ49" s="704"/>
      <c r="TLA49" s="704"/>
      <c r="TLB49" s="704"/>
      <c r="TLC49" s="704"/>
      <c r="TLD49" s="704"/>
      <c r="TLE49" s="704"/>
      <c r="TLF49" s="704"/>
      <c r="TLG49" s="704"/>
      <c r="TLH49" s="704"/>
      <c r="TLI49" s="704"/>
      <c r="TLJ49" s="704"/>
      <c r="TLK49" s="704"/>
      <c r="TLL49" s="704"/>
      <c r="TLM49" s="704"/>
      <c r="TLN49" s="704"/>
      <c r="TLO49" s="704"/>
      <c r="TLP49" s="704"/>
      <c r="TLQ49" s="704"/>
      <c r="TLR49" s="704"/>
      <c r="TLS49" s="704"/>
      <c r="TLT49" s="704"/>
      <c r="TLU49" s="704"/>
      <c r="TLV49" s="704"/>
      <c r="TLW49" s="704"/>
      <c r="TLX49" s="704"/>
      <c r="TLY49" s="704"/>
      <c r="TLZ49" s="704"/>
      <c r="TMA49" s="704"/>
      <c r="TMB49" s="704"/>
      <c r="TMC49" s="704"/>
      <c r="TMD49" s="704"/>
      <c r="TME49" s="704"/>
      <c r="TMF49" s="704"/>
      <c r="TMG49" s="704"/>
      <c r="TMH49" s="704"/>
      <c r="TMI49" s="704"/>
      <c r="TMJ49" s="704"/>
      <c r="TMK49" s="704"/>
      <c r="TML49" s="704"/>
      <c r="TMM49" s="704"/>
      <c r="TMN49" s="704"/>
      <c r="TMO49" s="704"/>
      <c r="TMP49" s="704"/>
      <c r="TMQ49" s="704"/>
      <c r="TMR49" s="704"/>
      <c r="TMS49" s="704"/>
      <c r="TMT49" s="704"/>
      <c r="TMU49" s="704"/>
      <c r="TMV49" s="704"/>
      <c r="TMW49" s="704"/>
      <c r="TMX49" s="704"/>
      <c r="TMY49" s="704"/>
      <c r="TMZ49" s="704"/>
      <c r="TNA49" s="704"/>
      <c r="TNB49" s="704"/>
      <c r="TNC49" s="704"/>
      <c r="TND49" s="704"/>
      <c r="TNE49" s="704"/>
      <c r="TNF49" s="704"/>
      <c r="TNG49" s="704"/>
      <c r="TNH49" s="704"/>
      <c r="TNI49" s="704"/>
      <c r="TNJ49" s="704"/>
      <c r="TNK49" s="704"/>
      <c r="TNL49" s="704"/>
      <c r="TNM49" s="704"/>
      <c r="TNN49" s="704"/>
      <c r="TNO49" s="704"/>
      <c r="TNP49" s="704"/>
      <c r="TNQ49" s="704"/>
      <c r="TNR49" s="704"/>
      <c r="TNS49" s="704"/>
      <c r="TNT49" s="704"/>
      <c r="TNU49" s="704"/>
      <c r="TNV49" s="704"/>
      <c r="TNW49" s="704"/>
      <c r="TNX49" s="704"/>
      <c r="TNY49" s="704"/>
      <c r="TNZ49" s="704"/>
      <c r="TOA49" s="704"/>
      <c r="TOB49" s="704"/>
      <c r="TOC49" s="704"/>
      <c r="TOD49" s="704"/>
      <c r="TOE49" s="704"/>
      <c r="TOF49" s="704"/>
      <c r="TOG49" s="704"/>
      <c r="TOH49" s="704"/>
      <c r="TOI49" s="704"/>
      <c r="TOJ49" s="704"/>
      <c r="TOK49" s="704"/>
      <c r="TOL49" s="704"/>
      <c r="TOM49" s="704"/>
      <c r="TON49" s="704"/>
      <c r="TOO49" s="704"/>
      <c r="TOP49" s="704"/>
      <c r="TOQ49" s="704"/>
      <c r="TOR49" s="704"/>
      <c r="TOS49" s="704"/>
      <c r="TOT49" s="704"/>
      <c r="TOU49" s="704"/>
      <c r="TOV49" s="704"/>
      <c r="TOW49" s="704"/>
      <c r="TOX49" s="704"/>
      <c r="TOY49" s="704"/>
      <c r="TOZ49" s="704"/>
      <c r="TPA49" s="704"/>
      <c r="TPB49" s="704"/>
      <c r="TPC49" s="704"/>
      <c r="TPD49" s="704"/>
      <c r="TPE49" s="704"/>
      <c r="TPF49" s="704"/>
      <c r="TPG49" s="704"/>
      <c r="TPH49" s="704"/>
      <c r="TPI49" s="704"/>
      <c r="TPJ49" s="704"/>
      <c r="TPK49" s="704"/>
      <c r="TPL49" s="704"/>
      <c r="TPM49" s="704"/>
      <c r="TPN49" s="704"/>
      <c r="TPO49" s="704"/>
      <c r="TPP49" s="704"/>
      <c r="TPQ49" s="704"/>
      <c r="TPR49" s="704"/>
      <c r="TPS49" s="704"/>
      <c r="TPT49" s="704"/>
      <c r="TPU49" s="704"/>
      <c r="TPV49" s="704"/>
      <c r="TPW49" s="704"/>
      <c r="TPX49" s="704"/>
      <c r="TPY49" s="704"/>
      <c r="TPZ49" s="704"/>
      <c r="TQA49" s="704"/>
      <c r="TQB49" s="704"/>
      <c r="TQC49" s="704"/>
      <c r="TQD49" s="704"/>
      <c r="TQE49" s="704"/>
      <c r="TQF49" s="704"/>
      <c r="TQG49" s="704"/>
      <c r="TQH49" s="704"/>
      <c r="TQI49" s="704"/>
      <c r="TQJ49" s="704"/>
      <c r="TQK49" s="704"/>
      <c r="TQL49" s="704"/>
      <c r="TQM49" s="704"/>
      <c r="TQN49" s="704"/>
      <c r="TQO49" s="704"/>
      <c r="TQP49" s="704"/>
      <c r="TQQ49" s="704"/>
      <c r="TQR49" s="704"/>
      <c r="TQS49" s="704"/>
      <c r="TQT49" s="704"/>
      <c r="TQU49" s="704"/>
      <c r="TQV49" s="704"/>
      <c r="TQW49" s="704"/>
      <c r="TQX49" s="704"/>
      <c r="TQY49" s="704"/>
      <c r="TQZ49" s="704"/>
      <c r="TRA49" s="704"/>
      <c r="TRB49" s="704"/>
      <c r="TRC49" s="704"/>
      <c r="TRD49" s="704"/>
      <c r="TRE49" s="704"/>
      <c r="TRF49" s="704"/>
      <c r="TRG49" s="704"/>
      <c r="TRH49" s="704"/>
      <c r="TRI49" s="704"/>
      <c r="TRJ49" s="704"/>
      <c r="TRK49" s="704"/>
      <c r="TRL49" s="704"/>
      <c r="TRM49" s="704"/>
      <c r="TRN49" s="704"/>
      <c r="TRO49" s="704"/>
      <c r="TRP49" s="704"/>
      <c r="TRQ49" s="704"/>
      <c r="TRR49" s="704"/>
      <c r="TRS49" s="704"/>
      <c r="TRT49" s="704"/>
      <c r="TRU49" s="704"/>
      <c r="TRV49" s="704"/>
      <c r="TRW49" s="704"/>
      <c r="TRX49" s="704"/>
      <c r="TRY49" s="704"/>
      <c r="TRZ49" s="704"/>
      <c r="TSA49" s="704"/>
      <c r="TSB49" s="704"/>
      <c r="TSC49" s="704"/>
      <c r="TSD49" s="704"/>
      <c r="TSE49" s="704"/>
      <c r="TSF49" s="704"/>
      <c r="TSG49" s="704"/>
      <c r="TSH49" s="704"/>
      <c r="TSI49" s="704"/>
      <c r="TSJ49" s="704"/>
      <c r="TSK49" s="704"/>
      <c r="TSL49" s="704"/>
      <c r="TSM49" s="704"/>
      <c r="TSN49" s="704"/>
      <c r="TSO49" s="704"/>
      <c r="TSP49" s="704"/>
      <c r="TSQ49" s="704"/>
      <c r="TSR49" s="704"/>
      <c r="TSS49" s="704"/>
      <c r="TST49" s="704"/>
      <c r="TSU49" s="704"/>
      <c r="TSV49" s="704"/>
      <c r="TSW49" s="704"/>
      <c r="TSX49" s="704"/>
      <c r="TSY49" s="704"/>
      <c r="TSZ49" s="704"/>
      <c r="TTA49" s="704"/>
      <c r="TTB49" s="704"/>
      <c r="TTC49" s="704"/>
      <c r="TTD49" s="704"/>
      <c r="TTE49" s="704"/>
      <c r="TTF49" s="704"/>
      <c r="TTG49" s="704"/>
      <c r="TTH49" s="704"/>
      <c r="TTI49" s="704"/>
      <c r="TTJ49" s="704"/>
      <c r="TTK49" s="704"/>
      <c r="TTL49" s="704"/>
      <c r="TTM49" s="704"/>
      <c r="TTN49" s="704"/>
      <c r="TTO49" s="704"/>
      <c r="TTP49" s="704"/>
      <c r="TTQ49" s="704"/>
      <c r="TTR49" s="704"/>
      <c r="TTS49" s="704"/>
      <c r="TTT49" s="704"/>
      <c r="TTU49" s="704"/>
      <c r="TTV49" s="704"/>
      <c r="TTW49" s="704"/>
      <c r="TTX49" s="704"/>
      <c r="TTY49" s="704"/>
      <c r="TTZ49" s="704"/>
      <c r="TUA49" s="704"/>
      <c r="TUB49" s="704"/>
      <c r="TUC49" s="704"/>
      <c r="TUD49" s="704"/>
      <c r="TUE49" s="704"/>
      <c r="TUF49" s="704"/>
      <c r="TUG49" s="704"/>
      <c r="TUH49" s="704"/>
      <c r="TUI49" s="704"/>
      <c r="TUJ49" s="704"/>
      <c r="TUK49" s="704"/>
      <c r="TUL49" s="704"/>
      <c r="TUM49" s="704"/>
      <c r="TUN49" s="704"/>
      <c r="TUO49" s="704"/>
      <c r="TUP49" s="704"/>
      <c r="TUQ49" s="704"/>
      <c r="TUR49" s="704"/>
      <c r="TUS49" s="704"/>
      <c r="TUT49" s="704"/>
      <c r="TUU49" s="704"/>
      <c r="TUV49" s="704"/>
      <c r="TUW49" s="704"/>
      <c r="TUX49" s="704"/>
      <c r="TUY49" s="704"/>
      <c r="TUZ49" s="704"/>
      <c r="TVA49" s="704"/>
      <c r="TVB49" s="704"/>
      <c r="TVC49" s="704"/>
      <c r="TVD49" s="704"/>
      <c r="TVE49" s="704"/>
      <c r="TVF49" s="704"/>
      <c r="TVG49" s="704"/>
      <c r="TVH49" s="704"/>
      <c r="TVI49" s="704"/>
      <c r="TVJ49" s="704"/>
      <c r="TVK49" s="704"/>
      <c r="TVL49" s="704"/>
      <c r="TVM49" s="704"/>
      <c r="TVN49" s="704"/>
      <c r="TVO49" s="704"/>
      <c r="TVP49" s="704"/>
      <c r="TVQ49" s="704"/>
      <c r="TVR49" s="704"/>
      <c r="TVS49" s="704"/>
      <c r="TVT49" s="704"/>
      <c r="TVU49" s="704"/>
      <c r="TVV49" s="704"/>
      <c r="TVW49" s="704"/>
      <c r="TVX49" s="704"/>
      <c r="TVY49" s="704"/>
      <c r="TVZ49" s="704"/>
      <c r="TWA49" s="704"/>
      <c r="TWB49" s="704"/>
      <c r="TWC49" s="704"/>
      <c r="TWD49" s="704"/>
      <c r="TWE49" s="704"/>
      <c r="TWF49" s="704"/>
      <c r="TWG49" s="704"/>
      <c r="TWH49" s="704"/>
      <c r="TWI49" s="704"/>
      <c r="TWJ49" s="704"/>
      <c r="TWK49" s="704"/>
      <c r="TWL49" s="704"/>
      <c r="TWM49" s="704"/>
      <c r="TWN49" s="704"/>
      <c r="TWO49" s="704"/>
      <c r="TWP49" s="704"/>
      <c r="TWQ49" s="704"/>
      <c r="TWR49" s="704"/>
      <c r="TWS49" s="704"/>
      <c r="TWT49" s="704"/>
      <c r="TWU49" s="704"/>
      <c r="TWV49" s="704"/>
      <c r="TWW49" s="704"/>
      <c r="TWX49" s="704"/>
      <c r="TWY49" s="704"/>
      <c r="TWZ49" s="704"/>
      <c r="TXA49" s="704"/>
      <c r="TXB49" s="704"/>
      <c r="TXC49" s="704"/>
      <c r="TXD49" s="704"/>
      <c r="TXE49" s="704"/>
      <c r="TXF49" s="704"/>
      <c r="TXG49" s="704"/>
      <c r="TXH49" s="704"/>
      <c r="TXI49" s="704"/>
      <c r="TXJ49" s="704"/>
      <c r="TXK49" s="704"/>
      <c r="TXL49" s="704"/>
      <c r="TXM49" s="704"/>
      <c r="TXN49" s="704"/>
      <c r="TXO49" s="704"/>
      <c r="TXP49" s="704"/>
      <c r="TXQ49" s="704"/>
      <c r="TXR49" s="704"/>
      <c r="TXS49" s="704"/>
      <c r="TXT49" s="704"/>
      <c r="TXU49" s="704"/>
      <c r="TXV49" s="704"/>
      <c r="TXW49" s="704"/>
      <c r="TXX49" s="704"/>
      <c r="TXY49" s="704"/>
      <c r="TXZ49" s="704"/>
      <c r="TYA49" s="704"/>
      <c r="TYB49" s="704"/>
      <c r="TYC49" s="704"/>
      <c r="TYD49" s="704"/>
      <c r="TYE49" s="704"/>
      <c r="TYF49" s="704"/>
      <c r="TYG49" s="704"/>
      <c r="TYH49" s="704"/>
      <c r="TYI49" s="704"/>
      <c r="TYJ49" s="704"/>
      <c r="TYK49" s="704"/>
      <c r="TYL49" s="704"/>
      <c r="TYM49" s="704"/>
      <c r="TYN49" s="704"/>
      <c r="TYO49" s="704"/>
      <c r="TYP49" s="704"/>
      <c r="TYQ49" s="704"/>
      <c r="TYR49" s="704"/>
      <c r="TYS49" s="704"/>
      <c r="TYT49" s="704"/>
      <c r="TYU49" s="704"/>
      <c r="TYV49" s="704"/>
      <c r="TYW49" s="704"/>
      <c r="TYX49" s="704"/>
      <c r="TYY49" s="704"/>
      <c r="TYZ49" s="704"/>
      <c r="TZA49" s="704"/>
      <c r="TZB49" s="704"/>
      <c r="TZC49" s="704"/>
      <c r="TZD49" s="704"/>
      <c r="TZE49" s="704"/>
      <c r="TZF49" s="704"/>
      <c r="TZG49" s="704"/>
      <c r="TZH49" s="704"/>
      <c r="TZI49" s="704"/>
      <c r="TZJ49" s="704"/>
      <c r="TZK49" s="704"/>
      <c r="TZL49" s="704"/>
      <c r="TZM49" s="704"/>
      <c r="TZN49" s="704"/>
      <c r="TZO49" s="704"/>
      <c r="TZP49" s="704"/>
      <c r="TZQ49" s="704"/>
      <c r="TZR49" s="704"/>
      <c r="TZS49" s="704"/>
      <c r="TZT49" s="704"/>
      <c r="TZU49" s="704"/>
      <c r="TZV49" s="704"/>
      <c r="TZW49" s="704"/>
      <c r="TZX49" s="704"/>
      <c r="TZY49" s="704"/>
      <c r="TZZ49" s="704"/>
      <c r="UAA49" s="704"/>
      <c r="UAB49" s="704"/>
      <c r="UAC49" s="704"/>
      <c r="UAD49" s="704"/>
      <c r="UAE49" s="704"/>
      <c r="UAF49" s="704"/>
      <c r="UAG49" s="704"/>
      <c r="UAH49" s="704"/>
      <c r="UAI49" s="704"/>
      <c r="UAJ49" s="704"/>
      <c r="UAK49" s="704"/>
      <c r="UAL49" s="704"/>
      <c r="UAM49" s="704"/>
      <c r="UAN49" s="704"/>
      <c r="UAO49" s="704"/>
      <c r="UAP49" s="704"/>
      <c r="UAQ49" s="704"/>
      <c r="UAR49" s="704"/>
      <c r="UAS49" s="704"/>
      <c r="UAT49" s="704"/>
      <c r="UAU49" s="704"/>
      <c r="UAV49" s="704"/>
      <c r="UAW49" s="704"/>
      <c r="UAX49" s="704"/>
      <c r="UAY49" s="704"/>
      <c r="UAZ49" s="704"/>
      <c r="UBA49" s="704"/>
      <c r="UBB49" s="704"/>
      <c r="UBC49" s="704"/>
      <c r="UBD49" s="704"/>
      <c r="UBE49" s="704"/>
      <c r="UBF49" s="704"/>
      <c r="UBG49" s="704"/>
      <c r="UBH49" s="704"/>
      <c r="UBI49" s="704"/>
      <c r="UBJ49" s="704"/>
      <c r="UBK49" s="704"/>
      <c r="UBL49" s="704"/>
      <c r="UBM49" s="704"/>
      <c r="UBN49" s="704"/>
      <c r="UBO49" s="704"/>
      <c r="UBP49" s="704"/>
      <c r="UBQ49" s="704"/>
      <c r="UBR49" s="704"/>
      <c r="UBS49" s="704"/>
      <c r="UBT49" s="704"/>
      <c r="UBU49" s="704"/>
      <c r="UBV49" s="704"/>
      <c r="UBW49" s="704"/>
      <c r="UBX49" s="704"/>
      <c r="UBY49" s="704"/>
      <c r="UBZ49" s="704"/>
      <c r="UCA49" s="704"/>
      <c r="UCB49" s="704"/>
      <c r="UCC49" s="704"/>
      <c r="UCD49" s="704"/>
      <c r="UCE49" s="704"/>
      <c r="UCF49" s="704"/>
      <c r="UCG49" s="704"/>
      <c r="UCH49" s="704"/>
      <c r="UCI49" s="704"/>
      <c r="UCJ49" s="704"/>
      <c r="UCK49" s="704"/>
      <c r="UCL49" s="704"/>
      <c r="UCM49" s="704"/>
      <c r="UCN49" s="704"/>
      <c r="UCO49" s="704"/>
      <c r="UCP49" s="704"/>
      <c r="UCQ49" s="704"/>
      <c r="UCR49" s="704"/>
      <c r="UCS49" s="704"/>
      <c r="UCT49" s="704"/>
      <c r="UCU49" s="704"/>
      <c r="UCV49" s="704"/>
      <c r="UCW49" s="704"/>
      <c r="UCX49" s="704"/>
      <c r="UCY49" s="704"/>
      <c r="UCZ49" s="704"/>
      <c r="UDA49" s="704"/>
      <c r="UDB49" s="704"/>
      <c r="UDC49" s="704"/>
      <c r="UDD49" s="704"/>
      <c r="UDE49" s="704"/>
      <c r="UDF49" s="704"/>
      <c r="UDG49" s="704"/>
      <c r="UDH49" s="704"/>
      <c r="UDI49" s="704"/>
      <c r="UDJ49" s="704"/>
      <c r="UDK49" s="704"/>
      <c r="UDL49" s="704"/>
      <c r="UDM49" s="704"/>
      <c r="UDN49" s="704"/>
      <c r="UDO49" s="704"/>
      <c r="UDP49" s="704"/>
      <c r="UDQ49" s="704"/>
      <c r="UDR49" s="704"/>
      <c r="UDS49" s="704"/>
      <c r="UDT49" s="704"/>
      <c r="UDU49" s="704"/>
      <c r="UDV49" s="704"/>
      <c r="UDW49" s="704"/>
      <c r="UDX49" s="704"/>
      <c r="UDY49" s="704"/>
      <c r="UDZ49" s="704"/>
      <c r="UEA49" s="704"/>
      <c r="UEB49" s="704"/>
      <c r="UEC49" s="704"/>
      <c r="UED49" s="704"/>
      <c r="UEE49" s="704"/>
      <c r="UEF49" s="704"/>
      <c r="UEG49" s="704"/>
      <c r="UEH49" s="704"/>
      <c r="UEI49" s="704"/>
      <c r="UEJ49" s="704"/>
      <c r="UEK49" s="704"/>
      <c r="UEL49" s="704"/>
      <c r="UEM49" s="704"/>
      <c r="UEN49" s="704"/>
      <c r="UEO49" s="704"/>
      <c r="UEP49" s="704"/>
      <c r="UEQ49" s="704"/>
      <c r="UER49" s="704"/>
      <c r="UES49" s="704"/>
      <c r="UET49" s="704"/>
      <c r="UEU49" s="704"/>
      <c r="UEV49" s="704"/>
      <c r="UEW49" s="704"/>
      <c r="UEX49" s="704"/>
      <c r="UEY49" s="704"/>
      <c r="UEZ49" s="704"/>
      <c r="UFA49" s="704"/>
      <c r="UFB49" s="704"/>
      <c r="UFC49" s="704"/>
      <c r="UFD49" s="704"/>
      <c r="UFE49" s="704"/>
      <c r="UFF49" s="704"/>
      <c r="UFG49" s="704"/>
      <c r="UFH49" s="704"/>
      <c r="UFI49" s="704"/>
      <c r="UFJ49" s="704"/>
      <c r="UFK49" s="704"/>
      <c r="UFL49" s="704"/>
      <c r="UFM49" s="704"/>
      <c r="UFN49" s="704"/>
      <c r="UFO49" s="704"/>
      <c r="UFP49" s="704"/>
      <c r="UFQ49" s="704"/>
      <c r="UFR49" s="704"/>
      <c r="UFS49" s="704"/>
      <c r="UFT49" s="704"/>
      <c r="UFU49" s="704"/>
      <c r="UFV49" s="704"/>
      <c r="UFW49" s="704"/>
      <c r="UFX49" s="704"/>
      <c r="UFY49" s="704"/>
      <c r="UFZ49" s="704"/>
      <c r="UGA49" s="704"/>
      <c r="UGB49" s="704"/>
      <c r="UGC49" s="704"/>
      <c r="UGD49" s="704"/>
      <c r="UGE49" s="704"/>
      <c r="UGF49" s="704"/>
      <c r="UGG49" s="704"/>
      <c r="UGH49" s="704"/>
      <c r="UGI49" s="704"/>
      <c r="UGJ49" s="704"/>
      <c r="UGK49" s="704"/>
      <c r="UGL49" s="704"/>
      <c r="UGM49" s="704"/>
      <c r="UGN49" s="704"/>
      <c r="UGO49" s="704"/>
      <c r="UGP49" s="704"/>
      <c r="UGQ49" s="704"/>
      <c r="UGR49" s="704"/>
      <c r="UGS49" s="704"/>
      <c r="UGT49" s="704"/>
      <c r="UGU49" s="704"/>
      <c r="UGV49" s="704"/>
      <c r="UGW49" s="704"/>
      <c r="UGX49" s="704"/>
      <c r="UGY49" s="704"/>
      <c r="UGZ49" s="704"/>
      <c r="UHA49" s="704"/>
      <c r="UHB49" s="704"/>
      <c r="UHC49" s="704"/>
      <c r="UHD49" s="704"/>
      <c r="UHE49" s="704"/>
      <c r="UHF49" s="704"/>
      <c r="UHG49" s="704"/>
      <c r="UHH49" s="704"/>
      <c r="UHI49" s="704"/>
      <c r="UHJ49" s="704"/>
      <c r="UHK49" s="704"/>
      <c r="UHL49" s="704"/>
      <c r="UHM49" s="704"/>
      <c r="UHN49" s="704"/>
      <c r="UHO49" s="704"/>
      <c r="UHP49" s="704"/>
      <c r="UHQ49" s="704"/>
      <c r="UHR49" s="704"/>
      <c r="UHS49" s="704"/>
      <c r="UHT49" s="704"/>
      <c r="UHU49" s="704"/>
      <c r="UHV49" s="704"/>
      <c r="UHW49" s="704"/>
      <c r="UHX49" s="704"/>
      <c r="UHY49" s="704"/>
      <c r="UHZ49" s="704"/>
      <c r="UIA49" s="704"/>
      <c r="UIB49" s="704"/>
      <c r="UIC49" s="704"/>
      <c r="UID49" s="704"/>
      <c r="UIE49" s="704"/>
      <c r="UIF49" s="704"/>
      <c r="UIG49" s="704"/>
      <c r="UIH49" s="704"/>
      <c r="UII49" s="704"/>
      <c r="UIJ49" s="704"/>
      <c r="UIK49" s="704"/>
      <c r="UIL49" s="704"/>
      <c r="UIM49" s="704"/>
      <c r="UIN49" s="704"/>
      <c r="UIO49" s="704"/>
      <c r="UIP49" s="704"/>
      <c r="UIQ49" s="704"/>
      <c r="UIR49" s="704"/>
      <c r="UIS49" s="704"/>
      <c r="UIT49" s="704"/>
      <c r="UIU49" s="704"/>
      <c r="UIV49" s="704"/>
      <c r="UIW49" s="704"/>
      <c r="UIX49" s="704"/>
      <c r="UIY49" s="704"/>
      <c r="UIZ49" s="704"/>
      <c r="UJA49" s="704"/>
      <c r="UJB49" s="704"/>
      <c r="UJC49" s="704"/>
      <c r="UJD49" s="704"/>
      <c r="UJE49" s="704"/>
      <c r="UJF49" s="704"/>
      <c r="UJG49" s="704"/>
      <c r="UJH49" s="704"/>
      <c r="UJI49" s="704"/>
      <c r="UJJ49" s="704"/>
      <c r="UJK49" s="704"/>
      <c r="UJL49" s="704"/>
      <c r="UJM49" s="704"/>
      <c r="UJN49" s="704"/>
      <c r="UJO49" s="704"/>
      <c r="UJP49" s="704"/>
      <c r="UJQ49" s="704"/>
      <c r="UJR49" s="704"/>
      <c r="UJS49" s="704"/>
      <c r="UJT49" s="704"/>
      <c r="UJU49" s="704"/>
      <c r="UJV49" s="704"/>
      <c r="UJW49" s="704"/>
      <c r="UJX49" s="704"/>
      <c r="UJY49" s="704"/>
      <c r="UJZ49" s="704"/>
      <c r="UKA49" s="704"/>
      <c r="UKB49" s="704"/>
      <c r="UKC49" s="704"/>
      <c r="UKD49" s="704"/>
      <c r="UKE49" s="704"/>
      <c r="UKF49" s="704"/>
      <c r="UKG49" s="704"/>
      <c r="UKH49" s="704"/>
      <c r="UKI49" s="704"/>
      <c r="UKJ49" s="704"/>
      <c r="UKK49" s="704"/>
      <c r="UKL49" s="704"/>
      <c r="UKM49" s="704"/>
      <c r="UKN49" s="704"/>
      <c r="UKO49" s="704"/>
      <c r="UKP49" s="704"/>
      <c r="UKQ49" s="704"/>
      <c r="UKR49" s="704"/>
      <c r="UKS49" s="704"/>
      <c r="UKT49" s="704"/>
      <c r="UKU49" s="704"/>
      <c r="UKV49" s="704"/>
      <c r="UKW49" s="704"/>
      <c r="UKX49" s="704"/>
      <c r="UKY49" s="704"/>
      <c r="UKZ49" s="704"/>
      <c r="ULA49" s="704"/>
      <c r="ULB49" s="704"/>
      <c r="ULC49" s="704"/>
      <c r="ULD49" s="704"/>
      <c r="ULE49" s="704"/>
      <c r="ULF49" s="704"/>
      <c r="ULG49" s="704"/>
      <c r="ULH49" s="704"/>
      <c r="ULI49" s="704"/>
      <c r="ULJ49" s="704"/>
      <c r="ULK49" s="704"/>
      <c r="ULL49" s="704"/>
      <c r="ULM49" s="704"/>
      <c r="ULN49" s="704"/>
      <c r="ULO49" s="704"/>
      <c r="ULP49" s="704"/>
      <c r="ULQ49" s="704"/>
      <c r="ULR49" s="704"/>
      <c r="ULS49" s="704"/>
      <c r="ULT49" s="704"/>
      <c r="ULU49" s="704"/>
      <c r="ULV49" s="704"/>
      <c r="ULW49" s="704"/>
      <c r="ULX49" s="704"/>
      <c r="ULY49" s="704"/>
      <c r="ULZ49" s="704"/>
      <c r="UMA49" s="704"/>
      <c r="UMB49" s="704"/>
      <c r="UMC49" s="704"/>
      <c r="UMD49" s="704"/>
      <c r="UME49" s="704"/>
      <c r="UMF49" s="704"/>
      <c r="UMG49" s="704"/>
      <c r="UMH49" s="704"/>
      <c r="UMI49" s="704"/>
      <c r="UMJ49" s="704"/>
      <c r="UMK49" s="704"/>
      <c r="UML49" s="704"/>
      <c r="UMM49" s="704"/>
      <c r="UMN49" s="704"/>
      <c r="UMO49" s="704"/>
      <c r="UMP49" s="704"/>
      <c r="UMQ49" s="704"/>
      <c r="UMR49" s="704"/>
      <c r="UMS49" s="704"/>
      <c r="UMT49" s="704"/>
      <c r="UMU49" s="704"/>
      <c r="UMV49" s="704"/>
      <c r="UMW49" s="704"/>
      <c r="UMX49" s="704"/>
      <c r="UMY49" s="704"/>
      <c r="UMZ49" s="704"/>
      <c r="UNA49" s="704"/>
      <c r="UNB49" s="704"/>
      <c r="UNC49" s="704"/>
      <c r="UND49" s="704"/>
      <c r="UNE49" s="704"/>
      <c r="UNF49" s="704"/>
      <c r="UNG49" s="704"/>
      <c r="UNH49" s="704"/>
      <c r="UNI49" s="704"/>
      <c r="UNJ49" s="704"/>
      <c r="UNK49" s="704"/>
      <c r="UNL49" s="704"/>
      <c r="UNM49" s="704"/>
      <c r="UNN49" s="704"/>
      <c r="UNO49" s="704"/>
      <c r="UNP49" s="704"/>
      <c r="UNQ49" s="704"/>
      <c r="UNR49" s="704"/>
      <c r="UNS49" s="704"/>
      <c r="UNT49" s="704"/>
      <c r="UNU49" s="704"/>
      <c r="UNV49" s="704"/>
      <c r="UNW49" s="704"/>
      <c r="UNX49" s="704"/>
      <c r="UNY49" s="704"/>
      <c r="UNZ49" s="704"/>
      <c r="UOA49" s="704"/>
      <c r="UOB49" s="704"/>
      <c r="UOC49" s="704"/>
      <c r="UOD49" s="704"/>
      <c r="UOE49" s="704"/>
      <c r="UOF49" s="704"/>
      <c r="UOG49" s="704"/>
      <c r="UOH49" s="704"/>
      <c r="UOI49" s="704"/>
      <c r="UOJ49" s="704"/>
      <c r="UOK49" s="704"/>
      <c r="UOL49" s="704"/>
      <c r="UOM49" s="704"/>
      <c r="UON49" s="704"/>
      <c r="UOO49" s="704"/>
      <c r="UOP49" s="704"/>
      <c r="UOQ49" s="704"/>
      <c r="UOR49" s="704"/>
      <c r="UOS49" s="704"/>
      <c r="UOT49" s="704"/>
      <c r="UOU49" s="704"/>
      <c r="UOV49" s="704"/>
      <c r="UOW49" s="704"/>
      <c r="UOX49" s="704"/>
      <c r="UOY49" s="704"/>
      <c r="UOZ49" s="704"/>
      <c r="UPA49" s="704"/>
      <c r="UPB49" s="704"/>
      <c r="UPC49" s="704"/>
      <c r="UPD49" s="704"/>
      <c r="UPE49" s="704"/>
      <c r="UPF49" s="704"/>
      <c r="UPG49" s="704"/>
      <c r="UPH49" s="704"/>
      <c r="UPI49" s="704"/>
      <c r="UPJ49" s="704"/>
      <c r="UPK49" s="704"/>
      <c r="UPL49" s="704"/>
      <c r="UPM49" s="704"/>
      <c r="UPN49" s="704"/>
      <c r="UPO49" s="704"/>
      <c r="UPP49" s="704"/>
      <c r="UPQ49" s="704"/>
      <c r="UPR49" s="704"/>
      <c r="UPS49" s="704"/>
      <c r="UPT49" s="704"/>
      <c r="UPU49" s="704"/>
      <c r="UPV49" s="704"/>
      <c r="UPW49" s="704"/>
      <c r="UPX49" s="704"/>
      <c r="UPY49" s="704"/>
      <c r="UPZ49" s="704"/>
      <c r="UQA49" s="704"/>
      <c r="UQB49" s="704"/>
      <c r="UQC49" s="704"/>
      <c r="UQD49" s="704"/>
      <c r="UQE49" s="704"/>
      <c r="UQF49" s="704"/>
      <c r="UQG49" s="704"/>
      <c r="UQH49" s="704"/>
      <c r="UQI49" s="704"/>
      <c r="UQJ49" s="704"/>
      <c r="UQK49" s="704"/>
      <c r="UQL49" s="704"/>
      <c r="UQM49" s="704"/>
      <c r="UQN49" s="704"/>
      <c r="UQO49" s="704"/>
      <c r="UQP49" s="704"/>
      <c r="UQQ49" s="704"/>
      <c r="UQR49" s="704"/>
      <c r="UQS49" s="704"/>
      <c r="UQT49" s="704"/>
      <c r="UQU49" s="704"/>
      <c r="UQV49" s="704"/>
      <c r="UQW49" s="704"/>
      <c r="UQX49" s="704"/>
      <c r="UQY49" s="704"/>
      <c r="UQZ49" s="704"/>
      <c r="URA49" s="704"/>
      <c r="URB49" s="704"/>
      <c r="URC49" s="704"/>
      <c r="URD49" s="704"/>
      <c r="URE49" s="704"/>
      <c r="URF49" s="704"/>
      <c r="URG49" s="704"/>
      <c r="URH49" s="704"/>
      <c r="URI49" s="704"/>
      <c r="URJ49" s="704"/>
      <c r="URK49" s="704"/>
      <c r="URL49" s="704"/>
      <c r="URM49" s="704"/>
      <c r="URN49" s="704"/>
      <c r="URO49" s="704"/>
      <c r="URP49" s="704"/>
      <c r="URQ49" s="704"/>
      <c r="URR49" s="704"/>
      <c r="URS49" s="704"/>
      <c r="URT49" s="704"/>
      <c r="URU49" s="704"/>
      <c r="URV49" s="704"/>
      <c r="URW49" s="704"/>
      <c r="URX49" s="704"/>
      <c r="URY49" s="704"/>
      <c r="URZ49" s="704"/>
      <c r="USA49" s="704"/>
      <c r="USB49" s="704"/>
      <c r="USC49" s="704"/>
      <c r="USD49" s="704"/>
      <c r="USE49" s="704"/>
      <c r="USF49" s="704"/>
      <c r="USG49" s="704"/>
      <c r="USH49" s="704"/>
      <c r="USI49" s="704"/>
      <c r="USJ49" s="704"/>
      <c r="USK49" s="704"/>
      <c r="USL49" s="704"/>
      <c r="USM49" s="704"/>
      <c r="USN49" s="704"/>
      <c r="USO49" s="704"/>
      <c r="USP49" s="704"/>
      <c r="USQ49" s="704"/>
      <c r="USR49" s="704"/>
      <c r="USS49" s="704"/>
      <c r="UST49" s="704"/>
      <c r="USU49" s="704"/>
      <c r="USV49" s="704"/>
      <c r="USW49" s="704"/>
      <c r="USX49" s="704"/>
      <c r="USY49" s="704"/>
      <c r="USZ49" s="704"/>
      <c r="UTA49" s="704"/>
      <c r="UTB49" s="704"/>
      <c r="UTC49" s="704"/>
      <c r="UTD49" s="704"/>
      <c r="UTE49" s="704"/>
      <c r="UTF49" s="704"/>
      <c r="UTG49" s="704"/>
      <c r="UTH49" s="704"/>
      <c r="UTI49" s="704"/>
      <c r="UTJ49" s="704"/>
      <c r="UTK49" s="704"/>
      <c r="UTL49" s="704"/>
      <c r="UTM49" s="704"/>
      <c r="UTN49" s="704"/>
      <c r="UTO49" s="704"/>
      <c r="UTP49" s="704"/>
      <c r="UTQ49" s="704"/>
      <c r="UTR49" s="704"/>
      <c r="UTS49" s="704"/>
      <c r="UTT49" s="704"/>
      <c r="UTU49" s="704"/>
      <c r="UTV49" s="704"/>
      <c r="UTW49" s="704"/>
      <c r="UTX49" s="704"/>
      <c r="UTY49" s="704"/>
      <c r="UTZ49" s="704"/>
      <c r="UUA49" s="704"/>
      <c r="UUB49" s="704"/>
      <c r="UUC49" s="704"/>
      <c r="UUD49" s="704"/>
      <c r="UUE49" s="704"/>
      <c r="UUF49" s="704"/>
      <c r="UUG49" s="704"/>
      <c r="UUH49" s="704"/>
      <c r="UUI49" s="704"/>
      <c r="UUJ49" s="704"/>
      <c r="UUK49" s="704"/>
      <c r="UUL49" s="704"/>
      <c r="UUM49" s="704"/>
      <c r="UUN49" s="704"/>
      <c r="UUO49" s="704"/>
      <c r="UUP49" s="704"/>
      <c r="UUQ49" s="704"/>
      <c r="UUR49" s="704"/>
      <c r="UUS49" s="704"/>
      <c r="UUT49" s="704"/>
      <c r="UUU49" s="704"/>
      <c r="UUV49" s="704"/>
      <c r="UUW49" s="704"/>
      <c r="UUX49" s="704"/>
      <c r="UUY49" s="704"/>
      <c r="UUZ49" s="704"/>
      <c r="UVA49" s="704"/>
      <c r="UVB49" s="704"/>
      <c r="UVC49" s="704"/>
      <c r="UVD49" s="704"/>
      <c r="UVE49" s="704"/>
      <c r="UVF49" s="704"/>
      <c r="UVG49" s="704"/>
      <c r="UVH49" s="704"/>
      <c r="UVI49" s="704"/>
      <c r="UVJ49" s="704"/>
      <c r="UVK49" s="704"/>
      <c r="UVL49" s="704"/>
      <c r="UVM49" s="704"/>
      <c r="UVN49" s="704"/>
      <c r="UVO49" s="704"/>
      <c r="UVP49" s="704"/>
      <c r="UVQ49" s="704"/>
      <c r="UVR49" s="704"/>
      <c r="UVS49" s="704"/>
      <c r="UVT49" s="704"/>
      <c r="UVU49" s="704"/>
      <c r="UVV49" s="704"/>
      <c r="UVW49" s="704"/>
      <c r="UVX49" s="704"/>
      <c r="UVY49" s="704"/>
      <c r="UVZ49" s="704"/>
      <c r="UWA49" s="704"/>
      <c r="UWB49" s="704"/>
      <c r="UWC49" s="704"/>
      <c r="UWD49" s="704"/>
      <c r="UWE49" s="704"/>
      <c r="UWF49" s="704"/>
      <c r="UWG49" s="704"/>
      <c r="UWH49" s="704"/>
      <c r="UWI49" s="704"/>
      <c r="UWJ49" s="704"/>
      <c r="UWK49" s="704"/>
      <c r="UWL49" s="704"/>
      <c r="UWM49" s="704"/>
      <c r="UWN49" s="704"/>
      <c r="UWO49" s="704"/>
      <c r="UWP49" s="704"/>
      <c r="UWQ49" s="704"/>
      <c r="UWR49" s="704"/>
      <c r="UWS49" s="704"/>
      <c r="UWT49" s="704"/>
      <c r="UWU49" s="704"/>
      <c r="UWV49" s="704"/>
      <c r="UWW49" s="704"/>
      <c r="UWX49" s="704"/>
      <c r="UWY49" s="704"/>
      <c r="UWZ49" s="704"/>
      <c r="UXA49" s="704"/>
      <c r="UXB49" s="704"/>
      <c r="UXC49" s="704"/>
      <c r="UXD49" s="704"/>
      <c r="UXE49" s="704"/>
      <c r="UXF49" s="704"/>
      <c r="UXG49" s="704"/>
      <c r="UXH49" s="704"/>
      <c r="UXI49" s="704"/>
      <c r="UXJ49" s="704"/>
      <c r="UXK49" s="704"/>
      <c r="UXL49" s="704"/>
      <c r="UXM49" s="704"/>
      <c r="UXN49" s="704"/>
      <c r="UXO49" s="704"/>
      <c r="UXP49" s="704"/>
      <c r="UXQ49" s="704"/>
      <c r="UXR49" s="704"/>
      <c r="UXS49" s="704"/>
      <c r="UXT49" s="704"/>
      <c r="UXU49" s="704"/>
      <c r="UXV49" s="704"/>
      <c r="UXW49" s="704"/>
      <c r="UXX49" s="704"/>
      <c r="UXY49" s="704"/>
      <c r="UXZ49" s="704"/>
      <c r="UYA49" s="704"/>
      <c r="UYB49" s="704"/>
      <c r="UYC49" s="704"/>
      <c r="UYD49" s="704"/>
      <c r="UYE49" s="704"/>
      <c r="UYF49" s="704"/>
      <c r="UYG49" s="704"/>
      <c r="UYH49" s="704"/>
      <c r="UYI49" s="704"/>
      <c r="UYJ49" s="704"/>
      <c r="UYK49" s="704"/>
      <c r="UYL49" s="704"/>
      <c r="UYM49" s="704"/>
      <c r="UYN49" s="704"/>
      <c r="UYO49" s="704"/>
      <c r="UYP49" s="704"/>
      <c r="UYQ49" s="704"/>
      <c r="UYR49" s="704"/>
      <c r="UYS49" s="704"/>
      <c r="UYT49" s="704"/>
      <c r="UYU49" s="704"/>
      <c r="UYV49" s="704"/>
      <c r="UYW49" s="704"/>
      <c r="UYX49" s="704"/>
      <c r="UYY49" s="704"/>
      <c r="UYZ49" s="704"/>
      <c r="UZA49" s="704"/>
      <c r="UZB49" s="704"/>
      <c r="UZC49" s="704"/>
      <c r="UZD49" s="704"/>
      <c r="UZE49" s="704"/>
      <c r="UZF49" s="704"/>
      <c r="UZG49" s="704"/>
      <c r="UZH49" s="704"/>
      <c r="UZI49" s="704"/>
      <c r="UZJ49" s="704"/>
      <c r="UZK49" s="704"/>
      <c r="UZL49" s="704"/>
      <c r="UZM49" s="704"/>
      <c r="UZN49" s="704"/>
      <c r="UZO49" s="704"/>
      <c r="UZP49" s="704"/>
      <c r="UZQ49" s="704"/>
      <c r="UZR49" s="704"/>
      <c r="UZS49" s="704"/>
      <c r="UZT49" s="704"/>
      <c r="UZU49" s="704"/>
      <c r="UZV49" s="704"/>
      <c r="UZW49" s="704"/>
      <c r="UZX49" s="704"/>
      <c r="UZY49" s="704"/>
      <c r="UZZ49" s="704"/>
      <c r="VAA49" s="704"/>
      <c r="VAB49" s="704"/>
      <c r="VAC49" s="704"/>
      <c r="VAD49" s="704"/>
      <c r="VAE49" s="704"/>
      <c r="VAF49" s="704"/>
      <c r="VAG49" s="704"/>
      <c r="VAH49" s="704"/>
      <c r="VAI49" s="704"/>
      <c r="VAJ49" s="704"/>
      <c r="VAK49" s="704"/>
      <c r="VAL49" s="704"/>
      <c r="VAM49" s="704"/>
      <c r="VAN49" s="704"/>
      <c r="VAO49" s="704"/>
      <c r="VAP49" s="704"/>
      <c r="VAQ49" s="704"/>
      <c r="VAR49" s="704"/>
      <c r="VAS49" s="704"/>
      <c r="VAT49" s="704"/>
      <c r="VAU49" s="704"/>
      <c r="VAV49" s="704"/>
      <c r="VAW49" s="704"/>
      <c r="VAX49" s="704"/>
      <c r="VAY49" s="704"/>
      <c r="VAZ49" s="704"/>
      <c r="VBA49" s="704"/>
      <c r="VBB49" s="704"/>
      <c r="VBC49" s="704"/>
      <c r="VBD49" s="704"/>
      <c r="VBE49" s="704"/>
      <c r="VBF49" s="704"/>
      <c r="VBG49" s="704"/>
      <c r="VBH49" s="704"/>
      <c r="VBI49" s="704"/>
      <c r="VBJ49" s="704"/>
      <c r="VBK49" s="704"/>
      <c r="VBL49" s="704"/>
      <c r="VBM49" s="704"/>
      <c r="VBN49" s="704"/>
      <c r="VBO49" s="704"/>
      <c r="VBP49" s="704"/>
      <c r="VBQ49" s="704"/>
      <c r="VBR49" s="704"/>
      <c r="VBS49" s="704"/>
      <c r="VBT49" s="704"/>
      <c r="VBU49" s="704"/>
      <c r="VBV49" s="704"/>
      <c r="VBW49" s="704"/>
      <c r="VBX49" s="704"/>
      <c r="VBY49" s="704"/>
      <c r="VBZ49" s="704"/>
      <c r="VCA49" s="704"/>
      <c r="VCB49" s="704"/>
      <c r="VCC49" s="704"/>
      <c r="VCD49" s="704"/>
      <c r="VCE49" s="704"/>
      <c r="VCF49" s="704"/>
      <c r="VCG49" s="704"/>
      <c r="VCH49" s="704"/>
      <c r="VCI49" s="704"/>
      <c r="VCJ49" s="704"/>
      <c r="VCK49" s="704"/>
      <c r="VCL49" s="704"/>
      <c r="VCM49" s="704"/>
      <c r="VCN49" s="704"/>
      <c r="VCO49" s="704"/>
      <c r="VCP49" s="704"/>
      <c r="VCQ49" s="704"/>
      <c r="VCR49" s="704"/>
      <c r="VCS49" s="704"/>
      <c r="VCT49" s="704"/>
      <c r="VCU49" s="704"/>
      <c r="VCV49" s="704"/>
      <c r="VCW49" s="704"/>
      <c r="VCX49" s="704"/>
      <c r="VCY49" s="704"/>
      <c r="VCZ49" s="704"/>
      <c r="VDA49" s="704"/>
      <c r="VDB49" s="704"/>
      <c r="VDC49" s="704"/>
      <c r="VDD49" s="704"/>
      <c r="VDE49" s="704"/>
      <c r="VDF49" s="704"/>
      <c r="VDG49" s="704"/>
      <c r="VDH49" s="704"/>
      <c r="VDI49" s="704"/>
      <c r="VDJ49" s="704"/>
      <c r="VDK49" s="704"/>
      <c r="VDL49" s="704"/>
      <c r="VDM49" s="704"/>
      <c r="VDN49" s="704"/>
      <c r="VDO49" s="704"/>
      <c r="VDP49" s="704"/>
      <c r="VDQ49" s="704"/>
      <c r="VDR49" s="704"/>
      <c r="VDS49" s="704"/>
      <c r="VDT49" s="704"/>
      <c r="VDU49" s="704"/>
      <c r="VDV49" s="704"/>
      <c r="VDW49" s="704"/>
      <c r="VDX49" s="704"/>
      <c r="VDY49" s="704"/>
      <c r="VDZ49" s="704"/>
      <c r="VEA49" s="704"/>
      <c r="VEB49" s="704"/>
      <c r="VEC49" s="704"/>
      <c r="VED49" s="704"/>
      <c r="VEE49" s="704"/>
      <c r="VEF49" s="704"/>
      <c r="VEG49" s="704"/>
      <c r="VEH49" s="704"/>
      <c r="VEI49" s="704"/>
      <c r="VEJ49" s="704"/>
      <c r="VEK49" s="704"/>
      <c r="VEL49" s="704"/>
      <c r="VEM49" s="704"/>
      <c r="VEN49" s="704"/>
      <c r="VEO49" s="704"/>
      <c r="VEP49" s="704"/>
      <c r="VEQ49" s="704"/>
      <c r="VER49" s="704"/>
      <c r="VES49" s="704"/>
      <c r="VET49" s="704"/>
      <c r="VEU49" s="704"/>
      <c r="VEV49" s="704"/>
      <c r="VEW49" s="704"/>
      <c r="VEX49" s="704"/>
      <c r="VEY49" s="704"/>
      <c r="VEZ49" s="704"/>
      <c r="VFA49" s="704"/>
      <c r="VFB49" s="704"/>
      <c r="VFC49" s="704"/>
      <c r="VFD49" s="704"/>
      <c r="VFE49" s="704"/>
      <c r="VFF49" s="704"/>
      <c r="VFG49" s="704"/>
      <c r="VFH49" s="704"/>
      <c r="VFI49" s="704"/>
      <c r="VFJ49" s="704"/>
      <c r="VFK49" s="704"/>
      <c r="VFL49" s="704"/>
      <c r="VFM49" s="704"/>
      <c r="VFN49" s="704"/>
      <c r="VFO49" s="704"/>
      <c r="VFP49" s="704"/>
      <c r="VFQ49" s="704"/>
      <c r="VFR49" s="704"/>
      <c r="VFS49" s="704"/>
      <c r="VFT49" s="704"/>
      <c r="VFU49" s="704"/>
      <c r="VFV49" s="704"/>
      <c r="VFW49" s="704"/>
      <c r="VFX49" s="704"/>
      <c r="VFY49" s="704"/>
      <c r="VFZ49" s="704"/>
      <c r="VGA49" s="704"/>
      <c r="VGB49" s="704"/>
      <c r="VGC49" s="704"/>
      <c r="VGD49" s="704"/>
      <c r="VGE49" s="704"/>
      <c r="VGF49" s="704"/>
      <c r="VGG49" s="704"/>
      <c r="VGH49" s="704"/>
      <c r="VGI49" s="704"/>
      <c r="VGJ49" s="704"/>
      <c r="VGK49" s="704"/>
      <c r="VGL49" s="704"/>
      <c r="VGM49" s="704"/>
      <c r="VGN49" s="704"/>
      <c r="VGO49" s="704"/>
      <c r="VGP49" s="704"/>
      <c r="VGQ49" s="704"/>
      <c r="VGR49" s="704"/>
      <c r="VGS49" s="704"/>
      <c r="VGT49" s="704"/>
      <c r="VGU49" s="704"/>
      <c r="VGV49" s="704"/>
      <c r="VGW49" s="704"/>
      <c r="VGX49" s="704"/>
      <c r="VGY49" s="704"/>
      <c r="VGZ49" s="704"/>
      <c r="VHA49" s="704"/>
      <c r="VHB49" s="704"/>
      <c r="VHC49" s="704"/>
      <c r="VHD49" s="704"/>
      <c r="VHE49" s="704"/>
      <c r="VHF49" s="704"/>
      <c r="VHG49" s="704"/>
      <c r="VHH49" s="704"/>
      <c r="VHI49" s="704"/>
      <c r="VHJ49" s="704"/>
      <c r="VHK49" s="704"/>
      <c r="VHL49" s="704"/>
      <c r="VHM49" s="704"/>
      <c r="VHN49" s="704"/>
      <c r="VHO49" s="704"/>
      <c r="VHP49" s="704"/>
      <c r="VHQ49" s="704"/>
      <c r="VHR49" s="704"/>
      <c r="VHS49" s="704"/>
      <c r="VHT49" s="704"/>
      <c r="VHU49" s="704"/>
      <c r="VHV49" s="704"/>
      <c r="VHW49" s="704"/>
      <c r="VHX49" s="704"/>
      <c r="VHY49" s="704"/>
      <c r="VHZ49" s="704"/>
      <c r="VIA49" s="704"/>
      <c r="VIB49" s="704"/>
      <c r="VIC49" s="704"/>
      <c r="VID49" s="704"/>
      <c r="VIE49" s="704"/>
      <c r="VIF49" s="704"/>
      <c r="VIG49" s="704"/>
      <c r="VIH49" s="704"/>
      <c r="VII49" s="704"/>
      <c r="VIJ49" s="704"/>
      <c r="VIK49" s="704"/>
      <c r="VIL49" s="704"/>
      <c r="VIM49" s="704"/>
      <c r="VIN49" s="704"/>
      <c r="VIO49" s="704"/>
      <c r="VIP49" s="704"/>
      <c r="VIQ49" s="704"/>
      <c r="VIR49" s="704"/>
      <c r="VIS49" s="704"/>
      <c r="VIT49" s="704"/>
      <c r="VIU49" s="704"/>
      <c r="VIV49" s="704"/>
      <c r="VIW49" s="704"/>
      <c r="VIX49" s="704"/>
      <c r="VIY49" s="704"/>
      <c r="VIZ49" s="704"/>
      <c r="VJA49" s="704"/>
      <c r="VJB49" s="704"/>
      <c r="VJC49" s="704"/>
      <c r="VJD49" s="704"/>
      <c r="VJE49" s="704"/>
      <c r="VJF49" s="704"/>
      <c r="VJG49" s="704"/>
      <c r="VJH49" s="704"/>
      <c r="VJI49" s="704"/>
      <c r="VJJ49" s="704"/>
      <c r="VJK49" s="704"/>
      <c r="VJL49" s="704"/>
      <c r="VJM49" s="704"/>
      <c r="VJN49" s="704"/>
      <c r="VJO49" s="704"/>
      <c r="VJP49" s="704"/>
      <c r="VJQ49" s="704"/>
      <c r="VJR49" s="704"/>
      <c r="VJS49" s="704"/>
      <c r="VJT49" s="704"/>
      <c r="VJU49" s="704"/>
      <c r="VJV49" s="704"/>
      <c r="VJW49" s="704"/>
      <c r="VJX49" s="704"/>
      <c r="VJY49" s="704"/>
      <c r="VJZ49" s="704"/>
      <c r="VKA49" s="704"/>
      <c r="VKB49" s="704"/>
      <c r="VKC49" s="704"/>
      <c r="VKD49" s="704"/>
      <c r="VKE49" s="704"/>
      <c r="VKF49" s="704"/>
      <c r="VKG49" s="704"/>
      <c r="VKH49" s="704"/>
      <c r="VKI49" s="704"/>
      <c r="VKJ49" s="704"/>
      <c r="VKK49" s="704"/>
      <c r="VKL49" s="704"/>
      <c r="VKM49" s="704"/>
      <c r="VKN49" s="704"/>
      <c r="VKO49" s="704"/>
      <c r="VKP49" s="704"/>
      <c r="VKQ49" s="704"/>
      <c r="VKR49" s="704"/>
      <c r="VKS49" s="704"/>
      <c r="VKT49" s="704"/>
      <c r="VKU49" s="704"/>
      <c r="VKV49" s="704"/>
      <c r="VKW49" s="704"/>
      <c r="VKX49" s="704"/>
      <c r="VKY49" s="704"/>
      <c r="VKZ49" s="704"/>
      <c r="VLA49" s="704"/>
      <c r="VLB49" s="704"/>
      <c r="VLC49" s="704"/>
      <c r="VLD49" s="704"/>
      <c r="VLE49" s="704"/>
      <c r="VLF49" s="704"/>
      <c r="VLG49" s="704"/>
      <c r="VLH49" s="704"/>
      <c r="VLI49" s="704"/>
      <c r="VLJ49" s="704"/>
      <c r="VLK49" s="704"/>
      <c r="VLL49" s="704"/>
      <c r="VLM49" s="704"/>
      <c r="VLN49" s="704"/>
      <c r="VLO49" s="704"/>
      <c r="VLP49" s="704"/>
      <c r="VLQ49" s="704"/>
      <c r="VLR49" s="704"/>
      <c r="VLS49" s="704"/>
      <c r="VLT49" s="704"/>
      <c r="VLU49" s="704"/>
      <c r="VLV49" s="704"/>
      <c r="VLW49" s="704"/>
      <c r="VLX49" s="704"/>
      <c r="VLY49" s="704"/>
      <c r="VLZ49" s="704"/>
      <c r="VMA49" s="704"/>
      <c r="VMB49" s="704"/>
      <c r="VMC49" s="704"/>
      <c r="VMD49" s="704"/>
      <c r="VME49" s="704"/>
      <c r="VMF49" s="704"/>
      <c r="VMG49" s="704"/>
      <c r="VMH49" s="704"/>
      <c r="VMI49" s="704"/>
      <c r="VMJ49" s="704"/>
      <c r="VMK49" s="704"/>
      <c r="VML49" s="704"/>
      <c r="VMM49" s="704"/>
      <c r="VMN49" s="704"/>
      <c r="VMO49" s="704"/>
      <c r="VMP49" s="704"/>
      <c r="VMQ49" s="704"/>
      <c r="VMR49" s="704"/>
      <c r="VMS49" s="704"/>
      <c r="VMT49" s="704"/>
      <c r="VMU49" s="704"/>
      <c r="VMV49" s="704"/>
      <c r="VMW49" s="704"/>
      <c r="VMX49" s="704"/>
      <c r="VMY49" s="704"/>
      <c r="VMZ49" s="704"/>
      <c r="VNA49" s="704"/>
      <c r="VNB49" s="704"/>
      <c r="VNC49" s="704"/>
      <c r="VND49" s="704"/>
      <c r="VNE49" s="704"/>
      <c r="VNF49" s="704"/>
      <c r="VNG49" s="704"/>
      <c r="VNH49" s="704"/>
      <c r="VNI49" s="704"/>
      <c r="VNJ49" s="704"/>
      <c r="VNK49" s="704"/>
      <c r="VNL49" s="704"/>
      <c r="VNM49" s="704"/>
      <c r="VNN49" s="704"/>
      <c r="VNO49" s="704"/>
      <c r="VNP49" s="704"/>
      <c r="VNQ49" s="704"/>
      <c r="VNR49" s="704"/>
      <c r="VNS49" s="704"/>
      <c r="VNT49" s="704"/>
      <c r="VNU49" s="704"/>
      <c r="VNV49" s="704"/>
      <c r="VNW49" s="704"/>
      <c r="VNX49" s="704"/>
      <c r="VNY49" s="704"/>
      <c r="VNZ49" s="704"/>
      <c r="VOA49" s="704"/>
      <c r="VOB49" s="704"/>
      <c r="VOC49" s="704"/>
      <c r="VOD49" s="704"/>
      <c r="VOE49" s="704"/>
      <c r="VOF49" s="704"/>
      <c r="VOG49" s="704"/>
      <c r="VOH49" s="704"/>
      <c r="VOI49" s="704"/>
      <c r="VOJ49" s="704"/>
      <c r="VOK49" s="704"/>
      <c r="VOL49" s="704"/>
      <c r="VOM49" s="704"/>
      <c r="VON49" s="704"/>
      <c r="VOO49" s="704"/>
      <c r="VOP49" s="704"/>
      <c r="VOQ49" s="704"/>
      <c r="VOR49" s="704"/>
      <c r="VOS49" s="704"/>
      <c r="VOT49" s="704"/>
      <c r="VOU49" s="704"/>
      <c r="VOV49" s="704"/>
      <c r="VOW49" s="704"/>
      <c r="VOX49" s="704"/>
      <c r="VOY49" s="704"/>
      <c r="VOZ49" s="704"/>
      <c r="VPA49" s="704"/>
      <c r="VPB49" s="704"/>
      <c r="VPC49" s="704"/>
      <c r="VPD49" s="704"/>
      <c r="VPE49" s="704"/>
      <c r="VPF49" s="704"/>
      <c r="VPG49" s="704"/>
      <c r="VPH49" s="704"/>
      <c r="VPI49" s="704"/>
      <c r="VPJ49" s="704"/>
      <c r="VPK49" s="704"/>
      <c r="VPL49" s="704"/>
      <c r="VPM49" s="704"/>
      <c r="VPN49" s="704"/>
      <c r="VPO49" s="704"/>
      <c r="VPP49" s="704"/>
      <c r="VPQ49" s="704"/>
      <c r="VPR49" s="704"/>
      <c r="VPS49" s="704"/>
      <c r="VPT49" s="704"/>
      <c r="VPU49" s="704"/>
      <c r="VPV49" s="704"/>
      <c r="VPW49" s="704"/>
      <c r="VPX49" s="704"/>
      <c r="VPY49" s="704"/>
      <c r="VPZ49" s="704"/>
      <c r="VQA49" s="704"/>
      <c r="VQB49" s="704"/>
      <c r="VQC49" s="704"/>
      <c r="VQD49" s="704"/>
      <c r="VQE49" s="704"/>
      <c r="VQF49" s="704"/>
      <c r="VQG49" s="704"/>
      <c r="VQH49" s="704"/>
      <c r="VQI49" s="704"/>
      <c r="VQJ49" s="704"/>
      <c r="VQK49" s="704"/>
      <c r="VQL49" s="704"/>
      <c r="VQM49" s="704"/>
      <c r="VQN49" s="704"/>
      <c r="VQO49" s="704"/>
      <c r="VQP49" s="704"/>
      <c r="VQQ49" s="704"/>
      <c r="VQR49" s="704"/>
      <c r="VQS49" s="704"/>
      <c r="VQT49" s="704"/>
      <c r="VQU49" s="704"/>
      <c r="VQV49" s="704"/>
      <c r="VQW49" s="704"/>
      <c r="VQX49" s="704"/>
      <c r="VQY49" s="704"/>
      <c r="VQZ49" s="704"/>
      <c r="VRA49" s="704"/>
      <c r="VRB49" s="704"/>
      <c r="VRC49" s="704"/>
      <c r="VRD49" s="704"/>
      <c r="VRE49" s="704"/>
      <c r="VRF49" s="704"/>
      <c r="VRG49" s="704"/>
      <c r="VRH49" s="704"/>
      <c r="VRI49" s="704"/>
      <c r="VRJ49" s="704"/>
      <c r="VRK49" s="704"/>
      <c r="VRL49" s="704"/>
      <c r="VRM49" s="704"/>
      <c r="VRN49" s="704"/>
      <c r="VRO49" s="704"/>
      <c r="VRP49" s="704"/>
      <c r="VRQ49" s="704"/>
      <c r="VRR49" s="704"/>
      <c r="VRS49" s="704"/>
      <c r="VRT49" s="704"/>
      <c r="VRU49" s="704"/>
      <c r="VRV49" s="704"/>
      <c r="VRW49" s="704"/>
      <c r="VRX49" s="704"/>
      <c r="VRY49" s="704"/>
      <c r="VRZ49" s="704"/>
      <c r="VSA49" s="704"/>
      <c r="VSB49" s="704"/>
      <c r="VSC49" s="704"/>
      <c r="VSD49" s="704"/>
      <c r="VSE49" s="704"/>
      <c r="VSF49" s="704"/>
      <c r="VSG49" s="704"/>
      <c r="VSH49" s="704"/>
      <c r="VSI49" s="704"/>
      <c r="VSJ49" s="704"/>
      <c r="VSK49" s="704"/>
      <c r="VSL49" s="704"/>
      <c r="VSM49" s="704"/>
      <c r="VSN49" s="704"/>
      <c r="VSO49" s="704"/>
      <c r="VSP49" s="704"/>
      <c r="VSQ49" s="704"/>
      <c r="VSR49" s="704"/>
      <c r="VSS49" s="704"/>
      <c r="VST49" s="704"/>
      <c r="VSU49" s="704"/>
      <c r="VSV49" s="704"/>
      <c r="VSW49" s="704"/>
      <c r="VSX49" s="704"/>
      <c r="VSY49" s="704"/>
      <c r="VSZ49" s="704"/>
      <c r="VTA49" s="704"/>
      <c r="VTB49" s="704"/>
      <c r="VTC49" s="704"/>
      <c r="VTD49" s="704"/>
      <c r="VTE49" s="704"/>
      <c r="VTF49" s="704"/>
      <c r="VTG49" s="704"/>
      <c r="VTH49" s="704"/>
      <c r="VTI49" s="704"/>
      <c r="VTJ49" s="704"/>
      <c r="VTK49" s="704"/>
      <c r="VTL49" s="704"/>
      <c r="VTM49" s="704"/>
      <c r="VTN49" s="704"/>
      <c r="VTO49" s="704"/>
      <c r="VTP49" s="704"/>
      <c r="VTQ49" s="704"/>
      <c r="VTR49" s="704"/>
      <c r="VTS49" s="704"/>
      <c r="VTT49" s="704"/>
      <c r="VTU49" s="704"/>
      <c r="VTV49" s="704"/>
      <c r="VTW49" s="704"/>
      <c r="VTX49" s="704"/>
      <c r="VTY49" s="704"/>
      <c r="VTZ49" s="704"/>
      <c r="VUA49" s="704"/>
      <c r="VUB49" s="704"/>
      <c r="VUC49" s="704"/>
      <c r="VUD49" s="704"/>
      <c r="VUE49" s="704"/>
      <c r="VUF49" s="704"/>
      <c r="VUG49" s="704"/>
      <c r="VUH49" s="704"/>
      <c r="VUI49" s="704"/>
      <c r="VUJ49" s="704"/>
      <c r="VUK49" s="704"/>
      <c r="VUL49" s="704"/>
      <c r="VUM49" s="704"/>
      <c r="VUN49" s="704"/>
      <c r="VUO49" s="704"/>
      <c r="VUP49" s="704"/>
      <c r="VUQ49" s="704"/>
      <c r="VUR49" s="704"/>
      <c r="VUS49" s="704"/>
      <c r="VUT49" s="704"/>
      <c r="VUU49" s="704"/>
      <c r="VUV49" s="704"/>
      <c r="VUW49" s="704"/>
      <c r="VUX49" s="704"/>
      <c r="VUY49" s="704"/>
      <c r="VUZ49" s="704"/>
      <c r="VVA49" s="704"/>
      <c r="VVB49" s="704"/>
      <c r="VVC49" s="704"/>
      <c r="VVD49" s="704"/>
      <c r="VVE49" s="704"/>
      <c r="VVF49" s="704"/>
      <c r="VVG49" s="704"/>
      <c r="VVH49" s="704"/>
      <c r="VVI49" s="704"/>
      <c r="VVJ49" s="704"/>
      <c r="VVK49" s="704"/>
      <c r="VVL49" s="704"/>
      <c r="VVM49" s="704"/>
      <c r="VVN49" s="704"/>
      <c r="VVO49" s="704"/>
      <c r="VVP49" s="704"/>
      <c r="VVQ49" s="704"/>
      <c r="VVR49" s="704"/>
      <c r="VVS49" s="704"/>
      <c r="VVT49" s="704"/>
      <c r="VVU49" s="704"/>
      <c r="VVV49" s="704"/>
      <c r="VVW49" s="704"/>
      <c r="VVX49" s="704"/>
      <c r="VVY49" s="704"/>
      <c r="VVZ49" s="704"/>
      <c r="VWA49" s="704"/>
      <c r="VWB49" s="704"/>
      <c r="VWC49" s="704"/>
      <c r="VWD49" s="704"/>
      <c r="VWE49" s="704"/>
      <c r="VWF49" s="704"/>
      <c r="VWG49" s="704"/>
      <c r="VWH49" s="704"/>
      <c r="VWI49" s="704"/>
      <c r="VWJ49" s="704"/>
      <c r="VWK49" s="704"/>
      <c r="VWL49" s="704"/>
      <c r="VWM49" s="704"/>
      <c r="VWN49" s="704"/>
      <c r="VWO49" s="704"/>
      <c r="VWP49" s="704"/>
      <c r="VWQ49" s="704"/>
      <c r="VWR49" s="704"/>
      <c r="VWS49" s="704"/>
      <c r="VWT49" s="704"/>
      <c r="VWU49" s="704"/>
      <c r="VWV49" s="704"/>
      <c r="VWW49" s="704"/>
      <c r="VWX49" s="704"/>
      <c r="VWY49" s="704"/>
      <c r="VWZ49" s="704"/>
      <c r="VXA49" s="704"/>
      <c r="VXB49" s="704"/>
      <c r="VXC49" s="704"/>
      <c r="VXD49" s="704"/>
      <c r="VXE49" s="704"/>
      <c r="VXF49" s="704"/>
      <c r="VXG49" s="704"/>
      <c r="VXH49" s="704"/>
      <c r="VXI49" s="704"/>
      <c r="VXJ49" s="704"/>
      <c r="VXK49" s="704"/>
      <c r="VXL49" s="704"/>
      <c r="VXM49" s="704"/>
      <c r="VXN49" s="704"/>
      <c r="VXO49" s="704"/>
      <c r="VXP49" s="704"/>
      <c r="VXQ49" s="704"/>
      <c r="VXR49" s="704"/>
      <c r="VXS49" s="704"/>
      <c r="VXT49" s="704"/>
      <c r="VXU49" s="704"/>
      <c r="VXV49" s="704"/>
      <c r="VXW49" s="704"/>
      <c r="VXX49" s="704"/>
      <c r="VXY49" s="704"/>
      <c r="VXZ49" s="704"/>
      <c r="VYA49" s="704"/>
      <c r="VYB49" s="704"/>
      <c r="VYC49" s="704"/>
      <c r="VYD49" s="704"/>
      <c r="VYE49" s="704"/>
      <c r="VYF49" s="704"/>
      <c r="VYG49" s="704"/>
      <c r="VYH49" s="704"/>
      <c r="VYI49" s="704"/>
      <c r="VYJ49" s="704"/>
      <c r="VYK49" s="704"/>
      <c r="VYL49" s="704"/>
      <c r="VYM49" s="704"/>
      <c r="VYN49" s="704"/>
      <c r="VYO49" s="704"/>
      <c r="VYP49" s="704"/>
      <c r="VYQ49" s="704"/>
      <c r="VYR49" s="704"/>
      <c r="VYS49" s="704"/>
      <c r="VYT49" s="704"/>
      <c r="VYU49" s="704"/>
      <c r="VYV49" s="704"/>
      <c r="VYW49" s="704"/>
      <c r="VYX49" s="704"/>
      <c r="VYY49" s="704"/>
      <c r="VYZ49" s="704"/>
      <c r="VZA49" s="704"/>
      <c r="VZB49" s="704"/>
      <c r="VZC49" s="704"/>
      <c r="VZD49" s="704"/>
      <c r="VZE49" s="704"/>
      <c r="VZF49" s="704"/>
      <c r="VZG49" s="704"/>
      <c r="VZH49" s="704"/>
      <c r="VZI49" s="704"/>
      <c r="VZJ49" s="704"/>
      <c r="VZK49" s="704"/>
      <c r="VZL49" s="704"/>
      <c r="VZM49" s="704"/>
      <c r="VZN49" s="704"/>
      <c r="VZO49" s="704"/>
      <c r="VZP49" s="704"/>
      <c r="VZQ49" s="704"/>
      <c r="VZR49" s="704"/>
      <c r="VZS49" s="704"/>
      <c r="VZT49" s="704"/>
      <c r="VZU49" s="704"/>
      <c r="VZV49" s="704"/>
      <c r="VZW49" s="704"/>
      <c r="VZX49" s="704"/>
      <c r="VZY49" s="704"/>
      <c r="VZZ49" s="704"/>
      <c r="WAA49" s="704"/>
      <c r="WAB49" s="704"/>
      <c r="WAC49" s="704"/>
      <c r="WAD49" s="704"/>
      <c r="WAE49" s="704"/>
      <c r="WAF49" s="704"/>
      <c r="WAG49" s="704"/>
      <c r="WAH49" s="704"/>
      <c r="WAI49" s="704"/>
      <c r="WAJ49" s="704"/>
      <c r="WAK49" s="704"/>
      <c r="WAL49" s="704"/>
      <c r="WAM49" s="704"/>
      <c r="WAN49" s="704"/>
      <c r="WAO49" s="704"/>
      <c r="WAP49" s="704"/>
      <c r="WAQ49" s="704"/>
      <c r="WAR49" s="704"/>
      <c r="WAS49" s="704"/>
      <c r="WAT49" s="704"/>
      <c r="WAU49" s="704"/>
      <c r="WAV49" s="704"/>
      <c r="WAW49" s="704"/>
      <c r="WAX49" s="704"/>
      <c r="WAY49" s="704"/>
      <c r="WAZ49" s="704"/>
      <c r="WBA49" s="704"/>
      <c r="WBB49" s="704"/>
      <c r="WBC49" s="704"/>
      <c r="WBD49" s="704"/>
      <c r="WBE49" s="704"/>
      <c r="WBF49" s="704"/>
      <c r="WBG49" s="704"/>
      <c r="WBH49" s="704"/>
      <c r="WBI49" s="704"/>
      <c r="WBJ49" s="704"/>
      <c r="WBK49" s="704"/>
      <c r="WBL49" s="704"/>
      <c r="WBM49" s="704"/>
      <c r="WBN49" s="704"/>
      <c r="WBO49" s="704"/>
      <c r="WBP49" s="704"/>
      <c r="WBQ49" s="704"/>
      <c r="WBR49" s="704"/>
      <c r="WBS49" s="704"/>
      <c r="WBT49" s="704"/>
      <c r="WBU49" s="704"/>
      <c r="WBV49" s="704"/>
      <c r="WBW49" s="704"/>
      <c r="WBX49" s="704"/>
      <c r="WBY49" s="704"/>
      <c r="WBZ49" s="704"/>
      <c r="WCA49" s="704"/>
      <c r="WCB49" s="704"/>
      <c r="WCC49" s="704"/>
      <c r="WCD49" s="704"/>
      <c r="WCE49" s="704"/>
      <c r="WCF49" s="704"/>
      <c r="WCG49" s="704"/>
      <c r="WCH49" s="704"/>
      <c r="WCI49" s="704"/>
      <c r="WCJ49" s="704"/>
      <c r="WCK49" s="704"/>
      <c r="WCL49" s="704"/>
      <c r="WCM49" s="704"/>
      <c r="WCN49" s="704"/>
      <c r="WCO49" s="704"/>
      <c r="WCP49" s="704"/>
      <c r="WCQ49" s="704"/>
      <c r="WCR49" s="704"/>
      <c r="WCS49" s="704"/>
      <c r="WCT49" s="704"/>
      <c r="WCU49" s="704"/>
      <c r="WCV49" s="704"/>
      <c r="WCW49" s="704"/>
      <c r="WCX49" s="704"/>
      <c r="WCY49" s="704"/>
      <c r="WCZ49" s="704"/>
      <c r="WDA49" s="704"/>
      <c r="WDB49" s="704"/>
      <c r="WDC49" s="704"/>
      <c r="WDD49" s="704"/>
      <c r="WDE49" s="704"/>
      <c r="WDF49" s="704"/>
      <c r="WDG49" s="704"/>
      <c r="WDH49" s="704"/>
      <c r="WDI49" s="704"/>
      <c r="WDJ49" s="704"/>
      <c r="WDK49" s="704"/>
      <c r="WDL49" s="704"/>
      <c r="WDM49" s="704"/>
      <c r="WDN49" s="704"/>
      <c r="WDO49" s="704"/>
      <c r="WDP49" s="704"/>
      <c r="WDQ49" s="704"/>
      <c r="WDR49" s="704"/>
      <c r="WDS49" s="704"/>
      <c r="WDT49" s="704"/>
      <c r="WDU49" s="704"/>
      <c r="WDV49" s="704"/>
      <c r="WDW49" s="704"/>
      <c r="WDX49" s="704"/>
      <c r="WDY49" s="704"/>
      <c r="WDZ49" s="704"/>
      <c r="WEA49" s="704"/>
      <c r="WEB49" s="704"/>
      <c r="WEC49" s="704"/>
      <c r="WED49" s="704"/>
      <c r="WEE49" s="704"/>
      <c r="WEF49" s="704"/>
      <c r="WEG49" s="704"/>
      <c r="WEH49" s="704"/>
      <c r="WEI49" s="704"/>
      <c r="WEJ49" s="704"/>
      <c r="WEK49" s="704"/>
      <c r="WEL49" s="704"/>
      <c r="WEM49" s="704"/>
      <c r="WEN49" s="704"/>
      <c r="WEO49" s="704"/>
      <c r="WEP49" s="704"/>
      <c r="WEQ49" s="704"/>
      <c r="WER49" s="704"/>
      <c r="WES49" s="704"/>
      <c r="WET49" s="704"/>
      <c r="WEU49" s="704"/>
      <c r="WEV49" s="704"/>
      <c r="WEW49" s="704"/>
      <c r="WEX49" s="704"/>
      <c r="WEY49" s="704"/>
      <c r="WEZ49" s="704"/>
      <c r="WFA49" s="704"/>
      <c r="WFB49" s="704"/>
      <c r="WFC49" s="704"/>
      <c r="WFD49" s="704"/>
      <c r="WFE49" s="704"/>
      <c r="WFF49" s="704"/>
      <c r="WFG49" s="704"/>
      <c r="WFH49" s="704"/>
      <c r="WFI49" s="704"/>
      <c r="WFJ49" s="704"/>
      <c r="WFK49" s="704"/>
      <c r="WFL49" s="704"/>
      <c r="WFM49" s="704"/>
      <c r="WFN49" s="704"/>
      <c r="WFO49" s="704"/>
      <c r="WFP49" s="704"/>
      <c r="WFQ49" s="704"/>
      <c r="WFR49" s="704"/>
      <c r="WFS49" s="704"/>
      <c r="WFT49" s="704"/>
      <c r="WFU49" s="704"/>
      <c r="WFV49" s="704"/>
      <c r="WFW49" s="704"/>
      <c r="WFX49" s="704"/>
      <c r="WFY49" s="704"/>
      <c r="WFZ49" s="704"/>
      <c r="WGA49" s="704"/>
      <c r="WGB49" s="704"/>
      <c r="WGC49" s="704"/>
      <c r="WGD49" s="704"/>
      <c r="WGE49" s="704"/>
      <c r="WGF49" s="704"/>
      <c r="WGG49" s="704"/>
      <c r="WGH49" s="704"/>
      <c r="WGI49" s="704"/>
      <c r="WGJ49" s="704"/>
      <c r="WGK49" s="704"/>
      <c r="WGL49" s="704"/>
      <c r="WGM49" s="704"/>
      <c r="WGN49" s="704"/>
      <c r="WGO49" s="704"/>
      <c r="WGP49" s="704"/>
      <c r="WGQ49" s="704"/>
      <c r="WGR49" s="704"/>
      <c r="WGS49" s="704"/>
      <c r="WGT49" s="704"/>
      <c r="WGU49" s="704"/>
      <c r="WGV49" s="704"/>
      <c r="WGW49" s="704"/>
      <c r="WGX49" s="704"/>
      <c r="WGY49" s="704"/>
      <c r="WGZ49" s="704"/>
      <c r="WHA49" s="704"/>
      <c r="WHB49" s="704"/>
      <c r="WHC49" s="704"/>
      <c r="WHD49" s="704"/>
      <c r="WHE49" s="704"/>
      <c r="WHF49" s="704"/>
      <c r="WHG49" s="704"/>
      <c r="WHH49" s="704"/>
      <c r="WHI49" s="704"/>
      <c r="WHJ49" s="704"/>
      <c r="WHK49" s="704"/>
      <c r="WHL49" s="704"/>
      <c r="WHM49" s="704"/>
      <c r="WHN49" s="704"/>
      <c r="WHO49" s="704"/>
      <c r="WHP49" s="704"/>
      <c r="WHQ49" s="704"/>
      <c r="WHR49" s="704"/>
      <c r="WHS49" s="704"/>
      <c r="WHT49" s="704"/>
      <c r="WHU49" s="704"/>
      <c r="WHV49" s="704"/>
      <c r="WHW49" s="704"/>
      <c r="WHX49" s="704"/>
      <c r="WHY49" s="704"/>
      <c r="WHZ49" s="704"/>
      <c r="WIA49" s="704"/>
      <c r="WIB49" s="704"/>
      <c r="WIC49" s="704"/>
      <c r="WID49" s="704"/>
      <c r="WIE49" s="704"/>
      <c r="WIF49" s="704"/>
      <c r="WIG49" s="704"/>
      <c r="WIH49" s="704"/>
      <c r="WII49" s="704"/>
      <c r="WIJ49" s="704"/>
      <c r="WIK49" s="704"/>
      <c r="WIL49" s="704"/>
      <c r="WIM49" s="704"/>
      <c r="WIN49" s="704"/>
      <c r="WIO49" s="704"/>
      <c r="WIP49" s="704"/>
      <c r="WIQ49" s="704"/>
      <c r="WIR49" s="704"/>
      <c r="WIS49" s="704"/>
      <c r="WIT49" s="704"/>
      <c r="WIU49" s="704"/>
      <c r="WIV49" s="704"/>
      <c r="WIW49" s="704"/>
      <c r="WIX49" s="704"/>
      <c r="WIY49" s="704"/>
      <c r="WIZ49" s="704"/>
      <c r="WJA49" s="704"/>
      <c r="WJB49" s="704"/>
      <c r="WJC49" s="704"/>
      <c r="WJD49" s="704"/>
      <c r="WJE49" s="704"/>
      <c r="WJF49" s="704"/>
      <c r="WJG49" s="704"/>
      <c r="WJH49" s="704"/>
      <c r="WJI49" s="704"/>
      <c r="WJJ49" s="704"/>
      <c r="WJK49" s="704"/>
      <c r="WJL49" s="704"/>
      <c r="WJM49" s="704"/>
      <c r="WJN49" s="704"/>
      <c r="WJO49" s="704"/>
      <c r="WJP49" s="704"/>
      <c r="WJQ49" s="704"/>
      <c r="WJR49" s="704"/>
      <c r="WJS49" s="704"/>
      <c r="WJT49" s="704"/>
      <c r="WJU49" s="704"/>
      <c r="WJV49" s="704"/>
      <c r="WJW49" s="704"/>
      <c r="WJX49" s="704"/>
      <c r="WJY49" s="704"/>
      <c r="WJZ49" s="704"/>
      <c r="WKA49" s="704"/>
      <c r="WKB49" s="704"/>
      <c r="WKC49" s="704"/>
      <c r="WKD49" s="704"/>
      <c r="WKE49" s="704"/>
      <c r="WKF49" s="704"/>
      <c r="WKG49" s="704"/>
      <c r="WKH49" s="704"/>
      <c r="WKI49" s="704"/>
      <c r="WKJ49" s="704"/>
      <c r="WKK49" s="704"/>
      <c r="WKL49" s="704"/>
      <c r="WKM49" s="704"/>
      <c r="WKN49" s="704"/>
      <c r="WKO49" s="704"/>
      <c r="WKP49" s="704"/>
      <c r="WKQ49" s="704"/>
      <c r="WKR49" s="704"/>
      <c r="WKS49" s="704"/>
      <c r="WKT49" s="704"/>
      <c r="WKU49" s="704"/>
      <c r="WKV49" s="704"/>
      <c r="WKW49" s="704"/>
      <c r="WKX49" s="704"/>
      <c r="WKY49" s="704"/>
      <c r="WKZ49" s="704"/>
      <c r="WLA49" s="704"/>
      <c r="WLB49" s="704"/>
      <c r="WLC49" s="704"/>
      <c r="WLD49" s="704"/>
      <c r="WLE49" s="704"/>
      <c r="WLF49" s="704"/>
      <c r="WLG49" s="704"/>
      <c r="WLH49" s="704"/>
      <c r="WLI49" s="704"/>
      <c r="WLJ49" s="704"/>
      <c r="WLK49" s="704"/>
      <c r="WLL49" s="704"/>
      <c r="WLM49" s="704"/>
      <c r="WLN49" s="704"/>
      <c r="WLO49" s="704"/>
      <c r="WLP49" s="704"/>
      <c r="WLQ49" s="704"/>
      <c r="WLR49" s="704"/>
      <c r="WLS49" s="704"/>
      <c r="WLT49" s="704"/>
      <c r="WLU49" s="704"/>
      <c r="WLV49" s="704"/>
      <c r="WLW49" s="704"/>
      <c r="WLX49" s="704"/>
      <c r="WLY49" s="704"/>
      <c r="WLZ49" s="704"/>
      <c r="WMA49" s="704"/>
      <c r="WMB49" s="704"/>
      <c r="WMC49" s="704"/>
      <c r="WMD49" s="704"/>
      <c r="WME49" s="704"/>
      <c r="WMF49" s="704"/>
      <c r="WMG49" s="704"/>
      <c r="WMH49" s="704"/>
      <c r="WMI49" s="704"/>
      <c r="WMJ49" s="704"/>
      <c r="WMK49" s="704"/>
      <c r="WML49" s="704"/>
      <c r="WMM49" s="704"/>
      <c r="WMN49" s="704"/>
      <c r="WMO49" s="704"/>
      <c r="WMP49" s="704"/>
      <c r="WMQ49" s="704"/>
      <c r="WMR49" s="704"/>
      <c r="WMS49" s="704"/>
      <c r="WMT49" s="704"/>
      <c r="WMU49" s="704"/>
      <c r="WMV49" s="704"/>
      <c r="WMW49" s="704"/>
      <c r="WMX49" s="704"/>
      <c r="WMY49" s="704"/>
      <c r="WMZ49" s="704"/>
      <c r="WNA49" s="704"/>
      <c r="WNB49" s="704"/>
      <c r="WNC49" s="704"/>
      <c r="WND49" s="704"/>
      <c r="WNE49" s="704"/>
      <c r="WNF49" s="704"/>
      <c r="WNG49" s="704"/>
      <c r="WNH49" s="704"/>
      <c r="WNI49" s="704"/>
      <c r="WNJ49" s="704"/>
      <c r="WNK49" s="704"/>
      <c r="WNL49" s="704"/>
      <c r="WNM49" s="704"/>
      <c r="WNN49" s="704"/>
      <c r="WNO49" s="704"/>
      <c r="WNP49" s="704"/>
      <c r="WNQ49" s="704"/>
      <c r="WNR49" s="704"/>
      <c r="WNS49" s="704"/>
      <c r="WNT49" s="704"/>
      <c r="WNU49" s="704"/>
      <c r="WNV49" s="704"/>
      <c r="WNW49" s="704"/>
      <c r="WNX49" s="704"/>
      <c r="WNY49" s="704"/>
      <c r="WNZ49" s="704"/>
      <c r="WOA49" s="704"/>
      <c r="WOB49" s="704"/>
      <c r="WOC49" s="704"/>
      <c r="WOD49" s="704"/>
      <c r="WOE49" s="704"/>
      <c r="WOF49" s="704"/>
      <c r="WOG49" s="704"/>
      <c r="WOH49" s="704"/>
      <c r="WOI49" s="704"/>
      <c r="WOJ49" s="704"/>
      <c r="WOK49" s="704"/>
      <c r="WOL49" s="704"/>
      <c r="WOM49" s="704"/>
      <c r="WON49" s="704"/>
      <c r="WOO49" s="704"/>
      <c r="WOP49" s="704"/>
      <c r="WOQ49" s="704"/>
      <c r="WOR49" s="704"/>
      <c r="WOS49" s="704"/>
      <c r="WOT49" s="704"/>
      <c r="WOU49" s="704"/>
      <c r="WOV49" s="704"/>
      <c r="WOW49" s="704"/>
      <c r="WOX49" s="704"/>
      <c r="WOY49" s="704"/>
      <c r="WOZ49" s="704"/>
      <c r="WPA49" s="704"/>
      <c r="WPB49" s="704"/>
      <c r="WPC49" s="704"/>
      <c r="WPD49" s="704"/>
      <c r="WPE49" s="704"/>
      <c r="WPF49" s="704"/>
      <c r="WPG49" s="704"/>
      <c r="WPH49" s="704"/>
      <c r="WPI49" s="704"/>
      <c r="WPJ49" s="704"/>
      <c r="WPK49" s="704"/>
      <c r="WPL49" s="704"/>
      <c r="WPM49" s="704"/>
      <c r="WPN49" s="704"/>
      <c r="WPO49" s="704"/>
      <c r="WPP49" s="704"/>
      <c r="WPQ49" s="704"/>
      <c r="WPR49" s="704"/>
      <c r="WPS49" s="704"/>
      <c r="WPT49" s="704"/>
      <c r="WPU49" s="704"/>
      <c r="WPV49" s="704"/>
      <c r="WPW49" s="704"/>
      <c r="WPX49" s="704"/>
      <c r="WPY49" s="704"/>
      <c r="WPZ49" s="704"/>
      <c r="WQA49" s="704"/>
      <c r="WQB49" s="704"/>
      <c r="WQC49" s="704"/>
      <c r="WQD49" s="704"/>
      <c r="WQE49" s="704"/>
      <c r="WQF49" s="704"/>
      <c r="WQG49" s="704"/>
      <c r="WQH49" s="704"/>
      <c r="WQI49" s="704"/>
      <c r="WQJ49" s="704"/>
      <c r="WQK49" s="704"/>
      <c r="WQL49" s="704"/>
      <c r="WQM49" s="704"/>
      <c r="WQN49" s="704"/>
      <c r="WQO49" s="704"/>
      <c r="WQP49" s="704"/>
      <c r="WQQ49" s="704"/>
      <c r="WQR49" s="704"/>
      <c r="WQS49" s="704"/>
      <c r="WQT49" s="704"/>
      <c r="WQU49" s="704"/>
      <c r="WQV49" s="704"/>
      <c r="WQW49" s="704"/>
      <c r="WQX49" s="704"/>
      <c r="WQY49" s="704"/>
      <c r="WQZ49" s="704"/>
      <c r="WRA49" s="704"/>
      <c r="WRB49" s="704"/>
      <c r="WRC49" s="704"/>
      <c r="WRD49" s="704"/>
      <c r="WRE49" s="704"/>
      <c r="WRF49" s="704"/>
      <c r="WRG49" s="704"/>
      <c r="WRH49" s="704"/>
      <c r="WRI49" s="704"/>
      <c r="WRJ49" s="704"/>
      <c r="WRK49" s="704"/>
      <c r="WRL49" s="704"/>
      <c r="WRM49" s="704"/>
      <c r="WRN49" s="704"/>
      <c r="WRO49" s="704"/>
      <c r="WRP49" s="704"/>
      <c r="WRQ49" s="704"/>
      <c r="WRR49" s="704"/>
      <c r="WRS49" s="704"/>
      <c r="WRT49" s="704"/>
      <c r="WRU49" s="704"/>
      <c r="WRV49" s="704"/>
      <c r="WRW49" s="704"/>
      <c r="WRX49" s="704"/>
      <c r="WRY49" s="704"/>
      <c r="WRZ49" s="704"/>
      <c r="WSA49" s="704"/>
      <c r="WSB49" s="704"/>
      <c r="WSC49" s="704"/>
      <c r="WSD49" s="704"/>
      <c r="WSE49" s="704"/>
      <c r="WSF49" s="704"/>
      <c r="WSG49" s="704"/>
      <c r="WSH49" s="704"/>
      <c r="WSI49" s="704"/>
      <c r="WSJ49" s="704"/>
      <c r="WSK49" s="704"/>
      <c r="WSL49" s="704"/>
      <c r="WSM49" s="704"/>
      <c r="WSN49" s="704"/>
      <c r="WSO49" s="704"/>
      <c r="WSP49" s="704"/>
      <c r="WSQ49" s="704"/>
      <c r="WSR49" s="704"/>
      <c r="WSS49" s="704"/>
      <c r="WST49" s="704"/>
      <c r="WSU49" s="704"/>
      <c r="WSV49" s="704"/>
      <c r="WSW49" s="704"/>
      <c r="WSX49" s="704"/>
      <c r="WSY49" s="704"/>
      <c r="WSZ49" s="704"/>
      <c r="WTA49" s="704"/>
      <c r="WTB49" s="704"/>
      <c r="WTC49" s="704"/>
      <c r="WTD49" s="704"/>
      <c r="WTE49" s="704"/>
      <c r="WTF49" s="704"/>
      <c r="WTG49" s="704"/>
      <c r="WTH49" s="704"/>
      <c r="WTI49" s="704"/>
      <c r="WTJ49" s="704"/>
      <c r="WTK49" s="704"/>
      <c r="WTL49" s="704"/>
      <c r="WTM49" s="704"/>
      <c r="WTN49" s="704"/>
      <c r="WTO49" s="704"/>
      <c r="WTP49" s="704"/>
      <c r="WTQ49" s="704"/>
      <c r="WTR49" s="704"/>
      <c r="WTS49" s="704"/>
      <c r="WTT49" s="704"/>
      <c r="WTU49" s="704"/>
      <c r="WTV49" s="704"/>
      <c r="WTW49" s="704"/>
      <c r="WTX49" s="704"/>
      <c r="WTY49" s="704"/>
      <c r="WTZ49" s="704"/>
      <c r="WUA49" s="704"/>
      <c r="WUB49" s="704"/>
      <c r="WUC49" s="704"/>
      <c r="WUD49" s="704"/>
      <c r="WUE49" s="704"/>
      <c r="WUF49" s="704"/>
      <c r="WUG49" s="704"/>
      <c r="WUH49" s="704"/>
      <c r="WUI49" s="704"/>
      <c r="WUJ49" s="704"/>
      <c r="WUK49" s="704"/>
      <c r="WUL49" s="704"/>
      <c r="WUM49" s="704"/>
      <c r="WUN49" s="704"/>
      <c r="WUO49" s="704"/>
      <c r="WUP49" s="704"/>
      <c r="WUQ49" s="704"/>
      <c r="WUR49" s="704"/>
      <c r="WUS49" s="704"/>
      <c r="WUT49" s="704"/>
      <c r="WUU49" s="704"/>
      <c r="WUV49" s="704"/>
      <c r="WUW49" s="704"/>
      <c r="WUX49" s="704"/>
      <c r="WUY49" s="704"/>
      <c r="WUZ49" s="704"/>
      <c r="WVA49" s="704"/>
      <c r="WVB49" s="704"/>
      <c r="WVC49" s="704"/>
      <c r="WVD49" s="704"/>
      <c r="WVE49" s="704"/>
      <c r="WVF49" s="704"/>
      <c r="WVG49" s="704"/>
      <c r="WVH49" s="704"/>
      <c r="WVI49" s="704"/>
      <c r="WVJ49" s="704"/>
      <c r="WVK49" s="704"/>
      <c r="WVL49" s="704"/>
      <c r="WVM49" s="704"/>
      <c r="WVN49" s="704"/>
      <c r="WVO49" s="704"/>
      <c r="WVP49" s="704"/>
      <c r="WVQ49" s="704"/>
      <c r="WVR49" s="704"/>
      <c r="WVS49" s="704"/>
      <c r="WVT49" s="704"/>
      <c r="WVU49" s="704"/>
      <c r="WVV49" s="704"/>
      <c r="WVW49" s="704"/>
      <c r="WVX49" s="704"/>
      <c r="WVY49" s="704"/>
      <c r="WVZ49" s="704"/>
      <c r="WWA49" s="704"/>
      <c r="WWB49" s="704"/>
      <c r="WWC49" s="704"/>
      <c r="WWD49" s="704"/>
      <c r="WWE49" s="704"/>
      <c r="WWF49" s="704"/>
      <c r="WWG49" s="704"/>
      <c r="WWH49" s="704"/>
      <c r="WWI49" s="704"/>
      <c r="WWJ49" s="704"/>
      <c r="WWK49" s="704"/>
      <c r="WWL49" s="704"/>
      <c r="WWM49" s="704"/>
      <c r="WWN49" s="704"/>
      <c r="WWO49" s="704"/>
      <c r="WWP49" s="704"/>
      <c r="WWQ49" s="704"/>
      <c r="WWR49" s="704"/>
      <c r="WWS49" s="704"/>
      <c r="WWT49" s="704"/>
      <c r="WWU49" s="704"/>
      <c r="WWV49" s="704"/>
      <c r="WWW49" s="704"/>
      <c r="WWX49" s="704"/>
      <c r="WWY49" s="704"/>
      <c r="WWZ49" s="704"/>
      <c r="WXA49" s="704"/>
      <c r="WXB49" s="704"/>
      <c r="WXC49" s="704"/>
      <c r="WXD49" s="704"/>
      <c r="WXE49" s="704"/>
      <c r="WXF49" s="704"/>
      <c r="WXG49" s="704"/>
      <c r="WXH49" s="704"/>
      <c r="WXI49" s="704"/>
      <c r="WXJ49" s="704"/>
      <c r="WXK49" s="704"/>
      <c r="WXL49" s="704"/>
      <c r="WXM49" s="704"/>
      <c r="WXN49" s="704"/>
      <c r="WXO49" s="704"/>
      <c r="WXP49" s="704"/>
      <c r="WXQ49" s="704"/>
      <c r="WXR49" s="704"/>
      <c r="WXS49" s="704"/>
      <c r="WXT49" s="704"/>
      <c r="WXU49" s="704"/>
      <c r="WXV49" s="704"/>
      <c r="WXW49" s="704"/>
      <c r="WXX49" s="704"/>
      <c r="WXY49" s="704"/>
      <c r="WXZ49" s="704"/>
      <c r="WYA49" s="704"/>
      <c r="WYB49" s="704"/>
      <c r="WYC49" s="704"/>
      <c r="WYD49" s="704"/>
      <c r="WYE49" s="704"/>
      <c r="WYF49" s="704"/>
      <c r="WYG49" s="704"/>
      <c r="WYH49" s="704"/>
      <c r="WYI49" s="704"/>
      <c r="WYJ49" s="704"/>
      <c r="WYK49" s="704"/>
      <c r="WYL49" s="704"/>
      <c r="WYM49" s="704"/>
      <c r="WYN49" s="704"/>
      <c r="WYO49" s="704"/>
      <c r="WYP49" s="704"/>
      <c r="WYQ49" s="704"/>
      <c r="WYR49" s="704"/>
      <c r="WYS49" s="704"/>
      <c r="WYT49" s="704"/>
      <c r="WYU49" s="704"/>
      <c r="WYV49" s="704"/>
      <c r="WYW49" s="704"/>
      <c r="WYX49" s="704"/>
      <c r="WYY49" s="704"/>
      <c r="WYZ49" s="704"/>
      <c r="WZA49" s="704"/>
      <c r="WZB49" s="704"/>
      <c r="WZC49" s="704"/>
      <c r="WZD49" s="704"/>
      <c r="WZE49" s="704"/>
      <c r="WZF49" s="704"/>
      <c r="WZG49" s="704"/>
      <c r="WZH49" s="704"/>
      <c r="WZI49" s="704"/>
      <c r="WZJ49" s="704"/>
      <c r="WZK49" s="704"/>
      <c r="WZL49" s="704"/>
      <c r="WZM49" s="704"/>
      <c r="WZN49" s="704"/>
      <c r="WZO49" s="704"/>
      <c r="WZP49" s="704"/>
      <c r="WZQ49" s="704"/>
      <c r="WZR49" s="704"/>
      <c r="WZS49" s="704"/>
      <c r="WZT49" s="704"/>
      <c r="WZU49" s="704"/>
      <c r="WZV49" s="704"/>
      <c r="WZW49" s="704"/>
      <c r="WZX49" s="704"/>
      <c r="WZY49" s="704"/>
      <c r="WZZ49" s="704"/>
      <c r="XAA49" s="704"/>
      <c r="XAB49" s="704"/>
      <c r="XAC49" s="704"/>
      <c r="XAD49" s="704"/>
      <c r="XAE49" s="704"/>
      <c r="XAF49" s="704"/>
      <c r="XAG49" s="704"/>
      <c r="XAH49" s="704"/>
      <c r="XAI49" s="704"/>
      <c r="XAJ49" s="704"/>
      <c r="XAK49" s="704"/>
      <c r="XAL49" s="704"/>
      <c r="XAM49" s="704"/>
      <c r="XAN49" s="704"/>
      <c r="XAO49" s="704"/>
      <c r="XAP49" s="704"/>
      <c r="XAQ49" s="704"/>
      <c r="XAR49" s="704"/>
      <c r="XAS49" s="704"/>
      <c r="XAT49" s="704"/>
      <c r="XAU49" s="704"/>
      <c r="XAV49" s="704"/>
      <c r="XAW49" s="704"/>
      <c r="XAX49" s="704"/>
      <c r="XAY49" s="704"/>
      <c r="XAZ49" s="704"/>
      <c r="XBA49" s="704"/>
      <c r="XBB49" s="704"/>
      <c r="XBC49" s="704"/>
      <c r="XBD49" s="704"/>
      <c r="XBE49" s="704"/>
      <c r="XBF49" s="704"/>
      <c r="XBG49" s="704"/>
      <c r="XBH49" s="704"/>
      <c r="XBI49" s="704"/>
      <c r="XBJ49" s="704"/>
      <c r="XBK49" s="704"/>
      <c r="XBL49" s="704"/>
      <c r="XBM49" s="704"/>
      <c r="XBN49" s="704"/>
      <c r="XBO49" s="704"/>
      <c r="XBP49" s="704"/>
      <c r="XBQ49" s="704"/>
      <c r="XBR49" s="704"/>
      <c r="XBS49" s="704"/>
      <c r="XBT49" s="704"/>
      <c r="XBU49" s="704"/>
      <c r="XBV49" s="704"/>
      <c r="XBW49" s="704"/>
      <c r="XBX49" s="704"/>
      <c r="XBY49" s="704"/>
      <c r="XBZ49" s="704"/>
      <c r="XCA49" s="704"/>
      <c r="XCB49" s="704"/>
      <c r="XCC49" s="704"/>
      <c r="XCD49" s="704"/>
      <c r="XCE49" s="704"/>
      <c r="XCF49" s="704"/>
      <c r="XCG49" s="704"/>
      <c r="XCH49" s="704"/>
      <c r="XCI49" s="704"/>
      <c r="XCJ49" s="704"/>
      <c r="XCK49" s="704"/>
      <c r="XCL49" s="704"/>
      <c r="XCM49" s="704"/>
      <c r="XCN49" s="704"/>
      <c r="XCO49" s="704"/>
      <c r="XCP49" s="704"/>
      <c r="XCQ49" s="704"/>
      <c r="XCR49" s="704"/>
      <c r="XCS49" s="704"/>
      <c r="XCT49" s="704"/>
      <c r="XCU49" s="704"/>
      <c r="XCV49" s="704"/>
      <c r="XCW49" s="704"/>
      <c r="XCX49" s="704"/>
      <c r="XCY49" s="704"/>
      <c r="XCZ49" s="704"/>
      <c r="XDA49" s="704"/>
      <c r="XDB49" s="704"/>
      <c r="XDC49" s="704"/>
      <c r="XDD49" s="704"/>
      <c r="XDE49" s="704"/>
      <c r="XDF49" s="704"/>
      <c r="XDG49" s="704"/>
      <c r="XDH49" s="704"/>
      <c r="XDI49" s="704"/>
      <c r="XDJ49" s="704"/>
      <c r="XDK49" s="704"/>
      <c r="XDL49" s="704"/>
      <c r="XDM49" s="704"/>
      <c r="XDN49" s="704"/>
      <c r="XDO49" s="704"/>
      <c r="XDP49" s="704"/>
      <c r="XDQ49" s="704"/>
      <c r="XDR49" s="704"/>
      <c r="XDS49" s="704"/>
      <c r="XDT49" s="704"/>
      <c r="XDU49" s="704"/>
      <c r="XDV49" s="704"/>
      <c r="XDW49" s="704"/>
      <c r="XDX49" s="704"/>
      <c r="XDY49" s="704"/>
      <c r="XDZ49" s="704"/>
      <c r="XEA49" s="704"/>
      <c r="XEB49" s="704"/>
      <c r="XEC49" s="704"/>
      <c r="XED49" s="704"/>
      <c r="XEE49" s="704"/>
      <c r="XEF49" s="704"/>
      <c r="XEG49" s="704"/>
      <c r="XEH49" s="704"/>
      <c r="XEI49" s="704"/>
      <c r="XEJ49" s="704"/>
      <c r="XEK49" s="704"/>
    </row>
    <row r="50" spans="1:16365" s="704" customFormat="1" ht="99.9" customHeight="1" x14ac:dyDescent="0.25">
      <c r="A50" s="47">
        <v>104</v>
      </c>
      <c r="B50" s="45" t="s">
        <v>632</v>
      </c>
      <c r="C50" s="47">
        <v>6</v>
      </c>
      <c r="D50" s="47" t="s">
        <v>633</v>
      </c>
      <c r="E50" s="47" t="s">
        <v>768</v>
      </c>
      <c r="F50" s="142">
        <v>28562</v>
      </c>
      <c r="G50" s="156" t="s">
        <v>769</v>
      </c>
      <c r="H50" s="143">
        <v>2020</v>
      </c>
      <c r="I50" s="156" t="s">
        <v>770</v>
      </c>
      <c r="J50" s="144">
        <v>80027</v>
      </c>
      <c r="K50" s="43" t="s">
        <v>771</v>
      </c>
      <c r="L50" s="48" t="s">
        <v>638</v>
      </c>
      <c r="M50" s="47" t="s">
        <v>639</v>
      </c>
      <c r="N50" s="47" t="s">
        <v>772</v>
      </c>
      <c r="O50" s="47" t="s">
        <v>773</v>
      </c>
      <c r="P50" s="47" t="s">
        <v>774</v>
      </c>
      <c r="Q50" s="146">
        <f>U50</f>
        <v>58.82</v>
      </c>
      <c r="R50" s="47">
        <v>4.71</v>
      </c>
      <c r="S50" s="147">
        <v>5.5</v>
      </c>
      <c r="T50" s="147">
        <v>48.61</v>
      </c>
      <c r="U50" s="148">
        <f t="shared" ref="U50:U71" si="3">SUM(R50:T50)</f>
        <v>58.82</v>
      </c>
      <c r="V50" s="149">
        <v>18</v>
      </c>
      <c r="W50" s="149">
        <v>10</v>
      </c>
      <c r="X50" s="189" t="s">
        <v>643</v>
      </c>
      <c r="Y50" s="1360">
        <v>3</v>
      </c>
      <c r="Z50" s="1360">
        <v>11</v>
      </c>
      <c r="AA50" s="1360">
        <v>5</v>
      </c>
      <c r="AB50" s="1360">
        <v>4</v>
      </c>
      <c r="AC50" s="1360">
        <v>92</v>
      </c>
      <c r="AD50" s="1361"/>
      <c r="AE50" s="1362">
        <v>5</v>
      </c>
      <c r="AF50" s="703">
        <v>16</v>
      </c>
      <c r="AG50" s="150" t="s">
        <v>633</v>
      </c>
      <c r="AH50" s="69" t="s">
        <v>645</v>
      </c>
      <c r="AI50" s="151">
        <v>16</v>
      </c>
      <c r="AJ50" s="150" t="s">
        <v>645</v>
      </c>
      <c r="AK50" s="69" t="s">
        <v>645</v>
      </c>
      <c r="AL50" s="152">
        <v>0</v>
      </c>
      <c r="AM50" s="150" t="s">
        <v>645</v>
      </c>
      <c r="AN50" s="69" t="s">
        <v>645</v>
      </c>
      <c r="AO50" s="152">
        <v>0</v>
      </c>
      <c r="AP50" s="150" t="s">
        <v>645</v>
      </c>
      <c r="AQ50" s="69" t="s">
        <v>645</v>
      </c>
      <c r="AR50" s="152">
        <v>0</v>
      </c>
      <c r="AS50" s="150" t="s">
        <v>645</v>
      </c>
      <c r="AT50" s="69" t="s">
        <v>645</v>
      </c>
      <c r="AU50" s="152">
        <v>0</v>
      </c>
      <c r="AV50" s="153" t="s">
        <v>645</v>
      </c>
      <c r="AW50" s="154" t="s">
        <v>645</v>
      </c>
      <c r="AX50" s="155">
        <v>0</v>
      </c>
      <c r="AY50" s="716"/>
      <c r="AZ50" s="716"/>
      <c r="BA50" s="716"/>
      <c r="BB50" s="716"/>
      <c r="BC50" s="716"/>
      <c r="BD50" s="716"/>
      <c r="BE50" s="716"/>
      <c r="BF50" s="716"/>
      <c r="BG50" s="716"/>
      <c r="BH50" s="715"/>
      <c r="BI50" s="715"/>
      <c r="BJ50" s="715"/>
      <c r="BK50" s="715"/>
      <c r="BL50" s="715"/>
      <c r="BM50" s="715"/>
      <c r="BN50" s="715"/>
      <c r="BO50" s="715"/>
      <c r="BP50" s="715"/>
      <c r="BQ50" s="715"/>
      <c r="BR50" s="715"/>
      <c r="BS50" s="715"/>
      <c r="BT50" s="715"/>
      <c r="BU50" s="715"/>
      <c r="BV50" s="715"/>
      <c r="BW50" s="715"/>
      <c r="BX50" s="715"/>
      <c r="BY50" s="715"/>
      <c r="BZ50" s="715"/>
      <c r="CA50" s="715"/>
      <c r="CB50" s="715"/>
      <c r="CC50" s="715"/>
      <c r="CD50" s="715"/>
      <c r="CE50" s="715"/>
      <c r="CF50" s="715"/>
      <c r="CG50" s="715"/>
      <c r="CH50" s="715"/>
      <c r="CI50" s="715"/>
      <c r="CJ50" s="715"/>
      <c r="CK50" s="715"/>
      <c r="CL50" s="715"/>
      <c r="CM50" s="715"/>
      <c r="CN50" s="715"/>
      <c r="CO50" s="715"/>
      <c r="CP50" s="715"/>
      <c r="CQ50" s="715"/>
      <c r="CR50" s="715"/>
      <c r="CS50" s="715"/>
      <c r="CT50" s="715"/>
      <c r="CU50" s="715"/>
      <c r="CV50" s="715"/>
      <c r="CW50" s="715"/>
      <c r="CX50" s="715"/>
      <c r="CY50" s="715"/>
      <c r="CZ50" s="715"/>
      <c r="DA50" s="715"/>
      <c r="DB50" s="715"/>
      <c r="DC50" s="715"/>
      <c r="DD50" s="715"/>
      <c r="DE50" s="715"/>
      <c r="DF50" s="715"/>
      <c r="DG50" s="715"/>
      <c r="DH50" s="715"/>
      <c r="DI50" s="715"/>
      <c r="DJ50" s="715"/>
      <c r="DK50" s="715"/>
      <c r="DL50" s="715"/>
      <c r="DM50" s="715"/>
      <c r="DN50" s="715"/>
      <c r="DO50" s="715"/>
      <c r="DP50" s="715"/>
      <c r="DQ50" s="715"/>
      <c r="DR50" s="715"/>
      <c r="DS50" s="715"/>
      <c r="DT50" s="715"/>
      <c r="DU50" s="715"/>
      <c r="DV50" s="715"/>
      <c r="DW50" s="715"/>
      <c r="DX50" s="715"/>
      <c r="DY50" s="715"/>
      <c r="DZ50" s="715"/>
      <c r="EA50" s="715"/>
      <c r="EB50" s="715"/>
      <c r="EC50" s="715"/>
      <c r="ED50" s="715"/>
      <c r="EE50" s="715"/>
      <c r="EF50" s="715"/>
      <c r="EG50" s="715"/>
      <c r="EH50" s="715"/>
      <c r="EI50" s="715"/>
      <c r="EJ50" s="715"/>
      <c r="EK50" s="715"/>
      <c r="EL50" s="715"/>
      <c r="EM50" s="715"/>
      <c r="EN50" s="715"/>
      <c r="EO50" s="715"/>
      <c r="EP50" s="715"/>
      <c r="EQ50" s="715"/>
      <c r="ER50" s="715"/>
      <c r="ES50" s="715"/>
    </row>
    <row r="51" spans="1:16365" s="704" customFormat="1" ht="99.9" customHeight="1" x14ac:dyDescent="0.25">
      <c r="A51" s="45">
        <v>104</v>
      </c>
      <c r="B51" s="701" t="s">
        <v>632</v>
      </c>
      <c r="C51" s="45">
        <v>10</v>
      </c>
      <c r="D51" s="45" t="s">
        <v>652</v>
      </c>
      <c r="E51" s="45" t="s">
        <v>775</v>
      </c>
      <c r="F51" s="63" t="s">
        <v>776</v>
      </c>
      <c r="G51" s="45" t="s">
        <v>777</v>
      </c>
      <c r="H51" s="143">
        <v>2019</v>
      </c>
      <c r="I51" s="45" t="s">
        <v>778</v>
      </c>
      <c r="J51" s="157">
        <v>481626</v>
      </c>
      <c r="K51" s="170" t="s">
        <v>779</v>
      </c>
      <c r="L51" s="46" t="s">
        <v>780</v>
      </c>
      <c r="M51" s="194" t="s">
        <v>639</v>
      </c>
      <c r="N51" s="194" t="s">
        <v>781</v>
      </c>
      <c r="O51" s="194" t="s">
        <v>782</v>
      </c>
      <c r="P51" s="705" t="s">
        <v>783</v>
      </c>
      <c r="Q51" s="146">
        <f>U51</f>
        <v>116.78</v>
      </c>
      <c r="R51" s="147">
        <v>56.78</v>
      </c>
      <c r="S51" s="147">
        <v>20</v>
      </c>
      <c r="T51" s="147">
        <v>40</v>
      </c>
      <c r="U51" s="148">
        <f t="shared" si="3"/>
        <v>116.78</v>
      </c>
      <c r="V51" s="149">
        <v>89</v>
      </c>
      <c r="W51" s="149">
        <v>33</v>
      </c>
      <c r="X51" s="189" t="s">
        <v>784</v>
      </c>
      <c r="Y51" s="161">
        <v>3</v>
      </c>
      <c r="Z51" s="161">
        <v>1</v>
      </c>
      <c r="AA51" s="161">
        <v>2</v>
      </c>
      <c r="AB51" s="161">
        <v>44</v>
      </c>
      <c r="AC51" s="161" t="s">
        <v>785</v>
      </c>
      <c r="AD51" s="162">
        <v>40</v>
      </c>
      <c r="AE51" s="163">
        <v>5</v>
      </c>
      <c r="AF51" s="709">
        <v>70</v>
      </c>
      <c r="AG51" s="164" t="s">
        <v>652</v>
      </c>
      <c r="AH51" s="63" t="s">
        <v>786</v>
      </c>
      <c r="AI51" s="165">
        <v>40</v>
      </c>
      <c r="AJ51" s="164" t="s">
        <v>787</v>
      </c>
      <c r="AK51" s="63" t="s">
        <v>788</v>
      </c>
      <c r="AL51" s="166">
        <v>30</v>
      </c>
      <c r="AM51" s="164" t="s">
        <v>645</v>
      </c>
      <c r="AN51" s="63" t="s">
        <v>645</v>
      </c>
      <c r="AO51" s="166">
        <v>0</v>
      </c>
      <c r="AP51" s="164" t="s">
        <v>645</v>
      </c>
      <c r="AQ51" s="63" t="s">
        <v>645</v>
      </c>
      <c r="AR51" s="166">
        <v>0</v>
      </c>
      <c r="AS51" s="164" t="s">
        <v>645</v>
      </c>
      <c r="AT51" s="63" t="s">
        <v>645</v>
      </c>
      <c r="AU51" s="166">
        <v>0</v>
      </c>
      <c r="AV51" s="167" t="s">
        <v>645</v>
      </c>
      <c r="AW51" s="168" t="s">
        <v>645</v>
      </c>
      <c r="AX51" s="169">
        <v>0</v>
      </c>
      <c r="AY51" s="716"/>
      <c r="AZ51" s="716"/>
      <c r="BA51" s="716"/>
      <c r="BB51" s="716"/>
      <c r="BC51" s="716"/>
      <c r="BD51" s="716"/>
      <c r="BE51" s="716"/>
      <c r="BF51" s="716"/>
      <c r="BG51" s="716"/>
      <c r="BH51" s="715"/>
      <c r="BI51" s="715"/>
      <c r="BJ51" s="715"/>
      <c r="BK51" s="715"/>
      <c r="BL51" s="715"/>
      <c r="BM51" s="715"/>
      <c r="BN51" s="715"/>
      <c r="BO51" s="715"/>
      <c r="BP51" s="715"/>
      <c r="BQ51" s="715"/>
      <c r="BR51" s="715"/>
      <c r="BS51" s="715"/>
      <c r="BT51" s="715"/>
      <c r="BU51" s="715"/>
      <c r="BV51" s="715"/>
      <c r="BW51" s="715"/>
      <c r="BX51" s="715"/>
      <c r="BY51" s="715"/>
      <c r="BZ51" s="715"/>
      <c r="CA51" s="715"/>
      <c r="CB51" s="715"/>
      <c r="CC51" s="715"/>
      <c r="CD51" s="715"/>
      <c r="CE51" s="715"/>
      <c r="CF51" s="715"/>
      <c r="CG51" s="715"/>
      <c r="CH51" s="715"/>
      <c r="CI51" s="715"/>
      <c r="CJ51" s="715"/>
      <c r="CK51" s="715"/>
      <c r="CL51" s="715"/>
      <c r="CM51" s="715"/>
      <c r="CN51" s="715"/>
      <c r="CO51" s="715"/>
      <c r="CP51" s="715"/>
      <c r="CQ51" s="715"/>
      <c r="CR51" s="715"/>
      <c r="CS51" s="715"/>
      <c r="CT51" s="715"/>
      <c r="CU51" s="715"/>
      <c r="CV51" s="715"/>
      <c r="CW51" s="715"/>
      <c r="CX51" s="715"/>
      <c r="CY51" s="715"/>
      <c r="CZ51" s="715"/>
      <c r="DA51" s="715"/>
      <c r="DB51" s="715"/>
      <c r="DC51" s="715"/>
      <c r="DD51" s="715"/>
      <c r="DE51" s="715"/>
      <c r="DF51" s="715"/>
      <c r="DG51" s="715"/>
      <c r="DH51" s="715"/>
      <c r="DI51" s="715"/>
      <c r="DJ51" s="715"/>
      <c r="DK51" s="715"/>
      <c r="DL51" s="715"/>
      <c r="DM51" s="715"/>
      <c r="DN51" s="715"/>
      <c r="DO51" s="715"/>
      <c r="DP51" s="715"/>
      <c r="DQ51" s="715"/>
      <c r="DR51" s="715"/>
      <c r="DS51" s="715"/>
      <c r="DT51" s="715"/>
      <c r="DU51" s="715"/>
      <c r="DV51" s="715"/>
      <c r="DW51" s="715"/>
      <c r="DX51" s="715"/>
      <c r="DY51" s="715"/>
      <c r="DZ51" s="715"/>
      <c r="EA51" s="715"/>
      <c r="EB51" s="715"/>
      <c r="EC51" s="715"/>
      <c r="ED51" s="715"/>
      <c r="EE51" s="715"/>
      <c r="EF51" s="715"/>
      <c r="EG51" s="715"/>
      <c r="EH51" s="715"/>
      <c r="EI51" s="715"/>
      <c r="EJ51" s="715"/>
      <c r="EK51" s="715"/>
      <c r="EL51" s="715"/>
      <c r="EM51" s="715"/>
      <c r="EN51" s="715"/>
      <c r="EO51" s="715"/>
      <c r="EP51" s="715"/>
      <c r="EQ51" s="715"/>
      <c r="ER51" s="715"/>
      <c r="ES51" s="715"/>
      <c r="ET51" s="715"/>
      <c r="EU51" s="715"/>
      <c r="EV51" s="715"/>
      <c r="EW51" s="715"/>
      <c r="EX51" s="715"/>
      <c r="EY51" s="715"/>
      <c r="EZ51" s="715"/>
      <c r="FA51" s="715"/>
      <c r="FB51" s="715"/>
      <c r="FC51" s="715"/>
      <c r="FD51" s="715"/>
      <c r="FE51" s="715"/>
      <c r="FF51" s="715"/>
      <c r="FG51" s="715"/>
      <c r="FH51" s="715"/>
      <c r="FI51" s="715"/>
      <c r="FJ51" s="715"/>
      <c r="FK51" s="715"/>
      <c r="FL51" s="715"/>
      <c r="FM51" s="715"/>
      <c r="FN51" s="715"/>
      <c r="FO51" s="715"/>
      <c r="FP51" s="715"/>
      <c r="FQ51" s="715"/>
      <c r="FR51" s="715"/>
      <c r="FS51" s="715"/>
      <c r="FT51" s="715"/>
      <c r="FU51" s="715"/>
      <c r="FV51" s="715"/>
      <c r="FW51" s="715"/>
      <c r="FX51" s="715"/>
      <c r="FY51" s="715"/>
      <c r="FZ51" s="715"/>
      <c r="GA51" s="715"/>
      <c r="GB51" s="715"/>
      <c r="GC51" s="715"/>
      <c r="GD51" s="715"/>
      <c r="GE51" s="715"/>
      <c r="GF51" s="715"/>
      <c r="GG51" s="715"/>
      <c r="GH51" s="715"/>
      <c r="GI51" s="715"/>
      <c r="GJ51" s="715"/>
      <c r="GK51" s="715"/>
      <c r="GL51" s="715"/>
      <c r="GM51" s="715"/>
      <c r="GN51" s="715"/>
      <c r="GO51" s="715"/>
      <c r="GP51" s="715"/>
      <c r="GQ51" s="715"/>
      <c r="GR51" s="715"/>
      <c r="GS51" s="715"/>
      <c r="GT51" s="715"/>
      <c r="GU51" s="715"/>
      <c r="GV51" s="715"/>
      <c r="GW51" s="715"/>
      <c r="GX51" s="715"/>
      <c r="GY51" s="715"/>
      <c r="GZ51" s="715"/>
      <c r="HA51" s="715"/>
      <c r="HB51" s="715"/>
      <c r="HC51" s="715"/>
      <c r="HD51" s="715"/>
      <c r="HE51" s="715"/>
      <c r="HF51" s="715"/>
      <c r="HG51" s="715"/>
      <c r="HH51" s="715"/>
      <c r="HI51" s="715"/>
      <c r="HJ51" s="715"/>
      <c r="HK51" s="715"/>
      <c r="HL51" s="715"/>
      <c r="HM51" s="715"/>
      <c r="HN51" s="715"/>
      <c r="HO51" s="715"/>
      <c r="HP51" s="715"/>
      <c r="HQ51" s="715"/>
      <c r="HR51" s="715"/>
      <c r="HS51" s="715"/>
      <c r="HT51" s="715"/>
      <c r="HU51" s="715"/>
      <c r="HV51" s="715"/>
      <c r="HW51" s="715"/>
      <c r="HX51" s="715"/>
      <c r="HY51" s="715"/>
      <c r="HZ51" s="715"/>
      <c r="IA51" s="715"/>
      <c r="IB51" s="715"/>
      <c r="IC51" s="715"/>
      <c r="ID51" s="715"/>
      <c r="IE51" s="715"/>
      <c r="IF51" s="715"/>
      <c r="IG51" s="715"/>
      <c r="IH51" s="715"/>
      <c r="II51" s="715"/>
      <c r="IJ51" s="715"/>
      <c r="IK51" s="715"/>
      <c r="IL51" s="715"/>
      <c r="IM51" s="715"/>
      <c r="IN51" s="715"/>
      <c r="IO51" s="715"/>
      <c r="IP51" s="715"/>
      <c r="IQ51" s="715"/>
      <c r="IR51" s="715"/>
      <c r="IS51" s="715"/>
      <c r="IT51" s="715"/>
      <c r="IU51" s="715"/>
      <c r="IV51" s="715"/>
      <c r="IW51" s="715"/>
      <c r="IX51" s="715"/>
      <c r="IY51" s="715"/>
      <c r="IZ51" s="715"/>
      <c r="JA51" s="715"/>
      <c r="JB51" s="715"/>
      <c r="JC51" s="715"/>
      <c r="JD51" s="715"/>
      <c r="JE51" s="715"/>
      <c r="JF51" s="715"/>
      <c r="JG51" s="715"/>
      <c r="JH51" s="715"/>
      <c r="JI51" s="715"/>
      <c r="JJ51" s="715"/>
      <c r="JK51" s="715"/>
      <c r="JL51" s="715"/>
      <c r="JM51" s="715"/>
      <c r="JN51" s="715"/>
      <c r="JO51" s="715"/>
      <c r="JP51" s="715"/>
      <c r="JQ51" s="715"/>
      <c r="JR51" s="715"/>
      <c r="JS51" s="715"/>
      <c r="JT51" s="715"/>
      <c r="JU51" s="715"/>
      <c r="JV51" s="715"/>
      <c r="JW51" s="715"/>
      <c r="JX51" s="715"/>
      <c r="JY51" s="715"/>
      <c r="JZ51" s="715"/>
      <c r="KA51" s="715"/>
      <c r="KB51" s="715"/>
      <c r="KC51" s="715"/>
      <c r="KD51" s="715"/>
      <c r="KE51" s="715"/>
      <c r="KF51" s="715"/>
      <c r="KG51" s="715"/>
      <c r="KH51" s="715"/>
      <c r="KI51" s="715"/>
      <c r="KJ51" s="715"/>
      <c r="KK51" s="715"/>
      <c r="KL51" s="715"/>
      <c r="KM51" s="715"/>
      <c r="KN51" s="715"/>
      <c r="KO51" s="715"/>
      <c r="KP51" s="715"/>
      <c r="KQ51" s="715"/>
      <c r="KR51" s="715"/>
      <c r="KS51" s="715"/>
      <c r="KT51" s="715"/>
      <c r="KU51" s="715"/>
      <c r="KV51" s="715"/>
      <c r="KW51" s="715"/>
      <c r="KX51" s="715"/>
      <c r="KY51" s="715"/>
      <c r="KZ51" s="715"/>
      <c r="LA51" s="715"/>
      <c r="LB51" s="715"/>
      <c r="LC51" s="715"/>
      <c r="LD51" s="715"/>
      <c r="LE51" s="715"/>
      <c r="LF51" s="715"/>
      <c r="LG51" s="715"/>
      <c r="LH51" s="715"/>
      <c r="LI51" s="715"/>
      <c r="LJ51" s="715"/>
      <c r="LK51" s="715"/>
      <c r="LL51" s="715"/>
      <c r="LM51" s="715"/>
      <c r="LN51" s="715"/>
      <c r="LO51" s="715"/>
      <c r="LP51" s="715"/>
      <c r="LQ51" s="715"/>
      <c r="LR51" s="715"/>
      <c r="LS51" s="715"/>
      <c r="LT51" s="715"/>
      <c r="LU51" s="715"/>
      <c r="LV51" s="715"/>
      <c r="LW51" s="715"/>
      <c r="LX51" s="715"/>
      <c r="LY51" s="715"/>
      <c r="LZ51" s="715"/>
      <c r="MA51" s="715"/>
      <c r="MB51" s="715"/>
      <c r="MC51" s="715"/>
      <c r="MD51" s="715"/>
      <c r="ME51" s="715"/>
      <c r="MF51" s="715"/>
      <c r="MG51" s="715"/>
      <c r="MH51" s="715"/>
      <c r="MI51" s="715"/>
      <c r="MJ51" s="715"/>
      <c r="MK51" s="715"/>
      <c r="ML51" s="715"/>
      <c r="MM51" s="715"/>
      <c r="MN51" s="715"/>
      <c r="MO51" s="715"/>
      <c r="MP51" s="715"/>
      <c r="MQ51" s="715"/>
      <c r="MR51" s="715"/>
      <c r="MS51" s="715"/>
      <c r="MT51" s="715"/>
      <c r="MU51" s="715"/>
      <c r="MV51" s="715"/>
      <c r="MW51" s="715"/>
      <c r="MX51" s="715"/>
      <c r="MY51" s="715"/>
      <c r="MZ51" s="715"/>
      <c r="NA51" s="715"/>
      <c r="NB51" s="715"/>
      <c r="NC51" s="715"/>
      <c r="ND51" s="715"/>
      <c r="NE51" s="715"/>
      <c r="NF51" s="715"/>
      <c r="NG51" s="715"/>
      <c r="NH51" s="715"/>
      <c r="NI51" s="715"/>
      <c r="NJ51" s="715"/>
      <c r="NK51" s="715"/>
      <c r="NL51" s="715"/>
      <c r="NM51" s="715"/>
      <c r="NN51" s="715"/>
      <c r="NO51" s="715"/>
      <c r="NP51" s="715"/>
      <c r="NQ51" s="715"/>
      <c r="NR51" s="715"/>
      <c r="NS51" s="715"/>
      <c r="NT51" s="715"/>
      <c r="NU51" s="715"/>
      <c r="NV51" s="715"/>
      <c r="NW51" s="715"/>
      <c r="NX51" s="715"/>
      <c r="NY51" s="715"/>
      <c r="NZ51" s="715"/>
      <c r="OA51" s="715"/>
      <c r="OB51" s="715"/>
      <c r="OC51" s="715"/>
      <c r="OD51" s="715"/>
      <c r="OE51" s="715"/>
      <c r="OF51" s="715"/>
      <c r="OG51" s="715"/>
      <c r="OH51" s="715"/>
      <c r="OI51" s="715"/>
      <c r="OJ51" s="715"/>
      <c r="OK51" s="715"/>
      <c r="OL51" s="715"/>
      <c r="OM51" s="715"/>
      <c r="ON51" s="715"/>
      <c r="OO51" s="715"/>
      <c r="OP51" s="715"/>
      <c r="OQ51" s="715"/>
      <c r="OR51" s="715"/>
      <c r="OS51" s="715"/>
      <c r="OT51" s="715"/>
      <c r="OU51" s="715"/>
      <c r="OV51" s="715"/>
      <c r="OW51" s="715"/>
      <c r="OX51" s="715"/>
      <c r="OY51" s="715"/>
      <c r="OZ51" s="715"/>
      <c r="PA51" s="715"/>
      <c r="PB51" s="715"/>
      <c r="PC51" s="715"/>
      <c r="PD51" s="715"/>
      <c r="PE51" s="715"/>
      <c r="PF51" s="715"/>
      <c r="PG51" s="715"/>
      <c r="PH51" s="715"/>
      <c r="PI51" s="715"/>
      <c r="PJ51" s="715"/>
      <c r="PK51" s="715"/>
      <c r="PL51" s="715"/>
      <c r="PM51" s="715"/>
      <c r="PN51" s="715"/>
      <c r="PO51" s="715"/>
      <c r="PP51" s="715"/>
      <c r="PQ51" s="715"/>
      <c r="PR51" s="715"/>
      <c r="PS51" s="715"/>
      <c r="PT51" s="715"/>
      <c r="PU51" s="715"/>
      <c r="PV51" s="715"/>
      <c r="PW51" s="715"/>
      <c r="PX51" s="715"/>
      <c r="PY51" s="715"/>
      <c r="PZ51" s="715"/>
      <c r="QA51" s="715"/>
      <c r="QB51" s="715"/>
      <c r="QC51" s="715"/>
      <c r="QD51" s="715"/>
      <c r="QE51" s="715"/>
      <c r="QF51" s="715"/>
      <c r="QG51" s="715"/>
      <c r="QH51" s="715"/>
      <c r="QI51" s="715"/>
      <c r="QJ51" s="715"/>
      <c r="QK51" s="715"/>
      <c r="QL51" s="715"/>
      <c r="QM51" s="715"/>
      <c r="QN51" s="715"/>
      <c r="QO51" s="715"/>
      <c r="QP51" s="715"/>
      <c r="QQ51" s="715"/>
      <c r="QR51" s="715"/>
      <c r="QS51" s="715"/>
      <c r="QT51" s="715"/>
      <c r="QU51" s="715"/>
      <c r="QV51" s="715"/>
      <c r="QW51" s="715"/>
      <c r="QX51" s="715"/>
      <c r="QY51" s="715"/>
      <c r="QZ51" s="715"/>
      <c r="RA51" s="715"/>
      <c r="RB51" s="715"/>
      <c r="RC51" s="715"/>
      <c r="RD51" s="715"/>
      <c r="RE51" s="715"/>
      <c r="RF51" s="715"/>
      <c r="RG51" s="715"/>
      <c r="RH51" s="715"/>
      <c r="RI51" s="715"/>
      <c r="RJ51" s="715"/>
      <c r="RK51" s="715"/>
      <c r="RL51" s="715"/>
      <c r="RM51" s="715"/>
      <c r="RN51" s="715"/>
      <c r="RO51" s="715"/>
      <c r="RP51" s="715"/>
      <c r="RQ51" s="715"/>
      <c r="RR51" s="715"/>
      <c r="RS51" s="715"/>
      <c r="RT51" s="715"/>
      <c r="RU51" s="715"/>
      <c r="RV51" s="715"/>
      <c r="RW51" s="715"/>
      <c r="RX51" s="715"/>
      <c r="RY51" s="715"/>
      <c r="RZ51" s="715"/>
      <c r="SA51" s="715"/>
      <c r="SB51" s="715"/>
      <c r="SC51" s="715"/>
      <c r="SD51" s="715"/>
      <c r="SE51" s="715"/>
      <c r="SF51" s="715"/>
      <c r="SG51" s="715"/>
      <c r="SH51" s="715"/>
      <c r="SI51" s="715"/>
      <c r="SJ51" s="715"/>
      <c r="SK51" s="715"/>
      <c r="SL51" s="715"/>
      <c r="SM51" s="715"/>
      <c r="SN51" s="715"/>
      <c r="SO51" s="715"/>
      <c r="SP51" s="715"/>
      <c r="SQ51" s="715"/>
      <c r="SR51" s="715"/>
      <c r="SS51" s="715"/>
      <c r="ST51" s="715"/>
      <c r="SU51" s="715"/>
      <c r="SV51" s="715"/>
      <c r="SW51" s="715"/>
      <c r="SX51" s="715"/>
      <c r="SY51" s="715"/>
      <c r="SZ51" s="715"/>
      <c r="TA51" s="715"/>
      <c r="TB51" s="715"/>
      <c r="TC51" s="715"/>
      <c r="TD51" s="715"/>
      <c r="TE51" s="715"/>
      <c r="TF51" s="715"/>
      <c r="TG51" s="715"/>
      <c r="TH51" s="715"/>
      <c r="TI51" s="715"/>
      <c r="TJ51" s="715"/>
      <c r="TK51" s="715"/>
      <c r="TL51" s="715"/>
      <c r="TM51" s="715"/>
      <c r="TN51" s="715"/>
      <c r="TO51" s="715"/>
      <c r="TP51" s="715"/>
      <c r="TQ51" s="715"/>
      <c r="TR51" s="715"/>
      <c r="TS51" s="715"/>
      <c r="TT51" s="715"/>
      <c r="TU51" s="715"/>
      <c r="TV51" s="715"/>
      <c r="TW51" s="715"/>
      <c r="TX51" s="715"/>
      <c r="TY51" s="715"/>
      <c r="TZ51" s="715"/>
      <c r="UA51" s="715"/>
      <c r="UB51" s="715"/>
      <c r="UC51" s="715"/>
      <c r="UD51" s="715"/>
      <c r="UE51" s="715"/>
      <c r="UF51" s="715"/>
      <c r="UG51" s="715"/>
      <c r="UH51" s="715"/>
      <c r="UI51" s="715"/>
      <c r="UJ51" s="715"/>
      <c r="UK51" s="715"/>
      <c r="UL51" s="715"/>
      <c r="UM51" s="715"/>
      <c r="UN51" s="715"/>
      <c r="UO51" s="715"/>
      <c r="UP51" s="715"/>
      <c r="UQ51" s="715"/>
      <c r="UR51" s="715"/>
      <c r="US51" s="715"/>
      <c r="UT51" s="715"/>
      <c r="UU51" s="715"/>
      <c r="UV51" s="715"/>
      <c r="UW51" s="715"/>
      <c r="UX51" s="715"/>
      <c r="UY51" s="715"/>
      <c r="UZ51" s="715"/>
      <c r="VA51" s="715"/>
      <c r="VB51" s="715"/>
      <c r="VC51" s="715"/>
      <c r="VD51" s="715"/>
      <c r="VE51" s="715"/>
      <c r="VF51" s="715"/>
      <c r="VG51" s="715"/>
      <c r="VH51" s="715"/>
      <c r="VI51" s="715"/>
      <c r="VJ51" s="715"/>
      <c r="VK51" s="715"/>
      <c r="VL51" s="715"/>
      <c r="VM51" s="715"/>
      <c r="VN51" s="715"/>
      <c r="VO51" s="715"/>
      <c r="VP51" s="715"/>
      <c r="VQ51" s="715"/>
      <c r="VR51" s="715"/>
      <c r="VS51" s="715"/>
      <c r="VT51" s="715"/>
      <c r="VU51" s="715"/>
      <c r="VV51" s="715"/>
      <c r="VW51" s="715"/>
      <c r="VX51" s="715"/>
      <c r="VY51" s="715"/>
      <c r="VZ51" s="715"/>
      <c r="WA51" s="715"/>
      <c r="WB51" s="715"/>
      <c r="WC51" s="715"/>
      <c r="WD51" s="715"/>
      <c r="WE51" s="715"/>
      <c r="WF51" s="715"/>
      <c r="WG51" s="715"/>
      <c r="WH51" s="715"/>
      <c r="WI51" s="715"/>
      <c r="WJ51" s="715"/>
      <c r="WK51" s="715"/>
      <c r="WL51" s="715"/>
      <c r="WM51" s="715"/>
      <c r="WN51" s="715"/>
      <c r="WO51" s="715"/>
      <c r="WP51" s="715"/>
      <c r="WQ51" s="715"/>
      <c r="WR51" s="715"/>
      <c r="WS51" s="715"/>
      <c r="WT51" s="715"/>
      <c r="WU51" s="715"/>
      <c r="WV51" s="715"/>
      <c r="WW51" s="715"/>
      <c r="WX51" s="715"/>
      <c r="WY51" s="715"/>
      <c r="WZ51" s="715"/>
      <c r="XA51" s="715"/>
      <c r="XB51" s="715"/>
      <c r="XC51" s="715"/>
      <c r="XD51" s="715"/>
      <c r="XE51" s="715"/>
      <c r="XF51" s="715"/>
      <c r="XG51" s="715"/>
      <c r="XH51" s="715"/>
      <c r="XI51" s="715"/>
      <c r="XJ51" s="715"/>
      <c r="XK51" s="715"/>
      <c r="XL51" s="715"/>
      <c r="XM51" s="715"/>
      <c r="XN51" s="715"/>
      <c r="XO51" s="715"/>
      <c r="XP51" s="715"/>
      <c r="XQ51" s="715"/>
      <c r="XR51" s="715"/>
      <c r="XS51" s="715"/>
      <c r="XT51" s="715"/>
      <c r="XU51" s="715"/>
      <c r="XV51" s="715"/>
      <c r="XW51" s="715"/>
      <c r="XX51" s="715"/>
      <c r="XY51" s="715"/>
      <c r="XZ51" s="715"/>
      <c r="YA51" s="715"/>
      <c r="YB51" s="715"/>
      <c r="YC51" s="715"/>
      <c r="YD51" s="715"/>
      <c r="YE51" s="715"/>
      <c r="YF51" s="715"/>
      <c r="YG51" s="715"/>
      <c r="YH51" s="715"/>
      <c r="YI51" s="715"/>
      <c r="YJ51" s="715"/>
      <c r="YK51" s="715"/>
      <c r="YL51" s="715"/>
      <c r="YM51" s="715"/>
      <c r="YN51" s="715"/>
      <c r="YO51" s="715"/>
      <c r="YP51" s="715"/>
      <c r="YQ51" s="715"/>
      <c r="YR51" s="715"/>
      <c r="YS51" s="715"/>
      <c r="YT51" s="715"/>
      <c r="YU51" s="715"/>
      <c r="YV51" s="715"/>
      <c r="YW51" s="715"/>
      <c r="YX51" s="715"/>
      <c r="YY51" s="715"/>
      <c r="YZ51" s="715"/>
      <c r="ZA51" s="715"/>
      <c r="ZB51" s="715"/>
      <c r="ZC51" s="715"/>
      <c r="ZD51" s="715"/>
      <c r="ZE51" s="715"/>
      <c r="ZF51" s="715"/>
      <c r="ZG51" s="715"/>
      <c r="ZH51" s="715"/>
      <c r="ZI51" s="715"/>
      <c r="ZJ51" s="715"/>
      <c r="ZK51" s="715"/>
      <c r="ZL51" s="715"/>
      <c r="ZM51" s="715"/>
      <c r="ZN51" s="715"/>
      <c r="ZO51" s="715"/>
      <c r="ZP51" s="715"/>
      <c r="ZQ51" s="715"/>
      <c r="ZR51" s="715"/>
      <c r="ZS51" s="715"/>
      <c r="ZT51" s="715"/>
      <c r="ZU51" s="715"/>
      <c r="ZV51" s="715"/>
      <c r="ZW51" s="715"/>
      <c r="ZX51" s="715"/>
      <c r="ZY51" s="715"/>
      <c r="ZZ51" s="715"/>
      <c r="AAA51" s="715"/>
      <c r="AAB51" s="715"/>
      <c r="AAC51" s="715"/>
      <c r="AAD51" s="715"/>
      <c r="AAE51" s="715"/>
      <c r="AAF51" s="715"/>
      <c r="AAG51" s="715"/>
      <c r="AAH51" s="715"/>
      <c r="AAI51" s="715"/>
      <c r="AAJ51" s="715"/>
      <c r="AAK51" s="715"/>
      <c r="AAL51" s="715"/>
      <c r="AAM51" s="715"/>
      <c r="AAN51" s="715"/>
      <c r="AAO51" s="715"/>
      <c r="AAP51" s="715"/>
      <c r="AAQ51" s="715"/>
      <c r="AAR51" s="715"/>
      <c r="AAS51" s="715"/>
      <c r="AAT51" s="715"/>
      <c r="AAU51" s="715"/>
      <c r="AAV51" s="715"/>
      <c r="AAW51" s="715"/>
      <c r="AAX51" s="715"/>
      <c r="AAY51" s="715"/>
      <c r="AAZ51" s="715"/>
      <c r="ABA51" s="715"/>
      <c r="ABB51" s="715"/>
      <c r="ABC51" s="715"/>
      <c r="ABD51" s="715"/>
      <c r="ABE51" s="715"/>
      <c r="ABF51" s="715"/>
      <c r="ABG51" s="715"/>
      <c r="ABH51" s="715"/>
      <c r="ABI51" s="715"/>
      <c r="ABJ51" s="715"/>
      <c r="ABK51" s="715"/>
      <c r="ABL51" s="715"/>
      <c r="ABM51" s="715"/>
      <c r="ABN51" s="715"/>
      <c r="ABO51" s="715"/>
      <c r="ABP51" s="715"/>
      <c r="ABQ51" s="715"/>
      <c r="ABR51" s="715"/>
      <c r="ABS51" s="715"/>
      <c r="ABT51" s="715"/>
      <c r="ABU51" s="715"/>
      <c r="ABV51" s="715"/>
      <c r="ABW51" s="715"/>
      <c r="ABX51" s="715"/>
      <c r="ABY51" s="715"/>
      <c r="ABZ51" s="715"/>
      <c r="ACA51" s="715"/>
      <c r="ACB51" s="715"/>
      <c r="ACC51" s="715"/>
      <c r="ACD51" s="715"/>
      <c r="ACE51" s="715"/>
      <c r="ACF51" s="715"/>
      <c r="ACG51" s="715"/>
      <c r="ACH51" s="715"/>
      <c r="ACI51" s="715"/>
      <c r="ACJ51" s="715"/>
      <c r="ACK51" s="715"/>
      <c r="ACL51" s="715"/>
      <c r="ACM51" s="715"/>
      <c r="ACN51" s="715"/>
      <c r="ACO51" s="715"/>
      <c r="ACP51" s="715"/>
      <c r="ACQ51" s="715"/>
      <c r="ACR51" s="715"/>
      <c r="ACS51" s="715"/>
      <c r="ACT51" s="715"/>
      <c r="ACU51" s="715"/>
      <c r="ACV51" s="715"/>
      <c r="ACW51" s="715"/>
      <c r="ACX51" s="715"/>
      <c r="ACY51" s="715"/>
      <c r="ACZ51" s="715"/>
      <c r="ADA51" s="715"/>
      <c r="ADB51" s="715"/>
      <c r="ADC51" s="715"/>
      <c r="ADD51" s="715"/>
      <c r="ADE51" s="715"/>
      <c r="ADF51" s="715"/>
      <c r="ADG51" s="715"/>
      <c r="ADH51" s="715"/>
      <c r="ADI51" s="715"/>
      <c r="ADJ51" s="715"/>
      <c r="ADK51" s="715"/>
      <c r="ADL51" s="715"/>
      <c r="ADM51" s="715"/>
      <c r="ADN51" s="715"/>
      <c r="ADO51" s="715"/>
      <c r="ADP51" s="715"/>
      <c r="ADQ51" s="715"/>
      <c r="ADR51" s="715"/>
      <c r="ADS51" s="715"/>
      <c r="ADT51" s="715"/>
      <c r="ADU51" s="715"/>
      <c r="ADV51" s="715"/>
      <c r="ADW51" s="715"/>
      <c r="ADX51" s="715"/>
      <c r="ADY51" s="715"/>
      <c r="ADZ51" s="715"/>
      <c r="AEA51" s="715"/>
      <c r="AEB51" s="715"/>
      <c r="AEC51" s="715"/>
      <c r="AED51" s="715"/>
      <c r="AEE51" s="715"/>
      <c r="AEF51" s="715"/>
      <c r="AEG51" s="715"/>
      <c r="AEH51" s="715"/>
      <c r="AEI51" s="715"/>
      <c r="AEJ51" s="715"/>
      <c r="AEK51" s="715"/>
      <c r="AEL51" s="715"/>
      <c r="AEM51" s="715"/>
      <c r="AEN51" s="715"/>
      <c r="AEO51" s="715"/>
      <c r="AEP51" s="715"/>
      <c r="AEQ51" s="715"/>
      <c r="AER51" s="715"/>
      <c r="AES51" s="715"/>
      <c r="AET51" s="715"/>
      <c r="AEU51" s="715"/>
      <c r="AEV51" s="715"/>
      <c r="AEW51" s="715"/>
      <c r="AEX51" s="715"/>
      <c r="AEY51" s="715"/>
      <c r="AEZ51" s="715"/>
      <c r="AFA51" s="715"/>
      <c r="AFB51" s="715"/>
      <c r="AFC51" s="715"/>
      <c r="AFD51" s="715"/>
      <c r="AFE51" s="715"/>
      <c r="AFF51" s="715"/>
      <c r="AFG51" s="715"/>
      <c r="AFH51" s="715"/>
      <c r="AFI51" s="715"/>
      <c r="AFJ51" s="715"/>
      <c r="AFK51" s="715"/>
      <c r="AFL51" s="715"/>
      <c r="AFM51" s="715"/>
      <c r="AFN51" s="715"/>
      <c r="AFO51" s="715"/>
      <c r="AFP51" s="715"/>
      <c r="AFQ51" s="715"/>
      <c r="AFR51" s="715"/>
      <c r="AFS51" s="715"/>
      <c r="AFT51" s="715"/>
      <c r="AFU51" s="715"/>
      <c r="AFV51" s="715"/>
      <c r="AFW51" s="715"/>
      <c r="AFX51" s="715"/>
      <c r="AFY51" s="715"/>
      <c r="AFZ51" s="715"/>
      <c r="AGA51" s="715"/>
      <c r="AGB51" s="715"/>
      <c r="AGC51" s="715"/>
      <c r="AGD51" s="715"/>
      <c r="AGE51" s="715"/>
      <c r="AGF51" s="715"/>
      <c r="AGG51" s="715"/>
      <c r="AGH51" s="715"/>
      <c r="AGI51" s="715"/>
      <c r="AGJ51" s="715"/>
      <c r="AGK51" s="715"/>
      <c r="AGL51" s="715"/>
      <c r="AGM51" s="715"/>
      <c r="AGN51" s="715"/>
      <c r="AGO51" s="715"/>
      <c r="AGP51" s="715"/>
      <c r="AGQ51" s="715"/>
      <c r="AGR51" s="715"/>
      <c r="AGS51" s="715"/>
      <c r="AGT51" s="715"/>
      <c r="AGU51" s="715"/>
      <c r="AGV51" s="715"/>
      <c r="AGW51" s="715"/>
      <c r="AGX51" s="715"/>
      <c r="AGY51" s="715"/>
      <c r="AGZ51" s="715"/>
      <c r="AHA51" s="715"/>
      <c r="AHB51" s="715"/>
      <c r="AHC51" s="715"/>
      <c r="AHD51" s="715"/>
      <c r="AHE51" s="715"/>
      <c r="AHF51" s="715"/>
      <c r="AHG51" s="715"/>
      <c r="AHH51" s="715"/>
      <c r="AHI51" s="715"/>
      <c r="AHJ51" s="715"/>
      <c r="AHK51" s="715"/>
      <c r="AHL51" s="715"/>
      <c r="AHM51" s="715"/>
      <c r="AHN51" s="715"/>
      <c r="AHO51" s="715"/>
      <c r="AHP51" s="715"/>
      <c r="AHQ51" s="715"/>
      <c r="AHR51" s="715"/>
      <c r="AHS51" s="715"/>
      <c r="AHT51" s="715"/>
      <c r="AHU51" s="715"/>
      <c r="AHV51" s="715"/>
      <c r="AHW51" s="715"/>
      <c r="AHX51" s="715"/>
      <c r="AHY51" s="715"/>
      <c r="AHZ51" s="715"/>
      <c r="AIA51" s="715"/>
      <c r="AIB51" s="715"/>
      <c r="AIC51" s="715"/>
      <c r="AID51" s="715"/>
      <c r="AIE51" s="715"/>
      <c r="AIF51" s="715"/>
      <c r="AIG51" s="715"/>
      <c r="AIH51" s="715"/>
      <c r="AII51" s="715"/>
      <c r="AIJ51" s="715"/>
      <c r="AIK51" s="715"/>
      <c r="AIL51" s="715"/>
      <c r="AIM51" s="715"/>
      <c r="AIN51" s="715"/>
      <c r="AIO51" s="715"/>
      <c r="AIP51" s="715"/>
      <c r="AIQ51" s="715"/>
      <c r="AIR51" s="715"/>
      <c r="AIS51" s="715"/>
      <c r="AIT51" s="715"/>
      <c r="AIU51" s="715"/>
      <c r="AIV51" s="715"/>
      <c r="AIW51" s="715"/>
      <c r="AIX51" s="715"/>
      <c r="AIY51" s="715"/>
      <c r="AIZ51" s="715"/>
      <c r="AJA51" s="715"/>
      <c r="AJB51" s="715"/>
      <c r="AJC51" s="715"/>
      <c r="AJD51" s="715"/>
      <c r="AJE51" s="715"/>
      <c r="AJF51" s="715"/>
      <c r="AJG51" s="715"/>
      <c r="AJH51" s="715"/>
      <c r="AJI51" s="715"/>
      <c r="AJJ51" s="715"/>
      <c r="AJK51" s="715"/>
      <c r="AJL51" s="715"/>
      <c r="AJM51" s="715"/>
      <c r="AJN51" s="715"/>
      <c r="AJO51" s="715"/>
      <c r="AJP51" s="715"/>
      <c r="AJQ51" s="715"/>
      <c r="AJR51" s="715"/>
      <c r="AJS51" s="715"/>
      <c r="AJT51" s="715"/>
      <c r="AJU51" s="715"/>
      <c r="AJV51" s="715"/>
      <c r="AJW51" s="715"/>
      <c r="AJX51" s="715"/>
      <c r="AJY51" s="715"/>
      <c r="AJZ51" s="715"/>
      <c r="AKA51" s="715"/>
      <c r="AKB51" s="715"/>
      <c r="AKC51" s="715"/>
      <c r="AKD51" s="715"/>
      <c r="AKE51" s="715"/>
      <c r="AKF51" s="715"/>
      <c r="AKG51" s="715"/>
      <c r="AKH51" s="715"/>
      <c r="AKI51" s="715"/>
      <c r="AKJ51" s="715"/>
      <c r="AKK51" s="715"/>
      <c r="AKL51" s="715"/>
      <c r="AKM51" s="715"/>
      <c r="AKN51" s="715"/>
      <c r="AKO51" s="715"/>
      <c r="AKP51" s="715"/>
      <c r="AKQ51" s="715"/>
      <c r="AKR51" s="715"/>
      <c r="AKS51" s="715"/>
      <c r="AKT51" s="715"/>
      <c r="AKU51" s="715"/>
      <c r="AKV51" s="715"/>
      <c r="AKW51" s="715"/>
      <c r="AKX51" s="715"/>
      <c r="AKY51" s="715"/>
      <c r="AKZ51" s="715"/>
      <c r="ALA51" s="715"/>
      <c r="ALB51" s="715"/>
      <c r="ALC51" s="715"/>
      <c r="ALD51" s="715"/>
      <c r="ALE51" s="715"/>
      <c r="ALF51" s="715"/>
      <c r="ALG51" s="715"/>
      <c r="ALH51" s="715"/>
      <c r="ALI51" s="715"/>
      <c r="ALJ51" s="715"/>
      <c r="ALK51" s="715"/>
      <c r="ALL51" s="715"/>
      <c r="ALM51" s="715"/>
      <c r="ALN51" s="715"/>
      <c r="ALO51" s="715"/>
      <c r="ALP51" s="715"/>
      <c r="ALQ51" s="715"/>
      <c r="ALR51" s="715"/>
      <c r="ALS51" s="715"/>
      <c r="ALT51" s="715"/>
      <c r="ALU51" s="715"/>
      <c r="ALV51" s="715"/>
      <c r="ALW51" s="715"/>
      <c r="ALX51" s="715"/>
      <c r="ALY51" s="715"/>
      <c r="ALZ51" s="715"/>
      <c r="AMA51" s="715"/>
      <c r="AMB51" s="715"/>
      <c r="AMC51" s="715"/>
      <c r="AMD51" s="715"/>
      <c r="AME51" s="715"/>
      <c r="AMF51" s="715"/>
      <c r="AMG51" s="715"/>
      <c r="AMH51" s="715"/>
      <c r="AMI51" s="715"/>
      <c r="AMJ51" s="715"/>
      <c r="AMK51" s="715"/>
      <c r="AML51" s="715"/>
      <c r="AMM51" s="715"/>
      <c r="AMN51" s="715"/>
      <c r="AMO51" s="715"/>
      <c r="AMP51" s="715"/>
      <c r="AMQ51" s="715"/>
      <c r="AMR51" s="715"/>
      <c r="AMS51" s="715"/>
      <c r="AMT51" s="715"/>
      <c r="AMU51" s="715"/>
      <c r="AMV51" s="715"/>
      <c r="AMW51" s="715"/>
      <c r="AMX51" s="715"/>
      <c r="AMY51" s="715"/>
      <c r="AMZ51" s="715"/>
      <c r="ANA51" s="715"/>
      <c r="ANB51" s="715"/>
      <c r="ANC51" s="715"/>
      <c r="AND51" s="715"/>
      <c r="ANE51" s="715"/>
      <c r="ANF51" s="715"/>
      <c r="ANG51" s="715"/>
      <c r="ANH51" s="715"/>
      <c r="ANI51" s="715"/>
      <c r="ANJ51" s="715"/>
      <c r="ANK51" s="715"/>
      <c r="ANL51" s="715"/>
      <c r="ANM51" s="715"/>
      <c r="ANN51" s="715"/>
      <c r="ANO51" s="715"/>
      <c r="ANP51" s="715"/>
      <c r="ANQ51" s="715"/>
      <c r="ANR51" s="715"/>
      <c r="ANS51" s="715"/>
      <c r="ANT51" s="715"/>
      <c r="ANU51" s="715"/>
      <c r="ANV51" s="715"/>
      <c r="ANW51" s="715"/>
      <c r="ANX51" s="715"/>
      <c r="ANY51" s="715"/>
      <c r="ANZ51" s="715"/>
      <c r="AOA51" s="715"/>
      <c r="AOB51" s="715"/>
      <c r="AOC51" s="715"/>
      <c r="AOD51" s="715"/>
      <c r="AOE51" s="715"/>
      <c r="AOF51" s="715"/>
      <c r="AOG51" s="715"/>
      <c r="AOH51" s="715"/>
      <c r="AOI51" s="715"/>
      <c r="AOJ51" s="715"/>
      <c r="AOK51" s="715"/>
      <c r="AOL51" s="715"/>
      <c r="AOM51" s="715"/>
      <c r="AON51" s="715"/>
      <c r="AOO51" s="715"/>
      <c r="AOP51" s="715"/>
      <c r="AOQ51" s="715"/>
      <c r="AOR51" s="715"/>
      <c r="AOS51" s="715"/>
      <c r="AOT51" s="715"/>
      <c r="AOU51" s="715"/>
      <c r="AOV51" s="715"/>
      <c r="AOW51" s="715"/>
      <c r="AOX51" s="715"/>
      <c r="AOY51" s="715"/>
      <c r="AOZ51" s="715"/>
      <c r="APA51" s="715"/>
      <c r="APB51" s="715"/>
      <c r="APC51" s="715"/>
      <c r="APD51" s="715"/>
      <c r="APE51" s="715"/>
      <c r="APF51" s="715"/>
      <c r="APG51" s="715"/>
      <c r="APH51" s="715"/>
      <c r="API51" s="715"/>
      <c r="APJ51" s="715"/>
      <c r="APK51" s="715"/>
      <c r="APL51" s="715"/>
      <c r="APM51" s="715"/>
      <c r="APN51" s="715"/>
      <c r="APO51" s="715"/>
      <c r="APP51" s="715"/>
      <c r="APQ51" s="715"/>
      <c r="APR51" s="715"/>
      <c r="APS51" s="715"/>
      <c r="APT51" s="715"/>
      <c r="APU51" s="715"/>
      <c r="APV51" s="715"/>
      <c r="APW51" s="715"/>
      <c r="APX51" s="715"/>
      <c r="APY51" s="715"/>
      <c r="APZ51" s="715"/>
      <c r="AQA51" s="715"/>
      <c r="AQB51" s="715"/>
      <c r="AQC51" s="715"/>
      <c r="AQD51" s="715"/>
      <c r="AQE51" s="715"/>
      <c r="AQF51" s="715"/>
      <c r="AQG51" s="715"/>
      <c r="AQH51" s="715"/>
      <c r="AQI51" s="715"/>
      <c r="AQJ51" s="715"/>
      <c r="AQK51" s="715"/>
      <c r="AQL51" s="715"/>
      <c r="AQM51" s="715"/>
      <c r="AQN51" s="715"/>
      <c r="AQO51" s="715"/>
      <c r="AQP51" s="715"/>
      <c r="AQQ51" s="715"/>
      <c r="AQR51" s="715"/>
      <c r="AQS51" s="715"/>
      <c r="AQT51" s="715"/>
      <c r="AQU51" s="715"/>
      <c r="AQV51" s="715"/>
      <c r="AQW51" s="715"/>
      <c r="AQX51" s="715"/>
      <c r="AQY51" s="715"/>
      <c r="AQZ51" s="715"/>
      <c r="ARA51" s="715"/>
      <c r="ARB51" s="715"/>
      <c r="ARC51" s="715"/>
      <c r="ARD51" s="715"/>
      <c r="ARE51" s="715"/>
      <c r="ARF51" s="715"/>
      <c r="ARG51" s="715"/>
      <c r="ARH51" s="715"/>
      <c r="ARI51" s="715"/>
      <c r="ARJ51" s="715"/>
      <c r="ARK51" s="715"/>
      <c r="ARL51" s="715"/>
      <c r="ARM51" s="715"/>
      <c r="ARN51" s="715"/>
      <c r="ARO51" s="715"/>
      <c r="ARP51" s="715"/>
      <c r="ARQ51" s="715"/>
      <c r="ARR51" s="715"/>
      <c r="ARS51" s="715"/>
      <c r="ART51" s="715"/>
      <c r="ARU51" s="715"/>
      <c r="ARV51" s="715"/>
      <c r="ARW51" s="715"/>
      <c r="ARX51" s="715"/>
      <c r="ARY51" s="715"/>
      <c r="ARZ51" s="715"/>
      <c r="ASA51" s="715"/>
      <c r="ASB51" s="715"/>
      <c r="ASC51" s="715"/>
      <c r="ASD51" s="715"/>
      <c r="ASE51" s="715"/>
      <c r="ASF51" s="715"/>
      <c r="ASG51" s="715"/>
      <c r="ASH51" s="715"/>
      <c r="ASI51" s="715"/>
      <c r="ASJ51" s="715"/>
      <c r="ASK51" s="715"/>
      <c r="ASL51" s="715"/>
      <c r="ASM51" s="715"/>
      <c r="ASN51" s="715"/>
      <c r="ASO51" s="715"/>
      <c r="ASP51" s="715"/>
      <c r="ASQ51" s="715"/>
      <c r="ASR51" s="715"/>
      <c r="ASS51" s="715"/>
      <c r="AST51" s="715"/>
      <c r="ASU51" s="715"/>
      <c r="ASV51" s="715"/>
      <c r="ASW51" s="715"/>
      <c r="ASX51" s="715"/>
      <c r="ASY51" s="715"/>
      <c r="ASZ51" s="715"/>
      <c r="ATA51" s="715"/>
      <c r="ATB51" s="715"/>
      <c r="ATC51" s="715"/>
      <c r="ATD51" s="715"/>
      <c r="ATE51" s="715"/>
      <c r="ATF51" s="715"/>
      <c r="ATG51" s="715"/>
      <c r="ATH51" s="715"/>
      <c r="ATI51" s="715"/>
      <c r="ATJ51" s="715"/>
      <c r="ATK51" s="715"/>
      <c r="ATL51" s="715"/>
      <c r="ATM51" s="715"/>
      <c r="ATN51" s="715"/>
      <c r="ATO51" s="715"/>
      <c r="ATP51" s="715"/>
      <c r="ATQ51" s="715"/>
      <c r="ATR51" s="715"/>
      <c r="ATS51" s="715"/>
      <c r="ATT51" s="715"/>
      <c r="ATU51" s="715"/>
      <c r="ATV51" s="715"/>
      <c r="ATW51" s="715"/>
      <c r="ATX51" s="715"/>
      <c r="ATY51" s="715"/>
      <c r="ATZ51" s="715"/>
      <c r="AUA51" s="715"/>
      <c r="AUB51" s="715"/>
      <c r="AUC51" s="715"/>
      <c r="AUD51" s="715"/>
      <c r="AUE51" s="715"/>
      <c r="AUF51" s="715"/>
      <c r="AUG51" s="715"/>
      <c r="AUH51" s="715"/>
      <c r="AUI51" s="715"/>
      <c r="AUJ51" s="715"/>
      <c r="AUK51" s="715"/>
      <c r="AUL51" s="715"/>
      <c r="AUM51" s="715"/>
      <c r="AUN51" s="715"/>
      <c r="AUO51" s="715"/>
      <c r="AUP51" s="715"/>
      <c r="AUQ51" s="715"/>
      <c r="AUR51" s="715"/>
      <c r="AUS51" s="715"/>
      <c r="AUT51" s="715"/>
      <c r="AUU51" s="715"/>
      <c r="AUV51" s="715"/>
      <c r="AUW51" s="715"/>
      <c r="AUX51" s="715"/>
      <c r="AUY51" s="715"/>
      <c r="AUZ51" s="715"/>
      <c r="AVA51" s="715"/>
      <c r="AVB51" s="715"/>
      <c r="AVC51" s="715"/>
      <c r="AVD51" s="715"/>
      <c r="AVE51" s="715"/>
      <c r="AVF51" s="715"/>
      <c r="AVG51" s="715"/>
      <c r="AVH51" s="715"/>
      <c r="AVI51" s="715"/>
      <c r="AVJ51" s="715"/>
      <c r="AVK51" s="715"/>
      <c r="AVL51" s="715"/>
      <c r="AVM51" s="715"/>
      <c r="AVN51" s="715"/>
      <c r="AVO51" s="715"/>
      <c r="AVP51" s="715"/>
      <c r="AVQ51" s="715"/>
      <c r="AVR51" s="715"/>
      <c r="AVS51" s="715"/>
      <c r="AVT51" s="715"/>
      <c r="AVU51" s="715"/>
      <c r="AVV51" s="715"/>
      <c r="AVW51" s="715"/>
      <c r="AVX51" s="715"/>
      <c r="AVY51" s="715"/>
      <c r="AVZ51" s="715"/>
      <c r="AWA51" s="715"/>
      <c r="AWB51" s="715"/>
      <c r="AWC51" s="715"/>
      <c r="AWD51" s="715"/>
      <c r="AWE51" s="715"/>
      <c r="AWF51" s="715"/>
      <c r="AWG51" s="715"/>
      <c r="AWH51" s="715"/>
      <c r="AWI51" s="715"/>
      <c r="AWJ51" s="715"/>
      <c r="AWK51" s="715"/>
      <c r="AWL51" s="715"/>
      <c r="AWM51" s="715"/>
      <c r="AWN51" s="715"/>
      <c r="AWO51" s="715"/>
      <c r="AWP51" s="715"/>
      <c r="AWQ51" s="715"/>
      <c r="AWR51" s="715"/>
      <c r="AWS51" s="715"/>
      <c r="AWT51" s="715"/>
      <c r="AWU51" s="715"/>
      <c r="AWV51" s="715"/>
      <c r="AWW51" s="715"/>
      <c r="AWX51" s="715"/>
      <c r="AWY51" s="715"/>
      <c r="AWZ51" s="715"/>
      <c r="AXA51" s="715"/>
      <c r="AXB51" s="715"/>
      <c r="AXC51" s="715"/>
      <c r="AXD51" s="715"/>
      <c r="AXE51" s="715"/>
      <c r="AXF51" s="715"/>
      <c r="AXG51" s="715"/>
      <c r="AXH51" s="715"/>
      <c r="AXI51" s="715"/>
      <c r="AXJ51" s="715"/>
      <c r="AXK51" s="715"/>
      <c r="AXL51" s="715"/>
      <c r="AXM51" s="715"/>
      <c r="AXN51" s="715"/>
      <c r="AXO51" s="715"/>
      <c r="AXP51" s="715"/>
      <c r="AXQ51" s="715"/>
      <c r="AXR51" s="715"/>
      <c r="AXS51" s="715"/>
      <c r="AXT51" s="715"/>
      <c r="AXU51" s="715"/>
      <c r="AXV51" s="715"/>
      <c r="AXW51" s="715"/>
      <c r="AXX51" s="715"/>
      <c r="AXY51" s="715"/>
      <c r="AXZ51" s="715"/>
      <c r="AYA51" s="715"/>
      <c r="AYB51" s="715"/>
      <c r="AYC51" s="715"/>
      <c r="AYD51" s="715"/>
      <c r="AYE51" s="715"/>
      <c r="AYF51" s="715"/>
      <c r="AYG51" s="715"/>
      <c r="AYH51" s="715"/>
      <c r="AYI51" s="715"/>
      <c r="AYJ51" s="715"/>
      <c r="AYK51" s="715"/>
      <c r="AYL51" s="715"/>
      <c r="AYM51" s="715"/>
      <c r="AYN51" s="715"/>
      <c r="AYO51" s="715"/>
      <c r="AYP51" s="715"/>
      <c r="AYQ51" s="715"/>
      <c r="AYR51" s="715"/>
      <c r="AYS51" s="715"/>
      <c r="AYT51" s="715"/>
      <c r="AYU51" s="715"/>
      <c r="AYV51" s="715"/>
      <c r="AYW51" s="715"/>
      <c r="AYX51" s="715"/>
      <c r="AYY51" s="715"/>
      <c r="AYZ51" s="715"/>
      <c r="AZA51" s="715"/>
      <c r="AZB51" s="715"/>
      <c r="AZC51" s="715"/>
      <c r="AZD51" s="715"/>
      <c r="AZE51" s="715"/>
      <c r="AZF51" s="715"/>
      <c r="AZG51" s="715"/>
      <c r="AZH51" s="715"/>
      <c r="AZI51" s="715"/>
      <c r="AZJ51" s="715"/>
      <c r="AZK51" s="715"/>
      <c r="AZL51" s="715"/>
      <c r="AZM51" s="715"/>
      <c r="AZN51" s="715"/>
      <c r="AZO51" s="715"/>
      <c r="AZP51" s="715"/>
      <c r="AZQ51" s="715"/>
      <c r="AZR51" s="715"/>
      <c r="AZS51" s="715"/>
      <c r="AZT51" s="715"/>
      <c r="AZU51" s="715"/>
      <c r="AZV51" s="715"/>
      <c r="AZW51" s="715"/>
      <c r="AZX51" s="715"/>
      <c r="AZY51" s="715"/>
      <c r="AZZ51" s="715"/>
      <c r="BAA51" s="715"/>
      <c r="BAB51" s="715"/>
      <c r="BAC51" s="715"/>
      <c r="BAD51" s="715"/>
      <c r="BAE51" s="715"/>
      <c r="BAF51" s="715"/>
      <c r="BAG51" s="715"/>
      <c r="BAH51" s="715"/>
      <c r="BAI51" s="715"/>
      <c r="BAJ51" s="715"/>
      <c r="BAK51" s="715"/>
      <c r="BAL51" s="715"/>
      <c r="BAM51" s="715"/>
      <c r="BAN51" s="715"/>
      <c r="BAO51" s="715"/>
      <c r="BAP51" s="715"/>
      <c r="BAQ51" s="715"/>
      <c r="BAR51" s="715"/>
      <c r="BAS51" s="715"/>
      <c r="BAT51" s="715"/>
      <c r="BAU51" s="715"/>
      <c r="BAV51" s="715"/>
      <c r="BAW51" s="715"/>
      <c r="BAX51" s="715"/>
      <c r="BAY51" s="715"/>
      <c r="BAZ51" s="715"/>
      <c r="BBA51" s="715"/>
      <c r="BBB51" s="715"/>
      <c r="BBC51" s="715"/>
      <c r="BBD51" s="715"/>
      <c r="BBE51" s="715"/>
      <c r="BBF51" s="715"/>
      <c r="BBG51" s="715"/>
      <c r="BBH51" s="715"/>
      <c r="BBI51" s="715"/>
      <c r="BBJ51" s="715"/>
      <c r="BBK51" s="715"/>
      <c r="BBL51" s="715"/>
      <c r="BBM51" s="715"/>
      <c r="BBN51" s="715"/>
      <c r="BBO51" s="715"/>
      <c r="BBP51" s="715"/>
      <c r="BBQ51" s="715"/>
      <c r="BBR51" s="715"/>
      <c r="BBS51" s="715"/>
      <c r="BBT51" s="715"/>
      <c r="BBU51" s="715"/>
      <c r="BBV51" s="715"/>
      <c r="BBW51" s="715"/>
      <c r="BBX51" s="715"/>
      <c r="BBY51" s="715"/>
      <c r="BBZ51" s="715"/>
      <c r="BCA51" s="715"/>
      <c r="BCB51" s="715"/>
      <c r="BCC51" s="715"/>
      <c r="BCD51" s="715"/>
      <c r="BCE51" s="715"/>
      <c r="BCF51" s="715"/>
      <c r="BCG51" s="715"/>
      <c r="BCH51" s="715"/>
      <c r="BCI51" s="715"/>
      <c r="BCJ51" s="715"/>
      <c r="BCK51" s="715"/>
      <c r="BCL51" s="715"/>
      <c r="BCM51" s="715"/>
      <c r="BCN51" s="715"/>
      <c r="BCO51" s="715"/>
      <c r="BCP51" s="715"/>
      <c r="BCQ51" s="715"/>
      <c r="BCR51" s="715"/>
      <c r="BCS51" s="715"/>
      <c r="BCT51" s="715"/>
      <c r="BCU51" s="715"/>
      <c r="BCV51" s="715"/>
      <c r="BCW51" s="715"/>
      <c r="BCX51" s="715"/>
      <c r="BCY51" s="715"/>
      <c r="BCZ51" s="715"/>
      <c r="BDA51" s="715"/>
      <c r="BDB51" s="715"/>
      <c r="BDC51" s="715"/>
      <c r="BDD51" s="715"/>
      <c r="BDE51" s="715"/>
      <c r="BDF51" s="715"/>
      <c r="BDG51" s="715"/>
      <c r="BDH51" s="715"/>
      <c r="BDI51" s="715"/>
      <c r="BDJ51" s="715"/>
      <c r="BDK51" s="715"/>
      <c r="BDL51" s="715"/>
      <c r="BDM51" s="715"/>
      <c r="BDN51" s="715"/>
      <c r="BDO51" s="715"/>
      <c r="BDP51" s="715"/>
      <c r="BDQ51" s="715"/>
      <c r="BDR51" s="715"/>
      <c r="BDS51" s="715"/>
      <c r="BDT51" s="715"/>
      <c r="BDU51" s="715"/>
      <c r="BDV51" s="715"/>
      <c r="BDW51" s="715"/>
      <c r="BDX51" s="715"/>
      <c r="BDY51" s="715"/>
      <c r="BDZ51" s="715"/>
      <c r="BEA51" s="715"/>
      <c r="BEB51" s="715"/>
      <c r="BEC51" s="715"/>
      <c r="BED51" s="715"/>
      <c r="BEE51" s="715"/>
      <c r="BEF51" s="715"/>
      <c r="BEG51" s="715"/>
      <c r="BEH51" s="715"/>
      <c r="BEI51" s="715"/>
      <c r="BEJ51" s="715"/>
      <c r="BEK51" s="715"/>
      <c r="BEL51" s="715"/>
      <c r="BEM51" s="715"/>
      <c r="BEN51" s="715"/>
      <c r="BEO51" s="715"/>
      <c r="BEP51" s="715"/>
      <c r="BEQ51" s="715"/>
      <c r="BER51" s="715"/>
      <c r="BES51" s="715"/>
      <c r="BET51" s="715"/>
      <c r="BEU51" s="715"/>
      <c r="BEV51" s="715"/>
      <c r="BEW51" s="715"/>
      <c r="BEX51" s="715"/>
      <c r="BEY51" s="715"/>
      <c r="BEZ51" s="715"/>
      <c r="BFA51" s="715"/>
      <c r="BFB51" s="715"/>
      <c r="BFC51" s="715"/>
      <c r="BFD51" s="715"/>
      <c r="BFE51" s="715"/>
      <c r="BFF51" s="715"/>
      <c r="BFG51" s="715"/>
      <c r="BFH51" s="715"/>
      <c r="BFI51" s="715"/>
      <c r="BFJ51" s="715"/>
      <c r="BFK51" s="715"/>
      <c r="BFL51" s="715"/>
      <c r="BFM51" s="715"/>
      <c r="BFN51" s="715"/>
      <c r="BFO51" s="715"/>
      <c r="BFP51" s="715"/>
      <c r="BFQ51" s="715"/>
      <c r="BFR51" s="715"/>
      <c r="BFS51" s="715"/>
      <c r="BFT51" s="715"/>
      <c r="BFU51" s="715"/>
      <c r="BFV51" s="715"/>
      <c r="BFW51" s="715"/>
      <c r="BFX51" s="715"/>
      <c r="BFY51" s="715"/>
      <c r="BFZ51" s="715"/>
      <c r="BGA51" s="715"/>
      <c r="BGB51" s="715"/>
      <c r="BGC51" s="715"/>
      <c r="BGD51" s="715"/>
      <c r="BGE51" s="715"/>
      <c r="BGF51" s="715"/>
      <c r="BGG51" s="715"/>
      <c r="BGH51" s="715"/>
      <c r="BGI51" s="715"/>
      <c r="BGJ51" s="715"/>
      <c r="BGK51" s="715"/>
      <c r="BGL51" s="715"/>
      <c r="BGM51" s="715"/>
      <c r="BGN51" s="715"/>
      <c r="BGO51" s="715"/>
      <c r="BGP51" s="715"/>
      <c r="BGQ51" s="715"/>
      <c r="BGR51" s="715"/>
      <c r="BGS51" s="715"/>
      <c r="BGT51" s="715"/>
      <c r="BGU51" s="715"/>
      <c r="BGV51" s="715"/>
      <c r="BGW51" s="715"/>
      <c r="BGX51" s="715"/>
      <c r="BGY51" s="715"/>
      <c r="BGZ51" s="715"/>
      <c r="BHA51" s="715"/>
      <c r="BHB51" s="715"/>
      <c r="BHC51" s="715"/>
      <c r="BHD51" s="715"/>
      <c r="BHE51" s="715"/>
      <c r="BHF51" s="715"/>
      <c r="BHG51" s="715"/>
      <c r="BHH51" s="715"/>
      <c r="BHI51" s="715"/>
      <c r="BHJ51" s="715"/>
      <c r="BHK51" s="715"/>
      <c r="BHL51" s="715"/>
      <c r="BHM51" s="715"/>
      <c r="BHN51" s="715"/>
      <c r="BHO51" s="715"/>
      <c r="BHP51" s="715"/>
      <c r="BHQ51" s="715"/>
      <c r="BHR51" s="715"/>
      <c r="BHS51" s="715"/>
      <c r="BHT51" s="715"/>
      <c r="BHU51" s="715"/>
      <c r="BHV51" s="715"/>
      <c r="BHW51" s="715"/>
      <c r="BHX51" s="715"/>
      <c r="BHY51" s="715"/>
      <c r="BHZ51" s="715"/>
      <c r="BIA51" s="715"/>
      <c r="BIB51" s="715"/>
      <c r="BIC51" s="715"/>
      <c r="BID51" s="715"/>
      <c r="BIE51" s="715"/>
      <c r="BIF51" s="715"/>
      <c r="BIG51" s="715"/>
      <c r="BIH51" s="715"/>
      <c r="BII51" s="715"/>
      <c r="BIJ51" s="715"/>
      <c r="BIK51" s="715"/>
      <c r="BIL51" s="715"/>
      <c r="BIM51" s="715"/>
      <c r="BIN51" s="715"/>
      <c r="BIO51" s="715"/>
      <c r="BIP51" s="715"/>
      <c r="BIQ51" s="715"/>
      <c r="BIR51" s="715"/>
      <c r="BIS51" s="715"/>
      <c r="BIT51" s="715"/>
      <c r="BIU51" s="715"/>
      <c r="BIV51" s="715"/>
      <c r="BIW51" s="715"/>
      <c r="BIX51" s="715"/>
      <c r="BIY51" s="715"/>
      <c r="BIZ51" s="715"/>
      <c r="BJA51" s="715"/>
      <c r="BJB51" s="715"/>
      <c r="BJC51" s="715"/>
      <c r="BJD51" s="715"/>
      <c r="BJE51" s="715"/>
      <c r="BJF51" s="715"/>
      <c r="BJG51" s="715"/>
      <c r="BJH51" s="715"/>
      <c r="BJI51" s="715"/>
      <c r="BJJ51" s="715"/>
      <c r="BJK51" s="715"/>
      <c r="BJL51" s="715"/>
      <c r="BJM51" s="715"/>
      <c r="BJN51" s="715"/>
      <c r="BJO51" s="715"/>
      <c r="BJP51" s="715"/>
      <c r="BJQ51" s="715"/>
      <c r="BJR51" s="715"/>
      <c r="BJS51" s="715"/>
      <c r="BJT51" s="715"/>
      <c r="BJU51" s="715"/>
      <c r="BJV51" s="715"/>
      <c r="BJW51" s="715"/>
      <c r="BJX51" s="715"/>
      <c r="BJY51" s="715"/>
      <c r="BJZ51" s="715"/>
      <c r="BKA51" s="715"/>
      <c r="BKB51" s="715"/>
      <c r="BKC51" s="715"/>
      <c r="BKD51" s="715"/>
      <c r="BKE51" s="715"/>
      <c r="BKF51" s="715"/>
      <c r="BKG51" s="715"/>
      <c r="BKH51" s="715"/>
      <c r="BKI51" s="715"/>
      <c r="BKJ51" s="715"/>
      <c r="BKK51" s="715"/>
      <c r="BKL51" s="715"/>
      <c r="BKM51" s="715"/>
      <c r="BKN51" s="715"/>
      <c r="BKO51" s="715"/>
      <c r="BKP51" s="715"/>
      <c r="BKQ51" s="715"/>
      <c r="BKR51" s="715"/>
      <c r="BKS51" s="715"/>
      <c r="BKT51" s="715"/>
      <c r="BKU51" s="715"/>
      <c r="BKV51" s="715"/>
      <c r="BKW51" s="715"/>
      <c r="BKX51" s="715"/>
      <c r="BKY51" s="715"/>
      <c r="BKZ51" s="715"/>
      <c r="BLA51" s="715"/>
      <c r="BLB51" s="715"/>
      <c r="BLC51" s="715"/>
      <c r="BLD51" s="715"/>
      <c r="BLE51" s="715"/>
      <c r="BLF51" s="715"/>
      <c r="BLG51" s="715"/>
      <c r="BLH51" s="715"/>
      <c r="BLI51" s="715"/>
      <c r="BLJ51" s="715"/>
      <c r="BLK51" s="715"/>
      <c r="BLL51" s="715"/>
      <c r="BLM51" s="715"/>
      <c r="BLN51" s="715"/>
      <c r="BLO51" s="715"/>
      <c r="BLP51" s="715"/>
      <c r="BLQ51" s="715"/>
      <c r="BLR51" s="715"/>
      <c r="BLS51" s="715"/>
      <c r="BLT51" s="715"/>
      <c r="BLU51" s="715"/>
      <c r="BLV51" s="715"/>
      <c r="BLW51" s="715"/>
      <c r="BLX51" s="715"/>
      <c r="BLY51" s="715"/>
      <c r="BLZ51" s="715"/>
      <c r="BMA51" s="715"/>
      <c r="BMB51" s="715"/>
      <c r="BMC51" s="715"/>
      <c r="BMD51" s="715"/>
      <c r="BME51" s="715"/>
      <c r="BMF51" s="715"/>
      <c r="BMG51" s="715"/>
      <c r="BMH51" s="715"/>
      <c r="BMI51" s="715"/>
      <c r="BMJ51" s="715"/>
      <c r="BMK51" s="715"/>
      <c r="BML51" s="715"/>
      <c r="BMM51" s="715"/>
      <c r="BMN51" s="715"/>
      <c r="BMO51" s="715"/>
      <c r="BMP51" s="715"/>
      <c r="BMQ51" s="715"/>
      <c r="BMR51" s="715"/>
      <c r="BMS51" s="715"/>
      <c r="BMT51" s="715"/>
      <c r="BMU51" s="715"/>
      <c r="BMV51" s="715"/>
      <c r="BMW51" s="715"/>
      <c r="BMX51" s="715"/>
      <c r="BMY51" s="715"/>
      <c r="BMZ51" s="715"/>
      <c r="BNA51" s="715"/>
      <c r="BNB51" s="715"/>
      <c r="BNC51" s="715"/>
      <c r="BND51" s="715"/>
      <c r="BNE51" s="715"/>
      <c r="BNF51" s="715"/>
      <c r="BNG51" s="715"/>
      <c r="BNH51" s="715"/>
      <c r="BNI51" s="715"/>
      <c r="BNJ51" s="715"/>
      <c r="BNK51" s="715"/>
      <c r="BNL51" s="715"/>
      <c r="BNM51" s="715"/>
      <c r="BNN51" s="715"/>
      <c r="BNO51" s="715"/>
      <c r="BNP51" s="715"/>
      <c r="BNQ51" s="715"/>
      <c r="BNR51" s="715"/>
      <c r="BNS51" s="715"/>
      <c r="BNT51" s="715"/>
      <c r="BNU51" s="715"/>
      <c r="BNV51" s="715"/>
      <c r="BNW51" s="715"/>
      <c r="BNX51" s="715"/>
      <c r="BNY51" s="715"/>
      <c r="BNZ51" s="715"/>
      <c r="BOA51" s="715"/>
      <c r="BOB51" s="715"/>
      <c r="BOC51" s="715"/>
      <c r="BOD51" s="715"/>
      <c r="BOE51" s="715"/>
      <c r="BOF51" s="715"/>
      <c r="BOG51" s="715"/>
      <c r="BOH51" s="715"/>
      <c r="BOI51" s="715"/>
      <c r="BOJ51" s="715"/>
      <c r="BOK51" s="715"/>
      <c r="BOL51" s="715"/>
      <c r="BOM51" s="715"/>
      <c r="BON51" s="715"/>
      <c r="BOO51" s="715"/>
      <c r="BOP51" s="715"/>
      <c r="BOQ51" s="715"/>
      <c r="BOR51" s="715"/>
      <c r="BOS51" s="715"/>
      <c r="BOT51" s="715"/>
      <c r="BOU51" s="715"/>
      <c r="BOV51" s="715"/>
      <c r="BOW51" s="715"/>
      <c r="BOX51" s="715"/>
      <c r="BOY51" s="715"/>
      <c r="BOZ51" s="715"/>
      <c r="BPA51" s="715"/>
      <c r="BPB51" s="715"/>
      <c r="BPC51" s="715"/>
      <c r="BPD51" s="715"/>
      <c r="BPE51" s="715"/>
      <c r="BPF51" s="715"/>
      <c r="BPG51" s="715"/>
      <c r="BPH51" s="715"/>
      <c r="BPI51" s="715"/>
      <c r="BPJ51" s="715"/>
      <c r="BPK51" s="715"/>
      <c r="BPL51" s="715"/>
      <c r="BPM51" s="715"/>
      <c r="BPN51" s="715"/>
      <c r="BPO51" s="715"/>
      <c r="BPP51" s="715"/>
      <c r="BPQ51" s="715"/>
      <c r="BPR51" s="715"/>
      <c r="BPS51" s="715"/>
      <c r="BPT51" s="715"/>
      <c r="BPU51" s="715"/>
      <c r="BPV51" s="715"/>
      <c r="BPW51" s="715"/>
      <c r="BPX51" s="715"/>
      <c r="BPY51" s="715"/>
      <c r="BPZ51" s="715"/>
      <c r="BQA51" s="715"/>
      <c r="BQB51" s="715"/>
      <c r="BQC51" s="715"/>
      <c r="BQD51" s="715"/>
      <c r="BQE51" s="715"/>
      <c r="BQF51" s="715"/>
      <c r="BQG51" s="715"/>
      <c r="BQH51" s="715"/>
      <c r="BQI51" s="715"/>
      <c r="BQJ51" s="715"/>
      <c r="BQK51" s="715"/>
      <c r="BQL51" s="715"/>
      <c r="BQM51" s="715"/>
      <c r="BQN51" s="715"/>
      <c r="BQO51" s="715"/>
      <c r="BQP51" s="715"/>
      <c r="BQQ51" s="715"/>
      <c r="BQR51" s="715"/>
      <c r="BQS51" s="715"/>
      <c r="BQT51" s="715"/>
      <c r="BQU51" s="715"/>
      <c r="BQV51" s="715"/>
      <c r="BQW51" s="715"/>
      <c r="BQX51" s="715"/>
      <c r="BQY51" s="715"/>
      <c r="BQZ51" s="715"/>
      <c r="BRA51" s="715"/>
      <c r="BRB51" s="715"/>
      <c r="BRC51" s="715"/>
      <c r="BRD51" s="715"/>
      <c r="BRE51" s="715"/>
      <c r="BRF51" s="715"/>
      <c r="BRG51" s="715"/>
      <c r="BRH51" s="715"/>
      <c r="BRI51" s="715"/>
      <c r="BRJ51" s="715"/>
      <c r="BRK51" s="715"/>
      <c r="BRL51" s="715"/>
      <c r="BRM51" s="715"/>
      <c r="BRN51" s="715"/>
      <c r="BRO51" s="715"/>
      <c r="BRP51" s="715"/>
      <c r="BRQ51" s="715"/>
      <c r="BRR51" s="715"/>
      <c r="BRS51" s="715"/>
      <c r="BRT51" s="715"/>
      <c r="BRU51" s="715"/>
      <c r="BRV51" s="715"/>
      <c r="BRW51" s="715"/>
      <c r="BRX51" s="715"/>
      <c r="BRY51" s="715"/>
      <c r="BRZ51" s="715"/>
      <c r="BSA51" s="715"/>
      <c r="BSB51" s="715"/>
      <c r="BSC51" s="715"/>
      <c r="BSD51" s="715"/>
      <c r="BSE51" s="715"/>
      <c r="BSF51" s="715"/>
      <c r="BSG51" s="715"/>
      <c r="BSH51" s="715"/>
      <c r="BSI51" s="715"/>
      <c r="BSJ51" s="715"/>
      <c r="BSK51" s="715"/>
      <c r="BSL51" s="715"/>
      <c r="BSM51" s="715"/>
      <c r="BSN51" s="715"/>
      <c r="BSO51" s="715"/>
      <c r="BSP51" s="715"/>
      <c r="BSQ51" s="715"/>
      <c r="BSR51" s="715"/>
      <c r="BSS51" s="715"/>
      <c r="BST51" s="715"/>
      <c r="BSU51" s="715"/>
      <c r="BSV51" s="715"/>
      <c r="BSW51" s="715"/>
      <c r="BSX51" s="715"/>
      <c r="BSY51" s="715"/>
      <c r="BSZ51" s="715"/>
      <c r="BTA51" s="715"/>
      <c r="BTB51" s="715"/>
      <c r="BTC51" s="715"/>
      <c r="BTD51" s="715"/>
      <c r="BTE51" s="715"/>
      <c r="BTF51" s="715"/>
      <c r="BTG51" s="715"/>
      <c r="BTH51" s="715"/>
      <c r="BTI51" s="715"/>
      <c r="BTJ51" s="715"/>
      <c r="BTK51" s="715"/>
      <c r="BTL51" s="715"/>
      <c r="BTM51" s="715"/>
      <c r="BTN51" s="715"/>
      <c r="BTO51" s="715"/>
      <c r="BTP51" s="715"/>
      <c r="BTQ51" s="715"/>
      <c r="BTR51" s="715"/>
      <c r="BTS51" s="715"/>
      <c r="BTT51" s="715"/>
      <c r="BTU51" s="715"/>
      <c r="BTV51" s="715"/>
      <c r="BTW51" s="715"/>
      <c r="BTX51" s="715"/>
      <c r="BTY51" s="715"/>
      <c r="BTZ51" s="715"/>
      <c r="BUA51" s="715"/>
      <c r="BUB51" s="715"/>
      <c r="BUC51" s="715"/>
      <c r="BUD51" s="715"/>
      <c r="BUE51" s="715"/>
      <c r="BUF51" s="715"/>
      <c r="BUG51" s="715"/>
      <c r="BUH51" s="715"/>
      <c r="BUI51" s="715"/>
      <c r="BUJ51" s="715"/>
      <c r="BUK51" s="715"/>
      <c r="BUL51" s="715"/>
      <c r="BUM51" s="715"/>
      <c r="BUN51" s="715"/>
      <c r="BUO51" s="715"/>
      <c r="BUP51" s="715"/>
      <c r="BUQ51" s="715"/>
      <c r="BUR51" s="715"/>
      <c r="BUS51" s="715"/>
      <c r="BUT51" s="715"/>
      <c r="BUU51" s="715"/>
      <c r="BUV51" s="715"/>
      <c r="BUW51" s="715"/>
      <c r="BUX51" s="715"/>
      <c r="BUY51" s="715"/>
      <c r="BUZ51" s="715"/>
      <c r="BVA51" s="715"/>
      <c r="BVB51" s="715"/>
      <c r="BVC51" s="715"/>
      <c r="BVD51" s="715"/>
      <c r="BVE51" s="715"/>
      <c r="BVF51" s="715"/>
      <c r="BVG51" s="715"/>
      <c r="BVH51" s="715"/>
      <c r="BVI51" s="715"/>
      <c r="BVJ51" s="715"/>
      <c r="BVK51" s="715"/>
      <c r="BVL51" s="715"/>
      <c r="BVM51" s="715"/>
      <c r="BVN51" s="715"/>
      <c r="BVO51" s="715"/>
      <c r="BVP51" s="715"/>
      <c r="BVQ51" s="715"/>
      <c r="BVR51" s="715"/>
      <c r="BVS51" s="715"/>
      <c r="BVT51" s="715"/>
      <c r="BVU51" s="715"/>
      <c r="BVV51" s="715"/>
      <c r="BVW51" s="715"/>
      <c r="BVX51" s="715"/>
      <c r="BVY51" s="715"/>
      <c r="BVZ51" s="715"/>
      <c r="BWA51" s="715"/>
      <c r="BWB51" s="715"/>
      <c r="BWC51" s="715"/>
      <c r="BWD51" s="715"/>
      <c r="BWE51" s="715"/>
      <c r="BWF51" s="715"/>
      <c r="BWG51" s="715"/>
      <c r="BWH51" s="715"/>
      <c r="BWI51" s="715"/>
      <c r="BWJ51" s="715"/>
      <c r="BWK51" s="715"/>
      <c r="BWL51" s="715"/>
      <c r="BWM51" s="715"/>
      <c r="BWN51" s="715"/>
      <c r="BWO51" s="715"/>
      <c r="BWP51" s="715"/>
      <c r="BWQ51" s="715"/>
      <c r="BWR51" s="715"/>
      <c r="BWS51" s="715"/>
      <c r="BWT51" s="715"/>
      <c r="BWU51" s="715"/>
      <c r="BWV51" s="715"/>
      <c r="BWW51" s="715"/>
      <c r="BWX51" s="715"/>
      <c r="BWY51" s="715"/>
      <c r="BWZ51" s="715"/>
      <c r="BXA51" s="715"/>
      <c r="BXB51" s="715"/>
      <c r="BXC51" s="715"/>
      <c r="BXD51" s="715"/>
      <c r="BXE51" s="715"/>
      <c r="BXF51" s="715"/>
      <c r="BXG51" s="715"/>
      <c r="BXH51" s="715"/>
      <c r="BXI51" s="715"/>
      <c r="BXJ51" s="715"/>
      <c r="BXK51" s="715"/>
      <c r="BXL51" s="715"/>
      <c r="BXM51" s="715"/>
      <c r="BXN51" s="715"/>
      <c r="BXO51" s="715"/>
      <c r="BXP51" s="715"/>
      <c r="BXQ51" s="715"/>
      <c r="BXR51" s="715"/>
      <c r="BXS51" s="715"/>
      <c r="BXT51" s="715"/>
      <c r="BXU51" s="715"/>
      <c r="BXV51" s="715"/>
      <c r="BXW51" s="715"/>
      <c r="BXX51" s="715"/>
      <c r="BXY51" s="715"/>
      <c r="BXZ51" s="715"/>
      <c r="BYA51" s="715"/>
      <c r="BYB51" s="715"/>
      <c r="BYC51" s="715"/>
      <c r="BYD51" s="715"/>
      <c r="BYE51" s="715"/>
      <c r="BYF51" s="715"/>
      <c r="BYG51" s="715"/>
      <c r="BYH51" s="715"/>
      <c r="BYI51" s="715"/>
      <c r="BYJ51" s="715"/>
      <c r="BYK51" s="715"/>
      <c r="BYL51" s="715"/>
      <c r="BYM51" s="715"/>
      <c r="BYN51" s="715"/>
      <c r="BYO51" s="715"/>
      <c r="BYP51" s="715"/>
      <c r="BYQ51" s="715"/>
      <c r="BYR51" s="715"/>
      <c r="BYS51" s="715"/>
      <c r="BYT51" s="715"/>
      <c r="BYU51" s="715"/>
      <c r="BYV51" s="715"/>
      <c r="BYW51" s="715"/>
      <c r="BYX51" s="715"/>
      <c r="BYY51" s="715"/>
      <c r="BYZ51" s="715"/>
      <c r="BZA51" s="715"/>
      <c r="BZB51" s="715"/>
      <c r="BZC51" s="715"/>
      <c r="BZD51" s="715"/>
      <c r="BZE51" s="715"/>
      <c r="BZF51" s="715"/>
      <c r="BZG51" s="715"/>
      <c r="BZH51" s="715"/>
      <c r="BZI51" s="715"/>
      <c r="BZJ51" s="715"/>
      <c r="BZK51" s="715"/>
      <c r="BZL51" s="715"/>
      <c r="BZM51" s="715"/>
      <c r="BZN51" s="715"/>
      <c r="BZO51" s="715"/>
      <c r="BZP51" s="715"/>
      <c r="BZQ51" s="715"/>
      <c r="BZR51" s="715"/>
      <c r="BZS51" s="715"/>
      <c r="BZT51" s="715"/>
      <c r="BZU51" s="715"/>
      <c r="BZV51" s="715"/>
      <c r="BZW51" s="715"/>
      <c r="BZX51" s="715"/>
      <c r="BZY51" s="715"/>
      <c r="BZZ51" s="715"/>
      <c r="CAA51" s="715"/>
      <c r="CAB51" s="715"/>
      <c r="CAC51" s="715"/>
      <c r="CAD51" s="715"/>
      <c r="CAE51" s="715"/>
      <c r="CAF51" s="715"/>
      <c r="CAG51" s="715"/>
      <c r="CAH51" s="715"/>
      <c r="CAI51" s="715"/>
      <c r="CAJ51" s="715"/>
      <c r="CAK51" s="715"/>
      <c r="CAL51" s="715"/>
      <c r="CAM51" s="715"/>
      <c r="CAN51" s="715"/>
      <c r="CAO51" s="715"/>
      <c r="CAP51" s="715"/>
      <c r="CAQ51" s="715"/>
      <c r="CAR51" s="715"/>
      <c r="CAS51" s="715"/>
      <c r="CAT51" s="715"/>
      <c r="CAU51" s="715"/>
      <c r="CAV51" s="715"/>
      <c r="CAW51" s="715"/>
      <c r="CAX51" s="715"/>
      <c r="CAY51" s="715"/>
      <c r="CAZ51" s="715"/>
      <c r="CBA51" s="715"/>
      <c r="CBB51" s="715"/>
      <c r="CBC51" s="715"/>
      <c r="CBD51" s="715"/>
      <c r="CBE51" s="715"/>
      <c r="CBF51" s="715"/>
      <c r="CBG51" s="715"/>
      <c r="CBH51" s="715"/>
      <c r="CBI51" s="715"/>
      <c r="CBJ51" s="715"/>
      <c r="CBK51" s="715"/>
      <c r="CBL51" s="715"/>
      <c r="CBM51" s="715"/>
      <c r="CBN51" s="715"/>
      <c r="CBO51" s="715"/>
      <c r="CBP51" s="715"/>
      <c r="CBQ51" s="715"/>
      <c r="CBR51" s="715"/>
      <c r="CBS51" s="715"/>
      <c r="CBT51" s="715"/>
      <c r="CBU51" s="715"/>
      <c r="CBV51" s="715"/>
      <c r="CBW51" s="715"/>
      <c r="CBX51" s="715"/>
      <c r="CBY51" s="715"/>
      <c r="CBZ51" s="715"/>
      <c r="CCA51" s="715"/>
      <c r="CCB51" s="715"/>
      <c r="CCC51" s="715"/>
      <c r="CCD51" s="715"/>
      <c r="CCE51" s="715"/>
      <c r="CCF51" s="715"/>
      <c r="CCG51" s="715"/>
      <c r="CCH51" s="715"/>
      <c r="CCI51" s="715"/>
      <c r="CCJ51" s="715"/>
      <c r="CCK51" s="715"/>
      <c r="CCL51" s="715"/>
      <c r="CCM51" s="715"/>
      <c r="CCN51" s="715"/>
      <c r="CCO51" s="715"/>
      <c r="CCP51" s="715"/>
      <c r="CCQ51" s="715"/>
      <c r="CCR51" s="715"/>
      <c r="CCS51" s="715"/>
      <c r="CCT51" s="715"/>
      <c r="CCU51" s="715"/>
      <c r="CCV51" s="715"/>
      <c r="CCW51" s="715"/>
      <c r="CCX51" s="715"/>
      <c r="CCY51" s="715"/>
      <c r="CCZ51" s="715"/>
      <c r="CDA51" s="715"/>
      <c r="CDB51" s="715"/>
      <c r="CDC51" s="715"/>
      <c r="CDD51" s="715"/>
      <c r="CDE51" s="715"/>
      <c r="CDF51" s="715"/>
      <c r="CDG51" s="715"/>
      <c r="CDH51" s="715"/>
      <c r="CDI51" s="715"/>
      <c r="CDJ51" s="715"/>
      <c r="CDK51" s="715"/>
      <c r="CDL51" s="715"/>
      <c r="CDM51" s="715"/>
      <c r="CDN51" s="715"/>
      <c r="CDO51" s="715"/>
      <c r="CDP51" s="715"/>
      <c r="CDQ51" s="715"/>
      <c r="CDR51" s="715"/>
      <c r="CDS51" s="715"/>
      <c r="CDT51" s="715"/>
      <c r="CDU51" s="715"/>
      <c r="CDV51" s="715"/>
      <c r="CDW51" s="715"/>
      <c r="CDX51" s="715"/>
      <c r="CDY51" s="715"/>
      <c r="CDZ51" s="715"/>
      <c r="CEA51" s="715"/>
      <c r="CEB51" s="715"/>
      <c r="CEC51" s="715"/>
      <c r="CED51" s="715"/>
      <c r="CEE51" s="715"/>
      <c r="CEF51" s="715"/>
      <c r="CEG51" s="715"/>
      <c r="CEH51" s="715"/>
      <c r="CEI51" s="715"/>
      <c r="CEJ51" s="715"/>
      <c r="CEK51" s="715"/>
      <c r="CEL51" s="715"/>
      <c r="CEM51" s="715"/>
      <c r="CEN51" s="715"/>
      <c r="CEO51" s="715"/>
      <c r="CEP51" s="715"/>
      <c r="CEQ51" s="715"/>
      <c r="CER51" s="715"/>
      <c r="CES51" s="715"/>
      <c r="CET51" s="715"/>
      <c r="CEU51" s="715"/>
      <c r="CEV51" s="715"/>
      <c r="CEW51" s="715"/>
      <c r="CEX51" s="715"/>
      <c r="CEY51" s="715"/>
      <c r="CEZ51" s="715"/>
      <c r="CFA51" s="715"/>
      <c r="CFB51" s="715"/>
      <c r="CFC51" s="715"/>
      <c r="CFD51" s="715"/>
      <c r="CFE51" s="715"/>
      <c r="CFF51" s="715"/>
      <c r="CFG51" s="715"/>
      <c r="CFH51" s="715"/>
      <c r="CFI51" s="715"/>
      <c r="CFJ51" s="715"/>
      <c r="CFK51" s="715"/>
      <c r="CFL51" s="715"/>
      <c r="CFM51" s="715"/>
      <c r="CFN51" s="715"/>
      <c r="CFO51" s="715"/>
      <c r="CFP51" s="715"/>
      <c r="CFQ51" s="715"/>
      <c r="CFR51" s="715"/>
      <c r="CFS51" s="715"/>
      <c r="CFT51" s="715"/>
      <c r="CFU51" s="715"/>
      <c r="CFV51" s="715"/>
      <c r="CFW51" s="715"/>
      <c r="CFX51" s="715"/>
      <c r="CFY51" s="715"/>
      <c r="CFZ51" s="715"/>
      <c r="CGA51" s="715"/>
      <c r="CGB51" s="715"/>
      <c r="CGC51" s="715"/>
      <c r="CGD51" s="715"/>
      <c r="CGE51" s="715"/>
      <c r="CGF51" s="715"/>
      <c r="CGG51" s="715"/>
      <c r="CGH51" s="715"/>
      <c r="CGI51" s="715"/>
      <c r="CGJ51" s="715"/>
      <c r="CGK51" s="715"/>
      <c r="CGL51" s="715"/>
      <c r="CGM51" s="715"/>
      <c r="CGN51" s="715"/>
      <c r="CGO51" s="715"/>
      <c r="CGP51" s="715"/>
      <c r="CGQ51" s="715"/>
      <c r="CGR51" s="715"/>
      <c r="CGS51" s="715"/>
      <c r="CGT51" s="715"/>
      <c r="CGU51" s="715"/>
      <c r="CGV51" s="715"/>
      <c r="CGW51" s="715"/>
      <c r="CGX51" s="715"/>
      <c r="CGY51" s="715"/>
      <c r="CGZ51" s="715"/>
      <c r="CHA51" s="715"/>
      <c r="CHB51" s="715"/>
      <c r="CHC51" s="715"/>
      <c r="CHD51" s="715"/>
      <c r="CHE51" s="715"/>
      <c r="CHF51" s="715"/>
      <c r="CHG51" s="715"/>
      <c r="CHH51" s="715"/>
      <c r="CHI51" s="715"/>
      <c r="CHJ51" s="715"/>
      <c r="CHK51" s="715"/>
      <c r="CHL51" s="715"/>
      <c r="CHM51" s="715"/>
      <c r="CHN51" s="715"/>
      <c r="CHO51" s="715"/>
      <c r="CHP51" s="715"/>
      <c r="CHQ51" s="715"/>
      <c r="CHR51" s="715"/>
      <c r="CHS51" s="715"/>
      <c r="CHT51" s="715"/>
      <c r="CHU51" s="715"/>
      <c r="CHV51" s="715"/>
      <c r="CHW51" s="715"/>
      <c r="CHX51" s="715"/>
      <c r="CHY51" s="715"/>
      <c r="CHZ51" s="715"/>
      <c r="CIA51" s="715"/>
      <c r="CIB51" s="715"/>
      <c r="CIC51" s="715"/>
      <c r="CID51" s="715"/>
      <c r="CIE51" s="715"/>
      <c r="CIF51" s="715"/>
      <c r="CIG51" s="715"/>
      <c r="CIH51" s="715"/>
      <c r="CII51" s="715"/>
      <c r="CIJ51" s="715"/>
      <c r="CIK51" s="715"/>
      <c r="CIL51" s="715"/>
      <c r="CIM51" s="715"/>
      <c r="CIN51" s="715"/>
      <c r="CIO51" s="715"/>
      <c r="CIP51" s="715"/>
      <c r="CIQ51" s="715"/>
      <c r="CIR51" s="715"/>
      <c r="CIS51" s="715"/>
      <c r="CIT51" s="715"/>
      <c r="CIU51" s="715"/>
      <c r="CIV51" s="715"/>
      <c r="CIW51" s="715"/>
      <c r="CIX51" s="715"/>
      <c r="CIY51" s="715"/>
      <c r="CIZ51" s="715"/>
      <c r="CJA51" s="715"/>
      <c r="CJB51" s="715"/>
      <c r="CJC51" s="715"/>
      <c r="CJD51" s="715"/>
      <c r="CJE51" s="715"/>
      <c r="CJF51" s="715"/>
      <c r="CJG51" s="715"/>
      <c r="CJH51" s="715"/>
      <c r="CJI51" s="715"/>
      <c r="CJJ51" s="715"/>
      <c r="CJK51" s="715"/>
      <c r="CJL51" s="715"/>
      <c r="CJM51" s="715"/>
      <c r="CJN51" s="715"/>
      <c r="CJO51" s="715"/>
      <c r="CJP51" s="715"/>
      <c r="CJQ51" s="715"/>
      <c r="CJR51" s="715"/>
      <c r="CJS51" s="715"/>
      <c r="CJT51" s="715"/>
      <c r="CJU51" s="715"/>
      <c r="CJV51" s="715"/>
      <c r="CJW51" s="715"/>
      <c r="CJX51" s="715"/>
      <c r="CJY51" s="715"/>
      <c r="CJZ51" s="715"/>
      <c r="CKA51" s="715"/>
      <c r="CKB51" s="715"/>
      <c r="CKC51" s="715"/>
      <c r="CKD51" s="715"/>
      <c r="CKE51" s="715"/>
      <c r="CKF51" s="715"/>
      <c r="CKG51" s="715"/>
      <c r="CKH51" s="715"/>
      <c r="CKI51" s="715"/>
      <c r="CKJ51" s="715"/>
      <c r="CKK51" s="715"/>
      <c r="CKL51" s="715"/>
      <c r="CKM51" s="715"/>
      <c r="CKN51" s="715"/>
      <c r="CKO51" s="715"/>
      <c r="CKP51" s="715"/>
      <c r="CKQ51" s="715"/>
      <c r="CKR51" s="715"/>
      <c r="CKS51" s="715"/>
      <c r="CKT51" s="715"/>
      <c r="CKU51" s="715"/>
      <c r="CKV51" s="715"/>
      <c r="CKW51" s="715"/>
      <c r="CKX51" s="715"/>
      <c r="CKY51" s="715"/>
      <c r="CKZ51" s="715"/>
      <c r="CLA51" s="715"/>
      <c r="CLB51" s="715"/>
      <c r="CLC51" s="715"/>
      <c r="CLD51" s="715"/>
      <c r="CLE51" s="715"/>
      <c r="CLF51" s="715"/>
      <c r="CLG51" s="715"/>
      <c r="CLH51" s="715"/>
      <c r="CLI51" s="715"/>
      <c r="CLJ51" s="715"/>
      <c r="CLK51" s="715"/>
      <c r="CLL51" s="715"/>
      <c r="CLM51" s="715"/>
      <c r="CLN51" s="715"/>
      <c r="CLO51" s="715"/>
      <c r="CLP51" s="715"/>
      <c r="CLQ51" s="715"/>
      <c r="CLR51" s="715"/>
      <c r="CLS51" s="715"/>
      <c r="CLT51" s="715"/>
      <c r="CLU51" s="715"/>
      <c r="CLV51" s="715"/>
      <c r="CLW51" s="715"/>
      <c r="CLX51" s="715"/>
      <c r="CLY51" s="715"/>
      <c r="CLZ51" s="715"/>
      <c r="CMA51" s="715"/>
      <c r="CMB51" s="715"/>
      <c r="CMC51" s="715"/>
      <c r="CMD51" s="715"/>
      <c r="CME51" s="715"/>
      <c r="CMF51" s="715"/>
      <c r="CMG51" s="715"/>
      <c r="CMH51" s="715"/>
      <c r="CMI51" s="715"/>
      <c r="CMJ51" s="715"/>
      <c r="CMK51" s="715"/>
      <c r="CML51" s="715"/>
      <c r="CMM51" s="715"/>
      <c r="CMN51" s="715"/>
      <c r="CMO51" s="715"/>
      <c r="CMP51" s="715"/>
      <c r="CMQ51" s="715"/>
      <c r="CMR51" s="715"/>
      <c r="CMS51" s="715"/>
      <c r="CMT51" s="715"/>
      <c r="CMU51" s="715"/>
      <c r="CMV51" s="715"/>
      <c r="CMW51" s="715"/>
      <c r="CMX51" s="715"/>
      <c r="CMY51" s="715"/>
      <c r="CMZ51" s="715"/>
      <c r="CNA51" s="715"/>
      <c r="CNB51" s="715"/>
      <c r="CNC51" s="715"/>
      <c r="CND51" s="715"/>
      <c r="CNE51" s="715"/>
      <c r="CNF51" s="715"/>
      <c r="CNG51" s="715"/>
      <c r="CNH51" s="715"/>
      <c r="CNI51" s="715"/>
      <c r="CNJ51" s="715"/>
      <c r="CNK51" s="715"/>
      <c r="CNL51" s="715"/>
      <c r="CNM51" s="715"/>
      <c r="CNN51" s="715"/>
      <c r="CNO51" s="715"/>
      <c r="CNP51" s="715"/>
      <c r="CNQ51" s="715"/>
      <c r="CNR51" s="715"/>
      <c r="CNS51" s="715"/>
      <c r="CNT51" s="715"/>
      <c r="CNU51" s="715"/>
      <c r="CNV51" s="715"/>
      <c r="CNW51" s="715"/>
      <c r="CNX51" s="715"/>
      <c r="CNY51" s="715"/>
      <c r="CNZ51" s="715"/>
      <c r="COA51" s="715"/>
      <c r="COB51" s="715"/>
      <c r="COC51" s="715"/>
      <c r="COD51" s="715"/>
      <c r="COE51" s="715"/>
      <c r="COF51" s="715"/>
      <c r="COG51" s="715"/>
      <c r="COH51" s="715"/>
      <c r="COI51" s="715"/>
      <c r="COJ51" s="715"/>
      <c r="COK51" s="715"/>
      <c r="COL51" s="715"/>
      <c r="COM51" s="715"/>
      <c r="CON51" s="715"/>
      <c r="COO51" s="715"/>
      <c r="COP51" s="715"/>
      <c r="COQ51" s="715"/>
      <c r="COR51" s="715"/>
      <c r="COS51" s="715"/>
      <c r="COT51" s="715"/>
      <c r="COU51" s="715"/>
      <c r="COV51" s="715"/>
      <c r="COW51" s="715"/>
      <c r="COX51" s="715"/>
      <c r="COY51" s="715"/>
      <c r="COZ51" s="715"/>
      <c r="CPA51" s="715"/>
      <c r="CPB51" s="715"/>
      <c r="CPC51" s="715"/>
      <c r="CPD51" s="715"/>
      <c r="CPE51" s="715"/>
      <c r="CPF51" s="715"/>
      <c r="CPG51" s="715"/>
      <c r="CPH51" s="715"/>
      <c r="CPI51" s="715"/>
      <c r="CPJ51" s="715"/>
      <c r="CPK51" s="715"/>
      <c r="CPL51" s="715"/>
      <c r="CPM51" s="715"/>
      <c r="CPN51" s="715"/>
      <c r="CPO51" s="715"/>
      <c r="CPP51" s="715"/>
      <c r="CPQ51" s="715"/>
      <c r="CPR51" s="715"/>
      <c r="CPS51" s="715"/>
      <c r="CPT51" s="715"/>
      <c r="CPU51" s="715"/>
      <c r="CPV51" s="715"/>
      <c r="CPW51" s="715"/>
      <c r="CPX51" s="715"/>
      <c r="CPY51" s="715"/>
      <c r="CPZ51" s="715"/>
      <c r="CQA51" s="715"/>
      <c r="CQB51" s="715"/>
      <c r="CQC51" s="715"/>
      <c r="CQD51" s="715"/>
      <c r="CQE51" s="715"/>
      <c r="CQF51" s="715"/>
      <c r="CQG51" s="715"/>
      <c r="CQH51" s="715"/>
      <c r="CQI51" s="715"/>
      <c r="CQJ51" s="715"/>
      <c r="CQK51" s="715"/>
      <c r="CQL51" s="715"/>
      <c r="CQM51" s="715"/>
      <c r="CQN51" s="715"/>
      <c r="CQO51" s="715"/>
      <c r="CQP51" s="715"/>
      <c r="CQQ51" s="715"/>
      <c r="CQR51" s="715"/>
      <c r="CQS51" s="715"/>
      <c r="CQT51" s="715"/>
      <c r="CQU51" s="715"/>
      <c r="CQV51" s="715"/>
      <c r="CQW51" s="715"/>
      <c r="CQX51" s="715"/>
      <c r="CQY51" s="715"/>
      <c r="CQZ51" s="715"/>
      <c r="CRA51" s="715"/>
      <c r="CRB51" s="715"/>
      <c r="CRC51" s="715"/>
      <c r="CRD51" s="715"/>
      <c r="CRE51" s="715"/>
      <c r="CRF51" s="715"/>
      <c r="CRG51" s="715"/>
      <c r="CRH51" s="715"/>
      <c r="CRI51" s="715"/>
      <c r="CRJ51" s="715"/>
      <c r="CRK51" s="715"/>
      <c r="CRL51" s="715"/>
      <c r="CRM51" s="715"/>
      <c r="CRN51" s="715"/>
      <c r="CRO51" s="715"/>
      <c r="CRP51" s="715"/>
      <c r="CRQ51" s="715"/>
      <c r="CRR51" s="715"/>
      <c r="CRS51" s="715"/>
      <c r="CRT51" s="715"/>
      <c r="CRU51" s="715"/>
      <c r="CRV51" s="715"/>
      <c r="CRW51" s="715"/>
      <c r="CRX51" s="715"/>
      <c r="CRY51" s="715"/>
      <c r="CRZ51" s="715"/>
      <c r="CSA51" s="715"/>
      <c r="CSB51" s="715"/>
      <c r="CSC51" s="715"/>
      <c r="CSD51" s="715"/>
      <c r="CSE51" s="715"/>
      <c r="CSF51" s="715"/>
      <c r="CSG51" s="715"/>
      <c r="CSH51" s="715"/>
      <c r="CSI51" s="715"/>
      <c r="CSJ51" s="715"/>
      <c r="CSK51" s="715"/>
      <c r="CSL51" s="715"/>
      <c r="CSM51" s="715"/>
      <c r="CSN51" s="715"/>
      <c r="CSO51" s="715"/>
      <c r="CSP51" s="715"/>
      <c r="CSQ51" s="715"/>
      <c r="CSR51" s="715"/>
      <c r="CSS51" s="715"/>
      <c r="CST51" s="715"/>
      <c r="CSU51" s="715"/>
      <c r="CSV51" s="715"/>
      <c r="CSW51" s="715"/>
      <c r="CSX51" s="715"/>
      <c r="CSY51" s="715"/>
      <c r="CSZ51" s="715"/>
      <c r="CTA51" s="715"/>
      <c r="CTB51" s="715"/>
      <c r="CTC51" s="715"/>
      <c r="CTD51" s="715"/>
      <c r="CTE51" s="715"/>
      <c r="CTF51" s="715"/>
      <c r="CTG51" s="715"/>
      <c r="CTH51" s="715"/>
      <c r="CTI51" s="715"/>
      <c r="CTJ51" s="715"/>
      <c r="CTK51" s="715"/>
      <c r="CTL51" s="715"/>
      <c r="CTM51" s="715"/>
      <c r="CTN51" s="715"/>
      <c r="CTO51" s="715"/>
      <c r="CTP51" s="715"/>
      <c r="CTQ51" s="715"/>
      <c r="CTR51" s="715"/>
      <c r="CTS51" s="715"/>
      <c r="CTT51" s="715"/>
      <c r="CTU51" s="715"/>
      <c r="CTV51" s="715"/>
      <c r="CTW51" s="715"/>
      <c r="CTX51" s="715"/>
      <c r="CTY51" s="715"/>
      <c r="CTZ51" s="715"/>
      <c r="CUA51" s="715"/>
      <c r="CUB51" s="715"/>
      <c r="CUC51" s="715"/>
      <c r="CUD51" s="715"/>
      <c r="CUE51" s="715"/>
      <c r="CUF51" s="715"/>
      <c r="CUG51" s="715"/>
      <c r="CUH51" s="715"/>
      <c r="CUI51" s="715"/>
      <c r="CUJ51" s="715"/>
      <c r="CUK51" s="715"/>
      <c r="CUL51" s="715"/>
      <c r="CUM51" s="715"/>
      <c r="CUN51" s="715"/>
      <c r="CUO51" s="715"/>
      <c r="CUP51" s="715"/>
      <c r="CUQ51" s="715"/>
      <c r="CUR51" s="715"/>
      <c r="CUS51" s="715"/>
      <c r="CUT51" s="715"/>
      <c r="CUU51" s="715"/>
      <c r="CUV51" s="715"/>
      <c r="CUW51" s="715"/>
      <c r="CUX51" s="715"/>
      <c r="CUY51" s="715"/>
      <c r="CUZ51" s="715"/>
      <c r="CVA51" s="715"/>
      <c r="CVB51" s="715"/>
      <c r="CVC51" s="715"/>
      <c r="CVD51" s="715"/>
      <c r="CVE51" s="715"/>
      <c r="CVF51" s="715"/>
      <c r="CVG51" s="715"/>
      <c r="CVH51" s="715"/>
      <c r="CVI51" s="715"/>
      <c r="CVJ51" s="715"/>
      <c r="CVK51" s="715"/>
      <c r="CVL51" s="715"/>
      <c r="CVM51" s="715"/>
      <c r="CVN51" s="715"/>
      <c r="CVO51" s="715"/>
      <c r="CVP51" s="715"/>
      <c r="CVQ51" s="715"/>
      <c r="CVR51" s="715"/>
      <c r="CVS51" s="715"/>
      <c r="CVT51" s="715"/>
      <c r="CVU51" s="715"/>
      <c r="CVV51" s="715"/>
      <c r="CVW51" s="715"/>
      <c r="CVX51" s="715"/>
      <c r="CVY51" s="715"/>
      <c r="CVZ51" s="715"/>
      <c r="CWA51" s="715"/>
      <c r="CWB51" s="715"/>
      <c r="CWC51" s="715"/>
      <c r="CWD51" s="715"/>
      <c r="CWE51" s="715"/>
      <c r="CWF51" s="715"/>
      <c r="CWG51" s="715"/>
      <c r="CWH51" s="715"/>
      <c r="CWI51" s="715"/>
      <c r="CWJ51" s="715"/>
      <c r="CWK51" s="715"/>
      <c r="CWL51" s="715"/>
      <c r="CWM51" s="715"/>
      <c r="CWN51" s="715"/>
      <c r="CWO51" s="715"/>
      <c r="CWP51" s="715"/>
      <c r="CWQ51" s="715"/>
      <c r="CWR51" s="715"/>
      <c r="CWS51" s="715"/>
      <c r="CWT51" s="715"/>
      <c r="CWU51" s="715"/>
      <c r="CWV51" s="715"/>
      <c r="CWW51" s="715"/>
      <c r="CWX51" s="715"/>
      <c r="CWY51" s="715"/>
      <c r="CWZ51" s="715"/>
      <c r="CXA51" s="715"/>
      <c r="CXB51" s="715"/>
      <c r="CXC51" s="715"/>
      <c r="CXD51" s="715"/>
      <c r="CXE51" s="715"/>
      <c r="CXF51" s="715"/>
      <c r="CXG51" s="715"/>
      <c r="CXH51" s="715"/>
      <c r="CXI51" s="715"/>
      <c r="CXJ51" s="715"/>
      <c r="CXK51" s="715"/>
      <c r="CXL51" s="715"/>
      <c r="CXM51" s="715"/>
      <c r="CXN51" s="715"/>
      <c r="CXO51" s="715"/>
      <c r="CXP51" s="715"/>
      <c r="CXQ51" s="715"/>
      <c r="CXR51" s="715"/>
      <c r="CXS51" s="715"/>
      <c r="CXT51" s="715"/>
      <c r="CXU51" s="715"/>
      <c r="CXV51" s="715"/>
      <c r="CXW51" s="715"/>
      <c r="CXX51" s="715"/>
      <c r="CXY51" s="715"/>
      <c r="CXZ51" s="715"/>
      <c r="CYA51" s="715"/>
      <c r="CYB51" s="715"/>
      <c r="CYC51" s="715"/>
      <c r="CYD51" s="715"/>
      <c r="CYE51" s="715"/>
      <c r="CYF51" s="715"/>
      <c r="CYG51" s="715"/>
      <c r="CYH51" s="715"/>
      <c r="CYI51" s="715"/>
      <c r="CYJ51" s="715"/>
      <c r="CYK51" s="715"/>
      <c r="CYL51" s="715"/>
      <c r="CYM51" s="715"/>
      <c r="CYN51" s="715"/>
      <c r="CYO51" s="715"/>
      <c r="CYP51" s="715"/>
      <c r="CYQ51" s="715"/>
      <c r="CYR51" s="715"/>
      <c r="CYS51" s="715"/>
      <c r="CYT51" s="715"/>
      <c r="CYU51" s="715"/>
      <c r="CYV51" s="715"/>
      <c r="CYW51" s="715"/>
      <c r="CYX51" s="715"/>
      <c r="CYY51" s="715"/>
      <c r="CYZ51" s="715"/>
      <c r="CZA51" s="715"/>
      <c r="CZB51" s="715"/>
      <c r="CZC51" s="715"/>
      <c r="CZD51" s="715"/>
      <c r="CZE51" s="715"/>
      <c r="CZF51" s="715"/>
      <c r="CZG51" s="715"/>
      <c r="CZH51" s="715"/>
      <c r="CZI51" s="715"/>
      <c r="CZJ51" s="715"/>
      <c r="CZK51" s="715"/>
      <c r="CZL51" s="715"/>
      <c r="CZM51" s="715"/>
      <c r="CZN51" s="715"/>
      <c r="CZO51" s="715"/>
      <c r="CZP51" s="715"/>
      <c r="CZQ51" s="715"/>
      <c r="CZR51" s="715"/>
      <c r="CZS51" s="715"/>
      <c r="CZT51" s="715"/>
      <c r="CZU51" s="715"/>
      <c r="CZV51" s="715"/>
      <c r="CZW51" s="715"/>
      <c r="CZX51" s="715"/>
      <c r="CZY51" s="715"/>
      <c r="CZZ51" s="715"/>
      <c r="DAA51" s="715"/>
      <c r="DAB51" s="715"/>
      <c r="DAC51" s="715"/>
      <c r="DAD51" s="715"/>
      <c r="DAE51" s="715"/>
      <c r="DAF51" s="715"/>
      <c r="DAG51" s="715"/>
      <c r="DAH51" s="715"/>
      <c r="DAI51" s="715"/>
      <c r="DAJ51" s="715"/>
      <c r="DAK51" s="715"/>
      <c r="DAL51" s="715"/>
      <c r="DAM51" s="715"/>
      <c r="DAN51" s="715"/>
      <c r="DAO51" s="715"/>
      <c r="DAP51" s="715"/>
      <c r="DAQ51" s="715"/>
      <c r="DAR51" s="715"/>
      <c r="DAS51" s="715"/>
      <c r="DAT51" s="715"/>
      <c r="DAU51" s="715"/>
      <c r="DAV51" s="715"/>
      <c r="DAW51" s="715"/>
      <c r="DAX51" s="715"/>
      <c r="DAY51" s="715"/>
      <c r="DAZ51" s="715"/>
      <c r="DBA51" s="715"/>
      <c r="DBB51" s="715"/>
      <c r="DBC51" s="715"/>
      <c r="DBD51" s="715"/>
      <c r="DBE51" s="715"/>
      <c r="DBF51" s="715"/>
      <c r="DBG51" s="715"/>
      <c r="DBH51" s="715"/>
      <c r="DBI51" s="715"/>
      <c r="DBJ51" s="715"/>
      <c r="DBK51" s="715"/>
      <c r="DBL51" s="715"/>
      <c r="DBM51" s="715"/>
      <c r="DBN51" s="715"/>
      <c r="DBO51" s="715"/>
      <c r="DBP51" s="715"/>
      <c r="DBQ51" s="715"/>
      <c r="DBR51" s="715"/>
      <c r="DBS51" s="715"/>
      <c r="DBT51" s="715"/>
      <c r="DBU51" s="715"/>
      <c r="DBV51" s="715"/>
      <c r="DBW51" s="715"/>
      <c r="DBX51" s="715"/>
      <c r="DBY51" s="715"/>
      <c r="DBZ51" s="715"/>
      <c r="DCA51" s="715"/>
      <c r="DCB51" s="715"/>
      <c r="DCC51" s="715"/>
      <c r="DCD51" s="715"/>
      <c r="DCE51" s="715"/>
      <c r="DCF51" s="715"/>
      <c r="DCG51" s="715"/>
      <c r="DCH51" s="715"/>
      <c r="DCI51" s="715"/>
      <c r="DCJ51" s="715"/>
      <c r="DCK51" s="715"/>
      <c r="DCL51" s="715"/>
      <c r="DCM51" s="715"/>
      <c r="DCN51" s="715"/>
      <c r="DCO51" s="715"/>
      <c r="DCP51" s="715"/>
      <c r="DCQ51" s="715"/>
      <c r="DCR51" s="715"/>
      <c r="DCS51" s="715"/>
      <c r="DCT51" s="715"/>
      <c r="DCU51" s="715"/>
      <c r="DCV51" s="715"/>
      <c r="DCW51" s="715"/>
      <c r="DCX51" s="715"/>
      <c r="DCY51" s="715"/>
      <c r="DCZ51" s="715"/>
      <c r="DDA51" s="715"/>
      <c r="DDB51" s="715"/>
      <c r="DDC51" s="715"/>
      <c r="DDD51" s="715"/>
      <c r="DDE51" s="715"/>
      <c r="DDF51" s="715"/>
      <c r="DDG51" s="715"/>
      <c r="DDH51" s="715"/>
      <c r="DDI51" s="715"/>
      <c r="DDJ51" s="715"/>
      <c r="DDK51" s="715"/>
      <c r="DDL51" s="715"/>
      <c r="DDM51" s="715"/>
      <c r="DDN51" s="715"/>
      <c r="DDO51" s="715"/>
      <c r="DDP51" s="715"/>
      <c r="DDQ51" s="715"/>
      <c r="DDR51" s="715"/>
      <c r="DDS51" s="715"/>
      <c r="DDT51" s="715"/>
      <c r="DDU51" s="715"/>
      <c r="DDV51" s="715"/>
      <c r="DDW51" s="715"/>
      <c r="DDX51" s="715"/>
      <c r="DDY51" s="715"/>
      <c r="DDZ51" s="715"/>
      <c r="DEA51" s="715"/>
      <c r="DEB51" s="715"/>
      <c r="DEC51" s="715"/>
      <c r="DED51" s="715"/>
      <c r="DEE51" s="715"/>
      <c r="DEF51" s="715"/>
      <c r="DEG51" s="715"/>
      <c r="DEH51" s="715"/>
      <c r="DEI51" s="715"/>
      <c r="DEJ51" s="715"/>
      <c r="DEK51" s="715"/>
      <c r="DEL51" s="715"/>
      <c r="DEM51" s="715"/>
      <c r="DEN51" s="715"/>
      <c r="DEO51" s="715"/>
      <c r="DEP51" s="715"/>
      <c r="DEQ51" s="715"/>
      <c r="DER51" s="715"/>
      <c r="DES51" s="715"/>
      <c r="DET51" s="715"/>
      <c r="DEU51" s="715"/>
      <c r="DEV51" s="715"/>
      <c r="DEW51" s="715"/>
      <c r="DEX51" s="715"/>
      <c r="DEY51" s="715"/>
      <c r="DEZ51" s="715"/>
      <c r="DFA51" s="715"/>
      <c r="DFB51" s="715"/>
      <c r="DFC51" s="715"/>
      <c r="DFD51" s="715"/>
      <c r="DFE51" s="715"/>
      <c r="DFF51" s="715"/>
      <c r="DFG51" s="715"/>
      <c r="DFH51" s="715"/>
      <c r="DFI51" s="715"/>
      <c r="DFJ51" s="715"/>
      <c r="DFK51" s="715"/>
      <c r="DFL51" s="715"/>
      <c r="DFM51" s="715"/>
      <c r="DFN51" s="715"/>
      <c r="DFO51" s="715"/>
      <c r="DFP51" s="715"/>
      <c r="DFQ51" s="715"/>
      <c r="DFR51" s="715"/>
      <c r="DFS51" s="715"/>
      <c r="DFT51" s="715"/>
      <c r="DFU51" s="715"/>
      <c r="DFV51" s="715"/>
      <c r="DFW51" s="715"/>
      <c r="DFX51" s="715"/>
      <c r="DFY51" s="715"/>
      <c r="DFZ51" s="715"/>
      <c r="DGA51" s="715"/>
      <c r="DGB51" s="715"/>
      <c r="DGC51" s="715"/>
      <c r="DGD51" s="715"/>
      <c r="DGE51" s="715"/>
      <c r="DGF51" s="715"/>
      <c r="DGG51" s="715"/>
      <c r="DGH51" s="715"/>
      <c r="DGI51" s="715"/>
      <c r="DGJ51" s="715"/>
      <c r="DGK51" s="715"/>
      <c r="DGL51" s="715"/>
      <c r="DGM51" s="715"/>
      <c r="DGN51" s="715"/>
      <c r="DGO51" s="715"/>
      <c r="DGP51" s="715"/>
      <c r="DGQ51" s="715"/>
      <c r="DGR51" s="715"/>
      <c r="DGS51" s="715"/>
      <c r="DGT51" s="715"/>
      <c r="DGU51" s="715"/>
      <c r="DGV51" s="715"/>
      <c r="DGW51" s="715"/>
      <c r="DGX51" s="715"/>
      <c r="DGY51" s="715"/>
      <c r="DGZ51" s="715"/>
      <c r="DHA51" s="715"/>
      <c r="DHB51" s="715"/>
      <c r="DHC51" s="715"/>
      <c r="DHD51" s="715"/>
      <c r="DHE51" s="715"/>
      <c r="DHF51" s="715"/>
      <c r="DHG51" s="715"/>
      <c r="DHH51" s="715"/>
      <c r="DHI51" s="715"/>
      <c r="DHJ51" s="715"/>
      <c r="DHK51" s="715"/>
      <c r="DHL51" s="715"/>
      <c r="DHM51" s="715"/>
      <c r="DHN51" s="715"/>
      <c r="DHO51" s="715"/>
      <c r="DHP51" s="715"/>
      <c r="DHQ51" s="715"/>
      <c r="DHR51" s="715"/>
      <c r="DHS51" s="715"/>
      <c r="DHT51" s="715"/>
      <c r="DHU51" s="715"/>
      <c r="DHV51" s="715"/>
      <c r="DHW51" s="715"/>
      <c r="DHX51" s="715"/>
      <c r="DHY51" s="715"/>
      <c r="DHZ51" s="715"/>
      <c r="DIA51" s="715"/>
      <c r="DIB51" s="715"/>
      <c r="DIC51" s="715"/>
      <c r="DID51" s="715"/>
      <c r="DIE51" s="715"/>
      <c r="DIF51" s="715"/>
      <c r="DIG51" s="715"/>
      <c r="DIH51" s="715"/>
      <c r="DII51" s="715"/>
      <c r="DIJ51" s="715"/>
      <c r="DIK51" s="715"/>
      <c r="DIL51" s="715"/>
      <c r="DIM51" s="715"/>
      <c r="DIN51" s="715"/>
      <c r="DIO51" s="715"/>
      <c r="DIP51" s="715"/>
      <c r="DIQ51" s="715"/>
      <c r="DIR51" s="715"/>
      <c r="DIS51" s="715"/>
      <c r="DIT51" s="715"/>
      <c r="DIU51" s="715"/>
      <c r="DIV51" s="715"/>
      <c r="DIW51" s="715"/>
      <c r="DIX51" s="715"/>
      <c r="DIY51" s="715"/>
      <c r="DIZ51" s="715"/>
      <c r="DJA51" s="715"/>
      <c r="DJB51" s="715"/>
      <c r="DJC51" s="715"/>
      <c r="DJD51" s="715"/>
      <c r="DJE51" s="715"/>
      <c r="DJF51" s="715"/>
      <c r="DJG51" s="715"/>
      <c r="DJH51" s="715"/>
      <c r="DJI51" s="715"/>
      <c r="DJJ51" s="715"/>
      <c r="DJK51" s="715"/>
      <c r="DJL51" s="715"/>
      <c r="DJM51" s="715"/>
      <c r="DJN51" s="715"/>
      <c r="DJO51" s="715"/>
      <c r="DJP51" s="715"/>
      <c r="DJQ51" s="715"/>
      <c r="DJR51" s="715"/>
      <c r="DJS51" s="715"/>
      <c r="DJT51" s="715"/>
      <c r="DJU51" s="715"/>
      <c r="DJV51" s="715"/>
      <c r="DJW51" s="715"/>
      <c r="DJX51" s="715"/>
      <c r="DJY51" s="715"/>
      <c r="DJZ51" s="715"/>
      <c r="DKA51" s="715"/>
      <c r="DKB51" s="715"/>
      <c r="DKC51" s="715"/>
      <c r="DKD51" s="715"/>
      <c r="DKE51" s="715"/>
      <c r="DKF51" s="715"/>
      <c r="DKG51" s="715"/>
      <c r="DKH51" s="715"/>
      <c r="DKI51" s="715"/>
      <c r="DKJ51" s="715"/>
      <c r="DKK51" s="715"/>
      <c r="DKL51" s="715"/>
      <c r="DKM51" s="715"/>
      <c r="DKN51" s="715"/>
      <c r="DKO51" s="715"/>
      <c r="DKP51" s="715"/>
      <c r="DKQ51" s="715"/>
      <c r="DKR51" s="715"/>
      <c r="DKS51" s="715"/>
      <c r="DKT51" s="715"/>
      <c r="DKU51" s="715"/>
      <c r="DKV51" s="715"/>
      <c r="DKW51" s="715"/>
      <c r="DKX51" s="715"/>
      <c r="DKY51" s="715"/>
      <c r="DKZ51" s="715"/>
      <c r="DLA51" s="715"/>
      <c r="DLB51" s="715"/>
      <c r="DLC51" s="715"/>
      <c r="DLD51" s="715"/>
      <c r="DLE51" s="715"/>
      <c r="DLF51" s="715"/>
      <c r="DLG51" s="715"/>
      <c r="DLH51" s="715"/>
      <c r="DLI51" s="715"/>
      <c r="DLJ51" s="715"/>
      <c r="DLK51" s="715"/>
      <c r="DLL51" s="715"/>
      <c r="DLM51" s="715"/>
      <c r="DLN51" s="715"/>
      <c r="DLO51" s="715"/>
      <c r="DLP51" s="715"/>
      <c r="DLQ51" s="715"/>
      <c r="DLR51" s="715"/>
      <c r="DLS51" s="715"/>
      <c r="DLT51" s="715"/>
      <c r="DLU51" s="715"/>
      <c r="DLV51" s="715"/>
      <c r="DLW51" s="715"/>
      <c r="DLX51" s="715"/>
      <c r="DLY51" s="715"/>
      <c r="DLZ51" s="715"/>
      <c r="DMA51" s="715"/>
      <c r="DMB51" s="715"/>
      <c r="DMC51" s="715"/>
      <c r="DMD51" s="715"/>
      <c r="DME51" s="715"/>
      <c r="DMF51" s="715"/>
      <c r="DMG51" s="715"/>
      <c r="DMH51" s="715"/>
      <c r="DMI51" s="715"/>
      <c r="DMJ51" s="715"/>
      <c r="DMK51" s="715"/>
      <c r="DML51" s="715"/>
      <c r="DMM51" s="715"/>
      <c r="DMN51" s="715"/>
      <c r="DMO51" s="715"/>
      <c r="DMP51" s="715"/>
      <c r="DMQ51" s="715"/>
      <c r="DMR51" s="715"/>
      <c r="DMS51" s="715"/>
      <c r="DMT51" s="715"/>
      <c r="DMU51" s="715"/>
      <c r="DMV51" s="715"/>
      <c r="DMW51" s="715"/>
      <c r="DMX51" s="715"/>
      <c r="DMY51" s="715"/>
      <c r="DMZ51" s="715"/>
      <c r="DNA51" s="715"/>
      <c r="DNB51" s="715"/>
      <c r="DNC51" s="715"/>
      <c r="DND51" s="715"/>
      <c r="DNE51" s="715"/>
      <c r="DNF51" s="715"/>
      <c r="DNG51" s="715"/>
      <c r="DNH51" s="715"/>
      <c r="DNI51" s="715"/>
      <c r="DNJ51" s="715"/>
      <c r="DNK51" s="715"/>
      <c r="DNL51" s="715"/>
      <c r="DNM51" s="715"/>
      <c r="DNN51" s="715"/>
      <c r="DNO51" s="715"/>
      <c r="DNP51" s="715"/>
      <c r="DNQ51" s="715"/>
      <c r="DNR51" s="715"/>
      <c r="DNS51" s="715"/>
      <c r="DNT51" s="715"/>
      <c r="DNU51" s="715"/>
      <c r="DNV51" s="715"/>
      <c r="DNW51" s="715"/>
      <c r="DNX51" s="715"/>
      <c r="DNY51" s="715"/>
      <c r="DNZ51" s="715"/>
      <c r="DOA51" s="715"/>
      <c r="DOB51" s="715"/>
      <c r="DOC51" s="715"/>
      <c r="DOD51" s="715"/>
      <c r="DOE51" s="715"/>
      <c r="DOF51" s="715"/>
      <c r="DOG51" s="715"/>
      <c r="DOH51" s="715"/>
      <c r="DOI51" s="715"/>
      <c r="DOJ51" s="715"/>
      <c r="DOK51" s="715"/>
      <c r="DOL51" s="715"/>
      <c r="DOM51" s="715"/>
      <c r="DON51" s="715"/>
      <c r="DOO51" s="715"/>
      <c r="DOP51" s="715"/>
      <c r="DOQ51" s="715"/>
      <c r="DOR51" s="715"/>
      <c r="DOS51" s="715"/>
      <c r="DOT51" s="715"/>
      <c r="DOU51" s="715"/>
      <c r="DOV51" s="715"/>
      <c r="DOW51" s="715"/>
      <c r="DOX51" s="715"/>
      <c r="DOY51" s="715"/>
      <c r="DOZ51" s="715"/>
      <c r="DPA51" s="715"/>
      <c r="DPB51" s="715"/>
      <c r="DPC51" s="715"/>
      <c r="DPD51" s="715"/>
      <c r="DPE51" s="715"/>
      <c r="DPF51" s="715"/>
      <c r="DPG51" s="715"/>
      <c r="DPH51" s="715"/>
      <c r="DPI51" s="715"/>
      <c r="DPJ51" s="715"/>
      <c r="DPK51" s="715"/>
      <c r="DPL51" s="715"/>
      <c r="DPM51" s="715"/>
      <c r="DPN51" s="715"/>
      <c r="DPO51" s="715"/>
      <c r="DPP51" s="715"/>
      <c r="DPQ51" s="715"/>
      <c r="DPR51" s="715"/>
      <c r="DPS51" s="715"/>
      <c r="DPT51" s="715"/>
      <c r="DPU51" s="715"/>
      <c r="DPV51" s="715"/>
      <c r="DPW51" s="715"/>
      <c r="DPX51" s="715"/>
      <c r="DPY51" s="715"/>
      <c r="DPZ51" s="715"/>
      <c r="DQA51" s="715"/>
      <c r="DQB51" s="715"/>
      <c r="DQC51" s="715"/>
      <c r="DQD51" s="715"/>
      <c r="DQE51" s="715"/>
      <c r="DQF51" s="715"/>
      <c r="DQG51" s="715"/>
      <c r="DQH51" s="715"/>
      <c r="DQI51" s="715"/>
      <c r="DQJ51" s="715"/>
      <c r="DQK51" s="715"/>
      <c r="DQL51" s="715"/>
      <c r="DQM51" s="715"/>
      <c r="DQN51" s="715"/>
      <c r="DQO51" s="715"/>
      <c r="DQP51" s="715"/>
      <c r="DQQ51" s="715"/>
      <c r="DQR51" s="715"/>
      <c r="DQS51" s="715"/>
      <c r="DQT51" s="715"/>
      <c r="DQU51" s="715"/>
      <c r="DQV51" s="715"/>
      <c r="DQW51" s="715"/>
      <c r="DQX51" s="715"/>
      <c r="DQY51" s="715"/>
      <c r="DQZ51" s="715"/>
      <c r="DRA51" s="715"/>
      <c r="DRB51" s="715"/>
      <c r="DRC51" s="715"/>
      <c r="DRD51" s="715"/>
      <c r="DRE51" s="715"/>
      <c r="DRF51" s="715"/>
      <c r="DRG51" s="715"/>
      <c r="DRH51" s="715"/>
      <c r="DRI51" s="715"/>
      <c r="DRJ51" s="715"/>
      <c r="DRK51" s="715"/>
      <c r="DRL51" s="715"/>
      <c r="DRM51" s="715"/>
      <c r="DRN51" s="715"/>
      <c r="DRO51" s="715"/>
      <c r="DRP51" s="715"/>
      <c r="DRQ51" s="715"/>
      <c r="DRR51" s="715"/>
      <c r="DRS51" s="715"/>
      <c r="DRT51" s="715"/>
      <c r="DRU51" s="715"/>
      <c r="DRV51" s="715"/>
      <c r="DRW51" s="715"/>
      <c r="DRX51" s="715"/>
      <c r="DRY51" s="715"/>
      <c r="DRZ51" s="715"/>
      <c r="DSA51" s="715"/>
      <c r="DSB51" s="715"/>
      <c r="DSC51" s="715"/>
      <c r="DSD51" s="715"/>
      <c r="DSE51" s="715"/>
      <c r="DSF51" s="715"/>
      <c r="DSG51" s="715"/>
      <c r="DSH51" s="715"/>
      <c r="DSI51" s="715"/>
      <c r="DSJ51" s="715"/>
      <c r="DSK51" s="715"/>
      <c r="DSL51" s="715"/>
      <c r="DSM51" s="715"/>
      <c r="DSN51" s="715"/>
      <c r="DSO51" s="715"/>
      <c r="DSP51" s="715"/>
      <c r="DSQ51" s="715"/>
      <c r="DSR51" s="715"/>
      <c r="DSS51" s="715"/>
      <c r="DST51" s="715"/>
      <c r="DSU51" s="715"/>
      <c r="DSV51" s="715"/>
      <c r="DSW51" s="715"/>
      <c r="DSX51" s="715"/>
      <c r="DSY51" s="715"/>
      <c r="DSZ51" s="715"/>
      <c r="DTA51" s="715"/>
      <c r="DTB51" s="715"/>
      <c r="DTC51" s="715"/>
      <c r="DTD51" s="715"/>
      <c r="DTE51" s="715"/>
      <c r="DTF51" s="715"/>
      <c r="DTG51" s="715"/>
      <c r="DTH51" s="715"/>
      <c r="DTI51" s="715"/>
      <c r="DTJ51" s="715"/>
      <c r="DTK51" s="715"/>
      <c r="DTL51" s="715"/>
      <c r="DTM51" s="715"/>
      <c r="DTN51" s="715"/>
      <c r="DTO51" s="715"/>
      <c r="DTP51" s="715"/>
      <c r="DTQ51" s="715"/>
      <c r="DTR51" s="715"/>
      <c r="DTS51" s="715"/>
      <c r="DTT51" s="715"/>
      <c r="DTU51" s="715"/>
      <c r="DTV51" s="715"/>
      <c r="DTW51" s="715"/>
      <c r="DTX51" s="715"/>
      <c r="DTY51" s="715"/>
      <c r="DTZ51" s="715"/>
      <c r="DUA51" s="715"/>
      <c r="DUB51" s="715"/>
      <c r="DUC51" s="715"/>
      <c r="DUD51" s="715"/>
      <c r="DUE51" s="715"/>
      <c r="DUF51" s="715"/>
      <c r="DUG51" s="715"/>
      <c r="DUH51" s="715"/>
      <c r="DUI51" s="715"/>
      <c r="DUJ51" s="715"/>
      <c r="DUK51" s="715"/>
      <c r="DUL51" s="715"/>
      <c r="DUM51" s="715"/>
      <c r="DUN51" s="715"/>
      <c r="DUO51" s="715"/>
      <c r="DUP51" s="715"/>
      <c r="DUQ51" s="715"/>
      <c r="DUR51" s="715"/>
      <c r="DUS51" s="715"/>
      <c r="DUT51" s="715"/>
      <c r="DUU51" s="715"/>
      <c r="DUV51" s="715"/>
      <c r="DUW51" s="715"/>
      <c r="DUX51" s="715"/>
      <c r="DUY51" s="715"/>
      <c r="DUZ51" s="715"/>
      <c r="DVA51" s="715"/>
      <c r="DVB51" s="715"/>
      <c r="DVC51" s="715"/>
      <c r="DVD51" s="715"/>
      <c r="DVE51" s="715"/>
      <c r="DVF51" s="715"/>
      <c r="DVG51" s="715"/>
      <c r="DVH51" s="715"/>
      <c r="DVI51" s="715"/>
      <c r="DVJ51" s="715"/>
      <c r="DVK51" s="715"/>
      <c r="DVL51" s="715"/>
      <c r="DVM51" s="715"/>
      <c r="DVN51" s="715"/>
      <c r="DVO51" s="715"/>
      <c r="DVP51" s="715"/>
      <c r="DVQ51" s="715"/>
      <c r="DVR51" s="715"/>
      <c r="DVS51" s="715"/>
      <c r="DVT51" s="715"/>
      <c r="DVU51" s="715"/>
      <c r="DVV51" s="715"/>
      <c r="DVW51" s="715"/>
      <c r="DVX51" s="715"/>
      <c r="DVY51" s="715"/>
      <c r="DVZ51" s="715"/>
      <c r="DWA51" s="715"/>
      <c r="DWB51" s="715"/>
      <c r="DWC51" s="715"/>
      <c r="DWD51" s="715"/>
      <c r="DWE51" s="715"/>
      <c r="DWF51" s="715"/>
      <c r="DWG51" s="715"/>
      <c r="DWH51" s="715"/>
      <c r="DWI51" s="715"/>
      <c r="DWJ51" s="715"/>
      <c r="DWK51" s="715"/>
      <c r="DWL51" s="715"/>
      <c r="DWM51" s="715"/>
      <c r="DWN51" s="715"/>
      <c r="DWO51" s="715"/>
      <c r="DWP51" s="715"/>
      <c r="DWQ51" s="715"/>
      <c r="DWR51" s="715"/>
      <c r="DWS51" s="715"/>
      <c r="DWT51" s="715"/>
      <c r="DWU51" s="715"/>
      <c r="DWV51" s="715"/>
      <c r="DWW51" s="715"/>
      <c r="DWX51" s="715"/>
      <c r="DWY51" s="715"/>
      <c r="DWZ51" s="715"/>
      <c r="DXA51" s="715"/>
      <c r="DXB51" s="715"/>
      <c r="DXC51" s="715"/>
      <c r="DXD51" s="715"/>
      <c r="DXE51" s="715"/>
      <c r="DXF51" s="715"/>
      <c r="DXG51" s="715"/>
      <c r="DXH51" s="715"/>
      <c r="DXI51" s="715"/>
      <c r="DXJ51" s="715"/>
      <c r="DXK51" s="715"/>
      <c r="DXL51" s="715"/>
      <c r="DXM51" s="715"/>
      <c r="DXN51" s="715"/>
      <c r="DXO51" s="715"/>
      <c r="DXP51" s="715"/>
      <c r="DXQ51" s="715"/>
      <c r="DXR51" s="715"/>
      <c r="DXS51" s="715"/>
      <c r="DXT51" s="715"/>
      <c r="DXU51" s="715"/>
      <c r="DXV51" s="715"/>
      <c r="DXW51" s="715"/>
      <c r="DXX51" s="715"/>
      <c r="DXY51" s="715"/>
      <c r="DXZ51" s="715"/>
      <c r="DYA51" s="715"/>
      <c r="DYB51" s="715"/>
      <c r="DYC51" s="715"/>
      <c r="DYD51" s="715"/>
      <c r="DYE51" s="715"/>
      <c r="DYF51" s="715"/>
      <c r="DYG51" s="715"/>
      <c r="DYH51" s="715"/>
      <c r="DYI51" s="715"/>
      <c r="DYJ51" s="715"/>
      <c r="DYK51" s="715"/>
      <c r="DYL51" s="715"/>
      <c r="DYM51" s="715"/>
      <c r="DYN51" s="715"/>
      <c r="DYO51" s="715"/>
      <c r="DYP51" s="715"/>
      <c r="DYQ51" s="715"/>
      <c r="DYR51" s="715"/>
      <c r="DYS51" s="715"/>
      <c r="DYT51" s="715"/>
      <c r="DYU51" s="715"/>
      <c r="DYV51" s="715"/>
      <c r="DYW51" s="715"/>
      <c r="DYX51" s="715"/>
      <c r="DYY51" s="715"/>
      <c r="DYZ51" s="715"/>
      <c r="DZA51" s="715"/>
      <c r="DZB51" s="715"/>
      <c r="DZC51" s="715"/>
      <c r="DZD51" s="715"/>
      <c r="DZE51" s="715"/>
      <c r="DZF51" s="715"/>
      <c r="DZG51" s="715"/>
      <c r="DZH51" s="715"/>
      <c r="DZI51" s="715"/>
      <c r="DZJ51" s="715"/>
      <c r="DZK51" s="715"/>
      <c r="DZL51" s="715"/>
      <c r="DZM51" s="715"/>
      <c r="DZN51" s="715"/>
      <c r="DZO51" s="715"/>
      <c r="DZP51" s="715"/>
      <c r="DZQ51" s="715"/>
      <c r="DZR51" s="715"/>
      <c r="DZS51" s="715"/>
      <c r="DZT51" s="715"/>
      <c r="DZU51" s="715"/>
      <c r="DZV51" s="715"/>
      <c r="DZW51" s="715"/>
      <c r="DZX51" s="715"/>
      <c r="DZY51" s="715"/>
      <c r="DZZ51" s="715"/>
      <c r="EAA51" s="715"/>
      <c r="EAB51" s="715"/>
      <c r="EAC51" s="715"/>
      <c r="EAD51" s="715"/>
      <c r="EAE51" s="715"/>
      <c r="EAF51" s="715"/>
      <c r="EAG51" s="715"/>
      <c r="EAH51" s="715"/>
      <c r="EAI51" s="715"/>
      <c r="EAJ51" s="715"/>
      <c r="EAK51" s="715"/>
      <c r="EAL51" s="715"/>
      <c r="EAM51" s="715"/>
      <c r="EAN51" s="715"/>
      <c r="EAO51" s="715"/>
      <c r="EAP51" s="715"/>
      <c r="EAQ51" s="715"/>
      <c r="EAR51" s="715"/>
      <c r="EAS51" s="715"/>
      <c r="EAT51" s="715"/>
      <c r="EAU51" s="715"/>
      <c r="EAV51" s="715"/>
      <c r="EAW51" s="715"/>
      <c r="EAX51" s="715"/>
      <c r="EAY51" s="715"/>
      <c r="EAZ51" s="715"/>
      <c r="EBA51" s="715"/>
      <c r="EBB51" s="715"/>
      <c r="EBC51" s="715"/>
      <c r="EBD51" s="715"/>
      <c r="EBE51" s="715"/>
      <c r="EBF51" s="715"/>
      <c r="EBG51" s="715"/>
      <c r="EBH51" s="715"/>
      <c r="EBI51" s="715"/>
      <c r="EBJ51" s="715"/>
      <c r="EBK51" s="715"/>
      <c r="EBL51" s="715"/>
      <c r="EBM51" s="715"/>
      <c r="EBN51" s="715"/>
      <c r="EBO51" s="715"/>
      <c r="EBP51" s="715"/>
      <c r="EBQ51" s="715"/>
      <c r="EBR51" s="715"/>
      <c r="EBS51" s="715"/>
      <c r="EBT51" s="715"/>
      <c r="EBU51" s="715"/>
      <c r="EBV51" s="715"/>
      <c r="EBW51" s="715"/>
      <c r="EBX51" s="715"/>
      <c r="EBY51" s="715"/>
      <c r="EBZ51" s="715"/>
      <c r="ECA51" s="715"/>
      <c r="ECB51" s="715"/>
      <c r="ECC51" s="715"/>
      <c r="ECD51" s="715"/>
      <c r="ECE51" s="715"/>
      <c r="ECF51" s="715"/>
      <c r="ECG51" s="715"/>
      <c r="ECH51" s="715"/>
      <c r="ECI51" s="715"/>
      <c r="ECJ51" s="715"/>
      <c r="ECK51" s="715"/>
      <c r="ECL51" s="715"/>
      <c r="ECM51" s="715"/>
      <c r="ECN51" s="715"/>
      <c r="ECO51" s="715"/>
      <c r="ECP51" s="715"/>
      <c r="ECQ51" s="715"/>
      <c r="ECR51" s="715"/>
      <c r="ECS51" s="715"/>
      <c r="ECT51" s="715"/>
      <c r="ECU51" s="715"/>
      <c r="ECV51" s="715"/>
      <c r="ECW51" s="715"/>
      <c r="ECX51" s="715"/>
      <c r="ECY51" s="715"/>
      <c r="ECZ51" s="715"/>
      <c r="EDA51" s="715"/>
      <c r="EDB51" s="715"/>
      <c r="EDC51" s="715"/>
      <c r="EDD51" s="715"/>
      <c r="EDE51" s="715"/>
      <c r="EDF51" s="715"/>
      <c r="EDG51" s="715"/>
      <c r="EDH51" s="715"/>
      <c r="EDI51" s="715"/>
      <c r="EDJ51" s="715"/>
      <c r="EDK51" s="715"/>
      <c r="EDL51" s="715"/>
      <c r="EDM51" s="715"/>
      <c r="EDN51" s="715"/>
      <c r="EDO51" s="715"/>
      <c r="EDP51" s="715"/>
      <c r="EDQ51" s="715"/>
      <c r="EDR51" s="715"/>
      <c r="EDS51" s="715"/>
      <c r="EDT51" s="715"/>
      <c r="EDU51" s="715"/>
      <c r="EDV51" s="715"/>
      <c r="EDW51" s="715"/>
      <c r="EDX51" s="715"/>
      <c r="EDY51" s="715"/>
      <c r="EDZ51" s="715"/>
      <c r="EEA51" s="715"/>
      <c r="EEB51" s="715"/>
      <c r="EEC51" s="715"/>
      <c r="EED51" s="715"/>
      <c r="EEE51" s="715"/>
      <c r="EEF51" s="715"/>
      <c r="EEG51" s="715"/>
      <c r="EEH51" s="715"/>
      <c r="EEI51" s="715"/>
      <c r="EEJ51" s="715"/>
      <c r="EEK51" s="715"/>
      <c r="EEL51" s="715"/>
      <c r="EEM51" s="715"/>
      <c r="EEN51" s="715"/>
      <c r="EEO51" s="715"/>
      <c r="EEP51" s="715"/>
      <c r="EEQ51" s="715"/>
      <c r="EER51" s="715"/>
      <c r="EES51" s="715"/>
      <c r="EET51" s="715"/>
      <c r="EEU51" s="715"/>
      <c r="EEV51" s="715"/>
      <c r="EEW51" s="715"/>
      <c r="EEX51" s="715"/>
      <c r="EEY51" s="715"/>
      <c r="EEZ51" s="715"/>
      <c r="EFA51" s="715"/>
      <c r="EFB51" s="715"/>
      <c r="EFC51" s="715"/>
      <c r="EFD51" s="715"/>
      <c r="EFE51" s="715"/>
      <c r="EFF51" s="715"/>
      <c r="EFG51" s="715"/>
      <c r="EFH51" s="715"/>
      <c r="EFI51" s="715"/>
      <c r="EFJ51" s="715"/>
      <c r="EFK51" s="715"/>
      <c r="EFL51" s="715"/>
      <c r="EFM51" s="715"/>
      <c r="EFN51" s="715"/>
      <c r="EFO51" s="715"/>
      <c r="EFP51" s="715"/>
      <c r="EFQ51" s="715"/>
      <c r="EFR51" s="715"/>
      <c r="EFS51" s="715"/>
      <c r="EFT51" s="715"/>
      <c r="EFU51" s="715"/>
      <c r="EFV51" s="715"/>
      <c r="EFW51" s="715"/>
      <c r="EFX51" s="715"/>
      <c r="EFY51" s="715"/>
      <c r="EFZ51" s="715"/>
      <c r="EGA51" s="715"/>
      <c r="EGB51" s="715"/>
      <c r="EGC51" s="715"/>
      <c r="EGD51" s="715"/>
      <c r="EGE51" s="715"/>
      <c r="EGF51" s="715"/>
      <c r="EGG51" s="715"/>
      <c r="EGH51" s="715"/>
      <c r="EGI51" s="715"/>
      <c r="EGJ51" s="715"/>
      <c r="EGK51" s="715"/>
      <c r="EGL51" s="715"/>
      <c r="EGM51" s="715"/>
      <c r="EGN51" s="715"/>
      <c r="EGO51" s="715"/>
      <c r="EGP51" s="715"/>
      <c r="EGQ51" s="715"/>
      <c r="EGR51" s="715"/>
      <c r="EGS51" s="715"/>
      <c r="EGT51" s="715"/>
      <c r="EGU51" s="715"/>
      <c r="EGV51" s="715"/>
      <c r="EGW51" s="715"/>
      <c r="EGX51" s="715"/>
      <c r="EGY51" s="715"/>
      <c r="EGZ51" s="715"/>
      <c r="EHA51" s="715"/>
      <c r="EHB51" s="715"/>
      <c r="EHC51" s="715"/>
      <c r="EHD51" s="715"/>
      <c r="EHE51" s="715"/>
      <c r="EHF51" s="715"/>
      <c r="EHG51" s="715"/>
      <c r="EHH51" s="715"/>
      <c r="EHI51" s="715"/>
      <c r="EHJ51" s="715"/>
      <c r="EHK51" s="715"/>
      <c r="EHL51" s="715"/>
      <c r="EHM51" s="715"/>
      <c r="EHN51" s="715"/>
      <c r="EHO51" s="715"/>
      <c r="EHP51" s="715"/>
      <c r="EHQ51" s="715"/>
      <c r="EHR51" s="715"/>
      <c r="EHS51" s="715"/>
      <c r="EHT51" s="715"/>
      <c r="EHU51" s="715"/>
      <c r="EHV51" s="715"/>
      <c r="EHW51" s="715"/>
      <c r="EHX51" s="715"/>
      <c r="EHY51" s="715"/>
      <c r="EHZ51" s="715"/>
      <c r="EIA51" s="715"/>
      <c r="EIB51" s="715"/>
      <c r="EIC51" s="715"/>
      <c r="EID51" s="715"/>
      <c r="EIE51" s="715"/>
      <c r="EIF51" s="715"/>
      <c r="EIG51" s="715"/>
      <c r="EIH51" s="715"/>
      <c r="EII51" s="715"/>
      <c r="EIJ51" s="715"/>
      <c r="EIK51" s="715"/>
      <c r="EIL51" s="715"/>
      <c r="EIM51" s="715"/>
      <c r="EIN51" s="715"/>
      <c r="EIO51" s="715"/>
      <c r="EIP51" s="715"/>
      <c r="EIQ51" s="715"/>
      <c r="EIR51" s="715"/>
      <c r="EIS51" s="715"/>
      <c r="EIT51" s="715"/>
      <c r="EIU51" s="715"/>
      <c r="EIV51" s="715"/>
      <c r="EIW51" s="715"/>
      <c r="EIX51" s="715"/>
      <c r="EIY51" s="715"/>
      <c r="EIZ51" s="715"/>
      <c r="EJA51" s="715"/>
      <c r="EJB51" s="715"/>
      <c r="EJC51" s="715"/>
      <c r="EJD51" s="715"/>
      <c r="EJE51" s="715"/>
      <c r="EJF51" s="715"/>
      <c r="EJG51" s="715"/>
      <c r="EJH51" s="715"/>
      <c r="EJI51" s="715"/>
      <c r="EJJ51" s="715"/>
      <c r="EJK51" s="715"/>
      <c r="EJL51" s="715"/>
      <c r="EJM51" s="715"/>
      <c r="EJN51" s="715"/>
      <c r="EJO51" s="715"/>
      <c r="EJP51" s="715"/>
      <c r="EJQ51" s="715"/>
      <c r="EJR51" s="715"/>
      <c r="EJS51" s="715"/>
      <c r="EJT51" s="715"/>
      <c r="EJU51" s="715"/>
      <c r="EJV51" s="715"/>
      <c r="EJW51" s="715"/>
      <c r="EJX51" s="715"/>
      <c r="EJY51" s="715"/>
      <c r="EJZ51" s="715"/>
      <c r="EKA51" s="715"/>
      <c r="EKB51" s="715"/>
      <c r="EKC51" s="715"/>
      <c r="EKD51" s="715"/>
      <c r="EKE51" s="715"/>
      <c r="EKF51" s="715"/>
      <c r="EKG51" s="715"/>
      <c r="EKH51" s="715"/>
      <c r="EKI51" s="715"/>
      <c r="EKJ51" s="715"/>
      <c r="EKK51" s="715"/>
      <c r="EKL51" s="715"/>
      <c r="EKM51" s="715"/>
      <c r="EKN51" s="715"/>
      <c r="EKO51" s="715"/>
      <c r="EKP51" s="715"/>
      <c r="EKQ51" s="715"/>
      <c r="EKR51" s="715"/>
      <c r="EKS51" s="715"/>
      <c r="EKT51" s="715"/>
      <c r="EKU51" s="715"/>
      <c r="EKV51" s="715"/>
      <c r="EKW51" s="715"/>
      <c r="EKX51" s="715"/>
      <c r="EKY51" s="715"/>
      <c r="EKZ51" s="715"/>
      <c r="ELA51" s="715"/>
      <c r="ELB51" s="715"/>
      <c r="ELC51" s="715"/>
      <c r="ELD51" s="715"/>
      <c r="ELE51" s="715"/>
      <c r="ELF51" s="715"/>
      <c r="ELG51" s="715"/>
      <c r="ELH51" s="715"/>
      <c r="ELI51" s="715"/>
      <c r="ELJ51" s="715"/>
      <c r="ELK51" s="715"/>
      <c r="ELL51" s="715"/>
      <c r="ELM51" s="715"/>
      <c r="ELN51" s="715"/>
      <c r="ELO51" s="715"/>
      <c r="ELP51" s="715"/>
      <c r="ELQ51" s="715"/>
      <c r="ELR51" s="715"/>
      <c r="ELS51" s="715"/>
      <c r="ELT51" s="715"/>
      <c r="ELU51" s="715"/>
      <c r="ELV51" s="715"/>
      <c r="ELW51" s="715"/>
      <c r="ELX51" s="715"/>
      <c r="ELY51" s="715"/>
      <c r="ELZ51" s="715"/>
      <c r="EMA51" s="715"/>
      <c r="EMB51" s="715"/>
      <c r="EMC51" s="715"/>
      <c r="EMD51" s="715"/>
      <c r="EME51" s="715"/>
      <c r="EMF51" s="715"/>
      <c r="EMG51" s="715"/>
      <c r="EMH51" s="715"/>
      <c r="EMI51" s="715"/>
      <c r="EMJ51" s="715"/>
      <c r="EMK51" s="715"/>
      <c r="EML51" s="715"/>
      <c r="EMM51" s="715"/>
      <c r="EMN51" s="715"/>
      <c r="EMO51" s="715"/>
      <c r="EMP51" s="715"/>
      <c r="EMQ51" s="715"/>
      <c r="EMR51" s="715"/>
      <c r="EMS51" s="715"/>
      <c r="EMT51" s="715"/>
      <c r="EMU51" s="715"/>
      <c r="EMV51" s="715"/>
      <c r="EMW51" s="715"/>
      <c r="EMX51" s="715"/>
      <c r="EMY51" s="715"/>
      <c r="EMZ51" s="715"/>
      <c r="ENA51" s="715"/>
      <c r="ENB51" s="715"/>
      <c r="ENC51" s="715"/>
      <c r="END51" s="715"/>
      <c r="ENE51" s="715"/>
      <c r="ENF51" s="715"/>
      <c r="ENG51" s="715"/>
      <c r="ENH51" s="715"/>
      <c r="ENI51" s="715"/>
      <c r="ENJ51" s="715"/>
      <c r="ENK51" s="715"/>
      <c r="ENL51" s="715"/>
      <c r="ENM51" s="715"/>
      <c r="ENN51" s="715"/>
      <c r="ENO51" s="715"/>
      <c r="ENP51" s="715"/>
      <c r="ENQ51" s="715"/>
      <c r="ENR51" s="715"/>
      <c r="ENS51" s="715"/>
      <c r="ENT51" s="715"/>
      <c r="ENU51" s="715"/>
      <c r="ENV51" s="715"/>
      <c r="ENW51" s="715"/>
      <c r="ENX51" s="715"/>
      <c r="ENY51" s="715"/>
      <c r="ENZ51" s="715"/>
      <c r="EOA51" s="715"/>
      <c r="EOB51" s="715"/>
      <c r="EOC51" s="715"/>
      <c r="EOD51" s="715"/>
      <c r="EOE51" s="715"/>
      <c r="EOF51" s="715"/>
      <c r="EOG51" s="715"/>
      <c r="EOH51" s="715"/>
      <c r="EOI51" s="715"/>
      <c r="EOJ51" s="715"/>
      <c r="EOK51" s="715"/>
      <c r="EOL51" s="715"/>
      <c r="EOM51" s="715"/>
      <c r="EON51" s="715"/>
      <c r="EOO51" s="715"/>
      <c r="EOP51" s="715"/>
      <c r="EOQ51" s="715"/>
      <c r="EOR51" s="715"/>
      <c r="EOS51" s="715"/>
      <c r="EOT51" s="715"/>
      <c r="EOU51" s="715"/>
      <c r="EOV51" s="715"/>
      <c r="EOW51" s="715"/>
      <c r="EOX51" s="715"/>
      <c r="EOY51" s="715"/>
      <c r="EOZ51" s="715"/>
      <c r="EPA51" s="715"/>
      <c r="EPB51" s="715"/>
      <c r="EPC51" s="715"/>
      <c r="EPD51" s="715"/>
      <c r="EPE51" s="715"/>
      <c r="EPF51" s="715"/>
      <c r="EPG51" s="715"/>
      <c r="EPH51" s="715"/>
      <c r="EPI51" s="715"/>
      <c r="EPJ51" s="715"/>
      <c r="EPK51" s="715"/>
      <c r="EPL51" s="715"/>
      <c r="EPM51" s="715"/>
      <c r="EPN51" s="715"/>
      <c r="EPO51" s="715"/>
      <c r="EPP51" s="715"/>
      <c r="EPQ51" s="715"/>
      <c r="EPR51" s="715"/>
      <c r="EPS51" s="715"/>
      <c r="EPT51" s="715"/>
      <c r="EPU51" s="715"/>
      <c r="EPV51" s="715"/>
      <c r="EPW51" s="715"/>
      <c r="EPX51" s="715"/>
      <c r="EPY51" s="715"/>
      <c r="EPZ51" s="715"/>
      <c r="EQA51" s="715"/>
      <c r="EQB51" s="715"/>
      <c r="EQC51" s="715"/>
      <c r="EQD51" s="715"/>
      <c r="EQE51" s="715"/>
      <c r="EQF51" s="715"/>
      <c r="EQG51" s="715"/>
      <c r="EQH51" s="715"/>
      <c r="EQI51" s="715"/>
      <c r="EQJ51" s="715"/>
      <c r="EQK51" s="715"/>
      <c r="EQL51" s="715"/>
      <c r="EQM51" s="715"/>
      <c r="EQN51" s="715"/>
      <c r="EQO51" s="715"/>
      <c r="EQP51" s="715"/>
      <c r="EQQ51" s="715"/>
      <c r="EQR51" s="715"/>
      <c r="EQS51" s="715"/>
      <c r="EQT51" s="715"/>
      <c r="EQU51" s="715"/>
      <c r="EQV51" s="715"/>
      <c r="EQW51" s="715"/>
      <c r="EQX51" s="715"/>
      <c r="EQY51" s="715"/>
      <c r="EQZ51" s="715"/>
      <c r="ERA51" s="715"/>
      <c r="ERB51" s="715"/>
      <c r="ERC51" s="715"/>
      <c r="ERD51" s="715"/>
      <c r="ERE51" s="715"/>
      <c r="ERF51" s="715"/>
      <c r="ERG51" s="715"/>
      <c r="ERH51" s="715"/>
      <c r="ERI51" s="715"/>
      <c r="ERJ51" s="715"/>
      <c r="ERK51" s="715"/>
      <c r="ERL51" s="715"/>
      <c r="ERM51" s="715"/>
      <c r="ERN51" s="715"/>
      <c r="ERO51" s="715"/>
      <c r="ERP51" s="715"/>
      <c r="ERQ51" s="715"/>
      <c r="ERR51" s="715"/>
      <c r="ERS51" s="715"/>
      <c r="ERT51" s="715"/>
      <c r="ERU51" s="715"/>
      <c r="ERV51" s="715"/>
      <c r="ERW51" s="715"/>
      <c r="ERX51" s="715"/>
      <c r="ERY51" s="715"/>
      <c r="ERZ51" s="715"/>
      <c r="ESA51" s="715"/>
      <c r="ESB51" s="715"/>
      <c r="ESC51" s="715"/>
      <c r="ESD51" s="715"/>
      <c r="ESE51" s="715"/>
      <c r="ESF51" s="715"/>
      <c r="ESG51" s="715"/>
      <c r="ESH51" s="715"/>
      <c r="ESI51" s="715"/>
      <c r="ESJ51" s="715"/>
      <c r="ESK51" s="715"/>
      <c r="ESL51" s="715"/>
      <c r="ESM51" s="715"/>
      <c r="ESN51" s="715"/>
      <c r="ESO51" s="715"/>
      <c r="ESP51" s="715"/>
      <c r="ESQ51" s="715"/>
      <c r="ESR51" s="715"/>
      <c r="ESS51" s="715"/>
      <c r="EST51" s="715"/>
      <c r="ESU51" s="715"/>
      <c r="ESV51" s="715"/>
      <c r="ESW51" s="715"/>
      <c r="ESX51" s="715"/>
      <c r="ESY51" s="715"/>
      <c r="ESZ51" s="715"/>
      <c r="ETA51" s="715"/>
      <c r="ETB51" s="715"/>
      <c r="ETC51" s="715"/>
      <c r="ETD51" s="715"/>
      <c r="ETE51" s="715"/>
      <c r="ETF51" s="715"/>
      <c r="ETG51" s="715"/>
      <c r="ETH51" s="715"/>
      <c r="ETI51" s="715"/>
      <c r="ETJ51" s="715"/>
      <c r="ETK51" s="715"/>
      <c r="ETL51" s="715"/>
      <c r="ETM51" s="715"/>
      <c r="ETN51" s="715"/>
      <c r="ETO51" s="715"/>
      <c r="ETP51" s="715"/>
      <c r="ETQ51" s="715"/>
      <c r="ETR51" s="715"/>
      <c r="ETS51" s="715"/>
      <c r="ETT51" s="715"/>
      <c r="ETU51" s="715"/>
      <c r="ETV51" s="715"/>
      <c r="ETW51" s="715"/>
      <c r="ETX51" s="715"/>
      <c r="ETY51" s="715"/>
      <c r="ETZ51" s="715"/>
      <c r="EUA51" s="715"/>
      <c r="EUB51" s="715"/>
      <c r="EUC51" s="715"/>
      <c r="EUD51" s="715"/>
      <c r="EUE51" s="715"/>
      <c r="EUF51" s="715"/>
      <c r="EUG51" s="715"/>
      <c r="EUH51" s="715"/>
      <c r="EUI51" s="715"/>
      <c r="EUJ51" s="715"/>
      <c r="EUK51" s="715"/>
      <c r="EUL51" s="715"/>
      <c r="EUM51" s="715"/>
      <c r="EUN51" s="715"/>
      <c r="EUO51" s="715"/>
      <c r="EUP51" s="715"/>
      <c r="EUQ51" s="715"/>
      <c r="EUR51" s="715"/>
      <c r="EUS51" s="715"/>
      <c r="EUT51" s="715"/>
      <c r="EUU51" s="715"/>
      <c r="EUV51" s="715"/>
      <c r="EUW51" s="715"/>
      <c r="EUX51" s="715"/>
      <c r="EUY51" s="715"/>
      <c r="EUZ51" s="715"/>
      <c r="EVA51" s="715"/>
      <c r="EVB51" s="715"/>
      <c r="EVC51" s="715"/>
      <c r="EVD51" s="715"/>
      <c r="EVE51" s="715"/>
      <c r="EVF51" s="715"/>
      <c r="EVG51" s="715"/>
      <c r="EVH51" s="715"/>
      <c r="EVI51" s="715"/>
      <c r="EVJ51" s="715"/>
      <c r="EVK51" s="715"/>
      <c r="EVL51" s="715"/>
      <c r="EVM51" s="715"/>
      <c r="EVN51" s="715"/>
      <c r="EVO51" s="715"/>
      <c r="EVP51" s="715"/>
      <c r="EVQ51" s="715"/>
      <c r="EVR51" s="715"/>
      <c r="EVS51" s="715"/>
      <c r="EVT51" s="715"/>
      <c r="EVU51" s="715"/>
      <c r="EVV51" s="715"/>
      <c r="EVW51" s="715"/>
      <c r="EVX51" s="715"/>
      <c r="EVY51" s="715"/>
      <c r="EVZ51" s="715"/>
      <c r="EWA51" s="715"/>
      <c r="EWB51" s="715"/>
      <c r="EWC51" s="715"/>
      <c r="EWD51" s="715"/>
      <c r="EWE51" s="715"/>
      <c r="EWF51" s="715"/>
      <c r="EWG51" s="715"/>
      <c r="EWH51" s="715"/>
      <c r="EWI51" s="715"/>
      <c r="EWJ51" s="715"/>
      <c r="EWK51" s="715"/>
      <c r="EWL51" s="715"/>
      <c r="EWM51" s="715"/>
      <c r="EWN51" s="715"/>
      <c r="EWO51" s="715"/>
      <c r="EWP51" s="715"/>
      <c r="EWQ51" s="715"/>
      <c r="EWR51" s="715"/>
      <c r="EWS51" s="715"/>
      <c r="EWT51" s="715"/>
      <c r="EWU51" s="715"/>
      <c r="EWV51" s="715"/>
      <c r="EWW51" s="715"/>
      <c r="EWX51" s="715"/>
      <c r="EWY51" s="715"/>
      <c r="EWZ51" s="715"/>
      <c r="EXA51" s="715"/>
      <c r="EXB51" s="715"/>
      <c r="EXC51" s="715"/>
      <c r="EXD51" s="715"/>
      <c r="EXE51" s="715"/>
      <c r="EXF51" s="715"/>
      <c r="EXG51" s="715"/>
      <c r="EXH51" s="715"/>
      <c r="EXI51" s="715"/>
      <c r="EXJ51" s="715"/>
      <c r="EXK51" s="715"/>
      <c r="EXL51" s="715"/>
      <c r="EXM51" s="715"/>
      <c r="EXN51" s="715"/>
      <c r="EXO51" s="715"/>
      <c r="EXP51" s="715"/>
      <c r="EXQ51" s="715"/>
      <c r="EXR51" s="715"/>
      <c r="EXS51" s="715"/>
      <c r="EXT51" s="715"/>
      <c r="EXU51" s="715"/>
      <c r="EXV51" s="715"/>
      <c r="EXW51" s="715"/>
      <c r="EXX51" s="715"/>
      <c r="EXY51" s="715"/>
      <c r="EXZ51" s="715"/>
      <c r="EYA51" s="715"/>
      <c r="EYB51" s="715"/>
      <c r="EYC51" s="715"/>
      <c r="EYD51" s="715"/>
      <c r="EYE51" s="715"/>
      <c r="EYF51" s="715"/>
      <c r="EYG51" s="715"/>
      <c r="EYH51" s="715"/>
      <c r="EYI51" s="715"/>
      <c r="EYJ51" s="715"/>
      <c r="EYK51" s="715"/>
      <c r="EYL51" s="715"/>
      <c r="EYM51" s="715"/>
      <c r="EYN51" s="715"/>
      <c r="EYO51" s="715"/>
      <c r="EYP51" s="715"/>
      <c r="EYQ51" s="715"/>
      <c r="EYR51" s="715"/>
      <c r="EYS51" s="715"/>
      <c r="EYT51" s="715"/>
      <c r="EYU51" s="715"/>
      <c r="EYV51" s="715"/>
      <c r="EYW51" s="715"/>
      <c r="EYX51" s="715"/>
      <c r="EYY51" s="715"/>
      <c r="EYZ51" s="715"/>
      <c r="EZA51" s="715"/>
      <c r="EZB51" s="715"/>
      <c r="EZC51" s="715"/>
      <c r="EZD51" s="715"/>
      <c r="EZE51" s="715"/>
      <c r="EZF51" s="715"/>
      <c r="EZG51" s="715"/>
      <c r="EZH51" s="715"/>
      <c r="EZI51" s="715"/>
      <c r="EZJ51" s="715"/>
      <c r="EZK51" s="715"/>
      <c r="EZL51" s="715"/>
      <c r="EZM51" s="715"/>
      <c r="EZN51" s="715"/>
      <c r="EZO51" s="715"/>
      <c r="EZP51" s="715"/>
      <c r="EZQ51" s="715"/>
      <c r="EZR51" s="715"/>
      <c r="EZS51" s="715"/>
      <c r="EZT51" s="715"/>
      <c r="EZU51" s="715"/>
      <c r="EZV51" s="715"/>
      <c r="EZW51" s="715"/>
      <c r="EZX51" s="715"/>
      <c r="EZY51" s="715"/>
      <c r="EZZ51" s="715"/>
      <c r="FAA51" s="715"/>
      <c r="FAB51" s="715"/>
      <c r="FAC51" s="715"/>
      <c r="FAD51" s="715"/>
      <c r="FAE51" s="715"/>
      <c r="FAF51" s="715"/>
      <c r="FAG51" s="715"/>
      <c r="FAH51" s="715"/>
      <c r="FAI51" s="715"/>
      <c r="FAJ51" s="715"/>
      <c r="FAK51" s="715"/>
      <c r="FAL51" s="715"/>
      <c r="FAM51" s="715"/>
      <c r="FAN51" s="715"/>
      <c r="FAO51" s="715"/>
      <c r="FAP51" s="715"/>
      <c r="FAQ51" s="715"/>
      <c r="FAR51" s="715"/>
      <c r="FAS51" s="715"/>
      <c r="FAT51" s="715"/>
      <c r="FAU51" s="715"/>
      <c r="FAV51" s="715"/>
      <c r="FAW51" s="715"/>
      <c r="FAX51" s="715"/>
      <c r="FAY51" s="715"/>
      <c r="FAZ51" s="715"/>
      <c r="FBA51" s="715"/>
      <c r="FBB51" s="715"/>
      <c r="FBC51" s="715"/>
      <c r="FBD51" s="715"/>
      <c r="FBE51" s="715"/>
      <c r="FBF51" s="715"/>
      <c r="FBG51" s="715"/>
      <c r="FBH51" s="715"/>
      <c r="FBI51" s="715"/>
      <c r="FBJ51" s="715"/>
      <c r="FBK51" s="715"/>
      <c r="FBL51" s="715"/>
      <c r="FBM51" s="715"/>
      <c r="FBN51" s="715"/>
      <c r="FBO51" s="715"/>
      <c r="FBP51" s="715"/>
      <c r="FBQ51" s="715"/>
      <c r="FBR51" s="715"/>
      <c r="FBS51" s="715"/>
      <c r="FBT51" s="715"/>
      <c r="FBU51" s="715"/>
      <c r="FBV51" s="715"/>
      <c r="FBW51" s="715"/>
      <c r="FBX51" s="715"/>
      <c r="FBY51" s="715"/>
      <c r="FBZ51" s="715"/>
      <c r="FCA51" s="715"/>
      <c r="FCB51" s="715"/>
      <c r="FCC51" s="715"/>
      <c r="FCD51" s="715"/>
      <c r="FCE51" s="715"/>
      <c r="FCF51" s="715"/>
      <c r="FCG51" s="715"/>
      <c r="FCH51" s="715"/>
      <c r="FCI51" s="715"/>
      <c r="FCJ51" s="715"/>
      <c r="FCK51" s="715"/>
      <c r="FCL51" s="715"/>
      <c r="FCM51" s="715"/>
      <c r="FCN51" s="715"/>
      <c r="FCO51" s="715"/>
      <c r="FCP51" s="715"/>
      <c r="FCQ51" s="715"/>
      <c r="FCR51" s="715"/>
      <c r="FCS51" s="715"/>
      <c r="FCT51" s="715"/>
      <c r="FCU51" s="715"/>
      <c r="FCV51" s="715"/>
      <c r="FCW51" s="715"/>
      <c r="FCX51" s="715"/>
      <c r="FCY51" s="715"/>
      <c r="FCZ51" s="715"/>
      <c r="FDA51" s="715"/>
      <c r="FDB51" s="715"/>
      <c r="FDC51" s="715"/>
      <c r="FDD51" s="715"/>
      <c r="FDE51" s="715"/>
      <c r="FDF51" s="715"/>
      <c r="FDG51" s="715"/>
      <c r="FDH51" s="715"/>
      <c r="FDI51" s="715"/>
      <c r="FDJ51" s="715"/>
      <c r="FDK51" s="715"/>
      <c r="FDL51" s="715"/>
      <c r="FDM51" s="715"/>
      <c r="FDN51" s="715"/>
      <c r="FDO51" s="715"/>
      <c r="FDP51" s="715"/>
      <c r="FDQ51" s="715"/>
      <c r="FDR51" s="715"/>
      <c r="FDS51" s="715"/>
      <c r="FDT51" s="715"/>
      <c r="FDU51" s="715"/>
      <c r="FDV51" s="715"/>
      <c r="FDW51" s="715"/>
      <c r="FDX51" s="715"/>
      <c r="FDY51" s="715"/>
      <c r="FDZ51" s="715"/>
      <c r="FEA51" s="715"/>
      <c r="FEB51" s="715"/>
      <c r="FEC51" s="715"/>
      <c r="FED51" s="715"/>
      <c r="FEE51" s="715"/>
      <c r="FEF51" s="715"/>
      <c r="FEG51" s="715"/>
      <c r="FEH51" s="715"/>
      <c r="FEI51" s="715"/>
      <c r="FEJ51" s="715"/>
      <c r="FEK51" s="715"/>
      <c r="FEL51" s="715"/>
      <c r="FEM51" s="715"/>
      <c r="FEN51" s="715"/>
      <c r="FEO51" s="715"/>
      <c r="FEP51" s="715"/>
      <c r="FEQ51" s="715"/>
      <c r="FER51" s="715"/>
      <c r="FES51" s="715"/>
      <c r="FET51" s="715"/>
      <c r="FEU51" s="715"/>
      <c r="FEV51" s="715"/>
      <c r="FEW51" s="715"/>
      <c r="FEX51" s="715"/>
      <c r="FEY51" s="715"/>
      <c r="FEZ51" s="715"/>
      <c r="FFA51" s="715"/>
      <c r="FFB51" s="715"/>
      <c r="FFC51" s="715"/>
      <c r="FFD51" s="715"/>
      <c r="FFE51" s="715"/>
      <c r="FFF51" s="715"/>
      <c r="FFG51" s="715"/>
      <c r="FFH51" s="715"/>
      <c r="FFI51" s="715"/>
      <c r="FFJ51" s="715"/>
      <c r="FFK51" s="715"/>
      <c r="FFL51" s="715"/>
      <c r="FFM51" s="715"/>
      <c r="FFN51" s="715"/>
      <c r="FFO51" s="715"/>
      <c r="FFP51" s="715"/>
      <c r="FFQ51" s="715"/>
      <c r="FFR51" s="715"/>
      <c r="FFS51" s="715"/>
      <c r="FFT51" s="715"/>
      <c r="FFU51" s="715"/>
      <c r="FFV51" s="715"/>
      <c r="FFW51" s="715"/>
      <c r="FFX51" s="715"/>
      <c r="FFY51" s="715"/>
      <c r="FFZ51" s="715"/>
      <c r="FGA51" s="715"/>
      <c r="FGB51" s="715"/>
      <c r="FGC51" s="715"/>
      <c r="FGD51" s="715"/>
      <c r="FGE51" s="715"/>
      <c r="FGF51" s="715"/>
      <c r="FGG51" s="715"/>
      <c r="FGH51" s="715"/>
      <c r="FGI51" s="715"/>
      <c r="FGJ51" s="715"/>
      <c r="FGK51" s="715"/>
      <c r="FGL51" s="715"/>
      <c r="FGM51" s="715"/>
      <c r="FGN51" s="715"/>
      <c r="FGO51" s="715"/>
      <c r="FGP51" s="715"/>
      <c r="FGQ51" s="715"/>
      <c r="FGR51" s="715"/>
      <c r="FGS51" s="715"/>
      <c r="FGT51" s="715"/>
      <c r="FGU51" s="715"/>
      <c r="FGV51" s="715"/>
      <c r="FGW51" s="715"/>
      <c r="FGX51" s="715"/>
      <c r="FGY51" s="715"/>
      <c r="FGZ51" s="715"/>
      <c r="FHA51" s="715"/>
      <c r="FHB51" s="715"/>
      <c r="FHC51" s="715"/>
      <c r="FHD51" s="715"/>
      <c r="FHE51" s="715"/>
      <c r="FHF51" s="715"/>
      <c r="FHG51" s="715"/>
      <c r="FHH51" s="715"/>
      <c r="FHI51" s="715"/>
      <c r="FHJ51" s="715"/>
      <c r="FHK51" s="715"/>
      <c r="FHL51" s="715"/>
      <c r="FHM51" s="715"/>
      <c r="FHN51" s="715"/>
      <c r="FHO51" s="715"/>
      <c r="FHP51" s="715"/>
      <c r="FHQ51" s="715"/>
      <c r="FHR51" s="715"/>
      <c r="FHS51" s="715"/>
      <c r="FHT51" s="715"/>
      <c r="FHU51" s="715"/>
      <c r="FHV51" s="715"/>
      <c r="FHW51" s="715"/>
      <c r="FHX51" s="715"/>
      <c r="FHY51" s="715"/>
      <c r="FHZ51" s="715"/>
      <c r="FIA51" s="715"/>
      <c r="FIB51" s="715"/>
      <c r="FIC51" s="715"/>
      <c r="FID51" s="715"/>
      <c r="FIE51" s="715"/>
      <c r="FIF51" s="715"/>
      <c r="FIG51" s="715"/>
      <c r="FIH51" s="715"/>
      <c r="FII51" s="715"/>
      <c r="FIJ51" s="715"/>
      <c r="FIK51" s="715"/>
      <c r="FIL51" s="715"/>
      <c r="FIM51" s="715"/>
      <c r="FIN51" s="715"/>
      <c r="FIO51" s="715"/>
      <c r="FIP51" s="715"/>
      <c r="FIQ51" s="715"/>
      <c r="FIR51" s="715"/>
      <c r="FIS51" s="715"/>
      <c r="FIT51" s="715"/>
      <c r="FIU51" s="715"/>
      <c r="FIV51" s="715"/>
      <c r="FIW51" s="715"/>
      <c r="FIX51" s="715"/>
      <c r="FIY51" s="715"/>
      <c r="FIZ51" s="715"/>
      <c r="FJA51" s="715"/>
      <c r="FJB51" s="715"/>
      <c r="FJC51" s="715"/>
      <c r="FJD51" s="715"/>
      <c r="FJE51" s="715"/>
      <c r="FJF51" s="715"/>
      <c r="FJG51" s="715"/>
      <c r="FJH51" s="715"/>
      <c r="FJI51" s="715"/>
      <c r="FJJ51" s="715"/>
      <c r="FJK51" s="715"/>
      <c r="FJL51" s="715"/>
      <c r="FJM51" s="715"/>
      <c r="FJN51" s="715"/>
      <c r="FJO51" s="715"/>
      <c r="FJP51" s="715"/>
      <c r="FJQ51" s="715"/>
      <c r="FJR51" s="715"/>
      <c r="FJS51" s="715"/>
      <c r="FJT51" s="715"/>
      <c r="FJU51" s="715"/>
      <c r="FJV51" s="715"/>
      <c r="FJW51" s="715"/>
      <c r="FJX51" s="715"/>
      <c r="FJY51" s="715"/>
      <c r="FJZ51" s="715"/>
      <c r="FKA51" s="715"/>
      <c r="FKB51" s="715"/>
      <c r="FKC51" s="715"/>
      <c r="FKD51" s="715"/>
      <c r="FKE51" s="715"/>
      <c r="FKF51" s="715"/>
      <c r="FKG51" s="715"/>
      <c r="FKH51" s="715"/>
      <c r="FKI51" s="715"/>
      <c r="FKJ51" s="715"/>
      <c r="FKK51" s="715"/>
      <c r="FKL51" s="715"/>
      <c r="FKM51" s="715"/>
      <c r="FKN51" s="715"/>
      <c r="FKO51" s="715"/>
      <c r="FKP51" s="715"/>
      <c r="FKQ51" s="715"/>
      <c r="FKR51" s="715"/>
      <c r="FKS51" s="715"/>
      <c r="FKT51" s="715"/>
      <c r="FKU51" s="715"/>
      <c r="FKV51" s="715"/>
      <c r="FKW51" s="715"/>
      <c r="FKX51" s="715"/>
      <c r="FKY51" s="715"/>
      <c r="FKZ51" s="715"/>
      <c r="FLA51" s="715"/>
      <c r="FLB51" s="715"/>
      <c r="FLC51" s="715"/>
      <c r="FLD51" s="715"/>
      <c r="FLE51" s="715"/>
      <c r="FLF51" s="715"/>
      <c r="FLG51" s="715"/>
      <c r="FLH51" s="715"/>
      <c r="FLI51" s="715"/>
      <c r="FLJ51" s="715"/>
      <c r="FLK51" s="715"/>
      <c r="FLL51" s="715"/>
      <c r="FLM51" s="715"/>
      <c r="FLN51" s="715"/>
      <c r="FLO51" s="715"/>
      <c r="FLP51" s="715"/>
      <c r="FLQ51" s="715"/>
      <c r="FLR51" s="715"/>
      <c r="FLS51" s="715"/>
      <c r="FLT51" s="715"/>
      <c r="FLU51" s="715"/>
      <c r="FLV51" s="715"/>
      <c r="FLW51" s="715"/>
      <c r="FLX51" s="715"/>
      <c r="FLY51" s="715"/>
      <c r="FLZ51" s="715"/>
      <c r="FMA51" s="715"/>
      <c r="FMB51" s="715"/>
      <c r="FMC51" s="715"/>
      <c r="FMD51" s="715"/>
      <c r="FME51" s="715"/>
      <c r="FMF51" s="715"/>
      <c r="FMG51" s="715"/>
      <c r="FMH51" s="715"/>
      <c r="FMI51" s="715"/>
      <c r="FMJ51" s="715"/>
      <c r="FMK51" s="715"/>
      <c r="FML51" s="715"/>
      <c r="FMM51" s="715"/>
      <c r="FMN51" s="715"/>
      <c r="FMO51" s="715"/>
      <c r="FMP51" s="715"/>
      <c r="FMQ51" s="715"/>
      <c r="FMR51" s="715"/>
      <c r="FMS51" s="715"/>
      <c r="FMT51" s="715"/>
      <c r="FMU51" s="715"/>
      <c r="FMV51" s="715"/>
      <c r="FMW51" s="715"/>
      <c r="FMX51" s="715"/>
      <c r="FMY51" s="715"/>
      <c r="FMZ51" s="715"/>
      <c r="FNA51" s="715"/>
      <c r="FNB51" s="715"/>
      <c r="FNC51" s="715"/>
      <c r="FND51" s="715"/>
      <c r="FNE51" s="715"/>
      <c r="FNF51" s="715"/>
      <c r="FNG51" s="715"/>
      <c r="FNH51" s="715"/>
      <c r="FNI51" s="715"/>
      <c r="FNJ51" s="715"/>
      <c r="FNK51" s="715"/>
      <c r="FNL51" s="715"/>
      <c r="FNM51" s="715"/>
      <c r="FNN51" s="715"/>
      <c r="FNO51" s="715"/>
      <c r="FNP51" s="715"/>
      <c r="FNQ51" s="715"/>
      <c r="FNR51" s="715"/>
      <c r="FNS51" s="715"/>
      <c r="FNT51" s="715"/>
      <c r="FNU51" s="715"/>
      <c r="FNV51" s="715"/>
      <c r="FNW51" s="715"/>
      <c r="FNX51" s="715"/>
      <c r="FNY51" s="715"/>
      <c r="FNZ51" s="715"/>
      <c r="FOA51" s="715"/>
      <c r="FOB51" s="715"/>
      <c r="FOC51" s="715"/>
      <c r="FOD51" s="715"/>
      <c r="FOE51" s="715"/>
      <c r="FOF51" s="715"/>
      <c r="FOG51" s="715"/>
      <c r="FOH51" s="715"/>
      <c r="FOI51" s="715"/>
      <c r="FOJ51" s="715"/>
      <c r="FOK51" s="715"/>
      <c r="FOL51" s="715"/>
      <c r="FOM51" s="715"/>
      <c r="FON51" s="715"/>
      <c r="FOO51" s="715"/>
      <c r="FOP51" s="715"/>
      <c r="FOQ51" s="715"/>
      <c r="FOR51" s="715"/>
      <c r="FOS51" s="715"/>
      <c r="FOT51" s="715"/>
      <c r="FOU51" s="715"/>
      <c r="FOV51" s="715"/>
      <c r="FOW51" s="715"/>
      <c r="FOX51" s="715"/>
      <c r="FOY51" s="715"/>
      <c r="FOZ51" s="715"/>
      <c r="FPA51" s="715"/>
      <c r="FPB51" s="715"/>
      <c r="FPC51" s="715"/>
      <c r="FPD51" s="715"/>
      <c r="FPE51" s="715"/>
      <c r="FPF51" s="715"/>
      <c r="FPG51" s="715"/>
      <c r="FPH51" s="715"/>
      <c r="FPI51" s="715"/>
      <c r="FPJ51" s="715"/>
      <c r="FPK51" s="715"/>
      <c r="FPL51" s="715"/>
      <c r="FPM51" s="715"/>
      <c r="FPN51" s="715"/>
      <c r="FPO51" s="715"/>
      <c r="FPP51" s="715"/>
      <c r="FPQ51" s="715"/>
      <c r="FPR51" s="715"/>
      <c r="FPS51" s="715"/>
      <c r="FPT51" s="715"/>
      <c r="FPU51" s="715"/>
      <c r="FPV51" s="715"/>
      <c r="FPW51" s="715"/>
      <c r="FPX51" s="715"/>
      <c r="FPY51" s="715"/>
      <c r="FPZ51" s="715"/>
      <c r="FQA51" s="715"/>
      <c r="FQB51" s="715"/>
      <c r="FQC51" s="715"/>
      <c r="FQD51" s="715"/>
      <c r="FQE51" s="715"/>
      <c r="FQF51" s="715"/>
      <c r="FQG51" s="715"/>
      <c r="FQH51" s="715"/>
      <c r="FQI51" s="715"/>
      <c r="FQJ51" s="715"/>
      <c r="FQK51" s="715"/>
      <c r="FQL51" s="715"/>
      <c r="FQM51" s="715"/>
      <c r="FQN51" s="715"/>
      <c r="FQO51" s="715"/>
      <c r="FQP51" s="715"/>
      <c r="FQQ51" s="715"/>
      <c r="FQR51" s="715"/>
      <c r="FQS51" s="715"/>
      <c r="FQT51" s="715"/>
      <c r="FQU51" s="715"/>
      <c r="FQV51" s="715"/>
      <c r="FQW51" s="715"/>
      <c r="FQX51" s="715"/>
      <c r="FQY51" s="715"/>
      <c r="FQZ51" s="715"/>
      <c r="FRA51" s="715"/>
      <c r="FRB51" s="715"/>
      <c r="FRC51" s="715"/>
      <c r="FRD51" s="715"/>
      <c r="FRE51" s="715"/>
      <c r="FRF51" s="715"/>
      <c r="FRG51" s="715"/>
      <c r="FRH51" s="715"/>
      <c r="FRI51" s="715"/>
      <c r="FRJ51" s="715"/>
      <c r="FRK51" s="715"/>
      <c r="FRL51" s="715"/>
      <c r="FRM51" s="715"/>
      <c r="FRN51" s="715"/>
      <c r="FRO51" s="715"/>
      <c r="FRP51" s="715"/>
      <c r="FRQ51" s="715"/>
      <c r="FRR51" s="715"/>
      <c r="FRS51" s="715"/>
      <c r="FRT51" s="715"/>
      <c r="FRU51" s="715"/>
      <c r="FRV51" s="715"/>
      <c r="FRW51" s="715"/>
      <c r="FRX51" s="715"/>
      <c r="FRY51" s="715"/>
      <c r="FRZ51" s="715"/>
      <c r="FSA51" s="715"/>
      <c r="FSB51" s="715"/>
      <c r="FSC51" s="715"/>
      <c r="FSD51" s="715"/>
      <c r="FSE51" s="715"/>
      <c r="FSF51" s="715"/>
      <c r="FSG51" s="715"/>
      <c r="FSH51" s="715"/>
      <c r="FSI51" s="715"/>
      <c r="FSJ51" s="715"/>
      <c r="FSK51" s="715"/>
      <c r="FSL51" s="715"/>
      <c r="FSM51" s="715"/>
      <c r="FSN51" s="715"/>
      <c r="FSO51" s="715"/>
      <c r="FSP51" s="715"/>
      <c r="FSQ51" s="715"/>
      <c r="FSR51" s="715"/>
      <c r="FSS51" s="715"/>
      <c r="FST51" s="715"/>
      <c r="FSU51" s="715"/>
      <c r="FSV51" s="715"/>
      <c r="FSW51" s="715"/>
      <c r="FSX51" s="715"/>
      <c r="FSY51" s="715"/>
      <c r="FSZ51" s="715"/>
      <c r="FTA51" s="715"/>
      <c r="FTB51" s="715"/>
      <c r="FTC51" s="715"/>
      <c r="FTD51" s="715"/>
      <c r="FTE51" s="715"/>
      <c r="FTF51" s="715"/>
      <c r="FTG51" s="715"/>
      <c r="FTH51" s="715"/>
      <c r="FTI51" s="715"/>
      <c r="FTJ51" s="715"/>
      <c r="FTK51" s="715"/>
      <c r="FTL51" s="715"/>
      <c r="FTM51" s="715"/>
      <c r="FTN51" s="715"/>
      <c r="FTO51" s="715"/>
      <c r="FTP51" s="715"/>
      <c r="FTQ51" s="715"/>
      <c r="FTR51" s="715"/>
      <c r="FTS51" s="715"/>
      <c r="FTT51" s="715"/>
      <c r="FTU51" s="715"/>
      <c r="FTV51" s="715"/>
      <c r="FTW51" s="715"/>
      <c r="FTX51" s="715"/>
      <c r="FTY51" s="715"/>
      <c r="FTZ51" s="715"/>
      <c r="FUA51" s="715"/>
      <c r="FUB51" s="715"/>
      <c r="FUC51" s="715"/>
      <c r="FUD51" s="715"/>
      <c r="FUE51" s="715"/>
      <c r="FUF51" s="715"/>
      <c r="FUG51" s="715"/>
      <c r="FUH51" s="715"/>
      <c r="FUI51" s="715"/>
      <c r="FUJ51" s="715"/>
      <c r="FUK51" s="715"/>
      <c r="FUL51" s="715"/>
      <c r="FUM51" s="715"/>
      <c r="FUN51" s="715"/>
      <c r="FUO51" s="715"/>
      <c r="FUP51" s="715"/>
      <c r="FUQ51" s="715"/>
      <c r="FUR51" s="715"/>
      <c r="FUS51" s="715"/>
      <c r="FUT51" s="715"/>
      <c r="FUU51" s="715"/>
      <c r="FUV51" s="715"/>
      <c r="FUW51" s="715"/>
      <c r="FUX51" s="715"/>
      <c r="FUY51" s="715"/>
      <c r="FUZ51" s="715"/>
      <c r="FVA51" s="715"/>
      <c r="FVB51" s="715"/>
      <c r="FVC51" s="715"/>
      <c r="FVD51" s="715"/>
      <c r="FVE51" s="715"/>
      <c r="FVF51" s="715"/>
      <c r="FVG51" s="715"/>
      <c r="FVH51" s="715"/>
      <c r="FVI51" s="715"/>
      <c r="FVJ51" s="715"/>
      <c r="FVK51" s="715"/>
      <c r="FVL51" s="715"/>
      <c r="FVM51" s="715"/>
      <c r="FVN51" s="715"/>
      <c r="FVO51" s="715"/>
      <c r="FVP51" s="715"/>
      <c r="FVQ51" s="715"/>
      <c r="FVR51" s="715"/>
      <c r="FVS51" s="715"/>
      <c r="FVT51" s="715"/>
      <c r="FVU51" s="715"/>
      <c r="FVV51" s="715"/>
      <c r="FVW51" s="715"/>
      <c r="FVX51" s="715"/>
      <c r="FVY51" s="715"/>
      <c r="FVZ51" s="715"/>
      <c r="FWA51" s="715"/>
      <c r="FWB51" s="715"/>
      <c r="FWC51" s="715"/>
      <c r="FWD51" s="715"/>
      <c r="FWE51" s="715"/>
      <c r="FWF51" s="715"/>
      <c r="FWG51" s="715"/>
      <c r="FWH51" s="715"/>
      <c r="FWI51" s="715"/>
      <c r="FWJ51" s="715"/>
      <c r="FWK51" s="715"/>
      <c r="FWL51" s="715"/>
      <c r="FWM51" s="715"/>
      <c r="FWN51" s="715"/>
      <c r="FWO51" s="715"/>
      <c r="FWP51" s="715"/>
      <c r="FWQ51" s="715"/>
      <c r="FWR51" s="715"/>
      <c r="FWS51" s="715"/>
      <c r="FWT51" s="715"/>
      <c r="FWU51" s="715"/>
      <c r="FWV51" s="715"/>
      <c r="FWW51" s="715"/>
      <c r="FWX51" s="715"/>
      <c r="FWY51" s="715"/>
      <c r="FWZ51" s="715"/>
      <c r="FXA51" s="715"/>
      <c r="FXB51" s="715"/>
      <c r="FXC51" s="715"/>
      <c r="FXD51" s="715"/>
      <c r="FXE51" s="715"/>
      <c r="FXF51" s="715"/>
      <c r="FXG51" s="715"/>
      <c r="FXH51" s="715"/>
      <c r="FXI51" s="715"/>
      <c r="FXJ51" s="715"/>
      <c r="FXK51" s="715"/>
      <c r="FXL51" s="715"/>
      <c r="FXM51" s="715"/>
      <c r="FXN51" s="715"/>
      <c r="FXO51" s="715"/>
      <c r="FXP51" s="715"/>
      <c r="FXQ51" s="715"/>
      <c r="FXR51" s="715"/>
      <c r="FXS51" s="715"/>
      <c r="FXT51" s="715"/>
      <c r="FXU51" s="715"/>
      <c r="FXV51" s="715"/>
      <c r="FXW51" s="715"/>
      <c r="FXX51" s="715"/>
      <c r="FXY51" s="715"/>
      <c r="FXZ51" s="715"/>
      <c r="FYA51" s="715"/>
      <c r="FYB51" s="715"/>
      <c r="FYC51" s="715"/>
      <c r="FYD51" s="715"/>
      <c r="FYE51" s="715"/>
      <c r="FYF51" s="715"/>
      <c r="FYG51" s="715"/>
      <c r="FYH51" s="715"/>
      <c r="FYI51" s="715"/>
      <c r="FYJ51" s="715"/>
      <c r="FYK51" s="715"/>
      <c r="FYL51" s="715"/>
      <c r="FYM51" s="715"/>
      <c r="FYN51" s="715"/>
      <c r="FYO51" s="715"/>
      <c r="FYP51" s="715"/>
      <c r="FYQ51" s="715"/>
      <c r="FYR51" s="715"/>
      <c r="FYS51" s="715"/>
      <c r="FYT51" s="715"/>
      <c r="FYU51" s="715"/>
      <c r="FYV51" s="715"/>
      <c r="FYW51" s="715"/>
      <c r="FYX51" s="715"/>
      <c r="FYY51" s="715"/>
      <c r="FYZ51" s="715"/>
      <c r="FZA51" s="715"/>
      <c r="FZB51" s="715"/>
      <c r="FZC51" s="715"/>
      <c r="FZD51" s="715"/>
      <c r="FZE51" s="715"/>
      <c r="FZF51" s="715"/>
      <c r="FZG51" s="715"/>
      <c r="FZH51" s="715"/>
      <c r="FZI51" s="715"/>
      <c r="FZJ51" s="715"/>
      <c r="FZK51" s="715"/>
      <c r="FZL51" s="715"/>
      <c r="FZM51" s="715"/>
      <c r="FZN51" s="715"/>
      <c r="FZO51" s="715"/>
      <c r="FZP51" s="715"/>
      <c r="FZQ51" s="715"/>
      <c r="FZR51" s="715"/>
      <c r="FZS51" s="715"/>
      <c r="FZT51" s="715"/>
      <c r="FZU51" s="715"/>
      <c r="FZV51" s="715"/>
      <c r="FZW51" s="715"/>
      <c r="FZX51" s="715"/>
      <c r="FZY51" s="715"/>
      <c r="FZZ51" s="715"/>
      <c r="GAA51" s="715"/>
      <c r="GAB51" s="715"/>
      <c r="GAC51" s="715"/>
      <c r="GAD51" s="715"/>
      <c r="GAE51" s="715"/>
      <c r="GAF51" s="715"/>
      <c r="GAG51" s="715"/>
      <c r="GAH51" s="715"/>
      <c r="GAI51" s="715"/>
      <c r="GAJ51" s="715"/>
      <c r="GAK51" s="715"/>
      <c r="GAL51" s="715"/>
      <c r="GAM51" s="715"/>
      <c r="GAN51" s="715"/>
      <c r="GAO51" s="715"/>
      <c r="GAP51" s="715"/>
      <c r="GAQ51" s="715"/>
      <c r="GAR51" s="715"/>
      <c r="GAS51" s="715"/>
      <c r="GAT51" s="715"/>
      <c r="GAU51" s="715"/>
      <c r="GAV51" s="715"/>
      <c r="GAW51" s="715"/>
      <c r="GAX51" s="715"/>
      <c r="GAY51" s="715"/>
      <c r="GAZ51" s="715"/>
      <c r="GBA51" s="715"/>
      <c r="GBB51" s="715"/>
      <c r="GBC51" s="715"/>
      <c r="GBD51" s="715"/>
      <c r="GBE51" s="715"/>
      <c r="GBF51" s="715"/>
      <c r="GBG51" s="715"/>
      <c r="GBH51" s="715"/>
      <c r="GBI51" s="715"/>
      <c r="GBJ51" s="715"/>
      <c r="GBK51" s="715"/>
      <c r="GBL51" s="715"/>
      <c r="GBM51" s="715"/>
      <c r="GBN51" s="715"/>
      <c r="GBO51" s="715"/>
      <c r="GBP51" s="715"/>
      <c r="GBQ51" s="715"/>
      <c r="GBR51" s="715"/>
      <c r="GBS51" s="715"/>
      <c r="GBT51" s="715"/>
      <c r="GBU51" s="715"/>
      <c r="GBV51" s="715"/>
      <c r="GBW51" s="715"/>
      <c r="GBX51" s="715"/>
      <c r="GBY51" s="715"/>
      <c r="GBZ51" s="715"/>
      <c r="GCA51" s="715"/>
      <c r="GCB51" s="715"/>
      <c r="GCC51" s="715"/>
      <c r="GCD51" s="715"/>
      <c r="GCE51" s="715"/>
      <c r="GCF51" s="715"/>
      <c r="GCG51" s="715"/>
      <c r="GCH51" s="715"/>
      <c r="GCI51" s="715"/>
      <c r="GCJ51" s="715"/>
      <c r="GCK51" s="715"/>
      <c r="GCL51" s="715"/>
      <c r="GCM51" s="715"/>
      <c r="GCN51" s="715"/>
      <c r="GCO51" s="715"/>
      <c r="GCP51" s="715"/>
      <c r="GCQ51" s="715"/>
      <c r="GCR51" s="715"/>
      <c r="GCS51" s="715"/>
      <c r="GCT51" s="715"/>
      <c r="GCU51" s="715"/>
      <c r="GCV51" s="715"/>
      <c r="GCW51" s="715"/>
      <c r="GCX51" s="715"/>
      <c r="GCY51" s="715"/>
      <c r="GCZ51" s="715"/>
      <c r="GDA51" s="715"/>
      <c r="GDB51" s="715"/>
      <c r="GDC51" s="715"/>
      <c r="GDD51" s="715"/>
      <c r="GDE51" s="715"/>
      <c r="GDF51" s="715"/>
      <c r="GDG51" s="715"/>
      <c r="GDH51" s="715"/>
      <c r="GDI51" s="715"/>
      <c r="GDJ51" s="715"/>
      <c r="GDK51" s="715"/>
      <c r="GDL51" s="715"/>
      <c r="GDM51" s="715"/>
      <c r="GDN51" s="715"/>
      <c r="GDO51" s="715"/>
      <c r="GDP51" s="715"/>
      <c r="GDQ51" s="715"/>
      <c r="GDR51" s="715"/>
      <c r="GDS51" s="715"/>
      <c r="GDT51" s="715"/>
      <c r="GDU51" s="715"/>
      <c r="GDV51" s="715"/>
      <c r="GDW51" s="715"/>
      <c r="GDX51" s="715"/>
      <c r="GDY51" s="715"/>
      <c r="GDZ51" s="715"/>
      <c r="GEA51" s="715"/>
      <c r="GEB51" s="715"/>
      <c r="GEC51" s="715"/>
      <c r="GED51" s="715"/>
      <c r="GEE51" s="715"/>
      <c r="GEF51" s="715"/>
      <c r="GEG51" s="715"/>
      <c r="GEH51" s="715"/>
      <c r="GEI51" s="715"/>
      <c r="GEJ51" s="715"/>
      <c r="GEK51" s="715"/>
      <c r="GEL51" s="715"/>
      <c r="GEM51" s="715"/>
      <c r="GEN51" s="715"/>
      <c r="GEO51" s="715"/>
      <c r="GEP51" s="715"/>
      <c r="GEQ51" s="715"/>
      <c r="GER51" s="715"/>
      <c r="GES51" s="715"/>
      <c r="GET51" s="715"/>
      <c r="GEU51" s="715"/>
      <c r="GEV51" s="715"/>
      <c r="GEW51" s="715"/>
      <c r="GEX51" s="715"/>
      <c r="GEY51" s="715"/>
      <c r="GEZ51" s="715"/>
      <c r="GFA51" s="715"/>
      <c r="GFB51" s="715"/>
      <c r="GFC51" s="715"/>
      <c r="GFD51" s="715"/>
      <c r="GFE51" s="715"/>
      <c r="GFF51" s="715"/>
      <c r="GFG51" s="715"/>
      <c r="GFH51" s="715"/>
      <c r="GFI51" s="715"/>
      <c r="GFJ51" s="715"/>
      <c r="GFK51" s="715"/>
      <c r="GFL51" s="715"/>
      <c r="GFM51" s="715"/>
      <c r="GFN51" s="715"/>
      <c r="GFO51" s="715"/>
      <c r="GFP51" s="715"/>
      <c r="GFQ51" s="715"/>
      <c r="GFR51" s="715"/>
      <c r="GFS51" s="715"/>
      <c r="GFT51" s="715"/>
      <c r="GFU51" s="715"/>
      <c r="GFV51" s="715"/>
      <c r="GFW51" s="715"/>
      <c r="GFX51" s="715"/>
      <c r="GFY51" s="715"/>
      <c r="GFZ51" s="715"/>
      <c r="GGA51" s="715"/>
      <c r="GGB51" s="715"/>
      <c r="GGC51" s="715"/>
      <c r="GGD51" s="715"/>
      <c r="GGE51" s="715"/>
      <c r="GGF51" s="715"/>
      <c r="GGG51" s="715"/>
      <c r="GGH51" s="715"/>
      <c r="GGI51" s="715"/>
      <c r="GGJ51" s="715"/>
      <c r="GGK51" s="715"/>
      <c r="GGL51" s="715"/>
      <c r="GGM51" s="715"/>
      <c r="GGN51" s="715"/>
      <c r="GGO51" s="715"/>
      <c r="GGP51" s="715"/>
      <c r="GGQ51" s="715"/>
      <c r="GGR51" s="715"/>
      <c r="GGS51" s="715"/>
      <c r="GGT51" s="715"/>
      <c r="GGU51" s="715"/>
      <c r="GGV51" s="715"/>
      <c r="GGW51" s="715"/>
      <c r="GGX51" s="715"/>
      <c r="GGY51" s="715"/>
      <c r="GGZ51" s="715"/>
      <c r="GHA51" s="715"/>
      <c r="GHB51" s="715"/>
      <c r="GHC51" s="715"/>
      <c r="GHD51" s="715"/>
      <c r="GHE51" s="715"/>
      <c r="GHF51" s="715"/>
      <c r="GHG51" s="715"/>
      <c r="GHH51" s="715"/>
      <c r="GHI51" s="715"/>
      <c r="GHJ51" s="715"/>
      <c r="GHK51" s="715"/>
      <c r="GHL51" s="715"/>
      <c r="GHM51" s="715"/>
      <c r="GHN51" s="715"/>
      <c r="GHO51" s="715"/>
      <c r="GHP51" s="715"/>
      <c r="GHQ51" s="715"/>
      <c r="GHR51" s="715"/>
      <c r="GHS51" s="715"/>
      <c r="GHT51" s="715"/>
      <c r="GHU51" s="715"/>
      <c r="GHV51" s="715"/>
      <c r="GHW51" s="715"/>
      <c r="GHX51" s="715"/>
      <c r="GHY51" s="715"/>
      <c r="GHZ51" s="715"/>
      <c r="GIA51" s="715"/>
      <c r="GIB51" s="715"/>
      <c r="GIC51" s="715"/>
      <c r="GID51" s="715"/>
      <c r="GIE51" s="715"/>
      <c r="GIF51" s="715"/>
      <c r="GIG51" s="715"/>
      <c r="GIH51" s="715"/>
      <c r="GII51" s="715"/>
      <c r="GIJ51" s="715"/>
      <c r="GIK51" s="715"/>
      <c r="GIL51" s="715"/>
      <c r="GIM51" s="715"/>
      <c r="GIN51" s="715"/>
      <c r="GIO51" s="715"/>
      <c r="GIP51" s="715"/>
      <c r="GIQ51" s="715"/>
      <c r="GIR51" s="715"/>
      <c r="GIS51" s="715"/>
      <c r="GIT51" s="715"/>
      <c r="GIU51" s="715"/>
      <c r="GIV51" s="715"/>
      <c r="GIW51" s="715"/>
      <c r="GIX51" s="715"/>
      <c r="GIY51" s="715"/>
      <c r="GIZ51" s="715"/>
      <c r="GJA51" s="715"/>
      <c r="GJB51" s="715"/>
      <c r="GJC51" s="715"/>
      <c r="GJD51" s="715"/>
      <c r="GJE51" s="715"/>
      <c r="GJF51" s="715"/>
      <c r="GJG51" s="715"/>
      <c r="GJH51" s="715"/>
      <c r="GJI51" s="715"/>
      <c r="GJJ51" s="715"/>
      <c r="GJK51" s="715"/>
      <c r="GJL51" s="715"/>
      <c r="GJM51" s="715"/>
      <c r="GJN51" s="715"/>
      <c r="GJO51" s="715"/>
      <c r="GJP51" s="715"/>
      <c r="GJQ51" s="715"/>
      <c r="GJR51" s="715"/>
      <c r="GJS51" s="715"/>
      <c r="GJT51" s="715"/>
      <c r="GJU51" s="715"/>
      <c r="GJV51" s="715"/>
      <c r="GJW51" s="715"/>
      <c r="GJX51" s="715"/>
      <c r="GJY51" s="715"/>
      <c r="GJZ51" s="715"/>
      <c r="GKA51" s="715"/>
      <c r="GKB51" s="715"/>
      <c r="GKC51" s="715"/>
      <c r="GKD51" s="715"/>
      <c r="GKE51" s="715"/>
      <c r="GKF51" s="715"/>
      <c r="GKG51" s="715"/>
      <c r="GKH51" s="715"/>
      <c r="GKI51" s="715"/>
      <c r="GKJ51" s="715"/>
      <c r="GKK51" s="715"/>
      <c r="GKL51" s="715"/>
      <c r="GKM51" s="715"/>
      <c r="GKN51" s="715"/>
      <c r="GKO51" s="715"/>
      <c r="GKP51" s="715"/>
      <c r="GKQ51" s="715"/>
      <c r="GKR51" s="715"/>
      <c r="GKS51" s="715"/>
      <c r="GKT51" s="715"/>
      <c r="GKU51" s="715"/>
      <c r="GKV51" s="715"/>
      <c r="GKW51" s="715"/>
      <c r="GKX51" s="715"/>
      <c r="GKY51" s="715"/>
      <c r="GKZ51" s="715"/>
      <c r="GLA51" s="715"/>
      <c r="GLB51" s="715"/>
      <c r="GLC51" s="715"/>
      <c r="GLD51" s="715"/>
      <c r="GLE51" s="715"/>
      <c r="GLF51" s="715"/>
      <c r="GLG51" s="715"/>
      <c r="GLH51" s="715"/>
      <c r="GLI51" s="715"/>
      <c r="GLJ51" s="715"/>
      <c r="GLK51" s="715"/>
      <c r="GLL51" s="715"/>
      <c r="GLM51" s="715"/>
      <c r="GLN51" s="715"/>
      <c r="GLO51" s="715"/>
      <c r="GLP51" s="715"/>
      <c r="GLQ51" s="715"/>
      <c r="GLR51" s="715"/>
      <c r="GLS51" s="715"/>
      <c r="GLT51" s="715"/>
      <c r="GLU51" s="715"/>
      <c r="GLV51" s="715"/>
      <c r="GLW51" s="715"/>
      <c r="GLX51" s="715"/>
      <c r="GLY51" s="715"/>
      <c r="GLZ51" s="715"/>
      <c r="GMA51" s="715"/>
      <c r="GMB51" s="715"/>
      <c r="GMC51" s="715"/>
      <c r="GMD51" s="715"/>
      <c r="GME51" s="715"/>
      <c r="GMF51" s="715"/>
      <c r="GMG51" s="715"/>
      <c r="GMH51" s="715"/>
      <c r="GMI51" s="715"/>
      <c r="GMJ51" s="715"/>
      <c r="GMK51" s="715"/>
      <c r="GML51" s="715"/>
      <c r="GMM51" s="715"/>
      <c r="GMN51" s="715"/>
      <c r="GMO51" s="715"/>
      <c r="GMP51" s="715"/>
      <c r="GMQ51" s="715"/>
      <c r="GMR51" s="715"/>
      <c r="GMS51" s="715"/>
      <c r="GMT51" s="715"/>
      <c r="GMU51" s="715"/>
      <c r="GMV51" s="715"/>
      <c r="GMW51" s="715"/>
      <c r="GMX51" s="715"/>
      <c r="GMY51" s="715"/>
      <c r="GMZ51" s="715"/>
      <c r="GNA51" s="715"/>
      <c r="GNB51" s="715"/>
      <c r="GNC51" s="715"/>
      <c r="GND51" s="715"/>
      <c r="GNE51" s="715"/>
      <c r="GNF51" s="715"/>
      <c r="GNG51" s="715"/>
      <c r="GNH51" s="715"/>
      <c r="GNI51" s="715"/>
      <c r="GNJ51" s="715"/>
      <c r="GNK51" s="715"/>
      <c r="GNL51" s="715"/>
      <c r="GNM51" s="715"/>
      <c r="GNN51" s="715"/>
      <c r="GNO51" s="715"/>
      <c r="GNP51" s="715"/>
      <c r="GNQ51" s="715"/>
      <c r="GNR51" s="715"/>
      <c r="GNS51" s="715"/>
      <c r="GNT51" s="715"/>
      <c r="GNU51" s="715"/>
      <c r="GNV51" s="715"/>
      <c r="GNW51" s="715"/>
      <c r="GNX51" s="715"/>
      <c r="GNY51" s="715"/>
      <c r="GNZ51" s="715"/>
      <c r="GOA51" s="715"/>
      <c r="GOB51" s="715"/>
      <c r="GOC51" s="715"/>
      <c r="GOD51" s="715"/>
      <c r="GOE51" s="715"/>
      <c r="GOF51" s="715"/>
      <c r="GOG51" s="715"/>
      <c r="GOH51" s="715"/>
      <c r="GOI51" s="715"/>
      <c r="GOJ51" s="715"/>
      <c r="GOK51" s="715"/>
      <c r="GOL51" s="715"/>
      <c r="GOM51" s="715"/>
      <c r="GON51" s="715"/>
      <c r="GOO51" s="715"/>
      <c r="GOP51" s="715"/>
      <c r="GOQ51" s="715"/>
      <c r="GOR51" s="715"/>
      <c r="GOS51" s="715"/>
      <c r="GOT51" s="715"/>
      <c r="GOU51" s="715"/>
      <c r="GOV51" s="715"/>
      <c r="GOW51" s="715"/>
      <c r="GOX51" s="715"/>
      <c r="GOY51" s="715"/>
      <c r="GOZ51" s="715"/>
      <c r="GPA51" s="715"/>
      <c r="GPB51" s="715"/>
      <c r="GPC51" s="715"/>
      <c r="GPD51" s="715"/>
      <c r="GPE51" s="715"/>
      <c r="GPF51" s="715"/>
      <c r="GPG51" s="715"/>
      <c r="GPH51" s="715"/>
      <c r="GPI51" s="715"/>
      <c r="GPJ51" s="715"/>
      <c r="GPK51" s="715"/>
      <c r="GPL51" s="715"/>
      <c r="GPM51" s="715"/>
      <c r="GPN51" s="715"/>
      <c r="GPO51" s="715"/>
      <c r="GPP51" s="715"/>
      <c r="GPQ51" s="715"/>
      <c r="GPR51" s="715"/>
      <c r="GPS51" s="715"/>
      <c r="GPT51" s="715"/>
      <c r="GPU51" s="715"/>
      <c r="GPV51" s="715"/>
      <c r="GPW51" s="715"/>
      <c r="GPX51" s="715"/>
      <c r="GPY51" s="715"/>
      <c r="GPZ51" s="715"/>
      <c r="GQA51" s="715"/>
      <c r="GQB51" s="715"/>
      <c r="GQC51" s="715"/>
      <c r="GQD51" s="715"/>
      <c r="GQE51" s="715"/>
      <c r="GQF51" s="715"/>
      <c r="GQG51" s="715"/>
      <c r="GQH51" s="715"/>
      <c r="GQI51" s="715"/>
      <c r="GQJ51" s="715"/>
      <c r="GQK51" s="715"/>
      <c r="GQL51" s="715"/>
      <c r="GQM51" s="715"/>
      <c r="GQN51" s="715"/>
      <c r="GQO51" s="715"/>
      <c r="GQP51" s="715"/>
      <c r="GQQ51" s="715"/>
      <c r="GQR51" s="715"/>
      <c r="GQS51" s="715"/>
      <c r="GQT51" s="715"/>
      <c r="GQU51" s="715"/>
      <c r="GQV51" s="715"/>
      <c r="GQW51" s="715"/>
      <c r="GQX51" s="715"/>
      <c r="GQY51" s="715"/>
      <c r="GQZ51" s="715"/>
      <c r="GRA51" s="715"/>
      <c r="GRB51" s="715"/>
      <c r="GRC51" s="715"/>
      <c r="GRD51" s="715"/>
      <c r="GRE51" s="715"/>
      <c r="GRF51" s="715"/>
      <c r="GRG51" s="715"/>
      <c r="GRH51" s="715"/>
      <c r="GRI51" s="715"/>
      <c r="GRJ51" s="715"/>
      <c r="GRK51" s="715"/>
      <c r="GRL51" s="715"/>
      <c r="GRM51" s="715"/>
      <c r="GRN51" s="715"/>
      <c r="GRO51" s="715"/>
      <c r="GRP51" s="715"/>
      <c r="GRQ51" s="715"/>
      <c r="GRR51" s="715"/>
      <c r="GRS51" s="715"/>
      <c r="GRT51" s="715"/>
      <c r="GRU51" s="715"/>
      <c r="GRV51" s="715"/>
      <c r="GRW51" s="715"/>
      <c r="GRX51" s="715"/>
      <c r="GRY51" s="715"/>
      <c r="GRZ51" s="715"/>
      <c r="GSA51" s="715"/>
      <c r="GSB51" s="715"/>
      <c r="GSC51" s="715"/>
      <c r="GSD51" s="715"/>
      <c r="GSE51" s="715"/>
      <c r="GSF51" s="715"/>
      <c r="GSG51" s="715"/>
      <c r="GSH51" s="715"/>
      <c r="GSI51" s="715"/>
      <c r="GSJ51" s="715"/>
      <c r="GSK51" s="715"/>
      <c r="GSL51" s="715"/>
      <c r="GSM51" s="715"/>
      <c r="GSN51" s="715"/>
      <c r="GSO51" s="715"/>
      <c r="GSP51" s="715"/>
      <c r="GSQ51" s="715"/>
      <c r="GSR51" s="715"/>
      <c r="GSS51" s="715"/>
      <c r="GST51" s="715"/>
      <c r="GSU51" s="715"/>
      <c r="GSV51" s="715"/>
      <c r="GSW51" s="715"/>
      <c r="GSX51" s="715"/>
      <c r="GSY51" s="715"/>
      <c r="GSZ51" s="715"/>
      <c r="GTA51" s="715"/>
      <c r="GTB51" s="715"/>
      <c r="GTC51" s="715"/>
      <c r="GTD51" s="715"/>
      <c r="GTE51" s="715"/>
      <c r="GTF51" s="715"/>
      <c r="GTG51" s="715"/>
      <c r="GTH51" s="715"/>
      <c r="GTI51" s="715"/>
      <c r="GTJ51" s="715"/>
      <c r="GTK51" s="715"/>
      <c r="GTL51" s="715"/>
      <c r="GTM51" s="715"/>
      <c r="GTN51" s="715"/>
      <c r="GTO51" s="715"/>
      <c r="GTP51" s="715"/>
      <c r="GTQ51" s="715"/>
      <c r="GTR51" s="715"/>
      <c r="GTS51" s="715"/>
      <c r="GTT51" s="715"/>
      <c r="GTU51" s="715"/>
      <c r="GTV51" s="715"/>
      <c r="GTW51" s="715"/>
      <c r="GTX51" s="715"/>
      <c r="GTY51" s="715"/>
      <c r="GTZ51" s="715"/>
      <c r="GUA51" s="715"/>
      <c r="GUB51" s="715"/>
      <c r="GUC51" s="715"/>
      <c r="GUD51" s="715"/>
      <c r="GUE51" s="715"/>
      <c r="GUF51" s="715"/>
      <c r="GUG51" s="715"/>
      <c r="GUH51" s="715"/>
      <c r="GUI51" s="715"/>
      <c r="GUJ51" s="715"/>
      <c r="GUK51" s="715"/>
      <c r="GUL51" s="715"/>
      <c r="GUM51" s="715"/>
      <c r="GUN51" s="715"/>
      <c r="GUO51" s="715"/>
      <c r="GUP51" s="715"/>
      <c r="GUQ51" s="715"/>
      <c r="GUR51" s="715"/>
      <c r="GUS51" s="715"/>
      <c r="GUT51" s="715"/>
      <c r="GUU51" s="715"/>
      <c r="GUV51" s="715"/>
      <c r="GUW51" s="715"/>
      <c r="GUX51" s="715"/>
      <c r="GUY51" s="715"/>
      <c r="GUZ51" s="715"/>
      <c r="GVA51" s="715"/>
      <c r="GVB51" s="715"/>
      <c r="GVC51" s="715"/>
      <c r="GVD51" s="715"/>
      <c r="GVE51" s="715"/>
      <c r="GVF51" s="715"/>
      <c r="GVG51" s="715"/>
      <c r="GVH51" s="715"/>
      <c r="GVI51" s="715"/>
      <c r="GVJ51" s="715"/>
      <c r="GVK51" s="715"/>
      <c r="GVL51" s="715"/>
      <c r="GVM51" s="715"/>
      <c r="GVN51" s="715"/>
      <c r="GVO51" s="715"/>
      <c r="GVP51" s="715"/>
      <c r="GVQ51" s="715"/>
      <c r="GVR51" s="715"/>
      <c r="GVS51" s="715"/>
      <c r="GVT51" s="715"/>
      <c r="GVU51" s="715"/>
      <c r="GVV51" s="715"/>
      <c r="GVW51" s="715"/>
      <c r="GVX51" s="715"/>
      <c r="GVY51" s="715"/>
      <c r="GVZ51" s="715"/>
      <c r="GWA51" s="715"/>
      <c r="GWB51" s="715"/>
      <c r="GWC51" s="715"/>
      <c r="GWD51" s="715"/>
      <c r="GWE51" s="715"/>
      <c r="GWF51" s="715"/>
      <c r="GWG51" s="715"/>
      <c r="GWH51" s="715"/>
      <c r="GWI51" s="715"/>
      <c r="GWJ51" s="715"/>
      <c r="GWK51" s="715"/>
      <c r="GWL51" s="715"/>
      <c r="GWM51" s="715"/>
      <c r="GWN51" s="715"/>
      <c r="GWO51" s="715"/>
      <c r="GWP51" s="715"/>
      <c r="GWQ51" s="715"/>
      <c r="GWR51" s="715"/>
      <c r="GWS51" s="715"/>
      <c r="GWT51" s="715"/>
      <c r="GWU51" s="715"/>
      <c r="GWV51" s="715"/>
      <c r="GWW51" s="715"/>
      <c r="GWX51" s="715"/>
      <c r="GWY51" s="715"/>
      <c r="GWZ51" s="715"/>
      <c r="GXA51" s="715"/>
      <c r="GXB51" s="715"/>
      <c r="GXC51" s="715"/>
      <c r="GXD51" s="715"/>
      <c r="GXE51" s="715"/>
      <c r="GXF51" s="715"/>
      <c r="GXG51" s="715"/>
      <c r="GXH51" s="715"/>
      <c r="GXI51" s="715"/>
      <c r="GXJ51" s="715"/>
      <c r="GXK51" s="715"/>
      <c r="GXL51" s="715"/>
      <c r="GXM51" s="715"/>
      <c r="GXN51" s="715"/>
      <c r="GXO51" s="715"/>
      <c r="GXP51" s="715"/>
      <c r="GXQ51" s="715"/>
      <c r="GXR51" s="715"/>
      <c r="GXS51" s="715"/>
      <c r="GXT51" s="715"/>
      <c r="GXU51" s="715"/>
      <c r="GXV51" s="715"/>
      <c r="GXW51" s="715"/>
      <c r="GXX51" s="715"/>
      <c r="GXY51" s="715"/>
      <c r="GXZ51" s="715"/>
      <c r="GYA51" s="715"/>
      <c r="GYB51" s="715"/>
      <c r="GYC51" s="715"/>
      <c r="GYD51" s="715"/>
      <c r="GYE51" s="715"/>
      <c r="GYF51" s="715"/>
      <c r="GYG51" s="715"/>
      <c r="GYH51" s="715"/>
      <c r="GYI51" s="715"/>
      <c r="GYJ51" s="715"/>
      <c r="GYK51" s="715"/>
      <c r="GYL51" s="715"/>
      <c r="GYM51" s="715"/>
      <c r="GYN51" s="715"/>
      <c r="GYO51" s="715"/>
      <c r="GYP51" s="715"/>
      <c r="GYQ51" s="715"/>
      <c r="GYR51" s="715"/>
      <c r="GYS51" s="715"/>
      <c r="GYT51" s="715"/>
      <c r="GYU51" s="715"/>
      <c r="GYV51" s="715"/>
      <c r="GYW51" s="715"/>
      <c r="GYX51" s="715"/>
      <c r="GYY51" s="715"/>
      <c r="GYZ51" s="715"/>
      <c r="GZA51" s="715"/>
      <c r="GZB51" s="715"/>
      <c r="GZC51" s="715"/>
      <c r="GZD51" s="715"/>
      <c r="GZE51" s="715"/>
      <c r="GZF51" s="715"/>
      <c r="GZG51" s="715"/>
      <c r="GZH51" s="715"/>
      <c r="GZI51" s="715"/>
      <c r="GZJ51" s="715"/>
      <c r="GZK51" s="715"/>
      <c r="GZL51" s="715"/>
      <c r="GZM51" s="715"/>
      <c r="GZN51" s="715"/>
      <c r="GZO51" s="715"/>
      <c r="GZP51" s="715"/>
      <c r="GZQ51" s="715"/>
      <c r="GZR51" s="715"/>
      <c r="GZS51" s="715"/>
      <c r="GZT51" s="715"/>
      <c r="GZU51" s="715"/>
      <c r="GZV51" s="715"/>
      <c r="GZW51" s="715"/>
      <c r="GZX51" s="715"/>
      <c r="GZY51" s="715"/>
      <c r="GZZ51" s="715"/>
      <c r="HAA51" s="715"/>
      <c r="HAB51" s="715"/>
      <c r="HAC51" s="715"/>
      <c r="HAD51" s="715"/>
      <c r="HAE51" s="715"/>
      <c r="HAF51" s="715"/>
      <c r="HAG51" s="715"/>
      <c r="HAH51" s="715"/>
      <c r="HAI51" s="715"/>
      <c r="HAJ51" s="715"/>
      <c r="HAK51" s="715"/>
      <c r="HAL51" s="715"/>
      <c r="HAM51" s="715"/>
      <c r="HAN51" s="715"/>
      <c r="HAO51" s="715"/>
      <c r="HAP51" s="715"/>
      <c r="HAQ51" s="715"/>
      <c r="HAR51" s="715"/>
      <c r="HAS51" s="715"/>
      <c r="HAT51" s="715"/>
      <c r="HAU51" s="715"/>
      <c r="HAV51" s="715"/>
      <c r="HAW51" s="715"/>
      <c r="HAX51" s="715"/>
      <c r="HAY51" s="715"/>
      <c r="HAZ51" s="715"/>
      <c r="HBA51" s="715"/>
      <c r="HBB51" s="715"/>
      <c r="HBC51" s="715"/>
      <c r="HBD51" s="715"/>
      <c r="HBE51" s="715"/>
      <c r="HBF51" s="715"/>
      <c r="HBG51" s="715"/>
      <c r="HBH51" s="715"/>
      <c r="HBI51" s="715"/>
      <c r="HBJ51" s="715"/>
      <c r="HBK51" s="715"/>
      <c r="HBL51" s="715"/>
      <c r="HBM51" s="715"/>
      <c r="HBN51" s="715"/>
      <c r="HBO51" s="715"/>
      <c r="HBP51" s="715"/>
      <c r="HBQ51" s="715"/>
      <c r="HBR51" s="715"/>
      <c r="HBS51" s="715"/>
      <c r="HBT51" s="715"/>
      <c r="HBU51" s="715"/>
      <c r="HBV51" s="715"/>
      <c r="HBW51" s="715"/>
      <c r="HBX51" s="715"/>
      <c r="HBY51" s="715"/>
      <c r="HBZ51" s="715"/>
      <c r="HCA51" s="715"/>
      <c r="HCB51" s="715"/>
      <c r="HCC51" s="715"/>
      <c r="HCD51" s="715"/>
      <c r="HCE51" s="715"/>
      <c r="HCF51" s="715"/>
      <c r="HCG51" s="715"/>
      <c r="HCH51" s="715"/>
      <c r="HCI51" s="715"/>
      <c r="HCJ51" s="715"/>
      <c r="HCK51" s="715"/>
      <c r="HCL51" s="715"/>
      <c r="HCM51" s="715"/>
      <c r="HCN51" s="715"/>
      <c r="HCO51" s="715"/>
      <c r="HCP51" s="715"/>
      <c r="HCQ51" s="715"/>
      <c r="HCR51" s="715"/>
      <c r="HCS51" s="715"/>
      <c r="HCT51" s="715"/>
      <c r="HCU51" s="715"/>
      <c r="HCV51" s="715"/>
      <c r="HCW51" s="715"/>
      <c r="HCX51" s="715"/>
      <c r="HCY51" s="715"/>
      <c r="HCZ51" s="715"/>
      <c r="HDA51" s="715"/>
      <c r="HDB51" s="715"/>
      <c r="HDC51" s="715"/>
      <c r="HDD51" s="715"/>
      <c r="HDE51" s="715"/>
      <c r="HDF51" s="715"/>
      <c r="HDG51" s="715"/>
      <c r="HDH51" s="715"/>
      <c r="HDI51" s="715"/>
      <c r="HDJ51" s="715"/>
      <c r="HDK51" s="715"/>
      <c r="HDL51" s="715"/>
      <c r="HDM51" s="715"/>
      <c r="HDN51" s="715"/>
      <c r="HDO51" s="715"/>
      <c r="HDP51" s="715"/>
      <c r="HDQ51" s="715"/>
      <c r="HDR51" s="715"/>
      <c r="HDS51" s="715"/>
      <c r="HDT51" s="715"/>
      <c r="HDU51" s="715"/>
      <c r="HDV51" s="715"/>
      <c r="HDW51" s="715"/>
      <c r="HDX51" s="715"/>
      <c r="HDY51" s="715"/>
      <c r="HDZ51" s="715"/>
      <c r="HEA51" s="715"/>
      <c r="HEB51" s="715"/>
      <c r="HEC51" s="715"/>
      <c r="HED51" s="715"/>
      <c r="HEE51" s="715"/>
      <c r="HEF51" s="715"/>
      <c r="HEG51" s="715"/>
      <c r="HEH51" s="715"/>
      <c r="HEI51" s="715"/>
      <c r="HEJ51" s="715"/>
      <c r="HEK51" s="715"/>
      <c r="HEL51" s="715"/>
      <c r="HEM51" s="715"/>
      <c r="HEN51" s="715"/>
      <c r="HEO51" s="715"/>
      <c r="HEP51" s="715"/>
      <c r="HEQ51" s="715"/>
      <c r="HER51" s="715"/>
      <c r="HES51" s="715"/>
      <c r="HET51" s="715"/>
      <c r="HEU51" s="715"/>
      <c r="HEV51" s="715"/>
      <c r="HEW51" s="715"/>
      <c r="HEX51" s="715"/>
      <c r="HEY51" s="715"/>
      <c r="HEZ51" s="715"/>
      <c r="HFA51" s="715"/>
      <c r="HFB51" s="715"/>
      <c r="HFC51" s="715"/>
      <c r="HFD51" s="715"/>
      <c r="HFE51" s="715"/>
      <c r="HFF51" s="715"/>
      <c r="HFG51" s="715"/>
      <c r="HFH51" s="715"/>
      <c r="HFI51" s="715"/>
      <c r="HFJ51" s="715"/>
      <c r="HFK51" s="715"/>
      <c r="HFL51" s="715"/>
      <c r="HFM51" s="715"/>
      <c r="HFN51" s="715"/>
      <c r="HFO51" s="715"/>
      <c r="HFP51" s="715"/>
      <c r="HFQ51" s="715"/>
      <c r="HFR51" s="715"/>
      <c r="HFS51" s="715"/>
      <c r="HFT51" s="715"/>
      <c r="HFU51" s="715"/>
      <c r="HFV51" s="715"/>
      <c r="HFW51" s="715"/>
      <c r="HFX51" s="715"/>
      <c r="HFY51" s="715"/>
      <c r="HFZ51" s="715"/>
      <c r="HGA51" s="715"/>
      <c r="HGB51" s="715"/>
      <c r="HGC51" s="715"/>
      <c r="HGD51" s="715"/>
      <c r="HGE51" s="715"/>
      <c r="HGF51" s="715"/>
      <c r="HGG51" s="715"/>
      <c r="HGH51" s="715"/>
      <c r="HGI51" s="715"/>
      <c r="HGJ51" s="715"/>
      <c r="HGK51" s="715"/>
      <c r="HGL51" s="715"/>
      <c r="HGM51" s="715"/>
      <c r="HGN51" s="715"/>
      <c r="HGO51" s="715"/>
      <c r="HGP51" s="715"/>
      <c r="HGQ51" s="715"/>
      <c r="HGR51" s="715"/>
      <c r="HGS51" s="715"/>
      <c r="HGT51" s="715"/>
      <c r="HGU51" s="715"/>
      <c r="HGV51" s="715"/>
      <c r="HGW51" s="715"/>
      <c r="HGX51" s="715"/>
      <c r="HGY51" s="715"/>
      <c r="HGZ51" s="715"/>
      <c r="HHA51" s="715"/>
      <c r="HHB51" s="715"/>
      <c r="HHC51" s="715"/>
      <c r="HHD51" s="715"/>
      <c r="HHE51" s="715"/>
      <c r="HHF51" s="715"/>
      <c r="HHG51" s="715"/>
      <c r="HHH51" s="715"/>
      <c r="HHI51" s="715"/>
      <c r="HHJ51" s="715"/>
      <c r="HHK51" s="715"/>
      <c r="HHL51" s="715"/>
      <c r="HHM51" s="715"/>
      <c r="HHN51" s="715"/>
      <c r="HHO51" s="715"/>
      <c r="HHP51" s="715"/>
      <c r="HHQ51" s="715"/>
      <c r="HHR51" s="715"/>
      <c r="HHS51" s="715"/>
      <c r="HHT51" s="715"/>
      <c r="HHU51" s="715"/>
      <c r="HHV51" s="715"/>
      <c r="HHW51" s="715"/>
      <c r="HHX51" s="715"/>
      <c r="HHY51" s="715"/>
      <c r="HHZ51" s="715"/>
      <c r="HIA51" s="715"/>
      <c r="HIB51" s="715"/>
      <c r="HIC51" s="715"/>
      <c r="HID51" s="715"/>
      <c r="HIE51" s="715"/>
      <c r="HIF51" s="715"/>
      <c r="HIG51" s="715"/>
      <c r="HIH51" s="715"/>
      <c r="HII51" s="715"/>
      <c r="HIJ51" s="715"/>
      <c r="HIK51" s="715"/>
      <c r="HIL51" s="715"/>
      <c r="HIM51" s="715"/>
      <c r="HIN51" s="715"/>
      <c r="HIO51" s="715"/>
      <c r="HIP51" s="715"/>
      <c r="HIQ51" s="715"/>
      <c r="HIR51" s="715"/>
      <c r="HIS51" s="715"/>
      <c r="HIT51" s="715"/>
      <c r="HIU51" s="715"/>
      <c r="HIV51" s="715"/>
      <c r="HIW51" s="715"/>
      <c r="HIX51" s="715"/>
      <c r="HIY51" s="715"/>
      <c r="HIZ51" s="715"/>
      <c r="HJA51" s="715"/>
      <c r="HJB51" s="715"/>
      <c r="HJC51" s="715"/>
      <c r="HJD51" s="715"/>
      <c r="HJE51" s="715"/>
      <c r="HJF51" s="715"/>
      <c r="HJG51" s="715"/>
      <c r="HJH51" s="715"/>
      <c r="HJI51" s="715"/>
      <c r="HJJ51" s="715"/>
      <c r="HJK51" s="715"/>
      <c r="HJL51" s="715"/>
      <c r="HJM51" s="715"/>
      <c r="HJN51" s="715"/>
      <c r="HJO51" s="715"/>
      <c r="HJP51" s="715"/>
      <c r="HJQ51" s="715"/>
      <c r="HJR51" s="715"/>
      <c r="HJS51" s="715"/>
      <c r="HJT51" s="715"/>
      <c r="HJU51" s="715"/>
      <c r="HJV51" s="715"/>
      <c r="HJW51" s="715"/>
      <c r="HJX51" s="715"/>
      <c r="HJY51" s="715"/>
      <c r="HJZ51" s="715"/>
      <c r="HKA51" s="715"/>
      <c r="HKB51" s="715"/>
      <c r="HKC51" s="715"/>
      <c r="HKD51" s="715"/>
      <c r="HKE51" s="715"/>
      <c r="HKF51" s="715"/>
      <c r="HKG51" s="715"/>
      <c r="HKH51" s="715"/>
      <c r="HKI51" s="715"/>
      <c r="HKJ51" s="715"/>
      <c r="HKK51" s="715"/>
      <c r="HKL51" s="715"/>
      <c r="HKM51" s="715"/>
      <c r="HKN51" s="715"/>
      <c r="HKO51" s="715"/>
      <c r="HKP51" s="715"/>
      <c r="HKQ51" s="715"/>
      <c r="HKR51" s="715"/>
      <c r="HKS51" s="715"/>
      <c r="HKT51" s="715"/>
      <c r="HKU51" s="715"/>
      <c r="HKV51" s="715"/>
      <c r="HKW51" s="715"/>
      <c r="HKX51" s="715"/>
      <c r="HKY51" s="715"/>
      <c r="HKZ51" s="715"/>
      <c r="HLA51" s="715"/>
      <c r="HLB51" s="715"/>
      <c r="HLC51" s="715"/>
      <c r="HLD51" s="715"/>
      <c r="HLE51" s="715"/>
      <c r="HLF51" s="715"/>
      <c r="HLG51" s="715"/>
      <c r="HLH51" s="715"/>
      <c r="HLI51" s="715"/>
      <c r="HLJ51" s="715"/>
      <c r="HLK51" s="715"/>
      <c r="HLL51" s="715"/>
      <c r="HLM51" s="715"/>
      <c r="HLN51" s="715"/>
      <c r="HLO51" s="715"/>
      <c r="HLP51" s="715"/>
      <c r="HLQ51" s="715"/>
      <c r="HLR51" s="715"/>
      <c r="HLS51" s="715"/>
      <c r="HLT51" s="715"/>
      <c r="HLU51" s="715"/>
      <c r="HLV51" s="715"/>
      <c r="HLW51" s="715"/>
      <c r="HLX51" s="715"/>
      <c r="HLY51" s="715"/>
      <c r="HLZ51" s="715"/>
      <c r="HMA51" s="715"/>
      <c r="HMB51" s="715"/>
      <c r="HMC51" s="715"/>
      <c r="HMD51" s="715"/>
      <c r="HME51" s="715"/>
      <c r="HMF51" s="715"/>
      <c r="HMG51" s="715"/>
      <c r="HMH51" s="715"/>
      <c r="HMI51" s="715"/>
      <c r="HMJ51" s="715"/>
      <c r="HMK51" s="715"/>
      <c r="HML51" s="715"/>
      <c r="HMM51" s="715"/>
      <c r="HMN51" s="715"/>
      <c r="HMO51" s="715"/>
      <c r="HMP51" s="715"/>
      <c r="HMQ51" s="715"/>
      <c r="HMR51" s="715"/>
      <c r="HMS51" s="715"/>
      <c r="HMT51" s="715"/>
      <c r="HMU51" s="715"/>
      <c r="HMV51" s="715"/>
      <c r="HMW51" s="715"/>
      <c r="HMX51" s="715"/>
      <c r="HMY51" s="715"/>
      <c r="HMZ51" s="715"/>
      <c r="HNA51" s="715"/>
      <c r="HNB51" s="715"/>
      <c r="HNC51" s="715"/>
      <c r="HND51" s="715"/>
      <c r="HNE51" s="715"/>
      <c r="HNF51" s="715"/>
      <c r="HNG51" s="715"/>
      <c r="HNH51" s="715"/>
      <c r="HNI51" s="715"/>
      <c r="HNJ51" s="715"/>
      <c r="HNK51" s="715"/>
      <c r="HNL51" s="715"/>
      <c r="HNM51" s="715"/>
      <c r="HNN51" s="715"/>
      <c r="HNO51" s="715"/>
      <c r="HNP51" s="715"/>
      <c r="HNQ51" s="715"/>
      <c r="HNR51" s="715"/>
      <c r="HNS51" s="715"/>
      <c r="HNT51" s="715"/>
      <c r="HNU51" s="715"/>
      <c r="HNV51" s="715"/>
      <c r="HNW51" s="715"/>
      <c r="HNX51" s="715"/>
      <c r="HNY51" s="715"/>
      <c r="HNZ51" s="715"/>
      <c r="HOA51" s="715"/>
      <c r="HOB51" s="715"/>
      <c r="HOC51" s="715"/>
      <c r="HOD51" s="715"/>
      <c r="HOE51" s="715"/>
      <c r="HOF51" s="715"/>
      <c r="HOG51" s="715"/>
      <c r="HOH51" s="715"/>
      <c r="HOI51" s="715"/>
      <c r="HOJ51" s="715"/>
      <c r="HOK51" s="715"/>
      <c r="HOL51" s="715"/>
      <c r="HOM51" s="715"/>
      <c r="HON51" s="715"/>
      <c r="HOO51" s="715"/>
      <c r="HOP51" s="715"/>
      <c r="HOQ51" s="715"/>
      <c r="HOR51" s="715"/>
      <c r="HOS51" s="715"/>
      <c r="HOT51" s="715"/>
      <c r="HOU51" s="715"/>
      <c r="HOV51" s="715"/>
      <c r="HOW51" s="715"/>
      <c r="HOX51" s="715"/>
      <c r="HOY51" s="715"/>
      <c r="HOZ51" s="715"/>
      <c r="HPA51" s="715"/>
      <c r="HPB51" s="715"/>
      <c r="HPC51" s="715"/>
      <c r="HPD51" s="715"/>
      <c r="HPE51" s="715"/>
      <c r="HPF51" s="715"/>
      <c r="HPG51" s="715"/>
      <c r="HPH51" s="715"/>
      <c r="HPI51" s="715"/>
      <c r="HPJ51" s="715"/>
      <c r="HPK51" s="715"/>
      <c r="HPL51" s="715"/>
      <c r="HPM51" s="715"/>
      <c r="HPN51" s="715"/>
      <c r="HPO51" s="715"/>
      <c r="HPP51" s="715"/>
      <c r="HPQ51" s="715"/>
      <c r="HPR51" s="715"/>
      <c r="HPS51" s="715"/>
      <c r="HPT51" s="715"/>
      <c r="HPU51" s="715"/>
      <c r="HPV51" s="715"/>
      <c r="HPW51" s="715"/>
      <c r="HPX51" s="715"/>
      <c r="HPY51" s="715"/>
      <c r="HPZ51" s="715"/>
      <c r="HQA51" s="715"/>
      <c r="HQB51" s="715"/>
      <c r="HQC51" s="715"/>
      <c r="HQD51" s="715"/>
      <c r="HQE51" s="715"/>
      <c r="HQF51" s="715"/>
      <c r="HQG51" s="715"/>
      <c r="HQH51" s="715"/>
      <c r="HQI51" s="715"/>
      <c r="HQJ51" s="715"/>
      <c r="HQK51" s="715"/>
      <c r="HQL51" s="715"/>
      <c r="HQM51" s="715"/>
      <c r="HQN51" s="715"/>
      <c r="HQO51" s="715"/>
      <c r="HQP51" s="715"/>
      <c r="HQQ51" s="715"/>
      <c r="HQR51" s="715"/>
      <c r="HQS51" s="715"/>
      <c r="HQT51" s="715"/>
      <c r="HQU51" s="715"/>
      <c r="HQV51" s="715"/>
      <c r="HQW51" s="715"/>
      <c r="HQX51" s="715"/>
      <c r="HQY51" s="715"/>
      <c r="HQZ51" s="715"/>
      <c r="HRA51" s="715"/>
      <c r="HRB51" s="715"/>
      <c r="HRC51" s="715"/>
      <c r="HRD51" s="715"/>
      <c r="HRE51" s="715"/>
      <c r="HRF51" s="715"/>
      <c r="HRG51" s="715"/>
      <c r="HRH51" s="715"/>
      <c r="HRI51" s="715"/>
      <c r="HRJ51" s="715"/>
      <c r="HRK51" s="715"/>
      <c r="HRL51" s="715"/>
      <c r="HRM51" s="715"/>
      <c r="HRN51" s="715"/>
      <c r="HRO51" s="715"/>
      <c r="HRP51" s="715"/>
      <c r="HRQ51" s="715"/>
      <c r="HRR51" s="715"/>
      <c r="HRS51" s="715"/>
      <c r="HRT51" s="715"/>
      <c r="HRU51" s="715"/>
      <c r="HRV51" s="715"/>
      <c r="HRW51" s="715"/>
      <c r="HRX51" s="715"/>
      <c r="HRY51" s="715"/>
      <c r="HRZ51" s="715"/>
      <c r="HSA51" s="715"/>
      <c r="HSB51" s="715"/>
      <c r="HSC51" s="715"/>
      <c r="HSD51" s="715"/>
      <c r="HSE51" s="715"/>
      <c r="HSF51" s="715"/>
      <c r="HSG51" s="715"/>
      <c r="HSH51" s="715"/>
      <c r="HSI51" s="715"/>
      <c r="HSJ51" s="715"/>
      <c r="HSK51" s="715"/>
      <c r="HSL51" s="715"/>
      <c r="HSM51" s="715"/>
      <c r="HSN51" s="715"/>
      <c r="HSO51" s="715"/>
      <c r="HSP51" s="715"/>
      <c r="HSQ51" s="715"/>
      <c r="HSR51" s="715"/>
      <c r="HSS51" s="715"/>
      <c r="HST51" s="715"/>
      <c r="HSU51" s="715"/>
      <c r="HSV51" s="715"/>
      <c r="HSW51" s="715"/>
      <c r="HSX51" s="715"/>
      <c r="HSY51" s="715"/>
      <c r="HSZ51" s="715"/>
      <c r="HTA51" s="715"/>
      <c r="HTB51" s="715"/>
      <c r="HTC51" s="715"/>
      <c r="HTD51" s="715"/>
      <c r="HTE51" s="715"/>
      <c r="HTF51" s="715"/>
      <c r="HTG51" s="715"/>
      <c r="HTH51" s="715"/>
      <c r="HTI51" s="715"/>
      <c r="HTJ51" s="715"/>
      <c r="HTK51" s="715"/>
      <c r="HTL51" s="715"/>
      <c r="HTM51" s="715"/>
      <c r="HTN51" s="715"/>
      <c r="HTO51" s="715"/>
      <c r="HTP51" s="715"/>
      <c r="HTQ51" s="715"/>
      <c r="HTR51" s="715"/>
      <c r="HTS51" s="715"/>
      <c r="HTT51" s="715"/>
      <c r="HTU51" s="715"/>
      <c r="HTV51" s="715"/>
      <c r="HTW51" s="715"/>
      <c r="HTX51" s="715"/>
      <c r="HTY51" s="715"/>
      <c r="HTZ51" s="715"/>
      <c r="HUA51" s="715"/>
      <c r="HUB51" s="715"/>
      <c r="HUC51" s="715"/>
      <c r="HUD51" s="715"/>
      <c r="HUE51" s="715"/>
      <c r="HUF51" s="715"/>
      <c r="HUG51" s="715"/>
      <c r="HUH51" s="715"/>
      <c r="HUI51" s="715"/>
      <c r="HUJ51" s="715"/>
      <c r="HUK51" s="715"/>
      <c r="HUL51" s="715"/>
      <c r="HUM51" s="715"/>
      <c r="HUN51" s="715"/>
      <c r="HUO51" s="715"/>
      <c r="HUP51" s="715"/>
      <c r="HUQ51" s="715"/>
      <c r="HUR51" s="715"/>
      <c r="HUS51" s="715"/>
      <c r="HUT51" s="715"/>
      <c r="HUU51" s="715"/>
      <c r="HUV51" s="715"/>
      <c r="HUW51" s="715"/>
      <c r="HUX51" s="715"/>
      <c r="HUY51" s="715"/>
      <c r="HUZ51" s="715"/>
      <c r="HVA51" s="715"/>
      <c r="HVB51" s="715"/>
      <c r="HVC51" s="715"/>
      <c r="HVD51" s="715"/>
      <c r="HVE51" s="715"/>
      <c r="HVF51" s="715"/>
      <c r="HVG51" s="715"/>
      <c r="HVH51" s="715"/>
      <c r="HVI51" s="715"/>
      <c r="HVJ51" s="715"/>
      <c r="HVK51" s="715"/>
      <c r="HVL51" s="715"/>
      <c r="HVM51" s="715"/>
      <c r="HVN51" s="715"/>
      <c r="HVO51" s="715"/>
      <c r="HVP51" s="715"/>
      <c r="HVQ51" s="715"/>
      <c r="HVR51" s="715"/>
      <c r="HVS51" s="715"/>
      <c r="HVT51" s="715"/>
      <c r="HVU51" s="715"/>
      <c r="HVV51" s="715"/>
      <c r="HVW51" s="715"/>
      <c r="HVX51" s="715"/>
      <c r="HVY51" s="715"/>
      <c r="HVZ51" s="715"/>
      <c r="HWA51" s="715"/>
      <c r="HWB51" s="715"/>
      <c r="HWC51" s="715"/>
      <c r="HWD51" s="715"/>
      <c r="HWE51" s="715"/>
      <c r="HWF51" s="715"/>
      <c r="HWG51" s="715"/>
      <c r="HWH51" s="715"/>
      <c r="HWI51" s="715"/>
      <c r="HWJ51" s="715"/>
      <c r="HWK51" s="715"/>
      <c r="HWL51" s="715"/>
      <c r="HWM51" s="715"/>
      <c r="HWN51" s="715"/>
      <c r="HWO51" s="715"/>
      <c r="HWP51" s="715"/>
      <c r="HWQ51" s="715"/>
      <c r="HWR51" s="715"/>
      <c r="HWS51" s="715"/>
      <c r="HWT51" s="715"/>
      <c r="HWU51" s="715"/>
      <c r="HWV51" s="715"/>
      <c r="HWW51" s="715"/>
      <c r="HWX51" s="715"/>
      <c r="HWY51" s="715"/>
      <c r="HWZ51" s="715"/>
      <c r="HXA51" s="715"/>
      <c r="HXB51" s="715"/>
      <c r="HXC51" s="715"/>
      <c r="HXD51" s="715"/>
      <c r="HXE51" s="715"/>
      <c r="HXF51" s="715"/>
      <c r="HXG51" s="715"/>
      <c r="HXH51" s="715"/>
      <c r="HXI51" s="715"/>
      <c r="HXJ51" s="715"/>
      <c r="HXK51" s="715"/>
      <c r="HXL51" s="715"/>
      <c r="HXM51" s="715"/>
      <c r="HXN51" s="715"/>
      <c r="HXO51" s="715"/>
      <c r="HXP51" s="715"/>
      <c r="HXQ51" s="715"/>
      <c r="HXR51" s="715"/>
      <c r="HXS51" s="715"/>
      <c r="HXT51" s="715"/>
      <c r="HXU51" s="715"/>
      <c r="HXV51" s="715"/>
      <c r="HXW51" s="715"/>
      <c r="HXX51" s="715"/>
      <c r="HXY51" s="715"/>
      <c r="HXZ51" s="715"/>
      <c r="HYA51" s="715"/>
      <c r="HYB51" s="715"/>
      <c r="HYC51" s="715"/>
      <c r="HYD51" s="715"/>
      <c r="HYE51" s="715"/>
      <c r="HYF51" s="715"/>
      <c r="HYG51" s="715"/>
      <c r="HYH51" s="715"/>
      <c r="HYI51" s="715"/>
      <c r="HYJ51" s="715"/>
      <c r="HYK51" s="715"/>
      <c r="HYL51" s="715"/>
      <c r="HYM51" s="715"/>
      <c r="HYN51" s="715"/>
      <c r="HYO51" s="715"/>
      <c r="HYP51" s="715"/>
      <c r="HYQ51" s="715"/>
      <c r="HYR51" s="715"/>
      <c r="HYS51" s="715"/>
      <c r="HYT51" s="715"/>
      <c r="HYU51" s="715"/>
      <c r="HYV51" s="715"/>
      <c r="HYW51" s="715"/>
      <c r="HYX51" s="715"/>
      <c r="HYY51" s="715"/>
      <c r="HYZ51" s="715"/>
      <c r="HZA51" s="715"/>
      <c r="HZB51" s="715"/>
      <c r="HZC51" s="715"/>
      <c r="HZD51" s="715"/>
      <c r="HZE51" s="715"/>
      <c r="HZF51" s="715"/>
      <c r="HZG51" s="715"/>
      <c r="HZH51" s="715"/>
      <c r="HZI51" s="715"/>
      <c r="HZJ51" s="715"/>
      <c r="HZK51" s="715"/>
      <c r="HZL51" s="715"/>
      <c r="HZM51" s="715"/>
      <c r="HZN51" s="715"/>
      <c r="HZO51" s="715"/>
      <c r="HZP51" s="715"/>
      <c r="HZQ51" s="715"/>
      <c r="HZR51" s="715"/>
      <c r="HZS51" s="715"/>
      <c r="HZT51" s="715"/>
      <c r="HZU51" s="715"/>
      <c r="HZV51" s="715"/>
      <c r="HZW51" s="715"/>
      <c r="HZX51" s="715"/>
      <c r="HZY51" s="715"/>
      <c r="HZZ51" s="715"/>
      <c r="IAA51" s="715"/>
      <c r="IAB51" s="715"/>
      <c r="IAC51" s="715"/>
      <c r="IAD51" s="715"/>
      <c r="IAE51" s="715"/>
      <c r="IAF51" s="715"/>
      <c r="IAG51" s="715"/>
      <c r="IAH51" s="715"/>
      <c r="IAI51" s="715"/>
      <c r="IAJ51" s="715"/>
      <c r="IAK51" s="715"/>
      <c r="IAL51" s="715"/>
      <c r="IAM51" s="715"/>
      <c r="IAN51" s="715"/>
      <c r="IAO51" s="715"/>
      <c r="IAP51" s="715"/>
      <c r="IAQ51" s="715"/>
      <c r="IAR51" s="715"/>
      <c r="IAS51" s="715"/>
      <c r="IAT51" s="715"/>
      <c r="IAU51" s="715"/>
      <c r="IAV51" s="715"/>
      <c r="IAW51" s="715"/>
      <c r="IAX51" s="715"/>
      <c r="IAY51" s="715"/>
      <c r="IAZ51" s="715"/>
      <c r="IBA51" s="715"/>
      <c r="IBB51" s="715"/>
      <c r="IBC51" s="715"/>
      <c r="IBD51" s="715"/>
      <c r="IBE51" s="715"/>
      <c r="IBF51" s="715"/>
      <c r="IBG51" s="715"/>
      <c r="IBH51" s="715"/>
      <c r="IBI51" s="715"/>
      <c r="IBJ51" s="715"/>
      <c r="IBK51" s="715"/>
      <c r="IBL51" s="715"/>
      <c r="IBM51" s="715"/>
      <c r="IBN51" s="715"/>
      <c r="IBO51" s="715"/>
      <c r="IBP51" s="715"/>
      <c r="IBQ51" s="715"/>
      <c r="IBR51" s="715"/>
      <c r="IBS51" s="715"/>
      <c r="IBT51" s="715"/>
      <c r="IBU51" s="715"/>
      <c r="IBV51" s="715"/>
      <c r="IBW51" s="715"/>
      <c r="IBX51" s="715"/>
      <c r="IBY51" s="715"/>
      <c r="IBZ51" s="715"/>
      <c r="ICA51" s="715"/>
      <c r="ICB51" s="715"/>
      <c r="ICC51" s="715"/>
      <c r="ICD51" s="715"/>
      <c r="ICE51" s="715"/>
      <c r="ICF51" s="715"/>
      <c r="ICG51" s="715"/>
      <c r="ICH51" s="715"/>
      <c r="ICI51" s="715"/>
      <c r="ICJ51" s="715"/>
      <c r="ICK51" s="715"/>
      <c r="ICL51" s="715"/>
      <c r="ICM51" s="715"/>
      <c r="ICN51" s="715"/>
      <c r="ICO51" s="715"/>
      <c r="ICP51" s="715"/>
      <c r="ICQ51" s="715"/>
      <c r="ICR51" s="715"/>
      <c r="ICS51" s="715"/>
      <c r="ICT51" s="715"/>
      <c r="ICU51" s="715"/>
      <c r="ICV51" s="715"/>
      <c r="ICW51" s="715"/>
      <c r="ICX51" s="715"/>
      <c r="ICY51" s="715"/>
      <c r="ICZ51" s="715"/>
      <c r="IDA51" s="715"/>
      <c r="IDB51" s="715"/>
      <c r="IDC51" s="715"/>
      <c r="IDD51" s="715"/>
      <c r="IDE51" s="715"/>
      <c r="IDF51" s="715"/>
      <c r="IDG51" s="715"/>
      <c r="IDH51" s="715"/>
      <c r="IDI51" s="715"/>
      <c r="IDJ51" s="715"/>
      <c r="IDK51" s="715"/>
      <c r="IDL51" s="715"/>
      <c r="IDM51" s="715"/>
      <c r="IDN51" s="715"/>
      <c r="IDO51" s="715"/>
      <c r="IDP51" s="715"/>
      <c r="IDQ51" s="715"/>
      <c r="IDR51" s="715"/>
      <c r="IDS51" s="715"/>
      <c r="IDT51" s="715"/>
      <c r="IDU51" s="715"/>
      <c r="IDV51" s="715"/>
      <c r="IDW51" s="715"/>
      <c r="IDX51" s="715"/>
      <c r="IDY51" s="715"/>
      <c r="IDZ51" s="715"/>
      <c r="IEA51" s="715"/>
      <c r="IEB51" s="715"/>
      <c r="IEC51" s="715"/>
      <c r="IED51" s="715"/>
      <c r="IEE51" s="715"/>
      <c r="IEF51" s="715"/>
      <c r="IEG51" s="715"/>
      <c r="IEH51" s="715"/>
      <c r="IEI51" s="715"/>
      <c r="IEJ51" s="715"/>
      <c r="IEK51" s="715"/>
      <c r="IEL51" s="715"/>
      <c r="IEM51" s="715"/>
      <c r="IEN51" s="715"/>
      <c r="IEO51" s="715"/>
      <c r="IEP51" s="715"/>
      <c r="IEQ51" s="715"/>
      <c r="IER51" s="715"/>
      <c r="IES51" s="715"/>
      <c r="IET51" s="715"/>
      <c r="IEU51" s="715"/>
      <c r="IEV51" s="715"/>
      <c r="IEW51" s="715"/>
      <c r="IEX51" s="715"/>
      <c r="IEY51" s="715"/>
      <c r="IEZ51" s="715"/>
      <c r="IFA51" s="715"/>
      <c r="IFB51" s="715"/>
      <c r="IFC51" s="715"/>
      <c r="IFD51" s="715"/>
      <c r="IFE51" s="715"/>
      <c r="IFF51" s="715"/>
      <c r="IFG51" s="715"/>
      <c r="IFH51" s="715"/>
      <c r="IFI51" s="715"/>
      <c r="IFJ51" s="715"/>
      <c r="IFK51" s="715"/>
      <c r="IFL51" s="715"/>
      <c r="IFM51" s="715"/>
      <c r="IFN51" s="715"/>
      <c r="IFO51" s="715"/>
      <c r="IFP51" s="715"/>
      <c r="IFQ51" s="715"/>
      <c r="IFR51" s="715"/>
      <c r="IFS51" s="715"/>
      <c r="IFT51" s="715"/>
      <c r="IFU51" s="715"/>
      <c r="IFV51" s="715"/>
      <c r="IFW51" s="715"/>
      <c r="IFX51" s="715"/>
      <c r="IFY51" s="715"/>
      <c r="IFZ51" s="715"/>
      <c r="IGA51" s="715"/>
      <c r="IGB51" s="715"/>
      <c r="IGC51" s="715"/>
      <c r="IGD51" s="715"/>
      <c r="IGE51" s="715"/>
      <c r="IGF51" s="715"/>
      <c r="IGG51" s="715"/>
      <c r="IGH51" s="715"/>
      <c r="IGI51" s="715"/>
      <c r="IGJ51" s="715"/>
      <c r="IGK51" s="715"/>
      <c r="IGL51" s="715"/>
      <c r="IGM51" s="715"/>
      <c r="IGN51" s="715"/>
      <c r="IGO51" s="715"/>
      <c r="IGP51" s="715"/>
      <c r="IGQ51" s="715"/>
      <c r="IGR51" s="715"/>
      <c r="IGS51" s="715"/>
      <c r="IGT51" s="715"/>
      <c r="IGU51" s="715"/>
      <c r="IGV51" s="715"/>
      <c r="IGW51" s="715"/>
      <c r="IGX51" s="715"/>
      <c r="IGY51" s="715"/>
      <c r="IGZ51" s="715"/>
      <c r="IHA51" s="715"/>
      <c r="IHB51" s="715"/>
      <c r="IHC51" s="715"/>
      <c r="IHD51" s="715"/>
      <c r="IHE51" s="715"/>
      <c r="IHF51" s="715"/>
      <c r="IHG51" s="715"/>
      <c r="IHH51" s="715"/>
      <c r="IHI51" s="715"/>
      <c r="IHJ51" s="715"/>
      <c r="IHK51" s="715"/>
      <c r="IHL51" s="715"/>
      <c r="IHM51" s="715"/>
      <c r="IHN51" s="715"/>
      <c r="IHO51" s="715"/>
      <c r="IHP51" s="715"/>
      <c r="IHQ51" s="715"/>
      <c r="IHR51" s="715"/>
      <c r="IHS51" s="715"/>
      <c r="IHT51" s="715"/>
      <c r="IHU51" s="715"/>
      <c r="IHV51" s="715"/>
      <c r="IHW51" s="715"/>
      <c r="IHX51" s="715"/>
      <c r="IHY51" s="715"/>
      <c r="IHZ51" s="715"/>
      <c r="IIA51" s="715"/>
      <c r="IIB51" s="715"/>
      <c r="IIC51" s="715"/>
      <c r="IID51" s="715"/>
      <c r="IIE51" s="715"/>
      <c r="IIF51" s="715"/>
      <c r="IIG51" s="715"/>
      <c r="IIH51" s="715"/>
      <c r="III51" s="715"/>
      <c r="IIJ51" s="715"/>
      <c r="IIK51" s="715"/>
      <c r="IIL51" s="715"/>
      <c r="IIM51" s="715"/>
      <c r="IIN51" s="715"/>
      <c r="IIO51" s="715"/>
      <c r="IIP51" s="715"/>
      <c r="IIQ51" s="715"/>
      <c r="IIR51" s="715"/>
      <c r="IIS51" s="715"/>
      <c r="IIT51" s="715"/>
      <c r="IIU51" s="715"/>
      <c r="IIV51" s="715"/>
      <c r="IIW51" s="715"/>
      <c r="IIX51" s="715"/>
      <c r="IIY51" s="715"/>
      <c r="IIZ51" s="715"/>
      <c r="IJA51" s="715"/>
      <c r="IJB51" s="715"/>
      <c r="IJC51" s="715"/>
      <c r="IJD51" s="715"/>
      <c r="IJE51" s="715"/>
      <c r="IJF51" s="715"/>
      <c r="IJG51" s="715"/>
      <c r="IJH51" s="715"/>
      <c r="IJI51" s="715"/>
      <c r="IJJ51" s="715"/>
      <c r="IJK51" s="715"/>
      <c r="IJL51" s="715"/>
      <c r="IJM51" s="715"/>
      <c r="IJN51" s="715"/>
      <c r="IJO51" s="715"/>
      <c r="IJP51" s="715"/>
      <c r="IJQ51" s="715"/>
      <c r="IJR51" s="715"/>
      <c r="IJS51" s="715"/>
      <c r="IJT51" s="715"/>
      <c r="IJU51" s="715"/>
      <c r="IJV51" s="715"/>
      <c r="IJW51" s="715"/>
      <c r="IJX51" s="715"/>
      <c r="IJY51" s="715"/>
      <c r="IJZ51" s="715"/>
      <c r="IKA51" s="715"/>
      <c r="IKB51" s="715"/>
      <c r="IKC51" s="715"/>
      <c r="IKD51" s="715"/>
      <c r="IKE51" s="715"/>
      <c r="IKF51" s="715"/>
      <c r="IKG51" s="715"/>
      <c r="IKH51" s="715"/>
      <c r="IKI51" s="715"/>
      <c r="IKJ51" s="715"/>
      <c r="IKK51" s="715"/>
      <c r="IKL51" s="715"/>
      <c r="IKM51" s="715"/>
      <c r="IKN51" s="715"/>
      <c r="IKO51" s="715"/>
      <c r="IKP51" s="715"/>
      <c r="IKQ51" s="715"/>
      <c r="IKR51" s="715"/>
      <c r="IKS51" s="715"/>
      <c r="IKT51" s="715"/>
      <c r="IKU51" s="715"/>
      <c r="IKV51" s="715"/>
      <c r="IKW51" s="715"/>
      <c r="IKX51" s="715"/>
      <c r="IKY51" s="715"/>
      <c r="IKZ51" s="715"/>
      <c r="ILA51" s="715"/>
      <c r="ILB51" s="715"/>
      <c r="ILC51" s="715"/>
      <c r="ILD51" s="715"/>
      <c r="ILE51" s="715"/>
      <c r="ILF51" s="715"/>
      <c r="ILG51" s="715"/>
      <c r="ILH51" s="715"/>
      <c r="ILI51" s="715"/>
      <c r="ILJ51" s="715"/>
      <c r="ILK51" s="715"/>
      <c r="ILL51" s="715"/>
      <c r="ILM51" s="715"/>
      <c r="ILN51" s="715"/>
      <c r="ILO51" s="715"/>
      <c r="ILP51" s="715"/>
      <c r="ILQ51" s="715"/>
      <c r="ILR51" s="715"/>
      <c r="ILS51" s="715"/>
      <c r="ILT51" s="715"/>
      <c r="ILU51" s="715"/>
      <c r="ILV51" s="715"/>
      <c r="ILW51" s="715"/>
      <c r="ILX51" s="715"/>
      <c r="ILY51" s="715"/>
      <c r="ILZ51" s="715"/>
      <c r="IMA51" s="715"/>
      <c r="IMB51" s="715"/>
      <c r="IMC51" s="715"/>
      <c r="IMD51" s="715"/>
      <c r="IME51" s="715"/>
      <c r="IMF51" s="715"/>
      <c r="IMG51" s="715"/>
      <c r="IMH51" s="715"/>
      <c r="IMI51" s="715"/>
      <c r="IMJ51" s="715"/>
      <c r="IMK51" s="715"/>
      <c r="IML51" s="715"/>
      <c r="IMM51" s="715"/>
      <c r="IMN51" s="715"/>
      <c r="IMO51" s="715"/>
      <c r="IMP51" s="715"/>
      <c r="IMQ51" s="715"/>
      <c r="IMR51" s="715"/>
      <c r="IMS51" s="715"/>
      <c r="IMT51" s="715"/>
      <c r="IMU51" s="715"/>
      <c r="IMV51" s="715"/>
      <c r="IMW51" s="715"/>
      <c r="IMX51" s="715"/>
      <c r="IMY51" s="715"/>
      <c r="IMZ51" s="715"/>
      <c r="INA51" s="715"/>
      <c r="INB51" s="715"/>
      <c r="INC51" s="715"/>
      <c r="IND51" s="715"/>
      <c r="INE51" s="715"/>
      <c r="INF51" s="715"/>
      <c r="ING51" s="715"/>
      <c r="INH51" s="715"/>
      <c r="INI51" s="715"/>
      <c r="INJ51" s="715"/>
      <c r="INK51" s="715"/>
      <c r="INL51" s="715"/>
      <c r="INM51" s="715"/>
      <c r="INN51" s="715"/>
      <c r="INO51" s="715"/>
      <c r="INP51" s="715"/>
      <c r="INQ51" s="715"/>
      <c r="INR51" s="715"/>
      <c r="INS51" s="715"/>
      <c r="INT51" s="715"/>
      <c r="INU51" s="715"/>
      <c r="INV51" s="715"/>
      <c r="INW51" s="715"/>
      <c r="INX51" s="715"/>
      <c r="INY51" s="715"/>
      <c r="INZ51" s="715"/>
      <c r="IOA51" s="715"/>
      <c r="IOB51" s="715"/>
      <c r="IOC51" s="715"/>
      <c r="IOD51" s="715"/>
      <c r="IOE51" s="715"/>
      <c r="IOF51" s="715"/>
      <c r="IOG51" s="715"/>
      <c r="IOH51" s="715"/>
      <c r="IOI51" s="715"/>
      <c r="IOJ51" s="715"/>
      <c r="IOK51" s="715"/>
      <c r="IOL51" s="715"/>
      <c r="IOM51" s="715"/>
      <c r="ION51" s="715"/>
      <c r="IOO51" s="715"/>
      <c r="IOP51" s="715"/>
      <c r="IOQ51" s="715"/>
      <c r="IOR51" s="715"/>
      <c r="IOS51" s="715"/>
      <c r="IOT51" s="715"/>
      <c r="IOU51" s="715"/>
      <c r="IOV51" s="715"/>
      <c r="IOW51" s="715"/>
      <c r="IOX51" s="715"/>
      <c r="IOY51" s="715"/>
      <c r="IOZ51" s="715"/>
      <c r="IPA51" s="715"/>
      <c r="IPB51" s="715"/>
      <c r="IPC51" s="715"/>
      <c r="IPD51" s="715"/>
      <c r="IPE51" s="715"/>
      <c r="IPF51" s="715"/>
      <c r="IPG51" s="715"/>
      <c r="IPH51" s="715"/>
      <c r="IPI51" s="715"/>
      <c r="IPJ51" s="715"/>
      <c r="IPK51" s="715"/>
      <c r="IPL51" s="715"/>
      <c r="IPM51" s="715"/>
      <c r="IPN51" s="715"/>
      <c r="IPO51" s="715"/>
      <c r="IPP51" s="715"/>
      <c r="IPQ51" s="715"/>
      <c r="IPR51" s="715"/>
      <c r="IPS51" s="715"/>
      <c r="IPT51" s="715"/>
      <c r="IPU51" s="715"/>
      <c r="IPV51" s="715"/>
      <c r="IPW51" s="715"/>
      <c r="IPX51" s="715"/>
      <c r="IPY51" s="715"/>
      <c r="IPZ51" s="715"/>
      <c r="IQA51" s="715"/>
      <c r="IQB51" s="715"/>
      <c r="IQC51" s="715"/>
      <c r="IQD51" s="715"/>
      <c r="IQE51" s="715"/>
      <c r="IQF51" s="715"/>
      <c r="IQG51" s="715"/>
      <c r="IQH51" s="715"/>
      <c r="IQI51" s="715"/>
      <c r="IQJ51" s="715"/>
      <c r="IQK51" s="715"/>
      <c r="IQL51" s="715"/>
      <c r="IQM51" s="715"/>
      <c r="IQN51" s="715"/>
      <c r="IQO51" s="715"/>
      <c r="IQP51" s="715"/>
      <c r="IQQ51" s="715"/>
      <c r="IQR51" s="715"/>
      <c r="IQS51" s="715"/>
      <c r="IQT51" s="715"/>
      <c r="IQU51" s="715"/>
      <c r="IQV51" s="715"/>
      <c r="IQW51" s="715"/>
      <c r="IQX51" s="715"/>
      <c r="IQY51" s="715"/>
      <c r="IQZ51" s="715"/>
      <c r="IRA51" s="715"/>
      <c r="IRB51" s="715"/>
      <c r="IRC51" s="715"/>
      <c r="IRD51" s="715"/>
      <c r="IRE51" s="715"/>
      <c r="IRF51" s="715"/>
      <c r="IRG51" s="715"/>
      <c r="IRH51" s="715"/>
      <c r="IRI51" s="715"/>
      <c r="IRJ51" s="715"/>
      <c r="IRK51" s="715"/>
      <c r="IRL51" s="715"/>
      <c r="IRM51" s="715"/>
      <c r="IRN51" s="715"/>
      <c r="IRO51" s="715"/>
      <c r="IRP51" s="715"/>
      <c r="IRQ51" s="715"/>
      <c r="IRR51" s="715"/>
      <c r="IRS51" s="715"/>
      <c r="IRT51" s="715"/>
      <c r="IRU51" s="715"/>
      <c r="IRV51" s="715"/>
      <c r="IRW51" s="715"/>
      <c r="IRX51" s="715"/>
      <c r="IRY51" s="715"/>
      <c r="IRZ51" s="715"/>
      <c r="ISA51" s="715"/>
      <c r="ISB51" s="715"/>
      <c r="ISC51" s="715"/>
      <c r="ISD51" s="715"/>
      <c r="ISE51" s="715"/>
      <c r="ISF51" s="715"/>
      <c r="ISG51" s="715"/>
      <c r="ISH51" s="715"/>
      <c r="ISI51" s="715"/>
      <c r="ISJ51" s="715"/>
      <c r="ISK51" s="715"/>
      <c r="ISL51" s="715"/>
      <c r="ISM51" s="715"/>
      <c r="ISN51" s="715"/>
      <c r="ISO51" s="715"/>
      <c r="ISP51" s="715"/>
      <c r="ISQ51" s="715"/>
      <c r="ISR51" s="715"/>
      <c r="ISS51" s="715"/>
      <c r="IST51" s="715"/>
      <c r="ISU51" s="715"/>
      <c r="ISV51" s="715"/>
      <c r="ISW51" s="715"/>
      <c r="ISX51" s="715"/>
      <c r="ISY51" s="715"/>
      <c r="ISZ51" s="715"/>
      <c r="ITA51" s="715"/>
      <c r="ITB51" s="715"/>
      <c r="ITC51" s="715"/>
      <c r="ITD51" s="715"/>
      <c r="ITE51" s="715"/>
      <c r="ITF51" s="715"/>
      <c r="ITG51" s="715"/>
      <c r="ITH51" s="715"/>
      <c r="ITI51" s="715"/>
      <c r="ITJ51" s="715"/>
      <c r="ITK51" s="715"/>
      <c r="ITL51" s="715"/>
      <c r="ITM51" s="715"/>
      <c r="ITN51" s="715"/>
      <c r="ITO51" s="715"/>
      <c r="ITP51" s="715"/>
      <c r="ITQ51" s="715"/>
      <c r="ITR51" s="715"/>
      <c r="ITS51" s="715"/>
      <c r="ITT51" s="715"/>
      <c r="ITU51" s="715"/>
      <c r="ITV51" s="715"/>
      <c r="ITW51" s="715"/>
      <c r="ITX51" s="715"/>
      <c r="ITY51" s="715"/>
      <c r="ITZ51" s="715"/>
      <c r="IUA51" s="715"/>
      <c r="IUB51" s="715"/>
      <c r="IUC51" s="715"/>
      <c r="IUD51" s="715"/>
      <c r="IUE51" s="715"/>
      <c r="IUF51" s="715"/>
      <c r="IUG51" s="715"/>
      <c r="IUH51" s="715"/>
      <c r="IUI51" s="715"/>
      <c r="IUJ51" s="715"/>
      <c r="IUK51" s="715"/>
      <c r="IUL51" s="715"/>
      <c r="IUM51" s="715"/>
      <c r="IUN51" s="715"/>
      <c r="IUO51" s="715"/>
      <c r="IUP51" s="715"/>
      <c r="IUQ51" s="715"/>
      <c r="IUR51" s="715"/>
      <c r="IUS51" s="715"/>
      <c r="IUT51" s="715"/>
      <c r="IUU51" s="715"/>
      <c r="IUV51" s="715"/>
      <c r="IUW51" s="715"/>
      <c r="IUX51" s="715"/>
      <c r="IUY51" s="715"/>
      <c r="IUZ51" s="715"/>
      <c r="IVA51" s="715"/>
      <c r="IVB51" s="715"/>
      <c r="IVC51" s="715"/>
      <c r="IVD51" s="715"/>
      <c r="IVE51" s="715"/>
      <c r="IVF51" s="715"/>
      <c r="IVG51" s="715"/>
      <c r="IVH51" s="715"/>
      <c r="IVI51" s="715"/>
      <c r="IVJ51" s="715"/>
      <c r="IVK51" s="715"/>
      <c r="IVL51" s="715"/>
      <c r="IVM51" s="715"/>
      <c r="IVN51" s="715"/>
      <c r="IVO51" s="715"/>
      <c r="IVP51" s="715"/>
      <c r="IVQ51" s="715"/>
      <c r="IVR51" s="715"/>
      <c r="IVS51" s="715"/>
      <c r="IVT51" s="715"/>
      <c r="IVU51" s="715"/>
      <c r="IVV51" s="715"/>
      <c r="IVW51" s="715"/>
      <c r="IVX51" s="715"/>
      <c r="IVY51" s="715"/>
      <c r="IVZ51" s="715"/>
      <c r="IWA51" s="715"/>
      <c r="IWB51" s="715"/>
      <c r="IWC51" s="715"/>
      <c r="IWD51" s="715"/>
      <c r="IWE51" s="715"/>
      <c r="IWF51" s="715"/>
      <c r="IWG51" s="715"/>
      <c r="IWH51" s="715"/>
      <c r="IWI51" s="715"/>
      <c r="IWJ51" s="715"/>
      <c r="IWK51" s="715"/>
      <c r="IWL51" s="715"/>
      <c r="IWM51" s="715"/>
      <c r="IWN51" s="715"/>
      <c r="IWO51" s="715"/>
      <c r="IWP51" s="715"/>
      <c r="IWQ51" s="715"/>
      <c r="IWR51" s="715"/>
      <c r="IWS51" s="715"/>
      <c r="IWT51" s="715"/>
      <c r="IWU51" s="715"/>
      <c r="IWV51" s="715"/>
      <c r="IWW51" s="715"/>
      <c r="IWX51" s="715"/>
      <c r="IWY51" s="715"/>
      <c r="IWZ51" s="715"/>
      <c r="IXA51" s="715"/>
      <c r="IXB51" s="715"/>
      <c r="IXC51" s="715"/>
      <c r="IXD51" s="715"/>
      <c r="IXE51" s="715"/>
      <c r="IXF51" s="715"/>
      <c r="IXG51" s="715"/>
      <c r="IXH51" s="715"/>
      <c r="IXI51" s="715"/>
      <c r="IXJ51" s="715"/>
      <c r="IXK51" s="715"/>
      <c r="IXL51" s="715"/>
      <c r="IXM51" s="715"/>
      <c r="IXN51" s="715"/>
      <c r="IXO51" s="715"/>
      <c r="IXP51" s="715"/>
      <c r="IXQ51" s="715"/>
      <c r="IXR51" s="715"/>
      <c r="IXS51" s="715"/>
      <c r="IXT51" s="715"/>
      <c r="IXU51" s="715"/>
      <c r="IXV51" s="715"/>
      <c r="IXW51" s="715"/>
      <c r="IXX51" s="715"/>
      <c r="IXY51" s="715"/>
      <c r="IXZ51" s="715"/>
      <c r="IYA51" s="715"/>
      <c r="IYB51" s="715"/>
      <c r="IYC51" s="715"/>
      <c r="IYD51" s="715"/>
      <c r="IYE51" s="715"/>
      <c r="IYF51" s="715"/>
      <c r="IYG51" s="715"/>
      <c r="IYH51" s="715"/>
      <c r="IYI51" s="715"/>
      <c r="IYJ51" s="715"/>
      <c r="IYK51" s="715"/>
      <c r="IYL51" s="715"/>
      <c r="IYM51" s="715"/>
      <c r="IYN51" s="715"/>
      <c r="IYO51" s="715"/>
      <c r="IYP51" s="715"/>
      <c r="IYQ51" s="715"/>
      <c r="IYR51" s="715"/>
      <c r="IYS51" s="715"/>
      <c r="IYT51" s="715"/>
      <c r="IYU51" s="715"/>
      <c r="IYV51" s="715"/>
      <c r="IYW51" s="715"/>
      <c r="IYX51" s="715"/>
      <c r="IYY51" s="715"/>
      <c r="IYZ51" s="715"/>
      <c r="IZA51" s="715"/>
      <c r="IZB51" s="715"/>
      <c r="IZC51" s="715"/>
      <c r="IZD51" s="715"/>
      <c r="IZE51" s="715"/>
      <c r="IZF51" s="715"/>
      <c r="IZG51" s="715"/>
      <c r="IZH51" s="715"/>
      <c r="IZI51" s="715"/>
      <c r="IZJ51" s="715"/>
      <c r="IZK51" s="715"/>
      <c r="IZL51" s="715"/>
      <c r="IZM51" s="715"/>
      <c r="IZN51" s="715"/>
      <c r="IZO51" s="715"/>
      <c r="IZP51" s="715"/>
      <c r="IZQ51" s="715"/>
      <c r="IZR51" s="715"/>
      <c r="IZS51" s="715"/>
      <c r="IZT51" s="715"/>
      <c r="IZU51" s="715"/>
      <c r="IZV51" s="715"/>
      <c r="IZW51" s="715"/>
      <c r="IZX51" s="715"/>
      <c r="IZY51" s="715"/>
      <c r="IZZ51" s="715"/>
      <c r="JAA51" s="715"/>
      <c r="JAB51" s="715"/>
      <c r="JAC51" s="715"/>
      <c r="JAD51" s="715"/>
      <c r="JAE51" s="715"/>
      <c r="JAF51" s="715"/>
      <c r="JAG51" s="715"/>
      <c r="JAH51" s="715"/>
      <c r="JAI51" s="715"/>
      <c r="JAJ51" s="715"/>
      <c r="JAK51" s="715"/>
      <c r="JAL51" s="715"/>
      <c r="JAM51" s="715"/>
      <c r="JAN51" s="715"/>
      <c r="JAO51" s="715"/>
      <c r="JAP51" s="715"/>
      <c r="JAQ51" s="715"/>
      <c r="JAR51" s="715"/>
      <c r="JAS51" s="715"/>
      <c r="JAT51" s="715"/>
      <c r="JAU51" s="715"/>
      <c r="JAV51" s="715"/>
      <c r="JAW51" s="715"/>
      <c r="JAX51" s="715"/>
      <c r="JAY51" s="715"/>
      <c r="JAZ51" s="715"/>
      <c r="JBA51" s="715"/>
      <c r="JBB51" s="715"/>
      <c r="JBC51" s="715"/>
      <c r="JBD51" s="715"/>
      <c r="JBE51" s="715"/>
      <c r="JBF51" s="715"/>
      <c r="JBG51" s="715"/>
      <c r="JBH51" s="715"/>
      <c r="JBI51" s="715"/>
      <c r="JBJ51" s="715"/>
      <c r="JBK51" s="715"/>
      <c r="JBL51" s="715"/>
      <c r="JBM51" s="715"/>
      <c r="JBN51" s="715"/>
      <c r="JBO51" s="715"/>
      <c r="JBP51" s="715"/>
      <c r="JBQ51" s="715"/>
      <c r="JBR51" s="715"/>
      <c r="JBS51" s="715"/>
      <c r="JBT51" s="715"/>
      <c r="JBU51" s="715"/>
      <c r="JBV51" s="715"/>
      <c r="JBW51" s="715"/>
      <c r="JBX51" s="715"/>
      <c r="JBY51" s="715"/>
      <c r="JBZ51" s="715"/>
      <c r="JCA51" s="715"/>
      <c r="JCB51" s="715"/>
      <c r="JCC51" s="715"/>
      <c r="JCD51" s="715"/>
      <c r="JCE51" s="715"/>
      <c r="JCF51" s="715"/>
      <c r="JCG51" s="715"/>
      <c r="JCH51" s="715"/>
      <c r="JCI51" s="715"/>
      <c r="JCJ51" s="715"/>
      <c r="JCK51" s="715"/>
      <c r="JCL51" s="715"/>
      <c r="JCM51" s="715"/>
      <c r="JCN51" s="715"/>
      <c r="JCO51" s="715"/>
      <c r="JCP51" s="715"/>
      <c r="JCQ51" s="715"/>
      <c r="JCR51" s="715"/>
      <c r="JCS51" s="715"/>
      <c r="JCT51" s="715"/>
      <c r="JCU51" s="715"/>
      <c r="JCV51" s="715"/>
      <c r="JCW51" s="715"/>
      <c r="JCX51" s="715"/>
      <c r="JCY51" s="715"/>
      <c r="JCZ51" s="715"/>
      <c r="JDA51" s="715"/>
      <c r="JDB51" s="715"/>
      <c r="JDC51" s="715"/>
      <c r="JDD51" s="715"/>
      <c r="JDE51" s="715"/>
      <c r="JDF51" s="715"/>
      <c r="JDG51" s="715"/>
      <c r="JDH51" s="715"/>
      <c r="JDI51" s="715"/>
      <c r="JDJ51" s="715"/>
      <c r="JDK51" s="715"/>
      <c r="JDL51" s="715"/>
      <c r="JDM51" s="715"/>
      <c r="JDN51" s="715"/>
      <c r="JDO51" s="715"/>
      <c r="JDP51" s="715"/>
      <c r="JDQ51" s="715"/>
      <c r="JDR51" s="715"/>
      <c r="JDS51" s="715"/>
      <c r="JDT51" s="715"/>
      <c r="JDU51" s="715"/>
      <c r="JDV51" s="715"/>
      <c r="JDW51" s="715"/>
      <c r="JDX51" s="715"/>
      <c r="JDY51" s="715"/>
      <c r="JDZ51" s="715"/>
      <c r="JEA51" s="715"/>
      <c r="JEB51" s="715"/>
      <c r="JEC51" s="715"/>
      <c r="JED51" s="715"/>
      <c r="JEE51" s="715"/>
      <c r="JEF51" s="715"/>
      <c r="JEG51" s="715"/>
      <c r="JEH51" s="715"/>
      <c r="JEI51" s="715"/>
      <c r="JEJ51" s="715"/>
      <c r="JEK51" s="715"/>
      <c r="JEL51" s="715"/>
      <c r="JEM51" s="715"/>
      <c r="JEN51" s="715"/>
      <c r="JEO51" s="715"/>
      <c r="JEP51" s="715"/>
      <c r="JEQ51" s="715"/>
      <c r="JER51" s="715"/>
      <c r="JES51" s="715"/>
      <c r="JET51" s="715"/>
      <c r="JEU51" s="715"/>
      <c r="JEV51" s="715"/>
      <c r="JEW51" s="715"/>
      <c r="JEX51" s="715"/>
      <c r="JEY51" s="715"/>
      <c r="JEZ51" s="715"/>
      <c r="JFA51" s="715"/>
      <c r="JFB51" s="715"/>
      <c r="JFC51" s="715"/>
      <c r="JFD51" s="715"/>
      <c r="JFE51" s="715"/>
      <c r="JFF51" s="715"/>
      <c r="JFG51" s="715"/>
      <c r="JFH51" s="715"/>
      <c r="JFI51" s="715"/>
      <c r="JFJ51" s="715"/>
      <c r="JFK51" s="715"/>
      <c r="JFL51" s="715"/>
      <c r="JFM51" s="715"/>
      <c r="JFN51" s="715"/>
      <c r="JFO51" s="715"/>
      <c r="JFP51" s="715"/>
      <c r="JFQ51" s="715"/>
      <c r="JFR51" s="715"/>
      <c r="JFS51" s="715"/>
      <c r="JFT51" s="715"/>
      <c r="JFU51" s="715"/>
      <c r="JFV51" s="715"/>
      <c r="JFW51" s="715"/>
      <c r="JFX51" s="715"/>
      <c r="JFY51" s="715"/>
      <c r="JFZ51" s="715"/>
      <c r="JGA51" s="715"/>
      <c r="JGB51" s="715"/>
      <c r="JGC51" s="715"/>
      <c r="JGD51" s="715"/>
      <c r="JGE51" s="715"/>
      <c r="JGF51" s="715"/>
      <c r="JGG51" s="715"/>
      <c r="JGH51" s="715"/>
      <c r="JGI51" s="715"/>
      <c r="JGJ51" s="715"/>
      <c r="JGK51" s="715"/>
      <c r="JGL51" s="715"/>
      <c r="JGM51" s="715"/>
      <c r="JGN51" s="715"/>
      <c r="JGO51" s="715"/>
      <c r="JGP51" s="715"/>
      <c r="JGQ51" s="715"/>
      <c r="JGR51" s="715"/>
      <c r="JGS51" s="715"/>
      <c r="JGT51" s="715"/>
      <c r="JGU51" s="715"/>
      <c r="JGV51" s="715"/>
      <c r="JGW51" s="715"/>
      <c r="JGX51" s="715"/>
      <c r="JGY51" s="715"/>
      <c r="JGZ51" s="715"/>
      <c r="JHA51" s="715"/>
      <c r="JHB51" s="715"/>
      <c r="JHC51" s="715"/>
      <c r="JHD51" s="715"/>
      <c r="JHE51" s="715"/>
      <c r="JHF51" s="715"/>
      <c r="JHG51" s="715"/>
      <c r="JHH51" s="715"/>
      <c r="JHI51" s="715"/>
      <c r="JHJ51" s="715"/>
      <c r="JHK51" s="715"/>
      <c r="JHL51" s="715"/>
      <c r="JHM51" s="715"/>
      <c r="JHN51" s="715"/>
      <c r="JHO51" s="715"/>
      <c r="JHP51" s="715"/>
      <c r="JHQ51" s="715"/>
      <c r="JHR51" s="715"/>
      <c r="JHS51" s="715"/>
      <c r="JHT51" s="715"/>
      <c r="JHU51" s="715"/>
      <c r="JHV51" s="715"/>
      <c r="JHW51" s="715"/>
      <c r="JHX51" s="715"/>
      <c r="JHY51" s="715"/>
      <c r="JHZ51" s="715"/>
      <c r="JIA51" s="715"/>
      <c r="JIB51" s="715"/>
      <c r="JIC51" s="715"/>
      <c r="JID51" s="715"/>
      <c r="JIE51" s="715"/>
      <c r="JIF51" s="715"/>
      <c r="JIG51" s="715"/>
      <c r="JIH51" s="715"/>
      <c r="JII51" s="715"/>
      <c r="JIJ51" s="715"/>
      <c r="JIK51" s="715"/>
      <c r="JIL51" s="715"/>
      <c r="JIM51" s="715"/>
      <c r="JIN51" s="715"/>
      <c r="JIO51" s="715"/>
      <c r="JIP51" s="715"/>
      <c r="JIQ51" s="715"/>
      <c r="JIR51" s="715"/>
      <c r="JIS51" s="715"/>
      <c r="JIT51" s="715"/>
      <c r="JIU51" s="715"/>
      <c r="JIV51" s="715"/>
      <c r="JIW51" s="715"/>
      <c r="JIX51" s="715"/>
      <c r="JIY51" s="715"/>
      <c r="JIZ51" s="715"/>
      <c r="JJA51" s="715"/>
      <c r="JJB51" s="715"/>
      <c r="JJC51" s="715"/>
      <c r="JJD51" s="715"/>
      <c r="JJE51" s="715"/>
      <c r="JJF51" s="715"/>
      <c r="JJG51" s="715"/>
      <c r="JJH51" s="715"/>
      <c r="JJI51" s="715"/>
      <c r="JJJ51" s="715"/>
      <c r="JJK51" s="715"/>
      <c r="JJL51" s="715"/>
      <c r="JJM51" s="715"/>
      <c r="JJN51" s="715"/>
      <c r="JJO51" s="715"/>
      <c r="JJP51" s="715"/>
      <c r="JJQ51" s="715"/>
      <c r="JJR51" s="715"/>
      <c r="JJS51" s="715"/>
      <c r="JJT51" s="715"/>
      <c r="JJU51" s="715"/>
      <c r="JJV51" s="715"/>
      <c r="JJW51" s="715"/>
      <c r="JJX51" s="715"/>
      <c r="JJY51" s="715"/>
      <c r="JJZ51" s="715"/>
      <c r="JKA51" s="715"/>
      <c r="JKB51" s="715"/>
      <c r="JKC51" s="715"/>
      <c r="JKD51" s="715"/>
      <c r="JKE51" s="715"/>
      <c r="JKF51" s="715"/>
      <c r="JKG51" s="715"/>
      <c r="JKH51" s="715"/>
      <c r="JKI51" s="715"/>
      <c r="JKJ51" s="715"/>
      <c r="JKK51" s="715"/>
      <c r="JKL51" s="715"/>
      <c r="JKM51" s="715"/>
      <c r="JKN51" s="715"/>
      <c r="JKO51" s="715"/>
      <c r="JKP51" s="715"/>
      <c r="JKQ51" s="715"/>
      <c r="JKR51" s="715"/>
      <c r="JKS51" s="715"/>
      <c r="JKT51" s="715"/>
      <c r="JKU51" s="715"/>
      <c r="JKV51" s="715"/>
      <c r="JKW51" s="715"/>
      <c r="JKX51" s="715"/>
      <c r="JKY51" s="715"/>
      <c r="JKZ51" s="715"/>
      <c r="JLA51" s="715"/>
      <c r="JLB51" s="715"/>
      <c r="JLC51" s="715"/>
      <c r="JLD51" s="715"/>
      <c r="JLE51" s="715"/>
      <c r="JLF51" s="715"/>
      <c r="JLG51" s="715"/>
      <c r="JLH51" s="715"/>
      <c r="JLI51" s="715"/>
      <c r="JLJ51" s="715"/>
      <c r="JLK51" s="715"/>
      <c r="JLL51" s="715"/>
      <c r="JLM51" s="715"/>
      <c r="JLN51" s="715"/>
      <c r="JLO51" s="715"/>
      <c r="JLP51" s="715"/>
      <c r="JLQ51" s="715"/>
      <c r="JLR51" s="715"/>
      <c r="JLS51" s="715"/>
      <c r="JLT51" s="715"/>
      <c r="JLU51" s="715"/>
      <c r="JLV51" s="715"/>
      <c r="JLW51" s="715"/>
      <c r="JLX51" s="715"/>
      <c r="JLY51" s="715"/>
      <c r="JLZ51" s="715"/>
      <c r="JMA51" s="715"/>
      <c r="JMB51" s="715"/>
      <c r="JMC51" s="715"/>
      <c r="JMD51" s="715"/>
      <c r="JME51" s="715"/>
      <c r="JMF51" s="715"/>
      <c r="JMG51" s="715"/>
      <c r="JMH51" s="715"/>
      <c r="JMI51" s="715"/>
      <c r="JMJ51" s="715"/>
      <c r="JMK51" s="715"/>
      <c r="JML51" s="715"/>
      <c r="JMM51" s="715"/>
      <c r="JMN51" s="715"/>
      <c r="JMO51" s="715"/>
      <c r="JMP51" s="715"/>
      <c r="JMQ51" s="715"/>
      <c r="JMR51" s="715"/>
      <c r="JMS51" s="715"/>
      <c r="JMT51" s="715"/>
      <c r="JMU51" s="715"/>
      <c r="JMV51" s="715"/>
      <c r="JMW51" s="715"/>
      <c r="JMX51" s="715"/>
      <c r="JMY51" s="715"/>
      <c r="JMZ51" s="715"/>
      <c r="JNA51" s="715"/>
      <c r="JNB51" s="715"/>
      <c r="JNC51" s="715"/>
      <c r="JND51" s="715"/>
      <c r="JNE51" s="715"/>
      <c r="JNF51" s="715"/>
      <c r="JNG51" s="715"/>
      <c r="JNH51" s="715"/>
      <c r="JNI51" s="715"/>
      <c r="JNJ51" s="715"/>
      <c r="JNK51" s="715"/>
      <c r="JNL51" s="715"/>
      <c r="JNM51" s="715"/>
      <c r="JNN51" s="715"/>
      <c r="JNO51" s="715"/>
      <c r="JNP51" s="715"/>
      <c r="JNQ51" s="715"/>
      <c r="JNR51" s="715"/>
      <c r="JNS51" s="715"/>
      <c r="JNT51" s="715"/>
      <c r="JNU51" s="715"/>
      <c r="JNV51" s="715"/>
      <c r="JNW51" s="715"/>
      <c r="JNX51" s="715"/>
      <c r="JNY51" s="715"/>
      <c r="JNZ51" s="715"/>
      <c r="JOA51" s="715"/>
      <c r="JOB51" s="715"/>
      <c r="JOC51" s="715"/>
      <c r="JOD51" s="715"/>
      <c r="JOE51" s="715"/>
      <c r="JOF51" s="715"/>
      <c r="JOG51" s="715"/>
      <c r="JOH51" s="715"/>
      <c r="JOI51" s="715"/>
      <c r="JOJ51" s="715"/>
      <c r="JOK51" s="715"/>
      <c r="JOL51" s="715"/>
      <c r="JOM51" s="715"/>
      <c r="JON51" s="715"/>
      <c r="JOO51" s="715"/>
      <c r="JOP51" s="715"/>
      <c r="JOQ51" s="715"/>
      <c r="JOR51" s="715"/>
      <c r="JOS51" s="715"/>
      <c r="JOT51" s="715"/>
      <c r="JOU51" s="715"/>
      <c r="JOV51" s="715"/>
      <c r="JOW51" s="715"/>
      <c r="JOX51" s="715"/>
      <c r="JOY51" s="715"/>
      <c r="JOZ51" s="715"/>
      <c r="JPA51" s="715"/>
      <c r="JPB51" s="715"/>
      <c r="JPC51" s="715"/>
      <c r="JPD51" s="715"/>
      <c r="JPE51" s="715"/>
      <c r="JPF51" s="715"/>
      <c r="JPG51" s="715"/>
      <c r="JPH51" s="715"/>
      <c r="JPI51" s="715"/>
      <c r="JPJ51" s="715"/>
      <c r="JPK51" s="715"/>
      <c r="JPL51" s="715"/>
      <c r="JPM51" s="715"/>
      <c r="JPN51" s="715"/>
      <c r="JPO51" s="715"/>
      <c r="JPP51" s="715"/>
      <c r="JPQ51" s="715"/>
      <c r="JPR51" s="715"/>
      <c r="JPS51" s="715"/>
      <c r="JPT51" s="715"/>
      <c r="JPU51" s="715"/>
      <c r="JPV51" s="715"/>
      <c r="JPW51" s="715"/>
      <c r="JPX51" s="715"/>
      <c r="JPY51" s="715"/>
      <c r="JPZ51" s="715"/>
      <c r="JQA51" s="715"/>
      <c r="JQB51" s="715"/>
      <c r="JQC51" s="715"/>
      <c r="JQD51" s="715"/>
      <c r="JQE51" s="715"/>
      <c r="JQF51" s="715"/>
      <c r="JQG51" s="715"/>
      <c r="JQH51" s="715"/>
      <c r="JQI51" s="715"/>
      <c r="JQJ51" s="715"/>
      <c r="JQK51" s="715"/>
      <c r="JQL51" s="715"/>
      <c r="JQM51" s="715"/>
      <c r="JQN51" s="715"/>
      <c r="JQO51" s="715"/>
      <c r="JQP51" s="715"/>
      <c r="JQQ51" s="715"/>
      <c r="JQR51" s="715"/>
      <c r="JQS51" s="715"/>
      <c r="JQT51" s="715"/>
      <c r="JQU51" s="715"/>
      <c r="JQV51" s="715"/>
      <c r="JQW51" s="715"/>
      <c r="JQX51" s="715"/>
      <c r="JQY51" s="715"/>
      <c r="JQZ51" s="715"/>
      <c r="JRA51" s="715"/>
      <c r="JRB51" s="715"/>
      <c r="JRC51" s="715"/>
      <c r="JRD51" s="715"/>
      <c r="JRE51" s="715"/>
      <c r="JRF51" s="715"/>
      <c r="JRG51" s="715"/>
      <c r="JRH51" s="715"/>
      <c r="JRI51" s="715"/>
      <c r="JRJ51" s="715"/>
      <c r="JRK51" s="715"/>
      <c r="JRL51" s="715"/>
      <c r="JRM51" s="715"/>
      <c r="JRN51" s="715"/>
      <c r="JRO51" s="715"/>
      <c r="JRP51" s="715"/>
      <c r="JRQ51" s="715"/>
      <c r="JRR51" s="715"/>
      <c r="JRS51" s="715"/>
      <c r="JRT51" s="715"/>
      <c r="JRU51" s="715"/>
      <c r="JRV51" s="715"/>
      <c r="JRW51" s="715"/>
      <c r="JRX51" s="715"/>
      <c r="JRY51" s="715"/>
      <c r="JRZ51" s="715"/>
      <c r="JSA51" s="715"/>
      <c r="JSB51" s="715"/>
      <c r="JSC51" s="715"/>
      <c r="JSD51" s="715"/>
      <c r="JSE51" s="715"/>
      <c r="JSF51" s="715"/>
      <c r="JSG51" s="715"/>
      <c r="JSH51" s="715"/>
      <c r="JSI51" s="715"/>
      <c r="JSJ51" s="715"/>
      <c r="JSK51" s="715"/>
      <c r="JSL51" s="715"/>
      <c r="JSM51" s="715"/>
      <c r="JSN51" s="715"/>
      <c r="JSO51" s="715"/>
      <c r="JSP51" s="715"/>
      <c r="JSQ51" s="715"/>
      <c r="JSR51" s="715"/>
      <c r="JSS51" s="715"/>
      <c r="JST51" s="715"/>
      <c r="JSU51" s="715"/>
      <c r="JSV51" s="715"/>
      <c r="JSW51" s="715"/>
      <c r="JSX51" s="715"/>
      <c r="JSY51" s="715"/>
      <c r="JSZ51" s="715"/>
      <c r="JTA51" s="715"/>
      <c r="JTB51" s="715"/>
      <c r="JTC51" s="715"/>
      <c r="JTD51" s="715"/>
      <c r="JTE51" s="715"/>
      <c r="JTF51" s="715"/>
      <c r="JTG51" s="715"/>
      <c r="JTH51" s="715"/>
      <c r="JTI51" s="715"/>
      <c r="JTJ51" s="715"/>
      <c r="JTK51" s="715"/>
      <c r="JTL51" s="715"/>
      <c r="JTM51" s="715"/>
      <c r="JTN51" s="715"/>
      <c r="JTO51" s="715"/>
      <c r="JTP51" s="715"/>
      <c r="JTQ51" s="715"/>
      <c r="JTR51" s="715"/>
      <c r="JTS51" s="715"/>
      <c r="JTT51" s="715"/>
      <c r="JTU51" s="715"/>
      <c r="JTV51" s="715"/>
      <c r="JTW51" s="715"/>
      <c r="JTX51" s="715"/>
      <c r="JTY51" s="715"/>
      <c r="JTZ51" s="715"/>
      <c r="JUA51" s="715"/>
      <c r="JUB51" s="715"/>
      <c r="JUC51" s="715"/>
      <c r="JUD51" s="715"/>
      <c r="JUE51" s="715"/>
      <c r="JUF51" s="715"/>
      <c r="JUG51" s="715"/>
      <c r="JUH51" s="715"/>
      <c r="JUI51" s="715"/>
      <c r="JUJ51" s="715"/>
      <c r="JUK51" s="715"/>
      <c r="JUL51" s="715"/>
      <c r="JUM51" s="715"/>
      <c r="JUN51" s="715"/>
      <c r="JUO51" s="715"/>
      <c r="JUP51" s="715"/>
      <c r="JUQ51" s="715"/>
      <c r="JUR51" s="715"/>
      <c r="JUS51" s="715"/>
      <c r="JUT51" s="715"/>
      <c r="JUU51" s="715"/>
      <c r="JUV51" s="715"/>
      <c r="JUW51" s="715"/>
      <c r="JUX51" s="715"/>
      <c r="JUY51" s="715"/>
      <c r="JUZ51" s="715"/>
      <c r="JVA51" s="715"/>
      <c r="JVB51" s="715"/>
      <c r="JVC51" s="715"/>
      <c r="JVD51" s="715"/>
      <c r="JVE51" s="715"/>
      <c r="JVF51" s="715"/>
      <c r="JVG51" s="715"/>
      <c r="JVH51" s="715"/>
      <c r="JVI51" s="715"/>
      <c r="JVJ51" s="715"/>
      <c r="JVK51" s="715"/>
      <c r="JVL51" s="715"/>
      <c r="JVM51" s="715"/>
      <c r="JVN51" s="715"/>
      <c r="JVO51" s="715"/>
      <c r="JVP51" s="715"/>
      <c r="JVQ51" s="715"/>
      <c r="JVR51" s="715"/>
      <c r="JVS51" s="715"/>
      <c r="JVT51" s="715"/>
      <c r="JVU51" s="715"/>
      <c r="JVV51" s="715"/>
      <c r="JVW51" s="715"/>
      <c r="JVX51" s="715"/>
      <c r="JVY51" s="715"/>
      <c r="JVZ51" s="715"/>
      <c r="JWA51" s="715"/>
      <c r="JWB51" s="715"/>
      <c r="JWC51" s="715"/>
      <c r="JWD51" s="715"/>
      <c r="JWE51" s="715"/>
      <c r="JWF51" s="715"/>
      <c r="JWG51" s="715"/>
      <c r="JWH51" s="715"/>
      <c r="JWI51" s="715"/>
      <c r="JWJ51" s="715"/>
      <c r="JWK51" s="715"/>
      <c r="JWL51" s="715"/>
      <c r="JWM51" s="715"/>
      <c r="JWN51" s="715"/>
      <c r="JWO51" s="715"/>
      <c r="JWP51" s="715"/>
      <c r="JWQ51" s="715"/>
      <c r="JWR51" s="715"/>
      <c r="JWS51" s="715"/>
      <c r="JWT51" s="715"/>
      <c r="JWU51" s="715"/>
      <c r="JWV51" s="715"/>
      <c r="JWW51" s="715"/>
      <c r="JWX51" s="715"/>
      <c r="JWY51" s="715"/>
      <c r="JWZ51" s="715"/>
      <c r="JXA51" s="715"/>
      <c r="JXB51" s="715"/>
      <c r="JXC51" s="715"/>
      <c r="JXD51" s="715"/>
      <c r="JXE51" s="715"/>
      <c r="JXF51" s="715"/>
      <c r="JXG51" s="715"/>
      <c r="JXH51" s="715"/>
      <c r="JXI51" s="715"/>
      <c r="JXJ51" s="715"/>
      <c r="JXK51" s="715"/>
      <c r="JXL51" s="715"/>
      <c r="JXM51" s="715"/>
      <c r="JXN51" s="715"/>
      <c r="JXO51" s="715"/>
      <c r="JXP51" s="715"/>
      <c r="JXQ51" s="715"/>
      <c r="JXR51" s="715"/>
      <c r="JXS51" s="715"/>
      <c r="JXT51" s="715"/>
      <c r="JXU51" s="715"/>
      <c r="JXV51" s="715"/>
      <c r="JXW51" s="715"/>
      <c r="JXX51" s="715"/>
      <c r="JXY51" s="715"/>
      <c r="JXZ51" s="715"/>
      <c r="JYA51" s="715"/>
      <c r="JYB51" s="715"/>
      <c r="JYC51" s="715"/>
      <c r="JYD51" s="715"/>
      <c r="JYE51" s="715"/>
      <c r="JYF51" s="715"/>
      <c r="JYG51" s="715"/>
      <c r="JYH51" s="715"/>
      <c r="JYI51" s="715"/>
      <c r="JYJ51" s="715"/>
      <c r="JYK51" s="715"/>
      <c r="JYL51" s="715"/>
      <c r="JYM51" s="715"/>
      <c r="JYN51" s="715"/>
      <c r="JYO51" s="715"/>
      <c r="JYP51" s="715"/>
      <c r="JYQ51" s="715"/>
      <c r="JYR51" s="715"/>
      <c r="JYS51" s="715"/>
      <c r="JYT51" s="715"/>
      <c r="JYU51" s="715"/>
      <c r="JYV51" s="715"/>
      <c r="JYW51" s="715"/>
      <c r="JYX51" s="715"/>
      <c r="JYY51" s="715"/>
      <c r="JYZ51" s="715"/>
      <c r="JZA51" s="715"/>
      <c r="JZB51" s="715"/>
      <c r="JZC51" s="715"/>
      <c r="JZD51" s="715"/>
      <c r="JZE51" s="715"/>
      <c r="JZF51" s="715"/>
      <c r="JZG51" s="715"/>
      <c r="JZH51" s="715"/>
      <c r="JZI51" s="715"/>
      <c r="JZJ51" s="715"/>
      <c r="JZK51" s="715"/>
      <c r="JZL51" s="715"/>
      <c r="JZM51" s="715"/>
      <c r="JZN51" s="715"/>
      <c r="JZO51" s="715"/>
      <c r="JZP51" s="715"/>
      <c r="JZQ51" s="715"/>
      <c r="JZR51" s="715"/>
      <c r="JZS51" s="715"/>
      <c r="JZT51" s="715"/>
      <c r="JZU51" s="715"/>
      <c r="JZV51" s="715"/>
      <c r="JZW51" s="715"/>
      <c r="JZX51" s="715"/>
      <c r="JZY51" s="715"/>
      <c r="JZZ51" s="715"/>
      <c r="KAA51" s="715"/>
      <c r="KAB51" s="715"/>
      <c r="KAC51" s="715"/>
      <c r="KAD51" s="715"/>
      <c r="KAE51" s="715"/>
      <c r="KAF51" s="715"/>
      <c r="KAG51" s="715"/>
      <c r="KAH51" s="715"/>
      <c r="KAI51" s="715"/>
      <c r="KAJ51" s="715"/>
      <c r="KAK51" s="715"/>
      <c r="KAL51" s="715"/>
      <c r="KAM51" s="715"/>
      <c r="KAN51" s="715"/>
      <c r="KAO51" s="715"/>
      <c r="KAP51" s="715"/>
      <c r="KAQ51" s="715"/>
      <c r="KAR51" s="715"/>
      <c r="KAS51" s="715"/>
      <c r="KAT51" s="715"/>
      <c r="KAU51" s="715"/>
      <c r="KAV51" s="715"/>
      <c r="KAW51" s="715"/>
      <c r="KAX51" s="715"/>
      <c r="KAY51" s="715"/>
      <c r="KAZ51" s="715"/>
      <c r="KBA51" s="715"/>
      <c r="KBB51" s="715"/>
      <c r="KBC51" s="715"/>
      <c r="KBD51" s="715"/>
      <c r="KBE51" s="715"/>
      <c r="KBF51" s="715"/>
      <c r="KBG51" s="715"/>
      <c r="KBH51" s="715"/>
      <c r="KBI51" s="715"/>
      <c r="KBJ51" s="715"/>
      <c r="KBK51" s="715"/>
      <c r="KBL51" s="715"/>
      <c r="KBM51" s="715"/>
      <c r="KBN51" s="715"/>
      <c r="KBO51" s="715"/>
      <c r="KBP51" s="715"/>
      <c r="KBQ51" s="715"/>
      <c r="KBR51" s="715"/>
      <c r="KBS51" s="715"/>
      <c r="KBT51" s="715"/>
      <c r="KBU51" s="715"/>
      <c r="KBV51" s="715"/>
      <c r="KBW51" s="715"/>
      <c r="KBX51" s="715"/>
      <c r="KBY51" s="715"/>
      <c r="KBZ51" s="715"/>
      <c r="KCA51" s="715"/>
      <c r="KCB51" s="715"/>
      <c r="KCC51" s="715"/>
      <c r="KCD51" s="715"/>
      <c r="KCE51" s="715"/>
      <c r="KCF51" s="715"/>
      <c r="KCG51" s="715"/>
      <c r="KCH51" s="715"/>
      <c r="KCI51" s="715"/>
      <c r="KCJ51" s="715"/>
      <c r="KCK51" s="715"/>
      <c r="KCL51" s="715"/>
      <c r="KCM51" s="715"/>
      <c r="KCN51" s="715"/>
      <c r="KCO51" s="715"/>
      <c r="KCP51" s="715"/>
      <c r="KCQ51" s="715"/>
      <c r="KCR51" s="715"/>
      <c r="KCS51" s="715"/>
      <c r="KCT51" s="715"/>
      <c r="KCU51" s="715"/>
      <c r="KCV51" s="715"/>
      <c r="KCW51" s="715"/>
      <c r="KCX51" s="715"/>
      <c r="KCY51" s="715"/>
      <c r="KCZ51" s="715"/>
      <c r="KDA51" s="715"/>
      <c r="KDB51" s="715"/>
      <c r="KDC51" s="715"/>
      <c r="KDD51" s="715"/>
      <c r="KDE51" s="715"/>
      <c r="KDF51" s="715"/>
      <c r="KDG51" s="715"/>
      <c r="KDH51" s="715"/>
      <c r="KDI51" s="715"/>
      <c r="KDJ51" s="715"/>
      <c r="KDK51" s="715"/>
      <c r="KDL51" s="715"/>
      <c r="KDM51" s="715"/>
      <c r="KDN51" s="715"/>
      <c r="KDO51" s="715"/>
      <c r="KDP51" s="715"/>
      <c r="KDQ51" s="715"/>
      <c r="KDR51" s="715"/>
      <c r="KDS51" s="715"/>
      <c r="KDT51" s="715"/>
      <c r="KDU51" s="715"/>
      <c r="KDV51" s="715"/>
      <c r="KDW51" s="715"/>
      <c r="KDX51" s="715"/>
      <c r="KDY51" s="715"/>
      <c r="KDZ51" s="715"/>
      <c r="KEA51" s="715"/>
      <c r="KEB51" s="715"/>
      <c r="KEC51" s="715"/>
      <c r="KED51" s="715"/>
      <c r="KEE51" s="715"/>
      <c r="KEF51" s="715"/>
      <c r="KEG51" s="715"/>
      <c r="KEH51" s="715"/>
      <c r="KEI51" s="715"/>
      <c r="KEJ51" s="715"/>
      <c r="KEK51" s="715"/>
      <c r="KEL51" s="715"/>
      <c r="KEM51" s="715"/>
      <c r="KEN51" s="715"/>
      <c r="KEO51" s="715"/>
      <c r="KEP51" s="715"/>
      <c r="KEQ51" s="715"/>
      <c r="KER51" s="715"/>
      <c r="KES51" s="715"/>
      <c r="KET51" s="715"/>
      <c r="KEU51" s="715"/>
      <c r="KEV51" s="715"/>
      <c r="KEW51" s="715"/>
      <c r="KEX51" s="715"/>
      <c r="KEY51" s="715"/>
      <c r="KEZ51" s="715"/>
      <c r="KFA51" s="715"/>
      <c r="KFB51" s="715"/>
      <c r="KFC51" s="715"/>
      <c r="KFD51" s="715"/>
      <c r="KFE51" s="715"/>
      <c r="KFF51" s="715"/>
      <c r="KFG51" s="715"/>
      <c r="KFH51" s="715"/>
      <c r="KFI51" s="715"/>
      <c r="KFJ51" s="715"/>
      <c r="KFK51" s="715"/>
      <c r="KFL51" s="715"/>
      <c r="KFM51" s="715"/>
      <c r="KFN51" s="715"/>
      <c r="KFO51" s="715"/>
      <c r="KFP51" s="715"/>
      <c r="KFQ51" s="715"/>
      <c r="KFR51" s="715"/>
      <c r="KFS51" s="715"/>
      <c r="KFT51" s="715"/>
      <c r="KFU51" s="715"/>
      <c r="KFV51" s="715"/>
      <c r="KFW51" s="715"/>
      <c r="KFX51" s="715"/>
      <c r="KFY51" s="715"/>
      <c r="KFZ51" s="715"/>
      <c r="KGA51" s="715"/>
      <c r="KGB51" s="715"/>
      <c r="KGC51" s="715"/>
      <c r="KGD51" s="715"/>
      <c r="KGE51" s="715"/>
      <c r="KGF51" s="715"/>
      <c r="KGG51" s="715"/>
      <c r="KGH51" s="715"/>
      <c r="KGI51" s="715"/>
      <c r="KGJ51" s="715"/>
      <c r="KGK51" s="715"/>
      <c r="KGL51" s="715"/>
      <c r="KGM51" s="715"/>
      <c r="KGN51" s="715"/>
      <c r="KGO51" s="715"/>
      <c r="KGP51" s="715"/>
      <c r="KGQ51" s="715"/>
      <c r="KGR51" s="715"/>
      <c r="KGS51" s="715"/>
      <c r="KGT51" s="715"/>
      <c r="KGU51" s="715"/>
      <c r="KGV51" s="715"/>
      <c r="KGW51" s="715"/>
      <c r="KGX51" s="715"/>
      <c r="KGY51" s="715"/>
      <c r="KGZ51" s="715"/>
      <c r="KHA51" s="715"/>
      <c r="KHB51" s="715"/>
      <c r="KHC51" s="715"/>
      <c r="KHD51" s="715"/>
      <c r="KHE51" s="715"/>
      <c r="KHF51" s="715"/>
      <c r="KHG51" s="715"/>
      <c r="KHH51" s="715"/>
      <c r="KHI51" s="715"/>
      <c r="KHJ51" s="715"/>
      <c r="KHK51" s="715"/>
      <c r="KHL51" s="715"/>
      <c r="KHM51" s="715"/>
      <c r="KHN51" s="715"/>
      <c r="KHO51" s="715"/>
      <c r="KHP51" s="715"/>
      <c r="KHQ51" s="715"/>
      <c r="KHR51" s="715"/>
      <c r="KHS51" s="715"/>
      <c r="KHT51" s="715"/>
      <c r="KHU51" s="715"/>
      <c r="KHV51" s="715"/>
      <c r="KHW51" s="715"/>
      <c r="KHX51" s="715"/>
      <c r="KHY51" s="715"/>
      <c r="KHZ51" s="715"/>
      <c r="KIA51" s="715"/>
      <c r="KIB51" s="715"/>
      <c r="KIC51" s="715"/>
      <c r="KID51" s="715"/>
      <c r="KIE51" s="715"/>
      <c r="KIF51" s="715"/>
      <c r="KIG51" s="715"/>
      <c r="KIH51" s="715"/>
      <c r="KII51" s="715"/>
      <c r="KIJ51" s="715"/>
      <c r="KIK51" s="715"/>
      <c r="KIL51" s="715"/>
      <c r="KIM51" s="715"/>
      <c r="KIN51" s="715"/>
      <c r="KIO51" s="715"/>
      <c r="KIP51" s="715"/>
      <c r="KIQ51" s="715"/>
      <c r="KIR51" s="715"/>
      <c r="KIS51" s="715"/>
      <c r="KIT51" s="715"/>
      <c r="KIU51" s="715"/>
      <c r="KIV51" s="715"/>
      <c r="KIW51" s="715"/>
      <c r="KIX51" s="715"/>
      <c r="KIY51" s="715"/>
      <c r="KIZ51" s="715"/>
      <c r="KJA51" s="715"/>
      <c r="KJB51" s="715"/>
      <c r="KJC51" s="715"/>
      <c r="KJD51" s="715"/>
      <c r="KJE51" s="715"/>
      <c r="KJF51" s="715"/>
      <c r="KJG51" s="715"/>
      <c r="KJH51" s="715"/>
      <c r="KJI51" s="715"/>
      <c r="KJJ51" s="715"/>
      <c r="KJK51" s="715"/>
      <c r="KJL51" s="715"/>
      <c r="KJM51" s="715"/>
      <c r="KJN51" s="715"/>
      <c r="KJO51" s="715"/>
      <c r="KJP51" s="715"/>
      <c r="KJQ51" s="715"/>
      <c r="KJR51" s="715"/>
      <c r="KJS51" s="715"/>
      <c r="KJT51" s="715"/>
      <c r="KJU51" s="715"/>
      <c r="KJV51" s="715"/>
      <c r="KJW51" s="715"/>
      <c r="KJX51" s="715"/>
      <c r="KJY51" s="715"/>
      <c r="KJZ51" s="715"/>
      <c r="KKA51" s="715"/>
      <c r="KKB51" s="715"/>
      <c r="KKC51" s="715"/>
      <c r="KKD51" s="715"/>
      <c r="KKE51" s="715"/>
      <c r="KKF51" s="715"/>
      <c r="KKG51" s="715"/>
      <c r="KKH51" s="715"/>
      <c r="KKI51" s="715"/>
      <c r="KKJ51" s="715"/>
      <c r="KKK51" s="715"/>
      <c r="KKL51" s="715"/>
      <c r="KKM51" s="715"/>
      <c r="KKN51" s="715"/>
      <c r="KKO51" s="715"/>
      <c r="KKP51" s="715"/>
      <c r="KKQ51" s="715"/>
      <c r="KKR51" s="715"/>
      <c r="KKS51" s="715"/>
      <c r="KKT51" s="715"/>
      <c r="KKU51" s="715"/>
      <c r="KKV51" s="715"/>
      <c r="KKW51" s="715"/>
      <c r="KKX51" s="715"/>
      <c r="KKY51" s="715"/>
      <c r="KKZ51" s="715"/>
      <c r="KLA51" s="715"/>
      <c r="KLB51" s="715"/>
      <c r="KLC51" s="715"/>
      <c r="KLD51" s="715"/>
      <c r="KLE51" s="715"/>
      <c r="KLF51" s="715"/>
      <c r="KLG51" s="715"/>
      <c r="KLH51" s="715"/>
      <c r="KLI51" s="715"/>
      <c r="KLJ51" s="715"/>
      <c r="KLK51" s="715"/>
      <c r="KLL51" s="715"/>
      <c r="KLM51" s="715"/>
      <c r="KLN51" s="715"/>
      <c r="KLO51" s="715"/>
      <c r="KLP51" s="715"/>
      <c r="KLQ51" s="715"/>
      <c r="KLR51" s="715"/>
      <c r="KLS51" s="715"/>
      <c r="KLT51" s="715"/>
      <c r="KLU51" s="715"/>
      <c r="KLV51" s="715"/>
      <c r="KLW51" s="715"/>
      <c r="KLX51" s="715"/>
      <c r="KLY51" s="715"/>
      <c r="KLZ51" s="715"/>
      <c r="KMA51" s="715"/>
      <c r="KMB51" s="715"/>
      <c r="KMC51" s="715"/>
      <c r="KMD51" s="715"/>
      <c r="KME51" s="715"/>
      <c r="KMF51" s="715"/>
      <c r="KMG51" s="715"/>
      <c r="KMH51" s="715"/>
      <c r="KMI51" s="715"/>
      <c r="KMJ51" s="715"/>
      <c r="KMK51" s="715"/>
      <c r="KML51" s="715"/>
      <c r="KMM51" s="715"/>
      <c r="KMN51" s="715"/>
      <c r="KMO51" s="715"/>
      <c r="KMP51" s="715"/>
      <c r="KMQ51" s="715"/>
      <c r="KMR51" s="715"/>
      <c r="KMS51" s="715"/>
      <c r="KMT51" s="715"/>
      <c r="KMU51" s="715"/>
      <c r="KMV51" s="715"/>
      <c r="KMW51" s="715"/>
      <c r="KMX51" s="715"/>
      <c r="KMY51" s="715"/>
      <c r="KMZ51" s="715"/>
      <c r="KNA51" s="715"/>
      <c r="KNB51" s="715"/>
      <c r="KNC51" s="715"/>
      <c r="KND51" s="715"/>
      <c r="KNE51" s="715"/>
      <c r="KNF51" s="715"/>
      <c r="KNG51" s="715"/>
      <c r="KNH51" s="715"/>
      <c r="KNI51" s="715"/>
      <c r="KNJ51" s="715"/>
      <c r="KNK51" s="715"/>
      <c r="KNL51" s="715"/>
      <c r="KNM51" s="715"/>
      <c r="KNN51" s="715"/>
      <c r="KNO51" s="715"/>
      <c r="KNP51" s="715"/>
      <c r="KNQ51" s="715"/>
      <c r="KNR51" s="715"/>
      <c r="KNS51" s="715"/>
      <c r="KNT51" s="715"/>
      <c r="KNU51" s="715"/>
      <c r="KNV51" s="715"/>
      <c r="KNW51" s="715"/>
      <c r="KNX51" s="715"/>
      <c r="KNY51" s="715"/>
      <c r="KNZ51" s="715"/>
      <c r="KOA51" s="715"/>
      <c r="KOB51" s="715"/>
      <c r="KOC51" s="715"/>
      <c r="KOD51" s="715"/>
      <c r="KOE51" s="715"/>
      <c r="KOF51" s="715"/>
      <c r="KOG51" s="715"/>
      <c r="KOH51" s="715"/>
      <c r="KOI51" s="715"/>
      <c r="KOJ51" s="715"/>
      <c r="KOK51" s="715"/>
      <c r="KOL51" s="715"/>
      <c r="KOM51" s="715"/>
      <c r="KON51" s="715"/>
      <c r="KOO51" s="715"/>
      <c r="KOP51" s="715"/>
      <c r="KOQ51" s="715"/>
      <c r="KOR51" s="715"/>
      <c r="KOS51" s="715"/>
      <c r="KOT51" s="715"/>
      <c r="KOU51" s="715"/>
      <c r="KOV51" s="715"/>
      <c r="KOW51" s="715"/>
      <c r="KOX51" s="715"/>
      <c r="KOY51" s="715"/>
      <c r="KOZ51" s="715"/>
      <c r="KPA51" s="715"/>
      <c r="KPB51" s="715"/>
      <c r="KPC51" s="715"/>
      <c r="KPD51" s="715"/>
      <c r="KPE51" s="715"/>
      <c r="KPF51" s="715"/>
      <c r="KPG51" s="715"/>
      <c r="KPH51" s="715"/>
      <c r="KPI51" s="715"/>
      <c r="KPJ51" s="715"/>
      <c r="KPK51" s="715"/>
      <c r="KPL51" s="715"/>
      <c r="KPM51" s="715"/>
      <c r="KPN51" s="715"/>
      <c r="KPO51" s="715"/>
      <c r="KPP51" s="715"/>
      <c r="KPQ51" s="715"/>
      <c r="KPR51" s="715"/>
      <c r="KPS51" s="715"/>
      <c r="KPT51" s="715"/>
      <c r="KPU51" s="715"/>
      <c r="KPV51" s="715"/>
      <c r="KPW51" s="715"/>
      <c r="KPX51" s="715"/>
      <c r="KPY51" s="715"/>
      <c r="KPZ51" s="715"/>
      <c r="KQA51" s="715"/>
      <c r="KQB51" s="715"/>
      <c r="KQC51" s="715"/>
      <c r="KQD51" s="715"/>
      <c r="KQE51" s="715"/>
      <c r="KQF51" s="715"/>
      <c r="KQG51" s="715"/>
      <c r="KQH51" s="715"/>
      <c r="KQI51" s="715"/>
      <c r="KQJ51" s="715"/>
      <c r="KQK51" s="715"/>
      <c r="KQL51" s="715"/>
      <c r="KQM51" s="715"/>
      <c r="KQN51" s="715"/>
      <c r="KQO51" s="715"/>
      <c r="KQP51" s="715"/>
      <c r="KQQ51" s="715"/>
      <c r="KQR51" s="715"/>
      <c r="KQS51" s="715"/>
      <c r="KQT51" s="715"/>
      <c r="KQU51" s="715"/>
      <c r="KQV51" s="715"/>
      <c r="KQW51" s="715"/>
      <c r="KQX51" s="715"/>
      <c r="KQY51" s="715"/>
      <c r="KQZ51" s="715"/>
      <c r="KRA51" s="715"/>
      <c r="KRB51" s="715"/>
      <c r="KRC51" s="715"/>
      <c r="KRD51" s="715"/>
      <c r="KRE51" s="715"/>
      <c r="KRF51" s="715"/>
      <c r="KRG51" s="715"/>
      <c r="KRH51" s="715"/>
      <c r="KRI51" s="715"/>
      <c r="KRJ51" s="715"/>
      <c r="KRK51" s="715"/>
      <c r="KRL51" s="715"/>
      <c r="KRM51" s="715"/>
      <c r="KRN51" s="715"/>
      <c r="KRO51" s="715"/>
      <c r="KRP51" s="715"/>
      <c r="KRQ51" s="715"/>
      <c r="KRR51" s="715"/>
      <c r="KRS51" s="715"/>
      <c r="KRT51" s="715"/>
      <c r="KRU51" s="715"/>
      <c r="KRV51" s="715"/>
      <c r="KRW51" s="715"/>
      <c r="KRX51" s="715"/>
      <c r="KRY51" s="715"/>
      <c r="KRZ51" s="715"/>
      <c r="KSA51" s="715"/>
      <c r="KSB51" s="715"/>
      <c r="KSC51" s="715"/>
      <c r="KSD51" s="715"/>
      <c r="KSE51" s="715"/>
      <c r="KSF51" s="715"/>
      <c r="KSG51" s="715"/>
      <c r="KSH51" s="715"/>
      <c r="KSI51" s="715"/>
      <c r="KSJ51" s="715"/>
      <c r="KSK51" s="715"/>
      <c r="KSL51" s="715"/>
      <c r="KSM51" s="715"/>
      <c r="KSN51" s="715"/>
      <c r="KSO51" s="715"/>
      <c r="KSP51" s="715"/>
      <c r="KSQ51" s="715"/>
      <c r="KSR51" s="715"/>
      <c r="KSS51" s="715"/>
      <c r="KST51" s="715"/>
      <c r="KSU51" s="715"/>
      <c r="KSV51" s="715"/>
      <c r="KSW51" s="715"/>
      <c r="KSX51" s="715"/>
      <c r="KSY51" s="715"/>
      <c r="KSZ51" s="715"/>
      <c r="KTA51" s="715"/>
      <c r="KTB51" s="715"/>
      <c r="KTC51" s="715"/>
      <c r="KTD51" s="715"/>
      <c r="KTE51" s="715"/>
      <c r="KTF51" s="715"/>
      <c r="KTG51" s="715"/>
      <c r="KTH51" s="715"/>
      <c r="KTI51" s="715"/>
      <c r="KTJ51" s="715"/>
      <c r="KTK51" s="715"/>
      <c r="KTL51" s="715"/>
      <c r="KTM51" s="715"/>
      <c r="KTN51" s="715"/>
      <c r="KTO51" s="715"/>
      <c r="KTP51" s="715"/>
      <c r="KTQ51" s="715"/>
      <c r="KTR51" s="715"/>
      <c r="KTS51" s="715"/>
      <c r="KTT51" s="715"/>
      <c r="KTU51" s="715"/>
      <c r="KTV51" s="715"/>
      <c r="KTW51" s="715"/>
      <c r="KTX51" s="715"/>
      <c r="KTY51" s="715"/>
      <c r="KTZ51" s="715"/>
      <c r="KUA51" s="715"/>
      <c r="KUB51" s="715"/>
      <c r="KUC51" s="715"/>
      <c r="KUD51" s="715"/>
      <c r="KUE51" s="715"/>
      <c r="KUF51" s="715"/>
      <c r="KUG51" s="715"/>
      <c r="KUH51" s="715"/>
      <c r="KUI51" s="715"/>
      <c r="KUJ51" s="715"/>
      <c r="KUK51" s="715"/>
      <c r="KUL51" s="715"/>
      <c r="KUM51" s="715"/>
      <c r="KUN51" s="715"/>
      <c r="KUO51" s="715"/>
      <c r="KUP51" s="715"/>
      <c r="KUQ51" s="715"/>
      <c r="KUR51" s="715"/>
      <c r="KUS51" s="715"/>
      <c r="KUT51" s="715"/>
      <c r="KUU51" s="715"/>
      <c r="KUV51" s="715"/>
      <c r="KUW51" s="715"/>
      <c r="KUX51" s="715"/>
      <c r="KUY51" s="715"/>
      <c r="KUZ51" s="715"/>
      <c r="KVA51" s="715"/>
      <c r="KVB51" s="715"/>
      <c r="KVC51" s="715"/>
      <c r="KVD51" s="715"/>
      <c r="KVE51" s="715"/>
      <c r="KVF51" s="715"/>
      <c r="KVG51" s="715"/>
      <c r="KVH51" s="715"/>
      <c r="KVI51" s="715"/>
      <c r="KVJ51" s="715"/>
      <c r="KVK51" s="715"/>
      <c r="KVL51" s="715"/>
      <c r="KVM51" s="715"/>
      <c r="KVN51" s="715"/>
      <c r="KVO51" s="715"/>
      <c r="KVP51" s="715"/>
      <c r="KVQ51" s="715"/>
      <c r="KVR51" s="715"/>
      <c r="KVS51" s="715"/>
      <c r="KVT51" s="715"/>
      <c r="KVU51" s="715"/>
      <c r="KVV51" s="715"/>
      <c r="KVW51" s="715"/>
      <c r="KVX51" s="715"/>
      <c r="KVY51" s="715"/>
      <c r="KVZ51" s="715"/>
      <c r="KWA51" s="715"/>
      <c r="KWB51" s="715"/>
      <c r="KWC51" s="715"/>
      <c r="KWD51" s="715"/>
      <c r="KWE51" s="715"/>
      <c r="KWF51" s="715"/>
      <c r="KWG51" s="715"/>
      <c r="KWH51" s="715"/>
      <c r="KWI51" s="715"/>
      <c r="KWJ51" s="715"/>
      <c r="KWK51" s="715"/>
      <c r="KWL51" s="715"/>
      <c r="KWM51" s="715"/>
      <c r="KWN51" s="715"/>
      <c r="KWO51" s="715"/>
      <c r="KWP51" s="715"/>
      <c r="KWQ51" s="715"/>
      <c r="KWR51" s="715"/>
      <c r="KWS51" s="715"/>
      <c r="KWT51" s="715"/>
      <c r="KWU51" s="715"/>
      <c r="KWV51" s="715"/>
      <c r="KWW51" s="715"/>
      <c r="KWX51" s="715"/>
      <c r="KWY51" s="715"/>
      <c r="KWZ51" s="715"/>
      <c r="KXA51" s="715"/>
      <c r="KXB51" s="715"/>
      <c r="KXC51" s="715"/>
      <c r="KXD51" s="715"/>
      <c r="KXE51" s="715"/>
      <c r="KXF51" s="715"/>
      <c r="KXG51" s="715"/>
      <c r="KXH51" s="715"/>
      <c r="KXI51" s="715"/>
      <c r="KXJ51" s="715"/>
      <c r="KXK51" s="715"/>
      <c r="KXL51" s="715"/>
      <c r="KXM51" s="715"/>
      <c r="KXN51" s="715"/>
      <c r="KXO51" s="715"/>
      <c r="KXP51" s="715"/>
      <c r="KXQ51" s="715"/>
      <c r="KXR51" s="715"/>
      <c r="KXS51" s="715"/>
      <c r="KXT51" s="715"/>
      <c r="KXU51" s="715"/>
      <c r="KXV51" s="715"/>
      <c r="KXW51" s="715"/>
      <c r="KXX51" s="715"/>
      <c r="KXY51" s="715"/>
      <c r="KXZ51" s="715"/>
      <c r="KYA51" s="715"/>
      <c r="KYB51" s="715"/>
      <c r="KYC51" s="715"/>
      <c r="KYD51" s="715"/>
      <c r="KYE51" s="715"/>
      <c r="KYF51" s="715"/>
      <c r="KYG51" s="715"/>
      <c r="KYH51" s="715"/>
      <c r="KYI51" s="715"/>
      <c r="KYJ51" s="715"/>
      <c r="KYK51" s="715"/>
      <c r="KYL51" s="715"/>
      <c r="KYM51" s="715"/>
      <c r="KYN51" s="715"/>
      <c r="KYO51" s="715"/>
      <c r="KYP51" s="715"/>
      <c r="KYQ51" s="715"/>
      <c r="KYR51" s="715"/>
      <c r="KYS51" s="715"/>
      <c r="KYT51" s="715"/>
      <c r="KYU51" s="715"/>
      <c r="KYV51" s="715"/>
      <c r="KYW51" s="715"/>
      <c r="KYX51" s="715"/>
      <c r="KYY51" s="715"/>
      <c r="KYZ51" s="715"/>
      <c r="KZA51" s="715"/>
      <c r="KZB51" s="715"/>
      <c r="KZC51" s="715"/>
      <c r="KZD51" s="715"/>
      <c r="KZE51" s="715"/>
      <c r="KZF51" s="715"/>
      <c r="KZG51" s="715"/>
      <c r="KZH51" s="715"/>
      <c r="KZI51" s="715"/>
      <c r="KZJ51" s="715"/>
      <c r="KZK51" s="715"/>
      <c r="KZL51" s="715"/>
      <c r="KZM51" s="715"/>
      <c r="KZN51" s="715"/>
      <c r="KZO51" s="715"/>
      <c r="KZP51" s="715"/>
      <c r="KZQ51" s="715"/>
      <c r="KZR51" s="715"/>
      <c r="KZS51" s="715"/>
      <c r="KZT51" s="715"/>
      <c r="KZU51" s="715"/>
      <c r="KZV51" s="715"/>
      <c r="KZW51" s="715"/>
      <c r="KZX51" s="715"/>
      <c r="KZY51" s="715"/>
      <c r="KZZ51" s="715"/>
      <c r="LAA51" s="715"/>
      <c r="LAB51" s="715"/>
      <c r="LAC51" s="715"/>
      <c r="LAD51" s="715"/>
      <c r="LAE51" s="715"/>
      <c r="LAF51" s="715"/>
      <c r="LAG51" s="715"/>
      <c r="LAH51" s="715"/>
      <c r="LAI51" s="715"/>
      <c r="LAJ51" s="715"/>
      <c r="LAK51" s="715"/>
      <c r="LAL51" s="715"/>
      <c r="LAM51" s="715"/>
      <c r="LAN51" s="715"/>
      <c r="LAO51" s="715"/>
      <c r="LAP51" s="715"/>
      <c r="LAQ51" s="715"/>
      <c r="LAR51" s="715"/>
      <c r="LAS51" s="715"/>
      <c r="LAT51" s="715"/>
      <c r="LAU51" s="715"/>
      <c r="LAV51" s="715"/>
      <c r="LAW51" s="715"/>
      <c r="LAX51" s="715"/>
      <c r="LAY51" s="715"/>
      <c r="LAZ51" s="715"/>
      <c r="LBA51" s="715"/>
      <c r="LBB51" s="715"/>
      <c r="LBC51" s="715"/>
      <c r="LBD51" s="715"/>
      <c r="LBE51" s="715"/>
      <c r="LBF51" s="715"/>
      <c r="LBG51" s="715"/>
      <c r="LBH51" s="715"/>
      <c r="LBI51" s="715"/>
      <c r="LBJ51" s="715"/>
      <c r="LBK51" s="715"/>
      <c r="LBL51" s="715"/>
      <c r="LBM51" s="715"/>
      <c r="LBN51" s="715"/>
      <c r="LBO51" s="715"/>
      <c r="LBP51" s="715"/>
      <c r="LBQ51" s="715"/>
      <c r="LBR51" s="715"/>
      <c r="LBS51" s="715"/>
      <c r="LBT51" s="715"/>
      <c r="LBU51" s="715"/>
      <c r="LBV51" s="715"/>
      <c r="LBW51" s="715"/>
      <c r="LBX51" s="715"/>
      <c r="LBY51" s="715"/>
      <c r="LBZ51" s="715"/>
      <c r="LCA51" s="715"/>
      <c r="LCB51" s="715"/>
      <c r="LCC51" s="715"/>
      <c r="LCD51" s="715"/>
      <c r="LCE51" s="715"/>
      <c r="LCF51" s="715"/>
      <c r="LCG51" s="715"/>
      <c r="LCH51" s="715"/>
      <c r="LCI51" s="715"/>
      <c r="LCJ51" s="715"/>
      <c r="LCK51" s="715"/>
      <c r="LCL51" s="715"/>
      <c r="LCM51" s="715"/>
      <c r="LCN51" s="715"/>
      <c r="LCO51" s="715"/>
      <c r="LCP51" s="715"/>
      <c r="LCQ51" s="715"/>
      <c r="LCR51" s="715"/>
      <c r="LCS51" s="715"/>
      <c r="LCT51" s="715"/>
      <c r="LCU51" s="715"/>
      <c r="LCV51" s="715"/>
      <c r="LCW51" s="715"/>
      <c r="LCX51" s="715"/>
      <c r="LCY51" s="715"/>
      <c r="LCZ51" s="715"/>
      <c r="LDA51" s="715"/>
      <c r="LDB51" s="715"/>
      <c r="LDC51" s="715"/>
      <c r="LDD51" s="715"/>
      <c r="LDE51" s="715"/>
      <c r="LDF51" s="715"/>
      <c r="LDG51" s="715"/>
      <c r="LDH51" s="715"/>
      <c r="LDI51" s="715"/>
      <c r="LDJ51" s="715"/>
      <c r="LDK51" s="715"/>
      <c r="LDL51" s="715"/>
      <c r="LDM51" s="715"/>
      <c r="LDN51" s="715"/>
      <c r="LDO51" s="715"/>
      <c r="LDP51" s="715"/>
      <c r="LDQ51" s="715"/>
      <c r="LDR51" s="715"/>
      <c r="LDS51" s="715"/>
      <c r="LDT51" s="715"/>
      <c r="LDU51" s="715"/>
      <c r="LDV51" s="715"/>
      <c r="LDW51" s="715"/>
      <c r="LDX51" s="715"/>
      <c r="LDY51" s="715"/>
      <c r="LDZ51" s="715"/>
      <c r="LEA51" s="715"/>
      <c r="LEB51" s="715"/>
      <c r="LEC51" s="715"/>
      <c r="LED51" s="715"/>
      <c r="LEE51" s="715"/>
      <c r="LEF51" s="715"/>
      <c r="LEG51" s="715"/>
      <c r="LEH51" s="715"/>
      <c r="LEI51" s="715"/>
      <c r="LEJ51" s="715"/>
      <c r="LEK51" s="715"/>
      <c r="LEL51" s="715"/>
      <c r="LEM51" s="715"/>
      <c r="LEN51" s="715"/>
      <c r="LEO51" s="715"/>
      <c r="LEP51" s="715"/>
      <c r="LEQ51" s="715"/>
      <c r="LER51" s="715"/>
      <c r="LES51" s="715"/>
      <c r="LET51" s="715"/>
      <c r="LEU51" s="715"/>
      <c r="LEV51" s="715"/>
      <c r="LEW51" s="715"/>
      <c r="LEX51" s="715"/>
      <c r="LEY51" s="715"/>
      <c r="LEZ51" s="715"/>
      <c r="LFA51" s="715"/>
      <c r="LFB51" s="715"/>
      <c r="LFC51" s="715"/>
      <c r="LFD51" s="715"/>
      <c r="LFE51" s="715"/>
      <c r="LFF51" s="715"/>
      <c r="LFG51" s="715"/>
      <c r="LFH51" s="715"/>
      <c r="LFI51" s="715"/>
      <c r="LFJ51" s="715"/>
      <c r="LFK51" s="715"/>
      <c r="LFL51" s="715"/>
      <c r="LFM51" s="715"/>
      <c r="LFN51" s="715"/>
      <c r="LFO51" s="715"/>
      <c r="LFP51" s="715"/>
      <c r="LFQ51" s="715"/>
      <c r="LFR51" s="715"/>
      <c r="LFS51" s="715"/>
      <c r="LFT51" s="715"/>
      <c r="LFU51" s="715"/>
      <c r="LFV51" s="715"/>
      <c r="LFW51" s="715"/>
      <c r="LFX51" s="715"/>
      <c r="LFY51" s="715"/>
      <c r="LFZ51" s="715"/>
      <c r="LGA51" s="715"/>
      <c r="LGB51" s="715"/>
      <c r="LGC51" s="715"/>
      <c r="LGD51" s="715"/>
      <c r="LGE51" s="715"/>
      <c r="LGF51" s="715"/>
      <c r="LGG51" s="715"/>
      <c r="LGH51" s="715"/>
      <c r="LGI51" s="715"/>
      <c r="LGJ51" s="715"/>
      <c r="LGK51" s="715"/>
      <c r="LGL51" s="715"/>
      <c r="LGM51" s="715"/>
      <c r="LGN51" s="715"/>
      <c r="LGO51" s="715"/>
      <c r="LGP51" s="715"/>
      <c r="LGQ51" s="715"/>
      <c r="LGR51" s="715"/>
      <c r="LGS51" s="715"/>
      <c r="LGT51" s="715"/>
      <c r="LGU51" s="715"/>
      <c r="LGV51" s="715"/>
      <c r="LGW51" s="715"/>
      <c r="LGX51" s="715"/>
      <c r="LGY51" s="715"/>
      <c r="LGZ51" s="715"/>
      <c r="LHA51" s="715"/>
      <c r="LHB51" s="715"/>
      <c r="LHC51" s="715"/>
      <c r="LHD51" s="715"/>
      <c r="LHE51" s="715"/>
      <c r="LHF51" s="715"/>
      <c r="LHG51" s="715"/>
      <c r="LHH51" s="715"/>
      <c r="LHI51" s="715"/>
      <c r="LHJ51" s="715"/>
      <c r="LHK51" s="715"/>
      <c r="LHL51" s="715"/>
      <c r="LHM51" s="715"/>
      <c r="LHN51" s="715"/>
      <c r="LHO51" s="715"/>
      <c r="LHP51" s="715"/>
      <c r="LHQ51" s="715"/>
      <c r="LHR51" s="715"/>
      <c r="LHS51" s="715"/>
      <c r="LHT51" s="715"/>
      <c r="LHU51" s="715"/>
      <c r="LHV51" s="715"/>
      <c r="LHW51" s="715"/>
      <c r="LHX51" s="715"/>
      <c r="LHY51" s="715"/>
      <c r="LHZ51" s="715"/>
      <c r="LIA51" s="715"/>
      <c r="LIB51" s="715"/>
      <c r="LIC51" s="715"/>
      <c r="LID51" s="715"/>
      <c r="LIE51" s="715"/>
      <c r="LIF51" s="715"/>
      <c r="LIG51" s="715"/>
      <c r="LIH51" s="715"/>
      <c r="LII51" s="715"/>
      <c r="LIJ51" s="715"/>
      <c r="LIK51" s="715"/>
      <c r="LIL51" s="715"/>
      <c r="LIM51" s="715"/>
      <c r="LIN51" s="715"/>
      <c r="LIO51" s="715"/>
      <c r="LIP51" s="715"/>
      <c r="LIQ51" s="715"/>
      <c r="LIR51" s="715"/>
      <c r="LIS51" s="715"/>
      <c r="LIT51" s="715"/>
      <c r="LIU51" s="715"/>
      <c r="LIV51" s="715"/>
      <c r="LIW51" s="715"/>
      <c r="LIX51" s="715"/>
      <c r="LIY51" s="715"/>
      <c r="LIZ51" s="715"/>
      <c r="LJA51" s="715"/>
      <c r="LJB51" s="715"/>
      <c r="LJC51" s="715"/>
      <c r="LJD51" s="715"/>
      <c r="LJE51" s="715"/>
      <c r="LJF51" s="715"/>
      <c r="LJG51" s="715"/>
      <c r="LJH51" s="715"/>
      <c r="LJI51" s="715"/>
      <c r="LJJ51" s="715"/>
      <c r="LJK51" s="715"/>
      <c r="LJL51" s="715"/>
      <c r="LJM51" s="715"/>
      <c r="LJN51" s="715"/>
      <c r="LJO51" s="715"/>
      <c r="LJP51" s="715"/>
      <c r="LJQ51" s="715"/>
      <c r="LJR51" s="715"/>
      <c r="LJS51" s="715"/>
      <c r="LJT51" s="715"/>
      <c r="LJU51" s="715"/>
      <c r="LJV51" s="715"/>
      <c r="LJW51" s="715"/>
      <c r="LJX51" s="715"/>
      <c r="LJY51" s="715"/>
      <c r="LJZ51" s="715"/>
      <c r="LKA51" s="715"/>
      <c r="LKB51" s="715"/>
      <c r="LKC51" s="715"/>
      <c r="LKD51" s="715"/>
      <c r="LKE51" s="715"/>
      <c r="LKF51" s="715"/>
      <c r="LKG51" s="715"/>
      <c r="LKH51" s="715"/>
      <c r="LKI51" s="715"/>
      <c r="LKJ51" s="715"/>
      <c r="LKK51" s="715"/>
      <c r="LKL51" s="715"/>
      <c r="LKM51" s="715"/>
      <c r="LKN51" s="715"/>
      <c r="LKO51" s="715"/>
      <c r="LKP51" s="715"/>
      <c r="LKQ51" s="715"/>
      <c r="LKR51" s="715"/>
      <c r="LKS51" s="715"/>
      <c r="LKT51" s="715"/>
      <c r="LKU51" s="715"/>
      <c r="LKV51" s="715"/>
      <c r="LKW51" s="715"/>
      <c r="LKX51" s="715"/>
      <c r="LKY51" s="715"/>
      <c r="LKZ51" s="715"/>
      <c r="LLA51" s="715"/>
      <c r="LLB51" s="715"/>
      <c r="LLC51" s="715"/>
      <c r="LLD51" s="715"/>
      <c r="LLE51" s="715"/>
      <c r="LLF51" s="715"/>
      <c r="LLG51" s="715"/>
      <c r="LLH51" s="715"/>
      <c r="LLI51" s="715"/>
      <c r="LLJ51" s="715"/>
      <c r="LLK51" s="715"/>
      <c r="LLL51" s="715"/>
      <c r="LLM51" s="715"/>
      <c r="LLN51" s="715"/>
      <c r="LLO51" s="715"/>
      <c r="LLP51" s="715"/>
      <c r="LLQ51" s="715"/>
      <c r="LLR51" s="715"/>
      <c r="LLS51" s="715"/>
      <c r="LLT51" s="715"/>
      <c r="LLU51" s="715"/>
      <c r="LLV51" s="715"/>
      <c r="LLW51" s="715"/>
      <c r="LLX51" s="715"/>
      <c r="LLY51" s="715"/>
      <c r="LLZ51" s="715"/>
      <c r="LMA51" s="715"/>
      <c r="LMB51" s="715"/>
      <c r="LMC51" s="715"/>
      <c r="LMD51" s="715"/>
      <c r="LME51" s="715"/>
      <c r="LMF51" s="715"/>
      <c r="LMG51" s="715"/>
      <c r="LMH51" s="715"/>
      <c r="LMI51" s="715"/>
      <c r="LMJ51" s="715"/>
      <c r="LMK51" s="715"/>
      <c r="LML51" s="715"/>
      <c r="LMM51" s="715"/>
      <c r="LMN51" s="715"/>
      <c r="LMO51" s="715"/>
      <c r="LMP51" s="715"/>
      <c r="LMQ51" s="715"/>
      <c r="LMR51" s="715"/>
      <c r="LMS51" s="715"/>
      <c r="LMT51" s="715"/>
      <c r="LMU51" s="715"/>
      <c r="LMV51" s="715"/>
      <c r="LMW51" s="715"/>
      <c r="LMX51" s="715"/>
      <c r="LMY51" s="715"/>
      <c r="LMZ51" s="715"/>
      <c r="LNA51" s="715"/>
      <c r="LNB51" s="715"/>
      <c r="LNC51" s="715"/>
      <c r="LND51" s="715"/>
      <c r="LNE51" s="715"/>
      <c r="LNF51" s="715"/>
      <c r="LNG51" s="715"/>
      <c r="LNH51" s="715"/>
      <c r="LNI51" s="715"/>
      <c r="LNJ51" s="715"/>
      <c r="LNK51" s="715"/>
      <c r="LNL51" s="715"/>
      <c r="LNM51" s="715"/>
      <c r="LNN51" s="715"/>
      <c r="LNO51" s="715"/>
      <c r="LNP51" s="715"/>
      <c r="LNQ51" s="715"/>
      <c r="LNR51" s="715"/>
      <c r="LNS51" s="715"/>
      <c r="LNT51" s="715"/>
      <c r="LNU51" s="715"/>
      <c r="LNV51" s="715"/>
      <c r="LNW51" s="715"/>
      <c r="LNX51" s="715"/>
      <c r="LNY51" s="715"/>
      <c r="LNZ51" s="715"/>
      <c r="LOA51" s="715"/>
      <c r="LOB51" s="715"/>
      <c r="LOC51" s="715"/>
      <c r="LOD51" s="715"/>
      <c r="LOE51" s="715"/>
      <c r="LOF51" s="715"/>
      <c r="LOG51" s="715"/>
      <c r="LOH51" s="715"/>
      <c r="LOI51" s="715"/>
      <c r="LOJ51" s="715"/>
      <c r="LOK51" s="715"/>
      <c r="LOL51" s="715"/>
      <c r="LOM51" s="715"/>
      <c r="LON51" s="715"/>
      <c r="LOO51" s="715"/>
      <c r="LOP51" s="715"/>
      <c r="LOQ51" s="715"/>
      <c r="LOR51" s="715"/>
      <c r="LOS51" s="715"/>
      <c r="LOT51" s="715"/>
      <c r="LOU51" s="715"/>
      <c r="LOV51" s="715"/>
      <c r="LOW51" s="715"/>
      <c r="LOX51" s="715"/>
      <c r="LOY51" s="715"/>
      <c r="LOZ51" s="715"/>
      <c r="LPA51" s="715"/>
      <c r="LPB51" s="715"/>
      <c r="LPC51" s="715"/>
      <c r="LPD51" s="715"/>
      <c r="LPE51" s="715"/>
      <c r="LPF51" s="715"/>
      <c r="LPG51" s="715"/>
      <c r="LPH51" s="715"/>
      <c r="LPI51" s="715"/>
      <c r="LPJ51" s="715"/>
      <c r="LPK51" s="715"/>
      <c r="LPL51" s="715"/>
      <c r="LPM51" s="715"/>
      <c r="LPN51" s="715"/>
      <c r="LPO51" s="715"/>
      <c r="LPP51" s="715"/>
      <c r="LPQ51" s="715"/>
      <c r="LPR51" s="715"/>
      <c r="LPS51" s="715"/>
      <c r="LPT51" s="715"/>
      <c r="LPU51" s="715"/>
      <c r="LPV51" s="715"/>
      <c r="LPW51" s="715"/>
      <c r="LPX51" s="715"/>
      <c r="LPY51" s="715"/>
      <c r="LPZ51" s="715"/>
      <c r="LQA51" s="715"/>
      <c r="LQB51" s="715"/>
      <c r="LQC51" s="715"/>
      <c r="LQD51" s="715"/>
      <c r="LQE51" s="715"/>
      <c r="LQF51" s="715"/>
      <c r="LQG51" s="715"/>
      <c r="LQH51" s="715"/>
      <c r="LQI51" s="715"/>
      <c r="LQJ51" s="715"/>
      <c r="LQK51" s="715"/>
      <c r="LQL51" s="715"/>
      <c r="LQM51" s="715"/>
      <c r="LQN51" s="715"/>
      <c r="LQO51" s="715"/>
      <c r="LQP51" s="715"/>
      <c r="LQQ51" s="715"/>
      <c r="LQR51" s="715"/>
      <c r="LQS51" s="715"/>
      <c r="LQT51" s="715"/>
      <c r="LQU51" s="715"/>
      <c r="LQV51" s="715"/>
      <c r="LQW51" s="715"/>
      <c r="LQX51" s="715"/>
      <c r="LQY51" s="715"/>
      <c r="LQZ51" s="715"/>
      <c r="LRA51" s="715"/>
      <c r="LRB51" s="715"/>
      <c r="LRC51" s="715"/>
      <c r="LRD51" s="715"/>
      <c r="LRE51" s="715"/>
      <c r="LRF51" s="715"/>
      <c r="LRG51" s="715"/>
      <c r="LRH51" s="715"/>
      <c r="LRI51" s="715"/>
      <c r="LRJ51" s="715"/>
      <c r="LRK51" s="715"/>
      <c r="LRL51" s="715"/>
      <c r="LRM51" s="715"/>
      <c r="LRN51" s="715"/>
      <c r="LRO51" s="715"/>
      <c r="LRP51" s="715"/>
      <c r="LRQ51" s="715"/>
      <c r="LRR51" s="715"/>
      <c r="LRS51" s="715"/>
      <c r="LRT51" s="715"/>
      <c r="LRU51" s="715"/>
      <c r="LRV51" s="715"/>
      <c r="LRW51" s="715"/>
      <c r="LRX51" s="715"/>
      <c r="LRY51" s="715"/>
      <c r="LRZ51" s="715"/>
      <c r="LSA51" s="715"/>
      <c r="LSB51" s="715"/>
      <c r="LSC51" s="715"/>
      <c r="LSD51" s="715"/>
      <c r="LSE51" s="715"/>
      <c r="LSF51" s="715"/>
      <c r="LSG51" s="715"/>
      <c r="LSH51" s="715"/>
      <c r="LSI51" s="715"/>
      <c r="LSJ51" s="715"/>
      <c r="LSK51" s="715"/>
      <c r="LSL51" s="715"/>
      <c r="LSM51" s="715"/>
      <c r="LSN51" s="715"/>
      <c r="LSO51" s="715"/>
      <c r="LSP51" s="715"/>
      <c r="LSQ51" s="715"/>
      <c r="LSR51" s="715"/>
      <c r="LSS51" s="715"/>
      <c r="LST51" s="715"/>
      <c r="LSU51" s="715"/>
      <c r="LSV51" s="715"/>
      <c r="LSW51" s="715"/>
      <c r="LSX51" s="715"/>
      <c r="LSY51" s="715"/>
      <c r="LSZ51" s="715"/>
      <c r="LTA51" s="715"/>
      <c r="LTB51" s="715"/>
      <c r="LTC51" s="715"/>
      <c r="LTD51" s="715"/>
      <c r="LTE51" s="715"/>
      <c r="LTF51" s="715"/>
      <c r="LTG51" s="715"/>
      <c r="LTH51" s="715"/>
      <c r="LTI51" s="715"/>
      <c r="LTJ51" s="715"/>
      <c r="LTK51" s="715"/>
      <c r="LTL51" s="715"/>
      <c r="LTM51" s="715"/>
      <c r="LTN51" s="715"/>
      <c r="LTO51" s="715"/>
      <c r="LTP51" s="715"/>
      <c r="LTQ51" s="715"/>
      <c r="LTR51" s="715"/>
      <c r="LTS51" s="715"/>
      <c r="LTT51" s="715"/>
      <c r="LTU51" s="715"/>
      <c r="LTV51" s="715"/>
      <c r="LTW51" s="715"/>
      <c r="LTX51" s="715"/>
      <c r="LTY51" s="715"/>
      <c r="LTZ51" s="715"/>
      <c r="LUA51" s="715"/>
      <c r="LUB51" s="715"/>
      <c r="LUC51" s="715"/>
      <c r="LUD51" s="715"/>
      <c r="LUE51" s="715"/>
      <c r="LUF51" s="715"/>
      <c r="LUG51" s="715"/>
      <c r="LUH51" s="715"/>
      <c r="LUI51" s="715"/>
      <c r="LUJ51" s="715"/>
      <c r="LUK51" s="715"/>
      <c r="LUL51" s="715"/>
      <c r="LUM51" s="715"/>
      <c r="LUN51" s="715"/>
      <c r="LUO51" s="715"/>
      <c r="LUP51" s="715"/>
      <c r="LUQ51" s="715"/>
      <c r="LUR51" s="715"/>
      <c r="LUS51" s="715"/>
      <c r="LUT51" s="715"/>
      <c r="LUU51" s="715"/>
      <c r="LUV51" s="715"/>
      <c r="LUW51" s="715"/>
      <c r="LUX51" s="715"/>
      <c r="LUY51" s="715"/>
      <c r="LUZ51" s="715"/>
      <c r="LVA51" s="715"/>
      <c r="LVB51" s="715"/>
      <c r="LVC51" s="715"/>
      <c r="LVD51" s="715"/>
      <c r="LVE51" s="715"/>
      <c r="LVF51" s="715"/>
      <c r="LVG51" s="715"/>
      <c r="LVH51" s="715"/>
      <c r="LVI51" s="715"/>
      <c r="LVJ51" s="715"/>
      <c r="LVK51" s="715"/>
      <c r="LVL51" s="715"/>
      <c r="LVM51" s="715"/>
      <c r="LVN51" s="715"/>
      <c r="LVO51" s="715"/>
      <c r="LVP51" s="715"/>
      <c r="LVQ51" s="715"/>
      <c r="LVR51" s="715"/>
      <c r="LVS51" s="715"/>
      <c r="LVT51" s="715"/>
      <c r="LVU51" s="715"/>
      <c r="LVV51" s="715"/>
      <c r="LVW51" s="715"/>
      <c r="LVX51" s="715"/>
      <c r="LVY51" s="715"/>
      <c r="LVZ51" s="715"/>
      <c r="LWA51" s="715"/>
      <c r="LWB51" s="715"/>
      <c r="LWC51" s="715"/>
      <c r="LWD51" s="715"/>
      <c r="LWE51" s="715"/>
      <c r="LWF51" s="715"/>
      <c r="LWG51" s="715"/>
      <c r="LWH51" s="715"/>
      <c r="LWI51" s="715"/>
      <c r="LWJ51" s="715"/>
      <c r="LWK51" s="715"/>
      <c r="LWL51" s="715"/>
      <c r="LWM51" s="715"/>
      <c r="LWN51" s="715"/>
      <c r="LWO51" s="715"/>
      <c r="LWP51" s="715"/>
      <c r="LWQ51" s="715"/>
      <c r="LWR51" s="715"/>
      <c r="LWS51" s="715"/>
      <c r="LWT51" s="715"/>
      <c r="LWU51" s="715"/>
      <c r="LWV51" s="715"/>
      <c r="LWW51" s="715"/>
      <c r="LWX51" s="715"/>
      <c r="LWY51" s="715"/>
      <c r="LWZ51" s="715"/>
      <c r="LXA51" s="715"/>
      <c r="LXB51" s="715"/>
      <c r="LXC51" s="715"/>
      <c r="LXD51" s="715"/>
      <c r="LXE51" s="715"/>
      <c r="LXF51" s="715"/>
      <c r="LXG51" s="715"/>
      <c r="LXH51" s="715"/>
      <c r="LXI51" s="715"/>
      <c r="LXJ51" s="715"/>
      <c r="LXK51" s="715"/>
      <c r="LXL51" s="715"/>
      <c r="LXM51" s="715"/>
      <c r="LXN51" s="715"/>
      <c r="LXO51" s="715"/>
      <c r="LXP51" s="715"/>
      <c r="LXQ51" s="715"/>
      <c r="LXR51" s="715"/>
      <c r="LXS51" s="715"/>
      <c r="LXT51" s="715"/>
      <c r="LXU51" s="715"/>
      <c r="LXV51" s="715"/>
      <c r="LXW51" s="715"/>
      <c r="LXX51" s="715"/>
      <c r="LXY51" s="715"/>
      <c r="LXZ51" s="715"/>
      <c r="LYA51" s="715"/>
      <c r="LYB51" s="715"/>
      <c r="LYC51" s="715"/>
      <c r="LYD51" s="715"/>
      <c r="LYE51" s="715"/>
      <c r="LYF51" s="715"/>
      <c r="LYG51" s="715"/>
      <c r="LYH51" s="715"/>
      <c r="LYI51" s="715"/>
      <c r="LYJ51" s="715"/>
      <c r="LYK51" s="715"/>
      <c r="LYL51" s="715"/>
      <c r="LYM51" s="715"/>
      <c r="LYN51" s="715"/>
      <c r="LYO51" s="715"/>
      <c r="LYP51" s="715"/>
      <c r="LYQ51" s="715"/>
      <c r="LYR51" s="715"/>
      <c r="LYS51" s="715"/>
      <c r="LYT51" s="715"/>
      <c r="LYU51" s="715"/>
      <c r="LYV51" s="715"/>
      <c r="LYW51" s="715"/>
      <c r="LYX51" s="715"/>
      <c r="LYY51" s="715"/>
      <c r="LYZ51" s="715"/>
      <c r="LZA51" s="715"/>
      <c r="LZB51" s="715"/>
      <c r="LZC51" s="715"/>
      <c r="LZD51" s="715"/>
      <c r="LZE51" s="715"/>
      <c r="LZF51" s="715"/>
      <c r="LZG51" s="715"/>
      <c r="LZH51" s="715"/>
      <c r="LZI51" s="715"/>
      <c r="LZJ51" s="715"/>
      <c r="LZK51" s="715"/>
      <c r="LZL51" s="715"/>
      <c r="LZM51" s="715"/>
      <c r="LZN51" s="715"/>
      <c r="LZO51" s="715"/>
      <c r="LZP51" s="715"/>
      <c r="LZQ51" s="715"/>
      <c r="LZR51" s="715"/>
      <c r="LZS51" s="715"/>
      <c r="LZT51" s="715"/>
      <c r="LZU51" s="715"/>
      <c r="LZV51" s="715"/>
      <c r="LZW51" s="715"/>
      <c r="LZX51" s="715"/>
      <c r="LZY51" s="715"/>
      <c r="LZZ51" s="715"/>
      <c r="MAA51" s="715"/>
      <c r="MAB51" s="715"/>
      <c r="MAC51" s="715"/>
      <c r="MAD51" s="715"/>
      <c r="MAE51" s="715"/>
      <c r="MAF51" s="715"/>
      <c r="MAG51" s="715"/>
      <c r="MAH51" s="715"/>
      <c r="MAI51" s="715"/>
      <c r="MAJ51" s="715"/>
      <c r="MAK51" s="715"/>
      <c r="MAL51" s="715"/>
      <c r="MAM51" s="715"/>
      <c r="MAN51" s="715"/>
      <c r="MAO51" s="715"/>
      <c r="MAP51" s="715"/>
      <c r="MAQ51" s="715"/>
      <c r="MAR51" s="715"/>
      <c r="MAS51" s="715"/>
      <c r="MAT51" s="715"/>
      <c r="MAU51" s="715"/>
      <c r="MAV51" s="715"/>
      <c r="MAW51" s="715"/>
      <c r="MAX51" s="715"/>
      <c r="MAY51" s="715"/>
      <c r="MAZ51" s="715"/>
      <c r="MBA51" s="715"/>
      <c r="MBB51" s="715"/>
      <c r="MBC51" s="715"/>
      <c r="MBD51" s="715"/>
      <c r="MBE51" s="715"/>
      <c r="MBF51" s="715"/>
      <c r="MBG51" s="715"/>
      <c r="MBH51" s="715"/>
      <c r="MBI51" s="715"/>
      <c r="MBJ51" s="715"/>
      <c r="MBK51" s="715"/>
      <c r="MBL51" s="715"/>
      <c r="MBM51" s="715"/>
      <c r="MBN51" s="715"/>
      <c r="MBO51" s="715"/>
      <c r="MBP51" s="715"/>
      <c r="MBQ51" s="715"/>
      <c r="MBR51" s="715"/>
      <c r="MBS51" s="715"/>
      <c r="MBT51" s="715"/>
      <c r="MBU51" s="715"/>
      <c r="MBV51" s="715"/>
      <c r="MBW51" s="715"/>
      <c r="MBX51" s="715"/>
      <c r="MBY51" s="715"/>
      <c r="MBZ51" s="715"/>
      <c r="MCA51" s="715"/>
      <c r="MCB51" s="715"/>
      <c r="MCC51" s="715"/>
      <c r="MCD51" s="715"/>
      <c r="MCE51" s="715"/>
      <c r="MCF51" s="715"/>
      <c r="MCG51" s="715"/>
      <c r="MCH51" s="715"/>
      <c r="MCI51" s="715"/>
      <c r="MCJ51" s="715"/>
      <c r="MCK51" s="715"/>
      <c r="MCL51" s="715"/>
      <c r="MCM51" s="715"/>
      <c r="MCN51" s="715"/>
      <c r="MCO51" s="715"/>
      <c r="MCP51" s="715"/>
      <c r="MCQ51" s="715"/>
      <c r="MCR51" s="715"/>
      <c r="MCS51" s="715"/>
      <c r="MCT51" s="715"/>
      <c r="MCU51" s="715"/>
      <c r="MCV51" s="715"/>
      <c r="MCW51" s="715"/>
      <c r="MCX51" s="715"/>
      <c r="MCY51" s="715"/>
      <c r="MCZ51" s="715"/>
      <c r="MDA51" s="715"/>
      <c r="MDB51" s="715"/>
      <c r="MDC51" s="715"/>
      <c r="MDD51" s="715"/>
      <c r="MDE51" s="715"/>
      <c r="MDF51" s="715"/>
      <c r="MDG51" s="715"/>
      <c r="MDH51" s="715"/>
      <c r="MDI51" s="715"/>
      <c r="MDJ51" s="715"/>
      <c r="MDK51" s="715"/>
      <c r="MDL51" s="715"/>
      <c r="MDM51" s="715"/>
      <c r="MDN51" s="715"/>
      <c r="MDO51" s="715"/>
      <c r="MDP51" s="715"/>
      <c r="MDQ51" s="715"/>
      <c r="MDR51" s="715"/>
      <c r="MDS51" s="715"/>
      <c r="MDT51" s="715"/>
      <c r="MDU51" s="715"/>
      <c r="MDV51" s="715"/>
      <c r="MDW51" s="715"/>
      <c r="MDX51" s="715"/>
      <c r="MDY51" s="715"/>
      <c r="MDZ51" s="715"/>
      <c r="MEA51" s="715"/>
      <c r="MEB51" s="715"/>
      <c r="MEC51" s="715"/>
      <c r="MED51" s="715"/>
      <c r="MEE51" s="715"/>
      <c r="MEF51" s="715"/>
      <c r="MEG51" s="715"/>
      <c r="MEH51" s="715"/>
      <c r="MEI51" s="715"/>
      <c r="MEJ51" s="715"/>
      <c r="MEK51" s="715"/>
      <c r="MEL51" s="715"/>
      <c r="MEM51" s="715"/>
      <c r="MEN51" s="715"/>
      <c r="MEO51" s="715"/>
      <c r="MEP51" s="715"/>
      <c r="MEQ51" s="715"/>
      <c r="MER51" s="715"/>
      <c r="MES51" s="715"/>
      <c r="MET51" s="715"/>
      <c r="MEU51" s="715"/>
      <c r="MEV51" s="715"/>
      <c r="MEW51" s="715"/>
      <c r="MEX51" s="715"/>
      <c r="MEY51" s="715"/>
      <c r="MEZ51" s="715"/>
      <c r="MFA51" s="715"/>
      <c r="MFB51" s="715"/>
      <c r="MFC51" s="715"/>
      <c r="MFD51" s="715"/>
      <c r="MFE51" s="715"/>
      <c r="MFF51" s="715"/>
      <c r="MFG51" s="715"/>
      <c r="MFH51" s="715"/>
      <c r="MFI51" s="715"/>
      <c r="MFJ51" s="715"/>
      <c r="MFK51" s="715"/>
      <c r="MFL51" s="715"/>
      <c r="MFM51" s="715"/>
      <c r="MFN51" s="715"/>
      <c r="MFO51" s="715"/>
      <c r="MFP51" s="715"/>
      <c r="MFQ51" s="715"/>
      <c r="MFR51" s="715"/>
      <c r="MFS51" s="715"/>
      <c r="MFT51" s="715"/>
      <c r="MFU51" s="715"/>
      <c r="MFV51" s="715"/>
      <c r="MFW51" s="715"/>
      <c r="MFX51" s="715"/>
      <c r="MFY51" s="715"/>
      <c r="MFZ51" s="715"/>
      <c r="MGA51" s="715"/>
      <c r="MGB51" s="715"/>
      <c r="MGC51" s="715"/>
      <c r="MGD51" s="715"/>
      <c r="MGE51" s="715"/>
      <c r="MGF51" s="715"/>
      <c r="MGG51" s="715"/>
      <c r="MGH51" s="715"/>
      <c r="MGI51" s="715"/>
      <c r="MGJ51" s="715"/>
      <c r="MGK51" s="715"/>
      <c r="MGL51" s="715"/>
      <c r="MGM51" s="715"/>
      <c r="MGN51" s="715"/>
      <c r="MGO51" s="715"/>
      <c r="MGP51" s="715"/>
      <c r="MGQ51" s="715"/>
      <c r="MGR51" s="715"/>
      <c r="MGS51" s="715"/>
      <c r="MGT51" s="715"/>
      <c r="MGU51" s="715"/>
      <c r="MGV51" s="715"/>
      <c r="MGW51" s="715"/>
      <c r="MGX51" s="715"/>
      <c r="MGY51" s="715"/>
      <c r="MGZ51" s="715"/>
      <c r="MHA51" s="715"/>
      <c r="MHB51" s="715"/>
      <c r="MHC51" s="715"/>
      <c r="MHD51" s="715"/>
      <c r="MHE51" s="715"/>
      <c r="MHF51" s="715"/>
      <c r="MHG51" s="715"/>
      <c r="MHH51" s="715"/>
      <c r="MHI51" s="715"/>
      <c r="MHJ51" s="715"/>
      <c r="MHK51" s="715"/>
      <c r="MHL51" s="715"/>
      <c r="MHM51" s="715"/>
      <c r="MHN51" s="715"/>
      <c r="MHO51" s="715"/>
      <c r="MHP51" s="715"/>
      <c r="MHQ51" s="715"/>
      <c r="MHR51" s="715"/>
      <c r="MHS51" s="715"/>
      <c r="MHT51" s="715"/>
      <c r="MHU51" s="715"/>
      <c r="MHV51" s="715"/>
      <c r="MHW51" s="715"/>
      <c r="MHX51" s="715"/>
      <c r="MHY51" s="715"/>
      <c r="MHZ51" s="715"/>
      <c r="MIA51" s="715"/>
      <c r="MIB51" s="715"/>
      <c r="MIC51" s="715"/>
      <c r="MID51" s="715"/>
      <c r="MIE51" s="715"/>
      <c r="MIF51" s="715"/>
      <c r="MIG51" s="715"/>
      <c r="MIH51" s="715"/>
      <c r="MII51" s="715"/>
      <c r="MIJ51" s="715"/>
      <c r="MIK51" s="715"/>
      <c r="MIL51" s="715"/>
      <c r="MIM51" s="715"/>
      <c r="MIN51" s="715"/>
      <c r="MIO51" s="715"/>
      <c r="MIP51" s="715"/>
      <c r="MIQ51" s="715"/>
      <c r="MIR51" s="715"/>
      <c r="MIS51" s="715"/>
      <c r="MIT51" s="715"/>
      <c r="MIU51" s="715"/>
      <c r="MIV51" s="715"/>
      <c r="MIW51" s="715"/>
      <c r="MIX51" s="715"/>
      <c r="MIY51" s="715"/>
      <c r="MIZ51" s="715"/>
      <c r="MJA51" s="715"/>
      <c r="MJB51" s="715"/>
      <c r="MJC51" s="715"/>
      <c r="MJD51" s="715"/>
      <c r="MJE51" s="715"/>
      <c r="MJF51" s="715"/>
      <c r="MJG51" s="715"/>
      <c r="MJH51" s="715"/>
      <c r="MJI51" s="715"/>
      <c r="MJJ51" s="715"/>
      <c r="MJK51" s="715"/>
      <c r="MJL51" s="715"/>
      <c r="MJM51" s="715"/>
      <c r="MJN51" s="715"/>
      <c r="MJO51" s="715"/>
      <c r="MJP51" s="715"/>
      <c r="MJQ51" s="715"/>
      <c r="MJR51" s="715"/>
      <c r="MJS51" s="715"/>
      <c r="MJT51" s="715"/>
      <c r="MJU51" s="715"/>
      <c r="MJV51" s="715"/>
      <c r="MJW51" s="715"/>
      <c r="MJX51" s="715"/>
      <c r="MJY51" s="715"/>
      <c r="MJZ51" s="715"/>
      <c r="MKA51" s="715"/>
      <c r="MKB51" s="715"/>
      <c r="MKC51" s="715"/>
      <c r="MKD51" s="715"/>
      <c r="MKE51" s="715"/>
      <c r="MKF51" s="715"/>
      <c r="MKG51" s="715"/>
      <c r="MKH51" s="715"/>
      <c r="MKI51" s="715"/>
      <c r="MKJ51" s="715"/>
      <c r="MKK51" s="715"/>
      <c r="MKL51" s="715"/>
      <c r="MKM51" s="715"/>
      <c r="MKN51" s="715"/>
      <c r="MKO51" s="715"/>
      <c r="MKP51" s="715"/>
      <c r="MKQ51" s="715"/>
      <c r="MKR51" s="715"/>
      <c r="MKS51" s="715"/>
      <c r="MKT51" s="715"/>
      <c r="MKU51" s="715"/>
      <c r="MKV51" s="715"/>
      <c r="MKW51" s="715"/>
      <c r="MKX51" s="715"/>
      <c r="MKY51" s="715"/>
      <c r="MKZ51" s="715"/>
      <c r="MLA51" s="715"/>
      <c r="MLB51" s="715"/>
      <c r="MLC51" s="715"/>
      <c r="MLD51" s="715"/>
      <c r="MLE51" s="715"/>
      <c r="MLF51" s="715"/>
      <c r="MLG51" s="715"/>
      <c r="MLH51" s="715"/>
      <c r="MLI51" s="715"/>
      <c r="MLJ51" s="715"/>
      <c r="MLK51" s="715"/>
      <c r="MLL51" s="715"/>
      <c r="MLM51" s="715"/>
      <c r="MLN51" s="715"/>
      <c r="MLO51" s="715"/>
      <c r="MLP51" s="715"/>
      <c r="MLQ51" s="715"/>
      <c r="MLR51" s="715"/>
      <c r="MLS51" s="715"/>
      <c r="MLT51" s="715"/>
      <c r="MLU51" s="715"/>
      <c r="MLV51" s="715"/>
      <c r="MLW51" s="715"/>
      <c r="MLX51" s="715"/>
      <c r="MLY51" s="715"/>
      <c r="MLZ51" s="715"/>
      <c r="MMA51" s="715"/>
      <c r="MMB51" s="715"/>
      <c r="MMC51" s="715"/>
      <c r="MMD51" s="715"/>
      <c r="MME51" s="715"/>
      <c r="MMF51" s="715"/>
      <c r="MMG51" s="715"/>
      <c r="MMH51" s="715"/>
      <c r="MMI51" s="715"/>
      <c r="MMJ51" s="715"/>
      <c r="MMK51" s="715"/>
      <c r="MML51" s="715"/>
      <c r="MMM51" s="715"/>
      <c r="MMN51" s="715"/>
      <c r="MMO51" s="715"/>
      <c r="MMP51" s="715"/>
      <c r="MMQ51" s="715"/>
      <c r="MMR51" s="715"/>
      <c r="MMS51" s="715"/>
      <c r="MMT51" s="715"/>
      <c r="MMU51" s="715"/>
      <c r="MMV51" s="715"/>
      <c r="MMW51" s="715"/>
      <c r="MMX51" s="715"/>
      <c r="MMY51" s="715"/>
      <c r="MMZ51" s="715"/>
      <c r="MNA51" s="715"/>
      <c r="MNB51" s="715"/>
      <c r="MNC51" s="715"/>
      <c r="MND51" s="715"/>
      <c r="MNE51" s="715"/>
      <c r="MNF51" s="715"/>
      <c r="MNG51" s="715"/>
      <c r="MNH51" s="715"/>
      <c r="MNI51" s="715"/>
      <c r="MNJ51" s="715"/>
      <c r="MNK51" s="715"/>
      <c r="MNL51" s="715"/>
      <c r="MNM51" s="715"/>
      <c r="MNN51" s="715"/>
      <c r="MNO51" s="715"/>
      <c r="MNP51" s="715"/>
      <c r="MNQ51" s="715"/>
      <c r="MNR51" s="715"/>
      <c r="MNS51" s="715"/>
      <c r="MNT51" s="715"/>
      <c r="MNU51" s="715"/>
      <c r="MNV51" s="715"/>
      <c r="MNW51" s="715"/>
      <c r="MNX51" s="715"/>
      <c r="MNY51" s="715"/>
      <c r="MNZ51" s="715"/>
      <c r="MOA51" s="715"/>
      <c r="MOB51" s="715"/>
      <c r="MOC51" s="715"/>
      <c r="MOD51" s="715"/>
      <c r="MOE51" s="715"/>
      <c r="MOF51" s="715"/>
      <c r="MOG51" s="715"/>
      <c r="MOH51" s="715"/>
      <c r="MOI51" s="715"/>
      <c r="MOJ51" s="715"/>
      <c r="MOK51" s="715"/>
      <c r="MOL51" s="715"/>
      <c r="MOM51" s="715"/>
      <c r="MON51" s="715"/>
      <c r="MOO51" s="715"/>
      <c r="MOP51" s="715"/>
      <c r="MOQ51" s="715"/>
      <c r="MOR51" s="715"/>
      <c r="MOS51" s="715"/>
      <c r="MOT51" s="715"/>
      <c r="MOU51" s="715"/>
      <c r="MOV51" s="715"/>
      <c r="MOW51" s="715"/>
      <c r="MOX51" s="715"/>
      <c r="MOY51" s="715"/>
      <c r="MOZ51" s="715"/>
      <c r="MPA51" s="715"/>
      <c r="MPB51" s="715"/>
      <c r="MPC51" s="715"/>
      <c r="MPD51" s="715"/>
      <c r="MPE51" s="715"/>
      <c r="MPF51" s="715"/>
      <c r="MPG51" s="715"/>
      <c r="MPH51" s="715"/>
      <c r="MPI51" s="715"/>
      <c r="MPJ51" s="715"/>
      <c r="MPK51" s="715"/>
      <c r="MPL51" s="715"/>
      <c r="MPM51" s="715"/>
      <c r="MPN51" s="715"/>
      <c r="MPO51" s="715"/>
      <c r="MPP51" s="715"/>
      <c r="MPQ51" s="715"/>
      <c r="MPR51" s="715"/>
      <c r="MPS51" s="715"/>
      <c r="MPT51" s="715"/>
      <c r="MPU51" s="715"/>
      <c r="MPV51" s="715"/>
      <c r="MPW51" s="715"/>
      <c r="MPX51" s="715"/>
      <c r="MPY51" s="715"/>
      <c r="MPZ51" s="715"/>
      <c r="MQA51" s="715"/>
      <c r="MQB51" s="715"/>
      <c r="MQC51" s="715"/>
      <c r="MQD51" s="715"/>
      <c r="MQE51" s="715"/>
      <c r="MQF51" s="715"/>
      <c r="MQG51" s="715"/>
      <c r="MQH51" s="715"/>
      <c r="MQI51" s="715"/>
      <c r="MQJ51" s="715"/>
      <c r="MQK51" s="715"/>
      <c r="MQL51" s="715"/>
      <c r="MQM51" s="715"/>
      <c r="MQN51" s="715"/>
      <c r="MQO51" s="715"/>
      <c r="MQP51" s="715"/>
      <c r="MQQ51" s="715"/>
      <c r="MQR51" s="715"/>
      <c r="MQS51" s="715"/>
      <c r="MQT51" s="715"/>
      <c r="MQU51" s="715"/>
      <c r="MQV51" s="715"/>
      <c r="MQW51" s="715"/>
      <c r="MQX51" s="715"/>
      <c r="MQY51" s="715"/>
      <c r="MQZ51" s="715"/>
      <c r="MRA51" s="715"/>
      <c r="MRB51" s="715"/>
      <c r="MRC51" s="715"/>
      <c r="MRD51" s="715"/>
      <c r="MRE51" s="715"/>
      <c r="MRF51" s="715"/>
      <c r="MRG51" s="715"/>
      <c r="MRH51" s="715"/>
      <c r="MRI51" s="715"/>
      <c r="MRJ51" s="715"/>
      <c r="MRK51" s="715"/>
      <c r="MRL51" s="715"/>
      <c r="MRM51" s="715"/>
      <c r="MRN51" s="715"/>
      <c r="MRO51" s="715"/>
      <c r="MRP51" s="715"/>
      <c r="MRQ51" s="715"/>
      <c r="MRR51" s="715"/>
      <c r="MRS51" s="715"/>
      <c r="MRT51" s="715"/>
      <c r="MRU51" s="715"/>
      <c r="MRV51" s="715"/>
      <c r="MRW51" s="715"/>
      <c r="MRX51" s="715"/>
      <c r="MRY51" s="715"/>
      <c r="MRZ51" s="715"/>
      <c r="MSA51" s="715"/>
      <c r="MSB51" s="715"/>
      <c r="MSC51" s="715"/>
      <c r="MSD51" s="715"/>
      <c r="MSE51" s="715"/>
      <c r="MSF51" s="715"/>
      <c r="MSG51" s="715"/>
      <c r="MSH51" s="715"/>
      <c r="MSI51" s="715"/>
      <c r="MSJ51" s="715"/>
      <c r="MSK51" s="715"/>
      <c r="MSL51" s="715"/>
      <c r="MSM51" s="715"/>
      <c r="MSN51" s="715"/>
      <c r="MSO51" s="715"/>
      <c r="MSP51" s="715"/>
      <c r="MSQ51" s="715"/>
      <c r="MSR51" s="715"/>
      <c r="MSS51" s="715"/>
      <c r="MST51" s="715"/>
      <c r="MSU51" s="715"/>
      <c r="MSV51" s="715"/>
      <c r="MSW51" s="715"/>
      <c r="MSX51" s="715"/>
      <c r="MSY51" s="715"/>
      <c r="MSZ51" s="715"/>
      <c r="MTA51" s="715"/>
      <c r="MTB51" s="715"/>
      <c r="MTC51" s="715"/>
      <c r="MTD51" s="715"/>
      <c r="MTE51" s="715"/>
      <c r="MTF51" s="715"/>
      <c r="MTG51" s="715"/>
      <c r="MTH51" s="715"/>
      <c r="MTI51" s="715"/>
      <c r="MTJ51" s="715"/>
      <c r="MTK51" s="715"/>
      <c r="MTL51" s="715"/>
      <c r="MTM51" s="715"/>
      <c r="MTN51" s="715"/>
      <c r="MTO51" s="715"/>
      <c r="MTP51" s="715"/>
      <c r="MTQ51" s="715"/>
      <c r="MTR51" s="715"/>
      <c r="MTS51" s="715"/>
      <c r="MTT51" s="715"/>
      <c r="MTU51" s="715"/>
      <c r="MTV51" s="715"/>
      <c r="MTW51" s="715"/>
      <c r="MTX51" s="715"/>
      <c r="MTY51" s="715"/>
      <c r="MTZ51" s="715"/>
      <c r="MUA51" s="715"/>
      <c r="MUB51" s="715"/>
      <c r="MUC51" s="715"/>
      <c r="MUD51" s="715"/>
      <c r="MUE51" s="715"/>
      <c r="MUF51" s="715"/>
      <c r="MUG51" s="715"/>
      <c r="MUH51" s="715"/>
      <c r="MUI51" s="715"/>
      <c r="MUJ51" s="715"/>
      <c r="MUK51" s="715"/>
      <c r="MUL51" s="715"/>
      <c r="MUM51" s="715"/>
      <c r="MUN51" s="715"/>
      <c r="MUO51" s="715"/>
      <c r="MUP51" s="715"/>
      <c r="MUQ51" s="715"/>
      <c r="MUR51" s="715"/>
      <c r="MUS51" s="715"/>
      <c r="MUT51" s="715"/>
      <c r="MUU51" s="715"/>
      <c r="MUV51" s="715"/>
      <c r="MUW51" s="715"/>
      <c r="MUX51" s="715"/>
      <c r="MUY51" s="715"/>
      <c r="MUZ51" s="715"/>
      <c r="MVA51" s="715"/>
      <c r="MVB51" s="715"/>
      <c r="MVC51" s="715"/>
      <c r="MVD51" s="715"/>
      <c r="MVE51" s="715"/>
      <c r="MVF51" s="715"/>
      <c r="MVG51" s="715"/>
      <c r="MVH51" s="715"/>
      <c r="MVI51" s="715"/>
      <c r="MVJ51" s="715"/>
      <c r="MVK51" s="715"/>
      <c r="MVL51" s="715"/>
      <c r="MVM51" s="715"/>
      <c r="MVN51" s="715"/>
      <c r="MVO51" s="715"/>
      <c r="MVP51" s="715"/>
      <c r="MVQ51" s="715"/>
      <c r="MVR51" s="715"/>
      <c r="MVS51" s="715"/>
      <c r="MVT51" s="715"/>
      <c r="MVU51" s="715"/>
      <c r="MVV51" s="715"/>
      <c r="MVW51" s="715"/>
      <c r="MVX51" s="715"/>
      <c r="MVY51" s="715"/>
      <c r="MVZ51" s="715"/>
      <c r="MWA51" s="715"/>
      <c r="MWB51" s="715"/>
      <c r="MWC51" s="715"/>
      <c r="MWD51" s="715"/>
      <c r="MWE51" s="715"/>
      <c r="MWF51" s="715"/>
      <c r="MWG51" s="715"/>
      <c r="MWH51" s="715"/>
      <c r="MWI51" s="715"/>
      <c r="MWJ51" s="715"/>
      <c r="MWK51" s="715"/>
      <c r="MWL51" s="715"/>
      <c r="MWM51" s="715"/>
      <c r="MWN51" s="715"/>
      <c r="MWO51" s="715"/>
      <c r="MWP51" s="715"/>
      <c r="MWQ51" s="715"/>
      <c r="MWR51" s="715"/>
      <c r="MWS51" s="715"/>
      <c r="MWT51" s="715"/>
      <c r="MWU51" s="715"/>
      <c r="MWV51" s="715"/>
      <c r="MWW51" s="715"/>
      <c r="MWX51" s="715"/>
      <c r="MWY51" s="715"/>
      <c r="MWZ51" s="715"/>
      <c r="MXA51" s="715"/>
      <c r="MXB51" s="715"/>
      <c r="MXC51" s="715"/>
      <c r="MXD51" s="715"/>
      <c r="MXE51" s="715"/>
      <c r="MXF51" s="715"/>
      <c r="MXG51" s="715"/>
      <c r="MXH51" s="715"/>
      <c r="MXI51" s="715"/>
      <c r="MXJ51" s="715"/>
      <c r="MXK51" s="715"/>
      <c r="MXL51" s="715"/>
      <c r="MXM51" s="715"/>
      <c r="MXN51" s="715"/>
      <c r="MXO51" s="715"/>
      <c r="MXP51" s="715"/>
      <c r="MXQ51" s="715"/>
      <c r="MXR51" s="715"/>
      <c r="MXS51" s="715"/>
      <c r="MXT51" s="715"/>
      <c r="MXU51" s="715"/>
      <c r="MXV51" s="715"/>
      <c r="MXW51" s="715"/>
      <c r="MXX51" s="715"/>
      <c r="MXY51" s="715"/>
      <c r="MXZ51" s="715"/>
      <c r="MYA51" s="715"/>
      <c r="MYB51" s="715"/>
      <c r="MYC51" s="715"/>
      <c r="MYD51" s="715"/>
      <c r="MYE51" s="715"/>
      <c r="MYF51" s="715"/>
      <c r="MYG51" s="715"/>
      <c r="MYH51" s="715"/>
      <c r="MYI51" s="715"/>
      <c r="MYJ51" s="715"/>
      <c r="MYK51" s="715"/>
      <c r="MYL51" s="715"/>
      <c r="MYM51" s="715"/>
      <c r="MYN51" s="715"/>
      <c r="MYO51" s="715"/>
      <c r="MYP51" s="715"/>
      <c r="MYQ51" s="715"/>
      <c r="MYR51" s="715"/>
      <c r="MYS51" s="715"/>
      <c r="MYT51" s="715"/>
      <c r="MYU51" s="715"/>
      <c r="MYV51" s="715"/>
      <c r="MYW51" s="715"/>
      <c r="MYX51" s="715"/>
      <c r="MYY51" s="715"/>
      <c r="MYZ51" s="715"/>
      <c r="MZA51" s="715"/>
      <c r="MZB51" s="715"/>
      <c r="MZC51" s="715"/>
      <c r="MZD51" s="715"/>
      <c r="MZE51" s="715"/>
      <c r="MZF51" s="715"/>
      <c r="MZG51" s="715"/>
      <c r="MZH51" s="715"/>
      <c r="MZI51" s="715"/>
      <c r="MZJ51" s="715"/>
      <c r="MZK51" s="715"/>
      <c r="MZL51" s="715"/>
      <c r="MZM51" s="715"/>
      <c r="MZN51" s="715"/>
      <c r="MZO51" s="715"/>
      <c r="MZP51" s="715"/>
      <c r="MZQ51" s="715"/>
      <c r="MZR51" s="715"/>
      <c r="MZS51" s="715"/>
      <c r="MZT51" s="715"/>
      <c r="MZU51" s="715"/>
      <c r="MZV51" s="715"/>
      <c r="MZW51" s="715"/>
      <c r="MZX51" s="715"/>
      <c r="MZY51" s="715"/>
      <c r="MZZ51" s="715"/>
      <c r="NAA51" s="715"/>
      <c r="NAB51" s="715"/>
      <c r="NAC51" s="715"/>
      <c r="NAD51" s="715"/>
      <c r="NAE51" s="715"/>
      <c r="NAF51" s="715"/>
      <c r="NAG51" s="715"/>
      <c r="NAH51" s="715"/>
      <c r="NAI51" s="715"/>
      <c r="NAJ51" s="715"/>
      <c r="NAK51" s="715"/>
      <c r="NAL51" s="715"/>
      <c r="NAM51" s="715"/>
      <c r="NAN51" s="715"/>
      <c r="NAO51" s="715"/>
      <c r="NAP51" s="715"/>
      <c r="NAQ51" s="715"/>
      <c r="NAR51" s="715"/>
      <c r="NAS51" s="715"/>
      <c r="NAT51" s="715"/>
      <c r="NAU51" s="715"/>
      <c r="NAV51" s="715"/>
      <c r="NAW51" s="715"/>
      <c r="NAX51" s="715"/>
      <c r="NAY51" s="715"/>
      <c r="NAZ51" s="715"/>
      <c r="NBA51" s="715"/>
      <c r="NBB51" s="715"/>
      <c r="NBC51" s="715"/>
      <c r="NBD51" s="715"/>
      <c r="NBE51" s="715"/>
      <c r="NBF51" s="715"/>
      <c r="NBG51" s="715"/>
      <c r="NBH51" s="715"/>
      <c r="NBI51" s="715"/>
      <c r="NBJ51" s="715"/>
      <c r="NBK51" s="715"/>
      <c r="NBL51" s="715"/>
      <c r="NBM51" s="715"/>
      <c r="NBN51" s="715"/>
      <c r="NBO51" s="715"/>
      <c r="NBP51" s="715"/>
      <c r="NBQ51" s="715"/>
      <c r="NBR51" s="715"/>
      <c r="NBS51" s="715"/>
      <c r="NBT51" s="715"/>
      <c r="NBU51" s="715"/>
      <c r="NBV51" s="715"/>
      <c r="NBW51" s="715"/>
      <c r="NBX51" s="715"/>
      <c r="NBY51" s="715"/>
      <c r="NBZ51" s="715"/>
      <c r="NCA51" s="715"/>
      <c r="NCB51" s="715"/>
      <c r="NCC51" s="715"/>
      <c r="NCD51" s="715"/>
      <c r="NCE51" s="715"/>
      <c r="NCF51" s="715"/>
      <c r="NCG51" s="715"/>
      <c r="NCH51" s="715"/>
      <c r="NCI51" s="715"/>
      <c r="NCJ51" s="715"/>
      <c r="NCK51" s="715"/>
      <c r="NCL51" s="715"/>
      <c r="NCM51" s="715"/>
      <c r="NCN51" s="715"/>
      <c r="NCO51" s="715"/>
      <c r="NCP51" s="715"/>
      <c r="NCQ51" s="715"/>
      <c r="NCR51" s="715"/>
      <c r="NCS51" s="715"/>
      <c r="NCT51" s="715"/>
      <c r="NCU51" s="715"/>
      <c r="NCV51" s="715"/>
      <c r="NCW51" s="715"/>
      <c r="NCX51" s="715"/>
      <c r="NCY51" s="715"/>
      <c r="NCZ51" s="715"/>
      <c r="NDA51" s="715"/>
      <c r="NDB51" s="715"/>
      <c r="NDC51" s="715"/>
      <c r="NDD51" s="715"/>
      <c r="NDE51" s="715"/>
      <c r="NDF51" s="715"/>
      <c r="NDG51" s="715"/>
      <c r="NDH51" s="715"/>
      <c r="NDI51" s="715"/>
      <c r="NDJ51" s="715"/>
      <c r="NDK51" s="715"/>
      <c r="NDL51" s="715"/>
      <c r="NDM51" s="715"/>
      <c r="NDN51" s="715"/>
      <c r="NDO51" s="715"/>
      <c r="NDP51" s="715"/>
      <c r="NDQ51" s="715"/>
      <c r="NDR51" s="715"/>
      <c r="NDS51" s="715"/>
      <c r="NDT51" s="715"/>
      <c r="NDU51" s="715"/>
      <c r="NDV51" s="715"/>
      <c r="NDW51" s="715"/>
      <c r="NDX51" s="715"/>
      <c r="NDY51" s="715"/>
      <c r="NDZ51" s="715"/>
      <c r="NEA51" s="715"/>
      <c r="NEB51" s="715"/>
      <c r="NEC51" s="715"/>
      <c r="NED51" s="715"/>
      <c r="NEE51" s="715"/>
      <c r="NEF51" s="715"/>
      <c r="NEG51" s="715"/>
      <c r="NEH51" s="715"/>
      <c r="NEI51" s="715"/>
      <c r="NEJ51" s="715"/>
      <c r="NEK51" s="715"/>
      <c r="NEL51" s="715"/>
      <c r="NEM51" s="715"/>
      <c r="NEN51" s="715"/>
      <c r="NEO51" s="715"/>
      <c r="NEP51" s="715"/>
      <c r="NEQ51" s="715"/>
      <c r="NER51" s="715"/>
      <c r="NES51" s="715"/>
      <c r="NET51" s="715"/>
      <c r="NEU51" s="715"/>
      <c r="NEV51" s="715"/>
      <c r="NEW51" s="715"/>
      <c r="NEX51" s="715"/>
      <c r="NEY51" s="715"/>
      <c r="NEZ51" s="715"/>
      <c r="NFA51" s="715"/>
      <c r="NFB51" s="715"/>
      <c r="NFC51" s="715"/>
      <c r="NFD51" s="715"/>
      <c r="NFE51" s="715"/>
      <c r="NFF51" s="715"/>
      <c r="NFG51" s="715"/>
      <c r="NFH51" s="715"/>
      <c r="NFI51" s="715"/>
      <c r="NFJ51" s="715"/>
      <c r="NFK51" s="715"/>
      <c r="NFL51" s="715"/>
      <c r="NFM51" s="715"/>
      <c r="NFN51" s="715"/>
      <c r="NFO51" s="715"/>
      <c r="NFP51" s="715"/>
      <c r="NFQ51" s="715"/>
      <c r="NFR51" s="715"/>
      <c r="NFS51" s="715"/>
      <c r="NFT51" s="715"/>
      <c r="NFU51" s="715"/>
      <c r="NFV51" s="715"/>
      <c r="NFW51" s="715"/>
      <c r="NFX51" s="715"/>
      <c r="NFY51" s="715"/>
      <c r="NFZ51" s="715"/>
      <c r="NGA51" s="715"/>
      <c r="NGB51" s="715"/>
      <c r="NGC51" s="715"/>
      <c r="NGD51" s="715"/>
      <c r="NGE51" s="715"/>
      <c r="NGF51" s="715"/>
      <c r="NGG51" s="715"/>
      <c r="NGH51" s="715"/>
      <c r="NGI51" s="715"/>
      <c r="NGJ51" s="715"/>
      <c r="NGK51" s="715"/>
      <c r="NGL51" s="715"/>
      <c r="NGM51" s="715"/>
      <c r="NGN51" s="715"/>
      <c r="NGO51" s="715"/>
      <c r="NGP51" s="715"/>
      <c r="NGQ51" s="715"/>
      <c r="NGR51" s="715"/>
      <c r="NGS51" s="715"/>
      <c r="NGT51" s="715"/>
      <c r="NGU51" s="715"/>
      <c r="NGV51" s="715"/>
      <c r="NGW51" s="715"/>
      <c r="NGX51" s="715"/>
      <c r="NGY51" s="715"/>
      <c r="NGZ51" s="715"/>
      <c r="NHA51" s="715"/>
      <c r="NHB51" s="715"/>
      <c r="NHC51" s="715"/>
      <c r="NHD51" s="715"/>
      <c r="NHE51" s="715"/>
      <c r="NHF51" s="715"/>
      <c r="NHG51" s="715"/>
      <c r="NHH51" s="715"/>
      <c r="NHI51" s="715"/>
      <c r="NHJ51" s="715"/>
      <c r="NHK51" s="715"/>
      <c r="NHL51" s="715"/>
      <c r="NHM51" s="715"/>
      <c r="NHN51" s="715"/>
      <c r="NHO51" s="715"/>
      <c r="NHP51" s="715"/>
      <c r="NHQ51" s="715"/>
      <c r="NHR51" s="715"/>
      <c r="NHS51" s="715"/>
      <c r="NHT51" s="715"/>
      <c r="NHU51" s="715"/>
      <c r="NHV51" s="715"/>
      <c r="NHW51" s="715"/>
      <c r="NHX51" s="715"/>
      <c r="NHY51" s="715"/>
      <c r="NHZ51" s="715"/>
      <c r="NIA51" s="715"/>
      <c r="NIB51" s="715"/>
      <c r="NIC51" s="715"/>
      <c r="NID51" s="715"/>
      <c r="NIE51" s="715"/>
      <c r="NIF51" s="715"/>
      <c r="NIG51" s="715"/>
      <c r="NIH51" s="715"/>
      <c r="NII51" s="715"/>
      <c r="NIJ51" s="715"/>
      <c r="NIK51" s="715"/>
      <c r="NIL51" s="715"/>
      <c r="NIM51" s="715"/>
      <c r="NIN51" s="715"/>
      <c r="NIO51" s="715"/>
      <c r="NIP51" s="715"/>
      <c r="NIQ51" s="715"/>
      <c r="NIR51" s="715"/>
      <c r="NIS51" s="715"/>
      <c r="NIT51" s="715"/>
      <c r="NIU51" s="715"/>
      <c r="NIV51" s="715"/>
      <c r="NIW51" s="715"/>
      <c r="NIX51" s="715"/>
      <c r="NIY51" s="715"/>
      <c r="NIZ51" s="715"/>
      <c r="NJA51" s="715"/>
      <c r="NJB51" s="715"/>
      <c r="NJC51" s="715"/>
      <c r="NJD51" s="715"/>
      <c r="NJE51" s="715"/>
      <c r="NJF51" s="715"/>
      <c r="NJG51" s="715"/>
      <c r="NJH51" s="715"/>
      <c r="NJI51" s="715"/>
      <c r="NJJ51" s="715"/>
      <c r="NJK51" s="715"/>
      <c r="NJL51" s="715"/>
      <c r="NJM51" s="715"/>
      <c r="NJN51" s="715"/>
      <c r="NJO51" s="715"/>
      <c r="NJP51" s="715"/>
      <c r="NJQ51" s="715"/>
      <c r="NJR51" s="715"/>
      <c r="NJS51" s="715"/>
      <c r="NJT51" s="715"/>
      <c r="NJU51" s="715"/>
      <c r="NJV51" s="715"/>
      <c r="NJW51" s="715"/>
      <c r="NJX51" s="715"/>
      <c r="NJY51" s="715"/>
      <c r="NJZ51" s="715"/>
      <c r="NKA51" s="715"/>
      <c r="NKB51" s="715"/>
      <c r="NKC51" s="715"/>
      <c r="NKD51" s="715"/>
      <c r="NKE51" s="715"/>
      <c r="NKF51" s="715"/>
      <c r="NKG51" s="715"/>
      <c r="NKH51" s="715"/>
      <c r="NKI51" s="715"/>
      <c r="NKJ51" s="715"/>
      <c r="NKK51" s="715"/>
      <c r="NKL51" s="715"/>
      <c r="NKM51" s="715"/>
      <c r="NKN51" s="715"/>
      <c r="NKO51" s="715"/>
      <c r="NKP51" s="715"/>
      <c r="NKQ51" s="715"/>
      <c r="NKR51" s="715"/>
      <c r="NKS51" s="715"/>
      <c r="NKT51" s="715"/>
      <c r="NKU51" s="715"/>
      <c r="NKV51" s="715"/>
      <c r="NKW51" s="715"/>
      <c r="NKX51" s="715"/>
      <c r="NKY51" s="715"/>
      <c r="NKZ51" s="715"/>
      <c r="NLA51" s="715"/>
      <c r="NLB51" s="715"/>
      <c r="NLC51" s="715"/>
      <c r="NLD51" s="715"/>
      <c r="NLE51" s="715"/>
      <c r="NLF51" s="715"/>
      <c r="NLG51" s="715"/>
      <c r="NLH51" s="715"/>
      <c r="NLI51" s="715"/>
      <c r="NLJ51" s="715"/>
      <c r="NLK51" s="715"/>
      <c r="NLL51" s="715"/>
      <c r="NLM51" s="715"/>
      <c r="NLN51" s="715"/>
      <c r="NLO51" s="715"/>
      <c r="NLP51" s="715"/>
      <c r="NLQ51" s="715"/>
      <c r="NLR51" s="715"/>
      <c r="NLS51" s="715"/>
      <c r="NLT51" s="715"/>
      <c r="NLU51" s="715"/>
      <c r="NLV51" s="715"/>
      <c r="NLW51" s="715"/>
      <c r="NLX51" s="715"/>
      <c r="NLY51" s="715"/>
      <c r="NLZ51" s="715"/>
      <c r="NMA51" s="715"/>
      <c r="NMB51" s="715"/>
      <c r="NMC51" s="715"/>
      <c r="NMD51" s="715"/>
      <c r="NME51" s="715"/>
      <c r="NMF51" s="715"/>
      <c r="NMG51" s="715"/>
      <c r="NMH51" s="715"/>
      <c r="NMI51" s="715"/>
      <c r="NMJ51" s="715"/>
      <c r="NMK51" s="715"/>
      <c r="NML51" s="715"/>
      <c r="NMM51" s="715"/>
      <c r="NMN51" s="715"/>
      <c r="NMO51" s="715"/>
      <c r="NMP51" s="715"/>
      <c r="NMQ51" s="715"/>
      <c r="NMR51" s="715"/>
      <c r="NMS51" s="715"/>
      <c r="NMT51" s="715"/>
      <c r="NMU51" s="715"/>
      <c r="NMV51" s="715"/>
      <c r="NMW51" s="715"/>
      <c r="NMX51" s="715"/>
      <c r="NMY51" s="715"/>
      <c r="NMZ51" s="715"/>
      <c r="NNA51" s="715"/>
      <c r="NNB51" s="715"/>
      <c r="NNC51" s="715"/>
      <c r="NND51" s="715"/>
      <c r="NNE51" s="715"/>
      <c r="NNF51" s="715"/>
      <c r="NNG51" s="715"/>
      <c r="NNH51" s="715"/>
      <c r="NNI51" s="715"/>
      <c r="NNJ51" s="715"/>
      <c r="NNK51" s="715"/>
      <c r="NNL51" s="715"/>
      <c r="NNM51" s="715"/>
      <c r="NNN51" s="715"/>
      <c r="NNO51" s="715"/>
      <c r="NNP51" s="715"/>
      <c r="NNQ51" s="715"/>
      <c r="NNR51" s="715"/>
      <c r="NNS51" s="715"/>
      <c r="NNT51" s="715"/>
      <c r="NNU51" s="715"/>
      <c r="NNV51" s="715"/>
      <c r="NNW51" s="715"/>
      <c r="NNX51" s="715"/>
      <c r="NNY51" s="715"/>
      <c r="NNZ51" s="715"/>
      <c r="NOA51" s="715"/>
      <c r="NOB51" s="715"/>
      <c r="NOC51" s="715"/>
      <c r="NOD51" s="715"/>
      <c r="NOE51" s="715"/>
      <c r="NOF51" s="715"/>
      <c r="NOG51" s="715"/>
      <c r="NOH51" s="715"/>
      <c r="NOI51" s="715"/>
      <c r="NOJ51" s="715"/>
      <c r="NOK51" s="715"/>
      <c r="NOL51" s="715"/>
      <c r="NOM51" s="715"/>
      <c r="NON51" s="715"/>
      <c r="NOO51" s="715"/>
      <c r="NOP51" s="715"/>
      <c r="NOQ51" s="715"/>
      <c r="NOR51" s="715"/>
      <c r="NOS51" s="715"/>
      <c r="NOT51" s="715"/>
      <c r="NOU51" s="715"/>
      <c r="NOV51" s="715"/>
      <c r="NOW51" s="715"/>
      <c r="NOX51" s="715"/>
      <c r="NOY51" s="715"/>
      <c r="NOZ51" s="715"/>
      <c r="NPA51" s="715"/>
      <c r="NPB51" s="715"/>
      <c r="NPC51" s="715"/>
      <c r="NPD51" s="715"/>
      <c r="NPE51" s="715"/>
      <c r="NPF51" s="715"/>
      <c r="NPG51" s="715"/>
      <c r="NPH51" s="715"/>
      <c r="NPI51" s="715"/>
      <c r="NPJ51" s="715"/>
      <c r="NPK51" s="715"/>
      <c r="NPL51" s="715"/>
      <c r="NPM51" s="715"/>
      <c r="NPN51" s="715"/>
      <c r="NPO51" s="715"/>
      <c r="NPP51" s="715"/>
      <c r="NPQ51" s="715"/>
      <c r="NPR51" s="715"/>
      <c r="NPS51" s="715"/>
      <c r="NPT51" s="715"/>
      <c r="NPU51" s="715"/>
      <c r="NPV51" s="715"/>
      <c r="NPW51" s="715"/>
      <c r="NPX51" s="715"/>
      <c r="NPY51" s="715"/>
      <c r="NPZ51" s="715"/>
      <c r="NQA51" s="715"/>
      <c r="NQB51" s="715"/>
      <c r="NQC51" s="715"/>
      <c r="NQD51" s="715"/>
      <c r="NQE51" s="715"/>
      <c r="NQF51" s="715"/>
      <c r="NQG51" s="715"/>
      <c r="NQH51" s="715"/>
      <c r="NQI51" s="715"/>
      <c r="NQJ51" s="715"/>
      <c r="NQK51" s="715"/>
      <c r="NQL51" s="715"/>
      <c r="NQM51" s="715"/>
      <c r="NQN51" s="715"/>
      <c r="NQO51" s="715"/>
      <c r="NQP51" s="715"/>
      <c r="NQQ51" s="715"/>
      <c r="NQR51" s="715"/>
      <c r="NQS51" s="715"/>
      <c r="NQT51" s="715"/>
      <c r="NQU51" s="715"/>
      <c r="NQV51" s="715"/>
      <c r="NQW51" s="715"/>
      <c r="NQX51" s="715"/>
      <c r="NQY51" s="715"/>
      <c r="NQZ51" s="715"/>
      <c r="NRA51" s="715"/>
      <c r="NRB51" s="715"/>
      <c r="NRC51" s="715"/>
      <c r="NRD51" s="715"/>
      <c r="NRE51" s="715"/>
      <c r="NRF51" s="715"/>
      <c r="NRG51" s="715"/>
      <c r="NRH51" s="715"/>
      <c r="NRI51" s="715"/>
      <c r="NRJ51" s="715"/>
      <c r="NRK51" s="715"/>
      <c r="NRL51" s="715"/>
      <c r="NRM51" s="715"/>
      <c r="NRN51" s="715"/>
      <c r="NRO51" s="715"/>
      <c r="NRP51" s="715"/>
      <c r="NRQ51" s="715"/>
      <c r="NRR51" s="715"/>
      <c r="NRS51" s="715"/>
      <c r="NRT51" s="715"/>
      <c r="NRU51" s="715"/>
      <c r="NRV51" s="715"/>
      <c r="NRW51" s="715"/>
      <c r="NRX51" s="715"/>
      <c r="NRY51" s="715"/>
      <c r="NRZ51" s="715"/>
      <c r="NSA51" s="715"/>
      <c r="NSB51" s="715"/>
      <c r="NSC51" s="715"/>
      <c r="NSD51" s="715"/>
      <c r="NSE51" s="715"/>
      <c r="NSF51" s="715"/>
      <c r="NSG51" s="715"/>
      <c r="NSH51" s="715"/>
      <c r="NSI51" s="715"/>
      <c r="NSJ51" s="715"/>
      <c r="NSK51" s="715"/>
      <c r="NSL51" s="715"/>
      <c r="NSM51" s="715"/>
      <c r="NSN51" s="715"/>
      <c r="NSO51" s="715"/>
      <c r="NSP51" s="715"/>
      <c r="NSQ51" s="715"/>
      <c r="NSR51" s="715"/>
      <c r="NSS51" s="715"/>
      <c r="NST51" s="715"/>
      <c r="NSU51" s="715"/>
      <c r="NSV51" s="715"/>
      <c r="NSW51" s="715"/>
      <c r="NSX51" s="715"/>
      <c r="NSY51" s="715"/>
      <c r="NSZ51" s="715"/>
      <c r="NTA51" s="715"/>
      <c r="NTB51" s="715"/>
      <c r="NTC51" s="715"/>
      <c r="NTD51" s="715"/>
      <c r="NTE51" s="715"/>
      <c r="NTF51" s="715"/>
      <c r="NTG51" s="715"/>
      <c r="NTH51" s="715"/>
      <c r="NTI51" s="715"/>
      <c r="NTJ51" s="715"/>
      <c r="NTK51" s="715"/>
      <c r="NTL51" s="715"/>
      <c r="NTM51" s="715"/>
      <c r="NTN51" s="715"/>
      <c r="NTO51" s="715"/>
      <c r="NTP51" s="715"/>
      <c r="NTQ51" s="715"/>
      <c r="NTR51" s="715"/>
      <c r="NTS51" s="715"/>
      <c r="NTT51" s="715"/>
      <c r="NTU51" s="715"/>
      <c r="NTV51" s="715"/>
      <c r="NTW51" s="715"/>
      <c r="NTX51" s="715"/>
      <c r="NTY51" s="715"/>
      <c r="NTZ51" s="715"/>
      <c r="NUA51" s="715"/>
      <c r="NUB51" s="715"/>
      <c r="NUC51" s="715"/>
      <c r="NUD51" s="715"/>
      <c r="NUE51" s="715"/>
      <c r="NUF51" s="715"/>
      <c r="NUG51" s="715"/>
      <c r="NUH51" s="715"/>
      <c r="NUI51" s="715"/>
      <c r="NUJ51" s="715"/>
      <c r="NUK51" s="715"/>
      <c r="NUL51" s="715"/>
      <c r="NUM51" s="715"/>
      <c r="NUN51" s="715"/>
      <c r="NUO51" s="715"/>
      <c r="NUP51" s="715"/>
      <c r="NUQ51" s="715"/>
      <c r="NUR51" s="715"/>
      <c r="NUS51" s="715"/>
      <c r="NUT51" s="715"/>
      <c r="NUU51" s="715"/>
      <c r="NUV51" s="715"/>
      <c r="NUW51" s="715"/>
      <c r="NUX51" s="715"/>
      <c r="NUY51" s="715"/>
      <c r="NUZ51" s="715"/>
      <c r="NVA51" s="715"/>
      <c r="NVB51" s="715"/>
      <c r="NVC51" s="715"/>
      <c r="NVD51" s="715"/>
      <c r="NVE51" s="715"/>
      <c r="NVF51" s="715"/>
      <c r="NVG51" s="715"/>
      <c r="NVH51" s="715"/>
      <c r="NVI51" s="715"/>
      <c r="NVJ51" s="715"/>
      <c r="NVK51" s="715"/>
      <c r="NVL51" s="715"/>
      <c r="NVM51" s="715"/>
      <c r="NVN51" s="715"/>
      <c r="NVO51" s="715"/>
      <c r="NVP51" s="715"/>
      <c r="NVQ51" s="715"/>
      <c r="NVR51" s="715"/>
      <c r="NVS51" s="715"/>
      <c r="NVT51" s="715"/>
      <c r="NVU51" s="715"/>
      <c r="NVV51" s="715"/>
      <c r="NVW51" s="715"/>
      <c r="NVX51" s="715"/>
      <c r="NVY51" s="715"/>
      <c r="NVZ51" s="715"/>
      <c r="NWA51" s="715"/>
      <c r="NWB51" s="715"/>
      <c r="NWC51" s="715"/>
      <c r="NWD51" s="715"/>
      <c r="NWE51" s="715"/>
      <c r="NWF51" s="715"/>
      <c r="NWG51" s="715"/>
      <c r="NWH51" s="715"/>
      <c r="NWI51" s="715"/>
      <c r="NWJ51" s="715"/>
      <c r="NWK51" s="715"/>
      <c r="NWL51" s="715"/>
      <c r="NWM51" s="715"/>
      <c r="NWN51" s="715"/>
      <c r="NWO51" s="715"/>
      <c r="NWP51" s="715"/>
      <c r="NWQ51" s="715"/>
      <c r="NWR51" s="715"/>
      <c r="NWS51" s="715"/>
      <c r="NWT51" s="715"/>
      <c r="NWU51" s="715"/>
      <c r="NWV51" s="715"/>
      <c r="NWW51" s="715"/>
      <c r="NWX51" s="715"/>
      <c r="NWY51" s="715"/>
      <c r="NWZ51" s="715"/>
      <c r="NXA51" s="715"/>
      <c r="NXB51" s="715"/>
      <c r="NXC51" s="715"/>
      <c r="NXD51" s="715"/>
      <c r="NXE51" s="715"/>
      <c r="NXF51" s="715"/>
      <c r="NXG51" s="715"/>
      <c r="NXH51" s="715"/>
      <c r="NXI51" s="715"/>
      <c r="NXJ51" s="715"/>
      <c r="NXK51" s="715"/>
      <c r="NXL51" s="715"/>
      <c r="NXM51" s="715"/>
      <c r="NXN51" s="715"/>
      <c r="NXO51" s="715"/>
      <c r="NXP51" s="715"/>
      <c r="NXQ51" s="715"/>
      <c r="NXR51" s="715"/>
      <c r="NXS51" s="715"/>
      <c r="NXT51" s="715"/>
      <c r="NXU51" s="715"/>
      <c r="NXV51" s="715"/>
      <c r="NXW51" s="715"/>
      <c r="NXX51" s="715"/>
      <c r="NXY51" s="715"/>
      <c r="NXZ51" s="715"/>
      <c r="NYA51" s="715"/>
      <c r="NYB51" s="715"/>
      <c r="NYC51" s="715"/>
      <c r="NYD51" s="715"/>
      <c r="NYE51" s="715"/>
      <c r="NYF51" s="715"/>
      <c r="NYG51" s="715"/>
      <c r="NYH51" s="715"/>
      <c r="NYI51" s="715"/>
      <c r="NYJ51" s="715"/>
      <c r="NYK51" s="715"/>
      <c r="NYL51" s="715"/>
      <c r="NYM51" s="715"/>
      <c r="NYN51" s="715"/>
      <c r="NYO51" s="715"/>
      <c r="NYP51" s="715"/>
      <c r="NYQ51" s="715"/>
      <c r="NYR51" s="715"/>
      <c r="NYS51" s="715"/>
      <c r="NYT51" s="715"/>
      <c r="NYU51" s="715"/>
      <c r="NYV51" s="715"/>
      <c r="NYW51" s="715"/>
      <c r="NYX51" s="715"/>
      <c r="NYY51" s="715"/>
      <c r="NYZ51" s="715"/>
      <c r="NZA51" s="715"/>
      <c r="NZB51" s="715"/>
      <c r="NZC51" s="715"/>
      <c r="NZD51" s="715"/>
      <c r="NZE51" s="715"/>
      <c r="NZF51" s="715"/>
      <c r="NZG51" s="715"/>
      <c r="NZH51" s="715"/>
      <c r="NZI51" s="715"/>
      <c r="NZJ51" s="715"/>
      <c r="NZK51" s="715"/>
      <c r="NZL51" s="715"/>
      <c r="NZM51" s="715"/>
      <c r="NZN51" s="715"/>
      <c r="NZO51" s="715"/>
      <c r="NZP51" s="715"/>
      <c r="NZQ51" s="715"/>
      <c r="NZR51" s="715"/>
      <c r="NZS51" s="715"/>
      <c r="NZT51" s="715"/>
      <c r="NZU51" s="715"/>
      <c r="NZV51" s="715"/>
      <c r="NZW51" s="715"/>
      <c r="NZX51" s="715"/>
      <c r="NZY51" s="715"/>
      <c r="NZZ51" s="715"/>
      <c r="OAA51" s="715"/>
      <c r="OAB51" s="715"/>
      <c r="OAC51" s="715"/>
      <c r="OAD51" s="715"/>
      <c r="OAE51" s="715"/>
      <c r="OAF51" s="715"/>
      <c r="OAG51" s="715"/>
      <c r="OAH51" s="715"/>
      <c r="OAI51" s="715"/>
      <c r="OAJ51" s="715"/>
      <c r="OAK51" s="715"/>
      <c r="OAL51" s="715"/>
      <c r="OAM51" s="715"/>
      <c r="OAN51" s="715"/>
      <c r="OAO51" s="715"/>
      <c r="OAP51" s="715"/>
      <c r="OAQ51" s="715"/>
      <c r="OAR51" s="715"/>
      <c r="OAS51" s="715"/>
      <c r="OAT51" s="715"/>
      <c r="OAU51" s="715"/>
      <c r="OAV51" s="715"/>
      <c r="OAW51" s="715"/>
      <c r="OAX51" s="715"/>
      <c r="OAY51" s="715"/>
      <c r="OAZ51" s="715"/>
      <c r="OBA51" s="715"/>
      <c r="OBB51" s="715"/>
      <c r="OBC51" s="715"/>
      <c r="OBD51" s="715"/>
      <c r="OBE51" s="715"/>
      <c r="OBF51" s="715"/>
      <c r="OBG51" s="715"/>
      <c r="OBH51" s="715"/>
      <c r="OBI51" s="715"/>
      <c r="OBJ51" s="715"/>
      <c r="OBK51" s="715"/>
      <c r="OBL51" s="715"/>
      <c r="OBM51" s="715"/>
      <c r="OBN51" s="715"/>
      <c r="OBO51" s="715"/>
      <c r="OBP51" s="715"/>
      <c r="OBQ51" s="715"/>
      <c r="OBR51" s="715"/>
      <c r="OBS51" s="715"/>
      <c r="OBT51" s="715"/>
      <c r="OBU51" s="715"/>
      <c r="OBV51" s="715"/>
      <c r="OBW51" s="715"/>
      <c r="OBX51" s="715"/>
      <c r="OBY51" s="715"/>
      <c r="OBZ51" s="715"/>
      <c r="OCA51" s="715"/>
      <c r="OCB51" s="715"/>
      <c r="OCC51" s="715"/>
      <c r="OCD51" s="715"/>
      <c r="OCE51" s="715"/>
      <c r="OCF51" s="715"/>
      <c r="OCG51" s="715"/>
      <c r="OCH51" s="715"/>
      <c r="OCI51" s="715"/>
      <c r="OCJ51" s="715"/>
      <c r="OCK51" s="715"/>
      <c r="OCL51" s="715"/>
      <c r="OCM51" s="715"/>
      <c r="OCN51" s="715"/>
      <c r="OCO51" s="715"/>
      <c r="OCP51" s="715"/>
      <c r="OCQ51" s="715"/>
      <c r="OCR51" s="715"/>
      <c r="OCS51" s="715"/>
      <c r="OCT51" s="715"/>
      <c r="OCU51" s="715"/>
      <c r="OCV51" s="715"/>
      <c r="OCW51" s="715"/>
      <c r="OCX51" s="715"/>
      <c r="OCY51" s="715"/>
      <c r="OCZ51" s="715"/>
      <c r="ODA51" s="715"/>
      <c r="ODB51" s="715"/>
      <c r="ODC51" s="715"/>
      <c r="ODD51" s="715"/>
      <c r="ODE51" s="715"/>
      <c r="ODF51" s="715"/>
      <c r="ODG51" s="715"/>
      <c r="ODH51" s="715"/>
      <c r="ODI51" s="715"/>
      <c r="ODJ51" s="715"/>
      <c r="ODK51" s="715"/>
      <c r="ODL51" s="715"/>
      <c r="ODM51" s="715"/>
      <c r="ODN51" s="715"/>
      <c r="ODO51" s="715"/>
      <c r="ODP51" s="715"/>
      <c r="ODQ51" s="715"/>
      <c r="ODR51" s="715"/>
      <c r="ODS51" s="715"/>
      <c r="ODT51" s="715"/>
      <c r="ODU51" s="715"/>
      <c r="ODV51" s="715"/>
      <c r="ODW51" s="715"/>
      <c r="ODX51" s="715"/>
      <c r="ODY51" s="715"/>
      <c r="ODZ51" s="715"/>
      <c r="OEA51" s="715"/>
      <c r="OEB51" s="715"/>
      <c r="OEC51" s="715"/>
      <c r="OED51" s="715"/>
      <c r="OEE51" s="715"/>
      <c r="OEF51" s="715"/>
      <c r="OEG51" s="715"/>
      <c r="OEH51" s="715"/>
      <c r="OEI51" s="715"/>
      <c r="OEJ51" s="715"/>
      <c r="OEK51" s="715"/>
      <c r="OEL51" s="715"/>
      <c r="OEM51" s="715"/>
      <c r="OEN51" s="715"/>
      <c r="OEO51" s="715"/>
      <c r="OEP51" s="715"/>
      <c r="OEQ51" s="715"/>
      <c r="OER51" s="715"/>
      <c r="OES51" s="715"/>
      <c r="OET51" s="715"/>
      <c r="OEU51" s="715"/>
      <c r="OEV51" s="715"/>
      <c r="OEW51" s="715"/>
      <c r="OEX51" s="715"/>
      <c r="OEY51" s="715"/>
      <c r="OEZ51" s="715"/>
      <c r="OFA51" s="715"/>
      <c r="OFB51" s="715"/>
      <c r="OFC51" s="715"/>
      <c r="OFD51" s="715"/>
      <c r="OFE51" s="715"/>
      <c r="OFF51" s="715"/>
      <c r="OFG51" s="715"/>
      <c r="OFH51" s="715"/>
      <c r="OFI51" s="715"/>
      <c r="OFJ51" s="715"/>
      <c r="OFK51" s="715"/>
      <c r="OFL51" s="715"/>
      <c r="OFM51" s="715"/>
      <c r="OFN51" s="715"/>
      <c r="OFO51" s="715"/>
      <c r="OFP51" s="715"/>
      <c r="OFQ51" s="715"/>
      <c r="OFR51" s="715"/>
      <c r="OFS51" s="715"/>
      <c r="OFT51" s="715"/>
      <c r="OFU51" s="715"/>
      <c r="OFV51" s="715"/>
      <c r="OFW51" s="715"/>
      <c r="OFX51" s="715"/>
      <c r="OFY51" s="715"/>
      <c r="OFZ51" s="715"/>
      <c r="OGA51" s="715"/>
      <c r="OGB51" s="715"/>
      <c r="OGC51" s="715"/>
      <c r="OGD51" s="715"/>
      <c r="OGE51" s="715"/>
      <c r="OGF51" s="715"/>
      <c r="OGG51" s="715"/>
      <c r="OGH51" s="715"/>
      <c r="OGI51" s="715"/>
      <c r="OGJ51" s="715"/>
      <c r="OGK51" s="715"/>
      <c r="OGL51" s="715"/>
      <c r="OGM51" s="715"/>
      <c r="OGN51" s="715"/>
      <c r="OGO51" s="715"/>
      <c r="OGP51" s="715"/>
      <c r="OGQ51" s="715"/>
      <c r="OGR51" s="715"/>
      <c r="OGS51" s="715"/>
      <c r="OGT51" s="715"/>
      <c r="OGU51" s="715"/>
      <c r="OGV51" s="715"/>
      <c r="OGW51" s="715"/>
      <c r="OGX51" s="715"/>
      <c r="OGY51" s="715"/>
      <c r="OGZ51" s="715"/>
      <c r="OHA51" s="715"/>
      <c r="OHB51" s="715"/>
      <c r="OHC51" s="715"/>
      <c r="OHD51" s="715"/>
      <c r="OHE51" s="715"/>
      <c r="OHF51" s="715"/>
      <c r="OHG51" s="715"/>
      <c r="OHH51" s="715"/>
      <c r="OHI51" s="715"/>
      <c r="OHJ51" s="715"/>
      <c r="OHK51" s="715"/>
      <c r="OHL51" s="715"/>
      <c r="OHM51" s="715"/>
      <c r="OHN51" s="715"/>
      <c r="OHO51" s="715"/>
      <c r="OHP51" s="715"/>
      <c r="OHQ51" s="715"/>
      <c r="OHR51" s="715"/>
      <c r="OHS51" s="715"/>
      <c r="OHT51" s="715"/>
      <c r="OHU51" s="715"/>
      <c r="OHV51" s="715"/>
      <c r="OHW51" s="715"/>
      <c r="OHX51" s="715"/>
      <c r="OHY51" s="715"/>
      <c r="OHZ51" s="715"/>
      <c r="OIA51" s="715"/>
      <c r="OIB51" s="715"/>
      <c r="OIC51" s="715"/>
      <c r="OID51" s="715"/>
      <c r="OIE51" s="715"/>
      <c r="OIF51" s="715"/>
      <c r="OIG51" s="715"/>
      <c r="OIH51" s="715"/>
      <c r="OII51" s="715"/>
      <c r="OIJ51" s="715"/>
      <c r="OIK51" s="715"/>
      <c r="OIL51" s="715"/>
      <c r="OIM51" s="715"/>
      <c r="OIN51" s="715"/>
      <c r="OIO51" s="715"/>
      <c r="OIP51" s="715"/>
      <c r="OIQ51" s="715"/>
      <c r="OIR51" s="715"/>
      <c r="OIS51" s="715"/>
      <c r="OIT51" s="715"/>
      <c r="OIU51" s="715"/>
      <c r="OIV51" s="715"/>
      <c r="OIW51" s="715"/>
      <c r="OIX51" s="715"/>
      <c r="OIY51" s="715"/>
      <c r="OIZ51" s="715"/>
      <c r="OJA51" s="715"/>
      <c r="OJB51" s="715"/>
      <c r="OJC51" s="715"/>
      <c r="OJD51" s="715"/>
      <c r="OJE51" s="715"/>
      <c r="OJF51" s="715"/>
      <c r="OJG51" s="715"/>
      <c r="OJH51" s="715"/>
      <c r="OJI51" s="715"/>
      <c r="OJJ51" s="715"/>
      <c r="OJK51" s="715"/>
      <c r="OJL51" s="715"/>
      <c r="OJM51" s="715"/>
      <c r="OJN51" s="715"/>
      <c r="OJO51" s="715"/>
      <c r="OJP51" s="715"/>
      <c r="OJQ51" s="715"/>
      <c r="OJR51" s="715"/>
      <c r="OJS51" s="715"/>
      <c r="OJT51" s="715"/>
      <c r="OJU51" s="715"/>
      <c r="OJV51" s="715"/>
      <c r="OJW51" s="715"/>
      <c r="OJX51" s="715"/>
      <c r="OJY51" s="715"/>
      <c r="OJZ51" s="715"/>
      <c r="OKA51" s="715"/>
      <c r="OKB51" s="715"/>
      <c r="OKC51" s="715"/>
      <c r="OKD51" s="715"/>
      <c r="OKE51" s="715"/>
      <c r="OKF51" s="715"/>
      <c r="OKG51" s="715"/>
      <c r="OKH51" s="715"/>
      <c r="OKI51" s="715"/>
      <c r="OKJ51" s="715"/>
      <c r="OKK51" s="715"/>
      <c r="OKL51" s="715"/>
      <c r="OKM51" s="715"/>
      <c r="OKN51" s="715"/>
      <c r="OKO51" s="715"/>
      <c r="OKP51" s="715"/>
      <c r="OKQ51" s="715"/>
      <c r="OKR51" s="715"/>
      <c r="OKS51" s="715"/>
      <c r="OKT51" s="715"/>
      <c r="OKU51" s="715"/>
      <c r="OKV51" s="715"/>
      <c r="OKW51" s="715"/>
      <c r="OKX51" s="715"/>
      <c r="OKY51" s="715"/>
      <c r="OKZ51" s="715"/>
      <c r="OLA51" s="715"/>
      <c r="OLB51" s="715"/>
      <c r="OLC51" s="715"/>
      <c r="OLD51" s="715"/>
      <c r="OLE51" s="715"/>
      <c r="OLF51" s="715"/>
      <c r="OLG51" s="715"/>
      <c r="OLH51" s="715"/>
      <c r="OLI51" s="715"/>
      <c r="OLJ51" s="715"/>
      <c r="OLK51" s="715"/>
      <c r="OLL51" s="715"/>
      <c r="OLM51" s="715"/>
      <c r="OLN51" s="715"/>
      <c r="OLO51" s="715"/>
      <c r="OLP51" s="715"/>
      <c r="OLQ51" s="715"/>
      <c r="OLR51" s="715"/>
      <c r="OLS51" s="715"/>
      <c r="OLT51" s="715"/>
      <c r="OLU51" s="715"/>
      <c r="OLV51" s="715"/>
      <c r="OLW51" s="715"/>
      <c r="OLX51" s="715"/>
      <c r="OLY51" s="715"/>
      <c r="OLZ51" s="715"/>
      <c r="OMA51" s="715"/>
      <c r="OMB51" s="715"/>
      <c r="OMC51" s="715"/>
      <c r="OMD51" s="715"/>
      <c r="OME51" s="715"/>
      <c r="OMF51" s="715"/>
      <c r="OMG51" s="715"/>
      <c r="OMH51" s="715"/>
      <c r="OMI51" s="715"/>
      <c r="OMJ51" s="715"/>
      <c r="OMK51" s="715"/>
      <c r="OML51" s="715"/>
      <c r="OMM51" s="715"/>
      <c r="OMN51" s="715"/>
      <c r="OMO51" s="715"/>
      <c r="OMP51" s="715"/>
      <c r="OMQ51" s="715"/>
      <c r="OMR51" s="715"/>
      <c r="OMS51" s="715"/>
      <c r="OMT51" s="715"/>
      <c r="OMU51" s="715"/>
      <c r="OMV51" s="715"/>
      <c r="OMW51" s="715"/>
      <c r="OMX51" s="715"/>
      <c r="OMY51" s="715"/>
      <c r="OMZ51" s="715"/>
      <c r="ONA51" s="715"/>
      <c r="ONB51" s="715"/>
      <c r="ONC51" s="715"/>
      <c r="OND51" s="715"/>
      <c r="ONE51" s="715"/>
      <c r="ONF51" s="715"/>
      <c r="ONG51" s="715"/>
      <c r="ONH51" s="715"/>
      <c r="ONI51" s="715"/>
      <c r="ONJ51" s="715"/>
      <c r="ONK51" s="715"/>
      <c r="ONL51" s="715"/>
      <c r="ONM51" s="715"/>
      <c r="ONN51" s="715"/>
      <c r="ONO51" s="715"/>
      <c r="ONP51" s="715"/>
      <c r="ONQ51" s="715"/>
      <c r="ONR51" s="715"/>
      <c r="ONS51" s="715"/>
      <c r="ONT51" s="715"/>
      <c r="ONU51" s="715"/>
      <c r="ONV51" s="715"/>
      <c r="ONW51" s="715"/>
      <c r="ONX51" s="715"/>
      <c r="ONY51" s="715"/>
      <c r="ONZ51" s="715"/>
      <c r="OOA51" s="715"/>
      <c r="OOB51" s="715"/>
      <c r="OOC51" s="715"/>
      <c r="OOD51" s="715"/>
      <c r="OOE51" s="715"/>
      <c r="OOF51" s="715"/>
      <c r="OOG51" s="715"/>
      <c r="OOH51" s="715"/>
      <c r="OOI51" s="715"/>
      <c r="OOJ51" s="715"/>
      <c r="OOK51" s="715"/>
      <c r="OOL51" s="715"/>
      <c r="OOM51" s="715"/>
      <c r="OON51" s="715"/>
      <c r="OOO51" s="715"/>
      <c r="OOP51" s="715"/>
      <c r="OOQ51" s="715"/>
      <c r="OOR51" s="715"/>
      <c r="OOS51" s="715"/>
      <c r="OOT51" s="715"/>
      <c r="OOU51" s="715"/>
      <c r="OOV51" s="715"/>
      <c r="OOW51" s="715"/>
      <c r="OOX51" s="715"/>
      <c r="OOY51" s="715"/>
      <c r="OOZ51" s="715"/>
      <c r="OPA51" s="715"/>
      <c r="OPB51" s="715"/>
      <c r="OPC51" s="715"/>
      <c r="OPD51" s="715"/>
      <c r="OPE51" s="715"/>
      <c r="OPF51" s="715"/>
      <c r="OPG51" s="715"/>
      <c r="OPH51" s="715"/>
      <c r="OPI51" s="715"/>
      <c r="OPJ51" s="715"/>
      <c r="OPK51" s="715"/>
      <c r="OPL51" s="715"/>
      <c r="OPM51" s="715"/>
      <c r="OPN51" s="715"/>
      <c r="OPO51" s="715"/>
      <c r="OPP51" s="715"/>
      <c r="OPQ51" s="715"/>
      <c r="OPR51" s="715"/>
      <c r="OPS51" s="715"/>
      <c r="OPT51" s="715"/>
      <c r="OPU51" s="715"/>
      <c r="OPV51" s="715"/>
      <c r="OPW51" s="715"/>
      <c r="OPX51" s="715"/>
      <c r="OPY51" s="715"/>
      <c r="OPZ51" s="715"/>
      <c r="OQA51" s="715"/>
      <c r="OQB51" s="715"/>
      <c r="OQC51" s="715"/>
      <c r="OQD51" s="715"/>
      <c r="OQE51" s="715"/>
      <c r="OQF51" s="715"/>
      <c r="OQG51" s="715"/>
      <c r="OQH51" s="715"/>
      <c r="OQI51" s="715"/>
      <c r="OQJ51" s="715"/>
      <c r="OQK51" s="715"/>
      <c r="OQL51" s="715"/>
      <c r="OQM51" s="715"/>
      <c r="OQN51" s="715"/>
      <c r="OQO51" s="715"/>
      <c r="OQP51" s="715"/>
      <c r="OQQ51" s="715"/>
      <c r="OQR51" s="715"/>
      <c r="OQS51" s="715"/>
      <c r="OQT51" s="715"/>
      <c r="OQU51" s="715"/>
      <c r="OQV51" s="715"/>
      <c r="OQW51" s="715"/>
      <c r="OQX51" s="715"/>
      <c r="OQY51" s="715"/>
      <c r="OQZ51" s="715"/>
      <c r="ORA51" s="715"/>
      <c r="ORB51" s="715"/>
      <c r="ORC51" s="715"/>
      <c r="ORD51" s="715"/>
      <c r="ORE51" s="715"/>
      <c r="ORF51" s="715"/>
      <c r="ORG51" s="715"/>
      <c r="ORH51" s="715"/>
      <c r="ORI51" s="715"/>
      <c r="ORJ51" s="715"/>
      <c r="ORK51" s="715"/>
      <c r="ORL51" s="715"/>
      <c r="ORM51" s="715"/>
      <c r="ORN51" s="715"/>
      <c r="ORO51" s="715"/>
      <c r="ORP51" s="715"/>
      <c r="ORQ51" s="715"/>
      <c r="ORR51" s="715"/>
      <c r="ORS51" s="715"/>
      <c r="ORT51" s="715"/>
      <c r="ORU51" s="715"/>
      <c r="ORV51" s="715"/>
      <c r="ORW51" s="715"/>
      <c r="ORX51" s="715"/>
      <c r="ORY51" s="715"/>
      <c r="ORZ51" s="715"/>
      <c r="OSA51" s="715"/>
      <c r="OSB51" s="715"/>
      <c r="OSC51" s="715"/>
      <c r="OSD51" s="715"/>
      <c r="OSE51" s="715"/>
      <c r="OSF51" s="715"/>
      <c r="OSG51" s="715"/>
      <c r="OSH51" s="715"/>
      <c r="OSI51" s="715"/>
      <c r="OSJ51" s="715"/>
      <c r="OSK51" s="715"/>
      <c r="OSL51" s="715"/>
      <c r="OSM51" s="715"/>
      <c r="OSN51" s="715"/>
      <c r="OSO51" s="715"/>
      <c r="OSP51" s="715"/>
      <c r="OSQ51" s="715"/>
      <c r="OSR51" s="715"/>
      <c r="OSS51" s="715"/>
      <c r="OST51" s="715"/>
      <c r="OSU51" s="715"/>
      <c r="OSV51" s="715"/>
      <c r="OSW51" s="715"/>
      <c r="OSX51" s="715"/>
      <c r="OSY51" s="715"/>
      <c r="OSZ51" s="715"/>
      <c r="OTA51" s="715"/>
      <c r="OTB51" s="715"/>
      <c r="OTC51" s="715"/>
      <c r="OTD51" s="715"/>
      <c r="OTE51" s="715"/>
      <c r="OTF51" s="715"/>
      <c r="OTG51" s="715"/>
      <c r="OTH51" s="715"/>
      <c r="OTI51" s="715"/>
      <c r="OTJ51" s="715"/>
      <c r="OTK51" s="715"/>
      <c r="OTL51" s="715"/>
      <c r="OTM51" s="715"/>
      <c r="OTN51" s="715"/>
      <c r="OTO51" s="715"/>
      <c r="OTP51" s="715"/>
      <c r="OTQ51" s="715"/>
      <c r="OTR51" s="715"/>
      <c r="OTS51" s="715"/>
      <c r="OTT51" s="715"/>
      <c r="OTU51" s="715"/>
      <c r="OTV51" s="715"/>
      <c r="OTW51" s="715"/>
      <c r="OTX51" s="715"/>
      <c r="OTY51" s="715"/>
      <c r="OTZ51" s="715"/>
      <c r="OUA51" s="715"/>
      <c r="OUB51" s="715"/>
      <c r="OUC51" s="715"/>
      <c r="OUD51" s="715"/>
      <c r="OUE51" s="715"/>
      <c r="OUF51" s="715"/>
      <c r="OUG51" s="715"/>
      <c r="OUH51" s="715"/>
      <c r="OUI51" s="715"/>
      <c r="OUJ51" s="715"/>
      <c r="OUK51" s="715"/>
      <c r="OUL51" s="715"/>
      <c r="OUM51" s="715"/>
      <c r="OUN51" s="715"/>
      <c r="OUO51" s="715"/>
      <c r="OUP51" s="715"/>
      <c r="OUQ51" s="715"/>
      <c r="OUR51" s="715"/>
      <c r="OUS51" s="715"/>
      <c r="OUT51" s="715"/>
      <c r="OUU51" s="715"/>
      <c r="OUV51" s="715"/>
      <c r="OUW51" s="715"/>
      <c r="OUX51" s="715"/>
      <c r="OUY51" s="715"/>
      <c r="OUZ51" s="715"/>
      <c r="OVA51" s="715"/>
      <c r="OVB51" s="715"/>
      <c r="OVC51" s="715"/>
      <c r="OVD51" s="715"/>
      <c r="OVE51" s="715"/>
      <c r="OVF51" s="715"/>
      <c r="OVG51" s="715"/>
      <c r="OVH51" s="715"/>
      <c r="OVI51" s="715"/>
      <c r="OVJ51" s="715"/>
      <c r="OVK51" s="715"/>
      <c r="OVL51" s="715"/>
      <c r="OVM51" s="715"/>
      <c r="OVN51" s="715"/>
      <c r="OVO51" s="715"/>
      <c r="OVP51" s="715"/>
      <c r="OVQ51" s="715"/>
      <c r="OVR51" s="715"/>
      <c r="OVS51" s="715"/>
      <c r="OVT51" s="715"/>
      <c r="OVU51" s="715"/>
      <c r="OVV51" s="715"/>
      <c r="OVW51" s="715"/>
      <c r="OVX51" s="715"/>
      <c r="OVY51" s="715"/>
      <c r="OVZ51" s="715"/>
      <c r="OWA51" s="715"/>
      <c r="OWB51" s="715"/>
      <c r="OWC51" s="715"/>
      <c r="OWD51" s="715"/>
      <c r="OWE51" s="715"/>
      <c r="OWF51" s="715"/>
      <c r="OWG51" s="715"/>
      <c r="OWH51" s="715"/>
      <c r="OWI51" s="715"/>
      <c r="OWJ51" s="715"/>
      <c r="OWK51" s="715"/>
      <c r="OWL51" s="715"/>
      <c r="OWM51" s="715"/>
      <c r="OWN51" s="715"/>
      <c r="OWO51" s="715"/>
      <c r="OWP51" s="715"/>
      <c r="OWQ51" s="715"/>
      <c r="OWR51" s="715"/>
      <c r="OWS51" s="715"/>
      <c r="OWT51" s="715"/>
      <c r="OWU51" s="715"/>
      <c r="OWV51" s="715"/>
      <c r="OWW51" s="715"/>
      <c r="OWX51" s="715"/>
      <c r="OWY51" s="715"/>
      <c r="OWZ51" s="715"/>
      <c r="OXA51" s="715"/>
      <c r="OXB51" s="715"/>
      <c r="OXC51" s="715"/>
      <c r="OXD51" s="715"/>
      <c r="OXE51" s="715"/>
      <c r="OXF51" s="715"/>
      <c r="OXG51" s="715"/>
      <c r="OXH51" s="715"/>
      <c r="OXI51" s="715"/>
      <c r="OXJ51" s="715"/>
      <c r="OXK51" s="715"/>
      <c r="OXL51" s="715"/>
      <c r="OXM51" s="715"/>
      <c r="OXN51" s="715"/>
      <c r="OXO51" s="715"/>
      <c r="OXP51" s="715"/>
      <c r="OXQ51" s="715"/>
      <c r="OXR51" s="715"/>
      <c r="OXS51" s="715"/>
      <c r="OXT51" s="715"/>
      <c r="OXU51" s="715"/>
      <c r="OXV51" s="715"/>
      <c r="OXW51" s="715"/>
      <c r="OXX51" s="715"/>
      <c r="OXY51" s="715"/>
      <c r="OXZ51" s="715"/>
      <c r="OYA51" s="715"/>
      <c r="OYB51" s="715"/>
      <c r="OYC51" s="715"/>
      <c r="OYD51" s="715"/>
      <c r="OYE51" s="715"/>
      <c r="OYF51" s="715"/>
      <c r="OYG51" s="715"/>
      <c r="OYH51" s="715"/>
      <c r="OYI51" s="715"/>
      <c r="OYJ51" s="715"/>
      <c r="OYK51" s="715"/>
      <c r="OYL51" s="715"/>
      <c r="OYM51" s="715"/>
      <c r="OYN51" s="715"/>
      <c r="OYO51" s="715"/>
      <c r="OYP51" s="715"/>
      <c r="OYQ51" s="715"/>
      <c r="OYR51" s="715"/>
      <c r="OYS51" s="715"/>
      <c r="OYT51" s="715"/>
      <c r="OYU51" s="715"/>
      <c r="OYV51" s="715"/>
      <c r="OYW51" s="715"/>
      <c r="OYX51" s="715"/>
      <c r="OYY51" s="715"/>
      <c r="OYZ51" s="715"/>
      <c r="OZA51" s="715"/>
      <c r="OZB51" s="715"/>
      <c r="OZC51" s="715"/>
      <c r="OZD51" s="715"/>
      <c r="OZE51" s="715"/>
      <c r="OZF51" s="715"/>
      <c r="OZG51" s="715"/>
      <c r="OZH51" s="715"/>
      <c r="OZI51" s="715"/>
      <c r="OZJ51" s="715"/>
      <c r="OZK51" s="715"/>
      <c r="OZL51" s="715"/>
      <c r="OZM51" s="715"/>
      <c r="OZN51" s="715"/>
      <c r="OZO51" s="715"/>
      <c r="OZP51" s="715"/>
      <c r="OZQ51" s="715"/>
      <c r="OZR51" s="715"/>
      <c r="OZS51" s="715"/>
      <c r="OZT51" s="715"/>
      <c r="OZU51" s="715"/>
      <c r="OZV51" s="715"/>
      <c r="OZW51" s="715"/>
      <c r="OZX51" s="715"/>
      <c r="OZY51" s="715"/>
      <c r="OZZ51" s="715"/>
      <c r="PAA51" s="715"/>
      <c r="PAB51" s="715"/>
      <c r="PAC51" s="715"/>
      <c r="PAD51" s="715"/>
      <c r="PAE51" s="715"/>
      <c r="PAF51" s="715"/>
      <c r="PAG51" s="715"/>
      <c r="PAH51" s="715"/>
      <c r="PAI51" s="715"/>
      <c r="PAJ51" s="715"/>
      <c r="PAK51" s="715"/>
      <c r="PAL51" s="715"/>
      <c r="PAM51" s="715"/>
      <c r="PAN51" s="715"/>
      <c r="PAO51" s="715"/>
      <c r="PAP51" s="715"/>
      <c r="PAQ51" s="715"/>
      <c r="PAR51" s="715"/>
      <c r="PAS51" s="715"/>
      <c r="PAT51" s="715"/>
      <c r="PAU51" s="715"/>
      <c r="PAV51" s="715"/>
      <c r="PAW51" s="715"/>
      <c r="PAX51" s="715"/>
      <c r="PAY51" s="715"/>
      <c r="PAZ51" s="715"/>
      <c r="PBA51" s="715"/>
      <c r="PBB51" s="715"/>
      <c r="PBC51" s="715"/>
      <c r="PBD51" s="715"/>
      <c r="PBE51" s="715"/>
      <c r="PBF51" s="715"/>
      <c r="PBG51" s="715"/>
      <c r="PBH51" s="715"/>
      <c r="PBI51" s="715"/>
      <c r="PBJ51" s="715"/>
      <c r="PBK51" s="715"/>
      <c r="PBL51" s="715"/>
      <c r="PBM51" s="715"/>
      <c r="PBN51" s="715"/>
      <c r="PBO51" s="715"/>
      <c r="PBP51" s="715"/>
      <c r="PBQ51" s="715"/>
      <c r="PBR51" s="715"/>
      <c r="PBS51" s="715"/>
      <c r="PBT51" s="715"/>
      <c r="PBU51" s="715"/>
      <c r="PBV51" s="715"/>
      <c r="PBW51" s="715"/>
      <c r="PBX51" s="715"/>
      <c r="PBY51" s="715"/>
      <c r="PBZ51" s="715"/>
      <c r="PCA51" s="715"/>
      <c r="PCB51" s="715"/>
      <c r="PCC51" s="715"/>
      <c r="PCD51" s="715"/>
      <c r="PCE51" s="715"/>
      <c r="PCF51" s="715"/>
      <c r="PCG51" s="715"/>
      <c r="PCH51" s="715"/>
      <c r="PCI51" s="715"/>
      <c r="PCJ51" s="715"/>
      <c r="PCK51" s="715"/>
      <c r="PCL51" s="715"/>
      <c r="PCM51" s="715"/>
      <c r="PCN51" s="715"/>
      <c r="PCO51" s="715"/>
      <c r="PCP51" s="715"/>
      <c r="PCQ51" s="715"/>
      <c r="PCR51" s="715"/>
      <c r="PCS51" s="715"/>
      <c r="PCT51" s="715"/>
      <c r="PCU51" s="715"/>
      <c r="PCV51" s="715"/>
      <c r="PCW51" s="715"/>
      <c r="PCX51" s="715"/>
      <c r="PCY51" s="715"/>
      <c r="PCZ51" s="715"/>
      <c r="PDA51" s="715"/>
      <c r="PDB51" s="715"/>
      <c r="PDC51" s="715"/>
      <c r="PDD51" s="715"/>
      <c r="PDE51" s="715"/>
      <c r="PDF51" s="715"/>
      <c r="PDG51" s="715"/>
      <c r="PDH51" s="715"/>
      <c r="PDI51" s="715"/>
      <c r="PDJ51" s="715"/>
      <c r="PDK51" s="715"/>
      <c r="PDL51" s="715"/>
      <c r="PDM51" s="715"/>
      <c r="PDN51" s="715"/>
      <c r="PDO51" s="715"/>
      <c r="PDP51" s="715"/>
      <c r="PDQ51" s="715"/>
      <c r="PDR51" s="715"/>
      <c r="PDS51" s="715"/>
      <c r="PDT51" s="715"/>
      <c r="PDU51" s="715"/>
      <c r="PDV51" s="715"/>
      <c r="PDW51" s="715"/>
      <c r="PDX51" s="715"/>
      <c r="PDY51" s="715"/>
      <c r="PDZ51" s="715"/>
      <c r="PEA51" s="715"/>
      <c r="PEB51" s="715"/>
      <c r="PEC51" s="715"/>
      <c r="PED51" s="715"/>
      <c r="PEE51" s="715"/>
      <c r="PEF51" s="715"/>
      <c r="PEG51" s="715"/>
      <c r="PEH51" s="715"/>
      <c r="PEI51" s="715"/>
      <c r="PEJ51" s="715"/>
      <c r="PEK51" s="715"/>
      <c r="PEL51" s="715"/>
      <c r="PEM51" s="715"/>
      <c r="PEN51" s="715"/>
      <c r="PEO51" s="715"/>
      <c r="PEP51" s="715"/>
      <c r="PEQ51" s="715"/>
      <c r="PER51" s="715"/>
      <c r="PES51" s="715"/>
      <c r="PET51" s="715"/>
      <c r="PEU51" s="715"/>
      <c r="PEV51" s="715"/>
      <c r="PEW51" s="715"/>
      <c r="PEX51" s="715"/>
      <c r="PEY51" s="715"/>
      <c r="PEZ51" s="715"/>
      <c r="PFA51" s="715"/>
      <c r="PFB51" s="715"/>
      <c r="PFC51" s="715"/>
      <c r="PFD51" s="715"/>
      <c r="PFE51" s="715"/>
      <c r="PFF51" s="715"/>
      <c r="PFG51" s="715"/>
      <c r="PFH51" s="715"/>
      <c r="PFI51" s="715"/>
      <c r="PFJ51" s="715"/>
      <c r="PFK51" s="715"/>
      <c r="PFL51" s="715"/>
      <c r="PFM51" s="715"/>
      <c r="PFN51" s="715"/>
      <c r="PFO51" s="715"/>
      <c r="PFP51" s="715"/>
      <c r="PFQ51" s="715"/>
      <c r="PFR51" s="715"/>
      <c r="PFS51" s="715"/>
      <c r="PFT51" s="715"/>
      <c r="PFU51" s="715"/>
      <c r="PFV51" s="715"/>
      <c r="PFW51" s="715"/>
      <c r="PFX51" s="715"/>
      <c r="PFY51" s="715"/>
      <c r="PFZ51" s="715"/>
      <c r="PGA51" s="715"/>
      <c r="PGB51" s="715"/>
      <c r="PGC51" s="715"/>
      <c r="PGD51" s="715"/>
      <c r="PGE51" s="715"/>
      <c r="PGF51" s="715"/>
      <c r="PGG51" s="715"/>
      <c r="PGH51" s="715"/>
      <c r="PGI51" s="715"/>
      <c r="PGJ51" s="715"/>
      <c r="PGK51" s="715"/>
      <c r="PGL51" s="715"/>
      <c r="PGM51" s="715"/>
      <c r="PGN51" s="715"/>
      <c r="PGO51" s="715"/>
      <c r="PGP51" s="715"/>
      <c r="PGQ51" s="715"/>
      <c r="PGR51" s="715"/>
      <c r="PGS51" s="715"/>
      <c r="PGT51" s="715"/>
      <c r="PGU51" s="715"/>
      <c r="PGV51" s="715"/>
      <c r="PGW51" s="715"/>
      <c r="PGX51" s="715"/>
      <c r="PGY51" s="715"/>
      <c r="PGZ51" s="715"/>
      <c r="PHA51" s="715"/>
      <c r="PHB51" s="715"/>
      <c r="PHC51" s="715"/>
      <c r="PHD51" s="715"/>
      <c r="PHE51" s="715"/>
      <c r="PHF51" s="715"/>
      <c r="PHG51" s="715"/>
      <c r="PHH51" s="715"/>
      <c r="PHI51" s="715"/>
      <c r="PHJ51" s="715"/>
      <c r="PHK51" s="715"/>
      <c r="PHL51" s="715"/>
      <c r="PHM51" s="715"/>
      <c r="PHN51" s="715"/>
      <c r="PHO51" s="715"/>
      <c r="PHP51" s="715"/>
      <c r="PHQ51" s="715"/>
      <c r="PHR51" s="715"/>
      <c r="PHS51" s="715"/>
      <c r="PHT51" s="715"/>
      <c r="PHU51" s="715"/>
      <c r="PHV51" s="715"/>
      <c r="PHW51" s="715"/>
      <c r="PHX51" s="715"/>
      <c r="PHY51" s="715"/>
      <c r="PHZ51" s="715"/>
      <c r="PIA51" s="715"/>
      <c r="PIB51" s="715"/>
      <c r="PIC51" s="715"/>
      <c r="PID51" s="715"/>
      <c r="PIE51" s="715"/>
      <c r="PIF51" s="715"/>
      <c r="PIG51" s="715"/>
      <c r="PIH51" s="715"/>
      <c r="PII51" s="715"/>
      <c r="PIJ51" s="715"/>
      <c r="PIK51" s="715"/>
      <c r="PIL51" s="715"/>
      <c r="PIM51" s="715"/>
      <c r="PIN51" s="715"/>
      <c r="PIO51" s="715"/>
      <c r="PIP51" s="715"/>
      <c r="PIQ51" s="715"/>
      <c r="PIR51" s="715"/>
      <c r="PIS51" s="715"/>
      <c r="PIT51" s="715"/>
      <c r="PIU51" s="715"/>
      <c r="PIV51" s="715"/>
      <c r="PIW51" s="715"/>
      <c r="PIX51" s="715"/>
      <c r="PIY51" s="715"/>
      <c r="PIZ51" s="715"/>
      <c r="PJA51" s="715"/>
      <c r="PJB51" s="715"/>
      <c r="PJC51" s="715"/>
      <c r="PJD51" s="715"/>
      <c r="PJE51" s="715"/>
      <c r="PJF51" s="715"/>
      <c r="PJG51" s="715"/>
      <c r="PJH51" s="715"/>
      <c r="PJI51" s="715"/>
      <c r="PJJ51" s="715"/>
      <c r="PJK51" s="715"/>
      <c r="PJL51" s="715"/>
      <c r="PJM51" s="715"/>
      <c r="PJN51" s="715"/>
      <c r="PJO51" s="715"/>
      <c r="PJP51" s="715"/>
      <c r="PJQ51" s="715"/>
      <c r="PJR51" s="715"/>
      <c r="PJS51" s="715"/>
      <c r="PJT51" s="715"/>
      <c r="PJU51" s="715"/>
      <c r="PJV51" s="715"/>
      <c r="PJW51" s="715"/>
      <c r="PJX51" s="715"/>
      <c r="PJY51" s="715"/>
      <c r="PJZ51" s="715"/>
      <c r="PKA51" s="715"/>
      <c r="PKB51" s="715"/>
      <c r="PKC51" s="715"/>
      <c r="PKD51" s="715"/>
      <c r="PKE51" s="715"/>
      <c r="PKF51" s="715"/>
      <c r="PKG51" s="715"/>
      <c r="PKH51" s="715"/>
      <c r="PKI51" s="715"/>
      <c r="PKJ51" s="715"/>
      <c r="PKK51" s="715"/>
      <c r="PKL51" s="715"/>
      <c r="PKM51" s="715"/>
      <c r="PKN51" s="715"/>
      <c r="PKO51" s="715"/>
      <c r="PKP51" s="715"/>
      <c r="PKQ51" s="715"/>
      <c r="PKR51" s="715"/>
      <c r="PKS51" s="715"/>
      <c r="PKT51" s="715"/>
      <c r="PKU51" s="715"/>
      <c r="PKV51" s="715"/>
      <c r="PKW51" s="715"/>
      <c r="PKX51" s="715"/>
      <c r="PKY51" s="715"/>
      <c r="PKZ51" s="715"/>
      <c r="PLA51" s="715"/>
      <c r="PLB51" s="715"/>
      <c r="PLC51" s="715"/>
      <c r="PLD51" s="715"/>
      <c r="PLE51" s="715"/>
      <c r="PLF51" s="715"/>
      <c r="PLG51" s="715"/>
      <c r="PLH51" s="715"/>
      <c r="PLI51" s="715"/>
      <c r="PLJ51" s="715"/>
      <c r="PLK51" s="715"/>
      <c r="PLL51" s="715"/>
      <c r="PLM51" s="715"/>
      <c r="PLN51" s="715"/>
      <c r="PLO51" s="715"/>
      <c r="PLP51" s="715"/>
      <c r="PLQ51" s="715"/>
      <c r="PLR51" s="715"/>
      <c r="PLS51" s="715"/>
      <c r="PLT51" s="715"/>
      <c r="PLU51" s="715"/>
      <c r="PLV51" s="715"/>
      <c r="PLW51" s="715"/>
      <c r="PLX51" s="715"/>
      <c r="PLY51" s="715"/>
      <c r="PLZ51" s="715"/>
      <c r="PMA51" s="715"/>
      <c r="PMB51" s="715"/>
      <c r="PMC51" s="715"/>
      <c r="PMD51" s="715"/>
      <c r="PME51" s="715"/>
      <c r="PMF51" s="715"/>
      <c r="PMG51" s="715"/>
      <c r="PMH51" s="715"/>
      <c r="PMI51" s="715"/>
      <c r="PMJ51" s="715"/>
      <c r="PMK51" s="715"/>
      <c r="PML51" s="715"/>
      <c r="PMM51" s="715"/>
      <c r="PMN51" s="715"/>
      <c r="PMO51" s="715"/>
      <c r="PMP51" s="715"/>
      <c r="PMQ51" s="715"/>
      <c r="PMR51" s="715"/>
      <c r="PMS51" s="715"/>
      <c r="PMT51" s="715"/>
      <c r="PMU51" s="715"/>
      <c r="PMV51" s="715"/>
      <c r="PMW51" s="715"/>
      <c r="PMX51" s="715"/>
      <c r="PMY51" s="715"/>
      <c r="PMZ51" s="715"/>
      <c r="PNA51" s="715"/>
      <c r="PNB51" s="715"/>
      <c r="PNC51" s="715"/>
      <c r="PND51" s="715"/>
      <c r="PNE51" s="715"/>
      <c r="PNF51" s="715"/>
      <c r="PNG51" s="715"/>
      <c r="PNH51" s="715"/>
      <c r="PNI51" s="715"/>
      <c r="PNJ51" s="715"/>
      <c r="PNK51" s="715"/>
      <c r="PNL51" s="715"/>
      <c r="PNM51" s="715"/>
      <c r="PNN51" s="715"/>
      <c r="PNO51" s="715"/>
      <c r="PNP51" s="715"/>
      <c r="PNQ51" s="715"/>
      <c r="PNR51" s="715"/>
      <c r="PNS51" s="715"/>
      <c r="PNT51" s="715"/>
      <c r="PNU51" s="715"/>
      <c r="PNV51" s="715"/>
      <c r="PNW51" s="715"/>
      <c r="PNX51" s="715"/>
      <c r="PNY51" s="715"/>
      <c r="PNZ51" s="715"/>
      <c r="POA51" s="715"/>
      <c r="POB51" s="715"/>
      <c r="POC51" s="715"/>
      <c r="POD51" s="715"/>
      <c r="POE51" s="715"/>
      <c r="POF51" s="715"/>
      <c r="POG51" s="715"/>
      <c r="POH51" s="715"/>
      <c r="POI51" s="715"/>
      <c r="POJ51" s="715"/>
      <c r="POK51" s="715"/>
      <c r="POL51" s="715"/>
      <c r="POM51" s="715"/>
      <c r="PON51" s="715"/>
      <c r="POO51" s="715"/>
      <c r="POP51" s="715"/>
      <c r="POQ51" s="715"/>
      <c r="POR51" s="715"/>
      <c r="POS51" s="715"/>
      <c r="POT51" s="715"/>
      <c r="POU51" s="715"/>
      <c r="POV51" s="715"/>
      <c r="POW51" s="715"/>
      <c r="POX51" s="715"/>
      <c r="POY51" s="715"/>
      <c r="POZ51" s="715"/>
      <c r="PPA51" s="715"/>
      <c r="PPB51" s="715"/>
      <c r="PPC51" s="715"/>
      <c r="PPD51" s="715"/>
      <c r="PPE51" s="715"/>
      <c r="PPF51" s="715"/>
      <c r="PPG51" s="715"/>
      <c r="PPH51" s="715"/>
      <c r="PPI51" s="715"/>
      <c r="PPJ51" s="715"/>
      <c r="PPK51" s="715"/>
      <c r="PPL51" s="715"/>
      <c r="PPM51" s="715"/>
      <c r="PPN51" s="715"/>
      <c r="PPO51" s="715"/>
      <c r="PPP51" s="715"/>
      <c r="PPQ51" s="715"/>
      <c r="PPR51" s="715"/>
      <c r="PPS51" s="715"/>
      <c r="PPT51" s="715"/>
      <c r="PPU51" s="715"/>
      <c r="PPV51" s="715"/>
      <c r="PPW51" s="715"/>
      <c r="PPX51" s="715"/>
      <c r="PPY51" s="715"/>
      <c r="PPZ51" s="715"/>
      <c r="PQA51" s="715"/>
      <c r="PQB51" s="715"/>
      <c r="PQC51" s="715"/>
      <c r="PQD51" s="715"/>
      <c r="PQE51" s="715"/>
      <c r="PQF51" s="715"/>
      <c r="PQG51" s="715"/>
      <c r="PQH51" s="715"/>
      <c r="PQI51" s="715"/>
      <c r="PQJ51" s="715"/>
      <c r="PQK51" s="715"/>
      <c r="PQL51" s="715"/>
      <c r="PQM51" s="715"/>
      <c r="PQN51" s="715"/>
      <c r="PQO51" s="715"/>
      <c r="PQP51" s="715"/>
      <c r="PQQ51" s="715"/>
      <c r="PQR51" s="715"/>
      <c r="PQS51" s="715"/>
      <c r="PQT51" s="715"/>
      <c r="PQU51" s="715"/>
      <c r="PQV51" s="715"/>
      <c r="PQW51" s="715"/>
      <c r="PQX51" s="715"/>
      <c r="PQY51" s="715"/>
      <c r="PQZ51" s="715"/>
      <c r="PRA51" s="715"/>
      <c r="PRB51" s="715"/>
      <c r="PRC51" s="715"/>
      <c r="PRD51" s="715"/>
      <c r="PRE51" s="715"/>
      <c r="PRF51" s="715"/>
      <c r="PRG51" s="715"/>
      <c r="PRH51" s="715"/>
      <c r="PRI51" s="715"/>
      <c r="PRJ51" s="715"/>
      <c r="PRK51" s="715"/>
      <c r="PRL51" s="715"/>
      <c r="PRM51" s="715"/>
      <c r="PRN51" s="715"/>
      <c r="PRO51" s="715"/>
      <c r="PRP51" s="715"/>
      <c r="PRQ51" s="715"/>
      <c r="PRR51" s="715"/>
      <c r="PRS51" s="715"/>
      <c r="PRT51" s="715"/>
      <c r="PRU51" s="715"/>
      <c r="PRV51" s="715"/>
      <c r="PRW51" s="715"/>
      <c r="PRX51" s="715"/>
      <c r="PRY51" s="715"/>
      <c r="PRZ51" s="715"/>
      <c r="PSA51" s="715"/>
      <c r="PSB51" s="715"/>
      <c r="PSC51" s="715"/>
      <c r="PSD51" s="715"/>
      <c r="PSE51" s="715"/>
      <c r="PSF51" s="715"/>
      <c r="PSG51" s="715"/>
      <c r="PSH51" s="715"/>
      <c r="PSI51" s="715"/>
      <c r="PSJ51" s="715"/>
      <c r="PSK51" s="715"/>
      <c r="PSL51" s="715"/>
      <c r="PSM51" s="715"/>
      <c r="PSN51" s="715"/>
      <c r="PSO51" s="715"/>
      <c r="PSP51" s="715"/>
      <c r="PSQ51" s="715"/>
      <c r="PSR51" s="715"/>
      <c r="PSS51" s="715"/>
      <c r="PST51" s="715"/>
      <c r="PSU51" s="715"/>
      <c r="PSV51" s="715"/>
      <c r="PSW51" s="715"/>
      <c r="PSX51" s="715"/>
      <c r="PSY51" s="715"/>
      <c r="PSZ51" s="715"/>
      <c r="PTA51" s="715"/>
      <c r="PTB51" s="715"/>
      <c r="PTC51" s="715"/>
      <c r="PTD51" s="715"/>
      <c r="PTE51" s="715"/>
      <c r="PTF51" s="715"/>
      <c r="PTG51" s="715"/>
      <c r="PTH51" s="715"/>
      <c r="PTI51" s="715"/>
      <c r="PTJ51" s="715"/>
      <c r="PTK51" s="715"/>
      <c r="PTL51" s="715"/>
      <c r="PTM51" s="715"/>
      <c r="PTN51" s="715"/>
      <c r="PTO51" s="715"/>
      <c r="PTP51" s="715"/>
      <c r="PTQ51" s="715"/>
      <c r="PTR51" s="715"/>
      <c r="PTS51" s="715"/>
      <c r="PTT51" s="715"/>
      <c r="PTU51" s="715"/>
      <c r="PTV51" s="715"/>
      <c r="PTW51" s="715"/>
      <c r="PTX51" s="715"/>
      <c r="PTY51" s="715"/>
      <c r="PTZ51" s="715"/>
      <c r="PUA51" s="715"/>
      <c r="PUB51" s="715"/>
      <c r="PUC51" s="715"/>
      <c r="PUD51" s="715"/>
      <c r="PUE51" s="715"/>
      <c r="PUF51" s="715"/>
      <c r="PUG51" s="715"/>
      <c r="PUH51" s="715"/>
      <c r="PUI51" s="715"/>
      <c r="PUJ51" s="715"/>
      <c r="PUK51" s="715"/>
      <c r="PUL51" s="715"/>
      <c r="PUM51" s="715"/>
      <c r="PUN51" s="715"/>
      <c r="PUO51" s="715"/>
      <c r="PUP51" s="715"/>
      <c r="PUQ51" s="715"/>
      <c r="PUR51" s="715"/>
      <c r="PUS51" s="715"/>
      <c r="PUT51" s="715"/>
      <c r="PUU51" s="715"/>
      <c r="PUV51" s="715"/>
      <c r="PUW51" s="715"/>
      <c r="PUX51" s="715"/>
      <c r="PUY51" s="715"/>
      <c r="PUZ51" s="715"/>
      <c r="PVA51" s="715"/>
      <c r="PVB51" s="715"/>
      <c r="PVC51" s="715"/>
      <c r="PVD51" s="715"/>
      <c r="PVE51" s="715"/>
      <c r="PVF51" s="715"/>
      <c r="PVG51" s="715"/>
      <c r="PVH51" s="715"/>
      <c r="PVI51" s="715"/>
      <c r="PVJ51" s="715"/>
      <c r="PVK51" s="715"/>
      <c r="PVL51" s="715"/>
      <c r="PVM51" s="715"/>
      <c r="PVN51" s="715"/>
      <c r="PVO51" s="715"/>
      <c r="PVP51" s="715"/>
      <c r="PVQ51" s="715"/>
      <c r="PVR51" s="715"/>
      <c r="PVS51" s="715"/>
      <c r="PVT51" s="715"/>
      <c r="PVU51" s="715"/>
      <c r="PVV51" s="715"/>
      <c r="PVW51" s="715"/>
      <c r="PVX51" s="715"/>
      <c r="PVY51" s="715"/>
      <c r="PVZ51" s="715"/>
      <c r="PWA51" s="715"/>
      <c r="PWB51" s="715"/>
      <c r="PWC51" s="715"/>
      <c r="PWD51" s="715"/>
      <c r="PWE51" s="715"/>
      <c r="PWF51" s="715"/>
      <c r="PWG51" s="715"/>
      <c r="PWH51" s="715"/>
      <c r="PWI51" s="715"/>
      <c r="PWJ51" s="715"/>
      <c r="PWK51" s="715"/>
      <c r="PWL51" s="715"/>
      <c r="PWM51" s="715"/>
      <c r="PWN51" s="715"/>
      <c r="PWO51" s="715"/>
      <c r="PWP51" s="715"/>
      <c r="PWQ51" s="715"/>
      <c r="PWR51" s="715"/>
      <c r="PWS51" s="715"/>
      <c r="PWT51" s="715"/>
      <c r="PWU51" s="715"/>
      <c r="PWV51" s="715"/>
      <c r="PWW51" s="715"/>
      <c r="PWX51" s="715"/>
      <c r="PWY51" s="715"/>
      <c r="PWZ51" s="715"/>
      <c r="PXA51" s="715"/>
      <c r="PXB51" s="715"/>
      <c r="PXC51" s="715"/>
      <c r="PXD51" s="715"/>
      <c r="PXE51" s="715"/>
      <c r="PXF51" s="715"/>
      <c r="PXG51" s="715"/>
      <c r="PXH51" s="715"/>
      <c r="PXI51" s="715"/>
      <c r="PXJ51" s="715"/>
      <c r="PXK51" s="715"/>
      <c r="PXL51" s="715"/>
      <c r="PXM51" s="715"/>
      <c r="PXN51" s="715"/>
      <c r="PXO51" s="715"/>
      <c r="PXP51" s="715"/>
      <c r="PXQ51" s="715"/>
      <c r="PXR51" s="715"/>
      <c r="PXS51" s="715"/>
      <c r="PXT51" s="715"/>
      <c r="PXU51" s="715"/>
      <c r="PXV51" s="715"/>
      <c r="PXW51" s="715"/>
      <c r="PXX51" s="715"/>
      <c r="PXY51" s="715"/>
      <c r="PXZ51" s="715"/>
      <c r="PYA51" s="715"/>
      <c r="PYB51" s="715"/>
      <c r="PYC51" s="715"/>
      <c r="PYD51" s="715"/>
      <c r="PYE51" s="715"/>
      <c r="PYF51" s="715"/>
      <c r="PYG51" s="715"/>
      <c r="PYH51" s="715"/>
      <c r="PYI51" s="715"/>
      <c r="PYJ51" s="715"/>
      <c r="PYK51" s="715"/>
      <c r="PYL51" s="715"/>
      <c r="PYM51" s="715"/>
      <c r="PYN51" s="715"/>
      <c r="PYO51" s="715"/>
      <c r="PYP51" s="715"/>
      <c r="PYQ51" s="715"/>
      <c r="PYR51" s="715"/>
      <c r="PYS51" s="715"/>
      <c r="PYT51" s="715"/>
      <c r="PYU51" s="715"/>
      <c r="PYV51" s="715"/>
      <c r="PYW51" s="715"/>
      <c r="PYX51" s="715"/>
      <c r="PYY51" s="715"/>
      <c r="PYZ51" s="715"/>
      <c r="PZA51" s="715"/>
      <c r="PZB51" s="715"/>
      <c r="PZC51" s="715"/>
      <c r="PZD51" s="715"/>
      <c r="PZE51" s="715"/>
      <c r="PZF51" s="715"/>
      <c r="PZG51" s="715"/>
      <c r="PZH51" s="715"/>
      <c r="PZI51" s="715"/>
      <c r="PZJ51" s="715"/>
      <c r="PZK51" s="715"/>
      <c r="PZL51" s="715"/>
      <c r="PZM51" s="715"/>
      <c r="PZN51" s="715"/>
      <c r="PZO51" s="715"/>
      <c r="PZP51" s="715"/>
      <c r="PZQ51" s="715"/>
      <c r="PZR51" s="715"/>
      <c r="PZS51" s="715"/>
      <c r="PZT51" s="715"/>
      <c r="PZU51" s="715"/>
      <c r="PZV51" s="715"/>
      <c r="PZW51" s="715"/>
      <c r="PZX51" s="715"/>
      <c r="PZY51" s="715"/>
      <c r="PZZ51" s="715"/>
      <c r="QAA51" s="715"/>
      <c r="QAB51" s="715"/>
      <c r="QAC51" s="715"/>
      <c r="QAD51" s="715"/>
      <c r="QAE51" s="715"/>
      <c r="QAF51" s="715"/>
      <c r="QAG51" s="715"/>
      <c r="QAH51" s="715"/>
      <c r="QAI51" s="715"/>
      <c r="QAJ51" s="715"/>
      <c r="QAK51" s="715"/>
      <c r="QAL51" s="715"/>
      <c r="QAM51" s="715"/>
      <c r="QAN51" s="715"/>
      <c r="QAO51" s="715"/>
      <c r="QAP51" s="715"/>
      <c r="QAQ51" s="715"/>
      <c r="QAR51" s="715"/>
      <c r="QAS51" s="715"/>
      <c r="QAT51" s="715"/>
      <c r="QAU51" s="715"/>
      <c r="QAV51" s="715"/>
      <c r="QAW51" s="715"/>
      <c r="QAX51" s="715"/>
      <c r="QAY51" s="715"/>
      <c r="QAZ51" s="715"/>
      <c r="QBA51" s="715"/>
      <c r="QBB51" s="715"/>
      <c r="QBC51" s="715"/>
      <c r="QBD51" s="715"/>
      <c r="QBE51" s="715"/>
      <c r="QBF51" s="715"/>
      <c r="QBG51" s="715"/>
      <c r="QBH51" s="715"/>
      <c r="QBI51" s="715"/>
      <c r="QBJ51" s="715"/>
      <c r="QBK51" s="715"/>
      <c r="QBL51" s="715"/>
      <c r="QBM51" s="715"/>
      <c r="QBN51" s="715"/>
      <c r="QBO51" s="715"/>
      <c r="QBP51" s="715"/>
      <c r="QBQ51" s="715"/>
      <c r="QBR51" s="715"/>
      <c r="QBS51" s="715"/>
      <c r="QBT51" s="715"/>
      <c r="QBU51" s="715"/>
      <c r="QBV51" s="715"/>
      <c r="QBW51" s="715"/>
      <c r="QBX51" s="715"/>
      <c r="QBY51" s="715"/>
      <c r="QBZ51" s="715"/>
      <c r="QCA51" s="715"/>
      <c r="QCB51" s="715"/>
      <c r="QCC51" s="715"/>
      <c r="QCD51" s="715"/>
      <c r="QCE51" s="715"/>
      <c r="QCF51" s="715"/>
      <c r="QCG51" s="715"/>
      <c r="QCH51" s="715"/>
      <c r="QCI51" s="715"/>
      <c r="QCJ51" s="715"/>
      <c r="QCK51" s="715"/>
      <c r="QCL51" s="715"/>
      <c r="QCM51" s="715"/>
      <c r="QCN51" s="715"/>
      <c r="QCO51" s="715"/>
      <c r="QCP51" s="715"/>
      <c r="QCQ51" s="715"/>
      <c r="QCR51" s="715"/>
      <c r="QCS51" s="715"/>
      <c r="QCT51" s="715"/>
      <c r="QCU51" s="715"/>
      <c r="QCV51" s="715"/>
      <c r="QCW51" s="715"/>
      <c r="QCX51" s="715"/>
      <c r="QCY51" s="715"/>
      <c r="QCZ51" s="715"/>
      <c r="QDA51" s="715"/>
      <c r="QDB51" s="715"/>
      <c r="QDC51" s="715"/>
      <c r="QDD51" s="715"/>
      <c r="QDE51" s="715"/>
      <c r="QDF51" s="715"/>
      <c r="QDG51" s="715"/>
      <c r="QDH51" s="715"/>
      <c r="QDI51" s="715"/>
      <c r="QDJ51" s="715"/>
      <c r="QDK51" s="715"/>
      <c r="QDL51" s="715"/>
      <c r="QDM51" s="715"/>
      <c r="QDN51" s="715"/>
      <c r="QDO51" s="715"/>
      <c r="QDP51" s="715"/>
      <c r="QDQ51" s="715"/>
      <c r="QDR51" s="715"/>
      <c r="QDS51" s="715"/>
      <c r="QDT51" s="715"/>
      <c r="QDU51" s="715"/>
      <c r="QDV51" s="715"/>
      <c r="QDW51" s="715"/>
      <c r="QDX51" s="715"/>
      <c r="QDY51" s="715"/>
      <c r="QDZ51" s="715"/>
      <c r="QEA51" s="715"/>
      <c r="QEB51" s="715"/>
      <c r="QEC51" s="715"/>
      <c r="QED51" s="715"/>
      <c r="QEE51" s="715"/>
      <c r="QEF51" s="715"/>
      <c r="QEG51" s="715"/>
      <c r="QEH51" s="715"/>
      <c r="QEI51" s="715"/>
      <c r="QEJ51" s="715"/>
      <c r="QEK51" s="715"/>
      <c r="QEL51" s="715"/>
      <c r="QEM51" s="715"/>
      <c r="QEN51" s="715"/>
      <c r="QEO51" s="715"/>
      <c r="QEP51" s="715"/>
      <c r="QEQ51" s="715"/>
      <c r="QER51" s="715"/>
      <c r="QES51" s="715"/>
      <c r="QET51" s="715"/>
      <c r="QEU51" s="715"/>
      <c r="QEV51" s="715"/>
      <c r="QEW51" s="715"/>
      <c r="QEX51" s="715"/>
      <c r="QEY51" s="715"/>
      <c r="QEZ51" s="715"/>
      <c r="QFA51" s="715"/>
      <c r="QFB51" s="715"/>
      <c r="QFC51" s="715"/>
      <c r="QFD51" s="715"/>
      <c r="QFE51" s="715"/>
      <c r="QFF51" s="715"/>
      <c r="QFG51" s="715"/>
      <c r="QFH51" s="715"/>
      <c r="QFI51" s="715"/>
      <c r="QFJ51" s="715"/>
      <c r="QFK51" s="715"/>
      <c r="QFL51" s="715"/>
      <c r="QFM51" s="715"/>
      <c r="QFN51" s="715"/>
      <c r="QFO51" s="715"/>
      <c r="QFP51" s="715"/>
      <c r="QFQ51" s="715"/>
      <c r="QFR51" s="715"/>
      <c r="QFS51" s="715"/>
      <c r="QFT51" s="715"/>
      <c r="QFU51" s="715"/>
      <c r="QFV51" s="715"/>
      <c r="QFW51" s="715"/>
      <c r="QFX51" s="715"/>
      <c r="QFY51" s="715"/>
      <c r="QFZ51" s="715"/>
      <c r="QGA51" s="715"/>
      <c r="QGB51" s="715"/>
      <c r="QGC51" s="715"/>
      <c r="QGD51" s="715"/>
      <c r="QGE51" s="715"/>
      <c r="QGF51" s="715"/>
      <c r="QGG51" s="715"/>
      <c r="QGH51" s="715"/>
      <c r="QGI51" s="715"/>
      <c r="QGJ51" s="715"/>
      <c r="QGK51" s="715"/>
      <c r="QGL51" s="715"/>
      <c r="QGM51" s="715"/>
      <c r="QGN51" s="715"/>
      <c r="QGO51" s="715"/>
      <c r="QGP51" s="715"/>
      <c r="QGQ51" s="715"/>
      <c r="QGR51" s="715"/>
      <c r="QGS51" s="715"/>
      <c r="QGT51" s="715"/>
      <c r="QGU51" s="715"/>
      <c r="QGV51" s="715"/>
      <c r="QGW51" s="715"/>
      <c r="QGX51" s="715"/>
      <c r="QGY51" s="715"/>
      <c r="QGZ51" s="715"/>
      <c r="QHA51" s="715"/>
      <c r="QHB51" s="715"/>
      <c r="QHC51" s="715"/>
      <c r="QHD51" s="715"/>
      <c r="QHE51" s="715"/>
      <c r="QHF51" s="715"/>
      <c r="QHG51" s="715"/>
      <c r="QHH51" s="715"/>
      <c r="QHI51" s="715"/>
      <c r="QHJ51" s="715"/>
      <c r="QHK51" s="715"/>
      <c r="QHL51" s="715"/>
      <c r="QHM51" s="715"/>
      <c r="QHN51" s="715"/>
      <c r="QHO51" s="715"/>
      <c r="QHP51" s="715"/>
      <c r="QHQ51" s="715"/>
      <c r="QHR51" s="715"/>
      <c r="QHS51" s="715"/>
      <c r="QHT51" s="715"/>
      <c r="QHU51" s="715"/>
      <c r="QHV51" s="715"/>
      <c r="QHW51" s="715"/>
      <c r="QHX51" s="715"/>
      <c r="QHY51" s="715"/>
      <c r="QHZ51" s="715"/>
      <c r="QIA51" s="715"/>
      <c r="QIB51" s="715"/>
      <c r="QIC51" s="715"/>
      <c r="QID51" s="715"/>
      <c r="QIE51" s="715"/>
      <c r="QIF51" s="715"/>
      <c r="QIG51" s="715"/>
      <c r="QIH51" s="715"/>
      <c r="QII51" s="715"/>
      <c r="QIJ51" s="715"/>
      <c r="QIK51" s="715"/>
      <c r="QIL51" s="715"/>
      <c r="QIM51" s="715"/>
      <c r="QIN51" s="715"/>
      <c r="QIO51" s="715"/>
      <c r="QIP51" s="715"/>
      <c r="QIQ51" s="715"/>
      <c r="QIR51" s="715"/>
      <c r="QIS51" s="715"/>
      <c r="QIT51" s="715"/>
      <c r="QIU51" s="715"/>
      <c r="QIV51" s="715"/>
      <c r="QIW51" s="715"/>
      <c r="QIX51" s="715"/>
      <c r="QIY51" s="715"/>
      <c r="QIZ51" s="715"/>
      <c r="QJA51" s="715"/>
      <c r="QJB51" s="715"/>
      <c r="QJC51" s="715"/>
      <c r="QJD51" s="715"/>
      <c r="QJE51" s="715"/>
      <c r="QJF51" s="715"/>
      <c r="QJG51" s="715"/>
      <c r="QJH51" s="715"/>
      <c r="QJI51" s="715"/>
      <c r="QJJ51" s="715"/>
      <c r="QJK51" s="715"/>
      <c r="QJL51" s="715"/>
      <c r="QJM51" s="715"/>
      <c r="QJN51" s="715"/>
      <c r="QJO51" s="715"/>
      <c r="QJP51" s="715"/>
      <c r="QJQ51" s="715"/>
      <c r="QJR51" s="715"/>
      <c r="QJS51" s="715"/>
      <c r="QJT51" s="715"/>
      <c r="QJU51" s="715"/>
      <c r="QJV51" s="715"/>
      <c r="QJW51" s="715"/>
      <c r="QJX51" s="715"/>
      <c r="QJY51" s="715"/>
      <c r="QJZ51" s="715"/>
      <c r="QKA51" s="715"/>
      <c r="QKB51" s="715"/>
      <c r="QKC51" s="715"/>
      <c r="QKD51" s="715"/>
      <c r="QKE51" s="715"/>
      <c r="QKF51" s="715"/>
      <c r="QKG51" s="715"/>
      <c r="QKH51" s="715"/>
      <c r="QKI51" s="715"/>
      <c r="QKJ51" s="715"/>
      <c r="QKK51" s="715"/>
      <c r="QKL51" s="715"/>
      <c r="QKM51" s="715"/>
      <c r="QKN51" s="715"/>
      <c r="QKO51" s="715"/>
      <c r="QKP51" s="715"/>
      <c r="QKQ51" s="715"/>
      <c r="QKR51" s="715"/>
      <c r="QKS51" s="715"/>
      <c r="QKT51" s="715"/>
      <c r="QKU51" s="715"/>
      <c r="QKV51" s="715"/>
      <c r="QKW51" s="715"/>
      <c r="QKX51" s="715"/>
      <c r="QKY51" s="715"/>
      <c r="QKZ51" s="715"/>
      <c r="QLA51" s="715"/>
      <c r="QLB51" s="715"/>
      <c r="QLC51" s="715"/>
      <c r="QLD51" s="715"/>
      <c r="QLE51" s="715"/>
      <c r="QLF51" s="715"/>
      <c r="QLG51" s="715"/>
      <c r="QLH51" s="715"/>
      <c r="QLI51" s="715"/>
      <c r="QLJ51" s="715"/>
      <c r="QLK51" s="715"/>
      <c r="QLL51" s="715"/>
      <c r="QLM51" s="715"/>
      <c r="QLN51" s="715"/>
      <c r="QLO51" s="715"/>
      <c r="QLP51" s="715"/>
      <c r="QLQ51" s="715"/>
      <c r="QLR51" s="715"/>
      <c r="QLS51" s="715"/>
      <c r="QLT51" s="715"/>
      <c r="QLU51" s="715"/>
      <c r="QLV51" s="715"/>
      <c r="QLW51" s="715"/>
      <c r="QLX51" s="715"/>
      <c r="QLY51" s="715"/>
      <c r="QLZ51" s="715"/>
      <c r="QMA51" s="715"/>
      <c r="QMB51" s="715"/>
      <c r="QMC51" s="715"/>
      <c r="QMD51" s="715"/>
      <c r="QME51" s="715"/>
      <c r="QMF51" s="715"/>
      <c r="QMG51" s="715"/>
      <c r="QMH51" s="715"/>
      <c r="QMI51" s="715"/>
      <c r="QMJ51" s="715"/>
      <c r="QMK51" s="715"/>
      <c r="QML51" s="715"/>
      <c r="QMM51" s="715"/>
      <c r="QMN51" s="715"/>
      <c r="QMO51" s="715"/>
      <c r="QMP51" s="715"/>
      <c r="QMQ51" s="715"/>
      <c r="QMR51" s="715"/>
      <c r="QMS51" s="715"/>
      <c r="QMT51" s="715"/>
      <c r="QMU51" s="715"/>
      <c r="QMV51" s="715"/>
      <c r="QMW51" s="715"/>
      <c r="QMX51" s="715"/>
      <c r="QMY51" s="715"/>
      <c r="QMZ51" s="715"/>
      <c r="QNA51" s="715"/>
      <c r="QNB51" s="715"/>
      <c r="QNC51" s="715"/>
      <c r="QND51" s="715"/>
      <c r="QNE51" s="715"/>
      <c r="QNF51" s="715"/>
      <c r="QNG51" s="715"/>
      <c r="QNH51" s="715"/>
      <c r="QNI51" s="715"/>
      <c r="QNJ51" s="715"/>
      <c r="QNK51" s="715"/>
      <c r="QNL51" s="715"/>
      <c r="QNM51" s="715"/>
      <c r="QNN51" s="715"/>
      <c r="QNO51" s="715"/>
      <c r="QNP51" s="715"/>
      <c r="QNQ51" s="715"/>
      <c r="QNR51" s="715"/>
      <c r="QNS51" s="715"/>
      <c r="QNT51" s="715"/>
      <c r="QNU51" s="715"/>
      <c r="QNV51" s="715"/>
      <c r="QNW51" s="715"/>
      <c r="QNX51" s="715"/>
      <c r="QNY51" s="715"/>
      <c r="QNZ51" s="715"/>
      <c r="QOA51" s="715"/>
      <c r="QOB51" s="715"/>
      <c r="QOC51" s="715"/>
      <c r="QOD51" s="715"/>
      <c r="QOE51" s="715"/>
      <c r="QOF51" s="715"/>
      <c r="QOG51" s="715"/>
      <c r="QOH51" s="715"/>
      <c r="QOI51" s="715"/>
      <c r="QOJ51" s="715"/>
      <c r="QOK51" s="715"/>
      <c r="QOL51" s="715"/>
      <c r="QOM51" s="715"/>
      <c r="QON51" s="715"/>
      <c r="QOO51" s="715"/>
      <c r="QOP51" s="715"/>
      <c r="QOQ51" s="715"/>
      <c r="QOR51" s="715"/>
      <c r="QOS51" s="715"/>
      <c r="QOT51" s="715"/>
      <c r="QOU51" s="715"/>
      <c r="QOV51" s="715"/>
      <c r="QOW51" s="715"/>
      <c r="QOX51" s="715"/>
      <c r="QOY51" s="715"/>
      <c r="QOZ51" s="715"/>
      <c r="QPA51" s="715"/>
      <c r="QPB51" s="715"/>
      <c r="QPC51" s="715"/>
      <c r="QPD51" s="715"/>
      <c r="QPE51" s="715"/>
      <c r="QPF51" s="715"/>
      <c r="QPG51" s="715"/>
      <c r="QPH51" s="715"/>
      <c r="QPI51" s="715"/>
      <c r="QPJ51" s="715"/>
      <c r="QPK51" s="715"/>
      <c r="QPL51" s="715"/>
      <c r="QPM51" s="715"/>
      <c r="QPN51" s="715"/>
      <c r="QPO51" s="715"/>
      <c r="QPP51" s="715"/>
      <c r="QPQ51" s="715"/>
      <c r="QPR51" s="715"/>
      <c r="QPS51" s="715"/>
      <c r="QPT51" s="715"/>
      <c r="QPU51" s="715"/>
      <c r="QPV51" s="715"/>
      <c r="QPW51" s="715"/>
      <c r="QPX51" s="715"/>
      <c r="QPY51" s="715"/>
      <c r="QPZ51" s="715"/>
      <c r="QQA51" s="715"/>
      <c r="QQB51" s="715"/>
      <c r="QQC51" s="715"/>
      <c r="QQD51" s="715"/>
      <c r="QQE51" s="715"/>
      <c r="QQF51" s="715"/>
      <c r="QQG51" s="715"/>
      <c r="QQH51" s="715"/>
      <c r="QQI51" s="715"/>
      <c r="QQJ51" s="715"/>
      <c r="QQK51" s="715"/>
      <c r="QQL51" s="715"/>
      <c r="QQM51" s="715"/>
      <c r="QQN51" s="715"/>
      <c r="QQO51" s="715"/>
      <c r="QQP51" s="715"/>
      <c r="QQQ51" s="715"/>
      <c r="QQR51" s="715"/>
      <c r="QQS51" s="715"/>
      <c r="QQT51" s="715"/>
      <c r="QQU51" s="715"/>
      <c r="QQV51" s="715"/>
      <c r="QQW51" s="715"/>
      <c r="QQX51" s="715"/>
      <c r="QQY51" s="715"/>
      <c r="QQZ51" s="715"/>
      <c r="QRA51" s="715"/>
      <c r="QRB51" s="715"/>
      <c r="QRC51" s="715"/>
      <c r="QRD51" s="715"/>
      <c r="QRE51" s="715"/>
      <c r="QRF51" s="715"/>
      <c r="QRG51" s="715"/>
      <c r="QRH51" s="715"/>
      <c r="QRI51" s="715"/>
      <c r="QRJ51" s="715"/>
      <c r="QRK51" s="715"/>
      <c r="QRL51" s="715"/>
      <c r="QRM51" s="715"/>
      <c r="QRN51" s="715"/>
      <c r="QRO51" s="715"/>
      <c r="QRP51" s="715"/>
      <c r="QRQ51" s="715"/>
      <c r="QRR51" s="715"/>
      <c r="QRS51" s="715"/>
      <c r="QRT51" s="715"/>
      <c r="QRU51" s="715"/>
      <c r="QRV51" s="715"/>
      <c r="QRW51" s="715"/>
      <c r="QRX51" s="715"/>
      <c r="QRY51" s="715"/>
      <c r="QRZ51" s="715"/>
      <c r="QSA51" s="715"/>
      <c r="QSB51" s="715"/>
      <c r="QSC51" s="715"/>
      <c r="QSD51" s="715"/>
      <c r="QSE51" s="715"/>
      <c r="QSF51" s="715"/>
      <c r="QSG51" s="715"/>
      <c r="QSH51" s="715"/>
      <c r="QSI51" s="715"/>
      <c r="QSJ51" s="715"/>
      <c r="QSK51" s="715"/>
      <c r="QSL51" s="715"/>
      <c r="QSM51" s="715"/>
      <c r="QSN51" s="715"/>
      <c r="QSO51" s="715"/>
      <c r="QSP51" s="715"/>
      <c r="QSQ51" s="715"/>
      <c r="QSR51" s="715"/>
      <c r="QSS51" s="715"/>
      <c r="QST51" s="715"/>
      <c r="QSU51" s="715"/>
      <c r="QSV51" s="715"/>
      <c r="QSW51" s="715"/>
      <c r="QSX51" s="715"/>
      <c r="QSY51" s="715"/>
      <c r="QSZ51" s="715"/>
      <c r="QTA51" s="715"/>
      <c r="QTB51" s="715"/>
      <c r="QTC51" s="715"/>
      <c r="QTD51" s="715"/>
      <c r="QTE51" s="715"/>
      <c r="QTF51" s="715"/>
      <c r="QTG51" s="715"/>
      <c r="QTH51" s="715"/>
      <c r="QTI51" s="715"/>
      <c r="QTJ51" s="715"/>
      <c r="QTK51" s="715"/>
      <c r="QTL51" s="715"/>
      <c r="QTM51" s="715"/>
      <c r="QTN51" s="715"/>
      <c r="QTO51" s="715"/>
      <c r="QTP51" s="715"/>
      <c r="QTQ51" s="715"/>
      <c r="QTR51" s="715"/>
      <c r="QTS51" s="715"/>
      <c r="QTT51" s="715"/>
      <c r="QTU51" s="715"/>
      <c r="QTV51" s="715"/>
      <c r="QTW51" s="715"/>
      <c r="QTX51" s="715"/>
      <c r="QTY51" s="715"/>
      <c r="QTZ51" s="715"/>
      <c r="QUA51" s="715"/>
      <c r="QUB51" s="715"/>
      <c r="QUC51" s="715"/>
      <c r="QUD51" s="715"/>
      <c r="QUE51" s="715"/>
      <c r="QUF51" s="715"/>
      <c r="QUG51" s="715"/>
      <c r="QUH51" s="715"/>
      <c r="QUI51" s="715"/>
      <c r="QUJ51" s="715"/>
      <c r="QUK51" s="715"/>
      <c r="QUL51" s="715"/>
      <c r="QUM51" s="715"/>
      <c r="QUN51" s="715"/>
      <c r="QUO51" s="715"/>
      <c r="QUP51" s="715"/>
      <c r="QUQ51" s="715"/>
      <c r="QUR51" s="715"/>
      <c r="QUS51" s="715"/>
      <c r="QUT51" s="715"/>
      <c r="QUU51" s="715"/>
      <c r="QUV51" s="715"/>
      <c r="QUW51" s="715"/>
      <c r="QUX51" s="715"/>
      <c r="QUY51" s="715"/>
      <c r="QUZ51" s="715"/>
      <c r="QVA51" s="715"/>
      <c r="QVB51" s="715"/>
      <c r="QVC51" s="715"/>
      <c r="QVD51" s="715"/>
      <c r="QVE51" s="715"/>
      <c r="QVF51" s="715"/>
      <c r="QVG51" s="715"/>
      <c r="QVH51" s="715"/>
      <c r="QVI51" s="715"/>
      <c r="QVJ51" s="715"/>
      <c r="QVK51" s="715"/>
      <c r="QVL51" s="715"/>
      <c r="QVM51" s="715"/>
      <c r="QVN51" s="715"/>
      <c r="QVO51" s="715"/>
      <c r="QVP51" s="715"/>
      <c r="QVQ51" s="715"/>
      <c r="QVR51" s="715"/>
      <c r="QVS51" s="715"/>
      <c r="QVT51" s="715"/>
      <c r="QVU51" s="715"/>
      <c r="QVV51" s="715"/>
      <c r="QVW51" s="715"/>
      <c r="QVX51" s="715"/>
      <c r="QVY51" s="715"/>
      <c r="QVZ51" s="715"/>
      <c r="QWA51" s="715"/>
      <c r="QWB51" s="715"/>
      <c r="QWC51" s="715"/>
      <c r="QWD51" s="715"/>
      <c r="QWE51" s="715"/>
      <c r="QWF51" s="715"/>
      <c r="QWG51" s="715"/>
      <c r="QWH51" s="715"/>
      <c r="QWI51" s="715"/>
      <c r="QWJ51" s="715"/>
      <c r="QWK51" s="715"/>
      <c r="QWL51" s="715"/>
      <c r="QWM51" s="715"/>
      <c r="QWN51" s="715"/>
      <c r="QWO51" s="715"/>
      <c r="QWP51" s="715"/>
      <c r="QWQ51" s="715"/>
      <c r="QWR51" s="715"/>
      <c r="QWS51" s="715"/>
      <c r="QWT51" s="715"/>
      <c r="QWU51" s="715"/>
      <c r="QWV51" s="715"/>
      <c r="QWW51" s="715"/>
      <c r="QWX51" s="715"/>
      <c r="QWY51" s="715"/>
      <c r="QWZ51" s="715"/>
      <c r="QXA51" s="715"/>
      <c r="QXB51" s="715"/>
      <c r="QXC51" s="715"/>
      <c r="QXD51" s="715"/>
      <c r="QXE51" s="715"/>
      <c r="QXF51" s="715"/>
      <c r="QXG51" s="715"/>
      <c r="QXH51" s="715"/>
      <c r="QXI51" s="715"/>
      <c r="QXJ51" s="715"/>
      <c r="QXK51" s="715"/>
      <c r="QXL51" s="715"/>
      <c r="QXM51" s="715"/>
      <c r="QXN51" s="715"/>
      <c r="QXO51" s="715"/>
      <c r="QXP51" s="715"/>
      <c r="QXQ51" s="715"/>
      <c r="QXR51" s="715"/>
      <c r="QXS51" s="715"/>
      <c r="QXT51" s="715"/>
      <c r="QXU51" s="715"/>
      <c r="QXV51" s="715"/>
      <c r="QXW51" s="715"/>
      <c r="QXX51" s="715"/>
      <c r="QXY51" s="715"/>
      <c r="QXZ51" s="715"/>
      <c r="QYA51" s="715"/>
      <c r="QYB51" s="715"/>
      <c r="QYC51" s="715"/>
      <c r="QYD51" s="715"/>
      <c r="QYE51" s="715"/>
      <c r="QYF51" s="715"/>
      <c r="QYG51" s="715"/>
      <c r="QYH51" s="715"/>
      <c r="QYI51" s="715"/>
      <c r="QYJ51" s="715"/>
      <c r="QYK51" s="715"/>
      <c r="QYL51" s="715"/>
      <c r="QYM51" s="715"/>
      <c r="QYN51" s="715"/>
      <c r="QYO51" s="715"/>
      <c r="QYP51" s="715"/>
      <c r="QYQ51" s="715"/>
      <c r="QYR51" s="715"/>
      <c r="QYS51" s="715"/>
      <c r="QYT51" s="715"/>
      <c r="QYU51" s="715"/>
      <c r="QYV51" s="715"/>
      <c r="QYW51" s="715"/>
      <c r="QYX51" s="715"/>
      <c r="QYY51" s="715"/>
      <c r="QYZ51" s="715"/>
      <c r="QZA51" s="715"/>
      <c r="QZB51" s="715"/>
      <c r="QZC51" s="715"/>
      <c r="QZD51" s="715"/>
      <c r="QZE51" s="715"/>
      <c r="QZF51" s="715"/>
      <c r="QZG51" s="715"/>
      <c r="QZH51" s="715"/>
      <c r="QZI51" s="715"/>
      <c r="QZJ51" s="715"/>
      <c r="QZK51" s="715"/>
      <c r="QZL51" s="715"/>
      <c r="QZM51" s="715"/>
      <c r="QZN51" s="715"/>
      <c r="QZO51" s="715"/>
      <c r="QZP51" s="715"/>
      <c r="QZQ51" s="715"/>
      <c r="QZR51" s="715"/>
      <c r="QZS51" s="715"/>
      <c r="QZT51" s="715"/>
      <c r="QZU51" s="715"/>
      <c r="QZV51" s="715"/>
      <c r="QZW51" s="715"/>
      <c r="QZX51" s="715"/>
      <c r="QZY51" s="715"/>
      <c r="QZZ51" s="715"/>
      <c r="RAA51" s="715"/>
      <c r="RAB51" s="715"/>
      <c r="RAC51" s="715"/>
      <c r="RAD51" s="715"/>
      <c r="RAE51" s="715"/>
      <c r="RAF51" s="715"/>
      <c r="RAG51" s="715"/>
      <c r="RAH51" s="715"/>
      <c r="RAI51" s="715"/>
      <c r="RAJ51" s="715"/>
      <c r="RAK51" s="715"/>
      <c r="RAL51" s="715"/>
      <c r="RAM51" s="715"/>
      <c r="RAN51" s="715"/>
      <c r="RAO51" s="715"/>
      <c r="RAP51" s="715"/>
      <c r="RAQ51" s="715"/>
      <c r="RAR51" s="715"/>
      <c r="RAS51" s="715"/>
      <c r="RAT51" s="715"/>
      <c r="RAU51" s="715"/>
      <c r="RAV51" s="715"/>
      <c r="RAW51" s="715"/>
      <c r="RAX51" s="715"/>
      <c r="RAY51" s="715"/>
      <c r="RAZ51" s="715"/>
      <c r="RBA51" s="715"/>
      <c r="RBB51" s="715"/>
      <c r="RBC51" s="715"/>
      <c r="RBD51" s="715"/>
      <c r="RBE51" s="715"/>
      <c r="RBF51" s="715"/>
      <c r="RBG51" s="715"/>
      <c r="RBH51" s="715"/>
      <c r="RBI51" s="715"/>
      <c r="RBJ51" s="715"/>
      <c r="RBK51" s="715"/>
      <c r="RBL51" s="715"/>
      <c r="RBM51" s="715"/>
      <c r="RBN51" s="715"/>
      <c r="RBO51" s="715"/>
      <c r="RBP51" s="715"/>
      <c r="RBQ51" s="715"/>
      <c r="RBR51" s="715"/>
      <c r="RBS51" s="715"/>
      <c r="RBT51" s="715"/>
      <c r="RBU51" s="715"/>
      <c r="RBV51" s="715"/>
      <c r="RBW51" s="715"/>
      <c r="RBX51" s="715"/>
      <c r="RBY51" s="715"/>
      <c r="RBZ51" s="715"/>
      <c r="RCA51" s="715"/>
      <c r="RCB51" s="715"/>
      <c r="RCC51" s="715"/>
      <c r="RCD51" s="715"/>
      <c r="RCE51" s="715"/>
      <c r="RCF51" s="715"/>
      <c r="RCG51" s="715"/>
      <c r="RCH51" s="715"/>
      <c r="RCI51" s="715"/>
      <c r="RCJ51" s="715"/>
      <c r="RCK51" s="715"/>
      <c r="RCL51" s="715"/>
      <c r="RCM51" s="715"/>
      <c r="RCN51" s="715"/>
      <c r="RCO51" s="715"/>
      <c r="RCP51" s="715"/>
      <c r="RCQ51" s="715"/>
      <c r="RCR51" s="715"/>
      <c r="RCS51" s="715"/>
      <c r="RCT51" s="715"/>
      <c r="RCU51" s="715"/>
      <c r="RCV51" s="715"/>
      <c r="RCW51" s="715"/>
      <c r="RCX51" s="715"/>
      <c r="RCY51" s="715"/>
      <c r="RCZ51" s="715"/>
      <c r="RDA51" s="715"/>
      <c r="RDB51" s="715"/>
      <c r="RDC51" s="715"/>
      <c r="RDD51" s="715"/>
      <c r="RDE51" s="715"/>
      <c r="RDF51" s="715"/>
      <c r="RDG51" s="715"/>
      <c r="RDH51" s="715"/>
      <c r="RDI51" s="715"/>
      <c r="RDJ51" s="715"/>
      <c r="RDK51" s="715"/>
      <c r="RDL51" s="715"/>
      <c r="RDM51" s="715"/>
      <c r="RDN51" s="715"/>
      <c r="RDO51" s="715"/>
      <c r="RDP51" s="715"/>
      <c r="RDQ51" s="715"/>
      <c r="RDR51" s="715"/>
      <c r="RDS51" s="715"/>
      <c r="RDT51" s="715"/>
      <c r="RDU51" s="715"/>
      <c r="RDV51" s="715"/>
      <c r="RDW51" s="715"/>
      <c r="RDX51" s="715"/>
      <c r="RDY51" s="715"/>
      <c r="RDZ51" s="715"/>
      <c r="REA51" s="715"/>
      <c r="REB51" s="715"/>
      <c r="REC51" s="715"/>
      <c r="RED51" s="715"/>
      <c r="REE51" s="715"/>
      <c r="REF51" s="715"/>
      <c r="REG51" s="715"/>
      <c r="REH51" s="715"/>
      <c r="REI51" s="715"/>
      <c r="REJ51" s="715"/>
      <c r="REK51" s="715"/>
      <c r="REL51" s="715"/>
      <c r="REM51" s="715"/>
      <c r="REN51" s="715"/>
      <c r="REO51" s="715"/>
      <c r="REP51" s="715"/>
      <c r="REQ51" s="715"/>
      <c r="RER51" s="715"/>
      <c r="RES51" s="715"/>
      <c r="RET51" s="715"/>
      <c r="REU51" s="715"/>
      <c r="REV51" s="715"/>
      <c r="REW51" s="715"/>
      <c r="REX51" s="715"/>
      <c r="REY51" s="715"/>
      <c r="REZ51" s="715"/>
      <c r="RFA51" s="715"/>
      <c r="RFB51" s="715"/>
      <c r="RFC51" s="715"/>
      <c r="RFD51" s="715"/>
      <c r="RFE51" s="715"/>
      <c r="RFF51" s="715"/>
      <c r="RFG51" s="715"/>
      <c r="RFH51" s="715"/>
      <c r="RFI51" s="715"/>
      <c r="RFJ51" s="715"/>
      <c r="RFK51" s="715"/>
      <c r="RFL51" s="715"/>
      <c r="RFM51" s="715"/>
      <c r="RFN51" s="715"/>
      <c r="RFO51" s="715"/>
      <c r="RFP51" s="715"/>
      <c r="RFQ51" s="715"/>
      <c r="RFR51" s="715"/>
      <c r="RFS51" s="715"/>
      <c r="RFT51" s="715"/>
      <c r="RFU51" s="715"/>
      <c r="RFV51" s="715"/>
      <c r="RFW51" s="715"/>
      <c r="RFX51" s="715"/>
      <c r="RFY51" s="715"/>
      <c r="RFZ51" s="715"/>
      <c r="RGA51" s="715"/>
      <c r="RGB51" s="715"/>
      <c r="RGC51" s="715"/>
      <c r="RGD51" s="715"/>
      <c r="RGE51" s="715"/>
      <c r="RGF51" s="715"/>
      <c r="RGG51" s="715"/>
      <c r="RGH51" s="715"/>
      <c r="RGI51" s="715"/>
      <c r="RGJ51" s="715"/>
      <c r="RGK51" s="715"/>
      <c r="RGL51" s="715"/>
      <c r="RGM51" s="715"/>
      <c r="RGN51" s="715"/>
      <c r="RGO51" s="715"/>
      <c r="RGP51" s="715"/>
      <c r="RGQ51" s="715"/>
      <c r="RGR51" s="715"/>
      <c r="RGS51" s="715"/>
      <c r="RGT51" s="715"/>
      <c r="RGU51" s="715"/>
      <c r="RGV51" s="715"/>
      <c r="RGW51" s="715"/>
      <c r="RGX51" s="715"/>
      <c r="RGY51" s="715"/>
      <c r="RGZ51" s="715"/>
      <c r="RHA51" s="715"/>
      <c r="RHB51" s="715"/>
      <c r="RHC51" s="715"/>
      <c r="RHD51" s="715"/>
      <c r="RHE51" s="715"/>
      <c r="RHF51" s="715"/>
      <c r="RHG51" s="715"/>
      <c r="RHH51" s="715"/>
      <c r="RHI51" s="715"/>
      <c r="RHJ51" s="715"/>
      <c r="RHK51" s="715"/>
      <c r="RHL51" s="715"/>
      <c r="RHM51" s="715"/>
      <c r="RHN51" s="715"/>
      <c r="RHO51" s="715"/>
      <c r="RHP51" s="715"/>
      <c r="RHQ51" s="715"/>
      <c r="RHR51" s="715"/>
      <c r="RHS51" s="715"/>
      <c r="RHT51" s="715"/>
      <c r="RHU51" s="715"/>
      <c r="RHV51" s="715"/>
      <c r="RHW51" s="715"/>
      <c r="RHX51" s="715"/>
      <c r="RHY51" s="715"/>
      <c r="RHZ51" s="715"/>
      <c r="RIA51" s="715"/>
      <c r="RIB51" s="715"/>
      <c r="RIC51" s="715"/>
      <c r="RID51" s="715"/>
      <c r="RIE51" s="715"/>
      <c r="RIF51" s="715"/>
      <c r="RIG51" s="715"/>
      <c r="RIH51" s="715"/>
      <c r="RII51" s="715"/>
      <c r="RIJ51" s="715"/>
      <c r="RIK51" s="715"/>
      <c r="RIL51" s="715"/>
      <c r="RIM51" s="715"/>
      <c r="RIN51" s="715"/>
      <c r="RIO51" s="715"/>
      <c r="RIP51" s="715"/>
      <c r="RIQ51" s="715"/>
      <c r="RIR51" s="715"/>
      <c r="RIS51" s="715"/>
      <c r="RIT51" s="715"/>
      <c r="RIU51" s="715"/>
      <c r="RIV51" s="715"/>
      <c r="RIW51" s="715"/>
      <c r="RIX51" s="715"/>
      <c r="RIY51" s="715"/>
      <c r="RIZ51" s="715"/>
      <c r="RJA51" s="715"/>
      <c r="RJB51" s="715"/>
      <c r="RJC51" s="715"/>
      <c r="RJD51" s="715"/>
      <c r="RJE51" s="715"/>
      <c r="RJF51" s="715"/>
      <c r="RJG51" s="715"/>
      <c r="RJH51" s="715"/>
      <c r="RJI51" s="715"/>
      <c r="RJJ51" s="715"/>
      <c r="RJK51" s="715"/>
      <c r="RJL51" s="715"/>
      <c r="RJM51" s="715"/>
      <c r="RJN51" s="715"/>
      <c r="RJO51" s="715"/>
      <c r="RJP51" s="715"/>
      <c r="RJQ51" s="715"/>
      <c r="RJR51" s="715"/>
      <c r="RJS51" s="715"/>
      <c r="RJT51" s="715"/>
      <c r="RJU51" s="715"/>
      <c r="RJV51" s="715"/>
      <c r="RJW51" s="715"/>
      <c r="RJX51" s="715"/>
      <c r="RJY51" s="715"/>
      <c r="RJZ51" s="715"/>
      <c r="RKA51" s="715"/>
      <c r="RKB51" s="715"/>
      <c r="RKC51" s="715"/>
      <c r="RKD51" s="715"/>
      <c r="RKE51" s="715"/>
      <c r="RKF51" s="715"/>
      <c r="RKG51" s="715"/>
      <c r="RKH51" s="715"/>
      <c r="RKI51" s="715"/>
      <c r="RKJ51" s="715"/>
      <c r="RKK51" s="715"/>
      <c r="RKL51" s="715"/>
      <c r="RKM51" s="715"/>
      <c r="RKN51" s="715"/>
      <c r="RKO51" s="715"/>
      <c r="RKP51" s="715"/>
      <c r="RKQ51" s="715"/>
      <c r="RKR51" s="715"/>
      <c r="RKS51" s="715"/>
      <c r="RKT51" s="715"/>
      <c r="RKU51" s="715"/>
      <c r="RKV51" s="715"/>
      <c r="RKW51" s="715"/>
      <c r="RKX51" s="715"/>
      <c r="RKY51" s="715"/>
      <c r="RKZ51" s="715"/>
      <c r="RLA51" s="715"/>
      <c r="RLB51" s="715"/>
      <c r="RLC51" s="715"/>
      <c r="RLD51" s="715"/>
      <c r="RLE51" s="715"/>
      <c r="RLF51" s="715"/>
      <c r="RLG51" s="715"/>
      <c r="RLH51" s="715"/>
      <c r="RLI51" s="715"/>
      <c r="RLJ51" s="715"/>
      <c r="RLK51" s="715"/>
      <c r="RLL51" s="715"/>
      <c r="RLM51" s="715"/>
      <c r="RLN51" s="715"/>
      <c r="RLO51" s="715"/>
      <c r="RLP51" s="715"/>
      <c r="RLQ51" s="715"/>
      <c r="RLR51" s="715"/>
      <c r="RLS51" s="715"/>
      <c r="RLT51" s="715"/>
      <c r="RLU51" s="715"/>
      <c r="RLV51" s="715"/>
      <c r="RLW51" s="715"/>
      <c r="RLX51" s="715"/>
      <c r="RLY51" s="715"/>
      <c r="RLZ51" s="715"/>
      <c r="RMA51" s="715"/>
      <c r="RMB51" s="715"/>
      <c r="RMC51" s="715"/>
      <c r="RMD51" s="715"/>
      <c r="RME51" s="715"/>
      <c r="RMF51" s="715"/>
      <c r="RMG51" s="715"/>
      <c r="RMH51" s="715"/>
      <c r="RMI51" s="715"/>
      <c r="RMJ51" s="715"/>
      <c r="RMK51" s="715"/>
      <c r="RML51" s="715"/>
      <c r="RMM51" s="715"/>
      <c r="RMN51" s="715"/>
      <c r="RMO51" s="715"/>
      <c r="RMP51" s="715"/>
      <c r="RMQ51" s="715"/>
      <c r="RMR51" s="715"/>
      <c r="RMS51" s="715"/>
      <c r="RMT51" s="715"/>
      <c r="RMU51" s="715"/>
      <c r="RMV51" s="715"/>
      <c r="RMW51" s="715"/>
      <c r="RMX51" s="715"/>
      <c r="RMY51" s="715"/>
      <c r="RMZ51" s="715"/>
      <c r="RNA51" s="715"/>
      <c r="RNB51" s="715"/>
      <c r="RNC51" s="715"/>
      <c r="RND51" s="715"/>
      <c r="RNE51" s="715"/>
      <c r="RNF51" s="715"/>
      <c r="RNG51" s="715"/>
      <c r="RNH51" s="715"/>
      <c r="RNI51" s="715"/>
      <c r="RNJ51" s="715"/>
      <c r="RNK51" s="715"/>
      <c r="RNL51" s="715"/>
      <c r="RNM51" s="715"/>
      <c r="RNN51" s="715"/>
      <c r="RNO51" s="715"/>
      <c r="RNP51" s="715"/>
      <c r="RNQ51" s="715"/>
      <c r="RNR51" s="715"/>
      <c r="RNS51" s="715"/>
      <c r="RNT51" s="715"/>
      <c r="RNU51" s="715"/>
      <c r="RNV51" s="715"/>
      <c r="RNW51" s="715"/>
      <c r="RNX51" s="715"/>
      <c r="RNY51" s="715"/>
      <c r="RNZ51" s="715"/>
      <c r="ROA51" s="715"/>
      <c r="ROB51" s="715"/>
      <c r="ROC51" s="715"/>
      <c r="ROD51" s="715"/>
      <c r="ROE51" s="715"/>
      <c r="ROF51" s="715"/>
      <c r="ROG51" s="715"/>
      <c r="ROH51" s="715"/>
      <c r="ROI51" s="715"/>
      <c r="ROJ51" s="715"/>
      <c r="ROK51" s="715"/>
      <c r="ROL51" s="715"/>
      <c r="ROM51" s="715"/>
      <c r="RON51" s="715"/>
      <c r="ROO51" s="715"/>
      <c r="ROP51" s="715"/>
      <c r="ROQ51" s="715"/>
      <c r="ROR51" s="715"/>
      <c r="ROS51" s="715"/>
      <c r="ROT51" s="715"/>
      <c r="ROU51" s="715"/>
      <c r="ROV51" s="715"/>
      <c r="ROW51" s="715"/>
      <c r="ROX51" s="715"/>
      <c r="ROY51" s="715"/>
      <c r="ROZ51" s="715"/>
      <c r="RPA51" s="715"/>
      <c r="RPB51" s="715"/>
      <c r="RPC51" s="715"/>
      <c r="RPD51" s="715"/>
      <c r="RPE51" s="715"/>
      <c r="RPF51" s="715"/>
      <c r="RPG51" s="715"/>
      <c r="RPH51" s="715"/>
      <c r="RPI51" s="715"/>
      <c r="RPJ51" s="715"/>
      <c r="RPK51" s="715"/>
      <c r="RPL51" s="715"/>
      <c r="RPM51" s="715"/>
      <c r="RPN51" s="715"/>
      <c r="RPO51" s="715"/>
      <c r="RPP51" s="715"/>
      <c r="RPQ51" s="715"/>
      <c r="RPR51" s="715"/>
      <c r="RPS51" s="715"/>
      <c r="RPT51" s="715"/>
      <c r="RPU51" s="715"/>
      <c r="RPV51" s="715"/>
      <c r="RPW51" s="715"/>
      <c r="RPX51" s="715"/>
      <c r="RPY51" s="715"/>
      <c r="RPZ51" s="715"/>
      <c r="RQA51" s="715"/>
      <c r="RQB51" s="715"/>
      <c r="RQC51" s="715"/>
      <c r="RQD51" s="715"/>
      <c r="RQE51" s="715"/>
      <c r="RQF51" s="715"/>
      <c r="RQG51" s="715"/>
      <c r="RQH51" s="715"/>
      <c r="RQI51" s="715"/>
      <c r="RQJ51" s="715"/>
      <c r="RQK51" s="715"/>
      <c r="RQL51" s="715"/>
      <c r="RQM51" s="715"/>
      <c r="RQN51" s="715"/>
      <c r="RQO51" s="715"/>
      <c r="RQP51" s="715"/>
      <c r="RQQ51" s="715"/>
      <c r="RQR51" s="715"/>
      <c r="RQS51" s="715"/>
      <c r="RQT51" s="715"/>
      <c r="RQU51" s="715"/>
      <c r="RQV51" s="715"/>
      <c r="RQW51" s="715"/>
      <c r="RQX51" s="715"/>
      <c r="RQY51" s="715"/>
      <c r="RQZ51" s="715"/>
      <c r="RRA51" s="715"/>
      <c r="RRB51" s="715"/>
      <c r="RRC51" s="715"/>
      <c r="RRD51" s="715"/>
      <c r="RRE51" s="715"/>
      <c r="RRF51" s="715"/>
      <c r="RRG51" s="715"/>
      <c r="RRH51" s="715"/>
      <c r="RRI51" s="715"/>
      <c r="RRJ51" s="715"/>
      <c r="RRK51" s="715"/>
      <c r="RRL51" s="715"/>
      <c r="RRM51" s="715"/>
      <c r="RRN51" s="715"/>
      <c r="RRO51" s="715"/>
      <c r="RRP51" s="715"/>
      <c r="RRQ51" s="715"/>
      <c r="RRR51" s="715"/>
      <c r="RRS51" s="715"/>
      <c r="RRT51" s="715"/>
      <c r="RRU51" s="715"/>
      <c r="RRV51" s="715"/>
      <c r="RRW51" s="715"/>
      <c r="RRX51" s="715"/>
      <c r="RRY51" s="715"/>
      <c r="RRZ51" s="715"/>
      <c r="RSA51" s="715"/>
      <c r="RSB51" s="715"/>
      <c r="RSC51" s="715"/>
      <c r="RSD51" s="715"/>
      <c r="RSE51" s="715"/>
      <c r="RSF51" s="715"/>
      <c r="RSG51" s="715"/>
      <c r="RSH51" s="715"/>
      <c r="RSI51" s="715"/>
      <c r="RSJ51" s="715"/>
      <c r="RSK51" s="715"/>
      <c r="RSL51" s="715"/>
      <c r="RSM51" s="715"/>
      <c r="RSN51" s="715"/>
      <c r="RSO51" s="715"/>
      <c r="RSP51" s="715"/>
      <c r="RSQ51" s="715"/>
      <c r="RSR51" s="715"/>
      <c r="RSS51" s="715"/>
      <c r="RST51" s="715"/>
      <c r="RSU51" s="715"/>
      <c r="RSV51" s="715"/>
      <c r="RSW51" s="715"/>
      <c r="RSX51" s="715"/>
      <c r="RSY51" s="715"/>
      <c r="RSZ51" s="715"/>
      <c r="RTA51" s="715"/>
      <c r="RTB51" s="715"/>
      <c r="RTC51" s="715"/>
      <c r="RTD51" s="715"/>
      <c r="RTE51" s="715"/>
      <c r="RTF51" s="715"/>
      <c r="RTG51" s="715"/>
      <c r="RTH51" s="715"/>
      <c r="RTI51" s="715"/>
      <c r="RTJ51" s="715"/>
      <c r="RTK51" s="715"/>
      <c r="RTL51" s="715"/>
      <c r="RTM51" s="715"/>
      <c r="RTN51" s="715"/>
      <c r="RTO51" s="715"/>
      <c r="RTP51" s="715"/>
      <c r="RTQ51" s="715"/>
      <c r="RTR51" s="715"/>
      <c r="RTS51" s="715"/>
      <c r="RTT51" s="715"/>
      <c r="RTU51" s="715"/>
      <c r="RTV51" s="715"/>
      <c r="RTW51" s="715"/>
      <c r="RTX51" s="715"/>
      <c r="RTY51" s="715"/>
      <c r="RTZ51" s="715"/>
      <c r="RUA51" s="715"/>
      <c r="RUB51" s="715"/>
      <c r="RUC51" s="715"/>
      <c r="RUD51" s="715"/>
      <c r="RUE51" s="715"/>
      <c r="RUF51" s="715"/>
      <c r="RUG51" s="715"/>
      <c r="RUH51" s="715"/>
      <c r="RUI51" s="715"/>
      <c r="RUJ51" s="715"/>
      <c r="RUK51" s="715"/>
      <c r="RUL51" s="715"/>
      <c r="RUM51" s="715"/>
      <c r="RUN51" s="715"/>
      <c r="RUO51" s="715"/>
      <c r="RUP51" s="715"/>
      <c r="RUQ51" s="715"/>
      <c r="RUR51" s="715"/>
      <c r="RUS51" s="715"/>
      <c r="RUT51" s="715"/>
      <c r="RUU51" s="715"/>
      <c r="RUV51" s="715"/>
      <c r="RUW51" s="715"/>
      <c r="RUX51" s="715"/>
      <c r="RUY51" s="715"/>
      <c r="RUZ51" s="715"/>
      <c r="RVA51" s="715"/>
      <c r="RVB51" s="715"/>
      <c r="RVC51" s="715"/>
      <c r="RVD51" s="715"/>
      <c r="RVE51" s="715"/>
      <c r="RVF51" s="715"/>
      <c r="RVG51" s="715"/>
      <c r="RVH51" s="715"/>
      <c r="RVI51" s="715"/>
      <c r="RVJ51" s="715"/>
      <c r="RVK51" s="715"/>
      <c r="RVL51" s="715"/>
      <c r="RVM51" s="715"/>
      <c r="RVN51" s="715"/>
      <c r="RVO51" s="715"/>
      <c r="RVP51" s="715"/>
      <c r="RVQ51" s="715"/>
      <c r="RVR51" s="715"/>
      <c r="RVS51" s="715"/>
      <c r="RVT51" s="715"/>
      <c r="RVU51" s="715"/>
      <c r="RVV51" s="715"/>
      <c r="RVW51" s="715"/>
      <c r="RVX51" s="715"/>
      <c r="RVY51" s="715"/>
      <c r="RVZ51" s="715"/>
      <c r="RWA51" s="715"/>
      <c r="RWB51" s="715"/>
      <c r="RWC51" s="715"/>
      <c r="RWD51" s="715"/>
      <c r="RWE51" s="715"/>
      <c r="RWF51" s="715"/>
      <c r="RWG51" s="715"/>
      <c r="RWH51" s="715"/>
      <c r="RWI51" s="715"/>
      <c r="RWJ51" s="715"/>
      <c r="RWK51" s="715"/>
      <c r="RWL51" s="715"/>
      <c r="RWM51" s="715"/>
      <c r="RWN51" s="715"/>
      <c r="RWO51" s="715"/>
      <c r="RWP51" s="715"/>
      <c r="RWQ51" s="715"/>
      <c r="RWR51" s="715"/>
      <c r="RWS51" s="715"/>
      <c r="RWT51" s="715"/>
      <c r="RWU51" s="715"/>
      <c r="RWV51" s="715"/>
      <c r="RWW51" s="715"/>
      <c r="RWX51" s="715"/>
      <c r="RWY51" s="715"/>
      <c r="RWZ51" s="715"/>
      <c r="RXA51" s="715"/>
      <c r="RXB51" s="715"/>
      <c r="RXC51" s="715"/>
      <c r="RXD51" s="715"/>
      <c r="RXE51" s="715"/>
      <c r="RXF51" s="715"/>
      <c r="RXG51" s="715"/>
      <c r="RXH51" s="715"/>
      <c r="RXI51" s="715"/>
      <c r="RXJ51" s="715"/>
      <c r="RXK51" s="715"/>
      <c r="RXL51" s="715"/>
      <c r="RXM51" s="715"/>
      <c r="RXN51" s="715"/>
      <c r="RXO51" s="715"/>
      <c r="RXP51" s="715"/>
      <c r="RXQ51" s="715"/>
      <c r="RXR51" s="715"/>
      <c r="RXS51" s="715"/>
      <c r="RXT51" s="715"/>
      <c r="RXU51" s="715"/>
      <c r="RXV51" s="715"/>
      <c r="RXW51" s="715"/>
      <c r="RXX51" s="715"/>
      <c r="RXY51" s="715"/>
      <c r="RXZ51" s="715"/>
      <c r="RYA51" s="715"/>
      <c r="RYB51" s="715"/>
      <c r="RYC51" s="715"/>
      <c r="RYD51" s="715"/>
      <c r="RYE51" s="715"/>
      <c r="RYF51" s="715"/>
      <c r="RYG51" s="715"/>
      <c r="RYH51" s="715"/>
      <c r="RYI51" s="715"/>
      <c r="RYJ51" s="715"/>
      <c r="RYK51" s="715"/>
      <c r="RYL51" s="715"/>
      <c r="RYM51" s="715"/>
      <c r="RYN51" s="715"/>
      <c r="RYO51" s="715"/>
      <c r="RYP51" s="715"/>
      <c r="RYQ51" s="715"/>
      <c r="RYR51" s="715"/>
      <c r="RYS51" s="715"/>
      <c r="RYT51" s="715"/>
      <c r="RYU51" s="715"/>
      <c r="RYV51" s="715"/>
      <c r="RYW51" s="715"/>
      <c r="RYX51" s="715"/>
      <c r="RYY51" s="715"/>
      <c r="RYZ51" s="715"/>
      <c r="RZA51" s="715"/>
      <c r="RZB51" s="715"/>
      <c r="RZC51" s="715"/>
      <c r="RZD51" s="715"/>
      <c r="RZE51" s="715"/>
      <c r="RZF51" s="715"/>
      <c r="RZG51" s="715"/>
      <c r="RZH51" s="715"/>
      <c r="RZI51" s="715"/>
      <c r="RZJ51" s="715"/>
      <c r="RZK51" s="715"/>
      <c r="RZL51" s="715"/>
      <c r="RZM51" s="715"/>
      <c r="RZN51" s="715"/>
      <c r="RZO51" s="715"/>
      <c r="RZP51" s="715"/>
      <c r="RZQ51" s="715"/>
      <c r="RZR51" s="715"/>
      <c r="RZS51" s="715"/>
      <c r="RZT51" s="715"/>
      <c r="RZU51" s="715"/>
      <c r="RZV51" s="715"/>
      <c r="RZW51" s="715"/>
      <c r="RZX51" s="715"/>
      <c r="RZY51" s="715"/>
      <c r="RZZ51" s="715"/>
      <c r="SAA51" s="715"/>
      <c r="SAB51" s="715"/>
      <c r="SAC51" s="715"/>
      <c r="SAD51" s="715"/>
      <c r="SAE51" s="715"/>
      <c r="SAF51" s="715"/>
      <c r="SAG51" s="715"/>
      <c r="SAH51" s="715"/>
      <c r="SAI51" s="715"/>
      <c r="SAJ51" s="715"/>
      <c r="SAK51" s="715"/>
      <c r="SAL51" s="715"/>
      <c r="SAM51" s="715"/>
      <c r="SAN51" s="715"/>
      <c r="SAO51" s="715"/>
      <c r="SAP51" s="715"/>
      <c r="SAQ51" s="715"/>
      <c r="SAR51" s="715"/>
      <c r="SAS51" s="715"/>
      <c r="SAT51" s="715"/>
      <c r="SAU51" s="715"/>
      <c r="SAV51" s="715"/>
      <c r="SAW51" s="715"/>
      <c r="SAX51" s="715"/>
      <c r="SAY51" s="715"/>
      <c r="SAZ51" s="715"/>
      <c r="SBA51" s="715"/>
      <c r="SBB51" s="715"/>
      <c r="SBC51" s="715"/>
      <c r="SBD51" s="715"/>
      <c r="SBE51" s="715"/>
      <c r="SBF51" s="715"/>
      <c r="SBG51" s="715"/>
      <c r="SBH51" s="715"/>
      <c r="SBI51" s="715"/>
      <c r="SBJ51" s="715"/>
      <c r="SBK51" s="715"/>
      <c r="SBL51" s="715"/>
      <c r="SBM51" s="715"/>
      <c r="SBN51" s="715"/>
      <c r="SBO51" s="715"/>
      <c r="SBP51" s="715"/>
      <c r="SBQ51" s="715"/>
      <c r="SBR51" s="715"/>
      <c r="SBS51" s="715"/>
      <c r="SBT51" s="715"/>
      <c r="SBU51" s="715"/>
      <c r="SBV51" s="715"/>
      <c r="SBW51" s="715"/>
      <c r="SBX51" s="715"/>
      <c r="SBY51" s="715"/>
      <c r="SBZ51" s="715"/>
      <c r="SCA51" s="715"/>
      <c r="SCB51" s="715"/>
      <c r="SCC51" s="715"/>
      <c r="SCD51" s="715"/>
      <c r="SCE51" s="715"/>
      <c r="SCF51" s="715"/>
      <c r="SCG51" s="715"/>
      <c r="SCH51" s="715"/>
      <c r="SCI51" s="715"/>
      <c r="SCJ51" s="715"/>
      <c r="SCK51" s="715"/>
      <c r="SCL51" s="715"/>
      <c r="SCM51" s="715"/>
      <c r="SCN51" s="715"/>
      <c r="SCO51" s="715"/>
      <c r="SCP51" s="715"/>
      <c r="SCQ51" s="715"/>
      <c r="SCR51" s="715"/>
      <c r="SCS51" s="715"/>
      <c r="SCT51" s="715"/>
      <c r="SCU51" s="715"/>
      <c r="SCV51" s="715"/>
      <c r="SCW51" s="715"/>
      <c r="SCX51" s="715"/>
      <c r="SCY51" s="715"/>
      <c r="SCZ51" s="715"/>
      <c r="SDA51" s="715"/>
      <c r="SDB51" s="715"/>
      <c r="SDC51" s="715"/>
      <c r="SDD51" s="715"/>
      <c r="SDE51" s="715"/>
      <c r="SDF51" s="715"/>
      <c r="SDG51" s="715"/>
      <c r="SDH51" s="715"/>
      <c r="SDI51" s="715"/>
      <c r="SDJ51" s="715"/>
      <c r="SDK51" s="715"/>
      <c r="SDL51" s="715"/>
      <c r="SDM51" s="715"/>
      <c r="SDN51" s="715"/>
      <c r="SDO51" s="715"/>
      <c r="SDP51" s="715"/>
      <c r="SDQ51" s="715"/>
      <c r="SDR51" s="715"/>
      <c r="SDS51" s="715"/>
      <c r="SDT51" s="715"/>
      <c r="SDU51" s="715"/>
      <c r="SDV51" s="715"/>
      <c r="SDW51" s="715"/>
      <c r="SDX51" s="715"/>
      <c r="SDY51" s="715"/>
      <c r="SDZ51" s="715"/>
      <c r="SEA51" s="715"/>
      <c r="SEB51" s="715"/>
      <c r="SEC51" s="715"/>
      <c r="SED51" s="715"/>
      <c r="SEE51" s="715"/>
      <c r="SEF51" s="715"/>
      <c r="SEG51" s="715"/>
      <c r="SEH51" s="715"/>
      <c r="SEI51" s="715"/>
      <c r="SEJ51" s="715"/>
      <c r="SEK51" s="715"/>
      <c r="SEL51" s="715"/>
      <c r="SEM51" s="715"/>
      <c r="SEN51" s="715"/>
      <c r="SEO51" s="715"/>
      <c r="SEP51" s="715"/>
      <c r="SEQ51" s="715"/>
      <c r="SER51" s="715"/>
      <c r="SES51" s="715"/>
      <c r="SET51" s="715"/>
      <c r="SEU51" s="715"/>
      <c r="SEV51" s="715"/>
      <c r="SEW51" s="715"/>
      <c r="SEX51" s="715"/>
      <c r="SEY51" s="715"/>
      <c r="SEZ51" s="715"/>
      <c r="SFA51" s="715"/>
      <c r="SFB51" s="715"/>
      <c r="SFC51" s="715"/>
      <c r="SFD51" s="715"/>
      <c r="SFE51" s="715"/>
      <c r="SFF51" s="715"/>
      <c r="SFG51" s="715"/>
      <c r="SFH51" s="715"/>
      <c r="SFI51" s="715"/>
      <c r="SFJ51" s="715"/>
      <c r="SFK51" s="715"/>
      <c r="SFL51" s="715"/>
      <c r="SFM51" s="715"/>
      <c r="SFN51" s="715"/>
      <c r="SFO51" s="715"/>
      <c r="SFP51" s="715"/>
      <c r="SFQ51" s="715"/>
      <c r="SFR51" s="715"/>
      <c r="SFS51" s="715"/>
      <c r="SFT51" s="715"/>
      <c r="SFU51" s="715"/>
      <c r="SFV51" s="715"/>
      <c r="SFW51" s="715"/>
      <c r="SFX51" s="715"/>
      <c r="SFY51" s="715"/>
      <c r="SFZ51" s="715"/>
      <c r="SGA51" s="715"/>
      <c r="SGB51" s="715"/>
      <c r="SGC51" s="715"/>
      <c r="SGD51" s="715"/>
      <c r="SGE51" s="715"/>
      <c r="SGF51" s="715"/>
      <c r="SGG51" s="715"/>
      <c r="SGH51" s="715"/>
      <c r="SGI51" s="715"/>
      <c r="SGJ51" s="715"/>
      <c r="SGK51" s="715"/>
      <c r="SGL51" s="715"/>
      <c r="SGM51" s="715"/>
      <c r="SGN51" s="715"/>
      <c r="SGO51" s="715"/>
      <c r="SGP51" s="715"/>
      <c r="SGQ51" s="715"/>
      <c r="SGR51" s="715"/>
      <c r="SGS51" s="715"/>
      <c r="SGT51" s="715"/>
      <c r="SGU51" s="715"/>
      <c r="SGV51" s="715"/>
      <c r="SGW51" s="715"/>
      <c r="SGX51" s="715"/>
      <c r="SGY51" s="715"/>
      <c r="SGZ51" s="715"/>
      <c r="SHA51" s="715"/>
      <c r="SHB51" s="715"/>
      <c r="SHC51" s="715"/>
      <c r="SHD51" s="715"/>
      <c r="SHE51" s="715"/>
      <c r="SHF51" s="715"/>
      <c r="SHG51" s="715"/>
      <c r="SHH51" s="715"/>
      <c r="SHI51" s="715"/>
      <c r="SHJ51" s="715"/>
      <c r="SHK51" s="715"/>
      <c r="SHL51" s="715"/>
      <c r="SHM51" s="715"/>
      <c r="SHN51" s="715"/>
      <c r="SHO51" s="715"/>
      <c r="SHP51" s="715"/>
      <c r="SHQ51" s="715"/>
      <c r="SHR51" s="715"/>
      <c r="SHS51" s="715"/>
      <c r="SHT51" s="715"/>
      <c r="SHU51" s="715"/>
      <c r="SHV51" s="715"/>
      <c r="SHW51" s="715"/>
      <c r="SHX51" s="715"/>
      <c r="SHY51" s="715"/>
      <c r="SHZ51" s="715"/>
      <c r="SIA51" s="715"/>
      <c r="SIB51" s="715"/>
      <c r="SIC51" s="715"/>
      <c r="SID51" s="715"/>
      <c r="SIE51" s="715"/>
      <c r="SIF51" s="715"/>
      <c r="SIG51" s="715"/>
      <c r="SIH51" s="715"/>
      <c r="SII51" s="715"/>
      <c r="SIJ51" s="715"/>
      <c r="SIK51" s="715"/>
      <c r="SIL51" s="715"/>
      <c r="SIM51" s="715"/>
      <c r="SIN51" s="715"/>
      <c r="SIO51" s="715"/>
      <c r="SIP51" s="715"/>
      <c r="SIQ51" s="715"/>
      <c r="SIR51" s="715"/>
      <c r="SIS51" s="715"/>
      <c r="SIT51" s="715"/>
      <c r="SIU51" s="715"/>
      <c r="SIV51" s="715"/>
      <c r="SIW51" s="715"/>
      <c r="SIX51" s="715"/>
      <c r="SIY51" s="715"/>
      <c r="SIZ51" s="715"/>
      <c r="SJA51" s="715"/>
      <c r="SJB51" s="715"/>
      <c r="SJC51" s="715"/>
      <c r="SJD51" s="715"/>
      <c r="SJE51" s="715"/>
      <c r="SJF51" s="715"/>
      <c r="SJG51" s="715"/>
      <c r="SJH51" s="715"/>
      <c r="SJI51" s="715"/>
      <c r="SJJ51" s="715"/>
      <c r="SJK51" s="715"/>
      <c r="SJL51" s="715"/>
      <c r="SJM51" s="715"/>
      <c r="SJN51" s="715"/>
      <c r="SJO51" s="715"/>
      <c r="SJP51" s="715"/>
      <c r="SJQ51" s="715"/>
      <c r="SJR51" s="715"/>
      <c r="SJS51" s="715"/>
      <c r="SJT51" s="715"/>
      <c r="SJU51" s="715"/>
      <c r="SJV51" s="715"/>
      <c r="SJW51" s="715"/>
      <c r="SJX51" s="715"/>
      <c r="SJY51" s="715"/>
      <c r="SJZ51" s="715"/>
      <c r="SKA51" s="715"/>
      <c r="SKB51" s="715"/>
      <c r="SKC51" s="715"/>
      <c r="SKD51" s="715"/>
      <c r="SKE51" s="715"/>
      <c r="SKF51" s="715"/>
      <c r="SKG51" s="715"/>
      <c r="SKH51" s="715"/>
      <c r="SKI51" s="715"/>
      <c r="SKJ51" s="715"/>
      <c r="SKK51" s="715"/>
      <c r="SKL51" s="715"/>
      <c r="SKM51" s="715"/>
      <c r="SKN51" s="715"/>
      <c r="SKO51" s="715"/>
      <c r="SKP51" s="715"/>
      <c r="SKQ51" s="715"/>
      <c r="SKR51" s="715"/>
      <c r="SKS51" s="715"/>
      <c r="SKT51" s="715"/>
      <c r="SKU51" s="715"/>
      <c r="SKV51" s="715"/>
      <c r="SKW51" s="715"/>
      <c r="SKX51" s="715"/>
      <c r="SKY51" s="715"/>
      <c r="SKZ51" s="715"/>
      <c r="SLA51" s="715"/>
      <c r="SLB51" s="715"/>
      <c r="SLC51" s="715"/>
      <c r="SLD51" s="715"/>
      <c r="SLE51" s="715"/>
      <c r="SLF51" s="715"/>
      <c r="SLG51" s="715"/>
      <c r="SLH51" s="715"/>
      <c r="SLI51" s="715"/>
      <c r="SLJ51" s="715"/>
      <c r="SLK51" s="715"/>
      <c r="SLL51" s="715"/>
      <c r="SLM51" s="715"/>
      <c r="SLN51" s="715"/>
      <c r="SLO51" s="715"/>
      <c r="SLP51" s="715"/>
      <c r="SLQ51" s="715"/>
      <c r="SLR51" s="715"/>
      <c r="SLS51" s="715"/>
      <c r="SLT51" s="715"/>
      <c r="SLU51" s="715"/>
      <c r="SLV51" s="715"/>
      <c r="SLW51" s="715"/>
      <c r="SLX51" s="715"/>
      <c r="SLY51" s="715"/>
      <c r="SLZ51" s="715"/>
      <c r="SMA51" s="715"/>
      <c r="SMB51" s="715"/>
      <c r="SMC51" s="715"/>
      <c r="SMD51" s="715"/>
      <c r="SME51" s="715"/>
      <c r="SMF51" s="715"/>
      <c r="SMG51" s="715"/>
      <c r="SMH51" s="715"/>
      <c r="SMI51" s="715"/>
      <c r="SMJ51" s="715"/>
      <c r="SMK51" s="715"/>
      <c r="SML51" s="715"/>
      <c r="SMM51" s="715"/>
      <c r="SMN51" s="715"/>
      <c r="SMO51" s="715"/>
      <c r="SMP51" s="715"/>
      <c r="SMQ51" s="715"/>
      <c r="SMR51" s="715"/>
      <c r="SMS51" s="715"/>
      <c r="SMT51" s="715"/>
      <c r="SMU51" s="715"/>
      <c r="SMV51" s="715"/>
      <c r="SMW51" s="715"/>
      <c r="SMX51" s="715"/>
      <c r="SMY51" s="715"/>
      <c r="SMZ51" s="715"/>
      <c r="SNA51" s="715"/>
      <c r="SNB51" s="715"/>
      <c r="SNC51" s="715"/>
      <c r="SND51" s="715"/>
      <c r="SNE51" s="715"/>
      <c r="SNF51" s="715"/>
      <c r="SNG51" s="715"/>
      <c r="SNH51" s="715"/>
      <c r="SNI51" s="715"/>
      <c r="SNJ51" s="715"/>
      <c r="SNK51" s="715"/>
      <c r="SNL51" s="715"/>
      <c r="SNM51" s="715"/>
      <c r="SNN51" s="715"/>
      <c r="SNO51" s="715"/>
      <c r="SNP51" s="715"/>
      <c r="SNQ51" s="715"/>
      <c r="SNR51" s="715"/>
      <c r="SNS51" s="715"/>
      <c r="SNT51" s="715"/>
      <c r="SNU51" s="715"/>
      <c r="SNV51" s="715"/>
      <c r="SNW51" s="715"/>
      <c r="SNX51" s="715"/>
      <c r="SNY51" s="715"/>
      <c r="SNZ51" s="715"/>
      <c r="SOA51" s="715"/>
      <c r="SOB51" s="715"/>
      <c r="SOC51" s="715"/>
      <c r="SOD51" s="715"/>
      <c r="SOE51" s="715"/>
      <c r="SOF51" s="715"/>
      <c r="SOG51" s="715"/>
      <c r="SOH51" s="715"/>
      <c r="SOI51" s="715"/>
      <c r="SOJ51" s="715"/>
      <c r="SOK51" s="715"/>
      <c r="SOL51" s="715"/>
      <c r="SOM51" s="715"/>
      <c r="SON51" s="715"/>
      <c r="SOO51" s="715"/>
      <c r="SOP51" s="715"/>
      <c r="SOQ51" s="715"/>
      <c r="SOR51" s="715"/>
      <c r="SOS51" s="715"/>
      <c r="SOT51" s="715"/>
      <c r="SOU51" s="715"/>
      <c r="SOV51" s="715"/>
      <c r="SOW51" s="715"/>
      <c r="SOX51" s="715"/>
      <c r="SOY51" s="715"/>
      <c r="SOZ51" s="715"/>
      <c r="SPA51" s="715"/>
      <c r="SPB51" s="715"/>
      <c r="SPC51" s="715"/>
      <c r="SPD51" s="715"/>
      <c r="SPE51" s="715"/>
      <c r="SPF51" s="715"/>
      <c r="SPG51" s="715"/>
      <c r="SPH51" s="715"/>
      <c r="SPI51" s="715"/>
      <c r="SPJ51" s="715"/>
      <c r="SPK51" s="715"/>
      <c r="SPL51" s="715"/>
      <c r="SPM51" s="715"/>
      <c r="SPN51" s="715"/>
      <c r="SPO51" s="715"/>
      <c r="SPP51" s="715"/>
      <c r="SPQ51" s="715"/>
      <c r="SPR51" s="715"/>
      <c r="SPS51" s="715"/>
      <c r="SPT51" s="715"/>
      <c r="SPU51" s="715"/>
      <c r="SPV51" s="715"/>
      <c r="SPW51" s="715"/>
      <c r="SPX51" s="715"/>
      <c r="SPY51" s="715"/>
      <c r="SPZ51" s="715"/>
      <c r="SQA51" s="715"/>
      <c r="SQB51" s="715"/>
      <c r="SQC51" s="715"/>
      <c r="SQD51" s="715"/>
      <c r="SQE51" s="715"/>
      <c r="SQF51" s="715"/>
      <c r="SQG51" s="715"/>
      <c r="SQH51" s="715"/>
      <c r="SQI51" s="715"/>
      <c r="SQJ51" s="715"/>
      <c r="SQK51" s="715"/>
      <c r="SQL51" s="715"/>
      <c r="SQM51" s="715"/>
      <c r="SQN51" s="715"/>
      <c r="SQO51" s="715"/>
      <c r="SQP51" s="715"/>
      <c r="SQQ51" s="715"/>
      <c r="SQR51" s="715"/>
      <c r="SQS51" s="715"/>
      <c r="SQT51" s="715"/>
      <c r="SQU51" s="715"/>
      <c r="SQV51" s="715"/>
      <c r="SQW51" s="715"/>
      <c r="SQX51" s="715"/>
      <c r="SQY51" s="715"/>
      <c r="SQZ51" s="715"/>
      <c r="SRA51" s="715"/>
      <c r="SRB51" s="715"/>
      <c r="SRC51" s="715"/>
      <c r="SRD51" s="715"/>
      <c r="SRE51" s="715"/>
      <c r="SRF51" s="715"/>
      <c r="SRG51" s="715"/>
      <c r="SRH51" s="715"/>
      <c r="SRI51" s="715"/>
      <c r="SRJ51" s="715"/>
      <c r="SRK51" s="715"/>
      <c r="SRL51" s="715"/>
      <c r="SRM51" s="715"/>
      <c r="SRN51" s="715"/>
      <c r="SRO51" s="715"/>
      <c r="SRP51" s="715"/>
      <c r="SRQ51" s="715"/>
      <c r="SRR51" s="715"/>
      <c r="SRS51" s="715"/>
      <c r="SRT51" s="715"/>
      <c r="SRU51" s="715"/>
      <c r="SRV51" s="715"/>
      <c r="SRW51" s="715"/>
      <c r="SRX51" s="715"/>
      <c r="SRY51" s="715"/>
      <c r="SRZ51" s="715"/>
      <c r="SSA51" s="715"/>
      <c r="SSB51" s="715"/>
      <c r="SSC51" s="715"/>
      <c r="SSD51" s="715"/>
      <c r="SSE51" s="715"/>
      <c r="SSF51" s="715"/>
      <c r="SSG51" s="715"/>
      <c r="SSH51" s="715"/>
      <c r="SSI51" s="715"/>
      <c r="SSJ51" s="715"/>
      <c r="SSK51" s="715"/>
      <c r="SSL51" s="715"/>
      <c r="SSM51" s="715"/>
      <c r="SSN51" s="715"/>
      <c r="SSO51" s="715"/>
      <c r="SSP51" s="715"/>
      <c r="SSQ51" s="715"/>
      <c r="SSR51" s="715"/>
      <c r="SSS51" s="715"/>
      <c r="SST51" s="715"/>
      <c r="SSU51" s="715"/>
      <c r="SSV51" s="715"/>
      <c r="SSW51" s="715"/>
      <c r="SSX51" s="715"/>
      <c r="SSY51" s="715"/>
      <c r="SSZ51" s="715"/>
      <c r="STA51" s="715"/>
      <c r="STB51" s="715"/>
      <c r="STC51" s="715"/>
      <c r="STD51" s="715"/>
      <c r="STE51" s="715"/>
      <c r="STF51" s="715"/>
      <c r="STG51" s="715"/>
      <c r="STH51" s="715"/>
      <c r="STI51" s="715"/>
      <c r="STJ51" s="715"/>
      <c r="STK51" s="715"/>
      <c r="STL51" s="715"/>
      <c r="STM51" s="715"/>
      <c r="STN51" s="715"/>
      <c r="STO51" s="715"/>
      <c r="STP51" s="715"/>
      <c r="STQ51" s="715"/>
      <c r="STR51" s="715"/>
      <c r="STS51" s="715"/>
      <c r="STT51" s="715"/>
      <c r="STU51" s="715"/>
      <c r="STV51" s="715"/>
      <c r="STW51" s="715"/>
      <c r="STX51" s="715"/>
      <c r="STY51" s="715"/>
      <c r="STZ51" s="715"/>
      <c r="SUA51" s="715"/>
      <c r="SUB51" s="715"/>
      <c r="SUC51" s="715"/>
      <c r="SUD51" s="715"/>
      <c r="SUE51" s="715"/>
      <c r="SUF51" s="715"/>
      <c r="SUG51" s="715"/>
      <c r="SUH51" s="715"/>
      <c r="SUI51" s="715"/>
      <c r="SUJ51" s="715"/>
      <c r="SUK51" s="715"/>
      <c r="SUL51" s="715"/>
      <c r="SUM51" s="715"/>
      <c r="SUN51" s="715"/>
      <c r="SUO51" s="715"/>
      <c r="SUP51" s="715"/>
      <c r="SUQ51" s="715"/>
      <c r="SUR51" s="715"/>
      <c r="SUS51" s="715"/>
      <c r="SUT51" s="715"/>
      <c r="SUU51" s="715"/>
      <c r="SUV51" s="715"/>
      <c r="SUW51" s="715"/>
      <c r="SUX51" s="715"/>
      <c r="SUY51" s="715"/>
      <c r="SUZ51" s="715"/>
      <c r="SVA51" s="715"/>
      <c r="SVB51" s="715"/>
      <c r="SVC51" s="715"/>
      <c r="SVD51" s="715"/>
      <c r="SVE51" s="715"/>
      <c r="SVF51" s="715"/>
      <c r="SVG51" s="715"/>
      <c r="SVH51" s="715"/>
      <c r="SVI51" s="715"/>
      <c r="SVJ51" s="715"/>
      <c r="SVK51" s="715"/>
      <c r="SVL51" s="715"/>
      <c r="SVM51" s="715"/>
      <c r="SVN51" s="715"/>
      <c r="SVO51" s="715"/>
      <c r="SVP51" s="715"/>
      <c r="SVQ51" s="715"/>
      <c r="SVR51" s="715"/>
      <c r="SVS51" s="715"/>
      <c r="SVT51" s="715"/>
      <c r="SVU51" s="715"/>
      <c r="SVV51" s="715"/>
      <c r="SVW51" s="715"/>
      <c r="SVX51" s="715"/>
      <c r="SVY51" s="715"/>
      <c r="SVZ51" s="715"/>
      <c r="SWA51" s="715"/>
      <c r="SWB51" s="715"/>
      <c r="SWC51" s="715"/>
      <c r="SWD51" s="715"/>
      <c r="SWE51" s="715"/>
      <c r="SWF51" s="715"/>
      <c r="SWG51" s="715"/>
      <c r="SWH51" s="715"/>
      <c r="SWI51" s="715"/>
      <c r="SWJ51" s="715"/>
      <c r="SWK51" s="715"/>
      <c r="SWL51" s="715"/>
      <c r="SWM51" s="715"/>
      <c r="SWN51" s="715"/>
      <c r="SWO51" s="715"/>
      <c r="SWP51" s="715"/>
      <c r="SWQ51" s="715"/>
      <c r="SWR51" s="715"/>
      <c r="SWS51" s="715"/>
      <c r="SWT51" s="715"/>
      <c r="SWU51" s="715"/>
      <c r="SWV51" s="715"/>
      <c r="SWW51" s="715"/>
      <c r="SWX51" s="715"/>
      <c r="SWY51" s="715"/>
      <c r="SWZ51" s="715"/>
      <c r="SXA51" s="715"/>
      <c r="SXB51" s="715"/>
      <c r="SXC51" s="715"/>
      <c r="SXD51" s="715"/>
      <c r="SXE51" s="715"/>
      <c r="SXF51" s="715"/>
      <c r="SXG51" s="715"/>
      <c r="SXH51" s="715"/>
      <c r="SXI51" s="715"/>
      <c r="SXJ51" s="715"/>
      <c r="SXK51" s="715"/>
      <c r="SXL51" s="715"/>
      <c r="SXM51" s="715"/>
      <c r="SXN51" s="715"/>
      <c r="SXO51" s="715"/>
      <c r="SXP51" s="715"/>
      <c r="SXQ51" s="715"/>
      <c r="SXR51" s="715"/>
      <c r="SXS51" s="715"/>
      <c r="SXT51" s="715"/>
      <c r="SXU51" s="715"/>
      <c r="SXV51" s="715"/>
      <c r="SXW51" s="715"/>
      <c r="SXX51" s="715"/>
      <c r="SXY51" s="715"/>
      <c r="SXZ51" s="715"/>
      <c r="SYA51" s="715"/>
      <c r="SYB51" s="715"/>
      <c r="SYC51" s="715"/>
      <c r="SYD51" s="715"/>
      <c r="SYE51" s="715"/>
      <c r="SYF51" s="715"/>
      <c r="SYG51" s="715"/>
      <c r="SYH51" s="715"/>
      <c r="SYI51" s="715"/>
      <c r="SYJ51" s="715"/>
      <c r="SYK51" s="715"/>
      <c r="SYL51" s="715"/>
      <c r="SYM51" s="715"/>
      <c r="SYN51" s="715"/>
      <c r="SYO51" s="715"/>
      <c r="SYP51" s="715"/>
      <c r="SYQ51" s="715"/>
      <c r="SYR51" s="715"/>
      <c r="SYS51" s="715"/>
      <c r="SYT51" s="715"/>
      <c r="SYU51" s="715"/>
      <c r="SYV51" s="715"/>
      <c r="SYW51" s="715"/>
      <c r="SYX51" s="715"/>
      <c r="SYY51" s="715"/>
      <c r="SYZ51" s="715"/>
      <c r="SZA51" s="715"/>
      <c r="SZB51" s="715"/>
      <c r="SZC51" s="715"/>
      <c r="SZD51" s="715"/>
      <c r="SZE51" s="715"/>
      <c r="SZF51" s="715"/>
      <c r="SZG51" s="715"/>
      <c r="SZH51" s="715"/>
      <c r="SZI51" s="715"/>
      <c r="SZJ51" s="715"/>
      <c r="SZK51" s="715"/>
      <c r="SZL51" s="715"/>
      <c r="SZM51" s="715"/>
      <c r="SZN51" s="715"/>
      <c r="SZO51" s="715"/>
      <c r="SZP51" s="715"/>
      <c r="SZQ51" s="715"/>
      <c r="SZR51" s="715"/>
      <c r="SZS51" s="715"/>
      <c r="SZT51" s="715"/>
      <c r="SZU51" s="715"/>
      <c r="SZV51" s="715"/>
      <c r="SZW51" s="715"/>
      <c r="SZX51" s="715"/>
      <c r="SZY51" s="715"/>
      <c r="SZZ51" s="715"/>
      <c r="TAA51" s="715"/>
      <c r="TAB51" s="715"/>
      <c r="TAC51" s="715"/>
      <c r="TAD51" s="715"/>
      <c r="TAE51" s="715"/>
      <c r="TAF51" s="715"/>
      <c r="TAG51" s="715"/>
      <c r="TAH51" s="715"/>
      <c r="TAI51" s="715"/>
      <c r="TAJ51" s="715"/>
      <c r="TAK51" s="715"/>
      <c r="TAL51" s="715"/>
      <c r="TAM51" s="715"/>
      <c r="TAN51" s="715"/>
      <c r="TAO51" s="715"/>
      <c r="TAP51" s="715"/>
      <c r="TAQ51" s="715"/>
      <c r="TAR51" s="715"/>
      <c r="TAS51" s="715"/>
      <c r="TAT51" s="715"/>
      <c r="TAU51" s="715"/>
      <c r="TAV51" s="715"/>
      <c r="TAW51" s="715"/>
      <c r="TAX51" s="715"/>
      <c r="TAY51" s="715"/>
      <c r="TAZ51" s="715"/>
      <c r="TBA51" s="715"/>
      <c r="TBB51" s="715"/>
      <c r="TBC51" s="715"/>
      <c r="TBD51" s="715"/>
      <c r="TBE51" s="715"/>
      <c r="TBF51" s="715"/>
      <c r="TBG51" s="715"/>
      <c r="TBH51" s="715"/>
      <c r="TBI51" s="715"/>
      <c r="TBJ51" s="715"/>
      <c r="TBK51" s="715"/>
      <c r="TBL51" s="715"/>
      <c r="TBM51" s="715"/>
      <c r="TBN51" s="715"/>
      <c r="TBO51" s="715"/>
      <c r="TBP51" s="715"/>
      <c r="TBQ51" s="715"/>
      <c r="TBR51" s="715"/>
      <c r="TBS51" s="715"/>
      <c r="TBT51" s="715"/>
      <c r="TBU51" s="715"/>
      <c r="TBV51" s="715"/>
      <c r="TBW51" s="715"/>
      <c r="TBX51" s="715"/>
      <c r="TBY51" s="715"/>
      <c r="TBZ51" s="715"/>
      <c r="TCA51" s="715"/>
      <c r="TCB51" s="715"/>
      <c r="TCC51" s="715"/>
      <c r="TCD51" s="715"/>
      <c r="TCE51" s="715"/>
      <c r="TCF51" s="715"/>
      <c r="TCG51" s="715"/>
      <c r="TCH51" s="715"/>
      <c r="TCI51" s="715"/>
      <c r="TCJ51" s="715"/>
      <c r="TCK51" s="715"/>
      <c r="TCL51" s="715"/>
      <c r="TCM51" s="715"/>
      <c r="TCN51" s="715"/>
      <c r="TCO51" s="715"/>
      <c r="TCP51" s="715"/>
      <c r="TCQ51" s="715"/>
      <c r="TCR51" s="715"/>
      <c r="TCS51" s="715"/>
      <c r="TCT51" s="715"/>
      <c r="TCU51" s="715"/>
      <c r="TCV51" s="715"/>
      <c r="TCW51" s="715"/>
      <c r="TCX51" s="715"/>
      <c r="TCY51" s="715"/>
      <c r="TCZ51" s="715"/>
      <c r="TDA51" s="715"/>
      <c r="TDB51" s="715"/>
      <c r="TDC51" s="715"/>
      <c r="TDD51" s="715"/>
      <c r="TDE51" s="715"/>
      <c r="TDF51" s="715"/>
      <c r="TDG51" s="715"/>
      <c r="TDH51" s="715"/>
      <c r="TDI51" s="715"/>
      <c r="TDJ51" s="715"/>
      <c r="TDK51" s="715"/>
      <c r="TDL51" s="715"/>
      <c r="TDM51" s="715"/>
      <c r="TDN51" s="715"/>
      <c r="TDO51" s="715"/>
      <c r="TDP51" s="715"/>
      <c r="TDQ51" s="715"/>
      <c r="TDR51" s="715"/>
      <c r="TDS51" s="715"/>
      <c r="TDT51" s="715"/>
      <c r="TDU51" s="715"/>
      <c r="TDV51" s="715"/>
      <c r="TDW51" s="715"/>
      <c r="TDX51" s="715"/>
      <c r="TDY51" s="715"/>
      <c r="TDZ51" s="715"/>
      <c r="TEA51" s="715"/>
      <c r="TEB51" s="715"/>
      <c r="TEC51" s="715"/>
      <c r="TED51" s="715"/>
      <c r="TEE51" s="715"/>
      <c r="TEF51" s="715"/>
      <c r="TEG51" s="715"/>
      <c r="TEH51" s="715"/>
      <c r="TEI51" s="715"/>
      <c r="TEJ51" s="715"/>
      <c r="TEK51" s="715"/>
      <c r="TEL51" s="715"/>
      <c r="TEM51" s="715"/>
      <c r="TEN51" s="715"/>
      <c r="TEO51" s="715"/>
      <c r="TEP51" s="715"/>
      <c r="TEQ51" s="715"/>
      <c r="TER51" s="715"/>
      <c r="TES51" s="715"/>
      <c r="TET51" s="715"/>
      <c r="TEU51" s="715"/>
      <c r="TEV51" s="715"/>
      <c r="TEW51" s="715"/>
      <c r="TEX51" s="715"/>
      <c r="TEY51" s="715"/>
      <c r="TEZ51" s="715"/>
      <c r="TFA51" s="715"/>
      <c r="TFB51" s="715"/>
      <c r="TFC51" s="715"/>
      <c r="TFD51" s="715"/>
      <c r="TFE51" s="715"/>
      <c r="TFF51" s="715"/>
      <c r="TFG51" s="715"/>
      <c r="TFH51" s="715"/>
      <c r="TFI51" s="715"/>
      <c r="TFJ51" s="715"/>
      <c r="TFK51" s="715"/>
      <c r="TFL51" s="715"/>
      <c r="TFM51" s="715"/>
      <c r="TFN51" s="715"/>
      <c r="TFO51" s="715"/>
      <c r="TFP51" s="715"/>
      <c r="TFQ51" s="715"/>
      <c r="TFR51" s="715"/>
      <c r="TFS51" s="715"/>
      <c r="TFT51" s="715"/>
      <c r="TFU51" s="715"/>
      <c r="TFV51" s="715"/>
      <c r="TFW51" s="715"/>
      <c r="TFX51" s="715"/>
      <c r="TFY51" s="715"/>
      <c r="TFZ51" s="715"/>
      <c r="TGA51" s="715"/>
      <c r="TGB51" s="715"/>
      <c r="TGC51" s="715"/>
      <c r="TGD51" s="715"/>
      <c r="TGE51" s="715"/>
      <c r="TGF51" s="715"/>
      <c r="TGG51" s="715"/>
      <c r="TGH51" s="715"/>
      <c r="TGI51" s="715"/>
      <c r="TGJ51" s="715"/>
      <c r="TGK51" s="715"/>
      <c r="TGL51" s="715"/>
      <c r="TGM51" s="715"/>
      <c r="TGN51" s="715"/>
      <c r="TGO51" s="715"/>
      <c r="TGP51" s="715"/>
      <c r="TGQ51" s="715"/>
      <c r="TGR51" s="715"/>
      <c r="TGS51" s="715"/>
      <c r="TGT51" s="715"/>
      <c r="TGU51" s="715"/>
      <c r="TGV51" s="715"/>
      <c r="TGW51" s="715"/>
      <c r="TGX51" s="715"/>
      <c r="TGY51" s="715"/>
      <c r="TGZ51" s="715"/>
      <c r="THA51" s="715"/>
      <c r="THB51" s="715"/>
      <c r="THC51" s="715"/>
      <c r="THD51" s="715"/>
      <c r="THE51" s="715"/>
      <c r="THF51" s="715"/>
      <c r="THG51" s="715"/>
      <c r="THH51" s="715"/>
      <c r="THI51" s="715"/>
      <c r="THJ51" s="715"/>
      <c r="THK51" s="715"/>
      <c r="THL51" s="715"/>
      <c r="THM51" s="715"/>
      <c r="THN51" s="715"/>
      <c r="THO51" s="715"/>
      <c r="THP51" s="715"/>
      <c r="THQ51" s="715"/>
      <c r="THR51" s="715"/>
      <c r="THS51" s="715"/>
      <c r="THT51" s="715"/>
      <c r="THU51" s="715"/>
      <c r="THV51" s="715"/>
      <c r="THW51" s="715"/>
      <c r="THX51" s="715"/>
      <c r="THY51" s="715"/>
      <c r="THZ51" s="715"/>
      <c r="TIA51" s="715"/>
      <c r="TIB51" s="715"/>
      <c r="TIC51" s="715"/>
      <c r="TID51" s="715"/>
      <c r="TIE51" s="715"/>
      <c r="TIF51" s="715"/>
      <c r="TIG51" s="715"/>
      <c r="TIH51" s="715"/>
      <c r="TII51" s="715"/>
      <c r="TIJ51" s="715"/>
      <c r="TIK51" s="715"/>
      <c r="TIL51" s="715"/>
      <c r="TIM51" s="715"/>
      <c r="TIN51" s="715"/>
      <c r="TIO51" s="715"/>
      <c r="TIP51" s="715"/>
      <c r="TIQ51" s="715"/>
      <c r="TIR51" s="715"/>
      <c r="TIS51" s="715"/>
      <c r="TIT51" s="715"/>
      <c r="TIU51" s="715"/>
      <c r="TIV51" s="715"/>
      <c r="TIW51" s="715"/>
      <c r="TIX51" s="715"/>
      <c r="TIY51" s="715"/>
      <c r="TIZ51" s="715"/>
      <c r="TJA51" s="715"/>
      <c r="TJB51" s="715"/>
      <c r="TJC51" s="715"/>
      <c r="TJD51" s="715"/>
      <c r="TJE51" s="715"/>
      <c r="TJF51" s="715"/>
      <c r="TJG51" s="715"/>
      <c r="TJH51" s="715"/>
      <c r="TJI51" s="715"/>
      <c r="TJJ51" s="715"/>
      <c r="TJK51" s="715"/>
      <c r="TJL51" s="715"/>
      <c r="TJM51" s="715"/>
      <c r="TJN51" s="715"/>
      <c r="TJO51" s="715"/>
      <c r="TJP51" s="715"/>
      <c r="TJQ51" s="715"/>
      <c r="TJR51" s="715"/>
      <c r="TJS51" s="715"/>
      <c r="TJT51" s="715"/>
      <c r="TJU51" s="715"/>
      <c r="TJV51" s="715"/>
      <c r="TJW51" s="715"/>
      <c r="TJX51" s="715"/>
      <c r="TJY51" s="715"/>
      <c r="TJZ51" s="715"/>
      <c r="TKA51" s="715"/>
      <c r="TKB51" s="715"/>
      <c r="TKC51" s="715"/>
      <c r="TKD51" s="715"/>
      <c r="TKE51" s="715"/>
      <c r="TKF51" s="715"/>
      <c r="TKG51" s="715"/>
      <c r="TKH51" s="715"/>
      <c r="TKI51" s="715"/>
      <c r="TKJ51" s="715"/>
      <c r="TKK51" s="715"/>
      <c r="TKL51" s="715"/>
      <c r="TKM51" s="715"/>
      <c r="TKN51" s="715"/>
      <c r="TKO51" s="715"/>
      <c r="TKP51" s="715"/>
      <c r="TKQ51" s="715"/>
      <c r="TKR51" s="715"/>
      <c r="TKS51" s="715"/>
      <c r="TKT51" s="715"/>
      <c r="TKU51" s="715"/>
      <c r="TKV51" s="715"/>
      <c r="TKW51" s="715"/>
      <c r="TKX51" s="715"/>
      <c r="TKY51" s="715"/>
      <c r="TKZ51" s="715"/>
      <c r="TLA51" s="715"/>
      <c r="TLB51" s="715"/>
      <c r="TLC51" s="715"/>
      <c r="TLD51" s="715"/>
      <c r="TLE51" s="715"/>
      <c r="TLF51" s="715"/>
      <c r="TLG51" s="715"/>
      <c r="TLH51" s="715"/>
      <c r="TLI51" s="715"/>
      <c r="TLJ51" s="715"/>
      <c r="TLK51" s="715"/>
      <c r="TLL51" s="715"/>
      <c r="TLM51" s="715"/>
      <c r="TLN51" s="715"/>
      <c r="TLO51" s="715"/>
      <c r="TLP51" s="715"/>
      <c r="TLQ51" s="715"/>
      <c r="TLR51" s="715"/>
      <c r="TLS51" s="715"/>
      <c r="TLT51" s="715"/>
      <c r="TLU51" s="715"/>
      <c r="TLV51" s="715"/>
      <c r="TLW51" s="715"/>
      <c r="TLX51" s="715"/>
      <c r="TLY51" s="715"/>
      <c r="TLZ51" s="715"/>
      <c r="TMA51" s="715"/>
      <c r="TMB51" s="715"/>
      <c r="TMC51" s="715"/>
      <c r="TMD51" s="715"/>
      <c r="TME51" s="715"/>
      <c r="TMF51" s="715"/>
      <c r="TMG51" s="715"/>
      <c r="TMH51" s="715"/>
      <c r="TMI51" s="715"/>
      <c r="TMJ51" s="715"/>
      <c r="TMK51" s="715"/>
      <c r="TML51" s="715"/>
      <c r="TMM51" s="715"/>
      <c r="TMN51" s="715"/>
      <c r="TMO51" s="715"/>
      <c r="TMP51" s="715"/>
      <c r="TMQ51" s="715"/>
      <c r="TMR51" s="715"/>
      <c r="TMS51" s="715"/>
      <c r="TMT51" s="715"/>
      <c r="TMU51" s="715"/>
      <c r="TMV51" s="715"/>
      <c r="TMW51" s="715"/>
      <c r="TMX51" s="715"/>
      <c r="TMY51" s="715"/>
      <c r="TMZ51" s="715"/>
      <c r="TNA51" s="715"/>
      <c r="TNB51" s="715"/>
      <c r="TNC51" s="715"/>
      <c r="TND51" s="715"/>
      <c r="TNE51" s="715"/>
      <c r="TNF51" s="715"/>
      <c r="TNG51" s="715"/>
      <c r="TNH51" s="715"/>
      <c r="TNI51" s="715"/>
      <c r="TNJ51" s="715"/>
      <c r="TNK51" s="715"/>
      <c r="TNL51" s="715"/>
      <c r="TNM51" s="715"/>
      <c r="TNN51" s="715"/>
      <c r="TNO51" s="715"/>
      <c r="TNP51" s="715"/>
      <c r="TNQ51" s="715"/>
      <c r="TNR51" s="715"/>
      <c r="TNS51" s="715"/>
      <c r="TNT51" s="715"/>
      <c r="TNU51" s="715"/>
      <c r="TNV51" s="715"/>
      <c r="TNW51" s="715"/>
      <c r="TNX51" s="715"/>
      <c r="TNY51" s="715"/>
      <c r="TNZ51" s="715"/>
      <c r="TOA51" s="715"/>
      <c r="TOB51" s="715"/>
      <c r="TOC51" s="715"/>
      <c r="TOD51" s="715"/>
      <c r="TOE51" s="715"/>
      <c r="TOF51" s="715"/>
      <c r="TOG51" s="715"/>
      <c r="TOH51" s="715"/>
      <c r="TOI51" s="715"/>
      <c r="TOJ51" s="715"/>
      <c r="TOK51" s="715"/>
      <c r="TOL51" s="715"/>
      <c r="TOM51" s="715"/>
      <c r="TON51" s="715"/>
      <c r="TOO51" s="715"/>
      <c r="TOP51" s="715"/>
      <c r="TOQ51" s="715"/>
      <c r="TOR51" s="715"/>
      <c r="TOS51" s="715"/>
      <c r="TOT51" s="715"/>
      <c r="TOU51" s="715"/>
      <c r="TOV51" s="715"/>
      <c r="TOW51" s="715"/>
      <c r="TOX51" s="715"/>
      <c r="TOY51" s="715"/>
      <c r="TOZ51" s="715"/>
      <c r="TPA51" s="715"/>
      <c r="TPB51" s="715"/>
      <c r="TPC51" s="715"/>
      <c r="TPD51" s="715"/>
      <c r="TPE51" s="715"/>
      <c r="TPF51" s="715"/>
      <c r="TPG51" s="715"/>
      <c r="TPH51" s="715"/>
      <c r="TPI51" s="715"/>
      <c r="TPJ51" s="715"/>
      <c r="TPK51" s="715"/>
      <c r="TPL51" s="715"/>
      <c r="TPM51" s="715"/>
      <c r="TPN51" s="715"/>
      <c r="TPO51" s="715"/>
      <c r="TPP51" s="715"/>
      <c r="TPQ51" s="715"/>
      <c r="TPR51" s="715"/>
      <c r="TPS51" s="715"/>
      <c r="TPT51" s="715"/>
      <c r="TPU51" s="715"/>
      <c r="TPV51" s="715"/>
      <c r="TPW51" s="715"/>
      <c r="TPX51" s="715"/>
      <c r="TPY51" s="715"/>
      <c r="TPZ51" s="715"/>
      <c r="TQA51" s="715"/>
      <c r="TQB51" s="715"/>
      <c r="TQC51" s="715"/>
      <c r="TQD51" s="715"/>
      <c r="TQE51" s="715"/>
      <c r="TQF51" s="715"/>
      <c r="TQG51" s="715"/>
      <c r="TQH51" s="715"/>
      <c r="TQI51" s="715"/>
      <c r="TQJ51" s="715"/>
      <c r="TQK51" s="715"/>
      <c r="TQL51" s="715"/>
      <c r="TQM51" s="715"/>
      <c r="TQN51" s="715"/>
      <c r="TQO51" s="715"/>
      <c r="TQP51" s="715"/>
      <c r="TQQ51" s="715"/>
      <c r="TQR51" s="715"/>
      <c r="TQS51" s="715"/>
      <c r="TQT51" s="715"/>
      <c r="TQU51" s="715"/>
      <c r="TQV51" s="715"/>
      <c r="TQW51" s="715"/>
      <c r="TQX51" s="715"/>
      <c r="TQY51" s="715"/>
      <c r="TQZ51" s="715"/>
      <c r="TRA51" s="715"/>
      <c r="TRB51" s="715"/>
      <c r="TRC51" s="715"/>
      <c r="TRD51" s="715"/>
      <c r="TRE51" s="715"/>
      <c r="TRF51" s="715"/>
      <c r="TRG51" s="715"/>
      <c r="TRH51" s="715"/>
      <c r="TRI51" s="715"/>
      <c r="TRJ51" s="715"/>
      <c r="TRK51" s="715"/>
      <c r="TRL51" s="715"/>
      <c r="TRM51" s="715"/>
      <c r="TRN51" s="715"/>
      <c r="TRO51" s="715"/>
      <c r="TRP51" s="715"/>
      <c r="TRQ51" s="715"/>
      <c r="TRR51" s="715"/>
      <c r="TRS51" s="715"/>
      <c r="TRT51" s="715"/>
      <c r="TRU51" s="715"/>
      <c r="TRV51" s="715"/>
      <c r="TRW51" s="715"/>
      <c r="TRX51" s="715"/>
      <c r="TRY51" s="715"/>
      <c r="TRZ51" s="715"/>
      <c r="TSA51" s="715"/>
      <c r="TSB51" s="715"/>
      <c r="TSC51" s="715"/>
      <c r="TSD51" s="715"/>
      <c r="TSE51" s="715"/>
      <c r="TSF51" s="715"/>
      <c r="TSG51" s="715"/>
      <c r="TSH51" s="715"/>
      <c r="TSI51" s="715"/>
      <c r="TSJ51" s="715"/>
      <c r="TSK51" s="715"/>
      <c r="TSL51" s="715"/>
      <c r="TSM51" s="715"/>
      <c r="TSN51" s="715"/>
      <c r="TSO51" s="715"/>
      <c r="TSP51" s="715"/>
      <c r="TSQ51" s="715"/>
      <c r="TSR51" s="715"/>
      <c r="TSS51" s="715"/>
      <c r="TST51" s="715"/>
      <c r="TSU51" s="715"/>
      <c r="TSV51" s="715"/>
      <c r="TSW51" s="715"/>
      <c r="TSX51" s="715"/>
      <c r="TSY51" s="715"/>
      <c r="TSZ51" s="715"/>
      <c r="TTA51" s="715"/>
      <c r="TTB51" s="715"/>
      <c r="TTC51" s="715"/>
      <c r="TTD51" s="715"/>
      <c r="TTE51" s="715"/>
      <c r="TTF51" s="715"/>
      <c r="TTG51" s="715"/>
      <c r="TTH51" s="715"/>
      <c r="TTI51" s="715"/>
      <c r="TTJ51" s="715"/>
      <c r="TTK51" s="715"/>
      <c r="TTL51" s="715"/>
      <c r="TTM51" s="715"/>
      <c r="TTN51" s="715"/>
      <c r="TTO51" s="715"/>
      <c r="TTP51" s="715"/>
      <c r="TTQ51" s="715"/>
      <c r="TTR51" s="715"/>
      <c r="TTS51" s="715"/>
      <c r="TTT51" s="715"/>
      <c r="TTU51" s="715"/>
      <c r="TTV51" s="715"/>
      <c r="TTW51" s="715"/>
      <c r="TTX51" s="715"/>
      <c r="TTY51" s="715"/>
      <c r="TTZ51" s="715"/>
      <c r="TUA51" s="715"/>
      <c r="TUB51" s="715"/>
      <c r="TUC51" s="715"/>
      <c r="TUD51" s="715"/>
      <c r="TUE51" s="715"/>
      <c r="TUF51" s="715"/>
      <c r="TUG51" s="715"/>
      <c r="TUH51" s="715"/>
      <c r="TUI51" s="715"/>
      <c r="TUJ51" s="715"/>
      <c r="TUK51" s="715"/>
      <c r="TUL51" s="715"/>
      <c r="TUM51" s="715"/>
      <c r="TUN51" s="715"/>
      <c r="TUO51" s="715"/>
      <c r="TUP51" s="715"/>
      <c r="TUQ51" s="715"/>
      <c r="TUR51" s="715"/>
      <c r="TUS51" s="715"/>
      <c r="TUT51" s="715"/>
      <c r="TUU51" s="715"/>
      <c r="TUV51" s="715"/>
      <c r="TUW51" s="715"/>
      <c r="TUX51" s="715"/>
      <c r="TUY51" s="715"/>
      <c r="TUZ51" s="715"/>
      <c r="TVA51" s="715"/>
      <c r="TVB51" s="715"/>
      <c r="TVC51" s="715"/>
      <c r="TVD51" s="715"/>
      <c r="TVE51" s="715"/>
      <c r="TVF51" s="715"/>
      <c r="TVG51" s="715"/>
      <c r="TVH51" s="715"/>
      <c r="TVI51" s="715"/>
      <c r="TVJ51" s="715"/>
      <c r="TVK51" s="715"/>
      <c r="TVL51" s="715"/>
      <c r="TVM51" s="715"/>
      <c r="TVN51" s="715"/>
      <c r="TVO51" s="715"/>
      <c r="TVP51" s="715"/>
      <c r="TVQ51" s="715"/>
      <c r="TVR51" s="715"/>
      <c r="TVS51" s="715"/>
      <c r="TVT51" s="715"/>
      <c r="TVU51" s="715"/>
      <c r="TVV51" s="715"/>
      <c r="TVW51" s="715"/>
      <c r="TVX51" s="715"/>
      <c r="TVY51" s="715"/>
      <c r="TVZ51" s="715"/>
      <c r="TWA51" s="715"/>
      <c r="TWB51" s="715"/>
      <c r="TWC51" s="715"/>
      <c r="TWD51" s="715"/>
      <c r="TWE51" s="715"/>
      <c r="TWF51" s="715"/>
      <c r="TWG51" s="715"/>
      <c r="TWH51" s="715"/>
      <c r="TWI51" s="715"/>
      <c r="TWJ51" s="715"/>
      <c r="TWK51" s="715"/>
      <c r="TWL51" s="715"/>
      <c r="TWM51" s="715"/>
      <c r="TWN51" s="715"/>
      <c r="TWO51" s="715"/>
      <c r="TWP51" s="715"/>
      <c r="TWQ51" s="715"/>
      <c r="TWR51" s="715"/>
      <c r="TWS51" s="715"/>
      <c r="TWT51" s="715"/>
      <c r="TWU51" s="715"/>
      <c r="TWV51" s="715"/>
      <c r="TWW51" s="715"/>
      <c r="TWX51" s="715"/>
      <c r="TWY51" s="715"/>
      <c r="TWZ51" s="715"/>
      <c r="TXA51" s="715"/>
      <c r="TXB51" s="715"/>
      <c r="TXC51" s="715"/>
      <c r="TXD51" s="715"/>
      <c r="TXE51" s="715"/>
      <c r="TXF51" s="715"/>
      <c r="TXG51" s="715"/>
      <c r="TXH51" s="715"/>
      <c r="TXI51" s="715"/>
      <c r="TXJ51" s="715"/>
      <c r="TXK51" s="715"/>
      <c r="TXL51" s="715"/>
      <c r="TXM51" s="715"/>
      <c r="TXN51" s="715"/>
      <c r="TXO51" s="715"/>
      <c r="TXP51" s="715"/>
      <c r="TXQ51" s="715"/>
      <c r="TXR51" s="715"/>
      <c r="TXS51" s="715"/>
      <c r="TXT51" s="715"/>
      <c r="TXU51" s="715"/>
      <c r="TXV51" s="715"/>
      <c r="TXW51" s="715"/>
      <c r="TXX51" s="715"/>
      <c r="TXY51" s="715"/>
      <c r="TXZ51" s="715"/>
      <c r="TYA51" s="715"/>
      <c r="TYB51" s="715"/>
      <c r="TYC51" s="715"/>
      <c r="TYD51" s="715"/>
      <c r="TYE51" s="715"/>
      <c r="TYF51" s="715"/>
      <c r="TYG51" s="715"/>
      <c r="TYH51" s="715"/>
      <c r="TYI51" s="715"/>
      <c r="TYJ51" s="715"/>
      <c r="TYK51" s="715"/>
      <c r="TYL51" s="715"/>
      <c r="TYM51" s="715"/>
      <c r="TYN51" s="715"/>
      <c r="TYO51" s="715"/>
      <c r="TYP51" s="715"/>
      <c r="TYQ51" s="715"/>
      <c r="TYR51" s="715"/>
      <c r="TYS51" s="715"/>
      <c r="TYT51" s="715"/>
      <c r="TYU51" s="715"/>
      <c r="TYV51" s="715"/>
      <c r="TYW51" s="715"/>
      <c r="TYX51" s="715"/>
      <c r="TYY51" s="715"/>
      <c r="TYZ51" s="715"/>
      <c r="TZA51" s="715"/>
      <c r="TZB51" s="715"/>
      <c r="TZC51" s="715"/>
      <c r="TZD51" s="715"/>
      <c r="TZE51" s="715"/>
      <c r="TZF51" s="715"/>
      <c r="TZG51" s="715"/>
      <c r="TZH51" s="715"/>
      <c r="TZI51" s="715"/>
      <c r="TZJ51" s="715"/>
      <c r="TZK51" s="715"/>
      <c r="TZL51" s="715"/>
      <c r="TZM51" s="715"/>
      <c r="TZN51" s="715"/>
      <c r="TZO51" s="715"/>
      <c r="TZP51" s="715"/>
      <c r="TZQ51" s="715"/>
      <c r="TZR51" s="715"/>
      <c r="TZS51" s="715"/>
      <c r="TZT51" s="715"/>
      <c r="TZU51" s="715"/>
      <c r="TZV51" s="715"/>
      <c r="TZW51" s="715"/>
      <c r="TZX51" s="715"/>
      <c r="TZY51" s="715"/>
      <c r="TZZ51" s="715"/>
      <c r="UAA51" s="715"/>
      <c r="UAB51" s="715"/>
      <c r="UAC51" s="715"/>
      <c r="UAD51" s="715"/>
      <c r="UAE51" s="715"/>
      <c r="UAF51" s="715"/>
      <c r="UAG51" s="715"/>
      <c r="UAH51" s="715"/>
      <c r="UAI51" s="715"/>
      <c r="UAJ51" s="715"/>
      <c r="UAK51" s="715"/>
      <c r="UAL51" s="715"/>
      <c r="UAM51" s="715"/>
      <c r="UAN51" s="715"/>
      <c r="UAO51" s="715"/>
      <c r="UAP51" s="715"/>
      <c r="UAQ51" s="715"/>
      <c r="UAR51" s="715"/>
      <c r="UAS51" s="715"/>
      <c r="UAT51" s="715"/>
      <c r="UAU51" s="715"/>
      <c r="UAV51" s="715"/>
      <c r="UAW51" s="715"/>
      <c r="UAX51" s="715"/>
      <c r="UAY51" s="715"/>
      <c r="UAZ51" s="715"/>
      <c r="UBA51" s="715"/>
      <c r="UBB51" s="715"/>
      <c r="UBC51" s="715"/>
      <c r="UBD51" s="715"/>
      <c r="UBE51" s="715"/>
      <c r="UBF51" s="715"/>
      <c r="UBG51" s="715"/>
      <c r="UBH51" s="715"/>
      <c r="UBI51" s="715"/>
      <c r="UBJ51" s="715"/>
      <c r="UBK51" s="715"/>
      <c r="UBL51" s="715"/>
      <c r="UBM51" s="715"/>
      <c r="UBN51" s="715"/>
      <c r="UBO51" s="715"/>
      <c r="UBP51" s="715"/>
      <c r="UBQ51" s="715"/>
      <c r="UBR51" s="715"/>
      <c r="UBS51" s="715"/>
      <c r="UBT51" s="715"/>
      <c r="UBU51" s="715"/>
      <c r="UBV51" s="715"/>
      <c r="UBW51" s="715"/>
      <c r="UBX51" s="715"/>
      <c r="UBY51" s="715"/>
      <c r="UBZ51" s="715"/>
      <c r="UCA51" s="715"/>
      <c r="UCB51" s="715"/>
      <c r="UCC51" s="715"/>
      <c r="UCD51" s="715"/>
      <c r="UCE51" s="715"/>
      <c r="UCF51" s="715"/>
      <c r="UCG51" s="715"/>
      <c r="UCH51" s="715"/>
      <c r="UCI51" s="715"/>
      <c r="UCJ51" s="715"/>
      <c r="UCK51" s="715"/>
      <c r="UCL51" s="715"/>
      <c r="UCM51" s="715"/>
      <c r="UCN51" s="715"/>
      <c r="UCO51" s="715"/>
      <c r="UCP51" s="715"/>
      <c r="UCQ51" s="715"/>
      <c r="UCR51" s="715"/>
      <c r="UCS51" s="715"/>
      <c r="UCT51" s="715"/>
      <c r="UCU51" s="715"/>
      <c r="UCV51" s="715"/>
      <c r="UCW51" s="715"/>
      <c r="UCX51" s="715"/>
      <c r="UCY51" s="715"/>
      <c r="UCZ51" s="715"/>
      <c r="UDA51" s="715"/>
      <c r="UDB51" s="715"/>
      <c r="UDC51" s="715"/>
      <c r="UDD51" s="715"/>
      <c r="UDE51" s="715"/>
      <c r="UDF51" s="715"/>
      <c r="UDG51" s="715"/>
      <c r="UDH51" s="715"/>
      <c r="UDI51" s="715"/>
      <c r="UDJ51" s="715"/>
      <c r="UDK51" s="715"/>
      <c r="UDL51" s="715"/>
      <c r="UDM51" s="715"/>
      <c r="UDN51" s="715"/>
      <c r="UDO51" s="715"/>
      <c r="UDP51" s="715"/>
      <c r="UDQ51" s="715"/>
      <c r="UDR51" s="715"/>
      <c r="UDS51" s="715"/>
      <c r="UDT51" s="715"/>
      <c r="UDU51" s="715"/>
      <c r="UDV51" s="715"/>
      <c r="UDW51" s="715"/>
      <c r="UDX51" s="715"/>
      <c r="UDY51" s="715"/>
      <c r="UDZ51" s="715"/>
      <c r="UEA51" s="715"/>
      <c r="UEB51" s="715"/>
      <c r="UEC51" s="715"/>
      <c r="UED51" s="715"/>
      <c r="UEE51" s="715"/>
      <c r="UEF51" s="715"/>
      <c r="UEG51" s="715"/>
      <c r="UEH51" s="715"/>
      <c r="UEI51" s="715"/>
      <c r="UEJ51" s="715"/>
      <c r="UEK51" s="715"/>
      <c r="UEL51" s="715"/>
      <c r="UEM51" s="715"/>
      <c r="UEN51" s="715"/>
      <c r="UEO51" s="715"/>
      <c r="UEP51" s="715"/>
      <c r="UEQ51" s="715"/>
      <c r="UER51" s="715"/>
      <c r="UES51" s="715"/>
      <c r="UET51" s="715"/>
      <c r="UEU51" s="715"/>
      <c r="UEV51" s="715"/>
      <c r="UEW51" s="715"/>
      <c r="UEX51" s="715"/>
      <c r="UEY51" s="715"/>
      <c r="UEZ51" s="715"/>
      <c r="UFA51" s="715"/>
      <c r="UFB51" s="715"/>
      <c r="UFC51" s="715"/>
      <c r="UFD51" s="715"/>
      <c r="UFE51" s="715"/>
      <c r="UFF51" s="715"/>
      <c r="UFG51" s="715"/>
      <c r="UFH51" s="715"/>
      <c r="UFI51" s="715"/>
      <c r="UFJ51" s="715"/>
      <c r="UFK51" s="715"/>
      <c r="UFL51" s="715"/>
      <c r="UFM51" s="715"/>
      <c r="UFN51" s="715"/>
      <c r="UFO51" s="715"/>
      <c r="UFP51" s="715"/>
      <c r="UFQ51" s="715"/>
      <c r="UFR51" s="715"/>
      <c r="UFS51" s="715"/>
      <c r="UFT51" s="715"/>
      <c r="UFU51" s="715"/>
      <c r="UFV51" s="715"/>
      <c r="UFW51" s="715"/>
      <c r="UFX51" s="715"/>
      <c r="UFY51" s="715"/>
      <c r="UFZ51" s="715"/>
      <c r="UGA51" s="715"/>
      <c r="UGB51" s="715"/>
      <c r="UGC51" s="715"/>
      <c r="UGD51" s="715"/>
      <c r="UGE51" s="715"/>
      <c r="UGF51" s="715"/>
      <c r="UGG51" s="715"/>
      <c r="UGH51" s="715"/>
      <c r="UGI51" s="715"/>
      <c r="UGJ51" s="715"/>
      <c r="UGK51" s="715"/>
      <c r="UGL51" s="715"/>
      <c r="UGM51" s="715"/>
      <c r="UGN51" s="715"/>
      <c r="UGO51" s="715"/>
      <c r="UGP51" s="715"/>
      <c r="UGQ51" s="715"/>
      <c r="UGR51" s="715"/>
      <c r="UGS51" s="715"/>
      <c r="UGT51" s="715"/>
      <c r="UGU51" s="715"/>
      <c r="UGV51" s="715"/>
      <c r="UGW51" s="715"/>
      <c r="UGX51" s="715"/>
      <c r="UGY51" s="715"/>
      <c r="UGZ51" s="715"/>
      <c r="UHA51" s="715"/>
      <c r="UHB51" s="715"/>
      <c r="UHC51" s="715"/>
      <c r="UHD51" s="715"/>
      <c r="UHE51" s="715"/>
      <c r="UHF51" s="715"/>
      <c r="UHG51" s="715"/>
      <c r="UHH51" s="715"/>
      <c r="UHI51" s="715"/>
      <c r="UHJ51" s="715"/>
      <c r="UHK51" s="715"/>
      <c r="UHL51" s="715"/>
      <c r="UHM51" s="715"/>
      <c r="UHN51" s="715"/>
      <c r="UHO51" s="715"/>
      <c r="UHP51" s="715"/>
      <c r="UHQ51" s="715"/>
      <c r="UHR51" s="715"/>
      <c r="UHS51" s="715"/>
      <c r="UHT51" s="715"/>
      <c r="UHU51" s="715"/>
      <c r="UHV51" s="715"/>
      <c r="UHW51" s="715"/>
      <c r="UHX51" s="715"/>
      <c r="UHY51" s="715"/>
      <c r="UHZ51" s="715"/>
      <c r="UIA51" s="715"/>
      <c r="UIB51" s="715"/>
      <c r="UIC51" s="715"/>
      <c r="UID51" s="715"/>
      <c r="UIE51" s="715"/>
      <c r="UIF51" s="715"/>
      <c r="UIG51" s="715"/>
      <c r="UIH51" s="715"/>
      <c r="UII51" s="715"/>
      <c r="UIJ51" s="715"/>
      <c r="UIK51" s="715"/>
      <c r="UIL51" s="715"/>
      <c r="UIM51" s="715"/>
      <c r="UIN51" s="715"/>
      <c r="UIO51" s="715"/>
      <c r="UIP51" s="715"/>
      <c r="UIQ51" s="715"/>
      <c r="UIR51" s="715"/>
      <c r="UIS51" s="715"/>
      <c r="UIT51" s="715"/>
      <c r="UIU51" s="715"/>
      <c r="UIV51" s="715"/>
      <c r="UIW51" s="715"/>
      <c r="UIX51" s="715"/>
      <c r="UIY51" s="715"/>
      <c r="UIZ51" s="715"/>
      <c r="UJA51" s="715"/>
      <c r="UJB51" s="715"/>
      <c r="UJC51" s="715"/>
      <c r="UJD51" s="715"/>
      <c r="UJE51" s="715"/>
      <c r="UJF51" s="715"/>
      <c r="UJG51" s="715"/>
      <c r="UJH51" s="715"/>
      <c r="UJI51" s="715"/>
      <c r="UJJ51" s="715"/>
      <c r="UJK51" s="715"/>
      <c r="UJL51" s="715"/>
      <c r="UJM51" s="715"/>
      <c r="UJN51" s="715"/>
      <c r="UJO51" s="715"/>
      <c r="UJP51" s="715"/>
      <c r="UJQ51" s="715"/>
      <c r="UJR51" s="715"/>
      <c r="UJS51" s="715"/>
      <c r="UJT51" s="715"/>
      <c r="UJU51" s="715"/>
      <c r="UJV51" s="715"/>
      <c r="UJW51" s="715"/>
      <c r="UJX51" s="715"/>
      <c r="UJY51" s="715"/>
      <c r="UJZ51" s="715"/>
      <c r="UKA51" s="715"/>
      <c r="UKB51" s="715"/>
      <c r="UKC51" s="715"/>
      <c r="UKD51" s="715"/>
      <c r="UKE51" s="715"/>
      <c r="UKF51" s="715"/>
      <c r="UKG51" s="715"/>
      <c r="UKH51" s="715"/>
      <c r="UKI51" s="715"/>
      <c r="UKJ51" s="715"/>
      <c r="UKK51" s="715"/>
      <c r="UKL51" s="715"/>
      <c r="UKM51" s="715"/>
      <c r="UKN51" s="715"/>
      <c r="UKO51" s="715"/>
      <c r="UKP51" s="715"/>
      <c r="UKQ51" s="715"/>
      <c r="UKR51" s="715"/>
      <c r="UKS51" s="715"/>
      <c r="UKT51" s="715"/>
      <c r="UKU51" s="715"/>
      <c r="UKV51" s="715"/>
      <c r="UKW51" s="715"/>
      <c r="UKX51" s="715"/>
      <c r="UKY51" s="715"/>
      <c r="UKZ51" s="715"/>
      <c r="ULA51" s="715"/>
      <c r="ULB51" s="715"/>
      <c r="ULC51" s="715"/>
      <c r="ULD51" s="715"/>
      <c r="ULE51" s="715"/>
      <c r="ULF51" s="715"/>
      <c r="ULG51" s="715"/>
      <c r="ULH51" s="715"/>
      <c r="ULI51" s="715"/>
      <c r="ULJ51" s="715"/>
      <c r="ULK51" s="715"/>
      <c r="ULL51" s="715"/>
      <c r="ULM51" s="715"/>
      <c r="ULN51" s="715"/>
      <c r="ULO51" s="715"/>
      <c r="ULP51" s="715"/>
      <c r="ULQ51" s="715"/>
      <c r="ULR51" s="715"/>
      <c r="ULS51" s="715"/>
      <c r="ULT51" s="715"/>
      <c r="ULU51" s="715"/>
      <c r="ULV51" s="715"/>
      <c r="ULW51" s="715"/>
      <c r="ULX51" s="715"/>
      <c r="ULY51" s="715"/>
      <c r="ULZ51" s="715"/>
      <c r="UMA51" s="715"/>
      <c r="UMB51" s="715"/>
      <c r="UMC51" s="715"/>
      <c r="UMD51" s="715"/>
      <c r="UME51" s="715"/>
      <c r="UMF51" s="715"/>
      <c r="UMG51" s="715"/>
      <c r="UMH51" s="715"/>
      <c r="UMI51" s="715"/>
      <c r="UMJ51" s="715"/>
      <c r="UMK51" s="715"/>
      <c r="UML51" s="715"/>
      <c r="UMM51" s="715"/>
      <c r="UMN51" s="715"/>
      <c r="UMO51" s="715"/>
      <c r="UMP51" s="715"/>
      <c r="UMQ51" s="715"/>
      <c r="UMR51" s="715"/>
      <c r="UMS51" s="715"/>
      <c r="UMT51" s="715"/>
      <c r="UMU51" s="715"/>
      <c r="UMV51" s="715"/>
      <c r="UMW51" s="715"/>
      <c r="UMX51" s="715"/>
      <c r="UMY51" s="715"/>
      <c r="UMZ51" s="715"/>
      <c r="UNA51" s="715"/>
      <c r="UNB51" s="715"/>
      <c r="UNC51" s="715"/>
      <c r="UND51" s="715"/>
      <c r="UNE51" s="715"/>
      <c r="UNF51" s="715"/>
      <c r="UNG51" s="715"/>
      <c r="UNH51" s="715"/>
      <c r="UNI51" s="715"/>
      <c r="UNJ51" s="715"/>
      <c r="UNK51" s="715"/>
      <c r="UNL51" s="715"/>
      <c r="UNM51" s="715"/>
      <c r="UNN51" s="715"/>
      <c r="UNO51" s="715"/>
      <c r="UNP51" s="715"/>
      <c r="UNQ51" s="715"/>
      <c r="UNR51" s="715"/>
      <c r="UNS51" s="715"/>
      <c r="UNT51" s="715"/>
      <c r="UNU51" s="715"/>
      <c r="UNV51" s="715"/>
      <c r="UNW51" s="715"/>
      <c r="UNX51" s="715"/>
      <c r="UNY51" s="715"/>
      <c r="UNZ51" s="715"/>
      <c r="UOA51" s="715"/>
      <c r="UOB51" s="715"/>
      <c r="UOC51" s="715"/>
      <c r="UOD51" s="715"/>
      <c r="UOE51" s="715"/>
      <c r="UOF51" s="715"/>
      <c r="UOG51" s="715"/>
      <c r="UOH51" s="715"/>
      <c r="UOI51" s="715"/>
      <c r="UOJ51" s="715"/>
      <c r="UOK51" s="715"/>
      <c r="UOL51" s="715"/>
      <c r="UOM51" s="715"/>
      <c r="UON51" s="715"/>
      <c r="UOO51" s="715"/>
      <c r="UOP51" s="715"/>
      <c r="UOQ51" s="715"/>
      <c r="UOR51" s="715"/>
      <c r="UOS51" s="715"/>
      <c r="UOT51" s="715"/>
      <c r="UOU51" s="715"/>
      <c r="UOV51" s="715"/>
      <c r="UOW51" s="715"/>
      <c r="UOX51" s="715"/>
      <c r="UOY51" s="715"/>
      <c r="UOZ51" s="715"/>
      <c r="UPA51" s="715"/>
      <c r="UPB51" s="715"/>
      <c r="UPC51" s="715"/>
      <c r="UPD51" s="715"/>
      <c r="UPE51" s="715"/>
      <c r="UPF51" s="715"/>
      <c r="UPG51" s="715"/>
      <c r="UPH51" s="715"/>
      <c r="UPI51" s="715"/>
      <c r="UPJ51" s="715"/>
      <c r="UPK51" s="715"/>
      <c r="UPL51" s="715"/>
      <c r="UPM51" s="715"/>
      <c r="UPN51" s="715"/>
      <c r="UPO51" s="715"/>
      <c r="UPP51" s="715"/>
      <c r="UPQ51" s="715"/>
      <c r="UPR51" s="715"/>
      <c r="UPS51" s="715"/>
      <c r="UPT51" s="715"/>
      <c r="UPU51" s="715"/>
      <c r="UPV51" s="715"/>
      <c r="UPW51" s="715"/>
      <c r="UPX51" s="715"/>
      <c r="UPY51" s="715"/>
      <c r="UPZ51" s="715"/>
      <c r="UQA51" s="715"/>
      <c r="UQB51" s="715"/>
      <c r="UQC51" s="715"/>
      <c r="UQD51" s="715"/>
      <c r="UQE51" s="715"/>
      <c r="UQF51" s="715"/>
      <c r="UQG51" s="715"/>
      <c r="UQH51" s="715"/>
      <c r="UQI51" s="715"/>
      <c r="UQJ51" s="715"/>
      <c r="UQK51" s="715"/>
      <c r="UQL51" s="715"/>
      <c r="UQM51" s="715"/>
      <c r="UQN51" s="715"/>
      <c r="UQO51" s="715"/>
      <c r="UQP51" s="715"/>
      <c r="UQQ51" s="715"/>
      <c r="UQR51" s="715"/>
      <c r="UQS51" s="715"/>
      <c r="UQT51" s="715"/>
      <c r="UQU51" s="715"/>
      <c r="UQV51" s="715"/>
      <c r="UQW51" s="715"/>
      <c r="UQX51" s="715"/>
      <c r="UQY51" s="715"/>
      <c r="UQZ51" s="715"/>
      <c r="URA51" s="715"/>
      <c r="URB51" s="715"/>
      <c r="URC51" s="715"/>
      <c r="URD51" s="715"/>
      <c r="URE51" s="715"/>
      <c r="URF51" s="715"/>
      <c r="URG51" s="715"/>
      <c r="URH51" s="715"/>
      <c r="URI51" s="715"/>
      <c r="URJ51" s="715"/>
      <c r="URK51" s="715"/>
      <c r="URL51" s="715"/>
      <c r="URM51" s="715"/>
      <c r="URN51" s="715"/>
      <c r="URO51" s="715"/>
      <c r="URP51" s="715"/>
      <c r="URQ51" s="715"/>
      <c r="URR51" s="715"/>
      <c r="URS51" s="715"/>
      <c r="URT51" s="715"/>
      <c r="URU51" s="715"/>
      <c r="URV51" s="715"/>
      <c r="URW51" s="715"/>
      <c r="URX51" s="715"/>
      <c r="URY51" s="715"/>
      <c r="URZ51" s="715"/>
      <c r="USA51" s="715"/>
      <c r="USB51" s="715"/>
      <c r="USC51" s="715"/>
      <c r="USD51" s="715"/>
      <c r="USE51" s="715"/>
      <c r="USF51" s="715"/>
      <c r="USG51" s="715"/>
      <c r="USH51" s="715"/>
      <c r="USI51" s="715"/>
      <c r="USJ51" s="715"/>
      <c r="USK51" s="715"/>
      <c r="USL51" s="715"/>
      <c r="USM51" s="715"/>
      <c r="USN51" s="715"/>
      <c r="USO51" s="715"/>
      <c r="USP51" s="715"/>
      <c r="USQ51" s="715"/>
      <c r="USR51" s="715"/>
      <c r="USS51" s="715"/>
      <c r="UST51" s="715"/>
      <c r="USU51" s="715"/>
      <c r="USV51" s="715"/>
      <c r="USW51" s="715"/>
      <c r="USX51" s="715"/>
      <c r="USY51" s="715"/>
      <c r="USZ51" s="715"/>
      <c r="UTA51" s="715"/>
      <c r="UTB51" s="715"/>
      <c r="UTC51" s="715"/>
      <c r="UTD51" s="715"/>
      <c r="UTE51" s="715"/>
      <c r="UTF51" s="715"/>
      <c r="UTG51" s="715"/>
      <c r="UTH51" s="715"/>
      <c r="UTI51" s="715"/>
      <c r="UTJ51" s="715"/>
      <c r="UTK51" s="715"/>
      <c r="UTL51" s="715"/>
      <c r="UTM51" s="715"/>
      <c r="UTN51" s="715"/>
      <c r="UTO51" s="715"/>
      <c r="UTP51" s="715"/>
      <c r="UTQ51" s="715"/>
      <c r="UTR51" s="715"/>
      <c r="UTS51" s="715"/>
      <c r="UTT51" s="715"/>
      <c r="UTU51" s="715"/>
      <c r="UTV51" s="715"/>
      <c r="UTW51" s="715"/>
      <c r="UTX51" s="715"/>
      <c r="UTY51" s="715"/>
      <c r="UTZ51" s="715"/>
      <c r="UUA51" s="715"/>
      <c r="UUB51" s="715"/>
      <c r="UUC51" s="715"/>
      <c r="UUD51" s="715"/>
      <c r="UUE51" s="715"/>
      <c r="UUF51" s="715"/>
      <c r="UUG51" s="715"/>
      <c r="UUH51" s="715"/>
      <c r="UUI51" s="715"/>
      <c r="UUJ51" s="715"/>
      <c r="UUK51" s="715"/>
      <c r="UUL51" s="715"/>
      <c r="UUM51" s="715"/>
      <c r="UUN51" s="715"/>
      <c r="UUO51" s="715"/>
      <c r="UUP51" s="715"/>
      <c r="UUQ51" s="715"/>
      <c r="UUR51" s="715"/>
      <c r="UUS51" s="715"/>
      <c r="UUT51" s="715"/>
      <c r="UUU51" s="715"/>
      <c r="UUV51" s="715"/>
      <c r="UUW51" s="715"/>
      <c r="UUX51" s="715"/>
      <c r="UUY51" s="715"/>
      <c r="UUZ51" s="715"/>
      <c r="UVA51" s="715"/>
      <c r="UVB51" s="715"/>
      <c r="UVC51" s="715"/>
      <c r="UVD51" s="715"/>
      <c r="UVE51" s="715"/>
      <c r="UVF51" s="715"/>
      <c r="UVG51" s="715"/>
      <c r="UVH51" s="715"/>
      <c r="UVI51" s="715"/>
      <c r="UVJ51" s="715"/>
      <c r="UVK51" s="715"/>
      <c r="UVL51" s="715"/>
      <c r="UVM51" s="715"/>
      <c r="UVN51" s="715"/>
      <c r="UVO51" s="715"/>
      <c r="UVP51" s="715"/>
      <c r="UVQ51" s="715"/>
      <c r="UVR51" s="715"/>
      <c r="UVS51" s="715"/>
      <c r="UVT51" s="715"/>
      <c r="UVU51" s="715"/>
      <c r="UVV51" s="715"/>
      <c r="UVW51" s="715"/>
      <c r="UVX51" s="715"/>
      <c r="UVY51" s="715"/>
      <c r="UVZ51" s="715"/>
      <c r="UWA51" s="715"/>
      <c r="UWB51" s="715"/>
      <c r="UWC51" s="715"/>
      <c r="UWD51" s="715"/>
      <c r="UWE51" s="715"/>
      <c r="UWF51" s="715"/>
      <c r="UWG51" s="715"/>
      <c r="UWH51" s="715"/>
      <c r="UWI51" s="715"/>
      <c r="UWJ51" s="715"/>
      <c r="UWK51" s="715"/>
      <c r="UWL51" s="715"/>
      <c r="UWM51" s="715"/>
      <c r="UWN51" s="715"/>
      <c r="UWO51" s="715"/>
      <c r="UWP51" s="715"/>
      <c r="UWQ51" s="715"/>
      <c r="UWR51" s="715"/>
      <c r="UWS51" s="715"/>
      <c r="UWT51" s="715"/>
      <c r="UWU51" s="715"/>
      <c r="UWV51" s="715"/>
      <c r="UWW51" s="715"/>
      <c r="UWX51" s="715"/>
      <c r="UWY51" s="715"/>
      <c r="UWZ51" s="715"/>
      <c r="UXA51" s="715"/>
      <c r="UXB51" s="715"/>
      <c r="UXC51" s="715"/>
      <c r="UXD51" s="715"/>
      <c r="UXE51" s="715"/>
      <c r="UXF51" s="715"/>
      <c r="UXG51" s="715"/>
      <c r="UXH51" s="715"/>
      <c r="UXI51" s="715"/>
      <c r="UXJ51" s="715"/>
      <c r="UXK51" s="715"/>
      <c r="UXL51" s="715"/>
      <c r="UXM51" s="715"/>
      <c r="UXN51" s="715"/>
      <c r="UXO51" s="715"/>
      <c r="UXP51" s="715"/>
      <c r="UXQ51" s="715"/>
      <c r="UXR51" s="715"/>
      <c r="UXS51" s="715"/>
      <c r="UXT51" s="715"/>
      <c r="UXU51" s="715"/>
      <c r="UXV51" s="715"/>
      <c r="UXW51" s="715"/>
      <c r="UXX51" s="715"/>
      <c r="UXY51" s="715"/>
      <c r="UXZ51" s="715"/>
      <c r="UYA51" s="715"/>
      <c r="UYB51" s="715"/>
      <c r="UYC51" s="715"/>
      <c r="UYD51" s="715"/>
      <c r="UYE51" s="715"/>
      <c r="UYF51" s="715"/>
      <c r="UYG51" s="715"/>
      <c r="UYH51" s="715"/>
      <c r="UYI51" s="715"/>
      <c r="UYJ51" s="715"/>
      <c r="UYK51" s="715"/>
      <c r="UYL51" s="715"/>
      <c r="UYM51" s="715"/>
      <c r="UYN51" s="715"/>
      <c r="UYO51" s="715"/>
      <c r="UYP51" s="715"/>
      <c r="UYQ51" s="715"/>
      <c r="UYR51" s="715"/>
      <c r="UYS51" s="715"/>
      <c r="UYT51" s="715"/>
      <c r="UYU51" s="715"/>
      <c r="UYV51" s="715"/>
      <c r="UYW51" s="715"/>
      <c r="UYX51" s="715"/>
      <c r="UYY51" s="715"/>
      <c r="UYZ51" s="715"/>
      <c r="UZA51" s="715"/>
      <c r="UZB51" s="715"/>
      <c r="UZC51" s="715"/>
      <c r="UZD51" s="715"/>
      <c r="UZE51" s="715"/>
      <c r="UZF51" s="715"/>
      <c r="UZG51" s="715"/>
      <c r="UZH51" s="715"/>
      <c r="UZI51" s="715"/>
      <c r="UZJ51" s="715"/>
      <c r="UZK51" s="715"/>
      <c r="UZL51" s="715"/>
      <c r="UZM51" s="715"/>
      <c r="UZN51" s="715"/>
      <c r="UZO51" s="715"/>
      <c r="UZP51" s="715"/>
      <c r="UZQ51" s="715"/>
      <c r="UZR51" s="715"/>
      <c r="UZS51" s="715"/>
      <c r="UZT51" s="715"/>
      <c r="UZU51" s="715"/>
      <c r="UZV51" s="715"/>
      <c r="UZW51" s="715"/>
      <c r="UZX51" s="715"/>
      <c r="UZY51" s="715"/>
      <c r="UZZ51" s="715"/>
      <c r="VAA51" s="715"/>
      <c r="VAB51" s="715"/>
      <c r="VAC51" s="715"/>
      <c r="VAD51" s="715"/>
      <c r="VAE51" s="715"/>
      <c r="VAF51" s="715"/>
      <c r="VAG51" s="715"/>
      <c r="VAH51" s="715"/>
      <c r="VAI51" s="715"/>
      <c r="VAJ51" s="715"/>
      <c r="VAK51" s="715"/>
      <c r="VAL51" s="715"/>
      <c r="VAM51" s="715"/>
      <c r="VAN51" s="715"/>
      <c r="VAO51" s="715"/>
      <c r="VAP51" s="715"/>
      <c r="VAQ51" s="715"/>
      <c r="VAR51" s="715"/>
      <c r="VAS51" s="715"/>
      <c r="VAT51" s="715"/>
      <c r="VAU51" s="715"/>
      <c r="VAV51" s="715"/>
      <c r="VAW51" s="715"/>
      <c r="VAX51" s="715"/>
      <c r="VAY51" s="715"/>
      <c r="VAZ51" s="715"/>
      <c r="VBA51" s="715"/>
      <c r="VBB51" s="715"/>
      <c r="VBC51" s="715"/>
      <c r="VBD51" s="715"/>
      <c r="VBE51" s="715"/>
      <c r="VBF51" s="715"/>
      <c r="VBG51" s="715"/>
      <c r="VBH51" s="715"/>
      <c r="VBI51" s="715"/>
      <c r="VBJ51" s="715"/>
      <c r="VBK51" s="715"/>
      <c r="VBL51" s="715"/>
      <c r="VBM51" s="715"/>
      <c r="VBN51" s="715"/>
      <c r="VBO51" s="715"/>
      <c r="VBP51" s="715"/>
      <c r="VBQ51" s="715"/>
      <c r="VBR51" s="715"/>
      <c r="VBS51" s="715"/>
      <c r="VBT51" s="715"/>
      <c r="VBU51" s="715"/>
      <c r="VBV51" s="715"/>
      <c r="VBW51" s="715"/>
      <c r="VBX51" s="715"/>
      <c r="VBY51" s="715"/>
      <c r="VBZ51" s="715"/>
      <c r="VCA51" s="715"/>
      <c r="VCB51" s="715"/>
      <c r="VCC51" s="715"/>
      <c r="VCD51" s="715"/>
      <c r="VCE51" s="715"/>
      <c r="VCF51" s="715"/>
      <c r="VCG51" s="715"/>
      <c r="VCH51" s="715"/>
      <c r="VCI51" s="715"/>
      <c r="VCJ51" s="715"/>
      <c r="VCK51" s="715"/>
      <c r="VCL51" s="715"/>
      <c r="VCM51" s="715"/>
      <c r="VCN51" s="715"/>
      <c r="VCO51" s="715"/>
      <c r="VCP51" s="715"/>
      <c r="VCQ51" s="715"/>
      <c r="VCR51" s="715"/>
      <c r="VCS51" s="715"/>
      <c r="VCT51" s="715"/>
      <c r="VCU51" s="715"/>
      <c r="VCV51" s="715"/>
      <c r="VCW51" s="715"/>
      <c r="VCX51" s="715"/>
      <c r="VCY51" s="715"/>
      <c r="VCZ51" s="715"/>
      <c r="VDA51" s="715"/>
      <c r="VDB51" s="715"/>
      <c r="VDC51" s="715"/>
      <c r="VDD51" s="715"/>
      <c r="VDE51" s="715"/>
      <c r="VDF51" s="715"/>
      <c r="VDG51" s="715"/>
      <c r="VDH51" s="715"/>
      <c r="VDI51" s="715"/>
      <c r="VDJ51" s="715"/>
      <c r="VDK51" s="715"/>
      <c r="VDL51" s="715"/>
      <c r="VDM51" s="715"/>
      <c r="VDN51" s="715"/>
      <c r="VDO51" s="715"/>
      <c r="VDP51" s="715"/>
      <c r="VDQ51" s="715"/>
      <c r="VDR51" s="715"/>
      <c r="VDS51" s="715"/>
      <c r="VDT51" s="715"/>
      <c r="VDU51" s="715"/>
      <c r="VDV51" s="715"/>
      <c r="VDW51" s="715"/>
      <c r="VDX51" s="715"/>
      <c r="VDY51" s="715"/>
      <c r="VDZ51" s="715"/>
      <c r="VEA51" s="715"/>
      <c r="VEB51" s="715"/>
      <c r="VEC51" s="715"/>
      <c r="VED51" s="715"/>
      <c r="VEE51" s="715"/>
      <c r="VEF51" s="715"/>
      <c r="VEG51" s="715"/>
      <c r="VEH51" s="715"/>
      <c r="VEI51" s="715"/>
      <c r="VEJ51" s="715"/>
      <c r="VEK51" s="715"/>
      <c r="VEL51" s="715"/>
      <c r="VEM51" s="715"/>
      <c r="VEN51" s="715"/>
      <c r="VEO51" s="715"/>
      <c r="VEP51" s="715"/>
      <c r="VEQ51" s="715"/>
      <c r="VER51" s="715"/>
      <c r="VES51" s="715"/>
      <c r="VET51" s="715"/>
      <c r="VEU51" s="715"/>
      <c r="VEV51" s="715"/>
      <c r="VEW51" s="715"/>
      <c r="VEX51" s="715"/>
      <c r="VEY51" s="715"/>
      <c r="VEZ51" s="715"/>
      <c r="VFA51" s="715"/>
      <c r="VFB51" s="715"/>
      <c r="VFC51" s="715"/>
      <c r="VFD51" s="715"/>
      <c r="VFE51" s="715"/>
      <c r="VFF51" s="715"/>
      <c r="VFG51" s="715"/>
      <c r="VFH51" s="715"/>
      <c r="VFI51" s="715"/>
      <c r="VFJ51" s="715"/>
      <c r="VFK51" s="715"/>
      <c r="VFL51" s="715"/>
      <c r="VFM51" s="715"/>
      <c r="VFN51" s="715"/>
      <c r="VFO51" s="715"/>
      <c r="VFP51" s="715"/>
      <c r="VFQ51" s="715"/>
      <c r="VFR51" s="715"/>
      <c r="VFS51" s="715"/>
      <c r="VFT51" s="715"/>
      <c r="VFU51" s="715"/>
      <c r="VFV51" s="715"/>
      <c r="VFW51" s="715"/>
      <c r="VFX51" s="715"/>
      <c r="VFY51" s="715"/>
      <c r="VFZ51" s="715"/>
      <c r="VGA51" s="715"/>
      <c r="VGB51" s="715"/>
      <c r="VGC51" s="715"/>
      <c r="VGD51" s="715"/>
      <c r="VGE51" s="715"/>
      <c r="VGF51" s="715"/>
      <c r="VGG51" s="715"/>
      <c r="VGH51" s="715"/>
      <c r="VGI51" s="715"/>
      <c r="VGJ51" s="715"/>
      <c r="VGK51" s="715"/>
      <c r="VGL51" s="715"/>
      <c r="VGM51" s="715"/>
      <c r="VGN51" s="715"/>
      <c r="VGO51" s="715"/>
      <c r="VGP51" s="715"/>
      <c r="VGQ51" s="715"/>
      <c r="VGR51" s="715"/>
      <c r="VGS51" s="715"/>
      <c r="VGT51" s="715"/>
      <c r="VGU51" s="715"/>
      <c r="VGV51" s="715"/>
      <c r="VGW51" s="715"/>
      <c r="VGX51" s="715"/>
      <c r="VGY51" s="715"/>
      <c r="VGZ51" s="715"/>
      <c r="VHA51" s="715"/>
      <c r="VHB51" s="715"/>
      <c r="VHC51" s="715"/>
      <c r="VHD51" s="715"/>
      <c r="VHE51" s="715"/>
      <c r="VHF51" s="715"/>
      <c r="VHG51" s="715"/>
      <c r="VHH51" s="715"/>
      <c r="VHI51" s="715"/>
      <c r="VHJ51" s="715"/>
      <c r="VHK51" s="715"/>
      <c r="VHL51" s="715"/>
      <c r="VHM51" s="715"/>
      <c r="VHN51" s="715"/>
      <c r="VHO51" s="715"/>
      <c r="VHP51" s="715"/>
      <c r="VHQ51" s="715"/>
      <c r="VHR51" s="715"/>
      <c r="VHS51" s="715"/>
      <c r="VHT51" s="715"/>
      <c r="VHU51" s="715"/>
      <c r="VHV51" s="715"/>
      <c r="VHW51" s="715"/>
      <c r="VHX51" s="715"/>
      <c r="VHY51" s="715"/>
      <c r="VHZ51" s="715"/>
      <c r="VIA51" s="715"/>
      <c r="VIB51" s="715"/>
      <c r="VIC51" s="715"/>
      <c r="VID51" s="715"/>
      <c r="VIE51" s="715"/>
      <c r="VIF51" s="715"/>
      <c r="VIG51" s="715"/>
      <c r="VIH51" s="715"/>
      <c r="VII51" s="715"/>
      <c r="VIJ51" s="715"/>
      <c r="VIK51" s="715"/>
      <c r="VIL51" s="715"/>
      <c r="VIM51" s="715"/>
      <c r="VIN51" s="715"/>
      <c r="VIO51" s="715"/>
      <c r="VIP51" s="715"/>
      <c r="VIQ51" s="715"/>
      <c r="VIR51" s="715"/>
      <c r="VIS51" s="715"/>
      <c r="VIT51" s="715"/>
      <c r="VIU51" s="715"/>
      <c r="VIV51" s="715"/>
      <c r="VIW51" s="715"/>
      <c r="VIX51" s="715"/>
      <c r="VIY51" s="715"/>
      <c r="VIZ51" s="715"/>
      <c r="VJA51" s="715"/>
      <c r="VJB51" s="715"/>
      <c r="VJC51" s="715"/>
      <c r="VJD51" s="715"/>
      <c r="VJE51" s="715"/>
      <c r="VJF51" s="715"/>
      <c r="VJG51" s="715"/>
      <c r="VJH51" s="715"/>
      <c r="VJI51" s="715"/>
      <c r="VJJ51" s="715"/>
      <c r="VJK51" s="715"/>
      <c r="VJL51" s="715"/>
      <c r="VJM51" s="715"/>
      <c r="VJN51" s="715"/>
      <c r="VJO51" s="715"/>
      <c r="VJP51" s="715"/>
      <c r="VJQ51" s="715"/>
      <c r="VJR51" s="715"/>
      <c r="VJS51" s="715"/>
      <c r="VJT51" s="715"/>
      <c r="VJU51" s="715"/>
      <c r="VJV51" s="715"/>
      <c r="VJW51" s="715"/>
      <c r="VJX51" s="715"/>
      <c r="VJY51" s="715"/>
      <c r="VJZ51" s="715"/>
      <c r="VKA51" s="715"/>
      <c r="VKB51" s="715"/>
      <c r="VKC51" s="715"/>
      <c r="VKD51" s="715"/>
      <c r="VKE51" s="715"/>
      <c r="VKF51" s="715"/>
      <c r="VKG51" s="715"/>
      <c r="VKH51" s="715"/>
      <c r="VKI51" s="715"/>
      <c r="VKJ51" s="715"/>
      <c r="VKK51" s="715"/>
      <c r="VKL51" s="715"/>
      <c r="VKM51" s="715"/>
      <c r="VKN51" s="715"/>
      <c r="VKO51" s="715"/>
      <c r="VKP51" s="715"/>
      <c r="VKQ51" s="715"/>
      <c r="VKR51" s="715"/>
      <c r="VKS51" s="715"/>
      <c r="VKT51" s="715"/>
      <c r="VKU51" s="715"/>
      <c r="VKV51" s="715"/>
      <c r="VKW51" s="715"/>
      <c r="VKX51" s="715"/>
      <c r="VKY51" s="715"/>
      <c r="VKZ51" s="715"/>
      <c r="VLA51" s="715"/>
      <c r="VLB51" s="715"/>
      <c r="VLC51" s="715"/>
      <c r="VLD51" s="715"/>
      <c r="VLE51" s="715"/>
      <c r="VLF51" s="715"/>
      <c r="VLG51" s="715"/>
      <c r="VLH51" s="715"/>
      <c r="VLI51" s="715"/>
      <c r="VLJ51" s="715"/>
      <c r="VLK51" s="715"/>
      <c r="VLL51" s="715"/>
      <c r="VLM51" s="715"/>
      <c r="VLN51" s="715"/>
      <c r="VLO51" s="715"/>
      <c r="VLP51" s="715"/>
      <c r="VLQ51" s="715"/>
      <c r="VLR51" s="715"/>
      <c r="VLS51" s="715"/>
      <c r="VLT51" s="715"/>
      <c r="VLU51" s="715"/>
      <c r="VLV51" s="715"/>
      <c r="VLW51" s="715"/>
      <c r="VLX51" s="715"/>
      <c r="VLY51" s="715"/>
      <c r="VLZ51" s="715"/>
      <c r="VMA51" s="715"/>
      <c r="VMB51" s="715"/>
      <c r="VMC51" s="715"/>
      <c r="VMD51" s="715"/>
      <c r="VME51" s="715"/>
      <c r="VMF51" s="715"/>
      <c r="VMG51" s="715"/>
      <c r="VMH51" s="715"/>
      <c r="VMI51" s="715"/>
      <c r="VMJ51" s="715"/>
      <c r="VMK51" s="715"/>
      <c r="VML51" s="715"/>
      <c r="VMM51" s="715"/>
      <c r="VMN51" s="715"/>
      <c r="VMO51" s="715"/>
      <c r="VMP51" s="715"/>
      <c r="VMQ51" s="715"/>
      <c r="VMR51" s="715"/>
      <c r="VMS51" s="715"/>
      <c r="VMT51" s="715"/>
      <c r="VMU51" s="715"/>
      <c r="VMV51" s="715"/>
      <c r="VMW51" s="715"/>
      <c r="VMX51" s="715"/>
      <c r="VMY51" s="715"/>
      <c r="VMZ51" s="715"/>
      <c r="VNA51" s="715"/>
      <c r="VNB51" s="715"/>
      <c r="VNC51" s="715"/>
      <c r="VND51" s="715"/>
      <c r="VNE51" s="715"/>
      <c r="VNF51" s="715"/>
      <c r="VNG51" s="715"/>
      <c r="VNH51" s="715"/>
      <c r="VNI51" s="715"/>
      <c r="VNJ51" s="715"/>
      <c r="VNK51" s="715"/>
      <c r="VNL51" s="715"/>
      <c r="VNM51" s="715"/>
      <c r="VNN51" s="715"/>
      <c r="VNO51" s="715"/>
      <c r="VNP51" s="715"/>
      <c r="VNQ51" s="715"/>
      <c r="VNR51" s="715"/>
      <c r="VNS51" s="715"/>
      <c r="VNT51" s="715"/>
      <c r="VNU51" s="715"/>
      <c r="VNV51" s="715"/>
      <c r="VNW51" s="715"/>
      <c r="VNX51" s="715"/>
      <c r="VNY51" s="715"/>
      <c r="VNZ51" s="715"/>
      <c r="VOA51" s="715"/>
      <c r="VOB51" s="715"/>
      <c r="VOC51" s="715"/>
      <c r="VOD51" s="715"/>
      <c r="VOE51" s="715"/>
      <c r="VOF51" s="715"/>
      <c r="VOG51" s="715"/>
      <c r="VOH51" s="715"/>
      <c r="VOI51" s="715"/>
      <c r="VOJ51" s="715"/>
      <c r="VOK51" s="715"/>
      <c r="VOL51" s="715"/>
      <c r="VOM51" s="715"/>
      <c r="VON51" s="715"/>
      <c r="VOO51" s="715"/>
      <c r="VOP51" s="715"/>
      <c r="VOQ51" s="715"/>
      <c r="VOR51" s="715"/>
      <c r="VOS51" s="715"/>
      <c r="VOT51" s="715"/>
      <c r="VOU51" s="715"/>
      <c r="VOV51" s="715"/>
      <c r="VOW51" s="715"/>
      <c r="VOX51" s="715"/>
      <c r="VOY51" s="715"/>
      <c r="VOZ51" s="715"/>
      <c r="VPA51" s="715"/>
      <c r="VPB51" s="715"/>
      <c r="VPC51" s="715"/>
      <c r="VPD51" s="715"/>
      <c r="VPE51" s="715"/>
      <c r="VPF51" s="715"/>
      <c r="VPG51" s="715"/>
      <c r="VPH51" s="715"/>
      <c r="VPI51" s="715"/>
      <c r="VPJ51" s="715"/>
      <c r="VPK51" s="715"/>
      <c r="VPL51" s="715"/>
      <c r="VPM51" s="715"/>
      <c r="VPN51" s="715"/>
      <c r="VPO51" s="715"/>
      <c r="VPP51" s="715"/>
      <c r="VPQ51" s="715"/>
      <c r="VPR51" s="715"/>
      <c r="VPS51" s="715"/>
      <c r="VPT51" s="715"/>
      <c r="VPU51" s="715"/>
      <c r="VPV51" s="715"/>
      <c r="VPW51" s="715"/>
      <c r="VPX51" s="715"/>
      <c r="VPY51" s="715"/>
      <c r="VPZ51" s="715"/>
      <c r="VQA51" s="715"/>
      <c r="VQB51" s="715"/>
      <c r="VQC51" s="715"/>
      <c r="VQD51" s="715"/>
      <c r="VQE51" s="715"/>
      <c r="VQF51" s="715"/>
      <c r="VQG51" s="715"/>
      <c r="VQH51" s="715"/>
      <c r="VQI51" s="715"/>
      <c r="VQJ51" s="715"/>
      <c r="VQK51" s="715"/>
      <c r="VQL51" s="715"/>
      <c r="VQM51" s="715"/>
      <c r="VQN51" s="715"/>
      <c r="VQO51" s="715"/>
      <c r="VQP51" s="715"/>
      <c r="VQQ51" s="715"/>
      <c r="VQR51" s="715"/>
      <c r="VQS51" s="715"/>
      <c r="VQT51" s="715"/>
      <c r="VQU51" s="715"/>
      <c r="VQV51" s="715"/>
      <c r="VQW51" s="715"/>
      <c r="VQX51" s="715"/>
      <c r="VQY51" s="715"/>
      <c r="VQZ51" s="715"/>
      <c r="VRA51" s="715"/>
      <c r="VRB51" s="715"/>
      <c r="VRC51" s="715"/>
      <c r="VRD51" s="715"/>
      <c r="VRE51" s="715"/>
      <c r="VRF51" s="715"/>
      <c r="VRG51" s="715"/>
      <c r="VRH51" s="715"/>
      <c r="VRI51" s="715"/>
      <c r="VRJ51" s="715"/>
      <c r="VRK51" s="715"/>
      <c r="VRL51" s="715"/>
      <c r="VRM51" s="715"/>
      <c r="VRN51" s="715"/>
      <c r="VRO51" s="715"/>
      <c r="VRP51" s="715"/>
      <c r="VRQ51" s="715"/>
      <c r="VRR51" s="715"/>
      <c r="VRS51" s="715"/>
      <c r="VRT51" s="715"/>
      <c r="VRU51" s="715"/>
      <c r="VRV51" s="715"/>
      <c r="VRW51" s="715"/>
      <c r="VRX51" s="715"/>
      <c r="VRY51" s="715"/>
      <c r="VRZ51" s="715"/>
      <c r="VSA51" s="715"/>
      <c r="VSB51" s="715"/>
      <c r="VSC51" s="715"/>
      <c r="VSD51" s="715"/>
      <c r="VSE51" s="715"/>
      <c r="VSF51" s="715"/>
      <c r="VSG51" s="715"/>
      <c r="VSH51" s="715"/>
      <c r="VSI51" s="715"/>
      <c r="VSJ51" s="715"/>
      <c r="VSK51" s="715"/>
      <c r="VSL51" s="715"/>
      <c r="VSM51" s="715"/>
      <c r="VSN51" s="715"/>
      <c r="VSO51" s="715"/>
      <c r="VSP51" s="715"/>
      <c r="VSQ51" s="715"/>
      <c r="VSR51" s="715"/>
      <c r="VSS51" s="715"/>
      <c r="VST51" s="715"/>
      <c r="VSU51" s="715"/>
      <c r="VSV51" s="715"/>
      <c r="VSW51" s="715"/>
      <c r="VSX51" s="715"/>
      <c r="VSY51" s="715"/>
      <c r="VSZ51" s="715"/>
      <c r="VTA51" s="715"/>
      <c r="VTB51" s="715"/>
      <c r="VTC51" s="715"/>
      <c r="VTD51" s="715"/>
      <c r="VTE51" s="715"/>
      <c r="VTF51" s="715"/>
      <c r="VTG51" s="715"/>
      <c r="VTH51" s="715"/>
      <c r="VTI51" s="715"/>
      <c r="VTJ51" s="715"/>
      <c r="VTK51" s="715"/>
      <c r="VTL51" s="715"/>
      <c r="VTM51" s="715"/>
      <c r="VTN51" s="715"/>
      <c r="VTO51" s="715"/>
      <c r="VTP51" s="715"/>
      <c r="VTQ51" s="715"/>
      <c r="VTR51" s="715"/>
      <c r="VTS51" s="715"/>
      <c r="VTT51" s="715"/>
      <c r="VTU51" s="715"/>
      <c r="VTV51" s="715"/>
      <c r="VTW51" s="715"/>
      <c r="VTX51" s="715"/>
      <c r="VTY51" s="715"/>
      <c r="VTZ51" s="715"/>
      <c r="VUA51" s="715"/>
      <c r="VUB51" s="715"/>
      <c r="VUC51" s="715"/>
      <c r="VUD51" s="715"/>
      <c r="VUE51" s="715"/>
      <c r="VUF51" s="715"/>
      <c r="VUG51" s="715"/>
      <c r="VUH51" s="715"/>
      <c r="VUI51" s="715"/>
      <c r="VUJ51" s="715"/>
      <c r="VUK51" s="715"/>
      <c r="VUL51" s="715"/>
      <c r="VUM51" s="715"/>
      <c r="VUN51" s="715"/>
      <c r="VUO51" s="715"/>
      <c r="VUP51" s="715"/>
      <c r="VUQ51" s="715"/>
      <c r="VUR51" s="715"/>
      <c r="VUS51" s="715"/>
      <c r="VUT51" s="715"/>
      <c r="VUU51" s="715"/>
      <c r="VUV51" s="715"/>
      <c r="VUW51" s="715"/>
      <c r="VUX51" s="715"/>
      <c r="VUY51" s="715"/>
      <c r="VUZ51" s="715"/>
      <c r="VVA51" s="715"/>
      <c r="VVB51" s="715"/>
      <c r="VVC51" s="715"/>
      <c r="VVD51" s="715"/>
      <c r="VVE51" s="715"/>
      <c r="VVF51" s="715"/>
      <c r="VVG51" s="715"/>
      <c r="VVH51" s="715"/>
      <c r="VVI51" s="715"/>
      <c r="VVJ51" s="715"/>
      <c r="VVK51" s="715"/>
      <c r="VVL51" s="715"/>
      <c r="VVM51" s="715"/>
      <c r="VVN51" s="715"/>
      <c r="VVO51" s="715"/>
      <c r="VVP51" s="715"/>
      <c r="VVQ51" s="715"/>
      <c r="VVR51" s="715"/>
      <c r="VVS51" s="715"/>
      <c r="VVT51" s="715"/>
      <c r="VVU51" s="715"/>
      <c r="VVV51" s="715"/>
      <c r="VVW51" s="715"/>
      <c r="VVX51" s="715"/>
      <c r="VVY51" s="715"/>
      <c r="VVZ51" s="715"/>
      <c r="VWA51" s="715"/>
      <c r="VWB51" s="715"/>
      <c r="VWC51" s="715"/>
      <c r="VWD51" s="715"/>
      <c r="VWE51" s="715"/>
      <c r="VWF51" s="715"/>
      <c r="VWG51" s="715"/>
      <c r="VWH51" s="715"/>
      <c r="VWI51" s="715"/>
      <c r="VWJ51" s="715"/>
      <c r="VWK51" s="715"/>
      <c r="VWL51" s="715"/>
      <c r="VWM51" s="715"/>
      <c r="VWN51" s="715"/>
      <c r="VWO51" s="715"/>
      <c r="VWP51" s="715"/>
      <c r="VWQ51" s="715"/>
      <c r="VWR51" s="715"/>
      <c r="VWS51" s="715"/>
      <c r="VWT51" s="715"/>
      <c r="VWU51" s="715"/>
      <c r="VWV51" s="715"/>
      <c r="VWW51" s="715"/>
      <c r="VWX51" s="715"/>
      <c r="VWY51" s="715"/>
      <c r="VWZ51" s="715"/>
      <c r="VXA51" s="715"/>
      <c r="VXB51" s="715"/>
      <c r="VXC51" s="715"/>
      <c r="VXD51" s="715"/>
      <c r="VXE51" s="715"/>
      <c r="VXF51" s="715"/>
      <c r="VXG51" s="715"/>
      <c r="VXH51" s="715"/>
      <c r="VXI51" s="715"/>
      <c r="VXJ51" s="715"/>
      <c r="VXK51" s="715"/>
      <c r="VXL51" s="715"/>
      <c r="VXM51" s="715"/>
      <c r="VXN51" s="715"/>
      <c r="VXO51" s="715"/>
      <c r="VXP51" s="715"/>
      <c r="VXQ51" s="715"/>
      <c r="VXR51" s="715"/>
      <c r="VXS51" s="715"/>
      <c r="VXT51" s="715"/>
      <c r="VXU51" s="715"/>
      <c r="VXV51" s="715"/>
      <c r="VXW51" s="715"/>
      <c r="VXX51" s="715"/>
      <c r="VXY51" s="715"/>
      <c r="VXZ51" s="715"/>
      <c r="VYA51" s="715"/>
      <c r="VYB51" s="715"/>
      <c r="VYC51" s="715"/>
      <c r="VYD51" s="715"/>
      <c r="VYE51" s="715"/>
      <c r="VYF51" s="715"/>
      <c r="VYG51" s="715"/>
      <c r="VYH51" s="715"/>
      <c r="VYI51" s="715"/>
      <c r="VYJ51" s="715"/>
      <c r="VYK51" s="715"/>
      <c r="VYL51" s="715"/>
      <c r="VYM51" s="715"/>
      <c r="VYN51" s="715"/>
      <c r="VYO51" s="715"/>
      <c r="VYP51" s="715"/>
      <c r="VYQ51" s="715"/>
      <c r="VYR51" s="715"/>
      <c r="VYS51" s="715"/>
      <c r="VYT51" s="715"/>
      <c r="VYU51" s="715"/>
      <c r="VYV51" s="715"/>
      <c r="VYW51" s="715"/>
      <c r="VYX51" s="715"/>
      <c r="VYY51" s="715"/>
      <c r="VYZ51" s="715"/>
      <c r="VZA51" s="715"/>
      <c r="VZB51" s="715"/>
      <c r="VZC51" s="715"/>
      <c r="VZD51" s="715"/>
      <c r="VZE51" s="715"/>
      <c r="VZF51" s="715"/>
      <c r="VZG51" s="715"/>
      <c r="VZH51" s="715"/>
      <c r="VZI51" s="715"/>
      <c r="VZJ51" s="715"/>
      <c r="VZK51" s="715"/>
      <c r="VZL51" s="715"/>
      <c r="VZM51" s="715"/>
      <c r="VZN51" s="715"/>
      <c r="VZO51" s="715"/>
      <c r="VZP51" s="715"/>
      <c r="VZQ51" s="715"/>
      <c r="VZR51" s="715"/>
      <c r="VZS51" s="715"/>
      <c r="VZT51" s="715"/>
      <c r="VZU51" s="715"/>
      <c r="VZV51" s="715"/>
      <c r="VZW51" s="715"/>
      <c r="VZX51" s="715"/>
      <c r="VZY51" s="715"/>
      <c r="VZZ51" s="715"/>
      <c r="WAA51" s="715"/>
      <c r="WAB51" s="715"/>
      <c r="WAC51" s="715"/>
      <c r="WAD51" s="715"/>
      <c r="WAE51" s="715"/>
      <c r="WAF51" s="715"/>
      <c r="WAG51" s="715"/>
      <c r="WAH51" s="715"/>
      <c r="WAI51" s="715"/>
      <c r="WAJ51" s="715"/>
      <c r="WAK51" s="715"/>
      <c r="WAL51" s="715"/>
      <c r="WAM51" s="715"/>
      <c r="WAN51" s="715"/>
      <c r="WAO51" s="715"/>
      <c r="WAP51" s="715"/>
      <c r="WAQ51" s="715"/>
      <c r="WAR51" s="715"/>
      <c r="WAS51" s="715"/>
      <c r="WAT51" s="715"/>
      <c r="WAU51" s="715"/>
      <c r="WAV51" s="715"/>
      <c r="WAW51" s="715"/>
      <c r="WAX51" s="715"/>
      <c r="WAY51" s="715"/>
      <c r="WAZ51" s="715"/>
      <c r="WBA51" s="715"/>
      <c r="WBB51" s="715"/>
      <c r="WBC51" s="715"/>
      <c r="WBD51" s="715"/>
      <c r="WBE51" s="715"/>
      <c r="WBF51" s="715"/>
      <c r="WBG51" s="715"/>
      <c r="WBH51" s="715"/>
      <c r="WBI51" s="715"/>
      <c r="WBJ51" s="715"/>
      <c r="WBK51" s="715"/>
      <c r="WBL51" s="715"/>
      <c r="WBM51" s="715"/>
      <c r="WBN51" s="715"/>
      <c r="WBO51" s="715"/>
      <c r="WBP51" s="715"/>
      <c r="WBQ51" s="715"/>
      <c r="WBR51" s="715"/>
      <c r="WBS51" s="715"/>
      <c r="WBT51" s="715"/>
      <c r="WBU51" s="715"/>
      <c r="WBV51" s="715"/>
      <c r="WBW51" s="715"/>
      <c r="WBX51" s="715"/>
      <c r="WBY51" s="715"/>
      <c r="WBZ51" s="715"/>
      <c r="WCA51" s="715"/>
      <c r="WCB51" s="715"/>
      <c r="WCC51" s="715"/>
      <c r="WCD51" s="715"/>
      <c r="WCE51" s="715"/>
      <c r="WCF51" s="715"/>
      <c r="WCG51" s="715"/>
      <c r="WCH51" s="715"/>
      <c r="WCI51" s="715"/>
      <c r="WCJ51" s="715"/>
      <c r="WCK51" s="715"/>
      <c r="WCL51" s="715"/>
      <c r="WCM51" s="715"/>
      <c r="WCN51" s="715"/>
      <c r="WCO51" s="715"/>
      <c r="WCP51" s="715"/>
      <c r="WCQ51" s="715"/>
      <c r="WCR51" s="715"/>
      <c r="WCS51" s="715"/>
      <c r="WCT51" s="715"/>
      <c r="WCU51" s="715"/>
      <c r="WCV51" s="715"/>
      <c r="WCW51" s="715"/>
      <c r="WCX51" s="715"/>
      <c r="WCY51" s="715"/>
      <c r="WCZ51" s="715"/>
      <c r="WDA51" s="715"/>
      <c r="WDB51" s="715"/>
      <c r="WDC51" s="715"/>
      <c r="WDD51" s="715"/>
      <c r="WDE51" s="715"/>
      <c r="WDF51" s="715"/>
      <c r="WDG51" s="715"/>
      <c r="WDH51" s="715"/>
      <c r="WDI51" s="715"/>
      <c r="WDJ51" s="715"/>
      <c r="WDK51" s="715"/>
      <c r="WDL51" s="715"/>
      <c r="WDM51" s="715"/>
      <c r="WDN51" s="715"/>
      <c r="WDO51" s="715"/>
      <c r="WDP51" s="715"/>
      <c r="WDQ51" s="715"/>
      <c r="WDR51" s="715"/>
      <c r="WDS51" s="715"/>
      <c r="WDT51" s="715"/>
      <c r="WDU51" s="715"/>
      <c r="WDV51" s="715"/>
      <c r="WDW51" s="715"/>
      <c r="WDX51" s="715"/>
      <c r="WDY51" s="715"/>
      <c r="WDZ51" s="715"/>
      <c r="WEA51" s="715"/>
      <c r="WEB51" s="715"/>
      <c r="WEC51" s="715"/>
      <c r="WED51" s="715"/>
      <c r="WEE51" s="715"/>
      <c r="WEF51" s="715"/>
      <c r="WEG51" s="715"/>
      <c r="WEH51" s="715"/>
      <c r="WEI51" s="715"/>
      <c r="WEJ51" s="715"/>
      <c r="WEK51" s="715"/>
      <c r="WEL51" s="715"/>
      <c r="WEM51" s="715"/>
      <c r="WEN51" s="715"/>
      <c r="WEO51" s="715"/>
      <c r="WEP51" s="715"/>
      <c r="WEQ51" s="715"/>
      <c r="WER51" s="715"/>
      <c r="WES51" s="715"/>
      <c r="WET51" s="715"/>
      <c r="WEU51" s="715"/>
      <c r="WEV51" s="715"/>
      <c r="WEW51" s="715"/>
      <c r="WEX51" s="715"/>
      <c r="WEY51" s="715"/>
      <c r="WEZ51" s="715"/>
      <c r="WFA51" s="715"/>
      <c r="WFB51" s="715"/>
      <c r="WFC51" s="715"/>
      <c r="WFD51" s="715"/>
      <c r="WFE51" s="715"/>
      <c r="WFF51" s="715"/>
      <c r="WFG51" s="715"/>
      <c r="WFH51" s="715"/>
      <c r="WFI51" s="715"/>
      <c r="WFJ51" s="715"/>
      <c r="WFK51" s="715"/>
      <c r="WFL51" s="715"/>
      <c r="WFM51" s="715"/>
      <c r="WFN51" s="715"/>
      <c r="WFO51" s="715"/>
      <c r="WFP51" s="715"/>
      <c r="WFQ51" s="715"/>
      <c r="WFR51" s="715"/>
      <c r="WFS51" s="715"/>
      <c r="WFT51" s="715"/>
      <c r="WFU51" s="715"/>
      <c r="WFV51" s="715"/>
      <c r="WFW51" s="715"/>
      <c r="WFX51" s="715"/>
      <c r="WFY51" s="715"/>
      <c r="WFZ51" s="715"/>
      <c r="WGA51" s="715"/>
      <c r="WGB51" s="715"/>
      <c r="WGC51" s="715"/>
      <c r="WGD51" s="715"/>
      <c r="WGE51" s="715"/>
      <c r="WGF51" s="715"/>
      <c r="WGG51" s="715"/>
      <c r="WGH51" s="715"/>
      <c r="WGI51" s="715"/>
      <c r="WGJ51" s="715"/>
      <c r="WGK51" s="715"/>
      <c r="WGL51" s="715"/>
      <c r="WGM51" s="715"/>
      <c r="WGN51" s="715"/>
      <c r="WGO51" s="715"/>
      <c r="WGP51" s="715"/>
      <c r="WGQ51" s="715"/>
      <c r="WGR51" s="715"/>
      <c r="WGS51" s="715"/>
      <c r="WGT51" s="715"/>
      <c r="WGU51" s="715"/>
      <c r="WGV51" s="715"/>
      <c r="WGW51" s="715"/>
      <c r="WGX51" s="715"/>
      <c r="WGY51" s="715"/>
      <c r="WGZ51" s="715"/>
      <c r="WHA51" s="715"/>
      <c r="WHB51" s="715"/>
      <c r="WHC51" s="715"/>
      <c r="WHD51" s="715"/>
      <c r="WHE51" s="715"/>
      <c r="WHF51" s="715"/>
      <c r="WHG51" s="715"/>
      <c r="WHH51" s="715"/>
      <c r="WHI51" s="715"/>
      <c r="WHJ51" s="715"/>
      <c r="WHK51" s="715"/>
      <c r="WHL51" s="715"/>
      <c r="WHM51" s="715"/>
      <c r="WHN51" s="715"/>
      <c r="WHO51" s="715"/>
      <c r="WHP51" s="715"/>
      <c r="WHQ51" s="715"/>
      <c r="WHR51" s="715"/>
      <c r="WHS51" s="715"/>
      <c r="WHT51" s="715"/>
      <c r="WHU51" s="715"/>
      <c r="WHV51" s="715"/>
      <c r="WHW51" s="715"/>
      <c r="WHX51" s="715"/>
      <c r="WHY51" s="715"/>
      <c r="WHZ51" s="715"/>
      <c r="WIA51" s="715"/>
      <c r="WIB51" s="715"/>
      <c r="WIC51" s="715"/>
      <c r="WID51" s="715"/>
      <c r="WIE51" s="715"/>
      <c r="WIF51" s="715"/>
      <c r="WIG51" s="715"/>
      <c r="WIH51" s="715"/>
      <c r="WII51" s="715"/>
      <c r="WIJ51" s="715"/>
      <c r="WIK51" s="715"/>
      <c r="WIL51" s="715"/>
      <c r="WIM51" s="715"/>
      <c r="WIN51" s="715"/>
      <c r="WIO51" s="715"/>
      <c r="WIP51" s="715"/>
      <c r="WIQ51" s="715"/>
      <c r="WIR51" s="715"/>
      <c r="WIS51" s="715"/>
      <c r="WIT51" s="715"/>
      <c r="WIU51" s="715"/>
      <c r="WIV51" s="715"/>
      <c r="WIW51" s="715"/>
      <c r="WIX51" s="715"/>
      <c r="WIY51" s="715"/>
      <c r="WIZ51" s="715"/>
      <c r="WJA51" s="715"/>
      <c r="WJB51" s="715"/>
      <c r="WJC51" s="715"/>
      <c r="WJD51" s="715"/>
      <c r="WJE51" s="715"/>
      <c r="WJF51" s="715"/>
      <c r="WJG51" s="715"/>
      <c r="WJH51" s="715"/>
      <c r="WJI51" s="715"/>
      <c r="WJJ51" s="715"/>
      <c r="WJK51" s="715"/>
      <c r="WJL51" s="715"/>
      <c r="WJM51" s="715"/>
      <c r="WJN51" s="715"/>
      <c r="WJO51" s="715"/>
      <c r="WJP51" s="715"/>
      <c r="WJQ51" s="715"/>
      <c r="WJR51" s="715"/>
      <c r="WJS51" s="715"/>
      <c r="WJT51" s="715"/>
      <c r="WJU51" s="715"/>
      <c r="WJV51" s="715"/>
      <c r="WJW51" s="715"/>
      <c r="WJX51" s="715"/>
      <c r="WJY51" s="715"/>
      <c r="WJZ51" s="715"/>
      <c r="WKA51" s="715"/>
      <c r="WKB51" s="715"/>
      <c r="WKC51" s="715"/>
      <c r="WKD51" s="715"/>
      <c r="WKE51" s="715"/>
      <c r="WKF51" s="715"/>
      <c r="WKG51" s="715"/>
      <c r="WKH51" s="715"/>
      <c r="WKI51" s="715"/>
      <c r="WKJ51" s="715"/>
      <c r="WKK51" s="715"/>
      <c r="WKL51" s="715"/>
      <c r="WKM51" s="715"/>
      <c r="WKN51" s="715"/>
      <c r="WKO51" s="715"/>
      <c r="WKP51" s="715"/>
      <c r="WKQ51" s="715"/>
      <c r="WKR51" s="715"/>
      <c r="WKS51" s="715"/>
      <c r="WKT51" s="715"/>
      <c r="WKU51" s="715"/>
      <c r="WKV51" s="715"/>
      <c r="WKW51" s="715"/>
      <c r="WKX51" s="715"/>
      <c r="WKY51" s="715"/>
      <c r="WKZ51" s="715"/>
      <c r="WLA51" s="715"/>
      <c r="WLB51" s="715"/>
      <c r="WLC51" s="715"/>
      <c r="WLD51" s="715"/>
      <c r="WLE51" s="715"/>
      <c r="WLF51" s="715"/>
      <c r="WLG51" s="715"/>
      <c r="WLH51" s="715"/>
      <c r="WLI51" s="715"/>
      <c r="WLJ51" s="715"/>
      <c r="WLK51" s="715"/>
      <c r="WLL51" s="715"/>
      <c r="WLM51" s="715"/>
      <c r="WLN51" s="715"/>
      <c r="WLO51" s="715"/>
      <c r="WLP51" s="715"/>
      <c r="WLQ51" s="715"/>
      <c r="WLR51" s="715"/>
      <c r="WLS51" s="715"/>
      <c r="WLT51" s="715"/>
      <c r="WLU51" s="715"/>
      <c r="WLV51" s="715"/>
      <c r="WLW51" s="715"/>
      <c r="WLX51" s="715"/>
      <c r="WLY51" s="715"/>
      <c r="WLZ51" s="715"/>
      <c r="WMA51" s="715"/>
      <c r="WMB51" s="715"/>
      <c r="WMC51" s="715"/>
      <c r="WMD51" s="715"/>
      <c r="WME51" s="715"/>
      <c r="WMF51" s="715"/>
      <c r="WMG51" s="715"/>
      <c r="WMH51" s="715"/>
      <c r="WMI51" s="715"/>
      <c r="WMJ51" s="715"/>
      <c r="WMK51" s="715"/>
      <c r="WML51" s="715"/>
      <c r="WMM51" s="715"/>
      <c r="WMN51" s="715"/>
      <c r="WMO51" s="715"/>
      <c r="WMP51" s="715"/>
      <c r="WMQ51" s="715"/>
      <c r="WMR51" s="715"/>
      <c r="WMS51" s="715"/>
      <c r="WMT51" s="715"/>
      <c r="WMU51" s="715"/>
      <c r="WMV51" s="715"/>
      <c r="WMW51" s="715"/>
      <c r="WMX51" s="715"/>
      <c r="WMY51" s="715"/>
      <c r="WMZ51" s="715"/>
      <c r="WNA51" s="715"/>
      <c r="WNB51" s="715"/>
      <c r="WNC51" s="715"/>
      <c r="WND51" s="715"/>
      <c r="WNE51" s="715"/>
      <c r="WNF51" s="715"/>
      <c r="WNG51" s="715"/>
      <c r="WNH51" s="715"/>
      <c r="WNI51" s="715"/>
      <c r="WNJ51" s="715"/>
      <c r="WNK51" s="715"/>
      <c r="WNL51" s="715"/>
      <c r="WNM51" s="715"/>
      <c r="WNN51" s="715"/>
      <c r="WNO51" s="715"/>
      <c r="WNP51" s="715"/>
      <c r="WNQ51" s="715"/>
      <c r="WNR51" s="715"/>
      <c r="WNS51" s="715"/>
      <c r="WNT51" s="715"/>
      <c r="WNU51" s="715"/>
      <c r="WNV51" s="715"/>
      <c r="WNW51" s="715"/>
      <c r="WNX51" s="715"/>
      <c r="WNY51" s="715"/>
      <c r="WNZ51" s="715"/>
      <c r="WOA51" s="715"/>
      <c r="WOB51" s="715"/>
      <c r="WOC51" s="715"/>
      <c r="WOD51" s="715"/>
      <c r="WOE51" s="715"/>
      <c r="WOF51" s="715"/>
      <c r="WOG51" s="715"/>
      <c r="WOH51" s="715"/>
      <c r="WOI51" s="715"/>
      <c r="WOJ51" s="715"/>
      <c r="WOK51" s="715"/>
      <c r="WOL51" s="715"/>
      <c r="WOM51" s="715"/>
      <c r="WON51" s="715"/>
      <c r="WOO51" s="715"/>
      <c r="WOP51" s="715"/>
      <c r="WOQ51" s="715"/>
      <c r="WOR51" s="715"/>
      <c r="WOS51" s="715"/>
      <c r="WOT51" s="715"/>
      <c r="WOU51" s="715"/>
      <c r="WOV51" s="715"/>
      <c r="WOW51" s="715"/>
      <c r="WOX51" s="715"/>
      <c r="WOY51" s="715"/>
      <c r="WOZ51" s="715"/>
      <c r="WPA51" s="715"/>
      <c r="WPB51" s="715"/>
      <c r="WPC51" s="715"/>
      <c r="WPD51" s="715"/>
      <c r="WPE51" s="715"/>
      <c r="WPF51" s="715"/>
      <c r="WPG51" s="715"/>
      <c r="WPH51" s="715"/>
      <c r="WPI51" s="715"/>
      <c r="WPJ51" s="715"/>
      <c r="WPK51" s="715"/>
      <c r="WPL51" s="715"/>
      <c r="WPM51" s="715"/>
      <c r="WPN51" s="715"/>
      <c r="WPO51" s="715"/>
      <c r="WPP51" s="715"/>
      <c r="WPQ51" s="715"/>
      <c r="WPR51" s="715"/>
      <c r="WPS51" s="715"/>
      <c r="WPT51" s="715"/>
      <c r="WPU51" s="715"/>
      <c r="WPV51" s="715"/>
      <c r="WPW51" s="715"/>
      <c r="WPX51" s="715"/>
      <c r="WPY51" s="715"/>
      <c r="WPZ51" s="715"/>
      <c r="WQA51" s="715"/>
      <c r="WQB51" s="715"/>
      <c r="WQC51" s="715"/>
      <c r="WQD51" s="715"/>
      <c r="WQE51" s="715"/>
      <c r="WQF51" s="715"/>
      <c r="WQG51" s="715"/>
      <c r="WQH51" s="715"/>
      <c r="WQI51" s="715"/>
      <c r="WQJ51" s="715"/>
      <c r="WQK51" s="715"/>
      <c r="WQL51" s="715"/>
      <c r="WQM51" s="715"/>
      <c r="WQN51" s="715"/>
      <c r="WQO51" s="715"/>
      <c r="WQP51" s="715"/>
      <c r="WQQ51" s="715"/>
      <c r="WQR51" s="715"/>
      <c r="WQS51" s="715"/>
      <c r="WQT51" s="715"/>
      <c r="WQU51" s="715"/>
      <c r="WQV51" s="715"/>
      <c r="WQW51" s="715"/>
      <c r="WQX51" s="715"/>
      <c r="WQY51" s="715"/>
      <c r="WQZ51" s="715"/>
      <c r="WRA51" s="715"/>
      <c r="WRB51" s="715"/>
      <c r="WRC51" s="715"/>
      <c r="WRD51" s="715"/>
      <c r="WRE51" s="715"/>
      <c r="WRF51" s="715"/>
      <c r="WRG51" s="715"/>
      <c r="WRH51" s="715"/>
      <c r="WRI51" s="715"/>
      <c r="WRJ51" s="715"/>
      <c r="WRK51" s="715"/>
      <c r="WRL51" s="715"/>
      <c r="WRM51" s="715"/>
      <c r="WRN51" s="715"/>
      <c r="WRO51" s="715"/>
      <c r="WRP51" s="715"/>
      <c r="WRQ51" s="715"/>
      <c r="WRR51" s="715"/>
      <c r="WRS51" s="715"/>
      <c r="WRT51" s="715"/>
      <c r="WRU51" s="715"/>
      <c r="WRV51" s="715"/>
      <c r="WRW51" s="715"/>
      <c r="WRX51" s="715"/>
      <c r="WRY51" s="715"/>
      <c r="WRZ51" s="715"/>
      <c r="WSA51" s="715"/>
      <c r="WSB51" s="715"/>
      <c r="WSC51" s="715"/>
      <c r="WSD51" s="715"/>
      <c r="WSE51" s="715"/>
      <c r="WSF51" s="715"/>
      <c r="WSG51" s="715"/>
      <c r="WSH51" s="715"/>
      <c r="WSI51" s="715"/>
      <c r="WSJ51" s="715"/>
      <c r="WSK51" s="715"/>
      <c r="WSL51" s="715"/>
      <c r="WSM51" s="715"/>
      <c r="WSN51" s="715"/>
      <c r="WSO51" s="715"/>
      <c r="WSP51" s="715"/>
      <c r="WSQ51" s="715"/>
      <c r="WSR51" s="715"/>
      <c r="WSS51" s="715"/>
      <c r="WST51" s="715"/>
      <c r="WSU51" s="715"/>
      <c r="WSV51" s="715"/>
      <c r="WSW51" s="715"/>
      <c r="WSX51" s="715"/>
      <c r="WSY51" s="715"/>
      <c r="WSZ51" s="715"/>
      <c r="WTA51" s="715"/>
      <c r="WTB51" s="715"/>
      <c r="WTC51" s="715"/>
      <c r="WTD51" s="715"/>
      <c r="WTE51" s="715"/>
      <c r="WTF51" s="715"/>
      <c r="WTG51" s="715"/>
      <c r="WTH51" s="715"/>
      <c r="WTI51" s="715"/>
      <c r="WTJ51" s="715"/>
      <c r="WTK51" s="715"/>
      <c r="WTL51" s="715"/>
      <c r="WTM51" s="715"/>
      <c r="WTN51" s="715"/>
      <c r="WTO51" s="715"/>
      <c r="WTP51" s="715"/>
      <c r="WTQ51" s="715"/>
      <c r="WTR51" s="715"/>
      <c r="WTS51" s="715"/>
      <c r="WTT51" s="715"/>
      <c r="WTU51" s="715"/>
      <c r="WTV51" s="715"/>
      <c r="WTW51" s="715"/>
      <c r="WTX51" s="715"/>
      <c r="WTY51" s="715"/>
      <c r="WTZ51" s="715"/>
      <c r="WUA51" s="715"/>
      <c r="WUB51" s="715"/>
      <c r="WUC51" s="715"/>
      <c r="WUD51" s="715"/>
      <c r="WUE51" s="715"/>
      <c r="WUF51" s="715"/>
      <c r="WUG51" s="715"/>
      <c r="WUH51" s="715"/>
      <c r="WUI51" s="715"/>
      <c r="WUJ51" s="715"/>
      <c r="WUK51" s="715"/>
      <c r="WUL51" s="715"/>
      <c r="WUM51" s="715"/>
      <c r="WUN51" s="715"/>
      <c r="WUO51" s="715"/>
      <c r="WUP51" s="715"/>
      <c r="WUQ51" s="715"/>
      <c r="WUR51" s="715"/>
      <c r="WUS51" s="715"/>
      <c r="WUT51" s="715"/>
      <c r="WUU51" s="715"/>
      <c r="WUV51" s="715"/>
      <c r="WUW51" s="715"/>
      <c r="WUX51" s="715"/>
      <c r="WUY51" s="715"/>
      <c r="WUZ51" s="715"/>
      <c r="WVA51" s="715"/>
      <c r="WVB51" s="715"/>
      <c r="WVC51" s="715"/>
      <c r="WVD51" s="715"/>
      <c r="WVE51" s="715"/>
      <c r="WVF51" s="715"/>
      <c r="WVG51" s="715"/>
      <c r="WVH51" s="715"/>
      <c r="WVI51" s="715"/>
      <c r="WVJ51" s="715"/>
      <c r="WVK51" s="715"/>
      <c r="WVL51" s="715"/>
      <c r="WVM51" s="715"/>
      <c r="WVN51" s="715"/>
      <c r="WVO51" s="715"/>
      <c r="WVP51" s="715"/>
      <c r="WVQ51" s="715"/>
      <c r="WVR51" s="715"/>
      <c r="WVS51" s="715"/>
      <c r="WVT51" s="715"/>
      <c r="WVU51" s="715"/>
      <c r="WVV51" s="715"/>
      <c r="WVW51" s="715"/>
      <c r="WVX51" s="715"/>
      <c r="WVY51" s="715"/>
      <c r="WVZ51" s="715"/>
      <c r="WWA51" s="715"/>
      <c r="WWB51" s="715"/>
      <c r="WWC51" s="715"/>
      <c r="WWD51" s="715"/>
      <c r="WWE51" s="715"/>
      <c r="WWF51" s="715"/>
      <c r="WWG51" s="715"/>
      <c r="WWH51" s="715"/>
      <c r="WWI51" s="715"/>
      <c r="WWJ51" s="715"/>
      <c r="WWK51" s="715"/>
      <c r="WWL51" s="715"/>
      <c r="WWM51" s="715"/>
      <c r="WWN51" s="715"/>
      <c r="WWO51" s="715"/>
      <c r="WWP51" s="715"/>
      <c r="WWQ51" s="715"/>
      <c r="WWR51" s="715"/>
      <c r="WWS51" s="715"/>
      <c r="WWT51" s="715"/>
      <c r="WWU51" s="715"/>
      <c r="WWV51" s="715"/>
      <c r="WWW51" s="715"/>
      <c r="WWX51" s="715"/>
      <c r="WWY51" s="715"/>
      <c r="WWZ51" s="715"/>
      <c r="WXA51" s="715"/>
      <c r="WXB51" s="715"/>
      <c r="WXC51" s="715"/>
      <c r="WXD51" s="715"/>
      <c r="WXE51" s="715"/>
      <c r="WXF51" s="715"/>
      <c r="WXG51" s="715"/>
      <c r="WXH51" s="715"/>
      <c r="WXI51" s="715"/>
      <c r="WXJ51" s="715"/>
      <c r="WXK51" s="715"/>
      <c r="WXL51" s="715"/>
      <c r="WXM51" s="715"/>
      <c r="WXN51" s="715"/>
      <c r="WXO51" s="715"/>
      <c r="WXP51" s="715"/>
      <c r="WXQ51" s="715"/>
      <c r="WXR51" s="715"/>
      <c r="WXS51" s="715"/>
      <c r="WXT51" s="715"/>
      <c r="WXU51" s="715"/>
      <c r="WXV51" s="715"/>
      <c r="WXW51" s="715"/>
      <c r="WXX51" s="715"/>
      <c r="WXY51" s="715"/>
      <c r="WXZ51" s="715"/>
      <c r="WYA51" s="715"/>
      <c r="WYB51" s="715"/>
      <c r="WYC51" s="715"/>
      <c r="WYD51" s="715"/>
      <c r="WYE51" s="715"/>
      <c r="WYF51" s="715"/>
      <c r="WYG51" s="715"/>
      <c r="WYH51" s="715"/>
      <c r="WYI51" s="715"/>
      <c r="WYJ51" s="715"/>
      <c r="WYK51" s="715"/>
      <c r="WYL51" s="715"/>
      <c r="WYM51" s="715"/>
      <c r="WYN51" s="715"/>
      <c r="WYO51" s="715"/>
      <c r="WYP51" s="715"/>
      <c r="WYQ51" s="715"/>
      <c r="WYR51" s="715"/>
      <c r="WYS51" s="715"/>
      <c r="WYT51" s="715"/>
      <c r="WYU51" s="715"/>
      <c r="WYV51" s="715"/>
      <c r="WYW51" s="715"/>
      <c r="WYX51" s="715"/>
      <c r="WYY51" s="715"/>
      <c r="WYZ51" s="715"/>
      <c r="WZA51" s="715"/>
      <c r="WZB51" s="715"/>
      <c r="WZC51" s="715"/>
      <c r="WZD51" s="715"/>
      <c r="WZE51" s="715"/>
      <c r="WZF51" s="715"/>
      <c r="WZG51" s="715"/>
      <c r="WZH51" s="715"/>
      <c r="WZI51" s="715"/>
      <c r="WZJ51" s="715"/>
      <c r="WZK51" s="715"/>
      <c r="WZL51" s="715"/>
      <c r="WZM51" s="715"/>
      <c r="WZN51" s="715"/>
      <c r="WZO51" s="715"/>
      <c r="WZP51" s="715"/>
      <c r="WZQ51" s="715"/>
      <c r="WZR51" s="715"/>
      <c r="WZS51" s="715"/>
      <c r="WZT51" s="715"/>
      <c r="WZU51" s="715"/>
      <c r="WZV51" s="715"/>
      <c r="WZW51" s="715"/>
      <c r="WZX51" s="715"/>
      <c r="WZY51" s="715"/>
      <c r="WZZ51" s="715"/>
      <c r="XAA51" s="715"/>
      <c r="XAB51" s="715"/>
      <c r="XAC51" s="715"/>
      <c r="XAD51" s="715"/>
      <c r="XAE51" s="715"/>
      <c r="XAF51" s="715"/>
      <c r="XAG51" s="715"/>
      <c r="XAH51" s="715"/>
      <c r="XAI51" s="715"/>
      <c r="XAJ51" s="715"/>
      <c r="XAK51" s="715"/>
      <c r="XAL51" s="715"/>
      <c r="XAM51" s="715"/>
      <c r="XAN51" s="715"/>
      <c r="XAO51" s="715"/>
      <c r="XAP51" s="715"/>
      <c r="XAQ51" s="715"/>
      <c r="XAR51" s="715"/>
      <c r="XAS51" s="715"/>
      <c r="XAT51" s="715"/>
      <c r="XAU51" s="715"/>
      <c r="XAV51" s="715"/>
      <c r="XAW51" s="715"/>
      <c r="XAX51" s="715"/>
      <c r="XAY51" s="715"/>
      <c r="XAZ51" s="715"/>
      <c r="XBA51" s="715"/>
      <c r="XBB51" s="715"/>
      <c r="XBC51" s="715"/>
      <c r="XBD51" s="715"/>
      <c r="XBE51" s="715"/>
      <c r="XBF51" s="715"/>
      <c r="XBG51" s="715"/>
      <c r="XBH51" s="715"/>
      <c r="XBI51" s="715"/>
      <c r="XBJ51" s="715"/>
      <c r="XBK51" s="715"/>
      <c r="XBL51" s="715"/>
      <c r="XBM51" s="715"/>
      <c r="XBN51" s="715"/>
      <c r="XBO51" s="715"/>
      <c r="XBP51" s="715"/>
      <c r="XBQ51" s="715"/>
      <c r="XBR51" s="715"/>
      <c r="XBS51" s="715"/>
      <c r="XBT51" s="715"/>
      <c r="XBU51" s="715"/>
      <c r="XBV51" s="715"/>
      <c r="XBW51" s="715"/>
      <c r="XBX51" s="715"/>
      <c r="XBY51" s="715"/>
      <c r="XBZ51" s="715"/>
      <c r="XCA51" s="715"/>
      <c r="XCB51" s="715"/>
      <c r="XCC51" s="715"/>
      <c r="XCD51" s="715"/>
      <c r="XCE51" s="715"/>
      <c r="XCF51" s="715"/>
      <c r="XCG51" s="715"/>
      <c r="XCH51" s="715"/>
      <c r="XCI51" s="715"/>
      <c r="XCJ51" s="715"/>
      <c r="XCK51" s="715"/>
      <c r="XCL51" s="715"/>
      <c r="XCM51" s="715"/>
      <c r="XCN51" s="715"/>
      <c r="XCO51" s="715"/>
      <c r="XCP51" s="715"/>
      <c r="XCQ51" s="715"/>
      <c r="XCR51" s="715"/>
      <c r="XCS51" s="715"/>
      <c r="XCT51" s="715"/>
      <c r="XCU51" s="715"/>
      <c r="XCV51" s="715"/>
      <c r="XCW51" s="715"/>
      <c r="XCX51" s="715"/>
      <c r="XCY51" s="715"/>
      <c r="XCZ51" s="715"/>
      <c r="XDA51" s="715"/>
      <c r="XDB51" s="715"/>
      <c r="XDC51" s="715"/>
      <c r="XDD51" s="715"/>
      <c r="XDE51" s="715"/>
      <c r="XDF51" s="715"/>
      <c r="XDG51" s="715"/>
      <c r="XDH51" s="715"/>
      <c r="XDI51" s="715"/>
      <c r="XDJ51" s="715"/>
      <c r="XDK51" s="715"/>
      <c r="XDL51" s="715"/>
      <c r="XDM51" s="715"/>
      <c r="XDN51" s="715"/>
      <c r="XDO51" s="715"/>
      <c r="XDP51" s="715"/>
      <c r="XDQ51" s="715"/>
      <c r="XDR51" s="715"/>
      <c r="XDS51" s="715"/>
      <c r="XDT51" s="715"/>
      <c r="XDU51" s="715"/>
      <c r="XDV51" s="715"/>
      <c r="XDW51" s="715"/>
      <c r="XDX51" s="715"/>
      <c r="XDY51" s="715"/>
      <c r="XDZ51" s="715"/>
      <c r="XEA51" s="715"/>
      <c r="XEB51" s="715"/>
      <c r="XEC51" s="715"/>
      <c r="XED51" s="715"/>
      <c r="XEE51" s="715"/>
      <c r="XEF51" s="715"/>
      <c r="XEG51" s="715"/>
      <c r="XEH51" s="715"/>
      <c r="XEI51" s="715"/>
      <c r="XEJ51" s="715"/>
      <c r="XEK51" s="715"/>
    </row>
    <row r="52" spans="1:16365" s="704" customFormat="1" ht="99.9" customHeight="1" x14ac:dyDescent="0.25">
      <c r="A52" s="701">
        <v>104</v>
      </c>
      <c r="B52" s="701" t="s">
        <v>632</v>
      </c>
      <c r="C52" s="701">
        <v>10</v>
      </c>
      <c r="D52" s="701" t="s">
        <v>652</v>
      </c>
      <c r="E52" s="45" t="s">
        <v>789</v>
      </c>
      <c r="F52" s="63">
        <v>27920</v>
      </c>
      <c r="G52" s="45" t="s">
        <v>790</v>
      </c>
      <c r="H52" s="143">
        <v>2008</v>
      </c>
      <c r="I52" s="701" t="s">
        <v>791</v>
      </c>
      <c r="J52" s="157">
        <v>85458</v>
      </c>
      <c r="K52" s="170" t="s">
        <v>637</v>
      </c>
      <c r="L52" s="45" t="s">
        <v>657</v>
      </c>
      <c r="M52" s="45" t="s">
        <v>658</v>
      </c>
      <c r="N52" s="45" t="s">
        <v>792</v>
      </c>
      <c r="O52" s="45" t="s">
        <v>793</v>
      </c>
      <c r="P52" s="705" t="s">
        <v>794</v>
      </c>
      <c r="Q52" s="146">
        <f t="shared" ref="Q52:Q71" si="4">U52</f>
        <v>7.88</v>
      </c>
      <c r="R52" s="147">
        <v>0</v>
      </c>
      <c r="S52" s="147">
        <v>1.88</v>
      </c>
      <c r="T52" s="147">
        <v>6</v>
      </c>
      <c r="U52" s="160">
        <f t="shared" si="3"/>
        <v>7.88</v>
      </c>
      <c r="V52" s="149">
        <v>18</v>
      </c>
      <c r="W52" s="149">
        <v>100</v>
      </c>
      <c r="X52" s="189" t="s">
        <v>795</v>
      </c>
      <c r="Y52" s="161">
        <v>1</v>
      </c>
      <c r="Z52" s="161">
        <v>1</v>
      </c>
      <c r="AA52" s="161">
        <v>7</v>
      </c>
      <c r="AB52" s="161">
        <v>60</v>
      </c>
      <c r="AC52" s="161"/>
      <c r="AD52" s="162">
        <v>0</v>
      </c>
      <c r="AE52" s="163">
        <v>5</v>
      </c>
      <c r="AF52" s="717">
        <v>19</v>
      </c>
      <c r="AG52" s="195" t="s">
        <v>652</v>
      </c>
      <c r="AH52" s="196" t="s">
        <v>796</v>
      </c>
      <c r="AI52" s="197">
        <v>9</v>
      </c>
      <c r="AJ52" s="190" t="s">
        <v>797</v>
      </c>
      <c r="AK52" s="196" t="s">
        <v>798</v>
      </c>
      <c r="AL52" s="198">
        <v>2</v>
      </c>
      <c r="AM52" s="195" t="s">
        <v>799</v>
      </c>
      <c r="AN52" s="196" t="s">
        <v>645</v>
      </c>
      <c r="AO52" s="199">
        <v>3</v>
      </c>
      <c r="AP52" s="200" t="s">
        <v>756</v>
      </c>
      <c r="AQ52" s="201" t="s">
        <v>800</v>
      </c>
      <c r="AR52" s="202">
        <v>2</v>
      </c>
      <c r="AS52" s="164" t="s">
        <v>667</v>
      </c>
      <c r="AT52" s="63" t="s">
        <v>801</v>
      </c>
      <c r="AU52" s="166">
        <v>1</v>
      </c>
      <c r="AV52" s="167" t="s">
        <v>802</v>
      </c>
      <c r="AW52" s="168" t="s">
        <v>803</v>
      </c>
      <c r="AX52" s="169">
        <v>2</v>
      </c>
      <c r="AY52" s="663"/>
      <c r="AZ52" s="663"/>
      <c r="BA52" s="663"/>
      <c r="BB52" s="663"/>
      <c r="BC52" s="663"/>
      <c r="BD52" s="663"/>
      <c r="BE52" s="663"/>
      <c r="BF52" s="663"/>
      <c r="BG52" s="663"/>
    </row>
    <row r="53" spans="1:16365" s="704" customFormat="1" ht="99.9" customHeight="1" x14ac:dyDescent="0.25">
      <c r="A53" s="45">
        <v>104</v>
      </c>
      <c r="B53" s="701" t="s">
        <v>632</v>
      </c>
      <c r="C53" s="45">
        <v>11</v>
      </c>
      <c r="D53" s="45" t="s">
        <v>703</v>
      </c>
      <c r="E53" s="45" t="s">
        <v>804</v>
      </c>
      <c r="F53" s="63">
        <v>35382</v>
      </c>
      <c r="G53" s="45" t="s">
        <v>805</v>
      </c>
      <c r="H53" s="143">
        <v>2007</v>
      </c>
      <c r="I53" s="46" t="s">
        <v>806</v>
      </c>
      <c r="J53" s="157">
        <v>39332</v>
      </c>
      <c r="K53" s="158" t="s">
        <v>656</v>
      </c>
      <c r="L53" s="46" t="s">
        <v>807</v>
      </c>
      <c r="M53" s="45" t="s">
        <v>808</v>
      </c>
      <c r="N53" s="45" t="s">
        <v>809</v>
      </c>
      <c r="O53" s="45" t="s">
        <v>810</v>
      </c>
      <c r="P53" s="705" t="s">
        <v>811</v>
      </c>
      <c r="Q53" s="146">
        <f t="shared" si="4"/>
        <v>14.7694117647059</v>
      </c>
      <c r="R53" s="203">
        <v>0</v>
      </c>
      <c r="S53" s="204">
        <v>0</v>
      </c>
      <c r="T53" s="204">
        <v>14.7694117647059</v>
      </c>
      <c r="U53" s="160">
        <f t="shared" si="3"/>
        <v>14.7694117647059</v>
      </c>
      <c r="V53" s="149">
        <v>15.83</v>
      </c>
      <c r="W53" s="149">
        <v>100</v>
      </c>
      <c r="X53" s="189" t="s">
        <v>726</v>
      </c>
      <c r="Y53" s="161">
        <v>4</v>
      </c>
      <c r="Z53" s="161">
        <v>6</v>
      </c>
      <c r="AA53" s="161">
        <v>2</v>
      </c>
      <c r="AB53" s="161">
        <v>35</v>
      </c>
      <c r="AC53" s="161">
        <v>80</v>
      </c>
      <c r="AD53" s="162">
        <v>0</v>
      </c>
      <c r="AE53" s="163">
        <v>5</v>
      </c>
      <c r="AF53" s="718">
        <v>19</v>
      </c>
      <c r="AG53" s="195" t="s">
        <v>671</v>
      </c>
      <c r="AH53" s="196" t="s">
        <v>683</v>
      </c>
      <c r="AI53" s="197">
        <v>19</v>
      </c>
      <c r="AJ53" s="195" t="s">
        <v>703</v>
      </c>
      <c r="AK53" s="196" t="s">
        <v>812</v>
      </c>
      <c r="AL53" s="199">
        <v>0</v>
      </c>
      <c r="AM53" s="195" t="s">
        <v>813</v>
      </c>
      <c r="AN53" s="196" t="s">
        <v>814</v>
      </c>
      <c r="AO53" s="199">
        <v>0</v>
      </c>
      <c r="AP53" s="719" t="s">
        <v>815</v>
      </c>
      <c r="AQ53" s="720" t="s">
        <v>816</v>
      </c>
      <c r="AR53" s="721">
        <v>0</v>
      </c>
      <c r="AS53" s="164" t="s">
        <v>645</v>
      </c>
      <c r="AT53" s="63" t="s">
        <v>645</v>
      </c>
      <c r="AU53" s="166">
        <v>0</v>
      </c>
      <c r="AV53" s="167" t="s">
        <v>645</v>
      </c>
      <c r="AW53" s="188" t="s">
        <v>645</v>
      </c>
      <c r="AX53" s="169">
        <v>0</v>
      </c>
      <c r="AY53" s="663"/>
      <c r="AZ53" s="663"/>
      <c r="BA53" s="663"/>
      <c r="BB53" s="663"/>
      <c r="BC53" s="663"/>
      <c r="BD53" s="663"/>
      <c r="BE53" s="663"/>
      <c r="BF53" s="663"/>
      <c r="BG53" s="663"/>
    </row>
    <row r="54" spans="1:16365" s="704" customFormat="1" ht="99.9" customHeight="1" x14ac:dyDescent="0.25">
      <c r="A54" s="45">
        <v>104</v>
      </c>
      <c r="B54" s="701" t="s">
        <v>632</v>
      </c>
      <c r="C54" s="45">
        <v>11</v>
      </c>
      <c r="D54" s="45" t="s">
        <v>703</v>
      </c>
      <c r="E54" s="45" t="s">
        <v>804</v>
      </c>
      <c r="F54" s="63">
        <v>35382</v>
      </c>
      <c r="G54" s="45" t="s">
        <v>817</v>
      </c>
      <c r="H54" s="143">
        <v>2019</v>
      </c>
      <c r="I54" s="46" t="s">
        <v>818</v>
      </c>
      <c r="J54" s="157">
        <v>1902749</v>
      </c>
      <c r="K54" s="158" t="s">
        <v>819</v>
      </c>
      <c r="L54" s="46" t="s">
        <v>820</v>
      </c>
      <c r="M54" s="45" t="s">
        <v>821</v>
      </c>
      <c r="N54" s="722" t="s">
        <v>822</v>
      </c>
      <c r="O54" s="45" t="s">
        <v>823</v>
      </c>
      <c r="P54" s="705" t="s">
        <v>824</v>
      </c>
      <c r="Q54" s="146">
        <f t="shared" si="4"/>
        <v>268.44</v>
      </c>
      <c r="R54" s="203">
        <v>223</v>
      </c>
      <c r="S54" s="204">
        <v>22.9</v>
      </c>
      <c r="T54" s="204">
        <v>22.54</v>
      </c>
      <c r="U54" s="160">
        <f t="shared" si="3"/>
        <v>268.44</v>
      </c>
      <c r="V54" s="149">
        <v>96.17</v>
      </c>
      <c r="W54" s="149">
        <v>22</v>
      </c>
      <c r="X54" s="189" t="s">
        <v>825</v>
      </c>
      <c r="Y54" s="161">
        <v>3</v>
      </c>
      <c r="Z54" s="161">
        <v>5</v>
      </c>
      <c r="AA54" s="161">
        <v>3</v>
      </c>
      <c r="AB54" s="161">
        <v>66</v>
      </c>
      <c r="AC54" s="161" t="s">
        <v>826</v>
      </c>
      <c r="AD54" s="162">
        <v>22.54</v>
      </c>
      <c r="AE54" s="163">
        <v>5</v>
      </c>
      <c r="AF54" s="723">
        <v>100</v>
      </c>
      <c r="AG54" s="195" t="s">
        <v>703</v>
      </c>
      <c r="AH54" s="196" t="s">
        <v>812</v>
      </c>
      <c r="AI54" s="724">
        <v>81</v>
      </c>
      <c r="AJ54" s="195" t="s">
        <v>671</v>
      </c>
      <c r="AK54" s="196" t="s">
        <v>683</v>
      </c>
      <c r="AL54" s="725">
        <v>4</v>
      </c>
      <c r="AM54" s="195" t="s">
        <v>827</v>
      </c>
      <c r="AN54" s="196" t="s">
        <v>828</v>
      </c>
      <c r="AO54" s="199">
        <v>4</v>
      </c>
      <c r="AP54" s="719" t="s">
        <v>645</v>
      </c>
      <c r="AQ54" s="720" t="s">
        <v>645</v>
      </c>
      <c r="AR54" s="721">
        <v>0</v>
      </c>
      <c r="AS54" s="164" t="s">
        <v>829</v>
      </c>
      <c r="AT54" s="63" t="s">
        <v>830</v>
      </c>
      <c r="AU54" s="166">
        <v>11</v>
      </c>
      <c r="AV54" s="167" t="s">
        <v>645</v>
      </c>
      <c r="AW54" s="188" t="s">
        <v>645</v>
      </c>
      <c r="AX54" s="169">
        <v>0</v>
      </c>
      <c r="AY54" s="663"/>
      <c r="AZ54" s="663"/>
      <c r="BA54" s="663"/>
      <c r="BB54" s="663"/>
      <c r="BC54" s="663"/>
      <c r="BD54" s="663"/>
      <c r="BE54" s="663"/>
      <c r="BF54" s="663"/>
      <c r="BG54" s="663"/>
    </row>
    <row r="55" spans="1:16365" s="704" customFormat="1" ht="99.9" customHeight="1" x14ac:dyDescent="0.25">
      <c r="A55" s="43">
        <v>104</v>
      </c>
      <c r="B55" s="701" t="s">
        <v>632</v>
      </c>
      <c r="C55" s="47">
        <v>6</v>
      </c>
      <c r="D55" s="47" t="s">
        <v>633</v>
      </c>
      <c r="E55" s="47" t="s">
        <v>831</v>
      </c>
      <c r="F55" s="142">
        <v>24445</v>
      </c>
      <c r="G55" s="47" t="s">
        <v>832</v>
      </c>
      <c r="H55" s="143">
        <v>2011</v>
      </c>
      <c r="I55" s="47" t="s">
        <v>833</v>
      </c>
      <c r="J55" s="144">
        <v>209339</v>
      </c>
      <c r="K55" s="43" t="s">
        <v>697</v>
      </c>
      <c r="L55" s="48" t="s">
        <v>638</v>
      </c>
      <c r="M55" s="47" t="s">
        <v>639</v>
      </c>
      <c r="N55" s="47" t="s">
        <v>834</v>
      </c>
      <c r="O55" s="47" t="s">
        <v>835</v>
      </c>
      <c r="P55" s="702" t="s">
        <v>836</v>
      </c>
      <c r="Q55" s="146">
        <f t="shared" si="4"/>
        <v>51.36</v>
      </c>
      <c r="R55" s="147">
        <v>0</v>
      </c>
      <c r="S55" s="147">
        <v>2.75</v>
      </c>
      <c r="T55" s="147">
        <v>48.61</v>
      </c>
      <c r="U55" s="148">
        <f t="shared" si="3"/>
        <v>51.36</v>
      </c>
      <c r="V55" s="149">
        <v>21</v>
      </c>
      <c r="W55" s="149">
        <v>100</v>
      </c>
      <c r="X55" s="189" t="s">
        <v>643</v>
      </c>
      <c r="Y55" s="1353">
        <v>3</v>
      </c>
      <c r="Z55" s="1353">
        <v>11</v>
      </c>
      <c r="AA55" s="1353">
        <v>5</v>
      </c>
      <c r="AB55" s="1353">
        <v>4</v>
      </c>
      <c r="AC55" s="1353">
        <v>95</v>
      </c>
      <c r="AD55" s="1354">
        <v>0</v>
      </c>
      <c r="AE55" s="1355">
        <v>5</v>
      </c>
      <c r="AF55" s="726">
        <v>5</v>
      </c>
      <c r="AG55" s="150" t="s">
        <v>633</v>
      </c>
      <c r="AH55" s="69" t="s">
        <v>644</v>
      </c>
      <c r="AI55" s="151">
        <v>5</v>
      </c>
      <c r="AJ55" s="181" t="s">
        <v>645</v>
      </c>
      <c r="AK55" s="142" t="s">
        <v>645</v>
      </c>
      <c r="AL55" s="182">
        <v>0</v>
      </c>
      <c r="AM55" s="150" t="s">
        <v>645</v>
      </c>
      <c r="AN55" s="69" t="s">
        <v>645</v>
      </c>
      <c r="AO55" s="152">
        <v>0</v>
      </c>
      <c r="AP55" s="181" t="s">
        <v>645</v>
      </c>
      <c r="AQ55" s="142" t="s">
        <v>645</v>
      </c>
      <c r="AR55" s="182">
        <v>0</v>
      </c>
      <c r="AS55" s="150" t="s">
        <v>645</v>
      </c>
      <c r="AT55" s="69" t="s">
        <v>645</v>
      </c>
      <c r="AU55" s="152">
        <v>0</v>
      </c>
      <c r="AV55" s="153" t="s">
        <v>645</v>
      </c>
      <c r="AW55" s="154" t="s">
        <v>645</v>
      </c>
      <c r="AX55" s="155">
        <v>0</v>
      </c>
      <c r="AY55" s="663"/>
      <c r="AZ55" s="663"/>
      <c r="BA55" s="663"/>
      <c r="BB55" s="663"/>
      <c r="BC55" s="663"/>
      <c r="BD55" s="663"/>
      <c r="BE55" s="663"/>
      <c r="BF55" s="663"/>
      <c r="BG55" s="663"/>
    </row>
    <row r="56" spans="1:16365" s="704" customFormat="1" ht="99.9" customHeight="1" x14ac:dyDescent="0.25">
      <c r="A56" s="45">
        <v>104</v>
      </c>
      <c r="B56" s="701" t="s">
        <v>632</v>
      </c>
      <c r="C56" s="45">
        <v>13</v>
      </c>
      <c r="D56" s="45" t="s">
        <v>837</v>
      </c>
      <c r="E56" s="45" t="s">
        <v>838</v>
      </c>
      <c r="F56" s="727">
        <v>25446</v>
      </c>
      <c r="G56" s="701" t="s">
        <v>839</v>
      </c>
      <c r="H56" s="143">
        <v>2013</v>
      </c>
      <c r="I56" s="701" t="s">
        <v>840</v>
      </c>
      <c r="J56" s="157">
        <v>215027</v>
      </c>
      <c r="K56" s="701" t="s">
        <v>732</v>
      </c>
      <c r="L56" s="45" t="s">
        <v>841</v>
      </c>
      <c r="M56" s="45" t="s">
        <v>842</v>
      </c>
      <c r="N56" s="45" t="s">
        <v>843</v>
      </c>
      <c r="O56" s="45" t="s">
        <v>844</v>
      </c>
      <c r="P56" s="705" t="s">
        <v>845</v>
      </c>
      <c r="Q56" s="146">
        <f t="shared" si="4"/>
        <v>18</v>
      </c>
      <c r="R56" s="147">
        <v>0</v>
      </c>
      <c r="S56" s="146">
        <v>3</v>
      </c>
      <c r="T56" s="146">
        <v>15</v>
      </c>
      <c r="U56" s="160">
        <f t="shared" si="3"/>
        <v>18</v>
      </c>
      <c r="V56" s="149">
        <v>100</v>
      </c>
      <c r="W56" s="149">
        <v>100</v>
      </c>
      <c r="X56" s="189" t="s">
        <v>846</v>
      </c>
      <c r="Y56" s="161">
        <v>3</v>
      </c>
      <c r="Z56" s="161">
        <v>12</v>
      </c>
      <c r="AA56" s="161">
        <v>5</v>
      </c>
      <c r="AB56" s="161">
        <v>44</v>
      </c>
      <c r="AC56" s="161"/>
      <c r="AD56" s="162">
        <v>15</v>
      </c>
      <c r="AE56" s="163">
        <v>5</v>
      </c>
      <c r="AF56" s="728">
        <v>100</v>
      </c>
      <c r="AG56" s="205" t="s">
        <v>837</v>
      </c>
      <c r="AH56" s="206" t="s">
        <v>847</v>
      </c>
      <c r="AI56" s="207">
        <v>100</v>
      </c>
      <c r="AJ56" s="205" t="s">
        <v>645</v>
      </c>
      <c r="AK56" s="206" t="s">
        <v>645</v>
      </c>
      <c r="AL56" s="208">
        <v>0</v>
      </c>
      <c r="AM56" s="205" t="s">
        <v>645</v>
      </c>
      <c r="AN56" s="206" t="s">
        <v>645</v>
      </c>
      <c r="AO56" s="208">
        <v>0</v>
      </c>
      <c r="AP56" s="205" t="s">
        <v>645</v>
      </c>
      <c r="AQ56" s="206" t="s">
        <v>645</v>
      </c>
      <c r="AR56" s="208">
        <v>0</v>
      </c>
      <c r="AS56" s="164" t="s">
        <v>645</v>
      </c>
      <c r="AT56" s="63" t="s">
        <v>645</v>
      </c>
      <c r="AU56" s="166">
        <v>0</v>
      </c>
      <c r="AV56" s="167" t="s">
        <v>645</v>
      </c>
      <c r="AW56" s="168" t="s">
        <v>645</v>
      </c>
      <c r="AX56" s="169">
        <v>0</v>
      </c>
      <c r="AY56" s="663"/>
      <c r="AZ56" s="663"/>
      <c r="BA56" s="663"/>
      <c r="BB56" s="663"/>
      <c r="BC56" s="663"/>
      <c r="BD56" s="663"/>
      <c r="BE56" s="663"/>
      <c r="BF56" s="663"/>
      <c r="BG56" s="663"/>
    </row>
    <row r="57" spans="1:16365" s="704" customFormat="1" ht="99.9" customHeight="1" x14ac:dyDescent="0.25">
      <c r="A57" s="714">
        <v>104</v>
      </c>
      <c r="B57" s="701" t="s">
        <v>632</v>
      </c>
      <c r="C57" s="714">
        <v>13</v>
      </c>
      <c r="D57" s="45" t="s">
        <v>837</v>
      </c>
      <c r="E57" s="45" t="s">
        <v>838</v>
      </c>
      <c r="F57" s="727">
        <v>25446</v>
      </c>
      <c r="G57" s="714" t="s">
        <v>848</v>
      </c>
      <c r="H57" s="143">
        <v>2016</v>
      </c>
      <c r="I57" s="714" t="s">
        <v>848</v>
      </c>
      <c r="J57" s="157">
        <v>69763</v>
      </c>
      <c r="K57" s="701" t="s">
        <v>732</v>
      </c>
      <c r="L57" s="45" t="s">
        <v>841</v>
      </c>
      <c r="M57" s="45" t="s">
        <v>842</v>
      </c>
      <c r="N57" s="714" t="s">
        <v>849</v>
      </c>
      <c r="O57" s="714" t="s">
        <v>850</v>
      </c>
      <c r="P57" s="729" t="s">
        <v>851</v>
      </c>
      <c r="Q57" s="146">
        <f t="shared" si="4"/>
        <v>26.21</v>
      </c>
      <c r="R57" s="147">
        <v>8.2100000000000009</v>
      </c>
      <c r="S57" s="730">
        <v>3</v>
      </c>
      <c r="T57" s="730">
        <v>15</v>
      </c>
      <c r="U57" s="160">
        <f t="shared" si="3"/>
        <v>26.21</v>
      </c>
      <c r="V57" s="149">
        <v>100</v>
      </c>
      <c r="W57" s="149">
        <v>97</v>
      </c>
      <c r="X57" s="189" t="s">
        <v>846</v>
      </c>
      <c r="Y57" s="161">
        <v>3</v>
      </c>
      <c r="Z57" s="161">
        <v>11</v>
      </c>
      <c r="AA57" s="161">
        <v>5</v>
      </c>
      <c r="AB57" s="209">
        <v>66</v>
      </c>
      <c r="AC57" s="161"/>
      <c r="AD57" s="162">
        <v>15</v>
      </c>
      <c r="AE57" s="163">
        <v>5</v>
      </c>
      <c r="AF57" s="706">
        <v>100</v>
      </c>
      <c r="AG57" s="164" t="s">
        <v>837</v>
      </c>
      <c r="AH57" s="63" t="s">
        <v>852</v>
      </c>
      <c r="AI57" s="165">
        <v>100</v>
      </c>
      <c r="AJ57" s="731" t="s">
        <v>645</v>
      </c>
      <c r="AK57" s="732" t="s">
        <v>645</v>
      </c>
      <c r="AL57" s="733">
        <v>0</v>
      </c>
      <c r="AM57" s="731" t="s">
        <v>645</v>
      </c>
      <c r="AN57" s="732" t="s">
        <v>645</v>
      </c>
      <c r="AO57" s="733">
        <v>0</v>
      </c>
      <c r="AP57" s="731" t="s">
        <v>645</v>
      </c>
      <c r="AQ57" s="732" t="s">
        <v>645</v>
      </c>
      <c r="AR57" s="733">
        <v>0</v>
      </c>
      <c r="AS57" s="731" t="s">
        <v>645</v>
      </c>
      <c r="AT57" s="732" t="s">
        <v>645</v>
      </c>
      <c r="AU57" s="733">
        <v>0</v>
      </c>
      <c r="AV57" s="731" t="s">
        <v>645</v>
      </c>
      <c r="AW57" s="732" t="s">
        <v>645</v>
      </c>
      <c r="AX57" s="734">
        <v>0</v>
      </c>
      <c r="AY57" s="663"/>
      <c r="AZ57" s="663"/>
      <c r="BA57" s="663"/>
      <c r="BB57" s="663"/>
      <c r="BC57" s="663"/>
      <c r="BD57" s="663"/>
      <c r="BE57" s="663"/>
      <c r="BF57" s="663"/>
      <c r="BG57" s="663"/>
    </row>
    <row r="58" spans="1:16365" s="704" customFormat="1" ht="99.9" customHeight="1" x14ac:dyDescent="0.25">
      <c r="A58" s="714">
        <v>104</v>
      </c>
      <c r="B58" s="701" t="s">
        <v>632</v>
      </c>
      <c r="C58" s="714">
        <v>13</v>
      </c>
      <c r="D58" s="45" t="s">
        <v>837</v>
      </c>
      <c r="E58" s="45" t="s">
        <v>838</v>
      </c>
      <c r="F58" s="727">
        <v>25446</v>
      </c>
      <c r="G58" s="735" t="s">
        <v>853</v>
      </c>
      <c r="H58" s="143">
        <v>2016</v>
      </c>
      <c r="I58" s="714" t="s">
        <v>854</v>
      </c>
      <c r="J58" s="157">
        <v>61345</v>
      </c>
      <c r="K58" s="701" t="s">
        <v>732</v>
      </c>
      <c r="L58" s="45" t="s">
        <v>841</v>
      </c>
      <c r="M58" s="45" t="s">
        <v>842</v>
      </c>
      <c r="N58" s="714" t="s">
        <v>855</v>
      </c>
      <c r="O58" s="714" t="s">
        <v>856</v>
      </c>
      <c r="P58" s="729" t="s">
        <v>857</v>
      </c>
      <c r="Q58" s="146">
        <f t="shared" si="4"/>
        <v>7.22</v>
      </c>
      <c r="R58" s="147">
        <v>7.22</v>
      </c>
      <c r="S58" s="730">
        <v>0</v>
      </c>
      <c r="T58" s="730">
        <v>0</v>
      </c>
      <c r="U58" s="160">
        <f t="shared" si="3"/>
        <v>7.22</v>
      </c>
      <c r="V58" s="149">
        <v>100</v>
      </c>
      <c r="W58" s="149">
        <v>90</v>
      </c>
      <c r="X58" s="189" t="s">
        <v>846</v>
      </c>
      <c r="Y58" s="161">
        <v>1</v>
      </c>
      <c r="Z58" s="161">
        <v>7</v>
      </c>
      <c r="AA58" s="161">
        <v>6</v>
      </c>
      <c r="AB58" s="209">
        <v>44</v>
      </c>
      <c r="AC58" s="161"/>
      <c r="AD58" s="162">
        <v>15</v>
      </c>
      <c r="AE58" s="163">
        <v>5</v>
      </c>
      <c r="AF58" s="706">
        <v>100</v>
      </c>
      <c r="AG58" s="164" t="s">
        <v>837</v>
      </c>
      <c r="AH58" s="713" t="s">
        <v>858</v>
      </c>
      <c r="AI58" s="165">
        <v>100</v>
      </c>
      <c r="AJ58" s="731" t="s">
        <v>645</v>
      </c>
      <c r="AK58" s="732" t="s">
        <v>645</v>
      </c>
      <c r="AL58" s="733">
        <v>0</v>
      </c>
      <c r="AM58" s="731" t="s">
        <v>645</v>
      </c>
      <c r="AN58" s="732" t="s">
        <v>645</v>
      </c>
      <c r="AO58" s="733">
        <v>0</v>
      </c>
      <c r="AP58" s="731" t="s">
        <v>645</v>
      </c>
      <c r="AQ58" s="732" t="s">
        <v>645</v>
      </c>
      <c r="AR58" s="733">
        <v>0</v>
      </c>
      <c r="AS58" s="731" t="s">
        <v>645</v>
      </c>
      <c r="AT58" s="732" t="s">
        <v>645</v>
      </c>
      <c r="AU58" s="733">
        <v>0</v>
      </c>
      <c r="AV58" s="731" t="s">
        <v>645</v>
      </c>
      <c r="AW58" s="732" t="s">
        <v>645</v>
      </c>
      <c r="AX58" s="734">
        <v>0</v>
      </c>
      <c r="AY58" s="663"/>
      <c r="AZ58" s="663"/>
      <c r="BA58" s="663"/>
      <c r="BB58" s="663"/>
      <c r="BC58" s="663"/>
      <c r="BD58" s="663"/>
      <c r="BE58" s="663"/>
      <c r="BF58" s="663"/>
      <c r="BG58" s="663"/>
    </row>
    <row r="59" spans="1:16365" s="704" customFormat="1" ht="99.9" customHeight="1" x14ac:dyDescent="0.25">
      <c r="A59" s="714">
        <v>104</v>
      </c>
      <c r="B59" s="701" t="s">
        <v>632</v>
      </c>
      <c r="C59" s="714">
        <v>13</v>
      </c>
      <c r="D59" s="45" t="s">
        <v>837</v>
      </c>
      <c r="E59" s="45" t="s">
        <v>838</v>
      </c>
      <c r="F59" s="727">
        <v>25446</v>
      </c>
      <c r="G59" s="45" t="s">
        <v>859</v>
      </c>
      <c r="H59" s="143">
        <v>2016</v>
      </c>
      <c r="I59" s="714" t="s">
        <v>860</v>
      </c>
      <c r="J59" s="157">
        <f>47389+11873</f>
        <v>59262</v>
      </c>
      <c r="K59" s="701" t="s">
        <v>732</v>
      </c>
      <c r="L59" s="45" t="s">
        <v>841</v>
      </c>
      <c r="M59" s="45" t="s">
        <v>842</v>
      </c>
      <c r="N59" s="736" t="s">
        <v>861</v>
      </c>
      <c r="O59" s="714" t="s">
        <v>862</v>
      </c>
      <c r="P59" s="729" t="s">
        <v>863</v>
      </c>
      <c r="Q59" s="146">
        <f t="shared" si="4"/>
        <v>6.97</v>
      </c>
      <c r="R59" s="147">
        <v>6.97</v>
      </c>
      <c r="S59" s="730">
        <v>0</v>
      </c>
      <c r="T59" s="730">
        <v>0</v>
      </c>
      <c r="U59" s="160">
        <f t="shared" si="3"/>
        <v>6.97</v>
      </c>
      <c r="V59" s="149">
        <v>100</v>
      </c>
      <c r="W59" s="149">
        <v>79</v>
      </c>
      <c r="X59" s="189" t="s">
        <v>846</v>
      </c>
      <c r="Y59" s="161">
        <v>3</v>
      </c>
      <c r="Z59" s="161">
        <v>11</v>
      </c>
      <c r="AA59" s="161">
        <v>5</v>
      </c>
      <c r="AB59" s="209">
        <v>66</v>
      </c>
      <c r="AC59" s="161"/>
      <c r="AD59" s="162">
        <v>15</v>
      </c>
      <c r="AE59" s="163">
        <v>5</v>
      </c>
      <c r="AF59" s="706">
        <v>100</v>
      </c>
      <c r="AG59" s="164" t="s">
        <v>837</v>
      </c>
      <c r="AH59" s="713" t="s">
        <v>864</v>
      </c>
      <c r="AI59" s="165">
        <v>100</v>
      </c>
      <c r="AJ59" s="731" t="s">
        <v>645</v>
      </c>
      <c r="AK59" s="732" t="s">
        <v>645</v>
      </c>
      <c r="AL59" s="733">
        <v>0</v>
      </c>
      <c r="AM59" s="731" t="s">
        <v>645</v>
      </c>
      <c r="AN59" s="732" t="s">
        <v>645</v>
      </c>
      <c r="AO59" s="733">
        <v>0</v>
      </c>
      <c r="AP59" s="731" t="s">
        <v>645</v>
      </c>
      <c r="AQ59" s="732" t="s">
        <v>645</v>
      </c>
      <c r="AR59" s="733">
        <v>0</v>
      </c>
      <c r="AS59" s="731" t="s">
        <v>645</v>
      </c>
      <c r="AT59" s="732" t="s">
        <v>645</v>
      </c>
      <c r="AU59" s="733">
        <v>0</v>
      </c>
      <c r="AV59" s="731" t="s">
        <v>645</v>
      </c>
      <c r="AW59" s="732" t="s">
        <v>645</v>
      </c>
      <c r="AX59" s="734">
        <v>0</v>
      </c>
      <c r="AY59" s="663"/>
      <c r="AZ59" s="663"/>
      <c r="BA59" s="663"/>
      <c r="BB59" s="663"/>
      <c r="BC59" s="663"/>
      <c r="BD59" s="663"/>
      <c r="BE59" s="663"/>
      <c r="BF59" s="663"/>
      <c r="BG59" s="663"/>
    </row>
    <row r="60" spans="1:16365" s="704" customFormat="1" ht="99.9" customHeight="1" x14ac:dyDescent="0.25">
      <c r="A60" s="45">
        <v>104</v>
      </c>
      <c r="B60" s="45" t="s">
        <v>632</v>
      </c>
      <c r="C60" s="45">
        <v>3</v>
      </c>
      <c r="D60" s="45" t="s">
        <v>865</v>
      </c>
      <c r="E60" s="45" t="s">
        <v>866</v>
      </c>
      <c r="F60" s="63" t="s">
        <v>867</v>
      </c>
      <c r="G60" s="45" t="s">
        <v>868</v>
      </c>
      <c r="H60" s="143">
        <v>2014</v>
      </c>
      <c r="I60" s="45" t="s">
        <v>869</v>
      </c>
      <c r="J60" s="157">
        <v>132743</v>
      </c>
      <c r="K60" s="45" t="s">
        <v>870</v>
      </c>
      <c r="L60" s="45" t="s">
        <v>871</v>
      </c>
      <c r="M60" s="45" t="s">
        <v>872</v>
      </c>
      <c r="N60" s="45" t="s">
        <v>873</v>
      </c>
      <c r="O60" s="45" t="s">
        <v>874</v>
      </c>
      <c r="P60" s="705" t="s">
        <v>875</v>
      </c>
      <c r="Q60" s="146">
        <f t="shared" si="4"/>
        <v>0</v>
      </c>
      <c r="R60" s="210">
        <v>0</v>
      </c>
      <c r="S60" s="211">
        <v>0</v>
      </c>
      <c r="T60" s="211">
        <v>0</v>
      </c>
      <c r="U60" s="212">
        <f t="shared" si="3"/>
        <v>0</v>
      </c>
      <c r="V60" s="149">
        <v>91</v>
      </c>
      <c r="W60" s="149">
        <v>100</v>
      </c>
      <c r="X60" s="189" t="s">
        <v>876</v>
      </c>
      <c r="Y60" s="161">
        <v>6</v>
      </c>
      <c r="Z60" s="161">
        <v>1</v>
      </c>
      <c r="AA60" s="161">
        <v>4</v>
      </c>
      <c r="AB60" s="161">
        <v>14</v>
      </c>
      <c r="AC60" s="161"/>
      <c r="AD60" s="162">
        <v>0</v>
      </c>
      <c r="AE60" s="163">
        <v>2</v>
      </c>
      <c r="AF60" s="737">
        <v>96</v>
      </c>
      <c r="AG60" s="164" t="s">
        <v>865</v>
      </c>
      <c r="AH60" s="63" t="s">
        <v>877</v>
      </c>
      <c r="AI60" s="165">
        <v>76</v>
      </c>
      <c r="AJ60" s="164" t="s">
        <v>878</v>
      </c>
      <c r="AK60" s="63" t="s">
        <v>879</v>
      </c>
      <c r="AL60" s="166">
        <v>5</v>
      </c>
      <c r="AM60" s="164" t="s">
        <v>813</v>
      </c>
      <c r="AN60" s="63" t="s">
        <v>880</v>
      </c>
      <c r="AO60" s="166">
        <v>10</v>
      </c>
      <c r="AP60" s="164" t="s">
        <v>703</v>
      </c>
      <c r="AQ60" s="63" t="s">
        <v>881</v>
      </c>
      <c r="AR60" s="166">
        <v>5</v>
      </c>
      <c r="AS60" s="164" t="s">
        <v>645</v>
      </c>
      <c r="AT60" s="63" t="s">
        <v>645</v>
      </c>
      <c r="AU60" s="166">
        <v>0</v>
      </c>
      <c r="AV60" s="167" t="s">
        <v>645</v>
      </c>
      <c r="AW60" s="168" t="s">
        <v>645</v>
      </c>
      <c r="AX60" s="169">
        <v>0</v>
      </c>
      <c r="AY60" s="663"/>
      <c r="AZ60" s="663"/>
      <c r="BA60" s="663"/>
      <c r="BB60" s="663"/>
      <c r="BC60" s="663"/>
      <c r="BD60" s="663"/>
      <c r="BE60" s="663"/>
      <c r="BF60" s="663"/>
      <c r="BG60" s="663"/>
    </row>
    <row r="61" spans="1:16365" s="704" customFormat="1" ht="99.9" customHeight="1" x14ac:dyDescent="0.25">
      <c r="A61" s="701">
        <v>104</v>
      </c>
      <c r="B61" s="701" t="s">
        <v>632</v>
      </c>
      <c r="C61" s="701">
        <v>9</v>
      </c>
      <c r="D61" s="701" t="s">
        <v>797</v>
      </c>
      <c r="E61" s="45" t="s">
        <v>882</v>
      </c>
      <c r="F61" s="63">
        <v>15790</v>
      </c>
      <c r="G61" s="45" t="s">
        <v>883</v>
      </c>
      <c r="H61" s="143">
        <v>2012</v>
      </c>
      <c r="I61" s="45" t="s">
        <v>884</v>
      </c>
      <c r="J61" s="157">
        <v>133284</v>
      </c>
      <c r="K61" s="170" t="s">
        <v>637</v>
      </c>
      <c r="L61" s="48" t="s">
        <v>885</v>
      </c>
      <c r="M61" s="47" t="s">
        <v>886</v>
      </c>
      <c r="N61" s="45" t="s">
        <v>887</v>
      </c>
      <c r="O61" s="45" t="s">
        <v>888</v>
      </c>
      <c r="P61" s="705" t="s">
        <v>889</v>
      </c>
      <c r="Q61" s="146">
        <f t="shared" si="4"/>
        <v>2.1235294117647059</v>
      </c>
      <c r="R61" s="183">
        <v>0</v>
      </c>
      <c r="S61" s="183">
        <v>0.58823529411764708</v>
      </c>
      <c r="T61" s="183">
        <v>1.5352941176470587</v>
      </c>
      <c r="U61" s="160">
        <f t="shared" si="3"/>
        <v>2.1235294117647059</v>
      </c>
      <c r="V61" s="149">
        <v>83.33</v>
      </c>
      <c r="W61" s="149">
        <v>100</v>
      </c>
      <c r="X61" s="189" t="s">
        <v>890</v>
      </c>
      <c r="Y61" s="161">
        <v>3</v>
      </c>
      <c r="Z61" s="161">
        <v>12</v>
      </c>
      <c r="AA61" s="161">
        <v>3</v>
      </c>
      <c r="AB61" s="161">
        <v>4</v>
      </c>
      <c r="AC61" s="161" t="s">
        <v>714</v>
      </c>
      <c r="AD61" s="162">
        <v>0</v>
      </c>
      <c r="AE61" s="163">
        <v>5</v>
      </c>
      <c r="AF61" s="709">
        <v>90</v>
      </c>
      <c r="AG61" s="164" t="s">
        <v>797</v>
      </c>
      <c r="AH61" s="63" t="s">
        <v>891</v>
      </c>
      <c r="AI61" s="165">
        <v>90</v>
      </c>
      <c r="AJ61" s="164" t="s">
        <v>645</v>
      </c>
      <c r="AK61" s="63" t="s">
        <v>645</v>
      </c>
      <c r="AL61" s="166">
        <v>0</v>
      </c>
      <c r="AM61" s="164" t="s">
        <v>645</v>
      </c>
      <c r="AN61" s="63" t="s">
        <v>645</v>
      </c>
      <c r="AO61" s="166">
        <v>0</v>
      </c>
      <c r="AP61" s="193" t="s">
        <v>645</v>
      </c>
      <c r="AQ61" s="191" t="s">
        <v>645</v>
      </c>
      <c r="AR61" s="192">
        <v>0</v>
      </c>
      <c r="AS61" s="164" t="s">
        <v>645</v>
      </c>
      <c r="AT61" s="63" t="s">
        <v>645</v>
      </c>
      <c r="AU61" s="166">
        <v>0</v>
      </c>
      <c r="AV61" s="167" t="s">
        <v>645</v>
      </c>
      <c r="AW61" s="168" t="s">
        <v>645</v>
      </c>
      <c r="AX61" s="169">
        <v>0</v>
      </c>
      <c r="AY61" s="663"/>
      <c r="AZ61" s="663"/>
      <c r="BA61" s="663"/>
      <c r="BB61" s="663"/>
      <c r="BC61" s="663"/>
      <c r="BD61" s="663"/>
      <c r="BE61" s="663"/>
      <c r="BF61" s="663"/>
      <c r="BG61" s="663"/>
    </row>
    <row r="62" spans="1:16365" s="704" customFormat="1" ht="99.9" customHeight="1" x14ac:dyDescent="0.25">
      <c r="A62" s="701">
        <v>104</v>
      </c>
      <c r="B62" s="701" t="s">
        <v>632</v>
      </c>
      <c r="C62" s="701">
        <v>9</v>
      </c>
      <c r="D62" s="701" t="s">
        <v>797</v>
      </c>
      <c r="E62" s="45" t="s">
        <v>882</v>
      </c>
      <c r="F62" s="63">
        <v>15790</v>
      </c>
      <c r="G62" s="45" t="s">
        <v>892</v>
      </c>
      <c r="H62" s="143">
        <v>2012</v>
      </c>
      <c r="I62" s="46" t="s">
        <v>893</v>
      </c>
      <c r="J62" s="157">
        <v>54437</v>
      </c>
      <c r="K62" s="170" t="s">
        <v>637</v>
      </c>
      <c r="L62" s="48" t="s">
        <v>885</v>
      </c>
      <c r="M62" s="47" t="s">
        <v>886</v>
      </c>
      <c r="N62" s="45" t="s">
        <v>894</v>
      </c>
      <c r="O62" s="45" t="s">
        <v>895</v>
      </c>
      <c r="P62" s="708" t="s">
        <v>896</v>
      </c>
      <c r="Q62" s="146">
        <f t="shared" si="4"/>
        <v>9.7705882352941167</v>
      </c>
      <c r="R62" s="183">
        <v>0</v>
      </c>
      <c r="S62" s="183">
        <v>8.235294117647058</v>
      </c>
      <c r="T62" s="183">
        <v>1.5352941176470587</v>
      </c>
      <c r="U62" s="160">
        <f t="shared" si="3"/>
        <v>9.7705882352941167</v>
      </c>
      <c r="V62" s="149">
        <v>42.5</v>
      </c>
      <c r="W62" s="149">
        <v>100</v>
      </c>
      <c r="X62" s="189" t="s">
        <v>890</v>
      </c>
      <c r="Y62" s="161">
        <v>3</v>
      </c>
      <c r="Z62" s="161">
        <v>12</v>
      </c>
      <c r="AA62" s="161">
        <v>3</v>
      </c>
      <c r="AB62" s="161">
        <v>4</v>
      </c>
      <c r="AC62" s="161" t="s">
        <v>714</v>
      </c>
      <c r="AD62" s="162">
        <v>0</v>
      </c>
      <c r="AE62" s="163">
        <v>5</v>
      </c>
      <c r="AF62" s="709">
        <v>10</v>
      </c>
      <c r="AG62" s="164" t="s">
        <v>797</v>
      </c>
      <c r="AH62" s="63" t="s">
        <v>897</v>
      </c>
      <c r="AI62" s="165">
        <v>10</v>
      </c>
      <c r="AJ62" s="193" t="s">
        <v>645</v>
      </c>
      <c r="AK62" s="191" t="s">
        <v>645</v>
      </c>
      <c r="AL62" s="192">
        <v>0</v>
      </c>
      <c r="AM62" s="164" t="s">
        <v>645</v>
      </c>
      <c r="AN62" s="63" t="s">
        <v>645</v>
      </c>
      <c r="AO62" s="166">
        <v>0</v>
      </c>
      <c r="AP62" s="193" t="s">
        <v>645</v>
      </c>
      <c r="AQ62" s="191" t="s">
        <v>645</v>
      </c>
      <c r="AR62" s="192">
        <v>0</v>
      </c>
      <c r="AS62" s="164" t="s">
        <v>645</v>
      </c>
      <c r="AT62" s="63" t="s">
        <v>645</v>
      </c>
      <c r="AU62" s="166">
        <v>0</v>
      </c>
      <c r="AV62" s="167" t="s">
        <v>645</v>
      </c>
      <c r="AW62" s="168" t="s">
        <v>645</v>
      </c>
      <c r="AX62" s="169">
        <v>0</v>
      </c>
      <c r="AY62" s="663"/>
      <c r="AZ62" s="663"/>
      <c r="BA62" s="663"/>
      <c r="BB62" s="663"/>
      <c r="BC62" s="663"/>
      <c r="BD62" s="663"/>
      <c r="BE62" s="663"/>
      <c r="BF62" s="663"/>
      <c r="BG62" s="663"/>
    </row>
    <row r="63" spans="1:16365" s="704" customFormat="1" ht="99.9" customHeight="1" x14ac:dyDescent="0.25">
      <c r="A63" s="45">
        <v>104</v>
      </c>
      <c r="B63" s="701" t="s">
        <v>632</v>
      </c>
      <c r="C63" s="45">
        <v>9</v>
      </c>
      <c r="D63" s="45" t="s">
        <v>797</v>
      </c>
      <c r="E63" s="45" t="s">
        <v>898</v>
      </c>
      <c r="F63" s="63">
        <v>25023</v>
      </c>
      <c r="G63" s="213" t="s">
        <v>899</v>
      </c>
      <c r="H63" s="143">
        <v>2020</v>
      </c>
      <c r="I63" s="143" t="s">
        <v>900</v>
      </c>
      <c r="J63" s="1363">
        <v>76816.37</v>
      </c>
      <c r="K63" s="214" t="s">
        <v>901</v>
      </c>
      <c r="L63" s="215" t="s">
        <v>902</v>
      </c>
      <c r="M63" s="45" t="s">
        <v>903</v>
      </c>
      <c r="N63" s="216" t="s">
        <v>904</v>
      </c>
      <c r="O63" s="45" t="s">
        <v>905</v>
      </c>
      <c r="P63" s="705" t="s">
        <v>906</v>
      </c>
      <c r="Q63" s="146">
        <f t="shared" si="4"/>
        <v>50.26</v>
      </c>
      <c r="R63" s="159">
        <v>2.2599999999999998</v>
      </c>
      <c r="S63" s="159">
        <v>5.5</v>
      </c>
      <c r="T63" s="159">
        <v>42.5</v>
      </c>
      <c r="U63" s="160">
        <f t="shared" si="3"/>
        <v>50.26</v>
      </c>
      <c r="V63" s="149">
        <v>90</v>
      </c>
      <c r="W63" s="149">
        <v>5</v>
      </c>
      <c r="X63" s="1364" t="s">
        <v>907</v>
      </c>
      <c r="Y63" s="161">
        <v>3</v>
      </c>
      <c r="Z63" s="161">
        <v>7</v>
      </c>
      <c r="AA63" s="161">
        <v>2</v>
      </c>
      <c r="AB63" s="161">
        <v>4</v>
      </c>
      <c r="AC63" s="161" t="s">
        <v>908</v>
      </c>
      <c r="AD63" s="162">
        <v>0</v>
      </c>
      <c r="AE63" s="163">
        <v>5</v>
      </c>
      <c r="AF63" s="706">
        <v>90</v>
      </c>
      <c r="AG63" s="164" t="s">
        <v>797</v>
      </c>
      <c r="AH63" s="63" t="s">
        <v>909</v>
      </c>
      <c r="AI63" s="165">
        <v>90</v>
      </c>
      <c r="AJ63" s="193" t="s">
        <v>645</v>
      </c>
      <c r="AK63" s="191" t="s">
        <v>645</v>
      </c>
      <c r="AL63" s="192">
        <v>0</v>
      </c>
      <c r="AM63" s="164" t="s">
        <v>645</v>
      </c>
      <c r="AN63" s="63" t="s">
        <v>645</v>
      </c>
      <c r="AO63" s="166">
        <v>0</v>
      </c>
      <c r="AP63" s="193" t="s">
        <v>645</v>
      </c>
      <c r="AQ63" s="191" t="s">
        <v>645</v>
      </c>
      <c r="AR63" s="192">
        <v>0</v>
      </c>
      <c r="AS63" s="164" t="s">
        <v>645</v>
      </c>
      <c r="AT63" s="63" t="s">
        <v>645</v>
      </c>
      <c r="AU63" s="166">
        <v>0</v>
      </c>
      <c r="AV63" s="167" t="s">
        <v>645</v>
      </c>
      <c r="AW63" s="168" t="s">
        <v>645</v>
      </c>
      <c r="AX63" s="169">
        <v>0</v>
      </c>
      <c r="AY63" s="663"/>
      <c r="AZ63" s="663"/>
      <c r="BA63" s="663"/>
      <c r="BB63" s="663"/>
      <c r="BC63" s="663"/>
      <c r="BD63" s="663"/>
      <c r="BE63" s="663"/>
      <c r="BF63" s="663"/>
      <c r="BG63" s="663"/>
    </row>
    <row r="64" spans="1:16365" s="704" customFormat="1" ht="99.9" customHeight="1" x14ac:dyDescent="0.25">
      <c r="A64" s="45">
        <v>104</v>
      </c>
      <c r="B64" s="45" t="s">
        <v>632</v>
      </c>
      <c r="C64" s="45">
        <v>14</v>
      </c>
      <c r="D64" s="45" t="s">
        <v>813</v>
      </c>
      <c r="E64" s="45" t="s">
        <v>910</v>
      </c>
      <c r="F64" s="63">
        <v>13627</v>
      </c>
      <c r="G64" s="45" t="s">
        <v>911</v>
      </c>
      <c r="H64" s="143">
        <v>2011</v>
      </c>
      <c r="I64" s="45" t="s">
        <v>912</v>
      </c>
      <c r="J64" s="157">
        <v>70988</v>
      </c>
      <c r="K64" s="217" t="s">
        <v>913</v>
      </c>
      <c r="L64" s="45" t="s">
        <v>914</v>
      </c>
      <c r="M64" s="45" t="s">
        <v>915</v>
      </c>
      <c r="N64" s="45" t="s">
        <v>916</v>
      </c>
      <c r="O64" s="45" t="s">
        <v>917</v>
      </c>
      <c r="P64" s="705" t="s">
        <v>918</v>
      </c>
      <c r="Q64" s="146">
        <f t="shared" si="4"/>
        <v>6.2</v>
      </c>
      <c r="R64" s="210">
        <v>0</v>
      </c>
      <c r="S64" s="210">
        <v>4.7</v>
      </c>
      <c r="T64" s="210">
        <v>1.5</v>
      </c>
      <c r="U64" s="212">
        <f t="shared" si="3"/>
        <v>6.2</v>
      </c>
      <c r="V64" s="149">
        <v>90.33</v>
      </c>
      <c r="W64" s="149">
        <v>100</v>
      </c>
      <c r="X64" s="189" t="s">
        <v>876</v>
      </c>
      <c r="Y64" s="161">
        <v>6</v>
      </c>
      <c r="Z64" s="161">
        <v>1</v>
      </c>
      <c r="AA64" s="161">
        <v>4</v>
      </c>
      <c r="AB64" s="161">
        <v>14</v>
      </c>
      <c r="AC64" s="161"/>
      <c r="AD64" s="162">
        <v>0</v>
      </c>
      <c r="AE64" s="163">
        <v>2</v>
      </c>
      <c r="AF64" s="737">
        <v>90</v>
      </c>
      <c r="AG64" s="164" t="s">
        <v>878</v>
      </c>
      <c r="AH64" s="63" t="s">
        <v>919</v>
      </c>
      <c r="AI64" s="165">
        <v>45</v>
      </c>
      <c r="AJ64" s="193" t="s">
        <v>813</v>
      </c>
      <c r="AK64" s="63" t="s">
        <v>920</v>
      </c>
      <c r="AL64" s="192">
        <v>45</v>
      </c>
      <c r="AM64" s="164" t="s">
        <v>645</v>
      </c>
      <c r="AN64" s="63" t="s">
        <v>645</v>
      </c>
      <c r="AO64" s="166">
        <v>0</v>
      </c>
      <c r="AP64" s="193" t="s">
        <v>645</v>
      </c>
      <c r="AQ64" s="191" t="s">
        <v>645</v>
      </c>
      <c r="AR64" s="192">
        <v>0</v>
      </c>
      <c r="AS64" s="164" t="s">
        <v>645</v>
      </c>
      <c r="AT64" s="63" t="s">
        <v>645</v>
      </c>
      <c r="AU64" s="166">
        <v>0</v>
      </c>
      <c r="AV64" s="167" t="s">
        <v>645</v>
      </c>
      <c r="AW64" s="168" t="s">
        <v>645</v>
      </c>
      <c r="AX64" s="169">
        <v>0</v>
      </c>
      <c r="AY64" s="663"/>
      <c r="AZ64" s="663"/>
      <c r="BA64" s="663"/>
      <c r="BB64" s="663"/>
      <c r="BC64" s="663"/>
      <c r="BD64" s="663"/>
      <c r="BE64" s="663"/>
      <c r="BF64" s="663"/>
      <c r="BG64" s="663"/>
    </row>
    <row r="65" spans="1:89" s="704" customFormat="1" ht="99.9" customHeight="1" x14ac:dyDescent="0.25">
      <c r="A65" s="45">
        <v>104</v>
      </c>
      <c r="B65" s="45" t="s">
        <v>632</v>
      </c>
      <c r="C65" s="45">
        <v>3</v>
      </c>
      <c r="D65" s="45" t="s">
        <v>865</v>
      </c>
      <c r="E65" s="45" t="s">
        <v>910</v>
      </c>
      <c r="F65" s="191">
        <v>13627</v>
      </c>
      <c r="G65" s="45" t="s">
        <v>921</v>
      </c>
      <c r="H65" s="143">
        <v>2016</v>
      </c>
      <c r="I65" s="45" t="s">
        <v>922</v>
      </c>
      <c r="J65" s="157">
        <v>117439</v>
      </c>
      <c r="K65" s="738" t="s">
        <v>648</v>
      </c>
      <c r="L65" s="45" t="s">
        <v>871</v>
      </c>
      <c r="M65" s="45" t="s">
        <v>872</v>
      </c>
      <c r="N65" s="45" t="s">
        <v>873</v>
      </c>
      <c r="O65" s="45" t="s">
        <v>874</v>
      </c>
      <c r="P65" s="705" t="s">
        <v>923</v>
      </c>
      <c r="Q65" s="146">
        <f t="shared" si="4"/>
        <v>2.4</v>
      </c>
      <c r="R65" s="211">
        <v>2.4</v>
      </c>
      <c r="S65" s="211">
        <v>0</v>
      </c>
      <c r="T65" s="211">
        <v>0</v>
      </c>
      <c r="U65" s="212">
        <f t="shared" si="3"/>
        <v>2.4</v>
      </c>
      <c r="V65" s="149">
        <v>96.83</v>
      </c>
      <c r="W65" s="149">
        <v>100</v>
      </c>
      <c r="X65" s="189" t="s">
        <v>876</v>
      </c>
      <c r="Y65" s="161">
        <v>6</v>
      </c>
      <c r="Z65" s="161">
        <v>1</v>
      </c>
      <c r="AA65" s="161">
        <v>4</v>
      </c>
      <c r="AB65" s="161">
        <v>14</v>
      </c>
      <c r="AC65" s="161"/>
      <c r="AD65" s="162">
        <v>0</v>
      </c>
      <c r="AE65" s="163">
        <v>5</v>
      </c>
      <c r="AF65" s="737">
        <v>100</v>
      </c>
      <c r="AG65" s="164" t="s">
        <v>865</v>
      </c>
      <c r="AH65" s="63" t="s">
        <v>877</v>
      </c>
      <c r="AI65" s="165">
        <v>12</v>
      </c>
      <c r="AJ65" s="164" t="s">
        <v>878</v>
      </c>
      <c r="AK65" s="63" t="s">
        <v>924</v>
      </c>
      <c r="AL65" s="166">
        <v>15</v>
      </c>
      <c r="AM65" s="164" t="s">
        <v>813</v>
      </c>
      <c r="AN65" s="63" t="s">
        <v>880</v>
      </c>
      <c r="AO65" s="166">
        <v>39</v>
      </c>
      <c r="AP65" s="164" t="s">
        <v>756</v>
      </c>
      <c r="AQ65" s="63" t="s">
        <v>925</v>
      </c>
      <c r="AR65" s="166">
        <v>34</v>
      </c>
      <c r="AS65" s="164" t="s">
        <v>645</v>
      </c>
      <c r="AT65" s="63" t="s">
        <v>645</v>
      </c>
      <c r="AU65" s="166">
        <v>0</v>
      </c>
      <c r="AV65" s="167" t="s">
        <v>645</v>
      </c>
      <c r="AW65" s="168" t="s">
        <v>645</v>
      </c>
      <c r="AX65" s="169">
        <v>0</v>
      </c>
      <c r="AY65" s="663"/>
      <c r="AZ65" s="663"/>
      <c r="BA65" s="663"/>
      <c r="BB65" s="663"/>
      <c r="BC65" s="663"/>
      <c r="BD65" s="663"/>
      <c r="BE65" s="663"/>
      <c r="BF65" s="663"/>
      <c r="BG65" s="663"/>
    </row>
    <row r="66" spans="1:89" s="704" customFormat="1" ht="99.9" customHeight="1" x14ac:dyDescent="0.25">
      <c r="A66" s="45">
        <v>104</v>
      </c>
      <c r="B66" s="701" t="s">
        <v>632</v>
      </c>
      <c r="C66" s="45">
        <v>12</v>
      </c>
      <c r="D66" s="45" t="s">
        <v>671</v>
      </c>
      <c r="E66" s="45" t="s">
        <v>926</v>
      </c>
      <c r="F66" s="63">
        <v>23939</v>
      </c>
      <c r="G66" s="45" t="s">
        <v>927</v>
      </c>
      <c r="H66" s="143">
        <v>2010</v>
      </c>
      <c r="I66" s="46" t="s">
        <v>928</v>
      </c>
      <c r="J66" s="157">
        <v>35452</v>
      </c>
      <c r="K66" s="158" t="s">
        <v>697</v>
      </c>
      <c r="L66" s="46" t="s">
        <v>929</v>
      </c>
      <c r="M66" s="45" t="s">
        <v>930</v>
      </c>
      <c r="N66" s="45" t="s">
        <v>931</v>
      </c>
      <c r="O66" s="45" t="s">
        <v>932</v>
      </c>
      <c r="P66" s="705" t="s">
        <v>933</v>
      </c>
      <c r="Q66" s="146">
        <f t="shared" si="4"/>
        <v>0</v>
      </c>
      <c r="R66" s="147">
        <v>0</v>
      </c>
      <c r="S66" s="146">
        <v>0</v>
      </c>
      <c r="T66" s="146">
        <v>0</v>
      </c>
      <c r="U66" s="160">
        <f t="shared" si="3"/>
        <v>0</v>
      </c>
      <c r="V66" s="149">
        <v>100</v>
      </c>
      <c r="W66" s="149">
        <v>100</v>
      </c>
      <c r="X66" s="189" t="s">
        <v>681</v>
      </c>
      <c r="Y66" s="161">
        <v>2</v>
      </c>
      <c r="Z66" s="161">
        <v>2</v>
      </c>
      <c r="AA66" s="161">
        <v>2</v>
      </c>
      <c r="AB66" s="161">
        <v>11</v>
      </c>
      <c r="AC66" s="161">
        <v>98</v>
      </c>
      <c r="AD66" s="162">
        <v>0</v>
      </c>
      <c r="AE66" s="163">
        <v>5</v>
      </c>
      <c r="AF66" s="739">
        <v>100</v>
      </c>
      <c r="AG66" s="218" t="s">
        <v>671</v>
      </c>
      <c r="AH66" s="219" t="s">
        <v>683</v>
      </c>
      <c r="AI66" s="220">
        <v>40</v>
      </c>
      <c r="AJ66" s="218" t="s">
        <v>682</v>
      </c>
      <c r="AK66" s="219" t="s">
        <v>683</v>
      </c>
      <c r="AL66" s="221">
        <v>10</v>
      </c>
      <c r="AM66" s="164" t="s">
        <v>684</v>
      </c>
      <c r="AN66" s="63" t="s">
        <v>685</v>
      </c>
      <c r="AO66" s="166">
        <v>20</v>
      </c>
      <c r="AP66" s="218" t="s">
        <v>934</v>
      </c>
      <c r="AQ66" s="219" t="s">
        <v>683</v>
      </c>
      <c r="AR66" s="221">
        <v>20</v>
      </c>
      <c r="AS66" s="167" t="s">
        <v>935</v>
      </c>
      <c r="AT66" s="168" t="s">
        <v>936</v>
      </c>
      <c r="AU66" s="184">
        <v>10</v>
      </c>
      <c r="AV66" s="167" t="s">
        <v>645</v>
      </c>
      <c r="AW66" s="168" t="s">
        <v>645</v>
      </c>
      <c r="AX66" s="169">
        <v>0</v>
      </c>
      <c r="AY66" s="663"/>
      <c r="AZ66" s="663"/>
      <c r="BA66" s="663"/>
      <c r="BB66" s="663"/>
      <c r="BC66" s="663"/>
      <c r="BD66" s="663"/>
      <c r="BE66" s="663"/>
      <c r="BF66" s="663"/>
      <c r="BG66" s="663"/>
    </row>
    <row r="67" spans="1:89" s="704" customFormat="1" ht="99.9" customHeight="1" x14ac:dyDescent="0.25">
      <c r="A67" s="45">
        <v>104</v>
      </c>
      <c r="B67" s="701" t="s">
        <v>632</v>
      </c>
      <c r="C67" s="45">
        <v>12</v>
      </c>
      <c r="D67" s="45" t="s">
        <v>671</v>
      </c>
      <c r="E67" s="45" t="s">
        <v>926</v>
      </c>
      <c r="F67" s="63">
        <v>23939</v>
      </c>
      <c r="G67" s="45" t="s">
        <v>937</v>
      </c>
      <c r="H67" s="143">
        <v>2002</v>
      </c>
      <c r="I67" s="45" t="s">
        <v>938</v>
      </c>
      <c r="J67" s="157">
        <v>55063</v>
      </c>
      <c r="K67" s="45" t="s">
        <v>939</v>
      </c>
      <c r="L67" s="45" t="s">
        <v>940</v>
      </c>
      <c r="M67" s="45" t="s">
        <v>941</v>
      </c>
      <c r="N67" s="45" t="s">
        <v>942</v>
      </c>
      <c r="O67" s="45" t="s">
        <v>943</v>
      </c>
      <c r="P67" s="705" t="s">
        <v>944</v>
      </c>
      <c r="Q67" s="146">
        <f t="shared" si="4"/>
        <v>20.209317647058825</v>
      </c>
      <c r="R67" s="146">
        <v>0</v>
      </c>
      <c r="S67" s="146">
        <v>1.7647058823529411</v>
      </c>
      <c r="T67" s="146">
        <v>18.444611764705883</v>
      </c>
      <c r="U67" s="160">
        <f t="shared" si="3"/>
        <v>20.209317647058825</v>
      </c>
      <c r="V67" s="149">
        <v>72.5</v>
      </c>
      <c r="W67" s="149">
        <v>100</v>
      </c>
      <c r="X67" s="189" t="s">
        <v>681</v>
      </c>
      <c r="Y67" s="161">
        <v>3</v>
      </c>
      <c r="Z67" s="161">
        <v>11</v>
      </c>
      <c r="AA67" s="161">
        <v>5</v>
      </c>
      <c r="AB67" s="161">
        <v>4</v>
      </c>
      <c r="AC67" s="161">
        <v>175</v>
      </c>
      <c r="AD67" s="162">
        <v>30</v>
      </c>
      <c r="AE67" s="163">
        <v>5</v>
      </c>
      <c r="AF67" s="739">
        <v>70</v>
      </c>
      <c r="AG67" s="164" t="s">
        <v>671</v>
      </c>
      <c r="AH67" s="63" t="s">
        <v>683</v>
      </c>
      <c r="AI67" s="165">
        <v>40</v>
      </c>
      <c r="AJ67" s="164" t="s">
        <v>684</v>
      </c>
      <c r="AK67" s="63" t="s">
        <v>685</v>
      </c>
      <c r="AL67" s="166">
        <v>10</v>
      </c>
      <c r="AM67" s="164" t="s">
        <v>945</v>
      </c>
      <c r="AN67" s="63" t="s">
        <v>685</v>
      </c>
      <c r="AO67" s="166">
        <v>20</v>
      </c>
      <c r="AP67" s="164" t="s">
        <v>645</v>
      </c>
      <c r="AQ67" s="63" t="s">
        <v>645</v>
      </c>
      <c r="AR67" s="166">
        <v>0</v>
      </c>
      <c r="AS67" s="164" t="s">
        <v>645</v>
      </c>
      <c r="AT67" s="63" t="s">
        <v>645</v>
      </c>
      <c r="AU67" s="166">
        <v>0</v>
      </c>
      <c r="AV67" s="167" t="s">
        <v>645</v>
      </c>
      <c r="AW67" s="168" t="s">
        <v>645</v>
      </c>
      <c r="AX67" s="169">
        <v>0</v>
      </c>
      <c r="AY67" s="663"/>
      <c r="AZ67" s="663"/>
      <c r="BA67" s="663"/>
      <c r="BB67" s="663"/>
      <c r="BC67" s="663"/>
      <c r="BD67" s="663"/>
      <c r="BE67" s="663"/>
      <c r="BF67" s="663"/>
      <c r="BG67" s="663"/>
    </row>
    <row r="68" spans="1:89" s="704" customFormat="1" ht="99.9" customHeight="1" x14ac:dyDescent="0.25">
      <c r="A68" s="45">
        <v>104</v>
      </c>
      <c r="B68" s="701" t="s">
        <v>632</v>
      </c>
      <c r="C68" s="45">
        <v>12</v>
      </c>
      <c r="D68" s="45" t="s">
        <v>671</v>
      </c>
      <c r="E68" s="45" t="s">
        <v>926</v>
      </c>
      <c r="F68" s="63">
        <v>23939</v>
      </c>
      <c r="G68" s="143" t="s">
        <v>946</v>
      </c>
      <c r="H68" s="143">
        <v>2017</v>
      </c>
      <c r="I68" s="45" t="s">
        <v>947</v>
      </c>
      <c r="J68" s="157">
        <v>35543</v>
      </c>
      <c r="K68" s="170" t="s">
        <v>948</v>
      </c>
      <c r="L68" s="45" t="s">
        <v>949</v>
      </c>
      <c r="M68" s="45" t="s">
        <v>941</v>
      </c>
      <c r="N68" s="45" t="s">
        <v>942</v>
      </c>
      <c r="O68" s="45" t="s">
        <v>950</v>
      </c>
      <c r="P68" s="705" t="s">
        <v>951</v>
      </c>
      <c r="Q68" s="146">
        <f t="shared" si="4"/>
        <v>24.389317647058824</v>
      </c>
      <c r="R68" s="146">
        <v>4.18</v>
      </c>
      <c r="S68" s="146">
        <v>1.7647058823529411</v>
      </c>
      <c r="T68" s="146">
        <v>18.444611764705883</v>
      </c>
      <c r="U68" s="160">
        <f t="shared" si="3"/>
        <v>24.389317647058824</v>
      </c>
      <c r="V68" s="149">
        <v>100</v>
      </c>
      <c r="W68" s="149">
        <v>78</v>
      </c>
      <c r="X68" s="189" t="s">
        <v>681</v>
      </c>
      <c r="Y68" s="161">
        <v>3</v>
      </c>
      <c r="Z68" s="161">
        <v>11</v>
      </c>
      <c r="AA68" s="161">
        <v>5</v>
      </c>
      <c r="AB68" s="161">
        <v>4</v>
      </c>
      <c r="AC68" s="161"/>
      <c r="AD68" s="162">
        <v>0</v>
      </c>
      <c r="AE68" s="163">
        <v>5</v>
      </c>
      <c r="AF68" s="707">
        <v>100</v>
      </c>
      <c r="AG68" s="164" t="s">
        <v>671</v>
      </c>
      <c r="AH68" s="63" t="s">
        <v>683</v>
      </c>
      <c r="AI68" s="165">
        <v>30</v>
      </c>
      <c r="AJ68" s="218" t="s">
        <v>952</v>
      </c>
      <c r="AK68" s="63" t="s">
        <v>683</v>
      </c>
      <c r="AL68" s="166">
        <v>30</v>
      </c>
      <c r="AM68" s="164" t="s">
        <v>935</v>
      </c>
      <c r="AN68" s="63" t="s">
        <v>936</v>
      </c>
      <c r="AO68" s="166">
        <v>20</v>
      </c>
      <c r="AP68" s="164" t="s">
        <v>945</v>
      </c>
      <c r="AQ68" s="63" t="s">
        <v>685</v>
      </c>
      <c r="AR68" s="166">
        <v>20</v>
      </c>
      <c r="AS68" s="164" t="s">
        <v>645</v>
      </c>
      <c r="AT68" s="63" t="s">
        <v>645</v>
      </c>
      <c r="AU68" s="166">
        <v>0</v>
      </c>
      <c r="AV68" s="167" t="s">
        <v>645</v>
      </c>
      <c r="AW68" s="168" t="s">
        <v>645</v>
      </c>
      <c r="AX68" s="169">
        <v>0</v>
      </c>
      <c r="AY68" s="663"/>
      <c r="AZ68" s="663"/>
      <c r="BA68" s="663"/>
      <c r="BB68" s="663"/>
      <c r="BC68" s="663"/>
      <c r="BD68" s="663"/>
      <c r="BE68" s="663"/>
      <c r="BF68" s="663"/>
      <c r="BG68" s="663"/>
    </row>
    <row r="69" spans="1:89" s="704" customFormat="1" ht="99.9" customHeight="1" x14ac:dyDescent="0.25">
      <c r="A69" s="45">
        <v>104</v>
      </c>
      <c r="B69" s="701" t="s">
        <v>632</v>
      </c>
      <c r="C69" s="45">
        <v>12</v>
      </c>
      <c r="D69" s="45" t="s">
        <v>671</v>
      </c>
      <c r="E69" s="45" t="s">
        <v>926</v>
      </c>
      <c r="F69" s="63">
        <v>23939</v>
      </c>
      <c r="G69" s="45" t="s">
        <v>953</v>
      </c>
      <c r="H69" s="143">
        <v>2010</v>
      </c>
      <c r="I69" s="46" t="s">
        <v>954</v>
      </c>
      <c r="J69" s="157">
        <v>95216</v>
      </c>
      <c r="K69" s="158" t="s">
        <v>697</v>
      </c>
      <c r="L69" s="46" t="s">
        <v>955</v>
      </c>
      <c r="M69" s="46" t="s">
        <v>956</v>
      </c>
      <c r="N69" s="46" t="s">
        <v>957</v>
      </c>
      <c r="O69" s="46" t="s">
        <v>958</v>
      </c>
      <c r="P69" s="705" t="s">
        <v>959</v>
      </c>
      <c r="Q69" s="146">
        <f t="shared" si="4"/>
        <v>27.819155724975296</v>
      </c>
      <c r="R69" s="146">
        <v>0</v>
      </c>
      <c r="S69" s="146">
        <v>7.0591557249752928</v>
      </c>
      <c r="T69" s="146">
        <v>20.76</v>
      </c>
      <c r="U69" s="160">
        <f t="shared" si="3"/>
        <v>27.819155724975296</v>
      </c>
      <c r="V69" s="149">
        <v>100</v>
      </c>
      <c r="W69" s="149">
        <v>100</v>
      </c>
      <c r="X69" s="189" t="s">
        <v>681</v>
      </c>
      <c r="Y69" s="161">
        <v>2</v>
      </c>
      <c r="Z69" s="161">
        <v>1</v>
      </c>
      <c r="AA69" s="161">
        <v>3</v>
      </c>
      <c r="AB69" s="161">
        <v>5</v>
      </c>
      <c r="AC69" s="161">
        <v>98</v>
      </c>
      <c r="AD69" s="162">
        <v>0</v>
      </c>
      <c r="AE69" s="163">
        <v>5</v>
      </c>
      <c r="AF69" s="707">
        <v>100</v>
      </c>
      <c r="AG69" s="164" t="s">
        <v>671</v>
      </c>
      <c r="AH69" s="63" t="s">
        <v>683</v>
      </c>
      <c r="AI69" s="165">
        <v>50</v>
      </c>
      <c r="AJ69" s="164" t="s">
        <v>684</v>
      </c>
      <c r="AK69" s="63" t="s">
        <v>685</v>
      </c>
      <c r="AL69" s="166">
        <v>20</v>
      </c>
      <c r="AM69" s="218" t="s">
        <v>686</v>
      </c>
      <c r="AN69" s="63" t="s">
        <v>687</v>
      </c>
      <c r="AO69" s="166">
        <v>20</v>
      </c>
      <c r="AP69" s="164" t="s">
        <v>945</v>
      </c>
      <c r="AQ69" s="63" t="s">
        <v>685</v>
      </c>
      <c r="AR69" s="166">
        <v>10</v>
      </c>
      <c r="AS69" s="164" t="s">
        <v>645</v>
      </c>
      <c r="AT69" s="63" t="s">
        <v>645</v>
      </c>
      <c r="AU69" s="166">
        <v>0</v>
      </c>
      <c r="AV69" s="167" t="s">
        <v>645</v>
      </c>
      <c r="AW69" s="168" t="s">
        <v>645</v>
      </c>
      <c r="AX69" s="169">
        <v>0</v>
      </c>
      <c r="AY69" s="663"/>
      <c r="AZ69" s="663"/>
      <c r="BA69" s="663"/>
      <c r="BB69" s="663"/>
      <c r="BC69" s="663"/>
      <c r="BD69" s="663"/>
      <c r="BE69" s="663"/>
      <c r="BF69" s="663"/>
      <c r="BG69" s="663"/>
    </row>
    <row r="70" spans="1:89" s="704" customFormat="1" ht="99.9" customHeight="1" x14ac:dyDescent="0.25">
      <c r="A70" s="45">
        <v>104</v>
      </c>
      <c r="B70" s="701" t="s">
        <v>632</v>
      </c>
      <c r="C70" s="45">
        <v>12</v>
      </c>
      <c r="D70" s="45" t="s">
        <v>671</v>
      </c>
      <c r="E70" s="45" t="s">
        <v>926</v>
      </c>
      <c r="F70" s="63">
        <v>23939</v>
      </c>
      <c r="G70" s="143" t="s">
        <v>946</v>
      </c>
      <c r="H70" s="143">
        <v>2017</v>
      </c>
      <c r="I70" s="45" t="s">
        <v>947</v>
      </c>
      <c r="J70" s="157">
        <f>22886+6040</f>
        <v>28926</v>
      </c>
      <c r="K70" s="170" t="s">
        <v>948</v>
      </c>
      <c r="L70" s="45" t="s">
        <v>949</v>
      </c>
      <c r="M70" s="45" t="s">
        <v>941</v>
      </c>
      <c r="N70" s="45" t="s">
        <v>942</v>
      </c>
      <c r="O70" s="45" t="s">
        <v>950</v>
      </c>
      <c r="P70" s="705" t="s">
        <v>960</v>
      </c>
      <c r="Q70" s="146">
        <f t="shared" si="4"/>
        <v>23.609317647058823</v>
      </c>
      <c r="R70" s="146">
        <v>3.4</v>
      </c>
      <c r="S70" s="146">
        <v>1.7647058823529411</v>
      </c>
      <c r="T70" s="146">
        <v>18.444611764705883</v>
      </c>
      <c r="U70" s="160">
        <f t="shared" si="3"/>
        <v>23.609317647058823</v>
      </c>
      <c r="V70" s="149">
        <v>100</v>
      </c>
      <c r="W70" s="149">
        <v>60</v>
      </c>
      <c r="X70" s="189" t="s">
        <v>681</v>
      </c>
      <c r="Y70" s="161">
        <v>3</v>
      </c>
      <c r="Z70" s="161">
        <v>11</v>
      </c>
      <c r="AA70" s="161">
        <v>5</v>
      </c>
      <c r="AB70" s="161">
        <v>4</v>
      </c>
      <c r="AC70" s="161"/>
      <c r="AD70" s="162">
        <v>0</v>
      </c>
      <c r="AE70" s="163">
        <v>5</v>
      </c>
      <c r="AF70" s="707">
        <v>100</v>
      </c>
      <c r="AG70" s="164" t="s">
        <v>671</v>
      </c>
      <c r="AH70" s="63" t="s">
        <v>683</v>
      </c>
      <c r="AI70" s="165">
        <v>30</v>
      </c>
      <c r="AJ70" s="222" t="s">
        <v>952</v>
      </c>
      <c r="AK70" s="223" t="s">
        <v>683</v>
      </c>
      <c r="AL70" s="224">
        <v>40</v>
      </c>
      <c r="AM70" s="164" t="s">
        <v>935</v>
      </c>
      <c r="AN70" s="63" t="s">
        <v>936</v>
      </c>
      <c r="AO70" s="166">
        <v>30</v>
      </c>
      <c r="AP70" s="164" t="s">
        <v>645</v>
      </c>
      <c r="AQ70" s="63" t="s">
        <v>645</v>
      </c>
      <c r="AR70" s="166">
        <v>0</v>
      </c>
      <c r="AS70" s="164" t="s">
        <v>645</v>
      </c>
      <c r="AT70" s="63" t="s">
        <v>645</v>
      </c>
      <c r="AU70" s="166">
        <v>0</v>
      </c>
      <c r="AV70" s="167" t="s">
        <v>645</v>
      </c>
      <c r="AW70" s="168" t="s">
        <v>645</v>
      </c>
      <c r="AX70" s="169">
        <v>0</v>
      </c>
      <c r="AY70" s="663"/>
      <c r="AZ70" s="663"/>
      <c r="BA70" s="663"/>
      <c r="BB70" s="663"/>
      <c r="BC70" s="663"/>
      <c r="BD70" s="663"/>
      <c r="BE70" s="663"/>
      <c r="BF70" s="663"/>
      <c r="BG70" s="663"/>
    </row>
    <row r="71" spans="1:89" s="704" customFormat="1" ht="99.9" customHeight="1" x14ac:dyDescent="0.25">
      <c r="A71" s="45">
        <v>104</v>
      </c>
      <c r="B71" s="701" t="s">
        <v>632</v>
      </c>
      <c r="C71" s="45">
        <v>12</v>
      </c>
      <c r="D71" s="45" t="s">
        <v>671</v>
      </c>
      <c r="E71" s="45" t="s">
        <v>926</v>
      </c>
      <c r="F71" s="63">
        <v>23939</v>
      </c>
      <c r="G71" s="45" t="s">
        <v>961</v>
      </c>
      <c r="H71" s="143">
        <v>2010</v>
      </c>
      <c r="I71" s="46" t="s">
        <v>962</v>
      </c>
      <c r="J71" s="157">
        <v>8152</v>
      </c>
      <c r="K71" s="158" t="s">
        <v>697</v>
      </c>
      <c r="L71" s="46" t="s">
        <v>963</v>
      </c>
      <c r="M71" s="45" t="s">
        <v>964</v>
      </c>
      <c r="N71" s="45" t="s">
        <v>965</v>
      </c>
      <c r="O71" s="45" t="s">
        <v>966</v>
      </c>
      <c r="P71" s="705" t="s">
        <v>967</v>
      </c>
      <c r="Q71" s="146">
        <f t="shared" si="4"/>
        <v>3.5295778624876433</v>
      </c>
      <c r="R71" s="146">
        <v>0</v>
      </c>
      <c r="S71" s="146">
        <v>1.7647889312438232</v>
      </c>
      <c r="T71" s="146">
        <v>1.7647889312438201</v>
      </c>
      <c r="U71" s="160">
        <f t="shared" si="3"/>
        <v>3.5295778624876433</v>
      </c>
      <c r="V71" s="149">
        <v>95</v>
      </c>
      <c r="W71" s="149">
        <v>100</v>
      </c>
      <c r="X71" s="189" t="s">
        <v>681</v>
      </c>
      <c r="Y71" s="161">
        <v>2</v>
      </c>
      <c r="Z71" s="161">
        <v>1</v>
      </c>
      <c r="AA71" s="161">
        <v>3</v>
      </c>
      <c r="AB71" s="161">
        <v>11</v>
      </c>
      <c r="AC71" s="161">
        <v>98</v>
      </c>
      <c r="AD71" s="162">
        <v>0</v>
      </c>
      <c r="AE71" s="163">
        <v>5</v>
      </c>
      <c r="AF71" s="707">
        <v>100</v>
      </c>
      <c r="AG71" s="218" t="s">
        <v>671</v>
      </c>
      <c r="AH71" s="219" t="s">
        <v>683</v>
      </c>
      <c r="AI71" s="165">
        <v>30</v>
      </c>
      <c r="AJ71" s="195" t="s">
        <v>684</v>
      </c>
      <c r="AK71" s="63" t="s">
        <v>685</v>
      </c>
      <c r="AL71" s="166">
        <v>20</v>
      </c>
      <c r="AM71" s="164" t="s">
        <v>686</v>
      </c>
      <c r="AN71" s="63" t="s">
        <v>687</v>
      </c>
      <c r="AO71" s="166">
        <v>20</v>
      </c>
      <c r="AP71" s="218" t="s">
        <v>682</v>
      </c>
      <c r="AQ71" s="219" t="s">
        <v>683</v>
      </c>
      <c r="AR71" s="221">
        <v>10</v>
      </c>
      <c r="AS71" s="218" t="s">
        <v>934</v>
      </c>
      <c r="AT71" s="219" t="s">
        <v>683</v>
      </c>
      <c r="AU71" s="221">
        <v>20</v>
      </c>
      <c r="AV71" s="218" t="s">
        <v>645</v>
      </c>
      <c r="AW71" s="219" t="s">
        <v>645</v>
      </c>
      <c r="AX71" s="225">
        <v>0</v>
      </c>
      <c r="AY71" s="663"/>
      <c r="AZ71" s="663"/>
      <c r="BA71" s="663"/>
      <c r="BB71" s="663"/>
      <c r="BC71" s="663"/>
      <c r="BD71" s="663"/>
      <c r="BE71" s="663"/>
      <c r="BF71" s="663"/>
      <c r="BG71" s="663"/>
    </row>
    <row r="72" spans="1:89" s="704" customFormat="1" ht="99.9" customHeight="1" x14ac:dyDescent="0.25">
      <c r="A72" s="226">
        <v>104</v>
      </c>
      <c r="B72" s="226" t="s">
        <v>632</v>
      </c>
      <c r="C72" s="226">
        <v>12</v>
      </c>
      <c r="D72" s="45" t="s">
        <v>671</v>
      </c>
      <c r="E72" s="45" t="s">
        <v>926</v>
      </c>
      <c r="F72" s="227">
        <v>23939</v>
      </c>
      <c r="G72" s="45" t="s">
        <v>968</v>
      </c>
      <c r="H72" s="143">
        <v>2020</v>
      </c>
      <c r="I72" s="228" t="s">
        <v>969</v>
      </c>
      <c r="J72" s="1365">
        <v>208110</v>
      </c>
      <c r="K72" s="229" t="s">
        <v>901</v>
      </c>
      <c r="L72" s="230" t="s">
        <v>970</v>
      </c>
      <c r="M72" s="226" t="s">
        <v>941</v>
      </c>
      <c r="N72" s="226" t="s">
        <v>971</v>
      </c>
      <c r="O72" s="226" t="s">
        <v>972</v>
      </c>
      <c r="P72" s="740" t="s">
        <v>973</v>
      </c>
      <c r="Q72" s="146">
        <v>72</v>
      </c>
      <c r="R72" s="159">
        <v>10.199999999999999</v>
      </c>
      <c r="S72" s="159">
        <v>24</v>
      </c>
      <c r="T72" s="159">
        <v>24</v>
      </c>
      <c r="U72" s="160">
        <v>72</v>
      </c>
      <c r="V72" s="149">
        <v>100</v>
      </c>
      <c r="W72" s="149">
        <v>8</v>
      </c>
      <c r="X72" s="1364" t="s">
        <v>681</v>
      </c>
      <c r="Y72" s="231">
        <v>2</v>
      </c>
      <c r="Z72" s="231">
        <v>5</v>
      </c>
      <c r="AA72" s="231">
        <v>6</v>
      </c>
      <c r="AB72" s="231">
        <v>11</v>
      </c>
      <c r="AC72" s="231" t="s">
        <v>974</v>
      </c>
      <c r="AD72" s="232">
        <v>24</v>
      </c>
      <c r="AE72" s="233">
        <v>5</v>
      </c>
      <c r="AF72" s="741">
        <v>100</v>
      </c>
      <c r="AG72" s="234" t="s">
        <v>671</v>
      </c>
      <c r="AH72" s="227" t="s">
        <v>683</v>
      </c>
      <c r="AI72" s="235">
        <v>40</v>
      </c>
      <c r="AJ72" s="236" t="s">
        <v>975</v>
      </c>
      <c r="AK72" s="237" t="s">
        <v>666</v>
      </c>
      <c r="AL72" s="238">
        <v>20</v>
      </c>
      <c r="AM72" s="234" t="s">
        <v>686</v>
      </c>
      <c r="AN72" s="227" t="s">
        <v>687</v>
      </c>
      <c r="AO72" s="239">
        <v>10</v>
      </c>
      <c r="AP72" s="236" t="s">
        <v>945</v>
      </c>
      <c r="AQ72" s="237" t="s">
        <v>685</v>
      </c>
      <c r="AR72" s="238">
        <v>20</v>
      </c>
      <c r="AS72" s="234" t="s">
        <v>976</v>
      </c>
      <c r="AT72" s="227" t="s">
        <v>977</v>
      </c>
      <c r="AU72" s="239">
        <v>10</v>
      </c>
      <c r="AV72" s="240" t="s">
        <v>645</v>
      </c>
      <c r="AW72" s="241" t="s">
        <v>645</v>
      </c>
      <c r="AX72" s="242">
        <v>0</v>
      </c>
      <c r="AY72" s="742"/>
      <c r="AZ72" s="742"/>
      <c r="BA72" s="742"/>
      <c r="BB72" s="742"/>
      <c r="BC72" s="742"/>
      <c r="BD72" s="742"/>
      <c r="BE72" s="742"/>
      <c r="BF72" s="742"/>
      <c r="BG72" s="742"/>
      <c r="BH72" s="743"/>
      <c r="BI72" s="743"/>
      <c r="BJ72" s="743"/>
      <c r="BK72" s="743"/>
      <c r="BL72" s="743"/>
      <c r="BM72" s="743"/>
      <c r="BN72" s="743"/>
      <c r="BO72" s="743"/>
      <c r="BP72" s="743"/>
      <c r="BQ72" s="743"/>
      <c r="BR72" s="743"/>
      <c r="BS72" s="743"/>
      <c r="BT72" s="743"/>
      <c r="BU72" s="743"/>
      <c r="BV72" s="743"/>
      <c r="BW72" s="743"/>
      <c r="BX72" s="743"/>
      <c r="BY72" s="743"/>
      <c r="BZ72" s="743"/>
      <c r="CA72" s="743"/>
      <c r="CB72" s="743"/>
      <c r="CC72" s="743"/>
      <c r="CD72" s="743"/>
      <c r="CE72" s="743"/>
      <c r="CF72" s="743"/>
      <c r="CG72" s="743"/>
      <c r="CH72" s="743"/>
      <c r="CI72" s="743"/>
      <c r="CJ72" s="743"/>
      <c r="CK72" s="743"/>
    </row>
    <row r="73" spans="1:89" s="704" customFormat="1" ht="99.9" customHeight="1" x14ac:dyDescent="0.25">
      <c r="A73" s="701">
        <v>104</v>
      </c>
      <c r="B73" s="701" t="s">
        <v>632</v>
      </c>
      <c r="C73" s="701">
        <v>10</v>
      </c>
      <c r="D73" s="45" t="s">
        <v>652</v>
      </c>
      <c r="E73" s="45" t="s">
        <v>978</v>
      </c>
      <c r="F73" s="63">
        <v>28561</v>
      </c>
      <c r="G73" s="143" t="s">
        <v>979</v>
      </c>
      <c r="H73" s="143">
        <v>2017</v>
      </c>
      <c r="I73" s="45" t="s">
        <v>980</v>
      </c>
      <c r="J73" s="157">
        <v>43484</v>
      </c>
      <c r="K73" s="170" t="s">
        <v>948</v>
      </c>
      <c r="L73" s="45" t="s">
        <v>981</v>
      </c>
      <c r="M73" s="45" t="s">
        <v>982</v>
      </c>
      <c r="N73" s="45" t="s">
        <v>983</v>
      </c>
      <c r="O73" s="45" t="s">
        <v>984</v>
      </c>
      <c r="P73" s="705" t="s">
        <v>985</v>
      </c>
      <c r="Q73" s="146">
        <f t="shared" ref="Q73:Q84" si="5">U73</f>
        <v>5.12</v>
      </c>
      <c r="R73" s="159">
        <v>5.12</v>
      </c>
      <c r="S73" s="183">
        <v>0</v>
      </c>
      <c r="T73" s="183">
        <v>0</v>
      </c>
      <c r="U73" s="160">
        <f t="shared" ref="U73:U84" si="6">SUM(R73:T73)</f>
        <v>5.12</v>
      </c>
      <c r="V73" s="149">
        <v>100</v>
      </c>
      <c r="W73" s="149">
        <v>77</v>
      </c>
      <c r="X73" s="189" t="s">
        <v>986</v>
      </c>
      <c r="Y73" s="161">
        <v>4</v>
      </c>
      <c r="Z73" s="161">
        <v>2</v>
      </c>
      <c r="AA73" s="161">
        <v>3</v>
      </c>
      <c r="AB73" s="161">
        <v>31</v>
      </c>
      <c r="AC73" s="161"/>
      <c r="AD73" s="162">
        <v>0</v>
      </c>
      <c r="AE73" s="163">
        <v>5</v>
      </c>
      <c r="AF73" s="706">
        <v>100</v>
      </c>
      <c r="AG73" s="1366" t="s">
        <v>987</v>
      </c>
      <c r="AH73" s="63" t="s">
        <v>645</v>
      </c>
      <c r="AI73" s="165">
        <v>100</v>
      </c>
      <c r="AJ73" s="190" t="s">
        <v>645</v>
      </c>
      <c r="AK73" s="63" t="s">
        <v>645</v>
      </c>
      <c r="AL73" s="192">
        <v>0</v>
      </c>
      <c r="AM73" s="164" t="s">
        <v>645</v>
      </c>
      <c r="AN73" s="63" t="s">
        <v>645</v>
      </c>
      <c r="AO73" s="166">
        <v>0</v>
      </c>
      <c r="AP73" s="190" t="s">
        <v>645</v>
      </c>
      <c r="AQ73" s="191" t="s">
        <v>645</v>
      </c>
      <c r="AR73" s="192">
        <v>0</v>
      </c>
      <c r="AS73" s="164" t="s">
        <v>645</v>
      </c>
      <c r="AT73" s="63" t="s">
        <v>645</v>
      </c>
      <c r="AU73" s="166">
        <v>0</v>
      </c>
      <c r="AV73" s="167" t="s">
        <v>645</v>
      </c>
      <c r="AW73" s="168" t="s">
        <v>645</v>
      </c>
      <c r="AX73" s="169">
        <v>0</v>
      </c>
      <c r="AY73" s="663"/>
      <c r="AZ73" s="663"/>
      <c r="BA73" s="663"/>
      <c r="BB73" s="663"/>
      <c r="BC73" s="663"/>
      <c r="BD73" s="663"/>
      <c r="BE73" s="663"/>
      <c r="BF73" s="663"/>
      <c r="BG73" s="663"/>
    </row>
    <row r="74" spans="1:89" s="704" customFormat="1" ht="99.9" customHeight="1" x14ac:dyDescent="0.25">
      <c r="A74" s="47">
        <v>104</v>
      </c>
      <c r="B74" s="701" t="s">
        <v>632</v>
      </c>
      <c r="C74" s="47">
        <v>6</v>
      </c>
      <c r="D74" s="47" t="s">
        <v>633</v>
      </c>
      <c r="E74" s="47" t="s">
        <v>988</v>
      </c>
      <c r="F74" s="142">
        <v>34548</v>
      </c>
      <c r="G74" s="156" t="s">
        <v>989</v>
      </c>
      <c r="H74" s="143">
        <v>2018</v>
      </c>
      <c r="I74" s="156" t="s">
        <v>990</v>
      </c>
      <c r="J74" s="144">
        <v>131575</v>
      </c>
      <c r="K74" s="43" t="s">
        <v>779</v>
      </c>
      <c r="L74" s="48" t="s">
        <v>638</v>
      </c>
      <c r="M74" s="47" t="s">
        <v>639</v>
      </c>
      <c r="N74" s="47" t="s">
        <v>640</v>
      </c>
      <c r="O74" s="47" t="s">
        <v>641</v>
      </c>
      <c r="P74" s="702" t="s">
        <v>991</v>
      </c>
      <c r="Q74" s="146">
        <f t="shared" si="5"/>
        <v>66.91</v>
      </c>
      <c r="R74" s="147">
        <v>15.6</v>
      </c>
      <c r="S74" s="147">
        <v>2.7</v>
      </c>
      <c r="T74" s="147">
        <v>48.61</v>
      </c>
      <c r="U74" s="148">
        <f t="shared" si="6"/>
        <v>66.91</v>
      </c>
      <c r="V74" s="149">
        <v>57.58</v>
      </c>
      <c r="W74" s="149">
        <v>45</v>
      </c>
      <c r="X74" s="189" t="s">
        <v>643</v>
      </c>
      <c r="Y74" s="1353">
        <v>3</v>
      </c>
      <c r="Z74" s="1353">
        <v>11</v>
      </c>
      <c r="AA74" s="1353">
        <v>5</v>
      </c>
      <c r="AB74" s="1353">
        <v>4</v>
      </c>
      <c r="AC74" s="1353" t="s">
        <v>992</v>
      </c>
      <c r="AD74" s="162">
        <v>0</v>
      </c>
      <c r="AE74" s="1355">
        <v>5</v>
      </c>
      <c r="AF74" s="703">
        <v>37</v>
      </c>
      <c r="AG74" s="150" t="s">
        <v>633</v>
      </c>
      <c r="AH74" s="69" t="s">
        <v>993</v>
      </c>
      <c r="AI74" s="151">
        <v>37</v>
      </c>
      <c r="AJ74" s="1367" t="s">
        <v>645</v>
      </c>
      <c r="AK74" s="69" t="s">
        <v>645</v>
      </c>
      <c r="AL74" s="152">
        <v>0</v>
      </c>
      <c r="AM74" s="150" t="s">
        <v>645</v>
      </c>
      <c r="AN74" s="69" t="s">
        <v>645</v>
      </c>
      <c r="AO74" s="152">
        <v>0</v>
      </c>
      <c r="AP74" s="150" t="s">
        <v>645</v>
      </c>
      <c r="AQ74" s="69" t="s">
        <v>645</v>
      </c>
      <c r="AR74" s="152">
        <v>0</v>
      </c>
      <c r="AS74" s="150" t="s">
        <v>645</v>
      </c>
      <c r="AT74" s="69" t="s">
        <v>645</v>
      </c>
      <c r="AU74" s="152">
        <v>0</v>
      </c>
      <c r="AV74" s="153" t="s">
        <v>645</v>
      </c>
      <c r="AW74" s="154" t="s">
        <v>645</v>
      </c>
      <c r="AX74" s="155">
        <v>0</v>
      </c>
      <c r="AY74" s="663"/>
      <c r="AZ74" s="663"/>
      <c r="BA74" s="663"/>
      <c r="BB74" s="663"/>
      <c r="BC74" s="663"/>
      <c r="BD74" s="663"/>
      <c r="BE74" s="663"/>
      <c r="BF74" s="663"/>
      <c r="BG74" s="663"/>
    </row>
    <row r="75" spans="1:89" s="704" customFormat="1" ht="99.9" customHeight="1" x14ac:dyDescent="0.25">
      <c r="A75" s="47">
        <v>104</v>
      </c>
      <c r="B75" s="701" t="s">
        <v>632</v>
      </c>
      <c r="C75" s="47">
        <v>11</v>
      </c>
      <c r="D75" s="47" t="s">
        <v>703</v>
      </c>
      <c r="E75" s="145" t="s">
        <v>994</v>
      </c>
      <c r="F75" s="69">
        <v>35544</v>
      </c>
      <c r="G75" s="47" t="s">
        <v>995</v>
      </c>
      <c r="H75" s="143">
        <v>2005</v>
      </c>
      <c r="I75" s="47" t="s">
        <v>996</v>
      </c>
      <c r="J75" s="144">
        <v>85052</v>
      </c>
      <c r="K75" s="47" t="s">
        <v>675</v>
      </c>
      <c r="L75" s="47" t="s">
        <v>997</v>
      </c>
      <c r="M75" s="47" t="s">
        <v>998</v>
      </c>
      <c r="N75" s="47" t="s">
        <v>999</v>
      </c>
      <c r="O75" s="47" t="s">
        <v>1000</v>
      </c>
      <c r="P75" s="702" t="s">
        <v>1001</v>
      </c>
      <c r="Q75" s="146">
        <f t="shared" si="5"/>
        <v>7.7664705882352942</v>
      </c>
      <c r="R75" s="146">
        <v>0</v>
      </c>
      <c r="S75" s="146">
        <v>2.9411764705882355</v>
      </c>
      <c r="T75" s="146">
        <v>4.8252941176470587</v>
      </c>
      <c r="U75" s="148">
        <f t="shared" si="6"/>
        <v>7.7664705882352942</v>
      </c>
      <c r="V75" s="149">
        <v>14.58</v>
      </c>
      <c r="W75" s="149">
        <v>100</v>
      </c>
      <c r="X75" s="189" t="s">
        <v>1002</v>
      </c>
      <c r="Y75" s="178">
        <v>3</v>
      </c>
      <c r="Z75" s="178">
        <v>12</v>
      </c>
      <c r="AA75" s="178">
        <v>3</v>
      </c>
      <c r="AB75" s="178">
        <v>4</v>
      </c>
      <c r="AC75" s="178">
        <v>92</v>
      </c>
      <c r="AD75" s="179">
        <v>9.6</v>
      </c>
      <c r="AE75" s="180">
        <v>5</v>
      </c>
      <c r="AF75" s="744">
        <v>0</v>
      </c>
      <c r="AG75" s="219" t="s">
        <v>703</v>
      </c>
      <c r="AH75" s="219" t="s">
        <v>1003</v>
      </c>
      <c r="AI75" s="220">
        <v>0</v>
      </c>
      <c r="AJ75" s="243" t="s">
        <v>645</v>
      </c>
      <c r="AK75" s="244" t="s">
        <v>645</v>
      </c>
      <c r="AL75" s="245">
        <v>0</v>
      </c>
      <c r="AM75" s="218" t="s">
        <v>645</v>
      </c>
      <c r="AN75" s="219" t="s">
        <v>645</v>
      </c>
      <c r="AO75" s="221">
        <v>0</v>
      </c>
      <c r="AP75" s="218" t="s">
        <v>645</v>
      </c>
      <c r="AQ75" s="219" t="s">
        <v>645</v>
      </c>
      <c r="AR75" s="221">
        <v>0</v>
      </c>
      <c r="AS75" s="218" t="s">
        <v>645</v>
      </c>
      <c r="AT75" s="219" t="s">
        <v>645</v>
      </c>
      <c r="AU75" s="221">
        <v>0</v>
      </c>
      <c r="AV75" s="246" t="s">
        <v>645</v>
      </c>
      <c r="AW75" s="247" t="s">
        <v>645</v>
      </c>
      <c r="AX75" s="248">
        <v>0</v>
      </c>
      <c r="AY75" s="663"/>
      <c r="AZ75" s="663"/>
      <c r="BA75" s="663"/>
      <c r="BB75" s="663"/>
      <c r="BC75" s="663"/>
      <c r="BD75" s="663"/>
      <c r="BE75" s="663"/>
      <c r="BF75" s="663"/>
      <c r="BG75" s="663"/>
    </row>
    <row r="76" spans="1:89" s="704" customFormat="1" ht="99.9" customHeight="1" x14ac:dyDescent="0.25">
      <c r="A76" s="701">
        <v>104</v>
      </c>
      <c r="B76" s="701" t="s">
        <v>632</v>
      </c>
      <c r="C76" s="701">
        <v>11</v>
      </c>
      <c r="D76" s="45" t="s">
        <v>703</v>
      </c>
      <c r="E76" s="145" t="s">
        <v>994</v>
      </c>
      <c r="F76" s="69">
        <v>35544</v>
      </c>
      <c r="G76" s="45" t="s">
        <v>1004</v>
      </c>
      <c r="H76" s="143">
        <v>2016</v>
      </c>
      <c r="I76" s="249" t="s">
        <v>1005</v>
      </c>
      <c r="J76" s="157">
        <v>90201</v>
      </c>
      <c r="K76" s="45" t="s">
        <v>648</v>
      </c>
      <c r="L76" s="701" t="s">
        <v>1006</v>
      </c>
      <c r="M76" s="745" t="s">
        <v>1007</v>
      </c>
      <c r="N76" s="45" t="s">
        <v>1008</v>
      </c>
      <c r="O76" s="45" t="s">
        <v>1009</v>
      </c>
      <c r="P76" s="708" t="s">
        <v>1010</v>
      </c>
      <c r="Q76" s="146">
        <f t="shared" si="5"/>
        <v>10.61</v>
      </c>
      <c r="R76" s="147">
        <v>10.61</v>
      </c>
      <c r="S76" s="147">
        <v>0</v>
      </c>
      <c r="T76" s="147">
        <v>0</v>
      </c>
      <c r="U76" s="148">
        <f t="shared" si="6"/>
        <v>10.61</v>
      </c>
      <c r="V76" s="149">
        <v>71.17</v>
      </c>
      <c r="W76" s="149">
        <v>93</v>
      </c>
      <c r="X76" s="189" t="s">
        <v>713</v>
      </c>
      <c r="Y76" s="161">
        <v>4</v>
      </c>
      <c r="Z76" s="161">
        <v>5</v>
      </c>
      <c r="AA76" s="161">
        <v>2</v>
      </c>
      <c r="AB76" s="161"/>
      <c r="AC76" s="161"/>
      <c r="AD76" s="162">
        <v>9.6</v>
      </c>
      <c r="AE76" s="163">
        <v>5</v>
      </c>
      <c r="AF76" s="709">
        <v>0</v>
      </c>
      <c r="AG76" s="219" t="s">
        <v>703</v>
      </c>
      <c r="AH76" s="63" t="s">
        <v>1003</v>
      </c>
      <c r="AI76" s="165">
        <v>0</v>
      </c>
      <c r="AJ76" s="193" t="s">
        <v>645</v>
      </c>
      <c r="AK76" s="63" t="s">
        <v>645</v>
      </c>
      <c r="AL76" s="192">
        <v>0</v>
      </c>
      <c r="AM76" s="164" t="s">
        <v>645</v>
      </c>
      <c r="AN76" s="63" t="s">
        <v>645</v>
      </c>
      <c r="AO76" s="166">
        <v>0</v>
      </c>
      <c r="AP76" s="193" t="s">
        <v>645</v>
      </c>
      <c r="AQ76" s="191" t="s">
        <v>645</v>
      </c>
      <c r="AR76" s="192">
        <v>0</v>
      </c>
      <c r="AS76" s="164" t="s">
        <v>645</v>
      </c>
      <c r="AT76" s="63" t="s">
        <v>645</v>
      </c>
      <c r="AU76" s="166">
        <v>0</v>
      </c>
      <c r="AV76" s="167" t="s">
        <v>645</v>
      </c>
      <c r="AW76" s="168" t="s">
        <v>645</v>
      </c>
      <c r="AX76" s="169">
        <v>0</v>
      </c>
      <c r="AY76" s="663"/>
      <c r="AZ76" s="663"/>
      <c r="BA76" s="663"/>
      <c r="BB76" s="663"/>
      <c r="BC76" s="663"/>
      <c r="BD76" s="663"/>
      <c r="BE76" s="663"/>
      <c r="BF76" s="663"/>
      <c r="BG76" s="663"/>
    </row>
    <row r="77" spans="1:89" s="704" customFormat="1" ht="99.9" customHeight="1" x14ac:dyDescent="0.25">
      <c r="A77" s="45">
        <v>104</v>
      </c>
      <c r="B77" s="701" t="s">
        <v>632</v>
      </c>
      <c r="C77" s="45">
        <v>10</v>
      </c>
      <c r="D77" s="45" t="s">
        <v>652</v>
      </c>
      <c r="E77" s="45" t="s">
        <v>1011</v>
      </c>
      <c r="F77" s="63">
        <v>37455</v>
      </c>
      <c r="G77" s="249" t="s">
        <v>1012</v>
      </c>
      <c r="H77" s="143">
        <v>2020</v>
      </c>
      <c r="I77" s="143" t="s">
        <v>1013</v>
      </c>
      <c r="J77" s="157">
        <v>170352.90000000002</v>
      </c>
      <c r="K77" s="214" t="s">
        <v>901</v>
      </c>
      <c r="L77" s="215" t="s">
        <v>1014</v>
      </c>
      <c r="M77" s="45" t="s">
        <v>1015</v>
      </c>
      <c r="N77" s="45" t="s">
        <v>1016</v>
      </c>
      <c r="O77" s="45" t="s">
        <v>1017</v>
      </c>
      <c r="P77" s="705" t="s">
        <v>1018</v>
      </c>
      <c r="Q77" s="146">
        <f t="shared" si="5"/>
        <v>60.46</v>
      </c>
      <c r="R77" s="159">
        <v>0</v>
      </c>
      <c r="S77" s="159">
        <v>6.54</v>
      </c>
      <c r="T77" s="159">
        <v>53.92</v>
      </c>
      <c r="U77" s="160">
        <f t="shared" si="6"/>
        <v>60.46</v>
      </c>
      <c r="V77" s="149">
        <v>100</v>
      </c>
      <c r="W77" s="149">
        <v>10</v>
      </c>
      <c r="X77" s="1368" t="s">
        <v>1019</v>
      </c>
      <c r="Y77" s="161">
        <v>3</v>
      </c>
      <c r="Z77" s="161">
        <v>3</v>
      </c>
      <c r="AA77" s="161">
        <v>3</v>
      </c>
      <c r="AB77" s="209">
        <v>44</v>
      </c>
      <c r="AC77" s="161" t="s">
        <v>1020</v>
      </c>
      <c r="AD77" s="162">
        <v>53.92</v>
      </c>
      <c r="AE77" s="163">
        <v>5</v>
      </c>
      <c r="AF77" s="706">
        <v>24</v>
      </c>
      <c r="AG77" s="164" t="s">
        <v>1021</v>
      </c>
      <c r="AH77" s="63" t="s">
        <v>1022</v>
      </c>
      <c r="AI77" s="165">
        <v>12</v>
      </c>
      <c r="AJ77" s="193" t="s">
        <v>1023</v>
      </c>
      <c r="AK77" s="191" t="s">
        <v>1022</v>
      </c>
      <c r="AL77" s="192">
        <v>12</v>
      </c>
      <c r="AM77" s="164" t="s">
        <v>645</v>
      </c>
      <c r="AN77" s="63" t="s">
        <v>645</v>
      </c>
      <c r="AO77" s="166">
        <v>0</v>
      </c>
      <c r="AP77" s="193" t="s">
        <v>645</v>
      </c>
      <c r="AQ77" s="191" t="s">
        <v>645</v>
      </c>
      <c r="AR77" s="192">
        <v>0</v>
      </c>
      <c r="AS77" s="164" t="s">
        <v>645</v>
      </c>
      <c r="AT77" s="63" t="s">
        <v>645</v>
      </c>
      <c r="AU77" s="166">
        <v>0</v>
      </c>
      <c r="AV77" s="167" t="s">
        <v>645</v>
      </c>
      <c r="AW77" s="168" t="s">
        <v>645</v>
      </c>
      <c r="AX77" s="169">
        <v>0</v>
      </c>
      <c r="AY77" s="663"/>
      <c r="AZ77" s="663"/>
      <c r="BA77" s="663"/>
      <c r="BB77" s="663"/>
      <c r="BC77" s="663"/>
      <c r="BD77" s="663"/>
      <c r="BE77" s="663"/>
      <c r="BF77" s="663"/>
      <c r="BG77" s="663"/>
    </row>
    <row r="78" spans="1:89" s="704" customFormat="1" ht="99.9" customHeight="1" x14ac:dyDescent="0.25">
      <c r="A78" s="45">
        <v>104</v>
      </c>
      <c r="B78" s="701" t="s">
        <v>632</v>
      </c>
      <c r="C78" s="45">
        <v>5</v>
      </c>
      <c r="D78" s="45" t="s">
        <v>1024</v>
      </c>
      <c r="E78" s="45" t="s">
        <v>1025</v>
      </c>
      <c r="F78" s="63">
        <v>11874</v>
      </c>
      <c r="G78" s="45" t="s">
        <v>1026</v>
      </c>
      <c r="H78" s="143">
        <v>2003</v>
      </c>
      <c r="I78" s="45" t="s">
        <v>1027</v>
      </c>
      <c r="J78" s="157">
        <v>109084</v>
      </c>
      <c r="K78" s="45" t="s">
        <v>939</v>
      </c>
      <c r="L78" s="45" t="s">
        <v>1028</v>
      </c>
      <c r="M78" s="45" t="s">
        <v>1029</v>
      </c>
      <c r="N78" s="45" t="s">
        <v>1030</v>
      </c>
      <c r="O78" s="45" t="s">
        <v>1031</v>
      </c>
      <c r="P78" s="705" t="s">
        <v>1032</v>
      </c>
      <c r="Q78" s="146">
        <f t="shared" si="5"/>
        <v>7.2809294117647063</v>
      </c>
      <c r="R78" s="146">
        <v>0</v>
      </c>
      <c r="S78" s="146">
        <v>0.70588235294117652</v>
      </c>
      <c r="T78" s="146">
        <v>6.5750470588235297</v>
      </c>
      <c r="U78" s="160">
        <f t="shared" si="6"/>
        <v>7.2809294117647063</v>
      </c>
      <c r="V78" s="149">
        <v>87.5</v>
      </c>
      <c r="W78" s="149">
        <v>100</v>
      </c>
      <c r="X78" s="189" t="s">
        <v>1033</v>
      </c>
      <c r="Y78" s="161">
        <v>3</v>
      </c>
      <c r="Z78" s="161">
        <v>11</v>
      </c>
      <c r="AA78" s="161">
        <v>4</v>
      </c>
      <c r="AB78" s="161">
        <v>4</v>
      </c>
      <c r="AC78" s="161">
        <v>174</v>
      </c>
      <c r="AD78" s="162">
        <v>0</v>
      </c>
      <c r="AE78" s="163">
        <v>5</v>
      </c>
      <c r="AF78" s="707">
        <v>100</v>
      </c>
      <c r="AG78" s="164" t="s">
        <v>756</v>
      </c>
      <c r="AH78" s="63" t="s">
        <v>1034</v>
      </c>
      <c r="AI78" s="165">
        <v>100</v>
      </c>
      <c r="AJ78" s="164" t="s">
        <v>645</v>
      </c>
      <c r="AK78" s="63" t="s">
        <v>645</v>
      </c>
      <c r="AL78" s="166">
        <v>0</v>
      </c>
      <c r="AM78" s="164" t="s">
        <v>645</v>
      </c>
      <c r="AN78" s="63" t="s">
        <v>645</v>
      </c>
      <c r="AO78" s="166">
        <v>0</v>
      </c>
      <c r="AP78" s="164" t="s">
        <v>645</v>
      </c>
      <c r="AQ78" s="63" t="s">
        <v>645</v>
      </c>
      <c r="AR78" s="166">
        <v>0</v>
      </c>
      <c r="AS78" s="164" t="s">
        <v>645</v>
      </c>
      <c r="AT78" s="63" t="s">
        <v>645</v>
      </c>
      <c r="AU78" s="166">
        <v>0</v>
      </c>
      <c r="AV78" s="167" t="s">
        <v>645</v>
      </c>
      <c r="AW78" s="168" t="s">
        <v>645</v>
      </c>
      <c r="AX78" s="169">
        <v>0</v>
      </c>
      <c r="AY78" s="663"/>
      <c r="AZ78" s="663"/>
      <c r="BA78" s="663"/>
      <c r="BB78" s="663"/>
      <c r="BC78" s="663"/>
      <c r="BD78" s="663"/>
      <c r="BE78" s="663"/>
      <c r="BF78" s="663"/>
      <c r="BG78" s="663"/>
    </row>
    <row r="79" spans="1:89" s="704" customFormat="1" ht="99.9" customHeight="1" x14ac:dyDescent="0.25">
      <c r="A79" s="45">
        <v>104</v>
      </c>
      <c r="B79" s="701" t="s">
        <v>632</v>
      </c>
      <c r="C79" s="45">
        <v>5</v>
      </c>
      <c r="D79" s="45" t="s">
        <v>1024</v>
      </c>
      <c r="E79" s="45" t="s">
        <v>1025</v>
      </c>
      <c r="F79" s="63">
        <v>11874</v>
      </c>
      <c r="G79" s="45" t="s">
        <v>1035</v>
      </c>
      <c r="H79" s="143">
        <v>2007</v>
      </c>
      <c r="I79" s="63" t="s">
        <v>1036</v>
      </c>
      <c r="J79" s="157">
        <v>94741</v>
      </c>
      <c r="K79" s="158" t="s">
        <v>656</v>
      </c>
      <c r="L79" s="46" t="s">
        <v>1037</v>
      </c>
      <c r="M79" s="45" t="s">
        <v>1029</v>
      </c>
      <c r="N79" s="45" t="s">
        <v>1038</v>
      </c>
      <c r="O79" s="45" t="s">
        <v>1039</v>
      </c>
      <c r="P79" s="705" t="s">
        <v>1040</v>
      </c>
      <c r="Q79" s="146">
        <f t="shared" si="5"/>
        <v>4.7647058823529411</v>
      </c>
      <c r="R79" s="146">
        <v>0</v>
      </c>
      <c r="S79" s="146">
        <v>0.35294117647058826</v>
      </c>
      <c r="T79" s="146">
        <v>4.4117647058823533</v>
      </c>
      <c r="U79" s="160">
        <f t="shared" si="6"/>
        <v>4.7647058823529411</v>
      </c>
      <c r="V79" s="149">
        <v>87.5</v>
      </c>
      <c r="W79" s="149">
        <v>100</v>
      </c>
      <c r="X79" s="189" t="s">
        <v>1033</v>
      </c>
      <c r="Y79" s="161">
        <v>3</v>
      </c>
      <c r="Z79" s="161">
        <v>7</v>
      </c>
      <c r="AA79" s="161">
        <v>2</v>
      </c>
      <c r="AB79" s="161">
        <v>4</v>
      </c>
      <c r="AC79" s="161">
        <v>81</v>
      </c>
      <c r="AD79" s="162">
        <v>0</v>
      </c>
      <c r="AE79" s="163">
        <v>5</v>
      </c>
      <c r="AF79" s="707">
        <v>100</v>
      </c>
      <c r="AG79" s="164" t="s">
        <v>756</v>
      </c>
      <c r="AH79" s="63" t="s">
        <v>1034</v>
      </c>
      <c r="AI79" s="165">
        <v>100</v>
      </c>
      <c r="AJ79" s="164" t="s">
        <v>645</v>
      </c>
      <c r="AK79" s="63" t="s">
        <v>645</v>
      </c>
      <c r="AL79" s="166">
        <v>0</v>
      </c>
      <c r="AM79" s="164" t="s">
        <v>645</v>
      </c>
      <c r="AN79" s="63" t="s">
        <v>645</v>
      </c>
      <c r="AO79" s="166">
        <v>0</v>
      </c>
      <c r="AP79" s="164" t="s">
        <v>645</v>
      </c>
      <c r="AQ79" s="63" t="s">
        <v>645</v>
      </c>
      <c r="AR79" s="166">
        <v>0</v>
      </c>
      <c r="AS79" s="164" t="s">
        <v>645</v>
      </c>
      <c r="AT79" s="63" t="s">
        <v>645</v>
      </c>
      <c r="AU79" s="166">
        <v>0</v>
      </c>
      <c r="AV79" s="167" t="s">
        <v>645</v>
      </c>
      <c r="AW79" s="168" t="s">
        <v>645</v>
      </c>
      <c r="AX79" s="169">
        <v>0</v>
      </c>
      <c r="AY79" s="663"/>
      <c r="AZ79" s="663"/>
      <c r="BA79" s="663"/>
      <c r="BB79" s="663"/>
      <c r="BC79" s="663"/>
      <c r="BD79" s="663"/>
      <c r="BE79" s="663"/>
      <c r="BF79" s="663"/>
      <c r="BG79" s="663"/>
    </row>
    <row r="80" spans="1:89" s="704" customFormat="1" ht="99.9" customHeight="1" x14ac:dyDescent="0.25">
      <c r="A80" s="44">
        <v>104</v>
      </c>
      <c r="B80" s="701" t="s">
        <v>632</v>
      </c>
      <c r="C80" s="44">
        <v>5</v>
      </c>
      <c r="D80" s="44" t="s">
        <v>1024</v>
      </c>
      <c r="E80" s="44" t="s">
        <v>1025</v>
      </c>
      <c r="F80" s="191" t="s">
        <v>1041</v>
      </c>
      <c r="G80" s="45" t="s">
        <v>1042</v>
      </c>
      <c r="H80" s="143">
        <v>2010</v>
      </c>
      <c r="I80" s="45" t="s">
        <v>1043</v>
      </c>
      <c r="J80" s="157">
        <v>102630</v>
      </c>
      <c r="K80" s="250" t="s">
        <v>697</v>
      </c>
      <c r="L80" s="46" t="s">
        <v>1044</v>
      </c>
      <c r="M80" s="45" t="s">
        <v>1045</v>
      </c>
      <c r="N80" s="45" t="s">
        <v>1046</v>
      </c>
      <c r="O80" s="45" t="s">
        <v>1047</v>
      </c>
      <c r="P80" s="705" t="s">
        <v>1048</v>
      </c>
      <c r="Q80" s="146">
        <f t="shared" si="5"/>
        <v>10.678823529411765</v>
      </c>
      <c r="R80" s="146">
        <v>0</v>
      </c>
      <c r="S80" s="146">
        <v>2.9411764705882355</v>
      </c>
      <c r="T80" s="146">
        <v>7.7376470588235291</v>
      </c>
      <c r="U80" s="160">
        <f t="shared" si="6"/>
        <v>10.678823529411765</v>
      </c>
      <c r="V80" s="149">
        <v>87.5</v>
      </c>
      <c r="W80" s="149">
        <v>100</v>
      </c>
      <c r="X80" s="189" t="s">
        <v>1033</v>
      </c>
      <c r="Y80" s="161">
        <v>1</v>
      </c>
      <c r="Z80" s="161">
        <v>7</v>
      </c>
      <c r="AA80" s="161">
        <v>6</v>
      </c>
      <c r="AB80" s="161">
        <v>4</v>
      </c>
      <c r="AC80" s="161">
        <v>99</v>
      </c>
      <c r="AD80" s="162">
        <v>0</v>
      </c>
      <c r="AE80" s="163">
        <v>5</v>
      </c>
      <c r="AF80" s="707">
        <v>50</v>
      </c>
      <c r="AG80" s="164" t="s">
        <v>1024</v>
      </c>
      <c r="AH80" s="63" t="s">
        <v>1049</v>
      </c>
      <c r="AI80" s="165">
        <v>50</v>
      </c>
      <c r="AJ80" s="164" t="s">
        <v>645</v>
      </c>
      <c r="AK80" s="63" t="s">
        <v>645</v>
      </c>
      <c r="AL80" s="166">
        <v>0</v>
      </c>
      <c r="AM80" s="164" t="s">
        <v>645</v>
      </c>
      <c r="AN80" s="63" t="s">
        <v>645</v>
      </c>
      <c r="AO80" s="166">
        <v>0</v>
      </c>
      <c r="AP80" s="251" t="s">
        <v>645</v>
      </c>
      <c r="AQ80" s="63" t="s">
        <v>645</v>
      </c>
      <c r="AR80" s="166">
        <v>0</v>
      </c>
      <c r="AS80" s="164" t="s">
        <v>645</v>
      </c>
      <c r="AT80" s="63" t="s">
        <v>645</v>
      </c>
      <c r="AU80" s="166">
        <v>0</v>
      </c>
      <c r="AV80" s="167" t="s">
        <v>645</v>
      </c>
      <c r="AW80" s="168" t="s">
        <v>645</v>
      </c>
      <c r="AX80" s="169">
        <v>0</v>
      </c>
      <c r="AY80" s="663"/>
      <c r="AZ80" s="663"/>
      <c r="BA80" s="663"/>
      <c r="BB80" s="663"/>
      <c r="BC80" s="663"/>
      <c r="BD80" s="663"/>
      <c r="BE80" s="663"/>
      <c r="BF80" s="663"/>
      <c r="BG80" s="663"/>
    </row>
    <row r="81" spans="1:16365" s="704" customFormat="1" ht="99.9" customHeight="1" x14ac:dyDescent="0.25">
      <c r="A81" s="45">
        <v>104</v>
      </c>
      <c r="B81" s="701" t="s">
        <v>632</v>
      </c>
      <c r="C81" s="45">
        <v>5</v>
      </c>
      <c r="D81" s="45" t="s">
        <v>1024</v>
      </c>
      <c r="E81" s="45" t="s">
        <v>1025</v>
      </c>
      <c r="F81" s="63">
        <v>11874</v>
      </c>
      <c r="G81" s="143" t="s">
        <v>1050</v>
      </c>
      <c r="H81" s="143">
        <v>2015</v>
      </c>
      <c r="I81" s="45" t="s">
        <v>1051</v>
      </c>
      <c r="J81" s="157">
        <v>99625</v>
      </c>
      <c r="K81" s="186" t="s">
        <v>748</v>
      </c>
      <c r="L81" s="45" t="s">
        <v>1028</v>
      </c>
      <c r="M81" s="45" t="s">
        <v>1029</v>
      </c>
      <c r="N81" s="45" t="s">
        <v>1030</v>
      </c>
      <c r="O81" s="45" t="s">
        <v>1031</v>
      </c>
      <c r="P81" s="705" t="s">
        <v>1052</v>
      </c>
      <c r="Q81" s="146">
        <f t="shared" si="5"/>
        <v>7.29</v>
      </c>
      <c r="R81" s="146">
        <v>0</v>
      </c>
      <c r="S81" s="146">
        <v>0.71</v>
      </c>
      <c r="T81" s="146">
        <v>6.58</v>
      </c>
      <c r="U81" s="160">
        <f t="shared" si="6"/>
        <v>7.29</v>
      </c>
      <c r="V81" s="149">
        <v>50</v>
      </c>
      <c r="W81" s="149">
        <v>100</v>
      </c>
      <c r="X81" s="189" t="s">
        <v>1033</v>
      </c>
      <c r="Y81" s="161">
        <v>3</v>
      </c>
      <c r="Z81" s="161">
        <v>11</v>
      </c>
      <c r="AA81" s="161">
        <v>4</v>
      </c>
      <c r="AB81" s="161">
        <v>4</v>
      </c>
      <c r="AC81" s="161"/>
      <c r="AD81" s="162">
        <v>0</v>
      </c>
      <c r="AE81" s="163">
        <v>5</v>
      </c>
      <c r="AF81" s="746">
        <v>100</v>
      </c>
      <c r="AG81" s="234" t="s">
        <v>1024</v>
      </c>
      <c r="AH81" s="227" t="s">
        <v>1053</v>
      </c>
      <c r="AI81" s="235">
        <v>45</v>
      </c>
      <c r="AJ81" s="234" t="s">
        <v>1024</v>
      </c>
      <c r="AK81" s="227" t="s">
        <v>1054</v>
      </c>
      <c r="AL81" s="239">
        <v>45</v>
      </c>
      <c r="AM81" s="234" t="s">
        <v>1055</v>
      </c>
      <c r="AN81" s="227" t="s">
        <v>1056</v>
      </c>
      <c r="AO81" s="239">
        <v>10</v>
      </c>
      <c r="AP81" s="234" t="s">
        <v>645</v>
      </c>
      <c r="AQ81" s="227" t="s">
        <v>645</v>
      </c>
      <c r="AR81" s="239">
        <v>0</v>
      </c>
      <c r="AS81" s="234" t="s">
        <v>645</v>
      </c>
      <c r="AT81" s="227" t="s">
        <v>645</v>
      </c>
      <c r="AU81" s="239">
        <v>0</v>
      </c>
      <c r="AV81" s="240" t="s">
        <v>645</v>
      </c>
      <c r="AW81" s="241" t="s">
        <v>645</v>
      </c>
      <c r="AX81" s="242">
        <v>0</v>
      </c>
      <c r="AY81" s="663"/>
      <c r="AZ81" s="663"/>
      <c r="BA81" s="663"/>
      <c r="BB81" s="663"/>
      <c r="BC81" s="663"/>
      <c r="BD81" s="663"/>
      <c r="BE81" s="663"/>
      <c r="BF81" s="663"/>
      <c r="BG81" s="663"/>
    </row>
    <row r="82" spans="1:16365" s="747" customFormat="1" ht="99.9" customHeight="1" x14ac:dyDescent="0.25">
      <c r="A82" s="45">
        <v>104</v>
      </c>
      <c r="B82" s="701" t="s">
        <v>632</v>
      </c>
      <c r="C82" s="45">
        <v>5</v>
      </c>
      <c r="D82" s="45" t="s">
        <v>1024</v>
      </c>
      <c r="E82" s="45" t="s">
        <v>1025</v>
      </c>
      <c r="F82" s="63">
        <v>11874</v>
      </c>
      <c r="G82" s="143" t="s">
        <v>1057</v>
      </c>
      <c r="H82" s="143">
        <v>2015</v>
      </c>
      <c r="I82" s="45" t="s">
        <v>1058</v>
      </c>
      <c r="J82" s="157">
        <v>48667</v>
      </c>
      <c r="K82" s="714" t="s">
        <v>648</v>
      </c>
      <c r="L82" s="45" t="s">
        <v>1028</v>
      </c>
      <c r="M82" s="252" t="s">
        <v>1029</v>
      </c>
      <c r="N82" s="45" t="s">
        <v>1059</v>
      </c>
      <c r="O82" s="45" t="s">
        <v>1060</v>
      </c>
      <c r="P82" s="705" t="s">
        <v>1061</v>
      </c>
      <c r="Q82" s="146">
        <f t="shared" si="5"/>
        <v>7.13</v>
      </c>
      <c r="R82" s="146">
        <v>0</v>
      </c>
      <c r="S82" s="148">
        <v>0.55000000000000004</v>
      </c>
      <c r="T82" s="148">
        <v>6.58</v>
      </c>
      <c r="U82" s="160">
        <f t="shared" si="6"/>
        <v>7.13</v>
      </c>
      <c r="V82" s="149">
        <v>50</v>
      </c>
      <c r="W82" s="149">
        <v>100</v>
      </c>
      <c r="X82" s="189" t="s">
        <v>1033</v>
      </c>
      <c r="Y82" s="161">
        <v>3</v>
      </c>
      <c r="Z82" s="161">
        <v>2</v>
      </c>
      <c r="AA82" s="161">
        <v>3</v>
      </c>
      <c r="AB82" s="161">
        <v>4</v>
      </c>
      <c r="AC82" s="161"/>
      <c r="AD82" s="162">
        <v>0</v>
      </c>
      <c r="AE82" s="163">
        <v>5</v>
      </c>
      <c r="AF82" s="746">
        <v>100</v>
      </c>
      <c r="AG82" s="234" t="s">
        <v>1024</v>
      </c>
      <c r="AH82" s="227" t="s">
        <v>1053</v>
      </c>
      <c r="AI82" s="235">
        <v>45</v>
      </c>
      <c r="AJ82" s="234" t="s">
        <v>1024</v>
      </c>
      <c r="AK82" s="227" t="s">
        <v>1054</v>
      </c>
      <c r="AL82" s="239">
        <v>45</v>
      </c>
      <c r="AM82" s="234" t="s">
        <v>1055</v>
      </c>
      <c r="AN82" s="227" t="s">
        <v>1056</v>
      </c>
      <c r="AO82" s="239">
        <v>10</v>
      </c>
      <c r="AP82" s="234" t="s">
        <v>645</v>
      </c>
      <c r="AQ82" s="227" t="s">
        <v>645</v>
      </c>
      <c r="AR82" s="239">
        <v>0</v>
      </c>
      <c r="AS82" s="234" t="s">
        <v>645</v>
      </c>
      <c r="AT82" s="227" t="s">
        <v>645</v>
      </c>
      <c r="AU82" s="239">
        <v>0</v>
      </c>
      <c r="AV82" s="240" t="s">
        <v>645</v>
      </c>
      <c r="AW82" s="241" t="s">
        <v>645</v>
      </c>
      <c r="AX82" s="242">
        <v>0</v>
      </c>
      <c r="AY82" s="663"/>
      <c r="AZ82" s="663"/>
      <c r="BA82" s="663"/>
      <c r="BB82" s="663"/>
      <c r="BC82" s="663"/>
      <c r="BD82" s="663"/>
      <c r="BE82" s="663"/>
      <c r="BF82" s="663"/>
      <c r="BG82" s="663"/>
      <c r="BH82" s="704"/>
      <c r="BI82" s="704"/>
      <c r="BJ82" s="704"/>
      <c r="BK82" s="704"/>
      <c r="BL82" s="704"/>
      <c r="BM82" s="704"/>
      <c r="BN82" s="704"/>
      <c r="BO82" s="704"/>
      <c r="BP82" s="704"/>
      <c r="BQ82" s="704"/>
      <c r="BR82" s="704"/>
      <c r="BS82" s="704"/>
      <c r="BT82" s="704"/>
      <c r="BU82" s="704"/>
      <c r="BV82" s="704"/>
      <c r="BW82" s="704"/>
      <c r="BX82" s="704"/>
      <c r="BY82" s="704"/>
      <c r="BZ82" s="704"/>
      <c r="CA82" s="704"/>
      <c r="CB82" s="704"/>
      <c r="CC82" s="704"/>
      <c r="CD82" s="704"/>
      <c r="CE82" s="704"/>
      <c r="CF82" s="704"/>
      <c r="CG82" s="704"/>
      <c r="CH82" s="704"/>
      <c r="CI82" s="704"/>
      <c r="CJ82" s="704"/>
      <c r="CK82" s="704"/>
      <c r="CL82" s="704"/>
      <c r="CM82" s="704"/>
      <c r="CN82" s="704"/>
      <c r="CO82" s="704"/>
      <c r="CP82" s="704"/>
      <c r="CQ82" s="704"/>
      <c r="CR82" s="704"/>
      <c r="CS82" s="704"/>
      <c r="CT82" s="704"/>
      <c r="CU82" s="704"/>
      <c r="CV82" s="704"/>
      <c r="CW82" s="704"/>
      <c r="CX82" s="704"/>
      <c r="CY82" s="704"/>
      <c r="CZ82" s="704"/>
      <c r="DA82" s="704"/>
      <c r="DB82" s="704"/>
      <c r="DC82" s="704"/>
      <c r="DD82" s="704"/>
      <c r="DE82" s="704"/>
      <c r="DF82" s="704"/>
      <c r="DG82" s="704"/>
      <c r="DH82" s="704"/>
      <c r="DI82" s="704"/>
      <c r="DJ82" s="704"/>
      <c r="DK82" s="704"/>
      <c r="DL82" s="704"/>
      <c r="DM82" s="704"/>
      <c r="DN82" s="704"/>
      <c r="DO82" s="704"/>
      <c r="DP82" s="704"/>
      <c r="DQ82" s="704"/>
      <c r="DR82" s="704"/>
      <c r="DS82" s="704"/>
      <c r="DT82" s="704"/>
      <c r="DU82" s="704"/>
      <c r="DV82" s="704"/>
      <c r="DW82" s="704"/>
      <c r="DX82" s="704"/>
      <c r="DY82" s="704"/>
      <c r="DZ82" s="704"/>
      <c r="EA82" s="704"/>
      <c r="EB82" s="704"/>
      <c r="EC82" s="704"/>
      <c r="ED82" s="704"/>
      <c r="EE82" s="704"/>
      <c r="EF82" s="704"/>
      <c r="EG82" s="704"/>
      <c r="EH82" s="704"/>
      <c r="EI82" s="704"/>
      <c r="EJ82" s="704"/>
      <c r="EK82" s="704"/>
      <c r="EL82" s="704"/>
      <c r="EM82" s="704"/>
      <c r="EN82" s="704"/>
      <c r="EO82" s="704"/>
      <c r="EP82" s="704"/>
      <c r="EQ82" s="704"/>
      <c r="ER82" s="704"/>
      <c r="ES82" s="704"/>
    </row>
    <row r="83" spans="1:16365" s="747" customFormat="1" ht="99.9" customHeight="1" x14ac:dyDescent="0.25">
      <c r="A83" s="45">
        <v>104</v>
      </c>
      <c r="B83" s="701" t="s">
        <v>632</v>
      </c>
      <c r="C83" s="45">
        <v>5</v>
      </c>
      <c r="D83" s="45" t="s">
        <v>1024</v>
      </c>
      <c r="E83" s="45" t="s">
        <v>1025</v>
      </c>
      <c r="F83" s="63">
        <v>11874</v>
      </c>
      <c r="G83" s="45" t="s">
        <v>1062</v>
      </c>
      <c r="H83" s="143">
        <v>2016</v>
      </c>
      <c r="I83" s="45" t="s">
        <v>1063</v>
      </c>
      <c r="J83" s="185">
        <v>59799</v>
      </c>
      <c r="K83" s="186" t="s">
        <v>748</v>
      </c>
      <c r="L83" s="45" t="s">
        <v>1028</v>
      </c>
      <c r="M83" s="252" t="s">
        <v>1029</v>
      </c>
      <c r="N83" s="45" t="s">
        <v>1064</v>
      </c>
      <c r="O83" s="45" t="s">
        <v>1065</v>
      </c>
      <c r="P83" s="705" t="s">
        <v>1066</v>
      </c>
      <c r="Q83" s="146">
        <f t="shared" si="5"/>
        <v>19.78</v>
      </c>
      <c r="R83" s="146">
        <v>7.04</v>
      </c>
      <c r="S83" s="148">
        <v>5</v>
      </c>
      <c r="T83" s="148">
        <v>7.74</v>
      </c>
      <c r="U83" s="160">
        <f t="shared" si="6"/>
        <v>19.78</v>
      </c>
      <c r="V83" s="149">
        <v>958.33</v>
      </c>
      <c r="W83" s="149">
        <v>92</v>
      </c>
      <c r="X83" s="189" t="s">
        <v>1033</v>
      </c>
      <c r="Y83" s="161">
        <v>3</v>
      </c>
      <c r="Z83" s="161">
        <v>11</v>
      </c>
      <c r="AA83" s="161">
        <v>5</v>
      </c>
      <c r="AB83" s="161">
        <v>4</v>
      </c>
      <c r="AC83" s="161"/>
      <c r="AD83" s="162">
        <v>0</v>
      </c>
      <c r="AE83" s="163">
        <v>5</v>
      </c>
      <c r="AF83" s="746">
        <v>100</v>
      </c>
      <c r="AG83" s="234" t="s">
        <v>1024</v>
      </c>
      <c r="AH83" s="227" t="s">
        <v>1067</v>
      </c>
      <c r="AI83" s="235">
        <v>100</v>
      </c>
      <c r="AJ83" s="234" t="s">
        <v>645</v>
      </c>
      <c r="AK83" s="227" t="s">
        <v>645</v>
      </c>
      <c r="AL83" s="239">
        <v>0</v>
      </c>
      <c r="AM83" s="234" t="s">
        <v>645</v>
      </c>
      <c r="AN83" s="227" t="s">
        <v>645</v>
      </c>
      <c r="AO83" s="239">
        <v>0</v>
      </c>
      <c r="AP83" s="253" t="s">
        <v>645</v>
      </c>
      <c r="AQ83" s="227" t="s">
        <v>645</v>
      </c>
      <c r="AR83" s="239">
        <v>0</v>
      </c>
      <c r="AS83" s="234" t="s">
        <v>645</v>
      </c>
      <c r="AT83" s="227" t="s">
        <v>645</v>
      </c>
      <c r="AU83" s="239">
        <v>0</v>
      </c>
      <c r="AV83" s="240" t="s">
        <v>645</v>
      </c>
      <c r="AW83" s="241" t="s">
        <v>645</v>
      </c>
      <c r="AX83" s="242">
        <v>0</v>
      </c>
      <c r="AY83" s="748"/>
      <c r="AZ83" s="748"/>
      <c r="BA83" s="748"/>
      <c r="BB83" s="748"/>
      <c r="BC83" s="748"/>
      <c r="BD83" s="748"/>
      <c r="BE83" s="748"/>
      <c r="BF83" s="748"/>
      <c r="BG83" s="748"/>
    </row>
    <row r="84" spans="1:16365" s="747" customFormat="1" ht="99.9" customHeight="1" x14ac:dyDescent="0.25">
      <c r="A84" s="45">
        <v>104</v>
      </c>
      <c r="B84" s="701" t="s">
        <v>632</v>
      </c>
      <c r="C84" s="45">
        <v>5</v>
      </c>
      <c r="D84" s="45" t="s">
        <v>1024</v>
      </c>
      <c r="E84" s="45" t="s">
        <v>1025</v>
      </c>
      <c r="F84" s="63">
        <v>11874</v>
      </c>
      <c r="G84" s="143" t="s">
        <v>1068</v>
      </c>
      <c r="H84" s="143">
        <v>2017</v>
      </c>
      <c r="I84" s="45" t="s">
        <v>1069</v>
      </c>
      <c r="J84" s="185">
        <v>20583</v>
      </c>
      <c r="K84" s="186" t="s">
        <v>748</v>
      </c>
      <c r="L84" s="45" t="s">
        <v>1028</v>
      </c>
      <c r="M84" s="252" t="s">
        <v>1029</v>
      </c>
      <c r="N84" s="1369" t="s">
        <v>1070</v>
      </c>
      <c r="O84" s="45" t="s">
        <v>1071</v>
      </c>
      <c r="P84" s="705" t="s">
        <v>1072</v>
      </c>
      <c r="Q84" s="146">
        <f t="shared" si="5"/>
        <v>8.74</v>
      </c>
      <c r="R84" s="146">
        <v>0</v>
      </c>
      <c r="S84" s="148">
        <v>1</v>
      </c>
      <c r="T84" s="148">
        <v>7.74</v>
      </c>
      <c r="U84" s="160">
        <f t="shared" si="6"/>
        <v>8.74</v>
      </c>
      <c r="V84" s="149">
        <v>82.5</v>
      </c>
      <c r="W84" s="149">
        <v>100</v>
      </c>
      <c r="X84" s="189" t="s">
        <v>1033</v>
      </c>
      <c r="Y84" s="161">
        <v>3</v>
      </c>
      <c r="Z84" s="161">
        <v>7</v>
      </c>
      <c r="AA84" s="161">
        <v>1</v>
      </c>
      <c r="AB84" s="161">
        <v>4</v>
      </c>
      <c r="AC84" s="161"/>
      <c r="AD84" s="162">
        <v>0</v>
      </c>
      <c r="AE84" s="163">
        <v>2</v>
      </c>
      <c r="AF84" s="746">
        <v>100</v>
      </c>
      <c r="AG84" s="234" t="s">
        <v>1024</v>
      </c>
      <c r="AH84" s="227" t="s">
        <v>1053</v>
      </c>
      <c r="AI84" s="235">
        <v>100</v>
      </c>
      <c r="AJ84" s="234" t="s">
        <v>645</v>
      </c>
      <c r="AK84" s="227" t="s">
        <v>645</v>
      </c>
      <c r="AL84" s="239">
        <v>0</v>
      </c>
      <c r="AM84" s="234" t="s">
        <v>645</v>
      </c>
      <c r="AN84" s="227" t="s">
        <v>645</v>
      </c>
      <c r="AO84" s="239">
        <v>0</v>
      </c>
      <c r="AP84" s="234" t="s">
        <v>645</v>
      </c>
      <c r="AQ84" s="227" t="s">
        <v>645</v>
      </c>
      <c r="AR84" s="239">
        <v>0</v>
      </c>
      <c r="AS84" s="234" t="s">
        <v>645</v>
      </c>
      <c r="AT84" s="227" t="s">
        <v>645</v>
      </c>
      <c r="AU84" s="239">
        <v>0</v>
      </c>
      <c r="AV84" s="240" t="s">
        <v>645</v>
      </c>
      <c r="AW84" s="241" t="s">
        <v>645</v>
      </c>
      <c r="AX84" s="242">
        <v>0</v>
      </c>
      <c r="AY84" s="748"/>
      <c r="AZ84" s="748"/>
      <c r="BA84" s="748"/>
      <c r="BB84" s="748"/>
      <c r="BC84" s="748"/>
      <c r="BD84" s="748"/>
      <c r="BE84" s="748"/>
      <c r="BF84" s="748"/>
      <c r="BG84" s="748"/>
    </row>
    <row r="85" spans="1:16365" s="747" customFormat="1" ht="99.9" customHeight="1" x14ac:dyDescent="0.25">
      <c r="A85" s="45">
        <v>104</v>
      </c>
      <c r="B85" s="701" t="s">
        <v>632</v>
      </c>
      <c r="C85" s="45">
        <v>5</v>
      </c>
      <c r="D85" s="45" t="s">
        <v>1024</v>
      </c>
      <c r="E85" s="45" t="s">
        <v>1025</v>
      </c>
      <c r="F85" s="63">
        <v>11874</v>
      </c>
      <c r="G85" s="143" t="s">
        <v>635</v>
      </c>
      <c r="H85" s="143">
        <v>2020</v>
      </c>
      <c r="I85" s="45" t="s">
        <v>1073</v>
      </c>
      <c r="J85" s="185">
        <v>55066.92</v>
      </c>
      <c r="K85" s="714" t="s">
        <v>771</v>
      </c>
      <c r="L85" s="46" t="s">
        <v>1044</v>
      </c>
      <c r="M85" s="45" t="s">
        <v>1045</v>
      </c>
      <c r="N85" s="1369" t="s">
        <v>1074</v>
      </c>
      <c r="O85" s="254" t="s">
        <v>1075</v>
      </c>
      <c r="P85" s="705" t="s">
        <v>1076</v>
      </c>
      <c r="Q85" s="146">
        <v>19.22</v>
      </c>
      <c r="R85" s="146">
        <v>3.78</v>
      </c>
      <c r="S85" s="148">
        <v>5</v>
      </c>
      <c r="T85" s="148">
        <v>7.74</v>
      </c>
      <c r="U85" s="160">
        <v>19.22</v>
      </c>
      <c r="V85" s="149">
        <v>100</v>
      </c>
      <c r="W85" s="149">
        <v>100</v>
      </c>
      <c r="X85" s="1364" t="s">
        <v>1033</v>
      </c>
      <c r="Y85" s="161">
        <v>3</v>
      </c>
      <c r="Z85" s="161">
        <v>11</v>
      </c>
      <c r="AA85" s="161">
        <v>5</v>
      </c>
      <c r="AB85" s="161">
        <v>4</v>
      </c>
      <c r="AC85" s="161">
        <v>23</v>
      </c>
      <c r="AD85" s="162">
        <v>0</v>
      </c>
      <c r="AE85" s="163">
        <v>5</v>
      </c>
      <c r="AF85" s="746">
        <v>100</v>
      </c>
      <c r="AG85" s="240" t="s">
        <v>1024</v>
      </c>
      <c r="AH85" s="227" t="s">
        <v>1077</v>
      </c>
      <c r="AI85" s="749">
        <v>50</v>
      </c>
      <c r="AJ85" s="240" t="s">
        <v>1024</v>
      </c>
      <c r="AK85" s="227" t="s">
        <v>1078</v>
      </c>
      <c r="AL85" s="750">
        <v>50</v>
      </c>
      <c r="AM85" s="751" t="s">
        <v>645</v>
      </c>
      <c r="AN85" s="752" t="s">
        <v>645</v>
      </c>
      <c r="AO85" s="753">
        <v>0</v>
      </c>
      <c r="AP85" s="751" t="s">
        <v>645</v>
      </c>
      <c r="AQ85" s="752" t="s">
        <v>645</v>
      </c>
      <c r="AR85" s="753">
        <v>0</v>
      </c>
      <c r="AS85" s="751" t="s">
        <v>645</v>
      </c>
      <c r="AT85" s="752" t="s">
        <v>645</v>
      </c>
      <c r="AU85" s="753">
        <v>0</v>
      </c>
      <c r="AV85" s="751" t="s">
        <v>645</v>
      </c>
      <c r="AW85" s="752" t="s">
        <v>645</v>
      </c>
      <c r="AX85" s="754">
        <v>0</v>
      </c>
      <c r="AY85" s="716"/>
      <c r="AZ85" s="716"/>
      <c r="BA85" s="716"/>
      <c r="BB85" s="716"/>
      <c r="BC85" s="716"/>
      <c r="BD85" s="716"/>
      <c r="BE85" s="716"/>
      <c r="BF85" s="716"/>
      <c r="BG85" s="716"/>
      <c r="BH85" s="715"/>
      <c r="BI85" s="715"/>
      <c r="BJ85" s="715"/>
      <c r="BK85" s="715"/>
      <c r="BL85" s="715"/>
      <c r="BM85" s="715"/>
      <c r="BN85" s="715"/>
      <c r="BO85" s="715"/>
      <c r="BP85" s="715"/>
      <c r="BQ85" s="715"/>
      <c r="BR85" s="715"/>
      <c r="BS85" s="715"/>
      <c r="BT85" s="715"/>
      <c r="BU85" s="715"/>
      <c r="BV85" s="715"/>
      <c r="BW85" s="715"/>
      <c r="BX85" s="715"/>
      <c r="BY85" s="715"/>
      <c r="BZ85" s="715"/>
      <c r="CA85" s="715"/>
      <c r="CB85" s="715"/>
      <c r="CC85" s="715"/>
      <c r="CD85" s="715"/>
      <c r="CE85" s="715"/>
      <c r="CF85" s="715"/>
      <c r="CG85" s="715"/>
      <c r="CH85" s="715"/>
      <c r="CI85" s="715"/>
      <c r="CJ85" s="715"/>
      <c r="CK85" s="715"/>
      <c r="CL85" s="715"/>
      <c r="CM85" s="715"/>
      <c r="CN85" s="715"/>
      <c r="CO85" s="715"/>
      <c r="CP85" s="715"/>
      <c r="CQ85" s="715"/>
      <c r="CR85" s="715"/>
      <c r="CS85" s="715"/>
      <c r="CT85" s="715"/>
      <c r="CU85" s="715"/>
      <c r="CV85" s="715"/>
      <c r="CW85" s="715"/>
      <c r="CX85" s="715"/>
      <c r="CY85" s="715"/>
      <c r="CZ85" s="715"/>
      <c r="DA85" s="715"/>
      <c r="DB85" s="715"/>
      <c r="DC85" s="715"/>
      <c r="DD85" s="715"/>
      <c r="DE85" s="715"/>
      <c r="DF85" s="715"/>
      <c r="DG85" s="715"/>
      <c r="DH85" s="715"/>
      <c r="DI85" s="715"/>
      <c r="DJ85" s="715"/>
      <c r="DK85" s="715"/>
      <c r="DL85" s="715"/>
      <c r="DM85" s="715"/>
      <c r="DN85" s="715"/>
      <c r="DO85" s="715"/>
      <c r="DP85" s="715"/>
      <c r="DQ85" s="715"/>
      <c r="DR85" s="715"/>
      <c r="DS85" s="715"/>
      <c r="DT85" s="715"/>
      <c r="DU85" s="715"/>
      <c r="DV85" s="715"/>
      <c r="DW85" s="715"/>
      <c r="DX85" s="715"/>
      <c r="DY85" s="715"/>
      <c r="DZ85" s="715"/>
      <c r="EA85" s="715"/>
      <c r="EB85" s="715"/>
      <c r="EC85" s="715"/>
      <c r="ED85" s="715"/>
      <c r="EE85" s="715"/>
      <c r="EF85" s="715"/>
      <c r="EG85" s="715"/>
      <c r="EH85" s="715"/>
      <c r="EI85" s="715"/>
      <c r="EJ85" s="715"/>
      <c r="EK85" s="715"/>
      <c r="EL85" s="715"/>
      <c r="EM85" s="715"/>
      <c r="EN85" s="715"/>
      <c r="EO85" s="715"/>
      <c r="EP85" s="715"/>
      <c r="EQ85" s="715"/>
      <c r="ER85" s="715"/>
      <c r="ES85" s="715"/>
      <c r="ET85" s="715"/>
      <c r="EU85" s="715"/>
      <c r="EV85" s="715"/>
      <c r="EW85" s="715"/>
      <c r="EX85" s="715"/>
      <c r="EY85" s="715"/>
      <c r="EZ85" s="715"/>
      <c r="FA85" s="715"/>
      <c r="FB85" s="715"/>
      <c r="FC85" s="715"/>
      <c r="FD85" s="715"/>
      <c r="FE85" s="715"/>
      <c r="FF85" s="715"/>
      <c r="FG85" s="715"/>
      <c r="FH85" s="715"/>
      <c r="FI85" s="715"/>
      <c r="FJ85" s="715"/>
      <c r="FK85" s="715"/>
      <c r="FL85" s="715"/>
      <c r="FM85" s="715"/>
      <c r="FN85" s="715"/>
      <c r="FO85" s="715"/>
      <c r="FP85" s="715"/>
      <c r="FQ85" s="715"/>
      <c r="FR85" s="715"/>
      <c r="FS85" s="715"/>
      <c r="FT85" s="715"/>
      <c r="FU85" s="715"/>
      <c r="FV85" s="715"/>
      <c r="FW85" s="715"/>
      <c r="FX85" s="715"/>
      <c r="FY85" s="715"/>
      <c r="FZ85" s="715"/>
      <c r="GA85" s="715"/>
      <c r="GB85" s="715"/>
      <c r="GC85" s="715"/>
      <c r="GD85" s="715"/>
      <c r="GE85" s="715"/>
      <c r="GF85" s="715"/>
      <c r="GG85" s="715"/>
      <c r="GH85" s="715"/>
      <c r="GI85" s="715"/>
      <c r="GJ85" s="715"/>
      <c r="GK85" s="715"/>
      <c r="GL85" s="715"/>
      <c r="GM85" s="715"/>
      <c r="GN85" s="715"/>
      <c r="GO85" s="715"/>
      <c r="GP85" s="715"/>
      <c r="GQ85" s="715"/>
      <c r="GR85" s="715"/>
      <c r="GS85" s="715"/>
      <c r="GT85" s="715"/>
      <c r="GU85" s="715"/>
      <c r="GV85" s="715"/>
      <c r="GW85" s="715"/>
      <c r="GX85" s="715"/>
      <c r="GY85" s="715"/>
      <c r="GZ85" s="715"/>
      <c r="HA85" s="715"/>
      <c r="HB85" s="715"/>
      <c r="HC85" s="715"/>
      <c r="HD85" s="715"/>
      <c r="HE85" s="715"/>
      <c r="HF85" s="715"/>
      <c r="HG85" s="715"/>
      <c r="HH85" s="715"/>
      <c r="HI85" s="715"/>
      <c r="HJ85" s="715"/>
      <c r="HK85" s="715"/>
      <c r="HL85" s="715"/>
      <c r="HM85" s="715"/>
      <c r="HN85" s="715"/>
      <c r="HO85" s="715"/>
      <c r="HP85" s="715"/>
      <c r="HQ85" s="715"/>
      <c r="HR85" s="715"/>
      <c r="HS85" s="715"/>
      <c r="HT85" s="715"/>
      <c r="HU85" s="715"/>
      <c r="HV85" s="715"/>
      <c r="HW85" s="715"/>
      <c r="HX85" s="715"/>
      <c r="HY85" s="715"/>
      <c r="HZ85" s="715"/>
      <c r="IA85" s="715"/>
      <c r="IB85" s="715"/>
      <c r="IC85" s="715"/>
      <c r="ID85" s="715"/>
      <c r="IE85" s="715"/>
      <c r="IF85" s="715"/>
      <c r="IG85" s="715"/>
      <c r="IH85" s="715"/>
      <c r="II85" s="715"/>
      <c r="IJ85" s="715"/>
      <c r="IK85" s="715"/>
      <c r="IL85" s="715"/>
      <c r="IM85" s="715"/>
      <c r="IN85" s="715"/>
      <c r="IO85" s="715"/>
      <c r="IP85" s="715"/>
      <c r="IQ85" s="715"/>
      <c r="IR85" s="715"/>
      <c r="IS85" s="715"/>
      <c r="IT85" s="715"/>
      <c r="IU85" s="715"/>
      <c r="IV85" s="715"/>
      <c r="IW85" s="715"/>
      <c r="IX85" s="715"/>
      <c r="IY85" s="715"/>
      <c r="IZ85" s="715"/>
      <c r="JA85" s="715"/>
      <c r="JB85" s="715"/>
      <c r="JC85" s="715"/>
      <c r="JD85" s="715"/>
      <c r="JE85" s="715"/>
      <c r="JF85" s="715"/>
      <c r="JG85" s="715"/>
      <c r="JH85" s="715"/>
      <c r="JI85" s="715"/>
      <c r="JJ85" s="715"/>
      <c r="JK85" s="715"/>
      <c r="JL85" s="715"/>
      <c r="JM85" s="715"/>
      <c r="JN85" s="715"/>
      <c r="JO85" s="715"/>
      <c r="JP85" s="715"/>
      <c r="JQ85" s="715"/>
      <c r="JR85" s="715"/>
      <c r="JS85" s="715"/>
      <c r="JT85" s="715"/>
      <c r="JU85" s="715"/>
      <c r="JV85" s="715"/>
      <c r="JW85" s="715"/>
      <c r="JX85" s="715"/>
      <c r="JY85" s="715"/>
      <c r="JZ85" s="715"/>
      <c r="KA85" s="715"/>
      <c r="KB85" s="715"/>
      <c r="KC85" s="715"/>
      <c r="KD85" s="715"/>
      <c r="KE85" s="715"/>
      <c r="KF85" s="715"/>
      <c r="KG85" s="715"/>
      <c r="KH85" s="715"/>
      <c r="KI85" s="715"/>
      <c r="KJ85" s="715"/>
      <c r="KK85" s="715"/>
      <c r="KL85" s="715"/>
      <c r="KM85" s="715"/>
      <c r="KN85" s="715"/>
      <c r="KO85" s="715"/>
      <c r="KP85" s="715"/>
      <c r="KQ85" s="715"/>
      <c r="KR85" s="715"/>
      <c r="KS85" s="715"/>
      <c r="KT85" s="715"/>
      <c r="KU85" s="715"/>
      <c r="KV85" s="715"/>
      <c r="KW85" s="715"/>
      <c r="KX85" s="715"/>
      <c r="KY85" s="715"/>
      <c r="KZ85" s="715"/>
      <c r="LA85" s="715"/>
      <c r="LB85" s="715"/>
      <c r="LC85" s="715"/>
      <c r="LD85" s="715"/>
      <c r="LE85" s="715"/>
      <c r="LF85" s="715"/>
      <c r="LG85" s="715"/>
      <c r="LH85" s="715"/>
      <c r="LI85" s="715"/>
      <c r="LJ85" s="715"/>
      <c r="LK85" s="715"/>
      <c r="LL85" s="715"/>
      <c r="LM85" s="715"/>
      <c r="LN85" s="715"/>
      <c r="LO85" s="715"/>
      <c r="LP85" s="715"/>
      <c r="LQ85" s="715"/>
      <c r="LR85" s="715"/>
      <c r="LS85" s="715"/>
      <c r="LT85" s="715"/>
      <c r="LU85" s="715"/>
      <c r="LV85" s="715"/>
      <c r="LW85" s="715"/>
      <c r="LX85" s="715"/>
      <c r="LY85" s="715"/>
      <c r="LZ85" s="715"/>
      <c r="MA85" s="715"/>
      <c r="MB85" s="715"/>
      <c r="MC85" s="715"/>
      <c r="MD85" s="715"/>
      <c r="ME85" s="715"/>
      <c r="MF85" s="715"/>
      <c r="MG85" s="715"/>
      <c r="MH85" s="715"/>
      <c r="MI85" s="715"/>
      <c r="MJ85" s="715"/>
      <c r="MK85" s="715"/>
      <c r="ML85" s="715"/>
      <c r="MM85" s="715"/>
      <c r="MN85" s="715"/>
      <c r="MO85" s="715"/>
      <c r="MP85" s="715"/>
      <c r="MQ85" s="715"/>
      <c r="MR85" s="715"/>
      <c r="MS85" s="715"/>
      <c r="MT85" s="715"/>
      <c r="MU85" s="715"/>
      <c r="MV85" s="715"/>
      <c r="MW85" s="715"/>
      <c r="MX85" s="715"/>
      <c r="MY85" s="715"/>
      <c r="MZ85" s="715"/>
      <c r="NA85" s="715"/>
      <c r="NB85" s="715"/>
      <c r="NC85" s="715"/>
      <c r="ND85" s="715"/>
      <c r="NE85" s="715"/>
      <c r="NF85" s="715"/>
      <c r="NG85" s="715"/>
      <c r="NH85" s="715"/>
      <c r="NI85" s="715"/>
      <c r="NJ85" s="715"/>
      <c r="NK85" s="715"/>
      <c r="NL85" s="715"/>
      <c r="NM85" s="715"/>
      <c r="NN85" s="715"/>
      <c r="NO85" s="715"/>
      <c r="NP85" s="715"/>
      <c r="NQ85" s="715"/>
      <c r="NR85" s="715"/>
      <c r="NS85" s="715"/>
      <c r="NT85" s="715"/>
      <c r="NU85" s="715"/>
      <c r="NV85" s="715"/>
      <c r="NW85" s="715"/>
      <c r="NX85" s="715"/>
      <c r="NY85" s="715"/>
      <c r="NZ85" s="715"/>
      <c r="OA85" s="715"/>
      <c r="OB85" s="715"/>
      <c r="OC85" s="715"/>
      <c r="OD85" s="715"/>
      <c r="OE85" s="715"/>
      <c r="OF85" s="715"/>
      <c r="OG85" s="715"/>
      <c r="OH85" s="715"/>
      <c r="OI85" s="715"/>
      <c r="OJ85" s="715"/>
      <c r="OK85" s="715"/>
      <c r="OL85" s="715"/>
      <c r="OM85" s="715"/>
      <c r="ON85" s="715"/>
      <c r="OO85" s="715"/>
      <c r="OP85" s="715"/>
      <c r="OQ85" s="715"/>
      <c r="OR85" s="715"/>
      <c r="OS85" s="715"/>
      <c r="OT85" s="715"/>
      <c r="OU85" s="715"/>
      <c r="OV85" s="715"/>
      <c r="OW85" s="715"/>
      <c r="OX85" s="715"/>
      <c r="OY85" s="715"/>
      <c r="OZ85" s="715"/>
      <c r="PA85" s="715"/>
      <c r="PB85" s="715"/>
      <c r="PC85" s="715"/>
      <c r="PD85" s="715"/>
      <c r="PE85" s="715"/>
      <c r="PF85" s="715"/>
      <c r="PG85" s="715"/>
      <c r="PH85" s="715"/>
      <c r="PI85" s="715"/>
      <c r="PJ85" s="715"/>
      <c r="PK85" s="715"/>
      <c r="PL85" s="715"/>
      <c r="PM85" s="715"/>
      <c r="PN85" s="715"/>
      <c r="PO85" s="715"/>
      <c r="PP85" s="715"/>
      <c r="PQ85" s="715"/>
      <c r="PR85" s="715"/>
      <c r="PS85" s="715"/>
      <c r="PT85" s="715"/>
      <c r="PU85" s="715"/>
      <c r="PV85" s="715"/>
      <c r="PW85" s="715"/>
      <c r="PX85" s="715"/>
      <c r="PY85" s="715"/>
      <c r="PZ85" s="715"/>
      <c r="QA85" s="715"/>
      <c r="QB85" s="715"/>
      <c r="QC85" s="715"/>
      <c r="QD85" s="715"/>
      <c r="QE85" s="715"/>
      <c r="QF85" s="715"/>
      <c r="QG85" s="715"/>
      <c r="QH85" s="715"/>
      <c r="QI85" s="715"/>
      <c r="QJ85" s="715"/>
      <c r="QK85" s="715"/>
      <c r="QL85" s="715"/>
      <c r="QM85" s="715"/>
      <c r="QN85" s="715"/>
      <c r="QO85" s="715"/>
      <c r="QP85" s="715"/>
      <c r="QQ85" s="715"/>
      <c r="QR85" s="715"/>
      <c r="QS85" s="715"/>
      <c r="QT85" s="715"/>
      <c r="QU85" s="715"/>
      <c r="QV85" s="715"/>
      <c r="QW85" s="715"/>
      <c r="QX85" s="715"/>
      <c r="QY85" s="715"/>
      <c r="QZ85" s="715"/>
      <c r="RA85" s="715"/>
      <c r="RB85" s="715"/>
      <c r="RC85" s="715"/>
      <c r="RD85" s="715"/>
      <c r="RE85" s="715"/>
      <c r="RF85" s="715"/>
      <c r="RG85" s="715"/>
      <c r="RH85" s="715"/>
      <c r="RI85" s="715"/>
      <c r="RJ85" s="715"/>
      <c r="RK85" s="715"/>
      <c r="RL85" s="715"/>
      <c r="RM85" s="715"/>
      <c r="RN85" s="715"/>
      <c r="RO85" s="715"/>
      <c r="RP85" s="715"/>
      <c r="RQ85" s="715"/>
      <c r="RR85" s="715"/>
      <c r="RS85" s="715"/>
      <c r="RT85" s="715"/>
      <c r="RU85" s="715"/>
      <c r="RV85" s="715"/>
      <c r="RW85" s="715"/>
      <c r="RX85" s="715"/>
      <c r="RY85" s="715"/>
      <c r="RZ85" s="715"/>
      <c r="SA85" s="715"/>
      <c r="SB85" s="715"/>
      <c r="SC85" s="715"/>
      <c r="SD85" s="715"/>
      <c r="SE85" s="715"/>
      <c r="SF85" s="715"/>
      <c r="SG85" s="715"/>
      <c r="SH85" s="715"/>
      <c r="SI85" s="715"/>
      <c r="SJ85" s="715"/>
      <c r="SK85" s="715"/>
      <c r="SL85" s="715"/>
      <c r="SM85" s="715"/>
      <c r="SN85" s="715"/>
      <c r="SO85" s="715"/>
      <c r="SP85" s="715"/>
      <c r="SQ85" s="715"/>
      <c r="SR85" s="715"/>
      <c r="SS85" s="715"/>
      <c r="ST85" s="715"/>
      <c r="SU85" s="715"/>
      <c r="SV85" s="715"/>
      <c r="SW85" s="715"/>
      <c r="SX85" s="715"/>
      <c r="SY85" s="715"/>
      <c r="SZ85" s="715"/>
      <c r="TA85" s="715"/>
      <c r="TB85" s="715"/>
      <c r="TC85" s="715"/>
      <c r="TD85" s="715"/>
      <c r="TE85" s="715"/>
      <c r="TF85" s="715"/>
      <c r="TG85" s="715"/>
      <c r="TH85" s="715"/>
      <c r="TI85" s="715"/>
      <c r="TJ85" s="715"/>
      <c r="TK85" s="715"/>
      <c r="TL85" s="715"/>
      <c r="TM85" s="715"/>
      <c r="TN85" s="715"/>
      <c r="TO85" s="715"/>
      <c r="TP85" s="715"/>
      <c r="TQ85" s="715"/>
      <c r="TR85" s="715"/>
      <c r="TS85" s="715"/>
      <c r="TT85" s="715"/>
      <c r="TU85" s="715"/>
      <c r="TV85" s="715"/>
      <c r="TW85" s="715"/>
      <c r="TX85" s="715"/>
      <c r="TY85" s="715"/>
      <c r="TZ85" s="715"/>
      <c r="UA85" s="715"/>
      <c r="UB85" s="715"/>
      <c r="UC85" s="715"/>
      <c r="UD85" s="715"/>
      <c r="UE85" s="715"/>
      <c r="UF85" s="715"/>
      <c r="UG85" s="715"/>
      <c r="UH85" s="715"/>
      <c r="UI85" s="715"/>
      <c r="UJ85" s="715"/>
      <c r="UK85" s="715"/>
      <c r="UL85" s="715"/>
      <c r="UM85" s="715"/>
      <c r="UN85" s="715"/>
      <c r="UO85" s="715"/>
      <c r="UP85" s="715"/>
      <c r="UQ85" s="715"/>
      <c r="UR85" s="715"/>
      <c r="US85" s="715"/>
      <c r="UT85" s="715"/>
      <c r="UU85" s="715"/>
      <c r="UV85" s="715"/>
      <c r="UW85" s="715"/>
      <c r="UX85" s="715"/>
      <c r="UY85" s="715"/>
      <c r="UZ85" s="715"/>
      <c r="VA85" s="715"/>
      <c r="VB85" s="715"/>
      <c r="VC85" s="715"/>
      <c r="VD85" s="715"/>
      <c r="VE85" s="715"/>
      <c r="VF85" s="715"/>
      <c r="VG85" s="715"/>
      <c r="VH85" s="715"/>
      <c r="VI85" s="715"/>
      <c r="VJ85" s="715"/>
      <c r="VK85" s="715"/>
      <c r="VL85" s="715"/>
      <c r="VM85" s="715"/>
      <c r="VN85" s="715"/>
      <c r="VO85" s="715"/>
      <c r="VP85" s="715"/>
      <c r="VQ85" s="715"/>
      <c r="VR85" s="715"/>
      <c r="VS85" s="715"/>
      <c r="VT85" s="715"/>
      <c r="VU85" s="715"/>
      <c r="VV85" s="715"/>
      <c r="VW85" s="715"/>
      <c r="VX85" s="715"/>
      <c r="VY85" s="715"/>
      <c r="VZ85" s="715"/>
      <c r="WA85" s="715"/>
      <c r="WB85" s="715"/>
      <c r="WC85" s="715"/>
      <c r="WD85" s="715"/>
      <c r="WE85" s="715"/>
      <c r="WF85" s="715"/>
      <c r="WG85" s="715"/>
      <c r="WH85" s="715"/>
      <c r="WI85" s="715"/>
      <c r="WJ85" s="715"/>
      <c r="WK85" s="715"/>
      <c r="WL85" s="715"/>
      <c r="WM85" s="715"/>
      <c r="WN85" s="715"/>
      <c r="WO85" s="715"/>
      <c r="WP85" s="715"/>
      <c r="WQ85" s="715"/>
      <c r="WR85" s="715"/>
      <c r="WS85" s="715"/>
      <c r="WT85" s="715"/>
      <c r="WU85" s="715"/>
      <c r="WV85" s="715"/>
      <c r="WW85" s="715"/>
      <c r="WX85" s="715"/>
      <c r="WY85" s="715"/>
      <c r="WZ85" s="715"/>
      <c r="XA85" s="715"/>
      <c r="XB85" s="715"/>
      <c r="XC85" s="715"/>
      <c r="XD85" s="715"/>
      <c r="XE85" s="715"/>
      <c r="XF85" s="715"/>
      <c r="XG85" s="715"/>
      <c r="XH85" s="715"/>
      <c r="XI85" s="715"/>
      <c r="XJ85" s="715"/>
      <c r="XK85" s="715"/>
      <c r="XL85" s="715"/>
      <c r="XM85" s="715"/>
      <c r="XN85" s="715"/>
      <c r="XO85" s="715"/>
      <c r="XP85" s="715"/>
      <c r="XQ85" s="715"/>
      <c r="XR85" s="715"/>
      <c r="XS85" s="715"/>
      <c r="XT85" s="715"/>
      <c r="XU85" s="715"/>
      <c r="XV85" s="715"/>
      <c r="XW85" s="715"/>
      <c r="XX85" s="715"/>
      <c r="XY85" s="715"/>
      <c r="XZ85" s="715"/>
      <c r="YA85" s="715"/>
      <c r="YB85" s="715"/>
      <c r="YC85" s="715"/>
      <c r="YD85" s="715"/>
      <c r="YE85" s="715"/>
      <c r="YF85" s="715"/>
      <c r="YG85" s="715"/>
      <c r="YH85" s="715"/>
      <c r="YI85" s="715"/>
      <c r="YJ85" s="715"/>
      <c r="YK85" s="715"/>
      <c r="YL85" s="715"/>
      <c r="YM85" s="715"/>
      <c r="YN85" s="715"/>
      <c r="YO85" s="715"/>
      <c r="YP85" s="715"/>
      <c r="YQ85" s="715"/>
      <c r="YR85" s="715"/>
      <c r="YS85" s="715"/>
      <c r="YT85" s="715"/>
      <c r="YU85" s="715"/>
      <c r="YV85" s="715"/>
      <c r="YW85" s="715"/>
      <c r="YX85" s="715"/>
      <c r="YY85" s="715"/>
      <c r="YZ85" s="715"/>
      <c r="ZA85" s="715"/>
      <c r="ZB85" s="715"/>
      <c r="ZC85" s="715"/>
      <c r="ZD85" s="715"/>
      <c r="ZE85" s="715"/>
      <c r="ZF85" s="715"/>
      <c r="ZG85" s="715"/>
      <c r="ZH85" s="715"/>
      <c r="ZI85" s="715"/>
      <c r="ZJ85" s="715"/>
      <c r="ZK85" s="715"/>
      <c r="ZL85" s="715"/>
      <c r="ZM85" s="715"/>
      <c r="ZN85" s="715"/>
      <c r="ZO85" s="715"/>
      <c r="ZP85" s="715"/>
      <c r="ZQ85" s="715"/>
      <c r="ZR85" s="715"/>
      <c r="ZS85" s="715"/>
      <c r="ZT85" s="715"/>
      <c r="ZU85" s="715"/>
      <c r="ZV85" s="715"/>
      <c r="ZW85" s="715"/>
      <c r="ZX85" s="715"/>
      <c r="ZY85" s="715"/>
      <c r="ZZ85" s="715"/>
      <c r="AAA85" s="715"/>
      <c r="AAB85" s="715"/>
      <c r="AAC85" s="715"/>
      <c r="AAD85" s="715"/>
      <c r="AAE85" s="715"/>
      <c r="AAF85" s="715"/>
      <c r="AAG85" s="715"/>
      <c r="AAH85" s="715"/>
      <c r="AAI85" s="715"/>
      <c r="AAJ85" s="715"/>
      <c r="AAK85" s="715"/>
      <c r="AAL85" s="715"/>
      <c r="AAM85" s="715"/>
      <c r="AAN85" s="715"/>
      <c r="AAO85" s="715"/>
      <c r="AAP85" s="715"/>
      <c r="AAQ85" s="715"/>
      <c r="AAR85" s="715"/>
      <c r="AAS85" s="715"/>
      <c r="AAT85" s="715"/>
      <c r="AAU85" s="715"/>
      <c r="AAV85" s="715"/>
      <c r="AAW85" s="715"/>
      <c r="AAX85" s="715"/>
      <c r="AAY85" s="715"/>
      <c r="AAZ85" s="715"/>
      <c r="ABA85" s="715"/>
      <c r="ABB85" s="715"/>
      <c r="ABC85" s="715"/>
      <c r="ABD85" s="715"/>
      <c r="ABE85" s="715"/>
      <c r="ABF85" s="715"/>
      <c r="ABG85" s="715"/>
      <c r="ABH85" s="715"/>
      <c r="ABI85" s="715"/>
      <c r="ABJ85" s="715"/>
      <c r="ABK85" s="715"/>
      <c r="ABL85" s="715"/>
      <c r="ABM85" s="715"/>
      <c r="ABN85" s="715"/>
      <c r="ABO85" s="715"/>
      <c r="ABP85" s="715"/>
      <c r="ABQ85" s="715"/>
      <c r="ABR85" s="715"/>
      <c r="ABS85" s="715"/>
      <c r="ABT85" s="715"/>
      <c r="ABU85" s="715"/>
      <c r="ABV85" s="715"/>
      <c r="ABW85" s="715"/>
      <c r="ABX85" s="715"/>
      <c r="ABY85" s="715"/>
      <c r="ABZ85" s="715"/>
      <c r="ACA85" s="715"/>
      <c r="ACB85" s="715"/>
      <c r="ACC85" s="715"/>
      <c r="ACD85" s="715"/>
      <c r="ACE85" s="715"/>
      <c r="ACF85" s="715"/>
      <c r="ACG85" s="715"/>
      <c r="ACH85" s="715"/>
      <c r="ACI85" s="715"/>
      <c r="ACJ85" s="715"/>
      <c r="ACK85" s="715"/>
      <c r="ACL85" s="715"/>
      <c r="ACM85" s="715"/>
      <c r="ACN85" s="715"/>
      <c r="ACO85" s="715"/>
      <c r="ACP85" s="715"/>
      <c r="ACQ85" s="715"/>
      <c r="ACR85" s="715"/>
      <c r="ACS85" s="715"/>
      <c r="ACT85" s="715"/>
      <c r="ACU85" s="715"/>
      <c r="ACV85" s="715"/>
      <c r="ACW85" s="715"/>
      <c r="ACX85" s="715"/>
      <c r="ACY85" s="715"/>
      <c r="ACZ85" s="715"/>
      <c r="ADA85" s="715"/>
      <c r="ADB85" s="715"/>
      <c r="ADC85" s="715"/>
      <c r="ADD85" s="715"/>
      <c r="ADE85" s="715"/>
      <c r="ADF85" s="715"/>
      <c r="ADG85" s="715"/>
      <c r="ADH85" s="715"/>
      <c r="ADI85" s="715"/>
      <c r="ADJ85" s="715"/>
      <c r="ADK85" s="715"/>
      <c r="ADL85" s="715"/>
      <c r="ADM85" s="715"/>
      <c r="ADN85" s="715"/>
      <c r="ADO85" s="715"/>
      <c r="ADP85" s="715"/>
      <c r="ADQ85" s="715"/>
      <c r="ADR85" s="715"/>
      <c r="ADS85" s="715"/>
      <c r="ADT85" s="715"/>
      <c r="ADU85" s="715"/>
      <c r="ADV85" s="715"/>
      <c r="ADW85" s="715"/>
      <c r="ADX85" s="715"/>
      <c r="ADY85" s="715"/>
      <c r="ADZ85" s="715"/>
      <c r="AEA85" s="715"/>
      <c r="AEB85" s="715"/>
      <c r="AEC85" s="715"/>
      <c r="AED85" s="715"/>
      <c r="AEE85" s="715"/>
      <c r="AEF85" s="715"/>
      <c r="AEG85" s="715"/>
      <c r="AEH85" s="715"/>
      <c r="AEI85" s="715"/>
      <c r="AEJ85" s="715"/>
      <c r="AEK85" s="715"/>
      <c r="AEL85" s="715"/>
      <c r="AEM85" s="715"/>
      <c r="AEN85" s="715"/>
      <c r="AEO85" s="715"/>
      <c r="AEP85" s="715"/>
      <c r="AEQ85" s="715"/>
      <c r="AER85" s="715"/>
      <c r="AES85" s="715"/>
      <c r="AET85" s="715"/>
      <c r="AEU85" s="715"/>
      <c r="AEV85" s="715"/>
      <c r="AEW85" s="715"/>
      <c r="AEX85" s="715"/>
      <c r="AEY85" s="715"/>
      <c r="AEZ85" s="715"/>
      <c r="AFA85" s="715"/>
      <c r="AFB85" s="715"/>
      <c r="AFC85" s="715"/>
      <c r="AFD85" s="715"/>
      <c r="AFE85" s="715"/>
      <c r="AFF85" s="715"/>
      <c r="AFG85" s="715"/>
      <c r="AFH85" s="715"/>
      <c r="AFI85" s="715"/>
      <c r="AFJ85" s="715"/>
      <c r="AFK85" s="715"/>
      <c r="AFL85" s="715"/>
      <c r="AFM85" s="715"/>
      <c r="AFN85" s="715"/>
      <c r="AFO85" s="715"/>
      <c r="AFP85" s="715"/>
      <c r="AFQ85" s="715"/>
      <c r="AFR85" s="715"/>
      <c r="AFS85" s="715"/>
      <c r="AFT85" s="715"/>
      <c r="AFU85" s="715"/>
      <c r="AFV85" s="715"/>
      <c r="AFW85" s="715"/>
      <c r="AFX85" s="715"/>
      <c r="AFY85" s="715"/>
      <c r="AFZ85" s="715"/>
      <c r="AGA85" s="715"/>
      <c r="AGB85" s="715"/>
      <c r="AGC85" s="715"/>
      <c r="AGD85" s="715"/>
      <c r="AGE85" s="715"/>
      <c r="AGF85" s="715"/>
      <c r="AGG85" s="715"/>
      <c r="AGH85" s="715"/>
      <c r="AGI85" s="715"/>
      <c r="AGJ85" s="715"/>
      <c r="AGK85" s="715"/>
      <c r="AGL85" s="715"/>
      <c r="AGM85" s="715"/>
      <c r="AGN85" s="715"/>
      <c r="AGO85" s="715"/>
      <c r="AGP85" s="715"/>
      <c r="AGQ85" s="715"/>
      <c r="AGR85" s="715"/>
      <c r="AGS85" s="715"/>
      <c r="AGT85" s="715"/>
      <c r="AGU85" s="715"/>
      <c r="AGV85" s="715"/>
      <c r="AGW85" s="715"/>
      <c r="AGX85" s="715"/>
      <c r="AGY85" s="715"/>
      <c r="AGZ85" s="715"/>
      <c r="AHA85" s="715"/>
      <c r="AHB85" s="715"/>
      <c r="AHC85" s="715"/>
      <c r="AHD85" s="715"/>
      <c r="AHE85" s="715"/>
      <c r="AHF85" s="715"/>
      <c r="AHG85" s="715"/>
      <c r="AHH85" s="715"/>
      <c r="AHI85" s="715"/>
      <c r="AHJ85" s="715"/>
      <c r="AHK85" s="715"/>
      <c r="AHL85" s="715"/>
      <c r="AHM85" s="715"/>
      <c r="AHN85" s="715"/>
      <c r="AHO85" s="715"/>
      <c r="AHP85" s="715"/>
      <c r="AHQ85" s="715"/>
      <c r="AHR85" s="715"/>
      <c r="AHS85" s="715"/>
      <c r="AHT85" s="715"/>
      <c r="AHU85" s="715"/>
      <c r="AHV85" s="715"/>
      <c r="AHW85" s="715"/>
      <c r="AHX85" s="715"/>
      <c r="AHY85" s="715"/>
      <c r="AHZ85" s="715"/>
      <c r="AIA85" s="715"/>
      <c r="AIB85" s="715"/>
      <c r="AIC85" s="715"/>
      <c r="AID85" s="715"/>
      <c r="AIE85" s="715"/>
      <c r="AIF85" s="715"/>
      <c r="AIG85" s="715"/>
      <c r="AIH85" s="715"/>
      <c r="AII85" s="715"/>
      <c r="AIJ85" s="715"/>
      <c r="AIK85" s="715"/>
      <c r="AIL85" s="715"/>
      <c r="AIM85" s="715"/>
      <c r="AIN85" s="715"/>
      <c r="AIO85" s="715"/>
      <c r="AIP85" s="715"/>
      <c r="AIQ85" s="715"/>
      <c r="AIR85" s="715"/>
      <c r="AIS85" s="715"/>
      <c r="AIT85" s="715"/>
      <c r="AIU85" s="715"/>
      <c r="AIV85" s="715"/>
      <c r="AIW85" s="715"/>
      <c r="AIX85" s="715"/>
      <c r="AIY85" s="715"/>
      <c r="AIZ85" s="715"/>
      <c r="AJA85" s="715"/>
      <c r="AJB85" s="715"/>
      <c r="AJC85" s="715"/>
      <c r="AJD85" s="715"/>
      <c r="AJE85" s="715"/>
      <c r="AJF85" s="715"/>
      <c r="AJG85" s="715"/>
      <c r="AJH85" s="715"/>
      <c r="AJI85" s="715"/>
      <c r="AJJ85" s="715"/>
      <c r="AJK85" s="715"/>
      <c r="AJL85" s="715"/>
      <c r="AJM85" s="715"/>
      <c r="AJN85" s="715"/>
      <c r="AJO85" s="715"/>
      <c r="AJP85" s="715"/>
      <c r="AJQ85" s="715"/>
      <c r="AJR85" s="715"/>
      <c r="AJS85" s="715"/>
      <c r="AJT85" s="715"/>
      <c r="AJU85" s="715"/>
      <c r="AJV85" s="715"/>
      <c r="AJW85" s="715"/>
      <c r="AJX85" s="715"/>
      <c r="AJY85" s="715"/>
      <c r="AJZ85" s="715"/>
      <c r="AKA85" s="715"/>
      <c r="AKB85" s="715"/>
      <c r="AKC85" s="715"/>
      <c r="AKD85" s="715"/>
      <c r="AKE85" s="715"/>
      <c r="AKF85" s="715"/>
      <c r="AKG85" s="715"/>
      <c r="AKH85" s="715"/>
      <c r="AKI85" s="715"/>
      <c r="AKJ85" s="715"/>
      <c r="AKK85" s="715"/>
      <c r="AKL85" s="715"/>
      <c r="AKM85" s="715"/>
      <c r="AKN85" s="715"/>
      <c r="AKO85" s="715"/>
      <c r="AKP85" s="715"/>
      <c r="AKQ85" s="715"/>
      <c r="AKR85" s="715"/>
      <c r="AKS85" s="715"/>
      <c r="AKT85" s="715"/>
      <c r="AKU85" s="715"/>
      <c r="AKV85" s="715"/>
      <c r="AKW85" s="715"/>
      <c r="AKX85" s="715"/>
      <c r="AKY85" s="715"/>
      <c r="AKZ85" s="715"/>
      <c r="ALA85" s="715"/>
      <c r="ALB85" s="715"/>
      <c r="ALC85" s="715"/>
      <c r="ALD85" s="715"/>
      <c r="ALE85" s="715"/>
      <c r="ALF85" s="715"/>
      <c r="ALG85" s="715"/>
      <c r="ALH85" s="715"/>
      <c r="ALI85" s="715"/>
      <c r="ALJ85" s="715"/>
      <c r="ALK85" s="715"/>
      <c r="ALL85" s="715"/>
      <c r="ALM85" s="715"/>
      <c r="ALN85" s="715"/>
      <c r="ALO85" s="715"/>
      <c r="ALP85" s="715"/>
      <c r="ALQ85" s="715"/>
      <c r="ALR85" s="715"/>
      <c r="ALS85" s="715"/>
      <c r="ALT85" s="715"/>
      <c r="ALU85" s="715"/>
      <c r="ALV85" s="715"/>
      <c r="ALW85" s="715"/>
      <c r="ALX85" s="715"/>
      <c r="ALY85" s="715"/>
      <c r="ALZ85" s="715"/>
      <c r="AMA85" s="715"/>
      <c r="AMB85" s="715"/>
      <c r="AMC85" s="715"/>
      <c r="AMD85" s="715"/>
      <c r="AME85" s="715"/>
      <c r="AMF85" s="715"/>
      <c r="AMG85" s="715"/>
      <c r="AMH85" s="715"/>
      <c r="AMI85" s="715"/>
      <c r="AMJ85" s="715"/>
      <c r="AMK85" s="715"/>
      <c r="AML85" s="715"/>
      <c r="AMM85" s="715"/>
      <c r="AMN85" s="715"/>
      <c r="AMO85" s="715"/>
      <c r="AMP85" s="715"/>
      <c r="AMQ85" s="715"/>
      <c r="AMR85" s="715"/>
      <c r="AMS85" s="715"/>
      <c r="AMT85" s="715"/>
      <c r="AMU85" s="715"/>
      <c r="AMV85" s="715"/>
      <c r="AMW85" s="715"/>
      <c r="AMX85" s="715"/>
      <c r="AMY85" s="715"/>
      <c r="AMZ85" s="715"/>
      <c r="ANA85" s="715"/>
      <c r="ANB85" s="715"/>
      <c r="ANC85" s="715"/>
      <c r="AND85" s="715"/>
      <c r="ANE85" s="715"/>
      <c r="ANF85" s="715"/>
      <c r="ANG85" s="715"/>
      <c r="ANH85" s="715"/>
      <c r="ANI85" s="715"/>
      <c r="ANJ85" s="715"/>
      <c r="ANK85" s="715"/>
      <c r="ANL85" s="715"/>
      <c r="ANM85" s="715"/>
      <c r="ANN85" s="715"/>
      <c r="ANO85" s="715"/>
      <c r="ANP85" s="715"/>
      <c r="ANQ85" s="715"/>
      <c r="ANR85" s="715"/>
      <c r="ANS85" s="715"/>
      <c r="ANT85" s="715"/>
      <c r="ANU85" s="715"/>
      <c r="ANV85" s="715"/>
      <c r="ANW85" s="715"/>
      <c r="ANX85" s="715"/>
      <c r="ANY85" s="715"/>
      <c r="ANZ85" s="715"/>
      <c r="AOA85" s="715"/>
      <c r="AOB85" s="715"/>
      <c r="AOC85" s="715"/>
      <c r="AOD85" s="715"/>
      <c r="AOE85" s="715"/>
      <c r="AOF85" s="715"/>
      <c r="AOG85" s="715"/>
      <c r="AOH85" s="715"/>
      <c r="AOI85" s="715"/>
      <c r="AOJ85" s="715"/>
      <c r="AOK85" s="715"/>
      <c r="AOL85" s="715"/>
      <c r="AOM85" s="715"/>
      <c r="AON85" s="715"/>
      <c r="AOO85" s="715"/>
      <c r="AOP85" s="715"/>
      <c r="AOQ85" s="715"/>
      <c r="AOR85" s="715"/>
      <c r="AOS85" s="715"/>
      <c r="AOT85" s="715"/>
      <c r="AOU85" s="715"/>
      <c r="AOV85" s="715"/>
      <c r="AOW85" s="715"/>
      <c r="AOX85" s="715"/>
      <c r="AOY85" s="715"/>
      <c r="AOZ85" s="715"/>
      <c r="APA85" s="715"/>
      <c r="APB85" s="715"/>
      <c r="APC85" s="715"/>
      <c r="APD85" s="715"/>
      <c r="APE85" s="715"/>
      <c r="APF85" s="715"/>
      <c r="APG85" s="715"/>
      <c r="APH85" s="715"/>
      <c r="API85" s="715"/>
      <c r="APJ85" s="715"/>
      <c r="APK85" s="715"/>
      <c r="APL85" s="715"/>
      <c r="APM85" s="715"/>
      <c r="APN85" s="715"/>
      <c r="APO85" s="715"/>
      <c r="APP85" s="715"/>
      <c r="APQ85" s="715"/>
      <c r="APR85" s="715"/>
      <c r="APS85" s="715"/>
      <c r="APT85" s="715"/>
      <c r="APU85" s="715"/>
      <c r="APV85" s="715"/>
      <c r="APW85" s="715"/>
      <c r="APX85" s="715"/>
      <c r="APY85" s="715"/>
      <c r="APZ85" s="715"/>
      <c r="AQA85" s="715"/>
      <c r="AQB85" s="715"/>
      <c r="AQC85" s="715"/>
      <c r="AQD85" s="715"/>
      <c r="AQE85" s="715"/>
      <c r="AQF85" s="715"/>
      <c r="AQG85" s="715"/>
      <c r="AQH85" s="715"/>
      <c r="AQI85" s="715"/>
      <c r="AQJ85" s="715"/>
      <c r="AQK85" s="715"/>
      <c r="AQL85" s="715"/>
      <c r="AQM85" s="715"/>
      <c r="AQN85" s="715"/>
      <c r="AQO85" s="715"/>
      <c r="AQP85" s="715"/>
      <c r="AQQ85" s="715"/>
      <c r="AQR85" s="715"/>
      <c r="AQS85" s="715"/>
      <c r="AQT85" s="715"/>
      <c r="AQU85" s="715"/>
      <c r="AQV85" s="715"/>
      <c r="AQW85" s="715"/>
      <c r="AQX85" s="715"/>
      <c r="AQY85" s="715"/>
      <c r="AQZ85" s="715"/>
      <c r="ARA85" s="715"/>
      <c r="ARB85" s="715"/>
      <c r="ARC85" s="715"/>
      <c r="ARD85" s="715"/>
      <c r="ARE85" s="715"/>
      <c r="ARF85" s="715"/>
      <c r="ARG85" s="715"/>
      <c r="ARH85" s="715"/>
      <c r="ARI85" s="715"/>
      <c r="ARJ85" s="715"/>
      <c r="ARK85" s="715"/>
      <c r="ARL85" s="715"/>
      <c r="ARM85" s="715"/>
      <c r="ARN85" s="715"/>
      <c r="ARO85" s="715"/>
      <c r="ARP85" s="715"/>
      <c r="ARQ85" s="715"/>
      <c r="ARR85" s="715"/>
      <c r="ARS85" s="715"/>
      <c r="ART85" s="715"/>
      <c r="ARU85" s="715"/>
      <c r="ARV85" s="715"/>
      <c r="ARW85" s="715"/>
      <c r="ARX85" s="715"/>
      <c r="ARY85" s="715"/>
      <c r="ARZ85" s="715"/>
      <c r="ASA85" s="715"/>
      <c r="ASB85" s="715"/>
      <c r="ASC85" s="715"/>
      <c r="ASD85" s="715"/>
      <c r="ASE85" s="715"/>
      <c r="ASF85" s="715"/>
      <c r="ASG85" s="715"/>
      <c r="ASH85" s="715"/>
      <c r="ASI85" s="715"/>
      <c r="ASJ85" s="715"/>
      <c r="ASK85" s="715"/>
      <c r="ASL85" s="715"/>
      <c r="ASM85" s="715"/>
      <c r="ASN85" s="715"/>
      <c r="ASO85" s="715"/>
      <c r="ASP85" s="715"/>
      <c r="ASQ85" s="715"/>
      <c r="ASR85" s="715"/>
      <c r="ASS85" s="715"/>
      <c r="AST85" s="715"/>
      <c r="ASU85" s="715"/>
      <c r="ASV85" s="715"/>
      <c r="ASW85" s="715"/>
      <c r="ASX85" s="715"/>
      <c r="ASY85" s="715"/>
      <c r="ASZ85" s="715"/>
      <c r="ATA85" s="715"/>
      <c r="ATB85" s="715"/>
      <c r="ATC85" s="715"/>
      <c r="ATD85" s="715"/>
      <c r="ATE85" s="715"/>
      <c r="ATF85" s="715"/>
      <c r="ATG85" s="715"/>
      <c r="ATH85" s="715"/>
      <c r="ATI85" s="715"/>
      <c r="ATJ85" s="715"/>
      <c r="ATK85" s="715"/>
      <c r="ATL85" s="715"/>
      <c r="ATM85" s="715"/>
      <c r="ATN85" s="715"/>
      <c r="ATO85" s="715"/>
      <c r="ATP85" s="715"/>
      <c r="ATQ85" s="715"/>
      <c r="ATR85" s="715"/>
      <c r="ATS85" s="715"/>
      <c r="ATT85" s="715"/>
      <c r="ATU85" s="715"/>
      <c r="ATV85" s="715"/>
      <c r="ATW85" s="715"/>
      <c r="ATX85" s="715"/>
      <c r="ATY85" s="715"/>
      <c r="ATZ85" s="715"/>
      <c r="AUA85" s="715"/>
      <c r="AUB85" s="715"/>
      <c r="AUC85" s="715"/>
      <c r="AUD85" s="715"/>
      <c r="AUE85" s="715"/>
      <c r="AUF85" s="715"/>
      <c r="AUG85" s="715"/>
      <c r="AUH85" s="715"/>
      <c r="AUI85" s="715"/>
      <c r="AUJ85" s="715"/>
      <c r="AUK85" s="715"/>
      <c r="AUL85" s="715"/>
      <c r="AUM85" s="715"/>
      <c r="AUN85" s="715"/>
      <c r="AUO85" s="715"/>
      <c r="AUP85" s="715"/>
      <c r="AUQ85" s="715"/>
      <c r="AUR85" s="715"/>
      <c r="AUS85" s="715"/>
      <c r="AUT85" s="715"/>
      <c r="AUU85" s="715"/>
      <c r="AUV85" s="715"/>
      <c r="AUW85" s="715"/>
      <c r="AUX85" s="715"/>
      <c r="AUY85" s="715"/>
      <c r="AUZ85" s="715"/>
      <c r="AVA85" s="715"/>
      <c r="AVB85" s="715"/>
      <c r="AVC85" s="715"/>
      <c r="AVD85" s="715"/>
      <c r="AVE85" s="715"/>
      <c r="AVF85" s="715"/>
      <c r="AVG85" s="715"/>
      <c r="AVH85" s="715"/>
      <c r="AVI85" s="715"/>
      <c r="AVJ85" s="715"/>
      <c r="AVK85" s="715"/>
      <c r="AVL85" s="715"/>
      <c r="AVM85" s="715"/>
      <c r="AVN85" s="715"/>
      <c r="AVO85" s="715"/>
      <c r="AVP85" s="715"/>
      <c r="AVQ85" s="715"/>
      <c r="AVR85" s="715"/>
      <c r="AVS85" s="715"/>
      <c r="AVT85" s="715"/>
      <c r="AVU85" s="715"/>
      <c r="AVV85" s="715"/>
      <c r="AVW85" s="715"/>
      <c r="AVX85" s="715"/>
      <c r="AVY85" s="715"/>
      <c r="AVZ85" s="715"/>
      <c r="AWA85" s="715"/>
      <c r="AWB85" s="715"/>
      <c r="AWC85" s="715"/>
      <c r="AWD85" s="715"/>
      <c r="AWE85" s="715"/>
      <c r="AWF85" s="715"/>
      <c r="AWG85" s="715"/>
      <c r="AWH85" s="715"/>
      <c r="AWI85" s="715"/>
      <c r="AWJ85" s="715"/>
      <c r="AWK85" s="715"/>
      <c r="AWL85" s="715"/>
      <c r="AWM85" s="715"/>
      <c r="AWN85" s="715"/>
      <c r="AWO85" s="715"/>
      <c r="AWP85" s="715"/>
      <c r="AWQ85" s="715"/>
      <c r="AWR85" s="715"/>
      <c r="AWS85" s="715"/>
      <c r="AWT85" s="715"/>
      <c r="AWU85" s="715"/>
      <c r="AWV85" s="715"/>
      <c r="AWW85" s="715"/>
      <c r="AWX85" s="715"/>
      <c r="AWY85" s="715"/>
      <c r="AWZ85" s="715"/>
      <c r="AXA85" s="715"/>
      <c r="AXB85" s="715"/>
      <c r="AXC85" s="715"/>
      <c r="AXD85" s="715"/>
      <c r="AXE85" s="715"/>
      <c r="AXF85" s="715"/>
      <c r="AXG85" s="715"/>
      <c r="AXH85" s="715"/>
      <c r="AXI85" s="715"/>
      <c r="AXJ85" s="715"/>
      <c r="AXK85" s="715"/>
      <c r="AXL85" s="715"/>
      <c r="AXM85" s="715"/>
      <c r="AXN85" s="715"/>
      <c r="AXO85" s="715"/>
      <c r="AXP85" s="715"/>
      <c r="AXQ85" s="715"/>
      <c r="AXR85" s="715"/>
      <c r="AXS85" s="715"/>
      <c r="AXT85" s="715"/>
      <c r="AXU85" s="715"/>
      <c r="AXV85" s="715"/>
      <c r="AXW85" s="715"/>
      <c r="AXX85" s="715"/>
      <c r="AXY85" s="715"/>
      <c r="AXZ85" s="715"/>
      <c r="AYA85" s="715"/>
      <c r="AYB85" s="715"/>
      <c r="AYC85" s="715"/>
      <c r="AYD85" s="715"/>
      <c r="AYE85" s="715"/>
      <c r="AYF85" s="715"/>
      <c r="AYG85" s="715"/>
      <c r="AYH85" s="715"/>
      <c r="AYI85" s="715"/>
      <c r="AYJ85" s="715"/>
      <c r="AYK85" s="715"/>
      <c r="AYL85" s="715"/>
      <c r="AYM85" s="715"/>
      <c r="AYN85" s="715"/>
      <c r="AYO85" s="715"/>
      <c r="AYP85" s="715"/>
      <c r="AYQ85" s="715"/>
      <c r="AYR85" s="715"/>
      <c r="AYS85" s="715"/>
      <c r="AYT85" s="715"/>
      <c r="AYU85" s="715"/>
      <c r="AYV85" s="715"/>
      <c r="AYW85" s="715"/>
      <c r="AYX85" s="715"/>
      <c r="AYY85" s="715"/>
      <c r="AYZ85" s="715"/>
      <c r="AZA85" s="715"/>
      <c r="AZB85" s="715"/>
      <c r="AZC85" s="715"/>
      <c r="AZD85" s="715"/>
      <c r="AZE85" s="715"/>
      <c r="AZF85" s="715"/>
      <c r="AZG85" s="715"/>
      <c r="AZH85" s="715"/>
      <c r="AZI85" s="715"/>
      <c r="AZJ85" s="715"/>
      <c r="AZK85" s="715"/>
      <c r="AZL85" s="715"/>
      <c r="AZM85" s="715"/>
      <c r="AZN85" s="715"/>
      <c r="AZO85" s="715"/>
      <c r="AZP85" s="715"/>
      <c r="AZQ85" s="715"/>
      <c r="AZR85" s="715"/>
      <c r="AZS85" s="715"/>
      <c r="AZT85" s="715"/>
      <c r="AZU85" s="715"/>
      <c r="AZV85" s="715"/>
      <c r="AZW85" s="715"/>
      <c r="AZX85" s="715"/>
      <c r="AZY85" s="715"/>
      <c r="AZZ85" s="715"/>
      <c r="BAA85" s="715"/>
      <c r="BAB85" s="715"/>
      <c r="BAC85" s="715"/>
      <c r="BAD85" s="715"/>
      <c r="BAE85" s="715"/>
      <c r="BAF85" s="715"/>
      <c r="BAG85" s="715"/>
      <c r="BAH85" s="715"/>
      <c r="BAI85" s="715"/>
      <c r="BAJ85" s="715"/>
      <c r="BAK85" s="715"/>
      <c r="BAL85" s="715"/>
      <c r="BAM85" s="715"/>
      <c r="BAN85" s="715"/>
      <c r="BAO85" s="715"/>
      <c r="BAP85" s="715"/>
      <c r="BAQ85" s="715"/>
      <c r="BAR85" s="715"/>
      <c r="BAS85" s="715"/>
      <c r="BAT85" s="715"/>
      <c r="BAU85" s="715"/>
      <c r="BAV85" s="715"/>
      <c r="BAW85" s="715"/>
      <c r="BAX85" s="715"/>
      <c r="BAY85" s="715"/>
      <c r="BAZ85" s="715"/>
      <c r="BBA85" s="715"/>
      <c r="BBB85" s="715"/>
      <c r="BBC85" s="715"/>
      <c r="BBD85" s="715"/>
      <c r="BBE85" s="715"/>
      <c r="BBF85" s="715"/>
      <c r="BBG85" s="715"/>
      <c r="BBH85" s="715"/>
      <c r="BBI85" s="715"/>
      <c r="BBJ85" s="715"/>
      <c r="BBK85" s="715"/>
      <c r="BBL85" s="715"/>
      <c r="BBM85" s="715"/>
      <c r="BBN85" s="715"/>
      <c r="BBO85" s="715"/>
      <c r="BBP85" s="715"/>
      <c r="BBQ85" s="715"/>
      <c r="BBR85" s="715"/>
      <c r="BBS85" s="715"/>
      <c r="BBT85" s="715"/>
      <c r="BBU85" s="715"/>
      <c r="BBV85" s="715"/>
      <c r="BBW85" s="715"/>
      <c r="BBX85" s="715"/>
      <c r="BBY85" s="715"/>
      <c r="BBZ85" s="715"/>
      <c r="BCA85" s="715"/>
      <c r="BCB85" s="715"/>
      <c r="BCC85" s="715"/>
      <c r="BCD85" s="715"/>
      <c r="BCE85" s="715"/>
      <c r="BCF85" s="715"/>
      <c r="BCG85" s="715"/>
      <c r="BCH85" s="715"/>
      <c r="BCI85" s="715"/>
      <c r="BCJ85" s="715"/>
      <c r="BCK85" s="715"/>
      <c r="BCL85" s="715"/>
      <c r="BCM85" s="715"/>
      <c r="BCN85" s="715"/>
      <c r="BCO85" s="715"/>
      <c r="BCP85" s="715"/>
      <c r="BCQ85" s="715"/>
      <c r="BCR85" s="715"/>
      <c r="BCS85" s="715"/>
      <c r="BCT85" s="715"/>
      <c r="BCU85" s="715"/>
      <c r="BCV85" s="715"/>
      <c r="BCW85" s="715"/>
      <c r="BCX85" s="715"/>
      <c r="BCY85" s="715"/>
      <c r="BCZ85" s="715"/>
      <c r="BDA85" s="715"/>
      <c r="BDB85" s="715"/>
      <c r="BDC85" s="715"/>
      <c r="BDD85" s="715"/>
      <c r="BDE85" s="715"/>
      <c r="BDF85" s="715"/>
      <c r="BDG85" s="715"/>
      <c r="BDH85" s="715"/>
      <c r="BDI85" s="715"/>
      <c r="BDJ85" s="715"/>
      <c r="BDK85" s="715"/>
      <c r="BDL85" s="715"/>
      <c r="BDM85" s="715"/>
      <c r="BDN85" s="715"/>
      <c r="BDO85" s="715"/>
      <c r="BDP85" s="715"/>
      <c r="BDQ85" s="715"/>
      <c r="BDR85" s="715"/>
      <c r="BDS85" s="715"/>
      <c r="BDT85" s="715"/>
      <c r="BDU85" s="715"/>
      <c r="BDV85" s="715"/>
      <c r="BDW85" s="715"/>
      <c r="BDX85" s="715"/>
      <c r="BDY85" s="715"/>
      <c r="BDZ85" s="715"/>
      <c r="BEA85" s="715"/>
      <c r="BEB85" s="715"/>
      <c r="BEC85" s="715"/>
      <c r="BED85" s="715"/>
      <c r="BEE85" s="715"/>
      <c r="BEF85" s="715"/>
      <c r="BEG85" s="715"/>
      <c r="BEH85" s="715"/>
      <c r="BEI85" s="715"/>
      <c r="BEJ85" s="715"/>
      <c r="BEK85" s="715"/>
      <c r="BEL85" s="715"/>
      <c r="BEM85" s="715"/>
      <c r="BEN85" s="715"/>
      <c r="BEO85" s="715"/>
      <c r="BEP85" s="715"/>
      <c r="BEQ85" s="715"/>
      <c r="BER85" s="715"/>
      <c r="BES85" s="715"/>
      <c r="BET85" s="715"/>
      <c r="BEU85" s="715"/>
      <c r="BEV85" s="715"/>
      <c r="BEW85" s="715"/>
      <c r="BEX85" s="715"/>
      <c r="BEY85" s="715"/>
      <c r="BEZ85" s="715"/>
      <c r="BFA85" s="715"/>
      <c r="BFB85" s="715"/>
      <c r="BFC85" s="715"/>
      <c r="BFD85" s="715"/>
      <c r="BFE85" s="715"/>
      <c r="BFF85" s="715"/>
      <c r="BFG85" s="715"/>
      <c r="BFH85" s="715"/>
      <c r="BFI85" s="715"/>
      <c r="BFJ85" s="715"/>
      <c r="BFK85" s="715"/>
      <c r="BFL85" s="715"/>
      <c r="BFM85" s="715"/>
      <c r="BFN85" s="715"/>
      <c r="BFO85" s="715"/>
      <c r="BFP85" s="715"/>
      <c r="BFQ85" s="715"/>
      <c r="BFR85" s="715"/>
      <c r="BFS85" s="715"/>
      <c r="BFT85" s="715"/>
      <c r="BFU85" s="715"/>
      <c r="BFV85" s="715"/>
      <c r="BFW85" s="715"/>
      <c r="BFX85" s="715"/>
      <c r="BFY85" s="715"/>
      <c r="BFZ85" s="715"/>
      <c r="BGA85" s="715"/>
      <c r="BGB85" s="715"/>
      <c r="BGC85" s="715"/>
      <c r="BGD85" s="715"/>
      <c r="BGE85" s="715"/>
      <c r="BGF85" s="715"/>
      <c r="BGG85" s="715"/>
      <c r="BGH85" s="715"/>
      <c r="BGI85" s="715"/>
      <c r="BGJ85" s="715"/>
      <c r="BGK85" s="715"/>
      <c r="BGL85" s="715"/>
      <c r="BGM85" s="715"/>
      <c r="BGN85" s="715"/>
      <c r="BGO85" s="715"/>
      <c r="BGP85" s="715"/>
      <c r="BGQ85" s="715"/>
      <c r="BGR85" s="715"/>
      <c r="BGS85" s="715"/>
      <c r="BGT85" s="715"/>
      <c r="BGU85" s="715"/>
      <c r="BGV85" s="715"/>
      <c r="BGW85" s="715"/>
      <c r="BGX85" s="715"/>
      <c r="BGY85" s="715"/>
      <c r="BGZ85" s="715"/>
      <c r="BHA85" s="715"/>
      <c r="BHB85" s="715"/>
      <c r="BHC85" s="715"/>
      <c r="BHD85" s="715"/>
      <c r="BHE85" s="715"/>
      <c r="BHF85" s="715"/>
      <c r="BHG85" s="715"/>
      <c r="BHH85" s="715"/>
      <c r="BHI85" s="715"/>
      <c r="BHJ85" s="715"/>
      <c r="BHK85" s="715"/>
      <c r="BHL85" s="715"/>
      <c r="BHM85" s="715"/>
      <c r="BHN85" s="715"/>
      <c r="BHO85" s="715"/>
      <c r="BHP85" s="715"/>
      <c r="BHQ85" s="715"/>
      <c r="BHR85" s="715"/>
      <c r="BHS85" s="715"/>
      <c r="BHT85" s="715"/>
      <c r="BHU85" s="715"/>
      <c r="BHV85" s="715"/>
      <c r="BHW85" s="715"/>
      <c r="BHX85" s="715"/>
      <c r="BHY85" s="715"/>
      <c r="BHZ85" s="715"/>
      <c r="BIA85" s="715"/>
      <c r="BIB85" s="715"/>
      <c r="BIC85" s="715"/>
      <c r="BID85" s="715"/>
      <c r="BIE85" s="715"/>
      <c r="BIF85" s="715"/>
      <c r="BIG85" s="715"/>
      <c r="BIH85" s="715"/>
      <c r="BII85" s="715"/>
      <c r="BIJ85" s="715"/>
      <c r="BIK85" s="715"/>
      <c r="BIL85" s="715"/>
      <c r="BIM85" s="715"/>
      <c r="BIN85" s="715"/>
      <c r="BIO85" s="715"/>
      <c r="BIP85" s="715"/>
      <c r="BIQ85" s="715"/>
      <c r="BIR85" s="715"/>
      <c r="BIS85" s="715"/>
      <c r="BIT85" s="715"/>
      <c r="BIU85" s="715"/>
      <c r="BIV85" s="715"/>
      <c r="BIW85" s="715"/>
      <c r="BIX85" s="715"/>
      <c r="BIY85" s="715"/>
      <c r="BIZ85" s="715"/>
      <c r="BJA85" s="715"/>
      <c r="BJB85" s="715"/>
      <c r="BJC85" s="715"/>
      <c r="BJD85" s="715"/>
      <c r="BJE85" s="715"/>
      <c r="BJF85" s="715"/>
      <c r="BJG85" s="715"/>
      <c r="BJH85" s="715"/>
      <c r="BJI85" s="715"/>
      <c r="BJJ85" s="715"/>
      <c r="BJK85" s="715"/>
      <c r="BJL85" s="715"/>
      <c r="BJM85" s="715"/>
      <c r="BJN85" s="715"/>
      <c r="BJO85" s="715"/>
      <c r="BJP85" s="715"/>
      <c r="BJQ85" s="715"/>
      <c r="BJR85" s="715"/>
      <c r="BJS85" s="715"/>
      <c r="BJT85" s="715"/>
      <c r="BJU85" s="715"/>
      <c r="BJV85" s="715"/>
      <c r="BJW85" s="715"/>
      <c r="BJX85" s="715"/>
      <c r="BJY85" s="715"/>
      <c r="BJZ85" s="715"/>
      <c r="BKA85" s="715"/>
      <c r="BKB85" s="715"/>
      <c r="BKC85" s="715"/>
      <c r="BKD85" s="715"/>
      <c r="BKE85" s="715"/>
      <c r="BKF85" s="715"/>
      <c r="BKG85" s="715"/>
      <c r="BKH85" s="715"/>
      <c r="BKI85" s="715"/>
      <c r="BKJ85" s="715"/>
      <c r="BKK85" s="715"/>
      <c r="BKL85" s="715"/>
      <c r="BKM85" s="715"/>
      <c r="BKN85" s="715"/>
      <c r="BKO85" s="715"/>
      <c r="BKP85" s="715"/>
      <c r="BKQ85" s="715"/>
      <c r="BKR85" s="715"/>
      <c r="BKS85" s="715"/>
      <c r="BKT85" s="715"/>
      <c r="BKU85" s="715"/>
      <c r="BKV85" s="715"/>
      <c r="BKW85" s="715"/>
      <c r="BKX85" s="715"/>
      <c r="BKY85" s="715"/>
      <c r="BKZ85" s="715"/>
      <c r="BLA85" s="715"/>
      <c r="BLB85" s="715"/>
      <c r="BLC85" s="715"/>
      <c r="BLD85" s="715"/>
      <c r="BLE85" s="715"/>
      <c r="BLF85" s="715"/>
      <c r="BLG85" s="715"/>
      <c r="BLH85" s="715"/>
      <c r="BLI85" s="715"/>
      <c r="BLJ85" s="715"/>
      <c r="BLK85" s="715"/>
      <c r="BLL85" s="715"/>
      <c r="BLM85" s="715"/>
      <c r="BLN85" s="715"/>
      <c r="BLO85" s="715"/>
      <c r="BLP85" s="715"/>
      <c r="BLQ85" s="715"/>
      <c r="BLR85" s="715"/>
      <c r="BLS85" s="715"/>
      <c r="BLT85" s="715"/>
      <c r="BLU85" s="715"/>
      <c r="BLV85" s="715"/>
      <c r="BLW85" s="715"/>
      <c r="BLX85" s="715"/>
      <c r="BLY85" s="715"/>
      <c r="BLZ85" s="715"/>
      <c r="BMA85" s="715"/>
      <c r="BMB85" s="715"/>
      <c r="BMC85" s="715"/>
      <c r="BMD85" s="715"/>
      <c r="BME85" s="715"/>
      <c r="BMF85" s="715"/>
      <c r="BMG85" s="715"/>
      <c r="BMH85" s="715"/>
      <c r="BMI85" s="715"/>
      <c r="BMJ85" s="715"/>
      <c r="BMK85" s="715"/>
      <c r="BML85" s="715"/>
      <c r="BMM85" s="715"/>
      <c r="BMN85" s="715"/>
      <c r="BMO85" s="715"/>
      <c r="BMP85" s="715"/>
      <c r="BMQ85" s="715"/>
      <c r="BMR85" s="715"/>
      <c r="BMS85" s="715"/>
      <c r="BMT85" s="715"/>
      <c r="BMU85" s="715"/>
      <c r="BMV85" s="715"/>
      <c r="BMW85" s="715"/>
      <c r="BMX85" s="715"/>
      <c r="BMY85" s="715"/>
      <c r="BMZ85" s="715"/>
      <c r="BNA85" s="715"/>
      <c r="BNB85" s="715"/>
      <c r="BNC85" s="715"/>
      <c r="BND85" s="715"/>
      <c r="BNE85" s="715"/>
      <c r="BNF85" s="715"/>
      <c r="BNG85" s="715"/>
      <c r="BNH85" s="715"/>
      <c r="BNI85" s="715"/>
      <c r="BNJ85" s="715"/>
      <c r="BNK85" s="715"/>
      <c r="BNL85" s="715"/>
      <c r="BNM85" s="715"/>
      <c r="BNN85" s="715"/>
      <c r="BNO85" s="715"/>
      <c r="BNP85" s="715"/>
      <c r="BNQ85" s="715"/>
      <c r="BNR85" s="715"/>
      <c r="BNS85" s="715"/>
      <c r="BNT85" s="715"/>
      <c r="BNU85" s="715"/>
      <c r="BNV85" s="715"/>
      <c r="BNW85" s="715"/>
      <c r="BNX85" s="715"/>
      <c r="BNY85" s="715"/>
      <c r="BNZ85" s="715"/>
      <c r="BOA85" s="715"/>
      <c r="BOB85" s="715"/>
      <c r="BOC85" s="715"/>
      <c r="BOD85" s="715"/>
      <c r="BOE85" s="715"/>
      <c r="BOF85" s="715"/>
      <c r="BOG85" s="715"/>
      <c r="BOH85" s="715"/>
      <c r="BOI85" s="715"/>
      <c r="BOJ85" s="715"/>
      <c r="BOK85" s="715"/>
      <c r="BOL85" s="715"/>
      <c r="BOM85" s="715"/>
      <c r="BON85" s="715"/>
      <c r="BOO85" s="715"/>
      <c r="BOP85" s="715"/>
      <c r="BOQ85" s="715"/>
      <c r="BOR85" s="715"/>
      <c r="BOS85" s="715"/>
      <c r="BOT85" s="715"/>
      <c r="BOU85" s="715"/>
      <c r="BOV85" s="715"/>
      <c r="BOW85" s="715"/>
      <c r="BOX85" s="715"/>
      <c r="BOY85" s="715"/>
      <c r="BOZ85" s="715"/>
      <c r="BPA85" s="715"/>
      <c r="BPB85" s="715"/>
      <c r="BPC85" s="715"/>
      <c r="BPD85" s="715"/>
      <c r="BPE85" s="715"/>
      <c r="BPF85" s="715"/>
      <c r="BPG85" s="715"/>
      <c r="BPH85" s="715"/>
      <c r="BPI85" s="715"/>
      <c r="BPJ85" s="715"/>
      <c r="BPK85" s="715"/>
      <c r="BPL85" s="715"/>
      <c r="BPM85" s="715"/>
      <c r="BPN85" s="715"/>
      <c r="BPO85" s="715"/>
      <c r="BPP85" s="715"/>
      <c r="BPQ85" s="715"/>
      <c r="BPR85" s="715"/>
      <c r="BPS85" s="715"/>
      <c r="BPT85" s="715"/>
      <c r="BPU85" s="715"/>
      <c r="BPV85" s="715"/>
      <c r="BPW85" s="715"/>
      <c r="BPX85" s="715"/>
      <c r="BPY85" s="715"/>
      <c r="BPZ85" s="715"/>
      <c r="BQA85" s="715"/>
      <c r="BQB85" s="715"/>
      <c r="BQC85" s="715"/>
      <c r="BQD85" s="715"/>
      <c r="BQE85" s="715"/>
      <c r="BQF85" s="715"/>
      <c r="BQG85" s="715"/>
      <c r="BQH85" s="715"/>
      <c r="BQI85" s="715"/>
      <c r="BQJ85" s="715"/>
      <c r="BQK85" s="715"/>
      <c r="BQL85" s="715"/>
      <c r="BQM85" s="715"/>
      <c r="BQN85" s="715"/>
      <c r="BQO85" s="715"/>
      <c r="BQP85" s="715"/>
      <c r="BQQ85" s="715"/>
      <c r="BQR85" s="715"/>
      <c r="BQS85" s="715"/>
      <c r="BQT85" s="715"/>
      <c r="BQU85" s="715"/>
      <c r="BQV85" s="715"/>
      <c r="BQW85" s="715"/>
      <c r="BQX85" s="715"/>
      <c r="BQY85" s="715"/>
      <c r="BQZ85" s="715"/>
      <c r="BRA85" s="715"/>
      <c r="BRB85" s="715"/>
      <c r="BRC85" s="715"/>
      <c r="BRD85" s="715"/>
      <c r="BRE85" s="715"/>
      <c r="BRF85" s="715"/>
      <c r="BRG85" s="715"/>
      <c r="BRH85" s="715"/>
      <c r="BRI85" s="715"/>
      <c r="BRJ85" s="715"/>
      <c r="BRK85" s="715"/>
      <c r="BRL85" s="715"/>
      <c r="BRM85" s="715"/>
      <c r="BRN85" s="715"/>
      <c r="BRO85" s="715"/>
      <c r="BRP85" s="715"/>
      <c r="BRQ85" s="715"/>
      <c r="BRR85" s="715"/>
      <c r="BRS85" s="715"/>
      <c r="BRT85" s="715"/>
      <c r="BRU85" s="715"/>
      <c r="BRV85" s="715"/>
      <c r="BRW85" s="715"/>
      <c r="BRX85" s="715"/>
      <c r="BRY85" s="715"/>
      <c r="BRZ85" s="715"/>
      <c r="BSA85" s="715"/>
      <c r="BSB85" s="715"/>
      <c r="BSC85" s="715"/>
      <c r="BSD85" s="715"/>
      <c r="BSE85" s="715"/>
      <c r="BSF85" s="715"/>
      <c r="BSG85" s="715"/>
      <c r="BSH85" s="715"/>
      <c r="BSI85" s="715"/>
      <c r="BSJ85" s="715"/>
      <c r="BSK85" s="715"/>
      <c r="BSL85" s="715"/>
      <c r="BSM85" s="715"/>
      <c r="BSN85" s="715"/>
      <c r="BSO85" s="715"/>
      <c r="BSP85" s="715"/>
      <c r="BSQ85" s="715"/>
      <c r="BSR85" s="715"/>
      <c r="BSS85" s="715"/>
      <c r="BST85" s="715"/>
      <c r="BSU85" s="715"/>
      <c r="BSV85" s="715"/>
      <c r="BSW85" s="715"/>
      <c r="BSX85" s="715"/>
      <c r="BSY85" s="715"/>
      <c r="BSZ85" s="715"/>
      <c r="BTA85" s="715"/>
      <c r="BTB85" s="715"/>
      <c r="BTC85" s="715"/>
      <c r="BTD85" s="715"/>
      <c r="BTE85" s="715"/>
      <c r="BTF85" s="715"/>
      <c r="BTG85" s="715"/>
      <c r="BTH85" s="715"/>
      <c r="BTI85" s="715"/>
      <c r="BTJ85" s="715"/>
      <c r="BTK85" s="715"/>
      <c r="BTL85" s="715"/>
      <c r="BTM85" s="715"/>
      <c r="BTN85" s="715"/>
      <c r="BTO85" s="715"/>
      <c r="BTP85" s="715"/>
      <c r="BTQ85" s="715"/>
      <c r="BTR85" s="715"/>
      <c r="BTS85" s="715"/>
      <c r="BTT85" s="715"/>
      <c r="BTU85" s="715"/>
      <c r="BTV85" s="715"/>
      <c r="BTW85" s="715"/>
      <c r="BTX85" s="715"/>
      <c r="BTY85" s="715"/>
      <c r="BTZ85" s="715"/>
      <c r="BUA85" s="715"/>
      <c r="BUB85" s="715"/>
      <c r="BUC85" s="715"/>
      <c r="BUD85" s="715"/>
      <c r="BUE85" s="715"/>
      <c r="BUF85" s="715"/>
      <c r="BUG85" s="715"/>
      <c r="BUH85" s="715"/>
      <c r="BUI85" s="715"/>
      <c r="BUJ85" s="715"/>
      <c r="BUK85" s="715"/>
      <c r="BUL85" s="715"/>
      <c r="BUM85" s="715"/>
      <c r="BUN85" s="715"/>
      <c r="BUO85" s="715"/>
      <c r="BUP85" s="715"/>
      <c r="BUQ85" s="715"/>
      <c r="BUR85" s="715"/>
      <c r="BUS85" s="715"/>
      <c r="BUT85" s="715"/>
      <c r="BUU85" s="715"/>
      <c r="BUV85" s="715"/>
      <c r="BUW85" s="715"/>
      <c r="BUX85" s="715"/>
      <c r="BUY85" s="715"/>
      <c r="BUZ85" s="715"/>
      <c r="BVA85" s="715"/>
      <c r="BVB85" s="715"/>
      <c r="BVC85" s="715"/>
      <c r="BVD85" s="715"/>
      <c r="BVE85" s="715"/>
      <c r="BVF85" s="715"/>
      <c r="BVG85" s="715"/>
      <c r="BVH85" s="715"/>
      <c r="BVI85" s="715"/>
      <c r="BVJ85" s="715"/>
      <c r="BVK85" s="715"/>
      <c r="BVL85" s="715"/>
      <c r="BVM85" s="715"/>
      <c r="BVN85" s="715"/>
      <c r="BVO85" s="715"/>
      <c r="BVP85" s="715"/>
      <c r="BVQ85" s="715"/>
      <c r="BVR85" s="715"/>
      <c r="BVS85" s="715"/>
      <c r="BVT85" s="715"/>
      <c r="BVU85" s="715"/>
      <c r="BVV85" s="715"/>
      <c r="BVW85" s="715"/>
      <c r="BVX85" s="715"/>
      <c r="BVY85" s="715"/>
      <c r="BVZ85" s="715"/>
      <c r="BWA85" s="715"/>
      <c r="BWB85" s="715"/>
      <c r="BWC85" s="715"/>
      <c r="BWD85" s="715"/>
      <c r="BWE85" s="715"/>
      <c r="BWF85" s="715"/>
      <c r="BWG85" s="715"/>
      <c r="BWH85" s="715"/>
      <c r="BWI85" s="715"/>
      <c r="BWJ85" s="715"/>
      <c r="BWK85" s="715"/>
      <c r="BWL85" s="715"/>
      <c r="BWM85" s="715"/>
      <c r="BWN85" s="715"/>
      <c r="BWO85" s="715"/>
      <c r="BWP85" s="715"/>
      <c r="BWQ85" s="715"/>
      <c r="BWR85" s="715"/>
      <c r="BWS85" s="715"/>
      <c r="BWT85" s="715"/>
      <c r="BWU85" s="715"/>
      <c r="BWV85" s="715"/>
      <c r="BWW85" s="715"/>
      <c r="BWX85" s="715"/>
      <c r="BWY85" s="715"/>
      <c r="BWZ85" s="715"/>
      <c r="BXA85" s="715"/>
      <c r="BXB85" s="715"/>
      <c r="BXC85" s="715"/>
      <c r="BXD85" s="715"/>
      <c r="BXE85" s="715"/>
      <c r="BXF85" s="715"/>
      <c r="BXG85" s="715"/>
      <c r="BXH85" s="715"/>
      <c r="BXI85" s="715"/>
      <c r="BXJ85" s="715"/>
      <c r="BXK85" s="715"/>
      <c r="BXL85" s="715"/>
      <c r="BXM85" s="715"/>
      <c r="BXN85" s="715"/>
      <c r="BXO85" s="715"/>
      <c r="BXP85" s="715"/>
      <c r="BXQ85" s="715"/>
      <c r="BXR85" s="715"/>
      <c r="BXS85" s="715"/>
      <c r="BXT85" s="715"/>
      <c r="BXU85" s="715"/>
      <c r="BXV85" s="715"/>
      <c r="BXW85" s="715"/>
      <c r="BXX85" s="715"/>
      <c r="BXY85" s="715"/>
      <c r="BXZ85" s="715"/>
      <c r="BYA85" s="715"/>
      <c r="BYB85" s="715"/>
      <c r="BYC85" s="715"/>
      <c r="BYD85" s="715"/>
      <c r="BYE85" s="715"/>
      <c r="BYF85" s="715"/>
      <c r="BYG85" s="715"/>
      <c r="BYH85" s="715"/>
      <c r="BYI85" s="715"/>
      <c r="BYJ85" s="715"/>
      <c r="BYK85" s="715"/>
      <c r="BYL85" s="715"/>
      <c r="BYM85" s="715"/>
      <c r="BYN85" s="715"/>
      <c r="BYO85" s="715"/>
      <c r="BYP85" s="715"/>
      <c r="BYQ85" s="715"/>
      <c r="BYR85" s="715"/>
      <c r="BYS85" s="715"/>
      <c r="BYT85" s="715"/>
      <c r="BYU85" s="715"/>
      <c r="BYV85" s="715"/>
      <c r="BYW85" s="715"/>
      <c r="BYX85" s="715"/>
      <c r="BYY85" s="715"/>
      <c r="BYZ85" s="715"/>
      <c r="BZA85" s="715"/>
      <c r="BZB85" s="715"/>
      <c r="BZC85" s="715"/>
      <c r="BZD85" s="715"/>
      <c r="BZE85" s="715"/>
      <c r="BZF85" s="715"/>
      <c r="BZG85" s="715"/>
      <c r="BZH85" s="715"/>
      <c r="BZI85" s="715"/>
      <c r="BZJ85" s="715"/>
      <c r="BZK85" s="715"/>
      <c r="BZL85" s="715"/>
      <c r="BZM85" s="715"/>
      <c r="BZN85" s="715"/>
      <c r="BZO85" s="715"/>
      <c r="BZP85" s="715"/>
      <c r="BZQ85" s="715"/>
      <c r="BZR85" s="715"/>
      <c r="BZS85" s="715"/>
      <c r="BZT85" s="715"/>
      <c r="BZU85" s="715"/>
      <c r="BZV85" s="715"/>
      <c r="BZW85" s="715"/>
      <c r="BZX85" s="715"/>
      <c r="BZY85" s="715"/>
      <c r="BZZ85" s="715"/>
      <c r="CAA85" s="715"/>
      <c r="CAB85" s="715"/>
      <c r="CAC85" s="715"/>
      <c r="CAD85" s="715"/>
      <c r="CAE85" s="715"/>
      <c r="CAF85" s="715"/>
      <c r="CAG85" s="715"/>
      <c r="CAH85" s="715"/>
      <c r="CAI85" s="715"/>
      <c r="CAJ85" s="715"/>
      <c r="CAK85" s="715"/>
      <c r="CAL85" s="715"/>
      <c r="CAM85" s="715"/>
      <c r="CAN85" s="715"/>
      <c r="CAO85" s="715"/>
      <c r="CAP85" s="715"/>
      <c r="CAQ85" s="715"/>
      <c r="CAR85" s="715"/>
      <c r="CAS85" s="715"/>
      <c r="CAT85" s="715"/>
      <c r="CAU85" s="715"/>
      <c r="CAV85" s="715"/>
      <c r="CAW85" s="715"/>
      <c r="CAX85" s="715"/>
      <c r="CAY85" s="715"/>
      <c r="CAZ85" s="715"/>
      <c r="CBA85" s="715"/>
      <c r="CBB85" s="715"/>
      <c r="CBC85" s="715"/>
      <c r="CBD85" s="715"/>
      <c r="CBE85" s="715"/>
      <c r="CBF85" s="715"/>
      <c r="CBG85" s="715"/>
      <c r="CBH85" s="715"/>
      <c r="CBI85" s="715"/>
      <c r="CBJ85" s="715"/>
      <c r="CBK85" s="715"/>
      <c r="CBL85" s="715"/>
      <c r="CBM85" s="715"/>
      <c r="CBN85" s="715"/>
      <c r="CBO85" s="715"/>
      <c r="CBP85" s="715"/>
      <c r="CBQ85" s="715"/>
      <c r="CBR85" s="715"/>
      <c r="CBS85" s="715"/>
      <c r="CBT85" s="715"/>
      <c r="CBU85" s="715"/>
      <c r="CBV85" s="715"/>
      <c r="CBW85" s="715"/>
      <c r="CBX85" s="715"/>
      <c r="CBY85" s="715"/>
      <c r="CBZ85" s="715"/>
      <c r="CCA85" s="715"/>
      <c r="CCB85" s="715"/>
      <c r="CCC85" s="715"/>
      <c r="CCD85" s="715"/>
      <c r="CCE85" s="715"/>
      <c r="CCF85" s="715"/>
      <c r="CCG85" s="715"/>
      <c r="CCH85" s="715"/>
      <c r="CCI85" s="715"/>
      <c r="CCJ85" s="715"/>
      <c r="CCK85" s="715"/>
      <c r="CCL85" s="715"/>
      <c r="CCM85" s="715"/>
      <c r="CCN85" s="715"/>
      <c r="CCO85" s="715"/>
      <c r="CCP85" s="715"/>
      <c r="CCQ85" s="715"/>
      <c r="CCR85" s="715"/>
      <c r="CCS85" s="715"/>
      <c r="CCT85" s="715"/>
      <c r="CCU85" s="715"/>
      <c r="CCV85" s="715"/>
      <c r="CCW85" s="715"/>
      <c r="CCX85" s="715"/>
      <c r="CCY85" s="715"/>
      <c r="CCZ85" s="715"/>
      <c r="CDA85" s="715"/>
      <c r="CDB85" s="715"/>
      <c r="CDC85" s="715"/>
      <c r="CDD85" s="715"/>
      <c r="CDE85" s="715"/>
      <c r="CDF85" s="715"/>
      <c r="CDG85" s="715"/>
      <c r="CDH85" s="715"/>
      <c r="CDI85" s="715"/>
      <c r="CDJ85" s="715"/>
      <c r="CDK85" s="715"/>
      <c r="CDL85" s="715"/>
      <c r="CDM85" s="715"/>
      <c r="CDN85" s="715"/>
      <c r="CDO85" s="715"/>
      <c r="CDP85" s="715"/>
      <c r="CDQ85" s="715"/>
      <c r="CDR85" s="715"/>
      <c r="CDS85" s="715"/>
      <c r="CDT85" s="715"/>
      <c r="CDU85" s="715"/>
      <c r="CDV85" s="715"/>
      <c r="CDW85" s="715"/>
      <c r="CDX85" s="715"/>
      <c r="CDY85" s="715"/>
      <c r="CDZ85" s="715"/>
      <c r="CEA85" s="715"/>
      <c r="CEB85" s="715"/>
      <c r="CEC85" s="715"/>
      <c r="CED85" s="715"/>
      <c r="CEE85" s="715"/>
      <c r="CEF85" s="715"/>
      <c r="CEG85" s="715"/>
      <c r="CEH85" s="715"/>
      <c r="CEI85" s="715"/>
      <c r="CEJ85" s="715"/>
      <c r="CEK85" s="715"/>
      <c r="CEL85" s="715"/>
      <c r="CEM85" s="715"/>
      <c r="CEN85" s="715"/>
      <c r="CEO85" s="715"/>
      <c r="CEP85" s="715"/>
      <c r="CEQ85" s="715"/>
      <c r="CER85" s="715"/>
      <c r="CES85" s="715"/>
      <c r="CET85" s="715"/>
      <c r="CEU85" s="715"/>
      <c r="CEV85" s="715"/>
      <c r="CEW85" s="715"/>
      <c r="CEX85" s="715"/>
      <c r="CEY85" s="715"/>
      <c r="CEZ85" s="715"/>
      <c r="CFA85" s="715"/>
      <c r="CFB85" s="715"/>
      <c r="CFC85" s="715"/>
      <c r="CFD85" s="715"/>
      <c r="CFE85" s="715"/>
      <c r="CFF85" s="715"/>
      <c r="CFG85" s="715"/>
      <c r="CFH85" s="715"/>
      <c r="CFI85" s="715"/>
      <c r="CFJ85" s="715"/>
      <c r="CFK85" s="715"/>
      <c r="CFL85" s="715"/>
      <c r="CFM85" s="715"/>
      <c r="CFN85" s="715"/>
      <c r="CFO85" s="715"/>
      <c r="CFP85" s="715"/>
      <c r="CFQ85" s="715"/>
      <c r="CFR85" s="715"/>
      <c r="CFS85" s="715"/>
      <c r="CFT85" s="715"/>
      <c r="CFU85" s="715"/>
      <c r="CFV85" s="715"/>
      <c r="CFW85" s="715"/>
      <c r="CFX85" s="715"/>
      <c r="CFY85" s="715"/>
      <c r="CFZ85" s="715"/>
      <c r="CGA85" s="715"/>
      <c r="CGB85" s="715"/>
      <c r="CGC85" s="715"/>
      <c r="CGD85" s="715"/>
      <c r="CGE85" s="715"/>
      <c r="CGF85" s="715"/>
      <c r="CGG85" s="715"/>
      <c r="CGH85" s="715"/>
      <c r="CGI85" s="715"/>
      <c r="CGJ85" s="715"/>
      <c r="CGK85" s="715"/>
      <c r="CGL85" s="715"/>
      <c r="CGM85" s="715"/>
      <c r="CGN85" s="715"/>
      <c r="CGO85" s="715"/>
      <c r="CGP85" s="715"/>
      <c r="CGQ85" s="715"/>
      <c r="CGR85" s="715"/>
      <c r="CGS85" s="715"/>
      <c r="CGT85" s="715"/>
      <c r="CGU85" s="715"/>
      <c r="CGV85" s="715"/>
      <c r="CGW85" s="715"/>
      <c r="CGX85" s="715"/>
      <c r="CGY85" s="715"/>
      <c r="CGZ85" s="715"/>
      <c r="CHA85" s="715"/>
      <c r="CHB85" s="715"/>
      <c r="CHC85" s="715"/>
      <c r="CHD85" s="715"/>
      <c r="CHE85" s="715"/>
      <c r="CHF85" s="715"/>
      <c r="CHG85" s="715"/>
      <c r="CHH85" s="715"/>
      <c r="CHI85" s="715"/>
      <c r="CHJ85" s="715"/>
      <c r="CHK85" s="715"/>
      <c r="CHL85" s="715"/>
      <c r="CHM85" s="715"/>
      <c r="CHN85" s="715"/>
      <c r="CHO85" s="715"/>
      <c r="CHP85" s="715"/>
      <c r="CHQ85" s="715"/>
      <c r="CHR85" s="715"/>
      <c r="CHS85" s="715"/>
      <c r="CHT85" s="715"/>
      <c r="CHU85" s="715"/>
      <c r="CHV85" s="715"/>
      <c r="CHW85" s="715"/>
      <c r="CHX85" s="715"/>
      <c r="CHY85" s="715"/>
      <c r="CHZ85" s="715"/>
      <c r="CIA85" s="715"/>
      <c r="CIB85" s="715"/>
      <c r="CIC85" s="715"/>
      <c r="CID85" s="715"/>
      <c r="CIE85" s="715"/>
      <c r="CIF85" s="715"/>
      <c r="CIG85" s="715"/>
      <c r="CIH85" s="715"/>
      <c r="CII85" s="715"/>
      <c r="CIJ85" s="715"/>
      <c r="CIK85" s="715"/>
      <c r="CIL85" s="715"/>
      <c r="CIM85" s="715"/>
      <c r="CIN85" s="715"/>
      <c r="CIO85" s="715"/>
      <c r="CIP85" s="715"/>
      <c r="CIQ85" s="715"/>
      <c r="CIR85" s="715"/>
      <c r="CIS85" s="715"/>
      <c r="CIT85" s="715"/>
      <c r="CIU85" s="715"/>
      <c r="CIV85" s="715"/>
      <c r="CIW85" s="715"/>
      <c r="CIX85" s="715"/>
      <c r="CIY85" s="715"/>
      <c r="CIZ85" s="715"/>
      <c r="CJA85" s="715"/>
      <c r="CJB85" s="715"/>
      <c r="CJC85" s="715"/>
      <c r="CJD85" s="715"/>
      <c r="CJE85" s="715"/>
      <c r="CJF85" s="715"/>
      <c r="CJG85" s="715"/>
      <c r="CJH85" s="715"/>
      <c r="CJI85" s="715"/>
      <c r="CJJ85" s="715"/>
      <c r="CJK85" s="715"/>
      <c r="CJL85" s="715"/>
      <c r="CJM85" s="715"/>
      <c r="CJN85" s="715"/>
      <c r="CJO85" s="715"/>
      <c r="CJP85" s="715"/>
      <c r="CJQ85" s="715"/>
      <c r="CJR85" s="715"/>
      <c r="CJS85" s="715"/>
      <c r="CJT85" s="715"/>
      <c r="CJU85" s="715"/>
      <c r="CJV85" s="715"/>
      <c r="CJW85" s="715"/>
      <c r="CJX85" s="715"/>
      <c r="CJY85" s="715"/>
      <c r="CJZ85" s="715"/>
      <c r="CKA85" s="715"/>
      <c r="CKB85" s="715"/>
      <c r="CKC85" s="715"/>
      <c r="CKD85" s="715"/>
      <c r="CKE85" s="715"/>
      <c r="CKF85" s="715"/>
      <c r="CKG85" s="715"/>
      <c r="CKH85" s="715"/>
      <c r="CKI85" s="715"/>
      <c r="CKJ85" s="715"/>
      <c r="CKK85" s="715"/>
      <c r="CKL85" s="715"/>
      <c r="CKM85" s="715"/>
      <c r="CKN85" s="715"/>
      <c r="CKO85" s="715"/>
      <c r="CKP85" s="715"/>
      <c r="CKQ85" s="715"/>
      <c r="CKR85" s="715"/>
      <c r="CKS85" s="715"/>
      <c r="CKT85" s="715"/>
      <c r="CKU85" s="715"/>
      <c r="CKV85" s="715"/>
      <c r="CKW85" s="715"/>
      <c r="CKX85" s="715"/>
      <c r="CKY85" s="715"/>
      <c r="CKZ85" s="715"/>
      <c r="CLA85" s="715"/>
      <c r="CLB85" s="715"/>
      <c r="CLC85" s="715"/>
      <c r="CLD85" s="715"/>
      <c r="CLE85" s="715"/>
      <c r="CLF85" s="715"/>
      <c r="CLG85" s="715"/>
      <c r="CLH85" s="715"/>
      <c r="CLI85" s="715"/>
      <c r="CLJ85" s="715"/>
      <c r="CLK85" s="715"/>
      <c r="CLL85" s="715"/>
      <c r="CLM85" s="715"/>
      <c r="CLN85" s="715"/>
      <c r="CLO85" s="715"/>
      <c r="CLP85" s="715"/>
      <c r="CLQ85" s="715"/>
      <c r="CLR85" s="715"/>
      <c r="CLS85" s="715"/>
      <c r="CLT85" s="715"/>
      <c r="CLU85" s="715"/>
      <c r="CLV85" s="715"/>
      <c r="CLW85" s="715"/>
      <c r="CLX85" s="715"/>
      <c r="CLY85" s="715"/>
      <c r="CLZ85" s="715"/>
      <c r="CMA85" s="715"/>
      <c r="CMB85" s="715"/>
      <c r="CMC85" s="715"/>
      <c r="CMD85" s="715"/>
      <c r="CME85" s="715"/>
      <c r="CMF85" s="715"/>
      <c r="CMG85" s="715"/>
      <c r="CMH85" s="715"/>
      <c r="CMI85" s="715"/>
      <c r="CMJ85" s="715"/>
      <c r="CMK85" s="715"/>
      <c r="CML85" s="715"/>
      <c r="CMM85" s="715"/>
      <c r="CMN85" s="715"/>
      <c r="CMO85" s="715"/>
      <c r="CMP85" s="715"/>
      <c r="CMQ85" s="715"/>
      <c r="CMR85" s="715"/>
      <c r="CMS85" s="715"/>
      <c r="CMT85" s="715"/>
      <c r="CMU85" s="715"/>
      <c r="CMV85" s="715"/>
      <c r="CMW85" s="715"/>
      <c r="CMX85" s="715"/>
      <c r="CMY85" s="715"/>
      <c r="CMZ85" s="715"/>
      <c r="CNA85" s="715"/>
      <c r="CNB85" s="715"/>
      <c r="CNC85" s="715"/>
      <c r="CND85" s="715"/>
      <c r="CNE85" s="715"/>
      <c r="CNF85" s="715"/>
      <c r="CNG85" s="715"/>
      <c r="CNH85" s="715"/>
      <c r="CNI85" s="715"/>
      <c r="CNJ85" s="715"/>
      <c r="CNK85" s="715"/>
      <c r="CNL85" s="715"/>
      <c r="CNM85" s="715"/>
      <c r="CNN85" s="715"/>
      <c r="CNO85" s="715"/>
      <c r="CNP85" s="715"/>
      <c r="CNQ85" s="715"/>
      <c r="CNR85" s="715"/>
      <c r="CNS85" s="715"/>
      <c r="CNT85" s="715"/>
      <c r="CNU85" s="715"/>
      <c r="CNV85" s="715"/>
      <c r="CNW85" s="715"/>
      <c r="CNX85" s="715"/>
      <c r="CNY85" s="715"/>
      <c r="CNZ85" s="715"/>
      <c r="COA85" s="715"/>
      <c r="COB85" s="715"/>
      <c r="COC85" s="715"/>
      <c r="COD85" s="715"/>
      <c r="COE85" s="715"/>
      <c r="COF85" s="715"/>
      <c r="COG85" s="715"/>
      <c r="COH85" s="715"/>
      <c r="COI85" s="715"/>
      <c r="COJ85" s="715"/>
      <c r="COK85" s="715"/>
      <c r="COL85" s="715"/>
      <c r="COM85" s="715"/>
      <c r="CON85" s="715"/>
      <c r="COO85" s="715"/>
      <c r="COP85" s="715"/>
      <c r="COQ85" s="715"/>
      <c r="COR85" s="715"/>
      <c r="COS85" s="715"/>
      <c r="COT85" s="715"/>
      <c r="COU85" s="715"/>
      <c r="COV85" s="715"/>
      <c r="COW85" s="715"/>
      <c r="COX85" s="715"/>
      <c r="COY85" s="715"/>
      <c r="COZ85" s="715"/>
      <c r="CPA85" s="715"/>
      <c r="CPB85" s="715"/>
      <c r="CPC85" s="715"/>
      <c r="CPD85" s="715"/>
      <c r="CPE85" s="715"/>
      <c r="CPF85" s="715"/>
      <c r="CPG85" s="715"/>
      <c r="CPH85" s="715"/>
      <c r="CPI85" s="715"/>
      <c r="CPJ85" s="715"/>
      <c r="CPK85" s="715"/>
      <c r="CPL85" s="715"/>
      <c r="CPM85" s="715"/>
      <c r="CPN85" s="715"/>
      <c r="CPO85" s="715"/>
      <c r="CPP85" s="715"/>
      <c r="CPQ85" s="715"/>
      <c r="CPR85" s="715"/>
      <c r="CPS85" s="715"/>
      <c r="CPT85" s="715"/>
      <c r="CPU85" s="715"/>
      <c r="CPV85" s="715"/>
      <c r="CPW85" s="715"/>
      <c r="CPX85" s="715"/>
      <c r="CPY85" s="715"/>
      <c r="CPZ85" s="715"/>
      <c r="CQA85" s="715"/>
      <c r="CQB85" s="715"/>
      <c r="CQC85" s="715"/>
      <c r="CQD85" s="715"/>
      <c r="CQE85" s="715"/>
      <c r="CQF85" s="715"/>
      <c r="CQG85" s="715"/>
      <c r="CQH85" s="715"/>
      <c r="CQI85" s="715"/>
      <c r="CQJ85" s="715"/>
      <c r="CQK85" s="715"/>
      <c r="CQL85" s="715"/>
      <c r="CQM85" s="715"/>
      <c r="CQN85" s="715"/>
      <c r="CQO85" s="715"/>
      <c r="CQP85" s="715"/>
      <c r="CQQ85" s="715"/>
      <c r="CQR85" s="715"/>
      <c r="CQS85" s="715"/>
      <c r="CQT85" s="715"/>
      <c r="CQU85" s="715"/>
      <c r="CQV85" s="715"/>
      <c r="CQW85" s="715"/>
      <c r="CQX85" s="715"/>
      <c r="CQY85" s="715"/>
      <c r="CQZ85" s="715"/>
      <c r="CRA85" s="715"/>
      <c r="CRB85" s="715"/>
      <c r="CRC85" s="715"/>
      <c r="CRD85" s="715"/>
      <c r="CRE85" s="715"/>
      <c r="CRF85" s="715"/>
      <c r="CRG85" s="715"/>
      <c r="CRH85" s="715"/>
      <c r="CRI85" s="715"/>
      <c r="CRJ85" s="715"/>
      <c r="CRK85" s="715"/>
      <c r="CRL85" s="715"/>
      <c r="CRM85" s="715"/>
      <c r="CRN85" s="715"/>
      <c r="CRO85" s="715"/>
      <c r="CRP85" s="715"/>
      <c r="CRQ85" s="715"/>
      <c r="CRR85" s="715"/>
      <c r="CRS85" s="715"/>
      <c r="CRT85" s="715"/>
      <c r="CRU85" s="715"/>
      <c r="CRV85" s="715"/>
      <c r="CRW85" s="715"/>
      <c r="CRX85" s="715"/>
      <c r="CRY85" s="715"/>
      <c r="CRZ85" s="715"/>
      <c r="CSA85" s="715"/>
      <c r="CSB85" s="715"/>
      <c r="CSC85" s="715"/>
      <c r="CSD85" s="715"/>
      <c r="CSE85" s="715"/>
      <c r="CSF85" s="715"/>
      <c r="CSG85" s="715"/>
      <c r="CSH85" s="715"/>
      <c r="CSI85" s="715"/>
      <c r="CSJ85" s="715"/>
      <c r="CSK85" s="715"/>
      <c r="CSL85" s="715"/>
      <c r="CSM85" s="715"/>
      <c r="CSN85" s="715"/>
      <c r="CSO85" s="715"/>
      <c r="CSP85" s="715"/>
      <c r="CSQ85" s="715"/>
      <c r="CSR85" s="715"/>
      <c r="CSS85" s="715"/>
      <c r="CST85" s="715"/>
      <c r="CSU85" s="715"/>
      <c r="CSV85" s="715"/>
      <c r="CSW85" s="715"/>
      <c r="CSX85" s="715"/>
      <c r="CSY85" s="715"/>
      <c r="CSZ85" s="715"/>
      <c r="CTA85" s="715"/>
      <c r="CTB85" s="715"/>
      <c r="CTC85" s="715"/>
      <c r="CTD85" s="715"/>
      <c r="CTE85" s="715"/>
      <c r="CTF85" s="715"/>
      <c r="CTG85" s="715"/>
      <c r="CTH85" s="715"/>
      <c r="CTI85" s="715"/>
      <c r="CTJ85" s="715"/>
      <c r="CTK85" s="715"/>
      <c r="CTL85" s="715"/>
      <c r="CTM85" s="715"/>
      <c r="CTN85" s="715"/>
      <c r="CTO85" s="715"/>
      <c r="CTP85" s="715"/>
      <c r="CTQ85" s="715"/>
      <c r="CTR85" s="715"/>
      <c r="CTS85" s="715"/>
      <c r="CTT85" s="715"/>
      <c r="CTU85" s="715"/>
      <c r="CTV85" s="715"/>
      <c r="CTW85" s="715"/>
      <c r="CTX85" s="715"/>
      <c r="CTY85" s="715"/>
      <c r="CTZ85" s="715"/>
      <c r="CUA85" s="715"/>
      <c r="CUB85" s="715"/>
      <c r="CUC85" s="715"/>
      <c r="CUD85" s="715"/>
      <c r="CUE85" s="715"/>
      <c r="CUF85" s="715"/>
      <c r="CUG85" s="715"/>
      <c r="CUH85" s="715"/>
      <c r="CUI85" s="715"/>
      <c r="CUJ85" s="715"/>
      <c r="CUK85" s="715"/>
      <c r="CUL85" s="715"/>
      <c r="CUM85" s="715"/>
      <c r="CUN85" s="715"/>
      <c r="CUO85" s="715"/>
      <c r="CUP85" s="715"/>
      <c r="CUQ85" s="715"/>
      <c r="CUR85" s="715"/>
      <c r="CUS85" s="715"/>
      <c r="CUT85" s="715"/>
      <c r="CUU85" s="715"/>
      <c r="CUV85" s="715"/>
      <c r="CUW85" s="715"/>
      <c r="CUX85" s="715"/>
      <c r="CUY85" s="715"/>
      <c r="CUZ85" s="715"/>
      <c r="CVA85" s="715"/>
      <c r="CVB85" s="715"/>
      <c r="CVC85" s="715"/>
      <c r="CVD85" s="715"/>
      <c r="CVE85" s="715"/>
      <c r="CVF85" s="715"/>
      <c r="CVG85" s="715"/>
      <c r="CVH85" s="715"/>
      <c r="CVI85" s="715"/>
      <c r="CVJ85" s="715"/>
      <c r="CVK85" s="715"/>
      <c r="CVL85" s="715"/>
      <c r="CVM85" s="715"/>
      <c r="CVN85" s="715"/>
      <c r="CVO85" s="715"/>
      <c r="CVP85" s="715"/>
      <c r="CVQ85" s="715"/>
      <c r="CVR85" s="715"/>
      <c r="CVS85" s="715"/>
      <c r="CVT85" s="715"/>
      <c r="CVU85" s="715"/>
      <c r="CVV85" s="715"/>
      <c r="CVW85" s="715"/>
      <c r="CVX85" s="715"/>
      <c r="CVY85" s="715"/>
      <c r="CVZ85" s="715"/>
      <c r="CWA85" s="715"/>
      <c r="CWB85" s="715"/>
      <c r="CWC85" s="715"/>
      <c r="CWD85" s="715"/>
      <c r="CWE85" s="715"/>
      <c r="CWF85" s="715"/>
      <c r="CWG85" s="715"/>
      <c r="CWH85" s="715"/>
      <c r="CWI85" s="715"/>
      <c r="CWJ85" s="715"/>
      <c r="CWK85" s="715"/>
      <c r="CWL85" s="715"/>
      <c r="CWM85" s="715"/>
      <c r="CWN85" s="715"/>
      <c r="CWO85" s="715"/>
      <c r="CWP85" s="715"/>
      <c r="CWQ85" s="715"/>
      <c r="CWR85" s="715"/>
      <c r="CWS85" s="715"/>
      <c r="CWT85" s="715"/>
      <c r="CWU85" s="715"/>
      <c r="CWV85" s="715"/>
      <c r="CWW85" s="715"/>
      <c r="CWX85" s="715"/>
      <c r="CWY85" s="715"/>
      <c r="CWZ85" s="715"/>
      <c r="CXA85" s="715"/>
      <c r="CXB85" s="715"/>
      <c r="CXC85" s="715"/>
      <c r="CXD85" s="715"/>
      <c r="CXE85" s="715"/>
      <c r="CXF85" s="715"/>
      <c r="CXG85" s="715"/>
      <c r="CXH85" s="715"/>
      <c r="CXI85" s="715"/>
      <c r="CXJ85" s="715"/>
      <c r="CXK85" s="715"/>
      <c r="CXL85" s="715"/>
      <c r="CXM85" s="715"/>
      <c r="CXN85" s="715"/>
      <c r="CXO85" s="715"/>
      <c r="CXP85" s="715"/>
      <c r="CXQ85" s="715"/>
      <c r="CXR85" s="715"/>
      <c r="CXS85" s="715"/>
      <c r="CXT85" s="715"/>
      <c r="CXU85" s="715"/>
      <c r="CXV85" s="715"/>
      <c r="CXW85" s="715"/>
      <c r="CXX85" s="715"/>
      <c r="CXY85" s="715"/>
      <c r="CXZ85" s="715"/>
      <c r="CYA85" s="715"/>
      <c r="CYB85" s="715"/>
      <c r="CYC85" s="715"/>
      <c r="CYD85" s="715"/>
      <c r="CYE85" s="715"/>
      <c r="CYF85" s="715"/>
      <c r="CYG85" s="715"/>
      <c r="CYH85" s="715"/>
      <c r="CYI85" s="715"/>
      <c r="CYJ85" s="715"/>
      <c r="CYK85" s="715"/>
      <c r="CYL85" s="715"/>
      <c r="CYM85" s="715"/>
      <c r="CYN85" s="715"/>
      <c r="CYO85" s="715"/>
      <c r="CYP85" s="715"/>
      <c r="CYQ85" s="715"/>
      <c r="CYR85" s="715"/>
      <c r="CYS85" s="715"/>
      <c r="CYT85" s="715"/>
      <c r="CYU85" s="715"/>
      <c r="CYV85" s="715"/>
      <c r="CYW85" s="715"/>
      <c r="CYX85" s="715"/>
      <c r="CYY85" s="715"/>
      <c r="CYZ85" s="715"/>
      <c r="CZA85" s="715"/>
      <c r="CZB85" s="715"/>
      <c r="CZC85" s="715"/>
      <c r="CZD85" s="715"/>
      <c r="CZE85" s="715"/>
      <c r="CZF85" s="715"/>
      <c r="CZG85" s="715"/>
      <c r="CZH85" s="715"/>
      <c r="CZI85" s="715"/>
      <c r="CZJ85" s="715"/>
      <c r="CZK85" s="715"/>
      <c r="CZL85" s="715"/>
      <c r="CZM85" s="715"/>
      <c r="CZN85" s="715"/>
      <c r="CZO85" s="715"/>
      <c r="CZP85" s="715"/>
      <c r="CZQ85" s="715"/>
      <c r="CZR85" s="715"/>
      <c r="CZS85" s="715"/>
      <c r="CZT85" s="715"/>
      <c r="CZU85" s="715"/>
      <c r="CZV85" s="715"/>
      <c r="CZW85" s="715"/>
      <c r="CZX85" s="715"/>
      <c r="CZY85" s="715"/>
      <c r="CZZ85" s="715"/>
      <c r="DAA85" s="715"/>
      <c r="DAB85" s="715"/>
      <c r="DAC85" s="715"/>
      <c r="DAD85" s="715"/>
      <c r="DAE85" s="715"/>
      <c r="DAF85" s="715"/>
      <c r="DAG85" s="715"/>
      <c r="DAH85" s="715"/>
      <c r="DAI85" s="715"/>
      <c r="DAJ85" s="715"/>
      <c r="DAK85" s="715"/>
      <c r="DAL85" s="715"/>
      <c r="DAM85" s="715"/>
      <c r="DAN85" s="715"/>
      <c r="DAO85" s="715"/>
      <c r="DAP85" s="715"/>
      <c r="DAQ85" s="715"/>
      <c r="DAR85" s="715"/>
      <c r="DAS85" s="715"/>
      <c r="DAT85" s="715"/>
      <c r="DAU85" s="715"/>
      <c r="DAV85" s="715"/>
      <c r="DAW85" s="715"/>
      <c r="DAX85" s="715"/>
      <c r="DAY85" s="715"/>
      <c r="DAZ85" s="715"/>
      <c r="DBA85" s="715"/>
      <c r="DBB85" s="715"/>
      <c r="DBC85" s="715"/>
      <c r="DBD85" s="715"/>
      <c r="DBE85" s="715"/>
      <c r="DBF85" s="715"/>
      <c r="DBG85" s="715"/>
      <c r="DBH85" s="715"/>
      <c r="DBI85" s="715"/>
      <c r="DBJ85" s="715"/>
      <c r="DBK85" s="715"/>
      <c r="DBL85" s="715"/>
      <c r="DBM85" s="715"/>
      <c r="DBN85" s="715"/>
      <c r="DBO85" s="715"/>
      <c r="DBP85" s="715"/>
      <c r="DBQ85" s="715"/>
      <c r="DBR85" s="715"/>
      <c r="DBS85" s="715"/>
      <c r="DBT85" s="715"/>
      <c r="DBU85" s="715"/>
      <c r="DBV85" s="715"/>
      <c r="DBW85" s="715"/>
      <c r="DBX85" s="715"/>
      <c r="DBY85" s="715"/>
      <c r="DBZ85" s="715"/>
      <c r="DCA85" s="715"/>
      <c r="DCB85" s="715"/>
      <c r="DCC85" s="715"/>
      <c r="DCD85" s="715"/>
      <c r="DCE85" s="715"/>
      <c r="DCF85" s="715"/>
      <c r="DCG85" s="715"/>
      <c r="DCH85" s="715"/>
      <c r="DCI85" s="715"/>
      <c r="DCJ85" s="715"/>
      <c r="DCK85" s="715"/>
      <c r="DCL85" s="715"/>
      <c r="DCM85" s="715"/>
      <c r="DCN85" s="715"/>
      <c r="DCO85" s="715"/>
      <c r="DCP85" s="715"/>
      <c r="DCQ85" s="715"/>
      <c r="DCR85" s="715"/>
      <c r="DCS85" s="715"/>
      <c r="DCT85" s="715"/>
      <c r="DCU85" s="715"/>
      <c r="DCV85" s="715"/>
      <c r="DCW85" s="715"/>
      <c r="DCX85" s="715"/>
      <c r="DCY85" s="715"/>
      <c r="DCZ85" s="715"/>
      <c r="DDA85" s="715"/>
      <c r="DDB85" s="715"/>
      <c r="DDC85" s="715"/>
      <c r="DDD85" s="715"/>
      <c r="DDE85" s="715"/>
      <c r="DDF85" s="715"/>
      <c r="DDG85" s="715"/>
      <c r="DDH85" s="715"/>
      <c r="DDI85" s="715"/>
      <c r="DDJ85" s="715"/>
      <c r="DDK85" s="715"/>
      <c r="DDL85" s="715"/>
      <c r="DDM85" s="715"/>
      <c r="DDN85" s="715"/>
      <c r="DDO85" s="715"/>
      <c r="DDP85" s="715"/>
      <c r="DDQ85" s="715"/>
      <c r="DDR85" s="715"/>
      <c r="DDS85" s="715"/>
      <c r="DDT85" s="715"/>
      <c r="DDU85" s="715"/>
      <c r="DDV85" s="715"/>
      <c r="DDW85" s="715"/>
      <c r="DDX85" s="715"/>
      <c r="DDY85" s="715"/>
      <c r="DDZ85" s="715"/>
      <c r="DEA85" s="715"/>
      <c r="DEB85" s="715"/>
      <c r="DEC85" s="715"/>
      <c r="DED85" s="715"/>
      <c r="DEE85" s="715"/>
      <c r="DEF85" s="715"/>
      <c r="DEG85" s="715"/>
      <c r="DEH85" s="715"/>
      <c r="DEI85" s="715"/>
      <c r="DEJ85" s="715"/>
      <c r="DEK85" s="715"/>
      <c r="DEL85" s="715"/>
      <c r="DEM85" s="715"/>
      <c r="DEN85" s="715"/>
      <c r="DEO85" s="715"/>
      <c r="DEP85" s="715"/>
      <c r="DEQ85" s="715"/>
      <c r="DER85" s="715"/>
      <c r="DES85" s="715"/>
      <c r="DET85" s="715"/>
      <c r="DEU85" s="715"/>
      <c r="DEV85" s="715"/>
      <c r="DEW85" s="715"/>
      <c r="DEX85" s="715"/>
      <c r="DEY85" s="715"/>
      <c r="DEZ85" s="715"/>
      <c r="DFA85" s="715"/>
      <c r="DFB85" s="715"/>
      <c r="DFC85" s="715"/>
      <c r="DFD85" s="715"/>
      <c r="DFE85" s="715"/>
      <c r="DFF85" s="715"/>
      <c r="DFG85" s="715"/>
      <c r="DFH85" s="715"/>
      <c r="DFI85" s="715"/>
      <c r="DFJ85" s="715"/>
      <c r="DFK85" s="715"/>
      <c r="DFL85" s="715"/>
      <c r="DFM85" s="715"/>
      <c r="DFN85" s="715"/>
      <c r="DFO85" s="715"/>
      <c r="DFP85" s="715"/>
      <c r="DFQ85" s="715"/>
      <c r="DFR85" s="715"/>
      <c r="DFS85" s="715"/>
      <c r="DFT85" s="715"/>
      <c r="DFU85" s="715"/>
      <c r="DFV85" s="715"/>
      <c r="DFW85" s="715"/>
      <c r="DFX85" s="715"/>
      <c r="DFY85" s="715"/>
      <c r="DFZ85" s="715"/>
      <c r="DGA85" s="715"/>
      <c r="DGB85" s="715"/>
      <c r="DGC85" s="715"/>
      <c r="DGD85" s="715"/>
      <c r="DGE85" s="715"/>
      <c r="DGF85" s="715"/>
      <c r="DGG85" s="715"/>
      <c r="DGH85" s="715"/>
      <c r="DGI85" s="715"/>
      <c r="DGJ85" s="715"/>
      <c r="DGK85" s="715"/>
      <c r="DGL85" s="715"/>
      <c r="DGM85" s="715"/>
      <c r="DGN85" s="715"/>
      <c r="DGO85" s="715"/>
      <c r="DGP85" s="715"/>
      <c r="DGQ85" s="715"/>
      <c r="DGR85" s="715"/>
      <c r="DGS85" s="715"/>
      <c r="DGT85" s="715"/>
      <c r="DGU85" s="715"/>
      <c r="DGV85" s="715"/>
      <c r="DGW85" s="715"/>
      <c r="DGX85" s="715"/>
      <c r="DGY85" s="715"/>
      <c r="DGZ85" s="715"/>
      <c r="DHA85" s="715"/>
      <c r="DHB85" s="715"/>
      <c r="DHC85" s="715"/>
      <c r="DHD85" s="715"/>
      <c r="DHE85" s="715"/>
      <c r="DHF85" s="715"/>
      <c r="DHG85" s="715"/>
      <c r="DHH85" s="715"/>
      <c r="DHI85" s="715"/>
      <c r="DHJ85" s="715"/>
      <c r="DHK85" s="715"/>
      <c r="DHL85" s="715"/>
      <c r="DHM85" s="715"/>
      <c r="DHN85" s="715"/>
      <c r="DHO85" s="715"/>
      <c r="DHP85" s="715"/>
      <c r="DHQ85" s="715"/>
      <c r="DHR85" s="715"/>
      <c r="DHS85" s="715"/>
      <c r="DHT85" s="715"/>
      <c r="DHU85" s="715"/>
      <c r="DHV85" s="715"/>
      <c r="DHW85" s="715"/>
      <c r="DHX85" s="715"/>
      <c r="DHY85" s="715"/>
      <c r="DHZ85" s="715"/>
      <c r="DIA85" s="715"/>
      <c r="DIB85" s="715"/>
      <c r="DIC85" s="715"/>
      <c r="DID85" s="715"/>
      <c r="DIE85" s="715"/>
      <c r="DIF85" s="715"/>
      <c r="DIG85" s="715"/>
      <c r="DIH85" s="715"/>
      <c r="DII85" s="715"/>
      <c r="DIJ85" s="715"/>
      <c r="DIK85" s="715"/>
      <c r="DIL85" s="715"/>
      <c r="DIM85" s="715"/>
      <c r="DIN85" s="715"/>
      <c r="DIO85" s="715"/>
      <c r="DIP85" s="715"/>
      <c r="DIQ85" s="715"/>
      <c r="DIR85" s="715"/>
      <c r="DIS85" s="715"/>
      <c r="DIT85" s="715"/>
      <c r="DIU85" s="715"/>
      <c r="DIV85" s="715"/>
      <c r="DIW85" s="715"/>
      <c r="DIX85" s="715"/>
      <c r="DIY85" s="715"/>
      <c r="DIZ85" s="715"/>
      <c r="DJA85" s="715"/>
      <c r="DJB85" s="715"/>
      <c r="DJC85" s="715"/>
      <c r="DJD85" s="715"/>
      <c r="DJE85" s="715"/>
      <c r="DJF85" s="715"/>
      <c r="DJG85" s="715"/>
      <c r="DJH85" s="715"/>
      <c r="DJI85" s="715"/>
      <c r="DJJ85" s="715"/>
      <c r="DJK85" s="715"/>
      <c r="DJL85" s="715"/>
      <c r="DJM85" s="715"/>
      <c r="DJN85" s="715"/>
      <c r="DJO85" s="715"/>
      <c r="DJP85" s="715"/>
      <c r="DJQ85" s="715"/>
      <c r="DJR85" s="715"/>
      <c r="DJS85" s="715"/>
      <c r="DJT85" s="715"/>
      <c r="DJU85" s="715"/>
      <c r="DJV85" s="715"/>
      <c r="DJW85" s="715"/>
      <c r="DJX85" s="715"/>
      <c r="DJY85" s="715"/>
      <c r="DJZ85" s="715"/>
      <c r="DKA85" s="715"/>
      <c r="DKB85" s="715"/>
      <c r="DKC85" s="715"/>
      <c r="DKD85" s="715"/>
      <c r="DKE85" s="715"/>
      <c r="DKF85" s="715"/>
      <c r="DKG85" s="715"/>
      <c r="DKH85" s="715"/>
      <c r="DKI85" s="715"/>
      <c r="DKJ85" s="715"/>
      <c r="DKK85" s="715"/>
      <c r="DKL85" s="715"/>
      <c r="DKM85" s="715"/>
      <c r="DKN85" s="715"/>
      <c r="DKO85" s="715"/>
      <c r="DKP85" s="715"/>
      <c r="DKQ85" s="715"/>
      <c r="DKR85" s="715"/>
      <c r="DKS85" s="715"/>
      <c r="DKT85" s="715"/>
      <c r="DKU85" s="715"/>
      <c r="DKV85" s="715"/>
      <c r="DKW85" s="715"/>
      <c r="DKX85" s="715"/>
      <c r="DKY85" s="715"/>
      <c r="DKZ85" s="715"/>
      <c r="DLA85" s="715"/>
      <c r="DLB85" s="715"/>
      <c r="DLC85" s="715"/>
      <c r="DLD85" s="715"/>
      <c r="DLE85" s="715"/>
      <c r="DLF85" s="715"/>
      <c r="DLG85" s="715"/>
      <c r="DLH85" s="715"/>
      <c r="DLI85" s="715"/>
      <c r="DLJ85" s="715"/>
      <c r="DLK85" s="715"/>
      <c r="DLL85" s="715"/>
      <c r="DLM85" s="715"/>
      <c r="DLN85" s="715"/>
      <c r="DLO85" s="715"/>
      <c r="DLP85" s="715"/>
      <c r="DLQ85" s="715"/>
      <c r="DLR85" s="715"/>
      <c r="DLS85" s="715"/>
      <c r="DLT85" s="715"/>
      <c r="DLU85" s="715"/>
      <c r="DLV85" s="715"/>
      <c r="DLW85" s="715"/>
      <c r="DLX85" s="715"/>
      <c r="DLY85" s="715"/>
      <c r="DLZ85" s="715"/>
      <c r="DMA85" s="715"/>
      <c r="DMB85" s="715"/>
      <c r="DMC85" s="715"/>
      <c r="DMD85" s="715"/>
      <c r="DME85" s="715"/>
      <c r="DMF85" s="715"/>
      <c r="DMG85" s="715"/>
      <c r="DMH85" s="715"/>
      <c r="DMI85" s="715"/>
      <c r="DMJ85" s="715"/>
      <c r="DMK85" s="715"/>
      <c r="DML85" s="715"/>
      <c r="DMM85" s="715"/>
      <c r="DMN85" s="715"/>
      <c r="DMO85" s="715"/>
      <c r="DMP85" s="715"/>
      <c r="DMQ85" s="715"/>
      <c r="DMR85" s="715"/>
      <c r="DMS85" s="715"/>
      <c r="DMT85" s="715"/>
      <c r="DMU85" s="715"/>
      <c r="DMV85" s="715"/>
      <c r="DMW85" s="715"/>
      <c r="DMX85" s="715"/>
      <c r="DMY85" s="715"/>
      <c r="DMZ85" s="715"/>
      <c r="DNA85" s="715"/>
      <c r="DNB85" s="715"/>
      <c r="DNC85" s="715"/>
      <c r="DND85" s="715"/>
      <c r="DNE85" s="715"/>
      <c r="DNF85" s="715"/>
      <c r="DNG85" s="715"/>
      <c r="DNH85" s="715"/>
      <c r="DNI85" s="715"/>
      <c r="DNJ85" s="715"/>
      <c r="DNK85" s="715"/>
      <c r="DNL85" s="715"/>
      <c r="DNM85" s="715"/>
      <c r="DNN85" s="715"/>
      <c r="DNO85" s="715"/>
      <c r="DNP85" s="715"/>
      <c r="DNQ85" s="715"/>
      <c r="DNR85" s="715"/>
      <c r="DNS85" s="715"/>
      <c r="DNT85" s="715"/>
      <c r="DNU85" s="715"/>
      <c r="DNV85" s="715"/>
      <c r="DNW85" s="715"/>
      <c r="DNX85" s="715"/>
      <c r="DNY85" s="715"/>
      <c r="DNZ85" s="715"/>
      <c r="DOA85" s="715"/>
      <c r="DOB85" s="715"/>
      <c r="DOC85" s="715"/>
      <c r="DOD85" s="715"/>
      <c r="DOE85" s="715"/>
      <c r="DOF85" s="715"/>
      <c r="DOG85" s="715"/>
      <c r="DOH85" s="715"/>
      <c r="DOI85" s="715"/>
      <c r="DOJ85" s="715"/>
      <c r="DOK85" s="715"/>
      <c r="DOL85" s="715"/>
      <c r="DOM85" s="715"/>
      <c r="DON85" s="715"/>
      <c r="DOO85" s="715"/>
      <c r="DOP85" s="715"/>
      <c r="DOQ85" s="715"/>
      <c r="DOR85" s="715"/>
      <c r="DOS85" s="715"/>
      <c r="DOT85" s="715"/>
      <c r="DOU85" s="715"/>
      <c r="DOV85" s="715"/>
      <c r="DOW85" s="715"/>
      <c r="DOX85" s="715"/>
      <c r="DOY85" s="715"/>
      <c r="DOZ85" s="715"/>
      <c r="DPA85" s="715"/>
      <c r="DPB85" s="715"/>
      <c r="DPC85" s="715"/>
      <c r="DPD85" s="715"/>
      <c r="DPE85" s="715"/>
      <c r="DPF85" s="715"/>
      <c r="DPG85" s="715"/>
      <c r="DPH85" s="715"/>
      <c r="DPI85" s="715"/>
      <c r="DPJ85" s="715"/>
      <c r="DPK85" s="715"/>
      <c r="DPL85" s="715"/>
      <c r="DPM85" s="715"/>
      <c r="DPN85" s="715"/>
      <c r="DPO85" s="715"/>
      <c r="DPP85" s="715"/>
      <c r="DPQ85" s="715"/>
      <c r="DPR85" s="715"/>
      <c r="DPS85" s="715"/>
      <c r="DPT85" s="715"/>
      <c r="DPU85" s="715"/>
      <c r="DPV85" s="715"/>
      <c r="DPW85" s="715"/>
      <c r="DPX85" s="715"/>
      <c r="DPY85" s="715"/>
      <c r="DPZ85" s="715"/>
      <c r="DQA85" s="715"/>
      <c r="DQB85" s="715"/>
      <c r="DQC85" s="715"/>
      <c r="DQD85" s="715"/>
      <c r="DQE85" s="715"/>
      <c r="DQF85" s="715"/>
      <c r="DQG85" s="715"/>
      <c r="DQH85" s="715"/>
      <c r="DQI85" s="715"/>
      <c r="DQJ85" s="715"/>
      <c r="DQK85" s="715"/>
      <c r="DQL85" s="715"/>
      <c r="DQM85" s="715"/>
      <c r="DQN85" s="715"/>
      <c r="DQO85" s="715"/>
      <c r="DQP85" s="715"/>
      <c r="DQQ85" s="715"/>
      <c r="DQR85" s="715"/>
      <c r="DQS85" s="715"/>
      <c r="DQT85" s="715"/>
      <c r="DQU85" s="715"/>
      <c r="DQV85" s="715"/>
      <c r="DQW85" s="715"/>
      <c r="DQX85" s="715"/>
      <c r="DQY85" s="715"/>
      <c r="DQZ85" s="715"/>
      <c r="DRA85" s="715"/>
      <c r="DRB85" s="715"/>
      <c r="DRC85" s="715"/>
      <c r="DRD85" s="715"/>
      <c r="DRE85" s="715"/>
      <c r="DRF85" s="715"/>
      <c r="DRG85" s="715"/>
      <c r="DRH85" s="715"/>
      <c r="DRI85" s="715"/>
      <c r="DRJ85" s="715"/>
      <c r="DRK85" s="715"/>
      <c r="DRL85" s="715"/>
      <c r="DRM85" s="715"/>
      <c r="DRN85" s="715"/>
      <c r="DRO85" s="715"/>
      <c r="DRP85" s="715"/>
      <c r="DRQ85" s="715"/>
      <c r="DRR85" s="715"/>
      <c r="DRS85" s="715"/>
      <c r="DRT85" s="715"/>
      <c r="DRU85" s="715"/>
      <c r="DRV85" s="715"/>
      <c r="DRW85" s="715"/>
      <c r="DRX85" s="715"/>
      <c r="DRY85" s="715"/>
      <c r="DRZ85" s="715"/>
      <c r="DSA85" s="715"/>
      <c r="DSB85" s="715"/>
      <c r="DSC85" s="715"/>
      <c r="DSD85" s="715"/>
      <c r="DSE85" s="715"/>
      <c r="DSF85" s="715"/>
      <c r="DSG85" s="715"/>
      <c r="DSH85" s="715"/>
      <c r="DSI85" s="715"/>
      <c r="DSJ85" s="715"/>
      <c r="DSK85" s="715"/>
      <c r="DSL85" s="715"/>
      <c r="DSM85" s="715"/>
      <c r="DSN85" s="715"/>
      <c r="DSO85" s="715"/>
      <c r="DSP85" s="715"/>
      <c r="DSQ85" s="715"/>
      <c r="DSR85" s="715"/>
      <c r="DSS85" s="715"/>
      <c r="DST85" s="715"/>
      <c r="DSU85" s="715"/>
      <c r="DSV85" s="715"/>
      <c r="DSW85" s="715"/>
      <c r="DSX85" s="715"/>
      <c r="DSY85" s="715"/>
      <c r="DSZ85" s="715"/>
      <c r="DTA85" s="715"/>
      <c r="DTB85" s="715"/>
      <c r="DTC85" s="715"/>
      <c r="DTD85" s="715"/>
      <c r="DTE85" s="715"/>
      <c r="DTF85" s="715"/>
      <c r="DTG85" s="715"/>
      <c r="DTH85" s="715"/>
      <c r="DTI85" s="715"/>
      <c r="DTJ85" s="715"/>
      <c r="DTK85" s="715"/>
      <c r="DTL85" s="715"/>
      <c r="DTM85" s="715"/>
      <c r="DTN85" s="715"/>
      <c r="DTO85" s="715"/>
      <c r="DTP85" s="715"/>
      <c r="DTQ85" s="715"/>
      <c r="DTR85" s="715"/>
      <c r="DTS85" s="715"/>
      <c r="DTT85" s="715"/>
      <c r="DTU85" s="715"/>
      <c r="DTV85" s="715"/>
      <c r="DTW85" s="715"/>
      <c r="DTX85" s="715"/>
      <c r="DTY85" s="715"/>
      <c r="DTZ85" s="715"/>
      <c r="DUA85" s="715"/>
      <c r="DUB85" s="715"/>
      <c r="DUC85" s="715"/>
      <c r="DUD85" s="715"/>
      <c r="DUE85" s="715"/>
      <c r="DUF85" s="715"/>
      <c r="DUG85" s="715"/>
      <c r="DUH85" s="715"/>
      <c r="DUI85" s="715"/>
      <c r="DUJ85" s="715"/>
      <c r="DUK85" s="715"/>
      <c r="DUL85" s="715"/>
      <c r="DUM85" s="715"/>
      <c r="DUN85" s="715"/>
      <c r="DUO85" s="715"/>
      <c r="DUP85" s="715"/>
      <c r="DUQ85" s="715"/>
      <c r="DUR85" s="715"/>
      <c r="DUS85" s="715"/>
      <c r="DUT85" s="715"/>
      <c r="DUU85" s="715"/>
      <c r="DUV85" s="715"/>
      <c r="DUW85" s="715"/>
      <c r="DUX85" s="715"/>
      <c r="DUY85" s="715"/>
      <c r="DUZ85" s="715"/>
      <c r="DVA85" s="715"/>
      <c r="DVB85" s="715"/>
      <c r="DVC85" s="715"/>
      <c r="DVD85" s="715"/>
      <c r="DVE85" s="715"/>
      <c r="DVF85" s="715"/>
      <c r="DVG85" s="715"/>
      <c r="DVH85" s="715"/>
      <c r="DVI85" s="715"/>
      <c r="DVJ85" s="715"/>
      <c r="DVK85" s="715"/>
      <c r="DVL85" s="715"/>
      <c r="DVM85" s="715"/>
      <c r="DVN85" s="715"/>
      <c r="DVO85" s="715"/>
      <c r="DVP85" s="715"/>
      <c r="DVQ85" s="715"/>
      <c r="DVR85" s="715"/>
      <c r="DVS85" s="715"/>
      <c r="DVT85" s="715"/>
      <c r="DVU85" s="715"/>
      <c r="DVV85" s="715"/>
      <c r="DVW85" s="715"/>
      <c r="DVX85" s="715"/>
      <c r="DVY85" s="715"/>
      <c r="DVZ85" s="715"/>
      <c r="DWA85" s="715"/>
      <c r="DWB85" s="715"/>
      <c r="DWC85" s="715"/>
      <c r="DWD85" s="715"/>
      <c r="DWE85" s="715"/>
      <c r="DWF85" s="715"/>
      <c r="DWG85" s="715"/>
      <c r="DWH85" s="715"/>
      <c r="DWI85" s="715"/>
      <c r="DWJ85" s="715"/>
      <c r="DWK85" s="715"/>
      <c r="DWL85" s="715"/>
      <c r="DWM85" s="715"/>
      <c r="DWN85" s="715"/>
      <c r="DWO85" s="715"/>
      <c r="DWP85" s="715"/>
      <c r="DWQ85" s="715"/>
      <c r="DWR85" s="715"/>
      <c r="DWS85" s="715"/>
      <c r="DWT85" s="715"/>
      <c r="DWU85" s="715"/>
      <c r="DWV85" s="715"/>
      <c r="DWW85" s="715"/>
      <c r="DWX85" s="715"/>
      <c r="DWY85" s="715"/>
      <c r="DWZ85" s="715"/>
      <c r="DXA85" s="715"/>
      <c r="DXB85" s="715"/>
      <c r="DXC85" s="715"/>
      <c r="DXD85" s="715"/>
      <c r="DXE85" s="715"/>
      <c r="DXF85" s="715"/>
      <c r="DXG85" s="715"/>
      <c r="DXH85" s="715"/>
      <c r="DXI85" s="715"/>
      <c r="DXJ85" s="715"/>
      <c r="DXK85" s="715"/>
      <c r="DXL85" s="715"/>
      <c r="DXM85" s="715"/>
      <c r="DXN85" s="715"/>
      <c r="DXO85" s="715"/>
      <c r="DXP85" s="715"/>
      <c r="DXQ85" s="715"/>
      <c r="DXR85" s="715"/>
      <c r="DXS85" s="715"/>
      <c r="DXT85" s="715"/>
      <c r="DXU85" s="715"/>
      <c r="DXV85" s="715"/>
      <c r="DXW85" s="715"/>
      <c r="DXX85" s="715"/>
      <c r="DXY85" s="715"/>
      <c r="DXZ85" s="715"/>
      <c r="DYA85" s="715"/>
      <c r="DYB85" s="715"/>
      <c r="DYC85" s="715"/>
      <c r="DYD85" s="715"/>
      <c r="DYE85" s="715"/>
      <c r="DYF85" s="715"/>
      <c r="DYG85" s="715"/>
      <c r="DYH85" s="715"/>
      <c r="DYI85" s="715"/>
      <c r="DYJ85" s="715"/>
      <c r="DYK85" s="715"/>
      <c r="DYL85" s="715"/>
      <c r="DYM85" s="715"/>
      <c r="DYN85" s="715"/>
      <c r="DYO85" s="715"/>
      <c r="DYP85" s="715"/>
      <c r="DYQ85" s="715"/>
      <c r="DYR85" s="715"/>
      <c r="DYS85" s="715"/>
      <c r="DYT85" s="715"/>
      <c r="DYU85" s="715"/>
      <c r="DYV85" s="715"/>
      <c r="DYW85" s="715"/>
      <c r="DYX85" s="715"/>
      <c r="DYY85" s="715"/>
      <c r="DYZ85" s="715"/>
      <c r="DZA85" s="715"/>
      <c r="DZB85" s="715"/>
      <c r="DZC85" s="715"/>
      <c r="DZD85" s="715"/>
      <c r="DZE85" s="715"/>
      <c r="DZF85" s="715"/>
      <c r="DZG85" s="715"/>
      <c r="DZH85" s="715"/>
      <c r="DZI85" s="715"/>
      <c r="DZJ85" s="715"/>
      <c r="DZK85" s="715"/>
      <c r="DZL85" s="715"/>
      <c r="DZM85" s="715"/>
      <c r="DZN85" s="715"/>
      <c r="DZO85" s="715"/>
      <c r="DZP85" s="715"/>
      <c r="DZQ85" s="715"/>
      <c r="DZR85" s="715"/>
      <c r="DZS85" s="715"/>
      <c r="DZT85" s="715"/>
      <c r="DZU85" s="715"/>
      <c r="DZV85" s="715"/>
      <c r="DZW85" s="715"/>
      <c r="DZX85" s="715"/>
      <c r="DZY85" s="715"/>
      <c r="DZZ85" s="715"/>
      <c r="EAA85" s="715"/>
      <c r="EAB85" s="715"/>
      <c r="EAC85" s="715"/>
      <c r="EAD85" s="715"/>
      <c r="EAE85" s="715"/>
      <c r="EAF85" s="715"/>
      <c r="EAG85" s="715"/>
      <c r="EAH85" s="715"/>
      <c r="EAI85" s="715"/>
      <c r="EAJ85" s="715"/>
      <c r="EAK85" s="715"/>
      <c r="EAL85" s="715"/>
      <c r="EAM85" s="715"/>
      <c r="EAN85" s="715"/>
      <c r="EAO85" s="715"/>
      <c r="EAP85" s="715"/>
      <c r="EAQ85" s="715"/>
      <c r="EAR85" s="715"/>
      <c r="EAS85" s="715"/>
      <c r="EAT85" s="715"/>
      <c r="EAU85" s="715"/>
      <c r="EAV85" s="715"/>
      <c r="EAW85" s="715"/>
      <c r="EAX85" s="715"/>
      <c r="EAY85" s="715"/>
      <c r="EAZ85" s="715"/>
      <c r="EBA85" s="715"/>
      <c r="EBB85" s="715"/>
      <c r="EBC85" s="715"/>
      <c r="EBD85" s="715"/>
      <c r="EBE85" s="715"/>
      <c r="EBF85" s="715"/>
      <c r="EBG85" s="715"/>
      <c r="EBH85" s="715"/>
      <c r="EBI85" s="715"/>
      <c r="EBJ85" s="715"/>
      <c r="EBK85" s="715"/>
      <c r="EBL85" s="715"/>
      <c r="EBM85" s="715"/>
      <c r="EBN85" s="715"/>
      <c r="EBO85" s="715"/>
      <c r="EBP85" s="715"/>
      <c r="EBQ85" s="715"/>
      <c r="EBR85" s="715"/>
      <c r="EBS85" s="715"/>
      <c r="EBT85" s="715"/>
      <c r="EBU85" s="715"/>
      <c r="EBV85" s="715"/>
      <c r="EBW85" s="715"/>
      <c r="EBX85" s="715"/>
      <c r="EBY85" s="715"/>
      <c r="EBZ85" s="715"/>
      <c r="ECA85" s="715"/>
      <c r="ECB85" s="715"/>
      <c r="ECC85" s="715"/>
      <c r="ECD85" s="715"/>
      <c r="ECE85" s="715"/>
      <c r="ECF85" s="715"/>
      <c r="ECG85" s="715"/>
      <c r="ECH85" s="715"/>
      <c r="ECI85" s="715"/>
      <c r="ECJ85" s="715"/>
      <c r="ECK85" s="715"/>
      <c r="ECL85" s="715"/>
      <c r="ECM85" s="715"/>
      <c r="ECN85" s="715"/>
      <c r="ECO85" s="715"/>
      <c r="ECP85" s="715"/>
      <c r="ECQ85" s="715"/>
      <c r="ECR85" s="715"/>
      <c r="ECS85" s="715"/>
      <c r="ECT85" s="715"/>
      <c r="ECU85" s="715"/>
      <c r="ECV85" s="715"/>
      <c r="ECW85" s="715"/>
      <c r="ECX85" s="715"/>
      <c r="ECY85" s="715"/>
      <c r="ECZ85" s="715"/>
      <c r="EDA85" s="715"/>
      <c r="EDB85" s="715"/>
      <c r="EDC85" s="715"/>
      <c r="EDD85" s="715"/>
      <c r="EDE85" s="715"/>
      <c r="EDF85" s="715"/>
      <c r="EDG85" s="715"/>
      <c r="EDH85" s="715"/>
      <c r="EDI85" s="715"/>
      <c r="EDJ85" s="715"/>
      <c r="EDK85" s="715"/>
      <c r="EDL85" s="715"/>
      <c r="EDM85" s="715"/>
      <c r="EDN85" s="715"/>
      <c r="EDO85" s="715"/>
      <c r="EDP85" s="715"/>
      <c r="EDQ85" s="715"/>
      <c r="EDR85" s="715"/>
      <c r="EDS85" s="715"/>
      <c r="EDT85" s="715"/>
      <c r="EDU85" s="715"/>
      <c r="EDV85" s="715"/>
      <c r="EDW85" s="715"/>
      <c r="EDX85" s="715"/>
      <c r="EDY85" s="715"/>
      <c r="EDZ85" s="715"/>
      <c r="EEA85" s="715"/>
      <c r="EEB85" s="715"/>
      <c r="EEC85" s="715"/>
      <c r="EED85" s="715"/>
      <c r="EEE85" s="715"/>
      <c r="EEF85" s="715"/>
      <c r="EEG85" s="715"/>
      <c r="EEH85" s="715"/>
      <c r="EEI85" s="715"/>
      <c r="EEJ85" s="715"/>
      <c r="EEK85" s="715"/>
      <c r="EEL85" s="715"/>
      <c r="EEM85" s="715"/>
      <c r="EEN85" s="715"/>
      <c r="EEO85" s="715"/>
      <c r="EEP85" s="715"/>
      <c r="EEQ85" s="715"/>
      <c r="EER85" s="715"/>
      <c r="EES85" s="715"/>
      <c r="EET85" s="715"/>
      <c r="EEU85" s="715"/>
      <c r="EEV85" s="715"/>
      <c r="EEW85" s="715"/>
      <c r="EEX85" s="715"/>
      <c r="EEY85" s="715"/>
      <c r="EEZ85" s="715"/>
      <c r="EFA85" s="715"/>
      <c r="EFB85" s="715"/>
      <c r="EFC85" s="715"/>
      <c r="EFD85" s="715"/>
      <c r="EFE85" s="715"/>
      <c r="EFF85" s="715"/>
      <c r="EFG85" s="715"/>
      <c r="EFH85" s="715"/>
      <c r="EFI85" s="715"/>
      <c r="EFJ85" s="715"/>
      <c r="EFK85" s="715"/>
      <c r="EFL85" s="715"/>
      <c r="EFM85" s="715"/>
      <c r="EFN85" s="715"/>
      <c r="EFO85" s="715"/>
      <c r="EFP85" s="715"/>
      <c r="EFQ85" s="715"/>
      <c r="EFR85" s="715"/>
      <c r="EFS85" s="715"/>
      <c r="EFT85" s="715"/>
      <c r="EFU85" s="715"/>
      <c r="EFV85" s="715"/>
      <c r="EFW85" s="715"/>
      <c r="EFX85" s="715"/>
      <c r="EFY85" s="715"/>
      <c r="EFZ85" s="715"/>
      <c r="EGA85" s="715"/>
      <c r="EGB85" s="715"/>
      <c r="EGC85" s="715"/>
      <c r="EGD85" s="715"/>
      <c r="EGE85" s="715"/>
      <c r="EGF85" s="715"/>
      <c r="EGG85" s="715"/>
      <c r="EGH85" s="715"/>
      <c r="EGI85" s="715"/>
      <c r="EGJ85" s="715"/>
      <c r="EGK85" s="715"/>
      <c r="EGL85" s="715"/>
      <c r="EGM85" s="715"/>
      <c r="EGN85" s="715"/>
      <c r="EGO85" s="715"/>
      <c r="EGP85" s="715"/>
      <c r="EGQ85" s="715"/>
      <c r="EGR85" s="715"/>
      <c r="EGS85" s="715"/>
      <c r="EGT85" s="715"/>
      <c r="EGU85" s="715"/>
      <c r="EGV85" s="715"/>
      <c r="EGW85" s="715"/>
      <c r="EGX85" s="715"/>
      <c r="EGY85" s="715"/>
      <c r="EGZ85" s="715"/>
      <c r="EHA85" s="715"/>
      <c r="EHB85" s="715"/>
      <c r="EHC85" s="715"/>
      <c r="EHD85" s="715"/>
      <c r="EHE85" s="715"/>
      <c r="EHF85" s="715"/>
      <c r="EHG85" s="715"/>
      <c r="EHH85" s="715"/>
      <c r="EHI85" s="715"/>
      <c r="EHJ85" s="715"/>
      <c r="EHK85" s="715"/>
      <c r="EHL85" s="715"/>
      <c r="EHM85" s="715"/>
      <c r="EHN85" s="715"/>
      <c r="EHO85" s="715"/>
      <c r="EHP85" s="715"/>
      <c r="EHQ85" s="715"/>
      <c r="EHR85" s="715"/>
      <c r="EHS85" s="715"/>
      <c r="EHT85" s="715"/>
      <c r="EHU85" s="715"/>
      <c r="EHV85" s="715"/>
      <c r="EHW85" s="715"/>
      <c r="EHX85" s="715"/>
      <c r="EHY85" s="715"/>
      <c r="EHZ85" s="715"/>
      <c r="EIA85" s="715"/>
      <c r="EIB85" s="715"/>
      <c r="EIC85" s="715"/>
      <c r="EID85" s="715"/>
      <c r="EIE85" s="715"/>
      <c r="EIF85" s="715"/>
      <c r="EIG85" s="715"/>
      <c r="EIH85" s="715"/>
      <c r="EII85" s="715"/>
      <c r="EIJ85" s="715"/>
      <c r="EIK85" s="715"/>
      <c r="EIL85" s="715"/>
      <c r="EIM85" s="715"/>
      <c r="EIN85" s="715"/>
      <c r="EIO85" s="715"/>
      <c r="EIP85" s="715"/>
      <c r="EIQ85" s="715"/>
      <c r="EIR85" s="715"/>
      <c r="EIS85" s="715"/>
      <c r="EIT85" s="715"/>
      <c r="EIU85" s="715"/>
      <c r="EIV85" s="715"/>
      <c r="EIW85" s="715"/>
      <c r="EIX85" s="715"/>
      <c r="EIY85" s="715"/>
      <c r="EIZ85" s="715"/>
      <c r="EJA85" s="715"/>
      <c r="EJB85" s="715"/>
      <c r="EJC85" s="715"/>
      <c r="EJD85" s="715"/>
      <c r="EJE85" s="715"/>
      <c r="EJF85" s="715"/>
      <c r="EJG85" s="715"/>
      <c r="EJH85" s="715"/>
      <c r="EJI85" s="715"/>
      <c r="EJJ85" s="715"/>
      <c r="EJK85" s="715"/>
      <c r="EJL85" s="715"/>
      <c r="EJM85" s="715"/>
      <c r="EJN85" s="715"/>
      <c r="EJO85" s="715"/>
      <c r="EJP85" s="715"/>
      <c r="EJQ85" s="715"/>
      <c r="EJR85" s="715"/>
      <c r="EJS85" s="715"/>
      <c r="EJT85" s="715"/>
      <c r="EJU85" s="715"/>
      <c r="EJV85" s="715"/>
      <c r="EJW85" s="715"/>
      <c r="EJX85" s="715"/>
      <c r="EJY85" s="715"/>
      <c r="EJZ85" s="715"/>
      <c r="EKA85" s="715"/>
      <c r="EKB85" s="715"/>
      <c r="EKC85" s="715"/>
      <c r="EKD85" s="715"/>
      <c r="EKE85" s="715"/>
      <c r="EKF85" s="715"/>
      <c r="EKG85" s="715"/>
      <c r="EKH85" s="715"/>
      <c r="EKI85" s="715"/>
      <c r="EKJ85" s="715"/>
      <c r="EKK85" s="715"/>
      <c r="EKL85" s="715"/>
      <c r="EKM85" s="715"/>
      <c r="EKN85" s="715"/>
      <c r="EKO85" s="715"/>
      <c r="EKP85" s="715"/>
      <c r="EKQ85" s="715"/>
      <c r="EKR85" s="715"/>
      <c r="EKS85" s="715"/>
      <c r="EKT85" s="715"/>
      <c r="EKU85" s="715"/>
      <c r="EKV85" s="715"/>
      <c r="EKW85" s="715"/>
      <c r="EKX85" s="715"/>
      <c r="EKY85" s="715"/>
      <c r="EKZ85" s="715"/>
      <c r="ELA85" s="715"/>
      <c r="ELB85" s="715"/>
      <c r="ELC85" s="715"/>
      <c r="ELD85" s="715"/>
      <c r="ELE85" s="715"/>
      <c r="ELF85" s="715"/>
      <c r="ELG85" s="715"/>
      <c r="ELH85" s="715"/>
      <c r="ELI85" s="715"/>
      <c r="ELJ85" s="715"/>
      <c r="ELK85" s="715"/>
      <c r="ELL85" s="715"/>
      <c r="ELM85" s="715"/>
      <c r="ELN85" s="715"/>
      <c r="ELO85" s="715"/>
      <c r="ELP85" s="715"/>
      <c r="ELQ85" s="715"/>
      <c r="ELR85" s="715"/>
      <c r="ELS85" s="715"/>
      <c r="ELT85" s="715"/>
      <c r="ELU85" s="715"/>
      <c r="ELV85" s="715"/>
      <c r="ELW85" s="715"/>
      <c r="ELX85" s="715"/>
      <c r="ELY85" s="715"/>
      <c r="ELZ85" s="715"/>
      <c r="EMA85" s="715"/>
      <c r="EMB85" s="715"/>
      <c r="EMC85" s="715"/>
      <c r="EMD85" s="715"/>
      <c r="EME85" s="715"/>
      <c r="EMF85" s="715"/>
      <c r="EMG85" s="715"/>
      <c r="EMH85" s="715"/>
      <c r="EMI85" s="715"/>
      <c r="EMJ85" s="715"/>
      <c r="EMK85" s="715"/>
      <c r="EML85" s="715"/>
      <c r="EMM85" s="715"/>
      <c r="EMN85" s="715"/>
      <c r="EMO85" s="715"/>
      <c r="EMP85" s="715"/>
      <c r="EMQ85" s="715"/>
      <c r="EMR85" s="715"/>
      <c r="EMS85" s="715"/>
      <c r="EMT85" s="715"/>
      <c r="EMU85" s="715"/>
      <c r="EMV85" s="715"/>
      <c r="EMW85" s="715"/>
      <c r="EMX85" s="715"/>
      <c r="EMY85" s="715"/>
      <c r="EMZ85" s="715"/>
      <c r="ENA85" s="715"/>
      <c r="ENB85" s="715"/>
      <c r="ENC85" s="715"/>
      <c r="END85" s="715"/>
      <c r="ENE85" s="715"/>
      <c r="ENF85" s="715"/>
      <c r="ENG85" s="715"/>
      <c r="ENH85" s="715"/>
      <c r="ENI85" s="715"/>
      <c r="ENJ85" s="715"/>
      <c r="ENK85" s="715"/>
      <c r="ENL85" s="715"/>
      <c r="ENM85" s="715"/>
      <c r="ENN85" s="715"/>
      <c r="ENO85" s="715"/>
      <c r="ENP85" s="715"/>
      <c r="ENQ85" s="715"/>
      <c r="ENR85" s="715"/>
      <c r="ENS85" s="715"/>
      <c r="ENT85" s="715"/>
      <c r="ENU85" s="715"/>
      <c r="ENV85" s="715"/>
      <c r="ENW85" s="715"/>
      <c r="ENX85" s="715"/>
      <c r="ENY85" s="715"/>
      <c r="ENZ85" s="715"/>
      <c r="EOA85" s="715"/>
      <c r="EOB85" s="715"/>
      <c r="EOC85" s="715"/>
      <c r="EOD85" s="715"/>
      <c r="EOE85" s="715"/>
      <c r="EOF85" s="715"/>
      <c r="EOG85" s="715"/>
      <c r="EOH85" s="715"/>
      <c r="EOI85" s="715"/>
      <c r="EOJ85" s="715"/>
      <c r="EOK85" s="715"/>
      <c r="EOL85" s="715"/>
      <c r="EOM85" s="715"/>
      <c r="EON85" s="715"/>
      <c r="EOO85" s="715"/>
      <c r="EOP85" s="715"/>
      <c r="EOQ85" s="715"/>
      <c r="EOR85" s="715"/>
      <c r="EOS85" s="715"/>
      <c r="EOT85" s="715"/>
      <c r="EOU85" s="715"/>
      <c r="EOV85" s="715"/>
      <c r="EOW85" s="715"/>
      <c r="EOX85" s="715"/>
      <c r="EOY85" s="715"/>
      <c r="EOZ85" s="715"/>
      <c r="EPA85" s="715"/>
      <c r="EPB85" s="715"/>
      <c r="EPC85" s="715"/>
      <c r="EPD85" s="715"/>
      <c r="EPE85" s="715"/>
      <c r="EPF85" s="715"/>
      <c r="EPG85" s="715"/>
      <c r="EPH85" s="715"/>
      <c r="EPI85" s="715"/>
      <c r="EPJ85" s="715"/>
      <c r="EPK85" s="715"/>
      <c r="EPL85" s="715"/>
      <c r="EPM85" s="715"/>
      <c r="EPN85" s="715"/>
      <c r="EPO85" s="715"/>
      <c r="EPP85" s="715"/>
      <c r="EPQ85" s="715"/>
      <c r="EPR85" s="715"/>
      <c r="EPS85" s="715"/>
      <c r="EPT85" s="715"/>
      <c r="EPU85" s="715"/>
      <c r="EPV85" s="715"/>
      <c r="EPW85" s="715"/>
      <c r="EPX85" s="715"/>
      <c r="EPY85" s="715"/>
      <c r="EPZ85" s="715"/>
      <c r="EQA85" s="715"/>
      <c r="EQB85" s="715"/>
      <c r="EQC85" s="715"/>
      <c r="EQD85" s="715"/>
      <c r="EQE85" s="715"/>
      <c r="EQF85" s="715"/>
      <c r="EQG85" s="715"/>
      <c r="EQH85" s="715"/>
      <c r="EQI85" s="715"/>
      <c r="EQJ85" s="715"/>
      <c r="EQK85" s="715"/>
      <c r="EQL85" s="715"/>
      <c r="EQM85" s="715"/>
      <c r="EQN85" s="715"/>
      <c r="EQO85" s="715"/>
      <c r="EQP85" s="715"/>
      <c r="EQQ85" s="715"/>
      <c r="EQR85" s="715"/>
      <c r="EQS85" s="715"/>
      <c r="EQT85" s="715"/>
      <c r="EQU85" s="715"/>
      <c r="EQV85" s="715"/>
      <c r="EQW85" s="715"/>
      <c r="EQX85" s="715"/>
      <c r="EQY85" s="715"/>
      <c r="EQZ85" s="715"/>
      <c r="ERA85" s="715"/>
      <c r="ERB85" s="715"/>
      <c r="ERC85" s="715"/>
      <c r="ERD85" s="715"/>
      <c r="ERE85" s="715"/>
      <c r="ERF85" s="715"/>
      <c r="ERG85" s="715"/>
      <c r="ERH85" s="715"/>
      <c r="ERI85" s="715"/>
      <c r="ERJ85" s="715"/>
      <c r="ERK85" s="715"/>
      <c r="ERL85" s="715"/>
      <c r="ERM85" s="715"/>
      <c r="ERN85" s="715"/>
      <c r="ERO85" s="715"/>
      <c r="ERP85" s="715"/>
      <c r="ERQ85" s="715"/>
      <c r="ERR85" s="715"/>
      <c r="ERS85" s="715"/>
      <c r="ERT85" s="715"/>
      <c r="ERU85" s="715"/>
      <c r="ERV85" s="715"/>
      <c r="ERW85" s="715"/>
      <c r="ERX85" s="715"/>
      <c r="ERY85" s="715"/>
      <c r="ERZ85" s="715"/>
      <c r="ESA85" s="715"/>
      <c r="ESB85" s="715"/>
      <c r="ESC85" s="715"/>
      <c r="ESD85" s="715"/>
      <c r="ESE85" s="715"/>
      <c r="ESF85" s="715"/>
      <c r="ESG85" s="715"/>
      <c r="ESH85" s="715"/>
      <c r="ESI85" s="715"/>
      <c r="ESJ85" s="715"/>
      <c r="ESK85" s="715"/>
      <c r="ESL85" s="715"/>
      <c r="ESM85" s="715"/>
      <c r="ESN85" s="715"/>
      <c r="ESO85" s="715"/>
      <c r="ESP85" s="715"/>
      <c r="ESQ85" s="715"/>
      <c r="ESR85" s="715"/>
      <c r="ESS85" s="715"/>
      <c r="EST85" s="715"/>
      <c r="ESU85" s="715"/>
      <c r="ESV85" s="715"/>
      <c r="ESW85" s="715"/>
      <c r="ESX85" s="715"/>
      <c r="ESY85" s="715"/>
      <c r="ESZ85" s="715"/>
      <c r="ETA85" s="715"/>
      <c r="ETB85" s="715"/>
      <c r="ETC85" s="715"/>
      <c r="ETD85" s="715"/>
      <c r="ETE85" s="715"/>
      <c r="ETF85" s="715"/>
      <c r="ETG85" s="715"/>
      <c r="ETH85" s="715"/>
      <c r="ETI85" s="715"/>
      <c r="ETJ85" s="715"/>
      <c r="ETK85" s="715"/>
      <c r="ETL85" s="715"/>
      <c r="ETM85" s="715"/>
      <c r="ETN85" s="715"/>
      <c r="ETO85" s="715"/>
      <c r="ETP85" s="715"/>
      <c r="ETQ85" s="715"/>
      <c r="ETR85" s="715"/>
      <c r="ETS85" s="715"/>
      <c r="ETT85" s="715"/>
      <c r="ETU85" s="715"/>
      <c r="ETV85" s="715"/>
      <c r="ETW85" s="715"/>
      <c r="ETX85" s="715"/>
      <c r="ETY85" s="715"/>
      <c r="ETZ85" s="715"/>
      <c r="EUA85" s="715"/>
      <c r="EUB85" s="715"/>
      <c r="EUC85" s="715"/>
      <c r="EUD85" s="715"/>
      <c r="EUE85" s="715"/>
      <c r="EUF85" s="715"/>
      <c r="EUG85" s="715"/>
      <c r="EUH85" s="715"/>
      <c r="EUI85" s="715"/>
      <c r="EUJ85" s="715"/>
      <c r="EUK85" s="715"/>
      <c r="EUL85" s="715"/>
      <c r="EUM85" s="715"/>
      <c r="EUN85" s="715"/>
      <c r="EUO85" s="715"/>
      <c r="EUP85" s="715"/>
      <c r="EUQ85" s="715"/>
      <c r="EUR85" s="715"/>
      <c r="EUS85" s="715"/>
      <c r="EUT85" s="715"/>
      <c r="EUU85" s="715"/>
      <c r="EUV85" s="715"/>
      <c r="EUW85" s="715"/>
      <c r="EUX85" s="715"/>
      <c r="EUY85" s="715"/>
      <c r="EUZ85" s="715"/>
      <c r="EVA85" s="715"/>
      <c r="EVB85" s="715"/>
      <c r="EVC85" s="715"/>
      <c r="EVD85" s="715"/>
      <c r="EVE85" s="715"/>
      <c r="EVF85" s="715"/>
      <c r="EVG85" s="715"/>
      <c r="EVH85" s="715"/>
      <c r="EVI85" s="715"/>
      <c r="EVJ85" s="715"/>
      <c r="EVK85" s="715"/>
      <c r="EVL85" s="715"/>
      <c r="EVM85" s="715"/>
      <c r="EVN85" s="715"/>
      <c r="EVO85" s="715"/>
      <c r="EVP85" s="715"/>
      <c r="EVQ85" s="715"/>
      <c r="EVR85" s="715"/>
      <c r="EVS85" s="715"/>
      <c r="EVT85" s="715"/>
      <c r="EVU85" s="715"/>
      <c r="EVV85" s="715"/>
      <c r="EVW85" s="715"/>
      <c r="EVX85" s="715"/>
      <c r="EVY85" s="715"/>
      <c r="EVZ85" s="715"/>
      <c r="EWA85" s="715"/>
      <c r="EWB85" s="715"/>
      <c r="EWC85" s="715"/>
      <c r="EWD85" s="715"/>
      <c r="EWE85" s="715"/>
      <c r="EWF85" s="715"/>
      <c r="EWG85" s="715"/>
      <c r="EWH85" s="715"/>
      <c r="EWI85" s="715"/>
      <c r="EWJ85" s="715"/>
      <c r="EWK85" s="715"/>
      <c r="EWL85" s="715"/>
      <c r="EWM85" s="715"/>
      <c r="EWN85" s="715"/>
      <c r="EWO85" s="715"/>
      <c r="EWP85" s="715"/>
      <c r="EWQ85" s="715"/>
      <c r="EWR85" s="715"/>
      <c r="EWS85" s="715"/>
      <c r="EWT85" s="715"/>
      <c r="EWU85" s="715"/>
      <c r="EWV85" s="715"/>
      <c r="EWW85" s="715"/>
      <c r="EWX85" s="715"/>
      <c r="EWY85" s="715"/>
      <c r="EWZ85" s="715"/>
      <c r="EXA85" s="715"/>
      <c r="EXB85" s="715"/>
      <c r="EXC85" s="715"/>
      <c r="EXD85" s="715"/>
      <c r="EXE85" s="715"/>
      <c r="EXF85" s="715"/>
      <c r="EXG85" s="715"/>
      <c r="EXH85" s="715"/>
      <c r="EXI85" s="715"/>
      <c r="EXJ85" s="715"/>
      <c r="EXK85" s="715"/>
      <c r="EXL85" s="715"/>
      <c r="EXM85" s="715"/>
      <c r="EXN85" s="715"/>
      <c r="EXO85" s="715"/>
      <c r="EXP85" s="715"/>
      <c r="EXQ85" s="715"/>
      <c r="EXR85" s="715"/>
      <c r="EXS85" s="715"/>
      <c r="EXT85" s="715"/>
      <c r="EXU85" s="715"/>
      <c r="EXV85" s="715"/>
      <c r="EXW85" s="715"/>
      <c r="EXX85" s="715"/>
      <c r="EXY85" s="715"/>
      <c r="EXZ85" s="715"/>
      <c r="EYA85" s="715"/>
      <c r="EYB85" s="715"/>
      <c r="EYC85" s="715"/>
      <c r="EYD85" s="715"/>
      <c r="EYE85" s="715"/>
      <c r="EYF85" s="715"/>
      <c r="EYG85" s="715"/>
      <c r="EYH85" s="715"/>
      <c r="EYI85" s="715"/>
      <c r="EYJ85" s="715"/>
      <c r="EYK85" s="715"/>
      <c r="EYL85" s="715"/>
      <c r="EYM85" s="715"/>
      <c r="EYN85" s="715"/>
      <c r="EYO85" s="715"/>
      <c r="EYP85" s="715"/>
      <c r="EYQ85" s="715"/>
      <c r="EYR85" s="715"/>
      <c r="EYS85" s="715"/>
      <c r="EYT85" s="715"/>
      <c r="EYU85" s="715"/>
      <c r="EYV85" s="715"/>
      <c r="EYW85" s="715"/>
      <c r="EYX85" s="715"/>
      <c r="EYY85" s="715"/>
      <c r="EYZ85" s="715"/>
      <c r="EZA85" s="715"/>
      <c r="EZB85" s="715"/>
      <c r="EZC85" s="715"/>
      <c r="EZD85" s="715"/>
      <c r="EZE85" s="715"/>
      <c r="EZF85" s="715"/>
      <c r="EZG85" s="715"/>
      <c r="EZH85" s="715"/>
      <c r="EZI85" s="715"/>
      <c r="EZJ85" s="715"/>
      <c r="EZK85" s="715"/>
      <c r="EZL85" s="715"/>
      <c r="EZM85" s="715"/>
      <c r="EZN85" s="715"/>
      <c r="EZO85" s="715"/>
      <c r="EZP85" s="715"/>
      <c r="EZQ85" s="715"/>
      <c r="EZR85" s="715"/>
      <c r="EZS85" s="715"/>
      <c r="EZT85" s="715"/>
      <c r="EZU85" s="715"/>
      <c r="EZV85" s="715"/>
      <c r="EZW85" s="715"/>
      <c r="EZX85" s="715"/>
      <c r="EZY85" s="715"/>
      <c r="EZZ85" s="715"/>
      <c r="FAA85" s="715"/>
      <c r="FAB85" s="715"/>
      <c r="FAC85" s="715"/>
      <c r="FAD85" s="715"/>
      <c r="FAE85" s="715"/>
      <c r="FAF85" s="715"/>
      <c r="FAG85" s="715"/>
      <c r="FAH85" s="715"/>
      <c r="FAI85" s="715"/>
      <c r="FAJ85" s="715"/>
      <c r="FAK85" s="715"/>
      <c r="FAL85" s="715"/>
      <c r="FAM85" s="715"/>
      <c r="FAN85" s="715"/>
      <c r="FAO85" s="715"/>
      <c r="FAP85" s="715"/>
      <c r="FAQ85" s="715"/>
      <c r="FAR85" s="715"/>
      <c r="FAS85" s="715"/>
      <c r="FAT85" s="715"/>
      <c r="FAU85" s="715"/>
      <c r="FAV85" s="715"/>
      <c r="FAW85" s="715"/>
      <c r="FAX85" s="715"/>
      <c r="FAY85" s="715"/>
      <c r="FAZ85" s="715"/>
      <c r="FBA85" s="715"/>
      <c r="FBB85" s="715"/>
      <c r="FBC85" s="715"/>
      <c r="FBD85" s="715"/>
      <c r="FBE85" s="715"/>
      <c r="FBF85" s="715"/>
      <c r="FBG85" s="715"/>
      <c r="FBH85" s="715"/>
      <c r="FBI85" s="715"/>
      <c r="FBJ85" s="715"/>
      <c r="FBK85" s="715"/>
      <c r="FBL85" s="715"/>
      <c r="FBM85" s="715"/>
      <c r="FBN85" s="715"/>
      <c r="FBO85" s="715"/>
      <c r="FBP85" s="715"/>
      <c r="FBQ85" s="715"/>
      <c r="FBR85" s="715"/>
      <c r="FBS85" s="715"/>
      <c r="FBT85" s="715"/>
      <c r="FBU85" s="715"/>
      <c r="FBV85" s="715"/>
      <c r="FBW85" s="715"/>
      <c r="FBX85" s="715"/>
      <c r="FBY85" s="715"/>
      <c r="FBZ85" s="715"/>
      <c r="FCA85" s="715"/>
      <c r="FCB85" s="715"/>
      <c r="FCC85" s="715"/>
      <c r="FCD85" s="715"/>
      <c r="FCE85" s="715"/>
      <c r="FCF85" s="715"/>
      <c r="FCG85" s="715"/>
      <c r="FCH85" s="715"/>
      <c r="FCI85" s="715"/>
      <c r="FCJ85" s="715"/>
      <c r="FCK85" s="715"/>
      <c r="FCL85" s="715"/>
      <c r="FCM85" s="715"/>
      <c r="FCN85" s="715"/>
      <c r="FCO85" s="715"/>
      <c r="FCP85" s="715"/>
      <c r="FCQ85" s="715"/>
      <c r="FCR85" s="715"/>
      <c r="FCS85" s="715"/>
      <c r="FCT85" s="715"/>
      <c r="FCU85" s="715"/>
      <c r="FCV85" s="715"/>
      <c r="FCW85" s="715"/>
      <c r="FCX85" s="715"/>
      <c r="FCY85" s="715"/>
      <c r="FCZ85" s="715"/>
      <c r="FDA85" s="715"/>
      <c r="FDB85" s="715"/>
      <c r="FDC85" s="715"/>
      <c r="FDD85" s="715"/>
      <c r="FDE85" s="715"/>
      <c r="FDF85" s="715"/>
      <c r="FDG85" s="715"/>
      <c r="FDH85" s="715"/>
      <c r="FDI85" s="715"/>
      <c r="FDJ85" s="715"/>
      <c r="FDK85" s="715"/>
      <c r="FDL85" s="715"/>
      <c r="FDM85" s="715"/>
      <c r="FDN85" s="715"/>
      <c r="FDO85" s="715"/>
      <c r="FDP85" s="715"/>
      <c r="FDQ85" s="715"/>
      <c r="FDR85" s="715"/>
      <c r="FDS85" s="715"/>
      <c r="FDT85" s="715"/>
      <c r="FDU85" s="715"/>
      <c r="FDV85" s="715"/>
      <c r="FDW85" s="715"/>
      <c r="FDX85" s="715"/>
      <c r="FDY85" s="715"/>
      <c r="FDZ85" s="715"/>
      <c r="FEA85" s="715"/>
      <c r="FEB85" s="715"/>
      <c r="FEC85" s="715"/>
      <c r="FED85" s="715"/>
      <c r="FEE85" s="715"/>
      <c r="FEF85" s="715"/>
      <c r="FEG85" s="715"/>
      <c r="FEH85" s="715"/>
      <c r="FEI85" s="715"/>
      <c r="FEJ85" s="715"/>
      <c r="FEK85" s="715"/>
      <c r="FEL85" s="715"/>
      <c r="FEM85" s="715"/>
      <c r="FEN85" s="715"/>
      <c r="FEO85" s="715"/>
      <c r="FEP85" s="715"/>
      <c r="FEQ85" s="715"/>
      <c r="FER85" s="715"/>
      <c r="FES85" s="715"/>
      <c r="FET85" s="715"/>
      <c r="FEU85" s="715"/>
      <c r="FEV85" s="715"/>
      <c r="FEW85" s="715"/>
      <c r="FEX85" s="715"/>
      <c r="FEY85" s="715"/>
      <c r="FEZ85" s="715"/>
      <c r="FFA85" s="715"/>
      <c r="FFB85" s="715"/>
      <c r="FFC85" s="715"/>
      <c r="FFD85" s="715"/>
      <c r="FFE85" s="715"/>
      <c r="FFF85" s="715"/>
      <c r="FFG85" s="715"/>
      <c r="FFH85" s="715"/>
      <c r="FFI85" s="715"/>
      <c r="FFJ85" s="715"/>
      <c r="FFK85" s="715"/>
      <c r="FFL85" s="715"/>
      <c r="FFM85" s="715"/>
      <c r="FFN85" s="715"/>
      <c r="FFO85" s="715"/>
      <c r="FFP85" s="715"/>
      <c r="FFQ85" s="715"/>
      <c r="FFR85" s="715"/>
      <c r="FFS85" s="715"/>
      <c r="FFT85" s="715"/>
      <c r="FFU85" s="715"/>
      <c r="FFV85" s="715"/>
      <c r="FFW85" s="715"/>
      <c r="FFX85" s="715"/>
      <c r="FFY85" s="715"/>
      <c r="FFZ85" s="715"/>
      <c r="FGA85" s="715"/>
      <c r="FGB85" s="715"/>
      <c r="FGC85" s="715"/>
      <c r="FGD85" s="715"/>
      <c r="FGE85" s="715"/>
      <c r="FGF85" s="715"/>
      <c r="FGG85" s="715"/>
      <c r="FGH85" s="715"/>
      <c r="FGI85" s="715"/>
      <c r="FGJ85" s="715"/>
      <c r="FGK85" s="715"/>
      <c r="FGL85" s="715"/>
      <c r="FGM85" s="715"/>
      <c r="FGN85" s="715"/>
      <c r="FGO85" s="715"/>
      <c r="FGP85" s="715"/>
      <c r="FGQ85" s="715"/>
      <c r="FGR85" s="715"/>
      <c r="FGS85" s="715"/>
      <c r="FGT85" s="715"/>
      <c r="FGU85" s="715"/>
      <c r="FGV85" s="715"/>
      <c r="FGW85" s="715"/>
      <c r="FGX85" s="715"/>
      <c r="FGY85" s="715"/>
      <c r="FGZ85" s="715"/>
      <c r="FHA85" s="715"/>
      <c r="FHB85" s="715"/>
      <c r="FHC85" s="715"/>
      <c r="FHD85" s="715"/>
      <c r="FHE85" s="715"/>
      <c r="FHF85" s="715"/>
      <c r="FHG85" s="715"/>
      <c r="FHH85" s="715"/>
      <c r="FHI85" s="715"/>
      <c r="FHJ85" s="715"/>
      <c r="FHK85" s="715"/>
      <c r="FHL85" s="715"/>
      <c r="FHM85" s="715"/>
      <c r="FHN85" s="715"/>
      <c r="FHO85" s="715"/>
      <c r="FHP85" s="715"/>
      <c r="FHQ85" s="715"/>
      <c r="FHR85" s="715"/>
      <c r="FHS85" s="715"/>
      <c r="FHT85" s="715"/>
      <c r="FHU85" s="715"/>
      <c r="FHV85" s="715"/>
      <c r="FHW85" s="715"/>
      <c r="FHX85" s="715"/>
      <c r="FHY85" s="715"/>
      <c r="FHZ85" s="715"/>
      <c r="FIA85" s="715"/>
      <c r="FIB85" s="715"/>
      <c r="FIC85" s="715"/>
      <c r="FID85" s="715"/>
      <c r="FIE85" s="715"/>
      <c r="FIF85" s="715"/>
      <c r="FIG85" s="715"/>
      <c r="FIH85" s="715"/>
      <c r="FII85" s="715"/>
      <c r="FIJ85" s="715"/>
      <c r="FIK85" s="715"/>
      <c r="FIL85" s="715"/>
      <c r="FIM85" s="715"/>
      <c r="FIN85" s="715"/>
      <c r="FIO85" s="715"/>
      <c r="FIP85" s="715"/>
      <c r="FIQ85" s="715"/>
      <c r="FIR85" s="715"/>
      <c r="FIS85" s="715"/>
      <c r="FIT85" s="715"/>
      <c r="FIU85" s="715"/>
      <c r="FIV85" s="715"/>
      <c r="FIW85" s="715"/>
      <c r="FIX85" s="715"/>
      <c r="FIY85" s="715"/>
      <c r="FIZ85" s="715"/>
      <c r="FJA85" s="715"/>
      <c r="FJB85" s="715"/>
      <c r="FJC85" s="715"/>
      <c r="FJD85" s="715"/>
      <c r="FJE85" s="715"/>
      <c r="FJF85" s="715"/>
      <c r="FJG85" s="715"/>
      <c r="FJH85" s="715"/>
      <c r="FJI85" s="715"/>
      <c r="FJJ85" s="715"/>
      <c r="FJK85" s="715"/>
      <c r="FJL85" s="715"/>
      <c r="FJM85" s="715"/>
      <c r="FJN85" s="715"/>
      <c r="FJO85" s="715"/>
      <c r="FJP85" s="715"/>
      <c r="FJQ85" s="715"/>
      <c r="FJR85" s="715"/>
      <c r="FJS85" s="715"/>
      <c r="FJT85" s="715"/>
      <c r="FJU85" s="715"/>
      <c r="FJV85" s="715"/>
      <c r="FJW85" s="715"/>
      <c r="FJX85" s="715"/>
      <c r="FJY85" s="715"/>
      <c r="FJZ85" s="715"/>
      <c r="FKA85" s="715"/>
      <c r="FKB85" s="715"/>
      <c r="FKC85" s="715"/>
      <c r="FKD85" s="715"/>
      <c r="FKE85" s="715"/>
      <c r="FKF85" s="715"/>
      <c r="FKG85" s="715"/>
      <c r="FKH85" s="715"/>
      <c r="FKI85" s="715"/>
      <c r="FKJ85" s="715"/>
      <c r="FKK85" s="715"/>
      <c r="FKL85" s="715"/>
      <c r="FKM85" s="715"/>
      <c r="FKN85" s="715"/>
      <c r="FKO85" s="715"/>
      <c r="FKP85" s="715"/>
      <c r="FKQ85" s="715"/>
      <c r="FKR85" s="715"/>
      <c r="FKS85" s="715"/>
      <c r="FKT85" s="715"/>
      <c r="FKU85" s="715"/>
      <c r="FKV85" s="715"/>
      <c r="FKW85" s="715"/>
      <c r="FKX85" s="715"/>
      <c r="FKY85" s="715"/>
      <c r="FKZ85" s="715"/>
      <c r="FLA85" s="715"/>
      <c r="FLB85" s="715"/>
      <c r="FLC85" s="715"/>
      <c r="FLD85" s="715"/>
      <c r="FLE85" s="715"/>
      <c r="FLF85" s="715"/>
      <c r="FLG85" s="715"/>
      <c r="FLH85" s="715"/>
      <c r="FLI85" s="715"/>
      <c r="FLJ85" s="715"/>
      <c r="FLK85" s="715"/>
      <c r="FLL85" s="715"/>
      <c r="FLM85" s="715"/>
      <c r="FLN85" s="715"/>
      <c r="FLO85" s="715"/>
      <c r="FLP85" s="715"/>
      <c r="FLQ85" s="715"/>
      <c r="FLR85" s="715"/>
      <c r="FLS85" s="715"/>
      <c r="FLT85" s="715"/>
      <c r="FLU85" s="715"/>
      <c r="FLV85" s="715"/>
      <c r="FLW85" s="715"/>
      <c r="FLX85" s="715"/>
      <c r="FLY85" s="715"/>
      <c r="FLZ85" s="715"/>
      <c r="FMA85" s="715"/>
      <c r="FMB85" s="715"/>
      <c r="FMC85" s="715"/>
      <c r="FMD85" s="715"/>
      <c r="FME85" s="715"/>
      <c r="FMF85" s="715"/>
      <c r="FMG85" s="715"/>
      <c r="FMH85" s="715"/>
      <c r="FMI85" s="715"/>
      <c r="FMJ85" s="715"/>
      <c r="FMK85" s="715"/>
      <c r="FML85" s="715"/>
      <c r="FMM85" s="715"/>
      <c r="FMN85" s="715"/>
      <c r="FMO85" s="715"/>
      <c r="FMP85" s="715"/>
      <c r="FMQ85" s="715"/>
      <c r="FMR85" s="715"/>
      <c r="FMS85" s="715"/>
      <c r="FMT85" s="715"/>
      <c r="FMU85" s="715"/>
      <c r="FMV85" s="715"/>
      <c r="FMW85" s="715"/>
      <c r="FMX85" s="715"/>
      <c r="FMY85" s="715"/>
      <c r="FMZ85" s="715"/>
      <c r="FNA85" s="715"/>
      <c r="FNB85" s="715"/>
      <c r="FNC85" s="715"/>
      <c r="FND85" s="715"/>
      <c r="FNE85" s="715"/>
      <c r="FNF85" s="715"/>
      <c r="FNG85" s="715"/>
      <c r="FNH85" s="715"/>
      <c r="FNI85" s="715"/>
      <c r="FNJ85" s="715"/>
      <c r="FNK85" s="715"/>
      <c r="FNL85" s="715"/>
      <c r="FNM85" s="715"/>
      <c r="FNN85" s="715"/>
      <c r="FNO85" s="715"/>
      <c r="FNP85" s="715"/>
      <c r="FNQ85" s="715"/>
      <c r="FNR85" s="715"/>
      <c r="FNS85" s="715"/>
      <c r="FNT85" s="715"/>
      <c r="FNU85" s="715"/>
      <c r="FNV85" s="715"/>
      <c r="FNW85" s="715"/>
      <c r="FNX85" s="715"/>
      <c r="FNY85" s="715"/>
      <c r="FNZ85" s="715"/>
      <c r="FOA85" s="715"/>
      <c r="FOB85" s="715"/>
      <c r="FOC85" s="715"/>
      <c r="FOD85" s="715"/>
      <c r="FOE85" s="715"/>
      <c r="FOF85" s="715"/>
      <c r="FOG85" s="715"/>
      <c r="FOH85" s="715"/>
      <c r="FOI85" s="715"/>
      <c r="FOJ85" s="715"/>
      <c r="FOK85" s="715"/>
      <c r="FOL85" s="715"/>
      <c r="FOM85" s="715"/>
      <c r="FON85" s="715"/>
      <c r="FOO85" s="715"/>
      <c r="FOP85" s="715"/>
      <c r="FOQ85" s="715"/>
      <c r="FOR85" s="715"/>
      <c r="FOS85" s="715"/>
      <c r="FOT85" s="715"/>
      <c r="FOU85" s="715"/>
      <c r="FOV85" s="715"/>
      <c r="FOW85" s="715"/>
      <c r="FOX85" s="715"/>
      <c r="FOY85" s="715"/>
      <c r="FOZ85" s="715"/>
      <c r="FPA85" s="715"/>
      <c r="FPB85" s="715"/>
      <c r="FPC85" s="715"/>
      <c r="FPD85" s="715"/>
      <c r="FPE85" s="715"/>
      <c r="FPF85" s="715"/>
      <c r="FPG85" s="715"/>
      <c r="FPH85" s="715"/>
      <c r="FPI85" s="715"/>
      <c r="FPJ85" s="715"/>
      <c r="FPK85" s="715"/>
      <c r="FPL85" s="715"/>
      <c r="FPM85" s="715"/>
      <c r="FPN85" s="715"/>
      <c r="FPO85" s="715"/>
      <c r="FPP85" s="715"/>
      <c r="FPQ85" s="715"/>
      <c r="FPR85" s="715"/>
      <c r="FPS85" s="715"/>
      <c r="FPT85" s="715"/>
      <c r="FPU85" s="715"/>
      <c r="FPV85" s="715"/>
      <c r="FPW85" s="715"/>
      <c r="FPX85" s="715"/>
      <c r="FPY85" s="715"/>
      <c r="FPZ85" s="715"/>
      <c r="FQA85" s="715"/>
      <c r="FQB85" s="715"/>
      <c r="FQC85" s="715"/>
      <c r="FQD85" s="715"/>
      <c r="FQE85" s="715"/>
      <c r="FQF85" s="715"/>
      <c r="FQG85" s="715"/>
      <c r="FQH85" s="715"/>
      <c r="FQI85" s="715"/>
      <c r="FQJ85" s="715"/>
      <c r="FQK85" s="715"/>
      <c r="FQL85" s="715"/>
      <c r="FQM85" s="715"/>
      <c r="FQN85" s="715"/>
      <c r="FQO85" s="715"/>
      <c r="FQP85" s="715"/>
      <c r="FQQ85" s="715"/>
      <c r="FQR85" s="715"/>
      <c r="FQS85" s="715"/>
      <c r="FQT85" s="715"/>
      <c r="FQU85" s="715"/>
      <c r="FQV85" s="715"/>
      <c r="FQW85" s="715"/>
      <c r="FQX85" s="715"/>
      <c r="FQY85" s="715"/>
      <c r="FQZ85" s="715"/>
      <c r="FRA85" s="715"/>
      <c r="FRB85" s="715"/>
      <c r="FRC85" s="715"/>
      <c r="FRD85" s="715"/>
      <c r="FRE85" s="715"/>
      <c r="FRF85" s="715"/>
      <c r="FRG85" s="715"/>
      <c r="FRH85" s="715"/>
      <c r="FRI85" s="715"/>
      <c r="FRJ85" s="715"/>
      <c r="FRK85" s="715"/>
      <c r="FRL85" s="715"/>
      <c r="FRM85" s="715"/>
      <c r="FRN85" s="715"/>
      <c r="FRO85" s="715"/>
      <c r="FRP85" s="715"/>
      <c r="FRQ85" s="715"/>
      <c r="FRR85" s="715"/>
      <c r="FRS85" s="715"/>
      <c r="FRT85" s="715"/>
      <c r="FRU85" s="715"/>
      <c r="FRV85" s="715"/>
      <c r="FRW85" s="715"/>
      <c r="FRX85" s="715"/>
      <c r="FRY85" s="715"/>
      <c r="FRZ85" s="715"/>
      <c r="FSA85" s="715"/>
      <c r="FSB85" s="715"/>
      <c r="FSC85" s="715"/>
      <c r="FSD85" s="715"/>
      <c r="FSE85" s="715"/>
      <c r="FSF85" s="715"/>
      <c r="FSG85" s="715"/>
      <c r="FSH85" s="715"/>
      <c r="FSI85" s="715"/>
      <c r="FSJ85" s="715"/>
      <c r="FSK85" s="715"/>
      <c r="FSL85" s="715"/>
      <c r="FSM85" s="715"/>
      <c r="FSN85" s="715"/>
      <c r="FSO85" s="715"/>
      <c r="FSP85" s="715"/>
      <c r="FSQ85" s="715"/>
      <c r="FSR85" s="715"/>
      <c r="FSS85" s="715"/>
      <c r="FST85" s="715"/>
      <c r="FSU85" s="715"/>
      <c r="FSV85" s="715"/>
      <c r="FSW85" s="715"/>
      <c r="FSX85" s="715"/>
      <c r="FSY85" s="715"/>
      <c r="FSZ85" s="715"/>
      <c r="FTA85" s="715"/>
      <c r="FTB85" s="715"/>
      <c r="FTC85" s="715"/>
      <c r="FTD85" s="715"/>
      <c r="FTE85" s="715"/>
      <c r="FTF85" s="715"/>
      <c r="FTG85" s="715"/>
      <c r="FTH85" s="715"/>
      <c r="FTI85" s="715"/>
      <c r="FTJ85" s="715"/>
      <c r="FTK85" s="715"/>
      <c r="FTL85" s="715"/>
      <c r="FTM85" s="715"/>
      <c r="FTN85" s="715"/>
      <c r="FTO85" s="715"/>
      <c r="FTP85" s="715"/>
      <c r="FTQ85" s="715"/>
      <c r="FTR85" s="715"/>
      <c r="FTS85" s="715"/>
      <c r="FTT85" s="715"/>
      <c r="FTU85" s="715"/>
      <c r="FTV85" s="715"/>
      <c r="FTW85" s="715"/>
      <c r="FTX85" s="715"/>
      <c r="FTY85" s="715"/>
      <c r="FTZ85" s="715"/>
      <c r="FUA85" s="715"/>
      <c r="FUB85" s="715"/>
      <c r="FUC85" s="715"/>
      <c r="FUD85" s="715"/>
      <c r="FUE85" s="715"/>
      <c r="FUF85" s="715"/>
      <c r="FUG85" s="715"/>
      <c r="FUH85" s="715"/>
      <c r="FUI85" s="715"/>
      <c r="FUJ85" s="715"/>
      <c r="FUK85" s="715"/>
      <c r="FUL85" s="715"/>
      <c r="FUM85" s="715"/>
      <c r="FUN85" s="715"/>
      <c r="FUO85" s="715"/>
      <c r="FUP85" s="715"/>
      <c r="FUQ85" s="715"/>
      <c r="FUR85" s="715"/>
      <c r="FUS85" s="715"/>
      <c r="FUT85" s="715"/>
      <c r="FUU85" s="715"/>
      <c r="FUV85" s="715"/>
      <c r="FUW85" s="715"/>
      <c r="FUX85" s="715"/>
      <c r="FUY85" s="715"/>
      <c r="FUZ85" s="715"/>
      <c r="FVA85" s="715"/>
      <c r="FVB85" s="715"/>
      <c r="FVC85" s="715"/>
      <c r="FVD85" s="715"/>
      <c r="FVE85" s="715"/>
      <c r="FVF85" s="715"/>
      <c r="FVG85" s="715"/>
      <c r="FVH85" s="715"/>
      <c r="FVI85" s="715"/>
      <c r="FVJ85" s="715"/>
      <c r="FVK85" s="715"/>
      <c r="FVL85" s="715"/>
      <c r="FVM85" s="715"/>
      <c r="FVN85" s="715"/>
      <c r="FVO85" s="715"/>
      <c r="FVP85" s="715"/>
      <c r="FVQ85" s="715"/>
      <c r="FVR85" s="715"/>
      <c r="FVS85" s="715"/>
      <c r="FVT85" s="715"/>
      <c r="FVU85" s="715"/>
      <c r="FVV85" s="715"/>
      <c r="FVW85" s="715"/>
      <c r="FVX85" s="715"/>
      <c r="FVY85" s="715"/>
      <c r="FVZ85" s="715"/>
      <c r="FWA85" s="715"/>
      <c r="FWB85" s="715"/>
      <c r="FWC85" s="715"/>
      <c r="FWD85" s="715"/>
      <c r="FWE85" s="715"/>
      <c r="FWF85" s="715"/>
      <c r="FWG85" s="715"/>
      <c r="FWH85" s="715"/>
      <c r="FWI85" s="715"/>
      <c r="FWJ85" s="715"/>
      <c r="FWK85" s="715"/>
      <c r="FWL85" s="715"/>
      <c r="FWM85" s="715"/>
      <c r="FWN85" s="715"/>
      <c r="FWO85" s="715"/>
      <c r="FWP85" s="715"/>
      <c r="FWQ85" s="715"/>
      <c r="FWR85" s="715"/>
      <c r="FWS85" s="715"/>
      <c r="FWT85" s="715"/>
      <c r="FWU85" s="715"/>
      <c r="FWV85" s="715"/>
      <c r="FWW85" s="715"/>
      <c r="FWX85" s="715"/>
      <c r="FWY85" s="715"/>
      <c r="FWZ85" s="715"/>
      <c r="FXA85" s="715"/>
      <c r="FXB85" s="715"/>
      <c r="FXC85" s="715"/>
      <c r="FXD85" s="715"/>
      <c r="FXE85" s="715"/>
      <c r="FXF85" s="715"/>
      <c r="FXG85" s="715"/>
      <c r="FXH85" s="715"/>
      <c r="FXI85" s="715"/>
      <c r="FXJ85" s="715"/>
      <c r="FXK85" s="715"/>
      <c r="FXL85" s="715"/>
      <c r="FXM85" s="715"/>
      <c r="FXN85" s="715"/>
      <c r="FXO85" s="715"/>
      <c r="FXP85" s="715"/>
      <c r="FXQ85" s="715"/>
      <c r="FXR85" s="715"/>
      <c r="FXS85" s="715"/>
      <c r="FXT85" s="715"/>
      <c r="FXU85" s="715"/>
      <c r="FXV85" s="715"/>
      <c r="FXW85" s="715"/>
      <c r="FXX85" s="715"/>
      <c r="FXY85" s="715"/>
      <c r="FXZ85" s="715"/>
      <c r="FYA85" s="715"/>
      <c r="FYB85" s="715"/>
      <c r="FYC85" s="715"/>
      <c r="FYD85" s="715"/>
      <c r="FYE85" s="715"/>
      <c r="FYF85" s="715"/>
      <c r="FYG85" s="715"/>
      <c r="FYH85" s="715"/>
      <c r="FYI85" s="715"/>
      <c r="FYJ85" s="715"/>
      <c r="FYK85" s="715"/>
      <c r="FYL85" s="715"/>
      <c r="FYM85" s="715"/>
      <c r="FYN85" s="715"/>
      <c r="FYO85" s="715"/>
      <c r="FYP85" s="715"/>
      <c r="FYQ85" s="715"/>
      <c r="FYR85" s="715"/>
      <c r="FYS85" s="715"/>
      <c r="FYT85" s="715"/>
      <c r="FYU85" s="715"/>
      <c r="FYV85" s="715"/>
      <c r="FYW85" s="715"/>
      <c r="FYX85" s="715"/>
      <c r="FYY85" s="715"/>
      <c r="FYZ85" s="715"/>
      <c r="FZA85" s="715"/>
      <c r="FZB85" s="715"/>
      <c r="FZC85" s="715"/>
      <c r="FZD85" s="715"/>
      <c r="FZE85" s="715"/>
      <c r="FZF85" s="715"/>
      <c r="FZG85" s="715"/>
      <c r="FZH85" s="715"/>
      <c r="FZI85" s="715"/>
      <c r="FZJ85" s="715"/>
      <c r="FZK85" s="715"/>
      <c r="FZL85" s="715"/>
      <c r="FZM85" s="715"/>
      <c r="FZN85" s="715"/>
      <c r="FZO85" s="715"/>
      <c r="FZP85" s="715"/>
      <c r="FZQ85" s="715"/>
      <c r="FZR85" s="715"/>
      <c r="FZS85" s="715"/>
      <c r="FZT85" s="715"/>
      <c r="FZU85" s="715"/>
      <c r="FZV85" s="715"/>
      <c r="FZW85" s="715"/>
      <c r="FZX85" s="715"/>
      <c r="FZY85" s="715"/>
      <c r="FZZ85" s="715"/>
      <c r="GAA85" s="715"/>
      <c r="GAB85" s="715"/>
      <c r="GAC85" s="715"/>
      <c r="GAD85" s="715"/>
      <c r="GAE85" s="715"/>
      <c r="GAF85" s="715"/>
      <c r="GAG85" s="715"/>
      <c r="GAH85" s="715"/>
      <c r="GAI85" s="715"/>
      <c r="GAJ85" s="715"/>
      <c r="GAK85" s="715"/>
      <c r="GAL85" s="715"/>
      <c r="GAM85" s="715"/>
      <c r="GAN85" s="715"/>
      <c r="GAO85" s="715"/>
      <c r="GAP85" s="715"/>
      <c r="GAQ85" s="715"/>
      <c r="GAR85" s="715"/>
      <c r="GAS85" s="715"/>
      <c r="GAT85" s="715"/>
      <c r="GAU85" s="715"/>
      <c r="GAV85" s="715"/>
      <c r="GAW85" s="715"/>
      <c r="GAX85" s="715"/>
      <c r="GAY85" s="715"/>
      <c r="GAZ85" s="715"/>
      <c r="GBA85" s="715"/>
      <c r="GBB85" s="715"/>
      <c r="GBC85" s="715"/>
      <c r="GBD85" s="715"/>
      <c r="GBE85" s="715"/>
      <c r="GBF85" s="715"/>
      <c r="GBG85" s="715"/>
      <c r="GBH85" s="715"/>
      <c r="GBI85" s="715"/>
      <c r="GBJ85" s="715"/>
      <c r="GBK85" s="715"/>
      <c r="GBL85" s="715"/>
      <c r="GBM85" s="715"/>
      <c r="GBN85" s="715"/>
      <c r="GBO85" s="715"/>
      <c r="GBP85" s="715"/>
      <c r="GBQ85" s="715"/>
      <c r="GBR85" s="715"/>
      <c r="GBS85" s="715"/>
      <c r="GBT85" s="715"/>
      <c r="GBU85" s="715"/>
      <c r="GBV85" s="715"/>
      <c r="GBW85" s="715"/>
      <c r="GBX85" s="715"/>
      <c r="GBY85" s="715"/>
      <c r="GBZ85" s="715"/>
      <c r="GCA85" s="715"/>
      <c r="GCB85" s="715"/>
      <c r="GCC85" s="715"/>
      <c r="GCD85" s="715"/>
      <c r="GCE85" s="715"/>
      <c r="GCF85" s="715"/>
      <c r="GCG85" s="715"/>
      <c r="GCH85" s="715"/>
      <c r="GCI85" s="715"/>
      <c r="GCJ85" s="715"/>
      <c r="GCK85" s="715"/>
      <c r="GCL85" s="715"/>
      <c r="GCM85" s="715"/>
      <c r="GCN85" s="715"/>
      <c r="GCO85" s="715"/>
      <c r="GCP85" s="715"/>
      <c r="GCQ85" s="715"/>
      <c r="GCR85" s="715"/>
      <c r="GCS85" s="715"/>
      <c r="GCT85" s="715"/>
      <c r="GCU85" s="715"/>
      <c r="GCV85" s="715"/>
      <c r="GCW85" s="715"/>
      <c r="GCX85" s="715"/>
      <c r="GCY85" s="715"/>
      <c r="GCZ85" s="715"/>
      <c r="GDA85" s="715"/>
      <c r="GDB85" s="715"/>
      <c r="GDC85" s="715"/>
      <c r="GDD85" s="715"/>
      <c r="GDE85" s="715"/>
      <c r="GDF85" s="715"/>
      <c r="GDG85" s="715"/>
      <c r="GDH85" s="715"/>
      <c r="GDI85" s="715"/>
      <c r="GDJ85" s="715"/>
      <c r="GDK85" s="715"/>
      <c r="GDL85" s="715"/>
      <c r="GDM85" s="715"/>
      <c r="GDN85" s="715"/>
      <c r="GDO85" s="715"/>
      <c r="GDP85" s="715"/>
      <c r="GDQ85" s="715"/>
      <c r="GDR85" s="715"/>
      <c r="GDS85" s="715"/>
      <c r="GDT85" s="715"/>
      <c r="GDU85" s="715"/>
      <c r="GDV85" s="715"/>
      <c r="GDW85" s="715"/>
      <c r="GDX85" s="715"/>
      <c r="GDY85" s="715"/>
      <c r="GDZ85" s="715"/>
      <c r="GEA85" s="715"/>
      <c r="GEB85" s="715"/>
      <c r="GEC85" s="715"/>
      <c r="GED85" s="715"/>
      <c r="GEE85" s="715"/>
      <c r="GEF85" s="715"/>
      <c r="GEG85" s="715"/>
      <c r="GEH85" s="715"/>
      <c r="GEI85" s="715"/>
      <c r="GEJ85" s="715"/>
      <c r="GEK85" s="715"/>
      <c r="GEL85" s="715"/>
      <c r="GEM85" s="715"/>
      <c r="GEN85" s="715"/>
      <c r="GEO85" s="715"/>
      <c r="GEP85" s="715"/>
      <c r="GEQ85" s="715"/>
      <c r="GER85" s="715"/>
      <c r="GES85" s="715"/>
      <c r="GET85" s="715"/>
      <c r="GEU85" s="715"/>
      <c r="GEV85" s="715"/>
      <c r="GEW85" s="715"/>
      <c r="GEX85" s="715"/>
      <c r="GEY85" s="715"/>
      <c r="GEZ85" s="715"/>
      <c r="GFA85" s="715"/>
      <c r="GFB85" s="715"/>
      <c r="GFC85" s="715"/>
      <c r="GFD85" s="715"/>
      <c r="GFE85" s="715"/>
      <c r="GFF85" s="715"/>
      <c r="GFG85" s="715"/>
      <c r="GFH85" s="715"/>
      <c r="GFI85" s="715"/>
      <c r="GFJ85" s="715"/>
      <c r="GFK85" s="715"/>
      <c r="GFL85" s="715"/>
      <c r="GFM85" s="715"/>
      <c r="GFN85" s="715"/>
      <c r="GFO85" s="715"/>
      <c r="GFP85" s="715"/>
      <c r="GFQ85" s="715"/>
      <c r="GFR85" s="715"/>
      <c r="GFS85" s="715"/>
      <c r="GFT85" s="715"/>
      <c r="GFU85" s="715"/>
      <c r="GFV85" s="715"/>
      <c r="GFW85" s="715"/>
      <c r="GFX85" s="715"/>
      <c r="GFY85" s="715"/>
      <c r="GFZ85" s="715"/>
      <c r="GGA85" s="715"/>
      <c r="GGB85" s="715"/>
      <c r="GGC85" s="715"/>
      <c r="GGD85" s="715"/>
      <c r="GGE85" s="715"/>
      <c r="GGF85" s="715"/>
      <c r="GGG85" s="715"/>
      <c r="GGH85" s="715"/>
      <c r="GGI85" s="715"/>
      <c r="GGJ85" s="715"/>
      <c r="GGK85" s="715"/>
      <c r="GGL85" s="715"/>
      <c r="GGM85" s="715"/>
      <c r="GGN85" s="715"/>
      <c r="GGO85" s="715"/>
      <c r="GGP85" s="715"/>
      <c r="GGQ85" s="715"/>
      <c r="GGR85" s="715"/>
      <c r="GGS85" s="715"/>
      <c r="GGT85" s="715"/>
      <c r="GGU85" s="715"/>
      <c r="GGV85" s="715"/>
      <c r="GGW85" s="715"/>
      <c r="GGX85" s="715"/>
      <c r="GGY85" s="715"/>
      <c r="GGZ85" s="715"/>
      <c r="GHA85" s="715"/>
      <c r="GHB85" s="715"/>
      <c r="GHC85" s="715"/>
      <c r="GHD85" s="715"/>
      <c r="GHE85" s="715"/>
      <c r="GHF85" s="715"/>
      <c r="GHG85" s="715"/>
      <c r="GHH85" s="715"/>
      <c r="GHI85" s="715"/>
      <c r="GHJ85" s="715"/>
      <c r="GHK85" s="715"/>
      <c r="GHL85" s="715"/>
      <c r="GHM85" s="715"/>
      <c r="GHN85" s="715"/>
      <c r="GHO85" s="715"/>
      <c r="GHP85" s="715"/>
      <c r="GHQ85" s="715"/>
      <c r="GHR85" s="715"/>
      <c r="GHS85" s="715"/>
      <c r="GHT85" s="715"/>
      <c r="GHU85" s="715"/>
      <c r="GHV85" s="715"/>
      <c r="GHW85" s="715"/>
      <c r="GHX85" s="715"/>
      <c r="GHY85" s="715"/>
      <c r="GHZ85" s="715"/>
      <c r="GIA85" s="715"/>
      <c r="GIB85" s="715"/>
      <c r="GIC85" s="715"/>
      <c r="GID85" s="715"/>
      <c r="GIE85" s="715"/>
      <c r="GIF85" s="715"/>
      <c r="GIG85" s="715"/>
      <c r="GIH85" s="715"/>
      <c r="GII85" s="715"/>
      <c r="GIJ85" s="715"/>
      <c r="GIK85" s="715"/>
      <c r="GIL85" s="715"/>
      <c r="GIM85" s="715"/>
      <c r="GIN85" s="715"/>
      <c r="GIO85" s="715"/>
      <c r="GIP85" s="715"/>
      <c r="GIQ85" s="715"/>
      <c r="GIR85" s="715"/>
      <c r="GIS85" s="715"/>
      <c r="GIT85" s="715"/>
      <c r="GIU85" s="715"/>
      <c r="GIV85" s="715"/>
      <c r="GIW85" s="715"/>
      <c r="GIX85" s="715"/>
      <c r="GIY85" s="715"/>
      <c r="GIZ85" s="715"/>
      <c r="GJA85" s="715"/>
      <c r="GJB85" s="715"/>
      <c r="GJC85" s="715"/>
      <c r="GJD85" s="715"/>
      <c r="GJE85" s="715"/>
      <c r="GJF85" s="715"/>
      <c r="GJG85" s="715"/>
      <c r="GJH85" s="715"/>
      <c r="GJI85" s="715"/>
      <c r="GJJ85" s="715"/>
      <c r="GJK85" s="715"/>
      <c r="GJL85" s="715"/>
      <c r="GJM85" s="715"/>
      <c r="GJN85" s="715"/>
      <c r="GJO85" s="715"/>
      <c r="GJP85" s="715"/>
      <c r="GJQ85" s="715"/>
      <c r="GJR85" s="715"/>
      <c r="GJS85" s="715"/>
      <c r="GJT85" s="715"/>
      <c r="GJU85" s="715"/>
      <c r="GJV85" s="715"/>
      <c r="GJW85" s="715"/>
      <c r="GJX85" s="715"/>
      <c r="GJY85" s="715"/>
      <c r="GJZ85" s="715"/>
      <c r="GKA85" s="715"/>
      <c r="GKB85" s="715"/>
      <c r="GKC85" s="715"/>
      <c r="GKD85" s="715"/>
      <c r="GKE85" s="715"/>
      <c r="GKF85" s="715"/>
      <c r="GKG85" s="715"/>
      <c r="GKH85" s="715"/>
      <c r="GKI85" s="715"/>
      <c r="GKJ85" s="715"/>
      <c r="GKK85" s="715"/>
      <c r="GKL85" s="715"/>
      <c r="GKM85" s="715"/>
      <c r="GKN85" s="715"/>
      <c r="GKO85" s="715"/>
      <c r="GKP85" s="715"/>
      <c r="GKQ85" s="715"/>
      <c r="GKR85" s="715"/>
      <c r="GKS85" s="715"/>
      <c r="GKT85" s="715"/>
      <c r="GKU85" s="715"/>
      <c r="GKV85" s="715"/>
      <c r="GKW85" s="715"/>
      <c r="GKX85" s="715"/>
      <c r="GKY85" s="715"/>
      <c r="GKZ85" s="715"/>
      <c r="GLA85" s="715"/>
      <c r="GLB85" s="715"/>
      <c r="GLC85" s="715"/>
      <c r="GLD85" s="715"/>
      <c r="GLE85" s="715"/>
      <c r="GLF85" s="715"/>
      <c r="GLG85" s="715"/>
      <c r="GLH85" s="715"/>
      <c r="GLI85" s="715"/>
      <c r="GLJ85" s="715"/>
      <c r="GLK85" s="715"/>
      <c r="GLL85" s="715"/>
      <c r="GLM85" s="715"/>
      <c r="GLN85" s="715"/>
      <c r="GLO85" s="715"/>
      <c r="GLP85" s="715"/>
      <c r="GLQ85" s="715"/>
      <c r="GLR85" s="715"/>
      <c r="GLS85" s="715"/>
      <c r="GLT85" s="715"/>
      <c r="GLU85" s="715"/>
      <c r="GLV85" s="715"/>
      <c r="GLW85" s="715"/>
      <c r="GLX85" s="715"/>
      <c r="GLY85" s="715"/>
      <c r="GLZ85" s="715"/>
      <c r="GMA85" s="715"/>
      <c r="GMB85" s="715"/>
      <c r="GMC85" s="715"/>
      <c r="GMD85" s="715"/>
      <c r="GME85" s="715"/>
      <c r="GMF85" s="715"/>
      <c r="GMG85" s="715"/>
      <c r="GMH85" s="715"/>
      <c r="GMI85" s="715"/>
      <c r="GMJ85" s="715"/>
      <c r="GMK85" s="715"/>
      <c r="GML85" s="715"/>
      <c r="GMM85" s="715"/>
      <c r="GMN85" s="715"/>
      <c r="GMO85" s="715"/>
      <c r="GMP85" s="715"/>
      <c r="GMQ85" s="715"/>
      <c r="GMR85" s="715"/>
      <c r="GMS85" s="715"/>
      <c r="GMT85" s="715"/>
      <c r="GMU85" s="715"/>
      <c r="GMV85" s="715"/>
      <c r="GMW85" s="715"/>
      <c r="GMX85" s="715"/>
      <c r="GMY85" s="715"/>
      <c r="GMZ85" s="715"/>
      <c r="GNA85" s="715"/>
      <c r="GNB85" s="715"/>
      <c r="GNC85" s="715"/>
      <c r="GND85" s="715"/>
      <c r="GNE85" s="715"/>
      <c r="GNF85" s="715"/>
      <c r="GNG85" s="715"/>
      <c r="GNH85" s="715"/>
      <c r="GNI85" s="715"/>
      <c r="GNJ85" s="715"/>
      <c r="GNK85" s="715"/>
      <c r="GNL85" s="715"/>
      <c r="GNM85" s="715"/>
      <c r="GNN85" s="715"/>
      <c r="GNO85" s="715"/>
      <c r="GNP85" s="715"/>
      <c r="GNQ85" s="715"/>
      <c r="GNR85" s="715"/>
      <c r="GNS85" s="715"/>
      <c r="GNT85" s="715"/>
      <c r="GNU85" s="715"/>
      <c r="GNV85" s="715"/>
      <c r="GNW85" s="715"/>
      <c r="GNX85" s="715"/>
      <c r="GNY85" s="715"/>
      <c r="GNZ85" s="715"/>
      <c r="GOA85" s="715"/>
      <c r="GOB85" s="715"/>
      <c r="GOC85" s="715"/>
      <c r="GOD85" s="715"/>
      <c r="GOE85" s="715"/>
      <c r="GOF85" s="715"/>
      <c r="GOG85" s="715"/>
      <c r="GOH85" s="715"/>
      <c r="GOI85" s="715"/>
      <c r="GOJ85" s="715"/>
      <c r="GOK85" s="715"/>
      <c r="GOL85" s="715"/>
      <c r="GOM85" s="715"/>
      <c r="GON85" s="715"/>
      <c r="GOO85" s="715"/>
      <c r="GOP85" s="715"/>
      <c r="GOQ85" s="715"/>
      <c r="GOR85" s="715"/>
      <c r="GOS85" s="715"/>
      <c r="GOT85" s="715"/>
      <c r="GOU85" s="715"/>
      <c r="GOV85" s="715"/>
      <c r="GOW85" s="715"/>
      <c r="GOX85" s="715"/>
      <c r="GOY85" s="715"/>
      <c r="GOZ85" s="715"/>
      <c r="GPA85" s="715"/>
      <c r="GPB85" s="715"/>
      <c r="GPC85" s="715"/>
      <c r="GPD85" s="715"/>
      <c r="GPE85" s="715"/>
      <c r="GPF85" s="715"/>
      <c r="GPG85" s="715"/>
      <c r="GPH85" s="715"/>
      <c r="GPI85" s="715"/>
      <c r="GPJ85" s="715"/>
      <c r="GPK85" s="715"/>
      <c r="GPL85" s="715"/>
      <c r="GPM85" s="715"/>
      <c r="GPN85" s="715"/>
      <c r="GPO85" s="715"/>
      <c r="GPP85" s="715"/>
      <c r="GPQ85" s="715"/>
      <c r="GPR85" s="715"/>
      <c r="GPS85" s="715"/>
      <c r="GPT85" s="715"/>
      <c r="GPU85" s="715"/>
      <c r="GPV85" s="715"/>
      <c r="GPW85" s="715"/>
      <c r="GPX85" s="715"/>
      <c r="GPY85" s="715"/>
      <c r="GPZ85" s="715"/>
      <c r="GQA85" s="715"/>
      <c r="GQB85" s="715"/>
      <c r="GQC85" s="715"/>
      <c r="GQD85" s="715"/>
      <c r="GQE85" s="715"/>
      <c r="GQF85" s="715"/>
      <c r="GQG85" s="715"/>
      <c r="GQH85" s="715"/>
      <c r="GQI85" s="715"/>
      <c r="GQJ85" s="715"/>
      <c r="GQK85" s="715"/>
      <c r="GQL85" s="715"/>
      <c r="GQM85" s="715"/>
      <c r="GQN85" s="715"/>
      <c r="GQO85" s="715"/>
      <c r="GQP85" s="715"/>
      <c r="GQQ85" s="715"/>
      <c r="GQR85" s="715"/>
      <c r="GQS85" s="715"/>
      <c r="GQT85" s="715"/>
      <c r="GQU85" s="715"/>
      <c r="GQV85" s="715"/>
      <c r="GQW85" s="715"/>
      <c r="GQX85" s="715"/>
      <c r="GQY85" s="715"/>
      <c r="GQZ85" s="715"/>
      <c r="GRA85" s="715"/>
      <c r="GRB85" s="715"/>
      <c r="GRC85" s="715"/>
      <c r="GRD85" s="715"/>
      <c r="GRE85" s="715"/>
      <c r="GRF85" s="715"/>
      <c r="GRG85" s="715"/>
      <c r="GRH85" s="715"/>
      <c r="GRI85" s="715"/>
      <c r="GRJ85" s="715"/>
      <c r="GRK85" s="715"/>
      <c r="GRL85" s="715"/>
      <c r="GRM85" s="715"/>
      <c r="GRN85" s="715"/>
      <c r="GRO85" s="715"/>
      <c r="GRP85" s="715"/>
      <c r="GRQ85" s="715"/>
      <c r="GRR85" s="715"/>
      <c r="GRS85" s="715"/>
      <c r="GRT85" s="715"/>
      <c r="GRU85" s="715"/>
      <c r="GRV85" s="715"/>
      <c r="GRW85" s="715"/>
      <c r="GRX85" s="715"/>
      <c r="GRY85" s="715"/>
      <c r="GRZ85" s="715"/>
      <c r="GSA85" s="715"/>
      <c r="GSB85" s="715"/>
      <c r="GSC85" s="715"/>
      <c r="GSD85" s="715"/>
      <c r="GSE85" s="715"/>
      <c r="GSF85" s="715"/>
      <c r="GSG85" s="715"/>
      <c r="GSH85" s="715"/>
      <c r="GSI85" s="715"/>
      <c r="GSJ85" s="715"/>
      <c r="GSK85" s="715"/>
      <c r="GSL85" s="715"/>
      <c r="GSM85" s="715"/>
      <c r="GSN85" s="715"/>
      <c r="GSO85" s="715"/>
      <c r="GSP85" s="715"/>
      <c r="GSQ85" s="715"/>
      <c r="GSR85" s="715"/>
      <c r="GSS85" s="715"/>
      <c r="GST85" s="715"/>
      <c r="GSU85" s="715"/>
      <c r="GSV85" s="715"/>
      <c r="GSW85" s="715"/>
      <c r="GSX85" s="715"/>
      <c r="GSY85" s="715"/>
      <c r="GSZ85" s="715"/>
      <c r="GTA85" s="715"/>
      <c r="GTB85" s="715"/>
      <c r="GTC85" s="715"/>
      <c r="GTD85" s="715"/>
      <c r="GTE85" s="715"/>
      <c r="GTF85" s="715"/>
      <c r="GTG85" s="715"/>
      <c r="GTH85" s="715"/>
      <c r="GTI85" s="715"/>
      <c r="GTJ85" s="715"/>
      <c r="GTK85" s="715"/>
      <c r="GTL85" s="715"/>
      <c r="GTM85" s="715"/>
      <c r="GTN85" s="715"/>
      <c r="GTO85" s="715"/>
      <c r="GTP85" s="715"/>
      <c r="GTQ85" s="715"/>
      <c r="GTR85" s="715"/>
      <c r="GTS85" s="715"/>
      <c r="GTT85" s="715"/>
      <c r="GTU85" s="715"/>
      <c r="GTV85" s="715"/>
      <c r="GTW85" s="715"/>
      <c r="GTX85" s="715"/>
      <c r="GTY85" s="715"/>
      <c r="GTZ85" s="715"/>
      <c r="GUA85" s="715"/>
      <c r="GUB85" s="715"/>
      <c r="GUC85" s="715"/>
      <c r="GUD85" s="715"/>
      <c r="GUE85" s="715"/>
      <c r="GUF85" s="715"/>
      <c r="GUG85" s="715"/>
      <c r="GUH85" s="715"/>
      <c r="GUI85" s="715"/>
      <c r="GUJ85" s="715"/>
      <c r="GUK85" s="715"/>
      <c r="GUL85" s="715"/>
      <c r="GUM85" s="715"/>
      <c r="GUN85" s="715"/>
      <c r="GUO85" s="715"/>
      <c r="GUP85" s="715"/>
      <c r="GUQ85" s="715"/>
      <c r="GUR85" s="715"/>
      <c r="GUS85" s="715"/>
      <c r="GUT85" s="715"/>
      <c r="GUU85" s="715"/>
      <c r="GUV85" s="715"/>
      <c r="GUW85" s="715"/>
      <c r="GUX85" s="715"/>
      <c r="GUY85" s="715"/>
      <c r="GUZ85" s="715"/>
      <c r="GVA85" s="715"/>
      <c r="GVB85" s="715"/>
      <c r="GVC85" s="715"/>
      <c r="GVD85" s="715"/>
      <c r="GVE85" s="715"/>
      <c r="GVF85" s="715"/>
      <c r="GVG85" s="715"/>
      <c r="GVH85" s="715"/>
      <c r="GVI85" s="715"/>
      <c r="GVJ85" s="715"/>
      <c r="GVK85" s="715"/>
      <c r="GVL85" s="715"/>
      <c r="GVM85" s="715"/>
      <c r="GVN85" s="715"/>
      <c r="GVO85" s="715"/>
      <c r="GVP85" s="715"/>
      <c r="GVQ85" s="715"/>
      <c r="GVR85" s="715"/>
      <c r="GVS85" s="715"/>
      <c r="GVT85" s="715"/>
      <c r="GVU85" s="715"/>
      <c r="GVV85" s="715"/>
      <c r="GVW85" s="715"/>
      <c r="GVX85" s="715"/>
      <c r="GVY85" s="715"/>
      <c r="GVZ85" s="715"/>
      <c r="GWA85" s="715"/>
      <c r="GWB85" s="715"/>
      <c r="GWC85" s="715"/>
      <c r="GWD85" s="715"/>
      <c r="GWE85" s="715"/>
      <c r="GWF85" s="715"/>
      <c r="GWG85" s="715"/>
      <c r="GWH85" s="715"/>
      <c r="GWI85" s="715"/>
      <c r="GWJ85" s="715"/>
      <c r="GWK85" s="715"/>
      <c r="GWL85" s="715"/>
      <c r="GWM85" s="715"/>
      <c r="GWN85" s="715"/>
      <c r="GWO85" s="715"/>
      <c r="GWP85" s="715"/>
      <c r="GWQ85" s="715"/>
      <c r="GWR85" s="715"/>
      <c r="GWS85" s="715"/>
      <c r="GWT85" s="715"/>
      <c r="GWU85" s="715"/>
      <c r="GWV85" s="715"/>
      <c r="GWW85" s="715"/>
      <c r="GWX85" s="715"/>
      <c r="GWY85" s="715"/>
      <c r="GWZ85" s="715"/>
      <c r="GXA85" s="715"/>
      <c r="GXB85" s="715"/>
      <c r="GXC85" s="715"/>
      <c r="GXD85" s="715"/>
      <c r="GXE85" s="715"/>
      <c r="GXF85" s="715"/>
      <c r="GXG85" s="715"/>
      <c r="GXH85" s="715"/>
      <c r="GXI85" s="715"/>
      <c r="GXJ85" s="715"/>
      <c r="GXK85" s="715"/>
      <c r="GXL85" s="715"/>
      <c r="GXM85" s="715"/>
      <c r="GXN85" s="715"/>
      <c r="GXO85" s="715"/>
      <c r="GXP85" s="715"/>
      <c r="GXQ85" s="715"/>
      <c r="GXR85" s="715"/>
      <c r="GXS85" s="715"/>
      <c r="GXT85" s="715"/>
      <c r="GXU85" s="715"/>
      <c r="GXV85" s="715"/>
      <c r="GXW85" s="715"/>
      <c r="GXX85" s="715"/>
      <c r="GXY85" s="715"/>
      <c r="GXZ85" s="715"/>
      <c r="GYA85" s="715"/>
      <c r="GYB85" s="715"/>
      <c r="GYC85" s="715"/>
      <c r="GYD85" s="715"/>
      <c r="GYE85" s="715"/>
      <c r="GYF85" s="715"/>
      <c r="GYG85" s="715"/>
      <c r="GYH85" s="715"/>
      <c r="GYI85" s="715"/>
      <c r="GYJ85" s="715"/>
      <c r="GYK85" s="715"/>
      <c r="GYL85" s="715"/>
      <c r="GYM85" s="715"/>
      <c r="GYN85" s="715"/>
      <c r="GYO85" s="715"/>
      <c r="GYP85" s="715"/>
      <c r="GYQ85" s="715"/>
      <c r="GYR85" s="715"/>
      <c r="GYS85" s="715"/>
      <c r="GYT85" s="715"/>
      <c r="GYU85" s="715"/>
      <c r="GYV85" s="715"/>
      <c r="GYW85" s="715"/>
      <c r="GYX85" s="715"/>
      <c r="GYY85" s="715"/>
      <c r="GYZ85" s="715"/>
      <c r="GZA85" s="715"/>
      <c r="GZB85" s="715"/>
      <c r="GZC85" s="715"/>
      <c r="GZD85" s="715"/>
      <c r="GZE85" s="715"/>
      <c r="GZF85" s="715"/>
      <c r="GZG85" s="715"/>
      <c r="GZH85" s="715"/>
      <c r="GZI85" s="715"/>
      <c r="GZJ85" s="715"/>
      <c r="GZK85" s="715"/>
      <c r="GZL85" s="715"/>
      <c r="GZM85" s="715"/>
      <c r="GZN85" s="715"/>
      <c r="GZO85" s="715"/>
      <c r="GZP85" s="715"/>
      <c r="GZQ85" s="715"/>
      <c r="GZR85" s="715"/>
      <c r="GZS85" s="715"/>
      <c r="GZT85" s="715"/>
      <c r="GZU85" s="715"/>
      <c r="GZV85" s="715"/>
      <c r="GZW85" s="715"/>
      <c r="GZX85" s="715"/>
      <c r="GZY85" s="715"/>
      <c r="GZZ85" s="715"/>
      <c r="HAA85" s="715"/>
      <c r="HAB85" s="715"/>
      <c r="HAC85" s="715"/>
      <c r="HAD85" s="715"/>
      <c r="HAE85" s="715"/>
      <c r="HAF85" s="715"/>
      <c r="HAG85" s="715"/>
      <c r="HAH85" s="715"/>
      <c r="HAI85" s="715"/>
      <c r="HAJ85" s="715"/>
      <c r="HAK85" s="715"/>
      <c r="HAL85" s="715"/>
      <c r="HAM85" s="715"/>
      <c r="HAN85" s="715"/>
      <c r="HAO85" s="715"/>
      <c r="HAP85" s="715"/>
      <c r="HAQ85" s="715"/>
      <c r="HAR85" s="715"/>
      <c r="HAS85" s="715"/>
      <c r="HAT85" s="715"/>
      <c r="HAU85" s="715"/>
      <c r="HAV85" s="715"/>
      <c r="HAW85" s="715"/>
      <c r="HAX85" s="715"/>
      <c r="HAY85" s="715"/>
      <c r="HAZ85" s="715"/>
      <c r="HBA85" s="715"/>
      <c r="HBB85" s="715"/>
      <c r="HBC85" s="715"/>
      <c r="HBD85" s="715"/>
      <c r="HBE85" s="715"/>
      <c r="HBF85" s="715"/>
      <c r="HBG85" s="715"/>
      <c r="HBH85" s="715"/>
      <c r="HBI85" s="715"/>
      <c r="HBJ85" s="715"/>
      <c r="HBK85" s="715"/>
      <c r="HBL85" s="715"/>
      <c r="HBM85" s="715"/>
      <c r="HBN85" s="715"/>
      <c r="HBO85" s="715"/>
      <c r="HBP85" s="715"/>
      <c r="HBQ85" s="715"/>
      <c r="HBR85" s="715"/>
      <c r="HBS85" s="715"/>
      <c r="HBT85" s="715"/>
      <c r="HBU85" s="715"/>
      <c r="HBV85" s="715"/>
      <c r="HBW85" s="715"/>
      <c r="HBX85" s="715"/>
      <c r="HBY85" s="715"/>
      <c r="HBZ85" s="715"/>
      <c r="HCA85" s="715"/>
      <c r="HCB85" s="715"/>
      <c r="HCC85" s="715"/>
      <c r="HCD85" s="715"/>
      <c r="HCE85" s="715"/>
      <c r="HCF85" s="715"/>
      <c r="HCG85" s="715"/>
      <c r="HCH85" s="715"/>
      <c r="HCI85" s="715"/>
      <c r="HCJ85" s="715"/>
      <c r="HCK85" s="715"/>
      <c r="HCL85" s="715"/>
      <c r="HCM85" s="715"/>
      <c r="HCN85" s="715"/>
      <c r="HCO85" s="715"/>
      <c r="HCP85" s="715"/>
      <c r="HCQ85" s="715"/>
      <c r="HCR85" s="715"/>
      <c r="HCS85" s="715"/>
      <c r="HCT85" s="715"/>
      <c r="HCU85" s="715"/>
      <c r="HCV85" s="715"/>
      <c r="HCW85" s="715"/>
      <c r="HCX85" s="715"/>
      <c r="HCY85" s="715"/>
      <c r="HCZ85" s="715"/>
      <c r="HDA85" s="715"/>
      <c r="HDB85" s="715"/>
      <c r="HDC85" s="715"/>
      <c r="HDD85" s="715"/>
      <c r="HDE85" s="715"/>
      <c r="HDF85" s="715"/>
      <c r="HDG85" s="715"/>
      <c r="HDH85" s="715"/>
      <c r="HDI85" s="715"/>
      <c r="HDJ85" s="715"/>
      <c r="HDK85" s="715"/>
      <c r="HDL85" s="715"/>
      <c r="HDM85" s="715"/>
      <c r="HDN85" s="715"/>
      <c r="HDO85" s="715"/>
      <c r="HDP85" s="715"/>
      <c r="HDQ85" s="715"/>
      <c r="HDR85" s="715"/>
      <c r="HDS85" s="715"/>
      <c r="HDT85" s="715"/>
      <c r="HDU85" s="715"/>
      <c r="HDV85" s="715"/>
      <c r="HDW85" s="715"/>
      <c r="HDX85" s="715"/>
      <c r="HDY85" s="715"/>
      <c r="HDZ85" s="715"/>
      <c r="HEA85" s="715"/>
      <c r="HEB85" s="715"/>
      <c r="HEC85" s="715"/>
      <c r="HED85" s="715"/>
      <c r="HEE85" s="715"/>
      <c r="HEF85" s="715"/>
      <c r="HEG85" s="715"/>
      <c r="HEH85" s="715"/>
      <c r="HEI85" s="715"/>
      <c r="HEJ85" s="715"/>
      <c r="HEK85" s="715"/>
      <c r="HEL85" s="715"/>
      <c r="HEM85" s="715"/>
      <c r="HEN85" s="715"/>
      <c r="HEO85" s="715"/>
      <c r="HEP85" s="715"/>
      <c r="HEQ85" s="715"/>
      <c r="HER85" s="715"/>
      <c r="HES85" s="715"/>
      <c r="HET85" s="715"/>
      <c r="HEU85" s="715"/>
      <c r="HEV85" s="715"/>
      <c r="HEW85" s="715"/>
      <c r="HEX85" s="715"/>
      <c r="HEY85" s="715"/>
      <c r="HEZ85" s="715"/>
      <c r="HFA85" s="715"/>
      <c r="HFB85" s="715"/>
      <c r="HFC85" s="715"/>
      <c r="HFD85" s="715"/>
      <c r="HFE85" s="715"/>
      <c r="HFF85" s="715"/>
      <c r="HFG85" s="715"/>
      <c r="HFH85" s="715"/>
      <c r="HFI85" s="715"/>
      <c r="HFJ85" s="715"/>
      <c r="HFK85" s="715"/>
      <c r="HFL85" s="715"/>
      <c r="HFM85" s="715"/>
      <c r="HFN85" s="715"/>
      <c r="HFO85" s="715"/>
      <c r="HFP85" s="715"/>
      <c r="HFQ85" s="715"/>
      <c r="HFR85" s="715"/>
      <c r="HFS85" s="715"/>
      <c r="HFT85" s="715"/>
      <c r="HFU85" s="715"/>
      <c r="HFV85" s="715"/>
      <c r="HFW85" s="715"/>
      <c r="HFX85" s="715"/>
      <c r="HFY85" s="715"/>
      <c r="HFZ85" s="715"/>
      <c r="HGA85" s="715"/>
      <c r="HGB85" s="715"/>
      <c r="HGC85" s="715"/>
      <c r="HGD85" s="715"/>
      <c r="HGE85" s="715"/>
      <c r="HGF85" s="715"/>
      <c r="HGG85" s="715"/>
      <c r="HGH85" s="715"/>
      <c r="HGI85" s="715"/>
      <c r="HGJ85" s="715"/>
      <c r="HGK85" s="715"/>
      <c r="HGL85" s="715"/>
      <c r="HGM85" s="715"/>
      <c r="HGN85" s="715"/>
      <c r="HGO85" s="715"/>
      <c r="HGP85" s="715"/>
      <c r="HGQ85" s="715"/>
      <c r="HGR85" s="715"/>
      <c r="HGS85" s="715"/>
      <c r="HGT85" s="715"/>
      <c r="HGU85" s="715"/>
      <c r="HGV85" s="715"/>
      <c r="HGW85" s="715"/>
      <c r="HGX85" s="715"/>
      <c r="HGY85" s="715"/>
      <c r="HGZ85" s="715"/>
      <c r="HHA85" s="715"/>
      <c r="HHB85" s="715"/>
      <c r="HHC85" s="715"/>
      <c r="HHD85" s="715"/>
      <c r="HHE85" s="715"/>
      <c r="HHF85" s="715"/>
      <c r="HHG85" s="715"/>
      <c r="HHH85" s="715"/>
      <c r="HHI85" s="715"/>
      <c r="HHJ85" s="715"/>
      <c r="HHK85" s="715"/>
      <c r="HHL85" s="715"/>
      <c r="HHM85" s="715"/>
      <c r="HHN85" s="715"/>
      <c r="HHO85" s="715"/>
      <c r="HHP85" s="715"/>
      <c r="HHQ85" s="715"/>
      <c r="HHR85" s="715"/>
      <c r="HHS85" s="715"/>
      <c r="HHT85" s="715"/>
      <c r="HHU85" s="715"/>
      <c r="HHV85" s="715"/>
      <c r="HHW85" s="715"/>
      <c r="HHX85" s="715"/>
      <c r="HHY85" s="715"/>
      <c r="HHZ85" s="715"/>
      <c r="HIA85" s="715"/>
      <c r="HIB85" s="715"/>
      <c r="HIC85" s="715"/>
      <c r="HID85" s="715"/>
      <c r="HIE85" s="715"/>
      <c r="HIF85" s="715"/>
      <c r="HIG85" s="715"/>
      <c r="HIH85" s="715"/>
      <c r="HII85" s="715"/>
      <c r="HIJ85" s="715"/>
      <c r="HIK85" s="715"/>
      <c r="HIL85" s="715"/>
      <c r="HIM85" s="715"/>
      <c r="HIN85" s="715"/>
      <c r="HIO85" s="715"/>
      <c r="HIP85" s="715"/>
      <c r="HIQ85" s="715"/>
      <c r="HIR85" s="715"/>
      <c r="HIS85" s="715"/>
      <c r="HIT85" s="715"/>
      <c r="HIU85" s="715"/>
      <c r="HIV85" s="715"/>
      <c r="HIW85" s="715"/>
      <c r="HIX85" s="715"/>
      <c r="HIY85" s="715"/>
      <c r="HIZ85" s="715"/>
      <c r="HJA85" s="715"/>
      <c r="HJB85" s="715"/>
      <c r="HJC85" s="715"/>
      <c r="HJD85" s="715"/>
      <c r="HJE85" s="715"/>
      <c r="HJF85" s="715"/>
      <c r="HJG85" s="715"/>
      <c r="HJH85" s="715"/>
      <c r="HJI85" s="715"/>
      <c r="HJJ85" s="715"/>
      <c r="HJK85" s="715"/>
      <c r="HJL85" s="715"/>
      <c r="HJM85" s="715"/>
      <c r="HJN85" s="715"/>
      <c r="HJO85" s="715"/>
      <c r="HJP85" s="715"/>
      <c r="HJQ85" s="715"/>
      <c r="HJR85" s="715"/>
      <c r="HJS85" s="715"/>
      <c r="HJT85" s="715"/>
      <c r="HJU85" s="715"/>
      <c r="HJV85" s="715"/>
      <c r="HJW85" s="715"/>
      <c r="HJX85" s="715"/>
      <c r="HJY85" s="715"/>
      <c r="HJZ85" s="715"/>
      <c r="HKA85" s="715"/>
      <c r="HKB85" s="715"/>
      <c r="HKC85" s="715"/>
      <c r="HKD85" s="715"/>
      <c r="HKE85" s="715"/>
      <c r="HKF85" s="715"/>
      <c r="HKG85" s="715"/>
      <c r="HKH85" s="715"/>
      <c r="HKI85" s="715"/>
      <c r="HKJ85" s="715"/>
      <c r="HKK85" s="715"/>
      <c r="HKL85" s="715"/>
      <c r="HKM85" s="715"/>
      <c r="HKN85" s="715"/>
      <c r="HKO85" s="715"/>
      <c r="HKP85" s="715"/>
      <c r="HKQ85" s="715"/>
      <c r="HKR85" s="715"/>
      <c r="HKS85" s="715"/>
      <c r="HKT85" s="715"/>
      <c r="HKU85" s="715"/>
      <c r="HKV85" s="715"/>
      <c r="HKW85" s="715"/>
      <c r="HKX85" s="715"/>
      <c r="HKY85" s="715"/>
      <c r="HKZ85" s="715"/>
      <c r="HLA85" s="715"/>
      <c r="HLB85" s="715"/>
      <c r="HLC85" s="715"/>
      <c r="HLD85" s="715"/>
      <c r="HLE85" s="715"/>
      <c r="HLF85" s="715"/>
      <c r="HLG85" s="715"/>
      <c r="HLH85" s="715"/>
      <c r="HLI85" s="715"/>
      <c r="HLJ85" s="715"/>
      <c r="HLK85" s="715"/>
      <c r="HLL85" s="715"/>
      <c r="HLM85" s="715"/>
      <c r="HLN85" s="715"/>
      <c r="HLO85" s="715"/>
      <c r="HLP85" s="715"/>
      <c r="HLQ85" s="715"/>
      <c r="HLR85" s="715"/>
      <c r="HLS85" s="715"/>
      <c r="HLT85" s="715"/>
      <c r="HLU85" s="715"/>
      <c r="HLV85" s="715"/>
      <c r="HLW85" s="715"/>
      <c r="HLX85" s="715"/>
      <c r="HLY85" s="715"/>
      <c r="HLZ85" s="715"/>
      <c r="HMA85" s="715"/>
      <c r="HMB85" s="715"/>
      <c r="HMC85" s="715"/>
      <c r="HMD85" s="715"/>
      <c r="HME85" s="715"/>
      <c r="HMF85" s="715"/>
      <c r="HMG85" s="715"/>
      <c r="HMH85" s="715"/>
      <c r="HMI85" s="715"/>
      <c r="HMJ85" s="715"/>
      <c r="HMK85" s="715"/>
      <c r="HML85" s="715"/>
      <c r="HMM85" s="715"/>
      <c r="HMN85" s="715"/>
      <c r="HMO85" s="715"/>
      <c r="HMP85" s="715"/>
      <c r="HMQ85" s="715"/>
      <c r="HMR85" s="715"/>
      <c r="HMS85" s="715"/>
      <c r="HMT85" s="715"/>
      <c r="HMU85" s="715"/>
      <c r="HMV85" s="715"/>
      <c r="HMW85" s="715"/>
      <c r="HMX85" s="715"/>
      <c r="HMY85" s="715"/>
      <c r="HMZ85" s="715"/>
      <c r="HNA85" s="715"/>
      <c r="HNB85" s="715"/>
      <c r="HNC85" s="715"/>
      <c r="HND85" s="715"/>
      <c r="HNE85" s="715"/>
      <c r="HNF85" s="715"/>
      <c r="HNG85" s="715"/>
      <c r="HNH85" s="715"/>
      <c r="HNI85" s="715"/>
      <c r="HNJ85" s="715"/>
      <c r="HNK85" s="715"/>
      <c r="HNL85" s="715"/>
      <c r="HNM85" s="715"/>
      <c r="HNN85" s="715"/>
      <c r="HNO85" s="715"/>
      <c r="HNP85" s="715"/>
      <c r="HNQ85" s="715"/>
      <c r="HNR85" s="715"/>
      <c r="HNS85" s="715"/>
      <c r="HNT85" s="715"/>
      <c r="HNU85" s="715"/>
      <c r="HNV85" s="715"/>
      <c r="HNW85" s="715"/>
      <c r="HNX85" s="715"/>
      <c r="HNY85" s="715"/>
      <c r="HNZ85" s="715"/>
      <c r="HOA85" s="715"/>
      <c r="HOB85" s="715"/>
      <c r="HOC85" s="715"/>
      <c r="HOD85" s="715"/>
      <c r="HOE85" s="715"/>
      <c r="HOF85" s="715"/>
      <c r="HOG85" s="715"/>
      <c r="HOH85" s="715"/>
      <c r="HOI85" s="715"/>
      <c r="HOJ85" s="715"/>
      <c r="HOK85" s="715"/>
      <c r="HOL85" s="715"/>
      <c r="HOM85" s="715"/>
      <c r="HON85" s="715"/>
      <c r="HOO85" s="715"/>
      <c r="HOP85" s="715"/>
      <c r="HOQ85" s="715"/>
      <c r="HOR85" s="715"/>
      <c r="HOS85" s="715"/>
      <c r="HOT85" s="715"/>
      <c r="HOU85" s="715"/>
      <c r="HOV85" s="715"/>
      <c r="HOW85" s="715"/>
      <c r="HOX85" s="715"/>
      <c r="HOY85" s="715"/>
      <c r="HOZ85" s="715"/>
      <c r="HPA85" s="715"/>
      <c r="HPB85" s="715"/>
      <c r="HPC85" s="715"/>
      <c r="HPD85" s="715"/>
      <c r="HPE85" s="715"/>
      <c r="HPF85" s="715"/>
      <c r="HPG85" s="715"/>
      <c r="HPH85" s="715"/>
      <c r="HPI85" s="715"/>
      <c r="HPJ85" s="715"/>
      <c r="HPK85" s="715"/>
      <c r="HPL85" s="715"/>
      <c r="HPM85" s="715"/>
      <c r="HPN85" s="715"/>
      <c r="HPO85" s="715"/>
      <c r="HPP85" s="715"/>
      <c r="HPQ85" s="715"/>
      <c r="HPR85" s="715"/>
      <c r="HPS85" s="715"/>
      <c r="HPT85" s="715"/>
      <c r="HPU85" s="715"/>
      <c r="HPV85" s="715"/>
      <c r="HPW85" s="715"/>
      <c r="HPX85" s="715"/>
      <c r="HPY85" s="715"/>
      <c r="HPZ85" s="715"/>
      <c r="HQA85" s="715"/>
      <c r="HQB85" s="715"/>
      <c r="HQC85" s="715"/>
      <c r="HQD85" s="715"/>
      <c r="HQE85" s="715"/>
      <c r="HQF85" s="715"/>
      <c r="HQG85" s="715"/>
      <c r="HQH85" s="715"/>
      <c r="HQI85" s="715"/>
      <c r="HQJ85" s="715"/>
      <c r="HQK85" s="715"/>
      <c r="HQL85" s="715"/>
      <c r="HQM85" s="715"/>
      <c r="HQN85" s="715"/>
      <c r="HQO85" s="715"/>
      <c r="HQP85" s="715"/>
      <c r="HQQ85" s="715"/>
      <c r="HQR85" s="715"/>
      <c r="HQS85" s="715"/>
      <c r="HQT85" s="715"/>
      <c r="HQU85" s="715"/>
      <c r="HQV85" s="715"/>
      <c r="HQW85" s="715"/>
      <c r="HQX85" s="715"/>
      <c r="HQY85" s="715"/>
      <c r="HQZ85" s="715"/>
      <c r="HRA85" s="715"/>
      <c r="HRB85" s="715"/>
      <c r="HRC85" s="715"/>
      <c r="HRD85" s="715"/>
      <c r="HRE85" s="715"/>
      <c r="HRF85" s="715"/>
      <c r="HRG85" s="715"/>
      <c r="HRH85" s="715"/>
      <c r="HRI85" s="715"/>
      <c r="HRJ85" s="715"/>
      <c r="HRK85" s="715"/>
      <c r="HRL85" s="715"/>
      <c r="HRM85" s="715"/>
      <c r="HRN85" s="715"/>
      <c r="HRO85" s="715"/>
      <c r="HRP85" s="715"/>
      <c r="HRQ85" s="715"/>
      <c r="HRR85" s="715"/>
      <c r="HRS85" s="715"/>
      <c r="HRT85" s="715"/>
      <c r="HRU85" s="715"/>
      <c r="HRV85" s="715"/>
      <c r="HRW85" s="715"/>
      <c r="HRX85" s="715"/>
      <c r="HRY85" s="715"/>
      <c r="HRZ85" s="715"/>
      <c r="HSA85" s="715"/>
      <c r="HSB85" s="715"/>
      <c r="HSC85" s="715"/>
      <c r="HSD85" s="715"/>
      <c r="HSE85" s="715"/>
      <c r="HSF85" s="715"/>
      <c r="HSG85" s="715"/>
      <c r="HSH85" s="715"/>
      <c r="HSI85" s="715"/>
      <c r="HSJ85" s="715"/>
      <c r="HSK85" s="715"/>
      <c r="HSL85" s="715"/>
      <c r="HSM85" s="715"/>
      <c r="HSN85" s="715"/>
      <c r="HSO85" s="715"/>
      <c r="HSP85" s="715"/>
      <c r="HSQ85" s="715"/>
      <c r="HSR85" s="715"/>
      <c r="HSS85" s="715"/>
      <c r="HST85" s="715"/>
      <c r="HSU85" s="715"/>
      <c r="HSV85" s="715"/>
      <c r="HSW85" s="715"/>
      <c r="HSX85" s="715"/>
      <c r="HSY85" s="715"/>
      <c r="HSZ85" s="715"/>
      <c r="HTA85" s="715"/>
      <c r="HTB85" s="715"/>
      <c r="HTC85" s="715"/>
      <c r="HTD85" s="715"/>
      <c r="HTE85" s="715"/>
      <c r="HTF85" s="715"/>
      <c r="HTG85" s="715"/>
      <c r="HTH85" s="715"/>
      <c r="HTI85" s="715"/>
      <c r="HTJ85" s="715"/>
      <c r="HTK85" s="715"/>
      <c r="HTL85" s="715"/>
      <c r="HTM85" s="715"/>
      <c r="HTN85" s="715"/>
      <c r="HTO85" s="715"/>
      <c r="HTP85" s="715"/>
      <c r="HTQ85" s="715"/>
      <c r="HTR85" s="715"/>
      <c r="HTS85" s="715"/>
      <c r="HTT85" s="715"/>
      <c r="HTU85" s="715"/>
      <c r="HTV85" s="715"/>
      <c r="HTW85" s="715"/>
      <c r="HTX85" s="715"/>
      <c r="HTY85" s="715"/>
      <c r="HTZ85" s="715"/>
      <c r="HUA85" s="715"/>
      <c r="HUB85" s="715"/>
      <c r="HUC85" s="715"/>
      <c r="HUD85" s="715"/>
      <c r="HUE85" s="715"/>
      <c r="HUF85" s="715"/>
      <c r="HUG85" s="715"/>
      <c r="HUH85" s="715"/>
      <c r="HUI85" s="715"/>
      <c r="HUJ85" s="715"/>
      <c r="HUK85" s="715"/>
      <c r="HUL85" s="715"/>
      <c r="HUM85" s="715"/>
      <c r="HUN85" s="715"/>
      <c r="HUO85" s="715"/>
      <c r="HUP85" s="715"/>
      <c r="HUQ85" s="715"/>
      <c r="HUR85" s="715"/>
      <c r="HUS85" s="715"/>
      <c r="HUT85" s="715"/>
      <c r="HUU85" s="715"/>
      <c r="HUV85" s="715"/>
      <c r="HUW85" s="715"/>
      <c r="HUX85" s="715"/>
      <c r="HUY85" s="715"/>
      <c r="HUZ85" s="715"/>
      <c r="HVA85" s="715"/>
      <c r="HVB85" s="715"/>
      <c r="HVC85" s="715"/>
      <c r="HVD85" s="715"/>
      <c r="HVE85" s="715"/>
      <c r="HVF85" s="715"/>
      <c r="HVG85" s="715"/>
      <c r="HVH85" s="715"/>
      <c r="HVI85" s="715"/>
      <c r="HVJ85" s="715"/>
      <c r="HVK85" s="715"/>
      <c r="HVL85" s="715"/>
      <c r="HVM85" s="715"/>
      <c r="HVN85" s="715"/>
      <c r="HVO85" s="715"/>
      <c r="HVP85" s="715"/>
      <c r="HVQ85" s="715"/>
      <c r="HVR85" s="715"/>
      <c r="HVS85" s="715"/>
      <c r="HVT85" s="715"/>
      <c r="HVU85" s="715"/>
      <c r="HVV85" s="715"/>
      <c r="HVW85" s="715"/>
      <c r="HVX85" s="715"/>
      <c r="HVY85" s="715"/>
      <c r="HVZ85" s="715"/>
      <c r="HWA85" s="715"/>
      <c r="HWB85" s="715"/>
      <c r="HWC85" s="715"/>
      <c r="HWD85" s="715"/>
      <c r="HWE85" s="715"/>
      <c r="HWF85" s="715"/>
      <c r="HWG85" s="715"/>
      <c r="HWH85" s="715"/>
      <c r="HWI85" s="715"/>
      <c r="HWJ85" s="715"/>
      <c r="HWK85" s="715"/>
      <c r="HWL85" s="715"/>
      <c r="HWM85" s="715"/>
      <c r="HWN85" s="715"/>
      <c r="HWO85" s="715"/>
      <c r="HWP85" s="715"/>
      <c r="HWQ85" s="715"/>
      <c r="HWR85" s="715"/>
      <c r="HWS85" s="715"/>
      <c r="HWT85" s="715"/>
      <c r="HWU85" s="715"/>
      <c r="HWV85" s="715"/>
      <c r="HWW85" s="715"/>
      <c r="HWX85" s="715"/>
      <c r="HWY85" s="715"/>
      <c r="HWZ85" s="715"/>
      <c r="HXA85" s="715"/>
      <c r="HXB85" s="715"/>
      <c r="HXC85" s="715"/>
      <c r="HXD85" s="715"/>
      <c r="HXE85" s="715"/>
      <c r="HXF85" s="715"/>
      <c r="HXG85" s="715"/>
      <c r="HXH85" s="715"/>
      <c r="HXI85" s="715"/>
      <c r="HXJ85" s="715"/>
      <c r="HXK85" s="715"/>
      <c r="HXL85" s="715"/>
      <c r="HXM85" s="715"/>
      <c r="HXN85" s="715"/>
      <c r="HXO85" s="715"/>
      <c r="HXP85" s="715"/>
      <c r="HXQ85" s="715"/>
      <c r="HXR85" s="715"/>
      <c r="HXS85" s="715"/>
      <c r="HXT85" s="715"/>
      <c r="HXU85" s="715"/>
      <c r="HXV85" s="715"/>
      <c r="HXW85" s="715"/>
      <c r="HXX85" s="715"/>
      <c r="HXY85" s="715"/>
      <c r="HXZ85" s="715"/>
      <c r="HYA85" s="715"/>
      <c r="HYB85" s="715"/>
      <c r="HYC85" s="715"/>
      <c r="HYD85" s="715"/>
      <c r="HYE85" s="715"/>
      <c r="HYF85" s="715"/>
      <c r="HYG85" s="715"/>
      <c r="HYH85" s="715"/>
      <c r="HYI85" s="715"/>
      <c r="HYJ85" s="715"/>
      <c r="HYK85" s="715"/>
      <c r="HYL85" s="715"/>
      <c r="HYM85" s="715"/>
      <c r="HYN85" s="715"/>
      <c r="HYO85" s="715"/>
      <c r="HYP85" s="715"/>
      <c r="HYQ85" s="715"/>
      <c r="HYR85" s="715"/>
      <c r="HYS85" s="715"/>
      <c r="HYT85" s="715"/>
      <c r="HYU85" s="715"/>
      <c r="HYV85" s="715"/>
      <c r="HYW85" s="715"/>
      <c r="HYX85" s="715"/>
      <c r="HYY85" s="715"/>
      <c r="HYZ85" s="715"/>
      <c r="HZA85" s="715"/>
      <c r="HZB85" s="715"/>
      <c r="HZC85" s="715"/>
      <c r="HZD85" s="715"/>
      <c r="HZE85" s="715"/>
      <c r="HZF85" s="715"/>
      <c r="HZG85" s="715"/>
      <c r="HZH85" s="715"/>
      <c r="HZI85" s="715"/>
      <c r="HZJ85" s="715"/>
      <c r="HZK85" s="715"/>
      <c r="HZL85" s="715"/>
      <c r="HZM85" s="715"/>
      <c r="HZN85" s="715"/>
      <c r="HZO85" s="715"/>
      <c r="HZP85" s="715"/>
      <c r="HZQ85" s="715"/>
      <c r="HZR85" s="715"/>
      <c r="HZS85" s="715"/>
      <c r="HZT85" s="715"/>
      <c r="HZU85" s="715"/>
      <c r="HZV85" s="715"/>
      <c r="HZW85" s="715"/>
      <c r="HZX85" s="715"/>
      <c r="HZY85" s="715"/>
      <c r="HZZ85" s="715"/>
      <c r="IAA85" s="715"/>
      <c r="IAB85" s="715"/>
      <c r="IAC85" s="715"/>
      <c r="IAD85" s="715"/>
      <c r="IAE85" s="715"/>
      <c r="IAF85" s="715"/>
      <c r="IAG85" s="715"/>
      <c r="IAH85" s="715"/>
      <c r="IAI85" s="715"/>
      <c r="IAJ85" s="715"/>
      <c r="IAK85" s="715"/>
      <c r="IAL85" s="715"/>
      <c r="IAM85" s="715"/>
      <c r="IAN85" s="715"/>
      <c r="IAO85" s="715"/>
      <c r="IAP85" s="715"/>
      <c r="IAQ85" s="715"/>
      <c r="IAR85" s="715"/>
      <c r="IAS85" s="715"/>
      <c r="IAT85" s="715"/>
      <c r="IAU85" s="715"/>
      <c r="IAV85" s="715"/>
      <c r="IAW85" s="715"/>
      <c r="IAX85" s="715"/>
      <c r="IAY85" s="715"/>
      <c r="IAZ85" s="715"/>
      <c r="IBA85" s="715"/>
      <c r="IBB85" s="715"/>
      <c r="IBC85" s="715"/>
      <c r="IBD85" s="715"/>
      <c r="IBE85" s="715"/>
      <c r="IBF85" s="715"/>
      <c r="IBG85" s="715"/>
      <c r="IBH85" s="715"/>
      <c r="IBI85" s="715"/>
      <c r="IBJ85" s="715"/>
      <c r="IBK85" s="715"/>
      <c r="IBL85" s="715"/>
      <c r="IBM85" s="715"/>
      <c r="IBN85" s="715"/>
      <c r="IBO85" s="715"/>
      <c r="IBP85" s="715"/>
      <c r="IBQ85" s="715"/>
      <c r="IBR85" s="715"/>
      <c r="IBS85" s="715"/>
      <c r="IBT85" s="715"/>
      <c r="IBU85" s="715"/>
      <c r="IBV85" s="715"/>
      <c r="IBW85" s="715"/>
      <c r="IBX85" s="715"/>
      <c r="IBY85" s="715"/>
      <c r="IBZ85" s="715"/>
      <c r="ICA85" s="715"/>
      <c r="ICB85" s="715"/>
      <c r="ICC85" s="715"/>
      <c r="ICD85" s="715"/>
      <c r="ICE85" s="715"/>
      <c r="ICF85" s="715"/>
      <c r="ICG85" s="715"/>
      <c r="ICH85" s="715"/>
      <c r="ICI85" s="715"/>
      <c r="ICJ85" s="715"/>
      <c r="ICK85" s="715"/>
      <c r="ICL85" s="715"/>
      <c r="ICM85" s="715"/>
      <c r="ICN85" s="715"/>
      <c r="ICO85" s="715"/>
      <c r="ICP85" s="715"/>
      <c r="ICQ85" s="715"/>
      <c r="ICR85" s="715"/>
      <c r="ICS85" s="715"/>
      <c r="ICT85" s="715"/>
      <c r="ICU85" s="715"/>
      <c r="ICV85" s="715"/>
      <c r="ICW85" s="715"/>
      <c r="ICX85" s="715"/>
      <c r="ICY85" s="715"/>
      <c r="ICZ85" s="715"/>
      <c r="IDA85" s="715"/>
      <c r="IDB85" s="715"/>
      <c r="IDC85" s="715"/>
      <c r="IDD85" s="715"/>
      <c r="IDE85" s="715"/>
      <c r="IDF85" s="715"/>
      <c r="IDG85" s="715"/>
      <c r="IDH85" s="715"/>
      <c r="IDI85" s="715"/>
      <c r="IDJ85" s="715"/>
      <c r="IDK85" s="715"/>
      <c r="IDL85" s="715"/>
      <c r="IDM85" s="715"/>
      <c r="IDN85" s="715"/>
      <c r="IDO85" s="715"/>
      <c r="IDP85" s="715"/>
      <c r="IDQ85" s="715"/>
      <c r="IDR85" s="715"/>
      <c r="IDS85" s="715"/>
      <c r="IDT85" s="715"/>
      <c r="IDU85" s="715"/>
      <c r="IDV85" s="715"/>
      <c r="IDW85" s="715"/>
      <c r="IDX85" s="715"/>
      <c r="IDY85" s="715"/>
      <c r="IDZ85" s="715"/>
      <c r="IEA85" s="715"/>
      <c r="IEB85" s="715"/>
      <c r="IEC85" s="715"/>
      <c r="IED85" s="715"/>
      <c r="IEE85" s="715"/>
      <c r="IEF85" s="715"/>
      <c r="IEG85" s="715"/>
      <c r="IEH85" s="715"/>
      <c r="IEI85" s="715"/>
      <c r="IEJ85" s="715"/>
      <c r="IEK85" s="715"/>
      <c r="IEL85" s="715"/>
      <c r="IEM85" s="715"/>
      <c r="IEN85" s="715"/>
      <c r="IEO85" s="715"/>
      <c r="IEP85" s="715"/>
      <c r="IEQ85" s="715"/>
      <c r="IER85" s="715"/>
      <c r="IES85" s="715"/>
      <c r="IET85" s="715"/>
      <c r="IEU85" s="715"/>
      <c r="IEV85" s="715"/>
      <c r="IEW85" s="715"/>
      <c r="IEX85" s="715"/>
      <c r="IEY85" s="715"/>
      <c r="IEZ85" s="715"/>
      <c r="IFA85" s="715"/>
      <c r="IFB85" s="715"/>
      <c r="IFC85" s="715"/>
      <c r="IFD85" s="715"/>
      <c r="IFE85" s="715"/>
      <c r="IFF85" s="715"/>
      <c r="IFG85" s="715"/>
      <c r="IFH85" s="715"/>
      <c r="IFI85" s="715"/>
      <c r="IFJ85" s="715"/>
      <c r="IFK85" s="715"/>
      <c r="IFL85" s="715"/>
      <c r="IFM85" s="715"/>
      <c r="IFN85" s="715"/>
      <c r="IFO85" s="715"/>
      <c r="IFP85" s="715"/>
      <c r="IFQ85" s="715"/>
      <c r="IFR85" s="715"/>
      <c r="IFS85" s="715"/>
      <c r="IFT85" s="715"/>
      <c r="IFU85" s="715"/>
      <c r="IFV85" s="715"/>
      <c r="IFW85" s="715"/>
      <c r="IFX85" s="715"/>
      <c r="IFY85" s="715"/>
      <c r="IFZ85" s="715"/>
      <c r="IGA85" s="715"/>
      <c r="IGB85" s="715"/>
      <c r="IGC85" s="715"/>
      <c r="IGD85" s="715"/>
      <c r="IGE85" s="715"/>
      <c r="IGF85" s="715"/>
      <c r="IGG85" s="715"/>
      <c r="IGH85" s="715"/>
      <c r="IGI85" s="715"/>
      <c r="IGJ85" s="715"/>
      <c r="IGK85" s="715"/>
      <c r="IGL85" s="715"/>
      <c r="IGM85" s="715"/>
      <c r="IGN85" s="715"/>
      <c r="IGO85" s="715"/>
      <c r="IGP85" s="715"/>
      <c r="IGQ85" s="715"/>
      <c r="IGR85" s="715"/>
      <c r="IGS85" s="715"/>
      <c r="IGT85" s="715"/>
      <c r="IGU85" s="715"/>
      <c r="IGV85" s="715"/>
      <c r="IGW85" s="715"/>
      <c r="IGX85" s="715"/>
      <c r="IGY85" s="715"/>
      <c r="IGZ85" s="715"/>
      <c r="IHA85" s="715"/>
      <c r="IHB85" s="715"/>
      <c r="IHC85" s="715"/>
      <c r="IHD85" s="715"/>
      <c r="IHE85" s="715"/>
      <c r="IHF85" s="715"/>
      <c r="IHG85" s="715"/>
      <c r="IHH85" s="715"/>
      <c r="IHI85" s="715"/>
      <c r="IHJ85" s="715"/>
      <c r="IHK85" s="715"/>
      <c r="IHL85" s="715"/>
      <c r="IHM85" s="715"/>
      <c r="IHN85" s="715"/>
      <c r="IHO85" s="715"/>
      <c r="IHP85" s="715"/>
      <c r="IHQ85" s="715"/>
      <c r="IHR85" s="715"/>
      <c r="IHS85" s="715"/>
      <c r="IHT85" s="715"/>
      <c r="IHU85" s="715"/>
      <c r="IHV85" s="715"/>
      <c r="IHW85" s="715"/>
      <c r="IHX85" s="715"/>
      <c r="IHY85" s="715"/>
      <c r="IHZ85" s="715"/>
      <c r="IIA85" s="715"/>
      <c r="IIB85" s="715"/>
      <c r="IIC85" s="715"/>
      <c r="IID85" s="715"/>
      <c r="IIE85" s="715"/>
      <c r="IIF85" s="715"/>
      <c r="IIG85" s="715"/>
      <c r="IIH85" s="715"/>
      <c r="III85" s="715"/>
      <c r="IIJ85" s="715"/>
      <c r="IIK85" s="715"/>
      <c r="IIL85" s="715"/>
      <c r="IIM85" s="715"/>
      <c r="IIN85" s="715"/>
      <c r="IIO85" s="715"/>
      <c r="IIP85" s="715"/>
      <c r="IIQ85" s="715"/>
      <c r="IIR85" s="715"/>
      <c r="IIS85" s="715"/>
      <c r="IIT85" s="715"/>
      <c r="IIU85" s="715"/>
      <c r="IIV85" s="715"/>
      <c r="IIW85" s="715"/>
      <c r="IIX85" s="715"/>
      <c r="IIY85" s="715"/>
      <c r="IIZ85" s="715"/>
      <c r="IJA85" s="715"/>
      <c r="IJB85" s="715"/>
      <c r="IJC85" s="715"/>
      <c r="IJD85" s="715"/>
      <c r="IJE85" s="715"/>
      <c r="IJF85" s="715"/>
      <c r="IJG85" s="715"/>
      <c r="IJH85" s="715"/>
      <c r="IJI85" s="715"/>
      <c r="IJJ85" s="715"/>
      <c r="IJK85" s="715"/>
      <c r="IJL85" s="715"/>
      <c r="IJM85" s="715"/>
      <c r="IJN85" s="715"/>
      <c r="IJO85" s="715"/>
      <c r="IJP85" s="715"/>
      <c r="IJQ85" s="715"/>
      <c r="IJR85" s="715"/>
      <c r="IJS85" s="715"/>
      <c r="IJT85" s="715"/>
      <c r="IJU85" s="715"/>
      <c r="IJV85" s="715"/>
      <c r="IJW85" s="715"/>
      <c r="IJX85" s="715"/>
      <c r="IJY85" s="715"/>
      <c r="IJZ85" s="715"/>
      <c r="IKA85" s="715"/>
      <c r="IKB85" s="715"/>
      <c r="IKC85" s="715"/>
      <c r="IKD85" s="715"/>
      <c r="IKE85" s="715"/>
      <c r="IKF85" s="715"/>
      <c r="IKG85" s="715"/>
      <c r="IKH85" s="715"/>
      <c r="IKI85" s="715"/>
      <c r="IKJ85" s="715"/>
      <c r="IKK85" s="715"/>
      <c r="IKL85" s="715"/>
      <c r="IKM85" s="715"/>
      <c r="IKN85" s="715"/>
      <c r="IKO85" s="715"/>
      <c r="IKP85" s="715"/>
      <c r="IKQ85" s="715"/>
      <c r="IKR85" s="715"/>
      <c r="IKS85" s="715"/>
      <c r="IKT85" s="715"/>
      <c r="IKU85" s="715"/>
      <c r="IKV85" s="715"/>
      <c r="IKW85" s="715"/>
      <c r="IKX85" s="715"/>
      <c r="IKY85" s="715"/>
      <c r="IKZ85" s="715"/>
      <c r="ILA85" s="715"/>
      <c r="ILB85" s="715"/>
      <c r="ILC85" s="715"/>
      <c r="ILD85" s="715"/>
      <c r="ILE85" s="715"/>
      <c r="ILF85" s="715"/>
      <c r="ILG85" s="715"/>
      <c r="ILH85" s="715"/>
      <c r="ILI85" s="715"/>
      <c r="ILJ85" s="715"/>
      <c r="ILK85" s="715"/>
      <c r="ILL85" s="715"/>
      <c r="ILM85" s="715"/>
      <c r="ILN85" s="715"/>
      <c r="ILO85" s="715"/>
      <c r="ILP85" s="715"/>
      <c r="ILQ85" s="715"/>
      <c r="ILR85" s="715"/>
      <c r="ILS85" s="715"/>
      <c r="ILT85" s="715"/>
      <c r="ILU85" s="715"/>
      <c r="ILV85" s="715"/>
      <c r="ILW85" s="715"/>
      <c r="ILX85" s="715"/>
      <c r="ILY85" s="715"/>
      <c r="ILZ85" s="715"/>
      <c r="IMA85" s="715"/>
      <c r="IMB85" s="715"/>
      <c r="IMC85" s="715"/>
      <c r="IMD85" s="715"/>
      <c r="IME85" s="715"/>
      <c r="IMF85" s="715"/>
      <c r="IMG85" s="715"/>
      <c r="IMH85" s="715"/>
      <c r="IMI85" s="715"/>
      <c r="IMJ85" s="715"/>
      <c r="IMK85" s="715"/>
      <c r="IML85" s="715"/>
      <c r="IMM85" s="715"/>
      <c r="IMN85" s="715"/>
      <c r="IMO85" s="715"/>
      <c r="IMP85" s="715"/>
      <c r="IMQ85" s="715"/>
      <c r="IMR85" s="715"/>
      <c r="IMS85" s="715"/>
      <c r="IMT85" s="715"/>
      <c r="IMU85" s="715"/>
      <c r="IMV85" s="715"/>
      <c r="IMW85" s="715"/>
      <c r="IMX85" s="715"/>
      <c r="IMY85" s="715"/>
      <c r="IMZ85" s="715"/>
      <c r="INA85" s="715"/>
      <c r="INB85" s="715"/>
      <c r="INC85" s="715"/>
      <c r="IND85" s="715"/>
      <c r="INE85" s="715"/>
      <c r="INF85" s="715"/>
      <c r="ING85" s="715"/>
      <c r="INH85" s="715"/>
      <c r="INI85" s="715"/>
      <c r="INJ85" s="715"/>
      <c r="INK85" s="715"/>
      <c r="INL85" s="715"/>
      <c r="INM85" s="715"/>
      <c r="INN85" s="715"/>
      <c r="INO85" s="715"/>
      <c r="INP85" s="715"/>
      <c r="INQ85" s="715"/>
      <c r="INR85" s="715"/>
      <c r="INS85" s="715"/>
      <c r="INT85" s="715"/>
      <c r="INU85" s="715"/>
      <c r="INV85" s="715"/>
      <c r="INW85" s="715"/>
      <c r="INX85" s="715"/>
      <c r="INY85" s="715"/>
      <c r="INZ85" s="715"/>
      <c r="IOA85" s="715"/>
      <c r="IOB85" s="715"/>
      <c r="IOC85" s="715"/>
      <c r="IOD85" s="715"/>
      <c r="IOE85" s="715"/>
      <c r="IOF85" s="715"/>
      <c r="IOG85" s="715"/>
      <c r="IOH85" s="715"/>
      <c r="IOI85" s="715"/>
      <c r="IOJ85" s="715"/>
      <c r="IOK85" s="715"/>
      <c r="IOL85" s="715"/>
      <c r="IOM85" s="715"/>
      <c r="ION85" s="715"/>
      <c r="IOO85" s="715"/>
      <c r="IOP85" s="715"/>
      <c r="IOQ85" s="715"/>
      <c r="IOR85" s="715"/>
      <c r="IOS85" s="715"/>
      <c r="IOT85" s="715"/>
      <c r="IOU85" s="715"/>
      <c r="IOV85" s="715"/>
      <c r="IOW85" s="715"/>
      <c r="IOX85" s="715"/>
      <c r="IOY85" s="715"/>
      <c r="IOZ85" s="715"/>
      <c r="IPA85" s="715"/>
      <c r="IPB85" s="715"/>
      <c r="IPC85" s="715"/>
      <c r="IPD85" s="715"/>
      <c r="IPE85" s="715"/>
      <c r="IPF85" s="715"/>
      <c r="IPG85" s="715"/>
      <c r="IPH85" s="715"/>
      <c r="IPI85" s="715"/>
      <c r="IPJ85" s="715"/>
      <c r="IPK85" s="715"/>
      <c r="IPL85" s="715"/>
      <c r="IPM85" s="715"/>
      <c r="IPN85" s="715"/>
      <c r="IPO85" s="715"/>
      <c r="IPP85" s="715"/>
      <c r="IPQ85" s="715"/>
      <c r="IPR85" s="715"/>
      <c r="IPS85" s="715"/>
      <c r="IPT85" s="715"/>
      <c r="IPU85" s="715"/>
      <c r="IPV85" s="715"/>
      <c r="IPW85" s="715"/>
      <c r="IPX85" s="715"/>
      <c r="IPY85" s="715"/>
      <c r="IPZ85" s="715"/>
      <c r="IQA85" s="715"/>
      <c r="IQB85" s="715"/>
      <c r="IQC85" s="715"/>
      <c r="IQD85" s="715"/>
      <c r="IQE85" s="715"/>
      <c r="IQF85" s="715"/>
      <c r="IQG85" s="715"/>
      <c r="IQH85" s="715"/>
      <c r="IQI85" s="715"/>
      <c r="IQJ85" s="715"/>
      <c r="IQK85" s="715"/>
      <c r="IQL85" s="715"/>
      <c r="IQM85" s="715"/>
      <c r="IQN85" s="715"/>
      <c r="IQO85" s="715"/>
      <c r="IQP85" s="715"/>
      <c r="IQQ85" s="715"/>
      <c r="IQR85" s="715"/>
      <c r="IQS85" s="715"/>
      <c r="IQT85" s="715"/>
      <c r="IQU85" s="715"/>
      <c r="IQV85" s="715"/>
      <c r="IQW85" s="715"/>
      <c r="IQX85" s="715"/>
      <c r="IQY85" s="715"/>
      <c r="IQZ85" s="715"/>
      <c r="IRA85" s="715"/>
      <c r="IRB85" s="715"/>
      <c r="IRC85" s="715"/>
      <c r="IRD85" s="715"/>
      <c r="IRE85" s="715"/>
      <c r="IRF85" s="715"/>
      <c r="IRG85" s="715"/>
      <c r="IRH85" s="715"/>
      <c r="IRI85" s="715"/>
      <c r="IRJ85" s="715"/>
      <c r="IRK85" s="715"/>
      <c r="IRL85" s="715"/>
      <c r="IRM85" s="715"/>
      <c r="IRN85" s="715"/>
      <c r="IRO85" s="715"/>
      <c r="IRP85" s="715"/>
      <c r="IRQ85" s="715"/>
      <c r="IRR85" s="715"/>
      <c r="IRS85" s="715"/>
      <c r="IRT85" s="715"/>
      <c r="IRU85" s="715"/>
      <c r="IRV85" s="715"/>
      <c r="IRW85" s="715"/>
      <c r="IRX85" s="715"/>
      <c r="IRY85" s="715"/>
      <c r="IRZ85" s="715"/>
      <c r="ISA85" s="715"/>
      <c r="ISB85" s="715"/>
      <c r="ISC85" s="715"/>
      <c r="ISD85" s="715"/>
      <c r="ISE85" s="715"/>
      <c r="ISF85" s="715"/>
      <c r="ISG85" s="715"/>
      <c r="ISH85" s="715"/>
      <c r="ISI85" s="715"/>
      <c r="ISJ85" s="715"/>
      <c r="ISK85" s="715"/>
      <c r="ISL85" s="715"/>
      <c r="ISM85" s="715"/>
      <c r="ISN85" s="715"/>
      <c r="ISO85" s="715"/>
      <c r="ISP85" s="715"/>
      <c r="ISQ85" s="715"/>
      <c r="ISR85" s="715"/>
      <c r="ISS85" s="715"/>
      <c r="IST85" s="715"/>
      <c r="ISU85" s="715"/>
      <c r="ISV85" s="715"/>
      <c r="ISW85" s="715"/>
      <c r="ISX85" s="715"/>
      <c r="ISY85" s="715"/>
      <c r="ISZ85" s="715"/>
      <c r="ITA85" s="715"/>
      <c r="ITB85" s="715"/>
      <c r="ITC85" s="715"/>
      <c r="ITD85" s="715"/>
      <c r="ITE85" s="715"/>
      <c r="ITF85" s="715"/>
      <c r="ITG85" s="715"/>
      <c r="ITH85" s="715"/>
      <c r="ITI85" s="715"/>
      <c r="ITJ85" s="715"/>
      <c r="ITK85" s="715"/>
      <c r="ITL85" s="715"/>
      <c r="ITM85" s="715"/>
      <c r="ITN85" s="715"/>
      <c r="ITO85" s="715"/>
      <c r="ITP85" s="715"/>
      <c r="ITQ85" s="715"/>
      <c r="ITR85" s="715"/>
      <c r="ITS85" s="715"/>
      <c r="ITT85" s="715"/>
      <c r="ITU85" s="715"/>
      <c r="ITV85" s="715"/>
      <c r="ITW85" s="715"/>
      <c r="ITX85" s="715"/>
      <c r="ITY85" s="715"/>
      <c r="ITZ85" s="715"/>
      <c r="IUA85" s="715"/>
      <c r="IUB85" s="715"/>
      <c r="IUC85" s="715"/>
      <c r="IUD85" s="715"/>
      <c r="IUE85" s="715"/>
      <c r="IUF85" s="715"/>
      <c r="IUG85" s="715"/>
      <c r="IUH85" s="715"/>
      <c r="IUI85" s="715"/>
      <c r="IUJ85" s="715"/>
      <c r="IUK85" s="715"/>
      <c r="IUL85" s="715"/>
      <c r="IUM85" s="715"/>
      <c r="IUN85" s="715"/>
      <c r="IUO85" s="715"/>
      <c r="IUP85" s="715"/>
      <c r="IUQ85" s="715"/>
      <c r="IUR85" s="715"/>
      <c r="IUS85" s="715"/>
      <c r="IUT85" s="715"/>
      <c r="IUU85" s="715"/>
      <c r="IUV85" s="715"/>
      <c r="IUW85" s="715"/>
      <c r="IUX85" s="715"/>
      <c r="IUY85" s="715"/>
      <c r="IUZ85" s="715"/>
      <c r="IVA85" s="715"/>
      <c r="IVB85" s="715"/>
      <c r="IVC85" s="715"/>
      <c r="IVD85" s="715"/>
      <c r="IVE85" s="715"/>
      <c r="IVF85" s="715"/>
      <c r="IVG85" s="715"/>
      <c r="IVH85" s="715"/>
      <c r="IVI85" s="715"/>
      <c r="IVJ85" s="715"/>
      <c r="IVK85" s="715"/>
      <c r="IVL85" s="715"/>
      <c r="IVM85" s="715"/>
      <c r="IVN85" s="715"/>
      <c r="IVO85" s="715"/>
      <c r="IVP85" s="715"/>
      <c r="IVQ85" s="715"/>
      <c r="IVR85" s="715"/>
      <c r="IVS85" s="715"/>
      <c r="IVT85" s="715"/>
      <c r="IVU85" s="715"/>
      <c r="IVV85" s="715"/>
      <c r="IVW85" s="715"/>
      <c r="IVX85" s="715"/>
      <c r="IVY85" s="715"/>
      <c r="IVZ85" s="715"/>
      <c r="IWA85" s="715"/>
      <c r="IWB85" s="715"/>
      <c r="IWC85" s="715"/>
      <c r="IWD85" s="715"/>
      <c r="IWE85" s="715"/>
      <c r="IWF85" s="715"/>
      <c r="IWG85" s="715"/>
      <c r="IWH85" s="715"/>
      <c r="IWI85" s="715"/>
      <c r="IWJ85" s="715"/>
      <c r="IWK85" s="715"/>
      <c r="IWL85" s="715"/>
      <c r="IWM85" s="715"/>
      <c r="IWN85" s="715"/>
      <c r="IWO85" s="715"/>
      <c r="IWP85" s="715"/>
      <c r="IWQ85" s="715"/>
      <c r="IWR85" s="715"/>
      <c r="IWS85" s="715"/>
      <c r="IWT85" s="715"/>
      <c r="IWU85" s="715"/>
      <c r="IWV85" s="715"/>
      <c r="IWW85" s="715"/>
      <c r="IWX85" s="715"/>
      <c r="IWY85" s="715"/>
      <c r="IWZ85" s="715"/>
      <c r="IXA85" s="715"/>
      <c r="IXB85" s="715"/>
      <c r="IXC85" s="715"/>
      <c r="IXD85" s="715"/>
      <c r="IXE85" s="715"/>
      <c r="IXF85" s="715"/>
      <c r="IXG85" s="715"/>
      <c r="IXH85" s="715"/>
      <c r="IXI85" s="715"/>
      <c r="IXJ85" s="715"/>
      <c r="IXK85" s="715"/>
      <c r="IXL85" s="715"/>
      <c r="IXM85" s="715"/>
      <c r="IXN85" s="715"/>
      <c r="IXO85" s="715"/>
      <c r="IXP85" s="715"/>
      <c r="IXQ85" s="715"/>
      <c r="IXR85" s="715"/>
      <c r="IXS85" s="715"/>
      <c r="IXT85" s="715"/>
      <c r="IXU85" s="715"/>
      <c r="IXV85" s="715"/>
      <c r="IXW85" s="715"/>
      <c r="IXX85" s="715"/>
      <c r="IXY85" s="715"/>
      <c r="IXZ85" s="715"/>
      <c r="IYA85" s="715"/>
      <c r="IYB85" s="715"/>
      <c r="IYC85" s="715"/>
      <c r="IYD85" s="715"/>
      <c r="IYE85" s="715"/>
      <c r="IYF85" s="715"/>
      <c r="IYG85" s="715"/>
      <c r="IYH85" s="715"/>
      <c r="IYI85" s="715"/>
      <c r="IYJ85" s="715"/>
      <c r="IYK85" s="715"/>
      <c r="IYL85" s="715"/>
      <c r="IYM85" s="715"/>
      <c r="IYN85" s="715"/>
      <c r="IYO85" s="715"/>
      <c r="IYP85" s="715"/>
      <c r="IYQ85" s="715"/>
      <c r="IYR85" s="715"/>
      <c r="IYS85" s="715"/>
      <c r="IYT85" s="715"/>
      <c r="IYU85" s="715"/>
      <c r="IYV85" s="715"/>
      <c r="IYW85" s="715"/>
      <c r="IYX85" s="715"/>
      <c r="IYY85" s="715"/>
      <c r="IYZ85" s="715"/>
      <c r="IZA85" s="715"/>
      <c r="IZB85" s="715"/>
      <c r="IZC85" s="715"/>
      <c r="IZD85" s="715"/>
      <c r="IZE85" s="715"/>
      <c r="IZF85" s="715"/>
      <c r="IZG85" s="715"/>
      <c r="IZH85" s="715"/>
      <c r="IZI85" s="715"/>
      <c r="IZJ85" s="715"/>
      <c r="IZK85" s="715"/>
      <c r="IZL85" s="715"/>
      <c r="IZM85" s="715"/>
      <c r="IZN85" s="715"/>
      <c r="IZO85" s="715"/>
      <c r="IZP85" s="715"/>
      <c r="IZQ85" s="715"/>
      <c r="IZR85" s="715"/>
      <c r="IZS85" s="715"/>
      <c r="IZT85" s="715"/>
      <c r="IZU85" s="715"/>
      <c r="IZV85" s="715"/>
      <c r="IZW85" s="715"/>
      <c r="IZX85" s="715"/>
      <c r="IZY85" s="715"/>
      <c r="IZZ85" s="715"/>
      <c r="JAA85" s="715"/>
      <c r="JAB85" s="715"/>
      <c r="JAC85" s="715"/>
      <c r="JAD85" s="715"/>
      <c r="JAE85" s="715"/>
      <c r="JAF85" s="715"/>
      <c r="JAG85" s="715"/>
      <c r="JAH85" s="715"/>
      <c r="JAI85" s="715"/>
      <c r="JAJ85" s="715"/>
      <c r="JAK85" s="715"/>
      <c r="JAL85" s="715"/>
      <c r="JAM85" s="715"/>
      <c r="JAN85" s="715"/>
      <c r="JAO85" s="715"/>
      <c r="JAP85" s="715"/>
      <c r="JAQ85" s="715"/>
      <c r="JAR85" s="715"/>
      <c r="JAS85" s="715"/>
      <c r="JAT85" s="715"/>
      <c r="JAU85" s="715"/>
      <c r="JAV85" s="715"/>
      <c r="JAW85" s="715"/>
      <c r="JAX85" s="715"/>
      <c r="JAY85" s="715"/>
      <c r="JAZ85" s="715"/>
      <c r="JBA85" s="715"/>
      <c r="JBB85" s="715"/>
      <c r="JBC85" s="715"/>
      <c r="JBD85" s="715"/>
      <c r="JBE85" s="715"/>
      <c r="JBF85" s="715"/>
      <c r="JBG85" s="715"/>
      <c r="JBH85" s="715"/>
      <c r="JBI85" s="715"/>
      <c r="JBJ85" s="715"/>
      <c r="JBK85" s="715"/>
      <c r="JBL85" s="715"/>
      <c r="JBM85" s="715"/>
      <c r="JBN85" s="715"/>
      <c r="JBO85" s="715"/>
      <c r="JBP85" s="715"/>
      <c r="JBQ85" s="715"/>
      <c r="JBR85" s="715"/>
      <c r="JBS85" s="715"/>
      <c r="JBT85" s="715"/>
      <c r="JBU85" s="715"/>
      <c r="JBV85" s="715"/>
      <c r="JBW85" s="715"/>
      <c r="JBX85" s="715"/>
      <c r="JBY85" s="715"/>
      <c r="JBZ85" s="715"/>
      <c r="JCA85" s="715"/>
      <c r="JCB85" s="715"/>
      <c r="JCC85" s="715"/>
      <c r="JCD85" s="715"/>
      <c r="JCE85" s="715"/>
      <c r="JCF85" s="715"/>
      <c r="JCG85" s="715"/>
      <c r="JCH85" s="715"/>
      <c r="JCI85" s="715"/>
      <c r="JCJ85" s="715"/>
      <c r="JCK85" s="715"/>
      <c r="JCL85" s="715"/>
      <c r="JCM85" s="715"/>
      <c r="JCN85" s="715"/>
      <c r="JCO85" s="715"/>
      <c r="JCP85" s="715"/>
      <c r="JCQ85" s="715"/>
      <c r="JCR85" s="715"/>
      <c r="JCS85" s="715"/>
      <c r="JCT85" s="715"/>
      <c r="JCU85" s="715"/>
      <c r="JCV85" s="715"/>
      <c r="JCW85" s="715"/>
      <c r="JCX85" s="715"/>
      <c r="JCY85" s="715"/>
      <c r="JCZ85" s="715"/>
      <c r="JDA85" s="715"/>
      <c r="JDB85" s="715"/>
      <c r="JDC85" s="715"/>
      <c r="JDD85" s="715"/>
      <c r="JDE85" s="715"/>
      <c r="JDF85" s="715"/>
      <c r="JDG85" s="715"/>
      <c r="JDH85" s="715"/>
      <c r="JDI85" s="715"/>
      <c r="JDJ85" s="715"/>
      <c r="JDK85" s="715"/>
      <c r="JDL85" s="715"/>
      <c r="JDM85" s="715"/>
      <c r="JDN85" s="715"/>
      <c r="JDO85" s="715"/>
      <c r="JDP85" s="715"/>
      <c r="JDQ85" s="715"/>
      <c r="JDR85" s="715"/>
      <c r="JDS85" s="715"/>
      <c r="JDT85" s="715"/>
      <c r="JDU85" s="715"/>
      <c r="JDV85" s="715"/>
      <c r="JDW85" s="715"/>
      <c r="JDX85" s="715"/>
      <c r="JDY85" s="715"/>
      <c r="JDZ85" s="715"/>
      <c r="JEA85" s="715"/>
      <c r="JEB85" s="715"/>
      <c r="JEC85" s="715"/>
      <c r="JED85" s="715"/>
      <c r="JEE85" s="715"/>
      <c r="JEF85" s="715"/>
      <c r="JEG85" s="715"/>
      <c r="JEH85" s="715"/>
      <c r="JEI85" s="715"/>
      <c r="JEJ85" s="715"/>
      <c r="JEK85" s="715"/>
      <c r="JEL85" s="715"/>
      <c r="JEM85" s="715"/>
      <c r="JEN85" s="715"/>
      <c r="JEO85" s="715"/>
      <c r="JEP85" s="715"/>
      <c r="JEQ85" s="715"/>
      <c r="JER85" s="715"/>
      <c r="JES85" s="715"/>
      <c r="JET85" s="715"/>
      <c r="JEU85" s="715"/>
      <c r="JEV85" s="715"/>
      <c r="JEW85" s="715"/>
      <c r="JEX85" s="715"/>
      <c r="JEY85" s="715"/>
      <c r="JEZ85" s="715"/>
      <c r="JFA85" s="715"/>
      <c r="JFB85" s="715"/>
      <c r="JFC85" s="715"/>
      <c r="JFD85" s="715"/>
      <c r="JFE85" s="715"/>
      <c r="JFF85" s="715"/>
      <c r="JFG85" s="715"/>
      <c r="JFH85" s="715"/>
      <c r="JFI85" s="715"/>
      <c r="JFJ85" s="715"/>
      <c r="JFK85" s="715"/>
      <c r="JFL85" s="715"/>
      <c r="JFM85" s="715"/>
      <c r="JFN85" s="715"/>
      <c r="JFO85" s="715"/>
      <c r="JFP85" s="715"/>
      <c r="JFQ85" s="715"/>
      <c r="JFR85" s="715"/>
      <c r="JFS85" s="715"/>
      <c r="JFT85" s="715"/>
      <c r="JFU85" s="715"/>
      <c r="JFV85" s="715"/>
      <c r="JFW85" s="715"/>
      <c r="JFX85" s="715"/>
      <c r="JFY85" s="715"/>
      <c r="JFZ85" s="715"/>
      <c r="JGA85" s="715"/>
      <c r="JGB85" s="715"/>
      <c r="JGC85" s="715"/>
      <c r="JGD85" s="715"/>
      <c r="JGE85" s="715"/>
      <c r="JGF85" s="715"/>
      <c r="JGG85" s="715"/>
      <c r="JGH85" s="715"/>
      <c r="JGI85" s="715"/>
      <c r="JGJ85" s="715"/>
      <c r="JGK85" s="715"/>
      <c r="JGL85" s="715"/>
      <c r="JGM85" s="715"/>
      <c r="JGN85" s="715"/>
      <c r="JGO85" s="715"/>
      <c r="JGP85" s="715"/>
      <c r="JGQ85" s="715"/>
      <c r="JGR85" s="715"/>
      <c r="JGS85" s="715"/>
      <c r="JGT85" s="715"/>
      <c r="JGU85" s="715"/>
      <c r="JGV85" s="715"/>
      <c r="JGW85" s="715"/>
      <c r="JGX85" s="715"/>
      <c r="JGY85" s="715"/>
      <c r="JGZ85" s="715"/>
      <c r="JHA85" s="715"/>
      <c r="JHB85" s="715"/>
      <c r="JHC85" s="715"/>
      <c r="JHD85" s="715"/>
      <c r="JHE85" s="715"/>
      <c r="JHF85" s="715"/>
      <c r="JHG85" s="715"/>
      <c r="JHH85" s="715"/>
      <c r="JHI85" s="715"/>
      <c r="JHJ85" s="715"/>
      <c r="JHK85" s="715"/>
      <c r="JHL85" s="715"/>
      <c r="JHM85" s="715"/>
      <c r="JHN85" s="715"/>
      <c r="JHO85" s="715"/>
      <c r="JHP85" s="715"/>
      <c r="JHQ85" s="715"/>
      <c r="JHR85" s="715"/>
      <c r="JHS85" s="715"/>
      <c r="JHT85" s="715"/>
      <c r="JHU85" s="715"/>
      <c r="JHV85" s="715"/>
      <c r="JHW85" s="715"/>
      <c r="JHX85" s="715"/>
      <c r="JHY85" s="715"/>
      <c r="JHZ85" s="715"/>
      <c r="JIA85" s="715"/>
      <c r="JIB85" s="715"/>
      <c r="JIC85" s="715"/>
      <c r="JID85" s="715"/>
      <c r="JIE85" s="715"/>
      <c r="JIF85" s="715"/>
      <c r="JIG85" s="715"/>
      <c r="JIH85" s="715"/>
      <c r="JII85" s="715"/>
      <c r="JIJ85" s="715"/>
      <c r="JIK85" s="715"/>
      <c r="JIL85" s="715"/>
      <c r="JIM85" s="715"/>
      <c r="JIN85" s="715"/>
      <c r="JIO85" s="715"/>
      <c r="JIP85" s="715"/>
      <c r="JIQ85" s="715"/>
      <c r="JIR85" s="715"/>
      <c r="JIS85" s="715"/>
      <c r="JIT85" s="715"/>
      <c r="JIU85" s="715"/>
      <c r="JIV85" s="715"/>
      <c r="JIW85" s="715"/>
      <c r="JIX85" s="715"/>
      <c r="JIY85" s="715"/>
      <c r="JIZ85" s="715"/>
      <c r="JJA85" s="715"/>
      <c r="JJB85" s="715"/>
      <c r="JJC85" s="715"/>
      <c r="JJD85" s="715"/>
      <c r="JJE85" s="715"/>
      <c r="JJF85" s="715"/>
      <c r="JJG85" s="715"/>
      <c r="JJH85" s="715"/>
      <c r="JJI85" s="715"/>
      <c r="JJJ85" s="715"/>
      <c r="JJK85" s="715"/>
      <c r="JJL85" s="715"/>
      <c r="JJM85" s="715"/>
      <c r="JJN85" s="715"/>
      <c r="JJO85" s="715"/>
      <c r="JJP85" s="715"/>
      <c r="JJQ85" s="715"/>
      <c r="JJR85" s="715"/>
      <c r="JJS85" s="715"/>
      <c r="JJT85" s="715"/>
      <c r="JJU85" s="715"/>
      <c r="JJV85" s="715"/>
      <c r="JJW85" s="715"/>
      <c r="JJX85" s="715"/>
      <c r="JJY85" s="715"/>
      <c r="JJZ85" s="715"/>
      <c r="JKA85" s="715"/>
      <c r="JKB85" s="715"/>
      <c r="JKC85" s="715"/>
      <c r="JKD85" s="715"/>
      <c r="JKE85" s="715"/>
      <c r="JKF85" s="715"/>
      <c r="JKG85" s="715"/>
      <c r="JKH85" s="715"/>
      <c r="JKI85" s="715"/>
      <c r="JKJ85" s="715"/>
      <c r="JKK85" s="715"/>
      <c r="JKL85" s="715"/>
      <c r="JKM85" s="715"/>
      <c r="JKN85" s="715"/>
      <c r="JKO85" s="715"/>
      <c r="JKP85" s="715"/>
      <c r="JKQ85" s="715"/>
      <c r="JKR85" s="715"/>
      <c r="JKS85" s="715"/>
      <c r="JKT85" s="715"/>
      <c r="JKU85" s="715"/>
      <c r="JKV85" s="715"/>
      <c r="JKW85" s="715"/>
      <c r="JKX85" s="715"/>
      <c r="JKY85" s="715"/>
      <c r="JKZ85" s="715"/>
      <c r="JLA85" s="715"/>
      <c r="JLB85" s="715"/>
      <c r="JLC85" s="715"/>
      <c r="JLD85" s="715"/>
      <c r="JLE85" s="715"/>
      <c r="JLF85" s="715"/>
      <c r="JLG85" s="715"/>
      <c r="JLH85" s="715"/>
      <c r="JLI85" s="715"/>
      <c r="JLJ85" s="715"/>
      <c r="JLK85" s="715"/>
      <c r="JLL85" s="715"/>
      <c r="JLM85" s="715"/>
      <c r="JLN85" s="715"/>
      <c r="JLO85" s="715"/>
      <c r="JLP85" s="715"/>
      <c r="JLQ85" s="715"/>
      <c r="JLR85" s="715"/>
      <c r="JLS85" s="715"/>
      <c r="JLT85" s="715"/>
      <c r="JLU85" s="715"/>
      <c r="JLV85" s="715"/>
      <c r="JLW85" s="715"/>
      <c r="JLX85" s="715"/>
      <c r="JLY85" s="715"/>
      <c r="JLZ85" s="715"/>
      <c r="JMA85" s="715"/>
      <c r="JMB85" s="715"/>
      <c r="JMC85" s="715"/>
      <c r="JMD85" s="715"/>
      <c r="JME85" s="715"/>
      <c r="JMF85" s="715"/>
      <c r="JMG85" s="715"/>
      <c r="JMH85" s="715"/>
      <c r="JMI85" s="715"/>
      <c r="JMJ85" s="715"/>
      <c r="JMK85" s="715"/>
      <c r="JML85" s="715"/>
      <c r="JMM85" s="715"/>
      <c r="JMN85" s="715"/>
      <c r="JMO85" s="715"/>
      <c r="JMP85" s="715"/>
      <c r="JMQ85" s="715"/>
      <c r="JMR85" s="715"/>
      <c r="JMS85" s="715"/>
      <c r="JMT85" s="715"/>
      <c r="JMU85" s="715"/>
      <c r="JMV85" s="715"/>
      <c r="JMW85" s="715"/>
      <c r="JMX85" s="715"/>
      <c r="JMY85" s="715"/>
      <c r="JMZ85" s="715"/>
      <c r="JNA85" s="715"/>
      <c r="JNB85" s="715"/>
      <c r="JNC85" s="715"/>
      <c r="JND85" s="715"/>
      <c r="JNE85" s="715"/>
      <c r="JNF85" s="715"/>
      <c r="JNG85" s="715"/>
      <c r="JNH85" s="715"/>
      <c r="JNI85" s="715"/>
      <c r="JNJ85" s="715"/>
      <c r="JNK85" s="715"/>
      <c r="JNL85" s="715"/>
      <c r="JNM85" s="715"/>
      <c r="JNN85" s="715"/>
      <c r="JNO85" s="715"/>
      <c r="JNP85" s="715"/>
      <c r="JNQ85" s="715"/>
      <c r="JNR85" s="715"/>
      <c r="JNS85" s="715"/>
      <c r="JNT85" s="715"/>
      <c r="JNU85" s="715"/>
      <c r="JNV85" s="715"/>
      <c r="JNW85" s="715"/>
      <c r="JNX85" s="715"/>
      <c r="JNY85" s="715"/>
      <c r="JNZ85" s="715"/>
      <c r="JOA85" s="715"/>
      <c r="JOB85" s="715"/>
      <c r="JOC85" s="715"/>
      <c r="JOD85" s="715"/>
      <c r="JOE85" s="715"/>
      <c r="JOF85" s="715"/>
      <c r="JOG85" s="715"/>
      <c r="JOH85" s="715"/>
      <c r="JOI85" s="715"/>
      <c r="JOJ85" s="715"/>
      <c r="JOK85" s="715"/>
      <c r="JOL85" s="715"/>
      <c r="JOM85" s="715"/>
      <c r="JON85" s="715"/>
      <c r="JOO85" s="715"/>
      <c r="JOP85" s="715"/>
      <c r="JOQ85" s="715"/>
      <c r="JOR85" s="715"/>
      <c r="JOS85" s="715"/>
      <c r="JOT85" s="715"/>
      <c r="JOU85" s="715"/>
      <c r="JOV85" s="715"/>
      <c r="JOW85" s="715"/>
      <c r="JOX85" s="715"/>
      <c r="JOY85" s="715"/>
      <c r="JOZ85" s="715"/>
      <c r="JPA85" s="715"/>
      <c r="JPB85" s="715"/>
      <c r="JPC85" s="715"/>
      <c r="JPD85" s="715"/>
      <c r="JPE85" s="715"/>
      <c r="JPF85" s="715"/>
      <c r="JPG85" s="715"/>
      <c r="JPH85" s="715"/>
      <c r="JPI85" s="715"/>
      <c r="JPJ85" s="715"/>
      <c r="JPK85" s="715"/>
      <c r="JPL85" s="715"/>
      <c r="JPM85" s="715"/>
      <c r="JPN85" s="715"/>
      <c r="JPO85" s="715"/>
      <c r="JPP85" s="715"/>
      <c r="JPQ85" s="715"/>
      <c r="JPR85" s="715"/>
      <c r="JPS85" s="715"/>
      <c r="JPT85" s="715"/>
      <c r="JPU85" s="715"/>
      <c r="JPV85" s="715"/>
      <c r="JPW85" s="715"/>
      <c r="JPX85" s="715"/>
      <c r="JPY85" s="715"/>
      <c r="JPZ85" s="715"/>
      <c r="JQA85" s="715"/>
      <c r="JQB85" s="715"/>
      <c r="JQC85" s="715"/>
      <c r="JQD85" s="715"/>
      <c r="JQE85" s="715"/>
      <c r="JQF85" s="715"/>
      <c r="JQG85" s="715"/>
      <c r="JQH85" s="715"/>
      <c r="JQI85" s="715"/>
      <c r="JQJ85" s="715"/>
      <c r="JQK85" s="715"/>
      <c r="JQL85" s="715"/>
      <c r="JQM85" s="715"/>
      <c r="JQN85" s="715"/>
      <c r="JQO85" s="715"/>
      <c r="JQP85" s="715"/>
      <c r="JQQ85" s="715"/>
      <c r="JQR85" s="715"/>
      <c r="JQS85" s="715"/>
      <c r="JQT85" s="715"/>
      <c r="JQU85" s="715"/>
      <c r="JQV85" s="715"/>
      <c r="JQW85" s="715"/>
      <c r="JQX85" s="715"/>
      <c r="JQY85" s="715"/>
      <c r="JQZ85" s="715"/>
      <c r="JRA85" s="715"/>
      <c r="JRB85" s="715"/>
      <c r="JRC85" s="715"/>
      <c r="JRD85" s="715"/>
      <c r="JRE85" s="715"/>
      <c r="JRF85" s="715"/>
      <c r="JRG85" s="715"/>
      <c r="JRH85" s="715"/>
      <c r="JRI85" s="715"/>
      <c r="JRJ85" s="715"/>
      <c r="JRK85" s="715"/>
      <c r="JRL85" s="715"/>
      <c r="JRM85" s="715"/>
      <c r="JRN85" s="715"/>
      <c r="JRO85" s="715"/>
      <c r="JRP85" s="715"/>
      <c r="JRQ85" s="715"/>
      <c r="JRR85" s="715"/>
      <c r="JRS85" s="715"/>
      <c r="JRT85" s="715"/>
      <c r="JRU85" s="715"/>
      <c r="JRV85" s="715"/>
      <c r="JRW85" s="715"/>
      <c r="JRX85" s="715"/>
      <c r="JRY85" s="715"/>
      <c r="JRZ85" s="715"/>
      <c r="JSA85" s="715"/>
      <c r="JSB85" s="715"/>
      <c r="JSC85" s="715"/>
      <c r="JSD85" s="715"/>
      <c r="JSE85" s="715"/>
      <c r="JSF85" s="715"/>
      <c r="JSG85" s="715"/>
      <c r="JSH85" s="715"/>
      <c r="JSI85" s="715"/>
      <c r="JSJ85" s="715"/>
      <c r="JSK85" s="715"/>
      <c r="JSL85" s="715"/>
      <c r="JSM85" s="715"/>
      <c r="JSN85" s="715"/>
      <c r="JSO85" s="715"/>
      <c r="JSP85" s="715"/>
      <c r="JSQ85" s="715"/>
      <c r="JSR85" s="715"/>
      <c r="JSS85" s="715"/>
      <c r="JST85" s="715"/>
      <c r="JSU85" s="715"/>
      <c r="JSV85" s="715"/>
      <c r="JSW85" s="715"/>
      <c r="JSX85" s="715"/>
      <c r="JSY85" s="715"/>
      <c r="JSZ85" s="715"/>
      <c r="JTA85" s="715"/>
      <c r="JTB85" s="715"/>
      <c r="JTC85" s="715"/>
      <c r="JTD85" s="715"/>
      <c r="JTE85" s="715"/>
      <c r="JTF85" s="715"/>
      <c r="JTG85" s="715"/>
      <c r="JTH85" s="715"/>
      <c r="JTI85" s="715"/>
      <c r="JTJ85" s="715"/>
      <c r="JTK85" s="715"/>
      <c r="JTL85" s="715"/>
      <c r="JTM85" s="715"/>
      <c r="JTN85" s="715"/>
      <c r="JTO85" s="715"/>
      <c r="JTP85" s="715"/>
      <c r="JTQ85" s="715"/>
      <c r="JTR85" s="715"/>
      <c r="JTS85" s="715"/>
      <c r="JTT85" s="715"/>
      <c r="JTU85" s="715"/>
      <c r="JTV85" s="715"/>
      <c r="JTW85" s="715"/>
      <c r="JTX85" s="715"/>
      <c r="JTY85" s="715"/>
      <c r="JTZ85" s="715"/>
      <c r="JUA85" s="715"/>
      <c r="JUB85" s="715"/>
      <c r="JUC85" s="715"/>
      <c r="JUD85" s="715"/>
      <c r="JUE85" s="715"/>
      <c r="JUF85" s="715"/>
      <c r="JUG85" s="715"/>
      <c r="JUH85" s="715"/>
      <c r="JUI85" s="715"/>
      <c r="JUJ85" s="715"/>
      <c r="JUK85" s="715"/>
      <c r="JUL85" s="715"/>
      <c r="JUM85" s="715"/>
      <c r="JUN85" s="715"/>
      <c r="JUO85" s="715"/>
      <c r="JUP85" s="715"/>
      <c r="JUQ85" s="715"/>
      <c r="JUR85" s="715"/>
      <c r="JUS85" s="715"/>
      <c r="JUT85" s="715"/>
      <c r="JUU85" s="715"/>
      <c r="JUV85" s="715"/>
      <c r="JUW85" s="715"/>
      <c r="JUX85" s="715"/>
      <c r="JUY85" s="715"/>
      <c r="JUZ85" s="715"/>
      <c r="JVA85" s="715"/>
      <c r="JVB85" s="715"/>
      <c r="JVC85" s="715"/>
      <c r="JVD85" s="715"/>
      <c r="JVE85" s="715"/>
      <c r="JVF85" s="715"/>
      <c r="JVG85" s="715"/>
      <c r="JVH85" s="715"/>
      <c r="JVI85" s="715"/>
      <c r="JVJ85" s="715"/>
      <c r="JVK85" s="715"/>
      <c r="JVL85" s="715"/>
      <c r="JVM85" s="715"/>
      <c r="JVN85" s="715"/>
      <c r="JVO85" s="715"/>
      <c r="JVP85" s="715"/>
      <c r="JVQ85" s="715"/>
      <c r="JVR85" s="715"/>
      <c r="JVS85" s="715"/>
      <c r="JVT85" s="715"/>
      <c r="JVU85" s="715"/>
      <c r="JVV85" s="715"/>
      <c r="JVW85" s="715"/>
      <c r="JVX85" s="715"/>
      <c r="JVY85" s="715"/>
      <c r="JVZ85" s="715"/>
      <c r="JWA85" s="715"/>
      <c r="JWB85" s="715"/>
      <c r="JWC85" s="715"/>
      <c r="JWD85" s="715"/>
      <c r="JWE85" s="715"/>
      <c r="JWF85" s="715"/>
      <c r="JWG85" s="715"/>
      <c r="JWH85" s="715"/>
      <c r="JWI85" s="715"/>
      <c r="JWJ85" s="715"/>
      <c r="JWK85" s="715"/>
      <c r="JWL85" s="715"/>
      <c r="JWM85" s="715"/>
      <c r="JWN85" s="715"/>
      <c r="JWO85" s="715"/>
      <c r="JWP85" s="715"/>
      <c r="JWQ85" s="715"/>
      <c r="JWR85" s="715"/>
      <c r="JWS85" s="715"/>
      <c r="JWT85" s="715"/>
      <c r="JWU85" s="715"/>
      <c r="JWV85" s="715"/>
      <c r="JWW85" s="715"/>
      <c r="JWX85" s="715"/>
      <c r="JWY85" s="715"/>
      <c r="JWZ85" s="715"/>
      <c r="JXA85" s="715"/>
      <c r="JXB85" s="715"/>
      <c r="JXC85" s="715"/>
      <c r="JXD85" s="715"/>
      <c r="JXE85" s="715"/>
      <c r="JXF85" s="715"/>
      <c r="JXG85" s="715"/>
      <c r="JXH85" s="715"/>
      <c r="JXI85" s="715"/>
      <c r="JXJ85" s="715"/>
      <c r="JXK85" s="715"/>
      <c r="JXL85" s="715"/>
      <c r="JXM85" s="715"/>
      <c r="JXN85" s="715"/>
      <c r="JXO85" s="715"/>
      <c r="JXP85" s="715"/>
      <c r="JXQ85" s="715"/>
      <c r="JXR85" s="715"/>
      <c r="JXS85" s="715"/>
      <c r="JXT85" s="715"/>
      <c r="JXU85" s="715"/>
      <c r="JXV85" s="715"/>
      <c r="JXW85" s="715"/>
      <c r="JXX85" s="715"/>
      <c r="JXY85" s="715"/>
      <c r="JXZ85" s="715"/>
      <c r="JYA85" s="715"/>
      <c r="JYB85" s="715"/>
      <c r="JYC85" s="715"/>
      <c r="JYD85" s="715"/>
      <c r="JYE85" s="715"/>
      <c r="JYF85" s="715"/>
      <c r="JYG85" s="715"/>
      <c r="JYH85" s="715"/>
      <c r="JYI85" s="715"/>
      <c r="JYJ85" s="715"/>
      <c r="JYK85" s="715"/>
      <c r="JYL85" s="715"/>
      <c r="JYM85" s="715"/>
      <c r="JYN85" s="715"/>
      <c r="JYO85" s="715"/>
      <c r="JYP85" s="715"/>
      <c r="JYQ85" s="715"/>
      <c r="JYR85" s="715"/>
      <c r="JYS85" s="715"/>
      <c r="JYT85" s="715"/>
      <c r="JYU85" s="715"/>
      <c r="JYV85" s="715"/>
      <c r="JYW85" s="715"/>
      <c r="JYX85" s="715"/>
      <c r="JYY85" s="715"/>
      <c r="JYZ85" s="715"/>
      <c r="JZA85" s="715"/>
      <c r="JZB85" s="715"/>
      <c r="JZC85" s="715"/>
      <c r="JZD85" s="715"/>
      <c r="JZE85" s="715"/>
      <c r="JZF85" s="715"/>
      <c r="JZG85" s="715"/>
      <c r="JZH85" s="715"/>
      <c r="JZI85" s="715"/>
      <c r="JZJ85" s="715"/>
      <c r="JZK85" s="715"/>
      <c r="JZL85" s="715"/>
      <c r="JZM85" s="715"/>
      <c r="JZN85" s="715"/>
      <c r="JZO85" s="715"/>
      <c r="JZP85" s="715"/>
      <c r="JZQ85" s="715"/>
      <c r="JZR85" s="715"/>
      <c r="JZS85" s="715"/>
      <c r="JZT85" s="715"/>
      <c r="JZU85" s="715"/>
      <c r="JZV85" s="715"/>
      <c r="JZW85" s="715"/>
      <c r="JZX85" s="715"/>
      <c r="JZY85" s="715"/>
      <c r="JZZ85" s="715"/>
      <c r="KAA85" s="715"/>
      <c r="KAB85" s="715"/>
      <c r="KAC85" s="715"/>
      <c r="KAD85" s="715"/>
      <c r="KAE85" s="715"/>
      <c r="KAF85" s="715"/>
      <c r="KAG85" s="715"/>
      <c r="KAH85" s="715"/>
      <c r="KAI85" s="715"/>
      <c r="KAJ85" s="715"/>
      <c r="KAK85" s="715"/>
      <c r="KAL85" s="715"/>
      <c r="KAM85" s="715"/>
      <c r="KAN85" s="715"/>
      <c r="KAO85" s="715"/>
      <c r="KAP85" s="715"/>
      <c r="KAQ85" s="715"/>
      <c r="KAR85" s="715"/>
      <c r="KAS85" s="715"/>
      <c r="KAT85" s="715"/>
      <c r="KAU85" s="715"/>
      <c r="KAV85" s="715"/>
      <c r="KAW85" s="715"/>
      <c r="KAX85" s="715"/>
      <c r="KAY85" s="715"/>
      <c r="KAZ85" s="715"/>
      <c r="KBA85" s="715"/>
      <c r="KBB85" s="715"/>
      <c r="KBC85" s="715"/>
      <c r="KBD85" s="715"/>
      <c r="KBE85" s="715"/>
      <c r="KBF85" s="715"/>
      <c r="KBG85" s="715"/>
      <c r="KBH85" s="715"/>
      <c r="KBI85" s="715"/>
      <c r="KBJ85" s="715"/>
      <c r="KBK85" s="715"/>
      <c r="KBL85" s="715"/>
      <c r="KBM85" s="715"/>
      <c r="KBN85" s="715"/>
      <c r="KBO85" s="715"/>
      <c r="KBP85" s="715"/>
      <c r="KBQ85" s="715"/>
      <c r="KBR85" s="715"/>
      <c r="KBS85" s="715"/>
      <c r="KBT85" s="715"/>
      <c r="KBU85" s="715"/>
      <c r="KBV85" s="715"/>
      <c r="KBW85" s="715"/>
      <c r="KBX85" s="715"/>
      <c r="KBY85" s="715"/>
      <c r="KBZ85" s="715"/>
      <c r="KCA85" s="715"/>
      <c r="KCB85" s="715"/>
      <c r="KCC85" s="715"/>
      <c r="KCD85" s="715"/>
      <c r="KCE85" s="715"/>
      <c r="KCF85" s="715"/>
      <c r="KCG85" s="715"/>
      <c r="KCH85" s="715"/>
      <c r="KCI85" s="715"/>
      <c r="KCJ85" s="715"/>
      <c r="KCK85" s="715"/>
      <c r="KCL85" s="715"/>
      <c r="KCM85" s="715"/>
      <c r="KCN85" s="715"/>
      <c r="KCO85" s="715"/>
      <c r="KCP85" s="715"/>
      <c r="KCQ85" s="715"/>
      <c r="KCR85" s="715"/>
      <c r="KCS85" s="715"/>
      <c r="KCT85" s="715"/>
      <c r="KCU85" s="715"/>
      <c r="KCV85" s="715"/>
      <c r="KCW85" s="715"/>
      <c r="KCX85" s="715"/>
      <c r="KCY85" s="715"/>
      <c r="KCZ85" s="715"/>
      <c r="KDA85" s="715"/>
      <c r="KDB85" s="715"/>
      <c r="KDC85" s="715"/>
      <c r="KDD85" s="715"/>
      <c r="KDE85" s="715"/>
      <c r="KDF85" s="715"/>
      <c r="KDG85" s="715"/>
      <c r="KDH85" s="715"/>
      <c r="KDI85" s="715"/>
      <c r="KDJ85" s="715"/>
      <c r="KDK85" s="715"/>
      <c r="KDL85" s="715"/>
      <c r="KDM85" s="715"/>
      <c r="KDN85" s="715"/>
      <c r="KDO85" s="715"/>
      <c r="KDP85" s="715"/>
      <c r="KDQ85" s="715"/>
      <c r="KDR85" s="715"/>
      <c r="KDS85" s="715"/>
      <c r="KDT85" s="715"/>
      <c r="KDU85" s="715"/>
      <c r="KDV85" s="715"/>
      <c r="KDW85" s="715"/>
      <c r="KDX85" s="715"/>
      <c r="KDY85" s="715"/>
      <c r="KDZ85" s="715"/>
      <c r="KEA85" s="715"/>
      <c r="KEB85" s="715"/>
      <c r="KEC85" s="715"/>
      <c r="KED85" s="715"/>
      <c r="KEE85" s="715"/>
      <c r="KEF85" s="715"/>
      <c r="KEG85" s="715"/>
      <c r="KEH85" s="715"/>
      <c r="KEI85" s="715"/>
      <c r="KEJ85" s="715"/>
      <c r="KEK85" s="715"/>
      <c r="KEL85" s="715"/>
      <c r="KEM85" s="715"/>
      <c r="KEN85" s="715"/>
      <c r="KEO85" s="715"/>
      <c r="KEP85" s="715"/>
      <c r="KEQ85" s="715"/>
      <c r="KER85" s="715"/>
      <c r="KES85" s="715"/>
      <c r="KET85" s="715"/>
      <c r="KEU85" s="715"/>
      <c r="KEV85" s="715"/>
      <c r="KEW85" s="715"/>
      <c r="KEX85" s="715"/>
      <c r="KEY85" s="715"/>
      <c r="KEZ85" s="715"/>
      <c r="KFA85" s="715"/>
      <c r="KFB85" s="715"/>
      <c r="KFC85" s="715"/>
      <c r="KFD85" s="715"/>
      <c r="KFE85" s="715"/>
      <c r="KFF85" s="715"/>
      <c r="KFG85" s="715"/>
      <c r="KFH85" s="715"/>
      <c r="KFI85" s="715"/>
      <c r="KFJ85" s="715"/>
      <c r="KFK85" s="715"/>
      <c r="KFL85" s="715"/>
      <c r="KFM85" s="715"/>
      <c r="KFN85" s="715"/>
      <c r="KFO85" s="715"/>
      <c r="KFP85" s="715"/>
      <c r="KFQ85" s="715"/>
      <c r="KFR85" s="715"/>
      <c r="KFS85" s="715"/>
      <c r="KFT85" s="715"/>
      <c r="KFU85" s="715"/>
      <c r="KFV85" s="715"/>
      <c r="KFW85" s="715"/>
      <c r="KFX85" s="715"/>
      <c r="KFY85" s="715"/>
      <c r="KFZ85" s="715"/>
      <c r="KGA85" s="715"/>
      <c r="KGB85" s="715"/>
      <c r="KGC85" s="715"/>
      <c r="KGD85" s="715"/>
      <c r="KGE85" s="715"/>
      <c r="KGF85" s="715"/>
      <c r="KGG85" s="715"/>
      <c r="KGH85" s="715"/>
      <c r="KGI85" s="715"/>
      <c r="KGJ85" s="715"/>
      <c r="KGK85" s="715"/>
      <c r="KGL85" s="715"/>
      <c r="KGM85" s="715"/>
      <c r="KGN85" s="715"/>
      <c r="KGO85" s="715"/>
      <c r="KGP85" s="715"/>
      <c r="KGQ85" s="715"/>
      <c r="KGR85" s="715"/>
      <c r="KGS85" s="715"/>
      <c r="KGT85" s="715"/>
      <c r="KGU85" s="715"/>
      <c r="KGV85" s="715"/>
      <c r="KGW85" s="715"/>
      <c r="KGX85" s="715"/>
      <c r="KGY85" s="715"/>
      <c r="KGZ85" s="715"/>
      <c r="KHA85" s="715"/>
      <c r="KHB85" s="715"/>
      <c r="KHC85" s="715"/>
      <c r="KHD85" s="715"/>
      <c r="KHE85" s="715"/>
      <c r="KHF85" s="715"/>
      <c r="KHG85" s="715"/>
      <c r="KHH85" s="715"/>
      <c r="KHI85" s="715"/>
      <c r="KHJ85" s="715"/>
      <c r="KHK85" s="715"/>
      <c r="KHL85" s="715"/>
      <c r="KHM85" s="715"/>
      <c r="KHN85" s="715"/>
      <c r="KHO85" s="715"/>
      <c r="KHP85" s="715"/>
      <c r="KHQ85" s="715"/>
      <c r="KHR85" s="715"/>
      <c r="KHS85" s="715"/>
      <c r="KHT85" s="715"/>
      <c r="KHU85" s="715"/>
      <c r="KHV85" s="715"/>
      <c r="KHW85" s="715"/>
      <c r="KHX85" s="715"/>
      <c r="KHY85" s="715"/>
      <c r="KHZ85" s="715"/>
      <c r="KIA85" s="715"/>
      <c r="KIB85" s="715"/>
      <c r="KIC85" s="715"/>
      <c r="KID85" s="715"/>
      <c r="KIE85" s="715"/>
      <c r="KIF85" s="715"/>
      <c r="KIG85" s="715"/>
      <c r="KIH85" s="715"/>
      <c r="KII85" s="715"/>
      <c r="KIJ85" s="715"/>
      <c r="KIK85" s="715"/>
      <c r="KIL85" s="715"/>
      <c r="KIM85" s="715"/>
      <c r="KIN85" s="715"/>
      <c r="KIO85" s="715"/>
      <c r="KIP85" s="715"/>
      <c r="KIQ85" s="715"/>
      <c r="KIR85" s="715"/>
      <c r="KIS85" s="715"/>
      <c r="KIT85" s="715"/>
      <c r="KIU85" s="715"/>
      <c r="KIV85" s="715"/>
      <c r="KIW85" s="715"/>
      <c r="KIX85" s="715"/>
      <c r="KIY85" s="715"/>
      <c r="KIZ85" s="715"/>
      <c r="KJA85" s="715"/>
      <c r="KJB85" s="715"/>
      <c r="KJC85" s="715"/>
      <c r="KJD85" s="715"/>
      <c r="KJE85" s="715"/>
      <c r="KJF85" s="715"/>
      <c r="KJG85" s="715"/>
      <c r="KJH85" s="715"/>
      <c r="KJI85" s="715"/>
      <c r="KJJ85" s="715"/>
      <c r="KJK85" s="715"/>
      <c r="KJL85" s="715"/>
      <c r="KJM85" s="715"/>
      <c r="KJN85" s="715"/>
      <c r="KJO85" s="715"/>
      <c r="KJP85" s="715"/>
      <c r="KJQ85" s="715"/>
      <c r="KJR85" s="715"/>
      <c r="KJS85" s="715"/>
      <c r="KJT85" s="715"/>
      <c r="KJU85" s="715"/>
      <c r="KJV85" s="715"/>
      <c r="KJW85" s="715"/>
      <c r="KJX85" s="715"/>
      <c r="KJY85" s="715"/>
      <c r="KJZ85" s="715"/>
      <c r="KKA85" s="715"/>
      <c r="KKB85" s="715"/>
      <c r="KKC85" s="715"/>
      <c r="KKD85" s="715"/>
      <c r="KKE85" s="715"/>
      <c r="KKF85" s="715"/>
      <c r="KKG85" s="715"/>
      <c r="KKH85" s="715"/>
      <c r="KKI85" s="715"/>
      <c r="KKJ85" s="715"/>
      <c r="KKK85" s="715"/>
      <c r="KKL85" s="715"/>
      <c r="KKM85" s="715"/>
      <c r="KKN85" s="715"/>
      <c r="KKO85" s="715"/>
      <c r="KKP85" s="715"/>
      <c r="KKQ85" s="715"/>
      <c r="KKR85" s="715"/>
      <c r="KKS85" s="715"/>
      <c r="KKT85" s="715"/>
      <c r="KKU85" s="715"/>
      <c r="KKV85" s="715"/>
      <c r="KKW85" s="715"/>
      <c r="KKX85" s="715"/>
      <c r="KKY85" s="715"/>
      <c r="KKZ85" s="715"/>
      <c r="KLA85" s="715"/>
      <c r="KLB85" s="715"/>
      <c r="KLC85" s="715"/>
      <c r="KLD85" s="715"/>
      <c r="KLE85" s="715"/>
      <c r="KLF85" s="715"/>
      <c r="KLG85" s="715"/>
      <c r="KLH85" s="715"/>
      <c r="KLI85" s="715"/>
      <c r="KLJ85" s="715"/>
      <c r="KLK85" s="715"/>
      <c r="KLL85" s="715"/>
      <c r="KLM85" s="715"/>
      <c r="KLN85" s="715"/>
      <c r="KLO85" s="715"/>
      <c r="KLP85" s="715"/>
      <c r="KLQ85" s="715"/>
      <c r="KLR85" s="715"/>
      <c r="KLS85" s="715"/>
      <c r="KLT85" s="715"/>
      <c r="KLU85" s="715"/>
      <c r="KLV85" s="715"/>
      <c r="KLW85" s="715"/>
      <c r="KLX85" s="715"/>
      <c r="KLY85" s="715"/>
      <c r="KLZ85" s="715"/>
      <c r="KMA85" s="715"/>
      <c r="KMB85" s="715"/>
      <c r="KMC85" s="715"/>
      <c r="KMD85" s="715"/>
      <c r="KME85" s="715"/>
      <c r="KMF85" s="715"/>
      <c r="KMG85" s="715"/>
      <c r="KMH85" s="715"/>
      <c r="KMI85" s="715"/>
      <c r="KMJ85" s="715"/>
      <c r="KMK85" s="715"/>
      <c r="KML85" s="715"/>
      <c r="KMM85" s="715"/>
      <c r="KMN85" s="715"/>
      <c r="KMO85" s="715"/>
      <c r="KMP85" s="715"/>
      <c r="KMQ85" s="715"/>
      <c r="KMR85" s="715"/>
      <c r="KMS85" s="715"/>
      <c r="KMT85" s="715"/>
      <c r="KMU85" s="715"/>
      <c r="KMV85" s="715"/>
      <c r="KMW85" s="715"/>
      <c r="KMX85" s="715"/>
      <c r="KMY85" s="715"/>
      <c r="KMZ85" s="715"/>
      <c r="KNA85" s="715"/>
      <c r="KNB85" s="715"/>
      <c r="KNC85" s="715"/>
      <c r="KND85" s="715"/>
      <c r="KNE85" s="715"/>
      <c r="KNF85" s="715"/>
      <c r="KNG85" s="715"/>
      <c r="KNH85" s="715"/>
      <c r="KNI85" s="715"/>
      <c r="KNJ85" s="715"/>
      <c r="KNK85" s="715"/>
      <c r="KNL85" s="715"/>
      <c r="KNM85" s="715"/>
      <c r="KNN85" s="715"/>
      <c r="KNO85" s="715"/>
      <c r="KNP85" s="715"/>
      <c r="KNQ85" s="715"/>
      <c r="KNR85" s="715"/>
      <c r="KNS85" s="715"/>
      <c r="KNT85" s="715"/>
      <c r="KNU85" s="715"/>
      <c r="KNV85" s="715"/>
      <c r="KNW85" s="715"/>
      <c r="KNX85" s="715"/>
      <c r="KNY85" s="715"/>
      <c r="KNZ85" s="715"/>
      <c r="KOA85" s="715"/>
      <c r="KOB85" s="715"/>
      <c r="KOC85" s="715"/>
      <c r="KOD85" s="715"/>
      <c r="KOE85" s="715"/>
      <c r="KOF85" s="715"/>
      <c r="KOG85" s="715"/>
      <c r="KOH85" s="715"/>
      <c r="KOI85" s="715"/>
      <c r="KOJ85" s="715"/>
      <c r="KOK85" s="715"/>
      <c r="KOL85" s="715"/>
      <c r="KOM85" s="715"/>
      <c r="KON85" s="715"/>
      <c r="KOO85" s="715"/>
      <c r="KOP85" s="715"/>
      <c r="KOQ85" s="715"/>
      <c r="KOR85" s="715"/>
      <c r="KOS85" s="715"/>
      <c r="KOT85" s="715"/>
      <c r="KOU85" s="715"/>
      <c r="KOV85" s="715"/>
      <c r="KOW85" s="715"/>
      <c r="KOX85" s="715"/>
      <c r="KOY85" s="715"/>
      <c r="KOZ85" s="715"/>
      <c r="KPA85" s="715"/>
      <c r="KPB85" s="715"/>
      <c r="KPC85" s="715"/>
      <c r="KPD85" s="715"/>
      <c r="KPE85" s="715"/>
      <c r="KPF85" s="715"/>
      <c r="KPG85" s="715"/>
      <c r="KPH85" s="715"/>
      <c r="KPI85" s="715"/>
      <c r="KPJ85" s="715"/>
      <c r="KPK85" s="715"/>
      <c r="KPL85" s="715"/>
      <c r="KPM85" s="715"/>
      <c r="KPN85" s="715"/>
      <c r="KPO85" s="715"/>
      <c r="KPP85" s="715"/>
      <c r="KPQ85" s="715"/>
      <c r="KPR85" s="715"/>
      <c r="KPS85" s="715"/>
      <c r="KPT85" s="715"/>
      <c r="KPU85" s="715"/>
      <c r="KPV85" s="715"/>
      <c r="KPW85" s="715"/>
      <c r="KPX85" s="715"/>
      <c r="KPY85" s="715"/>
      <c r="KPZ85" s="715"/>
      <c r="KQA85" s="715"/>
      <c r="KQB85" s="715"/>
      <c r="KQC85" s="715"/>
      <c r="KQD85" s="715"/>
      <c r="KQE85" s="715"/>
      <c r="KQF85" s="715"/>
      <c r="KQG85" s="715"/>
      <c r="KQH85" s="715"/>
      <c r="KQI85" s="715"/>
      <c r="KQJ85" s="715"/>
      <c r="KQK85" s="715"/>
      <c r="KQL85" s="715"/>
      <c r="KQM85" s="715"/>
      <c r="KQN85" s="715"/>
      <c r="KQO85" s="715"/>
      <c r="KQP85" s="715"/>
      <c r="KQQ85" s="715"/>
      <c r="KQR85" s="715"/>
      <c r="KQS85" s="715"/>
      <c r="KQT85" s="715"/>
      <c r="KQU85" s="715"/>
      <c r="KQV85" s="715"/>
      <c r="KQW85" s="715"/>
      <c r="KQX85" s="715"/>
      <c r="KQY85" s="715"/>
      <c r="KQZ85" s="715"/>
      <c r="KRA85" s="715"/>
      <c r="KRB85" s="715"/>
      <c r="KRC85" s="715"/>
      <c r="KRD85" s="715"/>
      <c r="KRE85" s="715"/>
      <c r="KRF85" s="715"/>
      <c r="KRG85" s="715"/>
      <c r="KRH85" s="715"/>
      <c r="KRI85" s="715"/>
      <c r="KRJ85" s="715"/>
      <c r="KRK85" s="715"/>
      <c r="KRL85" s="715"/>
      <c r="KRM85" s="715"/>
      <c r="KRN85" s="715"/>
      <c r="KRO85" s="715"/>
      <c r="KRP85" s="715"/>
      <c r="KRQ85" s="715"/>
      <c r="KRR85" s="715"/>
      <c r="KRS85" s="715"/>
      <c r="KRT85" s="715"/>
      <c r="KRU85" s="715"/>
      <c r="KRV85" s="715"/>
      <c r="KRW85" s="715"/>
      <c r="KRX85" s="715"/>
      <c r="KRY85" s="715"/>
      <c r="KRZ85" s="715"/>
      <c r="KSA85" s="715"/>
      <c r="KSB85" s="715"/>
      <c r="KSC85" s="715"/>
      <c r="KSD85" s="715"/>
      <c r="KSE85" s="715"/>
      <c r="KSF85" s="715"/>
      <c r="KSG85" s="715"/>
      <c r="KSH85" s="715"/>
      <c r="KSI85" s="715"/>
      <c r="KSJ85" s="715"/>
      <c r="KSK85" s="715"/>
      <c r="KSL85" s="715"/>
      <c r="KSM85" s="715"/>
      <c r="KSN85" s="715"/>
      <c r="KSO85" s="715"/>
      <c r="KSP85" s="715"/>
      <c r="KSQ85" s="715"/>
      <c r="KSR85" s="715"/>
      <c r="KSS85" s="715"/>
      <c r="KST85" s="715"/>
      <c r="KSU85" s="715"/>
      <c r="KSV85" s="715"/>
      <c r="KSW85" s="715"/>
      <c r="KSX85" s="715"/>
      <c r="KSY85" s="715"/>
      <c r="KSZ85" s="715"/>
      <c r="KTA85" s="715"/>
      <c r="KTB85" s="715"/>
      <c r="KTC85" s="715"/>
      <c r="KTD85" s="715"/>
      <c r="KTE85" s="715"/>
      <c r="KTF85" s="715"/>
      <c r="KTG85" s="715"/>
      <c r="KTH85" s="715"/>
      <c r="KTI85" s="715"/>
      <c r="KTJ85" s="715"/>
      <c r="KTK85" s="715"/>
      <c r="KTL85" s="715"/>
      <c r="KTM85" s="715"/>
      <c r="KTN85" s="715"/>
      <c r="KTO85" s="715"/>
      <c r="KTP85" s="715"/>
      <c r="KTQ85" s="715"/>
      <c r="KTR85" s="715"/>
      <c r="KTS85" s="715"/>
      <c r="KTT85" s="715"/>
      <c r="KTU85" s="715"/>
      <c r="KTV85" s="715"/>
      <c r="KTW85" s="715"/>
      <c r="KTX85" s="715"/>
      <c r="KTY85" s="715"/>
      <c r="KTZ85" s="715"/>
      <c r="KUA85" s="715"/>
      <c r="KUB85" s="715"/>
      <c r="KUC85" s="715"/>
      <c r="KUD85" s="715"/>
      <c r="KUE85" s="715"/>
      <c r="KUF85" s="715"/>
      <c r="KUG85" s="715"/>
      <c r="KUH85" s="715"/>
      <c r="KUI85" s="715"/>
      <c r="KUJ85" s="715"/>
      <c r="KUK85" s="715"/>
      <c r="KUL85" s="715"/>
      <c r="KUM85" s="715"/>
      <c r="KUN85" s="715"/>
      <c r="KUO85" s="715"/>
      <c r="KUP85" s="715"/>
      <c r="KUQ85" s="715"/>
      <c r="KUR85" s="715"/>
      <c r="KUS85" s="715"/>
      <c r="KUT85" s="715"/>
      <c r="KUU85" s="715"/>
      <c r="KUV85" s="715"/>
      <c r="KUW85" s="715"/>
      <c r="KUX85" s="715"/>
      <c r="KUY85" s="715"/>
      <c r="KUZ85" s="715"/>
      <c r="KVA85" s="715"/>
      <c r="KVB85" s="715"/>
      <c r="KVC85" s="715"/>
      <c r="KVD85" s="715"/>
      <c r="KVE85" s="715"/>
      <c r="KVF85" s="715"/>
      <c r="KVG85" s="715"/>
      <c r="KVH85" s="715"/>
      <c r="KVI85" s="715"/>
      <c r="KVJ85" s="715"/>
      <c r="KVK85" s="715"/>
      <c r="KVL85" s="715"/>
      <c r="KVM85" s="715"/>
      <c r="KVN85" s="715"/>
      <c r="KVO85" s="715"/>
      <c r="KVP85" s="715"/>
      <c r="KVQ85" s="715"/>
      <c r="KVR85" s="715"/>
      <c r="KVS85" s="715"/>
      <c r="KVT85" s="715"/>
      <c r="KVU85" s="715"/>
      <c r="KVV85" s="715"/>
      <c r="KVW85" s="715"/>
      <c r="KVX85" s="715"/>
      <c r="KVY85" s="715"/>
      <c r="KVZ85" s="715"/>
      <c r="KWA85" s="715"/>
      <c r="KWB85" s="715"/>
      <c r="KWC85" s="715"/>
      <c r="KWD85" s="715"/>
      <c r="KWE85" s="715"/>
      <c r="KWF85" s="715"/>
      <c r="KWG85" s="715"/>
      <c r="KWH85" s="715"/>
      <c r="KWI85" s="715"/>
      <c r="KWJ85" s="715"/>
      <c r="KWK85" s="715"/>
      <c r="KWL85" s="715"/>
      <c r="KWM85" s="715"/>
      <c r="KWN85" s="715"/>
      <c r="KWO85" s="715"/>
      <c r="KWP85" s="715"/>
      <c r="KWQ85" s="715"/>
      <c r="KWR85" s="715"/>
      <c r="KWS85" s="715"/>
      <c r="KWT85" s="715"/>
      <c r="KWU85" s="715"/>
      <c r="KWV85" s="715"/>
      <c r="KWW85" s="715"/>
      <c r="KWX85" s="715"/>
      <c r="KWY85" s="715"/>
      <c r="KWZ85" s="715"/>
      <c r="KXA85" s="715"/>
      <c r="KXB85" s="715"/>
      <c r="KXC85" s="715"/>
      <c r="KXD85" s="715"/>
      <c r="KXE85" s="715"/>
      <c r="KXF85" s="715"/>
      <c r="KXG85" s="715"/>
      <c r="KXH85" s="715"/>
      <c r="KXI85" s="715"/>
      <c r="KXJ85" s="715"/>
      <c r="KXK85" s="715"/>
      <c r="KXL85" s="715"/>
      <c r="KXM85" s="715"/>
      <c r="KXN85" s="715"/>
      <c r="KXO85" s="715"/>
      <c r="KXP85" s="715"/>
      <c r="KXQ85" s="715"/>
      <c r="KXR85" s="715"/>
      <c r="KXS85" s="715"/>
      <c r="KXT85" s="715"/>
      <c r="KXU85" s="715"/>
      <c r="KXV85" s="715"/>
      <c r="KXW85" s="715"/>
      <c r="KXX85" s="715"/>
      <c r="KXY85" s="715"/>
      <c r="KXZ85" s="715"/>
      <c r="KYA85" s="715"/>
      <c r="KYB85" s="715"/>
      <c r="KYC85" s="715"/>
      <c r="KYD85" s="715"/>
      <c r="KYE85" s="715"/>
      <c r="KYF85" s="715"/>
      <c r="KYG85" s="715"/>
      <c r="KYH85" s="715"/>
      <c r="KYI85" s="715"/>
      <c r="KYJ85" s="715"/>
      <c r="KYK85" s="715"/>
      <c r="KYL85" s="715"/>
      <c r="KYM85" s="715"/>
      <c r="KYN85" s="715"/>
      <c r="KYO85" s="715"/>
      <c r="KYP85" s="715"/>
      <c r="KYQ85" s="715"/>
      <c r="KYR85" s="715"/>
      <c r="KYS85" s="715"/>
      <c r="KYT85" s="715"/>
      <c r="KYU85" s="715"/>
      <c r="KYV85" s="715"/>
      <c r="KYW85" s="715"/>
      <c r="KYX85" s="715"/>
      <c r="KYY85" s="715"/>
      <c r="KYZ85" s="715"/>
      <c r="KZA85" s="715"/>
      <c r="KZB85" s="715"/>
      <c r="KZC85" s="715"/>
      <c r="KZD85" s="715"/>
      <c r="KZE85" s="715"/>
      <c r="KZF85" s="715"/>
      <c r="KZG85" s="715"/>
      <c r="KZH85" s="715"/>
      <c r="KZI85" s="715"/>
      <c r="KZJ85" s="715"/>
      <c r="KZK85" s="715"/>
      <c r="KZL85" s="715"/>
      <c r="KZM85" s="715"/>
      <c r="KZN85" s="715"/>
      <c r="KZO85" s="715"/>
      <c r="KZP85" s="715"/>
      <c r="KZQ85" s="715"/>
      <c r="KZR85" s="715"/>
      <c r="KZS85" s="715"/>
      <c r="KZT85" s="715"/>
      <c r="KZU85" s="715"/>
      <c r="KZV85" s="715"/>
      <c r="KZW85" s="715"/>
      <c r="KZX85" s="715"/>
      <c r="KZY85" s="715"/>
      <c r="KZZ85" s="715"/>
      <c r="LAA85" s="715"/>
      <c r="LAB85" s="715"/>
      <c r="LAC85" s="715"/>
      <c r="LAD85" s="715"/>
      <c r="LAE85" s="715"/>
      <c r="LAF85" s="715"/>
      <c r="LAG85" s="715"/>
      <c r="LAH85" s="715"/>
      <c r="LAI85" s="715"/>
      <c r="LAJ85" s="715"/>
      <c r="LAK85" s="715"/>
      <c r="LAL85" s="715"/>
      <c r="LAM85" s="715"/>
      <c r="LAN85" s="715"/>
      <c r="LAO85" s="715"/>
      <c r="LAP85" s="715"/>
      <c r="LAQ85" s="715"/>
      <c r="LAR85" s="715"/>
      <c r="LAS85" s="715"/>
      <c r="LAT85" s="715"/>
      <c r="LAU85" s="715"/>
      <c r="LAV85" s="715"/>
      <c r="LAW85" s="715"/>
      <c r="LAX85" s="715"/>
      <c r="LAY85" s="715"/>
      <c r="LAZ85" s="715"/>
      <c r="LBA85" s="715"/>
      <c r="LBB85" s="715"/>
      <c r="LBC85" s="715"/>
      <c r="LBD85" s="715"/>
      <c r="LBE85" s="715"/>
      <c r="LBF85" s="715"/>
      <c r="LBG85" s="715"/>
      <c r="LBH85" s="715"/>
      <c r="LBI85" s="715"/>
      <c r="LBJ85" s="715"/>
      <c r="LBK85" s="715"/>
      <c r="LBL85" s="715"/>
      <c r="LBM85" s="715"/>
      <c r="LBN85" s="715"/>
      <c r="LBO85" s="715"/>
      <c r="LBP85" s="715"/>
      <c r="LBQ85" s="715"/>
      <c r="LBR85" s="715"/>
      <c r="LBS85" s="715"/>
      <c r="LBT85" s="715"/>
      <c r="LBU85" s="715"/>
      <c r="LBV85" s="715"/>
      <c r="LBW85" s="715"/>
      <c r="LBX85" s="715"/>
      <c r="LBY85" s="715"/>
      <c r="LBZ85" s="715"/>
      <c r="LCA85" s="715"/>
      <c r="LCB85" s="715"/>
      <c r="LCC85" s="715"/>
      <c r="LCD85" s="715"/>
      <c r="LCE85" s="715"/>
      <c r="LCF85" s="715"/>
      <c r="LCG85" s="715"/>
      <c r="LCH85" s="715"/>
      <c r="LCI85" s="715"/>
      <c r="LCJ85" s="715"/>
      <c r="LCK85" s="715"/>
      <c r="LCL85" s="715"/>
      <c r="LCM85" s="715"/>
      <c r="LCN85" s="715"/>
      <c r="LCO85" s="715"/>
      <c r="LCP85" s="715"/>
      <c r="LCQ85" s="715"/>
      <c r="LCR85" s="715"/>
      <c r="LCS85" s="715"/>
      <c r="LCT85" s="715"/>
      <c r="LCU85" s="715"/>
      <c r="LCV85" s="715"/>
      <c r="LCW85" s="715"/>
      <c r="LCX85" s="715"/>
      <c r="LCY85" s="715"/>
      <c r="LCZ85" s="715"/>
      <c r="LDA85" s="715"/>
      <c r="LDB85" s="715"/>
      <c r="LDC85" s="715"/>
      <c r="LDD85" s="715"/>
      <c r="LDE85" s="715"/>
      <c r="LDF85" s="715"/>
      <c r="LDG85" s="715"/>
      <c r="LDH85" s="715"/>
      <c r="LDI85" s="715"/>
      <c r="LDJ85" s="715"/>
      <c r="LDK85" s="715"/>
      <c r="LDL85" s="715"/>
      <c r="LDM85" s="715"/>
      <c r="LDN85" s="715"/>
      <c r="LDO85" s="715"/>
      <c r="LDP85" s="715"/>
      <c r="LDQ85" s="715"/>
      <c r="LDR85" s="715"/>
      <c r="LDS85" s="715"/>
      <c r="LDT85" s="715"/>
      <c r="LDU85" s="715"/>
      <c r="LDV85" s="715"/>
      <c r="LDW85" s="715"/>
      <c r="LDX85" s="715"/>
      <c r="LDY85" s="715"/>
      <c r="LDZ85" s="715"/>
      <c r="LEA85" s="715"/>
      <c r="LEB85" s="715"/>
      <c r="LEC85" s="715"/>
      <c r="LED85" s="715"/>
      <c r="LEE85" s="715"/>
      <c r="LEF85" s="715"/>
      <c r="LEG85" s="715"/>
      <c r="LEH85" s="715"/>
      <c r="LEI85" s="715"/>
      <c r="LEJ85" s="715"/>
      <c r="LEK85" s="715"/>
      <c r="LEL85" s="715"/>
      <c r="LEM85" s="715"/>
      <c r="LEN85" s="715"/>
      <c r="LEO85" s="715"/>
      <c r="LEP85" s="715"/>
      <c r="LEQ85" s="715"/>
      <c r="LER85" s="715"/>
      <c r="LES85" s="715"/>
      <c r="LET85" s="715"/>
      <c r="LEU85" s="715"/>
      <c r="LEV85" s="715"/>
      <c r="LEW85" s="715"/>
      <c r="LEX85" s="715"/>
      <c r="LEY85" s="715"/>
      <c r="LEZ85" s="715"/>
      <c r="LFA85" s="715"/>
      <c r="LFB85" s="715"/>
      <c r="LFC85" s="715"/>
      <c r="LFD85" s="715"/>
      <c r="LFE85" s="715"/>
      <c r="LFF85" s="715"/>
      <c r="LFG85" s="715"/>
      <c r="LFH85" s="715"/>
      <c r="LFI85" s="715"/>
      <c r="LFJ85" s="715"/>
      <c r="LFK85" s="715"/>
      <c r="LFL85" s="715"/>
      <c r="LFM85" s="715"/>
      <c r="LFN85" s="715"/>
      <c r="LFO85" s="715"/>
      <c r="LFP85" s="715"/>
      <c r="LFQ85" s="715"/>
      <c r="LFR85" s="715"/>
      <c r="LFS85" s="715"/>
      <c r="LFT85" s="715"/>
      <c r="LFU85" s="715"/>
      <c r="LFV85" s="715"/>
      <c r="LFW85" s="715"/>
      <c r="LFX85" s="715"/>
      <c r="LFY85" s="715"/>
      <c r="LFZ85" s="715"/>
      <c r="LGA85" s="715"/>
      <c r="LGB85" s="715"/>
      <c r="LGC85" s="715"/>
      <c r="LGD85" s="715"/>
      <c r="LGE85" s="715"/>
      <c r="LGF85" s="715"/>
      <c r="LGG85" s="715"/>
      <c r="LGH85" s="715"/>
      <c r="LGI85" s="715"/>
      <c r="LGJ85" s="715"/>
      <c r="LGK85" s="715"/>
      <c r="LGL85" s="715"/>
      <c r="LGM85" s="715"/>
      <c r="LGN85" s="715"/>
      <c r="LGO85" s="715"/>
      <c r="LGP85" s="715"/>
      <c r="LGQ85" s="715"/>
      <c r="LGR85" s="715"/>
      <c r="LGS85" s="715"/>
      <c r="LGT85" s="715"/>
      <c r="LGU85" s="715"/>
      <c r="LGV85" s="715"/>
      <c r="LGW85" s="715"/>
      <c r="LGX85" s="715"/>
      <c r="LGY85" s="715"/>
      <c r="LGZ85" s="715"/>
      <c r="LHA85" s="715"/>
      <c r="LHB85" s="715"/>
      <c r="LHC85" s="715"/>
      <c r="LHD85" s="715"/>
      <c r="LHE85" s="715"/>
      <c r="LHF85" s="715"/>
      <c r="LHG85" s="715"/>
      <c r="LHH85" s="715"/>
      <c r="LHI85" s="715"/>
      <c r="LHJ85" s="715"/>
      <c r="LHK85" s="715"/>
      <c r="LHL85" s="715"/>
      <c r="LHM85" s="715"/>
      <c r="LHN85" s="715"/>
      <c r="LHO85" s="715"/>
      <c r="LHP85" s="715"/>
      <c r="LHQ85" s="715"/>
      <c r="LHR85" s="715"/>
      <c r="LHS85" s="715"/>
      <c r="LHT85" s="715"/>
      <c r="LHU85" s="715"/>
      <c r="LHV85" s="715"/>
      <c r="LHW85" s="715"/>
      <c r="LHX85" s="715"/>
      <c r="LHY85" s="715"/>
      <c r="LHZ85" s="715"/>
      <c r="LIA85" s="715"/>
      <c r="LIB85" s="715"/>
      <c r="LIC85" s="715"/>
      <c r="LID85" s="715"/>
      <c r="LIE85" s="715"/>
      <c r="LIF85" s="715"/>
      <c r="LIG85" s="715"/>
      <c r="LIH85" s="715"/>
      <c r="LII85" s="715"/>
      <c r="LIJ85" s="715"/>
      <c r="LIK85" s="715"/>
      <c r="LIL85" s="715"/>
      <c r="LIM85" s="715"/>
      <c r="LIN85" s="715"/>
      <c r="LIO85" s="715"/>
      <c r="LIP85" s="715"/>
      <c r="LIQ85" s="715"/>
      <c r="LIR85" s="715"/>
      <c r="LIS85" s="715"/>
      <c r="LIT85" s="715"/>
      <c r="LIU85" s="715"/>
      <c r="LIV85" s="715"/>
      <c r="LIW85" s="715"/>
      <c r="LIX85" s="715"/>
      <c r="LIY85" s="715"/>
      <c r="LIZ85" s="715"/>
      <c r="LJA85" s="715"/>
      <c r="LJB85" s="715"/>
      <c r="LJC85" s="715"/>
      <c r="LJD85" s="715"/>
      <c r="LJE85" s="715"/>
      <c r="LJF85" s="715"/>
      <c r="LJG85" s="715"/>
      <c r="LJH85" s="715"/>
      <c r="LJI85" s="715"/>
      <c r="LJJ85" s="715"/>
      <c r="LJK85" s="715"/>
      <c r="LJL85" s="715"/>
      <c r="LJM85" s="715"/>
      <c r="LJN85" s="715"/>
      <c r="LJO85" s="715"/>
      <c r="LJP85" s="715"/>
      <c r="LJQ85" s="715"/>
      <c r="LJR85" s="715"/>
      <c r="LJS85" s="715"/>
      <c r="LJT85" s="715"/>
      <c r="LJU85" s="715"/>
      <c r="LJV85" s="715"/>
      <c r="LJW85" s="715"/>
      <c r="LJX85" s="715"/>
      <c r="LJY85" s="715"/>
      <c r="LJZ85" s="715"/>
      <c r="LKA85" s="715"/>
      <c r="LKB85" s="715"/>
      <c r="LKC85" s="715"/>
      <c r="LKD85" s="715"/>
      <c r="LKE85" s="715"/>
      <c r="LKF85" s="715"/>
      <c r="LKG85" s="715"/>
      <c r="LKH85" s="715"/>
      <c r="LKI85" s="715"/>
      <c r="LKJ85" s="715"/>
      <c r="LKK85" s="715"/>
      <c r="LKL85" s="715"/>
      <c r="LKM85" s="715"/>
      <c r="LKN85" s="715"/>
      <c r="LKO85" s="715"/>
      <c r="LKP85" s="715"/>
      <c r="LKQ85" s="715"/>
      <c r="LKR85" s="715"/>
      <c r="LKS85" s="715"/>
      <c r="LKT85" s="715"/>
      <c r="LKU85" s="715"/>
      <c r="LKV85" s="715"/>
      <c r="LKW85" s="715"/>
      <c r="LKX85" s="715"/>
      <c r="LKY85" s="715"/>
      <c r="LKZ85" s="715"/>
      <c r="LLA85" s="715"/>
      <c r="LLB85" s="715"/>
      <c r="LLC85" s="715"/>
      <c r="LLD85" s="715"/>
      <c r="LLE85" s="715"/>
      <c r="LLF85" s="715"/>
      <c r="LLG85" s="715"/>
      <c r="LLH85" s="715"/>
      <c r="LLI85" s="715"/>
      <c r="LLJ85" s="715"/>
      <c r="LLK85" s="715"/>
      <c r="LLL85" s="715"/>
      <c r="LLM85" s="715"/>
      <c r="LLN85" s="715"/>
      <c r="LLO85" s="715"/>
      <c r="LLP85" s="715"/>
      <c r="LLQ85" s="715"/>
      <c r="LLR85" s="715"/>
      <c r="LLS85" s="715"/>
      <c r="LLT85" s="715"/>
      <c r="LLU85" s="715"/>
      <c r="LLV85" s="715"/>
      <c r="LLW85" s="715"/>
      <c r="LLX85" s="715"/>
      <c r="LLY85" s="715"/>
      <c r="LLZ85" s="715"/>
      <c r="LMA85" s="715"/>
      <c r="LMB85" s="715"/>
      <c r="LMC85" s="715"/>
      <c r="LMD85" s="715"/>
      <c r="LME85" s="715"/>
      <c r="LMF85" s="715"/>
      <c r="LMG85" s="715"/>
      <c r="LMH85" s="715"/>
      <c r="LMI85" s="715"/>
      <c r="LMJ85" s="715"/>
      <c r="LMK85" s="715"/>
      <c r="LML85" s="715"/>
      <c r="LMM85" s="715"/>
      <c r="LMN85" s="715"/>
      <c r="LMO85" s="715"/>
      <c r="LMP85" s="715"/>
      <c r="LMQ85" s="715"/>
      <c r="LMR85" s="715"/>
      <c r="LMS85" s="715"/>
      <c r="LMT85" s="715"/>
      <c r="LMU85" s="715"/>
      <c r="LMV85" s="715"/>
      <c r="LMW85" s="715"/>
      <c r="LMX85" s="715"/>
      <c r="LMY85" s="715"/>
      <c r="LMZ85" s="715"/>
      <c r="LNA85" s="715"/>
      <c r="LNB85" s="715"/>
      <c r="LNC85" s="715"/>
      <c r="LND85" s="715"/>
      <c r="LNE85" s="715"/>
      <c r="LNF85" s="715"/>
      <c r="LNG85" s="715"/>
      <c r="LNH85" s="715"/>
      <c r="LNI85" s="715"/>
      <c r="LNJ85" s="715"/>
      <c r="LNK85" s="715"/>
      <c r="LNL85" s="715"/>
      <c r="LNM85" s="715"/>
      <c r="LNN85" s="715"/>
      <c r="LNO85" s="715"/>
      <c r="LNP85" s="715"/>
      <c r="LNQ85" s="715"/>
      <c r="LNR85" s="715"/>
      <c r="LNS85" s="715"/>
      <c r="LNT85" s="715"/>
      <c r="LNU85" s="715"/>
      <c r="LNV85" s="715"/>
      <c r="LNW85" s="715"/>
      <c r="LNX85" s="715"/>
      <c r="LNY85" s="715"/>
      <c r="LNZ85" s="715"/>
      <c r="LOA85" s="715"/>
      <c r="LOB85" s="715"/>
      <c r="LOC85" s="715"/>
      <c r="LOD85" s="715"/>
      <c r="LOE85" s="715"/>
      <c r="LOF85" s="715"/>
      <c r="LOG85" s="715"/>
      <c r="LOH85" s="715"/>
      <c r="LOI85" s="715"/>
      <c r="LOJ85" s="715"/>
      <c r="LOK85" s="715"/>
      <c r="LOL85" s="715"/>
      <c r="LOM85" s="715"/>
      <c r="LON85" s="715"/>
      <c r="LOO85" s="715"/>
      <c r="LOP85" s="715"/>
      <c r="LOQ85" s="715"/>
      <c r="LOR85" s="715"/>
      <c r="LOS85" s="715"/>
      <c r="LOT85" s="715"/>
      <c r="LOU85" s="715"/>
      <c r="LOV85" s="715"/>
      <c r="LOW85" s="715"/>
      <c r="LOX85" s="715"/>
      <c r="LOY85" s="715"/>
      <c r="LOZ85" s="715"/>
      <c r="LPA85" s="715"/>
      <c r="LPB85" s="715"/>
      <c r="LPC85" s="715"/>
      <c r="LPD85" s="715"/>
      <c r="LPE85" s="715"/>
      <c r="LPF85" s="715"/>
      <c r="LPG85" s="715"/>
      <c r="LPH85" s="715"/>
      <c r="LPI85" s="715"/>
      <c r="LPJ85" s="715"/>
      <c r="LPK85" s="715"/>
      <c r="LPL85" s="715"/>
      <c r="LPM85" s="715"/>
      <c r="LPN85" s="715"/>
      <c r="LPO85" s="715"/>
      <c r="LPP85" s="715"/>
      <c r="LPQ85" s="715"/>
      <c r="LPR85" s="715"/>
      <c r="LPS85" s="715"/>
      <c r="LPT85" s="715"/>
      <c r="LPU85" s="715"/>
      <c r="LPV85" s="715"/>
      <c r="LPW85" s="715"/>
      <c r="LPX85" s="715"/>
      <c r="LPY85" s="715"/>
      <c r="LPZ85" s="715"/>
      <c r="LQA85" s="715"/>
      <c r="LQB85" s="715"/>
      <c r="LQC85" s="715"/>
      <c r="LQD85" s="715"/>
      <c r="LQE85" s="715"/>
      <c r="LQF85" s="715"/>
      <c r="LQG85" s="715"/>
      <c r="LQH85" s="715"/>
      <c r="LQI85" s="715"/>
      <c r="LQJ85" s="715"/>
      <c r="LQK85" s="715"/>
      <c r="LQL85" s="715"/>
      <c r="LQM85" s="715"/>
      <c r="LQN85" s="715"/>
      <c r="LQO85" s="715"/>
      <c r="LQP85" s="715"/>
      <c r="LQQ85" s="715"/>
      <c r="LQR85" s="715"/>
      <c r="LQS85" s="715"/>
      <c r="LQT85" s="715"/>
      <c r="LQU85" s="715"/>
      <c r="LQV85" s="715"/>
      <c r="LQW85" s="715"/>
      <c r="LQX85" s="715"/>
      <c r="LQY85" s="715"/>
      <c r="LQZ85" s="715"/>
      <c r="LRA85" s="715"/>
      <c r="LRB85" s="715"/>
      <c r="LRC85" s="715"/>
      <c r="LRD85" s="715"/>
      <c r="LRE85" s="715"/>
      <c r="LRF85" s="715"/>
      <c r="LRG85" s="715"/>
      <c r="LRH85" s="715"/>
      <c r="LRI85" s="715"/>
      <c r="LRJ85" s="715"/>
      <c r="LRK85" s="715"/>
      <c r="LRL85" s="715"/>
      <c r="LRM85" s="715"/>
      <c r="LRN85" s="715"/>
      <c r="LRO85" s="715"/>
      <c r="LRP85" s="715"/>
      <c r="LRQ85" s="715"/>
      <c r="LRR85" s="715"/>
      <c r="LRS85" s="715"/>
      <c r="LRT85" s="715"/>
      <c r="LRU85" s="715"/>
      <c r="LRV85" s="715"/>
      <c r="LRW85" s="715"/>
      <c r="LRX85" s="715"/>
      <c r="LRY85" s="715"/>
      <c r="LRZ85" s="715"/>
      <c r="LSA85" s="715"/>
      <c r="LSB85" s="715"/>
      <c r="LSC85" s="715"/>
      <c r="LSD85" s="715"/>
      <c r="LSE85" s="715"/>
      <c r="LSF85" s="715"/>
      <c r="LSG85" s="715"/>
      <c r="LSH85" s="715"/>
      <c r="LSI85" s="715"/>
      <c r="LSJ85" s="715"/>
      <c r="LSK85" s="715"/>
      <c r="LSL85" s="715"/>
      <c r="LSM85" s="715"/>
      <c r="LSN85" s="715"/>
      <c r="LSO85" s="715"/>
      <c r="LSP85" s="715"/>
      <c r="LSQ85" s="715"/>
      <c r="LSR85" s="715"/>
      <c r="LSS85" s="715"/>
      <c r="LST85" s="715"/>
      <c r="LSU85" s="715"/>
      <c r="LSV85" s="715"/>
      <c r="LSW85" s="715"/>
      <c r="LSX85" s="715"/>
      <c r="LSY85" s="715"/>
      <c r="LSZ85" s="715"/>
      <c r="LTA85" s="715"/>
      <c r="LTB85" s="715"/>
      <c r="LTC85" s="715"/>
      <c r="LTD85" s="715"/>
      <c r="LTE85" s="715"/>
      <c r="LTF85" s="715"/>
      <c r="LTG85" s="715"/>
      <c r="LTH85" s="715"/>
      <c r="LTI85" s="715"/>
      <c r="LTJ85" s="715"/>
      <c r="LTK85" s="715"/>
      <c r="LTL85" s="715"/>
      <c r="LTM85" s="715"/>
      <c r="LTN85" s="715"/>
      <c r="LTO85" s="715"/>
      <c r="LTP85" s="715"/>
      <c r="LTQ85" s="715"/>
      <c r="LTR85" s="715"/>
      <c r="LTS85" s="715"/>
      <c r="LTT85" s="715"/>
      <c r="LTU85" s="715"/>
      <c r="LTV85" s="715"/>
      <c r="LTW85" s="715"/>
      <c r="LTX85" s="715"/>
      <c r="LTY85" s="715"/>
      <c r="LTZ85" s="715"/>
      <c r="LUA85" s="715"/>
      <c r="LUB85" s="715"/>
      <c r="LUC85" s="715"/>
      <c r="LUD85" s="715"/>
      <c r="LUE85" s="715"/>
      <c r="LUF85" s="715"/>
      <c r="LUG85" s="715"/>
      <c r="LUH85" s="715"/>
      <c r="LUI85" s="715"/>
      <c r="LUJ85" s="715"/>
      <c r="LUK85" s="715"/>
      <c r="LUL85" s="715"/>
      <c r="LUM85" s="715"/>
      <c r="LUN85" s="715"/>
      <c r="LUO85" s="715"/>
      <c r="LUP85" s="715"/>
      <c r="LUQ85" s="715"/>
      <c r="LUR85" s="715"/>
      <c r="LUS85" s="715"/>
      <c r="LUT85" s="715"/>
      <c r="LUU85" s="715"/>
      <c r="LUV85" s="715"/>
      <c r="LUW85" s="715"/>
      <c r="LUX85" s="715"/>
      <c r="LUY85" s="715"/>
      <c r="LUZ85" s="715"/>
      <c r="LVA85" s="715"/>
      <c r="LVB85" s="715"/>
      <c r="LVC85" s="715"/>
      <c r="LVD85" s="715"/>
      <c r="LVE85" s="715"/>
      <c r="LVF85" s="715"/>
      <c r="LVG85" s="715"/>
      <c r="LVH85" s="715"/>
      <c r="LVI85" s="715"/>
      <c r="LVJ85" s="715"/>
      <c r="LVK85" s="715"/>
      <c r="LVL85" s="715"/>
      <c r="LVM85" s="715"/>
      <c r="LVN85" s="715"/>
      <c r="LVO85" s="715"/>
      <c r="LVP85" s="715"/>
      <c r="LVQ85" s="715"/>
      <c r="LVR85" s="715"/>
      <c r="LVS85" s="715"/>
      <c r="LVT85" s="715"/>
      <c r="LVU85" s="715"/>
      <c r="LVV85" s="715"/>
      <c r="LVW85" s="715"/>
      <c r="LVX85" s="715"/>
      <c r="LVY85" s="715"/>
      <c r="LVZ85" s="715"/>
      <c r="LWA85" s="715"/>
      <c r="LWB85" s="715"/>
      <c r="LWC85" s="715"/>
      <c r="LWD85" s="715"/>
      <c r="LWE85" s="715"/>
      <c r="LWF85" s="715"/>
      <c r="LWG85" s="715"/>
      <c r="LWH85" s="715"/>
      <c r="LWI85" s="715"/>
      <c r="LWJ85" s="715"/>
      <c r="LWK85" s="715"/>
      <c r="LWL85" s="715"/>
      <c r="LWM85" s="715"/>
      <c r="LWN85" s="715"/>
      <c r="LWO85" s="715"/>
      <c r="LWP85" s="715"/>
      <c r="LWQ85" s="715"/>
      <c r="LWR85" s="715"/>
      <c r="LWS85" s="715"/>
      <c r="LWT85" s="715"/>
      <c r="LWU85" s="715"/>
      <c r="LWV85" s="715"/>
      <c r="LWW85" s="715"/>
      <c r="LWX85" s="715"/>
      <c r="LWY85" s="715"/>
      <c r="LWZ85" s="715"/>
      <c r="LXA85" s="715"/>
      <c r="LXB85" s="715"/>
      <c r="LXC85" s="715"/>
      <c r="LXD85" s="715"/>
      <c r="LXE85" s="715"/>
      <c r="LXF85" s="715"/>
      <c r="LXG85" s="715"/>
      <c r="LXH85" s="715"/>
      <c r="LXI85" s="715"/>
      <c r="LXJ85" s="715"/>
      <c r="LXK85" s="715"/>
      <c r="LXL85" s="715"/>
      <c r="LXM85" s="715"/>
      <c r="LXN85" s="715"/>
      <c r="LXO85" s="715"/>
      <c r="LXP85" s="715"/>
      <c r="LXQ85" s="715"/>
      <c r="LXR85" s="715"/>
      <c r="LXS85" s="715"/>
      <c r="LXT85" s="715"/>
      <c r="LXU85" s="715"/>
      <c r="LXV85" s="715"/>
      <c r="LXW85" s="715"/>
      <c r="LXX85" s="715"/>
      <c r="LXY85" s="715"/>
      <c r="LXZ85" s="715"/>
      <c r="LYA85" s="715"/>
      <c r="LYB85" s="715"/>
      <c r="LYC85" s="715"/>
      <c r="LYD85" s="715"/>
      <c r="LYE85" s="715"/>
      <c r="LYF85" s="715"/>
      <c r="LYG85" s="715"/>
      <c r="LYH85" s="715"/>
      <c r="LYI85" s="715"/>
      <c r="LYJ85" s="715"/>
      <c r="LYK85" s="715"/>
      <c r="LYL85" s="715"/>
      <c r="LYM85" s="715"/>
      <c r="LYN85" s="715"/>
      <c r="LYO85" s="715"/>
      <c r="LYP85" s="715"/>
      <c r="LYQ85" s="715"/>
      <c r="LYR85" s="715"/>
      <c r="LYS85" s="715"/>
      <c r="LYT85" s="715"/>
      <c r="LYU85" s="715"/>
      <c r="LYV85" s="715"/>
      <c r="LYW85" s="715"/>
      <c r="LYX85" s="715"/>
      <c r="LYY85" s="715"/>
      <c r="LYZ85" s="715"/>
      <c r="LZA85" s="715"/>
      <c r="LZB85" s="715"/>
      <c r="LZC85" s="715"/>
      <c r="LZD85" s="715"/>
      <c r="LZE85" s="715"/>
      <c r="LZF85" s="715"/>
      <c r="LZG85" s="715"/>
      <c r="LZH85" s="715"/>
      <c r="LZI85" s="715"/>
      <c r="LZJ85" s="715"/>
      <c r="LZK85" s="715"/>
      <c r="LZL85" s="715"/>
      <c r="LZM85" s="715"/>
      <c r="LZN85" s="715"/>
      <c r="LZO85" s="715"/>
      <c r="LZP85" s="715"/>
      <c r="LZQ85" s="715"/>
      <c r="LZR85" s="715"/>
      <c r="LZS85" s="715"/>
      <c r="LZT85" s="715"/>
      <c r="LZU85" s="715"/>
      <c r="LZV85" s="715"/>
      <c r="LZW85" s="715"/>
      <c r="LZX85" s="715"/>
      <c r="LZY85" s="715"/>
      <c r="LZZ85" s="715"/>
      <c r="MAA85" s="715"/>
      <c r="MAB85" s="715"/>
      <c r="MAC85" s="715"/>
      <c r="MAD85" s="715"/>
      <c r="MAE85" s="715"/>
      <c r="MAF85" s="715"/>
      <c r="MAG85" s="715"/>
      <c r="MAH85" s="715"/>
      <c r="MAI85" s="715"/>
      <c r="MAJ85" s="715"/>
      <c r="MAK85" s="715"/>
      <c r="MAL85" s="715"/>
      <c r="MAM85" s="715"/>
      <c r="MAN85" s="715"/>
      <c r="MAO85" s="715"/>
      <c r="MAP85" s="715"/>
      <c r="MAQ85" s="715"/>
      <c r="MAR85" s="715"/>
      <c r="MAS85" s="715"/>
      <c r="MAT85" s="715"/>
      <c r="MAU85" s="715"/>
      <c r="MAV85" s="715"/>
      <c r="MAW85" s="715"/>
      <c r="MAX85" s="715"/>
      <c r="MAY85" s="715"/>
      <c r="MAZ85" s="715"/>
      <c r="MBA85" s="715"/>
      <c r="MBB85" s="715"/>
      <c r="MBC85" s="715"/>
      <c r="MBD85" s="715"/>
      <c r="MBE85" s="715"/>
      <c r="MBF85" s="715"/>
      <c r="MBG85" s="715"/>
      <c r="MBH85" s="715"/>
      <c r="MBI85" s="715"/>
      <c r="MBJ85" s="715"/>
      <c r="MBK85" s="715"/>
      <c r="MBL85" s="715"/>
      <c r="MBM85" s="715"/>
      <c r="MBN85" s="715"/>
      <c r="MBO85" s="715"/>
      <c r="MBP85" s="715"/>
      <c r="MBQ85" s="715"/>
      <c r="MBR85" s="715"/>
      <c r="MBS85" s="715"/>
      <c r="MBT85" s="715"/>
      <c r="MBU85" s="715"/>
      <c r="MBV85" s="715"/>
      <c r="MBW85" s="715"/>
      <c r="MBX85" s="715"/>
      <c r="MBY85" s="715"/>
      <c r="MBZ85" s="715"/>
      <c r="MCA85" s="715"/>
      <c r="MCB85" s="715"/>
      <c r="MCC85" s="715"/>
      <c r="MCD85" s="715"/>
      <c r="MCE85" s="715"/>
      <c r="MCF85" s="715"/>
      <c r="MCG85" s="715"/>
      <c r="MCH85" s="715"/>
      <c r="MCI85" s="715"/>
      <c r="MCJ85" s="715"/>
      <c r="MCK85" s="715"/>
      <c r="MCL85" s="715"/>
      <c r="MCM85" s="715"/>
      <c r="MCN85" s="715"/>
      <c r="MCO85" s="715"/>
      <c r="MCP85" s="715"/>
      <c r="MCQ85" s="715"/>
      <c r="MCR85" s="715"/>
      <c r="MCS85" s="715"/>
      <c r="MCT85" s="715"/>
      <c r="MCU85" s="715"/>
      <c r="MCV85" s="715"/>
      <c r="MCW85" s="715"/>
      <c r="MCX85" s="715"/>
      <c r="MCY85" s="715"/>
      <c r="MCZ85" s="715"/>
      <c r="MDA85" s="715"/>
      <c r="MDB85" s="715"/>
      <c r="MDC85" s="715"/>
      <c r="MDD85" s="715"/>
      <c r="MDE85" s="715"/>
      <c r="MDF85" s="715"/>
      <c r="MDG85" s="715"/>
      <c r="MDH85" s="715"/>
      <c r="MDI85" s="715"/>
      <c r="MDJ85" s="715"/>
      <c r="MDK85" s="715"/>
      <c r="MDL85" s="715"/>
      <c r="MDM85" s="715"/>
      <c r="MDN85" s="715"/>
      <c r="MDO85" s="715"/>
      <c r="MDP85" s="715"/>
      <c r="MDQ85" s="715"/>
      <c r="MDR85" s="715"/>
      <c r="MDS85" s="715"/>
      <c r="MDT85" s="715"/>
      <c r="MDU85" s="715"/>
      <c r="MDV85" s="715"/>
      <c r="MDW85" s="715"/>
      <c r="MDX85" s="715"/>
      <c r="MDY85" s="715"/>
      <c r="MDZ85" s="715"/>
      <c r="MEA85" s="715"/>
      <c r="MEB85" s="715"/>
      <c r="MEC85" s="715"/>
      <c r="MED85" s="715"/>
      <c r="MEE85" s="715"/>
      <c r="MEF85" s="715"/>
      <c r="MEG85" s="715"/>
      <c r="MEH85" s="715"/>
      <c r="MEI85" s="715"/>
      <c r="MEJ85" s="715"/>
      <c r="MEK85" s="715"/>
      <c r="MEL85" s="715"/>
      <c r="MEM85" s="715"/>
      <c r="MEN85" s="715"/>
      <c r="MEO85" s="715"/>
      <c r="MEP85" s="715"/>
      <c r="MEQ85" s="715"/>
      <c r="MER85" s="715"/>
      <c r="MES85" s="715"/>
      <c r="MET85" s="715"/>
      <c r="MEU85" s="715"/>
      <c r="MEV85" s="715"/>
      <c r="MEW85" s="715"/>
      <c r="MEX85" s="715"/>
      <c r="MEY85" s="715"/>
      <c r="MEZ85" s="715"/>
      <c r="MFA85" s="715"/>
      <c r="MFB85" s="715"/>
      <c r="MFC85" s="715"/>
      <c r="MFD85" s="715"/>
      <c r="MFE85" s="715"/>
      <c r="MFF85" s="715"/>
      <c r="MFG85" s="715"/>
      <c r="MFH85" s="715"/>
      <c r="MFI85" s="715"/>
      <c r="MFJ85" s="715"/>
      <c r="MFK85" s="715"/>
      <c r="MFL85" s="715"/>
      <c r="MFM85" s="715"/>
      <c r="MFN85" s="715"/>
      <c r="MFO85" s="715"/>
      <c r="MFP85" s="715"/>
      <c r="MFQ85" s="715"/>
      <c r="MFR85" s="715"/>
      <c r="MFS85" s="715"/>
      <c r="MFT85" s="715"/>
      <c r="MFU85" s="715"/>
      <c r="MFV85" s="715"/>
      <c r="MFW85" s="715"/>
      <c r="MFX85" s="715"/>
      <c r="MFY85" s="715"/>
      <c r="MFZ85" s="715"/>
      <c r="MGA85" s="715"/>
      <c r="MGB85" s="715"/>
      <c r="MGC85" s="715"/>
      <c r="MGD85" s="715"/>
      <c r="MGE85" s="715"/>
      <c r="MGF85" s="715"/>
      <c r="MGG85" s="715"/>
      <c r="MGH85" s="715"/>
      <c r="MGI85" s="715"/>
      <c r="MGJ85" s="715"/>
      <c r="MGK85" s="715"/>
      <c r="MGL85" s="715"/>
      <c r="MGM85" s="715"/>
      <c r="MGN85" s="715"/>
      <c r="MGO85" s="715"/>
      <c r="MGP85" s="715"/>
      <c r="MGQ85" s="715"/>
      <c r="MGR85" s="715"/>
      <c r="MGS85" s="715"/>
      <c r="MGT85" s="715"/>
      <c r="MGU85" s="715"/>
      <c r="MGV85" s="715"/>
      <c r="MGW85" s="715"/>
      <c r="MGX85" s="715"/>
      <c r="MGY85" s="715"/>
      <c r="MGZ85" s="715"/>
      <c r="MHA85" s="715"/>
      <c r="MHB85" s="715"/>
      <c r="MHC85" s="715"/>
      <c r="MHD85" s="715"/>
      <c r="MHE85" s="715"/>
      <c r="MHF85" s="715"/>
      <c r="MHG85" s="715"/>
      <c r="MHH85" s="715"/>
      <c r="MHI85" s="715"/>
      <c r="MHJ85" s="715"/>
      <c r="MHK85" s="715"/>
      <c r="MHL85" s="715"/>
      <c r="MHM85" s="715"/>
      <c r="MHN85" s="715"/>
      <c r="MHO85" s="715"/>
      <c r="MHP85" s="715"/>
      <c r="MHQ85" s="715"/>
      <c r="MHR85" s="715"/>
      <c r="MHS85" s="715"/>
      <c r="MHT85" s="715"/>
      <c r="MHU85" s="715"/>
      <c r="MHV85" s="715"/>
      <c r="MHW85" s="715"/>
      <c r="MHX85" s="715"/>
      <c r="MHY85" s="715"/>
      <c r="MHZ85" s="715"/>
      <c r="MIA85" s="715"/>
      <c r="MIB85" s="715"/>
      <c r="MIC85" s="715"/>
      <c r="MID85" s="715"/>
      <c r="MIE85" s="715"/>
      <c r="MIF85" s="715"/>
      <c r="MIG85" s="715"/>
      <c r="MIH85" s="715"/>
      <c r="MII85" s="715"/>
      <c r="MIJ85" s="715"/>
      <c r="MIK85" s="715"/>
      <c r="MIL85" s="715"/>
      <c r="MIM85" s="715"/>
      <c r="MIN85" s="715"/>
      <c r="MIO85" s="715"/>
      <c r="MIP85" s="715"/>
      <c r="MIQ85" s="715"/>
      <c r="MIR85" s="715"/>
      <c r="MIS85" s="715"/>
      <c r="MIT85" s="715"/>
      <c r="MIU85" s="715"/>
      <c r="MIV85" s="715"/>
      <c r="MIW85" s="715"/>
      <c r="MIX85" s="715"/>
      <c r="MIY85" s="715"/>
      <c r="MIZ85" s="715"/>
      <c r="MJA85" s="715"/>
      <c r="MJB85" s="715"/>
      <c r="MJC85" s="715"/>
      <c r="MJD85" s="715"/>
      <c r="MJE85" s="715"/>
      <c r="MJF85" s="715"/>
      <c r="MJG85" s="715"/>
      <c r="MJH85" s="715"/>
      <c r="MJI85" s="715"/>
      <c r="MJJ85" s="715"/>
      <c r="MJK85" s="715"/>
      <c r="MJL85" s="715"/>
      <c r="MJM85" s="715"/>
      <c r="MJN85" s="715"/>
      <c r="MJO85" s="715"/>
      <c r="MJP85" s="715"/>
      <c r="MJQ85" s="715"/>
      <c r="MJR85" s="715"/>
      <c r="MJS85" s="715"/>
      <c r="MJT85" s="715"/>
      <c r="MJU85" s="715"/>
      <c r="MJV85" s="715"/>
      <c r="MJW85" s="715"/>
      <c r="MJX85" s="715"/>
      <c r="MJY85" s="715"/>
      <c r="MJZ85" s="715"/>
      <c r="MKA85" s="715"/>
      <c r="MKB85" s="715"/>
      <c r="MKC85" s="715"/>
      <c r="MKD85" s="715"/>
      <c r="MKE85" s="715"/>
      <c r="MKF85" s="715"/>
      <c r="MKG85" s="715"/>
      <c r="MKH85" s="715"/>
      <c r="MKI85" s="715"/>
      <c r="MKJ85" s="715"/>
      <c r="MKK85" s="715"/>
      <c r="MKL85" s="715"/>
      <c r="MKM85" s="715"/>
      <c r="MKN85" s="715"/>
      <c r="MKO85" s="715"/>
      <c r="MKP85" s="715"/>
      <c r="MKQ85" s="715"/>
      <c r="MKR85" s="715"/>
      <c r="MKS85" s="715"/>
      <c r="MKT85" s="715"/>
      <c r="MKU85" s="715"/>
      <c r="MKV85" s="715"/>
      <c r="MKW85" s="715"/>
      <c r="MKX85" s="715"/>
      <c r="MKY85" s="715"/>
      <c r="MKZ85" s="715"/>
      <c r="MLA85" s="715"/>
      <c r="MLB85" s="715"/>
      <c r="MLC85" s="715"/>
      <c r="MLD85" s="715"/>
      <c r="MLE85" s="715"/>
      <c r="MLF85" s="715"/>
      <c r="MLG85" s="715"/>
      <c r="MLH85" s="715"/>
      <c r="MLI85" s="715"/>
      <c r="MLJ85" s="715"/>
      <c r="MLK85" s="715"/>
      <c r="MLL85" s="715"/>
      <c r="MLM85" s="715"/>
      <c r="MLN85" s="715"/>
      <c r="MLO85" s="715"/>
      <c r="MLP85" s="715"/>
      <c r="MLQ85" s="715"/>
      <c r="MLR85" s="715"/>
      <c r="MLS85" s="715"/>
      <c r="MLT85" s="715"/>
      <c r="MLU85" s="715"/>
      <c r="MLV85" s="715"/>
      <c r="MLW85" s="715"/>
      <c r="MLX85" s="715"/>
      <c r="MLY85" s="715"/>
      <c r="MLZ85" s="715"/>
      <c r="MMA85" s="715"/>
      <c r="MMB85" s="715"/>
      <c r="MMC85" s="715"/>
      <c r="MMD85" s="715"/>
      <c r="MME85" s="715"/>
      <c r="MMF85" s="715"/>
      <c r="MMG85" s="715"/>
      <c r="MMH85" s="715"/>
      <c r="MMI85" s="715"/>
      <c r="MMJ85" s="715"/>
      <c r="MMK85" s="715"/>
      <c r="MML85" s="715"/>
      <c r="MMM85" s="715"/>
      <c r="MMN85" s="715"/>
      <c r="MMO85" s="715"/>
      <c r="MMP85" s="715"/>
      <c r="MMQ85" s="715"/>
      <c r="MMR85" s="715"/>
      <c r="MMS85" s="715"/>
      <c r="MMT85" s="715"/>
      <c r="MMU85" s="715"/>
      <c r="MMV85" s="715"/>
      <c r="MMW85" s="715"/>
      <c r="MMX85" s="715"/>
      <c r="MMY85" s="715"/>
      <c r="MMZ85" s="715"/>
      <c r="MNA85" s="715"/>
      <c r="MNB85" s="715"/>
      <c r="MNC85" s="715"/>
      <c r="MND85" s="715"/>
      <c r="MNE85" s="715"/>
      <c r="MNF85" s="715"/>
      <c r="MNG85" s="715"/>
      <c r="MNH85" s="715"/>
      <c r="MNI85" s="715"/>
      <c r="MNJ85" s="715"/>
      <c r="MNK85" s="715"/>
      <c r="MNL85" s="715"/>
      <c r="MNM85" s="715"/>
      <c r="MNN85" s="715"/>
      <c r="MNO85" s="715"/>
      <c r="MNP85" s="715"/>
      <c r="MNQ85" s="715"/>
      <c r="MNR85" s="715"/>
      <c r="MNS85" s="715"/>
      <c r="MNT85" s="715"/>
      <c r="MNU85" s="715"/>
      <c r="MNV85" s="715"/>
      <c r="MNW85" s="715"/>
      <c r="MNX85" s="715"/>
      <c r="MNY85" s="715"/>
      <c r="MNZ85" s="715"/>
      <c r="MOA85" s="715"/>
      <c r="MOB85" s="715"/>
      <c r="MOC85" s="715"/>
      <c r="MOD85" s="715"/>
      <c r="MOE85" s="715"/>
      <c r="MOF85" s="715"/>
      <c r="MOG85" s="715"/>
      <c r="MOH85" s="715"/>
      <c r="MOI85" s="715"/>
      <c r="MOJ85" s="715"/>
      <c r="MOK85" s="715"/>
      <c r="MOL85" s="715"/>
      <c r="MOM85" s="715"/>
      <c r="MON85" s="715"/>
      <c r="MOO85" s="715"/>
      <c r="MOP85" s="715"/>
      <c r="MOQ85" s="715"/>
      <c r="MOR85" s="715"/>
      <c r="MOS85" s="715"/>
      <c r="MOT85" s="715"/>
      <c r="MOU85" s="715"/>
      <c r="MOV85" s="715"/>
      <c r="MOW85" s="715"/>
      <c r="MOX85" s="715"/>
      <c r="MOY85" s="715"/>
      <c r="MOZ85" s="715"/>
      <c r="MPA85" s="715"/>
      <c r="MPB85" s="715"/>
      <c r="MPC85" s="715"/>
      <c r="MPD85" s="715"/>
      <c r="MPE85" s="715"/>
      <c r="MPF85" s="715"/>
      <c r="MPG85" s="715"/>
      <c r="MPH85" s="715"/>
      <c r="MPI85" s="715"/>
      <c r="MPJ85" s="715"/>
      <c r="MPK85" s="715"/>
      <c r="MPL85" s="715"/>
      <c r="MPM85" s="715"/>
      <c r="MPN85" s="715"/>
      <c r="MPO85" s="715"/>
      <c r="MPP85" s="715"/>
      <c r="MPQ85" s="715"/>
      <c r="MPR85" s="715"/>
      <c r="MPS85" s="715"/>
      <c r="MPT85" s="715"/>
      <c r="MPU85" s="715"/>
      <c r="MPV85" s="715"/>
      <c r="MPW85" s="715"/>
      <c r="MPX85" s="715"/>
      <c r="MPY85" s="715"/>
      <c r="MPZ85" s="715"/>
      <c r="MQA85" s="715"/>
      <c r="MQB85" s="715"/>
      <c r="MQC85" s="715"/>
      <c r="MQD85" s="715"/>
      <c r="MQE85" s="715"/>
      <c r="MQF85" s="715"/>
      <c r="MQG85" s="715"/>
      <c r="MQH85" s="715"/>
      <c r="MQI85" s="715"/>
      <c r="MQJ85" s="715"/>
      <c r="MQK85" s="715"/>
      <c r="MQL85" s="715"/>
      <c r="MQM85" s="715"/>
      <c r="MQN85" s="715"/>
      <c r="MQO85" s="715"/>
      <c r="MQP85" s="715"/>
      <c r="MQQ85" s="715"/>
      <c r="MQR85" s="715"/>
      <c r="MQS85" s="715"/>
      <c r="MQT85" s="715"/>
      <c r="MQU85" s="715"/>
      <c r="MQV85" s="715"/>
      <c r="MQW85" s="715"/>
      <c r="MQX85" s="715"/>
      <c r="MQY85" s="715"/>
      <c r="MQZ85" s="715"/>
      <c r="MRA85" s="715"/>
      <c r="MRB85" s="715"/>
      <c r="MRC85" s="715"/>
      <c r="MRD85" s="715"/>
      <c r="MRE85" s="715"/>
      <c r="MRF85" s="715"/>
      <c r="MRG85" s="715"/>
      <c r="MRH85" s="715"/>
      <c r="MRI85" s="715"/>
      <c r="MRJ85" s="715"/>
      <c r="MRK85" s="715"/>
      <c r="MRL85" s="715"/>
      <c r="MRM85" s="715"/>
      <c r="MRN85" s="715"/>
      <c r="MRO85" s="715"/>
      <c r="MRP85" s="715"/>
      <c r="MRQ85" s="715"/>
      <c r="MRR85" s="715"/>
      <c r="MRS85" s="715"/>
      <c r="MRT85" s="715"/>
      <c r="MRU85" s="715"/>
      <c r="MRV85" s="715"/>
      <c r="MRW85" s="715"/>
      <c r="MRX85" s="715"/>
      <c r="MRY85" s="715"/>
      <c r="MRZ85" s="715"/>
      <c r="MSA85" s="715"/>
      <c r="MSB85" s="715"/>
      <c r="MSC85" s="715"/>
      <c r="MSD85" s="715"/>
      <c r="MSE85" s="715"/>
      <c r="MSF85" s="715"/>
      <c r="MSG85" s="715"/>
      <c r="MSH85" s="715"/>
      <c r="MSI85" s="715"/>
      <c r="MSJ85" s="715"/>
      <c r="MSK85" s="715"/>
      <c r="MSL85" s="715"/>
      <c r="MSM85" s="715"/>
      <c r="MSN85" s="715"/>
      <c r="MSO85" s="715"/>
      <c r="MSP85" s="715"/>
      <c r="MSQ85" s="715"/>
      <c r="MSR85" s="715"/>
      <c r="MSS85" s="715"/>
      <c r="MST85" s="715"/>
      <c r="MSU85" s="715"/>
      <c r="MSV85" s="715"/>
      <c r="MSW85" s="715"/>
      <c r="MSX85" s="715"/>
      <c r="MSY85" s="715"/>
      <c r="MSZ85" s="715"/>
      <c r="MTA85" s="715"/>
      <c r="MTB85" s="715"/>
      <c r="MTC85" s="715"/>
      <c r="MTD85" s="715"/>
      <c r="MTE85" s="715"/>
      <c r="MTF85" s="715"/>
      <c r="MTG85" s="715"/>
      <c r="MTH85" s="715"/>
      <c r="MTI85" s="715"/>
      <c r="MTJ85" s="715"/>
      <c r="MTK85" s="715"/>
      <c r="MTL85" s="715"/>
      <c r="MTM85" s="715"/>
      <c r="MTN85" s="715"/>
      <c r="MTO85" s="715"/>
      <c r="MTP85" s="715"/>
      <c r="MTQ85" s="715"/>
      <c r="MTR85" s="715"/>
      <c r="MTS85" s="715"/>
      <c r="MTT85" s="715"/>
      <c r="MTU85" s="715"/>
      <c r="MTV85" s="715"/>
      <c r="MTW85" s="715"/>
      <c r="MTX85" s="715"/>
      <c r="MTY85" s="715"/>
      <c r="MTZ85" s="715"/>
      <c r="MUA85" s="715"/>
      <c r="MUB85" s="715"/>
      <c r="MUC85" s="715"/>
      <c r="MUD85" s="715"/>
      <c r="MUE85" s="715"/>
      <c r="MUF85" s="715"/>
      <c r="MUG85" s="715"/>
      <c r="MUH85" s="715"/>
      <c r="MUI85" s="715"/>
      <c r="MUJ85" s="715"/>
      <c r="MUK85" s="715"/>
      <c r="MUL85" s="715"/>
      <c r="MUM85" s="715"/>
      <c r="MUN85" s="715"/>
      <c r="MUO85" s="715"/>
      <c r="MUP85" s="715"/>
      <c r="MUQ85" s="715"/>
      <c r="MUR85" s="715"/>
      <c r="MUS85" s="715"/>
      <c r="MUT85" s="715"/>
      <c r="MUU85" s="715"/>
      <c r="MUV85" s="715"/>
      <c r="MUW85" s="715"/>
      <c r="MUX85" s="715"/>
      <c r="MUY85" s="715"/>
      <c r="MUZ85" s="715"/>
      <c r="MVA85" s="715"/>
      <c r="MVB85" s="715"/>
      <c r="MVC85" s="715"/>
      <c r="MVD85" s="715"/>
      <c r="MVE85" s="715"/>
      <c r="MVF85" s="715"/>
      <c r="MVG85" s="715"/>
      <c r="MVH85" s="715"/>
      <c r="MVI85" s="715"/>
      <c r="MVJ85" s="715"/>
      <c r="MVK85" s="715"/>
      <c r="MVL85" s="715"/>
      <c r="MVM85" s="715"/>
      <c r="MVN85" s="715"/>
      <c r="MVO85" s="715"/>
      <c r="MVP85" s="715"/>
      <c r="MVQ85" s="715"/>
      <c r="MVR85" s="715"/>
      <c r="MVS85" s="715"/>
      <c r="MVT85" s="715"/>
      <c r="MVU85" s="715"/>
      <c r="MVV85" s="715"/>
      <c r="MVW85" s="715"/>
      <c r="MVX85" s="715"/>
      <c r="MVY85" s="715"/>
      <c r="MVZ85" s="715"/>
      <c r="MWA85" s="715"/>
      <c r="MWB85" s="715"/>
      <c r="MWC85" s="715"/>
      <c r="MWD85" s="715"/>
      <c r="MWE85" s="715"/>
      <c r="MWF85" s="715"/>
      <c r="MWG85" s="715"/>
      <c r="MWH85" s="715"/>
      <c r="MWI85" s="715"/>
      <c r="MWJ85" s="715"/>
      <c r="MWK85" s="715"/>
      <c r="MWL85" s="715"/>
      <c r="MWM85" s="715"/>
      <c r="MWN85" s="715"/>
      <c r="MWO85" s="715"/>
      <c r="MWP85" s="715"/>
      <c r="MWQ85" s="715"/>
      <c r="MWR85" s="715"/>
      <c r="MWS85" s="715"/>
      <c r="MWT85" s="715"/>
      <c r="MWU85" s="715"/>
      <c r="MWV85" s="715"/>
      <c r="MWW85" s="715"/>
      <c r="MWX85" s="715"/>
      <c r="MWY85" s="715"/>
      <c r="MWZ85" s="715"/>
      <c r="MXA85" s="715"/>
      <c r="MXB85" s="715"/>
      <c r="MXC85" s="715"/>
      <c r="MXD85" s="715"/>
      <c r="MXE85" s="715"/>
      <c r="MXF85" s="715"/>
      <c r="MXG85" s="715"/>
      <c r="MXH85" s="715"/>
      <c r="MXI85" s="715"/>
      <c r="MXJ85" s="715"/>
      <c r="MXK85" s="715"/>
      <c r="MXL85" s="715"/>
      <c r="MXM85" s="715"/>
      <c r="MXN85" s="715"/>
      <c r="MXO85" s="715"/>
      <c r="MXP85" s="715"/>
      <c r="MXQ85" s="715"/>
      <c r="MXR85" s="715"/>
      <c r="MXS85" s="715"/>
      <c r="MXT85" s="715"/>
      <c r="MXU85" s="715"/>
      <c r="MXV85" s="715"/>
      <c r="MXW85" s="715"/>
      <c r="MXX85" s="715"/>
      <c r="MXY85" s="715"/>
      <c r="MXZ85" s="715"/>
      <c r="MYA85" s="715"/>
      <c r="MYB85" s="715"/>
      <c r="MYC85" s="715"/>
      <c r="MYD85" s="715"/>
      <c r="MYE85" s="715"/>
      <c r="MYF85" s="715"/>
      <c r="MYG85" s="715"/>
      <c r="MYH85" s="715"/>
      <c r="MYI85" s="715"/>
      <c r="MYJ85" s="715"/>
      <c r="MYK85" s="715"/>
      <c r="MYL85" s="715"/>
      <c r="MYM85" s="715"/>
      <c r="MYN85" s="715"/>
      <c r="MYO85" s="715"/>
      <c r="MYP85" s="715"/>
      <c r="MYQ85" s="715"/>
      <c r="MYR85" s="715"/>
      <c r="MYS85" s="715"/>
      <c r="MYT85" s="715"/>
      <c r="MYU85" s="715"/>
      <c r="MYV85" s="715"/>
      <c r="MYW85" s="715"/>
      <c r="MYX85" s="715"/>
      <c r="MYY85" s="715"/>
      <c r="MYZ85" s="715"/>
      <c r="MZA85" s="715"/>
      <c r="MZB85" s="715"/>
      <c r="MZC85" s="715"/>
      <c r="MZD85" s="715"/>
      <c r="MZE85" s="715"/>
      <c r="MZF85" s="715"/>
      <c r="MZG85" s="715"/>
      <c r="MZH85" s="715"/>
      <c r="MZI85" s="715"/>
      <c r="MZJ85" s="715"/>
      <c r="MZK85" s="715"/>
      <c r="MZL85" s="715"/>
      <c r="MZM85" s="715"/>
      <c r="MZN85" s="715"/>
      <c r="MZO85" s="715"/>
      <c r="MZP85" s="715"/>
      <c r="MZQ85" s="715"/>
      <c r="MZR85" s="715"/>
      <c r="MZS85" s="715"/>
      <c r="MZT85" s="715"/>
      <c r="MZU85" s="715"/>
      <c r="MZV85" s="715"/>
      <c r="MZW85" s="715"/>
      <c r="MZX85" s="715"/>
      <c r="MZY85" s="715"/>
      <c r="MZZ85" s="715"/>
      <c r="NAA85" s="715"/>
      <c r="NAB85" s="715"/>
      <c r="NAC85" s="715"/>
      <c r="NAD85" s="715"/>
      <c r="NAE85" s="715"/>
      <c r="NAF85" s="715"/>
      <c r="NAG85" s="715"/>
      <c r="NAH85" s="715"/>
      <c r="NAI85" s="715"/>
      <c r="NAJ85" s="715"/>
      <c r="NAK85" s="715"/>
      <c r="NAL85" s="715"/>
      <c r="NAM85" s="715"/>
      <c r="NAN85" s="715"/>
      <c r="NAO85" s="715"/>
      <c r="NAP85" s="715"/>
      <c r="NAQ85" s="715"/>
      <c r="NAR85" s="715"/>
      <c r="NAS85" s="715"/>
      <c r="NAT85" s="715"/>
      <c r="NAU85" s="715"/>
      <c r="NAV85" s="715"/>
      <c r="NAW85" s="715"/>
      <c r="NAX85" s="715"/>
      <c r="NAY85" s="715"/>
      <c r="NAZ85" s="715"/>
      <c r="NBA85" s="715"/>
      <c r="NBB85" s="715"/>
      <c r="NBC85" s="715"/>
      <c r="NBD85" s="715"/>
      <c r="NBE85" s="715"/>
      <c r="NBF85" s="715"/>
      <c r="NBG85" s="715"/>
      <c r="NBH85" s="715"/>
      <c r="NBI85" s="715"/>
      <c r="NBJ85" s="715"/>
      <c r="NBK85" s="715"/>
      <c r="NBL85" s="715"/>
      <c r="NBM85" s="715"/>
      <c r="NBN85" s="715"/>
      <c r="NBO85" s="715"/>
      <c r="NBP85" s="715"/>
      <c r="NBQ85" s="715"/>
      <c r="NBR85" s="715"/>
      <c r="NBS85" s="715"/>
      <c r="NBT85" s="715"/>
      <c r="NBU85" s="715"/>
      <c r="NBV85" s="715"/>
      <c r="NBW85" s="715"/>
      <c r="NBX85" s="715"/>
      <c r="NBY85" s="715"/>
      <c r="NBZ85" s="715"/>
      <c r="NCA85" s="715"/>
      <c r="NCB85" s="715"/>
      <c r="NCC85" s="715"/>
      <c r="NCD85" s="715"/>
      <c r="NCE85" s="715"/>
      <c r="NCF85" s="715"/>
      <c r="NCG85" s="715"/>
      <c r="NCH85" s="715"/>
      <c r="NCI85" s="715"/>
      <c r="NCJ85" s="715"/>
      <c r="NCK85" s="715"/>
      <c r="NCL85" s="715"/>
      <c r="NCM85" s="715"/>
      <c r="NCN85" s="715"/>
      <c r="NCO85" s="715"/>
      <c r="NCP85" s="715"/>
      <c r="NCQ85" s="715"/>
      <c r="NCR85" s="715"/>
      <c r="NCS85" s="715"/>
      <c r="NCT85" s="715"/>
      <c r="NCU85" s="715"/>
      <c r="NCV85" s="715"/>
      <c r="NCW85" s="715"/>
      <c r="NCX85" s="715"/>
      <c r="NCY85" s="715"/>
      <c r="NCZ85" s="715"/>
      <c r="NDA85" s="715"/>
      <c r="NDB85" s="715"/>
      <c r="NDC85" s="715"/>
      <c r="NDD85" s="715"/>
      <c r="NDE85" s="715"/>
      <c r="NDF85" s="715"/>
      <c r="NDG85" s="715"/>
      <c r="NDH85" s="715"/>
      <c r="NDI85" s="715"/>
      <c r="NDJ85" s="715"/>
      <c r="NDK85" s="715"/>
      <c r="NDL85" s="715"/>
      <c r="NDM85" s="715"/>
      <c r="NDN85" s="715"/>
      <c r="NDO85" s="715"/>
      <c r="NDP85" s="715"/>
      <c r="NDQ85" s="715"/>
      <c r="NDR85" s="715"/>
      <c r="NDS85" s="715"/>
      <c r="NDT85" s="715"/>
      <c r="NDU85" s="715"/>
      <c r="NDV85" s="715"/>
      <c r="NDW85" s="715"/>
      <c r="NDX85" s="715"/>
      <c r="NDY85" s="715"/>
      <c r="NDZ85" s="715"/>
      <c r="NEA85" s="715"/>
      <c r="NEB85" s="715"/>
      <c r="NEC85" s="715"/>
      <c r="NED85" s="715"/>
      <c r="NEE85" s="715"/>
      <c r="NEF85" s="715"/>
      <c r="NEG85" s="715"/>
      <c r="NEH85" s="715"/>
      <c r="NEI85" s="715"/>
      <c r="NEJ85" s="715"/>
      <c r="NEK85" s="715"/>
      <c r="NEL85" s="715"/>
      <c r="NEM85" s="715"/>
      <c r="NEN85" s="715"/>
      <c r="NEO85" s="715"/>
      <c r="NEP85" s="715"/>
      <c r="NEQ85" s="715"/>
      <c r="NER85" s="715"/>
      <c r="NES85" s="715"/>
      <c r="NET85" s="715"/>
      <c r="NEU85" s="715"/>
      <c r="NEV85" s="715"/>
      <c r="NEW85" s="715"/>
      <c r="NEX85" s="715"/>
      <c r="NEY85" s="715"/>
      <c r="NEZ85" s="715"/>
      <c r="NFA85" s="715"/>
      <c r="NFB85" s="715"/>
      <c r="NFC85" s="715"/>
      <c r="NFD85" s="715"/>
      <c r="NFE85" s="715"/>
      <c r="NFF85" s="715"/>
      <c r="NFG85" s="715"/>
      <c r="NFH85" s="715"/>
      <c r="NFI85" s="715"/>
      <c r="NFJ85" s="715"/>
      <c r="NFK85" s="715"/>
      <c r="NFL85" s="715"/>
      <c r="NFM85" s="715"/>
      <c r="NFN85" s="715"/>
      <c r="NFO85" s="715"/>
      <c r="NFP85" s="715"/>
      <c r="NFQ85" s="715"/>
      <c r="NFR85" s="715"/>
      <c r="NFS85" s="715"/>
      <c r="NFT85" s="715"/>
      <c r="NFU85" s="715"/>
      <c r="NFV85" s="715"/>
      <c r="NFW85" s="715"/>
      <c r="NFX85" s="715"/>
      <c r="NFY85" s="715"/>
      <c r="NFZ85" s="715"/>
      <c r="NGA85" s="715"/>
      <c r="NGB85" s="715"/>
      <c r="NGC85" s="715"/>
      <c r="NGD85" s="715"/>
      <c r="NGE85" s="715"/>
      <c r="NGF85" s="715"/>
      <c r="NGG85" s="715"/>
      <c r="NGH85" s="715"/>
      <c r="NGI85" s="715"/>
      <c r="NGJ85" s="715"/>
      <c r="NGK85" s="715"/>
      <c r="NGL85" s="715"/>
      <c r="NGM85" s="715"/>
      <c r="NGN85" s="715"/>
      <c r="NGO85" s="715"/>
      <c r="NGP85" s="715"/>
      <c r="NGQ85" s="715"/>
      <c r="NGR85" s="715"/>
      <c r="NGS85" s="715"/>
      <c r="NGT85" s="715"/>
      <c r="NGU85" s="715"/>
      <c r="NGV85" s="715"/>
      <c r="NGW85" s="715"/>
      <c r="NGX85" s="715"/>
      <c r="NGY85" s="715"/>
      <c r="NGZ85" s="715"/>
      <c r="NHA85" s="715"/>
      <c r="NHB85" s="715"/>
      <c r="NHC85" s="715"/>
      <c r="NHD85" s="715"/>
      <c r="NHE85" s="715"/>
      <c r="NHF85" s="715"/>
      <c r="NHG85" s="715"/>
      <c r="NHH85" s="715"/>
      <c r="NHI85" s="715"/>
      <c r="NHJ85" s="715"/>
      <c r="NHK85" s="715"/>
      <c r="NHL85" s="715"/>
      <c r="NHM85" s="715"/>
      <c r="NHN85" s="715"/>
      <c r="NHO85" s="715"/>
      <c r="NHP85" s="715"/>
      <c r="NHQ85" s="715"/>
      <c r="NHR85" s="715"/>
      <c r="NHS85" s="715"/>
      <c r="NHT85" s="715"/>
      <c r="NHU85" s="715"/>
      <c r="NHV85" s="715"/>
      <c r="NHW85" s="715"/>
      <c r="NHX85" s="715"/>
      <c r="NHY85" s="715"/>
      <c r="NHZ85" s="715"/>
      <c r="NIA85" s="715"/>
      <c r="NIB85" s="715"/>
      <c r="NIC85" s="715"/>
      <c r="NID85" s="715"/>
      <c r="NIE85" s="715"/>
      <c r="NIF85" s="715"/>
      <c r="NIG85" s="715"/>
      <c r="NIH85" s="715"/>
      <c r="NII85" s="715"/>
      <c r="NIJ85" s="715"/>
      <c r="NIK85" s="715"/>
      <c r="NIL85" s="715"/>
      <c r="NIM85" s="715"/>
      <c r="NIN85" s="715"/>
      <c r="NIO85" s="715"/>
      <c r="NIP85" s="715"/>
      <c r="NIQ85" s="715"/>
      <c r="NIR85" s="715"/>
      <c r="NIS85" s="715"/>
      <c r="NIT85" s="715"/>
      <c r="NIU85" s="715"/>
      <c r="NIV85" s="715"/>
      <c r="NIW85" s="715"/>
      <c r="NIX85" s="715"/>
      <c r="NIY85" s="715"/>
      <c r="NIZ85" s="715"/>
      <c r="NJA85" s="715"/>
      <c r="NJB85" s="715"/>
      <c r="NJC85" s="715"/>
      <c r="NJD85" s="715"/>
      <c r="NJE85" s="715"/>
      <c r="NJF85" s="715"/>
      <c r="NJG85" s="715"/>
      <c r="NJH85" s="715"/>
      <c r="NJI85" s="715"/>
      <c r="NJJ85" s="715"/>
      <c r="NJK85" s="715"/>
      <c r="NJL85" s="715"/>
      <c r="NJM85" s="715"/>
      <c r="NJN85" s="715"/>
      <c r="NJO85" s="715"/>
      <c r="NJP85" s="715"/>
      <c r="NJQ85" s="715"/>
      <c r="NJR85" s="715"/>
      <c r="NJS85" s="715"/>
      <c r="NJT85" s="715"/>
      <c r="NJU85" s="715"/>
      <c r="NJV85" s="715"/>
      <c r="NJW85" s="715"/>
      <c r="NJX85" s="715"/>
      <c r="NJY85" s="715"/>
      <c r="NJZ85" s="715"/>
      <c r="NKA85" s="715"/>
      <c r="NKB85" s="715"/>
      <c r="NKC85" s="715"/>
      <c r="NKD85" s="715"/>
      <c r="NKE85" s="715"/>
      <c r="NKF85" s="715"/>
      <c r="NKG85" s="715"/>
      <c r="NKH85" s="715"/>
      <c r="NKI85" s="715"/>
      <c r="NKJ85" s="715"/>
      <c r="NKK85" s="715"/>
      <c r="NKL85" s="715"/>
      <c r="NKM85" s="715"/>
      <c r="NKN85" s="715"/>
      <c r="NKO85" s="715"/>
      <c r="NKP85" s="715"/>
      <c r="NKQ85" s="715"/>
      <c r="NKR85" s="715"/>
      <c r="NKS85" s="715"/>
      <c r="NKT85" s="715"/>
      <c r="NKU85" s="715"/>
      <c r="NKV85" s="715"/>
      <c r="NKW85" s="715"/>
      <c r="NKX85" s="715"/>
      <c r="NKY85" s="715"/>
      <c r="NKZ85" s="715"/>
      <c r="NLA85" s="715"/>
      <c r="NLB85" s="715"/>
      <c r="NLC85" s="715"/>
      <c r="NLD85" s="715"/>
      <c r="NLE85" s="715"/>
      <c r="NLF85" s="715"/>
      <c r="NLG85" s="715"/>
      <c r="NLH85" s="715"/>
      <c r="NLI85" s="715"/>
      <c r="NLJ85" s="715"/>
      <c r="NLK85" s="715"/>
      <c r="NLL85" s="715"/>
      <c r="NLM85" s="715"/>
      <c r="NLN85" s="715"/>
      <c r="NLO85" s="715"/>
      <c r="NLP85" s="715"/>
      <c r="NLQ85" s="715"/>
      <c r="NLR85" s="715"/>
      <c r="NLS85" s="715"/>
      <c r="NLT85" s="715"/>
      <c r="NLU85" s="715"/>
      <c r="NLV85" s="715"/>
      <c r="NLW85" s="715"/>
      <c r="NLX85" s="715"/>
      <c r="NLY85" s="715"/>
      <c r="NLZ85" s="715"/>
      <c r="NMA85" s="715"/>
      <c r="NMB85" s="715"/>
      <c r="NMC85" s="715"/>
      <c r="NMD85" s="715"/>
      <c r="NME85" s="715"/>
      <c r="NMF85" s="715"/>
      <c r="NMG85" s="715"/>
      <c r="NMH85" s="715"/>
      <c r="NMI85" s="715"/>
      <c r="NMJ85" s="715"/>
      <c r="NMK85" s="715"/>
      <c r="NML85" s="715"/>
      <c r="NMM85" s="715"/>
      <c r="NMN85" s="715"/>
      <c r="NMO85" s="715"/>
      <c r="NMP85" s="715"/>
      <c r="NMQ85" s="715"/>
      <c r="NMR85" s="715"/>
      <c r="NMS85" s="715"/>
      <c r="NMT85" s="715"/>
      <c r="NMU85" s="715"/>
      <c r="NMV85" s="715"/>
      <c r="NMW85" s="715"/>
      <c r="NMX85" s="715"/>
      <c r="NMY85" s="715"/>
      <c r="NMZ85" s="715"/>
      <c r="NNA85" s="715"/>
      <c r="NNB85" s="715"/>
      <c r="NNC85" s="715"/>
      <c r="NND85" s="715"/>
      <c r="NNE85" s="715"/>
      <c r="NNF85" s="715"/>
      <c r="NNG85" s="715"/>
      <c r="NNH85" s="715"/>
      <c r="NNI85" s="715"/>
      <c r="NNJ85" s="715"/>
      <c r="NNK85" s="715"/>
      <c r="NNL85" s="715"/>
      <c r="NNM85" s="715"/>
      <c r="NNN85" s="715"/>
      <c r="NNO85" s="715"/>
      <c r="NNP85" s="715"/>
      <c r="NNQ85" s="715"/>
      <c r="NNR85" s="715"/>
      <c r="NNS85" s="715"/>
      <c r="NNT85" s="715"/>
      <c r="NNU85" s="715"/>
      <c r="NNV85" s="715"/>
      <c r="NNW85" s="715"/>
      <c r="NNX85" s="715"/>
      <c r="NNY85" s="715"/>
      <c r="NNZ85" s="715"/>
      <c r="NOA85" s="715"/>
      <c r="NOB85" s="715"/>
      <c r="NOC85" s="715"/>
      <c r="NOD85" s="715"/>
      <c r="NOE85" s="715"/>
      <c r="NOF85" s="715"/>
      <c r="NOG85" s="715"/>
      <c r="NOH85" s="715"/>
      <c r="NOI85" s="715"/>
      <c r="NOJ85" s="715"/>
      <c r="NOK85" s="715"/>
      <c r="NOL85" s="715"/>
      <c r="NOM85" s="715"/>
      <c r="NON85" s="715"/>
      <c r="NOO85" s="715"/>
      <c r="NOP85" s="715"/>
      <c r="NOQ85" s="715"/>
      <c r="NOR85" s="715"/>
      <c r="NOS85" s="715"/>
      <c r="NOT85" s="715"/>
      <c r="NOU85" s="715"/>
      <c r="NOV85" s="715"/>
      <c r="NOW85" s="715"/>
      <c r="NOX85" s="715"/>
      <c r="NOY85" s="715"/>
      <c r="NOZ85" s="715"/>
      <c r="NPA85" s="715"/>
      <c r="NPB85" s="715"/>
      <c r="NPC85" s="715"/>
      <c r="NPD85" s="715"/>
      <c r="NPE85" s="715"/>
      <c r="NPF85" s="715"/>
      <c r="NPG85" s="715"/>
      <c r="NPH85" s="715"/>
      <c r="NPI85" s="715"/>
      <c r="NPJ85" s="715"/>
      <c r="NPK85" s="715"/>
      <c r="NPL85" s="715"/>
      <c r="NPM85" s="715"/>
      <c r="NPN85" s="715"/>
      <c r="NPO85" s="715"/>
      <c r="NPP85" s="715"/>
      <c r="NPQ85" s="715"/>
      <c r="NPR85" s="715"/>
      <c r="NPS85" s="715"/>
      <c r="NPT85" s="715"/>
      <c r="NPU85" s="715"/>
      <c r="NPV85" s="715"/>
      <c r="NPW85" s="715"/>
      <c r="NPX85" s="715"/>
      <c r="NPY85" s="715"/>
      <c r="NPZ85" s="715"/>
      <c r="NQA85" s="715"/>
      <c r="NQB85" s="715"/>
      <c r="NQC85" s="715"/>
      <c r="NQD85" s="715"/>
      <c r="NQE85" s="715"/>
      <c r="NQF85" s="715"/>
      <c r="NQG85" s="715"/>
      <c r="NQH85" s="715"/>
      <c r="NQI85" s="715"/>
      <c r="NQJ85" s="715"/>
      <c r="NQK85" s="715"/>
      <c r="NQL85" s="715"/>
      <c r="NQM85" s="715"/>
      <c r="NQN85" s="715"/>
      <c r="NQO85" s="715"/>
      <c r="NQP85" s="715"/>
      <c r="NQQ85" s="715"/>
      <c r="NQR85" s="715"/>
      <c r="NQS85" s="715"/>
      <c r="NQT85" s="715"/>
      <c r="NQU85" s="715"/>
      <c r="NQV85" s="715"/>
      <c r="NQW85" s="715"/>
      <c r="NQX85" s="715"/>
      <c r="NQY85" s="715"/>
      <c r="NQZ85" s="715"/>
      <c r="NRA85" s="715"/>
      <c r="NRB85" s="715"/>
      <c r="NRC85" s="715"/>
      <c r="NRD85" s="715"/>
      <c r="NRE85" s="715"/>
      <c r="NRF85" s="715"/>
      <c r="NRG85" s="715"/>
      <c r="NRH85" s="715"/>
      <c r="NRI85" s="715"/>
      <c r="NRJ85" s="715"/>
      <c r="NRK85" s="715"/>
      <c r="NRL85" s="715"/>
      <c r="NRM85" s="715"/>
      <c r="NRN85" s="715"/>
      <c r="NRO85" s="715"/>
      <c r="NRP85" s="715"/>
      <c r="NRQ85" s="715"/>
      <c r="NRR85" s="715"/>
      <c r="NRS85" s="715"/>
      <c r="NRT85" s="715"/>
      <c r="NRU85" s="715"/>
      <c r="NRV85" s="715"/>
      <c r="NRW85" s="715"/>
      <c r="NRX85" s="715"/>
      <c r="NRY85" s="715"/>
      <c r="NRZ85" s="715"/>
      <c r="NSA85" s="715"/>
      <c r="NSB85" s="715"/>
      <c r="NSC85" s="715"/>
      <c r="NSD85" s="715"/>
      <c r="NSE85" s="715"/>
      <c r="NSF85" s="715"/>
      <c r="NSG85" s="715"/>
      <c r="NSH85" s="715"/>
      <c r="NSI85" s="715"/>
      <c r="NSJ85" s="715"/>
      <c r="NSK85" s="715"/>
      <c r="NSL85" s="715"/>
      <c r="NSM85" s="715"/>
      <c r="NSN85" s="715"/>
      <c r="NSO85" s="715"/>
      <c r="NSP85" s="715"/>
      <c r="NSQ85" s="715"/>
      <c r="NSR85" s="715"/>
      <c r="NSS85" s="715"/>
      <c r="NST85" s="715"/>
      <c r="NSU85" s="715"/>
      <c r="NSV85" s="715"/>
      <c r="NSW85" s="715"/>
      <c r="NSX85" s="715"/>
      <c r="NSY85" s="715"/>
      <c r="NSZ85" s="715"/>
      <c r="NTA85" s="715"/>
      <c r="NTB85" s="715"/>
      <c r="NTC85" s="715"/>
      <c r="NTD85" s="715"/>
      <c r="NTE85" s="715"/>
      <c r="NTF85" s="715"/>
      <c r="NTG85" s="715"/>
      <c r="NTH85" s="715"/>
      <c r="NTI85" s="715"/>
      <c r="NTJ85" s="715"/>
      <c r="NTK85" s="715"/>
      <c r="NTL85" s="715"/>
      <c r="NTM85" s="715"/>
      <c r="NTN85" s="715"/>
      <c r="NTO85" s="715"/>
      <c r="NTP85" s="715"/>
      <c r="NTQ85" s="715"/>
      <c r="NTR85" s="715"/>
      <c r="NTS85" s="715"/>
      <c r="NTT85" s="715"/>
      <c r="NTU85" s="715"/>
      <c r="NTV85" s="715"/>
      <c r="NTW85" s="715"/>
      <c r="NTX85" s="715"/>
      <c r="NTY85" s="715"/>
      <c r="NTZ85" s="715"/>
      <c r="NUA85" s="715"/>
      <c r="NUB85" s="715"/>
      <c r="NUC85" s="715"/>
      <c r="NUD85" s="715"/>
      <c r="NUE85" s="715"/>
      <c r="NUF85" s="715"/>
      <c r="NUG85" s="715"/>
      <c r="NUH85" s="715"/>
      <c r="NUI85" s="715"/>
      <c r="NUJ85" s="715"/>
      <c r="NUK85" s="715"/>
      <c r="NUL85" s="715"/>
      <c r="NUM85" s="715"/>
      <c r="NUN85" s="715"/>
      <c r="NUO85" s="715"/>
      <c r="NUP85" s="715"/>
      <c r="NUQ85" s="715"/>
      <c r="NUR85" s="715"/>
      <c r="NUS85" s="715"/>
      <c r="NUT85" s="715"/>
      <c r="NUU85" s="715"/>
      <c r="NUV85" s="715"/>
      <c r="NUW85" s="715"/>
      <c r="NUX85" s="715"/>
      <c r="NUY85" s="715"/>
      <c r="NUZ85" s="715"/>
      <c r="NVA85" s="715"/>
      <c r="NVB85" s="715"/>
      <c r="NVC85" s="715"/>
      <c r="NVD85" s="715"/>
      <c r="NVE85" s="715"/>
      <c r="NVF85" s="715"/>
      <c r="NVG85" s="715"/>
      <c r="NVH85" s="715"/>
      <c r="NVI85" s="715"/>
      <c r="NVJ85" s="715"/>
      <c r="NVK85" s="715"/>
      <c r="NVL85" s="715"/>
      <c r="NVM85" s="715"/>
      <c r="NVN85" s="715"/>
      <c r="NVO85" s="715"/>
      <c r="NVP85" s="715"/>
      <c r="NVQ85" s="715"/>
      <c r="NVR85" s="715"/>
      <c r="NVS85" s="715"/>
      <c r="NVT85" s="715"/>
      <c r="NVU85" s="715"/>
      <c r="NVV85" s="715"/>
      <c r="NVW85" s="715"/>
      <c r="NVX85" s="715"/>
      <c r="NVY85" s="715"/>
      <c r="NVZ85" s="715"/>
      <c r="NWA85" s="715"/>
      <c r="NWB85" s="715"/>
      <c r="NWC85" s="715"/>
      <c r="NWD85" s="715"/>
      <c r="NWE85" s="715"/>
      <c r="NWF85" s="715"/>
      <c r="NWG85" s="715"/>
      <c r="NWH85" s="715"/>
      <c r="NWI85" s="715"/>
      <c r="NWJ85" s="715"/>
      <c r="NWK85" s="715"/>
      <c r="NWL85" s="715"/>
      <c r="NWM85" s="715"/>
      <c r="NWN85" s="715"/>
      <c r="NWO85" s="715"/>
      <c r="NWP85" s="715"/>
      <c r="NWQ85" s="715"/>
      <c r="NWR85" s="715"/>
      <c r="NWS85" s="715"/>
      <c r="NWT85" s="715"/>
      <c r="NWU85" s="715"/>
      <c r="NWV85" s="715"/>
      <c r="NWW85" s="715"/>
      <c r="NWX85" s="715"/>
      <c r="NWY85" s="715"/>
      <c r="NWZ85" s="715"/>
      <c r="NXA85" s="715"/>
      <c r="NXB85" s="715"/>
      <c r="NXC85" s="715"/>
      <c r="NXD85" s="715"/>
      <c r="NXE85" s="715"/>
      <c r="NXF85" s="715"/>
      <c r="NXG85" s="715"/>
      <c r="NXH85" s="715"/>
      <c r="NXI85" s="715"/>
      <c r="NXJ85" s="715"/>
      <c r="NXK85" s="715"/>
      <c r="NXL85" s="715"/>
      <c r="NXM85" s="715"/>
      <c r="NXN85" s="715"/>
      <c r="NXO85" s="715"/>
      <c r="NXP85" s="715"/>
      <c r="NXQ85" s="715"/>
      <c r="NXR85" s="715"/>
      <c r="NXS85" s="715"/>
      <c r="NXT85" s="715"/>
      <c r="NXU85" s="715"/>
      <c r="NXV85" s="715"/>
      <c r="NXW85" s="715"/>
      <c r="NXX85" s="715"/>
      <c r="NXY85" s="715"/>
      <c r="NXZ85" s="715"/>
      <c r="NYA85" s="715"/>
      <c r="NYB85" s="715"/>
      <c r="NYC85" s="715"/>
      <c r="NYD85" s="715"/>
      <c r="NYE85" s="715"/>
      <c r="NYF85" s="715"/>
      <c r="NYG85" s="715"/>
      <c r="NYH85" s="715"/>
      <c r="NYI85" s="715"/>
      <c r="NYJ85" s="715"/>
      <c r="NYK85" s="715"/>
      <c r="NYL85" s="715"/>
      <c r="NYM85" s="715"/>
      <c r="NYN85" s="715"/>
      <c r="NYO85" s="715"/>
      <c r="NYP85" s="715"/>
      <c r="NYQ85" s="715"/>
      <c r="NYR85" s="715"/>
      <c r="NYS85" s="715"/>
      <c r="NYT85" s="715"/>
      <c r="NYU85" s="715"/>
      <c r="NYV85" s="715"/>
      <c r="NYW85" s="715"/>
      <c r="NYX85" s="715"/>
      <c r="NYY85" s="715"/>
      <c r="NYZ85" s="715"/>
      <c r="NZA85" s="715"/>
      <c r="NZB85" s="715"/>
      <c r="NZC85" s="715"/>
      <c r="NZD85" s="715"/>
      <c r="NZE85" s="715"/>
      <c r="NZF85" s="715"/>
      <c r="NZG85" s="715"/>
      <c r="NZH85" s="715"/>
      <c r="NZI85" s="715"/>
      <c r="NZJ85" s="715"/>
      <c r="NZK85" s="715"/>
      <c r="NZL85" s="715"/>
      <c r="NZM85" s="715"/>
      <c r="NZN85" s="715"/>
      <c r="NZO85" s="715"/>
      <c r="NZP85" s="715"/>
      <c r="NZQ85" s="715"/>
      <c r="NZR85" s="715"/>
      <c r="NZS85" s="715"/>
      <c r="NZT85" s="715"/>
      <c r="NZU85" s="715"/>
      <c r="NZV85" s="715"/>
      <c r="NZW85" s="715"/>
      <c r="NZX85" s="715"/>
      <c r="NZY85" s="715"/>
      <c r="NZZ85" s="715"/>
      <c r="OAA85" s="715"/>
      <c r="OAB85" s="715"/>
      <c r="OAC85" s="715"/>
      <c r="OAD85" s="715"/>
      <c r="OAE85" s="715"/>
      <c r="OAF85" s="715"/>
      <c r="OAG85" s="715"/>
      <c r="OAH85" s="715"/>
      <c r="OAI85" s="715"/>
      <c r="OAJ85" s="715"/>
      <c r="OAK85" s="715"/>
      <c r="OAL85" s="715"/>
      <c r="OAM85" s="715"/>
      <c r="OAN85" s="715"/>
      <c r="OAO85" s="715"/>
      <c r="OAP85" s="715"/>
      <c r="OAQ85" s="715"/>
      <c r="OAR85" s="715"/>
      <c r="OAS85" s="715"/>
      <c r="OAT85" s="715"/>
      <c r="OAU85" s="715"/>
      <c r="OAV85" s="715"/>
      <c r="OAW85" s="715"/>
      <c r="OAX85" s="715"/>
      <c r="OAY85" s="715"/>
      <c r="OAZ85" s="715"/>
      <c r="OBA85" s="715"/>
      <c r="OBB85" s="715"/>
      <c r="OBC85" s="715"/>
      <c r="OBD85" s="715"/>
      <c r="OBE85" s="715"/>
      <c r="OBF85" s="715"/>
      <c r="OBG85" s="715"/>
      <c r="OBH85" s="715"/>
      <c r="OBI85" s="715"/>
      <c r="OBJ85" s="715"/>
      <c r="OBK85" s="715"/>
      <c r="OBL85" s="715"/>
      <c r="OBM85" s="715"/>
      <c r="OBN85" s="715"/>
      <c r="OBO85" s="715"/>
      <c r="OBP85" s="715"/>
      <c r="OBQ85" s="715"/>
      <c r="OBR85" s="715"/>
      <c r="OBS85" s="715"/>
      <c r="OBT85" s="715"/>
      <c r="OBU85" s="715"/>
      <c r="OBV85" s="715"/>
      <c r="OBW85" s="715"/>
      <c r="OBX85" s="715"/>
      <c r="OBY85" s="715"/>
      <c r="OBZ85" s="715"/>
      <c r="OCA85" s="715"/>
      <c r="OCB85" s="715"/>
      <c r="OCC85" s="715"/>
      <c r="OCD85" s="715"/>
      <c r="OCE85" s="715"/>
      <c r="OCF85" s="715"/>
      <c r="OCG85" s="715"/>
      <c r="OCH85" s="715"/>
      <c r="OCI85" s="715"/>
      <c r="OCJ85" s="715"/>
      <c r="OCK85" s="715"/>
      <c r="OCL85" s="715"/>
      <c r="OCM85" s="715"/>
      <c r="OCN85" s="715"/>
      <c r="OCO85" s="715"/>
      <c r="OCP85" s="715"/>
      <c r="OCQ85" s="715"/>
      <c r="OCR85" s="715"/>
      <c r="OCS85" s="715"/>
      <c r="OCT85" s="715"/>
      <c r="OCU85" s="715"/>
      <c r="OCV85" s="715"/>
      <c r="OCW85" s="715"/>
      <c r="OCX85" s="715"/>
      <c r="OCY85" s="715"/>
      <c r="OCZ85" s="715"/>
      <c r="ODA85" s="715"/>
      <c r="ODB85" s="715"/>
      <c r="ODC85" s="715"/>
      <c r="ODD85" s="715"/>
      <c r="ODE85" s="715"/>
      <c r="ODF85" s="715"/>
      <c r="ODG85" s="715"/>
      <c r="ODH85" s="715"/>
      <c r="ODI85" s="715"/>
      <c r="ODJ85" s="715"/>
      <c r="ODK85" s="715"/>
      <c r="ODL85" s="715"/>
      <c r="ODM85" s="715"/>
      <c r="ODN85" s="715"/>
      <c r="ODO85" s="715"/>
      <c r="ODP85" s="715"/>
      <c r="ODQ85" s="715"/>
      <c r="ODR85" s="715"/>
      <c r="ODS85" s="715"/>
      <c r="ODT85" s="715"/>
      <c r="ODU85" s="715"/>
      <c r="ODV85" s="715"/>
      <c r="ODW85" s="715"/>
      <c r="ODX85" s="715"/>
      <c r="ODY85" s="715"/>
      <c r="ODZ85" s="715"/>
      <c r="OEA85" s="715"/>
      <c r="OEB85" s="715"/>
      <c r="OEC85" s="715"/>
      <c r="OED85" s="715"/>
      <c r="OEE85" s="715"/>
      <c r="OEF85" s="715"/>
      <c r="OEG85" s="715"/>
      <c r="OEH85" s="715"/>
      <c r="OEI85" s="715"/>
      <c r="OEJ85" s="715"/>
      <c r="OEK85" s="715"/>
      <c r="OEL85" s="715"/>
      <c r="OEM85" s="715"/>
      <c r="OEN85" s="715"/>
      <c r="OEO85" s="715"/>
      <c r="OEP85" s="715"/>
      <c r="OEQ85" s="715"/>
      <c r="OER85" s="715"/>
      <c r="OES85" s="715"/>
      <c r="OET85" s="715"/>
      <c r="OEU85" s="715"/>
      <c r="OEV85" s="715"/>
      <c r="OEW85" s="715"/>
      <c r="OEX85" s="715"/>
      <c r="OEY85" s="715"/>
      <c r="OEZ85" s="715"/>
      <c r="OFA85" s="715"/>
      <c r="OFB85" s="715"/>
      <c r="OFC85" s="715"/>
      <c r="OFD85" s="715"/>
      <c r="OFE85" s="715"/>
      <c r="OFF85" s="715"/>
      <c r="OFG85" s="715"/>
      <c r="OFH85" s="715"/>
      <c r="OFI85" s="715"/>
      <c r="OFJ85" s="715"/>
      <c r="OFK85" s="715"/>
      <c r="OFL85" s="715"/>
      <c r="OFM85" s="715"/>
      <c r="OFN85" s="715"/>
      <c r="OFO85" s="715"/>
      <c r="OFP85" s="715"/>
      <c r="OFQ85" s="715"/>
      <c r="OFR85" s="715"/>
      <c r="OFS85" s="715"/>
      <c r="OFT85" s="715"/>
      <c r="OFU85" s="715"/>
      <c r="OFV85" s="715"/>
      <c r="OFW85" s="715"/>
      <c r="OFX85" s="715"/>
      <c r="OFY85" s="715"/>
      <c r="OFZ85" s="715"/>
      <c r="OGA85" s="715"/>
      <c r="OGB85" s="715"/>
      <c r="OGC85" s="715"/>
      <c r="OGD85" s="715"/>
      <c r="OGE85" s="715"/>
      <c r="OGF85" s="715"/>
      <c r="OGG85" s="715"/>
      <c r="OGH85" s="715"/>
      <c r="OGI85" s="715"/>
      <c r="OGJ85" s="715"/>
      <c r="OGK85" s="715"/>
      <c r="OGL85" s="715"/>
      <c r="OGM85" s="715"/>
      <c r="OGN85" s="715"/>
      <c r="OGO85" s="715"/>
      <c r="OGP85" s="715"/>
      <c r="OGQ85" s="715"/>
      <c r="OGR85" s="715"/>
      <c r="OGS85" s="715"/>
      <c r="OGT85" s="715"/>
      <c r="OGU85" s="715"/>
      <c r="OGV85" s="715"/>
      <c r="OGW85" s="715"/>
      <c r="OGX85" s="715"/>
      <c r="OGY85" s="715"/>
      <c r="OGZ85" s="715"/>
      <c r="OHA85" s="715"/>
      <c r="OHB85" s="715"/>
      <c r="OHC85" s="715"/>
      <c r="OHD85" s="715"/>
      <c r="OHE85" s="715"/>
      <c r="OHF85" s="715"/>
      <c r="OHG85" s="715"/>
      <c r="OHH85" s="715"/>
      <c r="OHI85" s="715"/>
      <c r="OHJ85" s="715"/>
      <c r="OHK85" s="715"/>
      <c r="OHL85" s="715"/>
      <c r="OHM85" s="715"/>
      <c r="OHN85" s="715"/>
      <c r="OHO85" s="715"/>
      <c r="OHP85" s="715"/>
      <c r="OHQ85" s="715"/>
      <c r="OHR85" s="715"/>
      <c r="OHS85" s="715"/>
      <c r="OHT85" s="715"/>
      <c r="OHU85" s="715"/>
      <c r="OHV85" s="715"/>
      <c r="OHW85" s="715"/>
      <c r="OHX85" s="715"/>
      <c r="OHY85" s="715"/>
      <c r="OHZ85" s="715"/>
      <c r="OIA85" s="715"/>
      <c r="OIB85" s="715"/>
      <c r="OIC85" s="715"/>
      <c r="OID85" s="715"/>
      <c r="OIE85" s="715"/>
      <c r="OIF85" s="715"/>
      <c r="OIG85" s="715"/>
      <c r="OIH85" s="715"/>
      <c r="OII85" s="715"/>
      <c r="OIJ85" s="715"/>
      <c r="OIK85" s="715"/>
      <c r="OIL85" s="715"/>
      <c r="OIM85" s="715"/>
      <c r="OIN85" s="715"/>
      <c r="OIO85" s="715"/>
      <c r="OIP85" s="715"/>
      <c r="OIQ85" s="715"/>
      <c r="OIR85" s="715"/>
      <c r="OIS85" s="715"/>
      <c r="OIT85" s="715"/>
      <c r="OIU85" s="715"/>
      <c r="OIV85" s="715"/>
      <c r="OIW85" s="715"/>
      <c r="OIX85" s="715"/>
      <c r="OIY85" s="715"/>
      <c r="OIZ85" s="715"/>
      <c r="OJA85" s="715"/>
      <c r="OJB85" s="715"/>
      <c r="OJC85" s="715"/>
      <c r="OJD85" s="715"/>
      <c r="OJE85" s="715"/>
      <c r="OJF85" s="715"/>
      <c r="OJG85" s="715"/>
      <c r="OJH85" s="715"/>
      <c r="OJI85" s="715"/>
      <c r="OJJ85" s="715"/>
      <c r="OJK85" s="715"/>
      <c r="OJL85" s="715"/>
      <c r="OJM85" s="715"/>
      <c r="OJN85" s="715"/>
      <c r="OJO85" s="715"/>
      <c r="OJP85" s="715"/>
      <c r="OJQ85" s="715"/>
      <c r="OJR85" s="715"/>
      <c r="OJS85" s="715"/>
      <c r="OJT85" s="715"/>
      <c r="OJU85" s="715"/>
      <c r="OJV85" s="715"/>
      <c r="OJW85" s="715"/>
      <c r="OJX85" s="715"/>
      <c r="OJY85" s="715"/>
      <c r="OJZ85" s="715"/>
      <c r="OKA85" s="715"/>
      <c r="OKB85" s="715"/>
      <c r="OKC85" s="715"/>
      <c r="OKD85" s="715"/>
      <c r="OKE85" s="715"/>
      <c r="OKF85" s="715"/>
      <c r="OKG85" s="715"/>
      <c r="OKH85" s="715"/>
      <c r="OKI85" s="715"/>
      <c r="OKJ85" s="715"/>
      <c r="OKK85" s="715"/>
      <c r="OKL85" s="715"/>
      <c r="OKM85" s="715"/>
      <c r="OKN85" s="715"/>
      <c r="OKO85" s="715"/>
      <c r="OKP85" s="715"/>
      <c r="OKQ85" s="715"/>
      <c r="OKR85" s="715"/>
      <c r="OKS85" s="715"/>
      <c r="OKT85" s="715"/>
      <c r="OKU85" s="715"/>
      <c r="OKV85" s="715"/>
      <c r="OKW85" s="715"/>
      <c r="OKX85" s="715"/>
      <c r="OKY85" s="715"/>
      <c r="OKZ85" s="715"/>
      <c r="OLA85" s="715"/>
      <c r="OLB85" s="715"/>
      <c r="OLC85" s="715"/>
      <c r="OLD85" s="715"/>
      <c r="OLE85" s="715"/>
      <c r="OLF85" s="715"/>
      <c r="OLG85" s="715"/>
      <c r="OLH85" s="715"/>
      <c r="OLI85" s="715"/>
      <c r="OLJ85" s="715"/>
      <c r="OLK85" s="715"/>
      <c r="OLL85" s="715"/>
      <c r="OLM85" s="715"/>
      <c r="OLN85" s="715"/>
      <c r="OLO85" s="715"/>
      <c r="OLP85" s="715"/>
      <c r="OLQ85" s="715"/>
      <c r="OLR85" s="715"/>
      <c r="OLS85" s="715"/>
      <c r="OLT85" s="715"/>
      <c r="OLU85" s="715"/>
      <c r="OLV85" s="715"/>
      <c r="OLW85" s="715"/>
      <c r="OLX85" s="715"/>
      <c r="OLY85" s="715"/>
      <c r="OLZ85" s="715"/>
      <c r="OMA85" s="715"/>
      <c r="OMB85" s="715"/>
      <c r="OMC85" s="715"/>
      <c r="OMD85" s="715"/>
      <c r="OME85" s="715"/>
      <c r="OMF85" s="715"/>
      <c r="OMG85" s="715"/>
      <c r="OMH85" s="715"/>
      <c r="OMI85" s="715"/>
      <c r="OMJ85" s="715"/>
      <c r="OMK85" s="715"/>
      <c r="OML85" s="715"/>
      <c r="OMM85" s="715"/>
      <c r="OMN85" s="715"/>
      <c r="OMO85" s="715"/>
      <c r="OMP85" s="715"/>
      <c r="OMQ85" s="715"/>
      <c r="OMR85" s="715"/>
      <c r="OMS85" s="715"/>
      <c r="OMT85" s="715"/>
      <c r="OMU85" s="715"/>
      <c r="OMV85" s="715"/>
      <c r="OMW85" s="715"/>
      <c r="OMX85" s="715"/>
      <c r="OMY85" s="715"/>
      <c r="OMZ85" s="715"/>
      <c r="ONA85" s="715"/>
      <c r="ONB85" s="715"/>
      <c r="ONC85" s="715"/>
      <c r="OND85" s="715"/>
      <c r="ONE85" s="715"/>
      <c r="ONF85" s="715"/>
      <c r="ONG85" s="715"/>
      <c r="ONH85" s="715"/>
      <c r="ONI85" s="715"/>
      <c r="ONJ85" s="715"/>
      <c r="ONK85" s="715"/>
      <c r="ONL85" s="715"/>
      <c r="ONM85" s="715"/>
      <c r="ONN85" s="715"/>
      <c r="ONO85" s="715"/>
      <c r="ONP85" s="715"/>
      <c r="ONQ85" s="715"/>
      <c r="ONR85" s="715"/>
      <c r="ONS85" s="715"/>
      <c r="ONT85" s="715"/>
      <c r="ONU85" s="715"/>
      <c r="ONV85" s="715"/>
      <c r="ONW85" s="715"/>
      <c r="ONX85" s="715"/>
      <c r="ONY85" s="715"/>
      <c r="ONZ85" s="715"/>
      <c r="OOA85" s="715"/>
      <c r="OOB85" s="715"/>
      <c r="OOC85" s="715"/>
      <c r="OOD85" s="715"/>
      <c r="OOE85" s="715"/>
      <c r="OOF85" s="715"/>
      <c r="OOG85" s="715"/>
      <c r="OOH85" s="715"/>
      <c r="OOI85" s="715"/>
      <c r="OOJ85" s="715"/>
      <c r="OOK85" s="715"/>
      <c r="OOL85" s="715"/>
      <c r="OOM85" s="715"/>
      <c r="OON85" s="715"/>
      <c r="OOO85" s="715"/>
      <c r="OOP85" s="715"/>
      <c r="OOQ85" s="715"/>
      <c r="OOR85" s="715"/>
      <c r="OOS85" s="715"/>
      <c r="OOT85" s="715"/>
      <c r="OOU85" s="715"/>
      <c r="OOV85" s="715"/>
      <c r="OOW85" s="715"/>
      <c r="OOX85" s="715"/>
      <c r="OOY85" s="715"/>
      <c r="OOZ85" s="715"/>
      <c r="OPA85" s="715"/>
      <c r="OPB85" s="715"/>
      <c r="OPC85" s="715"/>
      <c r="OPD85" s="715"/>
      <c r="OPE85" s="715"/>
      <c r="OPF85" s="715"/>
      <c r="OPG85" s="715"/>
      <c r="OPH85" s="715"/>
      <c r="OPI85" s="715"/>
      <c r="OPJ85" s="715"/>
      <c r="OPK85" s="715"/>
      <c r="OPL85" s="715"/>
      <c r="OPM85" s="715"/>
      <c r="OPN85" s="715"/>
      <c r="OPO85" s="715"/>
      <c r="OPP85" s="715"/>
      <c r="OPQ85" s="715"/>
      <c r="OPR85" s="715"/>
      <c r="OPS85" s="715"/>
      <c r="OPT85" s="715"/>
      <c r="OPU85" s="715"/>
      <c r="OPV85" s="715"/>
      <c r="OPW85" s="715"/>
      <c r="OPX85" s="715"/>
      <c r="OPY85" s="715"/>
      <c r="OPZ85" s="715"/>
      <c r="OQA85" s="715"/>
      <c r="OQB85" s="715"/>
      <c r="OQC85" s="715"/>
      <c r="OQD85" s="715"/>
      <c r="OQE85" s="715"/>
      <c r="OQF85" s="715"/>
      <c r="OQG85" s="715"/>
      <c r="OQH85" s="715"/>
      <c r="OQI85" s="715"/>
      <c r="OQJ85" s="715"/>
      <c r="OQK85" s="715"/>
      <c r="OQL85" s="715"/>
      <c r="OQM85" s="715"/>
      <c r="OQN85" s="715"/>
      <c r="OQO85" s="715"/>
      <c r="OQP85" s="715"/>
      <c r="OQQ85" s="715"/>
      <c r="OQR85" s="715"/>
      <c r="OQS85" s="715"/>
      <c r="OQT85" s="715"/>
      <c r="OQU85" s="715"/>
      <c r="OQV85" s="715"/>
      <c r="OQW85" s="715"/>
      <c r="OQX85" s="715"/>
      <c r="OQY85" s="715"/>
      <c r="OQZ85" s="715"/>
      <c r="ORA85" s="715"/>
      <c r="ORB85" s="715"/>
      <c r="ORC85" s="715"/>
      <c r="ORD85" s="715"/>
      <c r="ORE85" s="715"/>
      <c r="ORF85" s="715"/>
      <c r="ORG85" s="715"/>
      <c r="ORH85" s="715"/>
      <c r="ORI85" s="715"/>
      <c r="ORJ85" s="715"/>
      <c r="ORK85" s="715"/>
      <c r="ORL85" s="715"/>
      <c r="ORM85" s="715"/>
      <c r="ORN85" s="715"/>
      <c r="ORO85" s="715"/>
      <c r="ORP85" s="715"/>
      <c r="ORQ85" s="715"/>
      <c r="ORR85" s="715"/>
      <c r="ORS85" s="715"/>
      <c r="ORT85" s="715"/>
      <c r="ORU85" s="715"/>
      <c r="ORV85" s="715"/>
      <c r="ORW85" s="715"/>
      <c r="ORX85" s="715"/>
      <c r="ORY85" s="715"/>
      <c r="ORZ85" s="715"/>
      <c r="OSA85" s="715"/>
      <c r="OSB85" s="715"/>
      <c r="OSC85" s="715"/>
      <c r="OSD85" s="715"/>
      <c r="OSE85" s="715"/>
      <c r="OSF85" s="715"/>
      <c r="OSG85" s="715"/>
      <c r="OSH85" s="715"/>
      <c r="OSI85" s="715"/>
      <c r="OSJ85" s="715"/>
      <c r="OSK85" s="715"/>
      <c r="OSL85" s="715"/>
      <c r="OSM85" s="715"/>
      <c r="OSN85" s="715"/>
      <c r="OSO85" s="715"/>
      <c r="OSP85" s="715"/>
      <c r="OSQ85" s="715"/>
      <c r="OSR85" s="715"/>
      <c r="OSS85" s="715"/>
      <c r="OST85" s="715"/>
      <c r="OSU85" s="715"/>
      <c r="OSV85" s="715"/>
      <c r="OSW85" s="715"/>
      <c r="OSX85" s="715"/>
      <c r="OSY85" s="715"/>
      <c r="OSZ85" s="715"/>
      <c r="OTA85" s="715"/>
      <c r="OTB85" s="715"/>
      <c r="OTC85" s="715"/>
      <c r="OTD85" s="715"/>
      <c r="OTE85" s="715"/>
      <c r="OTF85" s="715"/>
      <c r="OTG85" s="715"/>
      <c r="OTH85" s="715"/>
      <c r="OTI85" s="715"/>
      <c r="OTJ85" s="715"/>
      <c r="OTK85" s="715"/>
      <c r="OTL85" s="715"/>
      <c r="OTM85" s="715"/>
      <c r="OTN85" s="715"/>
      <c r="OTO85" s="715"/>
      <c r="OTP85" s="715"/>
      <c r="OTQ85" s="715"/>
      <c r="OTR85" s="715"/>
      <c r="OTS85" s="715"/>
      <c r="OTT85" s="715"/>
      <c r="OTU85" s="715"/>
      <c r="OTV85" s="715"/>
      <c r="OTW85" s="715"/>
      <c r="OTX85" s="715"/>
      <c r="OTY85" s="715"/>
      <c r="OTZ85" s="715"/>
      <c r="OUA85" s="715"/>
      <c r="OUB85" s="715"/>
      <c r="OUC85" s="715"/>
      <c r="OUD85" s="715"/>
      <c r="OUE85" s="715"/>
      <c r="OUF85" s="715"/>
      <c r="OUG85" s="715"/>
      <c r="OUH85" s="715"/>
      <c r="OUI85" s="715"/>
      <c r="OUJ85" s="715"/>
      <c r="OUK85" s="715"/>
      <c r="OUL85" s="715"/>
      <c r="OUM85" s="715"/>
      <c r="OUN85" s="715"/>
      <c r="OUO85" s="715"/>
      <c r="OUP85" s="715"/>
      <c r="OUQ85" s="715"/>
      <c r="OUR85" s="715"/>
      <c r="OUS85" s="715"/>
      <c r="OUT85" s="715"/>
      <c r="OUU85" s="715"/>
      <c r="OUV85" s="715"/>
      <c r="OUW85" s="715"/>
      <c r="OUX85" s="715"/>
      <c r="OUY85" s="715"/>
      <c r="OUZ85" s="715"/>
      <c r="OVA85" s="715"/>
      <c r="OVB85" s="715"/>
      <c r="OVC85" s="715"/>
      <c r="OVD85" s="715"/>
      <c r="OVE85" s="715"/>
      <c r="OVF85" s="715"/>
      <c r="OVG85" s="715"/>
      <c r="OVH85" s="715"/>
      <c r="OVI85" s="715"/>
      <c r="OVJ85" s="715"/>
      <c r="OVK85" s="715"/>
      <c r="OVL85" s="715"/>
      <c r="OVM85" s="715"/>
      <c r="OVN85" s="715"/>
      <c r="OVO85" s="715"/>
      <c r="OVP85" s="715"/>
      <c r="OVQ85" s="715"/>
      <c r="OVR85" s="715"/>
      <c r="OVS85" s="715"/>
      <c r="OVT85" s="715"/>
      <c r="OVU85" s="715"/>
      <c r="OVV85" s="715"/>
      <c r="OVW85" s="715"/>
      <c r="OVX85" s="715"/>
      <c r="OVY85" s="715"/>
      <c r="OVZ85" s="715"/>
      <c r="OWA85" s="715"/>
      <c r="OWB85" s="715"/>
      <c r="OWC85" s="715"/>
      <c r="OWD85" s="715"/>
      <c r="OWE85" s="715"/>
      <c r="OWF85" s="715"/>
      <c r="OWG85" s="715"/>
      <c r="OWH85" s="715"/>
      <c r="OWI85" s="715"/>
      <c r="OWJ85" s="715"/>
      <c r="OWK85" s="715"/>
      <c r="OWL85" s="715"/>
      <c r="OWM85" s="715"/>
      <c r="OWN85" s="715"/>
      <c r="OWO85" s="715"/>
      <c r="OWP85" s="715"/>
      <c r="OWQ85" s="715"/>
      <c r="OWR85" s="715"/>
      <c r="OWS85" s="715"/>
      <c r="OWT85" s="715"/>
      <c r="OWU85" s="715"/>
      <c r="OWV85" s="715"/>
      <c r="OWW85" s="715"/>
      <c r="OWX85" s="715"/>
      <c r="OWY85" s="715"/>
      <c r="OWZ85" s="715"/>
      <c r="OXA85" s="715"/>
      <c r="OXB85" s="715"/>
      <c r="OXC85" s="715"/>
      <c r="OXD85" s="715"/>
      <c r="OXE85" s="715"/>
      <c r="OXF85" s="715"/>
      <c r="OXG85" s="715"/>
      <c r="OXH85" s="715"/>
      <c r="OXI85" s="715"/>
      <c r="OXJ85" s="715"/>
      <c r="OXK85" s="715"/>
      <c r="OXL85" s="715"/>
      <c r="OXM85" s="715"/>
      <c r="OXN85" s="715"/>
      <c r="OXO85" s="715"/>
      <c r="OXP85" s="715"/>
      <c r="OXQ85" s="715"/>
      <c r="OXR85" s="715"/>
      <c r="OXS85" s="715"/>
      <c r="OXT85" s="715"/>
      <c r="OXU85" s="715"/>
      <c r="OXV85" s="715"/>
      <c r="OXW85" s="715"/>
      <c r="OXX85" s="715"/>
      <c r="OXY85" s="715"/>
      <c r="OXZ85" s="715"/>
      <c r="OYA85" s="715"/>
      <c r="OYB85" s="715"/>
      <c r="OYC85" s="715"/>
      <c r="OYD85" s="715"/>
      <c r="OYE85" s="715"/>
      <c r="OYF85" s="715"/>
      <c r="OYG85" s="715"/>
      <c r="OYH85" s="715"/>
      <c r="OYI85" s="715"/>
      <c r="OYJ85" s="715"/>
      <c r="OYK85" s="715"/>
      <c r="OYL85" s="715"/>
      <c r="OYM85" s="715"/>
      <c r="OYN85" s="715"/>
      <c r="OYO85" s="715"/>
      <c r="OYP85" s="715"/>
      <c r="OYQ85" s="715"/>
      <c r="OYR85" s="715"/>
      <c r="OYS85" s="715"/>
      <c r="OYT85" s="715"/>
      <c r="OYU85" s="715"/>
      <c r="OYV85" s="715"/>
      <c r="OYW85" s="715"/>
      <c r="OYX85" s="715"/>
      <c r="OYY85" s="715"/>
      <c r="OYZ85" s="715"/>
      <c r="OZA85" s="715"/>
      <c r="OZB85" s="715"/>
      <c r="OZC85" s="715"/>
      <c r="OZD85" s="715"/>
      <c r="OZE85" s="715"/>
      <c r="OZF85" s="715"/>
      <c r="OZG85" s="715"/>
      <c r="OZH85" s="715"/>
      <c r="OZI85" s="715"/>
      <c r="OZJ85" s="715"/>
      <c r="OZK85" s="715"/>
      <c r="OZL85" s="715"/>
      <c r="OZM85" s="715"/>
      <c r="OZN85" s="715"/>
      <c r="OZO85" s="715"/>
      <c r="OZP85" s="715"/>
      <c r="OZQ85" s="715"/>
      <c r="OZR85" s="715"/>
      <c r="OZS85" s="715"/>
      <c r="OZT85" s="715"/>
      <c r="OZU85" s="715"/>
      <c r="OZV85" s="715"/>
      <c r="OZW85" s="715"/>
      <c r="OZX85" s="715"/>
      <c r="OZY85" s="715"/>
      <c r="OZZ85" s="715"/>
      <c r="PAA85" s="715"/>
      <c r="PAB85" s="715"/>
      <c r="PAC85" s="715"/>
      <c r="PAD85" s="715"/>
      <c r="PAE85" s="715"/>
      <c r="PAF85" s="715"/>
      <c r="PAG85" s="715"/>
      <c r="PAH85" s="715"/>
      <c r="PAI85" s="715"/>
      <c r="PAJ85" s="715"/>
      <c r="PAK85" s="715"/>
      <c r="PAL85" s="715"/>
      <c r="PAM85" s="715"/>
      <c r="PAN85" s="715"/>
      <c r="PAO85" s="715"/>
      <c r="PAP85" s="715"/>
      <c r="PAQ85" s="715"/>
      <c r="PAR85" s="715"/>
      <c r="PAS85" s="715"/>
      <c r="PAT85" s="715"/>
      <c r="PAU85" s="715"/>
      <c r="PAV85" s="715"/>
      <c r="PAW85" s="715"/>
      <c r="PAX85" s="715"/>
      <c r="PAY85" s="715"/>
      <c r="PAZ85" s="715"/>
      <c r="PBA85" s="715"/>
      <c r="PBB85" s="715"/>
      <c r="PBC85" s="715"/>
      <c r="PBD85" s="715"/>
      <c r="PBE85" s="715"/>
      <c r="PBF85" s="715"/>
      <c r="PBG85" s="715"/>
      <c r="PBH85" s="715"/>
      <c r="PBI85" s="715"/>
      <c r="PBJ85" s="715"/>
      <c r="PBK85" s="715"/>
      <c r="PBL85" s="715"/>
      <c r="PBM85" s="715"/>
      <c r="PBN85" s="715"/>
      <c r="PBO85" s="715"/>
      <c r="PBP85" s="715"/>
      <c r="PBQ85" s="715"/>
      <c r="PBR85" s="715"/>
      <c r="PBS85" s="715"/>
      <c r="PBT85" s="715"/>
      <c r="PBU85" s="715"/>
      <c r="PBV85" s="715"/>
      <c r="PBW85" s="715"/>
      <c r="PBX85" s="715"/>
      <c r="PBY85" s="715"/>
      <c r="PBZ85" s="715"/>
      <c r="PCA85" s="715"/>
      <c r="PCB85" s="715"/>
      <c r="PCC85" s="715"/>
      <c r="PCD85" s="715"/>
      <c r="PCE85" s="715"/>
      <c r="PCF85" s="715"/>
      <c r="PCG85" s="715"/>
      <c r="PCH85" s="715"/>
      <c r="PCI85" s="715"/>
      <c r="PCJ85" s="715"/>
      <c r="PCK85" s="715"/>
      <c r="PCL85" s="715"/>
      <c r="PCM85" s="715"/>
      <c r="PCN85" s="715"/>
      <c r="PCO85" s="715"/>
      <c r="PCP85" s="715"/>
      <c r="PCQ85" s="715"/>
      <c r="PCR85" s="715"/>
      <c r="PCS85" s="715"/>
      <c r="PCT85" s="715"/>
      <c r="PCU85" s="715"/>
      <c r="PCV85" s="715"/>
      <c r="PCW85" s="715"/>
      <c r="PCX85" s="715"/>
      <c r="PCY85" s="715"/>
      <c r="PCZ85" s="715"/>
      <c r="PDA85" s="715"/>
      <c r="PDB85" s="715"/>
      <c r="PDC85" s="715"/>
      <c r="PDD85" s="715"/>
      <c r="PDE85" s="715"/>
      <c r="PDF85" s="715"/>
      <c r="PDG85" s="715"/>
      <c r="PDH85" s="715"/>
      <c r="PDI85" s="715"/>
      <c r="PDJ85" s="715"/>
      <c r="PDK85" s="715"/>
      <c r="PDL85" s="715"/>
      <c r="PDM85" s="715"/>
      <c r="PDN85" s="715"/>
      <c r="PDO85" s="715"/>
      <c r="PDP85" s="715"/>
      <c r="PDQ85" s="715"/>
      <c r="PDR85" s="715"/>
      <c r="PDS85" s="715"/>
      <c r="PDT85" s="715"/>
      <c r="PDU85" s="715"/>
      <c r="PDV85" s="715"/>
      <c r="PDW85" s="715"/>
      <c r="PDX85" s="715"/>
      <c r="PDY85" s="715"/>
      <c r="PDZ85" s="715"/>
      <c r="PEA85" s="715"/>
      <c r="PEB85" s="715"/>
      <c r="PEC85" s="715"/>
      <c r="PED85" s="715"/>
      <c r="PEE85" s="715"/>
      <c r="PEF85" s="715"/>
      <c r="PEG85" s="715"/>
      <c r="PEH85" s="715"/>
      <c r="PEI85" s="715"/>
      <c r="PEJ85" s="715"/>
      <c r="PEK85" s="715"/>
      <c r="PEL85" s="715"/>
      <c r="PEM85" s="715"/>
      <c r="PEN85" s="715"/>
      <c r="PEO85" s="715"/>
      <c r="PEP85" s="715"/>
      <c r="PEQ85" s="715"/>
      <c r="PER85" s="715"/>
      <c r="PES85" s="715"/>
      <c r="PET85" s="715"/>
      <c r="PEU85" s="715"/>
      <c r="PEV85" s="715"/>
      <c r="PEW85" s="715"/>
      <c r="PEX85" s="715"/>
      <c r="PEY85" s="715"/>
      <c r="PEZ85" s="715"/>
      <c r="PFA85" s="715"/>
      <c r="PFB85" s="715"/>
      <c r="PFC85" s="715"/>
      <c r="PFD85" s="715"/>
      <c r="PFE85" s="715"/>
      <c r="PFF85" s="715"/>
      <c r="PFG85" s="715"/>
      <c r="PFH85" s="715"/>
      <c r="PFI85" s="715"/>
      <c r="PFJ85" s="715"/>
      <c r="PFK85" s="715"/>
      <c r="PFL85" s="715"/>
      <c r="PFM85" s="715"/>
      <c r="PFN85" s="715"/>
      <c r="PFO85" s="715"/>
      <c r="PFP85" s="715"/>
      <c r="PFQ85" s="715"/>
      <c r="PFR85" s="715"/>
      <c r="PFS85" s="715"/>
      <c r="PFT85" s="715"/>
      <c r="PFU85" s="715"/>
      <c r="PFV85" s="715"/>
      <c r="PFW85" s="715"/>
      <c r="PFX85" s="715"/>
      <c r="PFY85" s="715"/>
      <c r="PFZ85" s="715"/>
      <c r="PGA85" s="715"/>
      <c r="PGB85" s="715"/>
      <c r="PGC85" s="715"/>
      <c r="PGD85" s="715"/>
      <c r="PGE85" s="715"/>
      <c r="PGF85" s="715"/>
      <c r="PGG85" s="715"/>
      <c r="PGH85" s="715"/>
      <c r="PGI85" s="715"/>
      <c r="PGJ85" s="715"/>
      <c r="PGK85" s="715"/>
      <c r="PGL85" s="715"/>
      <c r="PGM85" s="715"/>
      <c r="PGN85" s="715"/>
      <c r="PGO85" s="715"/>
      <c r="PGP85" s="715"/>
      <c r="PGQ85" s="715"/>
      <c r="PGR85" s="715"/>
      <c r="PGS85" s="715"/>
      <c r="PGT85" s="715"/>
      <c r="PGU85" s="715"/>
      <c r="PGV85" s="715"/>
      <c r="PGW85" s="715"/>
      <c r="PGX85" s="715"/>
      <c r="PGY85" s="715"/>
      <c r="PGZ85" s="715"/>
      <c r="PHA85" s="715"/>
      <c r="PHB85" s="715"/>
      <c r="PHC85" s="715"/>
      <c r="PHD85" s="715"/>
      <c r="PHE85" s="715"/>
      <c r="PHF85" s="715"/>
      <c r="PHG85" s="715"/>
      <c r="PHH85" s="715"/>
      <c r="PHI85" s="715"/>
      <c r="PHJ85" s="715"/>
      <c r="PHK85" s="715"/>
      <c r="PHL85" s="715"/>
      <c r="PHM85" s="715"/>
      <c r="PHN85" s="715"/>
      <c r="PHO85" s="715"/>
      <c r="PHP85" s="715"/>
      <c r="PHQ85" s="715"/>
      <c r="PHR85" s="715"/>
      <c r="PHS85" s="715"/>
      <c r="PHT85" s="715"/>
      <c r="PHU85" s="715"/>
      <c r="PHV85" s="715"/>
      <c r="PHW85" s="715"/>
      <c r="PHX85" s="715"/>
      <c r="PHY85" s="715"/>
      <c r="PHZ85" s="715"/>
      <c r="PIA85" s="715"/>
      <c r="PIB85" s="715"/>
      <c r="PIC85" s="715"/>
      <c r="PID85" s="715"/>
      <c r="PIE85" s="715"/>
      <c r="PIF85" s="715"/>
      <c r="PIG85" s="715"/>
      <c r="PIH85" s="715"/>
      <c r="PII85" s="715"/>
      <c r="PIJ85" s="715"/>
      <c r="PIK85" s="715"/>
      <c r="PIL85" s="715"/>
      <c r="PIM85" s="715"/>
      <c r="PIN85" s="715"/>
      <c r="PIO85" s="715"/>
      <c r="PIP85" s="715"/>
      <c r="PIQ85" s="715"/>
      <c r="PIR85" s="715"/>
      <c r="PIS85" s="715"/>
      <c r="PIT85" s="715"/>
      <c r="PIU85" s="715"/>
      <c r="PIV85" s="715"/>
      <c r="PIW85" s="715"/>
      <c r="PIX85" s="715"/>
      <c r="PIY85" s="715"/>
      <c r="PIZ85" s="715"/>
      <c r="PJA85" s="715"/>
      <c r="PJB85" s="715"/>
      <c r="PJC85" s="715"/>
      <c r="PJD85" s="715"/>
      <c r="PJE85" s="715"/>
      <c r="PJF85" s="715"/>
      <c r="PJG85" s="715"/>
      <c r="PJH85" s="715"/>
      <c r="PJI85" s="715"/>
      <c r="PJJ85" s="715"/>
      <c r="PJK85" s="715"/>
      <c r="PJL85" s="715"/>
      <c r="PJM85" s="715"/>
      <c r="PJN85" s="715"/>
      <c r="PJO85" s="715"/>
      <c r="PJP85" s="715"/>
      <c r="PJQ85" s="715"/>
      <c r="PJR85" s="715"/>
      <c r="PJS85" s="715"/>
      <c r="PJT85" s="715"/>
      <c r="PJU85" s="715"/>
      <c r="PJV85" s="715"/>
      <c r="PJW85" s="715"/>
      <c r="PJX85" s="715"/>
      <c r="PJY85" s="715"/>
      <c r="PJZ85" s="715"/>
      <c r="PKA85" s="715"/>
      <c r="PKB85" s="715"/>
      <c r="PKC85" s="715"/>
      <c r="PKD85" s="715"/>
      <c r="PKE85" s="715"/>
      <c r="PKF85" s="715"/>
      <c r="PKG85" s="715"/>
      <c r="PKH85" s="715"/>
      <c r="PKI85" s="715"/>
      <c r="PKJ85" s="715"/>
      <c r="PKK85" s="715"/>
      <c r="PKL85" s="715"/>
      <c r="PKM85" s="715"/>
      <c r="PKN85" s="715"/>
      <c r="PKO85" s="715"/>
      <c r="PKP85" s="715"/>
      <c r="PKQ85" s="715"/>
      <c r="PKR85" s="715"/>
      <c r="PKS85" s="715"/>
      <c r="PKT85" s="715"/>
      <c r="PKU85" s="715"/>
      <c r="PKV85" s="715"/>
      <c r="PKW85" s="715"/>
      <c r="PKX85" s="715"/>
      <c r="PKY85" s="715"/>
      <c r="PKZ85" s="715"/>
      <c r="PLA85" s="715"/>
      <c r="PLB85" s="715"/>
      <c r="PLC85" s="715"/>
      <c r="PLD85" s="715"/>
      <c r="PLE85" s="715"/>
      <c r="PLF85" s="715"/>
      <c r="PLG85" s="715"/>
      <c r="PLH85" s="715"/>
      <c r="PLI85" s="715"/>
      <c r="PLJ85" s="715"/>
      <c r="PLK85" s="715"/>
      <c r="PLL85" s="715"/>
      <c r="PLM85" s="715"/>
      <c r="PLN85" s="715"/>
      <c r="PLO85" s="715"/>
      <c r="PLP85" s="715"/>
      <c r="PLQ85" s="715"/>
      <c r="PLR85" s="715"/>
      <c r="PLS85" s="715"/>
      <c r="PLT85" s="715"/>
      <c r="PLU85" s="715"/>
      <c r="PLV85" s="715"/>
      <c r="PLW85" s="715"/>
      <c r="PLX85" s="715"/>
      <c r="PLY85" s="715"/>
      <c r="PLZ85" s="715"/>
      <c r="PMA85" s="715"/>
      <c r="PMB85" s="715"/>
      <c r="PMC85" s="715"/>
      <c r="PMD85" s="715"/>
      <c r="PME85" s="715"/>
      <c r="PMF85" s="715"/>
      <c r="PMG85" s="715"/>
      <c r="PMH85" s="715"/>
      <c r="PMI85" s="715"/>
      <c r="PMJ85" s="715"/>
      <c r="PMK85" s="715"/>
      <c r="PML85" s="715"/>
      <c r="PMM85" s="715"/>
      <c r="PMN85" s="715"/>
      <c r="PMO85" s="715"/>
      <c r="PMP85" s="715"/>
      <c r="PMQ85" s="715"/>
      <c r="PMR85" s="715"/>
      <c r="PMS85" s="715"/>
      <c r="PMT85" s="715"/>
      <c r="PMU85" s="715"/>
      <c r="PMV85" s="715"/>
      <c r="PMW85" s="715"/>
      <c r="PMX85" s="715"/>
      <c r="PMY85" s="715"/>
      <c r="PMZ85" s="715"/>
      <c r="PNA85" s="715"/>
      <c r="PNB85" s="715"/>
      <c r="PNC85" s="715"/>
      <c r="PND85" s="715"/>
      <c r="PNE85" s="715"/>
      <c r="PNF85" s="715"/>
      <c r="PNG85" s="715"/>
      <c r="PNH85" s="715"/>
      <c r="PNI85" s="715"/>
      <c r="PNJ85" s="715"/>
      <c r="PNK85" s="715"/>
      <c r="PNL85" s="715"/>
      <c r="PNM85" s="715"/>
      <c r="PNN85" s="715"/>
      <c r="PNO85" s="715"/>
      <c r="PNP85" s="715"/>
      <c r="PNQ85" s="715"/>
      <c r="PNR85" s="715"/>
      <c r="PNS85" s="715"/>
      <c r="PNT85" s="715"/>
      <c r="PNU85" s="715"/>
      <c r="PNV85" s="715"/>
      <c r="PNW85" s="715"/>
      <c r="PNX85" s="715"/>
      <c r="PNY85" s="715"/>
      <c r="PNZ85" s="715"/>
      <c r="POA85" s="715"/>
      <c r="POB85" s="715"/>
      <c r="POC85" s="715"/>
      <c r="POD85" s="715"/>
      <c r="POE85" s="715"/>
      <c r="POF85" s="715"/>
      <c r="POG85" s="715"/>
      <c r="POH85" s="715"/>
      <c r="POI85" s="715"/>
      <c r="POJ85" s="715"/>
      <c r="POK85" s="715"/>
      <c r="POL85" s="715"/>
      <c r="POM85" s="715"/>
      <c r="PON85" s="715"/>
      <c r="POO85" s="715"/>
      <c r="POP85" s="715"/>
      <c r="POQ85" s="715"/>
      <c r="POR85" s="715"/>
      <c r="POS85" s="715"/>
      <c r="POT85" s="715"/>
      <c r="POU85" s="715"/>
      <c r="POV85" s="715"/>
      <c r="POW85" s="715"/>
      <c r="POX85" s="715"/>
      <c r="POY85" s="715"/>
      <c r="POZ85" s="715"/>
      <c r="PPA85" s="715"/>
      <c r="PPB85" s="715"/>
      <c r="PPC85" s="715"/>
      <c r="PPD85" s="715"/>
      <c r="PPE85" s="715"/>
      <c r="PPF85" s="715"/>
      <c r="PPG85" s="715"/>
      <c r="PPH85" s="715"/>
      <c r="PPI85" s="715"/>
      <c r="PPJ85" s="715"/>
      <c r="PPK85" s="715"/>
      <c r="PPL85" s="715"/>
      <c r="PPM85" s="715"/>
      <c r="PPN85" s="715"/>
      <c r="PPO85" s="715"/>
      <c r="PPP85" s="715"/>
      <c r="PPQ85" s="715"/>
      <c r="PPR85" s="715"/>
      <c r="PPS85" s="715"/>
      <c r="PPT85" s="715"/>
      <c r="PPU85" s="715"/>
      <c r="PPV85" s="715"/>
      <c r="PPW85" s="715"/>
      <c r="PPX85" s="715"/>
      <c r="PPY85" s="715"/>
      <c r="PPZ85" s="715"/>
      <c r="PQA85" s="715"/>
      <c r="PQB85" s="715"/>
      <c r="PQC85" s="715"/>
      <c r="PQD85" s="715"/>
      <c r="PQE85" s="715"/>
      <c r="PQF85" s="715"/>
      <c r="PQG85" s="715"/>
      <c r="PQH85" s="715"/>
      <c r="PQI85" s="715"/>
      <c r="PQJ85" s="715"/>
      <c r="PQK85" s="715"/>
      <c r="PQL85" s="715"/>
      <c r="PQM85" s="715"/>
      <c r="PQN85" s="715"/>
      <c r="PQO85" s="715"/>
      <c r="PQP85" s="715"/>
      <c r="PQQ85" s="715"/>
      <c r="PQR85" s="715"/>
      <c r="PQS85" s="715"/>
      <c r="PQT85" s="715"/>
      <c r="PQU85" s="715"/>
      <c r="PQV85" s="715"/>
      <c r="PQW85" s="715"/>
      <c r="PQX85" s="715"/>
      <c r="PQY85" s="715"/>
      <c r="PQZ85" s="715"/>
      <c r="PRA85" s="715"/>
      <c r="PRB85" s="715"/>
      <c r="PRC85" s="715"/>
      <c r="PRD85" s="715"/>
      <c r="PRE85" s="715"/>
      <c r="PRF85" s="715"/>
      <c r="PRG85" s="715"/>
      <c r="PRH85" s="715"/>
      <c r="PRI85" s="715"/>
      <c r="PRJ85" s="715"/>
      <c r="PRK85" s="715"/>
      <c r="PRL85" s="715"/>
      <c r="PRM85" s="715"/>
      <c r="PRN85" s="715"/>
      <c r="PRO85" s="715"/>
      <c r="PRP85" s="715"/>
      <c r="PRQ85" s="715"/>
      <c r="PRR85" s="715"/>
      <c r="PRS85" s="715"/>
      <c r="PRT85" s="715"/>
      <c r="PRU85" s="715"/>
      <c r="PRV85" s="715"/>
      <c r="PRW85" s="715"/>
      <c r="PRX85" s="715"/>
      <c r="PRY85" s="715"/>
      <c r="PRZ85" s="715"/>
      <c r="PSA85" s="715"/>
      <c r="PSB85" s="715"/>
      <c r="PSC85" s="715"/>
      <c r="PSD85" s="715"/>
      <c r="PSE85" s="715"/>
      <c r="PSF85" s="715"/>
      <c r="PSG85" s="715"/>
      <c r="PSH85" s="715"/>
      <c r="PSI85" s="715"/>
      <c r="PSJ85" s="715"/>
      <c r="PSK85" s="715"/>
      <c r="PSL85" s="715"/>
      <c r="PSM85" s="715"/>
      <c r="PSN85" s="715"/>
      <c r="PSO85" s="715"/>
      <c r="PSP85" s="715"/>
      <c r="PSQ85" s="715"/>
      <c r="PSR85" s="715"/>
      <c r="PSS85" s="715"/>
      <c r="PST85" s="715"/>
      <c r="PSU85" s="715"/>
      <c r="PSV85" s="715"/>
      <c r="PSW85" s="715"/>
      <c r="PSX85" s="715"/>
      <c r="PSY85" s="715"/>
      <c r="PSZ85" s="715"/>
      <c r="PTA85" s="715"/>
      <c r="PTB85" s="715"/>
      <c r="PTC85" s="715"/>
      <c r="PTD85" s="715"/>
      <c r="PTE85" s="715"/>
      <c r="PTF85" s="715"/>
      <c r="PTG85" s="715"/>
      <c r="PTH85" s="715"/>
      <c r="PTI85" s="715"/>
      <c r="PTJ85" s="715"/>
      <c r="PTK85" s="715"/>
      <c r="PTL85" s="715"/>
      <c r="PTM85" s="715"/>
      <c r="PTN85" s="715"/>
      <c r="PTO85" s="715"/>
      <c r="PTP85" s="715"/>
      <c r="PTQ85" s="715"/>
      <c r="PTR85" s="715"/>
      <c r="PTS85" s="715"/>
      <c r="PTT85" s="715"/>
      <c r="PTU85" s="715"/>
      <c r="PTV85" s="715"/>
      <c r="PTW85" s="715"/>
      <c r="PTX85" s="715"/>
      <c r="PTY85" s="715"/>
      <c r="PTZ85" s="715"/>
      <c r="PUA85" s="715"/>
      <c r="PUB85" s="715"/>
      <c r="PUC85" s="715"/>
      <c r="PUD85" s="715"/>
      <c r="PUE85" s="715"/>
      <c r="PUF85" s="715"/>
      <c r="PUG85" s="715"/>
      <c r="PUH85" s="715"/>
      <c r="PUI85" s="715"/>
      <c r="PUJ85" s="715"/>
      <c r="PUK85" s="715"/>
      <c r="PUL85" s="715"/>
      <c r="PUM85" s="715"/>
      <c r="PUN85" s="715"/>
      <c r="PUO85" s="715"/>
      <c r="PUP85" s="715"/>
      <c r="PUQ85" s="715"/>
      <c r="PUR85" s="715"/>
      <c r="PUS85" s="715"/>
      <c r="PUT85" s="715"/>
      <c r="PUU85" s="715"/>
      <c r="PUV85" s="715"/>
      <c r="PUW85" s="715"/>
      <c r="PUX85" s="715"/>
      <c r="PUY85" s="715"/>
      <c r="PUZ85" s="715"/>
      <c r="PVA85" s="715"/>
      <c r="PVB85" s="715"/>
      <c r="PVC85" s="715"/>
      <c r="PVD85" s="715"/>
      <c r="PVE85" s="715"/>
      <c r="PVF85" s="715"/>
      <c r="PVG85" s="715"/>
      <c r="PVH85" s="715"/>
      <c r="PVI85" s="715"/>
      <c r="PVJ85" s="715"/>
      <c r="PVK85" s="715"/>
      <c r="PVL85" s="715"/>
      <c r="PVM85" s="715"/>
      <c r="PVN85" s="715"/>
      <c r="PVO85" s="715"/>
      <c r="PVP85" s="715"/>
      <c r="PVQ85" s="715"/>
      <c r="PVR85" s="715"/>
      <c r="PVS85" s="715"/>
      <c r="PVT85" s="715"/>
      <c r="PVU85" s="715"/>
      <c r="PVV85" s="715"/>
      <c r="PVW85" s="715"/>
      <c r="PVX85" s="715"/>
      <c r="PVY85" s="715"/>
      <c r="PVZ85" s="715"/>
      <c r="PWA85" s="715"/>
      <c r="PWB85" s="715"/>
      <c r="PWC85" s="715"/>
      <c r="PWD85" s="715"/>
      <c r="PWE85" s="715"/>
      <c r="PWF85" s="715"/>
      <c r="PWG85" s="715"/>
      <c r="PWH85" s="715"/>
      <c r="PWI85" s="715"/>
      <c r="PWJ85" s="715"/>
      <c r="PWK85" s="715"/>
      <c r="PWL85" s="715"/>
      <c r="PWM85" s="715"/>
      <c r="PWN85" s="715"/>
      <c r="PWO85" s="715"/>
      <c r="PWP85" s="715"/>
      <c r="PWQ85" s="715"/>
      <c r="PWR85" s="715"/>
      <c r="PWS85" s="715"/>
      <c r="PWT85" s="715"/>
      <c r="PWU85" s="715"/>
      <c r="PWV85" s="715"/>
      <c r="PWW85" s="715"/>
      <c r="PWX85" s="715"/>
      <c r="PWY85" s="715"/>
      <c r="PWZ85" s="715"/>
      <c r="PXA85" s="715"/>
      <c r="PXB85" s="715"/>
      <c r="PXC85" s="715"/>
      <c r="PXD85" s="715"/>
      <c r="PXE85" s="715"/>
      <c r="PXF85" s="715"/>
      <c r="PXG85" s="715"/>
      <c r="PXH85" s="715"/>
      <c r="PXI85" s="715"/>
      <c r="PXJ85" s="715"/>
      <c r="PXK85" s="715"/>
      <c r="PXL85" s="715"/>
      <c r="PXM85" s="715"/>
      <c r="PXN85" s="715"/>
      <c r="PXO85" s="715"/>
      <c r="PXP85" s="715"/>
      <c r="PXQ85" s="715"/>
      <c r="PXR85" s="715"/>
      <c r="PXS85" s="715"/>
      <c r="PXT85" s="715"/>
      <c r="PXU85" s="715"/>
      <c r="PXV85" s="715"/>
      <c r="PXW85" s="715"/>
      <c r="PXX85" s="715"/>
      <c r="PXY85" s="715"/>
      <c r="PXZ85" s="715"/>
      <c r="PYA85" s="715"/>
      <c r="PYB85" s="715"/>
      <c r="PYC85" s="715"/>
      <c r="PYD85" s="715"/>
      <c r="PYE85" s="715"/>
      <c r="PYF85" s="715"/>
      <c r="PYG85" s="715"/>
      <c r="PYH85" s="715"/>
      <c r="PYI85" s="715"/>
      <c r="PYJ85" s="715"/>
      <c r="PYK85" s="715"/>
      <c r="PYL85" s="715"/>
      <c r="PYM85" s="715"/>
      <c r="PYN85" s="715"/>
      <c r="PYO85" s="715"/>
      <c r="PYP85" s="715"/>
      <c r="PYQ85" s="715"/>
      <c r="PYR85" s="715"/>
      <c r="PYS85" s="715"/>
      <c r="PYT85" s="715"/>
      <c r="PYU85" s="715"/>
      <c r="PYV85" s="715"/>
      <c r="PYW85" s="715"/>
      <c r="PYX85" s="715"/>
      <c r="PYY85" s="715"/>
      <c r="PYZ85" s="715"/>
      <c r="PZA85" s="715"/>
      <c r="PZB85" s="715"/>
      <c r="PZC85" s="715"/>
      <c r="PZD85" s="715"/>
      <c r="PZE85" s="715"/>
      <c r="PZF85" s="715"/>
      <c r="PZG85" s="715"/>
      <c r="PZH85" s="715"/>
      <c r="PZI85" s="715"/>
      <c r="PZJ85" s="715"/>
      <c r="PZK85" s="715"/>
      <c r="PZL85" s="715"/>
      <c r="PZM85" s="715"/>
      <c r="PZN85" s="715"/>
      <c r="PZO85" s="715"/>
      <c r="PZP85" s="715"/>
      <c r="PZQ85" s="715"/>
      <c r="PZR85" s="715"/>
      <c r="PZS85" s="715"/>
      <c r="PZT85" s="715"/>
      <c r="PZU85" s="715"/>
      <c r="PZV85" s="715"/>
      <c r="PZW85" s="715"/>
      <c r="PZX85" s="715"/>
      <c r="PZY85" s="715"/>
      <c r="PZZ85" s="715"/>
      <c r="QAA85" s="715"/>
      <c r="QAB85" s="715"/>
      <c r="QAC85" s="715"/>
      <c r="QAD85" s="715"/>
      <c r="QAE85" s="715"/>
      <c r="QAF85" s="715"/>
      <c r="QAG85" s="715"/>
      <c r="QAH85" s="715"/>
      <c r="QAI85" s="715"/>
      <c r="QAJ85" s="715"/>
      <c r="QAK85" s="715"/>
      <c r="QAL85" s="715"/>
      <c r="QAM85" s="715"/>
      <c r="QAN85" s="715"/>
      <c r="QAO85" s="715"/>
      <c r="QAP85" s="715"/>
      <c r="QAQ85" s="715"/>
      <c r="QAR85" s="715"/>
      <c r="QAS85" s="715"/>
      <c r="QAT85" s="715"/>
      <c r="QAU85" s="715"/>
      <c r="QAV85" s="715"/>
      <c r="QAW85" s="715"/>
      <c r="QAX85" s="715"/>
      <c r="QAY85" s="715"/>
      <c r="QAZ85" s="715"/>
      <c r="QBA85" s="715"/>
      <c r="QBB85" s="715"/>
      <c r="QBC85" s="715"/>
      <c r="QBD85" s="715"/>
      <c r="QBE85" s="715"/>
      <c r="QBF85" s="715"/>
      <c r="QBG85" s="715"/>
      <c r="QBH85" s="715"/>
      <c r="QBI85" s="715"/>
      <c r="QBJ85" s="715"/>
      <c r="QBK85" s="715"/>
      <c r="QBL85" s="715"/>
      <c r="QBM85" s="715"/>
      <c r="QBN85" s="715"/>
      <c r="QBO85" s="715"/>
      <c r="QBP85" s="715"/>
      <c r="QBQ85" s="715"/>
      <c r="QBR85" s="715"/>
      <c r="QBS85" s="715"/>
      <c r="QBT85" s="715"/>
      <c r="QBU85" s="715"/>
      <c r="QBV85" s="715"/>
      <c r="QBW85" s="715"/>
      <c r="QBX85" s="715"/>
      <c r="QBY85" s="715"/>
      <c r="QBZ85" s="715"/>
      <c r="QCA85" s="715"/>
      <c r="QCB85" s="715"/>
      <c r="QCC85" s="715"/>
      <c r="QCD85" s="715"/>
      <c r="QCE85" s="715"/>
      <c r="QCF85" s="715"/>
      <c r="QCG85" s="715"/>
      <c r="QCH85" s="715"/>
      <c r="QCI85" s="715"/>
      <c r="QCJ85" s="715"/>
      <c r="QCK85" s="715"/>
      <c r="QCL85" s="715"/>
      <c r="QCM85" s="715"/>
      <c r="QCN85" s="715"/>
      <c r="QCO85" s="715"/>
      <c r="QCP85" s="715"/>
      <c r="QCQ85" s="715"/>
      <c r="QCR85" s="715"/>
      <c r="QCS85" s="715"/>
      <c r="QCT85" s="715"/>
      <c r="QCU85" s="715"/>
      <c r="QCV85" s="715"/>
      <c r="QCW85" s="715"/>
      <c r="QCX85" s="715"/>
      <c r="QCY85" s="715"/>
      <c r="QCZ85" s="715"/>
      <c r="QDA85" s="715"/>
      <c r="QDB85" s="715"/>
      <c r="QDC85" s="715"/>
      <c r="QDD85" s="715"/>
      <c r="QDE85" s="715"/>
      <c r="QDF85" s="715"/>
      <c r="QDG85" s="715"/>
      <c r="QDH85" s="715"/>
      <c r="QDI85" s="715"/>
      <c r="QDJ85" s="715"/>
      <c r="QDK85" s="715"/>
      <c r="QDL85" s="715"/>
      <c r="QDM85" s="715"/>
      <c r="QDN85" s="715"/>
      <c r="QDO85" s="715"/>
      <c r="QDP85" s="715"/>
      <c r="QDQ85" s="715"/>
      <c r="QDR85" s="715"/>
      <c r="QDS85" s="715"/>
      <c r="QDT85" s="715"/>
      <c r="QDU85" s="715"/>
      <c r="QDV85" s="715"/>
      <c r="QDW85" s="715"/>
      <c r="QDX85" s="715"/>
      <c r="QDY85" s="715"/>
      <c r="QDZ85" s="715"/>
      <c r="QEA85" s="715"/>
      <c r="QEB85" s="715"/>
      <c r="QEC85" s="715"/>
      <c r="QED85" s="715"/>
      <c r="QEE85" s="715"/>
      <c r="QEF85" s="715"/>
      <c r="QEG85" s="715"/>
      <c r="QEH85" s="715"/>
      <c r="QEI85" s="715"/>
      <c r="QEJ85" s="715"/>
      <c r="QEK85" s="715"/>
      <c r="QEL85" s="715"/>
      <c r="QEM85" s="715"/>
      <c r="QEN85" s="715"/>
      <c r="QEO85" s="715"/>
      <c r="QEP85" s="715"/>
      <c r="QEQ85" s="715"/>
      <c r="QER85" s="715"/>
      <c r="QES85" s="715"/>
      <c r="QET85" s="715"/>
      <c r="QEU85" s="715"/>
      <c r="QEV85" s="715"/>
      <c r="QEW85" s="715"/>
      <c r="QEX85" s="715"/>
      <c r="QEY85" s="715"/>
      <c r="QEZ85" s="715"/>
      <c r="QFA85" s="715"/>
      <c r="QFB85" s="715"/>
      <c r="QFC85" s="715"/>
      <c r="QFD85" s="715"/>
      <c r="QFE85" s="715"/>
      <c r="QFF85" s="715"/>
      <c r="QFG85" s="715"/>
      <c r="QFH85" s="715"/>
      <c r="QFI85" s="715"/>
      <c r="QFJ85" s="715"/>
      <c r="QFK85" s="715"/>
      <c r="QFL85" s="715"/>
      <c r="QFM85" s="715"/>
      <c r="QFN85" s="715"/>
      <c r="QFO85" s="715"/>
      <c r="QFP85" s="715"/>
      <c r="QFQ85" s="715"/>
      <c r="QFR85" s="715"/>
      <c r="QFS85" s="715"/>
      <c r="QFT85" s="715"/>
      <c r="QFU85" s="715"/>
      <c r="QFV85" s="715"/>
      <c r="QFW85" s="715"/>
      <c r="QFX85" s="715"/>
      <c r="QFY85" s="715"/>
      <c r="QFZ85" s="715"/>
      <c r="QGA85" s="715"/>
      <c r="QGB85" s="715"/>
      <c r="QGC85" s="715"/>
      <c r="QGD85" s="715"/>
      <c r="QGE85" s="715"/>
      <c r="QGF85" s="715"/>
      <c r="QGG85" s="715"/>
      <c r="QGH85" s="715"/>
      <c r="QGI85" s="715"/>
      <c r="QGJ85" s="715"/>
      <c r="QGK85" s="715"/>
      <c r="QGL85" s="715"/>
      <c r="QGM85" s="715"/>
      <c r="QGN85" s="715"/>
      <c r="QGO85" s="715"/>
      <c r="QGP85" s="715"/>
      <c r="QGQ85" s="715"/>
      <c r="QGR85" s="715"/>
      <c r="QGS85" s="715"/>
      <c r="QGT85" s="715"/>
      <c r="QGU85" s="715"/>
      <c r="QGV85" s="715"/>
      <c r="QGW85" s="715"/>
      <c r="QGX85" s="715"/>
      <c r="QGY85" s="715"/>
      <c r="QGZ85" s="715"/>
      <c r="QHA85" s="715"/>
      <c r="QHB85" s="715"/>
      <c r="QHC85" s="715"/>
      <c r="QHD85" s="715"/>
      <c r="QHE85" s="715"/>
      <c r="QHF85" s="715"/>
      <c r="QHG85" s="715"/>
      <c r="QHH85" s="715"/>
      <c r="QHI85" s="715"/>
      <c r="QHJ85" s="715"/>
      <c r="QHK85" s="715"/>
      <c r="QHL85" s="715"/>
      <c r="QHM85" s="715"/>
      <c r="QHN85" s="715"/>
      <c r="QHO85" s="715"/>
      <c r="QHP85" s="715"/>
      <c r="QHQ85" s="715"/>
      <c r="QHR85" s="715"/>
      <c r="QHS85" s="715"/>
      <c r="QHT85" s="715"/>
      <c r="QHU85" s="715"/>
      <c r="QHV85" s="715"/>
      <c r="QHW85" s="715"/>
      <c r="QHX85" s="715"/>
      <c r="QHY85" s="715"/>
      <c r="QHZ85" s="715"/>
      <c r="QIA85" s="715"/>
      <c r="QIB85" s="715"/>
      <c r="QIC85" s="715"/>
      <c r="QID85" s="715"/>
      <c r="QIE85" s="715"/>
      <c r="QIF85" s="715"/>
      <c r="QIG85" s="715"/>
      <c r="QIH85" s="715"/>
      <c r="QII85" s="715"/>
      <c r="QIJ85" s="715"/>
      <c r="QIK85" s="715"/>
      <c r="QIL85" s="715"/>
      <c r="QIM85" s="715"/>
      <c r="QIN85" s="715"/>
      <c r="QIO85" s="715"/>
      <c r="QIP85" s="715"/>
      <c r="QIQ85" s="715"/>
      <c r="QIR85" s="715"/>
      <c r="QIS85" s="715"/>
      <c r="QIT85" s="715"/>
      <c r="QIU85" s="715"/>
      <c r="QIV85" s="715"/>
      <c r="QIW85" s="715"/>
      <c r="QIX85" s="715"/>
      <c r="QIY85" s="715"/>
      <c r="QIZ85" s="715"/>
      <c r="QJA85" s="715"/>
      <c r="QJB85" s="715"/>
      <c r="QJC85" s="715"/>
      <c r="QJD85" s="715"/>
      <c r="QJE85" s="715"/>
      <c r="QJF85" s="715"/>
      <c r="QJG85" s="715"/>
      <c r="QJH85" s="715"/>
      <c r="QJI85" s="715"/>
      <c r="QJJ85" s="715"/>
      <c r="QJK85" s="715"/>
      <c r="QJL85" s="715"/>
      <c r="QJM85" s="715"/>
      <c r="QJN85" s="715"/>
      <c r="QJO85" s="715"/>
      <c r="QJP85" s="715"/>
      <c r="QJQ85" s="715"/>
      <c r="QJR85" s="715"/>
      <c r="QJS85" s="715"/>
      <c r="QJT85" s="715"/>
      <c r="QJU85" s="715"/>
      <c r="QJV85" s="715"/>
      <c r="QJW85" s="715"/>
      <c r="QJX85" s="715"/>
      <c r="QJY85" s="715"/>
      <c r="QJZ85" s="715"/>
      <c r="QKA85" s="715"/>
      <c r="QKB85" s="715"/>
      <c r="QKC85" s="715"/>
      <c r="QKD85" s="715"/>
      <c r="QKE85" s="715"/>
      <c r="QKF85" s="715"/>
      <c r="QKG85" s="715"/>
      <c r="QKH85" s="715"/>
      <c r="QKI85" s="715"/>
      <c r="QKJ85" s="715"/>
      <c r="QKK85" s="715"/>
      <c r="QKL85" s="715"/>
      <c r="QKM85" s="715"/>
      <c r="QKN85" s="715"/>
      <c r="QKO85" s="715"/>
      <c r="QKP85" s="715"/>
      <c r="QKQ85" s="715"/>
      <c r="QKR85" s="715"/>
      <c r="QKS85" s="715"/>
      <c r="QKT85" s="715"/>
      <c r="QKU85" s="715"/>
      <c r="QKV85" s="715"/>
      <c r="QKW85" s="715"/>
      <c r="QKX85" s="715"/>
      <c r="QKY85" s="715"/>
      <c r="QKZ85" s="715"/>
      <c r="QLA85" s="715"/>
      <c r="QLB85" s="715"/>
      <c r="QLC85" s="715"/>
      <c r="QLD85" s="715"/>
      <c r="QLE85" s="715"/>
      <c r="QLF85" s="715"/>
      <c r="QLG85" s="715"/>
      <c r="QLH85" s="715"/>
      <c r="QLI85" s="715"/>
      <c r="QLJ85" s="715"/>
      <c r="QLK85" s="715"/>
      <c r="QLL85" s="715"/>
      <c r="QLM85" s="715"/>
      <c r="QLN85" s="715"/>
      <c r="QLO85" s="715"/>
      <c r="QLP85" s="715"/>
      <c r="QLQ85" s="715"/>
      <c r="QLR85" s="715"/>
      <c r="QLS85" s="715"/>
      <c r="QLT85" s="715"/>
      <c r="QLU85" s="715"/>
      <c r="QLV85" s="715"/>
      <c r="QLW85" s="715"/>
      <c r="QLX85" s="715"/>
      <c r="QLY85" s="715"/>
      <c r="QLZ85" s="715"/>
      <c r="QMA85" s="715"/>
      <c r="QMB85" s="715"/>
      <c r="QMC85" s="715"/>
      <c r="QMD85" s="715"/>
      <c r="QME85" s="715"/>
      <c r="QMF85" s="715"/>
      <c r="QMG85" s="715"/>
      <c r="QMH85" s="715"/>
      <c r="QMI85" s="715"/>
      <c r="QMJ85" s="715"/>
      <c r="QMK85" s="715"/>
      <c r="QML85" s="715"/>
      <c r="QMM85" s="715"/>
      <c r="QMN85" s="715"/>
      <c r="QMO85" s="715"/>
      <c r="QMP85" s="715"/>
      <c r="QMQ85" s="715"/>
      <c r="QMR85" s="715"/>
      <c r="QMS85" s="715"/>
      <c r="QMT85" s="715"/>
      <c r="QMU85" s="715"/>
      <c r="QMV85" s="715"/>
      <c r="QMW85" s="715"/>
      <c r="QMX85" s="715"/>
      <c r="QMY85" s="715"/>
      <c r="QMZ85" s="715"/>
      <c r="QNA85" s="715"/>
      <c r="QNB85" s="715"/>
      <c r="QNC85" s="715"/>
      <c r="QND85" s="715"/>
      <c r="QNE85" s="715"/>
      <c r="QNF85" s="715"/>
      <c r="QNG85" s="715"/>
      <c r="QNH85" s="715"/>
      <c r="QNI85" s="715"/>
      <c r="QNJ85" s="715"/>
      <c r="QNK85" s="715"/>
      <c r="QNL85" s="715"/>
      <c r="QNM85" s="715"/>
      <c r="QNN85" s="715"/>
      <c r="QNO85" s="715"/>
      <c r="QNP85" s="715"/>
      <c r="QNQ85" s="715"/>
      <c r="QNR85" s="715"/>
      <c r="QNS85" s="715"/>
      <c r="QNT85" s="715"/>
      <c r="QNU85" s="715"/>
      <c r="QNV85" s="715"/>
      <c r="QNW85" s="715"/>
      <c r="QNX85" s="715"/>
      <c r="QNY85" s="715"/>
      <c r="QNZ85" s="715"/>
      <c r="QOA85" s="715"/>
      <c r="QOB85" s="715"/>
      <c r="QOC85" s="715"/>
      <c r="QOD85" s="715"/>
      <c r="QOE85" s="715"/>
      <c r="QOF85" s="715"/>
      <c r="QOG85" s="715"/>
      <c r="QOH85" s="715"/>
      <c r="QOI85" s="715"/>
      <c r="QOJ85" s="715"/>
      <c r="QOK85" s="715"/>
      <c r="QOL85" s="715"/>
      <c r="QOM85" s="715"/>
      <c r="QON85" s="715"/>
      <c r="QOO85" s="715"/>
      <c r="QOP85" s="715"/>
      <c r="QOQ85" s="715"/>
      <c r="QOR85" s="715"/>
      <c r="QOS85" s="715"/>
      <c r="QOT85" s="715"/>
      <c r="QOU85" s="715"/>
      <c r="QOV85" s="715"/>
      <c r="QOW85" s="715"/>
      <c r="QOX85" s="715"/>
      <c r="QOY85" s="715"/>
      <c r="QOZ85" s="715"/>
      <c r="QPA85" s="715"/>
      <c r="QPB85" s="715"/>
      <c r="QPC85" s="715"/>
      <c r="QPD85" s="715"/>
      <c r="QPE85" s="715"/>
      <c r="QPF85" s="715"/>
      <c r="QPG85" s="715"/>
      <c r="QPH85" s="715"/>
      <c r="QPI85" s="715"/>
      <c r="QPJ85" s="715"/>
      <c r="QPK85" s="715"/>
      <c r="QPL85" s="715"/>
      <c r="QPM85" s="715"/>
      <c r="QPN85" s="715"/>
      <c r="QPO85" s="715"/>
      <c r="QPP85" s="715"/>
      <c r="QPQ85" s="715"/>
      <c r="QPR85" s="715"/>
      <c r="QPS85" s="715"/>
      <c r="QPT85" s="715"/>
      <c r="QPU85" s="715"/>
      <c r="QPV85" s="715"/>
      <c r="QPW85" s="715"/>
      <c r="QPX85" s="715"/>
      <c r="QPY85" s="715"/>
      <c r="QPZ85" s="715"/>
      <c r="QQA85" s="715"/>
      <c r="QQB85" s="715"/>
      <c r="QQC85" s="715"/>
      <c r="QQD85" s="715"/>
      <c r="QQE85" s="715"/>
      <c r="QQF85" s="715"/>
      <c r="QQG85" s="715"/>
      <c r="QQH85" s="715"/>
      <c r="QQI85" s="715"/>
      <c r="QQJ85" s="715"/>
      <c r="QQK85" s="715"/>
      <c r="QQL85" s="715"/>
      <c r="QQM85" s="715"/>
      <c r="QQN85" s="715"/>
      <c r="QQO85" s="715"/>
      <c r="QQP85" s="715"/>
      <c r="QQQ85" s="715"/>
      <c r="QQR85" s="715"/>
      <c r="QQS85" s="715"/>
      <c r="QQT85" s="715"/>
      <c r="QQU85" s="715"/>
      <c r="QQV85" s="715"/>
      <c r="QQW85" s="715"/>
      <c r="QQX85" s="715"/>
      <c r="QQY85" s="715"/>
      <c r="QQZ85" s="715"/>
      <c r="QRA85" s="715"/>
      <c r="QRB85" s="715"/>
      <c r="QRC85" s="715"/>
      <c r="QRD85" s="715"/>
      <c r="QRE85" s="715"/>
      <c r="QRF85" s="715"/>
      <c r="QRG85" s="715"/>
      <c r="QRH85" s="715"/>
      <c r="QRI85" s="715"/>
      <c r="QRJ85" s="715"/>
      <c r="QRK85" s="715"/>
      <c r="QRL85" s="715"/>
      <c r="QRM85" s="715"/>
      <c r="QRN85" s="715"/>
      <c r="QRO85" s="715"/>
      <c r="QRP85" s="715"/>
      <c r="QRQ85" s="715"/>
      <c r="QRR85" s="715"/>
      <c r="QRS85" s="715"/>
      <c r="QRT85" s="715"/>
      <c r="QRU85" s="715"/>
      <c r="QRV85" s="715"/>
      <c r="QRW85" s="715"/>
      <c r="QRX85" s="715"/>
      <c r="QRY85" s="715"/>
      <c r="QRZ85" s="715"/>
      <c r="QSA85" s="715"/>
      <c r="QSB85" s="715"/>
      <c r="QSC85" s="715"/>
      <c r="QSD85" s="715"/>
      <c r="QSE85" s="715"/>
      <c r="QSF85" s="715"/>
      <c r="QSG85" s="715"/>
      <c r="QSH85" s="715"/>
      <c r="QSI85" s="715"/>
      <c r="QSJ85" s="715"/>
      <c r="QSK85" s="715"/>
      <c r="QSL85" s="715"/>
      <c r="QSM85" s="715"/>
      <c r="QSN85" s="715"/>
      <c r="QSO85" s="715"/>
      <c r="QSP85" s="715"/>
      <c r="QSQ85" s="715"/>
      <c r="QSR85" s="715"/>
      <c r="QSS85" s="715"/>
      <c r="QST85" s="715"/>
      <c r="QSU85" s="715"/>
      <c r="QSV85" s="715"/>
      <c r="QSW85" s="715"/>
      <c r="QSX85" s="715"/>
      <c r="QSY85" s="715"/>
      <c r="QSZ85" s="715"/>
      <c r="QTA85" s="715"/>
      <c r="QTB85" s="715"/>
      <c r="QTC85" s="715"/>
      <c r="QTD85" s="715"/>
      <c r="QTE85" s="715"/>
      <c r="QTF85" s="715"/>
      <c r="QTG85" s="715"/>
      <c r="QTH85" s="715"/>
      <c r="QTI85" s="715"/>
      <c r="QTJ85" s="715"/>
      <c r="QTK85" s="715"/>
      <c r="QTL85" s="715"/>
      <c r="QTM85" s="715"/>
      <c r="QTN85" s="715"/>
      <c r="QTO85" s="715"/>
      <c r="QTP85" s="715"/>
      <c r="QTQ85" s="715"/>
      <c r="QTR85" s="715"/>
      <c r="QTS85" s="715"/>
      <c r="QTT85" s="715"/>
      <c r="QTU85" s="715"/>
      <c r="QTV85" s="715"/>
      <c r="QTW85" s="715"/>
      <c r="QTX85" s="715"/>
      <c r="QTY85" s="715"/>
      <c r="QTZ85" s="715"/>
      <c r="QUA85" s="715"/>
      <c r="QUB85" s="715"/>
      <c r="QUC85" s="715"/>
      <c r="QUD85" s="715"/>
      <c r="QUE85" s="715"/>
      <c r="QUF85" s="715"/>
      <c r="QUG85" s="715"/>
      <c r="QUH85" s="715"/>
      <c r="QUI85" s="715"/>
      <c r="QUJ85" s="715"/>
      <c r="QUK85" s="715"/>
      <c r="QUL85" s="715"/>
      <c r="QUM85" s="715"/>
      <c r="QUN85" s="715"/>
      <c r="QUO85" s="715"/>
      <c r="QUP85" s="715"/>
      <c r="QUQ85" s="715"/>
      <c r="QUR85" s="715"/>
      <c r="QUS85" s="715"/>
      <c r="QUT85" s="715"/>
      <c r="QUU85" s="715"/>
      <c r="QUV85" s="715"/>
      <c r="QUW85" s="715"/>
      <c r="QUX85" s="715"/>
      <c r="QUY85" s="715"/>
      <c r="QUZ85" s="715"/>
      <c r="QVA85" s="715"/>
      <c r="QVB85" s="715"/>
      <c r="QVC85" s="715"/>
      <c r="QVD85" s="715"/>
      <c r="QVE85" s="715"/>
      <c r="QVF85" s="715"/>
      <c r="QVG85" s="715"/>
      <c r="QVH85" s="715"/>
      <c r="QVI85" s="715"/>
      <c r="QVJ85" s="715"/>
      <c r="QVK85" s="715"/>
      <c r="QVL85" s="715"/>
      <c r="QVM85" s="715"/>
      <c r="QVN85" s="715"/>
      <c r="QVO85" s="715"/>
      <c r="QVP85" s="715"/>
      <c r="QVQ85" s="715"/>
      <c r="QVR85" s="715"/>
      <c r="QVS85" s="715"/>
      <c r="QVT85" s="715"/>
      <c r="QVU85" s="715"/>
      <c r="QVV85" s="715"/>
      <c r="QVW85" s="715"/>
      <c r="QVX85" s="715"/>
      <c r="QVY85" s="715"/>
      <c r="QVZ85" s="715"/>
      <c r="QWA85" s="715"/>
      <c r="QWB85" s="715"/>
      <c r="QWC85" s="715"/>
      <c r="QWD85" s="715"/>
      <c r="QWE85" s="715"/>
      <c r="QWF85" s="715"/>
      <c r="QWG85" s="715"/>
      <c r="QWH85" s="715"/>
      <c r="QWI85" s="715"/>
      <c r="QWJ85" s="715"/>
      <c r="QWK85" s="715"/>
      <c r="QWL85" s="715"/>
      <c r="QWM85" s="715"/>
      <c r="QWN85" s="715"/>
      <c r="QWO85" s="715"/>
      <c r="QWP85" s="715"/>
      <c r="QWQ85" s="715"/>
      <c r="QWR85" s="715"/>
      <c r="QWS85" s="715"/>
      <c r="QWT85" s="715"/>
      <c r="QWU85" s="715"/>
      <c r="QWV85" s="715"/>
      <c r="QWW85" s="715"/>
      <c r="QWX85" s="715"/>
      <c r="QWY85" s="715"/>
      <c r="QWZ85" s="715"/>
      <c r="QXA85" s="715"/>
      <c r="QXB85" s="715"/>
      <c r="QXC85" s="715"/>
      <c r="QXD85" s="715"/>
      <c r="QXE85" s="715"/>
      <c r="QXF85" s="715"/>
      <c r="QXG85" s="715"/>
      <c r="QXH85" s="715"/>
      <c r="QXI85" s="715"/>
      <c r="QXJ85" s="715"/>
      <c r="QXK85" s="715"/>
      <c r="QXL85" s="715"/>
      <c r="QXM85" s="715"/>
      <c r="QXN85" s="715"/>
      <c r="QXO85" s="715"/>
      <c r="QXP85" s="715"/>
      <c r="QXQ85" s="715"/>
      <c r="QXR85" s="715"/>
      <c r="QXS85" s="715"/>
      <c r="QXT85" s="715"/>
      <c r="QXU85" s="715"/>
      <c r="QXV85" s="715"/>
      <c r="QXW85" s="715"/>
      <c r="QXX85" s="715"/>
      <c r="QXY85" s="715"/>
      <c r="QXZ85" s="715"/>
      <c r="QYA85" s="715"/>
      <c r="QYB85" s="715"/>
      <c r="QYC85" s="715"/>
      <c r="QYD85" s="715"/>
      <c r="QYE85" s="715"/>
      <c r="QYF85" s="715"/>
      <c r="QYG85" s="715"/>
      <c r="QYH85" s="715"/>
      <c r="QYI85" s="715"/>
      <c r="QYJ85" s="715"/>
      <c r="QYK85" s="715"/>
      <c r="QYL85" s="715"/>
      <c r="QYM85" s="715"/>
      <c r="QYN85" s="715"/>
      <c r="QYO85" s="715"/>
      <c r="QYP85" s="715"/>
      <c r="QYQ85" s="715"/>
      <c r="QYR85" s="715"/>
      <c r="QYS85" s="715"/>
      <c r="QYT85" s="715"/>
      <c r="QYU85" s="715"/>
      <c r="QYV85" s="715"/>
      <c r="QYW85" s="715"/>
      <c r="QYX85" s="715"/>
      <c r="QYY85" s="715"/>
      <c r="QYZ85" s="715"/>
      <c r="QZA85" s="715"/>
      <c r="QZB85" s="715"/>
      <c r="QZC85" s="715"/>
      <c r="QZD85" s="715"/>
      <c r="QZE85" s="715"/>
      <c r="QZF85" s="715"/>
      <c r="QZG85" s="715"/>
      <c r="QZH85" s="715"/>
      <c r="QZI85" s="715"/>
      <c r="QZJ85" s="715"/>
      <c r="QZK85" s="715"/>
      <c r="QZL85" s="715"/>
      <c r="QZM85" s="715"/>
      <c r="QZN85" s="715"/>
      <c r="QZO85" s="715"/>
      <c r="QZP85" s="715"/>
      <c r="QZQ85" s="715"/>
      <c r="QZR85" s="715"/>
      <c r="QZS85" s="715"/>
      <c r="QZT85" s="715"/>
      <c r="QZU85" s="715"/>
      <c r="QZV85" s="715"/>
      <c r="QZW85" s="715"/>
      <c r="QZX85" s="715"/>
      <c r="QZY85" s="715"/>
      <c r="QZZ85" s="715"/>
      <c r="RAA85" s="715"/>
      <c r="RAB85" s="715"/>
      <c r="RAC85" s="715"/>
      <c r="RAD85" s="715"/>
      <c r="RAE85" s="715"/>
      <c r="RAF85" s="715"/>
      <c r="RAG85" s="715"/>
      <c r="RAH85" s="715"/>
      <c r="RAI85" s="715"/>
      <c r="RAJ85" s="715"/>
      <c r="RAK85" s="715"/>
      <c r="RAL85" s="715"/>
      <c r="RAM85" s="715"/>
      <c r="RAN85" s="715"/>
      <c r="RAO85" s="715"/>
      <c r="RAP85" s="715"/>
      <c r="RAQ85" s="715"/>
      <c r="RAR85" s="715"/>
      <c r="RAS85" s="715"/>
      <c r="RAT85" s="715"/>
      <c r="RAU85" s="715"/>
      <c r="RAV85" s="715"/>
      <c r="RAW85" s="715"/>
      <c r="RAX85" s="715"/>
      <c r="RAY85" s="715"/>
      <c r="RAZ85" s="715"/>
      <c r="RBA85" s="715"/>
      <c r="RBB85" s="715"/>
      <c r="RBC85" s="715"/>
      <c r="RBD85" s="715"/>
      <c r="RBE85" s="715"/>
      <c r="RBF85" s="715"/>
      <c r="RBG85" s="715"/>
      <c r="RBH85" s="715"/>
      <c r="RBI85" s="715"/>
      <c r="RBJ85" s="715"/>
      <c r="RBK85" s="715"/>
      <c r="RBL85" s="715"/>
      <c r="RBM85" s="715"/>
      <c r="RBN85" s="715"/>
      <c r="RBO85" s="715"/>
      <c r="RBP85" s="715"/>
      <c r="RBQ85" s="715"/>
      <c r="RBR85" s="715"/>
      <c r="RBS85" s="715"/>
      <c r="RBT85" s="715"/>
      <c r="RBU85" s="715"/>
      <c r="RBV85" s="715"/>
      <c r="RBW85" s="715"/>
      <c r="RBX85" s="715"/>
      <c r="RBY85" s="715"/>
      <c r="RBZ85" s="715"/>
      <c r="RCA85" s="715"/>
      <c r="RCB85" s="715"/>
      <c r="RCC85" s="715"/>
      <c r="RCD85" s="715"/>
      <c r="RCE85" s="715"/>
      <c r="RCF85" s="715"/>
      <c r="RCG85" s="715"/>
      <c r="RCH85" s="715"/>
      <c r="RCI85" s="715"/>
      <c r="RCJ85" s="715"/>
      <c r="RCK85" s="715"/>
      <c r="RCL85" s="715"/>
      <c r="RCM85" s="715"/>
      <c r="RCN85" s="715"/>
      <c r="RCO85" s="715"/>
      <c r="RCP85" s="715"/>
      <c r="RCQ85" s="715"/>
      <c r="RCR85" s="715"/>
      <c r="RCS85" s="715"/>
      <c r="RCT85" s="715"/>
      <c r="RCU85" s="715"/>
      <c r="RCV85" s="715"/>
      <c r="RCW85" s="715"/>
      <c r="RCX85" s="715"/>
      <c r="RCY85" s="715"/>
      <c r="RCZ85" s="715"/>
      <c r="RDA85" s="715"/>
      <c r="RDB85" s="715"/>
      <c r="RDC85" s="715"/>
      <c r="RDD85" s="715"/>
      <c r="RDE85" s="715"/>
      <c r="RDF85" s="715"/>
      <c r="RDG85" s="715"/>
      <c r="RDH85" s="715"/>
      <c r="RDI85" s="715"/>
      <c r="RDJ85" s="715"/>
      <c r="RDK85" s="715"/>
      <c r="RDL85" s="715"/>
      <c r="RDM85" s="715"/>
      <c r="RDN85" s="715"/>
      <c r="RDO85" s="715"/>
      <c r="RDP85" s="715"/>
      <c r="RDQ85" s="715"/>
      <c r="RDR85" s="715"/>
      <c r="RDS85" s="715"/>
      <c r="RDT85" s="715"/>
      <c r="RDU85" s="715"/>
      <c r="RDV85" s="715"/>
      <c r="RDW85" s="715"/>
      <c r="RDX85" s="715"/>
      <c r="RDY85" s="715"/>
      <c r="RDZ85" s="715"/>
      <c r="REA85" s="715"/>
      <c r="REB85" s="715"/>
      <c r="REC85" s="715"/>
      <c r="RED85" s="715"/>
      <c r="REE85" s="715"/>
      <c r="REF85" s="715"/>
      <c r="REG85" s="715"/>
      <c r="REH85" s="715"/>
      <c r="REI85" s="715"/>
      <c r="REJ85" s="715"/>
      <c r="REK85" s="715"/>
      <c r="REL85" s="715"/>
      <c r="REM85" s="715"/>
      <c r="REN85" s="715"/>
      <c r="REO85" s="715"/>
      <c r="REP85" s="715"/>
      <c r="REQ85" s="715"/>
      <c r="RER85" s="715"/>
      <c r="RES85" s="715"/>
      <c r="RET85" s="715"/>
      <c r="REU85" s="715"/>
      <c r="REV85" s="715"/>
      <c r="REW85" s="715"/>
      <c r="REX85" s="715"/>
      <c r="REY85" s="715"/>
      <c r="REZ85" s="715"/>
      <c r="RFA85" s="715"/>
      <c r="RFB85" s="715"/>
      <c r="RFC85" s="715"/>
      <c r="RFD85" s="715"/>
      <c r="RFE85" s="715"/>
      <c r="RFF85" s="715"/>
      <c r="RFG85" s="715"/>
      <c r="RFH85" s="715"/>
      <c r="RFI85" s="715"/>
      <c r="RFJ85" s="715"/>
      <c r="RFK85" s="715"/>
      <c r="RFL85" s="715"/>
      <c r="RFM85" s="715"/>
      <c r="RFN85" s="715"/>
      <c r="RFO85" s="715"/>
      <c r="RFP85" s="715"/>
      <c r="RFQ85" s="715"/>
      <c r="RFR85" s="715"/>
      <c r="RFS85" s="715"/>
      <c r="RFT85" s="715"/>
      <c r="RFU85" s="715"/>
      <c r="RFV85" s="715"/>
      <c r="RFW85" s="715"/>
      <c r="RFX85" s="715"/>
      <c r="RFY85" s="715"/>
      <c r="RFZ85" s="715"/>
      <c r="RGA85" s="715"/>
      <c r="RGB85" s="715"/>
      <c r="RGC85" s="715"/>
      <c r="RGD85" s="715"/>
      <c r="RGE85" s="715"/>
      <c r="RGF85" s="715"/>
      <c r="RGG85" s="715"/>
      <c r="RGH85" s="715"/>
      <c r="RGI85" s="715"/>
      <c r="RGJ85" s="715"/>
      <c r="RGK85" s="715"/>
      <c r="RGL85" s="715"/>
      <c r="RGM85" s="715"/>
      <c r="RGN85" s="715"/>
      <c r="RGO85" s="715"/>
      <c r="RGP85" s="715"/>
      <c r="RGQ85" s="715"/>
      <c r="RGR85" s="715"/>
      <c r="RGS85" s="715"/>
      <c r="RGT85" s="715"/>
      <c r="RGU85" s="715"/>
      <c r="RGV85" s="715"/>
      <c r="RGW85" s="715"/>
      <c r="RGX85" s="715"/>
      <c r="RGY85" s="715"/>
      <c r="RGZ85" s="715"/>
      <c r="RHA85" s="715"/>
      <c r="RHB85" s="715"/>
      <c r="RHC85" s="715"/>
      <c r="RHD85" s="715"/>
      <c r="RHE85" s="715"/>
      <c r="RHF85" s="715"/>
      <c r="RHG85" s="715"/>
      <c r="RHH85" s="715"/>
      <c r="RHI85" s="715"/>
      <c r="RHJ85" s="715"/>
      <c r="RHK85" s="715"/>
      <c r="RHL85" s="715"/>
      <c r="RHM85" s="715"/>
      <c r="RHN85" s="715"/>
      <c r="RHO85" s="715"/>
      <c r="RHP85" s="715"/>
      <c r="RHQ85" s="715"/>
      <c r="RHR85" s="715"/>
      <c r="RHS85" s="715"/>
      <c r="RHT85" s="715"/>
      <c r="RHU85" s="715"/>
      <c r="RHV85" s="715"/>
      <c r="RHW85" s="715"/>
      <c r="RHX85" s="715"/>
      <c r="RHY85" s="715"/>
      <c r="RHZ85" s="715"/>
      <c r="RIA85" s="715"/>
      <c r="RIB85" s="715"/>
      <c r="RIC85" s="715"/>
      <c r="RID85" s="715"/>
      <c r="RIE85" s="715"/>
      <c r="RIF85" s="715"/>
      <c r="RIG85" s="715"/>
      <c r="RIH85" s="715"/>
      <c r="RII85" s="715"/>
      <c r="RIJ85" s="715"/>
      <c r="RIK85" s="715"/>
      <c r="RIL85" s="715"/>
      <c r="RIM85" s="715"/>
      <c r="RIN85" s="715"/>
      <c r="RIO85" s="715"/>
      <c r="RIP85" s="715"/>
      <c r="RIQ85" s="715"/>
      <c r="RIR85" s="715"/>
      <c r="RIS85" s="715"/>
      <c r="RIT85" s="715"/>
      <c r="RIU85" s="715"/>
      <c r="RIV85" s="715"/>
      <c r="RIW85" s="715"/>
      <c r="RIX85" s="715"/>
      <c r="RIY85" s="715"/>
      <c r="RIZ85" s="715"/>
      <c r="RJA85" s="715"/>
      <c r="RJB85" s="715"/>
      <c r="RJC85" s="715"/>
      <c r="RJD85" s="715"/>
      <c r="RJE85" s="715"/>
      <c r="RJF85" s="715"/>
      <c r="RJG85" s="715"/>
      <c r="RJH85" s="715"/>
      <c r="RJI85" s="715"/>
      <c r="RJJ85" s="715"/>
      <c r="RJK85" s="715"/>
      <c r="RJL85" s="715"/>
      <c r="RJM85" s="715"/>
      <c r="RJN85" s="715"/>
      <c r="RJO85" s="715"/>
      <c r="RJP85" s="715"/>
      <c r="RJQ85" s="715"/>
      <c r="RJR85" s="715"/>
      <c r="RJS85" s="715"/>
      <c r="RJT85" s="715"/>
      <c r="RJU85" s="715"/>
      <c r="RJV85" s="715"/>
      <c r="RJW85" s="715"/>
      <c r="RJX85" s="715"/>
      <c r="RJY85" s="715"/>
      <c r="RJZ85" s="715"/>
      <c r="RKA85" s="715"/>
      <c r="RKB85" s="715"/>
      <c r="RKC85" s="715"/>
      <c r="RKD85" s="715"/>
      <c r="RKE85" s="715"/>
      <c r="RKF85" s="715"/>
      <c r="RKG85" s="715"/>
      <c r="RKH85" s="715"/>
      <c r="RKI85" s="715"/>
      <c r="RKJ85" s="715"/>
      <c r="RKK85" s="715"/>
      <c r="RKL85" s="715"/>
      <c r="RKM85" s="715"/>
      <c r="RKN85" s="715"/>
      <c r="RKO85" s="715"/>
      <c r="RKP85" s="715"/>
      <c r="RKQ85" s="715"/>
      <c r="RKR85" s="715"/>
      <c r="RKS85" s="715"/>
      <c r="RKT85" s="715"/>
      <c r="RKU85" s="715"/>
      <c r="RKV85" s="715"/>
      <c r="RKW85" s="715"/>
      <c r="RKX85" s="715"/>
      <c r="RKY85" s="715"/>
      <c r="RKZ85" s="715"/>
      <c r="RLA85" s="715"/>
      <c r="RLB85" s="715"/>
      <c r="RLC85" s="715"/>
      <c r="RLD85" s="715"/>
      <c r="RLE85" s="715"/>
      <c r="RLF85" s="715"/>
      <c r="RLG85" s="715"/>
      <c r="RLH85" s="715"/>
      <c r="RLI85" s="715"/>
      <c r="RLJ85" s="715"/>
      <c r="RLK85" s="715"/>
      <c r="RLL85" s="715"/>
      <c r="RLM85" s="715"/>
      <c r="RLN85" s="715"/>
      <c r="RLO85" s="715"/>
      <c r="RLP85" s="715"/>
      <c r="RLQ85" s="715"/>
      <c r="RLR85" s="715"/>
      <c r="RLS85" s="715"/>
      <c r="RLT85" s="715"/>
      <c r="RLU85" s="715"/>
      <c r="RLV85" s="715"/>
      <c r="RLW85" s="715"/>
      <c r="RLX85" s="715"/>
      <c r="RLY85" s="715"/>
      <c r="RLZ85" s="715"/>
      <c r="RMA85" s="715"/>
      <c r="RMB85" s="715"/>
      <c r="RMC85" s="715"/>
      <c r="RMD85" s="715"/>
      <c r="RME85" s="715"/>
      <c r="RMF85" s="715"/>
      <c r="RMG85" s="715"/>
      <c r="RMH85" s="715"/>
      <c r="RMI85" s="715"/>
      <c r="RMJ85" s="715"/>
      <c r="RMK85" s="715"/>
      <c r="RML85" s="715"/>
      <c r="RMM85" s="715"/>
      <c r="RMN85" s="715"/>
      <c r="RMO85" s="715"/>
      <c r="RMP85" s="715"/>
      <c r="RMQ85" s="715"/>
      <c r="RMR85" s="715"/>
      <c r="RMS85" s="715"/>
      <c r="RMT85" s="715"/>
      <c r="RMU85" s="715"/>
      <c r="RMV85" s="715"/>
      <c r="RMW85" s="715"/>
      <c r="RMX85" s="715"/>
      <c r="RMY85" s="715"/>
      <c r="RMZ85" s="715"/>
      <c r="RNA85" s="715"/>
      <c r="RNB85" s="715"/>
      <c r="RNC85" s="715"/>
      <c r="RND85" s="715"/>
      <c r="RNE85" s="715"/>
      <c r="RNF85" s="715"/>
      <c r="RNG85" s="715"/>
      <c r="RNH85" s="715"/>
      <c r="RNI85" s="715"/>
      <c r="RNJ85" s="715"/>
      <c r="RNK85" s="715"/>
      <c r="RNL85" s="715"/>
      <c r="RNM85" s="715"/>
      <c r="RNN85" s="715"/>
      <c r="RNO85" s="715"/>
      <c r="RNP85" s="715"/>
      <c r="RNQ85" s="715"/>
      <c r="RNR85" s="715"/>
      <c r="RNS85" s="715"/>
      <c r="RNT85" s="715"/>
      <c r="RNU85" s="715"/>
      <c r="RNV85" s="715"/>
      <c r="RNW85" s="715"/>
      <c r="RNX85" s="715"/>
      <c r="RNY85" s="715"/>
      <c r="RNZ85" s="715"/>
      <c r="ROA85" s="715"/>
      <c r="ROB85" s="715"/>
      <c r="ROC85" s="715"/>
      <c r="ROD85" s="715"/>
      <c r="ROE85" s="715"/>
      <c r="ROF85" s="715"/>
      <c r="ROG85" s="715"/>
      <c r="ROH85" s="715"/>
      <c r="ROI85" s="715"/>
      <c r="ROJ85" s="715"/>
      <c r="ROK85" s="715"/>
      <c r="ROL85" s="715"/>
      <c r="ROM85" s="715"/>
      <c r="RON85" s="715"/>
      <c r="ROO85" s="715"/>
      <c r="ROP85" s="715"/>
      <c r="ROQ85" s="715"/>
      <c r="ROR85" s="715"/>
      <c r="ROS85" s="715"/>
      <c r="ROT85" s="715"/>
      <c r="ROU85" s="715"/>
      <c r="ROV85" s="715"/>
      <c r="ROW85" s="715"/>
      <c r="ROX85" s="715"/>
      <c r="ROY85" s="715"/>
      <c r="ROZ85" s="715"/>
      <c r="RPA85" s="715"/>
      <c r="RPB85" s="715"/>
      <c r="RPC85" s="715"/>
      <c r="RPD85" s="715"/>
      <c r="RPE85" s="715"/>
      <c r="RPF85" s="715"/>
      <c r="RPG85" s="715"/>
      <c r="RPH85" s="715"/>
      <c r="RPI85" s="715"/>
      <c r="RPJ85" s="715"/>
      <c r="RPK85" s="715"/>
      <c r="RPL85" s="715"/>
      <c r="RPM85" s="715"/>
      <c r="RPN85" s="715"/>
      <c r="RPO85" s="715"/>
      <c r="RPP85" s="715"/>
      <c r="RPQ85" s="715"/>
      <c r="RPR85" s="715"/>
      <c r="RPS85" s="715"/>
      <c r="RPT85" s="715"/>
      <c r="RPU85" s="715"/>
      <c r="RPV85" s="715"/>
      <c r="RPW85" s="715"/>
      <c r="RPX85" s="715"/>
      <c r="RPY85" s="715"/>
      <c r="RPZ85" s="715"/>
      <c r="RQA85" s="715"/>
      <c r="RQB85" s="715"/>
      <c r="RQC85" s="715"/>
      <c r="RQD85" s="715"/>
      <c r="RQE85" s="715"/>
      <c r="RQF85" s="715"/>
      <c r="RQG85" s="715"/>
      <c r="RQH85" s="715"/>
      <c r="RQI85" s="715"/>
      <c r="RQJ85" s="715"/>
      <c r="RQK85" s="715"/>
      <c r="RQL85" s="715"/>
      <c r="RQM85" s="715"/>
      <c r="RQN85" s="715"/>
      <c r="RQO85" s="715"/>
      <c r="RQP85" s="715"/>
      <c r="RQQ85" s="715"/>
      <c r="RQR85" s="715"/>
      <c r="RQS85" s="715"/>
      <c r="RQT85" s="715"/>
      <c r="RQU85" s="715"/>
      <c r="RQV85" s="715"/>
      <c r="RQW85" s="715"/>
      <c r="RQX85" s="715"/>
      <c r="RQY85" s="715"/>
      <c r="RQZ85" s="715"/>
      <c r="RRA85" s="715"/>
      <c r="RRB85" s="715"/>
      <c r="RRC85" s="715"/>
      <c r="RRD85" s="715"/>
      <c r="RRE85" s="715"/>
      <c r="RRF85" s="715"/>
      <c r="RRG85" s="715"/>
      <c r="RRH85" s="715"/>
      <c r="RRI85" s="715"/>
      <c r="RRJ85" s="715"/>
      <c r="RRK85" s="715"/>
      <c r="RRL85" s="715"/>
      <c r="RRM85" s="715"/>
      <c r="RRN85" s="715"/>
      <c r="RRO85" s="715"/>
      <c r="RRP85" s="715"/>
      <c r="RRQ85" s="715"/>
      <c r="RRR85" s="715"/>
      <c r="RRS85" s="715"/>
      <c r="RRT85" s="715"/>
      <c r="RRU85" s="715"/>
      <c r="RRV85" s="715"/>
      <c r="RRW85" s="715"/>
      <c r="RRX85" s="715"/>
      <c r="RRY85" s="715"/>
      <c r="RRZ85" s="715"/>
      <c r="RSA85" s="715"/>
      <c r="RSB85" s="715"/>
      <c r="RSC85" s="715"/>
      <c r="RSD85" s="715"/>
      <c r="RSE85" s="715"/>
      <c r="RSF85" s="715"/>
      <c r="RSG85" s="715"/>
      <c r="RSH85" s="715"/>
      <c r="RSI85" s="715"/>
      <c r="RSJ85" s="715"/>
      <c r="RSK85" s="715"/>
      <c r="RSL85" s="715"/>
      <c r="RSM85" s="715"/>
      <c r="RSN85" s="715"/>
      <c r="RSO85" s="715"/>
      <c r="RSP85" s="715"/>
      <c r="RSQ85" s="715"/>
      <c r="RSR85" s="715"/>
      <c r="RSS85" s="715"/>
      <c r="RST85" s="715"/>
      <c r="RSU85" s="715"/>
      <c r="RSV85" s="715"/>
      <c r="RSW85" s="715"/>
      <c r="RSX85" s="715"/>
      <c r="RSY85" s="715"/>
      <c r="RSZ85" s="715"/>
      <c r="RTA85" s="715"/>
      <c r="RTB85" s="715"/>
      <c r="RTC85" s="715"/>
      <c r="RTD85" s="715"/>
      <c r="RTE85" s="715"/>
      <c r="RTF85" s="715"/>
      <c r="RTG85" s="715"/>
      <c r="RTH85" s="715"/>
      <c r="RTI85" s="715"/>
      <c r="RTJ85" s="715"/>
      <c r="RTK85" s="715"/>
      <c r="RTL85" s="715"/>
      <c r="RTM85" s="715"/>
      <c r="RTN85" s="715"/>
      <c r="RTO85" s="715"/>
      <c r="RTP85" s="715"/>
      <c r="RTQ85" s="715"/>
      <c r="RTR85" s="715"/>
      <c r="RTS85" s="715"/>
      <c r="RTT85" s="715"/>
      <c r="RTU85" s="715"/>
      <c r="RTV85" s="715"/>
      <c r="RTW85" s="715"/>
      <c r="RTX85" s="715"/>
      <c r="RTY85" s="715"/>
      <c r="RTZ85" s="715"/>
      <c r="RUA85" s="715"/>
      <c r="RUB85" s="715"/>
      <c r="RUC85" s="715"/>
      <c r="RUD85" s="715"/>
      <c r="RUE85" s="715"/>
      <c r="RUF85" s="715"/>
      <c r="RUG85" s="715"/>
      <c r="RUH85" s="715"/>
      <c r="RUI85" s="715"/>
      <c r="RUJ85" s="715"/>
      <c r="RUK85" s="715"/>
      <c r="RUL85" s="715"/>
      <c r="RUM85" s="715"/>
      <c r="RUN85" s="715"/>
      <c r="RUO85" s="715"/>
      <c r="RUP85" s="715"/>
      <c r="RUQ85" s="715"/>
      <c r="RUR85" s="715"/>
      <c r="RUS85" s="715"/>
      <c r="RUT85" s="715"/>
      <c r="RUU85" s="715"/>
      <c r="RUV85" s="715"/>
      <c r="RUW85" s="715"/>
      <c r="RUX85" s="715"/>
      <c r="RUY85" s="715"/>
      <c r="RUZ85" s="715"/>
      <c r="RVA85" s="715"/>
      <c r="RVB85" s="715"/>
      <c r="RVC85" s="715"/>
      <c r="RVD85" s="715"/>
      <c r="RVE85" s="715"/>
      <c r="RVF85" s="715"/>
      <c r="RVG85" s="715"/>
      <c r="RVH85" s="715"/>
      <c r="RVI85" s="715"/>
      <c r="RVJ85" s="715"/>
      <c r="RVK85" s="715"/>
      <c r="RVL85" s="715"/>
      <c r="RVM85" s="715"/>
      <c r="RVN85" s="715"/>
      <c r="RVO85" s="715"/>
      <c r="RVP85" s="715"/>
      <c r="RVQ85" s="715"/>
      <c r="RVR85" s="715"/>
      <c r="RVS85" s="715"/>
      <c r="RVT85" s="715"/>
      <c r="RVU85" s="715"/>
      <c r="RVV85" s="715"/>
      <c r="RVW85" s="715"/>
      <c r="RVX85" s="715"/>
      <c r="RVY85" s="715"/>
      <c r="RVZ85" s="715"/>
      <c r="RWA85" s="715"/>
      <c r="RWB85" s="715"/>
      <c r="RWC85" s="715"/>
      <c r="RWD85" s="715"/>
      <c r="RWE85" s="715"/>
      <c r="RWF85" s="715"/>
      <c r="RWG85" s="715"/>
      <c r="RWH85" s="715"/>
      <c r="RWI85" s="715"/>
      <c r="RWJ85" s="715"/>
      <c r="RWK85" s="715"/>
      <c r="RWL85" s="715"/>
      <c r="RWM85" s="715"/>
      <c r="RWN85" s="715"/>
      <c r="RWO85" s="715"/>
      <c r="RWP85" s="715"/>
      <c r="RWQ85" s="715"/>
      <c r="RWR85" s="715"/>
      <c r="RWS85" s="715"/>
      <c r="RWT85" s="715"/>
      <c r="RWU85" s="715"/>
      <c r="RWV85" s="715"/>
      <c r="RWW85" s="715"/>
      <c r="RWX85" s="715"/>
      <c r="RWY85" s="715"/>
      <c r="RWZ85" s="715"/>
      <c r="RXA85" s="715"/>
      <c r="RXB85" s="715"/>
      <c r="RXC85" s="715"/>
      <c r="RXD85" s="715"/>
      <c r="RXE85" s="715"/>
      <c r="RXF85" s="715"/>
      <c r="RXG85" s="715"/>
      <c r="RXH85" s="715"/>
      <c r="RXI85" s="715"/>
      <c r="RXJ85" s="715"/>
      <c r="RXK85" s="715"/>
      <c r="RXL85" s="715"/>
      <c r="RXM85" s="715"/>
      <c r="RXN85" s="715"/>
      <c r="RXO85" s="715"/>
      <c r="RXP85" s="715"/>
      <c r="RXQ85" s="715"/>
      <c r="RXR85" s="715"/>
      <c r="RXS85" s="715"/>
      <c r="RXT85" s="715"/>
      <c r="RXU85" s="715"/>
      <c r="RXV85" s="715"/>
      <c r="RXW85" s="715"/>
      <c r="RXX85" s="715"/>
      <c r="RXY85" s="715"/>
      <c r="RXZ85" s="715"/>
      <c r="RYA85" s="715"/>
      <c r="RYB85" s="715"/>
      <c r="RYC85" s="715"/>
      <c r="RYD85" s="715"/>
      <c r="RYE85" s="715"/>
      <c r="RYF85" s="715"/>
      <c r="RYG85" s="715"/>
      <c r="RYH85" s="715"/>
      <c r="RYI85" s="715"/>
      <c r="RYJ85" s="715"/>
      <c r="RYK85" s="715"/>
      <c r="RYL85" s="715"/>
      <c r="RYM85" s="715"/>
      <c r="RYN85" s="715"/>
      <c r="RYO85" s="715"/>
      <c r="RYP85" s="715"/>
      <c r="RYQ85" s="715"/>
      <c r="RYR85" s="715"/>
      <c r="RYS85" s="715"/>
      <c r="RYT85" s="715"/>
      <c r="RYU85" s="715"/>
      <c r="RYV85" s="715"/>
      <c r="RYW85" s="715"/>
      <c r="RYX85" s="715"/>
      <c r="RYY85" s="715"/>
      <c r="RYZ85" s="715"/>
      <c r="RZA85" s="715"/>
      <c r="RZB85" s="715"/>
      <c r="RZC85" s="715"/>
      <c r="RZD85" s="715"/>
      <c r="RZE85" s="715"/>
      <c r="RZF85" s="715"/>
      <c r="RZG85" s="715"/>
      <c r="RZH85" s="715"/>
      <c r="RZI85" s="715"/>
      <c r="RZJ85" s="715"/>
      <c r="RZK85" s="715"/>
      <c r="RZL85" s="715"/>
      <c r="RZM85" s="715"/>
      <c r="RZN85" s="715"/>
      <c r="RZO85" s="715"/>
      <c r="RZP85" s="715"/>
      <c r="RZQ85" s="715"/>
      <c r="RZR85" s="715"/>
      <c r="RZS85" s="715"/>
      <c r="RZT85" s="715"/>
      <c r="RZU85" s="715"/>
      <c r="RZV85" s="715"/>
      <c r="RZW85" s="715"/>
      <c r="RZX85" s="715"/>
      <c r="RZY85" s="715"/>
      <c r="RZZ85" s="715"/>
      <c r="SAA85" s="715"/>
      <c r="SAB85" s="715"/>
      <c r="SAC85" s="715"/>
      <c r="SAD85" s="715"/>
      <c r="SAE85" s="715"/>
      <c r="SAF85" s="715"/>
      <c r="SAG85" s="715"/>
      <c r="SAH85" s="715"/>
      <c r="SAI85" s="715"/>
      <c r="SAJ85" s="715"/>
      <c r="SAK85" s="715"/>
      <c r="SAL85" s="715"/>
      <c r="SAM85" s="715"/>
      <c r="SAN85" s="715"/>
      <c r="SAO85" s="715"/>
      <c r="SAP85" s="715"/>
      <c r="SAQ85" s="715"/>
      <c r="SAR85" s="715"/>
      <c r="SAS85" s="715"/>
      <c r="SAT85" s="715"/>
      <c r="SAU85" s="715"/>
      <c r="SAV85" s="715"/>
      <c r="SAW85" s="715"/>
      <c r="SAX85" s="715"/>
      <c r="SAY85" s="715"/>
      <c r="SAZ85" s="715"/>
      <c r="SBA85" s="715"/>
      <c r="SBB85" s="715"/>
      <c r="SBC85" s="715"/>
      <c r="SBD85" s="715"/>
      <c r="SBE85" s="715"/>
      <c r="SBF85" s="715"/>
      <c r="SBG85" s="715"/>
      <c r="SBH85" s="715"/>
      <c r="SBI85" s="715"/>
      <c r="SBJ85" s="715"/>
      <c r="SBK85" s="715"/>
      <c r="SBL85" s="715"/>
      <c r="SBM85" s="715"/>
      <c r="SBN85" s="715"/>
      <c r="SBO85" s="715"/>
      <c r="SBP85" s="715"/>
      <c r="SBQ85" s="715"/>
      <c r="SBR85" s="715"/>
      <c r="SBS85" s="715"/>
      <c r="SBT85" s="715"/>
      <c r="SBU85" s="715"/>
      <c r="SBV85" s="715"/>
      <c r="SBW85" s="715"/>
      <c r="SBX85" s="715"/>
      <c r="SBY85" s="715"/>
      <c r="SBZ85" s="715"/>
      <c r="SCA85" s="715"/>
      <c r="SCB85" s="715"/>
      <c r="SCC85" s="715"/>
      <c r="SCD85" s="715"/>
      <c r="SCE85" s="715"/>
      <c r="SCF85" s="715"/>
      <c r="SCG85" s="715"/>
      <c r="SCH85" s="715"/>
      <c r="SCI85" s="715"/>
      <c r="SCJ85" s="715"/>
      <c r="SCK85" s="715"/>
      <c r="SCL85" s="715"/>
      <c r="SCM85" s="715"/>
      <c r="SCN85" s="715"/>
      <c r="SCO85" s="715"/>
      <c r="SCP85" s="715"/>
      <c r="SCQ85" s="715"/>
      <c r="SCR85" s="715"/>
      <c r="SCS85" s="715"/>
      <c r="SCT85" s="715"/>
      <c r="SCU85" s="715"/>
      <c r="SCV85" s="715"/>
      <c r="SCW85" s="715"/>
      <c r="SCX85" s="715"/>
      <c r="SCY85" s="715"/>
      <c r="SCZ85" s="715"/>
      <c r="SDA85" s="715"/>
      <c r="SDB85" s="715"/>
      <c r="SDC85" s="715"/>
      <c r="SDD85" s="715"/>
      <c r="SDE85" s="715"/>
      <c r="SDF85" s="715"/>
      <c r="SDG85" s="715"/>
      <c r="SDH85" s="715"/>
      <c r="SDI85" s="715"/>
      <c r="SDJ85" s="715"/>
      <c r="SDK85" s="715"/>
      <c r="SDL85" s="715"/>
      <c r="SDM85" s="715"/>
      <c r="SDN85" s="715"/>
      <c r="SDO85" s="715"/>
      <c r="SDP85" s="715"/>
      <c r="SDQ85" s="715"/>
      <c r="SDR85" s="715"/>
      <c r="SDS85" s="715"/>
      <c r="SDT85" s="715"/>
      <c r="SDU85" s="715"/>
      <c r="SDV85" s="715"/>
      <c r="SDW85" s="715"/>
      <c r="SDX85" s="715"/>
      <c r="SDY85" s="715"/>
      <c r="SDZ85" s="715"/>
      <c r="SEA85" s="715"/>
      <c r="SEB85" s="715"/>
      <c r="SEC85" s="715"/>
      <c r="SED85" s="715"/>
      <c r="SEE85" s="715"/>
      <c r="SEF85" s="715"/>
      <c r="SEG85" s="715"/>
      <c r="SEH85" s="715"/>
      <c r="SEI85" s="715"/>
      <c r="SEJ85" s="715"/>
      <c r="SEK85" s="715"/>
      <c r="SEL85" s="715"/>
      <c r="SEM85" s="715"/>
      <c r="SEN85" s="715"/>
      <c r="SEO85" s="715"/>
      <c r="SEP85" s="715"/>
      <c r="SEQ85" s="715"/>
      <c r="SER85" s="715"/>
      <c r="SES85" s="715"/>
      <c r="SET85" s="715"/>
      <c r="SEU85" s="715"/>
      <c r="SEV85" s="715"/>
      <c r="SEW85" s="715"/>
      <c r="SEX85" s="715"/>
      <c r="SEY85" s="715"/>
      <c r="SEZ85" s="715"/>
      <c r="SFA85" s="715"/>
      <c r="SFB85" s="715"/>
      <c r="SFC85" s="715"/>
      <c r="SFD85" s="715"/>
      <c r="SFE85" s="715"/>
      <c r="SFF85" s="715"/>
      <c r="SFG85" s="715"/>
      <c r="SFH85" s="715"/>
      <c r="SFI85" s="715"/>
      <c r="SFJ85" s="715"/>
      <c r="SFK85" s="715"/>
      <c r="SFL85" s="715"/>
      <c r="SFM85" s="715"/>
      <c r="SFN85" s="715"/>
      <c r="SFO85" s="715"/>
      <c r="SFP85" s="715"/>
      <c r="SFQ85" s="715"/>
      <c r="SFR85" s="715"/>
      <c r="SFS85" s="715"/>
      <c r="SFT85" s="715"/>
      <c r="SFU85" s="715"/>
      <c r="SFV85" s="715"/>
      <c r="SFW85" s="715"/>
      <c r="SFX85" s="715"/>
      <c r="SFY85" s="715"/>
      <c r="SFZ85" s="715"/>
      <c r="SGA85" s="715"/>
      <c r="SGB85" s="715"/>
      <c r="SGC85" s="715"/>
      <c r="SGD85" s="715"/>
      <c r="SGE85" s="715"/>
      <c r="SGF85" s="715"/>
      <c r="SGG85" s="715"/>
      <c r="SGH85" s="715"/>
      <c r="SGI85" s="715"/>
      <c r="SGJ85" s="715"/>
      <c r="SGK85" s="715"/>
      <c r="SGL85" s="715"/>
      <c r="SGM85" s="715"/>
      <c r="SGN85" s="715"/>
      <c r="SGO85" s="715"/>
      <c r="SGP85" s="715"/>
      <c r="SGQ85" s="715"/>
      <c r="SGR85" s="715"/>
      <c r="SGS85" s="715"/>
      <c r="SGT85" s="715"/>
      <c r="SGU85" s="715"/>
      <c r="SGV85" s="715"/>
      <c r="SGW85" s="715"/>
      <c r="SGX85" s="715"/>
      <c r="SGY85" s="715"/>
      <c r="SGZ85" s="715"/>
      <c r="SHA85" s="715"/>
      <c r="SHB85" s="715"/>
      <c r="SHC85" s="715"/>
      <c r="SHD85" s="715"/>
      <c r="SHE85" s="715"/>
      <c r="SHF85" s="715"/>
      <c r="SHG85" s="715"/>
      <c r="SHH85" s="715"/>
      <c r="SHI85" s="715"/>
      <c r="SHJ85" s="715"/>
      <c r="SHK85" s="715"/>
      <c r="SHL85" s="715"/>
      <c r="SHM85" s="715"/>
      <c r="SHN85" s="715"/>
      <c r="SHO85" s="715"/>
      <c r="SHP85" s="715"/>
      <c r="SHQ85" s="715"/>
      <c r="SHR85" s="715"/>
      <c r="SHS85" s="715"/>
      <c r="SHT85" s="715"/>
      <c r="SHU85" s="715"/>
      <c r="SHV85" s="715"/>
      <c r="SHW85" s="715"/>
      <c r="SHX85" s="715"/>
      <c r="SHY85" s="715"/>
      <c r="SHZ85" s="715"/>
      <c r="SIA85" s="715"/>
      <c r="SIB85" s="715"/>
      <c r="SIC85" s="715"/>
      <c r="SID85" s="715"/>
      <c r="SIE85" s="715"/>
      <c r="SIF85" s="715"/>
      <c r="SIG85" s="715"/>
      <c r="SIH85" s="715"/>
      <c r="SII85" s="715"/>
      <c r="SIJ85" s="715"/>
      <c r="SIK85" s="715"/>
      <c r="SIL85" s="715"/>
      <c r="SIM85" s="715"/>
      <c r="SIN85" s="715"/>
      <c r="SIO85" s="715"/>
      <c r="SIP85" s="715"/>
      <c r="SIQ85" s="715"/>
      <c r="SIR85" s="715"/>
      <c r="SIS85" s="715"/>
      <c r="SIT85" s="715"/>
      <c r="SIU85" s="715"/>
      <c r="SIV85" s="715"/>
      <c r="SIW85" s="715"/>
      <c r="SIX85" s="715"/>
      <c r="SIY85" s="715"/>
      <c r="SIZ85" s="715"/>
      <c r="SJA85" s="715"/>
      <c r="SJB85" s="715"/>
      <c r="SJC85" s="715"/>
      <c r="SJD85" s="715"/>
      <c r="SJE85" s="715"/>
      <c r="SJF85" s="715"/>
      <c r="SJG85" s="715"/>
      <c r="SJH85" s="715"/>
      <c r="SJI85" s="715"/>
      <c r="SJJ85" s="715"/>
      <c r="SJK85" s="715"/>
      <c r="SJL85" s="715"/>
      <c r="SJM85" s="715"/>
      <c r="SJN85" s="715"/>
      <c r="SJO85" s="715"/>
      <c r="SJP85" s="715"/>
      <c r="SJQ85" s="715"/>
      <c r="SJR85" s="715"/>
      <c r="SJS85" s="715"/>
      <c r="SJT85" s="715"/>
      <c r="SJU85" s="715"/>
      <c r="SJV85" s="715"/>
      <c r="SJW85" s="715"/>
      <c r="SJX85" s="715"/>
      <c r="SJY85" s="715"/>
      <c r="SJZ85" s="715"/>
      <c r="SKA85" s="715"/>
      <c r="SKB85" s="715"/>
      <c r="SKC85" s="715"/>
      <c r="SKD85" s="715"/>
      <c r="SKE85" s="715"/>
      <c r="SKF85" s="715"/>
      <c r="SKG85" s="715"/>
      <c r="SKH85" s="715"/>
      <c r="SKI85" s="715"/>
      <c r="SKJ85" s="715"/>
      <c r="SKK85" s="715"/>
      <c r="SKL85" s="715"/>
      <c r="SKM85" s="715"/>
      <c r="SKN85" s="715"/>
      <c r="SKO85" s="715"/>
      <c r="SKP85" s="715"/>
      <c r="SKQ85" s="715"/>
      <c r="SKR85" s="715"/>
      <c r="SKS85" s="715"/>
      <c r="SKT85" s="715"/>
      <c r="SKU85" s="715"/>
      <c r="SKV85" s="715"/>
      <c r="SKW85" s="715"/>
      <c r="SKX85" s="715"/>
      <c r="SKY85" s="715"/>
      <c r="SKZ85" s="715"/>
      <c r="SLA85" s="715"/>
      <c r="SLB85" s="715"/>
      <c r="SLC85" s="715"/>
      <c r="SLD85" s="715"/>
      <c r="SLE85" s="715"/>
      <c r="SLF85" s="715"/>
      <c r="SLG85" s="715"/>
      <c r="SLH85" s="715"/>
      <c r="SLI85" s="715"/>
      <c r="SLJ85" s="715"/>
      <c r="SLK85" s="715"/>
      <c r="SLL85" s="715"/>
      <c r="SLM85" s="715"/>
      <c r="SLN85" s="715"/>
      <c r="SLO85" s="715"/>
      <c r="SLP85" s="715"/>
      <c r="SLQ85" s="715"/>
      <c r="SLR85" s="715"/>
      <c r="SLS85" s="715"/>
      <c r="SLT85" s="715"/>
      <c r="SLU85" s="715"/>
      <c r="SLV85" s="715"/>
      <c r="SLW85" s="715"/>
      <c r="SLX85" s="715"/>
      <c r="SLY85" s="715"/>
      <c r="SLZ85" s="715"/>
      <c r="SMA85" s="715"/>
      <c r="SMB85" s="715"/>
      <c r="SMC85" s="715"/>
      <c r="SMD85" s="715"/>
      <c r="SME85" s="715"/>
      <c r="SMF85" s="715"/>
      <c r="SMG85" s="715"/>
      <c r="SMH85" s="715"/>
      <c r="SMI85" s="715"/>
      <c r="SMJ85" s="715"/>
      <c r="SMK85" s="715"/>
      <c r="SML85" s="715"/>
      <c r="SMM85" s="715"/>
      <c r="SMN85" s="715"/>
      <c r="SMO85" s="715"/>
      <c r="SMP85" s="715"/>
      <c r="SMQ85" s="715"/>
      <c r="SMR85" s="715"/>
      <c r="SMS85" s="715"/>
      <c r="SMT85" s="715"/>
      <c r="SMU85" s="715"/>
      <c r="SMV85" s="715"/>
      <c r="SMW85" s="715"/>
      <c r="SMX85" s="715"/>
      <c r="SMY85" s="715"/>
      <c r="SMZ85" s="715"/>
      <c r="SNA85" s="715"/>
      <c r="SNB85" s="715"/>
      <c r="SNC85" s="715"/>
      <c r="SND85" s="715"/>
      <c r="SNE85" s="715"/>
      <c r="SNF85" s="715"/>
      <c r="SNG85" s="715"/>
      <c r="SNH85" s="715"/>
      <c r="SNI85" s="715"/>
      <c r="SNJ85" s="715"/>
      <c r="SNK85" s="715"/>
      <c r="SNL85" s="715"/>
      <c r="SNM85" s="715"/>
      <c r="SNN85" s="715"/>
      <c r="SNO85" s="715"/>
      <c r="SNP85" s="715"/>
      <c r="SNQ85" s="715"/>
      <c r="SNR85" s="715"/>
      <c r="SNS85" s="715"/>
      <c r="SNT85" s="715"/>
      <c r="SNU85" s="715"/>
      <c r="SNV85" s="715"/>
      <c r="SNW85" s="715"/>
      <c r="SNX85" s="715"/>
      <c r="SNY85" s="715"/>
      <c r="SNZ85" s="715"/>
      <c r="SOA85" s="715"/>
      <c r="SOB85" s="715"/>
      <c r="SOC85" s="715"/>
      <c r="SOD85" s="715"/>
      <c r="SOE85" s="715"/>
      <c r="SOF85" s="715"/>
      <c r="SOG85" s="715"/>
      <c r="SOH85" s="715"/>
      <c r="SOI85" s="715"/>
      <c r="SOJ85" s="715"/>
      <c r="SOK85" s="715"/>
      <c r="SOL85" s="715"/>
      <c r="SOM85" s="715"/>
      <c r="SON85" s="715"/>
      <c r="SOO85" s="715"/>
      <c r="SOP85" s="715"/>
      <c r="SOQ85" s="715"/>
      <c r="SOR85" s="715"/>
      <c r="SOS85" s="715"/>
      <c r="SOT85" s="715"/>
      <c r="SOU85" s="715"/>
      <c r="SOV85" s="715"/>
      <c r="SOW85" s="715"/>
      <c r="SOX85" s="715"/>
      <c r="SOY85" s="715"/>
      <c r="SOZ85" s="715"/>
      <c r="SPA85" s="715"/>
      <c r="SPB85" s="715"/>
      <c r="SPC85" s="715"/>
      <c r="SPD85" s="715"/>
      <c r="SPE85" s="715"/>
      <c r="SPF85" s="715"/>
      <c r="SPG85" s="715"/>
      <c r="SPH85" s="715"/>
      <c r="SPI85" s="715"/>
      <c r="SPJ85" s="715"/>
      <c r="SPK85" s="715"/>
      <c r="SPL85" s="715"/>
      <c r="SPM85" s="715"/>
      <c r="SPN85" s="715"/>
      <c r="SPO85" s="715"/>
      <c r="SPP85" s="715"/>
      <c r="SPQ85" s="715"/>
      <c r="SPR85" s="715"/>
      <c r="SPS85" s="715"/>
      <c r="SPT85" s="715"/>
      <c r="SPU85" s="715"/>
      <c r="SPV85" s="715"/>
      <c r="SPW85" s="715"/>
      <c r="SPX85" s="715"/>
      <c r="SPY85" s="715"/>
      <c r="SPZ85" s="715"/>
      <c r="SQA85" s="715"/>
      <c r="SQB85" s="715"/>
      <c r="SQC85" s="715"/>
      <c r="SQD85" s="715"/>
      <c r="SQE85" s="715"/>
      <c r="SQF85" s="715"/>
      <c r="SQG85" s="715"/>
      <c r="SQH85" s="715"/>
      <c r="SQI85" s="715"/>
      <c r="SQJ85" s="715"/>
      <c r="SQK85" s="715"/>
      <c r="SQL85" s="715"/>
      <c r="SQM85" s="715"/>
      <c r="SQN85" s="715"/>
      <c r="SQO85" s="715"/>
      <c r="SQP85" s="715"/>
      <c r="SQQ85" s="715"/>
      <c r="SQR85" s="715"/>
      <c r="SQS85" s="715"/>
      <c r="SQT85" s="715"/>
      <c r="SQU85" s="715"/>
      <c r="SQV85" s="715"/>
      <c r="SQW85" s="715"/>
      <c r="SQX85" s="715"/>
      <c r="SQY85" s="715"/>
      <c r="SQZ85" s="715"/>
      <c r="SRA85" s="715"/>
      <c r="SRB85" s="715"/>
      <c r="SRC85" s="715"/>
      <c r="SRD85" s="715"/>
      <c r="SRE85" s="715"/>
      <c r="SRF85" s="715"/>
      <c r="SRG85" s="715"/>
      <c r="SRH85" s="715"/>
      <c r="SRI85" s="715"/>
      <c r="SRJ85" s="715"/>
      <c r="SRK85" s="715"/>
      <c r="SRL85" s="715"/>
      <c r="SRM85" s="715"/>
      <c r="SRN85" s="715"/>
      <c r="SRO85" s="715"/>
      <c r="SRP85" s="715"/>
      <c r="SRQ85" s="715"/>
      <c r="SRR85" s="715"/>
      <c r="SRS85" s="715"/>
      <c r="SRT85" s="715"/>
      <c r="SRU85" s="715"/>
      <c r="SRV85" s="715"/>
      <c r="SRW85" s="715"/>
      <c r="SRX85" s="715"/>
      <c r="SRY85" s="715"/>
      <c r="SRZ85" s="715"/>
      <c r="SSA85" s="715"/>
      <c r="SSB85" s="715"/>
      <c r="SSC85" s="715"/>
      <c r="SSD85" s="715"/>
      <c r="SSE85" s="715"/>
      <c r="SSF85" s="715"/>
      <c r="SSG85" s="715"/>
      <c r="SSH85" s="715"/>
      <c r="SSI85" s="715"/>
      <c r="SSJ85" s="715"/>
      <c r="SSK85" s="715"/>
      <c r="SSL85" s="715"/>
      <c r="SSM85" s="715"/>
      <c r="SSN85" s="715"/>
      <c r="SSO85" s="715"/>
      <c r="SSP85" s="715"/>
      <c r="SSQ85" s="715"/>
      <c r="SSR85" s="715"/>
      <c r="SSS85" s="715"/>
      <c r="SST85" s="715"/>
      <c r="SSU85" s="715"/>
      <c r="SSV85" s="715"/>
      <c r="SSW85" s="715"/>
      <c r="SSX85" s="715"/>
      <c r="SSY85" s="715"/>
      <c r="SSZ85" s="715"/>
      <c r="STA85" s="715"/>
      <c r="STB85" s="715"/>
      <c r="STC85" s="715"/>
      <c r="STD85" s="715"/>
      <c r="STE85" s="715"/>
      <c r="STF85" s="715"/>
      <c r="STG85" s="715"/>
      <c r="STH85" s="715"/>
      <c r="STI85" s="715"/>
      <c r="STJ85" s="715"/>
      <c r="STK85" s="715"/>
      <c r="STL85" s="715"/>
      <c r="STM85" s="715"/>
      <c r="STN85" s="715"/>
      <c r="STO85" s="715"/>
      <c r="STP85" s="715"/>
      <c r="STQ85" s="715"/>
      <c r="STR85" s="715"/>
      <c r="STS85" s="715"/>
      <c r="STT85" s="715"/>
      <c r="STU85" s="715"/>
      <c r="STV85" s="715"/>
      <c r="STW85" s="715"/>
      <c r="STX85" s="715"/>
      <c r="STY85" s="715"/>
      <c r="STZ85" s="715"/>
      <c r="SUA85" s="715"/>
      <c r="SUB85" s="715"/>
      <c r="SUC85" s="715"/>
      <c r="SUD85" s="715"/>
      <c r="SUE85" s="715"/>
      <c r="SUF85" s="715"/>
      <c r="SUG85" s="715"/>
      <c r="SUH85" s="715"/>
      <c r="SUI85" s="715"/>
      <c r="SUJ85" s="715"/>
      <c r="SUK85" s="715"/>
      <c r="SUL85" s="715"/>
      <c r="SUM85" s="715"/>
      <c r="SUN85" s="715"/>
      <c r="SUO85" s="715"/>
      <c r="SUP85" s="715"/>
      <c r="SUQ85" s="715"/>
      <c r="SUR85" s="715"/>
      <c r="SUS85" s="715"/>
      <c r="SUT85" s="715"/>
      <c r="SUU85" s="715"/>
      <c r="SUV85" s="715"/>
      <c r="SUW85" s="715"/>
      <c r="SUX85" s="715"/>
      <c r="SUY85" s="715"/>
      <c r="SUZ85" s="715"/>
      <c r="SVA85" s="715"/>
      <c r="SVB85" s="715"/>
      <c r="SVC85" s="715"/>
      <c r="SVD85" s="715"/>
      <c r="SVE85" s="715"/>
      <c r="SVF85" s="715"/>
      <c r="SVG85" s="715"/>
      <c r="SVH85" s="715"/>
      <c r="SVI85" s="715"/>
      <c r="SVJ85" s="715"/>
      <c r="SVK85" s="715"/>
      <c r="SVL85" s="715"/>
      <c r="SVM85" s="715"/>
      <c r="SVN85" s="715"/>
      <c r="SVO85" s="715"/>
      <c r="SVP85" s="715"/>
      <c r="SVQ85" s="715"/>
      <c r="SVR85" s="715"/>
      <c r="SVS85" s="715"/>
      <c r="SVT85" s="715"/>
      <c r="SVU85" s="715"/>
      <c r="SVV85" s="715"/>
      <c r="SVW85" s="715"/>
      <c r="SVX85" s="715"/>
      <c r="SVY85" s="715"/>
      <c r="SVZ85" s="715"/>
      <c r="SWA85" s="715"/>
      <c r="SWB85" s="715"/>
      <c r="SWC85" s="715"/>
      <c r="SWD85" s="715"/>
      <c r="SWE85" s="715"/>
      <c r="SWF85" s="715"/>
      <c r="SWG85" s="715"/>
      <c r="SWH85" s="715"/>
      <c r="SWI85" s="715"/>
      <c r="SWJ85" s="715"/>
      <c r="SWK85" s="715"/>
      <c r="SWL85" s="715"/>
      <c r="SWM85" s="715"/>
      <c r="SWN85" s="715"/>
      <c r="SWO85" s="715"/>
      <c r="SWP85" s="715"/>
      <c r="SWQ85" s="715"/>
      <c r="SWR85" s="715"/>
      <c r="SWS85" s="715"/>
      <c r="SWT85" s="715"/>
      <c r="SWU85" s="715"/>
      <c r="SWV85" s="715"/>
      <c r="SWW85" s="715"/>
      <c r="SWX85" s="715"/>
      <c r="SWY85" s="715"/>
      <c r="SWZ85" s="715"/>
      <c r="SXA85" s="715"/>
      <c r="SXB85" s="715"/>
      <c r="SXC85" s="715"/>
      <c r="SXD85" s="715"/>
      <c r="SXE85" s="715"/>
      <c r="SXF85" s="715"/>
      <c r="SXG85" s="715"/>
      <c r="SXH85" s="715"/>
      <c r="SXI85" s="715"/>
      <c r="SXJ85" s="715"/>
      <c r="SXK85" s="715"/>
      <c r="SXL85" s="715"/>
      <c r="SXM85" s="715"/>
      <c r="SXN85" s="715"/>
      <c r="SXO85" s="715"/>
      <c r="SXP85" s="715"/>
      <c r="SXQ85" s="715"/>
      <c r="SXR85" s="715"/>
      <c r="SXS85" s="715"/>
      <c r="SXT85" s="715"/>
      <c r="SXU85" s="715"/>
      <c r="SXV85" s="715"/>
      <c r="SXW85" s="715"/>
      <c r="SXX85" s="715"/>
      <c r="SXY85" s="715"/>
      <c r="SXZ85" s="715"/>
      <c r="SYA85" s="715"/>
      <c r="SYB85" s="715"/>
      <c r="SYC85" s="715"/>
      <c r="SYD85" s="715"/>
      <c r="SYE85" s="715"/>
      <c r="SYF85" s="715"/>
      <c r="SYG85" s="715"/>
      <c r="SYH85" s="715"/>
      <c r="SYI85" s="715"/>
      <c r="SYJ85" s="715"/>
      <c r="SYK85" s="715"/>
      <c r="SYL85" s="715"/>
      <c r="SYM85" s="715"/>
      <c r="SYN85" s="715"/>
      <c r="SYO85" s="715"/>
      <c r="SYP85" s="715"/>
      <c r="SYQ85" s="715"/>
      <c r="SYR85" s="715"/>
      <c r="SYS85" s="715"/>
      <c r="SYT85" s="715"/>
      <c r="SYU85" s="715"/>
      <c r="SYV85" s="715"/>
      <c r="SYW85" s="715"/>
      <c r="SYX85" s="715"/>
      <c r="SYY85" s="715"/>
      <c r="SYZ85" s="715"/>
      <c r="SZA85" s="715"/>
      <c r="SZB85" s="715"/>
      <c r="SZC85" s="715"/>
      <c r="SZD85" s="715"/>
      <c r="SZE85" s="715"/>
      <c r="SZF85" s="715"/>
      <c r="SZG85" s="715"/>
      <c r="SZH85" s="715"/>
      <c r="SZI85" s="715"/>
      <c r="SZJ85" s="715"/>
      <c r="SZK85" s="715"/>
      <c r="SZL85" s="715"/>
      <c r="SZM85" s="715"/>
      <c r="SZN85" s="715"/>
      <c r="SZO85" s="715"/>
      <c r="SZP85" s="715"/>
      <c r="SZQ85" s="715"/>
      <c r="SZR85" s="715"/>
      <c r="SZS85" s="715"/>
      <c r="SZT85" s="715"/>
      <c r="SZU85" s="715"/>
      <c r="SZV85" s="715"/>
      <c r="SZW85" s="715"/>
      <c r="SZX85" s="715"/>
      <c r="SZY85" s="715"/>
      <c r="SZZ85" s="715"/>
      <c r="TAA85" s="715"/>
      <c r="TAB85" s="715"/>
      <c r="TAC85" s="715"/>
      <c r="TAD85" s="715"/>
      <c r="TAE85" s="715"/>
      <c r="TAF85" s="715"/>
      <c r="TAG85" s="715"/>
      <c r="TAH85" s="715"/>
      <c r="TAI85" s="715"/>
      <c r="TAJ85" s="715"/>
      <c r="TAK85" s="715"/>
      <c r="TAL85" s="715"/>
      <c r="TAM85" s="715"/>
      <c r="TAN85" s="715"/>
      <c r="TAO85" s="715"/>
      <c r="TAP85" s="715"/>
      <c r="TAQ85" s="715"/>
      <c r="TAR85" s="715"/>
      <c r="TAS85" s="715"/>
      <c r="TAT85" s="715"/>
      <c r="TAU85" s="715"/>
      <c r="TAV85" s="715"/>
      <c r="TAW85" s="715"/>
      <c r="TAX85" s="715"/>
      <c r="TAY85" s="715"/>
      <c r="TAZ85" s="715"/>
      <c r="TBA85" s="715"/>
      <c r="TBB85" s="715"/>
      <c r="TBC85" s="715"/>
      <c r="TBD85" s="715"/>
      <c r="TBE85" s="715"/>
      <c r="TBF85" s="715"/>
      <c r="TBG85" s="715"/>
      <c r="TBH85" s="715"/>
      <c r="TBI85" s="715"/>
      <c r="TBJ85" s="715"/>
      <c r="TBK85" s="715"/>
      <c r="TBL85" s="715"/>
      <c r="TBM85" s="715"/>
      <c r="TBN85" s="715"/>
      <c r="TBO85" s="715"/>
      <c r="TBP85" s="715"/>
      <c r="TBQ85" s="715"/>
      <c r="TBR85" s="715"/>
      <c r="TBS85" s="715"/>
      <c r="TBT85" s="715"/>
      <c r="TBU85" s="715"/>
      <c r="TBV85" s="715"/>
      <c r="TBW85" s="715"/>
      <c r="TBX85" s="715"/>
      <c r="TBY85" s="715"/>
      <c r="TBZ85" s="715"/>
      <c r="TCA85" s="715"/>
      <c r="TCB85" s="715"/>
      <c r="TCC85" s="715"/>
      <c r="TCD85" s="715"/>
      <c r="TCE85" s="715"/>
      <c r="TCF85" s="715"/>
      <c r="TCG85" s="715"/>
      <c r="TCH85" s="715"/>
      <c r="TCI85" s="715"/>
      <c r="TCJ85" s="715"/>
      <c r="TCK85" s="715"/>
      <c r="TCL85" s="715"/>
      <c r="TCM85" s="715"/>
      <c r="TCN85" s="715"/>
      <c r="TCO85" s="715"/>
      <c r="TCP85" s="715"/>
      <c r="TCQ85" s="715"/>
      <c r="TCR85" s="715"/>
      <c r="TCS85" s="715"/>
      <c r="TCT85" s="715"/>
      <c r="TCU85" s="715"/>
      <c r="TCV85" s="715"/>
      <c r="TCW85" s="715"/>
      <c r="TCX85" s="715"/>
      <c r="TCY85" s="715"/>
      <c r="TCZ85" s="715"/>
      <c r="TDA85" s="715"/>
      <c r="TDB85" s="715"/>
      <c r="TDC85" s="715"/>
      <c r="TDD85" s="715"/>
      <c r="TDE85" s="715"/>
      <c r="TDF85" s="715"/>
      <c r="TDG85" s="715"/>
      <c r="TDH85" s="715"/>
      <c r="TDI85" s="715"/>
      <c r="TDJ85" s="715"/>
      <c r="TDK85" s="715"/>
      <c r="TDL85" s="715"/>
      <c r="TDM85" s="715"/>
      <c r="TDN85" s="715"/>
      <c r="TDO85" s="715"/>
      <c r="TDP85" s="715"/>
      <c r="TDQ85" s="715"/>
      <c r="TDR85" s="715"/>
      <c r="TDS85" s="715"/>
      <c r="TDT85" s="715"/>
      <c r="TDU85" s="715"/>
      <c r="TDV85" s="715"/>
      <c r="TDW85" s="715"/>
      <c r="TDX85" s="715"/>
      <c r="TDY85" s="715"/>
      <c r="TDZ85" s="715"/>
      <c r="TEA85" s="715"/>
      <c r="TEB85" s="715"/>
      <c r="TEC85" s="715"/>
      <c r="TED85" s="715"/>
      <c r="TEE85" s="715"/>
      <c r="TEF85" s="715"/>
      <c r="TEG85" s="715"/>
      <c r="TEH85" s="715"/>
      <c r="TEI85" s="715"/>
      <c r="TEJ85" s="715"/>
      <c r="TEK85" s="715"/>
      <c r="TEL85" s="715"/>
      <c r="TEM85" s="715"/>
      <c r="TEN85" s="715"/>
      <c r="TEO85" s="715"/>
      <c r="TEP85" s="715"/>
      <c r="TEQ85" s="715"/>
      <c r="TER85" s="715"/>
      <c r="TES85" s="715"/>
      <c r="TET85" s="715"/>
      <c r="TEU85" s="715"/>
      <c r="TEV85" s="715"/>
      <c r="TEW85" s="715"/>
      <c r="TEX85" s="715"/>
      <c r="TEY85" s="715"/>
      <c r="TEZ85" s="715"/>
      <c r="TFA85" s="715"/>
      <c r="TFB85" s="715"/>
      <c r="TFC85" s="715"/>
      <c r="TFD85" s="715"/>
      <c r="TFE85" s="715"/>
      <c r="TFF85" s="715"/>
      <c r="TFG85" s="715"/>
      <c r="TFH85" s="715"/>
      <c r="TFI85" s="715"/>
      <c r="TFJ85" s="715"/>
      <c r="TFK85" s="715"/>
      <c r="TFL85" s="715"/>
      <c r="TFM85" s="715"/>
      <c r="TFN85" s="715"/>
      <c r="TFO85" s="715"/>
      <c r="TFP85" s="715"/>
      <c r="TFQ85" s="715"/>
      <c r="TFR85" s="715"/>
      <c r="TFS85" s="715"/>
      <c r="TFT85" s="715"/>
      <c r="TFU85" s="715"/>
      <c r="TFV85" s="715"/>
      <c r="TFW85" s="715"/>
      <c r="TFX85" s="715"/>
      <c r="TFY85" s="715"/>
      <c r="TFZ85" s="715"/>
      <c r="TGA85" s="715"/>
      <c r="TGB85" s="715"/>
      <c r="TGC85" s="715"/>
      <c r="TGD85" s="715"/>
      <c r="TGE85" s="715"/>
      <c r="TGF85" s="715"/>
      <c r="TGG85" s="715"/>
      <c r="TGH85" s="715"/>
      <c r="TGI85" s="715"/>
      <c r="TGJ85" s="715"/>
      <c r="TGK85" s="715"/>
      <c r="TGL85" s="715"/>
      <c r="TGM85" s="715"/>
      <c r="TGN85" s="715"/>
      <c r="TGO85" s="715"/>
      <c r="TGP85" s="715"/>
      <c r="TGQ85" s="715"/>
      <c r="TGR85" s="715"/>
      <c r="TGS85" s="715"/>
      <c r="TGT85" s="715"/>
      <c r="TGU85" s="715"/>
      <c r="TGV85" s="715"/>
      <c r="TGW85" s="715"/>
      <c r="TGX85" s="715"/>
      <c r="TGY85" s="715"/>
      <c r="TGZ85" s="715"/>
      <c r="THA85" s="715"/>
      <c r="THB85" s="715"/>
      <c r="THC85" s="715"/>
      <c r="THD85" s="715"/>
      <c r="THE85" s="715"/>
      <c r="THF85" s="715"/>
      <c r="THG85" s="715"/>
      <c r="THH85" s="715"/>
      <c r="THI85" s="715"/>
      <c r="THJ85" s="715"/>
      <c r="THK85" s="715"/>
      <c r="THL85" s="715"/>
      <c r="THM85" s="715"/>
      <c r="THN85" s="715"/>
      <c r="THO85" s="715"/>
      <c r="THP85" s="715"/>
      <c r="THQ85" s="715"/>
      <c r="THR85" s="715"/>
      <c r="THS85" s="715"/>
      <c r="THT85" s="715"/>
      <c r="THU85" s="715"/>
      <c r="THV85" s="715"/>
      <c r="THW85" s="715"/>
      <c r="THX85" s="715"/>
      <c r="THY85" s="715"/>
      <c r="THZ85" s="715"/>
      <c r="TIA85" s="715"/>
      <c r="TIB85" s="715"/>
      <c r="TIC85" s="715"/>
      <c r="TID85" s="715"/>
      <c r="TIE85" s="715"/>
      <c r="TIF85" s="715"/>
      <c r="TIG85" s="715"/>
      <c r="TIH85" s="715"/>
      <c r="TII85" s="715"/>
      <c r="TIJ85" s="715"/>
      <c r="TIK85" s="715"/>
      <c r="TIL85" s="715"/>
      <c r="TIM85" s="715"/>
      <c r="TIN85" s="715"/>
      <c r="TIO85" s="715"/>
      <c r="TIP85" s="715"/>
      <c r="TIQ85" s="715"/>
      <c r="TIR85" s="715"/>
      <c r="TIS85" s="715"/>
      <c r="TIT85" s="715"/>
      <c r="TIU85" s="715"/>
      <c r="TIV85" s="715"/>
      <c r="TIW85" s="715"/>
      <c r="TIX85" s="715"/>
      <c r="TIY85" s="715"/>
      <c r="TIZ85" s="715"/>
      <c r="TJA85" s="715"/>
      <c r="TJB85" s="715"/>
      <c r="TJC85" s="715"/>
      <c r="TJD85" s="715"/>
      <c r="TJE85" s="715"/>
      <c r="TJF85" s="715"/>
      <c r="TJG85" s="715"/>
      <c r="TJH85" s="715"/>
      <c r="TJI85" s="715"/>
      <c r="TJJ85" s="715"/>
      <c r="TJK85" s="715"/>
      <c r="TJL85" s="715"/>
      <c r="TJM85" s="715"/>
      <c r="TJN85" s="715"/>
      <c r="TJO85" s="715"/>
      <c r="TJP85" s="715"/>
      <c r="TJQ85" s="715"/>
      <c r="TJR85" s="715"/>
      <c r="TJS85" s="715"/>
      <c r="TJT85" s="715"/>
      <c r="TJU85" s="715"/>
      <c r="TJV85" s="715"/>
      <c r="TJW85" s="715"/>
      <c r="TJX85" s="715"/>
      <c r="TJY85" s="715"/>
      <c r="TJZ85" s="715"/>
      <c r="TKA85" s="715"/>
      <c r="TKB85" s="715"/>
      <c r="TKC85" s="715"/>
      <c r="TKD85" s="715"/>
      <c r="TKE85" s="715"/>
      <c r="TKF85" s="715"/>
      <c r="TKG85" s="715"/>
      <c r="TKH85" s="715"/>
      <c r="TKI85" s="715"/>
      <c r="TKJ85" s="715"/>
      <c r="TKK85" s="715"/>
      <c r="TKL85" s="715"/>
      <c r="TKM85" s="715"/>
      <c r="TKN85" s="715"/>
      <c r="TKO85" s="715"/>
      <c r="TKP85" s="715"/>
      <c r="TKQ85" s="715"/>
      <c r="TKR85" s="715"/>
      <c r="TKS85" s="715"/>
      <c r="TKT85" s="715"/>
      <c r="TKU85" s="715"/>
      <c r="TKV85" s="715"/>
      <c r="TKW85" s="715"/>
      <c r="TKX85" s="715"/>
      <c r="TKY85" s="715"/>
      <c r="TKZ85" s="715"/>
      <c r="TLA85" s="715"/>
      <c r="TLB85" s="715"/>
      <c r="TLC85" s="715"/>
      <c r="TLD85" s="715"/>
      <c r="TLE85" s="715"/>
      <c r="TLF85" s="715"/>
      <c r="TLG85" s="715"/>
      <c r="TLH85" s="715"/>
      <c r="TLI85" s="715"/>
      <c r="TLJ85" s="715"/>
      <c r="TLK85" s="715"/>
      <c r="TLL85" s="715"/>
      <c r="TLM85" s="715"/>
      <c r="TLN85" s="715"/>
      <c r="TLO85" s="715"/>
      <c r="TLP85" s="715"/>
      <c r="TLQ85" s="715"/>
      <c r="TLR85" s="715"/>
      <c r="TLS85" s="715"/>
      <c r="TLT85" s="715"/>
      <c r="TLU85" s="715"/>
      <c r="TLV85" s="715"/>
      <c r="TLW85" s="715"/>
      <c r="TLX85" s="715"/>
      <c r="TLY85" s="715"/>
      <c r="TLZ85" s="715"/>
      <c r="TMA85" s="715"/>
      <c r="TMB85" s="715"/>
      <c r="TMC85" s="715"/>
      <c r="TMD85" s="715"/>
      <c r="TME85" s="715"/>
      <c r="TMF85" s="715"/>
      <c r="TMG85" s="715"/>
      <c r="TMH85" s="715"/>
      <c r="TMI85" s="715"/>
      <c r="TMJ85" s="715"/>
      <c r="TMK85" s="715"/>
      <c r="TML85" s="715"/>
      <c r="TMM85" s="715"/>
      <c r="TMN85" s="715"/>
      <c r="TMO85" s="715"/>
      <c r="TMP85" s="715"/>
      <c r="TMQ85" s="715"/>
      <c r="TMR85" s="715"/>
      <c r="TMS85" s="715"/>
      <c r="TMT85" s="715"/>
      <c r="TMU85" s="715"/>
      <c r="TMV85" s="715"/>
      <c r="TMW85" s="715"/>
      <c r="TMX85" s="715"/>
      <c r="TMY85" s="715"/>
      <c r="TMZ85" s="715"/>
      <c r="TNA85" s="715"/>
      <c r="TNB85" s="715"/>
      <c r="TNC85" s="715"/>
      <c r="TND85" s="715"/>
      <c r="TNE85" s="715"/>
      <c r="TNF85" s="715"/>
      <c r="TNG85" s="715"/>
      <c r="TNH85" s="715"/>
      <c r="TNI85" s="715"/>
      <c r="TNJ85" s="715"/>
      <c r="TNK85" s="715"/>
      <c r="TNL85" s="715"/>
      <c r="TNM85" s="715"/>
      <c r="TNN85" s="715"/>
      <c r="TNO85" s="715"/>
      <c r="TNP85" s="715"/>
      <c r="TNQ85" s="715"/>
      <c r="TNR85" s="715"/>
      <c r="TNS85" s="715"/>
      <c r="TNT85" s="715"/>
      <c r="TNU85" s="715"/>
      <c r="TNV85" s="715"/>
      <c r="TNW85" s="715"/>
      <c r="TNX85" s="715"/>
      <c r="TNY85" s="715"/>
      <c r="TNZ85" s="715"/>
      <c r="TOA85" s="715"/>
      <c r="TOB85" s="715"/>
      <c r="TOC85" s="715"/>
      <c r="TOD85" s="715"/>
      <c r="TOE85" s="715"/>
      <c r="TOF85" s="715"/>
      <c r="TOG85" s="715"/>
      <c r="TOH85" s="715"/>
      <c r="TOI85" s="715"/>
      <c r="TOJ85" s="715"/>
      <c r="TOK85" s="715"/>
      <c r="TOL85" s="715"/>
      <c r="TOM85" s="715"/>
      <c r="TON85" s="715"/>
      <c r="TOO85" s="715"/>
      <c r="TOP85" s="715"/>
      <c r="TOQ85" s="715"/>
      <c r="TOR85" s="715"/>
      <c r="TOS85" s="715"/>
      <c r="TOT85" s="715"/>
      <c r="TOU85" s="715"/>
      <c r="TOV85" s="715"/>
      <c r="TOW85" s="715"/>
      <c r="TOX85" s="715"/>
      <c r="TOY85" s="715"/>
      <c r="TOZ85" s="715"/>
      <c r="TPA85" s="715"/>
      <c r="TPB85" s="715"/>
      <c r="TPC85" s="715"/>
      <c r="TPD85" s="715"/>
      <c r="TPE85" s="715"/>
      <c r="TPF85" s="715"/>
      <c r="TPG85" s="715"/>
      <c r="TPH85" s="715"/>
      <c r="TPI85" s="715"/>
      <c r="TPJ85" s="715"/>
      <c r="TPK85" s="715"/>
      <c r="TPL85" s="715"/>
      <c r="TPM85" s="715"/>
      <c r="TPN85" s="715"/>
      <c r="TPO85" s="715"/>
      <c r="TPP85" s="715"/>
      <c r="TPQ85" s="715"/>
      <c r="TPR85" s="715"/>
      <c r="TPS85" s="715"/>
      <c r="TPT85" s="715"/>
      <c r="TPU85" s="715"/>
      <c r="TPV85" s="715"/>
      <c r="TPW85" s="715"/>
      <c r="TPX85" s="715"/>
      <c r="TPY85" s="715"/>
      <c r="TPZ85" s="715"/>
      <c r="TQA85" s="715"/>
      <c r="TQB85" s="715"/>
      <c r="TQC85" s="715"/>
      <c r="TQD85" s="715"/>
      <c r="TQE85" s="715"/>
      <c r="TQF85" s="715"/>
      <c r="TQG85" s="715"/>
      <c r="TQH85" s="715"/>
      <c r="TQI85" s="715"/>
      <c r="TQJ85" s="715"/>
      <c r="TQK85" s="715"/>
      <c r="TQL85" s="715"/>
      <c r="TQM85" s="715"/>
      <c r="TQN85" s="715"/>
      <c r="TQO85" s="715"/>
      <c r="TQP85" s="715"/>
      <c r="TQQ85" s="715"/>
      <c r="TQR85" s="715"/>
      <c r="TQS85" s="715"/>
      <c r="TQT85" s="715"/>
      <c r="TQU85" s="715"/>
      <c r="TQV85" s="715"/>
      <c r="TQW85" s="715"/>
      <c r="TQX85" s="715"/>
      <c r="TQY85" s="715"/>
      <c r="TQZ85" s="715"/>
      <c r="TRA85" s="715"/>
      <c r="TRB85" s="715"/>
      <c r="TRC85" s="715"/>
      <c r="TRD85" s="715"/>
      <c r="TRE85" s="715"/>
      <c r="TRF85" s="715"/>
      <c r="TRG85" s="715"/>
      <c r="TRH85" s="715"/>
      <c r="TRI85" s="715"/>
      <c r="TRJ85" s="715"/>
      <c r="TRK85" s="715"/>
      <c r="TRL85" s="715"/>
      <c r="TRM85" s="715"/>
      <c r="TRN85" s="715"/>
      <c r="TRO85" s="715"/>
      <c r="TRP85" s="715"/>
      <c r="TRQ85" s="715"/>
      <c r="TRR85" s="715"/>
      <c r="TRS85" s="715"/>
      <c r="TRT85" s="715"/>
      <c r="TRU85" s="715"/>
      <c r="TRV85" s="715"/>
      <c r="TRW85" s="715"/>
      <c r="TRX85" s="715"/>
      <c r="TRY85" s="715"/>
      <c r="TRZ85" s="715"/>
      <c r="TSA85" s="715"/>
      <c r="TSB85" s="715"/>
      <c r="TSC85" s="715"/>
      <c r="TSD85" s="715"/>
      <c r="TSE85" s="715"/>
      <c r="TSF85" s="715"/>
      <c r="TSG85" s="715"/>
      <c r="TSH85" s="715"/>
      <c r="TSI85" s="715"/>
      <c r="TSJ85" s="715"/>
      <c r="TSK85" s="715"/>
      <c r="TSL85" s="715"/>
      <c r="TSM85" s="715"/>
      <c r="TSN85" s="715"/>
      <c r="TSO85" s="715"/>
      <c r="TSP85" s="715"/>
      <c r="TSQ85" s="715"/>
      <c r="TSR85" s="715"/>
      <c r="TSS85" s="715"/>
      <c r="TST85" s="715"/>
      <c r="TSU85" s="715"/>
      <c r="TSV85" s="715"/>
      <c r="TSW85" s="715"/>
      <c r="TSX85" s="715"/>
      <c r="TSY85" s="715"/>
      <c r="TSZ85" s="715"/>
      <c r="TTA85" s="715"/>
      <c r="TTB85" s="715"/>
      <c r="TTC85" s="715"/>
      <c r="TTD85" s="715"/>
      <c r="TTE85" s="715"/>
      <c r="TTF85" s="715"/>
      <c r="TTG85" s="715"/>
      <c r="TTH85" s="715"/>
      <c r="TTI85" s="715"/>
      <c r="TTJ85" s="715"/>
      <c r="TTK85" s="715"/>
      <c r="TTL85" s="715"/>
      <c r="TTM85" s="715"/>
      <c r="TTN85" s="715"/>
      <c r="TTO85" s="715"/>
      <c r="TTP85" s="715"/>
      <c r="TTQ85" s="715"/>
      <c r="TTR85" s="715"/>
      <c r="TTS85" s="715"/>
      <c r="TTT85" s="715"/>
      <c r="TTU85" s="715"/>
      <c r="TTV85" s="715"/>
      <c r="TTW85" s="715"/>
      <c r="TTX85" s="715"/>
      <c r="TTY85" s="715"/>
      <c r="TTZ85" s="715"/>
      <c r="TUA85" s="715"/>
      <c r="TUB85" s="715"/>
      <c r="TUC85" s="715"/>
      <c r="TUD85" s="715"/>
      <c r="TUE85" s="715"/>
      <c r="TUF85" s="715"/>
      <c r="TUG85" s="715"/>
      <c r="TUH85" s="715"/>
      <c r="TUI85" s="715"/>
      <c r="TUJ85" s="715"/>
      <c r="TUK85" s="715"/>
      <c r="TUL85" s="715"/>
      <c r="TUM85" s="715"/>
      <c r="TUN85" s="715"/>
      <c r="TUO85" s="715"/>
      <c r="TUP85" s="715"/>
      <c r="TUQ85" s="715"/>
      <c r="TUR85" s="715"/>
      <c r="TUS85" s="715"/>
      <c r="TUT85" s="715"/>
      <c r="TUU85" s="715"/>
      <c r="TUV85" s="715"/>
      <c r="TUW85" s="715"/>
      <c r="TUX85" s="715"/>
      <c r="TUY85" s="715"/>
      <c r="TUZ85" s="715"/>
      <c r="TVA85" s="715"/>
      <c r="TVB85" s="715"/>
      <c r="TVC85" s="715"/>
      <c r="TVD85" s="715"/>
      <c r="TVE85" s="715"/>
      <c r="TVF85" s="715"/>
      <c r="TVG85" s="715"/>
      <c r="TVH85" s="715"/>
      <c r="TVI85" s="715"/>
      <c r="TVJ85" s="715"/>
      <c r="TVK85" s="715"/>
      <c r="TVL85" s="715"/>
      <c r="TVM85" s="715"/>
      <c r="TVN85" s="715"/>
      <c r="TVO85" s="715"/>
      <c r="TVP85" s="715"/>
      <c r="TVQ85" s="715"/>
      <c r="TVR85" s="715"/>
      <c r="TVS85" s="715"/>
      <c r="TVT85" s="715"/>
      <c r="TVU85" s="715"/>
      <c r="TVV85" s="715"/>
      <c r="TVW85" s="715"/>
      <c r="TVX85" s="715"/>
      <c r="TVY85" s="715"/>
      <c r="TVZ85" s="715"/>
      <c r="TWA85" s="715"/>
      <c r="TWB85" s="715"/>
      <c r="TWC85" s="715"/>
      <c r="TWD85" s="715"/>
      <c r="TWE85" s="715"/>
      <c r="TWF85" s="715"/>
      <c r="TWG85" s="715"/>
      <c r="TWH85" s="715"/>
      <c r="TWI85" s="715"/>
      <c r="TWJ85" s="715"/>
      <c r="TWK85" s="715"/>
      <c r="TWL85" s="715"/>
      <c r="TWM85" s="715"/>
      <c r="TWN85" s="715"/>
      <c r="TWO85" s="715"/>
      <c r="TWP85" s="715"/>
      <c r="TWQ85" s="715"/>
      <c r="TWR85" s="715"/>
      <c r="TWS85" s="715"/>
      <c r="TWT85" s="715"/>
      <c r="TWU85" s="715"/>
      <c r="TWV85" s="715"/>
      <c r="TWW85" s="715"/>
      <c r="TWX85" s="715"/>
      <c r="TWY85" s="715"/>
      <c r="TWZ85" s="715"/>
      <c r="TXA85" s="715"/>
      <c r="TXB85" s="715"/>
      <c r="TXC85" s="715"/>
      <c r="TXD85" s="715"/>
      <c r="TXE85" s="715"/>
      <c r="TXF85" s="715"/>
      <c r="TXG85" s="715"/>
      <c r="TXH85" s="715"/>
      <c r="TXI85" s="715"/>
      <c r="TXJ85" s="715"/>
      <c r="TXK85" s="715"/>
      <c r="TXL85" s="715"/>
      <c r="TXM85" s="715"/>
      <c r="TXN85" s="715"/>
      <c r="TXO85" s="715"/>
      <c r="TXP85" s="715"/>
      <c r="TXQ85" s="715"/>
      <c r="TXR85" s="715"/>
      <c r="TXS85" s="715"/>
      <c r="TXT85" s="715"/>
      <c r="TXU85" s="715"/>
      <c r="TXV85" s="715"/>
      <c r="TXW85" s="715"/>
      <c r="TXX85" s="715"/>
      <c r="TXY85" s="715"/>
      <c r="TXZ85" s="715"/>
      <c r="TYA85" s="715"/>
      <c r="TYB85" s="715"/>
      <c r="TYC85" s="715"/>
      <c r="TYD85" s="715"/>
      <c r="TYE85" s="715"/>
      <c r="TYF85" s="715"/>
      <c r="TYG85" s="715"/>
      <c r="TYH85" s="715"/>
      <c r="TYI85" s="715"/>
      <c r="TYJ85" s="715"/>
      <c r="TYK85" s="715"/>
      <c r="TYL85" s="715"/>
      <c r="TYM85" s="715"/>
      <c r="TYN85" s="715"/>
      <c r="TYO85" s="715"/>
      <c r="TYP85" s="715"/>
      <c r="TYQ85" s="715"/>
      <c r="TYR85" s="715"/>
      <c r="TYS85" s="715"/>
      <c r="TYT85" s="715"/>
      <c r="TYU85" s="715"/>
      <c r="TYV85" s="715"/>
      <c r="TYW85" s="715"/>
      <c r="TYX85" s="715"/>
      <c r="TYY85" s="715"/>
      <c r="TYZ85" s="715"/>
      <c r="TZA85" s="715"/>
      <c r="TZB85" s="715"/>
      <c r="TZC85" s="715"/>
      <c r="TZD85" s="715"/>
      <c r="TZE85" s="715"/>
      <c r="TZF85" s="715"/>
      <c r="TZG85" s="715"/>
      <c r="TZH85" s="715"/>
      <c r="TZI85" s="715"/>
      <c r="TZJ85" s="715"/>
      <c r="TZK85" s="715"/>
      <c r="TZL85" s="715"/>
      <c r="TZM85" s="715"/>
      <c r="TZN85" s="715"/>
      <c r="TZO85" s="715"/>
      <c r="TZP85" s="715"/>
      <c r="TZQ85" s="715"/>
      <c r="TZR85" s="715"/>
      <c r="TZS85" s="715"/>
      <c r="TZT85" s="715"/>
      <c r="TZU85" s="715"/>
      <c r="TZV85" s="715"/>
      <c r="TZW85" s="715"/>
      <c r="TZX85" s="715"/>
      <c r="TZY85" s="715"/>
      <c r="TZZ85" s="715"/>
      <c r="UAA85" s="715"/>
      <c r="UAB85" s="715"/>
      <c r="UAC85" s="715"/>
      <c r="UAD85" s="715"/>
      <c r="UAE85" s="715"/>
      <c r="UAF85" s="715"/>
      <c r="UAG85" s="715"/>
      <c r="UAH85" s="715"/>
      <c r="UAI85" s="715"/>
      <c r="UAJ85" s="715"/>
      <c r="UAK85" s="715"/>
      <c r="UAL85" s="715"/>
      <c r="UAM85" s="715"/>
      <c r="UAN85" s="715"/>
      <c r="UAO85" s="715"/>
      <c r="UAP85" s="715"/>
      <c r="UAQ85" s="715"/>
      <c r="UAR85" s="715"/>
      <c r="UAS85" s="715"/>
      <c r="UAT85" s="715"/>
      <c r="UAU85" s="715"/>
      <c r="UAV85" s="715"/>
      <c r="UAW85" s="715"/>
      <c r="UAX85" s="715"/>
      <c r="UAY85" s="715"/>
      <c r="UAZ85" s="715"/>
      <c r="UBA85" s="715"/>
      <c r="UBB85" s="715"/>
      <c r="UBC85" s="715"/>
      <c r="UBD85" s="715"/>
      <c r="UBE85" s="715"/>
      <c r="UBF85" s="715"/>
      <c r="UBG85" s="715"/>
      <c r="UBH85" s="715"/>
      <c r="UBI85" s="715"/>
      <c r="UBJ85" s="715"/>
      <c r="UBK85" s="715"/>
      <c r="UBL85" s="715"/>
      <c r="UBM85" s="715"/>
      <c r="UBN85" s="715"/>
      <c r="UBO85" s="715"/>
      <c r="UBP85" s="715"/>
      <c r="UBQ85" s="715"/>
      <c r="UBR85" s="715"/>
      <c r="UBS85" s="715"/>
      <c r="UBT85" s="715"/>
      <c r="UBU85" s="715"/>
      <c r="UBV85" s="715"/>
      <c r="UBW85" s="715"/>
      <c r="UBX85" s="715"/>
      <c r="UBY85" s="715"/>
      <c r="UBZ85" s="715"/>
      <c r="UCA85" s="715"/>
      <c r="UCB85" s="715"/>
      <c r="UCC85" s="715"/>
      <c r="UCD85" s="715"/>
      <c r="UCE85" s="715"/>
      <c r="UCF85" s="715"/>
      <c r="UCG85" s="715"/>
      <c r="UCH85" s="715"/>
      <c r="UCI85" s="715"/>
      <c r="UCJ85" s="715"/>
      <c r="UCK85" s="715"/>
      <c r="UCL85" s="715"/>
      <c r="UCM85" s="715"/>
      <c r="UCN85" s="715"/>
      <c r="UCO85" s="715"/>
      <c r="UCP85" s="715"/>
      <c r="UCQ85" s="715"/>
      <c r="UCR85" s="715"/>
      <c r="UCS85" s="715"/>
      <c r="UCT85" s="715"/>
      <c r="UCU85" s="715"/>
      <c r="UCV85" s="715"/>
      <c r="UCW85" s="715"/>
      <c r="UCX85" s="715"/>
      <c r="UCY85" s="715"/>
      <c r="UCZ85" s="715"/>
      <c r="UDA85" s="715"/>
      <c r="UDB85" s="715"/>
      <c r="UDC85" s="715"/>
      <c r="UDD85" s="715"/>
      <c r="UDE85" s="715"/>
      <c r="UDF85" s="715"/>
      <c r="UDG85" s="715"/>
      <c r="UDH85" s="715"/>
      <c r="UDI85" s="715"/>
      <c r="UDJ85" s="715"/>
      <c r="UDK85" s="715"/>
      <c r="UDL85" s="715"/>
      <c r="UDM85" s="715"/>
      <c r="UDN85" s="715"/>
      <c r="UDO85" s="715"/>
      <c r="UDP85" s="715"/>
      <c r="UDQ85" s="715"/>
      <c r="UDR85" s="715"/>
      <c r="UDS85" s="715"/>
      <c r="UDT85" s="715"/>
      <c r="UDU85" s="715"/>
      <c r="UDV85" s="715"/>
      <c r="UDW85" s="715"/>
      <c r="UDX85" s="715"/>
      <c r="UDY85" s="715"/>
      <c r="UDZ85" s="715"/>
      <c r="UEA85" s="715"/>
      <c r="UEB85" s="715"/>
      <c r="UEC85" s="715"/>
      <c r="UED85" s="715"/>
      <c r="UEE85" s="715"/>
      <c r="UEF85" s="715"/>
      <c r="UEG85" s="715"/>
      <c r="UEH85" s="715"/>
      <c r="UEI85" s="715"/>
      <c r="UEJ85" s="715"/>
      <c r="UEK85" s="715"/>
      <c r="UEL85" s="715"/>
      <c r="UEM85" s="715"/>
      <c r="UEN85" s="715"/>
      <c r="UEO85" s="715"/>
      <c r="UEP85" s="715"/>
      <c r="UEQ85" s="715"/>
      <c r="UER85" s="715"/>
      <c r="UES85" s="715"/>
      <c r="UET85" s="715"/>
      <c r="UEU85" s="715"/>
      <c r="UEV85" s="715"/>
      <c r="UEW85" s="715"/>
      <c r="UEX85" s="715"/>
      <c r="UEY85" s="715"/>
      <c r="UEZ85" s="715"/>
      <c r="UFA85" s="715"/>
      <c r="UFB85" s="715"/>
      <c r="UFC85" s="715"/>
      <c r="UFD85" s="715"/>
      <c r="UFE85" s="715"/>
      <c r="UFF85" s="715"/>
      <c r="UFG85" s="715"/>
      <c r="UFH85" s="715"/>
      <c r="UFI85" s="715"/>
      <c r="UFJ85" s="715"/>
      <c r="UFK85" s="715"/>
      <c r="UFL85" s="715"/>
      <c r="UFM85" s="715"/>
      <c r="UFN85" s="715"/>
      <c r="UFO85" s="715"/>
      <c r="UFP85" s="715"/>
      <c r="UFQ85" s="715"/>
      <c r="UFR85" s="715"/>
      <c r="UFS85" s="715"/>
      <c r="UFT85" s="715"/>
      <c r="UFU85" s="715"/>
      <c r="UFV85" s="715"/>
      <c r="UFW85" s="715"/>
      <c r="UFX85" s="715"/>
      <c r="UFY85" s="715"/>
      <c r="UFZ85" s="715"/>
      <c r="UGA85" s="715"/>
      <c r="UGB85" s="715"/>
      <c r="UGC85" s="715"/>
      <c r="UGD85" s="715"/>
      <c r="UGE85" s="715"/>
      <c r="UGF85" s="715"/>
      <c r="UGG85" s="715"/>
      <c r="UGH85" s="715"/>
      <c r="UGI85" s="715"/>
      <c r="UGJ85" s="715"/>
      <c r="UGK85" s="715"/>
      <c r="UGL85" s="715"/>
      <c r="UGM85" s="715"/>
      <c r="UGN85" s="715"/>
      <c r="UGO85" s="715"/>
      <c r="UGP85" s="715"/>
      <c r="UGQ85" s="715"/>
      <c r="UGR85" s="715"/>
      <c r="UGS85" s="715"/>
      <c r="UGT85" s="715"/>
      <c r="UGU85" s="715"/>
      <c r="UGV85" s="715"/>
      <c r="UGW85" s="715"/>
      <c r="UGX85" s="715"/>
      <c r="UGY85" s="715"/>
      <c r="UGZ85" s="715"/>
      <c r="UHA85" s="715"/>
      <c r="UHB85" s="715"/>
      <c r="UHC85" s="715"/>
      <c r="UHD85" s="715"/>
      <c r="UHE85" s="715"/>
      <c r="UHF85" s="715"/>
      <c r="UHG85" s="715"/>
      <c r="UHH85" s="715"/>
      <c r="UHI85" s="715"/>
      <c r="UHJ85" s="715"/>
      <c r="UHK85" s="715"/>
      <c r="UHL85" s="715"/>
      <c r="UHM85" s="715"/>
      <c r="UHN85" s="715"/>
      <c r="UHO85" s="715"/>
      <c r="UHP85" s="715"/>
      <c r="UHQ85" s="715"/>
      <c r="UHR85" s="715"/>
      <c r="UHS85" s="715"/>
      <c r="UHT85" s="715"/>
      <c r="UHU85" s="715"/>
      <c r="UHV85" s="715"/>
      <c r="UHW85" s="715"/>
      <c r="UHX85" s="715"/>
      <c r="UHY85" s="715"/>
      <c r="UHZ85" s="715"/>
      <c r="UIA85" s="715"/>
      <c r="UIB85" s="715"/>
      <c r="UIC85" s="715"/>
      <c r="UID85" s="715"/>
      <c r="UIE85" s="715"/>
      <c r="UIF85" s="715"/>
      <c r="UIG85" s="715"/>
      <c r="UIH85" s="715"/>
      <c r="UII85" s="715"/>
      <c r="UIJ85" s="715"/>
      <c r="UIK85" s="715"/>
      <c r="UIL85" s="715"/>
      <c r="UIM85" s="715"/>
      <c r="UIN85" s="715"/>
      <c r="UIO85" s="715"/>
      <c r="UIP85" s="715"/>
      <c r="UIQ85" s="715"/>
      <c r="UIR85" s="715"/>
      <c r="UIS85" s="715"/>
      <c r="UIT85" s="715"/>
      <c r="UIU85" s="715"/>
      <c r="UIV85" s="715"/>
      <c r="UIW85" s="715"/>
      <c r="UIX85" s="715"/>
      <c r="UIY85" s="715"/>
      <c r="UIZ85" s="715"/>
      <c r="UJA85" s="715"/>
      <c r="UJB85" s="715"/>
      <c r="UJC85" s="715"/>
      <c r="UJD85" s="715"/>
      <c r="UJE85" s="715"/>
      <c r="UJF85" s="715"/>
      <c r="UJG85" s="715"/>
      <c r="UJH85" s="715"/>
      <c r="UJI85" s="715"/>
      <c r="UJJ85" s="715"/>
      <c r="UJK85" s="715"/>
      <c r="UJL85" s="715"/>
      <c r="UJM85" s="715"/>
      <c r="UJN85" s="715"/>
      <c r="UJO85" s="715"/>
      <c r="UJP85" s="715"/>
      <c r="UJQ85" s="715"/>
      <c r="UJR85" s="715"/>
      <c r="UJS85" s="715"/>
      <c r="UJT85" s="715"/>
      <c r="UJU85" s="715"/>
      <c r="UJV85" s="715"/>
      <c r="UJW85" s="715"/>
      <c r="UJX85" s="715"/>
      <c r="UJY85" s="715"/>
      <c r="UJZ85" s="715"/>
      <c r="UKA85" s="715"/>
      <c r="UKB85" s="715"/>
      <c r="UKC85" s="715"/>
      <c r="UKD85" s="715"/>
      <c r="UKE85" s="715"/>
      <c r="UKF85" s="715"/>
      <c r="UKG85" s="715"/>
      <c r="UKH85" s="715"/>
      <c r="UKI85" s="715"/>
      <c r="UKJ85" s="715"/>
      <c r="UKK85" s="715"/>
      <c r="UKL85" s="715"/>
      <c r="UKM85" s="715"/>
      <c r="UKN85" s="715"/>
      <c r="UKO85" s="715"/>
      <c r="UKP85" s="715"/>
      <c r="UKQ85" s="715"/>
      <c r="UKR85" s="715"/>
      <c r="UKS85" s="715"/>
      <c r="UKT85" s="715"/>
      <c r="UKU85" s="715"/>
      <c r="UKV85" s="715"/>
      <c r="UKW85" s="715"/>
      <c r="UKX85" s="715"/>
      <c r="UKY85" s="715"/>
      <c r="UKZ85" s="715"/>
      <c r="ULA85" s="715"/>
      <c r="ULB85" s="715"/>
      <c r="ULC85" s="715"/>
      <c r="ULD85" s="715"/>
      <c r="ULE85" s="715"/>
      <c r="ULF85" s="715"/>
      <c r="ULG85" s="715"/>
      <c r="ULH85" s="715"/>
      <c r="ULI85" s="715"/>
      <c r="ULJ85" s="715"/>
      <c r="ULK85" s="715"/>
      <c r="ULL85" s="715"/>
      <c r="ULM85" s="715"/>
      <c r="ULN85" s="715"/>
      <c r="ULO85" s="715"/>
      <c r="ULP85" s="715"/>
      <c r="ULQ85" s="715"/>
      <c r="ULR85" s="715"/>
      <c r="ULS85" s="715"/>
      <c r="ULT85" s="715"/>
      <c r="ULU85" s="715"/>
      <c r="ULV85" s="715"/>
      <c r="ULW85" s="715"/>
      <c r="ULX85" s="715"/>
      <c r="ULY85" s="715"/>
      <c r="ULZ85" s="715"/>
      <c r="UMA85" s="715"/>
      <c r="UMB85" s="715"/>
      <c r="UMC85" s="715"/>
      <c r="UMD85" s="715"/>
      <c r="UME85" s="715"/>
      <c r="UMF85" s="715"/>
      <c r="UMG85" s="715"/>
      <c r="UMH85" s="715"/>
      <c r="UMI85" s="715"/>
      <c r="UMJ85" s="715"/>
      <c r="UMK85" s="715"/>
      <c r="UML85" s="715"/>
      <c r="UMM85" s="715"/>
      <c r="UMN85" s="715"/>
      <c r="UMO85" s="715"/>
      <c r="UMP85" s="715"/>
      <c r="UMQ85" s="715"/>
      <c r="UMR85" s="715"/>
      <c r="UMS85" s="715"/>
      <c r="UMT85" s="715"/>
      <c r="UMU85" s="715"/>
      <c r="UMV85" s="715"/>
      <c r="UMW85" s="715"/>
      <c r="UMX85" s="715"/>
      <c r="UMY85" s="715"/>
      <c r="UMZ85" s="715"/>
      <c r="UNA85" s="715"/>
      <c r="UNB85" s="715"/>
      <c r="UNC85" s="715"/>
      <c r="UND85" s="715"/>
      <c r="UNE85" s="715"/>
      <c r="UNF85" s="715"/>
      <c r="UNG85" s="715"/>
      <c r="UNH85" s="715"/>
      <c r="UNI85" s="715"/>
      <c r="UNJ85" s="715"/>
      <c r="UNK85" s="715"/>
      <c r="UNL85" s="715"/>
      <c r="UNM85" s="715"/>
      <c r="UNN85" s="715"/>
      <c r="UNO85" s="715"/>
      <c r="UNP85" s="715"/>
      <c r="UNQ85" s="715"/>
      <c r="UNR85" s="715"/>
      <c r="UNS85" s="715"/>
      <c r="UNT85" s="715"/>
      <c r="UNU85" s="715"/>
      <c r="UNV85" s="715"/>
      <c r="UNW85" s="715"/>
      <c r="UNX85" s="715"/>
      <c r="UNY85" s="715"/>
      <c r="UNZ85" s="715"/>
      <c r="UOA85" s="715"/>
      <c r="UOB85" s="715"/>
      <c r="UOC85" s="715"/>
      <c r="UOD85" s="715"/>
      <c r="UOE85" s="715"/>
      <c r="UOF85" s="715"/>
      <c r="UOG85" s="715"/>
      <c r="UOH85" s="715"/>
      <c r="UOI85" s="715"/>
      <c r="UOJ85" s="715"/>
      <c r="UOK85" s="715"/>
      <c r="UOL85" s="715"/>
      <c r="UOM85" s="715"/>
      <c r="UON85" s="715"/>
      <c r="UOO85" s="715"/>
      <c r="UOP85" s="715"/>
      <c r="UOQ85" s="715"/>
      <c r="UOR85" s="715"/>
      <c r="UOS85" s="715"/>
      <c r="UOT85" s="715"/>
      <c r="UOU85" s="715"/>
      <c r="UOV85" s="715"/>
      <c r="UOW85" s="715"/>
      <c r="UOX85" s="715"/>
      <c r="UOY85" s="715"/>
      <c r="UOZ85" s="715"/>
      <c r="UPA85" s="715"/>
      <c r="UPB85" s="715"/>
      <c r="UPC85" s="715"/>
      <c r="UPD85" s="715"/>
      <c r="UPE85" s="715"/>
      <c r="UPF85" s="715"/>
      <c r="UPG85" s="715"/>
      <c r="UPH85" s="715"/>
      <c r="UPI85" s="715"/>
      <c r="UPJ85" s="715"/>
      <c r="UPK85" s="715"/>
      <c r="UPL85" s="715"/>
      <c r="UPM85" s="715"/>
      <c r="UPN85" s="715"/>
      <c r="UPO85" s="715"/>
      <c r="UPP85" s="715"/>
      <c r="UPQ85" s="715"/>
      <c r="UPR85" s="715"/>
      <c r="UPS85" s="715"/>
      <c r="UPT85" s="715"/>
      <c r="UPU85" s="715"/>
      <c r="UPV85" s="715"/>
      <c r="UPW85" s="715"/>
      <c r="UPX85" s="715"/>
      <c r="UPY85" s="715"/>
      <c r="UPZ85" s="715"/>
      <c r="UQA85" s="715"/>
      <c r="UQB85" s="715"/>
      <c r="UQC85" s="715"/>
      <c r="UQD85" s="715"/>
      <c r="UQE85" s="715"/>
      <c r="UQF85" s="715"/>
      <c r="UQG85" s="715"/>
      <c r="UQH85" s="715"/>
      <c r="UQI85" s="715"/>
      <c r="UQJ85" s="715"/>
      <c r="UQK85" s="715"/>
      <c r="UQL85" s="715"/>
      <c r="UQM85" s="715"/>
      <c r="UQN85" s="715"/>
      <c r="UQO85" s="715"/>
      <c r="UQP85" s="715"/>
      <c r="UQQ85" s="715"/>
      <c r="UQR85" s="715"/>
      <c r="UQS85" s="715"/>
      <c r="UQT85" s="715"/>
      <c r="UQU85" s="715"/>
      <c r="UQV85" s="715"/>
      <c r="UQW85" s="715"/>
      <c r="UQX85" s="715"/>
      <c r="UQY85" s="715"/>
      <c r="UQZ85" s="715"/>
      <c r="URA85" s="715"/>
      <c r="URB85" s="715"/>
      <c r="URC85" s="715"/>
      <c r="URD85" s="715"/>
      <c r="URE85" s="715"/>
      <c r="URF85" s="715"/>
      <c r="URG85" s="715"/>
      <c r="URH85" s="715"/>
      <c r="URI85" s="715"/>
      <c r="URJ85" s="715"/>
      <c r="URK85" s="715"/>
      <c r="URL85" s="715"/>
      <c r="URM85" s="715"/>
      <c r="URN85" s="715"/>
      <c r="URO85" s="715"/>
      <c r="URP85" s="715"/>
      <c r="URQ85" s="715"/>
      <c r="URR85" s="715"/>
      <c r="URS85" s="715"/>
      <c r="URT85" s="715"/>
      <c r="URU85" s="715"/>
      <c r="URV85" s="715"/>
      <c r="URW85" s="715"/>
      <c r="URX85" s="715"/>
      <c r="URY85" s="715"/>
      <c r="URZ85" s="715"/>
      <c r="USA85" s="715"/>
      <c r="USB85" s="715"/>
      <c r="USC85" s="715"/>
      <c r="USD85" s="715"/>
      <c r="USE85" s="715"/>
      <c r="USF85" s="715"/>
      <c r="USG85" s="715"/>
      <c r="USH85" s="715"/>
      <c r="USI85" s="715"/>
      <c r="USJ85" s="715"/>
      <c r="USK85" s="715"/>
      <c r="USL85" s="715"/>
      <c r="USM85" s="715"/>
      <c r="USN85" s="715"/>
      <c r="USO85" s="715"/>
      <c r="USP85" s="715"/>
      <c r="USQ85" s="715"/>
      <c r="USR85" s="715"/>
      <c r="USS85" s="715"/>
      <c r="UST85" s="715"/>
      <c r="USU85" s="715"/>
      <c r="USV85" s="715"/>
      <c r="USW85" s="715"/>
      <c r="USX85" s="715"/>
      <c r="USY85" s="715"/>
      <c r="USZ85" s="715"/>
      <c r="UTA85" s="715"/>
      <c r="UTB85" s="715"/>
      <c r="UTC85" s="715"/>
      <c r="UTD85" s="715"/>
      <c r="UTE85" s="715"/>
      <c r="UTF85" s="715"/>
      <c r="UTG85" s="715"/>
      <c r="UTH85" s="715"/>
      <c r="UTI85" s="715"/>
      <c r="UTJ85" s="715"/>
      <c r="UTK85" s="715"/>
      <c r="UTL85" s="715"/>
      <c r="UTM85" s="715"/>
      <c r="UTN85" s="715"/>
      <c r="UTO85" s="715"/>
      <c r="UTP85" s="715"/>
      <c r="UTQ85" s="715"/>
      <c r="UTR85" s="715"/>
      <c r="UTS85" s="715"/>
      <c r="UTT85" s="715"/>
      <c r="UTU85" s="715"/>
      <c r="UTV85" s="715"/>
      <c r="UTW85" s="715"/>
      <c r="UTX85" s="715"/>
      <c r="UTY85" s="715"/>
      <c r="UTZ85" s="715"/>
      <c r="UUA85" s="715"/>
      <c r="UUB85" s="715"/>
      <c r="UUC85" s="715"/>
      <c r="UUD85" s="715"/>
      <c r="UUE85" s="715"/>
      <c r="UUF85" s="715"/>
      <c r="UUG85" s="715"/>
      <c r="UUH85" s="715"/>
      <c r="UUI85" s="715"/>
      <c r="UUJ85" s="715"/>
      <c r="UUK85" s="715"/>
      <c r="UUL85" s="715"/>
      <c r="UUM85" s="715"/>
      <c r="UUN85" s="715"/>
      <c r="UUO85" s="715"/>
      <c r="UUP85" s="715"/>
      <c r="UUQ85" s="715"/>
      <c r="UUR85" s="715"/>
      <c r="UUS85" s="715"/>
      <c r="UUT85" s="715"/>
      <c r="UUU85" s="715"/>
      <c r="UUV85" s="715"/>
      <c r="UUW85" s="715"/>
      <c r="UUX85" s="715"/>
      <c r="UUY85" s="715"/>
      <c r="UUZ85" s="715"/>
      <c r="UVA85" s="715"/>
      <c r="UVB85" s="715"/>
      <c r="UVC85" s="715"/>
      <c r="UVD85" s="715"/>
      <c r="UVE85" s="715"/>
      <c r="UVF85" s="715"/>
      <c r="UVG85" s="715"/>
      <c r="UVH85" s="715"/>
      <c r="UVI85" s="715"/>
      <c r="UVJ85" s="715"/>
      <c r="UVK85" s="715"/>
      <c r="UVL85" s="715"/>
      <c r="UVM85" s="715"/>
      <c r="UVN85" s="715"/>
      <c r="UVO85" s="715"/>
      <c r="UVP85" s="715"/>
      <c r="UVQ85" s="715"/>
      <c r="UVR85" s="715"/>
      <c r="UVS85" s="715"/>
      <c r="UVT85" s="715"/>
      <c r="UVU85" s="715"/>
      <c r="UVV85" s="715"/>
      <c r="UVW85" s="715"/>
      <c r="UVX85" s="715"/>
      <c r="UVY85" s="715"/>
      <c r="UVZ85" s="715"/>
      <c r="UWA85" s="715"/>
      <c r="UWB85" s="715"/>
      <c r="UWC85" s="715"/>
      <c r="UWD85" s="715"/>
      <c r="UWE85" s="715"/>
      <c r="UWF85" s="715"/>
      <c r="UWG85" s="715"/>
      <c r="UWH85" s="715"/>
      <c r="UWI85" s="715"/>
      <c r="UWJ85" s="715"/>
      <c r="UWK85" s="715"/>
      <c r="UWL85" s="715"/>
      <c r="UWM85" s="715"/>
      <c r="UWN85" s="715"/>
      <c r="UWO85" s="715"/>
      <c r="UWP85" s="715"/>
      <c r="UWQ85" s="715"/>
      <c r="UWR85" s="715"/>
      <c r="UWS85" s="715"/>
      <c r="UWT85" s="715"/>
      <c r="UWU85" s="715"/>
      <c r="UWV85" s="715"/>
      <c r="UWW85" s="715"/>
      <c r="UWX85" s="715"/>
      <c r="UWY85" s="715"/>
      <c r="UWZ85" s="715"/>
      <c r="UXA85" s="715"/>
      <c r="UXB85" s="715"/>
      <c r="UXC85" s="715"/>
      <c r="UXD85" s="715"/>
      <c r="UXE85" s="715"/>
      <c r="UXF85" s="715"/>
      <c r="UXG85" s="715"/>
      <c r="UXH85" s="715"/>
      <c r="UXI85" s="715"/>
      <c r="UXJ85" s="715"/>
      <c r="UXK85" s="715"/>
      <c r="UXL85" s="715"/>
      <c r="UXM85" s="715"/>
      <c r="UXN85" s="715"/>
      <c r="UXO85" s="715"/>
      <c r="UXP85" s="715"/>
      <c r="UXQ85" s="715"/>
      <c r="UXR85" s="715"/>
      <c r="UXS85" s="715"/>
      <c r="UXT85" s="715"/>
      <c r="UXU85" s="715"/>
      <c r="UXV85" s="715"/>
      <c r="UXW85" s="715"/>
      <c r="UXX85" s="715"/>
      <c r="UXY85" s="715"/>
      <c r="UXZ85" s="715"/>
      <c r="UYA85" s="715"/>
      <c r="UYB85" s="715"/>
      <c r="UYC85" s="715"/>
      <c r="UYD85" s="715"/>
      <c r="UYE85" s="715"/>
      <c r="UYF85" s="715"/>
      <c r="UYG85" s="715"/>
      <c r="UYH85" s="715"/>
      <c r="UYI85" s="715"/>
      <c r="UYJ85" s="715"/>
      <c r="UYK85" s="715"/>
      <c r="UYL85" s="715"/>
      <c r="UYM85" s="715"/>
      <c r="UYN85" s="715"/>
      <c r="UYO85" s="715"/>
      <c r="UYP85" s="715"/>
      <c r="UYQ85" s="715"/>
      <c r="UYR85" s="715"/>
      <c r="UYS85" s="715"/>
      <c r="UYT85" s="715"/>
      <c r="UYU85" s="715"/>
      <c r="UYV85" s="715"/>
      <c r="UYW85" s="715"/>
      <c r="UYX85" s="715"/>
      <c r="UYY85" s="715"/>
      <c r="UYZ85" s="715"/>
      <c r="UZA85" s="715"/>
      <c r="UZB85" s="715"/>
      <c r="UZC85" s="715"/>
      <c r="UZD85" s="715"/>
      <c r="UZE85" s="715"/>
      <c r="UZF85" s="715"/>
      <c r="UZG85" s="715"/>
      <c r="UZH85" s="715"/>
      <c r="UZI85" s="715"/>
      <c r="UZJ85" s="715"/>
      <c r="UZK85" s="715"/>
      <c r="UZL85" s="715"/>
      <c r="UZM85" s="715"/>
      <c r="UZN85" s="715"/>
      <c r="UZO85" s="715"/>
      <c r="UZP85" s="715"/>
      <c r="UZQ85" s="715"/>
      <c r="UZR85" s="715"/>
      <c r="UZS85" s="715"/>
      <c r="UZT85" s="715"/>
      <c r="UZU85" s="715"/>
      <c r="UZV85" s="715"/>
      <c r="UZW85" s="715"/>
      <c r="UZX85" s="715"/>
      <c r="UZY85" s="715"/>
      <c r="UZZ85" s="715"/>
      <c r="VAA85" s="715"/>
      <c r="VAB85" s="715"/>
      <c r="VAC85" s="715"/>
      <c r="VAD85" s="715"/>
      <c r="VAE85" s="715"/>
      <c r="VAF85" s="715"/>
      <c r="VAG85" s="715"/>
      <c r="VAH85" s="715"/>
      <c r="VAI85" s="715"/>
      <c r="VAJ85" s="715"/>
      <c r="VAK85" s="715"/>
      <c r="VAL85" s="715"/>
      <c r="VAM85" s="715"/>
      <c r="VAN85" s="715"/>
      <c r="VAO85" s="715"/>
      <c r="VAP85" s="715"/>
      <c r="VAQ85" s="715"/>
      <c r="VAR85" s="715"/>
      <c r="VAS85" s="715"/>
      <c r="VAT85" s="715"/>
      <c r="VAU85" s="715"/>
      <c r="VAV85" s="715"/>
      <c r="VAW85" s="715"/>
      <c r="VAX85" s="715"/>
      <c r="VAY85" s="715"/>
      <c r="VAZ85" s="715"/>
      <c r="VBA85" s="715"/>
      <c r="VBB85" s="715"/>
      <c r="VBC85" s="715"/>
      <c r="VBD85" s="715"/>
      <c r="VBE85" s="715"/>
      <c r="VBF85" s="715"/>
      <c r="VBG85" s="715"/>
      <c r="VBH85" s="715"/>
      <c r="VBI85" s="715"/>
      <c r="VBJ85" s="715"/>
      <c r="VBK85" s="715"/>
      <c r="VBL85" s="715"/>
      <c r="VBM85" s="715"/>
      <c r="VBN85" s="715"/>
      <c r="VBO85" s="715"/>
      <c r="VBP85" s="715"/>
      <c r="VBQ85" s="715"/>
      <c r="VBR85" s="715"/>
      <c r="VBS85" s="715"/>
      <c r="VBT85" s="715"/>
      <c r="VBU85" s="715"/>
      <c r="VBV85" s="715"/>
      <c r="VBW85" s="715"/>
      <c r="VBX85" s="715"/>
      <c r="VBY85" s="715"/>
      <c r="VBZ85" s="715"/>
      <c r="VCA85" s="715"/>
      <c r="VCB85" s="715"/>
      <c r="VCC85" s="715"/>
      <c r="VCD85" s="715"/>
      <c r="VCE85" s="715"/>
      <c r="VCF85" s="715"/>
      <c r="VCG85" s="715"/>
      <c r="VCH85" s="715"/>
      <c r="VCI85" s="715"/>
      <c r="VCJ85" s="715"/>
      <c r="VCK85" s="715"/>
      <c r="VCL85" s="715"/>
      <c r="VCM85" s="715"/>
      <c r="VCN85" s="715"/>
      <c r="VCO85" s="715"/>
      <c r="VCP85" s="715"/>
      <c r="VCQ85" s="715"/>
      <c r="VCR85" s="715"/>
      <c r="VCS85" s="715"/>
      <c r="VCT85" s="715"/>
      <c r="VCU85" s="715"/>
      <c r="VCV85" s="715"/>
      <c r="VCW85" s="715"/>
      <c r="VCX85" s="715"/>
      <c r="VCY85" s="715"/>
      <c r="VCZ85" s="715"/>
      <c r="VDA85" s="715"/>
      <c r="VDB85" s="715"/>
      <c r="VDC85" s="715"/>
      <c r="VDD85" s="715"/>
      <c r="VDE85" s="715"/>
      <c r="VDF85" s="715"/>
      <c r="VDG85" s="715"/>
      <c r="VDH85" s="715"/>
      <c r="VDI85" s="715"/>
      <c r="VDJ85" s="715"/>
      <c r="VDK85" s="715"/>
      <c r="VDL85" s="715"/>
      <c r="VDM85" s="715"/>
      <c r="VDN85" s="715"/>
      <c r="VDO85" s="715"/>
      <c r="VDP85" s="715"/>
      <c r="VDQ85" s="715"/>
      <c r="VDR85" s="715"/>
      <c r="VDS85" s="715"/>
      <c r="VDT85" s="715"/>
      <c r="VDU85" s="715"/>
      <c r="VDV85" s="715"/>
      <c r="VDW85" s="715"/>
      <c r="VDX85" s="715"/>
      <c r="VDY85" s="715"/>
      <c r="VDZ85" s="715"/>
      <c r="VEA85" s="715"/>
      <c r="VEB85" s="715"/>
      <c r="VEC85" s="715"/>
      <c r="VED85" s="715"/>
      <c r="VEE85" s="715"/>
      <c r="VEF85" s="715"/>
      <c r="VEG85" s="715"/>
      <c r="VEH85" s="715"/>
      <c r="VEI85" s="715"/>
      <c r="VEJ85" s="715"/>
      <c r="VEK85" s="715"/>
      <c r="VEL85" s="715"/>
      <c r="VEM85" s="715"/>
      <c r="VEN85" s="715"/>
      <c r="VEO85" s="715"/>
      <c r="VEP85" s="715"/>
      <c r="VEQ85" s="715"/>
      <c r="VER85" s="715"/>
      <c r="VES85" s="715"/>
      <c r="VET85" s="715"/>
      <c r="VEU85" s="715"/>
      <c r="VEV85" s="715"/>
      <c r="VEW85" s="715"/>
      <c r="VEX85" s="715"/>
      <c r="VEY85" s="715"/>
      <c r="VEZ85" s="715"/>
      <c r="VFA85" s="715"/>
      <c r="VFB85" s="715"/>
      <c r="VFC85" s="715"/>
      <c r="VFD85" s="715"/>
      <c r="VFE85" s="715"/>
      <c r="VFF85" s="715"/>
      <c r="VFG85" s="715"/>
      <c r="VFH85" s="715"/>
      <c r="VFI85" s="715"/>
      <c r="VFJ85" s="715"/>
      <c r="VFK85" s="715"/>
      <c r="VFL85" s="715"/>
      <c r="VFM85" s="715"/>
      <c r="VFN85" s="715"/>
      <c r="VFO85" s="715"/>
      <c r="VFP85" s="715"/>
      <c r="VFQ85" s="715"/>
      <c r="VFR85" s="715"/>
      <c r="VFS85" s="715"/>
      <c r="VFT85" s="715"/>
      <c r="VFU85" s="715"/>
      <c r="VFV85" s="715"/>
      <c r="VFW85" s="715"/>
      <c r="VFX85" s="715"/>
      <c r="VFY85" s="715"/>
      <c r="VFZ85" s="715"/>
      <c r="VGA85" s="715"/>
      <c r="VGB85" s="715"/>
      <c r="VGC85" s="715"/>
      <c r="VGD85" s="715"/>
      <c r="VGE85" s="715"/>
      <c r="VGF85" s="715"/>
      <c r="VGG85" s="715"/>
      <c r="VGH85" s="715"/>
      <c r="VGI85" s="715"/>
      <c r="VGJ85" s="715"/>
      <c r="VGK85" s="715"/>
      <c r="VGL85" s="715"/>
      <c r="VGM85" s="715"/>
      <c r="VGN85" s="715"/>
      <c r="VGO85" s="715"/>
      <c r="VGP85" s="715"/>
      <c r="VGQ85" s="715"/>
      <c r="VGR85" s="715"/>
      <c r="VGS85" s="715"/>
      <c r="VGT85" s="715"/>
      <c r="VGU85" s="715"/>
      <c r="VGV85" s="715"/>
      <c r="VGW85" s="715"/>
      <c r="VGX85" s="715"/>
      <c r="VGY85" s="715"/>
      <c r="VGZ85" s="715"/>
      <c r="VHA85" s="715"/>
      <c r="VHB85" s="715"/>
      <c r="VHC85" s="715"/>
      <c r="VHD85" s="715"/>
      <c r="VHE85" s="715"/>
      <c r="VHF85" s="715"/>
      <c r="VHG85" s="715"/>
      <c r="VHH85" s="715"/>
      <c r="VHI85" s="715"/>
      <c r="VHJ85" s="715"/>
      <c r="VHK85" s="715"/>
      <c r="VHL85" s="715"/>
      <c r="VHM85" s="715"/>
      <c r="VHN85" s="715"/>
      <c r="VHO85" s="715"/>
      <c r="VHP85" s="715"/>
      <c r="VHQ85" s="715"/>
      <c r="VHR85" s="715"/>
      <c r="VHS85" s="715"/>
      <c r="VHT85" s="715"/>
      <c r="VHU85" s="715"/>
      <c r="VHV85" s="715"/>
      <c r="VHW85" s="715"/>
      <c r="VHX85" s="715"/>
      <c r="VHY85" s="715"/>
      <c r="VHZ85" s="715"/>
      <c r="VIA85" s="715"/>
      <c r="VIB85" s="715"/>
      <c r="VIC85" s="715"/>
      <c r="VID85" s="715"/>
      <c r="VIE85" s="715"/>
      <c r="VIF85" s="715"/>
      <c r="VIG85" s="715"/>
      <c r="VIH85" s="715"/>
      <c r="VII85" s="715"/>
      <c r="VIJ85" s="715"/>
      <c r="VIK85" s="715"/>
      <c r="VIL85" s="715"/>
      <c r="VIM85" s="715"/>
      <c r="VIN85" s="715"/>
      <c r="VIO85" s="715"/>
      <c r="VIP85" s="715"/>
      <c r="VIQ85" s="715"/>
      <c r="VIR85" s="715"/>
      <c r="VIS85" s="715"/>
      <c r="VIT85" s="715"/>
      <c r="VIU85" s="715"/>
      <c r="VIV85" s="715"/>
      <c r="VIW85" s="715"/>
      <c r="VIX85" s="715"/>
      <c r="VIY85" s="715"/>
      <c r="VIZ85" s="715"/>
      <c r="VJA85" s="715"/>
      <c r="VJB85" s="715"/>
      <c r="VJC85" s="715"/>
      <c r="VJD85" s="715"/>
      <c r="VJE85" s="715"/>
      <c r="VJF85" s="715"/>
      <c r="VJG85" s="715"/>
      <c r="VJH85" s="715"/>
      <c r="VJI85" s="715"/>
      <c r="VJJ85" s="715"/>
      <c r="VJK85" s="715"/>
      <c r="VJL85" s="715"/>
      <c r="VJM85" s="715"/>
      <c r="VJN85" s="715"/>
      <c r="VJO85" s="715"/>
      <c r="VJP85" s="715"/>
      <c r="VJQ85" s="715"/>
      <c r="VJR85" s="715"/>
      <c r="VJS85" s="715"/>
      <c r="VJT85" s="715"/>
      <c r="VJU85" s="715"/>
      <c r="VJV85" s="715"/>
      <c r="VJW85" s="715"/>
      <c r="VJX85" s="715"/>
      <c r="VJY85" s="715"/>
      <c r="VJZ85" s="715"/>
      <c r="VKA85" s="715"/>
      <c r="VKB85" s="715"/>
      <c r="VKC85" s="715"/>
      <c r="VKD85" s="715"/>
      <c r="VKE85" s="715"/>
      <c r="VKF85" s="715"/>
      <c r="VKG85" s="715"/>
      <c r="VKH85" s="715"/>
      <c r="VKI85" s="715"/>
      <c r="VKJ85" s="715"/>
      <c r="VKK85" s="715"/>
      <c r="VKL85" s="715"/>
      <c r="VKM85" s="715"/>
      <c r="VKN85" s="715"/>
      <c r="VKO85" s="715"/>
      <c r="VKP85" s="715"/>
      <c r="VKQ85" s="715"/>
      <c r="VKR85" s="715"/>
      <c r="VKS85" s="715"/>
      <c r="VKT85" s="715"/>
      <c r="VKU85" s="715"/>
      <c r="VKV85" s="715"/>
      <c r="VKW85" s="715"/>
      <c r="VKX85" s="715"/>
      <c r="VKY85" s="715"/>
      <c r="VKZ85" s="715"/>
      <c r="VLA85" s="715"/>
      <c r="VLB85" s="715"/>
      <c r="VLC85" s="715"/>
      <c r="VLD85" s="715"/>
      <c r="VLE85" s="715"/>
      <c r="VLF85" s="715"/>
      <c r="VLG85" s="715"/>
      <c r="VLH85" s="715"/>
      <c r="VLI85" s="715"/>
      <c r="VLJ85" s="715"/>
      <c r="VLK85" s="715"/>
      <c r="VLL85" s="715"/>
      <c r="VLM85" s="715"/>
      <c r="VLN85" s="715"/>
      <c r="VLO85" s="715"/>
      <c r="VLP85" s="715"/>
      <c r="VLQ85" s="715"/>
      <c r="VLR85" s="715"/>
      <c r="VLS85" s="715"/>
      <c r="VLT85" s="715"/>
      <c r="VLU85" s="715"/>
      <c r="VLV85" s="715"/>
      <c r="VLW85" s="715"/>
      <c r="VLX85" s="715"/>
      <c r="VLY85" s="715"/>
      <c r="VLZ85" s="715"/>
      <c r="VMA85" s="715"/>
      <c r="VMB85" s="715"/>
      <c r="VMC85" s="715"/>
      <c r="VMD85" s="715"/>
      <c r="VME85" s="715"/>
      <c r="VMF85" s="715"/>
      <c r="VMG85" s="715"/>
      <c r="VMH85" s="715"/>
      <c r="VMI85" s="715"/>
      <c r="VMJ85" s="715"/>
      <c r="VMK85" s="715"/>
      <c r="VML85" s="715"/>
      <c r="VMM85" s="715"/>
      <c r="VMN85" s="715"/>
      <c r="VMO85" s="715"/>
      <c r="VMP85" s="715"/>
      <c r="VMQ85" s="715"/>
      <c r="VMR85" s="715"/>
      <c r="VMS85" s="715"/>
      <c r="VMT85" s="715"/>
      <c r="VMU85" s="715"/>
      <c r="VMV85" s="715"/>
      <c r="VMW85" s="715"/>
      <c r="VMX85" s="715"/>
      <c r="VMY85" s="715"/>
      <c r="VMZ85" s="715"/>
      <c r="VNA85" s="715"/>
      <c r="VNB85" s="715"/>
      <c r="VNC85" s="715"/>
      <c r="VND85" s="715"/>
      <c r="VNE85" s="715"/>
      <c r="VNF85" s="715"/>
      <c r="VNG85" s="715"/>
      <c r="VNH85" s="715"/>
      <c r="VNI85" s="715"/>
      <c r="VNJ85" s="715"/>
      <c r="VNK85" s="715"/>
      <c r="VNL85" s="715"/>
      <c r="VNM85" s="715"/>
      <c r="VNN85" s="715"/>
      <c r="VNO85" s="715"/>
      <c r="VNP85" s="715"/>
      <c r="VNQ85" s="715"/>
      <c r="VNR85" s="715"/>
      <c r="VNS85" s="715"/>
      <c r="VNT85" s="715"/>
      <c r="VNU85" s="715"/>
      <c r="VNV85" s="715"/>
      <c r="VNW85" s="715"/>
      <c r="VNX85" s="715"/>
      <c r="VNY85" s="715"/>
      <c r="VNZ85" s="715"/>
      <c r="VOA85" s="715"/>
      <c r="VOB85" s="715"/>
      <c r="VOC85" s="715"/>
      <c r="VOD85" s="715"/>
      <c r="VOE85" s="715"/>
      <c r="VOF85" s="715"/>
      <c r="VOG85" s="715"/>
      <c r="VOH85" s="715"/>
      <c r="VOI85" s="715"/>
      <c r="VOJ85" s="715"/>
      <c r="VOK85" s="715"/>
      <c r="VOL85" s="715"/>
      <c r="VOM85" s="715"/>
      <c r="VON85" s="715"/>
      <c r="VOO85" s="715"/>
      <c r="VOP85" s="715"/>
      <c r="VOQ85" s="715"/>
      <c r="VOR85" s="715"/>
      <c r="VOS85" s="715"/>
      <c r="VOT85" s="715"/>
      <c r="VOU85" s="715"/>
      <c r="VOV85" s="715"/>
      <c r="VOW85" s="715"/>
      <c r="VOX85" s="715"/>
      <c r="VOY85" s="715"/>
      <c r="VOZ85" s="715"/>
      <c r="VPA85" s="715"/>
      <c r="VPB85" s="715"/>
      <c r="VPC85" s="715"/>
      <c r="VPD85" s="715"/>
      <c r="VPE85" s="715"/>
      <c r="VPF85" s="715"/>
      <c r="VPG85" s="715"/>
      <c r="VPH85" s="715"/>
      <c r="VPI85" s="715"/>
      <c r="VPJ85" s="715"/>
      <c r="VPK85" s="715"/>
      <c r="VPL85" s="715"/>
      <c r="VPM85" s="715"/>
      <c r="VPN85" s="715"/>
      <c r="VPO85" s="715"/>
      <c r="VPP85" s="715"/>
      <c r="VPQ85" s="715"/>
      <c r="VPR85" s="715"/>
      <c r="VPS85" s="715"/>
      <c r="VPT85" s="715"/>
      <c r="VPU85" s="715"/>
      <c r="VPV85" s="715"/>
      <c r="VPW85" s="715"/>
      <c r="VPX85" s="715"/>
      <c r="VPY85" s="715"/>
      <c r="VPZ85" s="715"/>
      <c r="VQA85" s="715"/>
      <c r="VQB85" s="715"/>
      <c r="VQC85" s="715"/>
      <c r="VQD85" s="715"/>
      <c r="VQE85" s="715"/>
      <c r="VQF85" s="715"/>
      <c r="VQG85" s="715"/>
      <c r="VQH85" s="715"/>
      <c r="VQI85" s="715"/>
      <c r="VQJ85" s="715"/>
      <c r="VQK85" s="715"/>
      <c r="VQL85" s="715"/>
      <c r="VQM85" s="715"/>
      <c r="VQN85" s="715"/>
      <c r="VQO85" s="715"/>
      <c r="VQP85" s="715"/>
      <c r="VQQ85" s="715"/>
      <c r="VQR85" s="715"/>
      <c r="VQS85" s="715"/>
      <c r="VQT85" s="715"/>
      <c r="VQU85" s="715"/>
      <c r="VQV85" s="715"/>
      <c r="VQW85" s="715"/>
      <c r="VQX85" s="715"/>
      <c r="VQY85" s="715"/>
      <c r="VQZ85" s="715"/>
      <c r="VRA85" s="715"/>
      <c r="VRB85" s="715"/>
      <c r="VRC85" s="715"/>
      <c r="VRD85" s="715"/>
      <c r="VRE85" s="715"/>
      <c r="VRF85" s="715"/>
      <c r="VRG85" s="715"/>
      <c r="VRH85" s="715"/>
      <c r="VRI85" s="715"/>
      <c r="VRJ85" s="715"/>
      <c r="VRK85" s="715"/>
      <c r="VRL85" s="715"/>
      <c r="VRM85" s="715"/>
      <c r="VRN85" s="715"/>
      <c r="VRO85" s="715"/>
      <c r="VRP85" s="715"/>
      <c r="VRQ85" s="715"/>
      <c r="VRR85" s="715"/>
      <c r="VRS85" s="715"/>
      <c r="VRT85" s="715"/>
      <c r="VRU85" s="715"/>
      <c r="VRV85" s="715"/>
      <c r="VRW85" s="715"/>
      <c r="VRX85" s="715"/>
      <c r="VRY85" s="715"/>
      <c r="VRZ85" s="715"/>
      <c r="VSA85" s="715"/>
      <c r="VSB85" s="715"/>
      <c r="VSC85" s="715"/>
      <c r="VSD85" s="715"/>
      <c r="VSE85" s="715"/>
      <c r="VSF85" s="715"/>
      <c r="VSG85" s="715"/>
      <c r="VSH85" s="715"/>
      <c r="VSI85" s="715"/>
      <c r="VSJ85" s="715"/>
      <c r="VSK85" s="715"/>
      <c r="VSL85" s="715"/>
      <c r="VSM85" s="715"/>
      <c r="VSN85" s="715"/>
      <c r="VSO85" s="715"/>
      <c r="VSP85" s="715"/>
      <c r="VSQ85" s="715"/>
      <c r="VSR85" s="715"/>
      <c r="VSS85" s="715"/>
      <c r="VST85" s="715"/>
      <c r="VSU85" s="715"/>
      <c r="VSV85" s="715"/>
      <c r="VSW85" s="715"/>
      <c r="VSX85" s="715"/>
      <c r="VSY85" s="715"/>
      <c r="VSZ85" s="715"/>
      <c r="VTA85" s="715"/>
      <c r="VTB85" s="715"/>
      <c r="VTC85" s="715"/>
      <c r="VTD85" s="715"/>
      <c r="VTE85" s="715"/>
      <c r="VTF85" s="715"/>
      <c r="VTG85" s="715"/>
      <c r="VTH85" s="715"/>
      <c r="VTI85" s="715"/>
      <c r="VTJ85" s="715"/>
      <c r="VTK85" s="715"/>
      <c r="VTL85" s="715"/>
      <c r="VTM85" s="715"/>
      <c r="VTN85" s="715"/>
      <c r="VTO85" s="715"/>
      <c r="VTP85" s="715"/>
      <c r="VTQ85" s="715"/>
      <c r="VTR85" s="715"/>
      <c r="VTS85" s="715"/>
      <c r="VTT85" s="715"/>
      <c r="VTU85" s="715"/>
      <c r="VTV85" s="715"/>
      <c r="VTW85" s="715"/>
      <c r="VTX85" s="715"/>
      <c r="VTY85" s="715"/>
      <c r="VTZ85" s="715"/>
      <c r="VUA85" s="715"/>
      <c r="VUB85" s="715"/>
      <c r="VUC85" s="715"/>
      <c r="VUD85" s="715"/>
      <c r="VUE85" s="715"/>
      <c r="VUF85" s="715"/>
      <c r="VUG85" s="715"/>
      <c r="VUH85" s="715"/>
      <c r="VUI85" s="715"/>
      <c r="VUJ85" s="715"/>
      <c r="VUK85" s="715"/>
      <c r="VUL85" s="715"/>
      <c r="VUM85" s="715"/>
      <c r="VUN85" s="715"/>
      <c r="VUO85" s="715"/>
      <c r="VUP85" s="715"/>
      <c r="VUQ85" s="715"/>
      <c r="VUR85" s="715"/>
      <c r="VUS85" s="715"/>
      <c r="VUT85" s="715"/>
      <c r="VUU85" s="715"/>
      <c r="VUV85" s="715"/>
      <c r="VUW85" s="715"/>
      <c r="VUX85" s="715"/>
      <c r="VUY85" s="715"/>
      <c r="VUZ85" s="715"/>
      <c r="VVA85" s="715"/>
      <c r="VVB85" s="715"/>
      <c r="VVC85" s="715"/>
      <c r="VVD85" s="715"/>
      <c r="VVE85" s="715"/>
      <c r="VVF85" s="715"/>
      <c r="VVG85" s="715"/>
      <c r="VVH85" s="715"/>
      <c r="VVI85" s="715"/>
      <c r="VVJ85" s="715"/>
      <c r="VVK85" s="715"/>
      <c r="VVL85" s="715"/>
      <c r="VVM85" s="715"/>
      <c r="VVN85" s="715"/>
      <c r="VVO85" s="715"/>
      <c r="VVP85" s="715"/>
      <c r="VVQ85" s="715"/>
      <c r="VVR85" s="715"/>
      <c r="VVS85" s="715"/>
      <c r="VVT85" s="715"/>
      <c r="VVU85" s="715"/>
      <c r="VVV85" s="715"/>
      <c r="VVW85" s="715"/>
      <c r="VVX85" s="715"/>
      <c r="VVY85" s="715"/>
      <c r="VVZ85" s="715"/>
      <c r="VWA85" s="715"/>
      <c r="VWB85" s="715"/>
      <c r="VWC85" s="715"/>
      <c r="VWD85" s="715"/>
      <c r="VWE85" s="715"/>
      <c r="VWF85" s="715"/>
      <c r="VWG85" s="715"/>
      <c r="VWH85" s="715"/>
      <c r="VWI85" s="715"/>
      <c r="VWJ85" s="715"/>
      <c r="VWK85" s="715"/>
      <c r="VWL85" s="715"/>
      <c r="VWM85" s="715"/>
      <c r="VWN85" s="715"/>
      <c r="VWO85" s="715"/>
      <c r="VWP85" s="715"/>
      <c r="VWQ85" s="715"/>
      <c r="VWR85" s="715"/>
      <c r="VWS85" s="715"/>
      <c r="VWT85" s="715"/>
      <c r="VWU85" s="715"/>
      <c r="VWV85" s="715"/>
      <c r="VWW85" s="715"/>
      <c r="VWX85" s="715"/>
      <c r="VWY85" s="715"/>
      <c r="VWZ85" s="715"/>
      <c r="VXA85" s="715"/>
      <c r="VXB85" s="715"/>
      <c r="VXC85" s="715"/>
      <c r="VXD85" s="715"/>
      <c r="VXE85" s="715"/>
      <c r="VXF85" s="715"/>
      <c r="VXG85" s="715"/>
      <c r="VXH85" s="715"/>
      <c r="VXI85" s="715"/>
      <c r="VXJ85" s="715"/>
      <c r="VXK85" s="715"/>
      <c r="VXL85" s="715"/>
      <c r="VXM85" s="715"/>
      <c r="VXN85" s="715"/>
      <c r="VXO85" s="715"/>
      <c r="VXP85" s="715"/>
      <c r="VXQ85" s="715"/>
      <c r="VXR85" s="715"/>
      <c r="VXS85" s="715"/>
      <c r="VXT85" s="715"/>
      <c r="VXU85" s="715"/>
      <c r="VXV85" s="715"/>
      <c r="VXW85" s="715"/>
      <c r="VXX85" s="715"/>
      <c r="VXY85" s="715"/>
      <c r="VXZ85" s="715"/>
      <c r="VYA85" s="715"/>
      <c r="VYB85" s="715"/>
      <c r="VYC85" s="715"/>
      <c r="VYD85" s="715"/>
      <c r="VYE85" s="715"/>
      <c r="VYF85" s="715"/>
      <c r="VYG85" s="715"/>
      <c r="VYH85" s="715"/>
      <c r="VYI85" s="715"/>
      <c r="VYJ85" s="715"/>
      <c r="VYK85" s="715"/>
      <c r="VYL85" s="715"/>
      <c r="VYM85" s="715"/>
      <c r="VYN85" s="715"/>
      <c r="VYO85" s="715"/>
      <c r="VYP85" s="715"/>
      <c r="VYQ85" s="715"/>
      <c r="VYR85" s="715"/>
      <c r="VYS85" s="715"/>
      <c r="VYT85" s="715"/>
      <c r="VYU85" s="715"/>
      <c r="VYV85" s="715"/>
      <c r="VYW85" s="715"/>
      <c r="VYX85" s="715"/>
      <c r="VYY85" s="715"/>
      <c r="VYZ85" s="715"/>
      <c r="VZA85" s="715"/>
      <c r="VZB85" s="715"/>
      <c r="VZC85" s="715"/>
      <c r="VZD85" s="715"/>
      <c r="VZE85" s="715"/>
      <c r="VZF85" s="715"/>
      <c r="VZG85" s="715"/>
      <c r="VZH85" s="715"/>
      <c r="VZI85" s="715"/>
      <c r="VZJ85" s="715"/>
      <c r="VZK85" s="715"/>
      <c r="VZL85" s="715"/>
      <c r="VZM85" s="715"/>
      <c r="VZN85" s="715"/>
      <c r="VZO85" s="715"/>
      <c r="VZP85" s="715"/>
      <c r="VZQ85" s="715"/>
      <c r="VZR85" s="715"/>
      <c r="VZS85" s="715"/>
      <c r="VZT85" s="715"/>
      <c r="VZU85" s="715"/>
      <c r="VZV85" s="715"/>
      <c r="VZW85" s="715"/>
      <c r="VZX85" s="715"/>
      <c r="VZY85" s="715"/>
      <c r="VZZ85" s="715"/>
      <c r="WAA85" s="715"/>
      <c r="WAB85" s="715"/>
      <c r="WAC85" s="715"/>
      <c r="WAD85" s="715"/>
      <c r="WAE85" s="715"/>
      <c r="WAF85" s="715"/>
      <c r="WAG85" s="715"/>
      <c r="WAH85" s="715"/>
      <c r="WAI85" s="715"/>
      <c r="WAJ85" s="715"/>
      <c r="WAK85" s="715"/>
      <c r="WAL85" s="715"/>
      <c r="WAM85" s="715"/>
      <c r="WAN85" s="715"/>
      <c r="WAO85" s="715"/>
      <c r="WAP85" s="715"/>
      <c r="WAQ85" s="715"/>
      <c r="WAR85" s="715"/>
      <c r="WAS85" s="715"/>
      <c r="WAT85" s="715"/>
      <c r="WAU85" s="715"/>
      <c r="WAV85" s="715"/>
      <c r="WAW85" s="715"/>
      <c r="WAX85" s="715"/>
      <c r="WAY85" s="715"/>
      <c r="WAZ85" s="715"/>
      <c r="WBA85" s="715"/>
      <c r="WBB85" s="715"/>
      <c r="WBC85" s="715"/>
      <c r="WBD85" s="715"/>
      <c r="WBE85" s="715"/>
      <c r="WBF85" s="715"/>
      <c r="WBG85" s="715"/>
      <c r="WBH85" s="715"/>
      <c r="WBI85" s="715"/>
      <c r="WBJ85" s="715"/>
      <c r="WBK85" s="715"/>
      <c r="WBL85" s="715"/>
      <c r="WBM85" s="715"/>
      <c r="WBN85" s="715"/>
      <c r="WBO85" s="715"/>
      <c r="WBP85" s="715"/>
      <c r="WBQ85" s="715"/>
      <c r="WBR85" s="715"/>
      <c r="WBS85" s="715"/>
      <c r="WBT85" s="715"/>
      <c r="WBU85" s="715"/>
      <c r="WBV85" s="715"/>
      <c r="WBW85" s="715"/>
      <c r="WBX85" s="715"/>
      <c r="WBY85" s="715"/>
      <c r="WBZ85" s="715"/>
      <c r="WCA85" s="715"/>
      <c r="WCB85" s="715"/>
      <c r="WCC85" s="715"/>
      <c r="WCD85" s="715"/>
      <c r="WCE85" s="715"/>
      <c r="WCF85" s="715"/>
      <c r="WCG85" s="715"/>
      <c r="WCH85" s="715"/>
      <c r="WCI85" s="715"/>
      <c r="WCJ85" s="715"/>
      <c r="WCK85" s="715"/>
      <c r="WCL85" s="715"/>
      <c r="WCM85" s="715"/>
      <c r="WCN85" s="715"/>
      <c r="WCO85" s="715"/>
      <c r="WCP85" s="715"/>
      <c r="WCQ85" s="715"/>
      <c r="WCR85" s="715"/>
      <c r="WCS85" s="715"/>
      <c r="WCT85" s="715"/>
      <c r="WCU85" s="715"/>
      <c r="WCV85" s="715"/>
      <c r="WCW85" s="715"/>
      <c r="WCX85" s="715"/>
      <c r="WCY85" s="715"/>
      <c r="WCZ85" s="715"/>
      <c r="WDA85" s="715"/>
      <c r="WDB85" s="715"/>
      <c r="WDC85" s="715"/>
      <c r="WDD85" s="715"/>
      <c r="WDE85" s="715"/>
      <c r="WDF85" s="715"/>
      <c r="WDG85" s="715"/>
      <c r="WDH85" s="715"/>
      <c r="WDI85" s="715"/>
      <c r="WDJ85" s="715"/>
      <c r="WDK85" s="715"/>
      <c r="WDL85" s="715"/>
      <c r="WDM85" s="715"/>
      <c r="WDN85" s="715"/>
      <c r="WDO85" s="715"/>
      <c r="WDP85" s="715"/>
      <c r="WDQ85" s="715"/>
      <c r="WDR85" s="715"/>
      <c r="WDS85" s="715"/>
      <c r="WDT85" s="715"/>
      <c r="WDU85" s="715"/>
      <c r="WDV85" s="715"/>
      <c r="WDW85" s="715"/>
      <c r="WDX85" s="715"/>
      <c r="WDY85" s="715"/>
      <c r="WDZ85" s="715"/>
      <c r="WEA85" s="715"/>
      <c r="WEB85" s="715"/>
      <c r="WEC85" s="715"/>
      <c r="WED85" s="715"/>
      <c r="WEE85" s="715"/>
      <c r="WEF85" s="715"/>
      <c r="WEG85" s="715"/>
      <c r="WEH85" s="715"/>
      <c r="WEI85" s="715"/>
      <c r="WEJ85" s="715"/>
      <c r="WEK85" s="715"/>
      <c r="WEL85" s="715"/>
      <c r="WEM85" s="715"/>
      <c r="WEN85" s="715"/>
      <c r="WEO85" s="715"/>
      <c r="WEP85" s="715"/>
      <c r="WEQ85" s="715"/>
      <c r="WER85" s="715"/>
      <c r="WES85" s="715"/>
      <c r="WET85" s="715"/>
      <c r="WEU85" s="715"/>
      <c r="WEV85" s="715"/>
      <c r="WEW85" s="715"/>
      <c r="WEX85" s="715"/>
      <c r="WEY85" s="715"/>
      <c r="WEZ85" s="715"/>
      <c r="WFA85" s="715"/>
      <c r="WFB85" s="715"/>
      <c r="WFC85" s="715"/>
      <c r="WFD85" s="715"/>
      <c r="WFE85" s="715"/>
      <c r="WFF85" s="715"/>
      <c r="WFG85" s="715"/>
      <c r="WFH85" s="715"/>
      <c r="WFI85" s="715"/>
      <c r="WFJ85" s="715"/>
      <c r="WFK85" s="715"/>
      <c r="WFL85" s="715"/>
      <c r="WFM85" s="715"/>
      <c r="WFN85" s="715"/>
      <c r="WFO85" s="715"/>
      <c r="WFP85" s="715"/>
      <c r="WFQ85" s="715"/>
      <c r="WFR85" s="715"/>
      <c r="WFS85" s="715"/>
      <c r="WFT85" s="715"/>
      <c r="WFU85" s="715"/>
      <c r="WFV85" s="715"/>
      <c r="WFW85" s="715"/>
      <c r="WFX85" s="715"/>
      <c r="WFY85" s="715"/>
      <c r="WFZ85" s="715"/>
      <c r="WGA85" s="715"/>
      <c r="WGB85" s="715"/>
      <c r="WGC85" s="715"/>
      <c r="WGD85" s="715"/>
      <c r="WGE85" s="715"/>
      <c r="WGF85" s="715"/>
      <c r="WGG85" s="715"/>
      <c r="WGH85" s="715"/>
      <c r="WGI85" s="715"/>
      <c r="WGJ85" s="715"/>
      <c r="WGK85" s="715"/>
      <c r="WGL85" s="715"/>
      <c r="WGM85" s="715"/>
      <c r="WGN85" s="715"/>
      <c r="WGO85" s="715"/>
      <c r="WGP85" s="715"/>
      <c r="WGQ85" s="715"/>
      <c r="WGR85" s="715"/>
      <c r="WGS85" s="715"/>
      <c r="WGT85" s="715"/>
      <c r="WGU85" s="715"/>
      <c r="WGV85" s="715"/>
      <c r="WGW85" s="715"/>
      <c r="WGX85" s="715"/>
      <c r="WGY85" s="715"/>
      <c r="WGZ85" s="715"/>
      <c r="WHA85" s="715"/>
      <c r="WHB85" s="715"/>
      <c r="WHC85" s="715"/>
      <c r="WHD85" s="715"/>
      <c r="WHE85" s="715"/>
      <c r="WHF85" s="715"/>
      <c r="WHG85" s="715"/>
      <c r="WHH85" s="715"/>
      <c r="WHI85" s="715"/>
      <c r="WHJ85" s="715"/>
      <c r="WHK85" s="715"/>
      <c r="WHL85" s="715"/>
      <c r="WHM85" s="715"/>
      <c r="WHN85" s="715"/>
      <c r="WHO85" s="715"/>
      <c r="WHP85" s="715"/>
      <c r="WHQ85" s="715"/>
      <c r="WHR85" s="715"/>
      <c r="WHS85" s="715"/>
      <c r="WHT85" s="715"/>
      <c r="WHU85" s="715"/>
      <c r="WHV85" s="715"/>
      <c r="WHW85" s="715"/>
      <c r="WHX85" s="715"/>
      <c r="WHY85" s="715"/>
      <c r="WHZ85" s="715"/>
      <c r="WIA85" s="715"/>
      <c r="WIB85" s="715"/>
      <c r="WIC85" s="715"/>
      <c r="WID85" s="715"/>
      <c r="WIE85" s="715"/>
      <c r="WIF85" s="715"/>
      <c r="WIG85" s="715"/>
      <c r="WIH85" s="715"/>
      <c r="WII85" s="715"/>
      <c r="WIJ85" s="715"/>
      <c r="WIK85" s="715"/>
      <c r="WIL85" s="715"/>
      <c r="WIM85" s="715"/>
      <c r="WIN85" s="715"/>
      <c r="WIO85" s="715"/>
      <c r="WIP85" s="715"/>
      <c r="WIQ85" s="715"/>
      <c r="WIR85" s="715"/>
      <c r="WIS85" s="715"/>
      <c r="WIT85" s="715"/>
      <c r="WIU85" s="715"/>
      <c r="WIV85" s="715"/>
      <c r="WIW85" s="715"/>
      <c r="WIX85" s="715"/>
      <c r="WIY85" s="715"/>
      <c r="WIZ85" s="715"/>
      <c r="WJA85" s="715"/>
      <c r="WJB85" s="715"/>
      <c r="WJC85" s="715"/>
      <c r="WJD85" s="715"/>
      <c r="WJE85" s="715"/>
      <c r="WJF85" s="715"/>
      <c r="WJG85" s="715"/>
      <c r="WJH85" s="715"/>
      <c r="WJI85" s="715"/>
      <c r="WJJ85" s="715"/>
      <c r="WJK85" s="715"/>
      <c r="WJL85" s="715"/>
      <c r="WJM85" s="715"/>
      <c r="WJN85" s="715"/>
      <c r="WJO85" s="715"/>
      <c r="WJP85" s="715"/>
      <c r="WJQ85" s="715"/>
      <c r="WJR85" s="715"/>
      <c r="WJS85" s="715"/>
      <c r="WJT85" s="715"/>
      <c r="WJU85" s="715"/>
      <c r="WJV85" s="715"/>
      <c r="WJW85" s="715"/>
      <c r="WJX85" s="715"/>
      <c r="WJY85" s="715"/>
      <c r="WJZ85" s="715"/>
      <c r="WKA85" s="715"/>
      <c r="WKB85" s="715"/>
      <c r="WKC85" s="715"/>
      <c r="WKD85" s="715"/>
      <c r="WKE85" s="715"/>
      <c r="WKF85" s="715"/>
      <c r="WKG85" s="715"/>
      <c r="WKH85" s="715"/>
      <c r="WKI85" s="715"/>
      <c r="WKJ85" s="715"/>
      <c r="WKK85" s="715"/>
      <c r="WKL85" s="715"/>
      <c r="WKM85" s="715"/>
      <c r="WKN85" s="715"/>
      <c r="WKO85" s="715"/>
      <c r="WKP85" s="715"/>
      <c r="WKQ85" s="715"/>
      <c r="WKR85" s="715"/>
      <c r="WKS85" s="715"/>
      <c r="WKT85" s="715"/>
      <c r="WKU85" s="715"/>
      <c r="WKV85" s="715"/>
      <c r="WKW85" s="715"/>
      <c r="WKX85" s="715"/>
      <c r="WKY85" s="715"/>
      <c r="WKZ85" s="715"/>
      <c r="WLA85" s="715"/>
      <c r="WLB85" s="715"/>
      <c r="WLC85" s="715"/>
      <c r="WLD85" s="715"/>
      <c r="WLE85" s="715"/>
      <c r="WLF85" s="715"/>
      <c r="WLG85" s="715"/>
      <c r="WLH85" s="715"/>
      <c r="WLI85" s="715"/>
      <c r="WLJ85" s="715"/>
      <c r="WLK85" s="715"/>
      <c r="WLL85" s="715"/>
      <c r="WLM85" s="715"/>
      <c r="WLN85" s="715"/>
      <c r="WLO85" s="715"/>
      <c r="WLP85" s="715"/>
      <c r="WLQ85" s="715"/>
      <c r="WLR85" s="715"/>
      <c r="WLS85" s="715"/>
      <c r="WLT85" s="715"/>
      <c r="WLU85" s="715"/>
      <c r="WLV85" s="715"/>
      <c r="WLW85" s="715"/>
      <c r="WLX85" s="715"/>
      <c r="WLY85" s="715"/>
      <c r="WLZ85" s="715"/>
      <c r="WMA85" s="715"/>
      <c r="WMB85" s="715"/>
      <c r="WMC85" s="715"/>
      <c r="WMD85" s="715"/>
      <c r="WME85" s="715"/>
      <c r="WMF85" s="715"/>
      <c r="WMG85" s="715"/>
      <c r="WMH85" s="715"/>
      <c r="WMI85" s="715"/>
      <c r="WMJ85" s="715"/>
      <c r="WMK85" s="715"/>
      <c r="WML85" s="715"/>
      <c r="WMM85" s="715"/>
      <c r="WMN85" s="715"/>
      <c r="WMO85" s="715"/>
      <c r="WMP85" s="715"/>
      <c r="WMQ85" s="715"/>
      <c r="WMR85" s="715"/>
      <c r="WMS85" s="715"/>
      <c r="WMT85" s="715"/>
      <c r="WMU85" s="715"/>
      <c r="WMV85" s="715"/>
      <c r="WMW85" s="715"/>
      <c r="WMX85" s="715"/>
      <c r="WMY85" s="715"/>
      <c r="WMZ85" s="715"/>
      <c r="WNA85" s="715"/>
      <c r="WNB85" s="715"/>
      <c r="WNC85" s="715"/>
      <c r="WND85" s="715"/>
      <c r="WNE85" s="715"/>
      <c r="WNF85" s="715"/>
      <c r="WNG85" s="715"/>
      <c r="WNH85" s="715"/>
      <c r="WNI85" s="715"/>
      <c r="WNJ85" s="715"/>
      <c r="WNK85" s="715"/>
      <c r="WNL85" s="715"/>
      <c r="WNM85" s="715"/>
      <c r="WNN85" s="715"/>
      <c r="WNO85" s="715"/>
      <c r="WNP85" s="715"/>
      <c r="WNQ85" s="715"/>
      <c r="WNR85" s="715"/>
      <c r="WNS85" s="715"/>
      <c r="WNT85" s="715"/>
      <c r="WNU85" s="715"/>
      <c r="WNV85" s="715"/>
      <c r="WNW85" s="715"/>
      <c r="WNX85" s="715"/>
      <c r="WNY85" s="715"/>
      <c r="WNZ85" s="715"/>
      <c r="WOA85" s="715"/>
      <c r="WOB85" s="715"/>
      <c r="WOC85" s="715"/>
      <c r="WOD85" s="715"/>
      <c r="WOE85" s="715"/>
      <c r="WOF85" s="715"/>
      <c r="WOG85" s="715"/>
      <c r="WOH85" s="715"/>
      <c r="WOI85" s="715"/>
      <c r="WOJ85" s="715"/>
      <c r="WOK85" s="715"/>
      <c r="WOL85" s="715"/>
      <c r="WOM85" s="715"/>
      <c r="WON85" s="715"/>
      <c r="WOO85" s="715"/>
      <c r="WOP85" s="715"/>
      <c r="WOQ85" s="715"/>
      <c r="WOR85" s="715"/>
      <c r="WOS85" s="715"/>
      <c r="WOT85" s="715"/>
      <c r="WOU85" s="715"/>
      <c r="WOV85" s="715"/>
      <c r="WOW85" s="715"/>
      <c r="WOX85" s="715"/>
      <c r="WOY85" s="715"/>
      <c r="WOZ85" s="715"/>
      <c r="WPA85" s="715"/>
      <c r="WPB85" s="715"/>
      <c r="WPC85" s="715"/>
      <c r="WPD85" s="715"/>
      <c r="WPE85" s="715"/>
      <c r="WPF85" s="715"/>
      <c r="WPG85" s="715"/>
      <c r="WPH85" s="715"/>
      <c r="WPI85" s="715"/>
      <c r="WPJ85" s="715"/>
      <c r="WPK85" s="715"/>
      <c r="WPL85" s="715"/>
      <c r="WPM85" s="715"/>
      <c r="WPN85" s="715"/>
      <c r="WPO85" s="715"/>
      <c r="WPP85" s="715"/>
      <c r="WPQ85" s="715"/>
      <c r="WPR85" s="715"/>
      <c r="WPS85" s="715"/>
      <c r="WPT85" s="715"/>
      <c r="WPU85" s="715"/>
      <c r="WPV85" s="715"/>
      <c r="WPW85" s="715"/>
      <c r="WPX85" s="715"/>
      <c r="WPY85" s="715"/>
      <c r="WPZ85" s="715"/>
      <c r="WQA85" s="715"/>
      <c r="WQB85" s="715"/>
      <c r="WQC85" s="715"/>
      <c r="WQD85" s="715"/>
      <c r="WQE85" s="715"/>
      <c r="WQF85" s="715"/>
      <c r="WQG85" s="715"/>
      <c r="WQH85" s="715"/>
      <c r="WQI85" s="715"/>
      <c r="WQJ85" s="715"/>
      <c r="WQK85" s="715"/>
      <c r="WQL85" s="715"/>
      <c r="WQM85" s="715"/>
      <c r="WQN85" s="715"/>
      <c r="WQO85" s="715"/>
      <c r="WQP85" s="715"/>
      <c r="WQQ85" s="715"/>
      <c r="WQR85" s="715"/>
      <c r="WQS85" s="715"/>
      <c r="WQT85" s="715"/>
      <c r="WQU85" s="715"/>
      <c r="WQV85" s="715"/>
      <c r="WQW85" s="715"/>
      <c r="WQX85" s="715"/>
      <c r="WQY85" s="715"/>
      <c r="WQZ85" s="715"/>
      <c r="WRA85" s="715"/>
      <c r="WRB85" s="715"/>
      <c r="WRC85" s="715"/>
      <c r="WRD85" s="715"/>
      <c r="WRE85" s="715"/>
      <c r="WRF85" s="715"/>
      <c r="WRG85" s="715"/>
      <c r="WRH85" s="715"/>
      <c r="WRI85" s="715"/>
      <c r="WRJ85" s="715"/>
      <c r="WRK85" s="715"/>
      <c r="WRL85" s="715"/>
      <c r="WRM85" s="715"/>
      <c r="WRN85" s="715"/>
      <c r="WRO85" s="715"/>
      <c r="WRP85" s="715"/>
      <c r="WRQ85" s="715"/>
      <c r="WRR85" s="715"/>
      <c r="WRS85" s="715"/>
      <c r="WRT85" s="715"/>
      <c r="WRU85" s="715"/>
      <c r="WRV85" s="715"/>
      <c r="WRW85" s="715"/>
      <c r="WRX85" s="715"/>
      <c r="WRY85" s="715"/>
      <c r="WRZ85" s="715"/>
      <c r="WSA85" s="715"/>
      <c r="WSB85" s="715"/>
      <c r="WSC85" s="715"/>
      <c r="WSD85" s="715"/>
      <c r="WSE85" s="715"/>
      <c r="WSF85" s="715"/>
      <c r="WSG85" s="715"/>
      <c r="WSH85" s="715"/>
      <c r="WSI85" s="715"/>
      <c r="WSJ85" s="715"/>
      <c r="WSK85" s="715"/>
      <c r="WSL85" s="715"/>
      <c r="WSM85" s="715"/>
      <c r="WSN85" s="715"/>
      <c r="WSO85" s="715"/>
      <c r="WSP85" s="715"/>
      <c r="WSQ85" s="715"/>
      <c r="WSR85" s="715"/>
      <c r="WSS85" s="715"/>
      <c r="WST85" s="715"/>
      <c r="WSU85" s="715"/>
      <c r="WSV85" s="715"/>
      <c r="WSW85" s="715"/>
      <c r="WSX85" s="715"/>
      <c r="WSY85" s="715"/>
      <c r="WSZ85" s="715"/>
      <c r="WTA85" s="715"/>
      <c r="WTB85" s="715"/>
      <c r="WTC85" s="715"/>
      <c r="WTD85" s="715"/>
      <c r="WTE85" s="715"/>
      <c r="WTF85" s="715"/>
      <c r="WTG85" s="715"/>
      <c r="WTH85" s="715"/>
      <c r="WTI85" s="715"/>
      <c r="WTJ85" s="715"/>
      <c r="WTK85" s="715"/>
      <c r="WTL85" s="715"/>
      <c r="WTM85" s="715"/>
      <c r="WTN85" s="715"/>
      <c r="WTO85" s="715"/>
      <c r="WTP85" s="715"/>
      <c r="WTQ85" s="715"/>
      <c r="WTR85" s="715"/>
      <c r="WTS85" s="715"/>
      <c r="WTT85" s="715"/>
      <c r="WTU85" s="715"/>
      <c r="WTV85" s="715"/>
      <c r="WTW85" s="715"/>
      <c r="WTX85" s="715"/>
      <c r="WTY85" s="715"/>
      <c r="WTZ85" s="715"/>
      <c r="WUA85" s="715"/>
      <c r="WUB85" s="715"/>
      <c r="WUC85" s="715"/>
      <c r="WUD85" s="715"/>
      <c r="WUE85" s="715"/>
      <c r="WUF85" s="715"/>
      <c r="WUG85" s="715"/>
      <c r="WUH85" s="715"/>
      <c r="WUI85" s="715"/>
      <c r="WUJ85" s="715"/>
      <c r="WUK85" s="715"/>
      <c r="WUL85" s="715"/>
      <c r="WUM85" s="715"/>
      <c r="WUN85" s="715"/>
      <c r="WUO85" s="715"/>
      <c r="WUP85" s="715"/>
      <c r="WUQ85" s="715"/>
      <c r="WUR85" s="715"/>
      <c r="WUS85" s="715"/>
      <c r="WUT85" s="715"/>
      <c r="WUU85" s="715"/>
      <c r="WUV85" s="715"/>
      <c r="WUW85" s="715"/>
      <c r="WUX85" s="715"/>
      <c r="WUY85" s="715"/>
      <c r="WUZ85" s="715"/>
      <c r="WVA85" s="715"/>
      <c r="WVB85" s="715"/>
      <c r="WVC85" s="715"/>
      <c r="WVD85" s="715"/>
      <c r="WVE85" s="715"/>
      <c r="WVF85" s="715"/>
      <c r="WVG85" s="715"/>
      <c r="WVH85" s="715"/>
      <c r="WVI85" s="715"/>
      <c r="WVJ85" s="715"/>
      <c r="WVK85" s="715"/>
      <c r="WVL85" s="715"/>
      <c r="WVM85" s="715"/>
      <c r="WVN85" s="715"/>
      <c r="WVO85" s="715"/>
      <c r="WVP85" s="715"/>
      <c r="WVQ85" s="715"/>
      <c r="WVR85" s="715"/>
      <c r="WVS85" s="715"/>
      <c r="WVT85" s="715"/>
      <c r="WVU85" s="715"/>
      <c r="WVV85" s="715"/>
      <c r="WVW85" s="715"/>
      <c r="WVX85" s="715"/>
      <c r="WVY85" s="715"/>
      <c r="WVZ85" s="715"/>
      <c r="WWA85" s="715"/>
      <c r="WWB85" s="715"/>
      <c r="WWC85" s="715"/>
      <c r="WWD85" s="715"/>
      <c r="WWE85" s="715"/>
      <c r="WWF85" s="715"/>
      <c r="WWG85" s="715"/>
      <c r="WWH85" s="715"/>
      <c r="WWI85" s="715"/>
      <c r="WWJ85" s="715"/>
      <c r="WWK85" s="715"/>
      <c r="WWL85" s="715"/>
      <c r="WWM85" s="715"/>
      <c r="WWN85" s="715"/>
      <c r="WWO85" s="715"/>
      <c r="WWP85" s="715"/>
      <c r="WWQ85" s="715"/>
      <c r="WWR85" s="715"/>
      <c r="WWS85" s="715"/>
      <c r="WWT85" s="715"/>
      <c r="WWU85" s="715"/>
      <c r="WWV85" s="715"/>
      <c r="WWW85" s="715"/>
      <c r="WWX85" s="715"/>
      <c r="WWY85" s="715"/>
      <c r="WWZ85" s="715"/>
      <c r="WXA85" s="715"/>
      <c r="WXB85" s="715"/>
      <c r="WXC85" s="715"/>
      <c r="WXD85" s="715"/>
      <c r="WXE85" s="715"/>
      <c r="WXF85" s="715"/>
      <c r="WXG85" s="715"/>
      <c r="WXH85" s="715"/>
      <c r="WXI85" s="715"/>
      <c r="WXJ85" s="715"/>
      <c r="WXK85" s="715"/>
      <c r="WXL85" s="715"/>
      <c r="WXM85" s="715"/>
      <c r="WXN85" s="715"/>
      <c r="WXO85" s="715"/>
      <c r="WXP85" s="715"/>
      <c r="WXQ85" s="715"/>
      <c r="WXR85" s="715"/>
      <c r="WXS85" s="715"/>
      <c r="WXT85" s="715"/>
      <c r="WXU85" s="715"/>
      <c r="WXV85" s="715"/>
      <c r="WXW85" s="715"/>
      <c r="WXX85" s="715"/>
      <c r="WXY85" s="715"/>
      <c r="WXZ85" s="715"/>
      <c r="WYA85" s="715"/>
      <c r="WYB85" s="715"/>
      <c r="WYC85" s="715"/>
      <c r="WYD85" s="715"/>
      <c r="WYE85" s="715"/>
      <c r="WYF85" s="715"/>
      <c r="WYG85" s="715"/>
      <c r="WYH85" s="715"/>
      <c r="WYI85" s="715"/>
      <c r="WYJ85" s="715"/>
      <c r="WYK85" s="715"/>
      <c r="WYL85" s="715"/>
      <c r="WYM85" s="715"/>
      <c r="WYN85" s="715"/>
      <c r="WYO85" s="715"/>
      <c r="WYP85" s="715"/>
      <c r="WYQ85" s="715"/>
      <c r="WYR85" s="715"/>
      <c r="WYS85" s="715"/>
      <c r="WYT85" s="715"/>
      <c r="WYU85" s="715"/>
      <c r="WYV85" s="715"/>
      <c r="WYW85" s="715"/>
      <c r="WYX85" s="715"/>
      <c r="WYY85" s="715"/>
      <c r="WYZ85" s="715"/>
      <c r="WZA85" s="715"/>
      <c r="WZB85" s="715"/>
      <c r="WZC85" s="715"/>
      <c r="WZD85" s="715"/>
      <c r="WZE85" s="715"/>
      <c r="WZF85" s="715"/>
      <c r="WZG85" s="715"/>
      <c r="WZH85" s="715"/>
      <c r="WZI85" s="715"/>
      <c r="WZJ85" s="715"/>
      <c r="WZK85" s="715"/>
      <c r="WZL85" s="715"/>
      <c r="WZM85" s="715"/>
      <c r="WZN85" s="715"/>
      <c r="WZO85" s="715"/>
      <c r="WZP85" s="715"/>
      <c r="WZQ85" s="715"/>
      <c r="WZR85" s="715"/>
      <c r="WZS85" s="715"/>
      <c r="WZT85" s="715"/>
      <c r="WZU85" s="715"/>
      <c r="WZV85" s="715"/>
      <c r="WZW85" s="715"/>
      <c r="WZX85" s="715"/>
      <c r="WZY85" s="715"/>
      <c r="WZZ85" s="715"/>
      <c r="XAA85" s="715"/>
      <c r="XAB85" s="715"/>
      <c r="XAC85" s="715"/>
      <c r="XAD85" s="715"/>
      <c r="XAE85" s="715"/>
      <c r="XAF85" s="715"/>
      <c r="XAG85" s="715"/>
      <c r="XAH85" s="715"/>
      <c r="XAI85" s="715"/>
      <c r="XAJ85" s="715"/>
      <c r="XAK85" s="715"/>
      <c r="XAL85" s="715"/>
      <c r="XAM85" s="715"/>
      <c r="XAN85" s="715"/>
      <c r="XAO85" s="715"/>
      <c r="XAP85" s="715"/>
      <c r="XAQ85" s="715"/>
      <c r="XAR85" s="715"/>
      <c r="XAS85" s="715"/>
      <c r="XAT85" s="715"/>
      <c r="XAU85" s="715"/>
      <c r="XAV85" s="715"/>
      <c r="XAW85" s="715"/>
      <c r="XAX85" s="715"/>
      <c r="XAY85" s="715"/>
      <c r="XAZ85" s="715"/>
      <c r="XBA85" s="715"/>
      <c r="XBB85" s="715"/>
      <c r="XBC85" s="715"/>
      <c r="XBD85" s="715"/>
      <c r="XBE85" s="715"/>
      <c r="XBF85" s="715"/>
      <c r="XBG85" s="715"/>
      <c r="XBH85" s="715"/>
      <c r="XBI85" s="715"/>
      <c r="XBJ85" s="715"/>
      <c r="XBK85" s="715"/>
      <c r="XBL85" s="715"/>
      <c r="XBM85" s="715"/>
      <c r="XBN85" s="715"/>
      <c r="XBO85" s="715"/>
      <c r="XBP85" s="715"/>
      <c r="XBQ85" s="715"/>
      <c r="XBR85" s="715"/>
      <c r="XBS85" s="715"/>
      <c r="XBT85" s="715"/>
      <c r="XBU85" s="715"/>
      <c r="XBV85" s="715"/>
      <c r="XBW85" s="715"/>
      <c r="XBX85" s="715"/>
      <c r="XBY85" s="715"/>
      <c r="XBZ85" s="715"/>
      <c r="XCA85" s="715"/>
      <c r="XCB85" s="715"/>
      <c r="XCC85" s="715"/>
      <c r="XCD85" s="715"/>
      <c r="XCE85" s="715"/>
      <c r="XCF85" s="715"/>
      <c r="XCG85" s="715"/>
      <c r="XCH85" s="715"/>
      <c r="XCI85" s="715"/>
      <c r="XCJ85" s="715"/>
      <c r="XCK85" s="715"/>
      <c r="XCL85" s="715"/>
      <c r="XCM85" s="715"/>
      <c r="XCN85" s="715"/>
      <c r="XCO85" s="715"/>
      <c r="XCP85" s="715"/>
      <c r="XCQ85" s="715"/>
      <c r="XCR85" s="715"/>
      <c r="XCS85" s="715"/>
      <c r="XCT85" s="715"/>
      <c r="XCU85" s="715"/>
      <c r="XCV85" s="715"/>
      <c r="XCW85" s="715"/>
      <c r="XCX85" s="715"/>
      <c r="XCY85" s="715"/>
      <c r="XCZ85" s="715"/>
      <c r="XDA85" s="715"/>
      <c r="XDB85" s="715"/>
      <c r="XDC85" s="715"/>
      <c r="XDD85" s="715"/>
      <c r="XDE85" s="715"/>
      <c r="XDF85" s="715"/>
      <c r="XDG85" s="715"/>
      <c r="XDH85" s="715"/>
      <c r="XDI85" s="715"/>
      <c r="XDJ85" s="715"/>
      <c r="XDK85" s="715"/>
      <c r="XDL85" s="715"/>
      <c r="XDM85" s="715"/>
      <c r="XDN85" s="715"/>
      <c r="XDO85" s="715"/>
      <c r="XDP85" s="715"/>
      <c r="XDQ85" s="715"/>
      <c r="XDR85" s="715"/>
      <c r="XDS85" s="715"/>
      <c r="XDT85" s="715"/>
      <c r="XDU85" s="715"/>
      <c r="XDV85" s="715"/>
      <c r="XDW85" s="715"/>
      <c r="XDX85" s="715"/>
      <c r="XDY85" s="715"/>
      <c r="XDZ85" s="715"/>
      <c r="XEA85" s="715"/>
      <c r="XEB85" s="715"/>
      <c r="XEC85" s="715"/>
      <c r="XED85" s="715"/>
      <c r="XEE85" s="715"/>
      <c r="XEF85" s="715"/>
      <c r="XEG85" s="715"/>
      <c r="XEH85" s="715"/>
      <c r="XEI85" s="715"/>
      <c r="XEJ85" s="715"/>
      <c r="XEK85" s="715"/>
    </row>
    <row r="86" spans="1:16365" s="704" customFormat="1" ht="99.9" customHeight="1" x14ac:dyDescent="0.25">
      <c r="A86" s="45">
        <v>104</v>
      </c>
      <c r="B86" s="701" t="s">
        <v>632</v>
      </c>
      <c r="C86" s="45">
        <v>11</v>
      </c>
      <c r="D86" s="45" t="s">
        <v>703</v>
      </c>
      <c r="E86" s="45" t="s">
        <v>1079</v>
      </c>
      <c r="F86" s="63" t="s">
        <v>1080</v>
      </c>
      <c r="G86" s="701" t="s">
        <v>1081</v>
      </c>
      <c r="H86" s="143">
        <v>2014</v>
      </c>
      <c r="I86" s="701" t="s">
        <v>1082</v>
      </c>
      <c r="J86" s="157">
        <v>118334</v>
      </c>
      <c r="K86" s="701" t="s">
        <v>732</v>
      </c>
      <c r="L86" s="701" t="s">
        <v>1083</v>
      </c>
      <c r="M86" s="701" t="s">
        <v>1084</v>
      </c>
      <c r="N86" s="701" t="s">
        <v>1085</v>
      </c>
      <c r="O86" s="45" t="s">
        <v>1086</v>
      </c>
      <c r="P86" s="705" t="s">
        <v>1087</v>
      </c>
      <c r="Q86" s="146">
        <f t="shared" ref="Q86:Q108" si="7">U86</f>
        <v>16</v>
      </c>
      <c r="R86" s="147">
        <v>0</v>
      </c>
      <c r="S86" s="146">
        <v>16</v>
      </c>
      <c r="T86" s="146">
        <v>0</v>
      </c>
      <c r="U86" s="148">
        <f t="shared" ref="U86:U108" si="8">SUM(R86:T86)</f>
        <v>16</v>
      </c>
      <c r="V86" s="149">
        <v>0</v>
      </c>
      <c r="W86" s="149">
        <v>100</v>
      </c>
      <c r="X86" s="189" t="s">
        <v>1088</v>
      </c>
      <c r="Y86" s="161">
        <v>3</v>
      </c>
      <c r="Z86" s="161">
        <v>1</v>
      </c>
      <c r="AA86" s="161">
        <v>7</v>
      </c>
      <c r="AB86" s="161">
        <v>9</v>
      </c>
      <c r="AC86" s="161"/>
      <c r="AD86" s="162">
        <v>13.14</v>
      </c>
      <c r="AE86" s="163">
        <v>5</v>
      </c>
      <c r="AF86" s="746">
        <v>0</v>
      </c>
      <c r="AG86" s="240" t="s">
        <v>1089</v>
      </c>
      <c r="AH86" s="241" t="s">
        <v>1090</v>
      </c>
      <c r="AI86" s="749">
        <v>0</v>
      </c>
      <c r="AJ86" s="240" t="s">
        <v>645</v>
      </c>
      <c r="AK86" s="241" t="s">
        <v>645</v>
      </c>
      <c r="AL86" s="753">
        <v>0</v>
      </c>
      <c r="AM86" s="751" t="s">
        <v>645</v>
      </c>
      <c r="AN86" s="752" t="s">
        <v>645</v>
      </c>
      <c r="AO86" s="753">
        <v>0</v>
      </c>
      <c r="AP86" s="751" t="s">
        <v>645</v>
      </c>
      <c r="AQ86" s="752" t="s">
        <v>645</v>
      </c>
      <c r="AR86" s="753">
        <v>0</v>
      </c>
      <c r="AS86" s="751" t="s">
        <v>645</v>
      </c>
      <c r="AT86" s="752" t="s">
        <v>645</v>
      </c>
      <c r="AU86" s="753">
        <v>0</v>
      </c>
      <c r="AV86" s="751" t="s">
        <v>645</v>
      </c>
      <c r="AW86" s="752" t="s">
        <v>645</v>
      </c>
      <c r="AX86" s="754">
        <v>0</v>
      </c>
      <c r="AY86" s="748"/>
      <c r="AZ86" s="748"/>
      <c r="BA86" s="748"/>
      <c r="BB86" s="748"/>
      <c r="BC86" s="748"/>
      <c r="BD86" s="748"/>
      <c r="BE86" s="748"/>
      <c r="BF86" s="748"/>
      <c r="BG86" s="748"/>
      <c r="BH86" s="747"/>
      <c r="BI86" s="747"/>
      <c r="BJ86" s="747"/>
      <c r="BK86" s="747"/>
      <c r="BL86" s="747"/>
      <c r="BM86" s="747"/>
      <c r="BN86" s="747"/>
      <c r="BO86" s="747"/>
      <c r="BP86" s="747"/>
      <c r="BQ86" s="747"/>
      <c r="BR86" s="747"/>
      <c r="BS86" s="747"/>
      <c r="BT86" s="747"/>
      <c r="BU86" s="747"/>
      <c r="BV86" s="747"/>
      <c r="BW86" s="747"/>
      <c r="BX86" s="747"/>
      <c r="BY86" s="747"/>
      <c r="BZ86" s="747"/>
      <c r="CA86" s="747"/>
      <c r="CB86" s="747"/>
      <c r="CC86" s="747"/>
      <c r="CD86" s="747"/>
      <c r="CE86" s="747"/>
      <c r="CF86" s="747"/>
      <c r="CG86" s="747"/>
      <c r="CH86" s="747"/>
      <c r="CI86" s="747"/>
      <c r="CJ86" s="747"/>
      <c r="CK86" s="747"/>
      <c r="CL86" s="747"/>
      <c r="CM86" s="747"/>
      <c r="CN86" s="747"/>
      <c r="CO86" s="747"/>
      <c r="CP86" s="747"/>
      <c r="CQ86" s="747"/>
      <c r="CR86" s="747"/>
      <c r="CS86" s="747"/>
      <c r="CT86" s="747"/>
      <c r="CU86" s="747"/>
      <c r="CV86" s="747"/>
      <c r="CW86" s="747"/>
      <c r="CX86" s="747"/>
      <c r="CY86" s="747"/>
      <c r="CZ86" s="747"/>
      <c r="DA86" s="747"/>
      <c r="DB86" s="747"/>
      <c r="DC86" s="747"/>
      <c r="DD86" s="747"/>
      <c r="DE86" s="747"/>
      <c r="DF86" s="747"/>
      <c r="DG86" s="747"/>
      <c r="DH86" s="747"/>
      <c r="DI86" s="747"/>
      <c r="DJ86" s="747"/>
      <c r="DK86" s="747"/>
      <c r="DL86" s="747"/>
      <c r="DM86" s="747"/>
      <c r="DN86" s="747"/>
      <c r="DO86" s="747"/>
      <c r="DP86" s="747"/>
      <c r="DQ86" s="747"/>
      <c r="DR86" s="747"/>
      <c r="DS86" s="747"/>
      <c r="DT86" s="747"/>
      <c r="DU86" s="747"/>
      <c r="DV86" s="747"/>
      <c r="DW86" s="747"/>
      <c r="DX86" s="747"/>
      <c r="DY86" s="747"/>
      <c r="DZ86" s="747"/>
      <c r="EA86" s="747"/>
      <c r="EB86" s="747"/>
      <c r="EC86" s="747"/>
      <c r="ED86" s="747"/>
      <c r="EE86" s="747"/>
      <c r="EF86" s="747"/>
      <c r="EG86" s="747"/>
      <c r="EH86" s="747"/>
      <c r="EI86" s="747"/>
      <c r="EJ86" s="747"/>
      <c r="EK86" s="747"/>
      <c r="EL86" s="747"/>
      <c r="EM86" s="747"/>
      <c r="EN86" s="747"/>
      <c r="EO86" s="747"/>
      <c r="EP86" s="747"/>
      <c r="EQ86" s="747"/>
      <c r="ER86" s="747"/>
      <c r="ES86" s="747"/>
    </row>
    <row r="87" spans="1:16365" s="704" customFormat="1" ht="99.9" customHeight="1" x14ac:dyDescent="0.25">
      <c r="A87" s="45">
        <v>104</v>
      </c>
      <c r="B87" s="45" t="s">
        <v>632</v>
      </c>
      <c r="C87" s="45">
        <v>15</v>
      </c>
      <c r="D87" s="45" t="s">
        <v>1091</v>
      </c>
      <c r="E87" s="45" t="s">
        <v>1092</v>
      </c>
      <c r="F87" s="63">
        <v>10082</v>
      </c>
      <c r="G87" s="45" t="s">
        <v>1093</v>
      </c>
      <c r="H87" s="143" t="s">
        <v>1094</v>
      </c>
      <c r="I87" s="45" t="s">
        <v>1095</v>
      </c>
      <c r="J87" s="157">
        <v>2845836</v>
      </c>
      <c r="K87" s="45" t="s">
        <v>1096</v>
      </c>
      <c r="L87" s="45" t="s">
        <v>1097</v>
      </c>
      <c r="M87" s="45" t="s">
        <v>1098</v>
      </c>
      <c r="N87" s="45" t="s">
        <v>1099</v>
      </c>
      <c r="O87" s="45" t="s">
        <v>1100</v>
      </c>
      <c r="P87" s="705" t="s">
        <v>1101</v>
      </c>
      <c r="Q87" s="146">
        <f t="shared" si="7"/>
        <v>144.71</v>
      </c>
      <c r="R87" s="159">
        <v>96.51</v>
      </c>
      <c r="S87" s="159">
        <v>23.6</v>
      </c>
      <c r="T87" s="159">
        <v>24.6</v>
      </c>
      <c r="U87" s="160">
        <f t="shared" si="8"/>
        <v>144.71</v>
      </c>
      <c r="V87" s="255">
        <v>100</v>
      </c>
      <c r="W87" s="149">
        <v>100</v>
      </c>
      <c r="X87" s="1364" t="s">
        <v>1102</v>
      </c>
      <c r="Y87" s="161">
        <v>3</v>
      </c>
      <c r="Z87" s="161">
        <v>1</v>
      </c>
      <c r="AA87" s="161">
        <v>3</v>
      </c>
      <c r="AB87" s="161">
        <v>60</v>
      </c>
      <c r="AC87" s="161">
        <v>97</v>
      </c>
      <c r="AD87" s="162">
        <v>0</v>
      </c>
      <c r="AE87" s="163">
        <v>5</v>
      </c>
      <c r="AF87" s="746">
        <v>100</v>
      </c>
      <c r="AG87" s="240" t="s">
        <v>1103</v>
      </c>
      <c r="AH87" s="241" t="s">
        <v>645</v>
      </c>
      <c r="AI87" s="749">
        <v>97</v>
      </c>
      <c r="AJ87" s="751" t="s">
        <v>645</v>
      </c>
      <c r="AK87" s="752" t="s">
        <v>645</v>
      </c>
      <c r="AL87" s="753">
        <v>0</v>
      </c>
      <c r="AM87" s="751" t="s">
        <v>645</v>
      </c>
      <c r="AN87" s="752" t="s">
        <v>645</v>
      </c>
      <c r="AO87" s="753">
        <v>0</v>
      </c>
      <c r="AP87" s="751" t="s">
        <v>645</v>
      </c>
      <c r="AQ87" s="752" t="s">
        <v>645</v>
      </c>
      <c r="AR87" s="753">
        <v>0</v>
      </c>
      <c r="AS87" s="751" t="s">
        <v>1104</v>
      </c>
      <c r="AT87" s="752" t="s">
        <v>645</v>
      </c>
      <c r="AU87" s="753">
        <v>3</v>
      </c>
      <c r="AV87" s="751" t="s">
        <v>645</v>
      </c>
      <c r="AW87" s="752" t="s">
        <v>645</v>
      </c>
      <c r="AX87" s="754">
        <v>0</v>
      </c>
      <c r="AY87" s="663"/>
      <c r="AZ87" s="663"/>
      <c r="BA87" s="663"/>
      <c r="BB87" s="663"/>
      <c r="BC87" s="663"/>
      <c r="BD87" s="663"/>
      <c r="BE87" s="663"/>
      <c r="BF87" s="663"/>
      <c r="BG87" s="663"/>
      <c r="CL87" s="715"/>
      <c r="CM87" s="715"/>
      <c r="CN87" s="715"/>
      <c r="CO87" s="715"/>
      <c r="CP87" s="715"/>
      <c r="CQ87" s="715"/>
      <c r="CR87" s="715"/>
      <c r="CS87" s="715"/>
      <c r="CT87" s="715"/>
      <c r="CU87" s="715"/>
      <c r="CV87" s="715"/>
      <c r="CW87" s="715"/>
      <c r="CX87" s="715"/>
      <c r="CY87" s="715"/>
      <c r="CZ87" s="715"/>
      <c r="DA87" s="715"/>
      <c r="DB87" s="715"/>
      <c r="DC87" s="715"/>
      <c r="DD87" s="715"/>
      <c r="DE87" s="715"/>
      <c r="DF87" s="715"/>
      <c r="DG87" s="715"/>
      <c r="DH87" s="715"/>
      <c r="DI87" s="715"/>
      <c r="DJ87" s="715"/>
      <c r="DK87" s="715"/>
      <c r="DL87" s="715"/>
      <c r="DM87" s="715"/>
      <c r="DN87" s="715"/>
      <c r="DO87" s="715"/>
      <c r="DP87" s="715"/>
      <c r="DQ87" s="715"/>
      <c r="DR87" s="715"/>
      <c r="DS87" s="715"/>
      <c r="DT87" s="715"/>
      <c r="DU87" s="715"/>
      <c r="DV87" s="715"/>
      <c r="DW87" s="715"/>
      <c r="DX87" s="715"/>
      <c r="DY87" s="715"/>
      <c r="DZ87" s="715"/>
      <c r="EA87" s="715"/>
      <c r="EB87" s="715"/>
      <c r="EC87" s="715"/>
      <c r="ED87" s="715"/>
      <c r="EE87" s="715"/>
      <c r="EF87" s="715"/>
      <c r="EG87" s="715"/>
      <c r="EH87" s="715"/>
      <c r="EI87" s="715"/>
      <c r="EJ87" s="715"/>
      <c r="EK87" s="715"/>
      <c r="EL87" s="715"/>
      <c r="EM87" s="715"/>
      <c r="EN87" s="715"/>
      <c r="EO87" s="715"/>
      <c r="EP87" s="715"/>
      <c r="EQ87" s="715"/>
      <c r="ER87" s="715"/>
      <c r="ES87" s="715"/>
      <c r="ET87" s="715"/>
      <c r="EU87" s="715"/>
      <c r="EV87" s="715"/>
      <c r="EW87" s="715"/>
      <c r="EX87" s="715"/>
      <c r="EY87" s="715"/>
      <c r="EZ87" s="715"/>
      <c r="FA87" s="715"/>
      <c r="FB87" s="715"/>
      <c r="FC87" s="715"/>
      <c r="FD87" s="715"/>
      <c r="FE87" s="715"/>
      <c r="FF87" s="715"/>
      <c r="FG87" s="715"/>
      <c r="FH87" s="715"/>
      <c r="FI87" s="715"/>
      <c r="FJ87" s="715"/>
      <c r="FK87" s="715"/>
      <c r="FL87" s="715"/>
      <c r="FM87" s="715"/>
      <c r="FN87" s="715"/>
      <c r="FO87" s="715"/>
      <c r="FP87" s="715"/>
      <c r="FQ87" s="715"/>
      <c r="FR87" s="715"/>
      <c r="FS87" s="715"/>
      <c r="FT87" s="715"/>
      <c r="FU87" s="715"/>
      <c r="FV87" s="715"/>
      <c r="FW87" s="715"/>
      <c r="FX87" s="715"/>
      <c r="FY87" s="715"/>
      <c r="FZ87" s="715"/>
      <c r="GA87" s="715"/>
      <c r="GB87" s="715"/>
      <c r="GC87" s="715"/>
      <c r="GD87" s="715"/>
      <c r="GE87" s="715"/>
      <c r="GF87" s="715"/>
      <c r="GG87" s="715"/>
      <c r="GH87" s="715"/>
      <c r="GI87" s="715"/>
      <c r="GJ87" s="715"/>
      <c r="GK87" s="715"/>
      <c r="GL87" s="715"/>
      <c r="GM87" s="715"/>
      <c r="GN87" s="715"/>
      <c r="GO87" s="715"/>
      <c r="GP87" s="715"/>
      <c r="GQ87" s="715"/>
      <c r="GR87" s="715"/>
      <c r="GS87" s="715"/>
      <c r="GT87" s="715"/>
      <c r="GU87" s="715"/>
      <c r="GV87" s="715"/>
      <c r="GW87" s="715"/>
      <c r="GX87" s="715"/>
      <c r="GY87" s="715"/>
      <c r="GZ87" s="715"/>
      <c r="HA87" s="715"/>
      <c r="HB87" s="715"/>
      <c r="HC87" s="715"/>
      <c r="HD87" s="715"/>
      <c r="HE87" s="715"/>
      <c r="HF87" s="715"/>
      <c r="HG87" s="715"/>
      <c r="HH87" s="715"/>
      <c r="HI87" s="715"/>
      <c r="HJ87" s="715"/>
      <c r="HK87" s="715"/>
      <c r="HL87" s="715"/>
      <c r="HM87" s="715"/>
      <c r="HN87" s="715"/>
      <c r="HO87" s="715"/>
      <c r="HP87" s="715"/>
      <c r="HQ87" s="715"/>
      <c r="HR87" s="715"/>
      <c r="HS87" s="715"/>
      <c r="HT87" s="715"/>
      <c r="HU87" s="715"/>
      <c r="HV87" s="715"/>
      <c r="HW87" s="715"/>
      <c r="HX87" s="715"/>
      <c r="HY87" s="715"/>
      <c r="HZ87" s="715"/>
      <c r="IA87" s="715"/>
      <c r="IB87" s="715"/>
      <c r="IC87" s="715"/>
      <c r="ID87" s="715"/>
      <c r="IE87" s="715"/>
      <c r="IF87" s="715"/>
      <c r="IG87" s="715"/>
      <c r="IH87" s="715"/>
      <c r="II87" s="715"/>
      <c r="IJ87" s="715"/>
      <c r="IK87" s="715"/>
      <c r="IL87" s="715"/>
      <c r="IM87" s="715"/>
      <c r="IN87" s="715"/>
      <c r="IO87" s="715"/>
      <c r="IP87" s="715"/>
      <c r="IQ87" s="715"/>
      <c r="IR87" s="715"/>
      <c r="IS87" s="715"/>
      <c r="IT87" s="715"/>
      <c r="IU87" s="715"/>
      <c r="IV87" s="715"/>
      <c r="IW87" s="715"/>
      <c r="IX87" s="715"/>
      <c r="IY87" s="715"/>
      <c r="IZ87" s="715"/>
      <c r="JA87" s="715"/>
      <c r="JB87" s="715"/>
      <c r="JC87" s="715"/>
      <c r="JD87" s="715"/>
      <c r="JE87" s="715"/>
      <c r="JF87" s="715"/>
      <c r="JG87" s="715"/>
      <c r="JH87" s="715"/>
      <c r="JI87" s="715"/>
      <c r="JJ87" s="715"/>
      <c r="JK87" s="715"/>
      <c r="JL87" s="715"/>
      <c r="JM87" s="715"/>
      <c r="JN87" s="715"/>
      <c r="JO87" s="715"/>
      <c r="JP87" s="715"/>
      <c r="JQ87" s="715"/>
      <c r="JR87" s="715"/>
      <c r="JS87" s="715"/>
      <c r="JT87" s="715"/>
      <c r="JU87" s="715"/>
      <c r="JV87" s="715"/>
      <c r="JW87" s="715"/>
      <c r="JX87" s="715"/>
      <c r="JY87" s="715"/>
      <c r="JZ87" s="715"/>
      <c r="KA87" s="715"/>
      <c r="KB87" s="715"/>
      <c r="KC87" s="715"/>
      <c r="KD87" s="715"/>
      <c r="KE87" s="715"/>
      <c r="KF87" s="715"/>
      <c r="KG87" s="715"/>
      <c r="KH87" s="715"/>
      <c r="KI87" s="715"/>
      <c r="KJ87" s="715"/>
      <c r="KK87" s="715"/>
      <c r="KL87" s="715"/>
      <c r="KM87" s="715"/>
      <c r="KN87" s="715"/>
      <c r="KO87" s="715"/>
      <c r="KP87" s="715"/>
      <c r="KQ87" s="715"/>
      <c r="KR87" s="715"/>
      <c r="KS87" s="715"/>
      <c r="KT87" s="715"/>
      <c r="KU87" s="715"/>
      <c r="KV87" s="715"/>
      <c r="KW87" s="715"/>
      <c r="KX87" s="715"/>
      <c r="KY87" s="715"/>
      <c r="KZ87" s="715"/>
      <c r="LA87" s="715"/>
      <c r="LB87" s="715"/>
      <c r="LC87" s="715"/>
      <c r="LD87" s="715"/>
      <c r="LE87" s="715"/>
      <c r="LF87" s="715"/>
      <c r="LG87" s="715"/>
      <c r="LH87" s="715"/>
      <c r="LI87" s="715"/>
      <c r="LJ87" s="715"/>
      <c r="LK87" s="715"/>
      <c r="LL87" s="715"/>
      <c r="LM87" s="715"/>
      <c r="LN87" s="715"/>
      <c r="LO87" s="715"/>
      <c r="LP87" s="715"/>
      <c r="LQ87" s="715"/>
      <c r="LR87" s="715"/>
      <c r="LS87" s="715"/>
      <c r="LT87" s="715"/>
      <c r="LU87" s="715"/>
      <c r="LV87" s="715"/>
      <c r="LW87" s="715"/>
      <c r="LX87" s="715"/>
      <c r="LY87" s="715"/>
      <c r="LZ87" s="715"/>
      <c r="MA87" s="715"/>
      <c r="MB87" s="715"/>
      <c r="MC87" s="715"/>
      <c r="MD87" s="715"/>
      <c r="ME87" s="715"/>
      <c r="MF87" s="715"/>
      <c r="MG87" s="715"/>
      <c r="MH87" s="715"/>
      <c r="MI87" s="715"/>
      <c r="MJ87" s="715"/>
      <c r="MK87" s="715"/>
      <c r="ML87" s="715"/>
      <c r="MM87" s="715"/>
      <c r="MN87" s="715"/>
      <c r="MO87" s="715"/>
      <c r="MP87" s="715"/>
      <c r="MQ87" s="715"/>
      <c r="MR87" s="715"/>
      <c r="MS87" s="715"/>
      <c r="MT87" s="715"/>
      <c r="MU87" s="715"/>
      <c r="MV87" s="715"/>
      <c r="MW87" s="715"/>
      <c r="MX87" s="715"/>
      <c r="MY87" s="715"/>
      <c r="MZ87" s="715"/>
      <c r="NA87" s="715"/>
      <c r="NB87" s="715"/>
      <c r="NC87" s="715"/>
      <c r="ND87" s="715"/>
      <c r="NE87" s="715"/>
      <c r="NF87" s="715"/>
      <c r="NG87" s="715"/>
      <c r="NH87" s="715"/>
      <c r="NI87" s="715"/>
      <c r="NJ87" s="715"/>
      <c r="NK87" s="715"/>
      <c r="NL87" s="715"/>
      <c r="NM87" s="715"/>
      <c r="NN87" s="715"/>
      <c r="NO87" s="715"/>
      <c r="NP87" s="715"/>
      <c r="NQ87" s="715"/>
      <c r="NR87" s="715"/>
      <c r="NS87" s="715"/>
      <c r="NT87" s="715"/>
      <c r="NU87" s="715"/>
      <c r="NV87" s="715"/>
      <c r="NW87" s="715"/>
      <c r="NX87" s="715"/>
      <c r="NY87" s="715"/>
      <c r="NZ87" s="715"/>
      <c r="OA87" s="715"/>
      <c r="OB87" s="715"/>
      <c r="OC87" s="715"/>
      <c r="OD87" s="715"/>
      <c r="OE87" s="715"/>
      <c r="OF87" s="715"/>
      <c r="OG87" s="715"/>
      <c r="OH87" s="715"/>
      <c r="OI87" s="715"/>
      <c r="OJ87" s="715"/>
      <c r="OK87" s="715"/>
      <c r="OL87" s="715"/>
      <c r="OM87" s="715"/>
      <c r="ON87" s="715"/>
      <c r="OO87" s="715"/>
      <c r="OP87" s="715"/>
      <c r="OQ87" s="715"/>
      <c r="OR87" s="715"/>
      <c r="OS87" s="715"/>
      <c r="OT87" s="715"/>
      <c r="OU87" s="715"/>
      <c r="OV87" s="715"/>
      <c r="OW87" s="715"/>
      <c r="OX87" s="715"/>
      <c r="OY87" s="715"/>
      <c r="OZ87" s="715"/>
      <c r="PA87" s="715"/>
      <c r="PB87" s="715"/>
      <c r="PC87" s="715"/>
      <c r="PD87" s="715"/>
      <c r="PE87" s="715"/>
      <c r="PF87" s="715"/>
      <c r="PG87" s="715"/>
      <c r="PH87" s="715"/>
      <c r="PI87" s="715"/>
      <c r="PJ87" s="715"/>
      <c r="PK87" s="715"/>
      <c r="PL87" s="715"/>
      <c r="PM87" s="715"/>
      <c r="PN87" s="715"/>
      <c r="PO87" s="715"/>
      <c r="PP87" s="715"/>
      <c r="PQ87" s="715"/>
      <c r="PR87" s="715"/>
      <c r="PS87" s="715"/>
      <c r="PT87" s="715"/>
      <c r="PU87" s="715"/>
      <c r="PV87" s="715"/>
      <c r="PW87" s="715"/>
      <c r="PX87" s="715"/>
      <c r="PY87" s="715"/>
      <c r="PZ87" s="715"/>
      <c r="QA87" s="715"/>
      <c r="QB87" s="715"/>
      <c r="QC87" s="715"/>
      <c r="QD87" s="715"/>
      <c r="QE87" s="715"/>
      <c r="QF87" s="715"/>
      <c r="QG87" s="715"/>
      <c r="QH87" s="715"/>
      <c r="QI87" s="715"/>
      <c r="QJ87" s="715"/>
      <c r="QK87" s="715"/>
      <c r="QL87" s="715"/>
      <c r="QM87" s="715"/>
      <c r="QN87" s="715"/>
      <c r="QO87" s="715"/>
      <c r="QP87" s="715"/>
      <c r="QQ87" s="715"/>
      <c r="QR87" s="715"/>
      <c r="QS87" s="715"/>
      <c r="QT87" s="715"/>
      <c r="QU87" s="715"/>
      <c r="QV87" s="715"/>
      <c r="QW87" s="715"/>
      <c r="QX87" s="715"/>
      <c r="QY87" s="715"/>
      <c r="QZ87" s="715"/>
      <c r="RA87" s="715"/>
      <c r="RB87" s="715"/>
      <c r="RC87" s="715"/>
      <c r="RD87" s="715"/>
      <c r="RE87" s="715"/>
      <c r="RF87" s="715"/>
      <c r="RG87" s="715"/>
      <c r="RH87" s="715"/>
      <c r="RI87" s="715"/>
      <c r="RJ87" s="715"/>
      <c r="RK87" s="715"/>
      <c r="RL87" s="715"/>
      <c r="RM87" s="715"/>
      <c r="RN87" s="715"/>
      <c r="RO87" s="715"/>
      <c r="RP87" s="715"/>
      <c r="RQ87" s="715"/>
      <c r="RR87" s="715"/>
      <c r="RS87" s="715"/>
      <c r="RT87" s="715"/>
      <c r="RU87" s="715"/>
      <c r="RV87" s="715"/>
      <c r="RW87" s="715"/>
      <c r="RX87" s="715"/>
      <c r="RY87" s="715"/>
      <c r="RZ87" s="715"/>
      <c r="SA87" s="715"/>
      <c r="SB87" s="715"/>
      <c r="SC87" s="715"/>
      <c r="SD87" s="715"/>
      <c r="SE87" s="715"/>
      <c r="SF87" s="715"/>
      <c r="SG87" s="715"/>
      <c r="SH87" s="715"/>
      <c r="SI87" s="715"/>
      <c r="SJ87" s="715"/>
      <c r="SK87" s="715"/>
      <c r="SL87" s="715"/>
      <c r="SM87" s="715"/>
      <c r="SN87" s="715"/>
      <c r="SO87" s="715"/>
      <c r="SP87" s="715"/>
      <c r="SQ87" s="715"/>
      <c r="SR87" s="715"/>
      <c r="SS87" s="715"/>
      <c r="ST87" s="715"/>
      <c r="SU87" s="715"/>
      <c r="SV87" s="715"/>
      <c r="SW87" s="715"/>
      <c r="SX87" s="715"/>
      <c r="SY87" s="715"/>
      <c r="SZ87" s="715"/>
      <c r="TA87" s="715"/>
      <c r="TB87" s="715"/>
      <c r="TC87" s="715"/>
      <c r="TD87" s="715"/>
      <c r="TE87" s="715"/>
      <c r="TF87" s="715"/>
      <c r="TG87" s="715"/>
      <c r="TH87" s="715"/>
      <c r="TI87" s="715"/>
      <c r="TJ87" s="715"/>
      <c r="TK87" s="715"/>
      <c r="TL87" s="715"/>
      <c r="TM87" s="715"/>
      <c r="TN87" s="715"/>
      <c r="TO87" s="715"/>
      <c r="TP87" s="715"/>
      <c r="TQ87" s="715"/>
      <c r="TR87" s="715"/>
      <c r="TS87" s="715"/>
      <c r="TT87" s="715"/>
      <c r="TU87" s="715"/>
      <c r="TV87" s="715"/>
      <c r="TW87" s="715"/>
      <c r="TX87" s="715"/>
      <c r="TY87" s="715"/>
      <c r="TZ87" s="715"/>
      <c r="UA87" s="715"/>
      <c r="UB87" s="715"/>
      <c r="UC87" s="715"/>
      <c r="UD87" s="715"/>
      <c r="UE87" s="715"/>
      <c r="UF87" s="715"/>
      <c r="UG87" s="715"/>
      <c r="UH87" s="715"/>
      <c r="UI87" s="715"/>
      <c r="UJ87" s="715"/>
      <c r="UK87" s="715"/>
      <c r="UL87" s="715"/>
      <c r="UM87" s="715"/>
      <c r="UN87" s="715"/>
      <c r="UO87" s="715"/>
      <c r="UP87" s="715"/>
      <c r="UQ87" s="715"/>
      <c r="UR87" s="715"/>
      <c r="US87" s="715"/>
      <c r="UT87" s="715"/>
      <c r="UU87" s="715"/>
      <c r="UV87" s="715"/>
      <c r="UW87" s="715"/>
      <c r="UX87" s="715"/>
      <c r="UY87" s="715"/>
      <c r="UZ87" s="715"/>
      <c r="VA87" s="715"/>
      <c r="VB87" s="715"/>
      <c r="VC87" s="715"/>
      <c r="VD87" s="715"/>
      <c r="VE87" s="715"/>
      <c r="VF87" s="715"/>
      <c r="VG87" s="715"/>
      <c r="VH87" s="715"/>
      <c r="VI87" s="715"/>
      <c r="VJ87" s="715"/>
      <c r="VK87" s="715"/>
      <c r="VL87" s="715"/>
      <c r="VM87" s="715"/>
      <c r="VN87" s="715"/>
      <c r="VO87" s="715"/>
      <c r="VP87" s="715"/>
      <c r="VQ87" s="715"/>
      <c r="VR87" s="715"/>
      <c r="VS87" s="715"/>
      <c r="VT87" s="715"/>
      <c r="VU87" s="715"/>
      <c r="VV87" s="715"/>
      <c r="VW87" s="715"/>
      <c r="VX87" s="715"/>
      <c r="VY87" s="715"/>
      <c r="VZ87" s="715"/>
      <c r="WA87" s="715"/>
      <c r="WB87" s="715"/>
      <c r="WC87" s="715"/>
      <c r="WD87" s="715"/>
      <c r="WE87" s="715"/>
      <c r="WF87" s="715"/>
      <c r="WG87" s="715"/>
      <c r="WH87" s="715"/>
      <c r="WI87" s="715"/>
      <c r="WJ87" s="715"/>
      <c r="WK87" s="715"/>
      <c r="WL87" s="715"/>
      <c r="WM87" s="715"/>
      <c r="WN87" s="715"/>
      <c r="WO87" s="715"/>
      <c r="WP87" s="715"/>
      <c r="WQ87" s="715"/>
      <c r="WR87" s="715"/>
      <c r="WS87" s="715"/>
      <c r="WT87" s="715"/>
      <c r="WU87" s="715"/>
      <c r="WV87" s="715"/>
      <c r="WW87" s="715"/>
      <c r="WX87" s="715"/>
      <c r="WY87" s="715"/>
      <c r="WZ87" s="715"/>
      <c r="XA87" s="715"/>
      <c r="XB87" s="715"/>
      <c r="XC87" s="715"/>
      <c r="XD87" s="715"/>
      <c r="XE87" s="715"/>
      <c r="XF87" s="715"/>
      <c r="XG87" s="715"/>
      <c r="XH87" s="715"/>
      <c r="XI87" s="715"/>
      <c r="XJ87" s="715"/>
      <c r="XK87" s="715"/>
      <c r="XL87" s="715"/>
      <c r="XM87" s="715"/>
      <c r="XN87" s="715"/>
      <c r="XO87" s="715"/>
      <c r="XP87" s="715"/>
      <c r="XQ87" s="715"/>
      <c r="XR87" s="715"/>
      <c r="XS87" s="715"/>
      <c r="XT87" s="715"/>
      <c r="XU87" s="715"/>
      <c r="XV87" s="715"/>
      <c r="XW87" s="715"/>
      <c r="XX87" s="715"/>
      <c r="XY87" s="715"/>
      <c r="XZ87" s="715"/>
      <c r="YA87" s="715"/>
      <c r="YB87" s="715"/>
      <c r="YC87" s="715"/>
      <c r="YD87" s="715"/>
      <c r="YE87" s="715"/>
      <c r="YF87" s="715"/>
      <c r="YG87" s="715"/>
      <c r="YH87" s="715"/>
      <c r="YI87" s="715"/>
      <c r="YJ87" s="715"/>
      <c r="YK87" s="715"/>
      <c r="YL87" s="715"/>
      <c r="YM87" s="715"/>
      <c r="YN87" s="715"/>
      <c r="YO87" s="715"/>
      <c r="YP87" s="715"/>
      <c r="YQ87" s="715"/>
      <c r="YR87" s="715"/>
      <c r="YS87" s="715"/>
      <c r="YT87" s="715"/>
      <c r="YU87" s="715"/>
      <c r="YV87" s="715"/>
      <c r="YW87" s="715"/>
      <c r="YX87" s="715"/>
      <c r="YY87" s="715"/>
      <c r="YZ87" s="715"/>
      <c r="ZA87" s="715"/>
      <c r="ZB87" s="715"/>
      <c r="ZC87" s="715"/>
      <c r="ZD87" s="715"/>
      <c r="ZE87" s="715"/>
      <c r="ZF87" s="715"/>
      <c r="ZG87" s="715"/>
      <c r="ZH87" s="715"/>
      <c r="ZI87" s="715"/>
      <c r="ZJ87" s="715"/>
      <c r="ZK87" s="715"/>
      <c r="ZL87" s="715"/>
      <c r="ZM87" s="715"/>
      <c r="ZN87" s="715"/>
      <c r="ZO87" s="715"/>
      <c r="ZP87" s="715"/>
      <c r="ZQ87" s="715"/>
      <c r="ZR87" s="715"/>
      <c r="ZS87" s="715"/>
      <c r="ZT87" s="715"/>
      <c r="ZU87" s="715"/>
      <c r="ZV87" s="715"/>
      <c r="ZW87" s="715"/>
      <c r="ZX87" s="715"/>
      <c r="ZY87" s="715"/>
      <c r="ZZ87" s="715"/>
      <c r="AAA87" s="715"/>
      <c r="AAB87" s="715"/>
      <c r="AAC87" s="715"/>
      <c r="AAD87" s="715"/>
      <c r="AAE87" s="715"/>
      <c r="AAF87" s="715"/>
      <c r="AAG87" s="715"/>
      <c r="AAH87" s="715"/>
      <c r="AAI87" s="715"/>
      <c r="AAJ87" s="715"/>
      <c r="AAK87" s="715"/>
      <c r="AAL87" s="715"/>
      <c r="AAM87" s="715"/>
      <c r="AAN87" s="715"/>
      <c r="AAO87" s="715"/>
      <c r="AAP87" s="715"/>
      <c r="AAQ87" s="715"/>
      <c r="AAR87" s="715"/>
      <c r="AAS87" s="715"/>
      <c r="AAT87" s="715"/>
      <c r="AAU87" s="715"/>
      <c r="AAV87" s="715"/>
      <c r="AAW87" s="715"/>
      <c r="AAX87" s="715"/>
      <c r="AAY87" s="715"/>
      <c r="AAZ87" s="715"/>
      <c r="ABA87" s="715"/>
      <c r="ABB87" s="715"/>
      <c r="ABC87" s="715"/>
      <c r="ABD87" s="715"/>
      <c r="ABE87" s="715"/>
      <c r="ABF87" s="715"/>
      <c r="ABG87" s="715"/>
      <c r="ABH87" s="715"/>
      <c r="ABI87" s="715"/>
      <c r="ABJ87" s="715"/>
      <c r="ABK87" s="715"/>
      <c r="ABL87" s="715"/>
      <c r="ABM87" s="715"/>
      <c r="ABN87" s="715"/>
      <c r="ABO87" s="715"/>
      <c r="ABP87" s="715"/>
      <c r="ABQ87" s="715"/>
      <c r="ABR87" s="715"/>
      <c r="ABS87" s="715"/>
      <c r="ABT87" s="715"/>
      <c r="ABU87" s="715"/>
      <c r="ABV87" s="715"/>
      <c r="ABW87" s="715"/>
      <c r="ABX87" s="715"/>
      <c r="ABY87" s="715"/>
      <c r="ABZ87" s="715"/>
      <c r="ACA87" s="715"/>
      <c r="ACB87" s="715"/>
      <c r="ACC87" s="715"/>
      <c r="ACD87" s="715"/>
      <c r="ACE87" s="715"/>
      <c r="ACF87" s="715"/>
      <c r="ACG87" s="715"/>
      <c r="ACH87" s="715"/>
      <c r="ACI87" s="715"/>
      <c r="ACJ87" s="715"/>
      <c r="ACK87" s="715"/>
      <c r="ACL87" s="715"/>
      <c r="ACM87" s="715"/>
      <c r="ACN87" s="715"/>
      <c r="ACO87" s="715"/>
      <c r="ACP87" s="715"/>
      <c r="ACQ87" s="715"/>
      <c r="ACR87" s="715"/>
      <c r="ACS87" s="715"/>
      <c r="ACT87" s="715"/>
      <c r="ACU87" s="715"/>
      <c r="ACV87" s="715"/>
      <c r="ACW87" s="715"/>
      <c r="ACX87" s="715"/>
      <c r="ACY87" s="715"/>
      <c r="ACZ87" s="715"/>
      <c r="ADA87" s="715"/>
      <c r="ADB87" s="715"/>
      <c r="ADC87" s="715"/>
      <c r="ADD87" s="715"/>
      <c r="ADE87" s="715"/>
      <c r="ADF87" s="715"/>
      <c r="ADG87" s="715"/>
      <c r="ADH87" s="715"/>
      <c r="ADI87" s="715"/>
      <c r="ADJ87" s="715"/>
      <c r="ADK87" s="715"/>
      <c r="ADL87" s="715"/>
      <c r="ADM87" s="715"/>
      <c r="ADN87" s="715"/>
      <c r="ADO87" s="715"/>
      <c r="ADP87" s="715"/>
      <c r="ADQ87" s="715"/>
      <c r="ADR87" s="715"/>
      <c r="ADS87" s="715"/>
      <c r="ADT87" s="715"/>
      <c r="ADU87" s="715"/>
      <c r="ADV87" s="715"/>
      <c r="ADW87" s="715"/>
      <c r="ADX87" s="715"/>
      <c r="ADY87" s="715"/>
      <c r="ADZ87" s="715"/>
      <c r="AEA87" s="715"/>
      <c r="AEB87" s="715"/>
      <c r="AEC87" s="715"/>
      <c r="AED87" s="715"/>
      <c r="AEE87" s="715"/>
      <c r="AEF87" s="715"/>
      <c r="AEG87" s="715"/>
      <c r="AEH87" s="715"/>
      <c r="AEI87" s="715"/>
      <c r="AEJ87" s="715"/>
      <c r="AEK87" s="715"/>
      <c r="AEL87" s="715"/>
      <c r="AEM87" s="715"/>
      <c r="AEN87" s="715"/>
      <c r="AEO87" s="715"/>
      <c r="AEP87" s="715"/>
      <c r="AEQ87" s="715"/>
      <c r="AER87" s="715"/>
      <c r="AES87" s="715"/>
      <c r="AET87" s="715"/>
      <c r="AEU87" s="715"/>
      <c r="AEV87" s="715"/>
      <c r="AEW87" s="715"/>
      <c r="AEX87" s="715"/>
      <c r="AEY87" s="715"/>
      <c r="AEZ87" s="715"/>
      <c r="AFA87" s="715"/>
      <c r="AFB87" s="715"/>
      <c r="AFC87" s="715"/>
      <c r="AFD87" s="715"/>
      <c r="AFE87" s="715"/>
      <c r="AFF87" s="715"/>
      <c r="AFG87" s="715"/>
      <c r="AFH87" s="715"/>
      <c r="AFI87" s="715"/>
      <c r="AFJ87" s="715"/>
      <c r="AFK87" s="715"/>
      <c r="AFL87" s="715"/>
      <c r="AFM87" s="715"/>
      <c r="AFN87" s="715"/>
      <c r="AFO87" s="715"/>
      <c r="AFP87" s="715"/>
      <c r="AFQ87" s="715"/>
      <c r="AFR87" s="715"/>
      <c r="AFS87" s="715"/>
      <c r="AFT87" s="715"/>
      <c r="AFU87" s="715"/>
      <c r="AFV87" s="715"/>
      <c r="AFW87" s="715"/>
      <c r="AFX87" s="715"/>
      <c r="AFY87" s="715"/>
      <c r="AFZ87" s="715"/>
      <c r="AGA87" s="715"/>
      <c r="AGB87" s="715"/>
      <c r="AGC87" s="715"/>
      <c r="AGD87" s="715"/>
      <c r="AGE87" s="715"/>
      <c r="AGF87" s="715"/>
      <c r="AGG87" s="715"/>
      <c r="AGH87" s="715"/>
      <c r="AGI87" s="715"/>
      <c r="AGJ87" s="715"/>
      <c r="AGK87" s="715"/>
      <c r="AGL87" s="715"/>
      <c r="AGM87" s="715"/>
      <c r="AGN87" s="715"/>
      <c r="AGO87" s="715"/>
      <c r="AGP87" s="715"/>
      <c r="AGQ87" s="715"/>
      <c r="AGR87" s="715"/>
      <c r="AGS87" s="715"/>
      <c r="AGT87" s="715"/>
      <c r="AGU87" s="715"/>
      <c r="AGV87" s="715"/>
      <c r="AGW87" s="715"/>
      <c r="AGX87" s="715"/>
      <c r="AGY87" s="715"/>
      <c r="AGZ87" s="715"/>
      <c r="AHA87" s="715"/>
      <c r="AHB87" s="715"/>
      <c r="AHC87" s="715"/>
      <c r="AHD87" s="715"/>
      <c r="AHE87" s="715"/>
      <c r="AHF87" s="715"/>
      <c r="AHG87" s="715"/>
      <c r="AHH87" s="715"/>
      <c r="AHI87" s="715"/>
      <c r="AHJ87" s="715"/>
      <c r="AHK87" s="715"/>
      <c r="AHL87" s="715"/>
      <c r="AHM87" s="715"/>
      <c r="AHN87" s="715"/>
      <c r="AHO87" s="715"/>
      <c r="AHP87" s="715"/>
      <c r="AHQ87" s="715"/>
      <c r="AHR87" s="715"/>
      <c r="AHS87" s="715"/>
      <c r="AHT87" s="715"/>
      <c r="AHU87" s="715"/>
      <c r="AHV87" s="715"/>
      <c r="AHW87" s="715"/>
      <c r="AHX87" s="715"/>
      <c r="AHY87" s="715"/>
      <c r="AHZ87" s="715"/>
      <c r="AIA87" s="715"/>
      <c r="AIB87" s="715"/>
      <c r="AIC87" s="715"/>
      <c r="AID87" s="715"/>
      <c r="AIE87" s="715"/>
      <c r="AIF87" s="715"/>
      <c r="AIG87" s="715"/>
      <c r="AIH87" s="715"/>
      <c r="AII87" s="715"/>
      <c r="AIJ87" s="715"/>
      <c r="AIK87" s="715"/>
      <c r="AIL87" s="715"/>
      <c r="AIM87" s="715"/>
      <c r="AIN87" s="715"/>
      <c r="AIO87" s="715"/>
      <c r="AIP87" s="715"/>
      <c r="AIQ87" s="715"/>
      <c r="AIR87" s="715"/>
      <c r="AIS87" s="715"/>
      <c r="AIT87" s="715"/>
      <c r="AIU87" s="715"/>
      <c r="AIV87" s="715"/>
      <c r="AIW87" s="715"/>
      <c r="AIX87" s="715"/>
      <c r="AIY87" s="715"/>
      <c r="AIZ87" s="715"/>
      <c r="AJA87" s="715"/>
      <c r="AJB87" s="715"/>
      <c r="AJC87" s="715"/>
      <c r="AJD87" s="715"/>
      <c r="AJE87" s="715"/>
      <c r="AJF87" s="715"/>
      <c r="AJG87" s="715"/>
      <c r="AJH87" s="715"/>
      <c r="AJI87" s="715"/>
      <c r="AJJ87" s="715"/>
      <c r="AJK87" s="715"/>
      <c r="AJL87" s="715"/>
      <c r="AJM87" s="715"/>
      <c r="AJN87" s="715"/>
      <c r="AJO87" s="715"/>
      <c r="AJP87" s="715"/>
      <c r="AJQ87" s="715"/>
      <c r="AJR87" s="715"/>
      <c r="AJS87" s="715"/>
      <c r="AJT87" s="715"/>
      <c r="AJU87" s="715"/>
      <c r="AJV87" s="715"/>
      <c r="AJW87" s="715"/>
      <c r="AJX87" s="715"/>
      <c r="AJY87" s="715"/>
      <c r="AJZ87" s="715"/>
      <c r="AKA87" s="715"/>
      <c r="AKB87" s="715"/>
      <c r="AKC87" s="715"/>
      <c r="AKD87" s="715"/>
      <c r="AKE87" s="715"/>
      <c r="AKF87" s="715"/>
      <c r="AKG87" s="715"/>
      <c r="AKH87" s="715"/>
      <c r="AKI87" s="715"/>
      <c r="AKJ87" s="715"/>
      <c r="AKK87" s="715"/>
      <c r="AKL87" s="715"/>
      <c r="AKM87" s="715"/>
      <c r="AKN87" s="715"/>
      <c r="AKO87" s="715"/>
      <c r="AKP87" s="715"/>
      <c r="AKQ87" s="715"/>
      <c r="AKR87" s="715"/>
      <c r="AKS87" s="715"/>
      <c r="AKT87" s="715"/>
      <c r="AKU87" s="715"/>
      <c r="AKV87" s="715"/>
      <c r="AKW87" s="715"/>
      <c r="AKX87" s="715"/>
      <c r="AKY87" s="715"/>
      <c r="AKZ87" s="715"/>
      <c r="ALA87" s="715"/>
      <c r="ALB87" s="715"/>
      <c r="ALC87" s="715"/>
      <c r="ALD87" s="715"/>
      <c r="ALE87" s="715"/>
      <c r="ALF87" s="715"/>
      <c r="ALG87" s="715"/>
      <c r="ALH87" s="715"/>
      <c r="ALI87" s="715"/>
      <c r="ALJ87" s="715"/>
      <c r="ALK87" s="715"/>
      <c r="ALL87" s="715"/>
      <c r="ALM87" s="715"/>
      <c r="ALN87" s="715"/>
      <c r="ALO87" s="715"/>
      <c r="ALP87" s="715"/>
      <c r="ALQ87" s="715"/>
      <c r="ALR87" s="715"/>
      <c r="ALS87" s="715"/>
      <c r="ALT87" s="715"/>
      <c r="ALU87" s="715"/>
      <c r="ALV87" s="715"/>
      <c r="ALW87" s="715"/>
      <c r="ALX87" s="715"/>
      <c r="ALY87" s="715"/>
      <c r="ALZ87" s="715"/>
      <c r="AMA87" s="715"/>
      <c r="AMB87" s="715"/>
      <c r="AMC87" s="715"/>
      <c r="AMD87" s="715"/>
      <c r="AME87" s="715"/>
      <c r="AMF87" s="715"/>
      <c r="AMG87" s="715"/>
      <c r="AMH87" s="715"/>
      <c r="AMI87" s="715"/>
      <c r="AMJ87" s="715"/>
      <c r="AMK87" s="715"/>
      <c r="AML87" s="715"/>
      <c r="AMM87" s="715"/>
      <c r="AMN87" s="715"/>
      <c r="AMO87" s="715"/>
      <c r="AMP87" s="715"/>
      <c r="AMQ87" s="715"/>
      <c r="AMR87" s="715"/>
      <c r="AMS87" s="715"/>
      <c r="AMT87" s="715"/>
      <c r="AMU87" s="715"/>
      <c r="AMV87" s="715"/>
      <c r="AMW87" s="715"/>
      <c r="AMX87" s="715"/>
      <c r="AMY87" s="715"/>
      <c r="AMZ87" s="715"/>
      <c r="ANA87" s="715"/>
      <c r="ANB87" s="715"/>
      <c r="ANC87" s="715"/>
      <c r="AND87" s="715"/>
      <c r="ANE87" s="715"/>
      <c r="ANF87" s="715"/>
      <c r="ANG87" s="715"/>
      <c r="ANH87" s="715"/>
      <c r="ANI87" s="715"/>
      <c r="ANJ87" s="715"/>
      <c r="ANK87" s="715"/>
      <c r="ANL87" s="715"/>
      <c r="ANM87" s="715"/>
      <c r="ANN87" s="715"/>
      <c r="ANO87" s="715"/>
      <c r="ANP87" s="715"/>
      <c r="ANQ87" s="715"/>
      <c r="ANR87" s="715"/>
      <c r="ANS87" s="715"/>
      <c r="ANT87" s="715"/>
      <c r="ANU87" s="715"/>
      <c r="ANV87" s="715"/>
      <c r="ANW87" s="715"/>
      <c r="ANX87" s="715"/>
      <c r="ANY87" s="715"/>
      <c r="ANZ87" s="715"/>
      <c r="AOA87" s="715"/>
      <c r="AOB87" s="715"/>
      <c r="AOC87" s="715"/>
      <c r="AOD87" s="715"/>
      <c r="AOE87" s="715"/>
      <c r="AOF87" s="715"/>
      <c r="AOG87" s="715"/>
      <c r="AOH87" s="715"/>
      <c r="AOI87" s="715"/>
      <c r="AOJ87" s="715"/>
      <c r="AOK87" s="715"/>
      <c r="AOL87" s="715"/>
      <c r="AOM87" s="715"/>
      <c r="AON87" s="715"/>
      <c r="AOO87" s="715"/>
      <c r="AOP87" s="715"/>
      <c r="AOQ87" s="715"/>
      <c r="AOR87" s="715"/>
      <c r="AOS87" s="715"/>
      <c r="AOT87" s="715"/>
      <c r="AOU87" s="715"/>
      <c r="AOV87" s="715"/>
      <c r="AOW87" s="715"/>
      <c r="AOX87" s="715"/>
      <c r="AOY87" s="715"/>
      <c r="AOZ87" s="715"/>
      <c r="APA87" s="715"/>
      <c r="APB87" s="715"/>
      <c r="APC87" s="715"/>
      <c r="APD87" s="715"/>
      <c r="APE87" s="715"/>
      <c r="APF87" s="715"/>
      <c r="APG87" s="715"/>
      <c r="APH87" s="715"/>
      <c r="API87" s="715"/>
      <c r="APJ87" s="715"/>
      <c r="APK87" s="715"/>
      <c r="APL87" s="715"/>
      <c r="APM87" s="715"/>
      <c r="APN87" s="715"/>
      <c r="APO87" s="715"/>
      <c r="APP87" s="715"/>
      <c r="APQ87" s="715"/>
      <c r="APR87" s="715"/>
      <c r="APS87" s="715"/>
      <c r="APT87" s="715"/>
      <c r="APU87" s="715"/>
      <c r="APV87" s="715"/>
      <c r="APW87" s="715"/>
      <c r="APX87" s="715"/>
      <c r="APY87" s="715"/>
      <c r="APZ87" s="715"/>
      <c r="AQA87" s="715"/>
      <c r="AQB87" s="715"/>
      <c r="AQC87" s="715"/>
      <c r="AQD87" s="715"/>
      <c r="AQE87" s="715"/>
      <c r="AQF87" s="715"/>
      <c r="AQG87" s="715"/>
      <c r="AQH87" s="715"/>
      <c r="AQI87" s="715"/>
      <c r="AQJ87" s="715"/>
      <c r="AQK87" s="715"/>
      <c r="AQL87" s="715"/>
      <c r="AQM87" s="715"/>
      <c r="AQN87" s="715"/>
      <c r="AQO87" s="715"/>
      <c r="AQP87" s="715"/>
      <c r="AQQ87" s="715"/>
      <c r="AQR87" s="715"/>
      <c r="AQS87" s="715"/>
      <c r="AQT87" s="715"/>
      <c r="AQU87" s="715"/>
      <c r="AQV87" s="715"/>
      <c r="AQW87" s="715"/>
      <c r="AQX87" s="715"/>
      <c r="AQY87" s="715"/>
      <c r="AQZ87" s="715"/>
      <c r="ARA87" s="715"/>
      <c r="ARB87" s="715"/>
      <c r="ARC87" s="715"/>
      <c r="ARD87" s="715"/>
      <c r="ARE87" s="715"/>
      <c r="ARF87" s="715"/>
      <c r="ARG87" s="715"/>
      <c r="ARH87" s="715"/>
      <c r="ARI87" s="715"/>
      <c r="ARJ87" s="715"/>
      <c r="ARK87" s="715"/>
      <c r="ARL87" s="715"/>
      <c r="ARM87" s="715"/>
      <c r="ARN87" s="715"/>
      <c r="ARO87" s="715"/>
      <c r="ARP87" s="715"/>
      <c r="ARQ87" s="715"/>
      <c r="ARR87" s="715"/>
      <c r="ARS87" s="715"/>
      <c r="ART87" s="715"/>
      <c r="ARU87" s="715"/>
      <c r="ARV87" s="715"/>
      <c r="ARW87" s="715"/>
      <c r="ARX87" s="715"/>
      <c r="ARY87" s="715"/>
      <c r="ARZ87" s="715"/>
      <c r="ASA87" s="715"/>
      <c r="ASB87" s="715"/>
      <c r="ASC87" s="715"/>
      <c r="ASD87" s="715"/>
      <c r="ASE87" s="715"/>
      <c r="ASF87" s="715"/>
      <c r="ASG87" s="715"/>
      <c r="ASH87" s="715"/>
      <c r="ASI87" s="715"/>
      <c r="ASJ87" s="715"/>
      <c r="ASK87" s="715"/>
      <c r="ASL87" s="715"/>
      <c r="ASM87" s="715"/>
      <c r="ASN87" s="715"/>
      <c r="ASO87" s="715"/>
      <c r="ASP87" s="715"/>
      <c r="ASQ87" s="715"/>
      <c r="ASR87" s="715"/>
      <c r="ASS87" s="715"/>
      <c r="AST87" s="715"/>
      <c r="ASU87" s="715"/>
      <c r="ASV87" s="715"/>
      <c r="ASW87" s="715"/>
      <c r="ASX87" s="715"/>
      <c r="ASY87" s="715"/>
      <c r="ASZ87" s="715"/>
      <c r="ATA87" s="715"/>
      <c r="ATB87" s="715"/>
      <c r="ATC87" s="715"/>
      <c r="ATD87" s="715"/>
      <c r="ATE87" s="715"/>
      <c r="ATF87" s="715"/>
      <c r="ATG87" s="715"/>
      <c r="ATH87" s="715"/>
      <c r="ATI87" s="715"/>
      <c r="ATJ87" s="715"/>
      <c r="ATK87" s="715"/>
      <c r="ATL87" s="715"/>
      <c r="ATM87" s="715"/>
      <c r="ATN87" s="715"/>
      <c r="ATO87" s="715"/>
      <c r="ATP87" s="715"/>
      <c r="ATQ87" s="715"/>
      <c r="ATR87" s="715"/>
      <c r="ATS87" s="715"/>
      <c r="ATT87" s="715"/>
      <c r="ATU87" s="715"/>
      <c r="ATV87" s="715"/>
      <c r="ATW87" s="715"/>
      <c r="ATX87" s="715"/>
      <c r="ATY87" s="715"/>
      <c r="ATZ87" s="715"/>
      <c r="AUA87" s="715"/>
      <c r="AUB87" s="715"/>
      <c r="AUC87" s="715"/>
      <c r="AUD87" s="715"/>
      <c r="AUE87" s="715"/>
      <c r="AUF87" s="715"/>
      <c r="AUG87" s="715"/>
      <c r="AUH87" s="715"/>
      <c r="AUI87" s="715"/>
      <c r="AUJ87" s="715"/>
      <c r="AUK87" s="715"/>
      <c r="AUL87" s="715"/>
      <c r="AUM87" s="715"/>
      <c r="AUN87" s="715"/>
      <c r="AUO87" s="715"/>
      <c r="AUP87" s="715"/>
      <c r="AUQ87" s="715"/>
      <c r="AUR87" s="715"/>
      <c r="AUS87" s="715"/>
      <c r="AUT87" s="715"/>
      <c r="AUU87" s="715"/>
      <c r="AUV87" s="715"/>
      <c r="AUW87" s="715"/>
      <c r="AUX87" s="715"/>
      <c r="AUY87" s="715"/>
      <c r="AUZ87" s="715"/>
      <c r="AVA87" s="715"/>
      <c r="AVB87" s="715"/>
      <c r="AVC87" s="715"/>
      <c r="AVD87" s="715"/>
      <c r="AVE87" s="715"/>
      <c r="AVF87" s="715"/>
      <c r="AVG87" s="715"/>
      <c r="AVH87" s="715"/>
      <c r="AVI87" s="715"/>
      <c r="AVJ87" s="715"/>
      <c r="AVK87" s="715"/>
      <c r="AVL87" s="715"/>
      <c r="AVM87" s="715"/>
      <c r="AVN87" s="715"/>
      <c r="AVO87" s="715"/>
      <c r="AVP87" s="715"/>
      <c r="AVQ87" s="715"/>
      <c r="AVR87" s="715"/>
      <c r="AVS87" s="715"/>
      <c r="AVT87" s="715"/>
      <c r="AVU87" s="715"/>
      <c r="AVV87" s="715"/>
      <c r="AVW87" s="715"/>
      <c r="AVX87" s="715"/>
      <c r="AVY87" s="715"/>
      <c r="AVZ87" s="715"/>
      <c r="AWA87" s="715"/>
      <c r="AWB87" s="715"/>
      <c r="AWC87" s="715"/>
      <c r="AWD87" s="715"/>
      <c r="AWE87" s="715"/>
      <c r="AWF87" s="715"/>
      <c r="AWG87" s="715"/>
      <c r="AWH87" s="715"/>
      <c r="AWI87" s="715"/>
      <c r="AWJ87" s="715"/>
      <c r="AWK87" s="715"/>
      <c r="AWL87" s="715"/>
      <c r="AWM87" s="715"/>
      <c r="AWN87" s="715"/>
      <c r="AWO87" s="715"/>
      <c r="AWP87" s="715"/>
      <c r="AWQ87" s="715"/>
      <c r="AWR87" s="715"/>
      <c r="AWS87" s="715"/>
      <c r="AWT87" s="715"/>
      <c r="AWU87" s="715"/>
      <c r="AWV87" s="715"/>
      <c r="AWW87" s="715"/>
      <c r="AWX87" s="715"/>
      <c r="AWY87" s="715"/>
      <c r="AWZ87" s="715"/>
      <c r="AXA87" s="715"/>
      <c r="AXB87" s="715"/>
      <c r="AXC87" s="715"/>
      <c r="AXD87" s="715"/>
      <c r="AXE87" s="715"/>
      <c r="AXF87" s="715"/>
      <c r="AXG87" s="715"/>
      <c r="AXH87" s="715"/>
      <c r="AXI87" s="715"/>
      <c r="AXJ87" s="715"/>
      <c r="AXK87" s="715"/>
      <c r="AXL87" s="715"/>
      <c r="AXM87" s="715"/>
      <c r="AXN87" s="715"/>
      <c r="AXO87" s="715"/>
      <c r="AXP87" s="715"/>
      <c r="AXQ87" s="715"/>
      <c r="AXR87" s="715"/>
      <c r="AXS87" s="715"/>
      <c r="AXT87" s="715"/>
      <c r="AXU87" s="715"/>
      <c r="AXV87" s="715"/>
      <c r="AXW87" s="715"/>
      <c r="AXX87" s="715"/>
      <c r="AXY87" s="715"/>
      <c r="AXZ87" s="715"/>
      <c r="AYA87" s="715"/>
      <c r="AYB87" s="715"/>
      <c r="AYC87" s="715"/>
      <c r="AYD87" s="715"/>
      <c r="AYE87" s="715"/>
      <c r="AYF87" s="715"/>
      <c r="AYG87" s="715"/>
      <c r="AYH87" s="715"/>
      <c r="AYI87" s="715"/>
      <c r="AYJ87" s="715"/>
      <c r="AYK87" s="715"/>
      <c r="AYL87" s="715"/>
      <c r="AYM87" s="715"/>
      <c r="AYN87" s="715"/>
      <c r="AYO87" s="715"/>
      <c r="AYP87" s="715"/>
      <c r="AYQ87" s="715"/>
      <c r="AYR87" s="715"/>
      <c r="AYS87" s="715"/>
      <c r="AYT87" s="715"/>
      <c r="AYU87" s="715"/>
      <c r="AYV87" s="715"/>
      <c r="AYW87" s="715"/>
      <c r="AYX87" s="715"/>
      <c r="AYY87" s="715"/>
      <c r="AYZ87" s="715"/>
      <c r="AZA87" s="715"/>
      <c r="AZB87" s="715"/>
      <c r="AZC87" s="715"/>
      <c r="AZD87" s="715"/>
      <c r="AZE87" s="715"/>
      <c r="AZF87" s="715"/>
      <c r="AZG87" s="715"/>
      <c r="AZH87" s="715"/>
      <c r="AZI87" s="715"/>
      <c r="AZJ87" s="715"/>
      <c r="AZK87" s="715"/>
      <c r="AZL87" s="715"/>
      <c r="AZM87" s="715"/>
      <c r="AZN87" s="715"/>
      <c r="AZO87" s="715"/>
      <c r="AZP87" s="715"/>
      <c r="AZQ87" s="715"/>
      <c r="AZR87" s="715"/>
      <c r="AZS87" s="715"/>
      <c r="AZT87" s="715"/>
      <c r="AZU87" s="715"/>
      <c r="AZV87" s="715"/>
      <c r="AZW87" s="715"/>
      <c r="AZX87" s="715"/>
      <c r="AZY87" s="715"/>
      <c r="AZZ87" s="715"/>
      <c r="BAA87" s="715"/>
      <c r="BAB87" s="715"/>
      <c r="BAC87" s="715"/>
      <c r="BAD87" s="715"/>
      <c r="BAE87" s="715"/>
      <c r="BAF87" s="715"/>
      <c r="BAG87" s="715"/>
      <c r="BAH87" s="715"/>
      <c r="BAI87" s="715"/>
      <c r="BAJ87" s="715"/>
      <c r="BAK87" s="715"/>
      <c r="BAL87" s="715"/>
      <c r="BAM87" s="715"/>
      <c r="BAN87" s="715"/>
      <c r="BAO87" s="715"/>
      <c r="BAP87" s="715"/>
      <c r="BAQ87" s="715"/>
      <c r="BAR87" s="715"/>
      <c r="BAS87" s="715"/>
      <c r="BAT87" s="715"/>
      <c r="BAU87" s="715"/>
      <c r="BAV87" s="715"/>
      <c r="BAW87" s="715"/>
      <c r="BAX87" s="715"/>
      <c r="BAY87" s="715"/>
      <c r="BAZ87" s="715"/>
      <c r="BBA87" s="715"/>
      <c r="BBB87" s="715"/>
      <c r="BBC87" s="715"/>
      <c r="BBD87" s="715"/>
      <c r="BBE87" s="715"/>
      <c r="BBF87" s="715"/>
      <c r="BBG87" s="715"/>
      <c r="BBH87" s="715"/>
      <c r="BBI87" s="715"/>
      <c r="BBJ87" s="715"/>
      <c r="BBK87" s="715"/>
      <c r="BBL87" s="715"/>
      <c r="BBM87" s="715"/>
      <c r="BBN87" s="715"/>
      <c r="BBO87" s="715"/>
      <c r="BBP87" s="715"/>
      <c r="BBQ87" s="715"/>
      <c r="BBR87" s="715"/>
      <c r="BBS87" s="715"/>
      <c r="BBT87" s="715"/>
      <c r="BBU87" s="715"/>
      <c r="BBV87" s="715"/>
      <c r="BBW87" s="715"/>
      <c r="BBX87" s="715"/>
      <c r="BBY87" s="715"/>
      <c r="BBZ87" s="715"/>
      <c r="BCA87" s="715"/>
      <c r="BCB87" s="715"/>
      <c r="BCC87" s="715"/>
      <c r="BCD87" s="715"/>
      <c r="BCE87" s="715"/>
      <c r="BCF87" s="715"/>
      <c r="BCG87" s="715"/>
      <c r="BCH87" s="715"/>
      <c r="BCI87" s="715"/>
      <c r="BCJ87" s="715"/>
      <c r="BCK87" s="715"/>
      <c r="BCL87" s="715"/>
      <c r="BCM87" s="715"/>
      <c r="BCN87" s="715"/>
      <c r="BCO87" s="715"/>
      <c r="BCP87" s="715"/>
      <c r="BCQ87" s="715"/>
      <c r="BCR87" s="715"/>
      <c r="BCS87" s="715"/>
      <c r="BCT87" s="715"/>
      <c r="BCU87" s="715"/>
      <c r="BCV87" s="715"/>
      <c r="BCW87" s="715"/>
      <c r="BCX87" s="715"/>
      <c r="BCY87" s="715"/>
      <c r="BCZ87" s="715"/>
      <c r="BDA87" s="715"/>
      <c r="BDB87" s="715"/>
      <c r="BDC87" s="715"/>
      <c r="BDD87" s="715"/>
      <c r="BDE87" s="715"/>
      <c r="BDF87" s="715"/>
      <c r="BDG87" s="715"/>
      <c r="BDH87" s="715"/>
      <c r="BDI87" s="715"/>
      <c r="BDJ87" s="715"/>
      <c r="BDK87" s="715"/>
      <c r="BDL87" s="715"/>
      <c r="BDM87" s="715"/>
      <c r="BDN87" s="715"/>
      <c r="BDO87" s="715"/>
      <c r="BDP87" s="715"/>
      <c r="BDQ87" s="715"/>
      <c r="BDR87" s="715"/>
      <c r="BDS87" s="715"/>
      <c r="BDT87" s="715"/>
      <c r="BDU87" s="715"/>
      <c r="BDV87" s="715"/>
      <c r="BDW87" s="715"/>
      <c r="BDX87" s="715"/>
      <c r="BDY87" s="715"/>
      <c r="BDZ87" s="715"/>
      <c r="BEA87" s="715"/>
      <c r="BEB87" s="715"/>
      <c r="BEC87" s="715"/>
      <c r="BED87" s="715"/>
      <c r="BEE87" s="715"/>
      <c r="BEF87" s="715"/>
      <c r="BEG87" s="715"/>
      <c r="BEH87" s="715"/>
      <c r="BEI87" s="715"/>
      <c r="BEJ87" s="715"/>
      <c r="BEK87" s="715"/>
      <c r="BEL87" s="715"/>
      <c r="BEM87" s="715"/>
      <c r="BEN87" s="715"/>
      <c r="BEO87" s="715"/>
      <c r="BEP87" s="715"/>
      <c r="BEQ87" s="715"/>
      <c r="BER87" s="715"/>
      <c r="BES87" s="715"/>
      <c r="BET87" s="715"/>
      <c r="BEU87" s="715"/>
      <c r="BEV87" s="715"/>
      <c r="BEW87" s="715"/>
      <c r="BEX87" s="715"/>
      <c r="BEY87" s="715"/>
      <c r="BEZ87" s="715"/>
      <c r="BFA87" s="715"/>
      <c r="BFB87" s="715"/>
      <c r="BFC87" s="715"/>
      <c r="BFD87" s="715"/>
      <c r="BFE87" s="715"/>
      <c r="BFF87" s="715"/>
      <c r="BFG87" s="715"/>
      <c r="BFH87" s="715"/>
      <c r="BFI87" s="715"/>
      <c r="BFJ87" s="715"/>
      <c r="BFK87" s="715"/>
      <c r="BFL87" s="715"/>
      <c r="BFM87" s="715"/>
      <c r="BFN87" s="715"/>
      <c r="BFO87" s="715"/>
      <c r="BFP87" s="715"/>
      <c r="BFQ87" s="715"/>
      <c r="BFR87" s="715"/>
      <c r="BFS87" s="715"/>
      <c r="BFT87" s="715"/>
      <c r="BFU87" s="715"/>
      <c r="BFV87" s="715"/>
      <c r="BFW87" s="715"/>
      <c r="BFX87" s="715"/>
      <c r="BFY87" s="715"/>
      <c r="BFZ87" s="715"/>
      <c r="BGA87" s="715"/>
      <c r="BGB87" s="715"/>
      <c r="BGC87" s="715"/>
      <c r="BGD87" s="715"/>
      <c r="BGE87" s="715"/>
      <c r="BGF87" s="715"/>
      <c r="BGG87" s="715"/>
      <c r="BGH87" s="715"/>
      <c r="BGI87" s="715"/>
      <c r="BGJ87" s="715"/>
      <c r="BGK87" s="715"/>
      <c r="BGL87" s="715"/>
      <c r="BGM87" s="715"/>
      <c r="BGN87" s="715"/>
      <c r="BGO87" s="715"/>
      <c r="BGP87" s="715"/>
      <c r="BGQ87" s="715"/>
      <c r="BGR87" s="715"/>
      <c r="BGS87" s="715"/>
      <c r="BGT87" s="715"/>
      <c r="BGU87" s="715"/>
      <c r="BGV87" s="715"/>
      <c r="BGW87" s="715"/>
      <c r="BGX87" s="715"/>
      <c r="BGY87" s="715"/>
      <c r="BGZ87" s="715"/>
      <c r="BHA87" s="715"/>
      <c r="BHB87" s="715"/>
      <c r="BHC87" s="715"/>
      <c r="BHD87" s="715"/>
      <c r="BHE87" s="715"/>
      <c r="BHF87" s="715"/>
      <c r="BHG87" s="715"/>
      <c r="BHH87" s="715"/>
      <c r="BHI87" s="715"/>
      <c r="BHJ87" s="715"/>
      <c r="BHK87" s="715"/>
      <c r="BHL87" s="715"/>
      <c r="BHM87" s="715"/>
      <c r="BHN87" s="715"/>
      <c r="BHO87" s="715"/>
      <c r="BHP87" s="715"/>
      <c r="BHQ87" s="715"/>
      <c r="BHR87" s="715"/>
      <c r="BHS87" s="715"/>
      <c r="BHT87" s="715"/>
      <c r="BHU87" s="715"/>
      <c r="BHV87" s="715"/>
      <c r="BHW87" s="715"/>
      <c r="BHX87" s="715"/>
      <c r="BHY87" s="715"/>
      <c r="BHZ87" s="715"/>
      <c r="BIA87" s="715"/>
      <c r="BIB87" s="715"/>
      <c r="BIC87" s="715"/>
      <c r="BID87" s="715"/>
      <c r="BIE87" s="715"/>
      <c r="BIF87" s="715"/>
      <c r="BIG87" s="715"/>
      <c r="BIH87" s="715"/>
      <c r="BII87" s="715"/>
      <c r="BIJ87" s="715"/>
      <c r="BIK87" s="715"/>
      <c r="BIL87" s="715"/>
      <c r="BIM87" s="715"/>
      <c r="BIN87" s="715"/>
      <c r="BIO87" s="715"/>
      <c r="BIP87" s="715"/>
      <c r="BIQ87" s="715"/>
      <c r="BIR87" s="715"/>
      <c r="BIS87" s="715"/>
      <c r="BIT87" s="715"/>
      <c r="BIU87" s="715"/>
      <c r="BIV87" s="715"/>
      <c r="BIW87" s="715"/>
      <c r="BIX87" s="715"/>
      <c r="BIY87" s="715"/>
      <c r="BIZ87" s="715"/>
      <c r="BJA87" s="715"/>
      <c r="BJB87" s="715"/>
      <c r="BJC87" s="715"/>
      <c r="BJD87" s="715"/>
      <c r="BJE87" s="715"/>
      <c r="BJF87" s="715"/>
      <c r="BJG87" s="715"/>
      <c r="BJH87" s="715"/>
      <c r="BJI87" s="715"/>
      <c r="BJJ87" s="715"/>
      <c r="BJK87" s="715"/>
      <c r="BJL87" s="715"/>
      <c r="BJM87" s="715"/>
      <c r="BJN87" s="715"/>
      <c r="BJO87" s="715"/>
      <c r="BJP87" s="715"/>
      <c r="BJQ87" s="715"/>
      <c r="BJR87" s="715"/>
      <c r="BJS87" s="715"/>
      <c r="BJT87" s="715"/>
      <c r="BJU87" s="715"/>
      <c r="BJV87" s="715"/>
      <c r="BJW87" s="715"/>
      <c r="BJX87" s="715"/>
      <c r="BJY87" s="715"/>
      <c r="BJZ87" s="715"/>
      <c r="BKA87" s="715"/>
      <c r="BKB87" s="715"/>
      <c r="BKC87" s="715"/>
      <c r="BKD87" s="715"/>
      <c r="BKE87" s="715"/>
      <c r="BKF87" s="715"/>
      <c r="BKG87" s="715"/>
      <c r="BKH87" s="715"/>
      <c r="BKI87" s="715"/>
      <c r="BKJ87" s="715"/>
      <c r="BKK87" s="715"/>
      <c r="BKL87" s="715"/>
      <c r="BKM87" s="715"/>
      <c r="BKN87" s="715"/>
      <c r="BKO87" s="715"/>
      <c r="BKP87" s="715"/>
      <c r="BKQ87" s="715"/>
      <c r="BKR87" s="715"/>
      <c r="BKS87" s="715"/>
      <c r="BKT87" s="715"/>
      <c r="BKU87" s="715"/>
      <c r="BKV87" s="715"/>
      <c r="BKW87" s="715"/>
      <c r="BKX87" s="715"/>
      <c r="BKY87" s="715"/>
      <c r="BKZ87" s="715"/>
      <c r="BLA87" s="715"/>
      <c r="BLB87" s="715"/>
      <c r="BLC87" s="715"/>
      <c r="BLD87" s="715"/>
      <c r="BLE87" s="715"/>
      <c r="BLF87" s="715"/>
      <c r="BLG87" s="715"/>
      <c r="BLH87" s="715"/>
      <c r="BLI87" s="715"/>
      <c r="BLJ87" s="715"/>
      <c r="BLK87" s="715"/>
      <c r="BLL87" s="715"/>
      <c r="BLM87" s="715"/>
      <c r="BLN87" s="715"/>
      <c r="BLO87" s="715"/>
      <c r="BLP87" s="715"/>
      <c r="BLQ87" s="715"/>
      <c r="BLR87" s="715"/>
      <c r="BLS87" s="715"/>
      <c r="BLT87" s="715"/>
      <c r="BLU87" s="715"/>
      <c r="BLV87" s="715"/>
      <c r="BLW87" s="715"/>
      <c r="BLX87" s="715"/>
      <c r="BLY87" s="715"/>
      <c r="BLZ87" s="715"/>
      <c r="BMA87" s="715"/>
      <c r="BMB87" s="715"/>
      <c r="BMC87" s="715"/>
      <c r="BMD87" s="715"/>
      <c r="BME87" s="715"/>
      <c r="BMF87" s="715"/>
      <c r="BMG87" s="715"/>
      <c r="BMH87" s="715"/>
      <c r="BMI87" s="715"/>
      <c r="BMJ87" s="715"/>
      <c r="BMK87" s="715"/>
      <c r="BML87" s="715"/>
      <c r="BMM87" s="715"/>
      <c r="BMN87" s="715"/>
      <c r="BMO87" s="715"/>
      <c r="BMP87" s="715"/>
      <c r="BMQ87" s="715"/>
      <c r="BMR87" s="715"/>
      <c r="BMS87" s="715"/>
      <c r="BMT87" s="715"/>
      <c r="BMU87" s="715"/>
      <c r="BMV87" s="715"/>
      <c r="BMW87" s="715"/>
      <c r="BMX87" s="715"/>
      <c r="BMY87" s="715"/>
      <c r="BMZ87" s="715"/>
      <c r="BNA87" s="715"/>
      <c r="BNB87" s="715"/>
      <c r="BNC87" s="715"/>
      <c r="BND87" s="715"/>
      <c r="BNE87" s="715"/>
      <c r="BNF87" s="715"/>
      <c r="BNG87" s="715"/>
      <c r="BNH87" s="715"/>
      <c r="BNI87" s="715"/>
      <c r="BNJ87" s="715"/>
      <c r="BNK87" s="715"/>
      <c r="BNL87" s="715"/>
      <c r="BNM87" s="715"/>
      <c r="BNN87" s="715"/>
      <c r="BNO87" s="715"/>
      <c r="BNP87" s="715"/>
      <c r="BNQ87" s="715"/>
      <c r="BNR87" s="715"/>
      <c r="BNS87" s="715"/>
      <c r="BNT87" s="715"/>
      <c r="BNU87" s="715"/>
      <c r="BNV87" s="715"/>
      <c r="BNW87" s="715"/>
      <c r="BNX87" s="715"/>
      <c r="BNY87" s="715"/>
      <c r="BNZ87" s="715"/>
      <c r="BOA87" s="715"/>
      <c r="BOB87" s="715"/>
      <c r="BOC87" s="715"/>
      <c r="BOD87" s="715"/>
      <c r="BOE87" s="715"/>
      <c r="BOF87" s="715"/>
      <c r="BOG87" s="715"/>
      <c r="BOH87" s="715"/>
      <c r="BOI87" s="715"/>
      <c r="BOJ87" s="715"/>
      <c r="BOK87" s="715"/>
      <c r="BOL87" s="715"/>
      <c r="BOM87" s="715"/>
      <c r="BON87" s="715"/>
      <c r="BOO87" s="715"/>
      <c r="BOP87" s="715"/>
      <c r="BOQ87" s="715"/>
      <c r="BOR87" s="715"/>
      <c r="BOS87" s="715"/>
      <c r="BOT87" s="715"/>
      <c r="BOU87" s="715"/>
      <c r="BOV87" s="715"/>
      <c r="BOW87" s="715"/>
      <c r="BOX87" s="715"/>
      <c r="BOY87" s="715"/>
      <c r="BOZ87" s="715"/>
      <c r="BPA87" s="715"/>
      <c r="BPB87" s="715"/>
      <c r="BPC87" s="715"/>
      <c r="BPD87" s="715"/>
      <c r="BPE87" s="715"/>
      <c r="BPF87" s="715"/>
      <c r="BPG87" s="715"/>
      <c r="BPH87" s="715"/>
      <c r="BPI87" s="715"/>
      <c r="BPJ87" s="715"/>
      <c r="BPK87" s="715"/>
      <c r="BPL87" s="715"/>
      <c r="BPM87" s="715"/>
      <c r="BPN87" s="715"/>
      <c r="BPO87" s="715"/>
      <c r="BPP87" s="715"/>
      <c r="BPQ87" s="715"/>
      <c r="BPR87" s="715"/>
      <c r="BPS87" s="715"/>
      <c r="BPT87" s="715"/>
      <c r="BPU87" s="715"/>
      <c r="BPV87" s="715"/>
      <c r="BPW87" s="715"/>
      <c r="BPX87" s="715"/>
      <c r="BPY87" s="715"/>
      <c r="BPZ87" s="715"/>
      <c r="BQA87" s="715"/>
      <c r="BQB87" s="715"/>
      <c r="BQC87" s="715"/>
      <c r="BQD87" s="715"/>
      <c r="BQE87" s="715"/>
      <c r="BQF87" s="715"/>
      <c r="BQG87" s="715"/>
      <c r="BQH87" s="715"/>
      <c r="BQI87" s="715"/>
      <c r="BQJ87" s="715"/>
      <c r="BQK87" s="715"/>
      <c r="BQL87" s="715"/>
      <c r="BQM87" s="715"/>
      <c r="BQN87" s="715"/>
      <c r="BQO87" s="715"/>
      <c r="BQP87" s="715"/>
      <c r="BQQ87" s="715"/>
      <c r="BQR87" s="715"/>
      <c r="BQS87" s="715"/>
      <c r="BQT87" s="715"/>
      <c r="BQU87" s="715"/>
      <c r="BQV87" s="715"/>
      <c r="BQW87" s="715"/>
      <c r="BQX87" s="715"/>
      <c r="BQY87" s="715"/>
      <c r="BQZ87" s="715"/>
      <c r="BRA87" s="715"/>
      <c r="BRB87" s="715"/>
      <c r="BRC87" s="715"/>
      <c r="BRD87" s="715"/>
      <c r="BRE87" s="715"/>
      <c r="BRF87" s="715"/>
      <c r="BRG87" s="715"/>
      <c r="BRH87" s="715"/>
      <c r="BRI87" s="715"/>
      <c r="BRJ87" s="715"/>
      <c r="BRK87" s="715"/>
      <c r="BRL87" s="715"/>
      <c r="BRM87" s="715"/>
      <c r="BRN87" s="715"/>
      <c r="BRO87" s="715"/>
      <c r="BRP87" s="715"/>
      <c r="BRQ87" s="715"/>
      <c r="BRR87" s="715"/>
      <c r="BRS87" s="715"/>
      <c r="BRT87" s="715"/>
      <c r="BRU87" s="715"/>
      <c r="BRV87" s="715"/>
      <c r="BRW87" s="715"/>
      <c r="BRX87" s="715"/>
      <c r="BRY87" s="715"/>
      <c r="BRZ87" s="715"/>
      <c r="BSA87" s="715"/>
      <c r="BSB87" s="715"/>
      <c r="BSC87" s="715"/>
      <c r="BSD87" s="715"/>
      <c r="BSE87" s="715"/>
      <c r="BSF87" s="715"/>
      <c r="BSG87" s="715"/>
      <c r="BSH87" s="715"/>
      <c r="BSI87" s="715"/>
      <c r="BSJ87" s="715"/>
      <c r="BSK87" s="715"/>
      <c r="BSL87" s="715"/>
      <c r="BSM87" s="715"/>
      <c r="BSN87" s="715"/>
      <c r="BSO87" s="715"/>
      <c r="BSP87" s="715"/>
      <c r="BSQ87" s="715"/>
      <c r="BSR87" s="715"/>
      <c r="BSS87" s="715"/>
      <c r="BST87" s="715"/>
      <c r="BSU87" s="715"/>
      <c r="BSV87" s="715"/>
      <c r="BSW87" s="715"/>
      <c r="BSX87" s="715"/>
      <c r="BSY87" s="715"/>
      <c r="BSZ87" s="715"/>
      <c r="BTA87" s="715"/>
      <c r="BTB87" s="715"/>
      <c r="BTC87" s="715"/>
      <c r="BTD87" s="715"/>
      <c r="BTE87" s="715"/>
      <c r="BTF87" s="715"/>
      <c r="BTG87" s="715"/>
      <c r="BTH87" s="715"/>
      <c r="BTI87" s="715"/>
      <c r="BTJ87" s="715"/>
      <c r="BTK87" s="715"/>
      <c r="BTL87" s="715"/>
      <c r="BTM87" s="715"/>
      <c r="BTN87" s="715"/>
      <c r="BTO87" s="715"/>
      <c r="BTP87" s="715"/>
      <c r="BTQ87" s="715"/>
      <c r="BTR87" s="715"/>
      <c r="BTS87" s="715"/>
      <c r="BTT87" s="715"/>
      <c r="BTU87" s="715"/>
      <c r="BTV87" s="715"/>
      <c r="BTW87" s="715"/>
      <c r="BTX87" s="715"/>
      <c r="BTY87" s="715"/>
      <c r="BTZ87" s="715"/>
      <c r="BUA87" s="715"/>
      <c r="BUB87" s="715"/>
      <c r="BUC87" s="715"/>
      <c r="BUD87" s="715"/>
      <c r="BUE87" s="715"/>
      <c r="BUF87" s="715"/>
      <c r="BUG87" s="715"/>
      <c r="BUH87" s="715"/>
      <c r="BUI87" s="715"/>
      <c r="BUJ87" s="715"/>
      <c r="BUK87" s="715"/>
      <c r="BUL87" s="715"/>
      <c r="BUM87" s="715"/>
      <c r="BUN87" s="715"/>
      <c r="BUO87" s="715"/>
      <c r="BUP87" s="715"/>
      <c r="BUQ87" s="715"/>
      <c r="BUR87" s="715"/>
      <c r="BUS87" s="715"/>
      <c r="BUT87" s="715"/>
      <c r="BUU87" s="715"/>
      <c r="BUV87" s="715"/>
      <c r="BUW87" s="715"/>
      <c r="BUX87" s="715"/>
      <c r="BUY87" s="715"/>
      <c r="BUZ87" s="715"/>
      <c r="BVA87" s="715"/>
      <c r="BVB87" s="715"/>
      <c r="BVC87" s="715"/>
      <c r="BVD87" s="715"/>
      <c r="BVE87" s="715"/>
      <c r="BVF87" s="715"/>
      <c r="BVG87" s="715"/>
      <c r="BVH87" s="715"/>
      <c r="BVI87" s="715"/>
      <c r="BVJ87" s="715"/>
      <c r="BVK87" s="715"/>
      <c r="BVL87" s="715"/>
      <c r="BVM87" s="715"/>
      <c r="BVN87" s="715"/>
      <c r="BVO87" s="715"/>
      <c r="BVP87" s="715"/>
      <c r="BVQ87" s="715"/>
      <c r="BVR87" s="715"/>
      <c r="BVS87" s="715"/>
      <c r="BVT87" s="715"/>
      <c r="BVU87" s="715"/>
      <c r="BVV87" s="715"/>
      <c r="BVW87" s="715"/>
      <c r="BVX87" s="715"/>
      <c r="BVY87" s="715"/>
      <c r="BVZ87" s="715"/>
      <c r="BWA87" s="715"/>
      <c r="BWB87" s="715"/>
      <c r="BWC87" s="715"/>
      <c r="BWD87" s="715"/>
      <c r="BWE87" s="715"/>
      <c r="BWF87" s="715"/>
      <c r="BWG87" s="715"/>
      <c r="BWH87" s="715"/>
      <c r="BWI87" s="715"/>
      <c r="BWJ87" s="715"/>
      <c r="BWK87" s="715"/>
      <c r="BWL87" s="715"/>
      <c r="BWM87" s="715"/>
      <c r="BWN87" s="715"/>
      <c r="BWO87" s="715"/>
      <c r="BWP87" s="715"/>
      <c r="BWQ87" s="715"/>
      <c r="BWR87" s="715"/>
      <c r="BWS87" s="715"/>
      <c r="BWT87" s="715"/>
      <c r="BWU87" s="715"/>
      <c r="BWV87" s="715"/>
      <c r="BWW87" s="715"/>
      <c r="BWX87" s="715"/>
      <c r="BWY87" s="715"/>
      <c r="BWZ87" s="715"/>
      <c r="BXA87" s="715"/>
      <c r="BXB87" s="715"/>
      <c r="BXC87" s="715"/>
      <c r="BXD87" s="715"/>
      <c r="BXE87" s="715"/>
      <c r="BXF87" s="715"/>
      <c r="BXG87" s="715"/>
      <c r="BXH87" s="715"/>
      <c r="BXI87" s="715"/>
      <c r="BXJ87" s="715"/>
      <c r="BXK87" s="715"/>
      <c r="BXL87" s="715"/>
      <c r="BXM87" s="715"/>
      <c r="BXN87" s="715"/>
      <c r="BXO87" s="715"/>
      <c r="BXP87" s="715"/>
      <c r="BXQ87" s="715"/>
      <c r="BXR87" s="715"/>
      <c r="BXS87" s="715"/>
      <c r="BXT87" s="715"/>
      <c r="BXU87" s="715"/>
      <c r="BXV87" s="715"/>
      <c r="BXW87" s="715"/>
      <c r="BXX87" s="715"/>
      <c r="BXY87" s="715"/>
      <c r="BXZ87" s="715"/>
      <c r="BYA87" s="715"/>
      <c r="BYB87" s="715"/>
      <c r="BYC87" s="715"/>
      <c r="BYD87" s="715"/>
      <c r="BYE87" s="715"/>
      <c r="BYF87" s="715"/>
      <c r="BYG87" s="715"/>
      <c r="BYH87" s="715"/>
      <c r="BYI87" s="715"/>
      <c r="BYJ87" s="715"/>
      <c r="BYK87" s="715"/>
      <c r="BYL87" s="715"/>
      <c r="BYM87" s="715"/>
      <c r="BYN87" s="715"/>
      <c r="BYO87" s="715"/>
      <c r="BYP87" s="715"/>
      <c r="BYQ87" s="715"/>
      <c r="BYR87" s="715"/>
      <c r="BYS87" s="715"/>
      <c r="BYT87" s="715"/>
      <c r="BYU87" s="715"/>
      <c r="BYV87" s="715"/>
      <c r="BYW87" s="715"/>
      <c r="BYX87" s="715"/>
      <c r="BYY87" s="715"/>
      <c r="BYZ87" s="715"/>
      <c r="BZA87" s="715"/>
      <c r="BZB87" s="715"/>
      <c r="BZC87" s="715"/>
      <c r="BZD87" s="715"/>
      <c r="BZE87" s="715"/>
      <c r="BZF87" s="715"/>
      <c r="BZG87" s="715"/>
      <c r="BZH87" s="715"/>
      <c r="BZI87" s="715"/>
      <c r="BZJ87" s="715"/>
      <c r="BZK87" s="715"/>
      <c r="BZL87" s="715"/>
      <c r="BZM87" s="715"/>
      <c r="BZN87" s="715"/>
      <c r="BZO87" s="715"/>
      <c r="BZP87" s="715"/>
      <c r="BZQ87" s="715"/>
      <c r="BZR87" s="715"/>
      <c r="BZS87" s="715"/>
      <c r="BZT87" s="715"/>
      <c r="BZU87" s="715"/>
      <c r="BZV87" s="715"/>
      <c r="BZW87" s="715"/>
      <c r="BZX87" s="715"/>
      <c r="BZY87" s="715"/>
      <c r="BZZ87" s="715"/>
      <c r="CAA87" s="715"/>
      <c r="CAB87" s="715"/>
      <c r="CAC87" s="715"/>
      <c r="CAD87" s="715"/>
      <c r="CAE87" s="715"/>
      <c r="CAF87" s="715"/>
      <c r="CAG87" s="715"/>
      <c r="CAH87" s="715"/>
      <c r="CAI87" s="715"/>
      <c r="CAJ87" s="715"/>
      <c r="CAK87" s="715"/>
      <c r="CAL87" s="715"/>
      <c r="CAM87" s="715"/>
      <c r="CAN87" s="715"/>
      <c r="CAO87" s="715"/>
      <c r="CAP87" s="715"/>
      <c r="CAQ87" s="715"/>
      <c r="CAR87" s="715"/>
      <c r="CAS87" s="715"/>
      <c r="CAT87" s="715"/>
      <c r="CAU87" s="715"/>
      <c r="CAV87" s="715"/>
      <c r="CAW87" s="715"/>
      <c r="CAX87" s="715"/>
      <c r="CAY87" s="715"/>
      <c r="CAZ87" s="715"/>
      <c r="CBA87" s="715"/>
      <c r="CBB87" s="715"/>
      <c r="CBC87" s="715"/>
      <c r="CBD87" s="715"/>
      <c r="CBE87" s="715"/>
      <c r="CBF87" s="715"/>
      <c r="CBG87" s="715"/>
      <c r="CBH87" s="715"/>
      <c r="CBI87" s="715"/>
      <c r="CBJ87" s="715"/>
      <c r="CBK87" s="715"/>
      <c r="CBL87" s="715"/>
      <c r="CBM87" s="715"/>
      <c r="CBN87" s="715"/>
      <c r="CBO87" s="715"/>
      <c r="CBP87" s="715"/>
      <c r="CBQ87" s="715"/>
      <c r="CBR87" s="715"/>
      <c r="CBS87" s="715"/>
      <c r="CBT87" s="715"/>
      <c r="CBU87" s="715"/>
      <c r="CBV87" s="715"/>
      <c r="CBW87" s="715"/>
      <c r="CBX87" s="715"/>
      <c r="CBY87" s="715"/>
      <c r="CBZ87" s="715"/>
      <c r="CCA87" s="715"/>
      <c r="CCB87" s="715"/>
      <c r="CCC87" s="715"/>
      <c r="CCD87" s="715"/>
      <c r="CCE87" s="715"/>
      <c r="CCF87" s="715"/>
      <c r="CCG87" s="715"/>
      <c r="CCH87" s="715"/>
      <c r="CCI87" s="715"/>
      <c r="CCJ87" s="715"/>
      <c r="CCK87" s="715"/>
      <c r="CCL87" s="715"/>
      <c r="CCM87" s="715"/>
      <c r="CCN87" s="715"/>
      <c r="CCO87" s="715"/>
      <c r="CCP87" s="715"/>
      <c r="CCQ87" s="715"/>
      <c r="CCR87" s="715"/>
      <c r="CCS87" s="715"/>
      <c r="CCT87" s="715"/>
      <c r="CCU87" s="715"/>
      <c r="CCV87" s="715"/>
      <c r="CCW87" s="715"/>
      <c r="CCX87" s="715"/>
      <c r="CCY87" s="715"/>
      <c r="CCZ87" s="715"/>
      <c r="CDA87" s="715"/>
      <c r="CDB87" s="715"/>
      <c r="CDC87" s="715"/>
      <c r="CDD87" s="715"/>
      <c r="CDE87" s="715"/>
      <c r="CDF87" s="715"/>
      <c r="CDG87" s="715"/>
      <c r="CDH87" s="715"/>
      <c r="CDI87" s="715"/>
      <c r="CDJ87" s="715"/>
      <c r="CDK87" s="715"/>
      <c r="CDL87" s="715"/>
      <c r="CDM87" s="715"/>
      <c r="CDN87" s="715"/>
      <c r="CDO87" s="715"/>
      <c r="CDP87" s="715"/>
      <c r="CDQ87" s="715"/>
      <c r="CDR87" s="715"/>
      <c r="CDS87" s="715"/>
      <c r="CDT87" s="715"/>
      <c r="CDU87" s="715"/>
      <c r="CDV87" s="715"/>
      <c r="CDW87" s="715"/>
      <c r="CDX87" s="715"/>
      <c r="CDY87" s="715"/>
      <c r="CDZ87" s="715"/>
      <c r="CEA87" s="715"/>
      <c r="CEB87" s="715"/>
      <c r="CEC87" s="715"/>
      <c r="CED87" s="715"/>
      <c r="CEE87" s="715"/>
      <c r="CEF87" s="715"/>
      <c r="CEG87" s="715"/>
      <c r="CEH87" s="715"/>
      <c r="CEI87" s="715"/>
      <c r="CEJ87" s="715"/>
      <c r="CEK87" s="715"/>
      <c r="CEL87" s="715"/>
      <c r="CEM87" s="715"/>
      <c r="CEN87" s="715"/>
      <c r="CEO87" s="715"/>
      <c r="CEP87" s="715"/>
      <c r="CEQ87" s="715"/>
      <c r="CER87" s="715"/>
      <c r="CES87" s="715"/>
      <c r="CET87" s="715"/>
      <c r="CEU87" s="715"/>
      <c r="CEV87" s="715"/>
      <c r="CEW87" s="715"/>
      <c r="CEX87" s="715"/>
      <c r="CEY87" s="715"/>
      <c r="CEZ87" s="715"/>
      <c r="CFA87" s="715"/>
      <c r="CFB87" s="715"/>
      <c r="CFC87" s="715"/>
      <c r="CFD87" s="715"/>
      <c r="CFE87" s="715"/>
      <c r="CFF87" s="715"/>
      <c r="CFG87" s="715"/>
      <c r="CFH87" s="715"/>
      <c r="CFI87" s="715"/>
      <c r="CFJ87" s="715"/>
      <c r="CFK87" s="715"/>
      <c r="CFL87" s="715"/>
      <c r="CFM87" s="715"/>
      <c r="CFN87" s="715"/>
      <c r="CFO87" s="715"/>
      <c r="CFP87" s="715"/>
      <c r="CFQ87" s="715"/>
      <c r="CFR87" s="715"/>
      <c r="CFS87" s="715"/>
      <c r="CFT87" s="715"/>
      <c r="CFU87" s="715"/>
      <c r="CFV87" s="715"/>
      <c r="CFW87" s="715"/>
      <c r="CFX87" s="715"/>
      <c r="CFY87" s="715"/>
      <c r="CFZ87" s="715"/>
      <c r="CGA87" s="715"/>
      <c r="CGB87" s="715"/>
      <c r="CGC87" s="715"/>
      <c r="CGD87" s="715"/>
      <c r="CGE87" s="715"/>
      <c r="CGF87" s="715"/>
      <c r="CGG87" s="715"/>
      <c r="CGH87" s="715"/>
      <c r="CGI87" s="715"/>
      <c r="CGJ87" s="715"/>
      <c r="CGK87" s="715"/>
      <c r="CGL87" s="715"/>
      <c r="CGM87" s="715"/>
      <c r="CGN87" s="715"/>
      <c r="CGO87" s="715"/>
      <c r="CGP87" s="715"/>
      <c r="CGQ87" s="715"/>
      <c r="CGR87" s="715"/>
      <c r="CGS87" s="715"/>
      <c r="CGT87" s="715"/>
      <c r="CGU87" s="715"/>
      <c r="CGV87" s="715"/>
      <c r="CGW87" s="715"/>
      <c r="CGX87" s="715"/>
      <c r="CGY87" s="715"/>
      <c r="CGZ87" s="715"/>
      <c r="CHA87" s="715"/>
      <c r="CHB87" s="715"/>
      <c r="CHC87" s="715"/>
      <c r="CHD87" s="715"/>
      <c r="CHE87" s="715"/>
      <c r="CHF87" s="715"/>
      <c r="CHG87" s="715"/>
      <c r="CHH87" s="715"/>
      <c r="CHI87" s="715"/>
      <c r="CHJ87" s="715"/>
      <c r="CHK87" s="715"/>
      <c r="CHL87" s="715"/>
      <c r="CHM87" s="715"/>
      <c r="CHN87" s="715"/>
      <c r="CHO87" s="715"/>
      <c r="CHP87" s="715"/>
      <c r="CHQ87" s="715"/>
      <c r="CHR87" s="715"/>
      <c r="CHS87" s="715"/>
      <c r="CHT87" s="715"/>
      <c r="CHU87" s="715"/>
      <c r="CHV87" s="715"/>
      <c r="CHW87" s="715"/>
      <c r="CHX87" s="715"/>
      <c r="CHY87" s="715"/>
      <c r="CHZ87" s="715"/>
      <c r="CIA87" s="715"/>
      <c r="CIB87" s="715"/>
      <c r="CIC87" s="715"/>
      <c r="CID87" s="715"/>
      <c r="CIE87" s="715"/>
      <c r="CIF87" s="715"/>
      <c r="CIG87" s="715"/>
      <c r="CIH87" s="715"/>
      <c r="CII87" s="715"/>
      <c r="CIJ87" s="715"/>
      <c r="CIK87" s="715"/>
      <c r="CIL87" s="715"/>
      <c r="CIM87" s="715"/>
      <c r="CIN87" s="715"/>
      <c r="CIO87" s="715"/>
      <c r="CIP87" s="715"/>
      <c r="CIQ87" s="715"/>
      <c r="CIR87" s="715"/>
      <c r="CIS87" s="715"/>
      <c r="CIT87" s="715"/>
      <c r="CIU87" s="715"/>
      <c r="CIV87" s="715"/>
      <c r="CIW87" s="715"/>
      <c r="CIX87" s="715"/>
      <c r="CIY87" s="715"/>
      <c r="CIZ87" s="715"/>
      <c r="CJA87" s="715"/>
      <c r="CJB87" s="715"/>
      <c r="CJC87" s="715"/>
      <c r="CJD87" s="715"/>
      <c r="CJE87" s="715"/>
      <c r="CJF87" s="715"/>
      <c r="CJG87" s="715"/>
      <c r="CJH87" s="715"/>
      <c r="CJI87" s="715"/>
      <c r="CJJ87" s="715"/>
      <c r="CJK87" s="715"/>
      <c r="CJL87" s="715"/>
      <c r="CJM87" s="715"/>
      <c r="CJN87" s="715"/>
      <c r="CJO87" s="715"/>
      <c r="CJP87" s="715"/>
      <c r="CJQ87" s="715"/>
      <c r="CJR87" s="715"/>
      <c r="CJS87" s="715"/>
      <c r="CJT87" s="715"/>
      <c r="CJU87" s="715"/>
      <c r="CJV87" s="715"/>
      <c r="CJW87" s="715"/>
      <c r="CJX87" s="715"/>
      <c r="CJY87" s="715"/>
      <c r="CJZ87" s="715"/>
      <c r="CKA87" s="715"/>
      <c r="CKB87" s="715"/>
      <c r="CKC87" s="715"/>
      <c r="CKD87" s="715"/>
      <c r="CKE87" s="715"/>
      <c r="CKF87" s="715"/>
      <c r="CKG87" s="715"/>
      <c r="CKH87" s="715"/>
      <c r="CKI87" s="715"/>
      <c r="CKJ87" s="715"/>
      <c r="CKK87" s="715"/>
      <c r="CKL87" s="715"/>
      <c r="CKM87" s="715"/>
      <c r="CKN87" s="715"/>
      <c r="CKO87" s="715"/>
      <c r="CKP87" s="715"/>
      <c r="CKQ87" s="715"/>
      <c r="CKR87" s="715"/>
      <c r="CKS87" s="715"/>
      <c r="CKT87" s="715"/>
      <c r="CKU87" s="715"/>
      <c r="CKV87" s="715"/>
      <c r="CKW87" s="715"/>
      <c r="CKX87" s="715"/>
      <c r="CKY87" s="715"/>
      <c r="CKZ87" s="715"/>
      <c r="CLA87" s="715"/>
      <c r="CLB87" s="715"/>
      <c r="CLC87" s="715"/>
      <c r="CLD87" s="715"/>
      <c r="CLE87" s="715"/>
      <c r="CLF87" s="715"/>
      <c r="CLG87" s="715"/>
      <c r="CLH87" s="715"/>
      <c r="CLI87" s="715"/>
      <c r="CLJ87" s="715"/>
      <c r="CLK87" s="715"/>
      <c r="CLL87" s="715"/>
      <c r="CLM87" s="715"/>
      <c r="CLN87" s="715"/>
      <c r="CLO87" s="715"/>
      <c r="CLP87" s="715"/>
      <c r="CLQ87" s="715"/>
      <c r="CLR87" s="715"/>
      <c r="CLS87" s="715"/>
      <c r="CLT87" s="715"/>
      <c r="CLU87" s="715"/>
      <c r="CLV87" s="715"/>
      <c r="CLW87" s="715"/>
      <c r="CLX87" s="715"/>
      <c r="CLY87" s="715"/>
      <c r="CLZ87" s="715"/>
      <c r="CMA87" s="715"/>
      <c r="CMB87" s="715"/>
      <c r="CMC87" s="715"/>
      <c r="CMD87" s="715"/>
      <c r="CME87" s="715"/>
      <c r="CMF87" s="715"/>
      <c r="CMG87" s="715"/>
      <c r="CMH87" s="715"/>
      <c r="CMI87" s="715"/>
      <c r="CMJ87" s="715"/>
      <c r="CMK87" s="715"/>
      <c r="CML87" s="715"/>
      <c r="CMM87" s="715"/>
      <c r="CMN87" s="715"/>
      <c r="CMO87" s="715"/>
      <c r="CMP87" s="715"/>
      <c r="CMQ87" s="715"/>
      <c r="CMR87" s="715"/>
      <c r="CMS87" s="715"/>
      <c r="CMT87" s="715"/>
      <c r="CMU87" s="715"/>
      <c r="CMV87" s="715"/>
      <c r="CMW87" s="715"/>
      <c r="CMX87" s="715"/>
      <c r="CMY87" s="715"/>
      <c r="CMZ87" s="715"/>
      <c r="CNA87" s="715"/>
      <c r="CNB87" s="715"/>
      <c r="CNC87" s="715"/>
      <c r="CND87" s="715"/>
      <c r="CNE87" s="715"/>
      <c r="CNF87" s="715"/>
      <c r="CNG87" s="715"/>
      <c r="CNH87" s="715"/>
      <c r="CNI87" s="715"/>
      <c r="CNJ87" s="715"/>
      <c r="CNK87" s="715"/>
      <c r="CNL87" s="715"/>
      <c r="CNM87" s="715"/>
      <c r="CNN87" s="715"/>
      <c r="CNO87" s="715"/>
      <c r="CNP87" s="715"/>
      <c r="CNQ87" s="715"/>
      <c r="CNR87" s="715"/>
      <c r="CNS87" s="715"/>
      <c r="CNT87" s="715"/>
      <c r="CNU87" s="715"/>
      <c r="CNV87" s="715"/>
      <c r="CNW87" s="715"/>
      <c r="CNX87" s="715"/>
      <c r="CNY87" s="715"/>
      <c r="CNZ87" s="715"/>
      <c r="COA87" s="715"/>
      <c r="COB87" s="715"/>
      <c r="COC87" s="715"/>
      <c r="COD87" s="715"/>
      <c r="COE87" s="715"/>
      <c r="COF87" s="715"/>
      <c r="COG87" s="715"/>
      <c r="COH87" s="715"/>
      <c r="COI87" s="715"/>
      <c r="COJ87" s="715"/>
      <c r="COK87" s="715"/>
      <c r="COL87" s="715"/>
      <c r="COM87" s="715"/>
      <c r="CON87" s="715"/>
      <c r="COO87" s="715"/>
      <c r="COP87" s="715"/>
      <c r="COQ87" s="715"/>
      <c r="COR87" s="715"/>
      <c r="COS87" s="715"/>
      <c r="COT87" s="715"/>
      <c r="COU87" s="715"/>
      <c r="COV87" s="715"/>
      <c r="COW87" s="715"/>
      <c r="COX87" s="715"/>
      <c r="COY87" s="715"/>
      <c r="COZ87" s="715"/>
      <c r="CPA87" s="715"/>
      <c r="CPB87" s="715"/>
      <c r="CPC87" s="715"/>
      <c r="CPD87" s="715"/>
      <c r="CPE87" s="715"/>
      <c r="CPF87" s="715"/>
      <c r="CPG87" s="715"/>
      <c r="CPH87" s="715"/>
      <c r="CPI87" s="715"/>
      <c r="CPJ87" s="715"/>
      <c r="CPK87" s="715"/>
      <c r="CPL87" s="715"/>
      <c r="CPM87" s="715"/>
      <c r="CPN87" s="715"/>
      <c r="CPO87" s="715"/>
      <c r="CPP87" s="715"/>
      <c r="CPQ87" s="715"/>
      <c r="CPR87" s="715"/>
      <c r="CPS87" s="715"/>
      <c r="CPT87" s="715"/>
      <c r="CPU87" s="715"/>
      <c r="CPV87" s="715"/>
      <c r="CPW87" s="715"/>
      <c r="CPX87" s="715"/>
      <c r="CPY87" s="715"/>
      <c r="CPZ87" s="715"/>
      <c r="CQA87" s="715"/>
      <c r="CQB87" s="715"/>
      <c r="CQC87" s="715"/>
      <c r="CQD87" s="715"/>
      <c r="CQE87" s="715"/>
      <c r="CQF87" s="715"/>
      <c r="CQG87" s="715"/>
      <c r="CQH87" s="715"/>
      <c r="CQI87" s="715"/>
      <c r="CQJ87" s="715"/>
      <c r="CQK87" s="715"/>
      <c r="CQL87" s="715"/>
      <c r="CQM87" s="715"/>
      <c r="CQN87" s="715"/>
      <c r="CQO87" s="715"/>
      <c r="CQP87" s="715"/>
      <c r="CQQ87" s="715"/>
      <c r="CQR87" s="715"/>
      <c r="CQS87" s="715"/>
      <c r="CQT87" s="715"/>
      <c r="CQU87" s="715"/>
      <c r="CQV87" s="715"/>
      <c r="CQW87" s="715"/>
      <c r="CQX87" s="715"/>
      <c r="CQY87" s="715"/>
      <c r="CQZ87" s="715"/>
      <c r="CRA87" s="715"/>
      <c r="CRB87" s="715"/>
      <c r="CRC87" s="715"/>
      <c r="CRD87" s="715"/>
      <c r="CRE87" s="715"/>
      <c r="CRF87" s="715"/>
      <c r="CRG87" s="715"/>
      <c r="CRH87" s="715"/>
      <c r="CRI87" s="715"/>
      <c r="CRJ87" s="715"/>
      <c r="CRK87" s="715"/>
      <c r="CRL87" s="715"/>
      <c r="CRM87" s="715"/>
      <c r="CRN87" s="715"/>
      <c r="CRO87" s="715"/>
      <c r="CRP87" s="715"/>
      <c r="CRQ87" s="715"/>
      <c r="CRR87" s="715"/>
      <c r="CRS87" s="715"/>
      <c r="CRT87" s="715"/>
      <c r="CRU87" s="715"/>
      <c r="CRV87" s="715"/>
      <c r="CRW87" s="715"/>
      <c r="CRX87" s="715"/>
      <c r="CRY87" s="715"/>
      <c r="CRZ87" s="715"/>
      <c r="CSA87" s="715"/>
      <c r="CSB87" s="715"/>
      <c r="CSC87" s="715"/>
      <c r="CSD87" s="715"/>
      <c r="CSE87" s="715"/>
      <c r="CSF87" s="715"/>
      <c r="CSG87" s="715"/>
      <c r="CSH87" s="715"/>
      <c r="CSI87" s="715"/>
      <c r="CSJ87" s="715"/>
      <c r="CSK87" s="715"/>
      <c r="CSL87" s="715"/>
      <c r="CSM87" s="715"/>
      <c r="CSN87" s="715"/>
      <c r="CSO87" s="715"/>
      <c r="CSP87" s="715"/>
      <c r="CSQ87" s="715"/>
      <c r="CSR87" s="715"/>
      <c r="CSS87" s="715"/>
      <c r="CST87" s="715"/>
      <c r="CSU87" s="715"/>
      <c r="CSV87" s="715"/>
      <c r="CSW87" s="715"/>
      <c r="CSX87" s="715"/>
      <c r="CSY87" s="715"/>
      <c r="CSZ87" s="715"/>
      <c r="CTA87" s="715"/>
      <c r="CTB87" s="715"/>
      <c r="CTC87" s="715"/>
      <c r="CTD87" s="715"/>
      <c r="CTE87" s="715"/>
      <c r="CTF87" s="715"/>
      <c r="CTG87" s="715"/>
      <c r="CTH87" s="715"/>
      <c r="CTI87" s="715"/>
      <c r="CTJ87" s="715"/>
      <c r="CTK87" s="715"/>
      <c r="CTL87" s="715"/>
      <c r="CTM87" s="715"/>
      <c r="CTN87" s="715"/>
      <c r="CTO87" s="715"/>
      <c r="CTP87" s="715"/>
      <c r="CTQ87" s="715"/>
      <c r="CTR87" s="715"/>
      <c r="CTS87" s="715"/>
      <c r="CTT87" s="715"/>
      <c r="CTU87" s="715"/>
      <c r="CTV87" s="715"/>
      <c r="CTW87" s="715"/>
      <c r="CTX87" s="715"/>
      <c r="CTY87" s="715"/>
      <c r="CTZ87" s="715"/>
      <c r="CUA87" s="715"/>
      <c r="CUB87" s="715"/>
      <c r="CUC87" s="715"/>
      <c r="CUD87" s="715"/>
      <c r="CUE87" s="715"/>
      <c r="CUF87" s="715"/>
      <c r="CUG87" s="715"/>
      <c r="CUH87" s="715"/>
      <c r="CUI87" s="715"/>
      <c r="CUJ87" s="715"/>
      <c r="CUK87" s="715"/>
      <c r="CUL87" s="715"/>
      <c r="CUM87" s="715"/>
      <c r="CUN87" s="715"/>
      <c r="CUO87" s="715"/>
      <c r="CUP87" s="715"/>
      <c r="CUQ87" s="715"/>
      <c r="CUR87" s="715"/>
      <c r="CUS87" s="715"/>
      <c r="CUT87" s="715"/>
      <c r="CUU87" s="715"/>
      <c r="CUV87" s="715"/>
      <c r="CUW87" s="715"/>
      <c r="CUX87" s="715"/>
      <c r="CUY87" s="715"/>
      <c r="CUZ87" s="715"/>
      <c r="CVA87" s="715"/>
      <c r="CVB87" s="715"/>
      <c r="CVC87" s="715"/>
      <c r="CVD87" s="715"/>
      <c r="CVE87" s="715"/>
      <c r="CVF87" s="715"/>
      <c r="CVG87" s="715"/>
      <c r="CVH87" s="715"/>
      <c r="CVI87" s="715"/>
      <c r="CVJ87" s="715"/>
      <c r="CVK87" s="715"/>
      <c r="CVL87" s="715"/>
      <c r="CVM87" s="715"/>
      <c r="CVN87" s="715"/>
      <c r="CVO87" s="715"/>
      <c r="CVP87" s="715"/>
      <c r="CVQ87" s="715"/>
      <c r="CVR87" s="715"/>
      <c r="CVS87" s="715"/>
      <c r="CVT87" s="715"/>
      <c r="CVU87" s="715"/>
      <c r="CVV87" s="715"/>
      <c r="CVW87" s="715"/>
      <c r="CVX87" s="715"/>
      <c r="CVY87" s="715"/>
      <c r="CVZ87" s="715"/>
      <c r="CWA87" s="715"/>
      <c r="CWB87" s="715"/>
      <c r="CWC87" s="715"/>
      <c r="CWD87" s="715"/>
      <c r="CWE87" s="715"/>
      <c r="CWF87" s="715"/>
      <c r="CWG87" s="715"/>
      <c r="CWH87" s="715"/>
      <c r="CWI87" s="715"/>
      <c r="CWJ87" s="715"/>
      <c r="CWK87" s="715"/>
      <c r="CWL87" s="715"/>
      <c r="CWM87" s="715"/>
      <c r="CWN87" s="715"/>
      <c r="CWO87" s="715"/>
      <c r="CWP87" s="715"/>
      <c r="CWQ87" s="715"/>
      <c r="CWR87" s="715"/>
      <c r="CWS87" s="715"/>
      <c r="CWT87" s="715"/>
      <c r="CWU87" s="715"/>
      <c r="CWV87" s="715"/>
      <c r="CWW87" s="715"/>
      <c r="CWX87" s="715"/>
      <c r="CWY87" s="715"/>
      <c r="CWZ87" s="715"/>
      <c r="CXA87" s="715"/>
      <c r="CXB87" s="715"/>
      <c r="CXC87" s="715"/>
      <c r="CXD87" s="715"/>
      <c r="CXE87" s="715"/>
      <c r="CXF87" s="715"/>
      <c r="CXG87" s="715"/>
      <c r="CXH87" s="715"/>
      <c r="CXI87" s="715"/>
      <c r="CXJ87" s="715"/>
      <c r="CXK87" s="715"/>
      <c r="CXL87" s="715"/>
      <c r="CXM87" s="715"/>
      <c r="CXN87" s="715"/>
      <c r="CXO87" s="715"/>
      <c r="CXP87" s="715"/>
      <c r="CXQ87" s="715"/>
      <c r="CXR87" s="715"/>
      <c r="CXS87" s="715"/>
      <c r="CXT87" s="715"/>
      <c r="CXU87" s="715"/>
      <c r="CXV87" s="715"/>
      <c r="CXW87" s="715"/>
      <c r="CXX87" s="715"/>
      <c r="CXY87" s="715"/>
      <c r="CXZ87" s="715"/>
      <c r="CYA87" s="715"/>
      <c r="CYB87" s="715"/>
      <c r="CYC87" s="715"/>
      <c r="CYD87" s="715"/>
      <c r="CYE87" s="715"/>
      <c r="CYF87" s="715"/>
      <c r="CYG87" s="715"/>
      <c r="CYH87" s="715"/>
      <c r="CYI87" s="715"/>
      <c r="CYJ87" s="715"/>
      <c r="CYK87" s="715"/>
      <c r="CYL87" s="715"/>
      <c r="CYM87" s="715"/>
      <c r="CYN87" s="715"/>
      <c r="CYO87" s="715"/>
      <c r="CYP87" s="715"/>
      <c r="CYQ87" s="715"/>
      <c r="CYR87" s="715"/>
      <c r="CYS87" s="715"/>
      <c r="CYT87" s="715"/>
      <c r="CYU87" s="715"/>
      <c r="CYV87" s="715"/>
      <c r="CYW87" s="715"/>
      <c r="CYX87" s="715"/>
      <c r="CYY87" s="715"/>
      <c r="CYZ87" s="715"/>
      <c r="CZA87" s="715"/>
      <c r="CZB87" s="715"/>
      <c r="CZC87" s="715"/>
      <c r="CZD87" s="715"/>
      <c r="CZE87" s="715"/>
      <c r="CZF87" s="715"/>
      <c r="CZG87" s="715"/>
      <c r="CZH87" s="715"/>
      <c r="CZI87" s="715"/>
      <c r="CZJ87" s="715"/>
      <c r="CZK87" s="715"/>
      <c r="CZL87" s="715"/>
      <c r="CZM87" s="715"/>
      <c r="CZN87" s="715"/>
      <c r="CZO87" s="715"/>
      <c r="CZP87" s="715"/>
      <c r="CZQ87" s="715"/>
      <c r="CZR87" s="715"/>
      <c r="CZS87" s="715"/>
      <c r="CZT87" s="715"/>
      <c r="CZU87" s="715"/>
      <c r="CZV87" s="715"/>
      <c r="CZW87" s="715"/>
      <c r="CZX87" s="715"/>
      <c r="CZY87" s="715"/>
      <c r="CZZ87" s="715"/>
      <c r="DAA87" s="715"/>
      <c r="DAB87" s="715"/>
      <c r="DAC87" s="715"/>
      <c r="DAD87" s="715"/>
      <c r="DAE87" s="715"/>
      <c r="DAF87" s="715"/>
      <c r="DAG87" s="715"/>
      <c r="DAH87" s="715"/>
      <c r="DAI87" s="715"/>
      <c r="DAJ87" s="715"/>
      <c r="DAK87" s="715"/>
      <c r="DAL87" s="715"/>
      <c r="DAM87" s="715"/>
      <c r="DAN87" s="715"/>
      <c r="DAO87" s="715"/>
      <c r="DAP87" s="715"/>
      <c r="DAQ87" s="715"/>
      <c r="DAR87" s="715"/>
      <c r="DAS87" s="715"/>
      <c r="DAT87" s="715"/>
      <c r="DAU87" s="715"/>
      <c r="DAV87" s="715"/>
      <c r="DAW87" s="715"/>
      <c r="DAX87" s="715"/>
      <c r="DAY87" s="715"/>
      <c r="DAZ87" s="715"/>
      <c r="DBA87" s="715"/>
      <c r="DBB87" s="715"/>
      <c r="DBC87" s="715"/>
      <c r="DBD87" s="715"/>
      <c r="DBE87" s="715"/>
      <c r="DBF87" s="715"/>
      <c r="DBG87" s="715"/>
      <c r="DBH87" s="715"/>
      <c r="DBI87" s="715"/>
      <c r="DBJ87" s="715"/>
      <c r="DBK87" s="715"/>
      <c r="DBL87" s="715"/>
      <c r="DBM87" s="715"/>
      <c r="DBN87" s="715"/>
      <c r="DBO87" s="715"/>
      <c r="DBP87" s="715"/>
      <c r="DBQ87" s="715"/>
      <c r="DBR87" s="715"/>
      <c r="DBS87" s="715"/>
      <c r="DBT87" s="715"/>
      <c r="DBU87" s="715"/>
      <c r="DBV87" s="715"/>
      <c r="DBW87" s="715"/>
      <c r="DBX87" s="715"/>
      <c r="DBY87" s="715"/>
      <c r="DBZ87" s="715"/>
      <c r="DCA87" s="715"/>
      <c r="DCB87" s="715"/>
      <c r="DCC87" s="715"/>
      <c r="DCD87" s="715"/>
      <c r="DCE87" s="715"/>
      <c r="DCF87" s="715"/>
      <c r="DCG87" s="715"/>
      <c r="DCH87" s="715"/>
      <c r="DCI87" s="715"/>
      <c r="DCJ87" s="715"/>
      <c r="DCK87" s="715"/>
      <c r="DCL87" s="715"/>
      <c r="DCM87" s="715"/>
      <c r="DCN87" s="715"/>
      <c r="DCO87" s="715"/>
      <c r="DCP87" s="715"/>
      <c r="DCQ87" s="715"/>
      <c r="DCR87" s="715"/>
      <c r="DCS87" s="715"/>
      <c r="DCT87" s="715"/>
      <c r="DCU87" s="715"/>
      <c r="DCV87" s="715"/>
      <c r="DCW87" s="715"/>
      <c r="DCX87" s="715"/>
      <c r="DCY87" s="715"/>
      <c r="DCZ87" s="715"/>
      <c r="DDA87" s="715"/>
      <c r="DDB87" s="715"/>
      <c r="DDC87" s="715"/>
      <c r="DDD87" s="715"/>
      <c r="DDE87" s="715"/>
      <c r="DDF87" s="715"/>
      <c r="DDG87" s="715"/>
      <c r="DDH87" s="715"/>
      <c r="DDI87" s="715"/>
      <c r="DDJ87" s="715"/>
      <c r="DDK87" s="715"/>
      <c r="DDL87" s="715"/>
      <c r="DDM87" s="715"/>
      <c r="DDN87" s="715"/>
      <c r="DDO87" s="715"/>
      <c r="DDP87" s="715"/>
      <c r="DDQ87" s="715"/>
      <c r="DDR87" s="715"/>
      <c r="DDS87" s="715"/>
      <c r="DDT87" s="715"/>
      <c r="DDU87" s="715"/>
      <c r="DDV87" s="715"/>
      <c r="DDW87" s="715"/>
      <c r="DDX87" s="715"/>
      <c r="DDY87" s="715"/>
      <c r="DDZ87" s="715"/>
      <c r="DEA87" s="715"/>
      <c r="DEB87" s="715"/>
      <c r="DEC87" s="715"/>
      <c r="DED87" s="715"/>
      <c r="DEE87" s="715"/>
      <c r="DEF87" s="715"/>
      <c r="DEG87" s="715"/>
      <c r="DEH87" s="715"/>
      <c r="DEI87" s="715"/>
      <c r="DEJ87" s="715"/>
      <c r="DEK87" s="715"/>
      <c r="DEL87" s="715"/>
      <c r="DEM87" s="715"/>
      <c r="DEN87" s="715"/>
      <c r="DEO87" s="715"/>
      <c r="DEP87" s="715"/>
      <c r="DEQ87" s="715"/>
      <c r="DER87" s="715"/>
      <c r="DES87" s="715"/>
      <c r="DET87" s="715"/>
      <c r="DEU87" s="715"/>
      <c r="DEV87" s="715"/>
      <c r="DEW87" s="715"/>
      <c r="DEX87" s="715"/>
      <c r="DEY87" s="715"/>
      <c r="DEZ87" s="715"/>
      <c r="DFA87" s="715"/>
      <c r="DFB87" s="715"/>
      <c r="DFC87" s="715"/>
      <c r="DFD87" s="715"/>
      <c r="DFE87" s="715"/>
      <c r="DFF87" s="715"/>
      <c r="DFG87" s="715"/>
      <c r="DFH87" s="715"/>
      <c r="DFI87" s="715"/>
      <c r="DFJ87" s="715"/>
      <c r="DFK87" s="715"/>
      <c r="DFL87" s="715"/>
      <c r="DFM87" s="715"/>
      <c r="DFN87" s="715"/>
      <c r="DFO87" s="715"/>
      <c r="DFP87" s="715"/>
      <c r="DFQ87" s="715"/>
      <c r="DFR87" s="715"/>
      <c r="DFS87" s="715"/>
      <c r="DFT87" s="715"/>
      <c r="DFU87" s="715"/>
      <c r="DFV87" s="715"/>
      <c r="DFW87" s="715"/>
      <c r="DFX87" s="715"/>
      <c r="DFY87" s="715"/>
      <c r="DFZ87" s="715"/>
      <c r="DGA87" s="715"/>
      <c r="DGB87" s="715"/>
      <c r="DGC87" s="715"/>
      <c r="DGD87" s="715"/>
      <c r="DGE87" s="715"/>
      <c r="DGF87" s="715"/>
      <c r="DGG87" s="715"/>
      <c r="DGH87" s="715"/>
      <c r="DGI87" s="715"/>
      <c r="DGJ87" s="715"/>
      <c r="DGK87" s="715"/>
      <c r="DGL87" s="715"/>
      <c r="DGM87" s="715"/>
      <c r="DGN87" s="715"/>
      <c r="DGO87" s="715"/>
      <c r="DGP87" s="715"/>
      <c r="DGQ87" s="715"/>
      <c r="DGR87" s="715"/>
      <c r="DGS87" s="715"/>
      <c r="DGT87" s="715"/>
      <c r="DGU87" s="715"/>
      <c r="DGV87" s="715"/>
      <c r="DGW87" s="715"/>
      <c r="DGX87" s="715"/>
      <c r="DGY87" s="715"/>
      <c r="DGZ87" s="715"/>
      <c r="DHA87" s="715"/>
      <c r="DHB87" s="715"/>
      <c r="DHC87" s="715"/>
      <c r="DHD87" s="715"/>
      <c r="DHE87" s="715"/>
      <c r="DHF87" s="715"/>
      <c r="DHG87" s="715"/>
      <c r="DHH87" s="715"/>
      <c r="DHI87" s="715"/>
      <c r="DHJ87" s="715"/>
      <c r="DHK87" s="715"/>
      <c r="DHL87" s="715"/>
      <c r="DHM87" s="715"/>
      <c r="DHN87" s="715"/>
      <c r="DHO87" s="715"/>
      <c r="DHP87" s="715"/>
      <c r="DHQ87" s="715"/>
      <c r="DHR87" s="715"/>
      <c r="DHS87" s="715"/>
      <c r="DHT87" s="715"/>
      <c r="DHU87" s="715"/>
      <c r="DHV87" s="715"/>
      <c r="DHW87" s="715"/>
      <c r="DHX87" s="715"/>
      <c r="DHY87" s="715"/>
      <c r="DHZ87" s="715"/>
      <c r="DIA87" s="715"/>
      <c r="DIB87" s="715"/>
      <c r="DIC87" s="715"/>
      <c r="DID87" s="715"/>
      <c r="DIE87" s="715"/>
      <c r="DIF87" s="715"/>
      <c r="DIG87" s="715"/>
      <c r="DIH87" s="715"/>
      <c r="DII87" s="715"/>
      <c r="DIJ87" s="715"/>
      <c r="DIK87" s="715"/>
      <c r="DIL87" s="715"/>
      <c r="DIM87" s="715"/>
      <c r="DIN87" s="715"/>
      <c r="DIO87" s="715"/>
      <c r="DIP87" s="715"/>
      <c r="DIQ87" s="715"/>
      <c r="DIR87" s="715"/>
      <c r="DIS87" s="715"/>
      <c r="DIT87" s="715"/>
      <c r="DIU87" s="715"/>
      <c r="DIV87" s="715"/>
      <c r="DIW87" s="715"/>
      <c r="DIX87" s="715"/>
      <c r="DIY87" s="715"/>
      <c r="DIZ87" s="715"/>
      <c r="DJA87" s="715"/>
      <c r="DJB87" s="715"/>
      <c r="DJC87" s="715"/>
      <c r="DJD87" s="715"/>
      <c r="DJE87" s="715"/>
      <c r="DJF87" s="715"/>
      <c r="DJG87" s="715"/>
      <c r="DJH87" s="715"/>
      <c r="DJI87" s="715"/>
      <c r="DJJ87" s="715"/>
      <c r="DJK87" s="715"/>
      <c r="DJL87" s="715"/>
      <c r="DJM87" s="715"/>
      <c r="DJN87" s="715"/>
      <c r="DJO87" s="715"/>
      <c r="DJP87" s="715"/>
      <c r="DJQ87" s="715"/>
      <c r="DJR87" s="715"/>
      <c r="DJS87" s="715"/>
      <c r="DJT87" s="715"/>
      <c r="DJU87" s="715"/>
      <c r="DJV87" s="715"/>
      <c r="DJW87" s="715"/>
      <c r="DJX87" s="715"/>
      <c r="DJY87" s="715"/>
      <c r="DJZ87" s="715"/>
      <c r="DKA87" s="715"/>
      <c r="DKB87" s="715"/>
      <c r="DKC87" s="715"/>
      <c r="DKD87" s="715"/>
      <c r="DKE87" s="715"/>
      <c r="DKF87" s="715"/>
      <c r="DKG87" s="715"/>
      <c r="DKH87" s="715"/>
      <c r="DKI87" s="715"/>
      <c r="DKJ87" s="715"/>
      <c r="DKK87" s="715"/>
      <c r="DKL87" s="715"/>
      <c r="DKM87" s="715"/>
      <c r="DKN87" s="715"/>
      <c r="DKO87" s="715"/>
      <c r="DKP87" s="715"/>
      <c r="DKQ87" s="715"/>
      <c r="DKR87" s="715"/>
      <c r="DKS87" s="715"/>
      <c r="DKT87" s="715"/>
      <c r="DKU87" s="715"/>
      <c r="DKV87" s="715"/>
      <c r="DKW87" s="715"/>
      <c r="DKX87" s="715"/>
      <c r="DKY87" s="715"/>
      <c r="DKZ87" s="715"/>
      <c r="DLA87" s="715"/>
      <c r="DLB87" s="715"/>
      <c r="DLC87" s="715"/>
      <c r="DLD87" s="715"/>
      <c r="DLE87" s="715"/>
      <c r="DLF87" s="715"/>
      <c r="DLG87" s="715"/>
      <c r="DLH87" s="715"/>
      <c r="DLI87" s="715"/>
      <c r="DLJ87" s="715"/>
      <c r="DLK87" s="715"/>
      <c r="DLL87" s="715"/>
      <c r="DLM87" s="715"/>
      <c r="DLN87" s="715"/>
      <c r="DLO87" s="715"/>
      <c r="DLP87" s="715"/>
      <c r="DLQ87" s="715"/>
      <c r="DLR87" s="715"/>
      <c r="DLS87" s="715"/>
      <c r="DLT87" s="715"/>
      <c r="DLU87" s="715"/>
      <c r="DLV87" s="715"/>
      <c r="DLW87" s="715"/>
      <c r="DLX87" s="715"/>
      <c r="DLY87" s="715"/>
      <c r="DLZ87" s="715"/>
      <c r="DMA87" s="715"/>
      <c r="DMB87" s="715"/>
      <c r="DMC87" s="715"/>
      <c r="DMD87" s="715"/>
      <c r="DME87" s="715"/>
      <c r="DMF87" s="715"/>
      <c r="DMG87" s="715"/>
      <c r="DMH87" s="715"/>
      <c r="DMI87" s="715"/>
      <c r="DMJ87" s="715"/>
      <c r="DMK87" s="715"/>
      <c r="DML87" s="715"/>
      <c r="DMM87" s="715"/>
      <c r="DMN87" s="715"/>
      <c r="DMO87" s="715"/>
      <c r="DMP87" s="715"/>
      <c r="DMQ87" s="715"/>
      <c r="DMR87" s="715"/>
      <c r="DMS87" s="715"/>
      <c r="DMT87" s="715"/>
      <c r="DMU87" s="715"/>
      <c r="DMV87" s="715"/>
      <c r="DMW87" s="715"/>
      <c r="DMX87" s="715"/>
      <c r="DMY87" s="715"/>
      <c r="DMZ87" s="715"/>
      <c r="DNA87" s="715"/>
      <c r="DNB87" s="715"/>
      <c r="DNC87" s="715"/>
      <c r="DND87" s="715"/>
      <c r="DNE87" s="715"/>
      <c r="DNF87" s="715"/>
      <c r="DNG87" s="715"/>
      <c r="DNH87" s="715"/>
      <c r="DNI87" s="715"/>
      <c r="DNJ87" s="715"/>
      <c r="DNK87" s="715"/>
      <c r="DNL87" s="715"/>
      <c r="DNM87" s="715"/>
      <c r="DNN87" s="715"/>
      <c r="DNO87" s="715"/>
      <c r="DNP87" s="715"/>
      <c r="DNQ87" s="715"/>
      <c r="DNR87" s="715"/>
      <c r="DNS87" s="715"/>
      <c r="DNT87" s="715"/>
      <c r="DNU87" s="715"/>
      <c r="DNV87" s="715"/>
      <c r="DNW87" s="715"/>
      <c r="DNX87" s="715"/>
      <c r="DNY87" s="715"/>
      <c r="DNZ87" s="715"/>
      <c r="DOA87" s="715"/>
      <c r="DOB87" s="715"/>
      <c r="DOC87" s="715"/>
      <c r="DOD87" s="715"/>
      <c r="DOE87" s="715"/>
      <c r="DOF87" s="715"/>
      <c r="DOG87" s="715"/>
      <c r="DOH87" s="715"/>
      <c r="DOI87" s="715"/>
      <c r="DOJ87" s="715"/>
      <c r="DOK87" s="715"/>
      <c r="DOL87" s="715"/>
      <c r="DOM87" s="715"/>
      <c r="DON87" s="715"/>
      <c r="DOO87" s="715"/>
      <c r="DOP87" s="715"/>
      <c r="DOQ87" s="715"/>
      <c r="DOR87" s="715"/>
      <c r="DOS87" s="715"/>
      <c r="DOT87" s="715"/>
      <c r="DOU87" s="715"/>
      <c r="DOV87" s="715"/>
      <c r="DOW87" s="715"/>
      <c r="DOX87" s="715"/>
      <c r="DOY87" s="715"/>
      <c r="DOZ87" s="715"/>
      <c r="DPA87" s="715"/>
      <c r="DPB87" s="715"/>
      <c r="DPC87" s="715"/>
      <c r="DPD87" s="715"/>
      <c r="DPE87" s="715"/>
      <c r="DPF87" s="715"/>
      <c r="DPG87" s="715"/>
      <c r="DPH87" s="715"/>
      <c r="DPI87" s="715"/>
      <c r="DPJ87" s="715"/>
      <c r="DPK87" s="715"/>
      <c r="DPL87" s="715"/>
      <c r="DPM87" s="715"/>
      <c r="DPN87" s="715"/>
      <c r="DPO87" s="715"/>
      <c r="DPP87" s="715"/>
      <c r="DPQ87" s="715"/>
      <c r="DPR87" s="715"/>
      <c r="DPS87" s="715"/>
      <c r="DPT87" s="715"/>
      <c r="DPU87" s="715"/>
      <c r="DPV87" s="715"/>
      <c r="DPW87" s="715"/>
      <c r="DPX87" s="715"/>
      <c r="DPY87" s="715"/>
      <c r="DPZ87" s="715"/>
      <c r="DQA87" s="715"/>
      <c r="DQB87" s="715"/>
      <c r="DQC87" s="715"/>
      <c r="DQD87" s="715"/>
      <c r="DQE87" s="715"/>
      <c r="DQF87" s="715"/>
      <c r="DQG87" s="715"/>
      <c r="DQH87" s="715"/>
      <c r="DQI87" s="715"/>
      <c r="DQJ87" s="715"/>
      <c r="DQK87" s="715"/>
      <c r="DQL87" s="715"/>
      <c r="DQM87" s="715"/>
      <c r="DQN87" s="715"/>
      <c r="DQO87" s="715"/>
      <c r="DQP87" s="715"/>
      <c r="DQQ87" s="715"/>
      <c r="DQR87" s="715"/>
      <c r="DQS87" s="715"/>
      <c r="DQT87" s="715"/>
      <c r="DQU87" s="715"/>
      <c r="DQV87" s="715"/>
      <c r="DQW87" s="715"/>
      <c r="DQX87" s="715"/>
      <c r="DQY87" s="715"/>
      <c r="DQZ87" s="715"/>
      <c r="DRA87" s="715"/>
      <c r="DRB87" s="715"/>
      <c r="DRC87" s="715"/>
      <c r="DRD87" s="715"/>
      <c r="DRE87" s="715"/>
      <c r="DRF87" s="715"/>
      <c r="DRG87" s="715"/>
      <c r="DRH87" s="715"/>
      <c r="DRI87" s="715"/>
      <c r="DRJ87" s="715"/>
      <c r="DRK87" s="715"/>
      <c r="DRL87" s="715"/>
      <c r="DRM87" s="715"/>
      <c r="DRN87" s="715"/>
      <c r="DRO87" s="715"/>
      <c r="DRP87" s="715"/>
      <c r="DRQ87" s="715"/>
      <c r="DRR87" s="715"/>
      <c r="DRS87" s="715"/>
      <c r="DRT87" s="715"/>
      <c r="DRU87" s="715"/>
      <c r="DRV87" s="715"/>
      <c r="DRW87" s="715"/>
      <c r="DRX87" s="715"/>
      <c r="DRY87" s="715"/>
      <c r="DRZ87" s="715"/>
      <c r="DSA87" s="715"/>
      <c r="DSB87" s="715"/>
      <c r="DSC87" s="715"/>
      <c r="DSD87" s="715"/>
      <c r="DSE87" s="715"/>
      <c r="DSF87" s="715"/>
      <c r="DSG87" s="715"/>
      <c r="DSH87" s="715"/>
      <c r="DSI87" s="715"/>
      <c r="DSJ87" s="715"/>
      <c r="DSK87" s="715"/>
      <c r="DSL87" s="715"/>
      <c r="DSM87" s="715"/>
      <c r="DSN87" s="715"/>
      <c r="DSO87" s="715"/>
      <c r="DSP87" s="715"/>
      <c r="DSQ87" s="715"/>
      <c r="DSR87" s="715"/>
      <c r="DSS87" s="715"/>
      <c r="DST87" s="715"/>
      <c r="DSU87" s="715"/>
      <c r="DSV87" s="715"/>
      <c r="DSW87" s="715"/>
      <c r="DSX87" s="715"/>
      <c r="DSY87" s="715"/>
      <c r="DSZ87" s="715"/>
      <c r="DTA87" s="715"/>
      <c r="DTB87" s="715"/>
      <c r="DTC87" s="715"/>
      <c r="DTD87" s="715"/>
      <c r="DTE87" s="715"/>
      <c r="DTF87" s="715"/>
      <c r="DTG87" s="715"/>
      <c r="DTH87" s="715"/>
      <c r="DTI87" s="715"/>
      <c r="DTJ87" s="715"/>
      <c r="DTK87" s="715"/>
      <c r="DTL87" s="715"/>
      <c r="DTM87" s="715"/>
      <c r="DTN87" s="715"/>
      <c r="DTO87" s="715"/>
      <c r="DTP87" s="715"/>
      <c r="DTQ87" s="715"/>
      <c r="DTR87" s="715"/>
      <c r="DTS87" s="715"/>
      <c r="DTT87" s="715"/>
      <c r="DTU87" s="715"/>
      <c r="DTV87" s="715"/>
      <c r="DTW87" s="715"/>
      <c r="DTX87" s="715"/>
      <c r="DTY87" s="715"/>
      <c r="DTZ87" s="715"/>
      <c r="DUA87" s="715"/>
      <c r="DUB87" s="715"/>
      <c r="DUC87" s="715"/>
      <c r="DUD87" s="715"/>
      <c r="DUE87" s="715"/>
      <c r="DUF87" s="715"/>
      <c r="DUG87" s="715"/>
      <c r="DUH87" s="715"/>
      <c r="DUI87" s="715"/>
      <c r="DUJ87" s="715"/>
      <c r="DUK87" s="715"/>
      <c r="DUL87" s="715"/>
      <c r="DUM87" s="715"/>
      <c r="DUN87" s="715"/>
      <c r="DUO87" s="715"/>
      <c r="DUP87" s="715"/>
      <c r="DUQ87" s="715"/>
      <c r="DUR87" s="715"/>
      <c r="DUS87" s="715"/>
      <c r="DUT87" s="715"/>
      <c r="DUU87" s="715"/>
      <c r="DUV87" s="715"/>
      <c r="DUW87" s="715"/>
      <c r="DUX87" s="715"/>
      <c r="DUY87" s="715"/>
      <c r="DUZ87" s="715"/>
      <c r="DVA87" s="715"/>
      <c r="DVB87" s="715"/>
      <c r="DVC87" s="715"/>
      <c r="DVD87" s="715"/>
      <c r="DVE87" s="715"/>
      <c r="DVF87" s="715"/>
      <c r="DVG87" s="715"/>
      <c r="DVH87" s="715"/>
      <c r="DVI87" s="715"/>
      <c r="DVJ87" s="715"/>
      <c r="DVK87" s="715"/>
      <c r="DVL87" s="715"/>
      <c r="DVM87" s="715"/>
      <c r="DVN87" s="715"/>
      <c r="DVO87" s="715"/>
      <c r="DVP87" s="715"/>
      <c r="DVQ87" s="715"/>
      <c r="DVR87" s="715"/>
      <c r="DVS87" s="715"/>
      <c r="DVT87" s="715"/>
      <c r="DVU87" s="715"/>
      <c r="DVV87" s="715"/>
      <c r="DVW87" s="715"/>
      <c r="DVX87" s="715"/>
      <c r="DVY87" s="715"/>
      <c r="DVZ87" s="715"/>
      <c r="DWA87" s="715"/>
      <c r="DWB87" s="715"/>
      <c r="DWC87" s="715"/>
      <c r="DWD87" s="715"/>
      <c r="DWE87" s="715"/>
      <c r="DWF87" s="715"/>
      <c r="DWG87" s="715"/>
      <c r="DWH87" s="715"/>
      <c r="DWI87" s="715"/>
      <c r="DWJ87" s="715"/>
      <c r="DWK87" s="715"/>
      <c r="DWL87" s="715"/>
      <c r="DWM87" s="715"/>
      <c r="DWN87" s="715"/>
      <c r="DWO87" s="715"/>
      <c r="DWP87" s="715"/>
      <c r="DWQ87" s="715"/>
      <c r="DWR87" s="715"/>
      <c r="DWS87" s="715"/>
      <c r="DWT87" s="715"/>
      <c r="DWU87" s="715"/>
      <c r="DWV87" s="715"/>
      <c r="DWW87" s="715"/>
      <c r="DWX87" s="715"/>
      <c r="DWY87" s="715"/>
      <c r="DWZ87" s="715"/>
      <c r="DXA87" s="715"/>
      <c r="DXB87" s="715"/>
      <c r="DXC87" s="715"/>
      <c r="DXD87" s="715"/>
      <c r="DXE87" s="715"/>
      <c r="DXF87" s="715"/>
      <c r="DXG87" s="715"/>
      <c r="DXH87" s="715"/>
      <c r="DXI87" s="715"/>
      <c r="DXJ87" s="715"/>
      <c r="DXK87" s="715"/>
      <c r="DXL87" s="715"/>
      <c r="DXM87" s="715"/>
      <c r="DXN87" s="715"/>
      <c r="DXO87" s="715"/>
      <c r="DXP87" s="715"/>
      <c r="DXQ87" s="715"/>
      <c r="DXR87" s="715"/>
      <c r="DXS87" s="715"/>
      <c r="DXT87" s="715"/>
      <c r="DXU87" s="715"/>
      <c r="DXV87" s="715"/>
      <c r="DXW87" s="715"/>
      <c r="DXX87" s="715"/>
      <c r="DXY87" s="715"/>
      <c r="DXZ87" s="715"/>
      <c r="DYA87" s="715"/>
      <c r="DYB87" s="715"/>
      <c r="DYC87" s="715"/>
      <c r="DYD87" s="715"/>
      <c r="DYE87" s="715"/>
      <c r="DYF87" s="715"/>
      <c r="DYG87" s="715"/>
      <c r="DYH87" s="715"/>
      <c r="DYI87" s="715"/>
      <c r="DYJ87" s="715"/>
      <c r="DYK87" s="715"/>
      <c r="DYL87" s="715"/>
      <c r="DYM87" s="715"/>
      <c r="DYN87" s="715"/>
      <c r="DYO87" s="715"/>
      <c r="DYP87" s="715"/>
      <c r="DYQ87" s="715"/>
      <c r="DYR87" s="715"/>
      <c r="DYS87" s="715"/>
      <c r="DYT87" s="715"/>
      <c r="DYU87" s="715"/>
      <c r="DYV87" s="715"/>
      <c r="DYW87" s="715"/>
      <c r="DYX87" s="715"/>
      <c r="DYY87" s="715"/>
      <c r="DYZ87" s="715"/>
      <c r="DZA87" s="715"/>
      <c r="DZB87" s="715"/>
      <c r="DZC87" s="715"/>
      <c r="DZD87" s="715"/>
      <c r="DZE87" s="715"/>
      <c r="DZF87" s="715"/>
      <c r="DZG87" s="715"/>
      <c r="DZH87" s="715"/>
      <c r="DZI87" s="715"/>
      <c r="DZJ87" s="715"/>
      <c r="DZK87" s="715"/>
      <c r="DZL87" s="715"/>
      <c r="DZM87" s="715"/>
      <c r="DZN87" s="715"/>
      <c r="DZO87" s="715"/>
      <c r="DZP87" s="715"/>
      <c r="DZQ87" s="715"/>
      <c r="DZR87" s="715"/>
      <c r="DZS87" s="715"/>
      <c r="DZT87" s="715"/>
      <c r="DZU87" s="715"/>
      <c r="DZV87" s="715"/>
      <c r="DZW87" s="715"/>
      <c r="DZX87" s="715"/>
      <c r="DZY87" s="715"/>
      <c r="DZZ87" s="715"/>
      <c r="EAA87" s="715"/>
      <c r="EAB87" s="715"/>
      <c r="EAC87" s="715"/>
      <c r="EAD87" s="715"/>
      <c r="EAE87" s="715"/>
      <c r="EAF87" s="715"/>
      <c r="EAG87" s="715"/>
      <c r="EAH87" s="715"/>
      <c r="EAI87" s="715"/>
      <c r="EAJ87" s="715"/>
      <c r="EAK87" s="715"/>
      <c r="EAL87" s="715"/>
      <c r="EAM87" s="715"/>
      <c r="EAN87" s="715"/>
      <c r="EAO87" s="715"/>
      <c r="EAP87" s="715"/>
      <c r="EAQ87" s="715"/>
      <c r="EAR87" s="715"/>
      <c r="EAS87" s="715"/>
      <c r="EAT87" s="715"/>
      <c r="EAU87" s="715"/>
      <c r="EAV87" s="715"/>
      <c r="EAW87" s="715"/>
      <c r="EAX87" s="715"/>
      <c r="EAY87" s="715"/>
      <c r="EAZ87" s="715"/>
      <c r="EBA87" s="715"/>
      <c r="EBB87" s="715"/>
      <c r="EBC87" s="715"/>
      <c r="EBD87" s="715"/>
      <c r="EBE87" s="715"/>
      <c r="EBF87" s="715"/>
      <c r="EBG87" s="715"/>
      <c r="EBH87" s="715"/>
      <c r="EBI87" s="715"/>
      <c r="EBJ87" s="715"/>
      <c r="EBK87" s="715"/>
      <c r="EBL87" s="715"/>
      <c r="EBM87" s="715"/>
      <c r="EBN87" s="715"/>
      <c r="EBO87" s="715"/>
      <c r="EBP87" s="715"/>
      <c r="EBQ87" s="715"/>
      <c r="EBR87" s="715"/>
      <c r="EBS87" s="715"/>
      <c r="EBT87" s="715"/>
      <c r="EBU87" s="715"/>
      <c r="EBV87" s="715"/>
      <c r="EBW87" s="715"/>
      <c r="EBX87" s="715"/>
      <c r="EBY87" s="715"/>
      <c r="EBZ87" s="715"/>
      <c r="ECA87" s="715"/>
      <c r="ECB87" s="715"/>
      <c r="ECC87" s="715"/>
      <c r="ECD87" s="715"/>
      <c r="ECE87" s="715"/>
      <c r="ECF87" s="715"/>
      <c r="ECG87" s="715"/>
      <c r="ECH87" s="715"/>
      <c r="ECI87" s="715"/>
      <c r="ECJ87" s="715"/>
      <c r="ECK87" s="715"/>
      <c r="ECL87" s="715"/>
      <c r="ECM87" s="715"/>
      <c r="ECN87" s="715"/>
      <c r="ECO87" s="715"/>
      <c r="ECP87" s="715"/>
      <c r="ECQ87" s="715"/>
      <c r="ECR87" s="715"/>
      <c r="ECS87" s="715"/>
      <c r="ECT87" s="715"/>
      <c r="ECU87" s="715"/>
      <c r="ECV87" s="715"/>
      <c r="ECW87" s="715"/>
      <c r="ECX87" s="715"/>
      <c r="ECY87" s="715"/>
      <c r="ECZ87" s="715"/>
      <c r="EDA87" s="715"/>
      <c r="EDB87" s="715"/>
      <c r="EDC87" s="715"/>
      <c r="EDD87" s="715"/>
      <c r="EDE87" s="715"/>
      <c r="EDF87" s="715"/>
      <c r="EDG87" s="715"/>
      <c r="EDH87" s="715"/>
      <c r="EDI87" s="715"/>
      <c r="EDJ87" s="715"/>
      <c r="EDK87" s="715"/>
      <c r="EDL87" s="715"/>
      <c r="EDM87" s="715"/>
      <c r="EDN87" s="715"/>
      <c r="EDO87" s="715"/>
      <c r="EDP87" s="715"/>
      <c r="EDQ87" s="715"/>
      <c r="EDR87" s="715"/>
      <c r="EDS87" s="715"/>
      <c r="EDT87" s="715"/>
      <c r="EDU87" s="715"/>
      <c r="EDV87" s="715"/>
      <c r="EDW87" s="715"/>
      <c r="EDX87" s="715"/>
      <c r="EDY87" s="715"/>
      <c r="EDZ87" s="715"/>
      <c r="EEA87" s="715"/>
      <c r="EEB87" s="715"/>
      <c r="EEC87" s="715"/>
      <c r="EED87" s="715"/>
      <c r="EEE87" s="715"/>
      <c r="EEF87" s="715"/>
      <c r="EEG87" s="715"/>
      <c r="EEH87" s="715"/>
      <c r="EEI87" s="715"/>
      <c r="EEJ87" s="715"/>
      <c r="EEK87" s="715"/>
      <c r="EEL87" s="715"/>
      <c r="EEM87" s="715"/>
      <c r="EEN87" s="715"/>
      <c r="EEO87" s="715"/>
      <c r="EEP87" s="715"/>
      <c r="EEQ87" s="715"/>
      <c r="EER87" s="715"/>
      <c r="EES87" s="715"/>
      <c r="EET87" s="715"/>
      <c r="EEU87" s="715"/>
      <c r="EEV87" s="715"/>
      <c r="EEW87" s="715"/>
      <c r="EEX87" s="715"/>
      <c r="EEY87" s="715"/>
      <c r="EEZ87" s="715"/>
      <c r="EFA87" s="715"/>
      <c r="EFB87" s="715"/>
      <c r="EFC87" s="715"/>
      <c r="EFD87" s="715"/>
      <c r="EFE87" s="715"/>
      <c r="EFF87" s="715"/>
      <c r="EFG87" s="715"/>
      <c r="EFH87" s="715"/>
      <c r="EFI87" s="715"/>
      <c r="EFJ87" s="715"/>
      <c r="EFK87" s="715"/>
      <c r="EFL87" s="715"/>
      <c r="EFM87" s="715"/>
      <c r="EFN87" s="715"/>
      <c r="EFO87" s="715"/>
      <c r="EFP87" s="715"/>
      <c r="EFQ87" s="715"/>
      <c r="EFR87" s="715"/>
      <c r="EFS87" s="715"/>
      <c r="EFT87" s="715"/>
      <c r="EFU87" s="715"/>
      <c r="EFV87" s="715"/>
      <c r="EFW87" s="715"/>
      <c r="EFX87" s="715"/>
      <c r="EFY87" s="715"/>
      <c r="EFZ87" s="715"/>
      <c r="EGA87" s="715"/>
      <c r="EGB87" s="715"/>
      <c r="EGC87" s="715"/>
      <c r="EGD87" s="715"/>
      <c r="EGE87" s="715"/>
      <c r="EGF87" s="715"/>
      <c r="EGG87" s="715"/>
      <c r="EGH87" s="715"/>
      <c r="EGI87" s="715"/>
      <c r="EGJ87" s="715"/>
      <c r="EGK87" s="715"/>
      <c r="EGL87" s="715"/>
      <c r="EGM87" s="715"/>
      <c r="EGN87" s="715"/>
      <c r="EGO87" s="715"/>
      <c r="EGP87" s="715"/>
      <c r="EGQ87" s="715"/>
      <c r="EGR87" s="715"/>
      <c r="EGS87" s="715"/>
      <c r="EGT87" s="715"/>
      <c r="EGU87" s="715"/>
      <c r="EGV87" s="715"/>
      <c r="EGW87" s="715"/>
      <c r="EGX87" s="715"/>
      <c r="EGY87" s="715"/>
      <c r="EGZ87" s="715"/>
      <c r="EHA87" s="715"/>
      <c r="EHB87" s="715"/>
      <c r="EHC87" s="715"/>
      <c r="EHD87" s="715"/>
      <c r="EHE87" s="715"/>
      <c r="EHF87" s="715"/>
      <c r="EHG87" s="715"/>
      <c r="EHH87" s="715"/>
      <c r="EHI87" s="715"/>
      <c r="EHJ87" s="715"/>
      <c r="EHK87" s="715"/>
      <c r="EHL87" s="715"/>
      <c r="EHM87" s="715"/>
      <c r="EHN87" s="715"/>
      <c r="EHO87" s="715"/>
      <c r="EHP87" s="715"/>
      <c r="EHQ87" s="715"/>
      <c r="EHR87" s="715"/>
      <c r="EHS87" s="715"/>
      <c r="EHT87" s="715"/>
      <c r="EHU87" s="715"/>
      <c r="EHV87" s="715"/>
      <c r="EHW87" s="715"/>
      <c r="EHX87" s="715"/>
      <c r="EHY87" s="715"/>
      <c r="EHZ87" s="715"/>
      <c r="EIA87" s="715"/>
      <c r="EIB87" s="715"/>
      <c r="EIC87" s="715"/>
      <c r="EID87" s="715"/>
      <c r="EIE87" s="715"/>
      <c r="EIF87" s="715"/>
      <c r="EIG87" s="715"/>
      <c r="EIH87" s="715"/>
      <c r="EII87" s="715"/>
      <c r="EIJ87" s="715"/>
      <c r="EIK87" s="715"/>
      <c r="EIL87" s="715"/>
      <c r="EIM87" s="715"/>
      <c r="EIN87" s="715"/>
      <c r="EIO87" s="715"/>
      <c r="EIP87" s="715"/>
      <c r="EIQ87" s="715"/>
      <c r="EIR87" s="715"/>
      <c r="EIS87" s="715"/>
      <c r="EIT87" s="715"/>
      <c r="EIU87" s="715"/>
      <c r="EIV87" s="715"/>
      <c r="EIW87" s="715"/>
      <c r="EIX87" s="715"/>
      <c r="EIY87" s="715"/>
      <c r="EIZ87" s="715"/>
      <c r="EJA87" s="715"/>
      <c r="EJB87" s="715"/>
      <c r="EJC87" s="715"/>
      <c r="EJD87" s="715"/>
      <c r="EJE87" s="715"/>
      <c r="EJF87" s="715"/>
      <c r="EJG87" s="715"/>
      <c r="EJH87" s="715"/>
      <c r="EJI87" s="715"/>
      <c r="EJJ87" s="715"/>
      <c r="EJK87" s="715"/>
      <c r="EJL87" s="715"/>
      <c r="EJM87" s="715"/>
      <c r="EJN87" s="715"/>
      <c r="EJO87" s="715"/>
      <c r="EJP87" s="715"/>
      <c r="EJQ87" s="715"/>
      <c r="EJR87" s="715"/>
      <c r="EJS87" s="715"/>
      <c r="EJT87" s="715"/>
      <c r="EJU87" s="715"/>
      <c r="EJV87" s="715"/>
      <c r="EJW87" s="715"/>
      <c r="EJX87" s="715"/>
      <c r="EJY87" s="715"/>
      <c r="EJZ87" s="715"/>
      <c r="EKA87" s="715"/>
      <c r="EKB87" s="715"/>
      <c r="EKC87" s="715"/>
      <c r="EKD87" s="715"/>
      <c r="EKE87" s="715"/>
      <c r="EKF87" s="715"/>
      <c r="EKG87" s="715"/>
      <c r="EKH87" s="715"/>
      <c r="EKI87" s="715"/>
      <c r="EKJ87" s="715"/>
      <c r="EKK87" s="715"/>
      <c r="EKL87" s="715"/>
      <c r="EKM87" s="715"/>
      <c r="EKN87" s="715"/>
      <c r="EKO87" s="715"/>
      <c r="EKP87" s="715"/>
      <c r="EKQ87" s="715"/>
      <c r="EKR87" s="715"/>
      <c r="EKS87" s="715"/>
      <c r="EKT87" s="715"/>
      <c r="EKU87" s="715"/>
      <c r="EKV87" s="715"/>
      <c r="EKW87" s="715"/>
      <c r="EKX87" s="715"/>
      <c r="EKY87" s="715"/>
      <c r="EKZ87" s="715"/>
      <c r="ELA87" s="715"/>
      <c r="ELB87" s="715"/>
      <c r="ELC87" s="715"/>
      <c r="ELD87" s="715"/>
      <c r="ELE87" s="715"/>
      <c r="ELF87" s="715"/>
      <c r="ELG87" s="715"/>
      <c r="ELH87" s="715"/>
      <c r="ELI87" s="715"/>
      <c r="ELJ87" s="715"/>
      <c r="ELK87" s="715"/>
      <c r="ELL87" s="715"/>
      <c r="ELM87" s="715"/>
      <c r="ELN87" s="715"/>
      <c r="ELO87" s="715"/>
      <c r="ELP87" s="715"/>
      <c r="ELQ87" s="715"/>
      <c r="ELR87" s="715"/>
      <c r="ELS87" s="715"/>
      <c r="ELT87" s="715"/>
      <c r="ELU87" s="715"/>
      <c r="ELV87" s="715"/>
      <c r="ELW87" s="715"/>
      <c r="ELX87" s="715"/>
      <c r="ELY87" s="715"/>
      <c r="ELZ87" s="715"/>
      <c r="EMA87" s="715"/>
      <c r="EMB87" s="715"/>
      <c r="EMC87" s="715"/>
      <c r="EMD87" s="715"/>
      <c r="EME87" s="715"/>
      <c r="EMF87" s="715"/>
      <c r="EMG87" s="715"/>
      <c r="EMH87" s="715"/>
      <c r="EMI87" s="715"/>
      <c r="EMJ87" s="715"/>
      <c r="EMK87" s="715"/>
      <c r="EML87" s="715"/>
      <c r="EMM87" s="715"/>
      <c r="EMN87" s="715"/>
      <c r="EMO87" s="715"/>
      <c r="EMP87" s="715"/>
      <c r="EMQ87" s="715"/>
      <c r="EMR87" s="715"/>
      <c r="EMS87" s="715"/>
      <c r="EMT87" s="715"/>
      <c r="EMU87" s="715"/>
      <c r="EMV87" s="715"/>
      <c r="EMW87" s="715"/>
      <c r="EMX87" s="715"/>
      <c r="EMY87" s="715"/>
      <c r="EMZ87" s="715"/>
      <c r="ENA87" s="715"/>
      <c r="ENB87" s="715"/>
      <c r="ENC87" s="715"/>
      <c r="END87" s="715"/>
      <c r="ENE87" s="715"/>
      <c r="ENF87" s="715"/>
      <c r="ENG87" s="715"/>
      <c r="ENH87" s="715"/>
      <c r="ENI87" s="715"/>
      <c r="ENJ87" s="715"/>
      <c r="ENK87" s="715"/>
      <c r="ENL87" s="715"/>
      <c r="ENM87" s="715"/>
      <c r="ENN87" s="715"/>
      <c r="ENO87" s="715"/>
      <c r="ENP87" s="715"/>
      <c r="ENQ87" s="715"/>
      <c r="ENR87" s="715"/>
      <c r="ENS87" s="715"/>
      <c r="ENT87" s="715"/>
      <c r="ENU87" s="715"/>
      <c r="ENV87" s="715"/>
      <c r="ENW87" s="715"/>
      <c r="ENX87" s="715"/>
      <c r="ENY87" s="715"/>
      <c r="ENZ87" s="715"/>
      <c r="EOA87" s="715"/>
      <c r="EOB87" s="715"/>
      <c r="EOC87" s="715"/>
      <c r="EOD87" s="715"/>
      <c r="EOE87" s="715"/>
      <c r="EOF87" s="715"/>
      <c r="EOG87" s="715"/>
      <c r="EOH87" s="715"/>
      <c r="EOI87" s="715"/>
      <c r="EOJ87" s="715"/>
      <c r="EOK87" s="715"/>
      <c r="EOL87" s="715"/>
      <c r="EOM87" s="715"/>
      <c r="EON87" s="715"/>
      <c r="EOO87" s="715"/>
      <c r="EOP87" s="715"/>
      <c r="EOQ87" s="715"/>
      <c r="EOR87" s="715"/>
      <c r="EOS87" s="715"/>
      <c r="EOT87" s="715"/>
      <c r="EOU87" s="715"/>
      <c r="EOV87" s="715"/>
      <c r="EOW87" s="715"/>
      <c r="EOX87" s="715"/>
      <c r="EOY87" s="715"/>
      <c r="EOZ87" s="715"/>
      <c r="EPA87" s="715"/>
      <c r="EPB87" s="715"/>
      <c r="EPC87" s="715"/>
      <c r="EPD87" s="715"/>
      <c r="EPE87" s="715"/>
      <c r="EPF87" s="715"/>
      <c r="EPG87" s="715"/>
      <c r="EPH87" s="715"/>
      <c r="EPI87" s="715"/>
      <c r="EPJ87" s="715"/>
      <c r="EPK87" s="715"/>
      <c r="EPL87" s="715"/>
      <c r="EPM87" s="715"/>
      <c r="EPN87" s="715"/>
      <c r="EPO87" s="715"/>
      <c r="EPP87" s="715"/>
      <c r="EPQ87" s="715"/>
      <c r="EPR87" s="715"/>
      <c r="EPS87" s="715"/>
      <c r="EPT87" s="715"/>
      <c r="EPU87" s="715"/>
      <c r="EPV87" s="715"/>
      <c r="EPW87" s="715"/>
      <c r="EPX87" s="715"/>
      <c r="EPY87" s="715"/>
      <c r="EPZ87" s="715"/>
      <c r="EQA87" s="715"/>
      <c r="EQB87" s="715"/>
      <c r="EQC87" s="715"/>
      <c r="EQD87" s="715"/>
      <c r="EQE87" s="715"/>
      <c r="EQF87" s="715"/>
      <c r="EQG87" s="715"/>
      <c r="EQH87" s="715"/>
      <c r="EQI87" s="715"/>
      <c r="EQJ87" s="715"/>
      <c r="EQK87" s="715"/>
      <c r="EQL87" s="715"/>
      <c r="EQM87" s="715"/>
      <c r="EQN87" s="715"/>
      <c r="EQO87" s="715"/>
      <c r="EQP87" s="715"/>
      <c r="EQQ87" s="715"/>
      <c r="EQR87" s="715"/>
      <c r="EQS87" s="715"/>
      <c r="EQT87" s="715"/>
      <c r="EQU87" s="715"/>
      <c r="EQV87" s="715"/>
      <c r="EQW87" s="715"/>
      <c r="EQX87" s="715"/>
      <c r="EQY87" s="715"/>
      <c r="EQZ87" s="715"/>
      <c r="ERA87" s="715"/>
      <c r="ERB87" s="715"/>
      <c r="ERC87" s="715"/>
      <c r="ERD87" s="715"/>
      <c r="ERE87" s="715"/>
      <c r="ERF87" s="715"/>
      <c r="ERG87" s="715"/>
      <c r="ERH87" s="715"/>
      <c r="ERI87" s="715"/>
      <c r="ERJ87" s="715"/>
      <c r="ERK87" s="715"/>
      <c r="ERL87" s="715"/>
      <c r="ERM87" s="715"/>
      <c r="ERN87" s="715"/>
      <c r="ERO87" s="715"/>
      <c r="ERP87" s="715"/>
      <c r="ERQ87" s="715"/>
      <c r="ERR87" s="715"/>
      <c r="ERS87" s="715"/>
      <c r="ERT87" s="715"/>
      <c r="ERU87" s="715"/>
      <c r="ERV87" s="715"/>
      <c r="ERW87" s="715"/>
      <c r="ERX87" s="715"/>
      <c r="ERY87" s="715"/>
      <c r="ERZ87" s="715"/>
      <c r="ESA87" s="715"/>
      <c r="ESB87" s="715"/>
      <c r="ESC87" s="715"/>
      <c r="ESD87" s="715"/>
      <c r="ESE87" s="715"/>
      <c r="ESF87" s="715"/>
      <c r="ESG87" s="715"/>
      <c r="ESH87" s="715"/>
      <c r="ESI87" s="715"/>
      <c r="ESJ87" s="715"/>
      <c r="ESK87" s="715"/>
      <c r="ESL87" s="715"/>
      <c r="ESM87" s="715"/>
      <c r="ESN87" s="715"/>
      <c r="ESO87" s="715"/>
      <c r="ESP87" s="715"/>
      <c r="ESQ87" s="715"/>
      <c r="ESR87" s="715"/>
      <c r="ESS87" s="715"/>
      <c r="EST87" s="715"/>
      <c r="ESU87" s="715"/>
      <c r="ESV87" s="715"/>
      <c r="ESW87" s="715"/>
      <c r="ESX87" s="715"/>
      <c r="ESY87" s="715"/>
      <c r="ESZ87" s="715"/>
      <c r="ETA87" s="715"/>
      <c r="ETB87" s="715"/>
      <c r="ETC87" s="715"/>
      <c r="ETD87" s="715"/>
      <c r="ETE87" s="715"/>
      <c r="ETF87" s="715"/>
      <c r="ETG87" s="715"/>
      <c r="ETH87" s="715"/>
      <c r="ETI87" s="715"/>
      <c r="ETJ87" s="715"/>
      <c r="ETK87" s="715"/>
      <c r="ETL87" s="715"/>
      <c r="ETM87" s="715"/>
      <c r="ETN87" s="715"/>
      <c r="ETO87" s="715"/>
      <c r="ETP87" s="715"/>
      <c r="ETQ87" s="715"/>
      <c r="ETR87" s="715"/>
      <c r="ETS87" s="715"/>
      <c r="ETT87" s="715"/>
      <c r="ETU87" s="715"/>
      <c r="ETV87" s="715"/>
      <c r="ETW87" s="715"/>
      <c r="ETX87" s="715"/>
      <c r="ETY87" s="715"/>
      <c r="ETZ87" s="715"/>
      <c r="EUA87" s="715"/>
      <c r="EUB87" s="715"/>
      <c r="EUC87" s="715"/>
      <c r="EUD87" s="715"/>
      <c r="EUE87" s="715"/>
      <c r="EUF87" s="715"/>
      <c r="EUG87" s="715"/>
      <c r="EUH87" s="715"/>
      <c r="EUI87" s="715"/>
      <c r="EUJ87" s="715"/>
      <c r="EUK87" s="715"/>
      <c r="EUL87" s="715"/>
      <c r="EUM87" s="715"/>
      <c r="EUN87" s="715"/>
      <c r="EUO87" s="715"/>
      <c r="EUP87" s="715"/>
      <c r="EUQ87" s="715"/>
      <c r="EUR87" s="715"/>
      <c r="EUS87" s="715"/>
      <c r="EUT87" s="715"/>
      <c r="EUU87" s="715"/>
      <c r="EUV87" s="715"/>
      <c r="EUW87" s="715"/>
      <c r="EUX87" s="715"/>
      <c r="EUY87" s="715"/>
      <c r="EUZ87" s="715"/>
      <c r="EVA87" s="715"/>
      <c r="EVB87" s="715"/>
      <c r="EVC87" s="715"/>
      <c r="EVD87" s="715"/>
      <c r="EVE87" s="715"/>
      <c r="EVF87" s="715"/>
      <c r="EVG87" s="715"/>
      <c r="EVH87" s="715"/>
      <c r="EVI87" s="715"/>
      <c r="EVJ87" s="715"/>
      <c r="EVK87" s="715"/>
      <c r="EVL87" s="715"/>
      <c r="EVM87" s="715"/>
      <c r="EVN87" s="715"/>
      <c r="EVO87" s="715"/>
      <c r="EVP87" s="715"/>
      <c r="EVQ87" s="715"/>
      <c r="EVR87" s="715"/>
      <c r="EVS87" s="715"/>
      <c r="EVT87" s="715"/>
      <c r="EVU87" s="715"/>
      <c r="EVV87" s="715"/>
      <c r="EVW87" s="715"/>
      <c r="EVX87" s="715"/>
      <c r="EVY87" s="715"/>
      <c r="EVZ87" s="715"/>
      <c r="EWA87" s="715"/>
      <c r="EWB87" s="715"/>
      <c r="EWC87" s="715"/>
      <c r="EWD87" s="715"/>
      <c r="EWE87" s="715"/>
      <c r="EWF87" s="715"/>
      <c r="EWG87" s="715"/>
      <c r="EWH87" s="715"/>
      <c r="EWI87" s="715"/>
      <c r="EWJ87" s="715"/>
      <c r="EWK87" s="715"/>
      <c r="EWL87" s="715"/>
      <c r="EWM87" s="715"/>
      <c r="EWN87" s="715"/>
      <c r="EWO87" s="715"/>
      <c r="EWP87" s="715"/>
      <c r="EWQ87" s="715"/>
      <c r="EWR87" s="715"/>
      <c r="EWS87" s="715"/>
      <c r="EWT87" s="715"/>
      <c r="EWU87" s="715"/>
      <c r="EWV87" s="715"/>
      <c r="EWW87" s="715"/>
      <c r="EWX87" s="715"/>
      <c r="EWY87" s="715"/>
      <c r="EWZ87" s="715"/>
      <c r="EXA87" s="715"/>
      <c r="EXB87" s="715"/>
      <c r="EXC87" s="715"/>
      <c r="EXD87" s="715"/>
      <c r="EXE87" s="715"/>
      <c r="EXF87" s="715"/>
      <c r="EXG87" s="715"/>
      <c r="EXH87" s="715"/>
      <c r="EXI87" s="715"/>
      <c r="EXJ87" s="715"/>
      <c r="EXK87" s="715"/>
      <c r="EXL87" s="715"/>
      <c r="EXM87" s="715"/>
      <c r="EXN87" s="715"/>
      <c r="EXO87" s="715"/>
      <c r="EXP87" s="715"/>
      <c r="EXQ87" s="715"/>
      <c r="EXR87" s="715"/>
      <c r="EXS87" s="715"/>
      <c r="EXT87" s="715"/>
      <c r="EXU87" s="715"/>
      <c r="EXV87" s="715"/>
      <c r="EXW87" s="715"/>
      <c r="EXX87" s="715"/>
      <c r="EXY87" s="715"/>
      <c r="EXZ87" s="715"/>
      <c r="EYA87" s="715"/>
      <c r="EYB87" s="715"/>
      <c r="EYC87" s="715"/>
      <c r="EYD87" s="715"/>
      <c r="EYE87" s="715"/>
      <c r="EYF87" s="715"/>
      <c r="EYG87" s="715"/>
      <c r="EYH87" s="715"/>
      <c r="EYI87" s="715"/>
      <c r="EYJ87" s="715"/>
      <c r="EYK87" s="715"/>
      <c r="EYL87" s="715"/>
      <c r="EYM87" s="715"/>
      <c r="EYN87" s="715"/>
      <c r="EYO87" s="715"/>
      <c r="EYP87" s="715"/>
      <c r="EYQ87" s="715"/>
      <c r="EYR87" s="715"/>
      <c r="EYS87" s="715"/>
      <c r="EYT87" s="715"/>
      <c r="EYU87" s="715"/>
      <c r="EYV87" s="715"/>
      <c r="EYW87" s="715"/>
      <c r="EYX87" s="715"/>
      <c r="EYY87" s="715"/>
      <c r="EYZ87" s="715"/>
      <c r="EZA87" s="715"/>
      <c r="EZB87" s="715"/>
      <c r="EZC87" s="715"/>
      <c r="EZD87" s="715"/>
      <c r="EZE87" s="715"/>
      <c r="EZF87" s="715"/>
      <c r="EZG87" s="715"/>
      <c r="EZH87" s="715"/>
      <c r="EZI87" s="715"/>
      <c r="EZJ87" s="715"/>
      <c r="EZK87" s="715"/>
      <c r="EZL87" s="715"/>
      <c r="EZM87" s="715"/>
      <c r="EZN87" s="715"/>
      <c r="EZO87" s="715"/>
      <c r="EZP87" s="715"/>
      <c r="EZQ87" s="715"/>
      <c r="EZR87" s="715"/>
      <c r="EZS87" s="715"/>
      <c r="EZT87" s="715"/>
      <c r="EZU87" s="715"/>
      <c r="EZV87" s="715"/>
      <c r="EZW87" s="715"/>
      <c r="EZX87" s="715"/>
      <c r="EZY87" s="715"/>
      <c r="EZZ87" s="715"/>
      <c r="FAA87" s="715"/>
      <c r="FAB87" s="715"/>
      <c r="FAC87" s="715"/>
      <c r="FAD87" s="715"/>
      <c r="FAE87" s="715"/>
      <c r="FAF87" s="715"/>
      <c r="FAG87" s="715"/>
      <c r="FAH87" s="715"/>
      <c r="FAI87" s="715"/>
      <c r="FAJ87" s="715"/>
      <c r="FAK87" s="715"/>
      <c r="FAL87" s="715"/>
      <c r="FAM87" s="715"/>
      <c r="FAN87" s="715"/>
      <c r="FAO87" s="715"/>
      <c r="FAP87" s="715"/>
      <c r="FAQ87" s="715"/>
      <c r="FAR87" s="715"/>
      <c r="FAS87" s="715"/>
      <c r="FAT87" s="715"/>
      <c r="FAU87" s="715"/>
      <c r="FAV87" s="715"/>
      <c r="FAW87" s="715"/>
      <c r="FAX87" s="715"/>
      <c r="FAY87" s="715"/>
      <c r="FAZ87" s="715"/>
      <c r="FBA87" s="715"/>
      <c r="FBB87" s="715"/>
      <c r="FBC87" s="715"/>
      <c r="FBD87" s="715"/>
      <c r="FBE87" s="715"/>
      <c r="FBF87" s="715"/>
      <c r="FBG87" s="715"/>
      <c r="FBH87" s="715"/>
      <c r="FBI87" s="715"/>
      <c r="FBJ87" s="715"/>
      <c r="FBK87" s="715"/>
      <c r="FBL87" s="715"/>
      <c r="FBM87" s="715"/>
      <c r="FBN87" s="715"/>
      <c r="FBO87" s="715"/>
      <c r="FBP87" s="715"/>
      <c r="FBQ87" s="715"/>
      <c r="FBR87" s="715"/>
      <c r="FBS87" s="715"/>
      <c r="FBT87" s="715"/>
      <c r="FBU87" s="715"/>
      <c r="FBV87" s="715"/>
      <c r="FBW87" s="715"/>
      <c r="FBX87" s="715"/>
      <c r="FBY87" s="715"/>
      <c r="FBZ87" s="715"/>
      <c r="FCA87" s="715"/>
      <c r="FCB87" s="715"/>
      <c r="FCC87" s="715"/>
      <c r="FCD87" s="715"/>
      <c r="FCE87" s="715"/>
      <c r="FCF87" s="715"/>
      <c r="FCG87" s="715"/>
      <c r="FCH87" s="715"/>
      <c r="FCI87" s="715"/>
      <c r="FCJ87" s="715"/>
      <c r="FCK87" s="715"/>
      <c r="FCL87" s="715"/>
      <c r="FCM87" s="715"/>
      <c r="FCN87" s="715"/>
      <c r="FCO87" s="715"/>
      <c r="FCP87" s="715"/>
      <c r="FCQ87" s="715"/>
      <c r="FCR87" s="715"/>
      <c r="FCS87" s="715"/>
      <c r="FCT87" s="715"/>
      <c r="FCU87" s="715"/>
      <c r="FCV87" s="715"/>
      <c r="FCW87" s="715"/>
      <c r="FCX87" s="715"/>
      <c r="FCY87" s="715"/>
      <c r="FCZ87" s="715"/>
      <c r="FDA87" s="715"/>
      <c r="FDB87" s="715"/>
      <c r="FDC87" s="715"/>
      <c r="FDD87" s="715"/>
      <c r="FDE87" s="715"/>
      <c r="FDF87" s="715"/>
      <c r="FDG87" s="715"/>
      <c r="FDH87" s="715"/>
      <c r="FDI87" s="715"/>
      <c r="FDJ87" s="715"/>
      <c r="FDK87" s="715"/>
      <c r="FDL87" s="715"/>
      <c r="FDM87" s="715"/>
      <c r="FDN87" s="715"/>
      <c r="FDO87" s="715"/>
      <c r="FDP87" s="715"/>
      <c r="FDQ87" s="715"/>
      <c r="FDR87" s="715"/>
      <c r="FDS87" s="715"/>
      <c r="FDT87" s="715"/>
      <c r="FDU87" s="715"/>
      <c r="FDV87" s="715"/>
      <c r="FDW87" s="715"/>
      <c r="FDX87" s="715"/>
      <c r="FDY87" s="715"/>
      <c r="FDZ87" s="715"/>
      <c r="FEA87" s="715"/>
      <c r="FEB87" s="715"/>
      <c r="FEC87" s="715"/>
      <c r="FED87" s="715"/>
      <c r="FEE87" s="715"/>
      <c r="FEF87" s="715"/>
      <c r="FEG87" s="715"/>
      <c r="FEH87" s="715"/>
      <c r="FEI87" s="715"/>
      <c r="FEJ87" s="715"/>
      <c r="FEK87" s="715"/>
      <c r="FEL87" s="715"/>
      <c r="FEM87" s="715"/>
      <c r="FEN87" s="715"/>
      <c r="FEO87" s="715"/>
      <c r="FEP87" s="715"/>
      <c r="FEQ87" s="715"/>
      <c r="FER87" s="715"/>
      <c r="FES87" s="715"/>
      <c r="FET87" s="715"/>
      <c r="FEU87" s="715"/>
      <c r="FEV87" s="715"/>
      <c r="FEW87" s="715"/>
      <c r="FEX87" s="715"/>
      <c r="FEY87" s="715"/>
      <c r="FEZ87" s="715"/>
      <c r="FFA87" s="715"/>
      <c r="FFB87" s="715"/>
      <c r="FFC87" s="715"/>
      <c r="FFD87" s="715"/>
      <c r="FFE87" s="715"/>
      <c r="FFF87" s="715"/>
      <c r="FFG87" s="715"/>
      <c r="FFH87" s="715"/>
      <c r="FFI87" s="715"/>
      <c r="FFJ87" s="715"/>
      <c r="FFK87" s="715"/>
      <c r="FFL87" s="715"/>
      <c r="FFM87" s="715"/>
      <c r="FFN87" s="715"/>
      <c r="FFO87" s="715"/>
      <c r="FFP87" s="715"/>
      <c r="FFQ87" s="715"/>
      <c r="FFR87" s="715"/>
      <c r="FFS87" s="715"/>
      <c r="FFT87" s="715"/>
      <c r="FFU87" s="715"/>
      <c r="FFV87" s="715"/>
      <c r="FFW87" s="715"/>
      <c r="FFX87" s="715"/>
      <c r="FFY87" s="715"/>
      <c r="FFZ87" s="715"/>
      <c r="FGA87" s="715"/>
      <c r="FGB87" s="715"/>
      <c r="FGC87" s="715"/>
      <c r="FGD87" s="715"/>
      <c r="FGE87" s="715"/>
      <c r="FGF87" s="715"/>
      <c r="FGG87" s="715"/>
      <c r="FGH87" s="715"/>
      <c r="FGI87" s="715"/>
      <c r="FGJ87" s="715"/>
      <c r="FGK87" s="715"/>
      <c r="FGL87" s="715"/>
      <c r="FGM87" s="715"/>
      <c r="FGN87" s="715"/>
      <c r="FGO87" s="715"/>
      <c r="FGP87" s="715"/>
      <c r="FGQ87" s="715"/>
      <c r="FGR87" s="715"/>
      <c r="FGS87" s="715"/>
      <c r="FGT87" s="715"/>
      <c r="FGU87" s="715"/>
      <c r="FGV87" s="715"/>
      <c r="FGW87" s="715"/>
      <c r="FGX87" s="715"/>
      <c r="FGY87" s="715"/>
      <c r="FGZ87" s="715"/>
      <c r="FHA87" s="715"/>
      <c r="FHB87" s="715"/>
      <c r="FHC87" s="715"/>
      <c r="FHD87" s="715"/>
      <c r="FHE87" s="715"/>
      <c r="FHF87" s="715"/>
      <c r="FHG87" s="715"/>
      <c r="FHH87" s="715"/>
      <c r="FHI87" s="715"/>
      <c r="FHJ87" s="715"/>
      <c r="FHK87" s="715"/>
      <c r="FHL87" s="715"/>
      <c r="FHM87" s="715"/>
      <c r="FHN87" s="715"/>
      <c r="FHO87" s="715"/>
      <c r="FHP87" s="715"/>
      <c r="FHQ87" s="715"/>
      <c r="FHR87" s="715"/>
      <c r="FHS87" s="715"/>
      <c r="FHT87" s="715"/>
      <c r="FHU87" s="715"/>
      <c r="FHV87" s="715"/>
      <c r="FHW87" s="715"/>
      <c r="FHX87" s="715"/>
      <c r="FHY87" s="715"/>
      <c r="FHZ87" s="715"/>
      <c r="FIA87" s="715"/>
      <c r="FIB87" s="715"/>
      <c r="FIC87" s="715"/>
      <c r="FID87" s="715"/>
      <c r="FIE87" s="715"/>
      <c r="FIF87" s="715"/>
      <c r="FIG87" s="715"/>
      <c r="FIH87" s="715"/>
      <c r="FII87" s="715"/>
      <c r="FIJ87" s="715"/>
      <c r="FIK87" s="715"/>
      <c r="FIL87" s="715"/>
      <c r="FIM87" s="715"/>
      <c r="FIN87" s="715"/>
      <c r="FIO87" s="715"/>
      <c r="FIP87" s="715"/>
      <c r="FIQ87" s="715"/>
      <c r="FIR87" s="715"/>
      <c r="FIS87" s="715"/>
      <c r="FIT87" s="715"/>
      <c r="FIU87" s="715"/>
      <c r="FIV87" s="715"/>
      <c r="FIW87" s="715"/>
      <c r="FIX87" s="715"/>
      <c r="FIY87" s="715"/>
      <c r="FIZ87" s="715"/>
      <c r="FJA87" s="715"/>
      <c r="FJB87" s="715"/>
      <c r="FJC87" s="715"/>
      <c r="FJD87" s="715"/>
      <c r="FJE87" s="715"/>
      <c r="FJF87" s="715"/>
      <c r="FJG87" s="715"/>
      <c r="FJH87" s="715"/>
      <c r="FJI87" s="715"/>
      <c r="FJJ87" s="715"/>
      <c r="FJK87" s="715"/>
      <c r="FJL87" s="715"/>
      <c r="FJM87" s="715"/>
      <c r="FJN87" s="715"/>
      <c r="FJO87" s="715"/>
      <c r="FJP87" s="715"/>
      <c r="FJQ87" s="715"/>
      <c r="FJR87" s="715"/>
      <c r="FJS87" s="715"/>
      <c r="FJT87" s="715"/>
      <c r="FJU87" s="715"/>
      <c r="FJV87" s="715"/>
      <c r="FJW87" s="715"/>
      <c r="FJX87" s="715"/>
      <c r="FJY87" s="715"/>
      <c r="FJZ87" s="715"/>
      <c r="FKA87" s="715"/>
      <c r="FKB87" s="715"/>
      <c r="FKC87" s="715"/>
      <c r="FKD87" s="715"/>
      <c r="FKE87" s="715"/>
      <c r="FKF87" s="715"/>
      <c r="FKG87" s="715"/>
      <c r="FKH87" s="715"/>
      <c r="FKI87" s="715"/>
      <c r="FKJ87" s="715"/>
      <c r="FKK87" s="715"/>
      <c r="FKL87" s="715"/>
      <c r="FKM87" s="715"/>
      <c r="FKN87" s="715"/>
      <c r="FKO87" s="715"/>
      <c r="FKP87" s="715"/>
      <c r="FKQ87" s="715"/>
      <c r="FKR87" s="715"/>
      <c r="FKS87" s="715"/>
      <c r="FKT87" s="715"/>
      <c r="FKU87" s="715"/>
      <c r="FKV87" s="715"/>
      <c r="FKW87" s="715"/>
      <c r="FKX87" s="715"/>
      <c r="FKY87" s="715"/>
      <c r="FKZ87" s="715"/>
      <c r="FLA87" s="715"/>
      <c r="FLB87" s="715"/>
      <c r="FLC87" s="715"/>
      <c r="FLD87" s="715"/>
      <c r="FLE87" s="715"/>
      <c r="FLF87" s="715"/>
      <c r="FLG87" s="715"/>
      <c r="FLH87" s="715"/>
      <c r="FLI87" s="715"/>
      <c r="FLJ87" s="715"/>
      <c r="FLK87" s="715"/>
      <c r="FLL87" s="715"/>
      <c r="FLM87" s="715"/>
      <c r="FLN87" s="715"/>
      <c r="FLO87" s="715"/>
      <c r="FLP87" s="715"/>
      <c r="FLQ87" s="715"/>
      <c r="FLR87" s="715"/>
      <c r="FLS87" s="715"/>
      <c r="FLT87" s="715"/>
      <c r="FLU87" s="715"/>
      <c r="FLV87" s="715"/>
      <c r="FLW87" s="715"/>
      <c r="FLX87" s="715"/>
      <c r="FLY87" s="715"/>
      <c r="FLZ87" s="715"/>
      <c r="FMA87" s="715"/>
      <c r="FMB87" s="715"/>
      <c r="FMC87" s="715"/>
      <c r="FMD87" s="715"/>
      <c r="FME87" s="715"/>
      <c r="FMF87" s="715"/>
      <c r="FMG87" s="715"/>
      <c r="FMH87" s="715"/>
      <c r="FMI87" s="715"/>
      <c r="FMJ87" s="715"/>
      <c r="FMK87" s="715"/>
      <c r="FML87" s="715"/>
      <c r="FMM87" s="715"/>
      <c r="FMN87" s="715"/>
      <c r="FMO87" s="715"/>
      <c r="FMP87" s="715"/>
      <c r="FMQ87" s="715"/>
      <c r="FMR87" s="715"/>
      <c r="FMS87" s="715"/>
      <c r="FMT87" s="715"/>
      <c r="FMU87" s="715"/>
      <c r="FMV87" s="715"/>
      <c r="FMW87" s="715"/>
      <c r="FMX87" s="715"/>
      <c r="FMY87" s="715"/>
      <c r="FMZ87" s="715"/>
      <c r="FNA87" s="715"/>
      <c r="FNB87" s="715"/>
      <c r="FNC87" s="715"/>
      <c r="FND87" s="715"/>
      <c r="FNE87" s="715"/>
      <c r="FNF87" s="715"/>
      <c r="FNG87" s="715"/>
      <c r="FNH87" s="715"/>
      <c r="FNI87" s="715"/>
      <c r="FNJ87" s="715"/>
      <c r="FNK87" s="715"/>
      <c r="FNL87" s="715"/>
      <c r="FNM87" s="715"/>
      <c r="FNN87" s="715"/>
      <c r="FNO87" s="715"/>
      <c r="FNP87" s="715"/>
      <c r="FNQ87" s="715"/>
      <c r="FNR87" s="715"/>
      <c r="FNS87" s="715"/>
      <c r="FNT87" s="715"/>
      <c r="FNU87" s="715"/>
      <c r="FNV87" s="715"/>
      <c r="FNW87" s="715"/>
      <c r="FNX87" s="715"/>
      <c r="FNY87" s="715"/>
      <c r="FNZ87" s="715"/>
      <c r="FOA87" s="715"/>
      <c r="FOB87" s="715"/>
      <c r="FOC87" s="715"/>
      <c r="FOD87" s="715"/>
      <c r="FOE87" s="715"/>
      <c r="FOF87" s="715"/>
      <c r="FOG87" s="715"/>
      <c r="FOH87" s="715"/>
      <c r="FOI87" s="715"/>
      <c r="FOJ87" s="715"/>
      <c r="FOK87" s="715"/>
      <c r="FOL87" s="715"/>
      <c r="FOM87" s="715"/>
      <c r="FON87" s="715"/>
      <c r="FOO87" s="715"/>
      <c r="FOP87" s="715"/>
      <c r="FOQ87" s="715"/>
      <c r="FOR87" s="715"/>
      <c r="FOS87" s="715"/>
      <c r="FOT87" s="715"/>
      <c r="FOU87" s="715"/>
      <c r="FOV87" s="715"/>
      <c r="FOW87" s="715"/>
      <c r="FOX87" s="715"/>
      <c r="FOY87" s="715"/>
      <c r="FOZ87" s="715"/>
      <c r="FPA87" s="715"/>
      <c r="FPB87" s="715"/>
      <c r="FPC87" s="715"/>
      <c r="FPD87" s="715"/>
      <c r="FPE87" s="715"/>
      <c r="FPF87" s="715"/>
      <c r="FPG87" s="715"/>
      <c r="FPH87" s="715"/>
      <c r="FPI87" s="715"/>
      <c r="FPJ87" s="715"/>
      <c r="FPK87" s="715"/>
      <c r="FPL87" s="715"/>
      <c r="FPM87" s="715"/>
      <c r="FPN87" s="715"/>
      <c r="FPO87" s="715"/>
      <c r="FPP87" s="715"/>
      <c r="FPQ87" s="715"/>
      <c r="FPR87" s="715"/>
      <c r="FPS87" s="715"/>
      <c r="FPT87" s="715"/>
      <c r="FPU87" s="715"/>
      <c r="FPV87" s="715"/>
      <c r="FPW87" s="715"/>
      <c r="FPX87" s="715"/>
      <c r="FPY87" s="715"/>
      <c r="FPZ87" s="715"/>
      <c r="FQA87" s="715"/>
      <c r="FQB87" s="715"/>
      <c r="FQC87" s="715"/>
      <c r="FQD87" s="715"/>
      <c r="FQE87" s="715"/>
      <c r="FQF87" s="715"/>
      <c r="FQG87" s="715"/>
      <c r="FQH87" s="715"/>
      <c r="FQI87" s="715"/>
      <c r="FQJ87" s="715"/>
      <c r="FQK87" s="715"/>
      <c r="FQL87" s="715"/>
      <c r="FQM87" s="715"/>
      <c r="FQN87" s="715"/>
      <c r="FQO87" s="715"/>
      <c r="FQP87" s="715"/>
      <c r="FQQ87" s="715"/>
      <c r="FQR87" s="715"/>
      <c r="FQS87" s="715"/>
      <c r="FQT87" s="715"/>
      <c r="FQU87" s="715"/>
      <c r="FQV87" s="715"/>
      <c r="FQW87" s="715"/>
      <c r="FQX87" s="715"/>
      <c r="FQY87" s="715"/>
      <c r="FQZ87" s="715"/>
      <c r="FRA87" s="715"/>
      <c r="FRB87" s="715"/>
      <c r="FRC87" s="715"/>
      <c r="FRD87" s="715"/>
      <c r="FRE87" s="715"/>
      <c r="FRF87" s="715"/>
      <c r="FRG87" s="715"/>
      <c r="FRH87" s="715"/>
      <c r="FRI87" s="715"/>
      <c r="FRJ87" s="715"/>
      <c r="FRK87" s="715"/>
      <c r="FRL87" s="715"/>
      <c r="FRM87" s="715"/>
      <c r="FRN87" s="715"/>
      <c r="FRO87" s="715"/>
      <c r="FRP87" s="715"/>
      <c r="FRQ87" s="715"/>
      <c r="FRR87" s="715"/>
      <c r="FRS87" s="715"/>
      <c r="FRT87" s="715"/>
      <c r="FRU87" s="715"/>
      <c r="FRV87" s="715"/>
      <c r="FRW87" s="715"/>
      <c r="FRX87" s="715"/>
      <c r="FRY87" s="715"/>
      <c r="FRZ87" s="715"/>
      <c r="FSA87" s="715"/>
      <c r="FSB87" s="715"/>
      <c r="FSC87" s="715"/>
      <c r="FSD87" s="715"/>
      <c r="FSE87" s="715"/>
      <c r="FSF87" s="715"/>
      <c r="FSG87" s="715"/>
      <c r="FSH87" s="715"/>
      <c r="FSI87" s="715"/>
      <c r="FSJ87" s="715"/>
      <c r="FSK87" s="715"/>
      <c r="FSL87" s="715"/>
      <c r="FSM87" s="715"/>
      <c r="FSN87" s="715"/>
      <c r="FSO87" s="715"/>
      <c r="FSP87" s="715"/>
      <c r="FSQ87" s="715"/>
      <c r="FSR87" s="715"/>
      <c r="FSS87" s="715"/>
      <c r="FST87" s="715"/>
      <c r="FSU87" s="715"/>
      <c r="FSV87" s="715"/>
      <c r="FSW87" s="715"/>
      <c r="FSX87" s="715"/>
      <c r="FSY87" s="715"/>
      <c r="FSZ87" s="715"/>
      <c r="FTA87" s="715"/>
      <c r="FTB87" s="715"/>
      <c r="FTC87" s="715"/>
      <c r="FTD87" s="715"/>
      <c r="FTE87" s="715"/>
      <c r="FTF87" s="715"/>
      <c r="FTG87" s="715"/>
      <c r="FTH87" s="715"/>
      <c r="FTI87" s="715"/>
      <c r="FTJ87" s="715"/>
      <c r="FTK87" s="715"/>
      <c r="FTL87" s="715"/>
      <c r="FTM87" s="715"/>
      <c r="FTN87" s="715"/>
      <c r="FTO87" s="715"/>
      <c r="FTP87" s="715"/>
      <c r="FTQ87" s="715"/>
      <c r="FTR87" s="715"/>
      <c r="FTS87" s="715"/>
      <c r="FTT87" s="715"/>
      <c r="FTU87" s="715"/>
      <c r="FTV87" s="715"/>
      <c r="FTW87" s="715"/>
      <c r="FTX87" s="715"/>
      <c r="FTY87" s="715"/>
      <c r="FTZ87" s="715"/>
      <c r="FUA87" s="715"/>
      <c r="FUB87" s="715"/>
      <c r="FUC87" s="715"/>
      <c r="FUD87" s="715"/>
      <c r="FUE87" s="715"/>
      <c r="FUF87" s="715"/>
      <c r="FUG87" s="715"/>
      <c r="FUH87" s="715"/>
      <c r="FUI87" s="715"/>
      <c r="FUJ87" s="715"/>
      <c r="FUK87" s="715"/>
      <c r="FUL87" s="715"/>
      <c r="FUM87" s="715"/>
      <c r="FUN87" s="715"/>
      <c r="FUO87" s="715"/>
      <c r="FUP87" s="715"/>
      <c r="FUQ87" s="715"/>
      <c r="FUR87" s="715"/>
      <c r="FUS87" s="715"/>
      <c r="FUT87" s="715"/>
      <c r="FUU87" s="715"/>
      <c r="FUV87" s="715"/>
      <c r="FUW87" s="715"/>
      <c r="FUX87" s="715"/>
      <c r="FUY87" s="715"/>
      <c r="FUZ87" s="715"/>
      <c r="FVA87" s="715"/>
      <c r="FVB87" s="715"/>
      <c r="FVC87" s="715"/>
      <c r="FVD87" s="715"/>
      <c r="FVE87" s="715"/>
      <c r="FVF87" s="715"/>
      <c r="FVG87" s="715"/>
      <c r="FVH87" s="715"/>
      <c r="FVI87" s="715"/>
      <c r="FVJ87" s="715"/>
      <c r="FVK87" s="715"/>
      <c r="FVL87" s="715"/>
      <c r="FVM87" s="715"/>
      <c r="FVN87" s="715"/>
      <c r="FVO87" s="715"/>
      <c r="FVP87" s="715"/>
      <c r="FVQ87" s="715"/>
      <c r="FVR87" s="715"/>
      <c r="FVS87" s="715"/>
      <c r="FVT87" s="715"/>
      <c r="FVU87" s="715"/>
      <c r="FVV87" s="715"/>
      <c r="FVW87" s="715"/>
      <c r="FVX87" s="715"/>
      <c r="FVY87" s="715"/>
      <c r="FVZ87" s="715"/>
      <c r="FWA87" s="715"/>
      <c r="FWB87" s="715"/>
      <c r="FWC87" s="715"/>
      <c r="FWD87" s="715"/>
      <c r="FWE87" s="715"/>
      <c r="FWF87" s="715"/>
      <c r="FWG87" s="715"/>
      <c r="FWH87" s="715"/>
      <c r="FWI87" s="715"/>
      <c r="FWJ87" s="715"/>
      <c r="FWK87" s="715"/>
      <c r="FWL87" s="715"/>
      <c r="FWM87" s="715"/>
      <c r="FWN87" s="715"/>
      <c r="FWO87" s="715"/>
      <c r="FWP87" s="715"/>
      <c r="FWQ87" s="715"/>
      <c r="FWR87" s="715"/>
      <c r="FWS87" s="715"/>
      <c r="FWT87" s="715"/>
      <c r="FWU87" s="715"/>
      <c r="FWV87" s="715"/>
      <c r="FWW87" s="715"/>
      <c r="FWX87" s="715"/>
      <c r="FWY87" s="715"/>
      <c r="FWZ87" s="715"/>
      <c r="FXA87" s="715"/>
      <c r="FXB87" s="715"/>
      <c r="FXC87" s="715"/>
      <c r="FXD87" s="715"/>
      <c r="FXE87" s="715"/>
      <c r="FXF87" s="715"/>
      <c r="FXG87" s="715"/>
      <c r="FXH87" s="715"/>
      <c r="FXI87" s="715"/>
      <c r="FXJ87" s="715"/>
      <c r="FXK87" s="715"/>
      <c r="FXL87" s="715"/>
      <c r="FXM87" s="715"/>
      <c r="FXN87" s="715"/>
      <c r="FXO87" s="715"/>
      <c r="FXP87" s="715"/>
      <c r="FXQ87" s="715"/>
      <c r="FXR87" s="715"/>
      <c r="FXS87" s="715"/>
      <c r="FXT87" s="715"/>
      <c r="FXU87" s="715"/>
      <c r="FXV87" s="715"/>
      <c r="FXW87" s="715"/>
      <c r="FXX87" s="715"/>
      <c r="FXY87" s="715"/>
      <c r="FXZ87" s="715"/>
      <c r="FYA87" s="715"/>
      <c r="FYB87" s="715"/>
      <c r="FYC87" s="715"/>
      <c r="FYD87" s="715"/>
      <c r="FYE87" s="715"/>
      <c r="FYF87" s="715"/>
      <c r="FYG87" s="715"/>
      <c r="FYH87" s="715"/>
      <c r="FYI87" s="715"/>
      <c r="FYJ87" s="715"/>
      <c r="FYK87" s="715"/>
      <c r="FYL87" s="715"/>
      <c r="FYM87" s="715"/>
      <c r="FYN87" s="715"/>
      <c r="FYO87" s="715"/>
      <c r="FYP87" s="715"/>
      <c r="FYQ87" s="715"/>
      <c r="FYR87" s="715"/>
      <c r="FYS87" s="715"/>
      <c r="FYT87" s="715"/>
      <c r="FYU87" s="715"/>
      <c r="FYV87" s="715"/>
      <c r="FYW87" s="715"/>
      <c r="FYX87" s="715"/>
      <c r="FYY87" s="715"/>
      <c r="FYZ87" s="715"/>
      <c r="FZA87" s="715"/>
      <c r="FZB87" s="715"/>
      <c r="FZC87" s="715"/>
      <c r="FZD87" s="715"/>
      <c r="FZE87" s="715"/>
      <c r="FZF87" s="715"/>
      <c r="FZG87" s="715"/>
      <c r="FZH87" s="715"/>
      <c r="FZI87" s="715"/>
      <c r="FZJ87" s="715"/>
      <c r="FZK87" s="715"/>
      <c r="FZL87" s="715"/>
      <c r="FZM87" s="715"/>
      <c r="FZN87" s="715"/>
      <c r="FZO87" s="715"/>
      <c r="FZP87" s="715"/>
      <c r="FZQ87" s="715"/>
      <c r="FZR87" s="715"/>
      <c r="FZS87" s="715"/>
      <c r="FZT87" s="715"/>
      <c r="FZU87" s="715"/>
      <c r="FZV87" s="715"/>
      <c r="FZW87" s="715"/>
      <c r="FZX87" s="715"/>
      <c r="FZY87" s="715"/>
      <c r="FZZ87" s="715"/>
      <c r="GAA87" s="715"/>
      <c r="GAB87" s="715"/>
      <c r="GAC87" s="715"/>
      <c r="GAD87" s="715"/>
      <c r="GAE87" s="715"/>
      <c r="GAF87" s="715"/>
      <c r="GAG87" s="715"/>
      <c r="GAH87" s="715"/>
      <c r="GAI87" s="715"/>
      <c r="GAJ87" s="715"/>
      <c r="GAK87" s="715"/>
      <c r="GAL87" s="715"/>
      <c r="GAM87" s="715"/>
      <c r="GAN87" s="715"/>
      <c r="GAO87" s="715"/>
      <c r="GAP87" s="715"/>
      <c r="GAQ87" s="715"/>
      <c r="GAR87" s="715"/>
      <c r="GAS87" s="715"/>
      <c r="GAT87" s="715"/>
      <c r="GAU87" s="715"/>
      <c r="GAV87" s="715"/>
      <c r="GAW87" s="715"/>
      <c r="GAX87" s="715"/>
      <c r="GAY87" s="715"/>
      <c r="GAZ87" s="715"/>
      <c r="GBA87" s="715"/>
      <c r="GBB87" s="715"/>
      <c r="GBC87" s="715"/>
      <c r="GBD87" s="715"/>
      <c r="GBE87" s="715"/>
      <c r="GBF87" s="715"/>
      <c r="GBG87" s="715"/>
      <c r="GBH87" s="715"/>
      <c r="GBI87" s="715"/>
      <c r="GBJ87" s="715"/>
      <c r="GBK87" s="715"/>
      <c r="GBL87" s="715"/>
      <c r="GBM87" s="715"/>
      <c r="GBN87" s="715"/>
      <c r="GBO87" s="715"/>
      <c r="GBP87" s="715"/>
      <c r="GBQ87" s="715"/>
      <c r="GBR87" s="715"/>
      <c r="GBS87" s="715"/>
      <c r="GBT87" s="715"/>
      <c r="GBU87" s="715"/>
      <c r="GBV87" s="715"/>
      <c r="GBW87" s="715"/>
      <c r="GBX87" s="715"/>
      <c r="GBY87" s="715"/>
      <c r="GBZ87" s="715"/>
      <c r="GCA87" s="715"/>
      <c r="GCB87" s="715"/>
      <c r="GCC87" s="715"/>
      <c r="GCD87" s="715"/>
      <c r="GCE87" s="715"/>
      <c r="GCF87" s="715"/>
      <c r="GCG87" s="715"/>
      <c r="GCH87" s="715"/>
      <c r="GCI87" s="715"/>
      <c r="GCJ87" s="715"/>
      <c r="GCK87" s="715"/>
      <c r="GCL87" s="715"/>
      <c r="GCM87" s="715"/>
      <c r="GCN87" s="715"/>
      <c r="GCO87" s="715"/>
      <c r="GCP87" s="715"/>
      <c r="GCQ87" s="715"/>
      <c r="GCR87" s="715"/>
      <c r="GCS87" s="715"/>
      <c r="GCT87" s="715"/>
      <c r="GCU87" s="715"/>
      <c r="GCV87" s="715"/>
      <c r="GCW87" s="715"/>
      <c r="GCX87" s="715"/>
      <c r="GCY87" s="715"/>
      <c r="GCZ87" s="715"/>
      <c r="GDA87" s="715"/>
      <c r="GDB87" s="715"/>
      <c r="GDC87" s="715"/>
      <c r="GDD87" s="715"/>
      <c r="GDE87" s="715"/>
      <c r="GDF87" s="715"/>
      <c r="GDG87" s="715"/>
      <c r="GDH87" s="715"/>
      <c r="GDI87" s="715"/>
      <c r="GDJ87" s="715"/>
      <c r="GDK87" s="715"/>
      <c r="GDL87" s="715"/>
      <c r="GDM87" s="715"/>
      <c r="GDN87" s="715"/>
      <c r="GDO87" s="715"/>
      <c r="GDP87" s="715"/>
      <c r="GDQ87" s="715"/>
      <c r="GDR87" s="715"/>
      <c r="GDS87" s="715"/>
      <c r="GDT87" s="715"/>
      <c r="GDU87" s="715"/>
      <c r="GDV87" s="715"/>
      <c r="GDW87" s="715"/>
      <c r="GDX87" s="715"/>
      <c r="GDY87" s="715"/>
      <c r="GDZ87" s="715"/>
      <c r="GEA87" s="715"/>
      <c r="GEB87" s="715"/>
      <c r="GEC87" s="715"/>
      <c r="GED87" s="715"/>
      <c r="GEE87" s="715"/>
      <c r="GEF87" s="715"/>
      <c r="GEG87" s="715"/>
      <c r="GEH87" s="715"/>
      <c r="GEI87" s="715"/>
      <c r="GEJ87" s="715"/>
      <c r="GEK87" s="715"/>
      <c r="GEL87" s="715"/>
      <c r="GEM87" s="715"/>
      <c r="GEN87" s="715"/>
      <c r="GEO87" s="715"/>
      <c r="GEP87" s="715"/>
      <c r="GEQ87" s="715"/>
      <c r="GER87" s="715"/>
      <c r="GES87" s="715"/>
      <c r="GET87" s="715"/>
      <c r="GEU87" s="715"/>
      <c r="GEV87" s="715"/>
      <c r="GEW87" s="715"/>
      <c r="GEX87" s="715"/>
      <c r="GEY87" s="715"/>
      <c r="GEZ87" s="715"/>
      <c r="GFA87" s="715"/>
      <c r="GFB87" s="715"/>
      <c r="GFC87" s="715"/>
      <c r="GFD87" s="715"/>
      <c r="GFE87" s="715"/>
      <c r="GFF87" s="715"/>
      <c r="GFG87" s="715"/>
      <c r="GFH87" s="715"/>
      <c r="GFI87" s="715"/>
      <c r="GFJ87" s="715"/>
      <c r="GFK87" s="715"/>
      <c r="GFL87" s="715"/>
      <c r="GFM87" s="715"/>
      <c r="GFN87" s="715"/>
      <c r="GFO87" s="715"/>
      <c r="GFP87" s="715"/>
      <c r="GFQ87" s="715"/>
      <c r="GFR87" s="715"/>
      <c r="GFS87" s="715"/>
      <c r="GFT87" s="715"/>
      <c r="GFU87" s="715"/>
      <c r="GFV87" s="715"/>
      <c r="GFW87" s="715"/>
      <c r="GFX87" s="715"/>
      <c r="GFY87" s="715"/>
      <c r="GFZ87" s="715"/>
      <c r="GGA87" s="715"/>
      <c r="GGB87" s="715"/>
      <c r="GGC87" s="715"/>
      <c r="GGD87" s="715"/>
      <c r="GGE87" s="715"/>
      <c r="GGF87" s="715"/>
      <c r="GGG87" s="715"/>
      <c r="GGH87" s="715"/>
      <c r="GGI87" s="715"/>
      <c r="GGJ87" s="715"/>
      <c r="GGK87" s="715"/>
      <c r="GGL87" s="715"/>
      <c r="GGM87" s="715"/>
      <c r="GGN87" s="715"/>
      <c r="GGO87" s="715"/>
      <c r="GGP87" s="715"/>
      <c r="GGQ87" s="715"/>
      <c r="GGR87" s="715"/>
      <c r="GGS87" s="715"/>
      <c r="GGT87" s="715"/>
      <c r="GGU87" s="715"/>
      <c r="GGV87" s="715"/>
      <c r="GGW87" s="715"/>
      <c r="GGX87" s="715"/>
      <c r="GGY87" s="715"/>
      <c r="GGZ87" s="715"/>
      <c r="GHA87" s="715"/>
      <c r="GHB87" s="715"/>
      <c r="GHC87" s="715"/>
      <c r="GHD87" s="715"/>
      <c r="GHE87" s="715"/>
      <c r="GHF87" s="715"/>
      <c r="GHG87" s="715"/>
      <c r="GHH87" s="715"/>
      <c r="GHI87" s="715"/>
      <c r="GHJ87" s="715"/>
      <c r="GHK87" s="715"/>
      <c r="GHL87" s="715"/>
      <c r="GHM87" s="715"/>
      <c r="GHN87" s="715"/>
      <c r="GHO87" s="715"/>
      <c r="GHP87" s="715"/>
      <c r="GHQ87" s="715"/>
      <c r="GHR87" s="715"/>
      <c r="GHS87" s="715"/>
      <c r="GHT87" s="715"/>
      <c r="GHU87" s="715"/>
      <c r="GHV87" s="715"/>
      <c r="GHW87" s="715"/>
      <c r="GHX87" s="715"/>
      <c r="GHY87" s="715"/>
      <c r="GHZ87" s="715"/>
      <c r="GIA87" s="715"/>
      <c r="GIB87" s="715"/>
      <c r="GIC87" s="715"/>
      <c r="GID87" s="715"/>
      <c r="GIE87" s="715"/>
      <c r="GIF87" s="715"/>
      <c r="GIG87" s="715"/>
      <c r="GIH87" s="715"/>
      <c r="GII87" s="715"/>
      <c r="GIJ87" s="715"/>
      <c r="GIK87" s="715"/>
      <c r="GIL87" s="715"/>
      <c r="GIM87" s="715"/>
      <c r="GIN87" s="715"/>
      <c r="GIO87" s="715"/>
      <c r="GIP87" s="715"/>
      <c r="GIQ87" s="715"/>
      <c r="GIR87" s="715"/>
      <c r="GIS87" s="715"/>
      <c r="GIT87" s="715"/>
      <c r="GIU87" s="715"/>
      <c r="GIV87" s="715"/>
      <c r="GIW87" s="715"/>
      <c r="GIX87" s="715"/>
      <c r="GIY87" s="715"/>
      <c r="GIZ87" s="715"/>
      <c r="GJA87" s="715"/>
      <c r="GJB87" s="715"/>
      <c r="GJC87" s="715"/>
      <c r="GJD87" s="715"/>
      <c r="GJE87" s="715"/>
      <c r="GJF87" s="715"/>
      <c r="GJG87" s="715"/>
      <c r="GJH87" s="715"/>
      <c r="GJI87" s="715"/>
      <c r="GJJ87" s="715"/>
      <c r="GJK87" s="715"/>
      <c r="GJL87" s="715"/>
      <c r="GJM87" s="715"/>
      <c r="GJN87" s="715"/>
      <c r="GJO87" s="715"/>
      <c r="GJP87" s="715"/>
      <c r="GJQ87" s="715"/>
      <c r="GJR87" s="715"/>
      <c r="GJS87" s="715"/>
      <c r="GJT87" s="715"/>
      <c r="GJU87" s="715"/>
      <c r="GJV87" s="715"/>
      <c r="GJW87" s="715"/>
      <c r="GJX87" s="715"/>
      <c r="GJY87" s="715"/>
      <c r="GJZ87" s="715"/>
      <c r="GKA87" s="715"/>
      <c r="GKB87" s="715"/>
      <c r="GKC87" s="715"/>
      <c r="GKD87" s="715"/>
      <c r="GKE87" s="715"/>
      <c r="GKF87" s="715"/>
      <c r="GKG87" s="715"/>
      <c r="GKH87" s="715"/>
      <c r="GKI87" s="715"/>
      <c r="GKJ87" s="715"/>
      <c r="GKK87" s="715"/>
      <c r="GKL87" s="715"/>
      <c r="GKM87" s="715"/>
      <c r="GKN87" s="715"/>
      <c r="GKO87" s="715"/>
      <c r="GKP87" s="715"/>
      <c r="GKQ87" s="715"/>
      <c r="GKR87" s="715"/>
      <c r="GKS87" s="715"/>
      <c r="GKT87" s="715"/>
      <c r="GKU87" s="715"/>
      <c r="GKV87" s="715"/>
      <c r="GKW87" s="715"/>
      <c r="GKX87" s="715"/>
      <c r="GKY87" s="715"/>
      <c r="GKZ87" s="715"/>
      <c r="GLA87" s="715"/>
      <c r="GLB87" s="715"/>
      <c r="GLC87" s="715"/>
      <c r="GLD87" s="715"/>
      <c r="GLE87" s="715"/>
      <c r="GLF87" s="715"/>
      <c r="GLG87" s="715"/>
      <c r="GLH87" s="715"/>
      <c r="GLI87" s="715"/>
      <c r="GLJ87" s="715"/>
      <c r="GLK87" s="715"/>
      <c r="GLL87" s="715"/>
      <c r="GLM87" s="715"/>
      <c r="GLN87" s="715"/>
      <c r="GLO87" s="715"/>
      <c r="GLP87" s="715"/>
      <c r="GLQ87" s="715"/>
      <c r="GLR87" s="715"/>
      <c r="GLS87" s="715"/>
      <c r="GLT87" s="715"/>
      <c r="GLU87" s="715"/>
      <c r="GLV87" s="715"/>
      <c r="GLW87" s="715"/>
      <c r="GLX87" s="715"/>
      <c r="GLY87" s="715"/>
      <c r="GLZ87" s="715"/>
      <c r="GMA87" s="715"/>
      <c r="GMB87" s="715"/>
      <c r="GMC87" s="715"/>
      <c r="GMD87" s="715"/>
      <c r="GME87" s="715"/>
      <c r="GMF87" s="715"/>
      <c r="GMG87" s="715"/>
      <c r="GMH87" s="715"/>
      <c r="GMI87" s="715"/>
      <c r="GMJ87" s="715"/>
      <c r="GMK87" s="715"/>
      <c r="GML87" s="715"/>
      <c r="GMM87" s="715"/>
      <c r="GMN87" s="715"/>
      <c r="GMO87" s="715"/>
      <c r="GMP87" s="715"/>
      <c r="GMQ87" s="715"/>
      <c r="GMR87" s="715"/>
      <c r="GMS87" s="715"/>
      <c r="GMT87" s="715"/>
      <c r="GMU87" s="715"/>
      <c r="GMV87" s="715"/>
      <c r="GMW87" s="715"/>
      <c r="GMX87" s="715"/>
      <c r="GMY87" s="715"/>
      <c r="GMZ87" s="715"/>
      <c r="GNA87" s="715"/>
      <c r="GNB87" s="715"/>
      <c r="GNC87" s="715"/>
      <c r="GND87" s="715"/>
      <c r="GNE87" s="715"/>
      <c r="GNF87" s="715"/>
      <c r="GNG87" s="715"/>
      <c r="GNH87" s="715"/>
      <c r="GNI87" s="715"/>
      <c r="GNJ87" s="715"/>
      <c r="GNK87" s="715"/>
      <c r="GNL87" s="715"/>
      <c r="GNM87" s="715"/>
      <c r="GNN87" s="715"/>
      <c r="GNO87" s="715"/>
      <c r="GNP87" s="715"/>
      <c r="GNQ87" s="715"/>
      <c r="GNR87" s="715"/>
      <c r="GNS87" s="715"/>
      <c r="GNT87" s="715"/>
      <c r="GNU87" s="715"/>
      <c r="GNV87" s="715"/>
      <c r="GNW87" s="715"/>
      <c r="GNX87" s="715"/>
      <c r="GNY87" s="715"/>
      <c r="GNZ87" s="715"/>
      <c r="GOA87" s="715"/>
      <c r="GOB87" s="715"/>
      <c r="GOC87" s="715"/>
      <c r="GOD87" s="715"/>
      <c r="GOE87" s="715"/>
      <c r="GOF87" s="715"/>
      <c r="GOG87" s="715"/>
      <c r="GOH87" s="715"/>
      <c r="GOI87" s="715"/>
      <c r="GOJ87" s="715"/>
      <c r="GOK87" s="715"/>
      <c r="GOL87" s="715"/>
      <c r="GOM87" s="715"/>
      <c r="GON87" s="715"/>
      <c r="GOO87" s="715"/>
      <c r="GOP87" s="715"/>
      <c r="GOQ87" s="715"/>
      <c r="GOR87" s="715"/>
      <c r="GOS87" s="715"/>
      <c r="GOT87" s="715"/>
      <c r="GOU87" s="715"/>
      <c r="GOV87" s="715"/>
      <c r="GOW87" s="715"/>
      <c r="GOX87" s="715"/>
      <c r="GOY87" s="715"/>
      <c r="GOZ87" s="715"/>
      <c r="GPA87" s="715"/>
      <c r="GPB87" s="715"/>
      <c r="GPC87" s="715"/>
      <c r="GPD87" s="715"/>
      <c r="GPE87" s="715"/>
      <c r="GPF87" s="715"/>
      <c r="GPG87" s="715"/>
      <c r="GPH87" s="715"/>
      <c r="GPI87" s="715"/>
      <c r="GPJ87" s="715"/>
      <c r="GPK87" s="715"/>
      <c r="GPL87" s="715"/>
      <c r="GPM87" s="715"/>
      <c r="GPN87" s="715"/>
      <c r="GPO87" s="715"/>
      <c r="GPP87" s="715"/>
      <c r="GPQ87" s="715"/>
      <c r="GPR87" s="715"/>
      <c r="GPS87" s="715"/>
      <c r="GPT87" s="715"/>
      <c r="GPU87" s="715"/>
      <c r="GPV87" s="715"/>
      <c r="GPW87" s="715"/>
      <c r="GPX87" s="715"/>
      <c r="GPY87" s="715"/>
      <c r="GPZ87" s="715"/>
      <c r="GQA87" s="715"/>
      <c r="GQB87" s="715"/>
      <c r="GQC87" s="715"/>
      <c r="GQD87" s="715"/>
      <c r="GQE87" s="715"/>
      <c r="GQF87" s="715"/>
      <c r="GQG87" s="715"/>
      <c r="GQH87" s="715"/>
      <c r="GQI87" s="715"/>
      <c r="GQJ87" s="715"/>
      <c r="GQK87" s="715"/>
      <c r="GQL87" s="715"/>
      <c r="GQM87" s="715"/>
      <c r="GQN87" s="715"/>
      <c r="GQO87" s="715"/>
      <c r="GQP87" s="715"/>
      <c r="GQQ87" s="715"/>
      <c r="GQR87" s="715"/>
      <c r="GQS87" s="715"/>
      <c r="GQT87" s="715"/>
      <c r="GQU87" s="715"/>
      <c r="GQV87" s="715"/>
      <c r="GQW87" s="715"/>
      <c r="GQX87" s="715"/>
      <c r="GQY87" s="715"/>
      <c r="GQZ87" s="715"/>
      <c r="GRA87" s="715"/>
      <c r="GRB87" s="715"/>
      <c r="GRC87" s="715"/>
      <c r="GRD87" s="715"/>
      <c r="GRE87" s="715"/>
      <c r="GRF87" s="715"/>
      <c r="GRG87" s="715"/>
      <c r="GRH87" s="715"/>
      <c r="GRI87" s="715"/>
      <c r="GRJ87" s="715"/>
      <c r="GRK87" s="715"/>
      <c r="GRL87" s="715"/>
      <c r="GRM87" s="715"/>
      <c r="GRN87" s="715"/>
      <c r="GRO87" s="715"/>
      <c r="GRP87" s="715"/>
      <c r="GRQ87" s="715"/>
      <c r="GRR87" s="715"/>
      <c r="GRS87" s="715"/>
      <c r="GRT87" s="715"/>
      <c r="GRU87" s="715"/>
      <c r="GRV87" s="715"/>
      <c r="GRW87" s="715"/>
      <c r="GRX87" s="715"/>
      <c r="GRY87" s="715"/>
      <c r="GRZ87" s="715"/>
      <c r="GSA87" s="715"/>
      <c r="GSB87" s="715"/>
      <c r="GSC87" s="715"/>
      <c r="GSD87" s="715"/>
      <c r="GSE87" s="715"/>
      <c r="GSF87" s="715"/>
      <c r="GSG87" s="715"/>
      <c r="GSH87" s="715"/>
      <c r="GSI87" s="715"/>
      <c r="GSJ87" s="715"/>
      <c r="GSK87" s="715"/>
      <c r="GSL87" s="715"/>
      <c r="GSM87" s="715"/>
      <c r="GSN87" s="715"/>
      <c r="GSO87" s="715"/>
      <c r="GSP87" s="715"/>
      <c r="GSQ87" s="715"/>
      <c r="GSR87" s="715"/>
      <c r="GSS87" s="715"/>
      <c r="GST87" s="715"/>
      <c r="GSU87" s="715"/>
      <c r="GSV87" s="715"/>
      <c r="GSW87" s="715"/>
      <c r="GSX87" s="715"/>
      <c r="GSY87" s="715"/>
      <c r="GSZ87" s="715"/>
      <c r="GTA87" s="715"/>
      <c r="GTB87" s="715"/>
      <c r="GTC87" s="715"/>
      <c r="GTD87" s="715"/>
      <c r="GTE87" s="715"/>
      <c r="GTF87" s="715"/>
      <c r="GTG87" s="715"/>
      <c r="GTH87" s="715"/>
      <c r="GTI87" s="715"/>
      <c r="GTJ87" s="715"/>
      <c r="GTK87" s="715"/>
      <c r="GTL87" s="715"/>
      <c r="GTM87" s="715"/>
      <c r="GTN87" s="715"/>
      <c r="GTO87" s="715"/>
      <c r="GTP87" s="715"/>
      <c r="GTQ87" s="715"/>
      <c r="GTR87" s="715"/>
      <c r="GTS87" s="715"/>
      <c r="GTT87" s="715"/>
      <c r="GTU87" s="715"/>
      <c r="GTV87" s="715"/>
      <c r="GTW87" s="715"/>
      <c r="GTX87" s="715"/>
      <c r="GTY87" s="715"/>
      <c r="GTZ87" s="715"/>
      <c r="GUA87" s="715"/>
      <c r="GUB87" s="715"/>
      <c r="GUC87" s="715"/>
      <c r="GUD87" s="715"/>
      <c r="GUE87" s="715"/>
      <c r="GUF87" s="715"/>
      <c r="GUG87" s="715"/>
      <c r="GUH87" s="715"/>
      <c r="GUI87" s="715"/>
      <c r="GUJ87" s="715"/>
      <c r="GUK87" s="715"/>
      <c r="GUL87" s="715"/>
      <c r="GUM87" s="715"/>
      <c r="GUN87" s="715"/>
      <c r="GUO87" s="715"/>
      <c r="GUP87" s="715"/>
      <c r="GUQ87" s="715"/>
      <c r="GUR87" s="715"/>
      <c r="GUS87" s="715"/>
      <c r="GUT87" s="715"/>
      <c r="GUU87" s="715"/>
      <c r="GUV87" s="715"/>
      <c r="GUW87" s="715"/>
      <c r="GUX87" s="715"/>
      <c r="GUY87" s="715"/>
      <c r="GUZ87" s="715"/>
      <c r="GVA87" s="715"/>
      <c r="GVB87" s="715"/>
      <c r="GVC87" s="715"/>
      <c r="GVD87" s="715"/>
      <c r="GVE87" s="715"/>
      <c r="GVF87" s="715"/>
      <c r="GVG87" s="715"/>
      <c r="GVH87" s="715"/>
      <c r="GVI87" s="715"/>
      <c r="GVJ87" s="715"/>
      <c r="GVK87" s="715"/>
      <c r="GVL87" s="715"/>
      <c r="GVM87" s="715"/>
      <c r="GVN87" s="715"/>
      <c r="GVO87" s="715"/>
      <c r="GVP87" s="715"/>
      <c r="GVQ87" s="715"/>
      <c r="GVR87" s="715"/>
      <c r="GVS87" s="715"/>
      <c r="GVT87" s="715"/>
      <c r="GVU87" s="715"/>
      <c r="GVV87" s="715"/>
      <c r="GVW87" s="715"/>
      <c r="GVX87" s="715"/>
      <c r="GVY87" s="715"/>
      <c r="GVZ87" s="715"/>
      <c r="GWA87" s="715"/>
      <c r="GWB87" s="715"/>
      <c r="GWC87" s="715"/>
      <c r="GWD87" s="715"/>
      <c r="GWE87" s="715"/>
      <c r="GWF87" s="715"/>
      <c r="GWG87" s="715"/>
      <c r="GWH87" s="715"/>
      <c r="GWI87" s="715"/>
      <c r="GWJ87" s="715"/>
      <c r="GWK87" s="715"/>
      <c r="GWL87" s="715"/>
      <c r="GWM87" s="715"/>
      <c r="GWN87" s="715"/>
      <c r="GWO87" s="715"/>
      <c r="GWP87" s="715"/>
      <c r="GWQ87" s="715"/>
      <c r="GWR87" s="715"/>
      <c r="GWS87" s="715"/>
      <c r="GWT87" s="715"/>
      <c r="GWU87" s="715"/>
      <c r="GWV87" s="715"/>
      <c r="GWW87" s="715"/>
      <c r="GWX87" s="715"/>
      <c r="GWY87" s="715"/>
      <c r="GWZ87" s="715"/>
      <c r="GXA87" s="715"/>
      <c r="GXB87" s="715"/>
      <c r="GXC87" s="715"/>
      <c r="GXD87" s="715"/>
      <c r="GXE87" s="715"/>
      <c r="GXF87" s="715"/>
      <c r="GXG87" s="715"/>
      <c r="GXH87" s="715"/>
      <c r="GXI87" s="715"/>
      <c r="GXJ87" s="715"/>
      <c r="GXK87" s="715"/>
      <c r="GXL87" s="715"/>
      <c r="GXM87" s="715"/>
      <c r="GXN87" s="715"/>
      <c r="GXO87" s="715"/>
      <c r="GXP87" s="715"/>
      <c r="GXQ87" s="715"/>
      <c r="GXR87" s="715"/>
      <c r="GXS87" s="715"/>
      <c r="GXT87" s="715"/>
      <c r="GXU87" s="715"/>
      <c r="GXV87" s="715"/>
      <c r="GXW87" s="715"/>
      <c r="GXX87" s="715"/>
      <c r="GXY87" s="715"/>
      <c r="GXZ87" s="715"/>
      <c r="GYA87" s="715"/>
      <c r="GYB87" s="715"/>
      <c r="GYC87" s="715"/>
      <c r="GYD87" s="715"/>
      <c r="GYE87" s="715"/>
      <c r="GYF87" s="715"/>
      <c r="GYG87" s="715"/>
      <c r="GYH87" s="715"/>
      <c r="GYI87" s="715"/>
      <c r="GYJ87" s="715"/>
      <c r="GYK87" s="715"/>
      <c r="GYL87" s="715"/>
      <c r="GYM87" s="715"/>
      <c r="GYN87" s="715"/>
      <c r="GYO87" s="715"/>
      <c r="GYP87" s="715"/>
      <c r="GYQ87" s="715"/>
      <c r="GYR87" s="715"/>
      <c r="GYS87" s="715"/>
      <c r="GYT87" s="715"/>
      <c r="GYU87" s="715"/>
      <c r="GYV87" s="715"/>
      <c r="GYW87" s="715"/>
      <c r="GYX87" s="715"/>
      <c r="GYY87" s="715"/>
      <c r="GYZ87" s="715"/>
      <c r="GZA87" s="715"/>
      <c r="GZB87" s="715"/>
      <c r="GZC87" s="715"/>
      <c r="GZD87" s="715"/>
      <c r="GZE87" s="715"/>
      <c r="GZF87" s="715"/>
      <c r="GZG87" s="715"/>
      <c r="GZH87" s="715"/>
      <c r="GZI87" s="715"/>
      <c r="GZJ87" s="715"/>
      <c r="GZK87" s="715"/>
      <c r="GZL87" s="715"/>
      <c r="GZM87" s="715"/>
      <c r="GZN87" s="715"/>
      <c r="GZO87" s="715"/>
      <c r="GZP87" s="715"/>
      <c r="GZQ87" s="715"/>
      <c r="GZR87" s="715"/>
      <c r="GZS87" s="715"/>
      <c r="GZT87" s="715"/>
      <c r="GZU87" s="715"/>
      <c r="GZV87" s="715"/>
      <c r="GZW87" s="715"/>
      <c r="GZX87" s="715"/>
      <c r="GZY87" s="715"/>
      <c r="GZZ87" s="715"/>
      <c r="HAA87" s="715"/>
      <c r="HAB87" s="715"/>
      <c r="HAC87" s="715"/>
      <c r="HAD87" s="715"/>
      <c r="HAE87" s="715"/>
      <c r="HAF87" s="715"/>
      <c r="HAG87" s="715"/>
      <c r="HAH87" s="715"/>
      <c r="HAI87" s="715"/>
      <c r="HAJ87" s="715"/>
      <c r="HAK87" s="715"/>
      <c r="HAL87" s="715"/>
      <c r="HAM87" s="715"/>
      <c r="HAN87" s="715"/>
      <c r="HAO87" s="715"/>
      <c r="HAP87" s="715"/>
      <c r="HAQ87" s="715"/>
      <c r="HAR87" s="715"/>
      <c r="HAS87" s="715"/>
      <c r="HAT87" s="715"/>
      <c r="HAU87" s="715"/>
      <c r="HAV87" s="715"/>
      <c r="HAW87" s="715"/>
      <c r="HAX87" s="715"/>
      <c r="HAY87" s="715"/>
      <c r="HAZ87" s="715"/>
      <c r="HBA87" s="715"/>
      <c r="HBB87" s="715"/>
      <c r="HBC87" s="715"/>
      <c r="HBD87" s="715"/>
      <c r="HBE87" s="715"/>
      <c r="HBF87" s="715"/>
      <c r="HBG87" s="715"/>
      <c r="HBH87" s="715"/>
      <c r="HBI87" s="715"/>
      <c r="HBJ87" s="715"/>
      <c r="HBK87" s="715"/>
      <c r="HBL87" s="715"/>
      <c r="HBM87" s="715"/>
      <c r="HBN87" s="715"/>
      <c r="HBO87" s="715"/>
      <c r="HBP87" s="715"/>
      <c r="HBQ87" s="715"/>
      <c r="HBR87" s="715"/>
      <c r="HBS87" s="715"/>
      <c r="HBT87" s="715"/>
      <c r="HBU87" s="715"/>
      <c r="HBV87" s="715"/>
      <c r="HBW87" s="715"/>
      <c r="HBX87" s="715"/>
      <c r="HBY87" s="715"/>
      <c r="HBZ87" s="715"/>
      <c r="HCA87" s="715"/>
      <c r="HCB87" s="715"/>
      <c r="HCC87" s="715"/>
      <c r="HCD87" s="715"/>
      <c r="HCE87" s="715"/>
      <c r="HCF87" s="715"/>
      <c r="HCG87" s="715"/>
      <c r="HCH87" s="715"/>
      <c r="HCI87" s="715"/>
      <c r="HCJ87" s="715"/>
      <c r="HCK87" s="715"/>
      <c r="HCL87" s="715"/>
      <c r="HCM87" s="715"/>
      <c r="HCN87" s="715"/>
      <c r="HCO87" s="715"/>
      <c r="HCP87" s="715"/>
      <c r="HCQ87" s="715"/>
      <c r="HCR87" s="715"/>
      <c r="HCS87" s="715"/>
      <c r="HCT87" s="715"/>
      <c r="HCU87" s="715"/>
      <c r="HCV87" s="715"/>
      <c r="HCW87" s="715"/>
      <c r="HCX87" s="715"/>
      <c r="HCY87" s="715"/>
      <c r="HCZ87" s="715"/>
      <c r="HDA87" s="715"/>
      <c r="HDB87" s="715"/>
      <c r="HDC87" s="715"/>
      <c r="HDD87" s="715"/>
      <c r="HDE87" s="715"/>
      <c r="HDF87" s="715"/>
      <c r="HDG87" s="715"/>
      <c r="HDH87" s="715"/>
      <c r="HDI87" s="715"/>
      <c r="HDJ87" s="715"/>
      <c r="HDK87" s="715"/>
      <c r="HDL87" s="715"/>
      <c r="HDM87" s="715"/>
      <c r="HDN87" s="715"/>
      <c r="HDO87" s="715"/>
      <c r="HDP87" s="715"/>
      <c r="HDQ87" s="715"/>
      <c r="HDR87" s="715"/>
      <c r="HDS87" s="715"/>
      <c r="HDT87" s="715"/>
      <c r="HDU87" s="715"/>
      <c r="HDV87" s="715"/>
      <c r="HDW87" s="715"/>
      <c r="HDX87" s="715"/>
      <c r="HDY87" s="715"/>
      <c r="HDZ87" s="715"/>
      <c r="HEA87" s="715"/>
      <c r="HEB87" s="715"/>
      <c r="HEC87" s="715"/>
      <c r="HED87" s="715"/>
      <c r="HEE87" s="715"/>
      <c r="HEF87" s="715"/>
      <c r="HEG87" s="715"/>
      <c r="HEH87" s="715"/>
      <c r="HEI87" s="715"/>
      <c r="HEJ87" s="715"/>
      <c r="HEK87" s="715"/>
      <c r="HEL87" s="715"/>
      <c r="HEM87" s="715"/>
      <c r="HEN87" s="715"/>
      <c r="HEO87" s="715"/>
      <c r="HEP87" s="715"/>
      <c r="HEQ87" s="715"/>
      <c r="HER87" s="715"/>
      <c r="HES87" s="715"/>
      <c r="HET87" s="715"/>
      <c r="HEU87" s="715"/>
      <c r="HEV87" s="715"/>
      <c r="HEW87" s="715"/>
      <c r="HEX87" s="715"/>
      <c r="HEY87" s="715"/>
      <c r="HEZ87" s="715"/>
      <c r="HFA87" s="715"/>
      <c r="HFB87" s="715"/>
      <c r="HFC87" s="715"/>
      <c r="HFD87" s="715"/>
      <c r="HFE87" s="715"/>
      <c r="HFF87" s="715"/>
      <c r="HFG87" s="715"/>
      <c r="HFH87" s="715"/>
      <c r="HFI87" s="715"/>
      <c r="HFJ87" s="715"/>
      <c r="HFK87" s="715"/>
      <c r="HFL87" s="715"/>
      <c r="HFM87" s="715"/>
      <c r="HFN87" s="715"/>
      <c r="HFO87" s="715"/>
      <c r="HFP87" s="715"/>
      <c r="HFQ87" s="715"/>
      <c r="HFR87" s="715"/>
      <c r="HFS87" s="715"/>
      <c r="HFT87" s="715"/>
      <c r="HFU87" s="715"/>
      <c r="HFV87" s="715"/>
      <c r="HFW87" s="715"/>
      <c r="HFX87" s="715"/>
      <c r="HFY87" s="715"/>
      <c r="HFZ87" s="715"/>
      <c r="HGA87" s="715"/>
      <c r="HGB87" s="715"/>
      <c r="HGC87" s="715"/>
      <c r="HGD87" s="715"/>
      <c r="HGE87" s="715"/>
      <c r="HGF87" s="715"/>
      <c r="HGG87" s="715"/>
      <c r="HGH87" s="715"/>
      <c r="HGI87" s="715"/>
      <c r="HGJ87" s="715"/>
      <c r="HGK87" s="715"/>
      <c r="HGL87" s="715"/>
      <c r="HGM87" s="715"/>
      <c r="HGN87" s="715"/>
      <c r="HGO87" s="715"/>
      <c r="HGP87" s="715"/>
      <c r="HGQ87" s="715"/>
      <c r="HGR87" s="715"/>
      <c r="HGS87" s="715"/>
      <c r="HGT87" s="715"/>
      <c r="HGU87" s="715"/>
      <c r="HGV87" s="715"/>
      <c r="HGW87" s="715"/>
      <c r="HGX87" s="715"/>
      <c r="HGY87" s="715"/>
      <c r="HGZ87" s="715"/>
      <c r="HHA87" s="715"/>
      <c r="HHB87" s="715"/>
      <c r="HHC87" s="715"/>
      <c r="HHD87" s="715"/>
      <c r="HHE87" s="715"/>
      <c r="HHF87" s="715"/>
      <c r="HHG87" s="715"/>
      <c r="HHH87" s="715"/>
      <c r="HHI87" s="715"/>
      <c r="HHJ87" s="715"/>
      <c r="HHK87" s="715"/>
      <c r="HHL87" s="715"/>
      <c r="HHM87" s="715"/>
      <c r="HHN87" s="715"/>
      <c r="HHO87" s="715"/>
      <c r="HHP87" s="715"/>
      <c r="HHQ87" s="715"/>
      <c r="HHR87" s="715"/>
      <c r="HHS87" s="715"/>
      <c r="HHT87" s="715"/>
      <c r="HHU87" s="715"/>
      <c r="HHV87" s="715"/>
      <c r="HHW87" s="715"/>
      <c r="HHX87" s="715"/>
      <c r="HHY87" s="715"/>
      <c r="HHZ87" s="715"/>
      <c r="HIA87" s="715"/>
      <c r="HIB87" s="715"/>
      <c r="HIC87" s="715"/>
      <c r="HID87" s="715"/>
      <c r="HIE87" s="715"/>
      <c r="HIF87" s="715"/>
      <c r="HIG87" s="715"/>
      <c r="HIH87" s="715"/>
      <c r="HII87" s="715"/>
      <c r="HIJ87" s="715"/>
      <c r="HIK87" s="715"/>
      <c r="HIL87" s="715"/>
      <c r="HIM87" s="715"/>
      <c r="HIN87" s="715"/>
      <c r="HIO87" s="715"/>
      <c r="HIP87" s="715"/>
      <c r="HIQ87" s="715"/>
      <c r="HIR87" s="715"/>
      <c r="HIS87" s="715"/>
      <c r="HIT87" s="715"/>
      <c r="HIU87" s="715"/>
      <c r="HIV87" s="715"/>
      <c r="HIW87" s="715"/>
      <c r="HIX87" s="715"/>
      <c r="HIY87" s="715"/>
      <c r="HIZ87" s="715"/>
      <c r="HJA87" s="715"/>
      <c r="HJB87" s="715"/>
      <c r="HJC87" s="715"/>
      <c r="HJD87" s="715"/>
      <c r="HJE87" s="715"/>
      <c r="HJF87" s="715"/>
      <c r="HJG87" s="715"/>
      <c r="HJH87" s="715"/>
      <c r="HJI87" s="715"/>
      <c r="HJJ87" s="715"/>
      <c r="HJK87" s="715"/>
      <c r="HJL87" s="715"/>
      <c r="HJM87" s="715"/>
      <c r="HJN87" s="715"/>
      <c r="HJO87" s="715"/>
      <c r="HJP87" s="715"/>
      <c r="HJQ87" s="715"/>
      <c r="HJR87" s="715"/>
      <c r="HJS87" s="715"/>
      <c r="HJT87" s="715"/>
      <c r="HJU87" s="715"/>
      <c r="HJV87" s="715"/>
      <c r="HJW87" s="715"/>
      <c r="HJX87" s="715"/>
      <c r="HJY87" s="715"/>
      <c r="HJZ87" s="715"/>
      <c r="HKA87" s="715"/>
      <c r="HKB87" s="715"/>
      <c r="HKC87" s="715"/>
      <c r="HKD87" s="715"/>
      <c r="HKE87" s="715"/>
      <c r="HKF87" s="715"/>
      <c r="HKG87" s="715"/>
      <c r="HKH87" s="715"/>
      <c r="HKI87" s="715"/>
      <c r="HKJ87" s="715"/>
      <c r="HKK87" s="715"/>
      <c r="HKL87" s="715"/>
      <c r="HKM87" s="715"/>
      <c r="HKN87" s="715"/>
      <c r="HKO87" s="715"/>
      <c r="HKP87" s="715"/>
      <c r="HKQ87" s="715"/>
      <c r="HKR87" s="715"/>
      <c r="HKS87" s="715"/>
      <c r="HKT87" s="715"/>
      <c r="HKU87" s="715"/>
      <c r="HKV87" s="715"/>
      <c r="HKW87" s="715"/>
      <c r="HKX87" s="715"/>
      <c r="HKY87" s="715"/>
      <c r="HKZ87" s="715"/>
      <c r="HLA87" s="715"/>
      <c r="HLB87" s="715"/>
      <c r="HLC87" s="715"/>
      <c r="HLD87" s="715"/>
      <c r="HLE87" s="715"/>
      <c r="HLF87" s="715"/>
      <c r="HLG87" s="715"/>
      <c r="HLH87" s="715"/>
      <c r="HLI87" s="715"/>
      <c r="HLJ87" s="715"/>
      <c r="HLK87" s="715"/>
      <c r="HLL87" s="715"/>
      <c r="HLM87" s="715"/>
      <c r="HLN87" s="715"/>
      <c r="HLO87" s="715"/>
      <c r="HLP87" s="715"/>
      <c r="HLQ87" s="715"/>
      <c r="HLR87" s="715"/>
      <c r="HLS87" s="715"/>
      <c r="HLT87" s="715"/>
      <c r="HLU87" s="715"/>
      <c r="HLV87" s="715"/>
      <c r="HLW87" s="715"/>
      <c r="HLX87" s="715"/>
      <c r="HLY87" s="715"/>
      <c r="HLZ87" s="715"/>
      <c r="HMA87" s="715"/>
      <c r="HMB87" s="715"/>
      <c r="HMC87" s="715"/>
      <c r="HMD87" s="715"/>
      <c r="HME87" s="715"/>
      <c r="HMF87" s="715"/>
      <c r="HMG87" s="715"/>
      <c r="HMH87" s="715"/>
      <c r="HMI87" s="715"/>
      <c r="HMJ87" s="715"/>
      <c r="HMK87" s="715"/>
      <c r="HML87" s="715"/>
      <c r="HMM87" s="715"/>
      <c r="HMN87" s="715"/>
      <c r="HMO87" s="715"/>
      <c r="HMP87" s="715"/>
      <c r="HMQ87" s="715"/>
      <c r="HMR87" s="715"/>
      <c r="HMS87" s="715"/>
      <c r="HMT87" s="715"/>
      <c r="HMU87" s="715"/>
      <c r="HMV87" s="715"/>
      <c r="HMW87" s="715"/>
      <c r="HMX87" s="715"/>
      <c r="HMY87" s="715"/>
      <c r="HMZ87" s="715"/>
      <c r="HNA87" s="715"/>
      <c r="HNB87" s="715"/>
      <c r="HNC87" s="715"/>
      <c r="HND87" s="715"/>
      <c r="HNE87" s="715"/>
      <c r="HNF87" s="715"/>
      <c r="HNG87" s="715"/>
      <c r="HNH87" s="715"/>
      <c r="HNI87" s="715"/>
      <c r="HNJ87" s="715"/>
      <c r="HNK87" s="715"/>
      <c r="HNL87" s="715"/>
      <c r="HNM87" s="715"/>
      <c r="HNN87" s="715"/>
      <c r="HNO87" s="715"/>
      <c r="HNP87" s="715"/>
      <c r="HNQ87" s="715"/>
      <c r="HNR87" s="715"/>
      <c r="HNS87" s="715"/>
      <c r="HNT87" s="715"/>
      <c r="HNU87" s="715"/>
      <c r="HNV87" s="715"/>
      <c r="HNW87" s="715"/>
      <c r="HNX87" s="715"/>
      <c r="HNY87" s="715"/>
      <c r="HNZ87" s="715"/>
      <c r="HOA87" s="715"/>
      <c r="HOB87" s="715"/>
      <c r="HOC87" s="715"/>
      <c r="HOD87" s="715"/>
      <c r="HOE87" s="715"/>
      <c r="HOF87" s="715"/>
      <c r="HOG87" s="715"/>
      <c r="HOH87" s="715"/>
      <c r="HOI87" s="715"/>
      <c r="HOJ87" s="715"/>
      <c r="HOK87" s="715"/>
      <c r="HOL87" s="715"/>
      <c r="HOM87" s="715"/>
      <c r="HON87" s="715"/>
      <c r="HOO87" s="715"/>
      <c r="HOP87" s="715"/>
      <c r="HOQ87" s="715"/>
      <c r="HOR87" s="715"/>
      <c r="HOS87" s="715"/>
      <c r="HOT87" s="715"/>
      <c r="HOU87" s="715"/>
      <c r="HOV87" s="715"/>
      <c r="HOW87" s="715"/>
      <c r="HOX87" s="715"/>
      <c r="HOY87" s="715"/>
      <c r="HOZ87" s="715"/>
      <c r="HPA87" s="715"/>
      <c r="HPB87" s="715"/>
      <c r="HPC87" s="715"/>
      <c r="HPD87" s="715"/>
      <c r="HPE87" s="715"/>
      <c r="HPF87" s="715"/>
      <c r="HPG87" s="715"/>
      <c r="HPH87" s="715"/>
      <c r="HPI87" s="715"/>
      <c r="HPJ87" s="715"/>
      <c r="HPK87" s="715"/>
      <c r="HPL87" s="715"/>
      <c r="HPM87" s="715"/>
      <c r="HPN87" s="715"/>
      <c r="HPO87" s="715"/>
      <c r="HPP87" s="715"/>
      <c r="HPQ87" s="715"/>
      <c r="HPR87" s="715"/>
      <c r="HPS87" s="715"/>
      <c r="HPT87" s="715"/>
      <c r="HPU87" s="715"/>
      <c r="HPV87" s="715"/>
      <c r="HPW87" s="715"/>
      <c r="HPX87" s="715"/>
      <c r="HPY87" s="715"/>
      <c r="HPZ87" s="715"/>
      <c r="HQA87" s="715"/>
      <c r="HQB87" s="715"/>
      <c r="HQC87" s="715"/>
      <c r="HQD87" s="715"/>
      <c r="HQE87" s="715"/>
      <c r="HQF87" s="715"/>
      <c r="HQG87" s="715"/>
      <c r="HQH87" s="715"/>
      <c r="HQI87" s="715"/>
      <c r="HQJ87" s="715"/>
      <c r="HQK87" s="715"/>
      <c r="HQL87" s="715"/>
      <c r="HQM87" s="715"/>
      <c r="HQN87" s="715"/>
      <c r="HQO87" s="715"/>
      <c r="HQP87" s="715"/>
      <c r="HQQ87" s="715"/>
      <c r="HQR87" s="715"/>
      <c r="HQS87" s="715"/>
      <c r="HQT87" s="715"/>
      <c r="HQU87" s="715"/>
      <c r="HQV87" s="715"/>
      <c r="HQW87" s="715"/>
      <c r="HQX87" s="715"/>
      <c r="HQY87" s="715"/>
      <c r="HQZ87" s="715"/>
      <c r="HRA87" s="715"/>
      <c r="HRB87" s="715"/>
      <c r="HRC87" s="715"/>
      <c r="HRD87" s="715"/>
      <c r="HRE87" s="715"/>
      <c r="HRF87" s="715"/>
      <c r="HRG87" s="715"/>
      <c r="HRH87" s="715"/>
      <c r="HRI87" s="715"/>
      <c r="HRJ87" s="715"/>
      <c r="HRK87" s="715"/>
      <c r="HRL87" s="715"/>
      <c r="HRM87" s="715"/>
      <c r="HRN87" s="715"/>
      <c r="HRO87" s="715"/>
      <c r="HRP87" s="715"/>
      <c r="HRQ87" s="715"/>
      <c r="HRR87" s="715"/>
      <c r="HRS87" s="715"/>
      <c r="HRT87" s="715"/>
      <c r="HRU87" s="715"/>
      <c r="HRV87" s="715"/>
      <c r="HRW87" s="715"/>
      <c r="HRX87" s="715"/>
      <c r="HRY87" s="715"/>
      <c r="HRZ87" s="715"/>
      <c r="HSA87" s="715"/>
      <c r="HSB87" s="715"/>
      <c r="HSC87" s="715"/>
      <c r="HSD87" s="715"/>
      <c r="HSE87" s="715"/>
      <c r="HSF87" s="715"/>
      <c r="HSG87" s="715"/>
      <c r="HSH87" s="715"/>
      <c r="HSI87" s="715"/>
      <c r="HSJ87" s="715"/>
      <c r="HSK87" s="715"/>
      <c r="HSL87" s="715"/>
      <c r="HSM87" s="715"/>
      <c r="HSN87" s="715"/>
      <c r="HSO87" s="715"/>
      <c r="HSP87" s="715"/>
      <c r="HSQ87" s="715"/>
      <c r="HSR87" s="715"/>
      <c r="HSS87" s="715"/>
      <c r="HST87" s="715"/>
      <c r="HSU87" s="715"/>
      <c r="HSV87" s="715"/>
      <c r="HSW87" s="715"/>
      <c r="HSX87" s="715"/>
      <c r="HSY87" s="715"/>
      <c r="HSZ87" s="715"/>
      <c r="HTA87" s="715"/>
      <c r="HTB87" s="715"/>
      <c r="HTC87" s="715"/>
      <c r="HTD87" s="715"/>
      <c r="HTE87" s="715"/>
      <c r="HTF87" s="715"/>
      <c r="HTG87" s="715"/>
      <c r="HTH87" s="715"/>
      <c r="HTI87" s="715"/>
      <c r="HTJ87" s="715"/>
      <c r="HTK87" s="715"/>
      <c r="HTL87" s="715"/>
      <c r="HTM87" s="715"/>
      <c r="HTN87" s="715"/>
      <c r="HTO87" s="715"/>
      <c r="HTP87" s="715"/>
      <c r="HTQ87" s="715"/>
      <c r="HTR87" s="715"/>
      <c r="HTS87" s="715"/>
      <c r="HTT87" s="715"/>
      <c r="HTU87" s="715"/>
      <c r="HTV87" s="715"/>
      <c r="HTW87" s="715"/>
      <c r="HTX87" s="715"/>
      <c r="HTY87" s="715"/>
      <c r="HTZ87" s="715"/>
      <c r="HUA87" s="715"/>
      <c r="HUB87" s="715"/>
      <c r="HUC87" s="715"/>
      <c r="HUD87" s="715"/>
      <c r="HUE87" s="715"/>
      <c r="HUF87" s="715"/>
      <c r="HUG87" s="715"/>
      <c r="HUH87" s="715"/>
      <c r="HUI87" s="715"/>
      <c r="HUJ87" s="715"/>
      <c r="HUK87" s="715"/>
      <c r="HUL87" s="715"/>
      <c r="HUM87" s="715"/>
      <c r="HUN87" s="715"/>
      <c r="HUO87" s="715"/>
      <c r="HUP87" s="715"/>
      <c r="HUQ87" s="715"/>
      <c r="HUR87" s="715"/>
      <c r="HUS87" s="715"/>
      <c r="HUT87" s="715"/>
      <c r="HUU87" s="715"/>
      <c r="HUV87" s="715"/>
      <c r="HUW87" s="715"/>
      <c r="HUX87" s="715"/>
      <c r="HUY87" s="715"/>
      <c r="HUZ87" s="715"/>
      <c r="HVA87" s="715"/>
      <c r="HVB87" s="715"/>
      <c r="HVC87" s="715"/>
      <c r="HVD87" s="715"/>
      <c r="HVE87" s="715"/>
      <c r="HVF87" s="715"/>
      <c r="HVG87" s="715"/>
      <c r="HVH87" s="715"/>
      <c r="HVI87" s="715"/>
      <c r="HVJ87" s="715"/>
      <c r="HVK87" s="715"/>
      <c r="HVL87" s="715"/>
      <c r="HVM87" s="715"/>
      <c r="HVN87" s="715"/>
      <c r="HVO87" s="715"/>
      <c r="HVP87" s="715"/>
      <c r="HVQ87" s="715"/>
      <c r="HVR87" s="715"/>
      <c r="HVS87" s="715"/>
      <c r="HVT87" s="715"/>
      <c r="HVU87" s="715"/>
      <c r="HVV87" s="715"/>
      <c r="HVW87" s="715"/>
      <c r="HVX87" s="715"/>
      <c r="HVY87" s="715"/>
      <c r="HVZ87" s="715"/>
      <c r="HWA87" s="715"/>
      <c r="HWB87" s="715"/>
      <c r="HWC87" s="715"/>
      <c r="HWD87" s="715"/>
      <c r="HWE87" s="715"/>
      <c r="HWF87" s="715"/>
      <c r="HWG87" s="715"/>
      <c r="HWH87" s="715"/>
      <c r="HWI87" s="715"/>
      <c r="HWJ87" s="715"/>
      <c r="HWK87" s="715"/>
      <c r="HWL87" s="715"/>
      <c r="HWM87" s="715"/>
      <c r="HWN87" s="715"/>
      <c r="HWO87" s="715"/>
      <c r="HWP87" s="715"/>
      <c r="HWQ87" s="715"/>
      <c r="HWR87" s="715"/>
      <c r="HWS87" s="715"/>
      <c r="HWT87" s="715"/>
      <c r="HWU87" s="715"/>
      <c r="HWV87" s="715"/>
      <c r="HWW87" s="715"/>
      <c r="HWX87" s="715"/>
      <c r="HWY87" s="715"/>
      <c r="HWZ87" s="715"/>
      <c r="HXA87" s="715"/>
      <c r="HXB87" s="715"/>
      <c r="HXC87" s="715"/>
      <c r="HXD87" s="715"/>
      <c r="HXE87" s="715"/>
      <c r="HXF87" s="715"/>
      <c r="HXG87" s="715"/>
      <c r="HXH87" s="715"/>
      <c r="HXI87" s="715"/>
      <c r="HXJ87" s="715"/>
      <c r="HXK87" s="715"/>
      <c r="HXL87" s="715"/>
      <c r="HXM87" s="715"/>
      <c r="HXN87" s="715"/>
      <c r="HXO87" s="715"/>
      <c r="HXP87" s="715"/>
      <c r="HXQ87" s="715"/>
      <c r="HXR87" s="715"/>
      <c r="HXS87" s="715"/>
      <c r="HXT87" s="715"/>
      <c r="HXU87" s="715"/>
      <c r="HXV87" s="715"/>
      <c r="HXW87" s="715"/>
      <c r="HXX87" s="715"/>
      <c r="HXY87" s="715"/>
      <c r="HXZ87" s="715"/>
      <c r="HYA87" s="715"/>
      <c r="HYB87" s="715"/>
      <c r="HYC87" s="715"/>
      <c r="HYD87" s="715"/>
      <c r="HYE87" s="715"/>
      <c r="HYF87" s="715"/>
      <c r="HYG87" s="715"/>
      <c r="HYH87" s="715"/>
      <c r="HYI87" s="715"/>
      <c r="HYJ87" s="715"/>
      <c r="HYK87" s="715"/>
      <c r="HYL87" s="715"/>
      <c r="HYM87" s="715"/>
      <c r="HYN87" s="715"/>
      <c r="HYO87" s="715"/>
      <c r="HYP87" s="715"/>
      <c r="HYQ87" s="715"/>
      <c r="HYR87" s="715"/>
      <c r="HYS87" s="715"/>
      <c r="HYT87" s="715"/>
      <c r="HYU87" s="715"/>
      <c r="HYV87" s="715"/>
      <c r="HYW87" s="715"/>
      <c r="HYX87" s="715"/>
      <c r="HYY87" s="715"/>
      <c r="HYZ87" s="715"/>
      <c r="HZA87" s="715"/>
      <c r="HZB87" s="715"/>
      <c r="HZC87" s="715"/>
      <c r="HZD87" s="715"/>
      <c r="HZE87" s="715"/>
      <c r="HZF87" s="715"/>
      <c r="HZG87" s="715"/>
      <c r="HZH87" s="715"/>
      <c r="HZI87" s="715"/>
      <c r="HZJ87" s="715"/>
      <c r="HZK87" s="715"/>
      <c r="HZL87" s="715"/>
      <c r="HZM87" s="715"/>
      <c r="HZN87" s="715"/>
      <c r="HZO87" s="715"/>
      <c r="HZP87" s="715"/>
      <c r="HZQ87" s="715"/>
      <c r="HZR87" s="715"/>
      <c r="HZS87" s="715"/>
      <c r="HZT87" s="715"/>
      <c r="HZU87" s="715"/>
      <c r="HZV87" s="715"/>
      <c r="HZW87" s="715"/>
      <c r="HZX87" s="715"/>
      <c r="HZY87" s="715"/>
      <c r="HZZ87" s="715"/>
      <c r="IAA87" s="715"/>
      <c r="IAB87" s="715"/>
      <c r="IAC87" s="715"/>
      <c r="IAD87" s="715"/>
      <c r="IAE87" s="715"/>
      <c r="IAF87" s="715"/>
      <c r="IAG87" s="715"/>
      <c r="IAH87" s="715"/>
      <c r="IAI87" s="715"/>
      <c r="IAJ87" s="715"/>
      <c r="IAK87" s="715"/>
      <c r="IAL87" s="715"/>
      <c r="IAM87" s="715"/>
      <c r="IAN87" s="715"/>
      <c r="IAO87" s="715"/>
      <c r="IAP87" s="715"/>
      <c r="IAQ87" s="715"/>
      <c r="IAR87" s="715"/>
      <c r="IAS87" s="715"/>
      <c r="IAT87" s="715"/>
      <c r="IAU87" s="715"/>
      <c r="IAV87" s="715"/>
      <c r="IAW87" s="715"/>
      <c r="IAX87" s="715"/>
      <c r="IAY87" s="715"/>
      <c r="IAZ87" s="715"/>
      <c r="IBA87" s="715"/>
      <c r="IBB87" s="715"/>
      <c r="IBC87" s="715"/>
      <c r="IBD87" s="715"/>
      <c r="IBE87" s="715"/>
      <c r="IBF87" s="715"/>
      <c r="IBG87" s="715"/>
      <c r="IBH87" s="715"/>
      <c r="IBI87" s="715"/>
      <c r="IBJ87" s="715"/>
      <c r="IBK87" s="715"/>
      <c r="IBL87" s="715"/>
      <c r="IBM87" s="715"/>
      <c r="IBN87" s="715"/>
      <c r="IBO87" s="715"/>
      <c r="IBP87" s="715"/>
      <c r="IBQ87" s="715"/>
      <c r="IBR87" s="715"/>
      <c r="IBS87" s="715"/>
      <c r="IBT87" s="715"/>
      <c r="IBU87" s="715"/>
      <c r="IBV87" s="715"/>
      <c r="IBW87" s="715"/>
      <c r="IBX87" s="715"/>
      <c r="IBY87" s="715"/>
      <c r="IBZ87" s="715"/>
      <c r="ICA87" s="715"/>
      <c r="ICB87" s="715"/>
      <c r="ICC87" s="715"/>
      <c r="ICD87" s="715"/>
      <c r="ICE87" s="715"/>
      <c r="ICF87" s="715"/>
      <c r="ICG87" s="715"/>
      <c r="ICH87" s="715"/>
      <c r="ICI87" s="715"/>
      <c r="ICJ87" s="715"/>
      <c r="ICK87" s="715"/>
      <c r="ICL87" s="715"/>
      <c r="ICM87" s="715"/>
      <c r="ICN87" s="715"/>
      <c r="ICO87" s="715"/>
      <c r="ICP87" s="715"/>
      <c r="ICQ87" s="715"/>
      <c r="ICR87" s="715"/>
      <c r="ICS87" s="715"/>
      <c r="ICT87" s="715"/>
      <c r="ICU87" s="715"/>
      <c r="ICV87" s="715"/>
      <c r="ICW87" s="715"/>
      <c r="ICX87" s="715"/>
      <c r="ICY87" s="715"/>
      <c r="ICZ87" s="715"/>
      <c r="IDA87" s="715"/>
      <c r="IDB87" s="715"/>
      <c r="IDC87" s="715"/>
      <c r="IDD87" s="715"/>
      <c r="IDE87" s="715"/>
      <c r="IDF87" s="715"/>
      <c r="IDG87" s="715"/>
      <c r="IDH87" s="715"/>
      <c r="IDI87" s="715"/>
      <c r="IDJ87" s="715"/>
      <c r="IDK87" s="715"/>
      <c r="IDL87" s="715"/>
      <c r="IDM87" s="715"/>
      <c r="IDN87" s="715"/>
      <c r="IDO87" s="715"/>
      <c r="IDP87" s="715"/>
      <c r="IDQ87" s="715"/>
      <c r="IDR87" s="715"/>
      <c r="IDS87" s="715"/>
      <c r="IDT87" s="715"/>
      <c r="IDU87" s="715"/>
      <c r="IDV87" s="715"/>
      <c r="IDW87" s="715"/>
      <c r="IDX87" s="715"/>
      <c r="IDY87" s="715"/>
      <c r="IDZ87" s="715"/>
      <c r="IEA87" s="715"/>
      <c r="IEB87" s="715"/>
      <c r="IEC87" s="715"/>
      <c r="IED87" s="715"/>
      <c r="IEE87" s="715"/>
      <c r="IEF87" s="715"/>
      <c r="IEG87" s="715"/>
      <c r="IEH87" s="715"/>
      <c r="IEI87" s="715"/>
      <c r="IEJ87" s="715"/>
      <c r="IEK87" s="715"/>
      <c r="IEL87" s="715"/>
      <c r="IEM87" s="715"/>
      <c r="IEN87" s="715"/>
      <c r="IEO87" s="715"/>
      <c r="IEP87" s="715"/>
      <c r="IEQ87" s="715"/>
      <c r="IER87" s="715"/>
      <c r="IES87" s="715"/>
      <c r="IET87" s="715"/>
      <c r="IEU87" s="715"/>
      <c r="IEV87" s="715"/>
      <c r="IEW87" s="715"/>
      <c r="IEX87" s="715"/>
      <c r="IEY87" s="715"/>
      <c r="IEZ87" s="715"/>
      <c r="IFA87" s="715"/>
      <c r="IFB87" s="715"/>
      <c r="IFC87" s="715"/>
      <c r="IFD87" s="715"/>
      <c r="IFE87" s="715"/>
      <c r="IFF87" s="715"/>
      <c r="IFG87" s="715"/>
      <c r="IFH87" s="715"/>
      <c r="IFI87" s="715"/>
      <c r="IFJ87" s="715"/>
      <c r="IFK87" s="715"/>
      <c r="IFL87" s="715"/>
      <c r="IFM87" s="715"/>
      <c r="IFN87" s="715"/>
      <c r="IFO87" s="715"/>
      <c r="IFP87" s="715"/>
      <c r="IFQ87" s="715"/>
      <c r="IFR87" s="715"/>
      <c r="IFS87" s="715"/>
      <c r="IFT87" s="715"/>
      <c r="IFU87" s="715"/>
      <c r="IFV87" s="715"/>
      <c r="IFW87" s="715"/>
      <c r="IFX87" s="715"/>
      <c r="IFY87" s="715"/>
      <c r="IFZ87" s="715"/>
      <c r="IGA87" s="715"/>
      <c r="IGB87" s="715"/>
      <c r="IGC87" s="715"/>
      <c r="IGD87" s="715"/>
      <c r="IGE87" s="715"/>
      <c r="IGF87" s="715"/>
      <c r="IGG87" s="715"/>
      <c r="IGH87" s="715"/>
      <c r="IGI87" s="715"/>
      <c r="IGJ87" s="715"/>
      <c r="IGK87" s="715"/>
      <c r="IGL87" s="715"/>
      <c r="IGM87" s="715"/>
      <c r="IGN87" s="715"/>
      <c r="IGO87" s="715"/>
      <c r="IGP87" s="715"/>
      <c r="IGQ87" s="715"/>
      <c r="IGR87" s="715"/>
      <c r="IGS87" s="715"/>
      <c r="IGT87" s="715"/>
      <c r="IGU87" s="715"/>
      <c r="IGV87" s="715"/>
      <c r="IGW87" s="715"/>
      <c r="IGX87" s="715"/>
      <c r="IGY87" s="715"/>
      <c r="IGZ87" s="715"/>
      <c r="IHA87" s="715"/>
      <c r="IHB87" s="715"/>
      <c r="IHC87" s="715"/>
      <c r="IHD87" s="715"/>
      <c r="IHE87" s="715"/>
      <c r="IHF87" s="715"/>
      <c r="IHG87" s="715"/>
      <c r="IHH87" s="715"/>
      <c r="IHI87" s="715"/>
      <c r="IHJ87" s="715"/>
      <c r="IHK87" s="715"/>
      <c r="IHL87" s="715"/>
      <c r="IHM87" s="715"/>
      <c r="IHN87" s="715"/>
      <c r="IHO87" s="715"/>
      <c r="IHP87" s="715"/>
      <c r="IHQ87" s="715"/>
      <c r="IHR87" s="715"/>
      <c r="IHS87" s="715"/>
      <c r="IHT87" s="715"/>
      <c r="IHU87" s="715"/>
      <c r="IHV87" s="715"/>
      <c r="IHW87" s="715"/>
      <c r="IHX87" s="715"/>
      <c r="IHY87" s="715"/>
      <c r="IHZ87" s="715"/>
      <c r="IIA87" s="715"/>
      <c r="IIB87" s="715"/>
      <c r="IIC87" s="715"/>
      <c r="IID87" s="715"/>
      <c r="IIE87" s="715"/>
      <c r="IIF87" s="715"/>
      <c r="IIG87" s="715"/>
      <c r="IIH87" s="715"/>
      <c r="III87" s="715"/>
      <c r="IIJ87" s="715"/>
      <c r="IIK87" s="715"/>
      <c r="IIL87" s="715"/>
      <c r="IIM87" s="715"/>
      <c r="IIN87" s="715"/>
      <c r="IIO87" s="715"/>
      <c r="IIP87" s="715"/>
      <c r="IIQ87" s="715"/>
      <c r="IIR87" s="715"/>
      <c r="IIS87" s="715"/>
      <c r="IIT87" s="715"/>
      <c r="IIU87" s="715"/>
      <c r="IIV87" s="715"/>
      <c r="IIW87" s="715"/>
      <c r="IIX87" s="715"/>
      <c r="IIY87" s="715"/>
      <c r="IIZ87" s="715"/>
      <c r="IJA87" s="715"/>
      <c r="IJB87" s="715"/>
      <c r="IJC87" s="715"/>
      <c r="IJD87" s="715"/>
      <c r="IJE87" s="715"/>
      <c r="IJF87" s="715"/>
      <c r="IJG87" s="715"/>
      <c r="IJH87" s="715"/>
      <c r="IJI87" s="715"/>
      <c r="IJJ87" s="715"/>
      <c r="IJK87" s="715"/>
      <c r="IJL87" s="715"/>
      <c r="IJM87" s="715"/>
      <c r="IJN87" s="715"/>
      <c r="IJO87" s="715"/>
      <c r="IJP87" s="715"/>
      <c r="IJQ87" s="715"/>
      <c r="IJR87" s="715"/>
      <c r="IJS87" s="715"/>
      <c r="IJT87" s="715"/>
      <c r="IJU87" s="715"/>
      <c r="IJV87" s="715"/>
      <c r="IJW87" s="715"/>
      <c r="IJX87" s="715"/>
      <c r="IJY87" s="715"/>
      <c r="IJZ87" s="715"/>
      <c r="IKA87" s="715"/>
      <c r="IKB87" s="715"/>
      <c r="IKC87" s="715"/>
      <c r="IKD87" s="715"/>
      <c r="IKE87" s="715"/>
      <c r="IKF87" s="715"/>
      <c r="IKG87" s="715"/>
      <c r="IKH87" s="715"/>
      <c r="IKI87" s="715"/>
      <c r="IKJ87" s="715"/>
      <c r="IKK87" s="715"/>
      <c r="IKL87" s="715"/>
      <c r="IKM87" s="715"/>
      <c r="IKN87" s="715"/>
      <c r="IKO87" s="715"/>
      <c r="IKP87" s="715"/>
      <c r="IKQ87" s="715"/>
      <c r="IKR87" s="715"/>
      <c r="IKS87" s="715"/>
      <c r="IKT87" s="715"/>
      <c r="IKU87" s="715"/>
      <c r="IKV87" s="715"/>
      <c r="IKW87" s="715"/>
      <c r="IKX87" s="715"/>
      <c r="IKY87" s="715"/>
      <c r="IKZ87" s="715"/>
      <c r="ILA87" s="715"/>
      <c r="ILB87" s="715"/>
      <c r="ILC87" s="715"/>
      <c r="ILD87" s="715"/>
      <c r="ILE87" s="715"/>
      <c r="ILF87" s="715"/>
      <c r="ILG87" s="715"/>
      <c r="ILH87" s="715"/>
      <c r="ILI87" s="715"/>
      <c r="ILJ87" s="715"/>
      <c r="ILK87" s="715"/>
      <c r="ILL87" s="715"/>
      <c r="ILM87" s="715"/>
      <c r="ILN87" s="715"/>
      <c r="ILO87" s="715"/>
      <c r="ILP87" s="715"/>
      <c r="ILQ87" s="715"/>
      <c r="ILR87" s="715"/>
      <c r="ILS87" s="715"/>
      <c r="ILT87" s="715"/>
      <c r="ILU87" s="715"/>
      <c r="ILV87" s="715"/>
      <c r="ILW87" s="715"/>
      <c r="ILX87" s="715"/>
      <c r="ILY87" s="715"/>
      <c r="ILZ87" s="715"/>
      <c r="IMA87" s="715"/>
      <c r="IMB87" s="715"/>
      <c r="IMC87" s="715"/>
      <c r="IMD87" s="715"/>
      <c r="IME87" s="715"/>
      <c r="IMF87" s="715"/>
      <c r="IMG87" s="715"/>
      <c r="IMH87" s="715"/>
      <c r="IMI87" s="715"/>
      <c r="IMJ87" s="715"/>
      <c r="IMK87" s="715"/>
      <c r="IML87" s="715"/>
      <c r="IMM87" s="715"/>
      <c r="IMN87" s="715"/>
      <c r="IMO87" s="715"/>
      <c r="IMP87" s="715"/>
      <c r="IMQ87" s="715"/>
      <c r="IMR87" s="715"/>
      <c r="IMS87" s="715"/>
      <c r="IMT87" s="715"/>
      <c r="IMU87" s="715"/>
      <c r="IMV87" s="715"/>
      <c r="IMW87" s="715"/>
      <c r="IMX87" s="715"/>
      <c r="IMY87" s="715"/>
      <c r="IMZ87" s="715"/>
      <c r="INA87" s="715"/>
      <c r="INB87" s="715"/>
      <c r="INC87" s="715"/>
      <c r="IND87" s="715"/>
      <c r="INE87" s="715"/>
      <c r="INF87" s="715"/>
      <c r="ING87" s="715"/>
      <c r="INH87" s="715"/>
      <c r="INI87" s="715"/>
      <c r="INJ87" s="715"/>
      <c r="INK87" s="715"/>
      <c r="INL87" s="715"/>
      <c r="INM87" s="715"/>
      <c r="INN87" s="715"/>
      <c r="INO87" s="715"/>
      <c r="INP87" s="715"/>
      <c r="INQ87" s="715"/>
      <c r="INR87" s="715"/>
      <c r="INS87" s="715"/>
      <c r="INT87" s="715"/>
      <c r="INU87" s="715"/>
      <c r="INV87" s="715"/>
      <c r="INW87" s="715"/>
      <c r="INX87" s="715"/>
      <c r="INY87" s="715"/>
      <c r="INZ87" s="715"/>
      <c r="IOA87" s="715"/>
      <c r="IOB87" s="715"/>
      <c r="IOC87" s="715"/>
      <c r="IOD87" s="715"/>
      <c r="IOE87" s="715"/>
      <c r="IOF87" s="715"/>
      <c r="IOG87" s="715"/>
      <c r="IOH87" s="715"/>
      <c r="IOI87" s="715"/>
      <c r="IOJ87" s="715"/>
      <c r="IOK87" s="715"/>
      <c r="IOL87" s="715"/>
      <c r="IOM87" s="715"/>
      <c r="ION87" s="715"/>
      <c r="IOO87" s="715"/>
      <c r="IOP87" s="715"/>
      <c r="IOQ87" s="715"/>
      <c r="IOR87" s="715"/>
      <c r="IOS87" s="715"/>
      <c r="IOT87" s="715"/>
      <c r="IOU87" s="715"/>
      <c r="IOV87" s="715"/>
      <c r="IOW87" s="715"/>
      <c r="IOX87" s="715"/>
      <c r="IOY87" s="715"/>
      <c r="IOZ87" s="715"/>
      <c r="IPA87" s="715"/>
      <c r="IPB87" s="715"/>
      <c r="IPC87" s="715"/>
      <c r="IPD87" s="715"/>
      <c r="IPE87" s="715"/>
      <c r="IPF87" s="715"/>
      <c r="IPG87" s="715"/>
      <c r="IPH87" s="715"/>
      <c r="IPI87" s="715"/>
      <c r="IPJ87" s="715"/>
      <c r="IPK87" s="715"/>
      <c r="IPL87" s="715"/>
      <c r="IPM87" s="715"/>
      <c r="IPN87" s="715"/>
      <c r="IPO87" s="715"/>
      <c r="IPP87" s="715"/>
      <c r="IPQ87" s="715"/>
      <c r="IPR87" s="715"/>
      <c r="IPS87" s="715"/>
      <c r="IPT87" s="715"/>
      <c r="IPU87" s="715"/>
      <c r="IPV87" s="715"/>
      <c r="IPW87" s="715"/>
      <c r="IPX87" s="715"/>
      <c r="IPY87" s="715"/>
      <c r="IPZ87" s="715"/>
      <c r="IQA87" s="715"/>
      <c r="IQB87" s="715"/>
      <c r="IQC87" s="715"/>
      <c r="IQD87" s="715"/>
      <c r="IQE87" s="715"/>
      <c r="IQF87" s="715"/>
      <c r="IQG87" s="715"/>
      <c r="IQH87" s="715"/>
      <c r="IQI87" s="715"/>
      <c r="IQJ87" s="715"/>
      <c r="IQK87" s="715"/>
      <c r="IQL87" s="715"/>
      <c r="IQM87" s="715"/>
      <c r="IQN87" s="715"/>
      <c r="IQO87" s="715"/>
      <c r="IQP87" s="715"/>
      <c r="IQQ87" s="715"/>
      <c r="IQR87" s="715"/>
      <c r="IQS87" s="715"/>
      <c r="IQT87" s="715"/>
      <c r="IQU87" s="715"/>
      <c r="IQV87" s="715"/>
      <c r="IQW87" s="715"/>
      <c r="IQX87" s="715"/>
      <c r="IQY87" s="715"/>
      <c r="IQZ87" s="715"/>
      <c r="IRA87" s="715"/>
      <c r="IRB87" s="715"/>
      <c r="IRC87" s="715"/>
      <c r="IRD87" s="715"/>
      <c r="IRE87" s="715"/>
      <c r="IRF87" s="715"/>
      <c r="IRG87" s="715"/>
      <c r="IRH87" s="715"/>
      <c r="IRI87" s="715"/>
      <c r="IRJ87" s="715"/>
      <c r="IRK87" s="715"/>
      <c r="IRL87" s="715"/>
      <c r="IRM87" s="715"/>
      <c r="IRN87" s="715"/>
      <c r="IRO87" s="715"/>
      <c r="IRP87" s="715"/>
      <c r="IRQ87" s="715"/>
      <c r="IRR87" s="715"/>
      <c r="IRS87" s="715"/>
      <c r="IRT87" s="715"/>
      <c r="IRU87" s="715"/>
      <c r="IRV87" s="715"/>
      <c r="IRW87" s="715"/>
      <c r="IRX87" s="715"/>
      <c r="IRY87" s="715"/>
      <c r="IRZ87" s="715"/>
      <c r="ISA87" s="715"/>
      <c r="ISB87" s="715"/>
      <c r="ISC87" s="715"/>
      <c r="ISD87" s="715"/>
      <c r="ISE87" s="715"/>
      <c r="ISF87" s="715"/>
      <c r="ISG87" s="715"/>
      <c r="ISH87" s="715"/>
      <c r="ISI87" s="715"/>
      <c r="ISJ87" s="715"/>
      <c r="ISK87" s="715"/>
      <c r="ISL87" s="715"/>
      <c r="ISM87" s="715"/>
      <c r="ISN87" s="715"/>
      <c r="ISO87" s="715"/>
      <c r="ISP87" s="715"/>
      <c r="ISQ87" s="715"/>
      <c r="ISR87" s="715"/>
      <c r="ISS87" s="715"/>
      <c r="IST87" s="715"/>
      <c r="ISU87" s="715"/>
      <c r="ISV87" s="715"/>
      <c r="ISW87" s="715"/>
      <c r="ISX87" s="715"/>
      <c r="ISY87" s="715"/>
      <c r="ISZ87" s="715"/>
      <c r="ITA87" s="715"/>
      <c r="ITB87" s="715"/>
      <c r="ITC87" s="715"/>
      <c r="ITD87" s="715"/>
      <c r="ITE87" s="715"/>
      <c r="ITF87" s="715"/>
      <c r="ITG87" s="715"/>
      <c r="ITH87" s="715"/>
      <c r="ITI87" s="715"/>
      <c r="ITJ87" s="715"/>
      <c r="ITK87" s="715"/>
      <c r="ITL87" s="715"/>
      <c r="ITM87" s="715"/>
      <c r="ITN87" s="715"/>
      <c r="ITO87" s="715"/>
      <c r="ITP87" s="715"/>
      <c r="ITQ87" s="715"/>
      <c r="ITR87" s="715"/>
      <c r="ITS87" s="715"/>
      <c r="ITT87" s="715"/>
      <c r="ITU87" s="715"/>
      <c r="ITV87" s="715"/>
      <c r="ITW87" s="715"/>
      <c r="ITX87" s="715"/>
      <c r="ITY87" s="715"/>
      <c r="ITZ87" s="715"/>
      <c r="IUA87" s="715"/>
      <c r="IUB87" s="715"/>
      <c r="IUC87" s="715"/>
      <c r="IUD87" s="715"/>
      <c r="IUE87" s="715"/>
      <c r="IUF87" s="715"/>
      <c r="IUG87" s="715"/>
      <c r="IUH87" s="715"/>
      <c r="IUI87" s="715"/>
      <c r="IUJ87" s="715"/>
      <c r="IUK87" s="715"/>
      <c r="IUL87" s="715"/>
      <c r="IUM87" s="715"/>
      <c r="IUN87" s="715"/>
      <c r="IUO87" s="715"/>
      <c r="IUP87" s="715"/>
      <c r="IUQ87" s="715"/>
      <c r="IUR87" s="715"/>
      <c r="IUS87" s="715"/>
      <c r="IUT87" s="715"/>
      <c r="IUU87" s="715"/>
      <c r="IUV87" s="715"/>
      <c r="IUW87" s="715"/>
      <c r="IUX87" s="715"/>
      <c r="IUY87" s="715"/>
      <c r="IUZ87" s="715"/>
      <c r="IVA87" s="715"/>
      <c r="IVB87" s="715"/>
      <c r="IVC87" s="715"/>
      <c r="IVD87" s="715"/>
      <c r="IVE87" s="715"/>
      <c r="IVF87" s="715"/>
      <c r="IVG87" s="715"/>
      <c r="IVH87" s="715"/>
      <c r="IVI87" s="715"/>
      <c r="IVJ87" s="715"/>
      <c r="IVK87" s="715"/>
      <c r="IVL87" s="715"/>
      <c r="IVM87" s="715"/>
      <c r="IVN87" s="715"/>
      <c r="IVO87" s="715"/>
      <c r="IVP87" s="715"/>
      <c r="IVQ87" s="715"/>
      <c r="IVR87" s="715"/>
      <c r="IVS87" s="715"/>
      <c r="IVT87" s="715"/>
      <c r="IVU87" s="715"/>
      <c r="IVV87" s="715"/>
      <c r="IVW87" s="715"/>
      <c r="IVX87" s="715"/>
      <c r="IVY87" s="715"/>
      <c r="IVZ87" s="715"/>
      <c r="IWA87" s="715"/>
      <c r="IWB87" s="715"/>
      <c r="IWC87" s="715"/>
      <c r="IWD87" s="715"/>
      <c r="IWE87" s="715"/>
      <c r="IWF87" s="715"/>
      <c r="IWG87" s="715"/>
      <c r="IWH87" s="715"/>
      <c r="IWI87" s="715"/>
      <c r="IWJ87" s="715"/>
      <c r="IWK87" s="715"/>
      <c r="IWL87" s="715"/>
      <c r="IWM87" s="715"/>
      <c r="IWN87" s="715"/>
      <c r="IWO87" s="715"/>
      <c r="IWP87" s="715"/>
      <c r="IWQ87" s="715"/>
      <c r="IWR87" s="715"/>
      <c r="IWS87" s="715"/>
      <c r="IWT87" s="715"/>
      <c r="IWU87" s="715"/>
      <c r="IWV87" s="715"/>
      <c r="IWW87" s="715"/>
      <c r="IWX87" s="715"/>
      <c r="IWY87" s="715"/>
      <c r="IWZ87" s="715"/>
      <c r="IXA87" s="715"/>
      <c r="IXB87" s="715"/>
      <c r="IXC87" s="715"/>
      <c r="IXD87" s="715"/>
      <c r="IXE87" s="715"/>
      <c r="IXF87" s="715"/>
      <c r="IXG87" s="715"/>
      <c r="IXH87" s="715"/>
      <c r="IXI87" s="715"/>
      <c r="IXJ87" s="715"/>
      <c r="IXK87" s="715"/>
      <c r="IXL87" s="715"/>
      <c r="IXM87" s="715"/>
      <c r="IXN87" s="715"/>
      <c r="IXO87" s="715"/>
      <c r="IXP87" s="715"/>
      <c r="IXQ87" s="715"/>
      <c r="IXR87" s="715"/>
      <c r="IXS87" s="715"/>
      <c r="IXT87" s="715"/>
      <c r="IXU87" s="715"/>
      <c r="IXV87" s="715"/>
      <c r="IXW87" s="715"/>
      <c r="IXX87" s="715"/>
      <c r="IXY87" s="715"/>
      <c r="IXZ87" s="715"/>
      <c r="IYA87" s="715"/>
      <c r="IYB87" s="715"/>
      <c r="IYC87" s="715"/>
      <c r="IYD87" s="715"/>
      <c r="IYE87" s="715"/>
      <c r="IYF87" s="715"/>
      <c r="IYG87" s="715"/>
      <c r="IYH87" s="715"/>
      <c r="IYI87" s="715"/>
      <c r="IYJ87" s="715"/>
      <c r="IYK87" s="715"/>
      <c r="IYL87" s="715"/>
      <c r="IYM87" s="715"/>
      <c r="IYN87" s="715"/>
      <c r="IYO87" s="715"/>
      <c r="IYP87" s="715"/>
      <c r="IYQ87" s="715"/>
      <c r="IYR87" s="715"/>
      <c r="IYS87" s="715"/>
      <c r="IYT87" s="715"/>
      <c r="IYU87" s="715"/>
      <c r="IYV87" s="715"/>
      <c r="IYW87" s="715"/>
      <c r="IYX87" s="715"/>
      <c r="IYY87" s="715"/>
      <c r="IYZ87" s="715"/>
      <c r="IZA87" s="715"/>
      <c r="IZB87" s="715"/>
      <c r="IZC87" s="715"/>
      <c r="IZD87" s="715"/>
      <c r="IZE87" s="715"/>
      <c r="IZF87" s="715"/>
      <c r="IZG87" s="715"/>
      <c r="IZH87" s="715"/>
      <c r="IZI87" s="715"/>
      <c r="IZJ87" s="715"/>
      <c r="IZK87" s="715"/>
      <c r="IZL87" s="715"/>
      <c r="IZM87" s="715"/>
      <c r="IZN87" s="715"/>
      <c r="IZO87" s="715"/>
      <c r="IZP87" s="715"/>
      <c r="IZQ87" s="715"/>
      <c r="IZR87" s="715"/>
      <c r="IZS87" s="715"/>
      <c r="IZT87" s="715"/>
      <c r="IZU87" s="715"/>
      <c r="IZV87" s="715"/>
      <c r="IZW87" s="715"/>
      <c r="IZX87" s="715"/>
      <c r="IZY87" s="715"/>
      <c r="IZZ87" s="715"/>
      <c r="JAA87" s="715"/>
      <c r="JAB87" s="715"/>
      <c r="JAC87" s="715"/>
      <c r="JAD87" s="715"/>
      <c r="JAE87" s="715"/>
      <c r="JAF87" s="715"/>
      <c r="JAG87" s="715"/>
      <c r="JAH87" s="715"/>
      <c r="JAI87" s="715"/>
      <c r="JAJ87" s="715"/>
      <c r="JAK87" s="715"/>
      <c r="JAL87" s="715"/>
      <c r="JAM87" s="715"/>
      <c r="JAN87" s="715"/>
      <c r="JAO87" s="715"/>
      <c r="JAP87" s="715"/>
      <c r="JAQ87" s="715"/>
      <c r="JAR87" s="715"/>
      <c r="JAS87" s="715"/>
      <c r="JAT87" s="715"/>
      <c r="JAU87" s="715"/>
      <c r="JAV87" s="715"/>
      <c r="JAW87" s="715"/>
      <c r="JAX87" s="715"/>
      <c r="JAY87" s="715"/>
      <c r="JAZ87" s="715"/>
      <c r="JBA87" s="715"/>
      <c r="JBB87" s="715"/>
      <c r="JBC87" s="715"/>
      <c r="JBD87" s="715"/>
      <c r="JBE87" s="715"/>
      <c r="JBF87" s="715"/>
      <c r="JBG87" s="715"/>
      <c r="JBH87" s="715"/>
      <c r="JBI87" s="715"/>
      <c r="JBJ87" s="715"/>
      <c r="JBK87" s="715"/>
      <c r="JBL87" s="715"/>
      <c r="JBM87" s="715"/>
      <c r="JBN87" s="715"/>
      <c r="JBO87" s="715"/>
      <c r="JBP87" s="715"/>
      <c r="JBQ87" s="715"/>
      <c r="JBR87" s="715"/>
      <c r="JBS87" s="715"/>
      <c r="JBT87" s="715"/>
      <c r="JBU87" s="715"/>
      <c r="JBV87" s="715"/>
      <c r="JBW87" s="715"/>
      <c r="JBX87" s="715"/>
      <c r="JBY87" s="715"/>
      <c r="JBZ87" s="715"/>
      <c r="JCA87" s="715"/>
      <c r="JCB87" s="715"/>
      <c r="JCC87" s="715"/>
      <c r="JCD87" s="715"/>
      <c r="JCE87" s="715"/>
      <c r="JCF87" s="715"/>
      <c r="JCG87" s="715"/>
      <c r="JCH87" s="715"/>
      <c r="JCI87" s="715"/>
      <c r="JCJ87" s="715"/>
      <c r="JCK87" s="715"/>
      <c r="JCL87" s="715"/>
      <c r="JCM87" s="715"/>
      <c r="JCN87" s="715"/>
      <c r="JCO87" s="715"/>
      <c r="JCP87" s="715"/>
      <c r="JCQ87" s="715"/>
      <c r="JCR87" s="715"/>
      <c r="JCS87" s="715"/>
      <c r="JCT87" s="715"/>
      <c r="JCU87" s="715"/>
      <c r="JCV87" s="715"/>
      <c r="JCW87" s="715"/>
      <c r="JCX87" s="715"/>
      <c r="JCY87" s="715"/>
      <c r="JCZ87" s="715"/>
      <c r="JDA87" s="715"/>
      <c r="JDB87" s="715"/>
      <c r="JDC87" s="715"/>
      <c r="JDD87" s="715"/>
      <c r="JDE87" s="715"/>
      <c r="JDF87" s="715"/>
      <c r="JDG87" s="715"/>
      <c r="JDH87" s="715"/>
      <c r="JDI87" s="715"/>
      <c r="JDJ87" s="715"/>
      <c r="JDK87" s="715"/>
      <c r="JDL87" s="715"/>
      <c r="JDM87" s="715"/>
      <c r="JDN87" s="715"/>
      <c r="JDO87" s="715"/>
      <c r="JDP87" s="715"/>
      <c r="JDQ87" s="715"/>
      <c r="JDR87" s="715"/>
      <c r="JDS87" s="715"/>
      <c r="JDT87" s="715"/>
      <c r="JDU87" s="715"/>
      <c r="JDV87" s="715"/>
      <c r="JDW87" s="715"/>
      <c r="JDX87" s="715"/>
      <c r="JDY87" s="715"/>
      <c r="JDZ87" s="715"/>
      <c r="JEA87" s="715"/>
      <c r="JEB87" s="715"/>
      <c r="JEC87" s="715"/>
      <c r="JED87" s="715"/>
      <c r="JEE87" s="715"/>
      <c r="JEF87" s="715"/>
      <c r="JEG87" s="715"/>
      <c r="JEH87" s="715"/>
      <c r="JEI87" s="715"/>
      <c r="JEJ87" s="715"/>
      <c r="JEK87" s="715"/>
      <c r="JEL87" s="715"/>
      <c r="JEM87" s="715"/>
      <c r="JEN87" s="715"/>
      <c r="JEO87" s="715"/>
      <c r="JEP87" s="715"/>
      <c r="JEQ87" s="715"/>
      <c r="JER87" s="715"/>
      <c r="JES87" s="715"/>
      <c r="JET87" s="715"/>
      <c r="JEU87" s="715"/>
      <c r="JEV87" s="715"/>
      <c r="JEW87" s="715"/>
      <c r="JEX87" s="715"/>
      <c r="JEY87" s="715"/>
      <c r="JEZ87" s="715"/>
      <c r="JFA87" s="715"/>
      <c r="JFB87" s="715"/>
      <c r="JFC87" s="715"/>
      <c r="JFD87" s="715"/>
      <c r="JFE87" s="715"/>
      <c r="JFF87" s="715"/>
      <c r="JFG87" s="715"/>
      <c r="JFH87" s="715"/>
      <c r="JFI87" s="715"/>
      <c r="JFJ87" s="715"/>
      <c r="JFK87" s="715"/>
      <c r="JFL87" s="715"/>
      <c r="JFM87" s="715"/>
      <c r="JFN87" s="715"/>
      <c r="JFO87" s="715"/>
      <c r="JFP87" s="715"/>
      <c r="JFQ87" s="715"/>
      <c r="JFR87" s="715"/>
      <c r="JFS87" s="715"/>
      <c r="JFT87" s="715"/>
      <c r="JFU87" s="715"/>
      <c r="JFV87" s="715"/>
      <c r="JFW87" s="715"/>
      <c r="JFX87" s="715"/>
      <c r="JFY87" s="715"/>
      <c r="JFZ87" s="715"/>
      <c r="JGA87" s="715"/>
      <c r="JGB87" s="715"/>
      <c r="JGC87" s="715"/>
      <c r="JGD87" s="715"/>
      <c r="JGE87" s="715"/>
      <c r="JGF87" s="715"/>
      <c r="JGG87" s="715"/>
      <c r="JGH87" s="715"/>
      <c r="JGI87" s="715"/>
      <c r="JGJ87" s="715"/>
      <c r="JGK87" s="715"/>
      <c r="JGL87" s="715"/>
      <c r="JGM87" s="715"/>
      <c r="JGN87" s="715"/>
      <c r="JGO87" s="715"/>
      <c r="JGP87" s="715"/>
      <c r="JGQ87" s="715"/>
      <c r="JGR87" s="715"/>
      <c r="JGS87" s="715"/>
      <c r="JGT87" s="715"/>
      <c r="JGU87" s="715"/>
      <c r="JGV87" s="715"/>
      <c r="JGW87" s="715"/>
      <c r="JGX87" s="715"/>
      <c r="JGY87" s="715"/>
      <c r="JGZ87" s="715"/>
      <c r="JHA87" s="715"/>
      <c r="JHB87" s="715"/>
      <c r="JHC87" s="715"/>
      <c r="JHD87" s="715"/>
      <c r="JHE87" s="715"/>
      <c r="JHF87" s="715"/>
      <c r="JHG87" s="715"/>
      <c r="JHH87" s="715"/>
      <c r="JHI87" s="715"/>
      <c r="JHJ87" s="715"/>
      <c r="JHK87" s="715"/>
      <c r="JHL87" s="715"/>
      <c r="JHM87" s="715"/>
      <c r="JHN87" s="715"/>
      <c r="JHO87" s="715"/>
      <c r="JHP87" s="715"/>
      <c r="JHQ87" s="715"/>
      <c r="JHR87" s="715"/>
      <c r="JHS87" s="715"/>
      <c r="JHT87" s="715"/>
      <c r="JHU87" s="715"/>
      <c r="JHV87" s="715"/>
      <c r="JHW87" s="715"/>
      <c r="JHX87" s="715"/>
      <c r="JHY87" s="715"/>
      <c r="JHZ87" s="715"/>
      <c r="JIA87" s="715"/>
      <c r="JIB87" s="715"/>
      <c r="JIC87" s="715"/>
      <c r="JID87" s="715"/>
      <c r="JIE87" s="715"/>
      <c r="JIF87" s="715"/>
      <c r="JIG87" s="715"/>
      <c r="JIH87" s="715"/>
      <c r="JII87" s="715"/>
      <c r="JIJ87" s="715"/>
      <c r="JIK87" s="715"/>
      <c r="JIL87" s="715"/>
      <c r="JIM87" s="715"/>
      <c r="JIN87" s="715"/>
      <c r="JIO87" s="715"/>
      <c r="JIP87" s="715"/>
      <c r="JIQ87" s="715"/>
      <c r="JIR87" s="715"/>
      <c r="JIS87" s="715"/>
      <c r="JIT87" s="715"/>
      <c r="JIU87" s="715"/>
      <c r="JIV87" s="715"/>
      <c r="JIW87" s="715"/>
      <c r="JIX87" s="715"/>
      <c r="JIY87" s="715"/>
      <c r="JIZ87" s="715"/>
      <c r="JJA87" s="715"/>
      <c r="JJB87" s="715"/>
      <c r="JJC87" s="715"/>
      <c r="JJD87" s="715"/>
      <c r="JJE87" s="715"/>
      <c r="JJF87" s="715"/>
      <c r="JJG87" s="715"/>
      <c r="JJH87" s="715"/>
      <c r="JJI87" s="715"/>
      <c r="JJJ87" s="715"/>
      <c r="JJK87" s="715"/>
      <c r="JJL87" s="715"/>
      <c r="JJM87" s="715"/>
      <c r="JJN87" s="715"/>
      <c r="JJO87" s="715"/>
      <c r="JJP87" s="715"/>
      <c r="JJQ87" s="715"/>
      <c r="JJR87" s="715"/>
      <c r="JJS87" s="715"/>
      <c r="JJT87" s="715"/>
      <c r="JJU87" s="715"/>
      <c r="JJV87" s="715"/>
      <c r="JJW87" s="715"/>
      <c r="JJX87" s="715"/>
      <c r="JJY87" s="715"/>
      <c r="JJZ87" s="715"/>
      <c r="JKA87" s="715"/>
      <c r="JKB87" s="715"/>
      <c r="JKC87" s="715"/>
      <c r="JKD87" s="715"/>
      <c r="JKE87" s="715"/>
      <c r="JKF87" s="715"/>
      <c r="JKG87" s="715"/>
      <c r="JKH87" s="715"/>
      <c r="JKI87" s="715"/>
      <c r="JKJ87" s="715"/>
      <c r="JKK87" s="715"/>
      <c r="JKL87" s="715"/>
      <c r="JKM87" s="715"/>
      <c r="JKN87" s="715"/>
      <c r="JKO87" s="715"/>
      <c r="JKP87" s="715"/>
      <c r="JKQ87" s="715"/>
      <c r="JKR87" s="715"/>
      <c r="JKS87" s="715"/>
      <c r="JKT87" s="715"/>
      <c r="JKU87" s="715"/>
      <c r="JKV87" s="715"/>
      <c r="JKW87" s="715"/>
      <c r="JKX87" s="715"/>
      <c r="JKY87" s="715"/>
      <c r="JKZ87" s="715"/>
      <c r="JLA87" s="715"/>
      <c r="JLB87" s="715"/>
      <c r="JLC87" s="715"/>
      <c r="JLD87" s="715"/>
      <c r="JLE87" s="715"/>
      <c r="JLF87" s="715"/>
      <c r="JLG87" s="715"/>
      <c r="JLH87" s="715"/>
      <c r="JLI87" s="715"/>
      <c r="JLJ87" s="715"/>
      <c r="JLK87" s="715"/>
      <c r="JLL87" s="715"/>
      <c r="JLM87" s="715"/>
      <c r="JLN87" s="715"/>
      <c r="JLO87" s="715"/>
      <c r="JLP87" s="715"/>
      <c r="JLQ87" s="715"/>
      <c r="JLR87" s="715"/>
      <c r="JLS87" s="715"/>
      <c r="JLT87" s="715"/>
      <c r="JLU87" s="715"/>
      <c r="JLV87" s="715"/>
      <c r="JLW87" s="715"/>
      <c r="JLX87" s="715"/>
      <c r="JLY87" s="715"/>
      <c r="JLZ87" s="715"/>
      <c r="JMA87" s="715"/>
      <c r="JMB87" s="715"/>
      <c r="JMC87" s="715"/>
      <c r="JMD87" s="715"/>
      <c r="JME87" s="715"/>
      <c r="JMF87" s="715"/>
      <c r="JMG87" s="715"/>
      <c r="JMH87" s="715"/>
      <c r="JMI87" s="715"/>
      <c r="JMJ87" s="715"/>
      <c r="JMK87" s="715"/>
      <c r="JML87" s="715"/>
      <c r="JMM87" s="715"/>
      <c r="JMN87" s="715"/>
      <c r="JMO87" s="715"/>
      <c r="JMP87" s="715"/>
      <c r="JMQ87" s="715"/>
      <c r="JMR87" s="715"/>
      <c r="JMS87" s="715"/>
      <c r="JMT87" s="715"/>
      <c r="JMU87" s="715"/>
      <c r="JMV87" s="715"/>
      <c r="JMW87" s="715"/>
      <c r="JMX87" s="715"/>
      <c r="JMY87" s="715"/>
      <c r="JMZ87" s="715"/>
      <c r="JNA87" s="715"/>
      <c r="JNB87" s="715"/>
      <c r="JNC87" s="715"/>
      <c r="JND87" s="715"/>
      <c r="JNE87" s="715"/>
      <c r="JNF87" s="715"/>
      <c r="JNG87" s="715"/>
      <c r="JNH87" s="715"/>
      <c r="JNI87" s="715"/>
      <c r="JNJ87" s="715"/>
      <c r="JNK87" s="715"/>
      <c r="JNL87" s="715"/>
      <c r="JNM87" s="715"/>
      <c r="JNN87" s="715"/>
      <c r="JNO87" s="715"/>
      <c r="JNP87" s="715"/>
      <c r="JNQ87" s="715"/>
      <c r="JNR87" s="715"/>
      <c r="JNS87" s="715"/>
      <c r="JNT87" s="715"/>
      <c r="JNU87" s="715"/>
      <c r="JNV87" s="715"/>
      <c r="JNW87" s="715"/>
      <c r="JNX87" s="715"/>
      <c r="JNY87" s="715"/>
      <c r="JNZ87" s="715"/>
      <c r="JOA87" s="715"/>
      <c r="JOB87" s="715"/>
      <c r="JOC87" s="715"/>
      <c r="JOD87" s="715"/>
      <c r="JOE87" s="715"/>
      <c r="JOF87" s="715"/>
      <c r="JOG87" s="715"/>
      <c r="JOH87" s="715"/>
      <c r="JOI87" s="715"/>
      <c r="JOJ87" s="715"/>
      <c r="JOK87" s="715"/>
      <c r="JOL87" s="715"/>
      <c r="JOM87" s="715"/>
      <c r="JON87" s="715"/>
      <c r="JOO87" s="715"/>
      <c r="JOP87" s="715"/>
      <c r="JOQ87" s="715"/>
      <c r="JOR87" s="715"/>
      <c r="JOS87" s="715"/>
      <c r="JOT87" s="715"/>
      <c r="JOU87" s="715"/>
      <c r="JOV87" s="715"/>
      <c r="JOW87" s="715"/>
      <c r="JOX87" s="715"/>
      <c r="JOY87" s="715"/>
      <c r="JOZ87" s="715"/>
      <c r="JPA87" s="715"/>
      <c r="JPB87" s="715"/>
      <c r="JPC87" s="715"/>
      <c r="JPD87" s="715"/>
      <c r="JPE87" s="715"/>
      <c r="JPF87" s="715"/>
      <c r="JPG87" s="715"/>
      <c r="JPH87" s="715"/>
      <c r="JPI87" s="715"/>
      <c r="JPJ87" s="715"/>
      <c r="JPK87" s="715"/>
      <c r="JPL87" s="715"/>
      <c r="JPM87" s="715"/>
      <c r="JPN87" s="715"/>
      <c r="JPO87" s="715"/>
      <c r="JPP87" s="715"/>
      <c r="JPQ87" s="715"/>
      <c r="JPR87" s="715"/>
      <c r="JPS87" s="715"/>
      <c r="JPT87" s="715"/>
      <c r="JPU87" s="715"/>
      <c r="JPV87" s="715"/>
      <c r="JPW87" s="715"/>
      <c r="JPX87" s="715"/>
      <c r="JPY87" s="715"/>
      <c r="JPZ87" s="715"/>
      <c r="JQA87" s="715"/>
      <c r="JQB87" s="715"/>
      <c r="JQC87" s="715"/>
      <c r="JQD87" s="715"/>
      <c r="JQE87" s="715"/>
      <c r="JQF87" s="715"/>
      <c r="JQG87" s="715"/>
      <c r="JQH87" s="715"/>
      <c r="JQI87" s="715"/>
      <c r="JQJ87" s="715"/>
      <c r="JQK87" s="715"/>
      <c r="JQL87" s="715"/>
      <c r="JQM87" s="715"/>
      <c r="JQN87" s="715"/>
      <c r="JQO87" s="715"/>
      <c r="JQP87" s="715"/>
      <c r="JQQ87" s="715"/>
      <c r="JQR87" s="715"/>
      <c r="JQS87" s="715"/>
      <c r="JQT87" s="715"/>
      <c r="JQU87" s="715"/>
      <c r="JQV87" s="715"/>
      <c r="JQW87" s="715"/>
      <c r="JQX87" s="715"/>
      <c r="JQY87" s="715"/>
      <c r="JQZ87" s="715"/>
      <c r="JRA87" s="715"/>
      <c r="JRB87" s="715"/>
      <c r="JRC87" s="715"/>
      <c r="JRD87" s="715"/>
      <c r="JRE87" s="715"/>
      <c r="JRF87" s="715"/>
      <c r="JRG87" s="715"/>
      <c r="JRH87" s="715"/>
      <c r="JRI87" s="715"/>
      <c r="JRJ87" s="715"/>
      <c r="JRK87" s="715"/>
      <c r="JRL87" s="715"/>
      <c r="JRM87" s="715"/>
      <c r="JRN87" s="715"/>
      <c r="JRO87" s="715"/>
      <c r="JRP87" s="715"/>
      <c r="JRQ87" s="715"/>
      <c r="JRR87" s="715"/>
      <c r="JRS87" s="715"/>
      <c r="JRT87" s="715"/>
      <c r="JRU87" s="715"/>
      <c r="JRV87" s="715"/>
      <c r="JRW87" s="715"/>
      <c r="JRX87" s="715"/>
      <c r="JRY87" s="715"/>
      <c r="JRZ87" s="715"/>
      <c r="JSA87" s="715"/>
      <c r="JSB87" s="715"/>
      <c r="JSC87" s="715"/>
      <c r="JSD87" s="715"/>
      <c r="JSE87" s="715"/>
      <c r="JSF87" s="715"/>
      <c r="JSG87" s="715"/>
      <c r="JSH87" s="715"/>
      <c r="JSI87" s="715"/>
      <c r="JSJ87" s="715"/>
      <c r="JSK87" s="715"/>
      <c r="JSL87" s="715"/>
      <c r="JSM87" s="715"/>
      <c r="JSN87" s="715"/>
      <c r="JSO87" s="715"/>
      <c r="JSP87" s="715"/>
      <c r="JSQ87" s="715"/>
      <c r="JSR87" s="715"/>
      <c r="JSS87" s="715"/>
      <c r="JST87" s="715"/>
      <c r="JSU87" s="715"/>
      <c r="JSV87" s="715"/>
      <c r="JSW87" s="715"/>
      <c r="JSX87" s="715"/>
      <c r="JSY87" s="715"/>
      <c r="JSZ87" s="715"/>
      <c r="JTA87" s="715"/>
      <c r="JTB87" s="715"/>
      <c r="JTC87" s="715"/>
      <c r="JTD87" s="715"/>
      <c r="JTE87" s="715"/>
      <c r="JTF87" s="715"/>
      <c r="JTG87" s="715"/>
      <c r="JTH87" s="715"/>
      <c r="JTI87" s="715"/>
      <c r="JTJ87" s="715"/>
      <c r="JTK87" s="715"/>
      <c r="JTL87" s="715"/>
      <c r="JTM87" s="715"/>
      <c r="JTN87" s="715"/>
      <c r="JTO87" s="715"/>
      <c r="JTP87" s="715"/>
      <c r="JTQ87" s="715"/>
      <c r="JTR87" s="715"/>
      <c r="JTS87" s="715"/>
      <c r="JTT87" s="715"/>
      <c r="JTU87" s="715"/>
      <c r="JTV87" s="715"/>
      <c r="JTW87" s="715"/>
      <c r="JTX87" s="715"/>
      <c r="JTY87" s="715"/>
      <c r="JTZ87" s="715"/>
      <c r="JUA87" s="715"/>
      <c r="JUB87" s="715"/>
      <c r="JUC87" s="715"/>
      <c r="JUD87" s="715"/>
      <c r="JUE87" s="715"/>
      <c r="JUF87" s="715"/>
      <c r="JUG87" s="715"/>
      <c r="JUH87" s="715"/>
      <c r="JUI87" s="715"/>
      <c r="JUJ87" s="715"/>
      <c r="JUK87" s="715"/>
      <c r="JUL87" s="715"/>
      <c r="JUM87" s="715"/>
      <c r="JUN87" s="715"/>
      <c r="JUO87" s="715"/>
      <c r="JUP87" s="715"/>
      <c r="JUQ87" s="715"/>
      <c r="JUR87" s="715"/>
      <c r="JUS87" s="715"/>
      <c r="JUT87" s="715"/>
      <c r="JUU87" s="715"/>
      <c r="JUV87" s="715"/>
      <c r="JUW87" s="715"/>
      <c r="JUX87" s="715"/>
      <c r="JUY87" s="715"/>
      <c r="JUZ87" s="715"/>
      <c r="JVA87" s="715"/>
      <c r="JVB87" s="715"/>
      <c r="JVC87" s="715"/>
      <c r="JVD87" s="715"/>
      <c r="JVE87" s="715"/>
      <c r="JVF87" s="715"/>
      <c r="JVG87" s="715"/>
      <c r="JVH87" s="715"/>
      <c r="JVI87" s="715"/>
      <c r="JVJ87" s="715"/>
      <c r="JVK87" s="715"/>
      <c r="JVL87" s="715"/>
      <c r="JVM87" s="715"/>
      <c r="JVN87" s="715"/>
      <c r="JVO87" s="715"/>
      <c r="JVP87" s="715"/>
      <c r="JVQ87" s="715"/>
      <c r="JVR87" s="715"/>
      <c r="JVS87" s="715"/>
      <c r="JVT87" s="715"/>
      <c r="JVU87" s="715"/>
      <c r="JVV87" s="715"/>
      <c r="JVW87" s="715"/>
      <c r="JVX87" s="715"/>
      <c r="JVY87" s="715"/>
      <c r="JVZ87" s="715"/>
      <c r="JWA87" s="715"/>
      <c r="JWB87" s="715"/>
      <c r="JWC87" s="715"/>
      <c r="JWD87" s="715"/>
      <c r="JWE87" s="715"/>
      <c r="JWF87" s="715"/>
      <c r="JWG87" s="715"/>
      <c r="JWH87" s="715"/>
      <c r="JWI87" s="715"/>
      <c r="JWJ87" s="715"/>
      <c r="JWK87" s="715"/>
      <c r="JWL87" s="715"/>
      <c r="JWM87" s="715"/>
      <c r="JWN87" s="715"/>
      <c r="JWO87" s="715"/>
      <c r="JWP87" s="715"/>
      <c r="JWQ87" s="715"/>
      <c r="JWR87" s="715"/>
      <c r="JWS87" s="715"/>
      <c r="JWT87" s="715"/>
      <c r="JWU87" s="715"/>
      <c r="JWV87" s="715"/>
      <c r="JWW87" s="715"/>
      <c r="JWX87" s="715"/>
      <c r="JWY87" s="715"/>
      <c r="JWZ87" s="715"/>
      <c r="JXA87" s="715"/>
      <c r="JXB87" s="715"/>
      <c r="JXC87" s="715"/>
      <c r="JXD87" s="715"/>
      <c r="JXE87" s="715"/>
      <c r="JXF87" s="715"/>
      <c r="JXG87" s="715"/>
      <c r="JXH87" s="715"/>
      <c r="JXI87" s="715"/>
      <c r="JXJ87" s="715"/>
      <c r="JXK87" s="715"/>
      <c r="JXL87" s="715"/>
      <c r="JXM87" s="715"/>
      <c r="JXN87" s="715"/>
      <c r="JXO87" s="715"/>
      <c r="JXP87" s="715"/>
      <c r="JXQ87" s="715"/>
      <c r="JXR87" s="715"/>
      <c r="JXS87" s="715"/>
      <c r="JXT87" s="715"/>
      <c r="JXU87" s="715"/>
      <c r="JXV87" s="715"/>
      <c r="JXW87" s="715"/>
      <c r="JXX87" s="715"/>
      <c r="JXY87" s="715"/>
      <c r="JXZ87" s="715"/>
      <c r="JYA87" s="715"/>
      <c r="JYB87" s="715"/>
      <c r="JYC87" s="715"/>
      <c r="JYD87" s="715"/>
      <c r="JYE87" s="715"/>
      <c r="JYF87" s="715"/>
      <c r="JYG87" s="715"/>
      <c r="JYH87" s="715"/>
      <c r="JYI87" s="715"/>
      <c r="JYJ87" s="715"/>
      <c r="JYK87" s="715"/>
      <c r="JYL87" s="715"/>
      <c r="JYM87" s="715"/>
      <c r="JYN87" s="715"/>
      <c r="JYO87" s="715"/>
      <c r="JYP87" s="715"/>
      <c r="JYQ87" s="715"/>
      <c r="JYR87" s="715"/>
      <c r="JYS87" s="715"/>
      <c r="JYT87" s="715"/>
      <c r="JYU87" s="715"/>
      <c r="JYV87" s="715"/>
      <c r="JYW87" s="715"/>
      <c r="JYX87" s="715"/>
      <c r="JYY87" s="715"/>
      <c r="JYZ87" s="715"/>
      <c r="JZA87" s="715"/>
      <c r="JZB87" s="715"/>
      <c r="JZC87" s="715"/>
      <c r="JZD87" s="715"/>
      <c r="JZE87" s="715"/>
      <c r="JZF87" s="715"/>
      <c r="JZG87" s="715"/>
      <c r="JZH87" s="715"/>
      <c r="JZI87" s="715"/>
      <c r="JZJ87" s="715"/>
      <c r="JZK87" s="715"/>
      <c r="JZL87" s="715"/>
      <c r="JZM87" s="715"/>
      <c r="JZN87" s="715"/>
      <c r="JZO87" s="715"/>
      <c r="JZP87" s="715"/>
      <c r="JZQ87" s="715"/>
      <c r="JZR87" s="715"/>
      <c r="JZS87" s="715"/>
      <c r="JZT87" s="715"/>
      <c r="JZU87" s="715"/>
      <c r="JZV87" s="715"/>
      <c r="JZW87" s="715"/>
      <c r="JZX87" s="715"/>
      <c r="JZY87" s="715"/>
      <c r="JZZ87" s="715"/>
      <c r="KAA87" s="715"/>
      <c r="KAB87" s="715"/>
      <c r="KAC87" s="715"/>
      <c r="KAD87" s="715"/>
      <c r="KAE87" s="715"/>
      <c r="KAF87" s="715"/>
      <c r="KAG87" s="715"/>
      <c r="KAH87" s="715"/>
      <c r="KAI87" s="715"/>
      <c r="KAJ87" s="715"/>
      <c r="KAK87" s="715"/>
      <c r="KAL87" s="715"/>
      <c r="KAM87" s="715"/>
      <c r="KAN87" s="715"/>
      <c r="KAO87" s="715"/>
      <c r="KAP87" s="715"/>
      <c r="KAQ87" s="715"/>
      <c r="KAR87" s="715"/>
      <c r="KAS87" s="715"/>
      <c r="KAT87" s="715"/>
      <c r="KAU87" s="715"/>
      <c r="KAV87" s="715"/>
      <c r="KAW87" s="715"/>
      <c r="KAX87" s="715"/>
      <c r="KAY87" s="715"/>
      <c r="KAZ87" s="715"/>
      <c r="KBA87" s="715"/>
      <c r="KBB87" s="715"/>
      <c r="KBC87" s="715"/>
      <c r="KBD87" s="715"/>
      <c r="KBE87" s="715"/>
      <c r="KBF87" s="715"/>
      <c r="KBG87" s="715"/>
      <c r="KBH87" s="715"/>
      <c r="KBI87" s="715"/>
      <c r="KBJ87" s="715"/>
      <c r="KBK87" s="715"/>
      <c r="KBL87" s="715"/>
      <c r="KBM87" s="715"/>
      <c r="KBN87" s="715"/>
      <c r="KBO87" s="715"/>
      <c r="KBP87" s="715"/>
      <c r="KBQ87" s="715"/>
      <c r="KBR87" s="715"/>
      <c r="KBS87" s="715"/>
      <c r="KBT87" s="715"/>
      <c r="KBU87" s="715"/>
      <c r="KBV87" s="715"/>
      <c r="KBW87" s="715"/>
      <c r="KBX87" s="715"/>
      <c r="KBY87" s="715"/>
      <c r="KBZ87" s="715"/>
      <c r="KCA87" s="715"/>
      <c r="KCB87" s="715"/>
      <c r="KCC87" s="715"/>
      <c r="KCD87" s="715"/>
      <c r="KCE87" s="715"/>
      <c r="KCF87" s="715"/>
      <c r="KCG87" s="715"/>
      <c r="KCH87" s="715"/>
      <c r="KCI87" s="715"/>
      <c r="KCJ87" s="715"/>
      <c r="KCK87" s="715"/>
      <c r="KCL87" s="715"/>
      <c r="KCM87" s="715"/>
      <c r="KCN87" s="715"/>
      <c r="KCO87" s="715"/>
      <c r="KCP87" s="715"/>
      <c r="KCQ87" s="715"/>
      <c r="KCR87" s="715"/>
      <c r="KCS87" s="715"/>
      <c r="KCT87" s="715"/>
      <c r="KCU87" s="715"/>
      <c r="KCV87" s="715"/>
      <c r="KCW87" s="715"/>
      <c r="KCX87" s="715"/>
      <c r="KCY87" s="715"/>
      <c r="KCZ87" s="715"/>
      <c r="KDA87" s="715"/>
      <c r="KDB87" s="715"/>
      <c r="KDC87" s="715"/>
      <c r="KDD87" s="715"/>
      <c r="KDE87" s="715"/>
      <c r="KDF87" s="715"/>
      <c r="KDG87" s="715"/>
      <c r="KDH87" s="715"/>
      <c r="KDI87" s="715"/>
      <c r="KDJ87" s="715"/>
      <c r="KDK87" s="715"/>
      <c r="KDL87" s="715"/>
      <c r="KDM87" s="715"/>
      <c r="KDN87" s="715"/>
      <c r="KDO87" s="715"/>
      <c r="KDP87" s="715"/>
      <c r="KDQ87" s="715"/>
      <c r="KDR87" s="715"/>
      <c r="KDS87" s="715"/>
      <c r="KDT87" s="715"/>
      <c r="KDU87" s="715"/>
      <c r="KDV87" s="715"/>
      <c r="KDW87" s="715"/>
      <c r="KDX87" s="715"/>
      <c r="KDY87" s="715"/>
      <c r="KDZ87" s="715"/>
      <c r="KEA87" s="715"/>
      <c r="KEB87" s="715"/>
      <c r="KEC87" s="715"/>
      <c r="KED87" s="715"/>
      <c r="KEE87" s="715"/>
      <c r="KEF87" s="715"/>
      <c r="KEG87" s="715"/>
      <c r="KEH87" s="715"/>
      <c r="KEI87" s="715"/>
      <c r="KEJ87" s="715"/>
      <c r="KEK87" s="715"/>
      <c r="KEL87" s="715"/>
      <c r="KEM87" s="715"/>
      <c r="KEN87" s="715"/>
      <c r="KEO87" s="715"/>
      <c r="KEP87" s="715"/>
      <c r="KEQ87" s="715"/>
      <c r="KER87" s="715"/>
      <c r="KES87" s="715"/>
      <c r="KET87" s="715"/>
      <c r="KEU87" s="715"/>
      <c r="KEV87" s="715"/>
      <c r="KEW87" s="715"/>
      <c r="KEX87" s="715"/>
      <c r="KEY87" s="715"/>
      <c r="KEZ87" s="715"/>
      <c r="KFA87" s="715"/>
      <c r="KFB87" s="715"/>
      <c r="KFC87" s="715"/>
      <c r="KFD87" s="715"/>
      <c r="KFE87" s="715"/>
      <c r="KFF87" s="715"/>
      <c r="KFG87" s="715"/>
      <c r="KFH87" s="715"/>
      <c r="KFI87" s="715"/>
      <c r="KFJ87" s="715"/>
      <c r="KFK87" s="715"/>
      <c r="KFL87" s="715"/>
      <c r="KFM87" s="715"/>
      <c r="KFN87" s="715"/>
      <c r="KFO87" s="715"/>
      <c r="KFP87" s="715"/>
      <c r="KFQ87" s="715"/>
      <c r="KFR87" s="715"/>
      <c r="KFS87" s="715"/>
      <c r="KFT87" s="715"/>
      <c r="KFU87" s="715"/>
      <c r="KFV87" s="715"/>
      <c r="KFW87" s="715"/>
      <c r="KFX87" s="715"/>
      <c r="KFY87" s="715"/>
      <c r="KFZ87" s="715"/>
      <c r="KGA87" s="715"/>
      <c r="KGB87" s="715"/>
      <c r="KGC87" s="715"/>
      <c r="KGD87" s="715"/>
      <c r="KGE87" s="715"/>
      <c r="KGF87" s="715"/>
      <c r="KGG87" s="715"/>
      <c r="KGH87" s="715"/>
      <c r="KGI87" s="715"/>
      <c r="KGJ87" s="715"/>
      <c r="KGK87" s="715"/>
      <c r="KGL87" s="715"/>
      <c r="KGM87" s="715"/>
      <c r="KGN87" s="715"/>
      <c r="KGO87" s="715"/>
      <c r="KGP87" s="715"/>
      <c r="KGQ87" s="715"/>
      <c r="KGR87" s="715"/>
      <c r="KGS87" s="715"/>
      <c r="KGT87" s="715"/>
      <c r="KGU87" s="715"/>
      <c r="KGV87" s="715"/>
      <c r="KGW87" s="715"/>
      <c r="KGX87" s="715"/>
      <c r="KGY87" s="715"/>
      <c r="KGZ87" s="715"/>
      <c r="KHA87" s="715"/>
      <c r="KHB87" s="715"/>
      <c r="KHC87" s="715"/>
      <c r="KHD87" s="715"/>
      <c r="KHE87" s="715"/>
      <c r="KHF87" s="715"/>
      <c r="KHG87" s="715"/>
      <c r="KHH87" s="715"/>
      <c r="KHI87" s="715"/>
      <c r="KHJ87" s="715"/>
      <c r="KHK87" s="715"/>
      <c r="KHL87" s="715"/>
      <c r="KHM87" s="715"/>
      <c r="KHN87" s="715"/>
      <c r="KHO87" s="715"/>
      <c r="KHP87" s="715"/>
      <c r="KHQ87" s="715"/>
      <c r="KHR87" s="715"/>
      <c r="KHS87" s="715"/>
      <c r="KHT87" s="715"/>
      <c r="KHU87" s="715"/>
      <c r="KHV87" s="715"/>
      <c r="KHW87" s="715"/>
      <c r="KHX87" s="715"/>
      <c r="KHY87" s="715"/>
      <c r="KHZ87" s="715"/>
      <c r="KIA87" s="715"/>
      <c r="KIB87" s="715"/>
      <c r="KIC87" s="715"/>
      <c r="KID87" s="715"/>
      <c r="KIE87" s="715"/>
      <c r="KIF87" s="715"/>
      <c r="KIG87" s="715"/>
      <c r="KIH87" s="715"/>
      <c r="KII87" s="715"/>
      <c r="KIJ87" s="715"/>
      <c r="KIK87" s="715"/>
      <c r="KIL87" s="715"/>
      <c r="KIM87" s="715"/>
      <c r="KIN87" s="715"/>
      <c r="KIO87" s="715"/>
      <c r="KIP87" s="715"/>
      <c r="KIQ87" s="715"/>
      <c r="KIR87" s="715"/>
      <c r="KIS87" s="715"/>
      <c r="KIT87" s="715"/>
      <c r="KIU87" s="715"/>
      <c r="KIV87" s="715"/>
      <c r="KIW87" s="715"/>
      <c r="KIX87" s="715"/>
      <c r="KIY87" s="715"/>
      <c r="KIZ87" s="715"/>
      <c r="KJA87" s="715"/>
      <c r="KJB87" s="715"/>
      <c r="KJC87" s="715"/>
      <c r="KJD87" s="715"/>
      <c r="KJE87" s="715"/>
      <c r="KJF87" s="715"/>
      <c r="KJG87" s="715"/>
      <c r="KJH87" s="715"/>
      <c r="KJI87" s="715"/>
      <c r="KJJ87" s="715"/>
      <c r="KJK87" s="715"/>
      <c r="KJL87" s="715"/>
      <c r="KJM87" s="715"/>
      <c r="KJN87" s="715"/>
      <c r="KJO87" s="715"/>
      <c r="KJP87" s="715"/>
      <c r="KJQ87" s="715"/>
      <c r="KJR87" s="715"/>
      <c r="KJS87" s="715"/>
      <c r="KJT87" s="715"/>
      <c r="KJU87" s="715"/>
      <c r="KJV87" s="715"/>
      <c r="KJW87" s="715"/>
      <c r="KJX87" s="715"/>
      <c r="KJY87" s="715"/>
      <c r="KJZ87" s="715"/>
      <c r="KKA87" s="715"/>
      <c r="KKB87" s="715"/>
      <c r="KKC87" s="715"/>
      <c r="KKD87" s="715"/>
      <c r="KKE87" s="715"/>
      <c r="KKF87" s="715"/>
      <c r="KKG87" s="715"/>
      <c r="KKH87" s="715"/>
      <c r="KKI87" s="715"/>
      <c r="KKJ87" s="715"/>
      <c r="KKK87" s="715"/>
      <c r="KKL87" s="715"/>
      <c r="KKM87" s="715"/>
      <c r="KKN87" s="715"/>
      <c r="KKO87" s="715"/>
      <c r="KKP87" s="715"/>
      <c r="KKQ87" s="715"/>
      <c r="KKR87" s="715"/>
      <c r="KKS87" s="715"/>
      <c r="KKT87" s="715"/>
      <c r="KKU87" s="715"/>
      <c r="KKV87" s="715"/>
      <c r="KKW87" s="715"/>
      <c r="KKX87" s="715"/>
      <c r="KKY87" s="715"/>
      <c r="KKZ87" s="715"/>
      <c r="KLA87" s="715"/>
      <c r="KLB87" s="715"/>
      <c r="KLC87" s="715"/>
      <c r="KLD87" s="715"/>
      <c r="KLE87" s="715"/>
      <c r="KLF87" s="715"/>
      <c r="KLG87" s="715"/>
      <c r="KLH87" s="715"/>
      <c r="KLI87" s="715"/>
      <c r="KLJ87" s="715"/>
      <c r="KLK87" s="715"/>
      <c r="KLL87" s="715"/>
      <c r="KLM87" s="715"/>
      <c r="KLN87" s="715"/>
      <c r="KLO87" s="715"/>
      <c r="KLP87" s="715"/>
      <c r="KLQ87" s="715"/>
      <c r="KLR87" s="715"/>
      <c r="KLS87" s="715"/>
      <c r="KLT87" s="715"/>
      <c r="KLU87" s="715"/>
      <c r="KLV87" s="715"/>
      <c r="KLW87" s="715"/>
      <c r="KLX87" s="715"/>
      <c r="KLY87" s="715"/>
      <c r="KLZ87" s="715"/>
      <c r="KMA87" s="715"/>
      <c r="KMB87" s="715"/>
      <c r="KMC87" s="715"/>
      <c r="KMD87" s="715"/>
      <c r="KME87" s="715"/>
      <c r="KMF87" s="715"/>
      <c r="KMG87" s="715"/>
      <c r="KMH87" s="715"/>
      <c r="KMI87" s="715"/>
      <c r="KMJ87" s="715"/>
      <c r="KMK87" s="715"/>
      <c r="KML87" s="715"/>
      <c r="KMM87" s="715"/>
      <c r="KMN87" s="715"/>
      <c r="KMO87" s="715"/>
      <c r="KMP87" s="715"/>
      <c r="KMQ87" s="715"/>
      <c r="KMR87" s="715"/>
      <c r="KMS87" s="715"/>
      <c r="KMT87" s="715"/>
      <c r="KMU87" s="715"/>
      <c r="KMV87" s="715"/>
      <c r="KMW87" s="715"/>
      <c r="KMX87" s="715"/>
      <c r="KMY87" s="715"/>
      <c r="KMZ87" s="715"/>
      <c r="KNA87" s="715"/>
      <c r="KNB87" s="715"/>
      <c r="KNC87" s="715"/>
      <c r="KND87" s="715"/>
      <c r="KNE87" s="715"/>
      <c r="KNF87" s="715"/>
      <c r="KNG87" s="715"/>
      <c r="KNH87" s="715"/>
      <c r="KNI87" s="715"/>
      <c r="KNJ87" s="715"/>
      <c r="KNK87" s="715"/>
      <c r="KNL87" s="715"/>
      <c r="KNM87" s="715"/>
      <c r="KNN87" s="715"/>
      <c r="KNO87" s="715"/>
      <c r="KNP87" s="715"/>
      <c r="KNQ87" s="715"/>
      <c r="KNR87" s="715"/>
      <c r="KNS87" s="715"/>
      <c r="KNT87" s="715"/>
      <c r="KNU87" s="715"/>
      <c r="KNV87" s="715"/>
      <c r="KNW87" s="715"/>
      <c r="KNX87" s="715"/>
      <c r="KNY87" s="715"/>
      <c r="KNZ87" s="715"/>
      <c r="KOA87" s="715"/>
      <c r="KOB87" s="715"/>
      <c r="KOC87" s="715"/>
      <c r="KOD87" s="715"/>
      <c r="KOE87" s="715"/>
      <c r="KOF87" s="715"/>
      <c r="KOG87" s="715"/>
      <c r="KOH87" s="715"/>
      <c r="KOI87" s="715"/>
      <c r="KOJ87" s="715"/>
      <c r="KOK87" s="715"/>
      <c r="KOL87" s="715"/>
      <c r="KOM87" s="715"/>
      <c r="KON87" s="715"/>
      <c r="KOO87" s="715"/>
      <c r="KOP87" s="715"/>
      <c r="KOQ87" s="715"/>
      <c r="KOR87" s="715"/>
      <c r="KOS87" s="715"/>
      <c r="KOT87" s="715"/>
      <c r="KOU87" s="715"/>
      <c r="KOV87" s="715"/>
      <c r="KOW87" s="715"/>
      <c r="KOX87" s="715"/>
      <c r="KOY87" s="715"/>
      <c r="KOZ87" s="715"/>
      <c r="KPA87" s="715"/>
      <c r="KPB87" s="715"/>
      <c r="KPC87" s="715"/>
      <c r="KPD87" s="715"/>
      <c r="KPE87" s="715"/>
      <c r="KPF87" s="715"/>
      <c r="KPG87" s="715"/>
      <c r="KPH87" s="715"/>
      <c r="KPI87" s="715"/>
      <c r="KPJ87" s="715"/>
      <c r="KPK87" s="715"/>
      <c r="KPL87" s="715"/>
      <c r="KPM87" s="715"/>
      <c r="KPN87" s="715"/>
      <c r="KPO87" s="715"/>
      <c r="KPP87" s="715"/>
      <c r="KPQ87" s="715"/>
      <c r="KPR87" s="715"/>
      <c r="KPS87" s="715"/>
      <c r="KPT87" s="715"/>
      <c r="KPU87" s="715"/>
      <c r="KPV87" s="715"/>
      <c r="KPW87" s="715"/>
      <c r="KPX87" s="715"/>
      <c r="KPY87" s="715"/>
      <c r="KPZ87" s="715"/>
      <c r="KQA87" s="715"/>
      <c r="KQB87" s="715"/>
      <c r="KQC87" s="715"/>
      <c r="KQD87" s="715"/>
      <c r="KQE87" s="715"/>
      <c r="KQF87" s="715"/>
      <c r="KQG87" s="715"/>
      <c r="KQH87" s="715"/>
      <c r="KQI87" s="715"/>
      <c r="KQJ87" s="715"/>
      <c r="KQK87" s="715"/>
      <c r="KQL87" s="715"/>
      <c r="KQM87" s="715"/>
      <c r="KQN87" s="715"/>
      <c r="KQO87" s="715"/>
      <c r="KQP87" s="715"/>
      <c r="KQQ87" s="715"/>
      <c r="KQR87" s="715"/>
      <c r="KQS87" s="715"/>
      <c r="KQT87" s="715"/>
      <c r="KQU87" s="715"/>
      <c r="KQV87" s="715"/>
      <c r="KQW87" s="715"/>
      <c r="KQX87" s="715"/>
      <c r="KQY87" s="715"/>
      <c r="KQZ87" s="715"/>
      <c r="KRA87" s="715"/>
      <c r="KRB87" s="715"/>
      <c r="KRC87" s="715"/>
      <c r="KRD87" s="715"/>
      <c r="KRE87" s="715"/>
      <c r="KRF87" s="715"/>
      <c r="KRG87" s="715"/>
      <c r="KRH87" s="715"/>
      <c r="KRI87" s="715"/>
      <c r="KRJ87" s="715"/>
      <c r="KRK87" s="715"/>
      <c r="KRL87" s="715"/>
      <c r="KRM87" s="715"/>
      <c r="KRN87" s="715"/>
      <c r="KRO87" s="715"/>
      <c r="KRP87" s="715"/>
      <c r="KRQ87" s="715"/>
      <c r="KRR87" s="715"/>
      <c r="KRS87" s="715"/>
      <c r="KRT87" s="715"/>
      <c r="KRU87" s="715"/>
      <c r="KRV87" s="715"/>
      <c r="KRW87" s="715"/>
      <c r="KRX87" s="715"/>
      <c r="KRY87" s="715"/>
      <c r="KRZ87" s="715"/>
      <c r="KSA87" s="715"/>
      <c r="KSB87" s="715"/>
      <c r="KSC87" s="715"/>
      <c r="KSD87" s="715"/>
      <c r="KSE87" s="715"/>
      <c r="KSF87" s="715"/>
      <c r="KSG87" s="715"/>
      <c r="KSH87" s="715"/>
      <c r="KSI87" s="715"/>
      <c r="KSJ87" s="715"/>
      <c r="KSK87" s="715"/>
      <c r="KSL87" s="715"/>
      <c r="KSM87" s="715"/>
      <c r="KSN87" s="715"/>
      <c r="KSO87" s="715"/>
      <c r="KSP87" s="715"/>
      <c r="KSQ87" s="715"/>
      <c r="KSR87" s="715"/>
      <c r="KSS87" s="715"/>
      <c r="KST87" s="715"/>
      <c r="KSU87" s="715"/>
      <c r="KSV87" s="715"/>
      <c r="KSW87" s="715"/>
      <c r="KSX87" s="715"/>
      <c r="KSY87" s="715"/>
      <c r="KSZ87" s="715"/>
      <c r="KTA87" s="715"/>
      <c r="KTB87" s="715"/>
      <c r="KTC87" s="715"/>
      <c r="KTD87" s="715"/>
      <c r="KTE87" s="715"/>
      <c r="KTF87" s="715"/>
      <c r="KTG87" s="715"/>
      <c r="KTH87" s="715"/>
      <c r="KTI87" s="715"/>
      <c r="KTJ87" s="715"/>
      <c r="KTK87" s="715"/>
      <c r="KTL87" s="715"/>
      <c r="KTM87" s="715"/>
      <c r="KTN87" s="715"/>
      <c r="KTO87" s="715"/>
      <c r="KTP87" s="715"/>
      <c r="KTQ87" s="715"/>
      <c r="KTR87" s="715"/>
      <c r="KTS87" s="715"/>
      <c r="KTT87" s="715"/>
      <c r="KTU87" s="715"/>
      <c r="KTV87" s="715"/>
      <c r="KTW87" s="715"/>
      <c r="KTX87" s="715"/>
      <c r="KTY87" s="715"/>
      <c r="KTZ87" s="715"/>
      <c r="KUA87" s="715"/>
      <c r="KUB87" s="715"/>
      <c r="KUC87" s="715"/>
      <c r="KUD87" s="715"/>
      <c r="KUE87" s="715"/>
      <c r="KUF87" s="715"/>
      <c r="KUG87" s="715"/>
      <c r="KUH87" s="715"/>
      <c r="KUI87" s="715"/>
      <c r="KUJ87" s="715"/>
      <c r="KUK87" s="715"/>
      <c r="KUL87" s="715"/>
      <c r="KUM87" s="715"/>
      <c r="KUN87" s="715"/>
      <c r="KUO87" s="715"/>
      <c r="KUP87" s="715"/>
      <c r="KUQ87" s="715"/>
      <c r="KUR87" s="715"/>
      <c r="KUS87" s="715"/>
      <c r="KUT87" s="715"/>
      <c r="KUU87" s="715"/>
      <c r="KUV87" s="715"/>
      <c r="KUW87" s="715"/>
      <c r="KUX87" s="715"/>
      <c r="KUY87" s="715"/>
      <c r="KUZ87" s="715"/>
      <c r="KVA87" s="715"/>
      <c r="KVB87" s="715"/>
      <c r="KVC87" s="715"/>
      <c r="KVD87" s="715"/>
      <c r="KVE87" s="715"/>
      <c r="KVF87" s="715"/>
      <c r="KVG87" s="715"/>
      <c r="KVH87" s="715"/>
      <c r="KVI87" s="715"/>
      <c r="KVJ87" s="715"/>
      <c r="KVK87" s="715"/>
      <c r="KVL87" s="715"/>
      <c r="KVM87" s="715"/>
      <c r="KVN87" s="715"/>
      <c r="KVO87" s="715"/>
      <c r="KVP87" s="715"/>
      <c r="KVQ87" s="715"/>
      <c r="KVR87" s="715"/>
      <c r="KVS87" s="715"/>
      <c r="KVT87" s="715"/>
      <c r="KVU87" s="715"/>
      <c r="KVV87" s="715"/>
      <c r="KVW87" s="715"/>
      <c r="KVX87" s="715"/>
      <c r="KVY87" s="715"/>
      <c r="KVZ87" s="715"/>
      <c r="KWA87" s="715"/>
      <c r="KWB87" s="715"/>
      <c r="KWC87" s="715"/>
      <c r="KWD87" s="715"/>
      <c r="KWE87" s="715"/>
      <c r="KWF87" s="715"/>
      <c r="KWG87" s="715"/>
      <c r="KWH87" s="715"/>
      <c r="KWI87" s="715"/>
      <c r="KWJ87" s="715"/>
      <c r="KWK87" s="715"/>
      <c r="KWL87" s="715"/>
      <c r="KWM87" s="715"/>
      <c r="KWN87" s="715"/>
      <c r="KWO87" s="715"/>
      <c r="KWP87" s="715"/>
      <c r="KWQ87" s="715"/>
      <c r="KWR87" s="715"/>
      <c r="KWS87" s="715"/>
      <c r="KWT87" s="715"/>
      <c r="KWU87" s="715"/>
      <c r="KWV87" s="715"/>
      <c r="KWW87" s="715"/>
      <c r="KWX87" s="715"/>
      <c r="KWY87" s="715"/>
      <c r="KWZ87" s="715"/>
      <c r="KXA87" s="715"/>
      <c r="KXB87" s="715"/>
      <c r="KXC87" s="715"/>
      <c r="KXD87" s="715"/>
      <c r="KXE87" s="715"/>
      <c r="KXF87" s="715"/>
      <c r="KXG87" s="715"/>
      <c r="KXH87" s="715"/>
      <c r="KXI87" s="715"/>
      <c r="KXJ87" s="715"/>
      <c r="KXK87" s="715"/>
      <c r="KXL87" s="715"/>
      <c r="KXM87" s="715"/>
      <c r="KXN87" s="715"/>
      <c r="KXO87" s="715"/>
      <c r="KXP87" s="715"/>
      <c r="KXQ87" s="715"/>
      <c r="KXR87" s="715"/>
      <c r="KXS87" s="715"/>
      <c r="KXT87" s="715"/>
      <c r="KXU87" s="715"/>
      <c r="KXV87" s="715"/>
      <c r="KXW87" s="715"/>
      <c r="KXX87" s="715"/>
      <c r="KXY87" s="715"/>
      <c r="KXZ87" s="715"/>
      <c r="KYA87" s="715"/>
      <c r="KYB87" s="715"/>
      <c r="KYC87" s="715"/>
      <c r="KYD87" s="715"/>
      <c r="KYE87" s="715"/>
      <c r="KYF87" s="715"/>
      <c r="KYG87" s="715"/>
      <c r="KYH87" s="715"/>
      <c r="KYI87" s="715"/>
      <c r="KYJ87" s="715"/>
      <c r="KYK87" s="715"/>
      <c r="KYL87" s="715"/>
      <c r="KYM87" s="715"/>
      <c r="KYN87" s="715"/>
      <c r="KYO87" s="715"/>
      <c r="KYP87" s="715"/>
      <c r="KYQ87" s="715"/>
      <c r="KYR87" s="715"/>
      <c r="KYS87" s="715"/>
      <c r="KYT87" s="715"/>
      <c r="KYU87" s="715"/>
      <c r="KYV87" s="715"/>
      <c r="KYW87" s="715"/>
      <c r="KYX87" s="715"/>
      <c r="KYY87" s="715"/>
      <c r="KYZ87" s="715"/>
      <c r="KZA87" s="715"/>
      <c r="KZB87" s="715"/>
      <c r="KZC87" s="715"/>
      <c r="KZD87" s="715"/>
      <c r="KZE87" s="715"/>
      <c r="KZF87" s="715"/>
      <c r="KZG87" s="715"/>
      <c r="KZH87" s="715"/>
      <c r="KZI87" s="715"/>
      <c r="KZJ87" s="715"/>
      <c r="KZK87" s="715"/>
      <c r="KZL87" s="715"/>
      <c r="KZM87" s="715"/>
      <c r="KZN87" s="715"/>
      <c r="KZO87" s="715"/>
      <c r="KZP87" s="715"/>
      <c r="KZQ87" s="715"/>
      <c r="KZR87" s="715"/>
      <c r="KZS87" s="715"/>
      <c r="KZT87" s="715"/>
      <c r="KZU87" s="715"/>
      <c r="KZV87" s="715"/>
      <c r="KZW87" s="715"/>
      <c r="KZX87" s="715"/>
      <c r="KZY87" s="715"/>
      <c r="KZZ87" s="715"/>
      <c r="LAA87" s="715"/>
      <c r="LAB87" s="715"/>
      <c r="LAC87" s="715"/>
      <c r="LAD87" s="715"/>
      <c r="LAE87" s="715"/>
      <c r="LAF87" s="715"/>
      <c r="LAG87" s="715"/>
      <c r="LAH87" s="715"/>
      <c r="LAI87" s="715"/>
      <c r="LAJ87" s="715"/>
      <c r="LAK87" s="715"/>
      <c r="LAL87" s="715"/>
      <c r="LAM87" s="715"/>
      <c r="LAN87" s="715"/>
      <c r="LAO87" s="715"/>
      <c r="LAP87" s="715"/>
      <c r="LAQ87" s="715"/>
      <c r="LAR87" s="715"/>
      <c r="LAS87" s="715"/>
      <c r="LAT87" s="715"/>
      <c r="LAU87" s="715"/>
      <c r="LAV87" s="715"/>
      <c r="LAW87" s="715"/>
      <c r="LAX87" s="715"/>
      <c r="LAY87" s="715"/>
      <c r="LAZ87" s="715"/>
      <c r="LBA87" s="715"/>
      <c r="LBB87" s="715"/>
      <c r="LBC87" s="715"/>
      <c r="LBD87" s="715"/>
      <c r="LBE87" s="715"/>
      <c r="LBF87" s="715"/>
      <c r="LBG87" s="715"/>
      <c r="LBH87" s="715"/>
      <c r="LBI87" s="715"/>
      <c r="LBJ87" s="715"/>
      <c r="LBK87" s="715"/>
      <c r="LBL87" s="715"/>
      <c r="LBM87" s="715"/>
      <c r="LBN87" s="715"/>
      <c r="LBO87" s="715"/>
      <c r="LBP87" s="715"/>
      <c r="LBQ87" s="715"/>
      <c r="LBR87" s="715"/>
      <c r="LBS87" s="715"/>
      <c r="LBT87" s="715"/>
      <c r="LBU87" s="715"/>
      <c r="LBV87" s="715"/>
      <c r="LBW87" s="715"/>
      <c r="LBX87" s="715"/>
      <c r="LBY87" s="715"/>
      <c r="LBZ87" s="715"/>
      <c r="LCA87" s="715"/>
      <c r="LCB87" s="715"/>
      <c r="LCC87" s="715"/>
      <c r="LCD87" s="715"/>
      <c r="LCE87" s="715"/>
      <c r="LCF87" s="715"/>
      <c r="LCG87" s="715"/>
      <c r="LCH87" s="715"/>
      <c r="LCI87" s="715"/>
      <c r="LCJ87" s="715"/>
      <c r="LCK87" s="715"/>
      <c r="LCL87" s="715"/>
      <c r="LCM87" s="715"/>
      <c r="LCN87" s="715"/>
      <c r="LCO87" s="715"/>
      <c r="LCP87" s="715"/>
      <c r="LCQ87" s="715"/>
      <c r="LCR87" s="715"/>
      <c r="LCS87" s="715"/>
      <c r="LCT87" s="715"/>
      <c r="LCU87" s="715"/>
      <c r="LCV87" s="715"/>
      <c r="LCW87" s="715"/>
      <c r="LCX87" s="715"/>
      <c r="LCY87" s="715"/>
      <c r="LCZ87" s="715"/>
      <c r="LDA87" s="715"/>
      <c r="LDB87" s="715"/>
      <c r="LDC87" s="715"/>
      <c r="LDD87" s="715"/>
      <c r="LDE87" s="715"/>
      <c r="LDF87" s="715"/>
      <c r="LDG87" s="715"/>
      <c r="LDH87" s="715"/>
      <c r="LDI87" s="715"/>
      <c r="LDJ87" s="715"/>
      <c r="LDK87" s="715"/>
      <c r="LDL87" s="715"/>
      <c r="LDM87" s="715"/>
      <c r="LDN87" s="715"/>
      <c r="LDO87" s="715"/>
      <c r="LDP87" s="715"/>
      <c r="LDQ87" s="715"/>
      <c r="LDR87" s="715"/>
      <c r="LDS87" s="715"/>
      <c r="LDT87" s="715"/>
      <c r="LDU87" s="715"/>
      <c r="LDV87" s="715"/>
      <c r="LDW87" s="715"/>
      <c r="LDX87" s="715"/>
      <c r="LDY87" s="715"/>
      <c r="LDZ87" s="715"/>
      <c r="LEA87" s="715"/>
      <c r="LEB87" s="715"/>
      <c r="LEC87" s="715"/>
      <c r="LED87" s="715"/>
      <c r="LEE87" s="715"/>
      <c r="LEF87" s="715"/>
      <c r="LEG87" s="715"/>
      <c r="LEH87" s="715"/>
      <c r="LEI87" s="715"/>
      <c r="LEJ87" s="715"/>
      <c r="LEK87" s="715"/>
      <c r="LEL87" s="715"/>
      <c r="LEM87" s="715"/>
      <c r="LEN87" s="715"/>
      <c r="LEO87" s="715"/>
      <c r="LEP87" s="715"/>
      <c r="LEQ87" s="715"/>
      <c r="LER87" s="715"/>
      <c r="LES87" s="715"/>
      <c r="LET87" s="715"/>
      <c r="LEU87" s="715"/>
      <c r="LEV87" s="715"/>
      <c r="LEW87" s="715"/>
      <c r="LEX87" s="715"/>
      <c r="LEY87" s="715"/>
      <c r="LEZ87" s="715"/>
      <c r="LFA87" s="715"/>
      <c r="LFB87" s="715"/>
      <c r="LFC87" s="715"/>
      <c r="LFD87" s="715"/>
      <c r="LFE87" s="715"/>
      <c r="LFF87" s="715"/>
      <c r="LFG87" s="715"/>
      <c r="LFH87" s="715"/>
      <c r="LFI87" s="715"/>
      <c r="LFJ87" s="715"/>
      <c r="LFK87" s="715"/>
      <c r="LFL87" s="715"/>
      <c r="LFM87" s="715"/>
      <c r="LFN87" s="715"/>
      <c r="LFO87" s="715"/>
      <c r="LFP87" s="715"/>
      <c r="LFQ87" s="715"/>
      <c r="LFR87" s="715"/>
      <c r="LFS87" s="715"/>
      <c r="LFT87" s="715"/>
      <c r="LFU87" s="715"/>
      <c r="LFV87" s="715"/>
      <c r="LFW87" s="715"/>
      <c r="LFX87" s="715"/>
      <c r="LFY87" s="715"/>
      <c r="LFZ87" s="715"/>
      <c r="LGA87" s="715"/>
      <c r="LGB87" s="715"/>
      <c r="LGC87" s="715"/>
      <c r="LGD87" s="715"/>
      <c r="LGE87" s="715"/>
      <c r="LGF87" s="715"/>
      <c r="LGG87" s="715"/>
      <c r="LGH87" s="715"/>
      <c r="LGI87" s="715"/>
      <c r="LGJ87" s="715"/>
      <c r="LGK87" s="715"/>
      <c r="LGL87" s="715"/>
      <c r="LGM87" s="715"/>
      <c r="LGN87" s="715"/>
      <c r="LGO87" s="715"/>
      <c r="LGP87" s="715"/>
      <c r="LGQ87" s="715"/>
      <c r="LGR87" s="715"/>
      <c r="LGS87" s="715"/>
      <c r="LGT87" s="715"/>
      <c r="LGU87" s="715"/>
      <c r="LGV87" s="715"/>
      <c r="LGW87" s="715"/>
      <c r="LGX87" s="715"/>
      <c r="LGY87" s="715"/>
      <c r="LGZ87" s="715"/>
      <c r="LHA87" s="715"/>
      <c r="LHB87" s="715"/>
      <c r="LHC87" s="715"/>
      <c r="LHD87" s="715"/>
      <c r="LHE87" s="715"/>
      <c r="LHF87" s="715"/>
      <c r="LHG87" s="715"/>
      <c r="LHH87" s="715"/>
      <c r="LHI87" s="715"/>
      <c r="LHJ87" s="715"/>
      <c r="LHK87" s="715"/>
      <c r="LHL87" s="715"/>
      <c r="LHM87" s="715"/>
      <c r="LHN87" s="715"/>
      <c r="LHO87" s="715"/>
      <c r="LHP87" s="715"/>
      <c r="LHQ87" s="715"/>
      <c r="LHR87" s="715"/>
      <c r="LHS87" s="715"/>
      <c r="LHT87" s="715"/>
      <c r="LHU87" s="715"/>
      <c r="LHV87" s="715"/>
      <c r="LHW87" s="715"/>
      <c r="LHX87" s="715"/>
      <c r="LHY87" s="715"/>
      <c r="LHZ87" s="715"/>
      <c r="LIA87" s="715"/>
      <c r="LIB87" s="715"/>
      <c r="LIC87" s="715"/>
      <c r="LID87" s="715"/>
      <c r="LIE87" s="715"/>
      <c r="LIF87" s="715"/>
      <c r="LIG87" s="715"/>
      <c r="LIH87" s="715"/>
      <c r="LII87" s="715"/>
      <c r="LIJ87" s="715"/>
      <c r="LIK87" s="715"/>
      <c r="LIL87" s="715"/>
      <c r="LIM87" s="715"/>
      <c r="LIN87" s="715"/>
      <c r="LIO87" s="715"/>
      <c r="LIP87" s="715"/>
      <c r="LIQ87" s="715"/>
      <c r="LIR87" s="715"/>
      <c r="LIS87" s="715"/>
      <c r="LIT87" s="715"/>
      <c r="LIU87" s="715"/>
      <c r="LIV87" s="715"/>
      <c r="LIW87" s="715"/>
      <c r="LIX87" s="715"/>
      <c r="LIY87" s="715"/>
      <c r="LIZ87" s="715"/>
      <c r="LJA87" s="715"/>
      <c r="LJB87" s="715"/>
      <c r="LJC87" s="715"/>
      <c r="LJD87" s="715"/>
      <c r="LJE87" s="715"/>
      <c r="LJF87" s="715"/>
      <c r="LJG87" s="715"/>
      <c r="LJH87" s="715"/>
      <c r="LJI87" s="715"/>
      <c r="LJJ87" s="715"/>
      <c r="LJK87" s="715"/>
      <c r="LJL87" s="715"/>
      <c r="LJM87" s="715"/>
      <c r="LJN87" s="715"/>
      <c r="LJO87" s="715"/>
      <c r="LJP87" s="715"/>
      <c r="LJQ87" s="715"/>
      <c r="LJR87" s="715"/>
      <c r="LJS87" s="715"/>
      <c r="LJT87" s="715"/>
      <c r="LJU87" s="715"/>
      <c r="LJV87" s="715"/>
      <c r="LJW87" s="715"/>
      <c r="LJX87" s="715"/>
      <c r="LJY87" s="715"/>
      <c r="LJZ87" s="715"/>
      <c r="LKA87" s="715"/>
      <c r="LKB87" s="715"/>
      <c r="LKC87" s="715"/>
      <c r="LKD87" s="715"/>
      <c r="LKE87" s="715"/>
      <c r="LKF87" s="715"/>
      <c r="LKG87" s="715"/>
      <c r="LKH87" s="715"/>
      <c r="LKI87" s="715"/>
      <c r="LKJ87" s="715"/>
      <c r="LKK87" s="715"/>
      <c r="LKL87" s="715"/>
      <c r="LKM87" s="715"/>
      <c r="LKN87" s="715"/>
      <c r="LKO87" s="715"/>
      <c r="LKP87" s="715"/>
      <c r="LKQ87" s="715"/>
      <c r="LKR87" s="715"/>
      <c r="LKS87" s="715"/>
      <c r="LKT87" s="715"/>
      <c r="LKU87" s="715"/>
      <c r="LKV87" s="715"/>
      <c r="LKW87" s="715"/>
      <c r="LKX87" s="715"/>
      <c r="LKY87" s="715"/>
      <c r="LKZ87" s="715"/>
      <c r="LLA87" s="715"/>
      <c r="LLB87" s="715"/>
      <c r="LLC87" s="715"/>
      <c r="LLD87" s="715"/>
      <c r="LLE87" s="715"/>
      <c r="LLF87" s="715"/>
      <c r="LLG87" s="715"/>
      <c r="LLH87" s="715"/>
      <c r="LLI87" s="715"/>
      <c r="LLJ87" s="715"/>
      <c r="LLK87" s="715"/>
      <c r="LLL87" s="715"/>
      <c r="LLM87" s="715"/>
      <c r="LLN87" s="715"/>
      <c r="LLO87" s="715"/>
      <c r="LLP87" s="715"/>
      <c r="LLQ87" s="715"/>
      <c r="LLR87" s="715"/>
      <c r="LLS87" s="715"/>
      <c r="LLT87" s="715"/>
      <c r="LLU87" s="715"/>
      <c r="LLV87" s="715"/>
      <c r="LLW87" s="715"/>
      <c r="LLX87" s="715"/>
      <c r="LLY87" s="715"/>
      <c r="LLZ87" s="715"/>
      <c r="LMA87" s="715"/>
      <c r="LMB87" s="715"/>
      <c r="LMC87" s="715"/>
      <c r="LMD87" s="715"/>
      <c r="LME87" s="715"/>
      <c r="LMF87" s="715"/>
      <c r="LMG87" s="715"/>
      <c r="LMH87" s="715"/>
      <c r="LMI87" s="715"/>
      <c r="LMJ87" s="715"/>
      <c r="LMK87" s="715"/>
      <c r="LML87" s="715"/>
      <c r="LMM87" s="715"/>
      <c r="LMN87" s="715"/>
      <c r="LMO87" s="715"/>
      <c r="LMP87" s="715"/>
      <c r="LMQ87" s="715"/>
      <c r="LMR87" s="715"/>
      <c r="LMS87" s="715"/>
      <c r="LMT87" s="715"/>
      <c r="LMU87" s="715"/>
      <c r="LMV87" s="715"/>
      <c r="LMW87" s="715"/>
      <c r="LMX87" s="715"/>
      <c r="LMY87" s="715"/>
      <c r="LMZ87" s="715"/>
      <c r="LNA87" s="715"/>
      <c r="LNB87" s="715"/>
      <c r="LNC87" s="715"/>
      <c r="LND87" s="715"/>
      <c r="LNE87" s="715"/>
      <c r="LNF87" s="715"/>
      <c r="LNG87" s="715"/>
      <c r="LNH87" s="715"/>
      <c r="LNI87" s="715"/>
      <c r="LNJ87" s="715"/>
      <c r="LNK87" s="715"/>
      <c r="LNL87" s="715"/>
      <c r="LNM87" s="715"/>
      <c r="LNN87" s="715"/>
      <c r="LNO87" s="715"/>
      <c r="LNP87" s="715"/>
      <c r="LNQ87" s="715"/>
      <c r="LNR87" s="715"/>
      <c r="LNS87" s="715"/>
      <c r="LNT87" s="715"/>
      <c r="LNU87" s="715"/>
      <c r="LNV87" s="715"/>
      <c r="LNW87" s="715"/>
      <c r="LNX87" s="715"/>
      <c r="LNY87" s="715"/>
      <c r="LNZ87" s="715"/>
      <c r="LOA87" s="715"/>
      <c r="LOB87" s="715"/>
      <c r="LOC87" s="715"/>
      <c r="LOD87" s="715"/>
      <c r="LOE87" s="715"/>
      <c r="LOF87" s="715"/>
      <c r="LOG87" s="715"/>
      <c r="LOH87" s="715"/>
      <c r="LOI87" s="715"/>
      <c r="LOJ87" s="715"/>
      <c r="LOK87" s="715"/>
      <c r="LOL87" s="715"/>
      <c r="LOM87" s="715"/>
      <c r="LON87" s="715"/>
      <c r="LOO87" s="715"/>
      <c r="LOP87" s="715"/>
      <c r="LOQ87" s="715"/>
      <c r="LOR87" s="715"/>
      <c r="LOS87" s="715"/>
      <c r="LOT87" s="715"/>
      <c r="LOU87" s="715"/>
      <c r="LOV87" s="715"/>
      <c r="LOW87" s="715"/>
      <c r="LOX87" s="715"/>
      <c r="LOY87" s="715"/>
      <c r="LOZ87" s="715"/>
      <c r="LPA87" s="715"/>
      <c r="LPB87" s="715"/>
      <c r="LPC87" s="715"/>
      <c r="LPD87" s="715"/>
      <c r="LPE87" s="715"/>
      <c r="LPF87" s="715"/>
      <c r="LPG87" s="715"/>
      <c r="LPH87" s="715"/>
      <c r="LPI87" s="715"/>
      <c r="LPJ87" s="715"/>
      <c r="LPK87" s="715"/>
      <c r="LPL87" s="715"/>
      <c r="LPM87" s="715"/>
      <c r="LPN87" s="715"/>
      <c r="LPO87" s="715"/>
      <c r="LPP87" s="715"/>
      <c r="LPQ87" s="715"/>
      <c r="LPR87" s="715"/>
      <c r="LPS87" s="715"/>
      <c r="LPT87" s="715"/>
      <c r="LPU87" s="715"/>
      <c r="LPV87" s="715"/>
      <c r="LPW87" s="715"/>
      <c r="LPX87" s="715"/>
      <c r="LPY87" s="715"/>
      <c r="LPZ87" s="715"/>
      <c r="LQA87" s="715"/>
      <c r="LQB87" s="715"/>
      <c r="LQC87" s="715"/>
      <c r="LQD87" s="715"/>
      <c r="LQE87" s="715"/>
      <c r="LQF87" s="715"/>
      <c r="LQG87" s="715"/>
      <c r="LQH87" s="715"/>
      <c r="LQI87" s="715"/>
      <c r="LQJ87" s="715"/>
      <c r="LQK87" s="715"/>
      <c r="LQL87" s="715"/>
      <c r="LQM87" s="715"/>
      <c r="LQN87" s="715"/>
      <c r="LQO87" s="715"/>
      <c r="LQP87" s="715"/>
      <c r="LQQ87" s="715"/>
      <c r="LQR87" s="715"/>
      <c r="LQS87" s="715"/>
      <c r="LQT87" s="715"/>
      <c r="LQU87" s="715"/>
      <c r="LQV87" s="715"/>
      <c r="LQW87" s="715"/>
      <c r="LQX87" s="715"/>
      <c r="LQY87" s="715"/>
      <c r="LQZ87" s="715"/>
      <c r="LRA87" s="715"/>
      <c r="LRB87" s="715"/>
      <c r="LRC87" s="715"/>
      <c r="LRD87" s="715"/>
      <c r="LRE87" s="715"/>
      <c r="LRF87" s="715"/>
      <c r="LRG87" s="715"/>
      <c r="LRH87" s="715"/>
      <c r="LRI87" s="715"/>
      <c r="LRJ87" s="715"/>
      <c r="LRK87" s="715"/>
      <c r="LRL87" s="715"/>
      <c r="LRM87" s="715"/>
      <c r="LRN87" s="715"/>
      <c r="LRO87" s="715"/>
      <c r="LRP87" s="715"/>
      <c r="LRQ87" s="715"/>
      <c r="LRR87" s="715"/>
      <c r="LRS87" s="715"/>
      <c r="LRT87" s="715"/>
      <c r="LRU87" s="715"/>
      <c r="LRV87" s="715"/>
      <c r="LRW87" s="715"/>
      <c r="LRX87" s="715"/>
      <c r="LRY87" s="715"/>
      <c r="LRZ87" s="715"/>
      <c r="LSA87" s="715"/>
      <c r="LSB87" s="715"/>
      <c r="LSC87" s="715"/>
      <c r="LSD87" s="715"/>
      <c r="LSE87" s="715"/>
      <c r="LSF87" s="715"/>
      <c r="LSG87" s="715"/>
      <c r="LSH87" s="715"/>
      <c r="LSI87" s="715"/>
      <c r="LSJ87" s="715"/>
      <c r="LSK87" s="715"/>
      <c r="LSL87" s="715"/>
      <c r="LSM87" s="715"/>
      <c r="LSN87" s="715"/>
      <c r="LSO87" s="715"/>
      <c r="LSP87" s="715"/>
      <c r="LSQ87" s="715"/>
      <c r="LSR87" s="715"/>
      <c r="LSS87" s="715"/>
      <c r="LST87" s="715"/>
      <c r="LSU87" s="715"/>
      <c r="LSV87" s="715"/>
      <c r="LSW87" s="715"/>
      <c r="LSX87" s="715"/>
      <c r="LSY87" s="715"/>
      <c r="LSZ87" s="715"/>
      <c r="LTA87" s="715"/>
      <c r="LTB87" s="715"/>
      <c r="LTC87" s="715"/>
      <c r="LTD87" s="715"/>
      <c r="LTE87" s="715"/>
      <c r="LTF87" s="715"/>
      <c r="LTG87" s="715"/>
      <c r="LTH87" s="715"/>
      <c r="LTI87" s="715"/>
      <c r="LTJ87" s="715"/>
      <c r="LTK87" s="715"/>
      <c r="LTL87" s="715"/>
      <c r="LTM87" s="715"/>
      <c r="LTN87" s="715"/>
      <c r="LTO87" s="715"/>
      <c r="LTP87" s="715"/>
      <c r="LTQ87" s="715"/>
      <c r="LTR87" s="715"/>
      <c r="LTS87" s="715"/>
      <c r="LTT87" s="715"/>
      <c r="LTU87" s="715"/>
      <c r="LTV87" s="715"/>
      <c r="LTW87" s="715"/>
      <c r="LTX87" s="715"/>
      <c r="LTY87" s="715"/>
      <c r="LTZ87" s="715"/>
      <c r="LUA87" s="715"/>
      <c r="LUB87" s="715"/>
      <c r="LUC87" s="715"/>
      <c r="LUD87" s="715"/>
      <c r="LUE87" s="715"/>
      <c r="LUF87" s="715"/>
      <c r="LUG87" s="715"/>
      <c r="LUH87" s="715"/>
      <c r="LUI87" s="715"/>
      <c r="LUJ87" s="715"/>
      <c r="LUK87" s="715"/>
      <c r="LUL87" s="715"/>
      <c r="LUM87" s="715"/>
      <c r="LUN87" s="715"/>
      <c r="LUO87" s="715"/>
      <c r="LUP87" s="715"/>
      <c r="LUQ87" s="715"/>
      <c r="LUR87" s="715"/>
      <c r="LUS87" s="715"/>
      <c r="LUT87" s="715"/>
      <c r="LUU87" s="715"/>
      <c r="LUV87" s="715"/>
      <c r="LUW87" s="715"/>
      <c r="LUX87" s="715"/>
      <c r="LUY87" s="715"/>
      <c r="LUZ87" s="715"/>
      <c r="LVA87" s="715"/>
      <c r="LVB87" s="715"/>
      <c r="LVC87" s="715"/>
      <c r="LVD87" s="715"/>
      <c r="LVE87" s="715"/>
      <c r="LVF87" s="715"/>
      <c r="LVG87" s="715"/>
      <c r="LVH87" s="715"/>
      <c r="LVI87" s="715"/>
      <c r="LVJ87" s="715"/>
      <c r="LVK87" s="715"/>
      <c r="LVL87" s="715"/>
      <c r="LVM87" s="715"/>
      <c r="LVN87" s="715"/>
      <c r="LVO87" s="715"/>
      <c r="LVP87" s="715"/>
      <c r="LVQ87" s="715"/>
      <c r="LVR87" s="715"/>
      <c r="LVS87" s="715"/>
      <c r="LVT87" s="715"/>
      <c r="LVU87" s="715"/>
      <c r="LVV87" s="715"/>
      <c r="LVW87" s="715"/>
      <c r="LVX87" s="715"/>
      <c r="LVY87" s="715"/>
      <c r="LVZ87" s="715"/>
      <c r="LWA87" s="715"/>
      <c r="LWB87" s="715"/>
      <c r="LWC87" s="715"/>
      <c r="LWD87" s="715"/>
      <c r="LWE87" s="715"/>
      <c r="LWF87" s="715"/>
      <c r="LWG87" s="715"/>
      <c r="LWH87" s="715"/>
      <c r="LWI87" s="715"/>
      <c r="LWJ87" s="715"/>
      <c r="LWK87" s="715"/>
      <c r="LWL87" s="715"/>
      <c r="LWM87" s="715"/>
      <c r="LWN87" s="715"/>
      <c r="LWO87" s="715"/>
      <c r="LWP87" s="715"/>
      <c r="LWQ87" s="715"/>
      <c r="LWR87" s="715"/>
      <c r="LWS87" s="715"/>
      <c r="LWT87" s="715"/>
      <c r="LWU87" s="715"/>
      <c r="LWV87" s="715"/>
      <c r="LWW87" s="715"/>
      <c r="LWX87" s="715"/>
      <c r="LWY87" s="715"/>
      <c r="LWZ87" s="715"/>
      <c r="LXA87" s="715"/>
      <c r="LXB87" s="715"/>
      <c r="LXC87" s="715"/>
      <c r="LXD87" s="715"/>
      <c r="LXE87" s="715"/>
      <c r="LXF87" s="715"/>
      <c r="LXG87" s="715"/>
      <c r="LXH87" s="715"/>
      <c r="LXI87" s="715"/>
      <c r="LXJ87" s="715"/>
      <c r="LXK87" s="715"/>
      <c r="LXL87" s="715"/>
      <c r="LXM87" s="715"/>
      <c r="LXN87" s="715"/>
      <c r="LXO87" s="715"/>
      <c r="LXP87" s="715"/>
      <c r="LXQ87" s="715"/>
      <c r="LXR87" s="715"/>
      <c r="LXS87" s="715"/>
      <c r="LXT87" s="715"/>
      <c r="LXU87" s="715"/>
      <c r="LXV87" s="715"/>
      <c r="LXW87" s="715"/>
      <c r="LXX87" s="715"/>
      <c r="LXY87" s="715"/>
      <c r="LXZ87" s="715"/>
      <c r="LYA87" s="715"/>
      <c r="LYB87" s="715"/>
      <c r="LYC87" s="715"/>
      <c r="LYD87" s="715"/>
      <c r="LYE87" s="715"/>
      <c r="LYF87" s="715"/>
      <c r="LYG87" s="715"/>
      <c r="LYH87" s="715"/>
      <c r="LYI87" s="715"/>
      <c r="LYJ87" s="715"/>
      <c r="LYK87" s="715"/>
      <c r="LYL87" s="715"/>
      <c r="LYM87" s="715"/>
      <c r="LYN87" s="715"/>
      <c r="LYO87" s="715"/>
      <c r="LYP87" s="715"/>
      <c r="LYQ87" s="715"/>
      <c r="LYR87" s="715"/>
      <c r="LYS87" s="715"/>
      <c r="LYT87" s="715"/>
      <c r="LYU87" s="715"/>
      <c r="LYV87" s="715"/>
      <c r="LYW87" s="715"/>
      <c r="LYX87" s="715"/>
      <c r="LYY87" s="715"/>
      <c r="LYZ87" s="715"/>
      <c r="LZA87" s="715"/>
      <c r="LZB87" s="715"/>
      <c r="LZC87" s="715"/>
      <c r="LZD87" s="715"/>
      <c r="LZE87" s="715"/>
      <c r="LZF87" s="715"/>
      <c r="LZG87" s="715"/>
      <c r="LZH87" s="715"/>
      <c r="LZI87" s="715"/>
      <c r="LZJ87" s="715"/>
      <c r="LZK87" s="715"/>
      <c r="LZL87" s="715"/>
      <c r="LZM87" s="715"/>
      <c r="LZN87" s="715"/>
      <c r="LZO87" s="715"/>
      <c r="LZP87" s="715"/>
      <c r="LZQ87" s="715"/>
      <c r="LZR87" s="715"/>
      <c r="LZS87" s="715"/>
      <c r="LZT87" s="715"/>
      <c r="LZU87" s="715"/>
      <c r="LZV87" s="715"/>
      <c r="LZW87" s="715"/>
      <c r="LZX87" s="715"/>
      <c r="LZY87" s="715"/>
      <c r="LZZ87" s="715"/>
      <c r="MAA87" s="715"/>
      <c r="MAB87" s="715"/>
      <c r="MAC87" s="715"/>
      <c r="MAD87" s="715"/>
      <c r="MAE87" s="715"/>
      <c r="MAF87" s="715"/>
      <c r="MAG87" s="715"/>
      <c r="MAH87" s="715"/>
      <c r="MAI87" s="715"/>
      <c r="MAJ87" s="715"/>
      <c r="MAK87" s="715"/>
      <c r="MAL87" s="715"/>
      <c r="MAM87" s="715"/>
      <c r="MAN87" s="715"/>
      <c r="MAO87" s="715"/>
      <c r="MAP87" s="715"/>
      <c r="MAQ87" s="715"/>
      <c r="MAR87" s="715"/>
      <c r="MAS87" s="715"/>
      <c r="MAT87" s="715"/>
      <c r="MAU87" s="715"/>
      <c r="MAV87" s="715"/>
      <c r="MAW87" s="715"/>
      <c r="MAX87" s="715"/>
      <c r="MAY87" s="715"/>
      <c r="MAZ87" s="715"/>
      <c r="MBA87" s="715"/>
      <c r="MBB87" s="715"/>
      <c r="MBC87" s="715"/>
      <c r="MBD87" s="715"/>
      <c r="MBE87" s="715"/>
      <c r="MBF87" s="715"/>
      <c r="MBG87" s="715"/>
      <c r="MBH87" s="715"/>
      <c r="MBI87" s="715"/>
      <c r="MBJ87" s="715"/>
      <c r="MBK87" s="715"/>
      <c r="MBL87" s="715"/>
      <c r="MBM87" s="715"/>
      <c r="MBN87" s="715"/>
      <c r="MBO87" s="715"/>
      <c r="MBP87" s="715"/>
      <c r="MBQ87" s="715"/>
      <c r="MBR87" s="715"/>
      <c r="MBS87" s="715"/>
      <c r="MBT87" s="715"/>
      <c r="MBU87" s="715"/>
      <c r="MBV87" s="715"/>
      <c r="MBW87" s="715"/>
      <c r="MBX87" s="715"/>
      <c r="MBY87" s="715"/>
      <c r="MBZ87" s="715"/>
      <c r="MCA87" s="715"/>
      <c r="MCB87" s="715"/>
      <c r="MCC87" s="715"/>
      <c r="MCD87" s="715"/>
      <c r="MCE87" s="715"/>
      <c r="MCF87" s="715"/>
      <c r="MCG87" s="715"/>
      <c r="MCH87" s="715"/>
      <c r="MCI87" s="715"/>
      <c r="MCJ87" s="715"/>
      <c r="MCK87" s="715"/>
      <c r="MCL87" s="715"/>
      <c r="MCM87" s="715"/>
      <c r="MCN87" s="715"/>
      <c r="MCO87" s="715"/>
      <c r="MCP87" s="715"/>
      <c r="MCQ87" s="715"/>
      <c r="MCR87" s="715"/>
      <c r="MCS87" s="715"/>
      <c r="MCT87" s="715"/>
      <c r="MCU87" s="715"/>
      <c r="MCV87" s="715"/>
      <c r="MCW87" s="715"/>
      <c r="MCX87" s="715"/>
      <c r="MCY87" s="715"/>
      <c r="MCZ87" s="715"/>
      <c r="MDA87" s="715"/>
      <c r="MDB87" s="715"/>
      <c r="MDC87" s="715"/>
      <c r="MDD87" s="715"/>
      <c r="MDE87" s="715"/>
      <c r="MDF87" s="715"/>
      <c r="MDG87" s="715"/>
      <c r="MDH87" s="715"/>
      <c r="MDI87" s="715"/>
      <c r="MDJ87" s="715"/>
      <c r="MDK87" s="715"/>
      <c r="MDL87" s="715"/>
      <c r="MDM87" s="715"/>
      <c r="MDN87" s="715"/>
      <c r="MDO87" s="715"/>
      <c r="MDP87" s="715"/>
      <c r="MDQ87" s="715"/>
      <c r="MDR87" s="715"/>
      <c r="MDS87" s="715"/>
      <c r="MDT87" s="715"/>
      <c r="MDU87" s="715"/>
      <c r="MDV87" s="715"/>
      <c r="MDW87" s="715"/>
      <c r="MDX87" s="715"/>
      <c r="MDY87" s="715"/>
      <c r="MDZ87" s="715"/>
      <c r="MEA87" s="715"/>
      <c r="MEB87" s="715"/>
      <c r="MEC87" s="715"/>
      <c r="MED87" s="715"/>
      <c r="MEE87" s="715"/>
      <c r="MEF87" s="715"/>
      <c r="MEG87" s="715"/>
      <c r="MEH87" s="715"/>
      <c r="MEI87" s="715"/>
      <c r="MEJ87" s="715"/>
      <c r="MEK87" s="715"/>
      <c r="MEL87" s="715"/>
      <c r="MEM87" s="715"/>
      <c r="MEN87" s="715"/>
      <c r="MEO87" s="715"/>
      <c r="MEP87" s="715"/>
      <c r="MEQ87" s="715"/>
      <c r="MER87" s="715"/>
      <c r="MES87" s="715"/>
      <c r="MET87" s="715"/>
      <c r="MEU87" s="715"/>
      <c r="MEV87" s="715"/>
      <c r="MEW87" s="715"/>
      <c r="MEX87" s="715"/>
      <c r="MEY87" s="715"/>
      <c r="MEZ87" s="715"/>
      <c r="MFA87" s="715"/>
      <c r="MFB87" s="715"/>
      <c r="MFC87" s="715"/>
      <c r="MFD87" s="715"/>
      <c r="MFE87" s="715"/>
      <c r="MFF87" s="715"/>
      <c r="MFG87" s="715"/>
      <c r="MFH87" s="715"/>
      <c r="MFI87" s="715"/>
      <c r="MFJ87" s="715"/>
      <c r="MFK87" s="715"/>
      <c r="MFL87" s="715"/>
      <c r="MFM87" s="715"/>
      <c r="MFN87" s="715"/>
      <c r="MFO87" s="715"/>
      <c r="MFP87" s="715"/>
      <c r="MFQ87" s="715"/>
      <c r="MFR87" s="715"/>
      <c r="MFS87" s="715"/>
      <c r="MFT87" s="715"/>
      <c r="MFU87" s="715"/>
      <c r="MFV87" s="715"/>
      <c r="MFW87" s="715"/>
      <c r="MFX87" s="715"/>
      <c r="MFY87" s="715"/>
      <c r="MFZ87" s="715"/>
      <c r="MGA87" s="715"/>
      <c r="MGB87" s="715"/>
      <c r="MGC87" s="715"/>
      <c r="MGD87" s="715"/>
      <c r="MGE87" s="715"/>
      <c r="MGF87" s="715"/>
      <c r="MGG87" s="715"/>
      <c r="MGH87" s="715"/>
      <c r="MGI87" s="715"/>
      <c r="MGJ87" s="715"/>
      <c r="MGK87" s="715"/>
      <c r="MGL87" s="715"/>
      <c r="MGM87" s="715"/>
      <c r="MGN87" s="715"/>
      <c r="MGO87" s="715"/>
      <c r="MGP87" s="715"/>
      <c r="MGQ87" s="715"/>
      <c r="MGR87" s="715"/>
      <c r="MGS87" s="715"/>
      <c r="MGT87" s="715"/>
      <c r="MGU87" s="715"/>
      <c r="MGV87" s="715"/>
      <c r="MGW87" s="715"/>
      <c r="MGX87" s="715"/>
      <c r="MGY87" s="715"/>
      <c r="MGZ87" s="715"/>
      <c r="MHA87" s="715"/>
      <c r="MHB87" s="715"/>
      <c r="MHC87" s="715"/>
      <c r="MHD87" s="715"/>
      <c r="MHE87" s="715"/>
      <c r="MHF87" s="715"/>
      <c r="MHG87" s="715"/>
      <c r="MHH87" s="715"/>
      <c r="MHI87" s="715"/>
      <c r="MHJ87" s="715"/>
      <c r="MHK87" s="715"/>
      <c r="MHL87" s="715"/>
      <c r="MHM87" s="715"/>
      <c r="MHN87" s="715"/>
      <c r="MHO87" s="715"/>
      <c r="MHP87" s="715"/>
      <c r="MHQ87" s="715"/>
      <c r="MHR87" s="715"/>
      <c r="MHS87" s="715"/>
      <c r="MHT87" s="715"/>
      <c r="MHU87" s="715"/>
      <c r="MHV87" s="715"/>
      <c r="MHW87" s="715"/>
      <c r="MHX87" s="715"/>
      <c r="MHY87" s="715"/>
      <c r="MHZ87" s="715"/>
      <c r="MIA87" s="715"/>
      <c r="MIB87" s="715"/>
      <c r="MIC87" s="715"/>
      <c r="MID87" s="715"/>
      <c r="MIE87" s="715"/>
      <c r="MIF87" s="715"/>
      <c r="MIG87" s="715"/>
      <c r="MIH87" s="715"/>
      <c r="MII87" s="715"/>
      <c r="MIJ87" s="715"/>
      <c r="MIK87" s="715"/>
      <c r="MIL87" s="715"/>
      <c r="MIM87" s="715"/>
      <c r="MIN87" s="715"/>
      <c r="MIO87" s="715"/>
      <c r="MIP87" s="715"/>
      <c r="MIQ87" s="715"/>
      <c r="MIR87" s="715"/>
      <c r="MIS87" s="715"/>
      <c r="MIT87" s="715"/>
      <c r="MIU87" s="715"/>
      <c r="MIV87" s="715"/>
      <c r="MIW87" s="715"/>
      <c r="MIX87" s="715"/>
      <c r="MIY87" s="715"/>
      <c r="MIZ87" s="715"/>
      <c r="MJA87" s="715"/>
      <c r="MJB87" s="715"/>
      <c r="MJC87" s="715"/>
      <c r="MJD87" s="715"/>
      <c r="MJE87" s="715"/>
      <c r="MJF87" s="715"/>
      <c r="MJG87" s="715"/>
      <c r="MJH87" s="715"/>
      <c r="MJI87" s="715"/>
      <c r="MJJ87" s="715"/>
      <c r="MJK87" s="715"/>
      <c r="MJL87" s="715"/>
      <c r="MJM87" s="715"/>
      <c r="MJN87" s="715"/>
      <c r="MJO87" s="715"/>
      <c r="MJP87" s="715"/>
      <c r="MJQ87" s="715"/>
      <c r="MJR87" s="715"/>
      <c r="MJS87" s="715"/>
      <c r="MJT87" s="715"/>
      <c r="MJU87" s="715"/>
      <c r="MJV87" s="715"/>
      <c r="MJW87" s="715"/>
      <c r="MJX87" s="715"/>
      <c r="MJY87" s="715"/>
      <c r="MJZ87" s="715"/>
      <c r="MKA87" s="715"/>
      <c r="MKB87" s="715"/>
      <c r="MKC87" s="715"/>
      <c r="MKD87" s="715"/>
      <c r="MKE87" s="715"/>
      <c r="MKF87" s="715"/>
      <c r="MKG87" s="715"/>
      <c r="MKH87" s="715"/>
      <c r="MKI87" s="715"/>
      <c r="MKJ87" s="715"/>
      <c r="MKK87" s="715"/>
      <c r="MKL87" s="715"/>
      <c r="MKM87" s="715"/>
      <c r="MKN87" s="715"/>
      <c r="MKO87" s="715"/>
      <c r="MKP87" s="715"/>
      <c r="MKQ87" s="715"/>
      <c r="MKR87" s="715"/>
      <c r="MKS87" s="715"/>
      <c r="MKT87" s="715"/>
      <c r="MKU87" s="715"/>
      <c r="MKV87" s="715"/>
      <c r="MKW87" s="715"/>
      <c r="MKX87" s="715"/>
      <c r="MKY87" s="715"/>
      <c r="MKZ87" s="715"/>
      <c r="MLA87" s="715"/>
      <c r="MLB87" s="715"/>
      <c r="MLC87" s="715"/>
      <c r="MLD87" s="715"/>
      <c r="MLE87" s="715"/>
      <c r="MLF87" s="715"/>
      <c r="MLG87" s="715"/>
      <c r="MLH87" s="715"/>
      <c r="MLI87" s="715"/>
      <c r="MLJ87" s="715"/>
      <c r="MLK87" s="715"/>
      <c r="MLL87" s="715"/>
      <c r="MLM87" s="715"/>
      <c r="MLN87" s="715"/>
      <c r="MLO87" s="715"/>
      <c r="MLP87" s="715"/>
      <c r="MLQ87" s="715"/>
      <c r="MLR87" s="715"/>
      <c r="MLS87" s="715"/>
      <c r="MLT87" s="715"/>
      <c r="MLU87" s="715"/>
      <c r="MLV87" s="715"/>
      <c r="MLW87" s="715"/>
      <c r="MLX87" s="715"/>
      <c r="MLY87" s="715"/>
      <c r="MLZ87" s="715"/>
      <c r="MMA87" s="715"/>
      <c r="MMB87" s="715"/>
      <c r="MMC87" s="715"/>
      <c r="MMD87" s="715"/>
      <c r="MME87" s="715"/>
      <c r="MMF87" s="715"/>
      <c r="MMG87" s="715"/>
      <c r="MMH87" s="715"/>
      <c r="MMI87" s="715"/>
      <c r="MMJ87" s="715"/>
      <c r="MMK87" s="715"/>
      <c r="MML87" s="715"/>
      <c r="MMM87" s="715"/>
      <c r="MMN87" s="715"/>
      <c r="MMO87" s="715"/>
      <c r="MMP87" s="715"/>
      <c r="MMQ87" s="715"/>
      <c r="MMR87" s="715"/>
      <c r="MMS87" s="715"/>
      <c r="MMT87" s="715"/>
      <c r="MMU87" s="715"/>
      <c r="MMV87" s="715"/>
      <c r="MMW87" s="715"/>
      <c r="MMX87" s="715"/>
      <c r="MMY87" s="715"/>
      <c r="MMZ87" s="715"/>
      <c r="MNA87" s="715"/>
      <c r="MNB87" s="715"/>
      <c r="MNC87" s="715"/>
      <c r="MND87" s="715"/>
      <c r="MNE87" s="715"/>
      <c r="MNF87" s="715"/>
      <c r="MNG87" s="715"/>
      <c r="MNH87" s="715"/>
      <c r="MNI87" s="715"/>
      <c r="MNJ87" s="715"/>
      <c r="MNK87" s="715"/>
      <c r="MNL87" s="715"/>
      <c r="MNM87" s="715"/>
      <c r="MNN87" s="715"/>
      <c r="MNO87" s="715"/>
      <c r="MNP87" s="715"/>
      <c r="MNQ87" s="715"/>
      <c r="MNR87" s="715"/>
      <c r="MNS87" s="715"/>
      <c r="MNT87" s="715"/>
      <c r="MNU87" s="715"/>
      <c r="MNV87" s="715"/>
      <c r="MNW87" s="715"/>
      <c r="MNX87" s="715"/>
      <c r="MNY87" s="715"/>
      <c r="MNZ87" s="715"/>
      <c r="MOA87" s="715"/>
      <c r="MOB87" s="715"/>
      <c r="MOC87" s="715"/>
      <c r="MOD87" s="715"/>
      <c r="MOE87" s="715"/>
      <c r="MOF87" s="715"/>
      <c r="MOG87" s="715"/>
      <c r="MOH87" s="715"/>
      <c r="MOI87" s="715"/>
      <c r="MOJ87" s="715"/>
      <c r="MOK87" s="715"/>
      <c r="MOL87" s="715"/>
      <c r="MOM87" s="715"/>
      <c r="MON87" s="715"/>
      <c r="MOO87" s="715"/>
      <c r="MOP87" s="715"/>
      <c r="MOQ87" s="715"/>
      <c r="MOR87" s="715"/>
      <c r="MOS87" s="715"/>
      <c r="MOT87" s="715"/>
      <c r="MOU87" s="715"/>
      <c r="MOV87" s="715"/>
      <c r="MOW87" s="715"/>
      <c r="MOX87" s="715"/>
      <c r="MOY87" s="715"/>
      <c r="MOZ87" s="715"/>
      <c r="MPA87" s="715"/>
      <c r="MPB87" s="715"/>
      <c r="MPC87" s="715"/>
      <c r="MPD87" s="715"/>
      <c r="MPE87" s="715"/>
      <c r="MPF87" s="715"/>
      <c r="MPG87" s="715"/>
      <c r="MPH87" s="715"/>
      <c r="MPI87" s="715"/>
      <c r="MPJ87" s="715"/>
      <c r="MPK87" s="715"/>
      <c r="MPL87" s="715"/>
      <c r="MPM87" s="715"/>
      <c r="MPN87" s="715"/>
      <c r="MPO87" s="715"/>
      <c r="MPP87" s="715"/>
      <c r="MPQ87" s="715"/>
      <c r="MPR87" s="715"/>
      <c r="MPS87" s="715"/>
      <c r="MPT87" s="715"/>
      <c r="MPU87" s="715"/>
      <c r="MPV87" s="715"/>
      <c r="MPW87" s="715"/>
      <c r="MPX87" s="715"/>
      <c r="MPY87" s="715"/>
      <c r="MPZ87" s="715"/>
      <c r="MQA87" s="715"/>
      <c r="MQB87" s="715"/>
      <c r="MQC87" s="715"/>
      <c r="MQD87" s="715"/>
      <c r="MQE87" s="715"/>
      <c r="MQF87" s="715"/>
      <c r="MQG87" s="715"/>
      <c r="MQH87" s="715"/>
      <c r="MQI87" s="715"/>
      <c r="MQJ87" s="715"/>
      <c r="MQK87" s="715"/>
      <c r="MQL87" s="715"/>
      <c r="MQM87" s="715"/>
      <c r="MQN87" s="715"/>
      <c r="MQO87" s="715"/>
      <c r="MQP87" s="715"/>
      <c r="MQQ87" s="715"/>
      <c r="MQR87" s="715"/>
      <c r="MQS87" s="715"/>
      <c r="MQT87" s="715"/>
      <c r="MQU87" s="715"/>
      <c r="MQV87" s="715"/>
      <c r="MQW87" s="715"/>
      <c r="MQX87" s="715"/>
      <c r="MQY87" s="715"/>
      <c r="MQZ87" s="715"/>
      <c r="MRA87" s="715"/>
      <c r="MRB87" s="715"/>
      <c r="MRC87" s="715"/>
      <c r="MRD87" s="715"/>
      <c r="MRE87" s="715"/>
      <c r="MRF87" s="715"/>
      <c r="MRG87" s="715"/>
      <c r="MRH87" s="715"/>
      <c r="MRI87" s="715"/>
      <c r="MRJ87" s="715"/>
      <c r="MRK87" s="715"/>
      <c r="MRL87" s="715"/>
      <c r="MRM87" s="715"/>
      <c r="MRN87" s="715"/>
      <c r="MRO87" s="715"/>
      <c r="MRP87" s="715"/>
      <c r="MRQ87" s="715"/>
      <c r="MRR87" s="715"/>
      <c r="MRS87" s="715"/>
      <c r="MRT87" s="715"/>
      <c r="MRU87" s="715"/>
      <c r="MRV87" s="715"/>
      <c r="MRW87" s="715"/>
      <c r="MRX87" s="715"/>
      <c r="MRY87" s="715"/>
      <c r="MRZ87" s="715"/>
      <c r="MSA87" s="715"/>
      <c r="MSB87" s="715"/>
      <c r="MSC87" s="715"/>
      <c r="MSD87" s="715"/>
      <c r="MSE87" s="715"/>
      <c r="MSF87" s="715"/>
      <c r="MSG87" s="715"/>
      <c r="MSH87" s="715"/>
      <c r="MSI87" s="715"/>
      <c r="MSJ87" s="715"/>
      <c r="MSK87" s="715"/>
      <c r="MSL87" s="715"/>
      <c r="MSM87" s="715"/>
      <c r="MSN87" s="715"/>
      <c r="MSO87" s="715"/>
      <c r="MSP87" s="715"/>
      <c r="MSQ87" s="715"/>
      <c r="MSR87" s="715"/>
      <c r="MSS87" s="715"/>
      <c r="MST87" s="715"/>
      <c r="MSU87" s="715"/>
      <c r="MSV87" s="715"/>
      <c r="MSW87" s="715"/>
      <c r="MSX87" s="715"/>
      <c r="MSY87" s="715"/>
      <c r="MSZ87" s="715"/>
      <c r="MTA87" s="715"/>
      <c r="MTB87" s="715"/>
      <c r="MTC87" s="715"/>
      <c r="MTD87" s="715"/>
      <c r="MTE87" s="715"/>
      <c r="MTF87" s="715"/>
      <c r="MTG87" s="715"/>
      <c r="MTH87" s="715"/>
      <c r="MTI87" s="715"/>
      <c r="MTJ87" s="715"/>
      <c r="MTK87" s="715"/>
      <c r="MTL87" s="715"/>
      <c r="MTM87" s="715"/>
      <c r="MTN87" s="715"/>
      <c r="MTO87" s="715"/>
      <c r="MTP87" s="715"/>
      <c r="MTQ87" s="715"/>
      <c r="MTR87" s="715"/>
      <c r="MTS87" s="715"/>
      <c r="MTT87" s="715"/>
      <c r="MTU87" s="715"/>
      <c r="MTV87" s="715"/>
      <c r="MTW87" s="715"/>
      <c r="MTX87" s="715"/>
      <c r="MTY87" s="715"/>
      <c r="MTZ87" s="715"/>
      <c r="MUA87" s="715"/>
      <c r="MUB87" s="715"/>
      <c r="MUC87" s="715"/>
      <c r="MUD87" s="715"/>
      <c r="MUE87" s="715"/>
      <c r="MUF87" s="715"/>
      <c r="MUG87" s="715"/>
      <c r="MUH87" s="715"/>
      <c r="MUI87" s="715"/>
      <c r="MUJ87" s="715"/>
      <c r="MUK87" s="715"/>
      <c r="MUL87" s="715"/>
      <c r="MUM87" s="715"/>
      <c r="MUN87" s="715"/>
      <c r="MUO87" s="715"/>
      <c r="MUP87" s="715"/>
      <c r="MUQ87" s="715"/>
      <c r="MUR87" s="715"/>
      <c r="MUS87" s="715"/>
      <c r="MUT87" s="715"/>
      <c r="MUU87" s="715"/>
      <c r="MUV87" s="715"/>
      <c r="MUW87" s="715"/>
      <c r="MUX87" s="715"/>
      <c r="MUY87" s="715"/>
      <c r="MUZ87" s="715"/>
      <c r="MVA87" s="715"/>
      <c r="MVB87" s="715"/>
      <c r="MVC87" s="715"/>
      <c r="MVD87" s="715"/>
      <c r="MVE87" s="715"/>
      <c r="MVF87" s="715"/>
      <c r="MVG87" s="715"/>
      <c r="MVH87" s="715"/>
      <c r="MVI87" s="715"/>
      <c r="MVJ87" s="715"/>
      <c r="MVK87" s="715"/>
      <c r="MVL87" s="715"/>
      <c r="MVM87" s="715"/>
      <c r="MVN87" s="715"/>
      <c r="MVO87" s="715"/>
      <c r="MVP87" s="715"/>
      <c r="MVQ87" s="715"/>
      <c r="MVR87" s="715"/>
      <c r="MVS87" s="715"/>
      <c r="MVT87" s="715"/>
      <c r="MVU87" s="715"/>
      <c r="MVV87" s="715"/>
      <c r="MVW87" s="715"/>
      <c r="MVX87" s="715"/>
      <c r="MVY87" s="715"/>
      <c r="MVZ87" s="715"/>
      <c r="MWA87" s="715"/>
      <c r="MWB87" s="715"/>
      <c r="MWC87" s="715"/>
      <c r="MWD87" s="715"/>
      <c r="MWE87" s="715"/>
      <c r="MWF87" s="715"/>
      <c r="MWG87" s="715"/>
      <c r="MWH87" s="715"/>
      <c r="MWI87" s="715"/>
      <c r="MWJ87" s="715"/>
      <c r="MWK87" s="715"/>
      <c r="MWL87" s="715"/>
      <c r="MWM87" s="715"/>
      <c r="MWN87" s="715"/>
      <c r="MWO87" s="715"/>
      <c r="MWP87" s="715"/>
      <c r="MWQ87" s="715"/>
      <c r="MWR87" s="715"/>
      <c r="MWS87" s="715"/>
      <c r="MWT87" s="715"/>
      <c r="MWU87" s="715"/>
      <c r="MWV87" s="715"/>
      <c r="MWW87" s="715"/>
      <c r="MWX87" s="715"/>
      <c r="MWY87" s="715"/>
      <c r="MWZ87" s="715"/>
      <c r="MXA87" s="715"/>
      <c r="MXB87" s="715"/>
      <c r="MXC87" s="715"/>
      <c r="MXD87" s="715"/>
      <c r="MXE87" s="715"/>
      <c r="MXF87" s="715"/>
      <c r="MXG87" s="715"/>
      <c r="MXH87" s="715"/>
      <c r="MXI87" s="715"/>
      <c r="MXJ87" s="715"/>
      <c r="MXK87" s="715"/>
      <c r="MXL87" s="715"/>
      <c r="MXM87" s="715"/>
      <c r="MXN87" s="715"/>
      <c r="MXO87" s="715"/>
      <c r="MXP87" s="715"/>
      <c r="MXQ87" s="715"/>
      <c r="MXR87" s="715"/>
      <c r="MXS87" s="715"/>
      <c r="MXT87" s="715"/>
      <c r="MXU87" s="715"/>
      <c r="MXV87" s="715"/>
      <c r="MXW87" s="715"/>
      <c r="MXX87" s="715"/>
      <c r="MXY87" s="715"/>
      <c r="MXZ87" s="715"/>
      <c r="MYA87" s="715"/>
      <c r="MYB87" s="715"/>
      <c r="MYC87" s="715"/>
      <c r="MYD87" s="715"/>
      <c r="MYE87" s="715"/>
      <c r="MYF87" s="715"/>
      <c r="MYG87" s="715"/>
      <c r="MYH87" s="715"/>
      <c r="MYI87" s="715"/>
      <c r="MYJ87" s="715"/>
      <c r="MYK87" s="715"/>
      <c r="MYL87" s="715"/>
      <c r="MYM87" s="715"/>
      <c r="MYN87" s="715"/>
      <c r="MYO87" s="715"/>
      <c r="MYP87" s="715"/>
      <c r="MYQ87" s="715"/>
      <c r="MYR87" s="715"/>
      <c r="MYS87" s="715"/>
      <c r="MYT87" s="715"/>
      <c r="MYU87" s="715"/>
      <c r="MYV87" s="715"/>
      <c r="MYW87" s="715"/>
      <c r="MYX87" s="715"/>
      <c r="MYY87" s="715"/>
      <c r="MYZ87" s="715"/>
      <c r="MZA87" s="715"/>
      <c r="MZB87" s="715"/>
      <c r="MZC87" s="715"/>
      <c r="MZD87" s="715"/>
      <c r="MZE87" s="715"/>
      <c r="MZF87" s="715"/>
      <c r="MZG87" s="715"/>
      <c r="MZH87" s="715"/>
      <c r="MZI87" s="715"/>
      <c r="MZJ87" s="715"/>
      <c r="MZK87" s="715"/>
      <c r="MZL87" s="715"/>
      <c r="MZM87" s="715"/>
      <c r="MZN87" s="715"/>
      <c r="MZO87" s="715"/>
      <c r="MZP87" s="715"/>
      <c r="MZQ87" s="715"/>
      <c r="MZR87" s="715"/>
      <c r="MZS87" s="715"/>
      <c r="MZT87" s="715"/>
      <c r="MZU87" s="715"/>
      <c r="MZV87" s="715"/>
      <c r="MZW87" s="715"/>
      <c r="MZX87" s="715"/>
      <c r="MZY87" s="715"/>
      <c r="MZZ87" s="715"/>
      <c r="NAA87" s="715"/>
      <c r="NAB87" s="715"/>
      <c r="NAC87" s="715"/>
      <c r="NAD87" s="715"/>
      <c r="NAE87" s="715"/>
      <c r="NAF87" s="715"/>
      <c r="NAG87" s="715"/>
      <c r="NAH87" s="715"/>
      <c r="NAI87" s="715"/>
      <c r="NAJ87" s="715"/>
      <c r="NAK87" s="715"/>
      <c r="NAL87" s="715"/>
      <c r="NAM87" s="715"/>
      <c r="NAN87" s="715"/>
      <c r="NAO87" s="715"/>
      <c r="NAP87" s="715"/>
      <c r="NAQ87" s="715"/>
      <c r="NAR87" s="715"/>
      <c r="NAS87" s="715"/>
      <c r="NAT87" s="715"/>
      <c r="NAU87" s="715"/>
      <c r="NAV87" s="715"/>
      <c r="NAW87" s="715"/>
      <c r="NAX87" s="715"/>
      <c r="NAY87" s="715"/>
      <c r="NAZ87" s="715"/>
      <c r="NBA87" s="715"/>
      <c r="NBB87" s="715"/>
      <c r="NBC87" s="715"/>
      <c r="NBD87" s="715"/>
      <c r="NBE87" s="715"/>
      <c r="NBF87" s="715"/>
      <c r="NBG87" s="715"/>
      <c r="NBH87" s="715"/>
      <c r="NBI87" s="715"/>
      <c r="NBJ87" s="715"/>
      <c r="NBK87" s="715"/>
      <c r="NBL87" s="715"/>
      <c r="NBM87" s="715"/>
      <c r="NBN87" s="715"/>
      <c r="NBO87" s="715"/>
      <c r="NBP87" s="715"/>
      <c r="NBQ87" s="715"/>
      <c r="NBR87" s="715"/>
      <c r="NBS87" s="715"/>
      <c r="NBT87" s="715"/>
      <c r="NBU87" s="715"/>
      <c r="NBV87" s="715"/>
      <c r="NBW87" s="715"/>
      <c r="NBX87" s="715"/>
      <c r="NBY87" s="715"/>
      <c r="NBZ87" s="715"/>
      <c r="NCA87" s="715"/>
      <c r="NCB87" s="715"/>
      <c r="NCC87" s="715"/>
      <c r="NCD87" s="715"/>
      <c r="NCE87" s="715"/>
      <c r="NCF87" s="715"/>
      <c r="NCG87" s="715"/>
      <c r="NCH87" s="715"/>
      <c r="NCI87" s="715"/>
      <c r="NCJ87" s="715"/>
      <c r="NCK87" s="715"/>
      <c r="NCL87" s="715"/>
      <c r="NCM87" s="715"/>
      <c r="NCN87" s="715"/>
      <c r="NCO87" s="715"/>
      <c r="NCP87" s="715"/>
      <c r="NCQ87" s="715"/>
      <c r="NCR87" s="715"/>
      <c r="NCS87" s="715"/>
      <c r="NCT87" s="715"/>
      <c r="NCU87" s="715"/>
      <c r="NCV87" s="715"/>
      <c r="NCW87" s="715"/>
      <c r="NCX87" s="715"/>
      <c r="NCY87" s="715"/>
      <c r="NCZ87" s="715"/>
      <c r="NDA87" s="715"/>
      <c r="NDB87" s="715"/>
      <c r="NDC87" s="715"/>
      <c r="NDD87" s="715"/>
      <c r="NDE87" s="715"/>
      <c r="NDF87" s="715"/>
      <c r="NDG87" s="715"/>
      <c r="NDH87" s="715"/>
      <c r="NDI87" s="715"/>
      <c r="NDJ87" s="715"/>
      <c r="NDK87" s="715"/>
      <c r="NDL87" s="715"/>
      <c r="NDM87" s="715"/>
      <c r="NDN87" s="715"/>
      <c r="NDO87" s="715"/>
      <c r="NDP87" s="715"/>
      <c r="NDQ87" s="715"/>
      <c r="NDR87" s="715"/>
      <c r="NDS87" s="715"/>
      <c r="NDT87" s="715"/>
      <c r="NDU87" s="715"/>
      <c r="NDV87" s="715"/>
      <c r="NDW87" s="715"/>
      <c r="NDX87" s="715"/>
      <c r="NDY87" s="715"/>
      <c r="NDZ87" s="715"/>
      <c r="NEA87" s="715"/>
      <c r="NEB87" s="715"/>
      <c r="NEC87" s="715"/>
      <c r="NED87" s="715"/>
      <c r="NEE87" s="715"/>
      <c r="NEF87" s="715"/>
      <c r="NEG87" s="715"/>
      <c r="NEH87" s="715"/>
      <c r="NEI87" s="715"/>
      <c r="NEJ87" s="715"/>
      <c r="NEK87" s="715"/>
      <c r="NEL87" s="715"/>
      <c r="NEM87" s="715"/>
      <c r="NEN87" s="715"/>
      <c r="NEO87" s="715"/>
      <c r="NEP87" s="715"/>
      <c r="NEQ87" s="715"/>
      <c r="NER87" s="715"/>
      <c r="NES87" s="715"/>
      <c r="NET87" s="715"/>
      <c r="NEU87" s="715"/>
      <c r="NEV87" s="715"/>
      <c r="NEW87" s="715"/>
      <c r="NEX87" s="715"/>
      <c r="NEY87" s="715"/>
      <c r="NEZ87" s="715"/>
      <c r="NFA87" s="715"/>
      <c r="NFB87" s="715"/>
      <c r="NFC87" s="715"/>
      <c r="NFD87" s="715"/>
      <c r="NFE87" s="715"/>
      <c r="NFF87" s="715"/>
      <c r="NFG87" s="715"/>
      <c r="NFH87" s="715"/>
      <c r="NFI87" s="715"/>
      <c r="NFJ87" s="715"/>
      <c r="NFK87" s="715"/>
      <c r="NFL87" s="715"/>
      <c r="NFM87" s="715"/>
      <c r="NFN87" s="715"/>
      <c r="NFO87" s="715"/>
      <c r="NFP87" s="715"/>
      <c r="NFQ87" s="715"/>
      <c r="NFR87" s="715"/>
      <c r="NFS87" s="715"/>
      <c r="NFT87" s="715"/>
      <c r="NFU87" s="715"/>
      <c r="NFV87" s="715"/>
      <c r="NFW87" s="715"/>
      <c r="NFX87" s="715"/>
      <c r="NFY87" s="715"/>
      <c r="NFZ87" s="715"/>
      <c r="NGA87" s="715"/>
      <c r="NGB87" s="715"/>
      <c r="NGC87" s="715"/>
      <c r="NGD87" s="715"/>
      <c r="NGE87" s="715"/>
      <c r="NGF87" s="715"/>
      <c r="NGG87" s="715"/>
      <c r="NGH87" s="715"/>
      <c r="NGI87" s="715"/>
      <c r="NGJ87" s="715"/>
      <c r="NGK87" s="715"/>
      <c r="NGL87" s="715"/>
      <c r="NGM87" s="715"/>
      <c r="NGN87" s="715"/>
      <c r="NGO87" s="715"/>
      <c r="NGP87" s="715"/>
      <c r="NGQ87" s="715"/>
      <c r="NGR87" s="715"/>
      <c r="NGS87" s="715"/>
      <c r="NGT87" s="715"/>
      <c r="NGU87" s="715"/>
      <c r="NGV87" s="715"/>
      <c r="NGW87" s="715"/>
      <c r="NGX87" s="715"/>
      <c r="NGY87" s="715"/>
      <c r="NGZ87" s="715"/>
      <c r="NHA87" s="715"/>
      <c r="NHB87" s="715"/>
      <c r="NHC87" s="715"/>
      <c r="NHD87" s="715"/>
      <c r="NHE87" s="715"/>
      <c r="NHF87" s="715"/>
      <c r="NHG87" s="715"/>
      <c r="NHH87" s="715"/>
      <c r="NHI87" s="715"/>
      <c r="NHJ87" s="715"/>
      <c r="NHK87" s="715"/>
      <c r="NHL87" s="715"/>
      <c r="NHM87" s="715"/>
      <c r="NHN87" s="715"/>
      <c r="NHO87" s="715"/>
      <c r="NHP87" s="715"/>
      <c r="NHQ87" s="715"/>
      <c r="NHR87" s="715"/>
      <c r="NHS87" s="715"/>
      <c r="NHT87" s="715"/>
      <c r="NHU87" s="715"/>
      <c r="NHV87" s="715"/>
      <c r="NHW87" s="715"/>
      <c r="NHX87" s="715"/>
      <c r="NHY87" s="715"/>
      <c r="NHZ87" s="715"/>
      <c r="NIA87" s="715"/>
      <c r="NIB87" s="715"/>
      <c r="NIC87" s="715"/>
      <c r="NID87" s="715"/>
      <c r="NIE87" s="715"/>
      <c r="NIF87" s="715"/>
      <c r="NIG87" s="715"/>
      <c r="NIH87" s="715"/>
      <c r="NII87" s="715"/>
      <c r="NIJ87" s="715"/>
      <c r="NIK87" s="715"/>
      <c r="NIL87" s="715"/>
      <c r="NIM87" s="715"/>
      <c r="NIN87" s="715"/>
      <c r="NIO87" s="715"/>
      <c r="NIP87" s="715"/>
      <c r="NIQ87" s="715"/>
      <c r="NIR87" s="715"/>
      <c r="NIS87" s="715"/>
      <c r="NIT87" s="715"/>
      <c r="NIU87" s="715"/>
      <c r="NIV87" s="715"/>
      <c r="NIW87" s="715"/>
      <c r="NIX87" s="715"/>
      <c r="NIY87" s="715"/>
      <c r="NIZ87" s="715"/>
      <c r="NJA87" s="715"/>
      <c r="NJB87" s="715"/>
      <c r="NJC87" s="715"/>
      <c r="NJD87" s="715"/>
      <c r="NJE87" s="715"/>
      <c r="NJF87" s="715"/>
      <c r="NJG87" s="715"/>
      <c r="NJH87" s="715"/>
      <c r="NJI87" s="715"/>
      <c r="NJJ87" s="715"/>
      <c r="NJK87" s="715"/>
      <c r="NJL87" s="715"/>
      <c r="NJM87" s="715"/>
      <c r="NJN87" s="715"/>
      <c r="NJO87" s="715"/>
      <c r="NJP87" s="715"/>
      <c r="NJQ87" s="715"/>
      <c r="NJR87" s="715"/>
      <c r="NJS87" s="715"/>
      <c r="NJT87" s="715"/>
      <c r="NJU87" s="715"/>
      <c r="NJV87" s="715"/>
      <c r="NJW87" s="715"/>
      <c r="NJX87" s="715"/>
      <c r="NJY87" s="715"/>
      <c r="NJZ87" s="715"/>
      <c r="NKA87" s="715"/>
      <c r="NKB87" s="715"/>
      <c r="NKC87" s="715"/>
      <c r="NKD87" s="715"/>
      <c r="NKE87" s="715"/>
      <c r="NKF87" s="715"/>
      <c r="NKG87" s="715"/>
      <c r="NKH87" s="715"/>
      <c r="NKI87" s="715"/>
      <c r="NKJ87" s="715"/>
      <c r="NKK87" s="715"/>
      <c r="NKL87" s="715"/>
      <c r="NKM87" s="715"/>
      <c r="NKN87" s="715"/>
      <c r="NKO87" s="715"/>
      <c r="NKP87" s="715"/>
      <c r="NKQ87" s="715"/>
      <c r="NKR87" s="715"/>
      <c r="NKS87" s="715"/>
      <c r="NKT87" s="715"/>
      <c r="NKU87" s="715"/>
      <c r="NKV87" s="715"/>
      <c r="NKW87" s="715"/>
      <c r="NKX87" s="715"/>
      <c r="NKY87" s="715"/>
      <c r="NKZ87" s="715"/>
      <c r="NLA87" s="715"/>
      <c r="NLB87" s="715"/>
      <c r="NLC87" s="715"/>
      <c r="NLD87" s="715"/>
      <c r="NLE87" s="715"/>
      <c r="NLF87" s="715"/>
      <c r="NLG87" s="715"/>
      <c r="NLH87" s="715"/>
      <c r="NLI87" s="715"/>
      <c r="NLJ87" s="715"/>
      <c r="NLK87" s="715"/>
      <c r="NLL87" s="715"/>
      <c r="NLM87" s="715"/>
      <c r="NLN87" s="715"/>
      <c r="NLO87" s="715"/>
      <c r="NLP87" s="715"/>
      <c r="NLQ87" s="715"/>
      <c r="NLR87" s="715"/>
      <c r="NLS87" s="715"/>
      <c r="NLT87" s="715"/>
      <c r="NLU87" s="715"/>
      <c r="NLV87" s="715"/>
      <c r="NLW87" s="715"/>
      <c r="NLX87" s="715"/>
      <c r="NLY87" s="715"/>
      <c r="NLZ87" s="715"/>
      <c r="NMA87" s="715"/>
      <c r="NMB87" s="715"/>
      <c r="NMC87" s="715"/>
      <c r="NMD87" s="715"/>
      <c r="NME87" s="715"/>
      <c r="NMF87" s="715"/>
      <c r="NMG87" s="715"/>
      <c r="NMH87" s="715"/>
      <c r="NMI87" s="715"/>
      <c r="NMJ87" s="715"/>
      <c r="NMK87" s="715"/>
      <c r="NML87" s="715"/>
      <c r="NMM87" s="715"/>
      <c r="NMN87" s="715"/>
      <c r="NMO87" s="715"/>
      <c r="NMP87" s="715"/>
      <c r="NMQ87" s="715"/>
      <c r="NMR87" s="715"/>
      <c r="NMS87" s="715"/>
      <c r="NMT87" s="715"/>
      <c r="NMU87" s="715"/>
      <c r="NMV87" s="715"/>
      <c r="NMW87" s="715"/>
      <c r="NMX87" s="715"/>
      <c r="NMY87" s="715"/>
      <c r="NMZ87" s="715"/>
      <c r="NNA87" s="715"/>
      <c r="NNB87" s="715"/>
      <c r="NNC87" s="715"/>
      <c r="NND87" s="715"/>
      <c r="NNE87" s="715"/>
      <c r="NNF87" s="715"/>
      <c r="NNG87" s="715"/>
      <c r="NNH87" s="715"/>
      <c r="NNI87" s="715"/>
      <c r="NNJ87" s="715"/>
      <c r="NNK87" s="715"/>
      <c r="NNL87" s="715"/>
      <c r="NNM87" s="715"/>
      <c r="NNN87" s="715"/>
      <c r="NNO87" s="715"/>
      <c r="NNP87" s="715"/>
      <c r="NNQ87" s="715"/>
      <c r="NNR87" s="715"/>
      <c r="NNS87" s="715"/>
      <c r="NNT87" s="715"/>
      <c r="NNU87" s="715"/>
      <c r="NNV87" s="715"/>
      <c r="NNW87" s="715"/>
      <c r="NNX87" s="715"/>
      <c r="NNY87" s="715"/>
      <c r="NNZ87" s="715"/>
      <c r="NOA87" s="715"/>
      <c r="NOB87" s="715"/>
      <c r="NOC87" s="715"/>
      <c r="NOD87" s="715"/>
      <c r="NOE87" s="715"/>
      <c r="NOF87" s="715"/>
      <c r="NOG87" s="715"/>
      <c r="NOH87" s="715"/>
      <c r="NOI87" s="715"/>
      <c r="NOJ87" s="715"/>
      <c r="NOK87" s="715"/>
      <c r="NOL87" s="715"/>
      <c r="NOM87" s="715"/>
      <c r="NON87" s="715"/>
      <c r="NOO87" s="715"/>
      <c r="NOP87" s="715"/>
      <c r="NOQ87" s="715"/>
      <c r="NOR87" s="715"/>
      <c r="NOS87" s="715"/>
      <c r="NOT87" s="715"/>
      <c r="NOU87" s="715"/>
      <c r="NOV87" s="715"/>
      <c r="NOW87" s="715"/>
      <c r="NOX87" s="715"/>
      <c r="NOY87" s="715"/>
      <c r="NOZ87" s="715"/>
      <c r="NPA87" s="715"/>
      <c r="NPB87" s="715"/>
      <c r="NPC87" s="715"/>
      <c r="NPD87" s="715"/>
      <c r="NPE87" s="715"/>
      <c r="NPF87" s="715"/>
      <c r="NPG87" s="715"/>
      <c r="NPH87" s="715"/>
      <c r="NPI87" s="715"/>
      <c r="NPJ87" s="715"/>
      <c r="NPK87" s="715"/>
      <c r="NPL87" s="715"/>
      <c r="NPM87" s="715"/>
      <c r="NPN87" s="715"/>
      <c r="NPO87" s="715"/>
      <c r="NPP87" s="715"/>
      <c r="NPQ87" s="715"/>
      <c r="NPR87" s="715"/>
      <c r="NPS87" s="715"/>
      <c r="NPT87" s="715"/>
      <c r="NPU87" s="715"/>
      <c r="NPV87" s="715"/>
      <c r="NPW87" s="715"/>
      <c r="NPX87" s="715"/>
      <c r="NPY87" s="715"/>
      <c r="NPZ87" s="715"/>
      <c r="NQA87" s="715"/>
      <c r="NQB87" s="715"/>
      <c r="NQC87" s="715"/>
      <c r="NQD87" s="715"/>
      <c r="NQE87" s="715"/>
      <c r="NQF87" s="715"/>
      <c r="NQG87" s="715"/>
      <c r="NQH87" s="715"/>
      <c r="NQI87" s="715"/>
      <c r="NQJ87" s="715"/>
      <c r="NQK87" s="715"/>
      <c r="NQL87" s="715"/>
      <c r="NQM87" s="715"/>
      <c r="NQN87" s="715"/>
      <c r="NQO87" s="715"/>
      <c r="NQP87" s="715"/>
      <c r="NQQ87" s="715"/>
      <c r="NQR87" s="715"/>
      <c r="NQS87" s="715"/>
      <c r="NQT87" s="715"/>
      <c r="NQU87" s="715"/>
      <c r="NQV87" s="715"/>
      <c r="NQW87" s="715"/>
      <c r="NQX87" s="715"/>
      <c r="NQY87" s="715"/>
      <c r="NQZ87" s="715"/>
      <c r="NRA87" s="715"/>
      <c r="NRB87" s="715"/>
      <c r="NRC87" s="715"/>
      <c r="NRD87" s="715"/>
      <c r="NRE87" s="715"/>
      <c r="NRF87" s="715"/>
      <c r="NRG87" s="715"/>
      <c r="NRH87" s="715"/>
      <c r="NRI87" s="715"/>
      <c r="NRJ87" s="715"/>
      <c r="NRK87" s="715"/>
      <c r="NRL87" s="715"/>
      <c r="NRM87" s="715"/>
      <c r="NRN87" s="715"/>
      <c r="NRO87" s="715"/>
      <c r="NRP87" s="715"/>
      <c r="NRQ87" s="715"/>
      <c r="NRR87" s="715"/>
      <c r="NRS87" s="715"/>
      <c r="NRT87" s="715"/>
      <c r="NRU87" s="715"/>
      <c r="NRV87" s="715"/>
      <c r="NRW87" s="715"/>
      <c r="NRX87" s="715"/>
      <c r="NRY87" s="715"/>
      <c r="NRZ87" s="715"/>
      <c r="NSA87" s="715"/>
      <c r="NSB87" s="715"/>
      <c r="NSC87" s="715"/>
      <c r="NSD87" s="715"/>
      <c r="NSE87" s="715"/>
      <c r="NSF87" s="715"/>
      <c r="NSG87" s="715"/>
      <c r="NSH87" s="715"/>
      <c r="NSI87" s="715"/>
      <c r="NSJ87" s="715"/>
      <c r="NSK87" s="715"/>
      <c r="NSL87" s="715"/>
      <c r="NSM87" s="715"/>
      <c r="NSN87" s="715"/>
      <c r="NSO87" s="715"/>
      <c r="NSP87" s="715"/>
      <c r="NSQ87" s="715"/>
      <c r="NSR87" s="715"/>
      <c r="NSS87" s="715"/>
      <c r="NST87" s="715"/>
      <c r="NSU87" s="715"/>
      <c r="NSV87" s="715"/>
      <c r="NSW87" s="715"/>
      <c r="NSX87" s="715"/>
      <c r="NSY87" s="715"/>
      <c r="NSZ87" s="715"/>
      <c r="NTA87" s="715"/>
      <c r="NTB87" s="715"/>
      <c r="NTC87" s="715"/>
      <c r="NTD87" s="715"/>
      <c r="NTE87" s="715"/>
      <c r="NTF87" s="715"/>
      <c r="NTG87" s="715"/>
      <c r="NTH87" s="715"/>
      <c r="NTI87" s="715"/>
      <c r="NTJ87" s="715"/>
      <c r="NTK87" s="715"/>
      <c r="NTL87" s="715"/>
      <c r="NTM87" s="715"/>
      <c r="NTN87" s="715"/>
      <c r="NTO87" s="715"/>
      <c r="NTP87" s="715"/>
      <c r="NTQ87" s="715"/>
      <c r="NTR87" s="715"/>
      <c r="NTS87" s="715"/>
      <c r="NTT87" s="715"/>
      <c r="NTU87" s="715"/>
      <c r="NTV87" s="715"/>
      <c r="NTW87" s="715"/>
      <c r="NTX87" s="715"/>
      <c r="NTY87" s="715"/>
      <c r="NTZ87" s="715"/>
      <c r="NUA87" s="715"/>
      <c r="NUB87" s="715"/>
      <c r="NUC87" s="715"/>
      <c r="NUD87" s="715"/>
      <c r="NUE87" s="715"/>
      <c r="NUF87" s="715"/>
      <c r="NUG87" s="715"/>
      <c r="NUH87" s="715"/>
      <c r="NUI87" s="715"/>
      <c r="NUJ87" s="715"/>
      <c r="NUK87" s="715"/>
      <c r="NUL87" s="715"/>
      <c r="NUM87" s="715"/>
      <c r="NUN87" s="715"/>
      <c r="NUO87" s="715"/>
      <c r="NUP87" s="715"/>
      <c r="NUQ87" s="715"/>
      <c r="NUR87" s="715"/>
      <c r="NUS87" s="715"/>
      <c r="NUT87" s="715"/>
      <c r="NUU87" s="715"/>
      <c r="NUV87" s="715"/>
      <c r="NUW87" s="715"/>
      <c r="NUX87" s="715"/>
      <c r="NUY87" s="715"/>
      <c r="NUZ87" s="715"/>
      <c r="NVA87" s="715"/>
      <c r="NVB87" s="715"/>
      <c r="NVC87" s="715"/>
      <c r="NVD87" s="715"/>
      <c r="NVE87" s="715"/>
      <c r="NVF87" s="715"/>
      <c r="NVG87" s="715"/>
      <c r="NVH87" s="715"/>
      <c r="NVI87" s="715"/>
      <c r="NVJ87" s="715"/>
      <c r="NVK87" s="715"/>
      <c r="NVL87" s="715"/>
      <c r="NVM87" s="715"/>
      <c r="NVN87" s="715"/>
      <c r="NVO87" s="715"/>
      <c r="NVP87" s="715"/>
      <c r="NVQ87" s="715"/>
      <c r="NVR87" s="715"/>
      <c r="NVS87" s="715"/>
      <c r="NVT87" s="715"/>
      <c r="NVU87" s="715"/>
      <c r="NVV87" s="715"/>
      <c r="NVW87" s="715"/>
      <c r="NVX87" s="715"/>
      <c r="NVY87" s="715"/>
      <c r="NVZ87" s="715"/>
      <c r="NWA87" s="715"/>
      <c r="NWB87" s="715"/>
      <c r="NWC87" s="715"/>
      <c r="NWD87" s="715"/>
      <c r="NWE87" s="715"/>
      <c r="NWF87" s="715"/>
      <c r="NWG87" s="715"/>
      <c r="NWH87" s="715"/>
      <c r="NWI87" s="715"/>
      <c r="NWJ87" s="715"/>
      <c r="NWK87" s="715"/>
      <c r="NWL87" s="715"/>
      <c r="NWM87" s="715"/>
      <c r="NWN87" s="715"/>
      <c r="NWO87" s="715"/>
      <c r="NWP87" s="715"/>
      <c r="NWQ87" s="715"/>
      <c r="NWR87" s="715"/>
      <c r="NWS87" s="715"/>
      <c r="NWT87" s="715"/>
      <c r="NWU87" s="715"/>
      <c r="NWV87" s="715"/>
      <c r="NWW87" s="715"/>
      <c r="NWX87" s="715"/>
      <c r="NWY87" s="715"/>
      <c r="NWZ87" s="715"/>
      <c r="NXA87" s="715"/>
      <c r="NXB87" s="715"/>
      <c r="NXC87" s="715"/>
      <c r="NXD87" s="715"/>
      <c r="NXE87" s="715"/>
      <c r="NXF87" s="715"/>
      <c r="NXG87" s="715"/>
      <c r="NXH87" s="715"/>
      <c r="NXI87" s="715"/>
      <c r="NXJ87" s="715"/>
      <c r="NXK87" s="715"/>
      <c r="NXL87" s="715"/>
      <c r="NXM87" s="715"/>
      <c r="NXN87" s="715"/>
      <c r="NXO87" s="715"/>
      <c r="NXP87" s="715"/>
      <c r="NXQ87" s="715"/>
      <c r="NXR87" s="715"/>
      <c r="NXS87" s="715"/>
      <c r="NXT87" s="715"/>
      <c r="NXU87" s="715"/>
      <c r="NXV87" s="715"/>
      <c r="NXW87" s="715"/>
      <c r="NXX87" s="715"/>
      <c r="NXY87" s="715"/>
      <c r="NXZ87" s="715"/>
      <c r="NYA87" s="715"/>
      <c r="NYB87" s="715"/>
      <c r="NYC87" s="715"/>
      <c r="NYD87" s="715"/>
      <c r="NYE87" s="715"/>
      <c r="NYF87" s="715"/>
      <c r="NYG87" s="715"/>
      <c r="NYH87" s="715"/>
      <c r="NYI87" s="715"/>
      <c r="NYJ87" s="715"/>
      <c r="NYK87" s="715"/>
      <c r="NYL87" s="715"/>
      <c r="NYM87" s="715"/>
      <c r="NYN87" s="715"/>
      <c r="NYO87" s="715"/>
      <c r="NYP87" s="715"/>
      <c r="NYQ87" s="715"/>
      <c r="NYR87" s="715"/>
      <c r="NYS87" s="715"/>
      <c r="NYT87" s="715"/>
      <c r="NYU87" s="715"/>
      <c r="NYV87" s="715"/>
      <c r="NYW87" s="715"/>
      <c r="NYX87" s="715"/>
      <c r="NYY87" s="715"/>
      <c r="NYZ87" s="715"/>
      <c r="NZA87" s="715"/>
      <c r="NZB87" s="715"/>
      <c r="NZC87" s="715"/>
      <c r="NZD87" s="715"/>
      <c r="NZE87" s="715"/>
      <c r="NZF87" s="715"/>
      <c r="NZG87" s="715"/>
      <c r="NZH87" s="715"/>
      <c r="NZI87" s="715"/>
      <c r="NZJ87" s="715"/>
      <c r="NZK87" s="715"/>
      <c r="NZL87" s="715"/>
      <c r="NZM87" s="715"/>
      <c r="NZN87" s="715"/>
      <c r="NZO87" s="715"/>
      <c r="NZP87" s="715"/>
      <c r="NZQ87" s="715"/>
      <c r="NZR87" s="715"/>
      <c r="NZS87" s="715"/>
      <c r="NZT87" s="715"/>
      <c r="NZU87" s="715"/>
      <c r="NZV87" s="715"/>
      <c r="NZW87" s="715"/>
      <c r="NZX87" s="715"/>
      <c r="NZY87" s="715"/>
      <c r="NZZ87" s="715"/>
      <c r="OAA87" s="715"/>
      <c r="OAB87" s="715"/>
      <c r="OAC87" s="715"/>
      <c r="OAD87" s="715"/>
      <c r="OAE87" s="715"/>
      <c r="OAF87" s="715"/>
      <c r="OAG87" s="715"/>
      <c r="OAH87" s="715"/>
      <c r="OAI87" s="715"/>
      <c r="OAJ87" s="715"/>
      <c r="OAK87" s="715"/>
      <c r="OAL87" s="715"/>
      <c r="OAM87" s="715"/>
      <c r="OAN87" s="715"/>
      <c r="OAO87" s="715"/>
      <c r="OAP87" s="715"/>
      <c r="OAQ87" s="715"/>
      <c r="OAR87" s="715"/>
      <c r="OAS87" s="715"/>
      <c r="OAT87" s="715"/>
      <c r="OAU87" s="715"/>
      <c r="OAV87" s="715"/>
      <c r="OAW87" s="715"/>
      <c r="OAX87" s="715"/>
      <c r="OAY87" s="715"/>
      <c r="OAZ87" s="715"/>
      <c r="OBA87" s="715"/>
      <c r="OBB87" s="715"/>
      <c r="OBC87" s="715"/>
      <c r="OBD87" s="715"/>
      <c r="OBE87" s="715"/>
      <c r="OBF87" s="715"/>
      <c r="OBG87" s="715"/>
      <c r="OBH87" s="715"/>
      <c r="OBI87" s="715"/>
      <c r="OBJ87" s="715"/>
      <c r="OBK87" s="715"/>
      <c r="OBL87" s="715"/>
      <c r="OBM87" s="715"/>
      <c r="OBN87" s="715"/>
      <c r="OBO87" s="715"/>
      <c r="OBP87" s="715"/>
      <c r="OBQ87" s="715"/>
      <c r="OBR87" s="715"/>
      <c r="OBS87" s="715"/>
      <c r="OBT87" s="715"/>
      <c r="OBU87" s="715"/>
      <c r="OBV87" s="715"/>
      <c r="OBW87" s="715"/>
      <c r="OBX87" s="715"/>
      <c r="OBY87" s="715"/>
      <c r="OBZ87" s="715"/>
      <c r="OCA87" s="715"/>
      <c r="OCB87" s="715"/>
      <c r="OCC87" s="715"/>
      <c r="OCD87" s="715"/>
      <c r="OCE87" s="715"/>
      <c r="OCF87" s="715"/>
      <c r="OCG87" s="715"/>
      <c r="OCH87" s="715"/>
      <c r="OCI87" s="715"/>
      <c r="OCJ87" s="715"/>
      <c r="OCK87" s="715"/>
      <c r="OCL87" s="715"/>
      <c r="OCM87" s="715"/>
      <c r="OCN87" s="715"/>
      <c r="OCO87" s="715"/>
      <c r="OCP87" s="715"/>
      <c r="OCQ87" s="715"/>
      <c r="OCR87" s="715"/>
      <c r="OCS87" s="715"/>
      <c r="OCT87" s="715"/>
      <c r="OCU87" s="715"/>
      <c r="OCV87" s="715"/>
      <c r="OCW87" s="715"/>
      <c r="OCX87" s="715"/>
      <c r="OCY87" s="715"/>
      <c r="OCZ87" s="715"/>
      <c r="ODA87" s="715"/>
      <c r="ODB87" s="715"/>
      <c r="ODC87" s="715"/>
      <c r="ODD87" s="715"/>
      <c r="ODE87" s="715"/>
      <c r="ODF87" s="715"/>
      <c r="ODG87" s="715"/>
      <c r="ODH87" s="715"/>
      <c r="ODI87" s="715"/>
      <c r="ODJ87" s="715"/>
      <c r="ODK87" s="715"/>
      <c r="ODL87" s="715"/>
      <c r="ODM87" s="715"/>
      <c r="ODN87" s="715"/>
      <c r="ODO87" s="715"/>
      <c r="ODP87" s="715"/>
      <c r="ODQ87" s="715"/>
      <c r="ODR87" s="715"/>
      <c r="ODS87" s="715"/>
      <c r="ODT87" s="715"/>
      <c r="ODU87" s="715"/>
      <c r="ODV87" s="715"/>
      <c r="ODW87" s="715"/>
      <c r="ODX87" s="715"/>
      <c r="ODY87" s="715"/>
      <c r="ODZ87" s="715"/>
      <c r="OEA87" s="715"/>
      <c r="OEB87" s="715"/>
      <c r="OEC87" s="715"/>
      <c r="OED87" s="715"/>
      <c r="OEE87" s="715"/>
      <c r="OEF87" s="715"/>
      <c r="OEG87" s="715"/>
      <c r="OEH87" s="715"/>
      <c r="OEI87" s="715"/>
      <c r="OEJ87" s="715"/>
      <c r="OEK87" s="715"/>
      <c r="OEL87" s="715"/>
      <c r="OEM87" s="715"/>
      <c r="OEN87" s="715"/>
      <c r="OEO87" s="715"/>
      <c r="OEP87" s="715"/>
      <c r="OEQ87" s="715"/>
      <c r="OER87" s="715"/>
      <c r="OES87" s="715"/>
      <c r="OET87" s="715"/>
      <c r="OEU87" s="715"/>
      <c r="OEV87" s="715"/>
      <c r="OEW87" s="715"/>
      <c r="OEX87" s="715"/>
      <c r="OEY87" s="715"/>
      <c r="OEZ87" s="715"/>
      <c r="OFA87" s="715"/>
      <c r="OFB87" s="715"/>
      <c r="OFC87" s="715"/>
      <c r="OFD87" s="715"/>
      <c r="OFE87" s="715"/>
      <c r="OFF87" s="715"/>
      <c r="OFG87" s="715"/>
      <c r="OFH87" s="715"/>
      <c r="OFI87" s="715"/>
      <c r="OFJ87" s="715"/>
      <c r="OFK87" s="715"/>
      <c r="OFL87" s="715"/>
      <c r="OFM87" s="715"/>
      <c r="OFN87" s="715"/>
      <c r="OFO87" s="715"/>
      <c r="OFP87" s="715"/>
      <c r="OFQ87" s="715"/>
      <c r="OFR87" s="715"/>
      <c r="OFS87" s="715"/>
      <c r="OFT87" s="715"/>
      <c r="OFU87" s="715"/>
      <c r="OFV87" s="715"/>
      <c r="OFW87" s="715"/>
      <c r="OFX87" s="715"/>
      <c r="OFY87" s="715"/>
      <c r="OFZ87" s="715"/>
      <c r="OGA87" s="715"/>
      <c r="OGB87" s="715"/>
      <c r="OGC87" s="715"/>
      <c r="OGD87" s="715"/>
      <c r="OGE87" s="715"/>
      <c r="OGF87" s="715"/>
      <c r="OGG87" s="715"/>
      <c r="OGH87" s="715"/>
      <c r="OGI87" s="715"/>
      <c r="OGJ87" s="715"/>
      <c r="OGK87" s="715"/>
      <c r="OGL87" s="715"/>
      <c r="OGM87" s="715"/>
      <c r="OGN87" s="715"/>
      <c r="OGO87" s="715"/>
      <c r="OGP87" s="715"/>
      <c r="OGQ87" s="715"/>
      <c r="OGR87" s="715"/>
      <c r="OGS87" s="715"/>
      <c r="OGT87" s="715"/>
      <c r="OGU87" s="715"/>
      <c r="OGV87" s="715"/>
      <c r="OGW87" s="715"/>
      <c r="OGX87" s="715"/>
      <c r="OGY87" s="715"/>
      <c r="OGZ87" s="715"/>
      <c r="OHA87" s="715"/>
      <c r="OHB87" s="715"/>
      <c r="OHC87" s="715"/>
      <c r="OHD87" s="715"/>
      <c r="OHE87" s="715"/>
      <c r="OHF87" s="715"/>
      <c r="OHG87" s="715"/>
      <c r="OHH87" s="715"/>
      <c r="OHI87" s="715"/>
      <c r="OHJ87" s="715"/>
      <c r="OHK87" s="715"/>
      <c r="OHL87" s="715"/>
      <c r="OHM87" s="715"/>
      <c r="OHN87" s="715"/>
      <c r="OHO87" s="715"/>
      <c r="OHP87" s="715"/>
      <c r="OHQ87" s="715"/>
      <c r="OHR87" s="715"/>
      <c r="OHS87" s="715"/>
      <c r="OHT87" s="715"/>
      <c r="OHU87" s="715"/>
      <c r="OHV87" s="715"/>
      <c r="OHW87" s="715"/>
      <c r="OHX87" s="715"/>
      <c r="OHY87" s="715"/>
      <c r="OHZ87" s="715"/>
      <c r="OIA87" s="715"/>
      <c r="OIB87" s="715"/>
      <c r="OIC87" s="715"/>
      <c r="OID87" s="715"/>
      <c r="OIE87" s="715"/>
      <c r="OIF87" s="715"/>
      <c r="OIG87" s="715"/>
      <c r="OIH87" s="715"/>
      <c r="OII87" s="715"/>
      <c r="OIJ87" s="715"/>
      <c r="OIK87" s="715"/>
      <c r="OIL87" s="715"/>
      <c r="OIM87" s="715"/>
      <c r="OIN87" s="715"/>
      <c r="OIO87" s="715"/>
      <c r="OIP87" s="715"/>
      <c r="OIQ87" s="715"/>
      <c r="OIR87" s="715"/>
      <c r="OIS87" s="715"/>
      <c r="OIT87" s="715"/>
      <c r="OIU87" s="715"/>
      <c r="OIV87" s="715"/>
      <c r="OIW87" s="715"/>
      <c r="OIX87" s="715"/>
      <c r="OIY87" s="715"/>
      <c r="OIZ87" s="715"/>
      <c r="OJA87" s="715"/>
      <c r="OJB87" s="715"/>
      <c r="OJC87" s="715"/>
      <c r="OJD87" s="715"/>
      <c r="OJE87" s="715"/>
      <c r="OJF87" s="715"/>
      <c r="OJG87" s="715"/>
      <c r="OJH87" s="715"/>
      <c r="OJI87" s="715"/>
      <c r="OJJ87" s="715"/>
      <c r="OJK87" s="715"/>
      <c r="OJL87" s="715"/>
      <c r="OJM87" s="715"/>
      <c r="OJN87" s="715"/>
      <c r="OJO87" s="715"/>
      <c r="OJP87" s="715"/>
      <c r="OJQ87" s="715"/>
      <c r="OJR87" s="715"/>
      <c r="OJS87" s="715"/>
      <c r="OJT87" s="715"/>
      <c r="OJU87" s="715"/>
      <c r="OJV87" s="715"/>
      <c r="OJW87" s="715"/>
      <c r="OJX87" s="715"/>
      <c r="OJY87" s="715"/>
      <c r="OJZ87" s="715"/>
      <c r="OKA87" s="715"/>
      <c r="OKB87" s="715"/>
      <c r="OKC87" s="715"/>
      <c r="OKD87" s="715"/>
      <c r="OKE87" s="715"/>
      <c r="OKF87" s="715"/>
      <c r="OKG87" s="715"/>
      <c r="OKH87" s="715"/>
      <c r="OKI87" s="715"/>
      <c r="OKJ87" s="715"/>
      <c r="OKK87" s="715"/>
      <c r="OKL87" s="715"/>
      <c r="OKM87" s="715"/>
      <c r="OKN87" s="715"/>
      <c r="OKO87" s="715"/>
      <c r="OKP87" s="715"/>
      <c r="OKQ87" s="715"/>
      <c r="OKR87" s="715"/>
      <c r="OKS87" s="715"/>
      <c r="OKT87" s="715"/>
      <c r="OKU87" s="715"/>
      <c r="OKV87" s="715"/>
      <c r="OKW87" s="715"/>
      <c r="OKX87" s="715"/>
      <c r="OKY87" s="715"/>
      <c r="OKZ87" s="715"/>
      <c r="OLA87" s="715"/>
      <c r="OLB87" s="715"/>
      <c r="OLC87" s="715"/>
      <c r="OLD87" s="715"/>
      <c r="OLE87" s="715"/>
      <c r="OLF87" s="715"/>
      <c r="OLG87" s="715"/>
      <c r="OLH87" s="715"/>
      <c r="OLI87" s="715"/>
      <c r="OLJ87" s="715"/>
      <c r="OLK87" s="715"/>
      <c r="OLL87" s="715"/>
      <c r="OLM87" s="715"/>
      <c r="OLN87" s="715"/>
      <c r="OLO87" s="715"/>
      <c r="OLP87" s="715"/>
      <c r="OLQ87" s="715"/>
      <c r="OLR87" s="715"/>
      <c r="OLS87" s="715"/>
      <c r="OLT87" s="715"/>
      <c r="OLU87" s="715"/>
      <c r="OLV87" s="715"/>
      <c r="OLW87" s="715"/>
      <c r="OLX87" s="715"/>
      <c r="OLY87" s="715"/>
      <c r="OLZ87" s="715"/>
      <c r="OMA87" s="715"/>
      <c r="OMB87" s="715"/>
      <c r="OMC87" s="715"/>
      <c r="OMD87" s="715"/>
      <c r="OME87" s="715"/>
      <c r="OMF87" s="715"/>
      <c r="OMG87" s="715"/>
      <c r="OMH87" s="715"/>
      <c r="OMI87" s="715"/>
      <c r="OMJ87" s="715"/>
      <c r="OMK87" s="715"/>
      <c r="OML87" s="715"/>
      <c r="OMM87" s="715"/>
      <c r="OMN87" s="715"/>
      <c r="OMO87" s="715"/>
      <c r="OMP87" s="715"/>
      <c r="OMQ87" s="715"/>
      <c r="OMR87" s="715"/>
      <c r="OMS87" s="715"/>
      <c r="OMT87" s="715"/>
      <c r="OMU87" s="715"/>
      <c r="OMV87" s="715"/>
      <c r="OMW87" s="715"/>
      <c r="OMX87" s="715"/>
      <c r="OMY87" s="715"/>
      <c r="OMZ87" s="715"/>
      <c r="ONA87" s="715"/>
      <c r="ONB87" s="715"/>
      <c r="ONC87" s="715"/>
      <c r="OND87" s="715"/>
      <c r="ONE87" s="715"/>
      <c r="ONF87" s="715"/>
      <c r="ONG87" s="715"/>
      <c r="ONH87" s="715"/>
      <c r="ONI87" s="715"/>
      <c r="ONJ87" s="715"/>
      <c r="ONK87" s="715"/>
      <c r="ONL87" s="715"/>
      <c r="ONM87" s="715"/>
      <c r="ONN87" s="715"/>
      <c r="ONO87" s="715"/>
      <c r="ONP87" s="715"/>
      <c r="ONQ87" s="715"/>
      <c r="ONR87" s="715"/>
      <c r="ONS87" s="715"/>
      <c r="ONT87" s="715"/>
      <c r="ONU87" s="715"/>
      <c r="ONV87" s="715"/>
      <c r="ONW87" s="715"/>
      <c r="ONX87" s="715"/>
      <c r="ONY87" s="715"/>
      <c r="ONZ87" s="715"/>
      <c r="OOA87" s="715"/>
      <c r="OOB87" s="715"/>
      <c r="OOC87" s="715"/>
      <c r="OOD87" s="715"/>
      <c r="OOE87" s="715"/>
      <c r="OOF87" s="715"/>
      <c r="OOG87" s="715"/>
      <c r="OOH87" s="715"/>
      <c r="OOI87" s="715"/>
      <c r="OOJ87" s="715"/>
      <c r="OOK87" s="715"/>
      <c r="OOL87" s="715"/>
      <c r="OOM87" s="715"/>
      <c r="OON87" s="715"/>
      <c r="OOO87" s="715"/>
      <c r="OOP87" s="715"/>
      <c r="OOQ87" s="715"/>
      <c r="OOR87" s="715"/>
      <c r="OOS87" s="715"/>
      <c r="OOT87" s="715"/>
      <c r="OOU87" s="715"/>
      <c r="OOV87" s="715"/>
      <c r="OOW87" s="715"/>
      <c r="OOX87" s="715"/>
      <c r="OOY87" s="715"/>
      <c r="OOZ87" s="715"/>
      <c r="OPA87" s="715"/>
      <c r="OPB87" s="715"/>
      <c r="OPC87" s="715"/>
      <c r="OPD87" s="715"/>
      <c r="OPE87" s="715"/>
      <c r="OPF87" s="715"/>
      <c r="OPG87" s="715"/>
      <c r="OPH87" s="715"/>
      <c r="OPI87" s="715"/>
      <c r="OPJ87" s="715"/>
      <c r="OPK87" s="715"/>
      <c r="OPL87" s="715"/>
      <c r="OPM87" s="715"/>
      <c r="OPN87" s="715"/>
      <c r="OPO87" s="715"/>
      <c r="OPP87" s="715"/>
      <c r="OPQ87" s="715"/>
      <c r="OPR87" s="715"/>
      <c r="OPS87" s="715"/>
      <c r="OPT87" s="715"/>
      <c r="OPU87" s="715"/>
      <c r="OPV87" s="715"/>
      <c r="OPW87" s="715"/>
      <c r="OPX87" s="715"/>
      <c r="OPY87" s="715"/>
      <c r="OPZ87" s="715"/>
      <c r="OQA87" s="715"/>
      <c r="OQB87" s="715"/>
      <c r="OQC87" s="715"/>
      <c r="OQD87" s="715"/>
      <c r="OQE87" s="715"/>
      <c r="OQF87" s="715"/>
      <c r="OQG87" s="715"/>
      <c r="OQH87" s="715"/>
      <c r="OQI87" s="715"/>
      <c r="OQJ87" s="715"/>
      <c r="OQK87" s="715"/>
      <c r="OQL87" s="715"/>
      <c r="OQM87" s="715"/>
      <c r="OQN87" s="715"/>
      <c r="OQO87" s="715"/>
      <c r="OQP87" s="715"/>
      <c r="OQQ87" s="715"/>
      <c r="OQR87" s="715"/>
      <c r="OQS87" s="715"/>
      <c r="OQT87" s="715"/>
      <c r="OQU87" s="715"/>
      <c r="OQV87" s="715"/>
      <c r="OQW87" s="715"/>
      <c r="OQX87" s="715"/>
      <c r="OQY87" s="715"/>
      <c r="OQZ87" s="715"/>
      <c r="ORA87" s="715"/>
      <c r="ORB87" s="715"/>
      <c r="ORC87" s="715"/>
      <c r="ORD87" s="715"/>
      <c r="ORE87" s="715"/>
      <c r="ORF87" s="715"/>
      <c r="ORG87" s="715"/>
      <c r="ORH87" s="715"/>
      <c r="ORI87" s="715"/>
      <c r="ORJ87" s="715"/>
      <c r="ORK87" s="715"/>
      <c r="ORL87" s="715"/>
      <c r="ORM87" s="715"/>
      <c r="ORN87" s="715"/>
      <c r="ORO87" s="715"/>
      <c r="ORP87" s="715"/>
      <c r="ORQ87" s="715"/>
      <c r="ORR87" s="715"/>
      <c r="ORS87" s="715"/>
      <c r="ORT87" s="715"/>
      <c r="ORU87" s="715"/>
      <c r="ORV87" s="715"/>
      <c r="ORW87" s="715"/>
      <c r="ORX87" s="715"/>
      <c r="ORY87" s="715"/>
      <c r="ORZ87" s="715"/>
      <c r="OSA87" s="715"/>
      <c r="OSB87" s="715"/>
      <c r="OSC87" s="715"/>
      <c r="OSD87" s="715"/>
      <c r="OSE87" s="715"/>
      <c r="OSF87" s="715"/>
      <c r="OSG87" s="715"/>
      <c r="OSH87" s="715"/>
      <c r="OSI87" s="715"/>
      <c r="OSJ87" s="715"/>
      <c r="OSK87" s="715"/>
      <c r="OSL87" s="715"/>
      <c r="OSM87" s="715"/>
      <c r="OSN87" s="715"/>
      <c r="OSO87" s="715"/>
      <c r="OSP87" s="715"/>
      <c r="OSQ87" s="715"/>
      <c r="OSR87" s="715"/>
      <c r="OSS87" s="715"/>
      <c r="OST87" s="715"/>
      <c r="OSU87" s="715"/>
      <c r="OSV87" s="715"/>
      <c r="OSW87" s="715"/>
      <c r="OSX87" s="715"/>
      <c r="OSY87" s="715"/>
      <c r="OSZ87" s="715"/>
      <c r="OTA87" s="715"/>
      <c r="OTB87" s="715"/>
      <c r="OTC87" s="715"/>
      <c r="OTD87" s="715"/>
      <c r="OTE87" s="715"/>
      <c r="OTF87" s="715"/>
      <c r="OTG87" s="715"/>
      <c r="OTH87" s="715"/>
      <c r="OTI87" s="715"/>
      <c r="OTJ87" s="715"/>
      <c r="OTK87" s="715"/>
      <c r="OTL87" s="715"/>
      <c r="OTM87" s="715"/>
      <c r="OTN87" s="715"/>
      <c r="OTO87" s="715"/>
      <c r="OTP87" s="715"/>
      <c r="OTQ87" s="715"/>
      <c r="OTR87" s="715"/>
      <c r="OTS87" s="715"/>
      <c r="OTT87" s="715"/>
      <c r="OTU87" s="715"/>
      <c r="OTV87" s="715"/>
      <c r="OTW87" s="715"/>
      <c r="OTX87" s="715"/>
      <c r="OTY87" s="715"/>
      <c r="OTZ87" s="715"/>
      <c r="OUA87" s="715"/>
      <c r="OUB87" s="715"/>
      <c r="OUC87" s="715"/>
      <c r="OUD87" s="715"/>
      <c r="OUE87" s="715"/>
      <c r="OUF87" s="715"/>
      <c r="OUG87" s="715"/>
      <c r="OUH87" s="715"/>
      <c r="OUI87" s="715"/>
      <c r="OUJ87" s="715"/>
      <c r="OUK87" s="715"/>
      <c r="OUL87" s="715"/>
      <c r="OUM87" s="715"/>
      <c r="OUN87" s="715"/>
      <c r="OUO87" s="715"/>
      <c r="OUP87" s="715"/>
      <c r="OUQ87" s="715"/>
      <c r="OUR87" s="715"/>
      <c r="OUS87" s="715"/>
      <c r="OUT87" s="715"/>
      <c r="OUU87" s="715"/>
      <c r="OUV87" s="715"/>
      <c r="OUW87" s="715"/>
      <c r="OUX87" s="715"/>
      <c r="OUY87" s="715"/>
      <c r="OUZ87" s="715"/>
      <c r="OVA87" s="715"/>
      <c r="OVB87" s="715"/>
      <c r="OVC87" s="715"/>
      <c r="OVD87" s="715"/>
      <c r="OVE87" s="715"/>
      <c r="OVF87" s="715"/>
      <c r="OVG87" s="715"/>
      <c r="OVH87" s="715"/>
      <c r="OVI87" s="715"/>
      <c r="OVJ87" s="715"/>
      <c r="OVK87" s="715"/>
      <c r="OVL87" s="715"/>
      <c r="OVM87" s="715"/>
      <c r="OVN87" s="715"/>
      <c r="OVO87" s="715"/>
      <c r="OVP87" s="715"/>
      <c r="OVQ87" s="715"/>
      <c r="OVR87" s="715"/>
      <c r="OVS87" s="715"/>
      <c r="OVT87" s="715"/>
      <c r="OVU87" s="715"/>
      <c r="OVV87" s="715"/>
      <c r="OVW87" s="715"/>
      <c r="OVX87" s="715"/>
      <c r="OVY87" s="715"/>
      <c r="OVZ87" s="715"/>
      <c r="OWA87" s="715"/>
      <c r="OWB87" s="715"/>
      <c r="OWC87" s="715"/>
      <c r="OWD87" s="715"/>
      <c r="OWE87" s="715"/>
      <c r="OWF87" s="715"/>
      <c r="OWG87" s="715"/>
      <c r="OWH87" s="715"/>
      <c r="OWI87" s="715"/>
      <c r="OWJ87" s="715"/>
      <c r="OWK87" s="715"/>
      <c r="OWL87" s="715"/>
      <c r="OWM87" s="715"/>
      <c r="OWN87" s="715"/>
      <c r="OWO87" s="715"/>
      <c r="OWP87" s="715"/>
      <c r="OWQ87" s="715"/>
      <c r="OWR87" s="715"/>
      <c r="OWS87" s="715"/>
      <c r="OWT87" s="715"/>
      <c r="OWU87" s="715"/>
      <c r="OWV87" s="715"/>
      <c r="OWW87" s="715"/>
      <c r="OWX87" s="715"/>
      <c r="OWY87" s="715"/>
      <c r="OWZ87" s="715"/>
      <c r="OXA87" s="715"/>
      <c r="OXB87" s="715"/>
      <c r="OXC87" s="715"/>
      <c r="OXD87" s="715"/>
      <c r="OXE87" s="715"/>
      <c r="OXF87" s="715"/>
      <c r="OXG87" s="715"/>
      <c r="OXH87" s="715"/>
      <c r="OXI87" s="715"/>
      <c r="OXJ87" s="715"/>
      <c r="OXK87" s="715"/>
      <c r="OXL87" s="715"/>
      <c r="OXM87" s="715"/>
      <c r="OXN87" s="715"/>
      <c r="OXO87" s="715"/>
      <c r="OXP87" s="715"/>
      <c r="OXQ87" s="715"/>
      <c r="OXR87" s="715"/>
      <c r="OXS87" s="715"/>
      <c r="OXT87" s="715"/>
      <c r="OXU87" s="715"/>
      <c r="OXV87" s="715"/>
      <c r="OXW87" s="715"/>
      <c r="OXX87" s="715"/>
      <c r="OXY87" s="715"/>
      <c r="OXZ87" s="715"/>
      <c r="OYA87" s="715"/>
      <c r="OYB87" s="715"/>
      <c r="OYC87" s="715"/>
      <c r="OYD87" s="715"/>
      <c r="OYE87" s="715"/>
      <c r="OYF87" s="715"/>
      <c r="OYG87" s="715"/>
      <c r="OYH87" s="715"/>
      <c r="OYI87" s="715"/>
      <c r="OYJ87" s="715"/>
      <c r="OYK87" s="715"/>
      <c r="OYL87" s="715"/>
      <c r="OYM87" s="715"/>
      <c r="OYN87" s="715"/>
      <c r="OYO87" s="715"/>
      <c r="OYP87" s="715"/>
      <c r="OYQ87" s="715"/>
      <c r="OYR87" s="715"/>
      <c r="OYS87" s="715"/>
      <c r="OYT87" s="715"/>
      <c r="OYU87" s="715"/>
      <c r="OYV87" s="715"/>
      <c r="OYW87" s="715"/>
      <c r="OYX87" s="715"/>
      <c r="OYY87" s="715"/>
      <c r="OYZ87" s="715"/>
      <c r="OZA87" s="715"/>
      <c r="OZB87" s="715"/>
      <c r="OZC87" s="715"/>
      <c r="OZD87" s="715"/>
      <c r="OZE87" s="715"/>
      <c r="OZF87" s="715"/>
      <c r="OZG87" s="715"/>
      <c r="OZH87" s="715"/>
      <c r="OZI87" s="715"/>
      <c r="OZJ87" s="715"/>
      <c r="OZK87" s="715"/>
      <c r="OZL87" s="715"/>
      <c r="OZM87" s="715"/>
      <c r="OZN87" s="715"/>
      <c r="OZO87" s="715"/>
      <c r="OZP87" s="715"/>
      <c r="OZQ87" s="715"/>
      <c r="OZR87" s="715"/>
      <c r="OZS87" s="715"/>
      <c r="OZT87" s="715"/>
      <c r="OZU87" s="715"/>
      <c r="OZV87" s="715"/>
      <c r="OZW87" s="715"/>
      <c r="OZX87" s="715"/>
      <c r="OZY87" s="715"/>
      <c r="OZZ87" s="715"/>
      <c r="PAA87" s="715"/>
      <c r="PAB87" s="715"/>
      <c r="PAC87" s="715"/>
      <c r="PAD87" s="715"/>
      <c r="PAE87" s="715"/>
      <c r="PAF87" s="715"/>
      <c r="PAG87" s="715"/>
      <c r="PAH87" s="715"/>
      <c r="PAI87" s="715"/>
      <c r="PAJ87" s="715"/>
      <c r="PAK87" s="715"/>
      <c r="PAL87" s="715"/>
      <c r="PAM87" s="715"/>
      <c r="PAN87" s="715"/>
      <c r="PAO87" s="715"/>
      <c r="PAP87" s="715"/>
      <c r="PAQ87" s="715"/>
      <c r="PAR87" s="715"/>
      <c r="PAS87" s="715"/>
      <c r="PAT87" s="715"/>
      <c r="PAU87" s="715"/>
      <c r="PAV87" s="715"/>
      <c r="PAW87" s="715"/>
      <c r="PAX87" s="715"/>
      <c r="PAY87" s="715"/>
      <c r="PAZ87" s="715"/>
      <c r="PBA87" s="715"/>
      <c r="PBB87" s="715"/>
      <c r="PBC87" s="715"/>
      <c r="PBD87" s="715"/>
      <c r="PBE87" s="715"/>
      <c r="PBF87" s="715"/>
      <c r="PBG87" s="715"/>
      <c r="PBH87" s="715"/>
      <c r="PBI87" s="715"/>
      <c r="PBJ87" s="715"/>
      <c r="PBK87" s="715"/>
      <c r="PBL87" s="715"/>
      <c r="PBM87" s="715"/>
      <c r="PBN87" s="715"/>
      <c r="PBO87" s="715"/>
      <c r="PBP87" s="715"/>
      <c r="PBQ87" s="715"/>
      <c r="PBR87" s="715"/>
      <c r="PBS87" s="715"/>
      <c r="PBT87" s="715"/>
      <c r="PBU87" s="715"/>
      <c r="PBV87" s="715"/>
      <c r="PBW87" s="715"/>
      <c r="PBX87" s="715"/>
      <c r="PBY87" s="715"/>
      <c r="PBZ87" s="715"/>
      <c r="PCA87" s="715"/>
      <c r="PCB87" s="715"/>
      <c r="PCC87" s="715"/>
      <c r="PCD87" s="715"/>
      <c r="PCE87" s="715"/>
      <c r="PCF87" s="715"/>
      <c r="PCG87" s="715"/>
      <c r="PCH87" s="715"/>
      <c r="PCI87" s="715"/>
      <c r="PCJ87" s="715"/>
      <c r="PCK87" s="715"/>
      <c r="PCL87" s="715"/>
      <c r="PCM87" s="715"/>
      <c r="PCN87" s="715"/>
      <c r="PCO87" s="715"/>
      <c r="PCP87" s="715"/>
      <c r="PCQ87" s="715"/>
      <c r="PCR87" s="715"/>
      <c r="PCS87" s="715"/>
      <c r="PCT87" s="715"/>
      <c r="PCU87" s="715"/>
      <c r="PCV87" s="715"/>
      <c r="PCW87" s="715"/>
      <c r="PCX87" s="715"/>
      <c r="PCY87" s="715"/>
      <c r="PCZ87" s="715"/>
      <c r="PDA87" s="715"/>
      <c r="PDB87" s="715"/>
      <c r="PDC87" s="715"/>
      <c r="PDD87" s="715"/>
      <c r="PDE87" s="715"/>
      <c r="PDF87" s="715"/>
      <c r="PDG87" s="715"/>
      <c r="PDH87" s="715"/>
      <c r="PDI87" s="715"/>
      <c r="PDJ87" s="715"/>
      <c r="PDK87" s="715"/>
      <c r="PDL87" s="715"/>
      <c r="PDM87" s="715"/>
      <c r="PDN87" s="715"/>
      <c r="PDO87" s="715"/>
      <c r="PDP87" s="715"/>
      <c r="PDQ87" s="715"/>
      <c r="PDR87" s="715"/>
      <c r="PDS87" s="715"/>
      <c r="PDT87" s="715"/>
      <c r="PDU87" s="715"/>
      <c r="PDV87" s="715"/>
      <c r="PDW87" s="715"/>
      <c r="PDX87" s="715"/>
      <c r="PDY87" s="715"/>
      <c r="PDZ87" s="715"/>
      <c r="PEA87" s="715"/>
      <c r="PEB87" s="715"/>
      <c r="PEC87" s="715"/>
      <c r="PED87" s="715"/>
      <c r="PEE87" s="715"/>
      <c r="PEF87" s="715"/>
      <c r="PEG87" s="715"/>
      <c r="PEH87" s="715"/>
      <c r="PEI87" s="715"/>
      <c r="PEJ87" s="715"/>
      <c r="PEK87" s="715"/>
      <c r="PEL87" s="715"/>
      <c r="PEM87" s="715"/>
      <c r="PEN87" s="715"/>
      <c r="PEO87" s="715"/>
      <c r="PEP87" s="715"/>
      <c r="PEQ87" s="715"/>
      <c r="PER87" s="715"/>
      <c r="PES87" s="715"/>
      <c r="PET87" s="715"/>
      <c r="PEU87" s="715"/>
      <c r="PEV87" s="715"/>
      <c r="PEW87" s="715"/>
      <c r="PEX87" s="715"/>
      <c r="PEY87" s="715"/>
      <c r="PEZ87" s="715"/>
      <c r="PFA87" s="715"/>
      <c r="PFB87" s="715"/>
      <c r="PFC87" s="715"/>
      <c r="PFD87" s="715"/>
      <c r="PFE87" s="715"/>
      <c r="PFF87" s="715"/>
      <c r="PFG87" s="715"/>
      <c r="PFH87" s="715"/>
      <c r="PFI87" s="715"/>
      <c r="PFJ87" s="715"/>
      <c r="PFK87" s="715"/>
      <c r="PFL87" s="715"/>
      <c r="PFM87" s="715"/>
      <c r="PFN87" s="715"/>
      <c r="PFO87" s="715"/>
      <c r="PFP87" s="715"/>
      <c r="PFQ87" s="715"/>
      <c r="PFR87" s="715"/>
      <c r="PFS87" s="715"/>
      <c r="PFT87" s="715"/>
      <c r="PFU87" s="715"/>
      <c r="PFV87" s="715"/>
      <c r="PFW87" s="715"/>
      <c r="PFX87" s="715"/>
      <c r="PFY87" s="715"/>
      <c r="PFZ87" s="715"/>
      <c r="PGA87" s="715"/>
      <c r="PGB87" s="715"/>
      <c r="PGC87" s="715"/>
      <c r="PGD87" s="715"/>
      <c r="PGE87" s="715"/>
      <c r="PGF87" s="715"/>
      <c r="PGG87" s="715"/>
      <c r="PGH87" s="715"/>
      <c r="PGI87" s="715"/>
      <c r="PGJ87" s="715"/>
      <c r="PGK87" s="715"/>
      <c r="PGL87" s="715"/>
      <c r="PGM87" s="715"/>
      <c r="PGN87" s="715"/>
      <c r="PGO87" s="715"/>
      <c r="PGP87" s="715"/>
      <c r="PGQ87" s="715"/>
      <c r="PGR87" s="715"/>
      <c r="PGS87" s="715"/>
      <c r="PGT87" s="715"/>
      <c r="PGU87" s="715"/>
      <c r="PGV87" s="715"/>
      <c r="PGW87" s="715"/>
      <c r="PGX87" s="715"/>
      <c r="PGY87" s="715"/>
      <c r="PGZ87" s="715"/>
      <c r="PHA87" s="715"/>
      <c r="PHB87" s="715"/>
      <c r="PHC87" s="715"/>
      <c r="PHD87" s="715"/>
      <c r="PHE87" s="715"/>
      <c r="PHF87" s="715"/>
      <c r="PHG87" s="715"/>
      <c r="PHH87" s="715"/>
      <c r="PHI87" s="715"/>
      <c r="PHJ87" s="715"/>
      <c r="PHK87" s="715"/>
      <c r="PHL87" s="715"/>
      <c r="PHM87" s="715"/>
      <c r="PHN87" s="715"/>
      <c r="PHO87" s="715"/>
      <c r="PHP87" s="715"/>
      <c r="PHQ87" s="715"/>
      <c r="PHR87" s="715"/>
      <c r="PHS87" s="715"/>
      <c r="PHT87" s="715"/>
      <c r="PHU87" s="715"/>
      <c r="PHV87" s="715"/>
      <c r="PHW87" s="715"/>
      <c r="PHX87" s="715"/>
      <c r="PHY87" s="715"/>
      <c r="PHZ87" s="715"/>
      <c r="PIA87" s="715"/>
      <c r="PIB87" s="715"/>
      <c r="PIC87" s="715"/>
      <c r="PID87" s="715"/>
      <c r="PIE87" s="715"/>
      <c r="PIF87" s="715"/>
      <c r="PIG87" s="715"/>
      <c r="PIH87" s="715"/>
      <c r="PII87" s="715"/>
      <c r="PIJ87" s="715"/>
      <c r="PIK87" s="715"/>
      <c r="PIL87" s="715"/>
      <c r="PIM87" s="715"/>
      <c r="PIN87" s="715"/>
      <c r="PIO87" s="715"/>
      <c r="PIP87" s="715"/>
      <c r="PIQ87" s="715"/>
      <c r="PIR87" s="715"/>
      <c r="PIS87" s="715"/>
      <c r="PIT87" s="715"/>
      <c r="PIU87" s="715"/>
      <c r="PIV87" s="715"/>
      <c r="PIW87" s="715"/>
      <c r="PIX87" s="715"/>
      <c r="PIY87" s="715"/>
      <c r="PIZ87" s="715"/>
      <c r="PJA87" s="715"/>
      <c r="PJB87" s="715"/>
      <c r="PJC87" s="715"/>
      <c r="PJD87" s="715"/>
      <c r="PJE87" s="715"/>
      <c r="PJF87" s="715"/>
      <c r="PJG87" s="715"/>
      <c r="PJH87" s="715"/>
      <c r="PJI87" s="715"/>
      <c r="PJJ87" s="715"/>
      <c r="PJK87" s="715"/>
      <c r="PJL87" s="715"/>
      <c r="PJM87" s="715"/>
      <c r="PJN87" s="715"/>
      <c r="PJO87" s="715"/>
      <c r="PJP87" s="715"/>
      <c r="PJQ87" s="715"/>
      <c r="PJR87" s="715"/>
      <c r="PJS87" s="715"/>
      <c r="PJT87" s="715"/>
      <c r="PJU87" s="715"/>
      <c r="PJV87" s="715"/>
      <c r="PJW87" s="715"/>
      <c r="PJX87" s="715"/>
      <c r="PJY87" s="715"/>
      <c r="PJZ87" s="715"/>
      <c r="PKA87" s="715"/>
      <c r="PKB87" s="715"/>
      <c r="PKC87" s="715"/>
      <c r="PKD87" s="715"/>
      <c r="PKE87" s="715"/>
      <c r="PKF87" s="715"/>
      <c r="PKG87" s="715"/>
      <c r="PKH87" s="715"/>
      <c r="PKI87" s="715"/>
      <c r="PKJ87" s="715"/>
      <c r="PKK87" s="715"/>
      <c r="PKL87" s="715"/>
      <c r="PKM87" s="715"/>
      <c r="PKN87" s="715"/>
      <c r="PKO87" s="715"/>
      <c r="PKP87" s="715"/>
      <c r="PKQ87" s="715"/>
      <c r="PKR87" s="715"/>
      <c r="PKS87" s="715"/>
      <c r="PKT87" s="715"/>
      <c r="PKU87" s="715"/>
      <c r="PKV87" s="715"/>
      <c r="PKW87" s="715"/>
      <c r="PKX87" s="715"/>
      <c r="PKY87" s="715"/>
      <c r="PKZ87" s="715"/>
      <c r="PLA87" s="715"/>
      <c r="PLB87" s="715"/>
      <c r="PLC87" s="715"/>
      <c r="PLD87" s="715"/>
      <c r="PLE87" s="715"/>
      <c r="PLF87" s="715"/>
      <c r="PLG87" s="715"/>
      <c r="PLH87" s="715"/>
      <c r="PLI87" s="715"/>
      <c r="PLJ87" s="715"/>
      <c r="PLK87" s="715"/>
      <c r="PLL87" s="715"/>
      <c r="PLM87" s="715"/>
      <c r="PLN87" s="715"/>
      <c r="PLO87" s="715"/>
      <c r="PLP87" s="715"/>
      <c r="PLQ87" s="715"/>
      <c r="PLR87" s="715"/>
      <c r="PLS87" s="715"/>
      <c r="PLT87" s="715"/>
      <c r="PLU87" s="715"/>
      <c r="PLV87" s="715"/>
      <c r="PLW87" s="715"/>
      <c r="PLX87" s="715"/>
      <c r="PLY87" s="715"/>
      <c r="PLZ87" s="715"/>
      <c r="PMA87" s="715"/>
      <c r="PMB87" s="715"/>
      <c r="PMC87" s="715"/>
      <c r="PMD87" s="715"/>
      <c r="PME87" s="715"/>
      <c r="PMF87" s="715"/>
      <c r="PMG87" s="715"/>
      <c r="PMH87" s="715"/>
      <c r="PMI87" s="715"/>
      <c r="PMJ87" s="715"/>
      <c r="PMK87" s="715"/>
      <c r="PML87" s="715"/>
      <c r="PMM87" s="715"/>
      <c r="PMN87" s="715"/>
      <c r="PMO87" s="715"/>
      <c r="PMP87" s="715"/>
      <c r="PMQ87" s="715"/>
      <c r="PMR87" s="715"/>
      <c r="PMS87" s="715"/>
      <c r="PMT87" s="715"/>
      <c r="PMU87" s="715"/>
      <c r="PMV87" s="715"/>
      <c r="PMW87" s="715"/>
      <c r="PMX87" s="715"/>
      <c r="PMY87" s="715"/>
      <c r="PMZ87" s="715"/>
      <c r="PNA87" s="715"/>
      <c r="PNB87" s="715"/>
      <c r="PNC87" s="715"/>
      <c r="PND87" s="715"/>
      <c r="PNE87" s="715"/>
      <c r="PNF87" s="715"/>
      <c r="PNG87" s="715"/>
      <c r="PNH87" s="715"/>
      <c r="PNI87" s="715"/>
      <c r="PNJ87" s="715"/>
      <c r="PNK87" s="715"/>
      <c r="PNL87" s="715"/>
      <c r="PNM87" s="715"/>
      <c r="PNN87" s="715"/>
      <c r="PNO87" s="715"/>
      <c r="PNP87" s="715"/>
      <c r="PNQ87" s="715"/>
      <c r="PNR87" s="715"/>
      <c r="PNS87" s="715"/>
      <c r="PNT87" s="715"/>
      <c r="PNU87" s="715"/>
      <c r="PNV87" s="715"/>
      <c r="PNW87" s="715"/>
      <c r="PNX87" s="715"/>
      <c r="PNY87" s="715"/>
      <c r="PNZ87" s="715"/>
      <c r="POA87" s="715"/>
      <c r="POB87" s="715"/>
      <c r="POC87" s="715"/>
      <c r="POD87" s="715"/>
      <c r="POE87" s="715"/>
      <c r="POF87" s="715"/>
      <c r="POG87" s="715"/>
      <c r="POH87" s="715"/>
      <c r="POI87" s="715"/>
      <c r="POJ87" s="715"/>
      <c r="POK87" s="715"/>
      <c r="POL87" s="715"/>
      <c r="POM87" s="715"/>
      <c r="PON87" s="715"/>
      <c r="POO87" s="715"/>
      <c r="POP87" s="715"/>
      <c r="POQ87" s="715"/>
      <c r="POR87" s="715"/>
      <c r="POS87" s="715"/>
      <c r="POT87" s="715"/>
      <c r="POU87" s="715"/>
      <c r="POV87" s="715"/>
      <c r="POW87" s="715"/>
      <c r="POX87" s="715"/>
      <c r="POY87" s="715"/>
      <c r="POZ87" s="715"/>
      <c r="PPA87" s="715"/>
      <c r="PPB87" s="715"/>
      <c r="PPC87" s="715"/>
      <c r="PPD87" s="715"/>
      <c r="PPE87" s="715"/>
      <c r="PPF87" s="715"/>
      <c r="PPG87" s="715"/>
      <c r="PPH87" s="715"/>
      <c r="PPI87" s="715"/>
      <c r="PPJ87" s="715"/>
      <c r="PPK87" s="715"/>
      <c r="PPL87" s="715"/>
      <c r="PPM87" s="715"/>
      <c r="PPN87" s="715"/>
      <c r="PPO87" s="715"/>
      <c r="PPP87" s="715"/>
      <c r="PPQ87" s="715"/>
      <c r="PPR87" s="715"/>
      <c r="PPS87" s="715"/>
      <c r="PPT87" s="715"/>
      <c r="PPU87" s="715"/>
      <c r="PPV87" s="715"/>
      <c r="PPW87" s="715"/>
      <c r="PPX87" s="715"/>
      <c r="PPY87" s="715"/>
      <c r="PPZ87" s="715"/>
      <c r="PQA87" s="715"/>
      <c r="PQB87" s="715"/>
      <c r="PQC87" s="715"/>
      <c r="PQD87" s="715"/>
      <c r="PQE87" s="715"/>
      <c r="PQF87" s="715"/>
      <c r="PQG87" s="715"/>
      <c r="PQH87" s="715"/>
      <c r="PQI87" s="715"/>
      <c r="PQJ87" s="715"/>
      <c r="PQK87" s="715"/>
      <c r="PQL87" s="715"/>
      <c r="PQM87" s="715"/>
      <c r="PQN87" s="715"/>
      <c r="PQO87" s="715"/>
      <c r="PQP87" s="715"/>
      <c r="PQQ87" s="715"/>
      <c r="PQR87" s="715"/>
      <c r="PQS87" s="715"/>
      <c r="PQT87" s="715"/>
      <c r="PQU87" s="715"/>
      <c r="PQV87" s="715"/>
      <c r="PQW87" s="715"/>
      <c r="PQX87" s="715"/>
      <c r="PQY87" s="715"/>
      <c r="PQZ87" s="715"/>
      <c r="PRA87" s="715"/>
      <c r="PRB87" s="715"/>
      <c r="PRC87" s="715"/>
      <c r="PRD87" s="715"/>
      <c r="PRE87" s="715"/>
      <c r="PRF87" s="715"/>
      <c r="PRG87" s="715"/>
      <c r="PRH87" s="715"/>
      <c r="PRI87" s="715"/>
      <c r="PRJ87" s="715"/>
      <c r="PRK87" s="715"/>
      <c r="PRL87" s="715"/>
      <c r="PRM87" s="715"/>
      <c r="PRN87" s="715"/>
      <c r="PRO87" s="715"/>
      <c r="PRP87" s="715"/>
      <c r="PRQ87" s="715"/>
      <c r="PRR87" s="715"/>
      <c r="PRS87" s="715"/>
      <c r="PRT87" s="715"/>
      <c r="PRU87" s="715"/>
      <c r="PRV87" s="715"/>
      <c r="PRW87" s="715"/>
      <c r="PRX87" s="715"/>
      <c r="PRY87" s="715"/>
      <c r="PRZ87" s="715"/>
      <c r="PSA87" s="715"/>
      <c r="PSB87" s="715"/>
      <c r="PSC87" s="715"/>
      <c r="PSD87" s="715"/>
      <c r="PSE87" s="715"/>
      <c r="PSF87" s="715"/>
      <c r="PSG87" s="715"/>
      <c r="PSH87" s="715"/>
      <c r="PSI87" s="715"/>
      <c r="PSJ87" s="715"/>
      <c r="PSK87" s="715"/>
      <c r="PSL87" s="715"/>
      <c r="PSM87" s="715"/>
      <c r="PSN87" s="715"/>
      <c r="PSO87" s="715"/>
      <c r="PSP87" s="715"/>
      <c r="PSQ87" s="715"/>
      <c r="PSR87" s="715"/>
      <c r="PSS87" s="715"/>
      <c r="PST87" s="715"/>
      <c r="PSU87" s="715"/>
      <c r="PSV87" s="715"/>
      <c r="PSW87" s="715"/>
      <c r="PSX87" s="715"/>
      <c r="PSY87" s="715"/>
      <c r="PSZ87" s="715"/>
      <c r="PTA87" s="715"/>
      <c r="PTB87" s="715"/>
      <c r="PTC87" s="715"/>
      <c r="PTD87" s="715"/>
      <c r="PTE87" s="715"/>
      <c r="PTF87" s="715"/>
      <c r="PTG87" s="715"/>
      <c r="PTH87" s="715"/>
      <c r="PTI87" s="715"/>
      <c r="PTJ87" s="715"/>
      <c r="PTK87" s="715"/>
      <c r="PTL87" s="715"/>
      <c r="PTM87" s="715"/>
      <c r="PTN87" s="715"/>
      <c r="PTO87" s="715"/>
      <c r="PTP87" s="715"/>
      <c r="PTQ87" s="715"/>
      <c r="PTR87" s="715"/>
      <c r="PTS87" s="715"/>
      <c r="PTT87" s="715"/>
      <c r="PTU87" s="715"/>
      <c r="PTV87" s="715"/>
      <c r="PTW87" s="715"/>
      <c r="PTX87" s="715"/>
      <c r="PTY87" s="715"/>
      <c r="PTZ87" s="715"/>
      <c r="PUA87" s="715"/>
      <c r="PUB87" s="715"/>
      <c r="PUC87" s="715"/>
      <c r="PUD87" s="715"/>
      <c r="PUE87" s="715"/>
      <c r="PUF87" s="715"/>
      <c r="PUG87" s="715"/>
      <c r="PUH87" s="715"/>
      <c r="PUI87" s="715"/>
      <c r="PUJ87" s="715"/>
      <c r="PUK87" s="715"/>
      <c r="PUL87" s="715"/>
      <c r="PUM87" s="715"/>
      <c r="PUN87" s="715"/>
      <c r="PUO87" s="715"/>
      <c r="PUP87" s="715"/>
      <c r="PUQ87" s="715"/>
      <c r="PUR87" s="715"/>
      <c r="PUS87" s="715"/>
      <c r="PUT87" s="715"/>
      <c r="PUU87" s="715"/>
      <c r="PUV87" s="715"/>
      <c r="PUW87" s="715"/>
      <c r="PUX87" s="715"/>
      <c r="PUY87" s="715"/>
      <c r="PUZ87" s="715"/>
      <c r="PVA87" s="715"/>
      <c r="PVB87" s="715"/>
      <c r="PVC87" s="715"/>
      <c r="PVD87" s="715"/>
      <c r="PVE87" s="715"/>
      <c r="PVF87" s="715"/>
      <c r="PVG87" s="715"/>
      <c r="PVH87" s="715"/>
      <c r="PVI87" s="715"/>
      <c r="PVJ87" s="715"/>
      <c r="PVK87" s="715"/>
      <c r="PVL87" s="715"/>
      <c r="PVM87" s="715"/>
      <c r="PVN87" s="715"/>
      <c r="PVO87" s="715"/>
      <c r="PVP87" s="715"/>
      <c r="PVQ87" s="715"/>
      <c r="PVR87" s="715"/>
      <c r="PVS87" s="715"/>
      <c r="PVT87" s="715"/>
      <c r="PVU87" s="715"/>
      <c r="PVV87" s="715"/>
      <c r="PVW87" s="715"/>
      <c r="PVX87" s="715"/>
      <c r="PVY87" s="715"/>
      <c r="PVZ87" s="715"/>
      <c r="PWA87" s="715"/>
      <c r="PWB87" s="715"/>
      <c r="PWC87" s="715"/>
      <c r="PWD87" s="715"/>
      <c r="PWE87" s="715"/>
      <c r="PWF87" s="715"/>
      <c r="PWG87" s="715"/>
      <c r="PWH87" s="715"/>
      <c r="PWI87" s="715"/>
      <c r="PWJ87" s="715"/>
      <c r="PWK87" s="715"/>
      <c r="PWL87" s="715"/>
      <c r="PWM87" s="715"/>
      <c r="PWN87" s="715"/>
      <c r="PWO87" s="715"/>
      <c r="PWP87" s="715"/>
      <c r="PWQ87" s="715"/>
      <c r="PWR87" s="715"/>
      <c r="PWS87" s="715"/>
      <c r="PWT87" s="715"/>
      <c r="PWU87" s="715"/>
      <c r="PWV87" s="715"/>
      <c r="PWW87" s="715"/>
      <c r="PWX87" s="715"/>
      <c r="PWY87" s="715"/>
      <c r="PWZ87" s="715"/>
      <c r="PXA87" s="715"/>
      <c r="PXB87" s="715"/>
      <c r="PXC87" s="715"/>
      <c r="PXD87" s="715"/>
      <c r="PXE87" s="715"/>
      <c r="PXF87" s="715"/>
      <c r="PXG87" s="715"/>
      <c r="PXH87" s="715"/>
      <c r="PXI87" s="715"/>
      <c r="PXJ87" s="715"/>
      <c r="PXK87" s="715"/>
      <c r="PXL87" s="715"/>
      <c r="PXM87" s="715"/>
      <c r="PXN87" s="715"/>
      <c r="PXO87" s="715"/>
      <c r="PXP87" s="715"/>
      <c r="PXQ87" s="715"/>
      <c r="PXR87" s="715"/>
      <c r="PXS87" s="715"/>
      <c r="PXT87" s="715"/>
      <c r="PXU87" s="715"/>
      <c r="PXV87" s="715"/>
      <c r="PXW87" s="715"/>
      <c r="PXX87" s="715"/>
      <c r="PXY87" s="715"/>
      <c r="PXZ87" s="715"/>
      <c r="PYA87" s="715"/>
      <c r="PYB87" s="715"/>
      <c r="PYC87" s="715"/>
      <c r="PYD87" s="715"/>
      <c r="PYE87" s="715"/>
      <c r="PYF87" s="715"/>
      <c r="PYG87" s="715"/>
      <c r="PYH87" s="715"/>
      <c r="PYI87" s="715"/>
      <c r="PYJ87" s="715"/>
      <c r="PYK87" s="715"/>
      <c r="PYL87" s="715"/>
      <c r="PYM87" s="715"/>
      <c r="PYN87" s="715"/>
      <c r="PYO87" s="715"/>
      <c r="PYP87" s="715"/>
      <c r="PYQ87" s="715"/>
      <c r="PYR87" s="715"/>
      <c r="PYS87" s="715"/>
      <c r="PYT87" s="715"/>
      <c r="PYU87" s="715"/>
      <c r="PYV87" s="715"/>
      <c r="PYW87" s="715"/>
      <c r="PYX87" s="715"/>
      <c r="PYY87" s="715"/>
      <c r="PYZ87" s="715"/>
      <c r="PZA87" s="715"/>
      <c r="PZB87" s="715"/>
      <c r="PZC87" s="715"/>
      <c r="PZD87" s="715"/>
      <c r="PZE87" s="715"/>
      <c r="PZF87" s="715"/>
      <c r="PZG87" s="715"/>
      <c r="PZH87" s="715"/>
      <c r="PZI87" s="715"/>
      <c r="PZJ87" s="715"/>
      <c r="PZK87" s="715"/>
      <c r="PZL87" s="715"/>
      <c r="PZM87" s="715"/>
      <c r="PZN87" s="715"/>
      <c r="PZO87" s="715"/>
      <c r="PZP87" s="715"/>
      <c r="PZQ87" s="715"/>
      <c r="PZR87" s="715"/>
      <c r="PZS87" s="715"/>
      <c r="PZT87" s="715"/>
      <c r="PZU87" s="715"/>
      <c r="PZV87" s="715"/>
      <c r="PZW87" s="715"/>
      <c r="PZX87" s="715"/>
      <c r="PZY87" s="715"/>
      <c r="PZZ87" s="715"/>
      <c r="QAA87" s="715"/>
      <c r="QAB87" s="715"/>
      <c r="QAC87" s="715"/>
      <c r="QAD87" s="715"/>
      <c r="QAE87" s="715"/>
      <c r="QAF87" s="715"/>
      <c r="QAG87" s="715"/>
      <c r="QAH87" s="715"/>
      <c r="QAI87" s="715"/>
      <c r="QAJ87" s="715"/>
      <c r="QAK87" s="715"/>
      <c r="QAL87" s="715"/>
      <c r="QAM87" s="715"/>
      <c r="QAN87" s="715"/>
      <c r="QAO87" s="715"/>
      <c r="QAP87" s="715"/>
      <c r="QAQ87" s="715"/>
      <c r="QAR87" s="715"/>
      <c r="QAS87" s="715"/>
      <c r="QAT87" s="715"/>
      <c r="QAU87" s="715"/>
      <c r="QAV87" s="715"/>
      <c r="QAW87" s="715"/>
      <c r="QAX87" s="715"/>
      <c r="QAY87" s="715"/>
      <c r="QAZ87" s="715"/>
      <c r="QBA87" s="715"/>
      <c r="QBB87" s="715"/>
      <c r="QBC87" s="715"/>
      <c r="QBD87" s="715"/>
      <c r="QBE87" s="715"/>
      <c r="QBF87" s="715"/>
      <c r="QBG87" s="715"/>
      <c r="QBH87" s="715"/>
      <c r="QBI87" s="715"/>
      <c r="QBJ87" s="715"/>
      <c r="QBK87" s="715"/>
      <c r="QBL87" s="715"/>
      <c r="QBM87" s="715"/>
      <c r="QBN87" s="715"/>
      <c r="QBO87" s="715"/>
      <c r="QBP87" s="715"/>
      <c r="QBQ87" s="715"/>
      <c r="QBR87" s="715"/>
      <c r="QBS87" s="715"/>
      <c r="QBT87" s="715"/>
      <c r="QBU87" s="715"/>
      <c r="QBV87" s="715"/>
      <c r="QBW87" s="715"/>
      <c r="QBX87" s="715"/>
      <c r="QBY87" s="715"/>
      <c r="QBZ87" s="715"/>
      <c r="QCA87" s="715"/>
      <c r="QCB87" s="715"/>
      <c r="QCC87" s="715"/>
      <c r="QCD87" s="715"/>
      <c r="QCE87" s="715"/>
      <c r="QCF87" s="715"/>
      <c r="QCG87" s="715"/>
      <c r="QCH87" s="715"/>
      <c r="QCI87" s="715"/>
      <c r="QCJ87" s="715"/>
      <c r="QCK87" s="715"/>
      <c r="QCL87" s="715"/>
      <c r="QCM87" s="715"/>
      <c r="QCN87" s="715"/>
      <c r="QCO87" s="715"/>
      <c r="QCP87" s="715"/>
      <c r="QCQ87" s="715"/>
      <c r="QCR87" s="715"/>
      <c r="QCS87" s="715"/>
      <c r="QCT87" s="715"/>
      <c r="QCU87" s="715"/>
      <c r="QCV87" s="715"/>
      <c r="QCW87" s="715"/>
      <c r="QCX87" s="715"/>
      <c r="QCY87" s="715"/>
      <c r="QCZ87" s="715"/>
      <c r="QDA87" s="715"/>
      <c r="QDB87" s="715"/>
      <c r="QDC87" s="715"/>
      <c r="QDD87" s="715"/>
      <c r="QDE87" s="715"/>
      <c r="QDF87" s="715"/>
      <c r="QDG87" s="715"/>
      <c r="QDH87" s="715"/>
      <c r="QDI87" s="715"/>
      <c r="QDJ87" s="715"/>
      <c r="QDK87" s="715"/>
      <c r="QDL87" s="715"/>
      <c r="QDM87" s="715"/>
      <c r="QDN87" s="715"/>
      <c r="QDO87" s="715"/>
      <c r="QDP87" s="715"/>
      <c r="QDQ87" s="715"/>
      <c r="QDR87" s="715"/>
      <c r="QDS87" s="715"/>
      <c r="QDT87" s="715"/>
      <c r="QDU87" s="715"/>
      <c r="QDV87" s="715"/>
      <c r="QDW87" s="715"/>
      <c r="QDX87" s="715"/>
      <c r="QDY87" s="715"/>
      <c r="QDZ87" s="715"/>
      <c r="QEA87" s="715"/>
      <c r="QEB87" s="715"/>
      <c r="QEC87" s="715"/>
      <c r="QED87" s="715"/>
      <c r="QEE87" s="715"/>
      <c r="QEF87" s="715"/>
      <c r="QEG87" s="715"/>
      <c r="QEH87" s="715"/>
      <c r="QEI87" s="715"/>
      <c r="QEJ87" s="715"/>
      <c r="QEK87" s="715"/>
      <c r="QEL87" s="715"/>
      <c r="QEM87" s="715"/>
      <c r="QEN87" s="715"/>
      <c r="QEO87" s="715"/>
      <c r="QEP87" s="715"/>
      <c r="QEQ87" s="715"/>
      <c r="QER87" s="715"/>
      <c r="QES87" s="715"/>
      <c r="QET87" s="715"/>
      <c r="QEU87" s="715"/>
      <c r="QEV87" s="715"/>
      <c r="QEW87" s="715"/>
      <c r="QEX87" s="715"/>
      <c r="QEY87" s="715"/>
      <c r="QEZ87" s="715"/>
      <c r="QFA87" s="715"/>
      <c r="QFB87" s="715"/>
      <c r="QFC87" s="715"/>
      <c r="QFD87" s="715"/>
      <c r="QFE87" s="715"/>
      <c r="QFF87" s="715"/>
      <c r="QFG87" s="715"/>
      <c r="QFH87" s="715"/>
      <c r="QFI87" s="715"/>
      <c r="QFJ87" s="715"/>
      <c r="QFK87" s="715"/>
      <c r="QFL87" s="715"/>
      <c r="QFM87" s="715"/>
      <c r="QFN87" s="715"/>
      <c r="QFO87" s="715"/>
      <c r="QFP87" s="715"/>
      <c r="QFQ87" s="715"/>
      <c r="QFR87" s="715"/>
      <c r="QFS87" s="715"/>
      <c r="QFT87" s="715"/>
      <c r="QFU87" s="715"/>
      <c r="QFV87" s="715"/>
      <c r="QFW87" s="715"/>
      <c r="QFX87" s="715"/>
      <c r="QFY87" s="715"/>
      <c r="QFZ87" s="715"/>
      <c r="QGA87" s="715"/>
      <c r="QGB87" s="715"/>
      <c r="QGC87" s="715"/>
      <c r="QGD87" s="715"/>
      <c r="QGE87" s="715"/>
      <c r="QGF87" s="715"/>
      <c r="QGG87" s="715"/>
      <c r="QGH87" s="715"/>
      <c r="QGI87" s="715"/>
      <c r="QGJ87" s="715"/>
      <c r="QGK87" s="715"/>
      <c r="QGL87" s="715"/>
      <c r="QGM87" s="715"/>
      <c r="QGN87" s="715"/>
      <c r="QGO87" s="715"/>
      <c r="QGP87" s="715"/>
      <c r="QGQ87" s="715"/>
      <c r="QGR87" s="715"/>
      <c r="QGS87" s="715"/>
      <c r="QGT87" s="715"/>
      <c r="QGU87" s="715"/>
      <c r="QGV87" s="715"/>
      <c r="QGW87" s="715"/>
      <c r="QGX87" s="715"/>
      <c r="QGY87" s="715"/>
      <c r="QGZ87" s="715"/>
      <c r="QHA87" s="715"/>
      <c r="QHB87" s="715"/>
      <c r="QHC87" s="715"/>
      <c r="QHD87" s="715"/>
      <c r="QHE87" s="715"/>
      <c r="QHF87" s="715"/>
      <c r="QHG87" s="715"/>
      <c r="QHH87" s="715"/>
      <c r="QHI87" s="715"/>
      <c r="QHJ87" s="715"/>
      <c r="QHK87" s="715"/>
      <c r="QHL87" s="715"/>
      <c r="QHM87" s="715"/>
      <c r="QHN87" s="715"/>
      <c r="QHO87" s="715"/>
      <c r="QHP87" s="715"/>
      <c r="QHQ87" s="715"/>
      <c r="QHR87" s="715"/>
      <c r="QHS87" s="715"/>
      <c r="QHT87" s="715"/>
      <c r="QHU87" s="715"/>
      <c r="QHV87" s="715"/>
      <c r="QHW87" s="715"/>
      <c r="QHX87" s="715"/>
      <c r="QHY87" s="715"/>
      <c r="QHZ87" s="715"/>
      <c r="QIA87" s="715"/>
      <c r="QIB87" s="715"/>
      <c r="QIC87" s="715"/>
      <c r="QID87" s="715"/>
      <c r="QIE87" s="715"/>
      <c r="QIF87" s="715"/>
      <c r="QIG87" s="715"/>
      <c r="QIH87" s="715"/>
      <c r="QII87" s="715"/>
      <c r="QIJ87" s="715"/>
      <c r="QIK87" s="715"/>
      <c r="QIL87" s="715"/>
      <c r="QIM87" s="715"/>
      <c r="QIN87" s="715"/>
      <c r="QIO87" s="715"/>
      <c r="QIP87" s="715"/>
      <c r="QIQ87" s="715"/>
      <c r="QIR87" s="715"/>
      <c r="QIS87" s="715"/>
      <c r="QIT87" s="715"/>
      <c r="QIU87" s="715"/>
      <c r="QIV87" s="715"/>
      <c r="QIW87" s="715"/>
      <c r="QIX87" s="715"/>
      <c r="QIY87" s="715"/>
      <c r="QIZ87" s="715"/>
      <c r="QJA87" s="715"/>
      <c r="QJB87" s="715"/>
      <c r="QJC87" s="715"/>
      <c r="QJD87" s="715"/>
      <c r="QJE87" s="715"/>
      <c r="QJF87" s="715"/>
      <c r="QJG87" s="715"/>
      <c r="QJH87" s="715"/>
      <c r="QJI87" s="715"/>
      <c r="QJJ87" s="715"/>
      <c r="QJK87" s="715"/>
      <c r="QJL87" s="715"/>
      <c r="QJM87" s="715"/>
      <c r="QJN87" s="715"/>
      <c r="QJO87" s="715"/>
      <c r="QJP87" s="715"/>
      <c r="QJQ87" s="715"/>
      <c r="QJR87" s="715"/>
      <c r="QJS87" s="715"/>
      <c r="QJT87" s="715"/>
      <c r="QJU87" s="715"/>
      <c r="QJV87" s="715"/>
      <c r="QJW87" s="715"/>
      <c r="QJX87" s="715"/>
      <c r="QJY87" s="715"/>
      <c r="QJZ87" s="715"/>
      <c r="QKA87" s="715"/>
      <c r="QKB87" s="715"/>
      <c r="QKC87" s="715"/>
      <c r="QKD87" s="715"/>
      <c r="QKE87" s="715"/>
      <c r="QKF87" s="715"/>
      <c r="QKG87" s="715"/>
      <c r="QKH87" s="715"/>
      <c r="QKI87" s="715"/>
      <c r="QKJ87" s="715"/>
      <c r="QKK87" s="715"/>
      <c r="QKL87" s="715"/>
      <c r="QKM87" s="715"/>
      <c r="QKN87" s="715"/>
      <c r="QKO87" s="715"/>
      <c r="QKP87" s="715"/>
      <c r="QKQ87" s="715"/>
      <c r="QKR87" s="715"/>
      <c r="QKS87" s="715"/>
      <c r="QKT87" s="715"/>
      <c r="QKU87" s="715"/>
      <c r="QKV87" s="715"/>
      <c r="QKW87" s="715"/>
      <c r="QKX87" s="715"/>
      <c r="QKY87" s="715"/>
      <c r="QKZ87" s="715"/>
      <c r="QLA87" s="715"/>
      <c r="QLB87" s="715"/>
      <c r="QLC87" s="715"/>
      <c r="QLD87" s="715"/>
      <c r="QLE87" s="715"/>
      <c r="QLF87" s="715"/>
      <c r="QLG87" s="715"/>
      <c r="QLH87" s="715"/>
      <c r="QLI87" s="715"/>
      <c r="QLJ87" s="715"/>
      <c r="QLK87" s="715"/>
      <c r="QLL87" s="715"/>
      <c r="QLM87" s="715"/>
      <c r="QLN87" s="715"/>
      <c r="QLO87" s="715"/>
      <c r="QLP87" s="715"/>
      <c r="QLQ87" s="715"/>
      <c r="QLR87" s="715"/>
      <c r="QLS87" s="715"/>
      <c r="QLT87" s="715"/>
      <c r="QLU87" s="715"/>
      <c r="QLV87" s="715"/>
      <c r="QLW87" s="715"/>
      <c r="QLX87" s="715"/>
      <c r="QLY87" s="715"/>
      <c r="QLZ87" s="715"/>
      <c r="QMA87" s="715"/>
      <c r="QMB87" s="715"/>
      <c r="QMC87" s="715"/>
      <c r="QMD87" s="715"/>
      <c r="QME87" s="715"/>
      <c r="QMF87" s="715"/>
      <c r="QMG87" s="715"/>
      <c r="QMH87" s="715"/>
      <c r="QMI87" s="715"/>
      <c r="QMJ87" s="715"/>
      <c r="QMK87" s="715"/>
      <c r="QML87" s="715"/>
      <c r="QMM87" s="715"/>
      <c r="QMN87" s="715"/>
      <c r="QMO87" s="715"/>
      <c r="QMP87" s="715"/>
      <c r="QMQ87" s="715"/>
      <c r="QMR87" s="715"/>
      <c r="QMS87" s="715"/>
      <c r="QMT87" s="715"/>
      <c r="QMU87" s="715"/>
      <c r="QMV87" s="715"/>
      <c r="QMW87" s="715"/>
      <c r="QMX87" s="715"/>
      <c r="QMY87" s="715"/>
      <c r="QMZ87" s="715"/>
      <c r="QNA87" s="715"/>
      <c r="QNB87" s="715"/>
      <c r="QNC87" s="715"/>
      <c r="QND87" s="715"/>
      <c r="QNE87" s="715"/>
      <c r="QNF87" s="715"/>
      <c r="QNG87" s="715"/>
      <c r="QNH87" s="715"/>
      <c r="QNI87" s="715"/>
      <c r="QNJ87" s="715"/>
      <c r="QNK87" s="715"/>
      <c r="QNL87" s="715"/>
      <c r="QNM87" s="715"/>
      <c r="QNN87" s="715"/>
      <c r="QNO87" s="715"/>
      <c r="QNP87" s="715"/>
      <c r="QNQ87" s="715"/>
      <c r="QNR87" s="715"/>
      <c r="QNS87" s="715"/>
      <c r="QNT87" s="715"/>
      <c r="QNU87" s="715"/>
      <c r="QNV87" s="715"/>
      <c r="QNW87" s="715"/>
      <c r="QNX87" s="715"/>
      <c r="QNY87" s="715"/>
      <c r="QNZ87" s="715"/>
      <c r="QOA87" s="715"/>
      <c r="QOB87" s="715"/>
      <c r="QOC87" s="715"/>
      <c r="QOD87" s="715"/>
      <c r="QOE87" s="715"/>
      <c r="QOF87" s="715"/>
      <c r="QOG87" s="715"/>
      <c r="QOH87" s="715"/>
      <c r="QOI87" s="715"/>
      <c r="QOJ87" s="715"/>
      <c r="QOK87" s="715"/>
      <c r="QOL87" s="715"/>
      <c r="QOM87" s="715"/>
      <c r="QON87" s="715"/>
      <c r="QOO87" s="715"/>
      <c r="QOP87" s="715"/>
      <c r="QOQ87" s="715"/>
      <c r="QOR87" s="715"/>
      <c r="QOS87" s="715"/>
      <c r="QOT87" s="715"/>
      <c r="QOU87" s="715"/>
      <c r="QOV87" s="715"/>
      <c r="QOW87" s="715"/>
      <c r="QOX87" s="715"/>
      <c r="QOY87" s="715"/>
      <c r="QOZ87" s="715"/>
      <c r="QPA87" s="715"/>
      <c r="QPB87" s="715"/>
      <c r="QPC87" s="715"/>
      <c r="QPD87" s="715"/>
      <c r="QPE87" s="715"/>
      <c r="QPF87" s="715"/>
      <c r="QPG87" s="715"/>
      <c r="QPH87" s="715"/>
      <c r="QPI87" s="715"/>
      <c r="QPJ87" s="715"/>
      <c r="QPK87" s="715"/>
      <c r="QPL87" s="715"/>
      <c r="QPM87" s="715"/>
      <c r="QPN87" s="715"/>
      <c r="QPO87" s="715"/>
      <c r="QPP87" s="715"/>
      <c r="QPQ87" s="715"/>
      <c r="QPR87" s="715"/>
      <c r="QPS87" s="715"/>
      <c r="QPT87" s="715"/>
      <c r="QPU87" s="715"/>
      <c r="QPV87" s="715"/>
      <c r="QPW87" s="715"/>
      <c r="QPX87" s="715"/>
      <c r="QPY87" s="715"/>
      <c r="QPZ87" s="715"/>
      <c r="QQA87" s="715"/>
      <c r="QQB87" s="715"/>
      <c r="QQC87" s="715"/>
      <c r="QQD87" s="715"/>
      <c r="QQE87" s="715"/>
      <c r="QQF87" s="715"/>
      <c r="QQG87" s="715"/>
      <c r="QQH87" s="715"/>
      <c r="QQI87" s="715"/>
      <c r="QQJ87" s="715"/>
      <c r="QQK87" s="715"/>
      <c r="QQL87" s="715"/>
      <c r="QQM87" s="715"/>
      <c r="QQN87" s="715"/>
      <c r="QQO87" s="715"/>
      <c r="QQP87" s="715"/>
      <c r="QQQ87" s="715"/>
      <c r="QQR87" s="715"/>
      <c r="QQS87" s="715"/>
      <c r="QQT87" s="715"/>
      <c r="QQU87" s="715"/>
      <c r="QQV87" s="715"/>
      <c r="QQW87" s="715"/>
      <c r="QQX87" s="715"/>
      <c r="QQY87" s="715"/>
      <c r="QQZ87" s="715"/>
      <c r="QRA87" s="715"/>
      <c r="QRB87" s="715"/>
      <c r="QRC87" s="715"/>
      <c r="QRD87" s="715"/>
      <c r="QRE87" s="715"/>
      <c r="QRF87" s="715"/>
      <c r="QRG87" s="715"/>
      <c r="QRH87" s="715"/>
      <c r="QRI87" s="715"/>
      <c r="QRJ87" s="715"/>
      <c r="QRK87" s="715"/>
      <c r="QRL87" s="715"/>
      <c r="QRM87" s="715"/>
      <c r="QRN87" s="715"/>
      <c r="QRO87" s="715"/>
      <c r="QRP87" s="715"/>
      <c r="QRQ87" s="715"/>
      <c r="QRR87" s="715"/>
      <c r="QRS87" s="715"/>
      <c r="QRT87" s="715"/>
      <c r="QRU87" s="715"/>
      <c r="QRV87" s="715"/>
      <c r="QRW87" s="715"/>
      <c r="QRX87" s="715"/>
      <c r="QRY87" s="715"/>
      <c r="QRZ87" s="715"/>
      <c r="QSA87" s="715"/>
      <c r="QSB87" s="715"/>
      <c r="QSC87" s="715"/>
      <c r="QSD87" s="715"/>
      <c r="QSE87" s="715"/>
      <c r="QSF87" s="715"/>
      <c r="QSG87" s="715"/>
      <c r="QSH87" s="715"/>
      <c r="QSI87" s="715"/>
      <c r="QSJ87" s="715"/>
      <c r="QSK87" s="715"/>
      <c r="QSL87" s="715"/>
      <c r="QSM87" s="715"/>
      <c r="QSN87" s="715"/>
      <c r="QSO87" s="715"/>
      <c r="QSP87" s="715"/>
      <c r="QSQ87" s="715"/>
      <c r="QSR87" s="715"/>
      <c r="QSS87" s="715"/>
      <c r="QST87" s="715"/>
      <c r="QSU87" s="715"/>
      <c r="QSV87" s="715"/>
      <c r="QSW87" s="715"/>
      <c r="QSX87" s="715"/>
      <c r="QSY87" s="715"/>
      <c r="QSZ87" s="715"/>
      <c r="QTA87" s="715"/>
      <c r="QTB87" s="715"/>
      <c r="QTC87" s="715"/>
      <c r="QTD87" s="715"/>
      <c r="QTE87" s="715"/>
      <c r="QTF87" s="715"/>
      <c r="QTG87" s="715"/>
      <c r="QTH87" s="715"/>
      <c r="QTI87" s="715"/>
      <c r="QTJ87" s="715"/>
      <c r="QTK87" s="715"/>
      <c r="QTL87" s="715"/>
      <c r="QTM87" s="715"/>
      <c r="QTN87" s="715"/>
      <c r="QTO87" s="715"/>
      <c r="QTP87" s="715"/>
      <c r="QTQ87" s="715"/>
      <c r="QTR87" s="715"/>
      <c r="QTS87" s="715"/>
      <c r="QTT87" s="715"/>
      <c r="QTU87" s="715"/>
      <c r="QTV87" s="715"/>
      <c r="QTW87" s="715"/>
      <c r="QTX87" s="715"/>
      <c r="QTY87" s="715"/>
      <c r="QTZ87" s="715"/>
      <c r="QUA87" s="715"/>
      <c r="QUB87" s="715"/>
      <c r="QUC87" s="715"/>
      <c r="QUD87" s="715"/>
      <c r="QUE87" s="715"/>
      <c r="QUF87" s="715"/>
      <c r="QUG87" s="715"/>
      <c r="QUH87" s="715"/>
      <c r="QUI87" s="715"/>
      <c r="QUJ87" s="715"/>
      <c r="QUK87" s="715"/>
      <c r="QUL87" s="715"/>
      <c r="QUM87" s="715"/>
      <c r="QUN87" s="715"/>
      <c r="QUO87" s="715"/>
      <c r="QUP87" s="715"/>
      <c r="QUQ87" s="715"/>
      <c r="QUR87" s="715"/>
      <c r="QUS87" s="715"/>
      <c r="QUT87" s="715"/>
      <c r="QUU87" s="715"/>
      <c r="QUV87" s="715"/>
      <c r="QUW87" s="715"/>
      <c r="QUX87" s="715"/>
      <c r="QUY87" s="715"/>
      <c r="QUZ87" s="715"/>
      <c r="QVA87" s="715"/>
      <c r="QVB87" s="715"/>
      <c r="QVC87" s="715"/>
      <c r="QVD87" s="715"/>
      <c r="QVE87" s="715"/>
      <c r="QVF87" s="715"/>
      <c r="QVG87" s="715"/>
      <c r="QVH87" s="715"/>
      <c r="QVI87" s="715"/>
      <c r="QVJ87" s="715"/>
      <c r="QVK87" s="715"/>
      <c r="QVL87" s="715"/>
      <c r="QVM87" s="715"/>
      <c r="QVN87" s="715"/>
      <c r="QVO87" s="715"/>
      <c r="QVP87" s="715"/>
      <c r="QVQ87" s="715"/>
      <c r="QVR87" s="715"/>
      <c r="QVS87" s="715"/>
      <c r="QVT87" s="715"/>
      <c r="QVU87" s="715"/>
      <c r="QVV87" s="715"/>
      <c r="QVW87" s="715"/>
      <c r="QVX87" s="715"/>
      <c r="QVY87" s="715"/>
      <c r="QVZ87" s="715"/>
      <c r="QWA87" s="715"/>
      <c r="QWB87" s="715"/>
      <c r="QWC87" s="715"/>
      <c r="QWD87" s="715"/>
      <c r="QWE87" s="715"/>
      <c r="QWF87" s="715"/>
      <c r="QWG87" s="715"/>
      <c r="QWH87" s="715"/>
      <c r="QWI87" s="715"/>
      <c r="QWJ87" s="715"/>
      <c r="QWK87" s="715"/>
      <c r="QWL87" s="715"/>
      <c r="QWM87" s="715"/>
      <c r="QWN87" s="715"/>
      <c r="QWO87" s="715"/>
      <c r="QWP87" s="715"/>
      <c r="QWQ87" s="715"/>
      <c r="QWR87" s="715"/>
      <c r="QWS87" s="715"/>
      <c r="QWT87" s="715"/>
      <c r="QWU87" s="715"/>
      <c r="QWV87" s="715"/>
      <c r="QWW87" s="715"/>
      <c r="QWX87" s="715"/>
      <c r="QWY87" s="715"/>
      <c r="QWZ87" s="715"/>
      <c r="QXA87" s="715"/>
      <c r="QXB87" s="715"/>
      <c r="QXC87" s="715"/>
      <c r="QXD87" s="715"/>
      <c r="QXE87" s="715"/>
      <c r="QXF87" s="715"/>
      <c r="QXG87" s="715"/>
      <c r="QXH87" s="715"/>
      <c r="QXI87" s="715"/>
      <c r="QXJ87" s="715"/>
      <c r="QXK87" s="715"/>
      <c r="QXL87" s="715"/>
      <c r="QXM87" s="715"/>
      <c r="QXN87" s="715"/>
      <c r="QXO87" s="715"/>
      <c r="QXP87" s="715"/>
      <c r="QXQ87" s="715"/>
      <c r="QXR87" s="715"/>
      <c r="QXS87" s="715"/>
      <c r="QXT87" s="715"/>
      <c r="QXU87" s="715"/>
      <c r="QXV87" s="715"/>
      <c r="QXW87" s="715"/>
      <c r="QXX87" s="715"/>
      <c r="QXY87" s="715"/>
      <c r="QXZ87" s="715"/>
      <c r="QYA87" s="715"/>
      <c r="QYB87" s="715"/>
      <c r="QYC87" s="715"/>
      <c r="QYD87" s="715"/>
      <c r="QYE87" s="715"/>
      <c r="QYF87" s="715"/>
      <c r="QYG87" s="715"/>
      <c r="QYH87" s="715"/>
      <c r="QYI87" s="715"/>
      <c r="QYJ87" s="715"/>
      <c r="QYK87" s="715"/>
      <c r="QYL87" s="715"/>
      <c r="QYM87" s="715"/>
      <c r="QYN87" s="715"/>
      <c r="QYO87" s="715"/>
      <c r="QYP87" s="715"/>
      <c r="QYQ87" s="715"/>
      <c r="QYR87" s="715"/>
      <c r="QYS87" s="715"/>
      <c r="QYT87" s="715"/>
      <c r="QYU87" s="715"/>
      <c r="QYV87" s="715"/>
      <c r="QYW87" s="715"/>
      <c r="QYX87" s="715"/>
      <c r="QYY87" s="715"/>
      <c r="QYZ87" s="715"/>
      <c r="QZA87" s="715"/>
      <c r="QZB87" s="715"/>
      <c r="QZC87" s="715"/>
      <c r="QZD87" s="715"/>
      <c r="QZE87" s="715"/>
      <c r="QZF87" s="715"/>
      <c r="QZG87" s="715"/>
      <c r="QZH87" s="715"/>
      <c r="QZI87" s="715"/>
      <c r="QZJ87" s="715"/>
      <c r="QZK87" s="715"/>
      <c r="QZL87" s="715"/>
      <c r="QZM87" s="715"/>
      <c r="QZN87" s="715"/>
      <c r="QZO87" s="715"/>
      <c r="QZP87" s="715"/>
      <c r="QZQ87" s="715"/>
      <c r="QZR87" s="715"/>
      <c r="QZS87" s="715"/>
      <c r="QZT87" s="715"/>
      <c r="QZU87" s="715"/>
      <c r="QZV87" s="715"/>
      <c r="QZW87" s="715"/>
      <c r="QZX87" s="715"/>
      <c r="QZY87" s="715"/>
      <c r="QZZ87" s="715"/>
      <c r="RAA87" s="715"/>
      <c r="RAB87" s="715"/>
      <c r="RAC87" s="715"/>
      <c r="RAD87" s="715"/>
      <c r="RAE87" s="715"/>
      <c r="RAF87" s="715"/>
      <c r="RAG87" s="715"/>
      <c r="RAH87" s="715"/>
      <c r="RAI87" s="715"/>
      <c r="RAJ87" s="715"/>
      <c r="RAK87" s="715"/>
      <c r="RAL87" s="715"/>
      <c r="RAM87" s="715"/>
      <c r="RAN87" s="715"/>
      <c r="RAO87" s="715"/>
      <c r="RAP87" s="715"/>
      <c r="RAQ87" s="715"/>
      <c r="RAR87" s="715"/>
      <c r="RAS87" s="715"/>
      <c r="RAT87" s="715"/>
      <c r="RAU87" s="715"/>
      <c r="RAV87" s="715"/>
      <c r="RAW87" s="715"/>
      <c r="RAX87" s="715"/>
      <c r="RAY87" s="715"/>
      <c r="RAZ87" s="715"/>
      <c r="RBA87" s="715"/>
      <c r="RBB87" s="715"/>
      <c r="RBC87" s="715"/>
      <c r="RBD87" s="715"/>
      <c r="RBE87" s="715"/>
      <c r="RBF87" s="715"/>
      <c r="RBG87" s="715"/>
      <c r="RBH87" s="715"/>
      <c r="RBI87" s="715"/>
      <c r="RBJ87" s="715"/>
      <c r="RBK87" s="715"/>
      <c r="RBL87" s="715"/>
      <c r="RBM87" s="715"/>
      <c r="RBN87" s="715"/>
      <c r="RBO87" s="715"/>
      <c r="RBP87" s="715"/>
      <c r="RBQ87" s="715"/>
      <c r="RBR87" s="715"/>
      <c r="RBS87" s="715"/>
      <c r="RBT87" s="715"/>
      <c r="RBU87" s="715"/>
      <c r="RBV87" s="715"/>
      <c r="RBW87" s="715"/>
      <c r="RBX87" s="715"/>
      <c r="RBY87" s="715"/>
      <c r="RBZ87" s="715"/>
      <c r="RCA87" s="715"/>
      <c r="RCB87" s="715"/>
      <c r="RCC87" s="715"/>
      <c r="RCD87" s="715"/>
      <c r="RCE87" s="715"/>
      <c r="RCF87" s="715"/>
      <c r="RCG87" s="715"/>
      <c r="RCH87" s="715"/>
      <c r="RCI87" s="715"/>
      <c r="RCJ87" s="715"/>
      <c r="RCK87" s="715"/>
      <c r="RCL87" s="715"/>
      <c r="RCM87" s="715"/>
      <c r="RCN87" s="715"/>
      <c r="RCO87" s="715"/>
      <c r="RCP87" s="715"/>
      <c r="RCQ87" s="715"/>
      <c r="RCR87" s="715"/>
      <c r="RCS87" s="715"/>
      <c r="RCT87" s="715"/>
      <c r="RCU87" s="715"/>
      <c r="RCV87" s="715"/>
      <c r="RCW87" s="715"/>
      <c r="RCX87" s="715"/>
      <c r="RCY87" s="715"/>
      <c r="RCZ87" s="715"/>
      <c r="RDA87" s="715"/>
      <c r="RDB87" s="715"/>
      <c r="RDC87" s="715"/>
      <c r="RDD87" s="715"/>
      <c r="RDE87" s="715"/>
      <c r="RDF87" s="715"/>
      <c r="RDG87" s="715"/>
      <c r="RDH87" s="715"/>
      <c r="RDI87" s="715"/>
      <c r="RDJ87" s="715"/>
      <c r="RDK87" s="715"/>
      <c r="RDL87" s="715"/>
      <c r="RDM87" s="715"/>
      <c r="RDN87" s="715"/>
      <c r="RDO87" s="715"/>
      <c r="RDP87" s="715"/>
      <c r="RDQ87" s="715"/>
      <c r="RDR87" s="715"/>
      <c r="RDS87" s="715"/>
      <c r="RDT87" s="715"/>
      <c r="RDU87" s="715"/>
      <c r="RDV87" s="715"/>
      <c r="RDW87" s="715"/>
      <c r="RDX87" s="715"/>
      <c r="RDY87" s="715"/>
      <c r="RDZ87" s="715"/>
      <c r="REA87" s="715"/>
      <c r="REB87" s="715"/>
      <c r="REC87" s="715"/>
      <c r="RED87" s="715"/>
      <c r="REE87" s="715"/>
      <c r="REF87" s="715"/>
      <c r="REG87" s="715"/>
      <c r="REH87" s="715"/>
      <c r="REI87" s="715"/>
      <c r="REJ87" s="715"/>
      <c r="REK87" s="715"/>
      <c r="REL87" s="715"/>
      <c r="REM87" s="715"/>
      <c r="REN87" s="715"/>
      <c r="REO87" s="715"/>
      <c r="REP87" s="715"/>
      <c r="REQ87" s="715"/>
      <c r="RER87" s="715"/>
      <c r="RES87" s="715"/>
      <c r="RET87" s="715"/>
      <c r="REU87" s="715"/>
      <c r="REV87" s="715"/>
      <c r="REW87" s="715"/>
      <c r="REX87" s="715"/>
      <c r="REY87" s="715"/>
      <c r="REZ87" s="715"/>
      <c r="RFA87" s="715"/>
      <c r="RFB87" s="715"/>
      <c r="RFC87" s="715"/>
      <c r="RFD87" s="715"/>
      <c r="RFE87" s="715"/>
      <c r="RFF87" s="715"/>
      <c r="RFG87" s="715"/>
      <c r="RFH87" s="715"/>
      <c r="RFI87" s="715"/>
      <c r="RFJ87" s="715"/>
      <c r="RFK87" s="715"/>
      <c r="RFL87" s="715"/>
      <c r="RFM87" s="715"/>
      <c r="RFN87" s="715"/>
      <c r="RFO87" s="715"/>
      <c r="RFP87" s="715"/>
      <c r="RFQ87" s="715"/>
      <c r="RFR87" s="715"/>
      <c r="RFS87" s="715"/>
      <c r="RFT87" s="715"/>
      <c r="RFU87" s="715"/>
      <c r="RFV87" s="715"/>
      <c r="RFW87" s="715"/>
      <c r="RFX87" s="715"/>
      <c r="RFY87" s="715"/>
      <c r="RFZ87" s="715"/>
      <c r="RGA87" s="715"/>
      <c r="RGB87" s="715"/>
      <c r="RGC87" s="715"/>
      <c r="RGD87" s="715"/>
      <c r="RGE87" s="715"/>
      <c r="RGF87" s="715"/>
      <c r="RGG87" s="715"/>
      <c r="RGH87" s="715"/>
      <c r="RGI87" s="715"/>
      <c r="RGJ87" s="715"/>
      <c r="RGK87" s="715"/>
      <c r="RGL87" s="715"/>
      <c r="RGM87" s="715"/>
      <c r="RGN87" s="715"/>
      <c r="RGO87" s="715"/>
      <c r="RGP87" s="715"/>
      <c r="RGQ87" s="715"/>
      <c r="RGR87" s="715"/>
      <c r="RGS87" s="715"/>
      <c r="RGT87" s="715"/>
      <c r="RGU87" s="715"/>
      <c r="RGV87" s="715"/>
      <c r="RGW87" s="715"/>
      <c r="RGX87" s="715"/>
      <c r="RGY87" s="715"/>
      <c r="RGZ87" s="715"/>
      <c r="RHA87" s="715"/>
      <c r="RHB87" s="715"/>
      <c r="RHC87" s="715"/>
      <c r="RHD87" s="715"/>
      <c r="RHE87" s="715"/>
      <c r="RHF87" s="715"/>
      <c r="RHG87" s="715"/>
      <c r="RHH87" s="715"/>
      <c r="RHI87" s="715"/>
      <c r="RHJ87" s="715"/>
      <c r="RHK87" s="715"/>
      <c r="RHL87" s="715"/>
      <c r="RHM87" s="715"/>
      <c r="RHN87" s="715"/>
      <c r="RHO87" s="715"/>
      <c r="RHP87" s="715"/>
      <c r="RHQ87" s="715"/>
      <c r="RHR87" s="715"/>
      <c r="RHS87" s="715"/>
      <c r="RHT87" s="715"/>
      <c r="RHU87" s="715"/>
      <c r="RHV87" s="715"/>
      <c r="RHW87" s="715"/>
      <c r="RHX87" s="715"/>
      <c r="RHY87" s="715"/>
      <c r="RHZ87" s="715"/>
      <c r="RIA87" s="715"/>
      <c r="RIB87" s="715"/>
      <c r="RIC87" s="715"/>
      <c r="RID87" s="715"/>
      <c r="RIE87" s="715"/>
      <c r="RIF87" s="715"/>
      <c r="RIG87" s="715"/>
      <c r="RIH87" s="715"/>
      <c r="RII87" s="715"/>
      <c r="RIJ87" s="715"/>
      <c r="RIK87" s="715"/>
      <c r="RIL87" s="715"/>
      <c r="RIM87" s="715"/>
      <c r="RIN87" s="715"/>
      <c r="RIO87" s="715"/>
      <c r="RIP87" s="715"/>
      <c r="RIQ87" s="715"/>
      <c r="RIR87" s="715"/>
      <c r="RIS87" s="715"/>
      <c r="RIT87" s="715"/>
      <c r="RIU87" s="715"/>
      <c r="RIV87" s="715"/>
      <c r="RIW87" s="715"/>
      <c r="RIX87" s="715"/>
      <c r="RIY87" s="715"/>
      <c r="RIZ87" s="715"/>
      <c r="RJA87" s="715"/>
      <c r="RJB87" s="715"/>
      <c r="RJC87" s="715"/>
      <c r="RJD87" s="715"/>
      <c r="RJE87" s="715"/>
      <c r="RJF87" s="715"/>
      <c r="RJG87" s="715"/>
      <c r="RJH87" s="715"/>
      <c r="RJI87" s="715"/>
      <c r="RJJ87" s="715"/>
      <c r="RJK87" s="715"/>
      <c r="RJL87" s="715"/>
      <c r="RJM87" s="715"/>
      <c r="RJN87" s="715"/>
      <c r="RJO87" s="715"/>
      <c r="RJP87" s="715"/>
      <c r="RJQ87" s="715"/>
      <c r="RJR87" s="715"/>
      <c r="RJS87" s="715"/>
      <c r="RJT87" s="715"/>
      <c r="RJU87" s="715"/>
      <c r="RJV87" s="715"/>
      <c r="RJW87" s="715"/>
      <c r="RJX87" s="715"/>
      <c r="RJY87" s="715"/>
      <c r="RJZ87" s="715"/>
      <c r="RKA87" s="715"/>
      <c r="RKB87" s="715"/>
      <c r="RKC87" s="715"/>
      <c r="RKD87" s="715"/>
      <c r="RKE87" s="715"/>
      <c r="RKF87" s="715"/>
      <c r="RKG87" s="715"/>
      <c r="RKH87" s="715"/>
      <c r="RKI87" s="715"/>
      <c r="RKJ87" s="715"/>
      <c r="RKK87" s="715"/>
      <c r="RKL87" s="715"/>
      <c r="RKM87" s="715"/>
      <c r="RKN87" s="715"/>
      <c r="RKO87" s="715"/>
      <c r="RKP87" s="715"/>
      <c r="RKQ87" s="715"/>
      <c r="RKR87" s="715"/>
      <c r="RKS87" s="715"/>
      <c r="RKT87" s="715"/>
      <c r="RKU87" s="715"/>
      <c r="RKV87" s="715"/>
      <c r="RKW87" s="715"/>
      <c r="RKX87" s="715"/>
      <c r="RKY87" s="715"/>
      <c r="RKZ87" s="715"/>
      <c r="RLA87" s="715"/>
      <c r="RLB87" s="715"/>
      <c r="RLC87" s="715"/>
      <c r="RLD87" s="715"/>
      <c r="RLE87" s="715"/>
      <c r="RLF87" s="715"/>
      <c r="RLG87" s="715"/>
      <c r="RLH87" s="715"/>
      <c r="RLI87" s="715"/>
      <c r="RLJ87" s="715"/>
      <c r="RLK87" s="715"/>
      <c r="RLL87" s="715"/>
      <c r="RLM87" s="715"/>
      <c r="RLN87" s="715"/>
      <c r="RLO87" s="715"/>
      <c r="RLP87" s="715"/>
      <c r="RLQ87" s="715"/>
      <c r="RLR87" s="715"/>
      <c r="RLS87" s="715"/>
      <c r="RLT87" s="715"/>
      <c r="RLU87" s="715"/>
      <c r="RLV87" s="715"/>
      <c r="RLW87" s="715"/>
      <c r="RLX87" s="715"/>
      <c r="RLY87" s="715"/>
      <c r="RLZ87" s="715"/>
      <c r="RMA87" s="715"/>
      <c r="RMB87" s="715"/>
      <c r="RMC87" s="715"/>
      <c r="RMD87" s="715"/>
      <c r="RME87" s="715"/>
      <c r="RMF87" s="715"/>
      <c r="RMG87" s="715"/>
      <c r="RMH87" s="715"/>
      <c r="RMI87" s="715"/>
      <c r="RMJ87" s="715"/>
      <c r="RMK87" s="715"/>
      <c r="RML87" s="715"/>
      <c r="RMM87" s="715"/>
      <c r="RMN87" s="715"/>
      <c r="RMO87" s="715"/>
      <c r="RMP87" s="715"/>
      <c r="RMQ87" s="715"/>
      <c r="RMR87" s="715"/>
      <c r="RMS87" s="715"/>
      <c r="RMT87" s="715"/>
      <c r="RMU87" s="715"/>
      <c r="RMV87" s="715"/>
      <c r="RMW87" s="715"/>
      <c r="RMX87" s="715"/>
      <c r="RMY87" s="715"/>
      <c r="RMZ87" s="715"/>
      <c r="RNA87" s="715"/>
      <c r="RNB87" s="715"/>
      <c r="RNC87" s="715"/>
      <c r="RND87" s="715"/>
      <c r="RNE87" s="715"/>
      <c r="RNF87" s="715"/>
      <c r="RNG87" s="715"/>
      <c r="RNH87" s="715"/>
      <c r="RNI87" s="715"/>
      <c r="RNJ87" s="715"/>
      <c r="RNK87" s="715"/>
      <c r="RNL87" s="715"/>
      <c r="RNM87" s="715"/>
      <c r="RNN87" s="715"/>
      <c r="RNO87" s="715"/>
      <c r="RNP87" s="715"/>
      <c r="RNQ87" s="715"/>
      <c r="RNR87" s="715"/>
      <c r="RNS87" s="715"/>
      <c r="RNT87" s="715"/>
      <c r="RNU87" s="715"/>
      <c r="RNV87" s="715"/>
      <c r="RNW87" s="715"/>
      <c r="RNX87" s="715"/>
      <c r="RNY87" s="715"/>
      <c r="RNZ87" s="715"/>
      <c r="ROA87" s="715"/>
      <c r="ROB87" s="715"/>
      <c r="ROC87" s="715"/>
      <c r="ROD87" s="715"/>
      <c r="ROE87" s="715"/>
      <c r="ROF87" s="715"/>
      <c r="ROG87" s="715"/>
      <c r="ROH87" s="715"/>
      <c r="ROI87" s="715"/>
      <c r="ROJ87" s="715"/>
      <c r="ROK87" s="715"/>
      <c r="ROL87" s="715"/>
      <c r="ROM87" s="715"/>
      <c r="RON87" s="715"/>
      <c r="ROO87" s="715"/>
      <c r="ROP87" s="715"/>
      <c r="ROQ87" s="715"/>
      <c r="ROR87" s="715"/>
      <c r="ROS87" s="715"/>
      <c r="ROT87" s="715"/>
      <c r="ROU87" s="715"/>
      <c r="ROV87" s="715"/>
      <c r="ROW87" s="715"/>
      <c r="ROX87" s="715"/>
      <c r="ROY87" s="715"/>
      <c r="ROZ87" s="715"/>
      <c r="RPA87" s="715"/>
      <c r="RPB87" s="715"/>
      <c r="RPC87" s="715"/>
      <c r="RPD87" s="715"/>
      <c r="RPE87" s="715"/>
      <c r="RPF87" s="715"/>
      <c r="RPG87" s="715"/>
      <c r="RPH87" s="715"/>
      <c r="RPI87" s="715"/>
      <c r="RPJ87" s="715"/>
      <c r="RPK87" s="715"/>
      <c r="RPL87" s="715"/>
      <c r="RPM87" s="715"/>
      <c r="RPN87" s="715"/>
      <c r="RPO87" s="715"/>
      <c r="RPP87" s="715"/>
      <c r="RPQ87" s="715"/>
      <c r="RPR87" s="715"/>
      <c r="RPS87" s="715"/>
      <c r="RPT87" s="715"/>
      <c r="RPU87" s="715"/>
      <c r="RPV87" s="715"/>
      <c r="RPW87" s="715"/>
      <c r="RPX87" s="715"/>
      <c r="RPY87" s="715"/>
      <c r="RPZ87" s="715"/>
      <c r="RQA87" s="715"/>
      <c r="RQB87" s="715"/>
      <c r="RQC87" s="715"/>
      <c r="RQD87" s="715"/>
      <c r="RQE87" s="715"/>
      <c r="RQF87" s="715"/>
      <c r="RQG87" s="715"/>
      <c r="RQH87" s="715"/>
      <c r="RQI87" s="715"/>
      <c r="RQJ87" s="715"/>
      <c r="RQK87" s="715"/>
      <c r="RQL87" s="715"/>
      <c r="RQM87" s="715"/>
      <c r="RQN87" s="715"/>
      <c r="RQO87" s="715"/>
      <c r="RQP87" s="715"/>
      <c r="RQQ87" s="715"/>
      <c r="RQR87" s="715"/>
      <c r="RQS87" s="715"/>
      <c r="RQT87" s="715"/>
      <c r="RQU87" s="715"/>
      <c r="RQV87" s="715"/>
      <c r="RQW87" s="715"/>
      <c r="RQX87" s="715"/>
      <c r="RQY87" s="715"/>
      <c r="RQZ87" s="715"/>
      <c r="RRA87" s="715"/>
      <c r="RRB87" s="715"/>
      <c r="RRC87" s="715"/>
      <c r="RRD87" s="715"/>
      <c r="RRE87" s="715"/>
      <c r="RRF87" s="715"/>
      <c r="RRG87" s="715"/>
      <c r="RRH87" s="715"/>
      <c r="RRI87" s="715"/>
      <c r="RRJ87" s="715"/>
      <c r="RRK87" s="715"/>
      <c r="RRL87" s="715"/>
      <c r="RRM87" s="715"/>
      <c r="RRN87" s="715"/>
      <c r="RRO87" s="715"/>
      <c r="RRP87" s="715"/>
      <c r="RRQ87" s="715"/>
      <c r="RRR87" s="715"/>
      <c r="RRS87" s="715"/>
      <c r="RRT87" s="715"/>
      <c r="RRU87" s="715"/>
      <c r="RRV87" s="715"/>
      <c r="RRW87" s="715"/>
      <c r="RRX87" s="715"/>
      <c r="RRY87" s="715"/>
      <c r="RRZ87" s="715"/>
      <c r="RSA87" s="715"/>
      <c r="RSB87" s="715"/>
      <c r="RSC87" s="715"/>
      <c r="RSD87" s="715"/>
      <c r="RSE87" s="715"/>
      <c r="RSF87" s="715"/>
      <c r="RSG87" s="715"/>
      <c r="RSH87" s="715"/>
      <c r="RSI87" s="715"/>
      <c r="RSJ87" s="715"/>
      <c r="RSK87" s="715"/>
      <c r="RSL87" s="715"/>
      <c r="RSM87" s="715"/>
      <c r="RSN87" s="715"/>
      <c r="RSO87" s="715"/>
      <c r="RSP87" s="715"/>
      <c r="RSQ87" s="715"/>
      <c r="RSR87" s="715"/>
      <c r="RSS87" s="715"/>
      <c r="RST87" s="715"/>
      <c r="RSU87" s="715"/>
      <c r="RSV87" s="715"/>
      <c r="RSW87" s="715"/>
      <c r="RSX87" s="715"/>
      <c r="RSY87" s="715"/>
      <c r="RSZ87" s="715"/>
      <c r="RTA87" s="715"/>
      <c r="RTB87" s="715"/>
      <c r="RTC87" s="715"/>
      <c r="RTD87" s="715"/>
      <c r="RTE87" s="715"/>
      <c r="RTF87" s="715"/>
      <c r="RTG87" s="715"/>
      <c r="RTH87" s="715"/>
      <c r="RTI87" s="715"/>
      <c r="RTJ87" s="715"/>
      <c r="RTK87" s="715"/>
      <c r="RTL87" s="715"/>
      <c r="RTM87" s="715"/>
      <c r="RTN87" s="715"/>
      <c r="RTO87" s="715"/>
      <c r="RTP87" s="715"/>
      <c r="RTQ87" s="715"/>
      <c r="RTR87" s="715"/>
      <c r="RTS87" s="715"/>
      <c r="RTT87" s="715"/>
      <c r="RTU87" s="715"/>
      <c r="RTV87" s="715"/>
      <c r="RTW87" s="715"/>
      <c r="RTX87" s="715"/>
      <c r="RTY87" s="715"/>
      <c r="RTZ87" s="715"/>
      <c r="RUA87" s="715"/>
      <c r="RUB87" s="715"/>
      <c r="RUC87" s="715"/>
      <c r="RUD87" s="715"/>
      <c r="RUE87" s="715"/>
      <c r="RUF87" s="715"/>
      <c r="RUG87" s="715"/>
      <c r="RUH87" s="715"/>
      <c r="RUI87" s="715"/>
      <c r="RUJ87" s="715"/>
      <c r="RUK87" s="715"/>
      <c r="RUL87" s="715"/>
      <c r="RUM87" s="715"/>
      <c r="RUN87" s="715"/>
      <c r="RUO87" s="715"/>
      <c r="RUP87" s="715"/>
      <c r="RUQ87" s="715"/>
      <c r="RUR87" s="715"/>
      <c r="RUS87" s="715"/>
      <c r="RUT87" s="715"/>
      <c r="RUU87" s="715"/>
      <c r="RUV87" s="715"/>
      <c r="RUW87" s="715"/>
      <c r="RUX87" s="715"/>
      <c r="RUY87" s="715"/>
      <c r="RUZ87" s="715"/>
      <c r="RVA87" s="715"/>
      <c r="RVB87" s="715"/>
      <c r="RVC87" s="715"/>
      <c r="RVD87" s="715"/>
      <c r="RVE87" s="715"/>
      <c r="RVF87" s="715"/>
      <c r="RVG87" s="715"/>
      <c r="RVH87" s="715"/>
      <c r="RVI87" s="715"/>
      <c r="RVJ87" s="715"/>
      <c r="RVK87" s="715"/>
      <c r="RVL87" s="715"/>
      <c r="RVM87" s="715"/>
      <c r="RVN87" s="715"/>
      <c r="RVO87" s="715"/>
      <c r="RVP87" s="715"/>
      <c r="RVQ87" s="715"/>
      <c r="RVR87" s="715"/>
      <c r="RVS87" s="715"/>
      <c r="RVT87" s="715"/>
      <c r="RVU87" s="715"/>
      <c r="RVV87" s="715"/>
      <c r="RVW87" s="715"/>
      <c r="RVX87" s="715"/>
      <c r="RVY87" s="715"/>
      <c r="RVZ87" s="715"/>
      <c r="RWA87" s="715"/>
      <c r="RWB87" s="715"/>
      <c r="RWC87" s="715"/>
      <c r="RWD87" s="715"/>
      <c r="RWE87" s="715"/>
      <c r="RWF87" s="715"/>
      <c r="RWG87" s="715"/>
      <c r="RWH87" s="715"/>
      <c r="RWI87" s="715"/>
      <c r="RWJ87" s="715"/>
      <c r="RWK87" s="715"/>
      <c r="RWL87" s="715"/>
      <c r="RWM87" s="715"/>
      <c r="RWN87" s="715"/>
      <c r="RWO87" s="715"/>
      <c r="RWP87" s="715"/>
      <c r="RWQ87" s="715"/>
      <c r="RWR87" s="715"/>
      <c r="RWS87" s="715"/>
      <c r="RWT87" s="715"/>
      <c r="RWU87" s="715"/>
      <c r="RWV87" s="715"/>
      <c r="RWW87" s="715"/>
      <c r="RWX87" s="715"/>
      <c r="RWY87" s="715"/>
      <c r="RWZ87" s="715"/>
      <c r="RXA87" s="715"/>
      <c r="RXB87" s="715"/>
      <c r="RXC87" s="715"/>
      <c r="RXD87" s="715"/>
      <c r="RXE87" s="715"/>
      <c r="RXF87" s="715"/>
      <c r="RXG87" s="715"/>
      <c r="RXH87" s="715"/>
      <c r="RXI87" s="715"/>
      <c r="RXJ87" s="715"/>
      <c r="RXK87" s="715"/>
      <c r="RXL87" s="715"/>
      <c r="RXM87" s="715"/>
      <c r="RXN87" s="715"/>
      <c r="RXO87" s="715"/>
      <c r="RXP87" s="715"/>
      <c r="RXQ87" s="715"/>
      <c r="RXR87" s="715"/>
      <c r="RXS87" s="715"/>
      <c r="RXT87" s="715"/>
      <c r="RXU87" s="715"/>
      <c r="RXV87" s="715"/>
      <c r="RXW87" s="715"/>
      <c r="RXX87" s="715"/>
      <c r="RXY87" s="715"/>
      <c r="RXZ87" s="715"/>
      <c r="RYA87" s="715"/>
      <c r="RYB87" s="715"/>
      <c r="RYC87" s="715"/>
      <c r="RYD87" s="715"/>
      <c r="RYE87" s="715"/>
      <c r="RYF87" s="715"/>
      <c r="RYG87" s="715"/>
      <c r="RYH87" s="715"/>
      <c r="RYI87" s="715"/>
      <c r="RYJ87" s="715"/>
      <c r="RYK87" s="715"/>
      <c r="RYL87" s="715"/>
      <c r="RYM87" s="715"/>
      <c r="RYN87" s="715"/>
      <c r="RYO87" s="715"/>
      <c r="RYP87" s="715"/>
      <c r="RYQ87" s="715"/>
      <c r="RYR87" s="715"/>
      <c r="RYS87" s="715"/>
      <c r="RYT87" s="715"/>
      <c r="RYU87" s="715"/>
      <c r="RYV87" s="715"/>
      <c r="RYW87" s="715"/>
      <c r="RYX87" s="715"/>
      <c r="RYY87" s="715"/>
      <c r="RYZ87" s="715"/>
      <c r="RZA87" s="715"/>
      <c r="RZB87" s="715"/>
      <c r="RZC87" s="715"/>
      <c r="RZD87" s="715"/>
      <c r="RZE87" s="715"/>
      <c r="RZF87" s="715"/>
      <c r="RZG87" s="715"/>
      <c r="RZH87" s="715"/>
      <c r="RZI87" s="715"/>
      <c r="RZJ87" s="715"/>
      <c r="RZK87" s="715"/>
      <c r="RZL87" s="715"/>
      <c r="RZM87" s="715"/>
      <c r="RZN87" s="715"/>
      <c r="RZO87" s="715"/>
      <c r="RZP87" s="715"/>
      <c r="RZQ87" s="715"/>
      <c r="RZR87" s="715"/>
      <c r="RZS87" s="715"/>
      <c r="RZT87" s="715"/>
      <c r="RZU87" s="715"/>
      <c r="RZV87" s="715"/>
      <c r="RZW87" s="715"/>
      <c r="RZX87" s="715"/>
      <c r="RZY87" s="715"/>
      <c r="RZZ87" s="715"/>
      <c r="SAA87" s="715"/>
      <c r="SAB87" s="715"/>
      <c r="SAC87" s="715"/>
      <c r="SAD87" s="715"/>
      <c r="SAE87" s="715"/>
      <c r="SAF87" s="715"/>
      <c r="SAG87" s="715"/>
      <c r="SAH87" s="715"/>
      <c r="SAI87" s="715"/>
      <c r="SAJ87" s="715"/>
      <c r="SAK87" s="715"/>
      <c r="SAL87" s="715"/>
      <c r="SAM87" s="715"/>
      <c r="SAN87" s="715"/>
      <c r="SAO87" s="715"/>
      <c r="SAP87" s="715"/>
      <c r="SAQ87" s="715"/>
      <c r="SAR87" s="715"/>
      <c r="SAS87" s="715"/>
      <c r="SAT87" s="715"/>
      <c r="SAU87" s="715"/>
      <c r="SAV87" s="715"/>
      <c r="SAW87" s="715"/>
      <c r="SAX87" s="715"/>
      <c r="SAY87" s="715"/>
      <c r="SAZ87" s="715"/>
      <c r="SBA87" s="715"/>
      <c r="SBB87" s="715"/>
      <c r="SBC87" s="715"/>
      <c r="SBD87" s="715"/>
      <c r="SBE87" s="715"/>
      <c r="SBF87" s="715"/>
      <c r="SBG87" s="715"/>
      <c r="SBH87" s="715"/>
      <c r="SBI87" s="715"/>
      <c r="SBJ87" s="715"/>
      <c r="SBK87" s="715"/>
      <c r="SBL87" s="715"/>
      <c r="SBM87" s="715"/>
      <c r="SBN87" s="715"/>
      <c r="SBO87" s="715"/>
      <c r="SBP87" s="715"/>
      <c r="SBQ87" s="715"/>
      <c r="SBR87" s="715"/>
      <c r="SBS87" s="715"/>
      <c r="SBT87" s="715"/>
      <c r="SBU87" s="715"/>
      <c r="SBV87" s="715"/>
      <c r="SBW87" s="715"/>
      <c r="SBX87" s="715"/>
      <c r="SBY87" s="715"/>
      <c r="SBZ87" s="715"/>
      <c r="SCA87" s="715"/>
      <c r="SCB87" s="715"/>
      <c r="SCC87" s="715"/>
      <c r="SCD87" s="715"/>
      <c r="SCE87" s="715"/>
      <c r="SCF87" s="715"/>
      <c r="SCG87" s="715"/>
      <c r="SCH87" s="715"/>
      <c r="SCI87" s="715"/>
      <c r="SCJ87" s="715"/>
      <c r="SCK87" s="715"/>
      <c r="SCL87" s="715"/>
      <c r="SCM87" s="715"/>
      <c r="SCN87" s="715"/>
      <c r="SCO87" s="715"/>
      <c r="SCP87" s="715"/>
      <c r="SCQ87" s="715"/>
      <c r="SCR87" s="715"/>
      <c r="SCS87" s="715"/>
      <c r="SCT87" s="715"/>
      <c r="SCU87" s="715"/>
      <c r="SCV87" s="715"/>
      <c r="SCW87" s="715"/>
      <c r="SCX87" s="715"/>
      <c r="SCY87" s="715"/>
      <c r="SCZ87" s="715"/>
      <c r="SDA87" s="715"/>
      <c r="SDB87" s="715"/>
      <c r="SDC87" s="715"/>
      <c r="SDD87" s="715"/>
      <c r="SDE87" s="715"/>
      <c r="SDF87" s="715"/>
      <c r="SDG87" s="715"/>
      <c r="SDH87" s="715"/>
      <c r="SDI87" s="715"/>
      <c r="SDJ87" s="715"/>
      <c r="SDK87" s="715"/>
      <c r="SDL87" s="715"/>
      <c r="SDM87" s="715"/>
      <c r="SDN87" s="715"/>
      <c r="SDO87" s="715"/>
      <c r="SDP87" s="715"/>
      <c r="SDQ87" s="715"/>
      <c r="SDR87" s="715"/>
      <c r="SDS87" s="715"/>
      <c r="SDT87" s="715"/>
      <c r="SDU87" s="715"/>
      <c r="SDV87" s="715"/>
      <c r="SDW87" s="715"/>
      <c r="SDX87" s="715"/>
      <c r="SDY87" s="715"/>
      <c r="SDZ87" s="715"/>
      <c r="SEA87" s="715"/>
      <c r="SEB87" s="715"/>
      <c r="SEC87" s="715"/>
      <c r="SED87" s="715"/>
      <c r="SEE87" s="715"/>
      <c r="SEF87" s="715"/>
      <c r="SEG87" s="715"/>
      <c r="SEH87" s="715"/>
      <c r="SEI87" s="715"/>
      <c r="SEJ87" s="715"/>
      <c r="SEK87" s="715"/>
      <c r="SEL87" s="715"/>
      <c r="SEM87" s="715"/>
      <c r="SEN87" s="715"/>
      <c r="SEO87" s="715"/>
      <c r="SEP87" s="715"/>
      <c r="SEQ87" s="715"/>
      <c r="SER87" s="715"/>
      <c r="SES87" s="715"/>
      <c r="SET87" s="715"/>
      <c r="SEU87" s="715"/>
      <c r="SEV87" s="715"/>
      <c r="SEW87" s="715"/>
      <c r="SEX87" s="715"/>
      <c r="SEY87" s="715"/>
      <c r="SEZ87" s="715"/>
      <c r="SFA87" s="715"/>
      <c r="SFB87" s="715"/>
      <c r="SFC87" s="715"/>
      <c r="SFD87" s="715"/>
      <c r="SFE87" s="715"/>
      <c r="SFF87" s="715"/>
      <c r="SFG87" s="715"/>
      <c r="SFH87" s="715"/>
      <c r="SFI87" s="715"/>
      <c r="SFJ87" s="715"/>
      <c r="SFK87" s="715"/>
      <c r="SFL87" s="715"/>
      <c r="SFM87" s="715"/>
      <c r="SFN87" s="715"/>
      <c r="SFO87" s="715"/>
      <c r="SFP87" s="715"/>
      <c r="SFQ87" s="715"/>
      <c r="SFR87" s="715"/>
      <c r="SFS87" s="715"/>
      <c r="SFT87" s="715"/>
      <c r="SFU87" s="715"/>
      <c r="SFV87" s="715"/>
      <c r="SFW87" s="715"/>
      <c r="SFX87" s="715"/>
      <c r="SFY87" s="715"/>
      <c r="SFZ87" s="715"/>
      <c r="SGA87" s="715"/>
      <c r="SGB87" s="715"/>
      <c r="SGC87" s="715"/>
      <c r="SGD87" s="715"/>
      <c r="SGE87" s="715"/>
      <c r="SGF87" s="715"/>
      <c r="SGG87" s="715"/>
      <c r="SGH87" s="715"/>
      <c r="SGI87" s="715"/>
      <c r="SGJ87" s="715"/>
      <c r="SGK87" s="715"/>
      <c r="SGL87" s="715"/>
      <c r="SGM87" s="715"/>
      <c r="SGN87" s="715"/>
      <c r="SGO87" s="715"/>
      <c r="SGP87" s="715"/>
      <c r="SGQ87" s="715"/>
      <c r="SGR87" s="715"/>
      <c r="SGS87" s="715"/>
      <c r="SGT87" s="715"/>
      <c r="SGU87" s="715"/>
      <c r="SGV87" s="715"/>
      <c r="SGW87" s="715"/>
      <c r="SGX87" s="715"/>
      <c r="SGY87" s="715"/>
      <c r="SGZ87" s="715"/>
      <c r="SHA87" s="715"/>
      <c r="SHB87" s="715"/>
      <c r="SHC87" s="715"/>
      <c r="SHD87" s="715"/>
      <c r="SHE87" s="715"/>
      <c r="SHF87" s="715"/>
      <c r="SHG87" s="715"/>
      <c r="SHH87" s="715"/>
      <c r="SHI87" s="715"/>
      <c r="SHJ87" s="715"/>
      <c r="SHK87" s="715"/>
      <c r="SHL87" s="715"/>
      <c r="SHM87" s="715"/>
      <c r="SHN87" s="715"/>
      <c r="SHO87" s="715"/>
      <c r="SHP87" s="715"/>
      <c r="SHQ87" s="715"/>
      <c r="SHR87" s="715"/>
      <c r="SHS87" s="715"/>
      <c r="SHT87" s="715"/>
      <c r="SHU87" s="715"/>
      <c r="SHV87" s="715"/>
      <c r="SHW87" s="715"/>
      <c r="SHX87" s="715"/>
      <c r="SHY87" s="715"/>
      <c r="SHZ87" s="715"/>
      <c r="SIA87" s="715"/>
      <c r="SIB87" s="715"/>
      <c r="SIC87" s="715"/>
      <c r="SID87" s="715"/>
      <c r="SIE87" s="715"/>
      <c r="SIF87" s="715"/>
      <c r="SIG87" s="715"/>
      <c r="SIH87" s="715"/>
      <c r="SII87" s="715"/>
      <c r="SIJ87" s="715"/>
      <c r="SIK87" s="715"/>
      <c r="SIL87" s="715"/>
      <c r="SIM87" s="715"/>
      <c r="SIN87" s="715"/>
      <c r="SIO87" s="715"/>
      <c r="SIP87" s="715"/>
      <c r="SIQ87" s="715"/>
      <c r="SIR87" s="715"/>
      <c r="SIS87" s="715"/>
      <c r="SIT87" s="715"/>
      <c r="SIU87" s="715"/>
      <c r="SIV87" s="715"/>
      <c r="SIW87" s="715"/>
      <c r="SIX87" s="715"/>
      <c r="SIY87" s="715"/>
      <c r="SIZ87" s="715"/>
      <c r="SJA87" s="715"/>
      <c r="SJB87" s="715"/>
      <c r="SJC87" s="715"/>
      <c r="SJD87" s="715"/>
      <c r="SJE87" s="715"/>
      <c r="SJF87" s="715"/>
      <c r="SJG87" s="715"/>
      <c r="SJH87" s="715"/>
      <c r="SJI87" s="715"/>
      <c r="SJJ87" s="715"/>
      <c r="SJK87" s="715"/>
      <c r="SJL87" s="715"/>
      <c r="SJM87" s="715"/>
      <c r="SJN87" s="715"/>
      <c r="SJO87" s="715"/>
      <c r="SJP87" s="715"/>
      <c r="SJQ87" s="715"/>
      <c r="SJR87" s="715"/>
      <c r="SJS87" s="715"/>
      <c r="SJT87" s="715"/>
      <c r="SJU87" s="715"/>
      <c r="SJV87" s="715"/>
      <c r="SJW87" s="715"/>
      <c r="SJX87" s="715"/>
      <c r="SJY87" s="715"/>
      <c r="SJZ87" s="715"/>
      <c r="SKA87" s="715"/>
      <c r="SKB87" s="715"/>
      <c r="SKC87" s="715"/>
      <c r="SKD87" s="715"/>
      <c r="SKE87" s="715"/>
      <c r="SKF87" s="715"/>
      <c r="SKG87" s="715"/>
      <c r="SKH87" s="715"/>
      <c r="SKI87" s="715"/>
      <c r="SKJ87" s="715"/>
      <c r="SKK87" s="715"/>
      <c r="SKL87" s="715"/>
      <c r="SKM87" s="715"/>
      <c r="SKN87" s="715"/>
      <c r="SKO87" s="715"/>
      <c r="SKP87" s="715"/>
      <c r="SKQ87" s="715"/>
      <c r="SKR87" s="715"/>
      <c r="SKS87" s="715"/>
      <c r="SKT87" s="715"/>
      <c r="SKU87" s="715"/>
      <c r="SKV87" s="715"/>
      <c r="SKW87" s="715"/>
      <c r="SKX87" s="715"/>
      <c r="SKY87" s="715"/>
      <c r="SKZ87" s="715"/>
      <c r="SLA87" s="715"/>
      <c r="SLB87" s="715"/>
      <c r="SLC87" s="715"/>
      <c r="SLD87" s="715"/>
      <c r="SLE87" s="715"/>
      <c r="SLF87" s="715"/>
      <c r="SLG87" s="715"/>
      <c r="SLH87" s="715"/>
      <c r="SLI87" s="715"/>
      <c r="SLJ87" s="715"/>
      <c r="SLK87" s="715"/>
      <c r="SLL87" s="715"/>
      <c r="SLM87" s="715"/>
      <c r="SLN87" s="715"/>
      <c r="SLO87" s="715"/>
      <c r="SLP87" s="715"/>
      <c r="SLQ87" s="715"/>
      <c r="SLR87" s="715"/>
      <c r="SLS87" s="715"/>
      <c r="SLT87" s="715"/>
      <c r="SLU87" s="715"/>
      <c r="SLV87" s="715"/>
      <c r="SLW87" s="715"/>
      <c r="SLX87" s="715"/>
      <c r="SLY87" s="715"/>
      <c r="SLZ87" s="715"/>
      <c r="SMA87" s="715"/>
      <c r="SMB87" s="715"/>
      <c r="SMC87" s="715"/>
      <c r="SMD87" s="715"/>
      <c r="SME87" s="715"/>
      <c r="SMF87" s="715"/>
      <c r="SMG87" s="715"/>
      <c r="SMH87" s="715"/>
      <c r="SMI87" s="715"/>
      <c r="SMJ87" s="715"/>
      <c r="SMK87" s="715"/>
      <c r="SML87" s="715"/>
      <c r="SMM87" s="715"/>
      <c r="SMN87" s="715"/>
      <c r="SMO87" s="715"/>
      <c r="SMP87" s="715"/>
      <c r="SMQ87" s="715"/>
      <c r="SMR87" s="715"/>
      <c r="SMS87" s="715"/>
      <c r="SMT87" s="715"/>
      <c r="SMU87" s="715"/>
      <c r="SMV87" s="715"/>
      <c r="SMW87" s="715"/>
      <c r="SMX87" s="715"/>
      <c r="SMY87" s="715"/>
      <c r="SMZ87" s="715"/>
      <c r="SNA87" s="715"/>
      <c r="SNB87" s="715"/>
      <c r="SNC87" s="715"/>
      <c r="SND87" s="715"/>
      <c r="SNE87" s="715"/>
      <c r="SNF87" s="715"/>
      <c r="SNG87" s="715"/>
      <c r="SNH87" s="715"/>
      <c r="SNI87" s="715"/>
      <c r="SNJ87" s="715"/>
      <c r="SNK87" s="715"/>
      <c r="SNL87" s="715"/>
      <c r="SNM87" s="715"/>
      <c r="SNN87" s="715"/>
      <c r="SNO87" s="715"/>
      <c r="SNP87" s="715"/>
      <c r="SNQ87" s="715"/>
      <c r="SNR87" s="715"/>
      <c r="SNS87" s="715"/>
      <c r="SNT87" s="715"/>
      <c r="SNU87" s="715"/>
      <c r="SNV87" s="715"/>
      <c r="SNW87" s="715"/>
      <c r="SNX87" s="715"/>
      <c r="SNY87" s="715"/>
      <c r="SNZ87" s="715"/>
      <c r="SOA87" s="715"/>
      <c r="SOB87" s="715"/>
      <c r="SOC87" s="715"/>
      <c r="SOD87" s="715"/>
      <c r="SOE87" s="715"/>
      <c r="SOF87" s="715"/>
      <c r="SOG87" s="715"/>
      <c r="SOH87" s="715"/>
      <c r="SOI87" s="715"/>
      <c r="SOJ87" s="715"/>
      <c r="SOK87" s="715"/>
      <c r="SOL87" s="715"/>
      <c r="SOM87" s="715"/>
      <c r="SON87" s="715"/>
      <c r="SOO87" s="715"/>
      <c r="SOP87" s="715"/>
      <c r="SOQ87" s="715"/>
      <c r="SOR87" s="715"/>
      <c r="SOS87" s="715"/>
      <c r="SOT87" s="715"/>
      <c r="SOU87" s="715"/>
      <c r="SOV87" s="715"/>
      <c r="SOW87" s="715"/>
      <c r="SOX87" s="715"/>
      <c r="SOY87" s="715"/>
      <c r="SOZ87" s="715"/>
      <c r="SPA87" s="715"/>
      <c r="SPB87" s="715"/>
      <c r="SPC87" s="715"/>
      <c r="SPD87" s="715"/>
      <c r="SPE87" s="715"/>
      <c r="SPF87" s="715"/>
      <c r="SPG87" s="715"/>
      <c r="SPH87" s="715"/>
      <c r="SPI87" s="715"/>
      <c r="SPJ87" s="715"/>
      <c r="SPK87" s="715"/>
      <c r="SPL87" s="715"/>
      <c r="SPM87" s="715"/>
      <c r="SPN87" s="715"/>
      <c r="SPO87" s="715"/>
      <c r="SPP87" s="715"/>
      <c r="SPQ87" s="715"/>
      <c r="SPR87" s="715"/>
      <c r="SPS87" s="715"/>
      <c r="SPT87" s="715"/>
      <c r="SPU87" s="715"/>
      <c r="SPV87" s="715"/>
      <c r="SPW87" s="715"/>
      <c r="SPX87" s="715"/>
      <c r="SPY87" s="715"/>
      <c r="SPZ87" s="715"/>
      <c r="SQA87" s="715"/>
      <c r="SQB87" s="715"/>
      <c r="SQC87" s="715"/>
      <c r="SQD87" s="715"/>
      <c r="SQE87" s="715"/>
      <c r="SQF87" s="715"/>
      <c r="SQG87" s="715"/>
      <c r="SQH87" s="715"/>
      <c r="SQI87" s="715"/>
      <c r="SQJ87" s="715"/>
      <c r="SQK87" s="715"/>
      <c r="SQL87" s="715"/>
      <c r="SQM87" s="715"/>
      <c r="SQN87" s="715"/>
      <c r="SQO87" s="715"/>
      <c r="SQP87" s="715"/>
      <c r="SQQ87" s="715"/>
      <c r="SQR87" s="715"/>
      <c r="SQS87" s="715"/>
      <c r="SQT87" s="715"/>
      <c r="SQU87" s="715"/>
      <c r="SQV87" s="715"/>
      <c r="SQW87" s="715"/>
      <c r="SQX87" s="715"/>
      <c r="SQY87" s="715"/>
      <c r="SQZ87" s="715"/>
      <c r="SRA87" s="715"/>
      <c r="SRB87" s="715"/>
      <c r="SRC87" s="715"/>
      <c r="SRD87" s="715"/>
      <c r="SRE87" s="715"/>
      <c r="SRF87" s="715"/>
      <c r="SRG87" s="715"/>
      <c r="SRH87" s="715"/>
      <c r="SRI87" s="715"/>
      <c r="SRJ87" s="715"/>
      <c r="SRK87" s="715"/>
      <c r="SRL87" s="715"/>
      <c r="SRM87" s="715"/>
      <c r="SRN87" s="715"/>
      <c r="SRO87" s="715"/>
      <c r="SRP87" s="715"/>
      <c r="SRQ87" s="715"/>
      <c r="SRR87" s="715"/>
      <c r="SRS87" s="715"/>
      <c r="SRT87" s="715"/>
      <c r="SRU87" s="715"/>
      <c r="SRV87" s="715"/>
      <c r="SRW87" s="715"/>
      <c r="SRX87" s="715"/>
      <c r="SRY87" s="715"/>
      <c r="SRZ87" s="715"/>
      <c r="SSA87" s="715"/>
      <c r="SSB87" s="715"/>
      <c r="SSC87" s="715"/>
      <c r="SSD87" s="715"/>
      <c r="SSE87" s="715"/>
      <c r="SSF87" s="715"/>
      <c r="SSG87" s="715"/>
      <c r="SSH87" s="715"/>
      <c r="SSI87" s="715"/>
      <c r="SSJ87" s="715"/>
      <c r="SSK87" s="715"/>
      <c r="SSL87" s="715"/>
      <c r="SSM87" s="715"/>
      <c r="SSN87" s="715"/>
      <c r="SSO87" s="715"/>
      <c r="SSP87" s="715"/>
      <c r="SSQ87" s="715"/>
      <c r="SSR87" s="715"/>
      <c r="SSS87" s="715"/>
      <c r="SST87" s="715"/>
      <c r="SSU87" s="715"/>
      <c r="SSV87" s="715"/>
      <c r="SSW87" s="715"/>
      <c r="SSX87" s="715"/>
      <c r="SSY87" s="715"/>
      <c r="SSZ87" s="715"/>
      <c r="STA87" s="715"/>
      <c r="STB87" s="715"/>
      <c r="STC87" s="715"/>
      <c r="STD87" s="715"/>
      <c r="STE87" s="715"/>
      <c r="STF87" s="715"/>
      <c r="STG87" s="715"/>
      <c r="STH87" s="715"/>
      <c r="STI87" s="715"/>
      <c r="STJ87" s="715"/>
      <c r="STK87" s="715"/>
      <c r="STL87" s="715"/>
      <c r="STM87" s="715"/>
      <c r="STN87" s="715"/>
      <c r="STO87" s="715"/>
      <c r="STP87" s="715"/>
      <c r="STQ87" s="715"/>
      <c r="STR87" s="715"/>
      <c r="STS87" s="715"/>
      <c r="STT87" s="715"/>
      <c r="STU87" s="715"/>
      <c r="STV87" s="715"/>
      <c r="STW87" s="715"/>
      <c r="STX87" s="715"/>
      <c r="STY87" s="715"/>
      <c r="STZ87" s="715"/>
      <c r="SUA87" s="715"/>
      <c r="SUB87" s="715"/>
      <c r="SUC87" s="715"/>
      <c r="SUD87" s="715"/>
      <c r="SUE87" s="715"/>
      <c r="SUF87" s="715"/>
      <c r="SUG87" s="715"/>
      <c r="SUH87" s="715"/>
      <c r="SUI87" s="715"/>
      <c r="SUJ87" s="715"/>
      <c r="SUK87" s="715"/>
      <c r="SUL87" s="715"/>
      <c r="SUM87" s="715"/>
      <c r="SUN87" s="715"/>
      <c r="SUO87" s="715"/>
      <c r="SUP87" s="715"/>
      <c r="SUQ87" s="715"/>
      <c r="SUR87" s="715"/>
      <c r="SUS87" s="715"/>
      <c r="SUT87" s="715"/>
      <c r="SUU87" s="715"/>
      <c r="SUV87" s="715"/>
      <c r="SUW87" s="715"/>
      <c r="SUX87" s="715"/>
      <c r="SUY87" s="715"/>
      <c r="SUZ87" s="715"/>
      <c r="SVA87" s="715"/>
      <c r="SVB87" s="715"/>
      <c r="SVC87" s="715"/>
      <c r="SVD87" s="715"/>
      <c r="SVE87" s="715"/>
      <c r="SVF87" s="715"/>
      <c r="SVG87" s="715"/>
      <c r="SVH87" s="715"/>
      <c r="SVI87" s="715"/>
      <c r="SVJ87" s="715"/>
      <c r="SVK87" s="715"/>
      <c r="SVL87" s="715"/>
      <c r="SVM87" s="715"/>
      <c r="SVN87" s="715"/>
      <c r="SVO87" s="715"/>
      <c r="SVP87" s="715"/>
      <c r="SVQ87" s="715"/>
      <c r="SVR87" s="715"/>
      <c r="SVS87" s="715"/>
      <c r="SVT87" s="715"/>
      <c r="SVU87" s="715"/>
      <c r="SVV87" s="715"/>
      <c r="SVW87" s="715"/>
      <c r="SVX87" s="715"/>
      <c r="SVY87" s="715"/>
      <c r="SVZ87" s="715"/>
      <c r="SWA87" s="715"/>
      <c r="SWB87" s="715"/>
      <c r="SWC87" s="715"/>
      <c r="SWD87" s="715"/>
      <c r="SWE87" s="715"/>
      <c r="SWF87" s="715"/>
      <c r="SWG87" s="715"/>
      <c r="SWH87" s="715"/>
      <c r="SWI87" s="715"/>
      <c r="SWJ87" s="715"/>
      <c r="SWK87" s="715"/>
      <c r="SWL87" s="715"/>
      <c r="SWM87" s="715"/>
      <c r="SWN87" s="715"/>
      <c r="SWO87" s="715"/>
      <c r="SWP87" s="715"/>
      <c r="SWQ87" s="715"/>
      <c r="SWR87" s="715"/>
      <c r="SWS87" s="715"/>
      <c r="SWT87" s="715"/>
      <c r="SWU87" s="715"/>
      <c r="SWV87" s="715"/>
      <c r="SWW87" s="715"/>
      <c r="SWX87" s="715"/>
      <c r="SWY87" s="715"/>
      <c r="SWZ87" s="715"/>
      <c r="SXA87" s="715"/>
      <c r="SXB87" s="715"/>
      <c r="SXC87" s="715"/>
      <c r="SXD87" s="715"/>
      <c r="SXE87" s="715"/>
      <c r="SXF87" s="715"/>
      <c r="SXG87" s="715"/>
      <c r="SXH87" s="715"/>
      <c r="SXI87" s="715"/>
      <c r="SXJ87" s="715"/>
      <c r="SXK87" s="715"/>
      <c r="SXL87" s="715"/>
      <c r="SXM87" s="715"/>
      <c r="SXN87" s="715"/>
      <c r="SXO87" s="715"/>
      <c r="SXP87" s="715"/>
      <c r="SXQ87" s="715"/>
      <c r="SXR87" s="715"/>
      <c r="SXS87" s="715"/>
      <c r="SXT87" s="715"/>
      <c r="SXU87" s="715"/>
      <c r="SXV87" s="715"/>
      <c r="SXW87" s="715"/>
      <c r="SXX87" s="715"/>
      <c r="SXY87" s="715"/>
      <c r="SXZ87" s="715"/>
      <c r="SYA87" s="715"/>
      <c r="SYB87" s="715"/>
      <c r="SYC87" s="715"/>
      <c r="SYD87" s="715"/>
      <c r="SYE87" s="715"/>
      <c r="SYF87" s="715"/>
      <c r="SYG87" s="715"/>
      <c r="SYH87" s="715"/>
      <c r="SYI87" s="715"/>
      <c r="SYJ87" s="715"/>
      <c r="SYK87" s="715"/>
      <c r="SYL87" s="715"/>
      <c r="SYM87" s="715"/>
      <c r="SYN87" s="715"/>
      <c r="SYO87" s="715"/>
      <c r="SYP87" s="715"/>
      <c r="SYQ87" s="715"/>
      <c r="SYR87" s="715"/>
      <c r="SYS87" s="715"/>
      <c r="SYT87" s="715"/>
      <c r="SYU87" s="715"/>
      <c r="SYV87" s="715"/>
      <c r="SYW87" s="715"/>
      <c r="SYX87" s="715"/>
      <c r="SYY87" s="715"/>
      <c r="SYZ87" s="715"/>
      <c r="SZA87" s="715"/>
      <c r="SZB87" s="715"/>
      <c r="SZC87" s="715"/>
      <c r="SZD87" s="715"/>
      <c r="SZE87" s="715"/>
      <c r="SZF87" s="715"/>
      <c r="SZG87" s="715"/>
      <c r="SZH87" s="715"/>
      <c r="SZI87" s="715"/>
      <c r="SZJ87" s="715"/>
      <c r="SZK87" s="715"/>
      <c r="SZL87" s="715"/>
      <c r="SZM87" s="715"/>
      <c r="SZN87" s="715"/>
      <c r="SZO87" s="715"/>
      <c r="SZP87" s="715"/>
      <c r="SZQ87" s="715"/>
      <c r="SZR87" s="715"/>
      <c r="SZS87" s="715"/>
      <c r="SZT87" s="715"/>
      <c r="SZU87" s="715"/>
      <c r="SZV87" s="715"/>
      <c r="SZW87" s="715"/>
      <c r="SZX87" s="715"/>
      <c r="SZY87" s="715"/>
      <c r="SZZ87" s="715"/>
      <c r="TAA87" s="715"/>
      <c r="TAB87" s="715"/>
      <c r="TAC87" s="715"/>
      <c r="TAD87" s="715"/>
      <c r="TAE87" s="715"/>
      <c r="TAF87" s="715"/>
      <c r="TAG87" s="715"/>
      <c r="TAH87" s="715"/>
      <c r="TAI87" s="715"/>
      <c r="TAJ87" s="715"/>
      <c r="TAK87" s="715"/>
      <c r="TAL87" s="715"/>
      <c r="TAM87" s="715"/>
      <c r="TAN87" s="715"/>
      <c r="TAO87" s="715"/>
      <c r="TAP87" s="715"/>
      <c r="TAQ87" s="715"/>
      <c r="TAR87" s="715"/>
      <c r="TAS87" s="715"/>
      <c r="TAT87" s="715"/>
      <c r="TAU87" s="715"/>
      <c r="TAV87" s="715"/>
      <c r="TAW87" s="715"/>
      <c r="TAX87" s="715"/>
      <c r="TAY87" s="715"/>
      <c r="TAZ87" s="715"/>
      <c r="TBA87" s="715"/>
      <c r="TBB87" s="715"/>
      <c r="TBC87" s="715"/>
      <c r="TBD87" s="715"/>
      <c r="TBE87" s="715"/>
      <c r="TBF87" s="715"/>
      <c r="TBG87" s="715"/>
      <c r="TBH87" s="715"/>
      <c r="TBI87" s="715"/>
      <c r="TBJ87" s="715"/>
      <c r="TBK87" s="715"/>
      <c r="TBL87" s="715"/>
      <c r="TBM87" s="715"/>
      <c r="TBN87" s="715"/>
      <c r="TBO87" s="715"/>
      <c r="TBP87" s="715"/>
      <c r="TBQ87" s="715"/>
      <c r="TBR87" s="715"/>
      <c r="TBS87" s="715"/>
      <c r="TBT87" s="715"/>
      <c r="TBU87" s="715"/>
      <c r="TBV87" s="715"/>
      <c r="TBW87" s="715"/>
      <c r="TBX87" s="715"/>
      <c r="TBY87" s="715"/>
      <c r="TBZ87" s="715"/>
      <c r="TCA87" s="715"/>
      <c r="TCB87" s="715"/>
      <c r="TCC87" s="715"/>
      <c r="TCD87" s="715"/>
      <c r="TCE87" s="715"/>
      <c r="TCF87" s="715"/>
      <c r="TCG87" s="715"/>
      <c r="TCH87" s="715"/>
      <c r="TCI87" s="715"/>
      <c r="TCJ87" s="715"/>
      <c r="TCK87" s="715"/>
      <c r="TCL87" s="715"/>
      <c r="TCM87" s="715"/>
      <c r="TCN87" s="715"/>
      <c r="TCO87" s="715"/>
      <c r="TCP87" s="715"/>
      <c r="TCQ87" s="715"/>
      <c r="TCR87" s="715"/>
      <c r="TCS87" s="715"/>
      <c r="TCT87" s="715"/>
      <c r="TCU87" s="715"/>
      <c r="TCV87" s="715"/>
      <c r="TCW87" s="715"/>
      <c r="TCX87" s="715"/>
      <c r="TCY87" s="715"/>
      <c r="TCZ87" s="715"/>
      <c r="TDA87" s="715"/>
      <c r="TDB87" s="715"/>
      <c r="TDC87" s="715"/>
      <c r="TDD87" s="715"/>
      <c r="TDE87" s="715"/>
      <c r="TDF87" s="715"/>
      <c r="TDG87" s="715"/>
      <c r="TDH87" s="715"/>
      <c r="TDI87" s="715"/>
      <c r="TDJ87" s="715"/>
      <c r="TDK87" s="715"/>
      <c r="TDL87" s="715"/>
      <c r="TDM87" s="715"/>
      <c r="TDN87" s="715"/>
      <c r="TDO87" s="715"/>
      <c r="TDP87" s="715"/>
      <c r="TDQ87" s="715"/>
      <c r="TDR87" s="715"/>
      <c r="TDS87" s="715"/>
      <c r="TDT87" s="715"/>
      <c r="TDU87" s="715"/>
      <c r="TDV87" s="715"/>
      <c r="TDW87" s="715"/>
      <c r="TDX87" s="715"/>
      <c r="TDY87" s="715"/>
      <c r="TDZ87" s="715"/>
      <c r="TEA87" s="715"/>
      <c r="TEB87" s="715"/>
      <c r="TEC87" s="715"/>
      <c r="TED87" s="715"/>
      <c r="TEE87" s="715"/>
      <c r="TEF87" s="715"/>
      <c r="TEG87" s="715"/>
      <c r="TEH87" s="715"/>
      <c r="TEI87" s="715"/>
      <c r="TEJ87" s="715"/>
      <c r="TEK87" s="715"/>
      <c r="TEL87" s="715"/>
      <c r="TEM87" s="715"/>
      <c r="TEN87" s="715"/>
      <c r="TEO87" s="715"/>
      <c r="TEP87" s="715"/>
      <c r="TEQ87" s="715"/>
      <c r="TER87" s="715"/>
      <c r="TES87" s="715"/>
      <c r="TET87" s="715"/>
      <c r="TEU87" s="715"/>
      <c r="TEV87" s="715"/>
      <c r="TEW87" s="715"/>
      <c r="TEX87" s="715"/>
      <c r="TEY87" s="715"/>
      <c r="TEZ87" s="715"/>
      <c r="TFA87" s="715"/>
      <c r="TFB87" s="715"/>
      <c r="TFC87" s="715"/>
      <c r="TFD87" s="715"/>
      <c r="TFE87" s="715"/>
      <c r="TFF87" s="715"/>
      <c r="TFG87" s="715"/>
      <c r="TFH87" s="715"/>
      <c r="TFI87" s="715"/>
      <c r="TFJ87" s="715"/>
      <c r="TFK87" s="715"/>
      <c r="TFL87" s="715"/>
      <c r="TFM87" s="715"/>
      <c r="TFN87" s="715"/>
      <c r="TFO87" s="715"/>
      <c r="TFP87" s="715"/>
      <c r="TFQ87" s="715"/>
      <c r="TFR87" s="715"/>
      <c r="TFS87" s="715"/>
      <c r="TFT87" s="715"/>
      <c r="TFU87" s="715"/>
      <c r="TFV87" s="715"/>
      <c r="TFW87" s="715"/>
      <c r="TFX87" s="715"/>
      <c r="TFY87" s="715"/>
      <c r="TFZ87" s="715"/>
      <c r="TGA87" s="715"/>
      <c r="TGB87" s="715"/>
      <c r="TGC87" s="715"/>
      <c r="TGD87" s="715"/>
      <c r="TGE87" s="715"/>
      <c r="TGF87" s="715"/>
      <c r="TGG87" s="715"/>
      <c r="TGH87" s="715"/>
      <c r="TGI87" s="715"/>
      <c r="TGJ87" s="715"/>
      <c r="TGK87" s="715"/>
      <c r="TGL87" s="715"/>
      <c r="TGM87" s="715"/>
      <c r="TGN87" s="715"/>
      <c r="TGO87" s="715"/>
      <c r="TGP87" s="715"/>
      <c r="TGQ87" s="715"/>
      <c r="TGR87" s="715"/>
      <c r="TGS87" s="715"/>
      <c r="TGT87" s="715"/>
      <c r="TGU87" s="715"/>
      <c r="TGV87" s="715"/>
      <c r="TGW87" s="715"/>
      <c r="TGX87" s="715"/>
      <c r="TGY87" s="715"/>
      <c r="TGZ87" s="715"/>
      <c r="THA87" s="715"/>
      <c r="THB87" s="715"/>
      <c r="THC87" s="715"/>
      <c r="THD87" s="715"/>
      <c r="THE87" s="715"/>
      <c r="THF87" s="715"/>
      <c r="THG87" s="715"/>
      <c r="THH87" s="715"/>
      <c r="THI87" s="715"/>
      <c r="THJ87" s="715"/>
      <c r="THK87" s="715"/>
      <c r="THL87" s="715"/>
      <c r="THM87" s="715"/>
      <c r="THN87" s="715"/>
      <c r="THO87" s="715"/>
      <c r="THP87" s="715"/>
      <c r="THQ87" s="715"/>
      <c r="THR87" s="715"/>
      <c r="THS87" s="715"/>
      <c r="THT87" s="715"/>
      <c r="THU87" s="715"/>
      <c r="THV87" s="715"/>
      <c r="THW87" s="715"/>
      <c r="THX87" s="715"/>
      <c r="THY87" s="715"/>
      <c r="THZ87" s="715"/>
      <c r="TIA87" s="715"/>
      <c r="TIB87" s="715"/>
      <c r="TIC87" s="715"/>
      <c r="TID87" s="715"/>
      <c r="TIE87" s="715"/>
      <c r="TIF87" s="715"/>
      <c r="TIG87" s="715"/>
      <c r="TIH87" s="715"/>
      <c r="TII87" s="715"/>
      <c r="TIJ87" s="715"/>
      <c r="TIK87" s="715"/>
      <c r="TIL87" s="715"/>
      <c r="TIM87" s="715"/>
      <c r="TIN87" s="715"/>
      <c r="TIO87" s="715"/>
      <c r="TIP87" s="715"/>
      <c r="TIQ87" s="715"/>
      <c r="TIR87" s="715"/>
      <c r="TIS87" s="715"/>
      <c r="TIT87" s="715"/>
      <c r="TIU87" s="715"/>
      <c r="TIV87" s="715"/>
      <c r="TIW87" s="715"/>
      <c r="TIX87" s="715"/>
      <c r="TIY87" s="715"/>
      <c r="TIZ87" s="715"/>
      <c r="TJA87" s="715"/>
      <c r="TJB87" s="715"/>
      <c r="TJC87" s="715"/>
      <c r="TJD87" s="715"/>
      <c r="TJE87" s="715"/>
      <c r="TJF87" s="715"/>
      <c r="TJG87" s="715"/>
      <c r="TJH87" s="715"/>
      <c r="TJI87" s="715"/>
      <c r="TJJ87" s="715"/>
      <c r="TJK87" s="715"/>
      <c r="TJL87" s="715"/>
      <c r="TJM87" s="715"/>
      <c r="TJN87" s="715"/>
      <c r="TJO87" s="715"/>
      <c r="TJP87" s="715"/>
      <c r="TJQ87" s="715"/>
      <c r="TJR87" s="715"/>
      <c r="TJS87" s="715"/>
      <c r="TJT87" s="715"/>
      <c r="TJU87" s="715"/>
      <c r="TJV87" s="715"/>
      <c r="TJW87" s="715"/>
      <c r="TJX87" s="715"/>
      <c r="TJY87" s="715"/>
      <c r="TJZ87" s="715"/>
      <c r="TKA87" s="715"/>
      <c r="TKB87" s="715"/>
      <c r="TKC87" s="715"/>
      <c r="TKD87" s="715"/>
      <c r="TKE87" s="715"/>
      <c r="TKF87" s="715"/>
      <c r="TKG87" s="715"/>
      <c r="TKH87" s="715"/>
      <c r="TKI87" s="715"/>
      <c r="TKJ87" s="715"/>
      <c r="TKK87" s="715"/>
      <c r="TKL87" s="715"/>
      <c r="TKM87" s="715"/>
      <c r="TKN87" s="715"/>
      <c r="TKO87" s="715"/>
      <c r="TKP87" s="715"/>
      <c r="TKQ87" s="715"/>
      <c r="TKR87" s="715"/>
      <c r="TKS87" s="715"/>
      <c r="TKT87" s="715"/>
      <c r="TKU87" s="715"/>
      <c r="TKV87" s="715"/>
      <c r="TKW87" s="715"/>
      <c r="TKX87" s="715"/>
      <c r="TKY87" s="715"/>
      <c r="TKZ87" s="715"/>
      <c r="TLA87" s="715"/>
      <c r="TLB87" s="715"/>
      <c r="TLC87" s="715"/>
      <c r="TLD87" s="715"/>
      <c r="TLE87" s="715"/>
      <c r="TLF87" s="715"/>
      <c r="TLG87" s="715"/>
      <c r="TLH87" s="715"/>
      <c r="TLI87" s="715"/>
      <c r="TLJ87" s="715"/>
      <c r="TLK87" s="715"/>
      <c r="TLL87" s="715"/>
      <c r="TLM87" s="715"/>
      <c r="TLN87" s="715"/>
      <c r="TLO87" s="715"/>
      <c r="TLP87" s="715"/>
      <c r="TLQ87" s="715"/>
      <c r="TLR87" s="715"/>
      <c r="TLS87" s="715"/>
      <c r="TLT87" s="715"/>
      <c r="TLU87" s="715"/>
      <c r="TLV87" s="715"/>
      <c r="TLW87" s="715"/>
      <c r="TLX87" s="715"/>
      <c r="TLY87" s="715"/>
      <c r="TLZ87" s="715"/>
      <c r="TMA87" s="715"/>
      <c r="TMB87" s="715"/>
      <c r="TMC87" s="715"/>
      <c r="TMD87" s="715"/>
      <c r="TME87" s="715"/>
      <c r="TMF87" s="715"/>
      <c r="TMG87" s="715"/>
      <c r="TMH87" s="715"/>
      <c r="TMI87" s="715"/>
      <c r="TMJ87" s="715"/>
      <c r="TMK87" s="715"/>
      <c r="TML87" s="715"/>
      <c r="TMM87" s="715"/>
      <c r="TMN87" s="715"/>
      <c r="TMO87" s="715"/>
      <c r="TMP87" s="715"/>
      <c r="TMQ87" s="715"/>
      <c r="TMR87" s="715"/>
      <c r="TMS87" s="715"/>
      <c r="TMT87" s="715"/>
      <c r="TMU87" s="715"/>
      <c r="TMV87" s="715"/>
      <c r="TMW87" s="715"/>
      <c r="TMX87" s="715"/>
      <c r="TMY87" s="715"/>
      <c r="TMZ87" s="715"/>
      <c r="TNA87" s="715"/>
      <c r="TNB87" s="715"/>
      <c r="TNC87" s="715"/>
      <c r="TND87" s="715"/>
      <c r="TNE87" s="715"/>
      <c r="TNF87" s="715"/>
      <c r="TNG87" s="715"/>
      <c r="TNH87" s="715"/>
      <c r="TNI87" s="715"/>
      <c r="TNJ87" s="715"/>
      <c r="TNK87" s="715"/>
      <c r="TNL87" s="715"/>
      <c r="TNM87" s="715"/>
      <c r="TNN87" s="715"/>
      <c r="TNO87" s="715"/>
      <c r="TNP87" s="715"/>
      <c r="TNQ87" s="715"/>
      <c r="TNR87" s="715"/>
      <c r="TNS87" s="715"/>
      <c r="TNT87" s="715"/>
      <c r="TNU87" s="715"/>
      <c r="TNV87" s="715"/>
      <c r="TNW87" s="715"/>
      <c r="TNX87" s="715"/>
      <c r="TNY87" s="715"/>
      <c r="TNZ87" s="715"/>
      <c r="TOA87" s="715"/>
      <c r="TOB87" s="715"/>
      <c r="TOC87" s="715"/>
      <c r="TOD87" s="715"/>
      <c r="TOE87" s="715"/>
      <c r="TOF87" s="715"/>
      <c r="TOG87" s="715"/>
      <c r="TOH87" s="715"/>
      <c r="TOI87" s="715"/>
      <c r="TOJ87" s="715"/>
      <c r="TOK87" s="715"/>
      <c r="TOL87" s="715"/>
      <c r="TOM87" s="715"/>
      <c r="TON87" s="715"/>
      <c r="TOO87" s="715"/>
      <c r="TOP87" s="715"/>
      <c r="TOQ87" s="715"/>
      <c r="TOR87" s="715"/>
      <c r="TOS87" s="715"/>
      <c r="TOT87" s="715"/>
      <c r="TOU87" s="715"/>
      <c r="TOV87" s="715"/>
      <c r="TOW87" s="715"/>
      <c r="TOX87" s="715"/>
      <c r="TOY87" s="715"/>
      <c r="TOZ87" s="715"/>
      <c r="TPA87" s="715"/>
      <c r="TPB87" s="715"/>
      <c r="TPC87" s="715"/>
      <c r="TPD87" s="715"/>
      <c r="TPE87" s="715"/>
      <c r="TPF87" s="715"/>
      <c r="TPG87" s="715"/>
      <c r="TPH87" s="715"/>
      <c r="TPI87" s="715"/>
      <c r="TPJ87" s="715"/>
      <c r="TPK87" s="715"/>
      <c r="TPL87" s="715"/>
      <c r="TPM87" s="715"/>
      <c r="TPN87" s="715"/>
      <c r="TPO87" s="715"/>
      <c r="TPP87" s="715"/>
      <c r="TPQ87" s="715"/>
      <c r="TPR87" s="715"/>
      <c r="TPS87" s="715"/>
      <c r="TPT87" s="715"/>
      <c r="TPU87" s="715"/>
      <c r="TPV87" s="715"/>
      <c r="TPW87" s="715"/>
      <c r="TPX87" s="715"/>
      <c r="TPY87" s="715"/>
      <c r="TPZ87" s="715"/>
      <c r="TQA87" s="715"/>
      <c r="TQB87" s="715"/>
      <c r="TQC87" s="715"/>
      <c r="TQD87" s="715"/>
      <c r="TQE87" s="715"/>
      <c r="TQF87" s="715"/>
      <c r="TQG87" s="715"/>
      <c r="TQH87" s="715"/>
      <c r="TQI87" s="715"/>
      <c r="TQJ87" s="715"/>
      <c r="TQK87" s="715"/>
      <c r="TQL87" s="715"/>
      <c r="TQM87" s="715"/>
      <c r="TQN87" s="715"/>
      <c r="TQO87" s="715"/>
      <c r="TQP87" s="715"/>
      <c r="TQQ87" s="715"/>
      <c r="TQR87" s="715"/>
      <c r="TQS87" s="715"/>
      <c r="TQT87" s="715"/>
      <c r="TQU87" s="715"/>
      <c r="TQV87" s="715"/>
      <c r="TQW87" s="715"/>
      <c r="TQX87" s="715"/>
      <c r="TQY87" s="715"/>
      <c r="TQZ87" s="715"/>
      <c r="TRA87" s="715"/>
      <c r="TRB87" s="715"/>
      <c r="TRC87" s="715"/>
      <c r="TRD87" s="715"/>
      <c r="TRE87" s="715"/>
      <c r="TRF87" s="715"/>
      <c r="TRG87" s="715"/>
      <c r="TRH87" s="715"/>
      <c r="TRI87" s="715"/>
      <c r="TRJ87" s="715"/>
      <c r="TRK87" s="715"/>
      <c r="TRL87" s="715"/>
      <c r="TRM87" s="715"/>
      <c r="TRN87" s="715"/>
      <c r="TRO87" s="715"/>
      <c r="TRP87" s="715"/>
      <c r="TRQ87" s="715"/>
      <c r="TRR87" s="715"/>
      <c r="TRS87" s="715"/>
      <c r="TRT87" s="715"/>
      <c r="TRU87" s="715"/>
      <c r="TRV87" s="715"/>
      <c r="TRW87" s="715"/>
      <c r="TRX87" s="715"/>
      <c r="TRY87" s="715"/>
      <c r="TRZ87" s="715"/>
      <c r="TSA87" s="715"/>
      <c r="TSB87" s="715"/>
      <c r="TSC87" s="715"/>
      <c r="TSD87" s="715"/>
      <c r="TSE87" s="715"/>
      <c r="TSF87" s="715"/>
      <c r="TSG87" s="715"/>
      <c r="TSH87" s="715"/>
      <c r="TSI87" s="715"/>
      <c r="TSJ87" s="715"/>
      <c r="TSK87" s="715"/>
      <c r="TSL87" s="715"/>
      <c r="TSM87" s="715"/>
      <c r="TSN87" s="715"/>
      <c r="TSO87" s="715"/>
      <c r="TSP87" s="715"/>
      <c r="TSQ87" s="715"/>
      <c r="TSR87" s="715"/>
      <c r="TSS87" s="715"/>
      <c r="TST87" s="715"/>
      <c r="TSU87" s="715"/>
      <c r="TSV87" s="715"/>
      <c r="TSW87" s="715"/>
      <c r="TSX87" s="715"/>
      <c r="TSY87" s="715"/>
      <c r="TSZ87" s="715"/>
      <c r="TTA87" s="715"/>
      <c r="TTB87" s="715"/>
      <c r="TTC87" s="715"/>
      <c r="TTD87" s="715"/>
      <c r="TTE87" s="715"/>
      <c r="TTF87" s="715"/>
      <c r="TTG87" s="715"/>
      <c r="TTH87" s="715"/>
      <c r="TTI87" s="715"/>
      <c r="TTJ87" s="715"/>
      <c r="TTK87" s="715"/>
      <c r="TTL87" s="715"/>
      <c r="TTM87" s="715"/>
      <c r="TTN87" s="715"/>
      <c r="TTO87" s="715"/>
      <c r="TTP87" s="715"/>
      <c r="TTQ87" s="715"/>
      <c r="TTR87" s="715"/>
      <c r="TTS87" s="715"/>
      <c r="TTT87" s="715"/>
      <c r="TTU87" s="715"/>
      <c r="TTV87" s="715"/>
      <c r="TTW87" s="715"/>
      <c r="TTX87" s="715"/>
      <c r="TTY87" s="715"/>
      <c r="TTZ87" s="715"/>
      <c r="TUA87" s="715"/>
      <c r="TUB87" s="715"/>
      <c r="TUC87" s="715"/>
      <c r="TUD87" s="715"/>
      <c r="TUE87" s="715"/>
      <c r="TUF87" s="715"/>
      <c r="TUG87" s="715"/>
      <c r="TUH87" s="715"/>
      <c r="TUI87" s="715"/>
      <c r="TUJ87" s="715"/>
      <c r="TUK87" s="715"/>
      <c r="TUL87" s="715"/>
      <c r="TUM87" s="715"/>
      <c r="TUN87" s="715"/>
      <c r="TUO87" s="715"/>
      <c r="TUP87" s="715"/>
      <c r="TUQ87" s="715"/>
      <c r="TUR87" s="715"/>
      <c r="TUS87" s="715"/>
      <c r="TUT87" s="715"/>
      <c r="TUU87" s="715"/>
      <c r="TUV87" s="715"/>
      <c r="TUW87" s="715"/>
      <c r="TUX87" s="715"/>
      <c r="TUY87" s="715"/>
      <c r="TUZ87" s="715"/>
      <c r="TVA87" s="715"/>
      <c r="TVB87" s="715"/>
      <c r="TVC87" s="715"/>
      <c r="TVD87" s="715"/>
      <c r="TVE87" s="715"/>
      <c r="TVF87" s="715"/>
      <c r="TVG87" s="715"/>
      <c r="TVH87" s="715"/>
      <c r="TVI87" s="715"/>
      <c r="TVJ87" s="715"/>
      <c r="TVK87" s="715"/>
      <c r="TVL87" s="715"/>
      <c r="TVM87" s="715"/>
      <c r="TVN87" s="715"/>
      <c r="TVO87" s="715"/>
      <c r="TVP87" s="715"/>
      <c r="TVQ87" s="715"/>
      <c r="TVR87" s="715"/>
      <c r="TVS87" s="715"/>
      <c r="TVT87" s="715"/>
      <c r="TVU87" s="715"/>
      <c r="TVV87" s="715"/>
      <c r="TVW87" s="715"/>
      <c r="TVX87" s="715"/>
      <c r="TVY87" s="715"/>
      <c r="TVZ87" s="715"/>
      <c r="TWA87" s="715"/>
      <c r="TWB87" s="715"/>
      <c r="TWC87" s="715"/>
      <c r="TWD87" s="715"/>
      <c r="TWE87" s="715"/>
      <c r="TWF87" s="715"/>
      <c r="TWG87" s="715"/>
      <c r="TWH87" s="715"/>
      <c r="TWI87" s="715"/>
      <c r="TWJ87" s="715"/>
      <c r="TWK87" s="715"/>
      <c r="TWL87" s="715"/>
      <c r="TWM87" s="715"/>
      <c r="TWN87" s="715"/>
      <c r="TWO87" s="715"/>
      <c r="TWP87" s="715"/>
      <c r="TWQ87" s="715"/>
      <c r="TWR87" s="715"/>
      <c r="TWS87" s="715"/>
      <c r="TWT87" s="715"/>
      <c r="TWU87" s="715"/>
      <c r="TWV87" s="715"/>
      <c r="TWW87" s="715"/>
      <c r="TWX87" s="715"/>
      <c r="TWY87" s="715"/>
      <c r="TWZ87" s="715"/>
      <c r="TXA87" s="715"/>
      <c r="TXB87" s="715"/>
      <c r="TXC87" s="715"/>
      <c r="TXD87" s="715"/>
      <c r="TXE87" s="715"/>
      <c r="TXF87" s="715"/>
      <c r="TXG87" s="715"/>
      <c r="TXH87" s="715"/>
      <c r="TXI87" s="715"/>
      <c r="TXJ87" s="715"/>
      <c r="TXK87" s="715"/>
      <c r="TXL87" s="715"/>
      <c r="TXM87" s="715"/>
      <c r="TXN87" s="715"/>
      <c r="TXO87" s="715"/>
      <c r="TXP87" s="715"/>
      <c r="TXQ87" s="715"/>
      <c r="TXR87" s="715"/>
      <c r="TXS87" s="715"/>
      <c r="TXT87" s="715"/>
      <c r="TXU87" s="715"/>
      <c r="TXV87" s="715"/>
      <c r="TXW87" s="715"/>
      <c r="TXX87" s="715"/>
      <c r="TXY87" s="715"/>
      <c r="TXZ87" s="715"/>
      <c r="TYA87" s="715"/>
      <c r="TYB87" s="715"/>
      <c r="TYC87" s="715"/>
      <c r="TYD87" s="715"/>
      <c r="TYE87" s="715"/>
      <c r="TYF87" s="715"/>
      <c r="TYG87" s="715"/>
      <c r="TYH87" s="715"/>
      <c r="TYI87" s="715"/>
      <c r="TYJ87" s="715"/>
      <c r="TYK87" s="715"/>
      <c r="TYL87" s="715"/>
      <c r="TYM87" s="715"/>
      <c r="TYN87" s="715"/>
      <c r="TYO87" s="715"/>
      <c r="TYP87" s="715"/>
      <c r="TYQ87" s="715"/>
      <c r="TYR87" s="715"/>
      <c r="TYS87" s="715"/>
      <c r="TYT87" s="715"/>
      <c r="TYU87" s="715"/>
      <c r="TYV87" s="715"/>
      <c r="TYW87" s="715"/>
      <c r="TYX87" s="715"/>
      <c r="TYY87" s="715"/>
      <c r="TYZ87" s="715"/>
      <c r="TZA87" s="715"/>
      <c r="TZB87" s="715"/>
      <c r="TZC87" s="715"/>
      <c r="TZD87" s="715"/>
      <c r="TZE87" s="715"/>
      <c r="TZF87" s="715"/>
      <c r="TZG87" s="715"/>
      <c r="TZH87" s="715"/>
      <c r="TZI87" s="715"/>
      <c r="TZJ87" s="715"/>
      <c r="TZK87" s="715"/>
      <c r="TZL87" s="715"/>
      <c r="TZM87" s="715"/>
      <c r="TZN87" s="715"/>
      <c r="TZO87" s="715"/>
      <c r="TZP87" s="715"/>
      <c r="TZQ87" s="715"/>
      <c r="TZR87" s="715"/>
      <c r="TZS87" s="715"/>
      <c r="TZT87" s="715"/>
      <c r="TZU87" s="715"/>
      <c r="TZV87" s="715"/>
      <c r="TZW87" s="715"/>
      <c r="TZX87" s="715"/>
      <c r="TZY87" s="715"/>
      <c r="TZZ87" s="715"/>
      <c r="UAA87" s="715"/>
      <c r="UAB87" s="715"/>
      <c r="UAC87" s="715"/>
      <c r="UAD87" s="715"/>
      <c r="UAE87" s="715"/>
      <c r="UAF87" s="715"/>
      <c r="UAG87" s="715"/>
      <c r="UAH87" s="715"/>
      <c r="UAI87" s="715"/>
      <c r="UAJ87" s="715"/>
      <c r="UAK87" s="715"/>
      <c r="UAL87" s="715"/>
      <c r="UAM87" s="715"/>
      <c r="UAN87" s="715"/>
      <c r="UAO87" s="715"/>
      <c r="UAP87" s="715"/>
      <c r="UAQ87" s="715"/>
      <c r="UAR87" s="715"/>
      <c r="UAS87" s="715"/>
      <c r="UAT87" s="715"/>
      <c r="UAU87" s="715"/>
      <c r="UAV87" s="715"/>
      <c r="UAW87" s="715"/>
      <c r="UAX87" s="715"/>
      <c r="UAY87" s="715"/>
      <c r="UAZ87" s="715"/>
      <c r="UBA87" s="715"/>
      <c r="UBB87" s="715"/>
      <c r="UBC87" s="715"/>
      <c r="UBD87" s="715"/>
      <c r="UBE87" s="715"/>
      <c r="UBF87" s="715"/>
      <c r="UBG87" s="715"/>
      <c r="UBH87" s="715"/>
      <c r="UBI87" s="715"/>
      <c r="UBJ87" s="715"/>
      <c r="UBK87" s="715"/>
      <c r="UBL87" s="715"/>
      <c r="UBM87" s="715"/>
      <c r="UBN87" s="715"/>
      <c r="UBO87" s="715"/>
      <c r="UBP87" s="715"/>
      <c r="UBQ87" s="715"/>
      <c r="UBR87" s="715"/>
      <c r="UBS87" s="715"/>
      <c r="UBT87" s="715"/>
      <c r="UBU87" s="715"/>
      <c r="UBV87" s="715"/>
      <c r="UBW87" s="715"/>
      <c r="UBX87" s="715"/>
      <c r="UBY87" s="715"/>
      <c r="UBZ87" s="715"/>
      <c r="UCA87" s="715"/>
      <c r="UCB87" s="715"/>
      <c r="UCC87" s="715"/>
      <c r="UCD87" s="715"/>
      <c r="UCE87" s="715"/>
      <c r="UCF87" s="715"/>
      <c r="UCG87" s="715"/>
      <c r="UCH87" s="715"/>
      <c r="UCI87" s="715"/>
      <c r="UCJ87" s="715"/>
      <c r="UCK87" s="715"/>
      <c r="UCL87" s="715"/>
      <c r="UCM87" s="715"/>
      <c r="UCN87" s="715"/>
      <c r="UCO87" s="715"/>
      <c r="UCP87" s="715"/>
      <c r="UCQ87" s="715"/>
      <c r="UCR87" s="715"/>
      <c r="UCS87" s="715"/>
      <c r="UCT87" s="715"/>
      <c r="UCU87" s="715"/>
      <c r="UCV87" s="715"/>
      <c r="UCW87" s="715"/>
      <c r="UCX87" s="715"/>
      <c r="UCY87" s="715"/>
      <c r="UCZ87" s="715"/>
      <c r="UDA87" s="715"/>
      <c r="UDB87" s="715"/>
      <c r="UDC87" s="715"/>
      <c r="UDD87" s="715"/>
      <c r="UDE87" s="715"/>
      <c r="UDF87" s="715"/>
      <c r="UDG87" s="715"/>
      <c r="UDH87" s="715"/>
      <c r="UDI87" s="715"/>
      <c r="UDJ87" s="715"/>
      <c r="UDK87" s="715"/>
      <c r="UDL87" s="715"/>
      <c r="UDM87" s="715"/>
      <c r="UDN87" s="715"/>
      <c r="UDO87" s="715"/>
      <c r="UDP87" s="715"/>
      <c r="UDQ87" s="715"/>
      <c r="UDR87" s="715"/>
      <c r="UDS87" s="715"/>
      <c r="UDT87" s="715"/>
      <c r="UDU87" s="715"/>
      <c r="UDV87" s="715"/>
      <c r="UDW87" s="715"/>
      <c r="UDX87" s="715"/>
      <c r="UDY87" s="715"/>
      <c r="UDZ87" s="715"/>
      <c r="UEA87" s="715"/>
      <c r="UEB87" s="715"/>
      <c r="UEC87" s="715"/>
      <c r="UED87" s="715"/>
      <c r="UEE87" s="715"/>
      <c r="UEF87" s="715"/>
      <c r="UEG87" s="715"/>
      <c r="UEH87" s="715"/>
      <c r="UEI87" s="715"/>
      <c r="UEJ87" s="715"/>
      <c r="UEK87" s="715"/>
      <c r="UEL87" s="715"/>
      <c r="UEM87" s="715"/>
      <c r="UEN87" s="715"/>
      <c r="UEO87" s="715"/>
      <c r="UEP87" s="715"/>
      <c r="UEQ87" s="715"/>
      <c r="UER87" s="715"/>
      <c r="UES87" s="715"/>
      <c r="UET87" s="715"/>
      <c r="UEU87" s="715"/>
      <c r="UEV87" s="715"/>
      <c r="UEW87" s="715"/>
      <c r="UEX87" s="715"/>
      <c r="UEY87" s="715"/>
      <c r="UEZ87" s="715"/>
      <c r="UFA87" s="715"/>
      <c r="UFB87" s="715"/>
      <c r="UFC87" s="715"/>
      <c r="UFD87" s="715"/>
      <c r="UFE87" s="715"/>
      <c r="UFF87" s="715"/>
      <c r="UFG87" s="715"/>
      <c r="UFH87" s="715"/>
      <c r="UFI87" s="715"/>
      <c r="UFJ87" s="715"/>
      <c r="UFK87" s="715"/>
      <c r="UFL87" s="715"/>
      <c r="UFM87" s="715"/>
      <c r="UFN87" s="715"/>
      <c r="UFO87" s="715"/>
      <c r="UFP87" s="715"/>
      <c r="UFQ87" s="715"/>
      <c r="UFR87" s="715"/>
      <c r="UFS87" s="715"/>
      <c r="UFT87" s="715"/>
      <c r="UFU87" s="715"/>
      <c r="UFV87" s="715"/>
      <c r="UFW87" s="715"/>
      <c r="UFX87" s="715"/>
      <c r="UFY87" s="715"/>
      <c r="UFZ87" s="715"/>
      <c r="UGA87" s="715"/>
      <c r="UGB87" s="715"/>
      <c r="UGC87" s="715"/>
      <c r="UGD87" s="715"/>
      <c r="UGE87" s="715"/>
      <c r="UGF87" s="715"/>
      <c r="UGG87" s="715"/>
      <c r="UGH87" s="715"/>
      <c r="UGI87" s="715"/>
      <c r="UGJ87" s="715"/>
      <c r="UGK87" s="715"/>
      <c r="UGL87" s="715"/>
      <c r="UGM87" s="715"/>
      <c r="UGN87" s="715"/>
      <c r="UGO87" s="715"/>
      <c r="UGP87" s="715"/>
      <c r="UGQ87" s="715"/>
      <c r="UGR87" s="715"/>
      <c r="UGS87" s="715"/>
      <c r="UGT87" s="715"/>
      <c r="UGU87" s="715"/>
      <c r="UGV87" s="715"/>
      <c r="UGW87" s="715"/>
      <c r="UGX87" s="715"/>
      <c r="UGY87" s="715"/>
      <c r="UGZ87" s="715"/>
      <c r="UHA87" s="715"/>
      <c r="UHB87" s="715"/>
      <c r="UHC87" s="715"/>
      <c r="UHD87" s="715"/>
      <c r="UHE87" s="715"/>
      <c r="UHF87" s="715"/>
      <c r="UHG87" s="715"/>
      <c r="UHH87" s="715"/>
      <c r="UHI87" s="715"/>
      <c r="UHJ87" s="715"/>
      <c r="UHK87" s="715"/>
      <c r="UHL87" s="715"/>
      <c r="UHM87" s="715"/>
      <c r="UHN87" s="715"/>
      <c r="UHO87" s="715"/>
      <c r="UHP87" s="715"/>
      <c r="UHQ87" s="715"/>
      <c r="UHR87" s="715"/>
      <c r="UHS87" s="715"/>
      <c r="UHT87" s="715"/>
      <c r="UHU87" s="715"/>
      <c r="UHV87" s="715"/>
      <c r="UHW87" s="715"/>
      <c r="UHX87" s="715"/>
      <c r="UHY87" s="715"/>
      <c r="UHZ87" s="715"/>
      <c r="UIA87" s="715"/>
      <c r="UIB87" s="715"/>
      <c r="UIC87" s="715"/>
      <c r="UID87" s="715"/>
      <c r="UIE87" s="715"/>
      <c r="UIF87" s="715"/>
      <c r="UIG87" s="715"/>
      <c r="UIH87" s="715"/>
      <c r="UII87" s="715"/>
      <c r="UIJ87" s="715"/>
      <c r="UIK87" s="715"/>
      <c r="UIL87" s="715"/>
      <c r="UIM87" s="715"/>
      <c r="UIN87" s="715"/>
      <c r="UIO87" s="715"/>
      <c r="UIP87" s="715"/>
      <c r="UIQ87" s="715"/>
      <c r="UIR87" s="715"/>
      <c r="UIS87" s="715"/>
      <c r="UIT87" s="715"/>
      <c r="UIU87" s="715"/>
      <c r="UIV87" s="715"/>
      <c r="UIW87" s="715"/>
      <c r="UIX87" s="715"/>
      <c r="UIY87" s="715"/>
      <c r="UIZ87" s="715"/>
      <c r="UJA87" s="715"/>
      <c r="UJB87" s="715"/>
      <c r="UJC87" s="715"/>
      <c r="UJD87" s="715"/>
      <c r="UJE87" s="715"/>
      <c r="UJF87" s="715"/>
      <c r="UJG87" s="715"/>
      <c r="UJH87" s="715"/>
      <c r="UJI87" s="715"/>
      <c r="UJJ87" s="715"/>
      <c r="UJK87" s="715"/>
      <c r="UJL87" s="715"/>
      <c r="UJM87" s="715"/>
      <c r="UJN87" s="715"/>
      <c r="UJO87" s="715"/>
      <c r="UJP87" s="715"/>
      <c r="UJQ87" s="715"/>
      <c r="UJR87" s="715"/>
      <c r="UJS87" s="715"/>
      <c r="UJT87" s="715"/>
      <c r="UJU87" s="715"/>
      <c r="UJV87" s="715"/>
      <c r="UJW87" s="715"/>
      <c r="UJX87" s="715"/>
      <c r="UJY87" s="715"/>
      <c r="UJZ87" s="715"/>
      <c r="UKA87" s="715"/>
      <c r="UKB87" s="715"/>
      <c r="UKC87" s="715"/>
      <c r="UKD87" s="715"/>
      <c r="UKE87" s="715"/>
      <c r="UKF87" s="715"/>
      <c r="UKG87" s="715"/>
      <c r="UKH87" s="715"/>
      <c r="UKI87" s="715"/>
      <c r="UKJ87" s="715"/>
      <c r="UKK87" s="715"/>
      <c r="UKL87" s="715"/>
      <c r="UKM87" s="715"/>
      <c r="UKN87" s="715"/>
      <c r="UKO87" s="715"/>
      <c r="UKP87" s="715"/>
      <c r="UKQ87" s="715"/>
      <c r="UKR87" s="715"/>
      <c r="UKS87" s="715"/>
      <c r="UKT87" s="715"/>
      <c r="UKU87" s="715"/>
      <c r="UKV87" s="715"/>
      <c r="UKW87" s="715"/>
      <c r="UKX87" s="715"/>
      <c r="UKY87" s="715"/>
      <c r="UKZ87" s="715"/>
      <c r="ULA87" s="715"/>
      <c r="ULB87" s="715"/>
      <c r="ULC87" s="715"/>
      <c r="ULD87" s="715"/>
      <c r="ULE87" s="715"/>
      <c r="ULF87" s="715"/>
      <c r="ULG87" s="715"/>
      <c r="ULH87" s="715"/>
      <c r="ULI87" s="715"/>
      <c r="ULJ87" s="715"/>
      <c r="ULK87" s="715"/>
      <c r="ULL87" s="715"/>
      <c r="ULM87" s="715"/>
      <c r="ULN87" s="715"/>
      <c r="ULO87" s="715"/>
      <c r="ULP87" s="715"/>
      <c r="ULQ87" s="715"/>
      <c r="ULR87" s="715"/>
      <c r="ULS87" s="715"/>
      <c r="ULT87" s="715"/>
      <c r="ULU87" s="715"/>
      <c r="ULV87" s="715"/>
      <c r="ULW87" s="715"/>
      <c r="ULX87" s="715"/>
      <c r="ULY87" s="715"/>
      <c r="ULZ87" s="715"/>
      <c r="UMA87" s="715"/>
      <c r="UMB87" s="715"/>
      <c r="UMC87" s="715"/>
      <c r="UMD87" s="715"/>
      <c r="UME87" s="715"/>
      <c r="UMF87" s="715"/>
      <c r="UMG87" s="715"/>
      <c r="UMH87" s="715"/>
      <c r="UMI87" s="715"/>
      <c r="UMJ87" s="715"/>
      <c r="UMK87" s="715"/>
      <c r="UML87" s="715"/>
      <c r="UMM87" s="715"/>
      <c r="UMN87" s="715"/>
      <c r="UMO87" s="715"/>
      <c r="UMP87" s="715"/>
      <c r="UMQ87" s="715"/>
      <c r="UMR87" s="715"/>
      <c r="UMS87" s="715"/>
      <c r="UMT87" s="715"/>
      <c r="UMU87" s="715"/>
      <c r="UMV87" s="715"/>
      <c r="UMW87" s="715"/>
      <c r="UMX87" s="715"/>
      <c r="UMY87" s="715"/>
      <c r="UMZ87" s="715"/>
      <c r="UNA87" s="715"/>
      <c r="UNB87" s="715"/>
      <c r="UNC87" s="715"/>
      <c r="UND87" s="715"/>
      <c r="UNE87" s="715"/>
      <c r="UNF87" s="715"/>
      <c r="UNG87" s="715"/>
      <c r="UNH87" s="715"/>
      <c r="UNI87" s="715"/>
      <c r="UNJ87" s="715"/>
      <c r="UNK87" s="715"/>
      <c r="UNL87" s="715"/>
      <c r="UNM87" s="715"/>
      <c r="UNN87" s="715"/>
      <c r="UNO87" s="715"/>
      <c r="UNP87" s="715"/>
      <c r="UNQ87" s="715"/>
      <c r="UNR87" s="715"/>
      <c r="UNS87" s="715"/>
      <c r="UNT87" s="715"/>
      <c r="UNU87" s="715"/>
      <c r="UNV87" s="715"/>
      <c r="UNW87" s="715"/>
      <c r="UNX87" s="715"/>
      <c r="UNY87" s="715"/>
      <c r="UNZ87" s="715"/>
      <c r="UOA87" s="715"/>
      <c r="UOB87" s="715"/>
      <c r="UOC87" s="715"/>
      <c r="UOD87" s="715"/>
      <c r="UOE87" s="715"/>
      <c r="UOF87" s="715"/>
      <c r="UOG87" s="715"/>
      <c r="UOH87" s="715"/>
      <c r="UOI87" s="715"/>
      <c r="UOJ87" s="715"/>
      <c r="UOK87" s="715"/>
      <c r="UOL87" s="715"/>
      <c r="UOM87" s="715"/>
      <c r="UON87" s="715"/>
      <c r="UOO87" s="715"/>
      <c r="UOP87" s="715"/>
      <c r="UOQ87" s="715"/>
      <c r="UOR87" s="715"/>
      <c r="UOS87" s="715"/>
      <c r="UOT87" s="715"/>
      <c r="UOU87" s="715"/>
      <c r="UOV87" s="715"/>
      <c r="UOW87" s="715"/>
      <c r="UOX87" s="715"/>
      <c r="UOY87" s="715"/>
      <c r="UOZ87" s="715"/>
      <c r="UPA87" s="715"/>
      <c r="UPB87" s="715"/>
      <c r="UPC87" s="715"/>
      <c r="UPD87" s="715"/>
      <c r="UPE87" s="715"/>
      <c r="UPF87" s="715"/>
      <c r="UPG87" s="715"/>
      <c r="UPH87" s="715"/>
      <c r="UPI87" s="715"/>
      <c r="UPJ87" s="715"/>
      <c r="UPK87" s="715"/>
      <c r="UPL87" s="715"/>
      <c r="UPM87" s="715"/>
      <c r="UPN87" s="715"/>
      <c r="UPO87" s="715"/>
      <c r="UPP87" s="715"/>
      <c r="UPQ87" s="715"/>
      <c r="UPR87" s="715"/>
      <c r="UPS87" s="715"/>
      <c r="UPT87" s="715"/>
      <c r="UPU87" s="715"/>
      <c r="UPV87" s="715"/>
      <c r="UPW87" s="715"/>
      <c r="UPX87" s="715"/>
      <c r="UPY87" s="715"/>
      <c r="UPZ87" s="715"/>
      <c r="UQA87" s="715"/>
      <c r="UQB87" s="715"/>
      <c r="UQC87" s="715"/>
      <c r="UQD87" s="715"/>
      <c r="UQE87" s="715"/>
      <c r="UQF87" s="715"/>
      <c r="UQG87" s="715"/>
      <c r="UQH87" s="715"/>
      <c r="UQI87" s="715"/>
      <c r="UQJ87" s="715"/>
      <c r="UQK87" s="715"/>
      <c r="UQL87" s="715"/>
      <c r="UQM87" s="715"/>
      <c r="UQN87" s="715"/>
      <c r="UQO87" s="715"/>
      <c r="UQP87" s="715"/>
      <c r="UQQ87" s="715"/>
      <c r="UQR87" s="715"/>
      <c r="UQS87" s="715"/>
      <c r="UQT87" s="715"/>
      <c r="UQU87" s="715"/>
      <c r="UQV87" s="715"/>
      <c r="UQW87" s="715"/>
      <c r="UQX87" s="715"/>
      <c r="UQY87" s="715"/>
      <c r="UQZ87" s="715"/>
      <c r="URA87" s="715"/>
      <c r="URB87" s="715"/>
      <c r="URC87" s="715"/>
      <c r="URD87" s="715"/>
      <c r="URE87" s="715"/>
      <c r="URF87" s="715"/>
      <c r="URG87" s="715"/>
      <c r="URH87" s="715"/>
      <c r="URI87" s="715"/>
      <c r="URJ87" s="715"/>
      <c r="URK87" s="715"/>
      <c r="URL87" s="715"/>
      <c r="URM87" s="715"/>
      <c r="URN87" s="715"/>
      <c r="URO87" s="715"/>
      <c r="URP87" s="715"/>
      <c r="URQ87" s="715"/>
      <c r="URR87" s="715"/>
      <c r="URS87" s="715"/>
      <c r="URT87" s="715"/>
      <c r="URU87" s="715"/>
      <c r="URV87" s="715"/>
      <c r="URW87" s="715"/>
      <c r="URX87" s="715"/>
      <c r="URY87" s="715"/>
      <c r="URZ87" s="715"/>
      <c r="USA87" s="715"/>
      <c r="USB87" s="715"/>
      <c r="USC87" s="715"/>
      <c r="USD87" s="715"/>
      <c r="USE87" s="715"/>
      <c r="USF87" s="715"/>
      <c r="USG87" s="715"/>
      <c r="USH87" s="715"/>
      <c r="USI87" s="715"/>
      <c r="USJ87" s="715"/>
      <c r="USK87" s="715"/>
      <c r="USL87" s="715"/>
      <c r="USM87" s="715"/>
      <c r="USN87" s="715"/>
      <c r="USO87" s="715"/>
      <c r="USP87" s="715"/>
      <c r="USQ87" s="715"/>
      <c r="USR87" s="715"/>
      <c r="USS87" s="715"/>
      <c r="UST87" s="715"/>
      <c r="USU87" s="715"/>
      <c r="USV87" s="715"/>
      <c r="USW87" s="715"/>
      <c r="USX87" s="715"/>
      <c r="USY87" s="715"/>
      <c r="USZ87" s="715"/>
      <c r="UTA87" s="715"/>
      <c r="UTB87" s="715"/>
      <c r="UTC87" s="715"/>
      <c r="UTD87" s="715"/>
      <c r="UTE87" s="715"/>
      <c r="UTF87" s="715"/>
      <c r="UTG87" s="715"/>
      <c r="UTH87" s="715"/>
      <c r="UTI87" s="715"/>
      <c r="UTJ87" s="715"/>
      <c r="UTK87" s="715"/>
      <c r="UTL87" s="715"/>
      <c r="UTM87" s="715"/>
      <c r="UTN87" s="715"/>
      <c r="UTO87" s="715"/>
      <c r="UTP87" s="715"/>
      <c r="UTQ87" s="715"/>
      <c r="UTR87" s="715"/>
      <c r="UTS87" s="715"/>
      <c r="UTT87" s="715"/>
      <c r="UTU87" s="715"/>
      <c r="UTV87" s="715"/>
      <c r="UTW87" s="715"/>
      <c r="UTX87" s="715"/>
      <c r="UTY87" s="715"/>
      <c r="UTZ87" s="715"/>
      <c r="UUA87" s="715"/>
      <c r="UUB87" s="715"/>
      <c r="UUC87" s="715"/>
      <c r="UUD87" s="715"/>
      <c r="UUE87" s="715"/>
      <c r="UUF87" s="715"/>
      <c r="UUG87" s="715"/>
      <c r="UUH87" s="715"/>
      <c r="UUI87" s="715"/>
      <c r="UUJ87" s="715"/>
      <c r="UUK87" s="715"/>
      <c r="UUL87" s="715"/>
      <c r="UUM87" s="715"/>
      <c r="UUN87" s="715"/>
      <c r="UUO87" s="715"/>
      <c r="UUP87" s="715"/>
      <c r="UUQ87" s="715"/>
      <c r="UUR87" s="715"/>
      <c r="UUS87" s="715"/>
      <c r="UUT87" s="715"/>
      <c r="UUU87" s="715"/>
      <c r="UUV87" s="715"/>
      <c r="UUW87" s="715"/>
      <c r="UUX87" s="715"/>
      <c r="UUY87" s="715"/>
      <c r="UUZ87" s="715"/>
      <c r="UVA87" s="715"/>
      <c r="UVB87" s="715"/>
      <c r="UVC87" s="715"/>
      <c r="UVD87" s="715"/>
      <c r="UVE87" s="715"/>
      <c r="UVF87" s="715"/>
      <c r="UVG87" s="715"/>
      <c r="UVH87" s="715"/>
      <c r="UVI87" s="715"/>
      <c r="UVJ87" s="715"/>
      <c r="UVK87" s="715"/>
      <c r="UVL87" s="715"/>
      <c r="UVM87" s="715"/>
      <c r="UVN87" s="715"/>
      <c r="UVO87" s="715"/>
      <c r="UVP87" s="715"/>
      <c r="UVQ87" s="715"/>
      <c r="UVR87" s="715"/>
      <c r="UVS87" s="715"/>
      <c r="UVT87" s="715"/>
      <c r="UVU87" s="715"/>
      <c r="UVV87" s="715"/>
      <c r="UVW87" s="715"/>
      <c r="UVX87" s="715"/>
      <c r="UVY87" s="715"/>
      <c r="UVZ87" s="715"/>
      <c r="UWA87" s="715"/>
      <c r="UWB87" s="715"/>
      <c r="UWC87" s="715"/>
      <c r="UWD87" s="715"/>
      <c r="UWE87" s="715"/>
      <c r="UWF87" s="715"/>
      <c r="UWG87" s="715"/>
      <c r="UWH87" s="715"/>
      <c r="UWI87" s="715"/>
      <c r="UWJ87" s="715"/>
      <c r="UWK87" s="715"/>
      <c r="UWL87" s="715"/>
      <c r="UWM87" s="715"/>
      <c r="UWN87" s="715"/>
      <c r="UWO87" s="715"/>
      <c r="UWP87" s="715"/>
      <c r="UWQ87" s="715"/>
      <c r="UWR87" s="715"/>
      <c r="UWS87" s="715"/>
      <c r="UWT87" s="715"/>
      <c r="UWU87" s="715"/>
      <c r="UWV87" s="715"/>
      <c r="UWW87" s="715"/>
      <c r="UWX87" s="715"/>
      <c r="UWY87" s="715"/>
      <c r="UWZ87" s="715"/>
      <c r="UXA87" s="715"/>
      <c r="UXB87" s="715"/>
      <c r="UXC87" s="715"/>
      <c r="UXD87" s="715"/>
      <c r="UXE87" s="715"/>
      <c r="UXF87" s="715"/>
      <c r="UXG87" s="715"/>
      <c r="UXH87" s="715"/>
      <c r="UXI87" s="715"/>
      <c r="UXJ87" s="715"/>
      <c r="UXK87" s="715"/>
      <c r="UXL87" s="715"/>
      <c r="UXM87" s="715"/>
      <c r="UXN87" s="715"/>
      <c r="UXO87" s="715"/>
      <c r="UXP87" s="715"/>
      <c r="UXQ87" s="715"/>
      <c r="UXR87" s="715"/>
      <c r="UXS87" s="715"/>
      <c r="UXT87" s="715"/>
      <c r="UXU87" s="715"/>
      <c r="UXV87" s="715"/>
      <c r="UXW87" s="715"/>
      <c r="UXX87" s="715"/>
      <c r="UXY87" s="715"/>
      <c r="UXZ87" s="715"/>
      <c r="UYA87" s="715"/>
      <c r="UYB87" s="715"/>
      <c r="UYC87" s="715"/>
      <c r="UYD87" s="715"/>
      <c r="UYE87" s="715"/>
      <c r="UYF87" s="715"/>
      <c r="UYG87" s="715"/>
      <c r="UYH87" s="715"/>
      <c r="UYI87" s="715"/>
      <c r="UYJ87" s="715"/>
      <c r="UYK87" s="715"/>
      <c r="UYL87" s="715"/>
      <c r="UYM87" s="715"/>
      <c r="UYN87" s="715"/>
      <c r="UYO87" s="715"/>
      <c r="UYP87" s="715"/>
      <c r="UYQ87" s="715"/>
      <c r="UYR87" s="715"/>
      <c r="UYS87" s="715"/>
      <c r="UYT87" s="715"/>
      <c r="UYU87" s="715"/>
      <c r="UYV87" s="715"/>
      <c r="UYW87" s="715"/>
      <c r="UYX87" s="715"/>
      <c r="UYY87" s="715"/>
      <c r="UYZ87" s="715"/>
      <c r="UZA87" s="715"/>
      <c r="UZB87" s="715"/>
      <c r="UZC87" s="715"/>
      <c r="UZD87" s="715"/>
      <c r="UZE87" s="715"/>
      <c r="UZF87" s="715"/>
      <c r="UZG87" s="715"/>
      <c r="UZH87" s="715"/>
      <c r="UZI87" s="715"/>
      <c r="UZJ87" s="715"/>
      <c r="UZK87" s="715"/>
      <c r="UZL87" s="715"/>
      <c r="UZM87" s="715"/>
      <c r="UZN87" s="715"/>
      <c r="UZO87" s="715"/>
      <c r="UZP87" s="715"/>
      <c r="UZQ87" s="715"/>
      <c r="UZR87" s="715"/>
      <c r="UZS87" s="715"/>
      <c r="UZT87" s="715"/>
      <c r="UZU87" s="715"/>
      <c r="UZV87" s="715"/>
      <c r="UZW87" s="715"/>
      <c r="UZX87" s="715"/>
      <c r="UZY87" s="715"/>
      <c r="UZZ87" s="715"/>
      <c r="VAA87" s="715"/>
      <c r="VAB87" s="715"/>
      <c r="VAC87" s="715"/>
      <c r="VAD87" s="715"/>
      <c r="VAE87" s="715"/>
      <c r="VAF87" s="715"/>
      <c r="VAG87" s="715"/>
      <c r="VAH87" s="715"/>
      <c r="VAI87" s="715"/>
      <c r="VAJ87" s="715"/>
      <c r="VAK87" s="715"/>
      <c r="VAL87" s="715"/>
      <c r="VAM87" s="715"/>
      <c r="VAN87" s="715"/>
      <c r="VAO87" s="715"/>
      <c r="VAP87" s="715"/>
      <c r="VAQ87" s="715"/>
      <c r="VAR87" s="715"/>
      <c r="VAS87" s="715"/>
      <c r="VAT87" s="715"/>
      <c r="VAU87" s="715"/>
      <c r="VAV87" s="715"/>
      <c r="VAW87" s="715"/>
      <c r="VAX87" s="715"/>
      <c r="VAY87" s="715"/>
      <c r="VAZ87" s="715"/>
      <c r="VBA87" s="715"/>
      <c r="VBB87" s="715"/>
      <c r="VBC87" s="715"/>
      <c r="VBD87" s="715"/>
      <c r="VBE87" s="715"/>
      <c r="VBF87" s="715"/>
      <c r="VBG87" s="715"/>
      <c r="VBH87" s="715"/>
      <c r="VBI87" s="715"/>
      <c r="VBJ87" s="715"/>
      <c r="VBK87" s="715"/>
      <c r="VBL87" s="715"/>
      <c r="VBM87" s="715"/>
      <c r="VBN87" s="715"/>
      <c r="VBO87" s="715"/>
      <c r="VBP87" s="715"/>
      <c r="VBQ87" s="715"/>
      <c r="VBR87" s="715"/>
      <c r="VBS87" s="715"/>
      <c r="VBT87" s="715"/>
      <c r="VBU87" s="715"/>
      <c r="VBV87" s="715"/>
      <c r="VBW87" s="715"/>
      <c r="VBX87" s="715"/>
      <c r="VBY87" s="715"/>
      <c r="VBZ87" s="715"/>
      <c r="VCA87" s="715"/>
      <c r="VCB87" s="715"/>
      <c r="VCC87" s="715"/>
      <c r="VCD87" s="715"/>
      <c r="VCE87" s="715"/>
      <c r="VCF87" s="715"/>
      <c r="VCG87" s="715"/>
      <c r="VCH87" s="715"/>
      <c r="VCI87" s="715"/>
      <c r="VCJ87" s="715"/>
      <c r="VCK87" s="715"/>
      <c r="VCL87" s="715"/>
      <c r="VCM87" s="715"/>
      <c r="VCN87" s="715"/>
      <c r="VCO87" s="715"/>
      <c r="VCP87" s="715"/>
      <c r="VCQ87" s="715"/>
      <c r="VCR87" s="715"/>
      <c r="VCS87" s="715"/>
      <c r="VCT87" s="715"/>
      <c r="VCU87" s="715"/>
      <c r="VCV87" s="715"/>
      <c r="VCW87" s="715"/>
      <c r="VCX87" s="715"/>
      <c r="VCY87" s="715"/>
      <c r="VCZ87" s="715"/>
      <c r="VDA87" s="715"/>
      <c r="VDB87" s="715"/>
      <c r="VDC87" s="715"/>
      <c r="VDD87" s="715"/>
      <c r="VDE87" s="715"/>
      <c r="VDF87" s="715"/>
      <c r="VDG87" s="715"/>
      <c r="VDH87" s="715"/>
      <c r="VDI87" s="715"/>
      <c r="VDJ87" s="715"/>
      <c r="VDK87" s="715"/>
      <c r="VDL87" s="715"/>
      <c r="VDM87" s="715"/>
      <c r="VDN87" s="715"/>
      <c r="VDO87" s="715"/>
      <c r="VDP87" s="715"/>
      <c r="VDQ87" s="715"/>
      <c r="VDR87" s="715"/>
      <c r="VDS87" s="715"/>
      <c r="VDT87" s="715"/>
      <c r="VDU87" s="715"/>
      <c r="VDV87" s="715"/>
      <c r="VDW87" s="715"/>
      <c r="VDX87" s="715"/>
      <c r="VDY87" s="715"/>
      <c r="VDZ87" s="715"/>
      <c r="VEA87" s="715"/>
      <c r="VEB87" s="715"/>
      <c r="VEC87" s="715"/>
      <c r="VED87" s="715"/>
      <c r="VEE87" s="715"/>
      <c r="VEF87" s="715"/>
      <c r="VEG87" s="715"/>
      <c r="VEH87" s="715"/>
      <c r="VEI87" s="715"/>
      <c r="VEJ87" s="715"/>
      <c r="VEK87" s="715"/>
      <c r="VEL87" s="715"/>
      <c r="VEM87" s="715"/>
      <c r="VEN87" s="715"/>
      <c r="VEO87" s="715"/>
      <c r="VEP87" s="715"/>
      <c r="VEQ87" s="715"/>
      <c r="VER87" s="715"/>
      <c r="VES87" s="715"/>
      <c r="VET87" s="715"/>
      <c r="VEU87" s="715"/>
      <c r="VEV87" s="715"/>
      <c r="VEW87" s="715"/>
      <c r="VEX87" s="715"/>
      <c r="VEY87" s="715"/>
      <c r="VEZ87" s="715"/>
      <c r="VFA87" s="715"/>
      <c r="VFB87" s="715"/>
      <c r="VFC87" s="715"/>
      <c r="VFD87" s="715"/>
      <c r="VFE87" s="715"/>
      <c r="VFF87" s="715"/>
      <c r="VFG87" s="715"/>
      <c r="VFH87" s="715"/>
      <c r="VFI87" s="715"/>
      <c r="VFJ87" s="715"/>
      <c r="VFK87" s="715"/>
      <c r="VFL87" s="715"/>
      <c r="VFM87" s="715"/>
      <c r="VFN87" s="715"/>
      <c r="VFO87" s="715"/>
      <c r="VFP87" s="715"/>
      <c r="VFQ87" s="715"/>
      <c r="VFR87" s="715"/>
      <c r="VFS87" s="715"/>
      <c r="VFT87" s="715"/>
      <c r="VFU87" s="715"/>
      <c r="VFV87" s="715"/>
      <c r="VFW87" s="715"/>
      <c r="VFX87" s="715"/>
      <c r="VFY87" s="715"/>
      <c r="VFZ87" s="715"/>
      <c r="VGA87" s="715"/>
      <c r="VGB87" s="715"/>
      <c r="VGC87" s="715"/>
      <c r="VGD87" s="715"/>
      <c r="VGE87" s="715"/>
      <c r="VGF87" s="715"/>
      <c r="VGG87" s="715"/>
      <c r="VGH87" s="715"/>
      <c r="VGI87" s="715"/>
      <c r="VGJ87" s="715"/>
      <c r="VGK87" s="715"/>
      <c r="VGL87" s="715"/>
      <c r="VGM87" s="715"/>
      <c r="VGN87" s="715"/>
      <c r="VGO87" s="715"/>
      <c r="VGP87" s="715"/>
      <c r="VGQ87" s="715"/>
      <c r="VGR87" s="715"/>
      <c r="VGS87" s="715"/>
      <c r="VGT87" s="715"/>
      <c r="VGU87" s="715"/>
      <c r="VGV87" s="715"/>
      <c r="VGW87" s="715"/>
      <c r="VGX87" s="715"/>
      <c r="VGY87" s="715"/>
      <c r="VGZ87" s="715"/>
      <c r="VHA87" s="715"/>
      <c r="VHB87" s="715"/>
      <c r="VHC87" s="715"/>
      <c r="VHD87" s="715"/>
      <c r="VHE87" s="715"/>
      <c r="VHF87" s="715"/>
      <c r="VHG87" s="715"/>
      <c r="VHH87" s="715"/>
      <c r="VHI87" s="715"/>
      <c r="VHJ87" s="715"/>
      <c r="VHK87" s="715"/>
      <c r="VHL87" s="715"/>
      <c r="VHM87" s="715"/>
      <c r="VHN87" s="715"/>
      <c r="VHO87" s="715"/>
      <c r="VHP87" s="715"/>
      <c r="VHQ87" s="715"/>
      <c r="VHR87" s="715"/>
      <c r="VHS87" s="715"/>
      <c r="VHT87" s="715"/>
      <c r="VHU87" s="715"/>
      <c r="VHV87" s="715"/>
      <c r="VHW87" s="715"/>
      <c r="VHX87" s="715"/>
      <c r="VHY87" s="715"/>
      <c r="VHZ87" s="715"/>
      <c r="VIA87" s="715"/>
      <c r="VIB87" s="715"/>
      <c r="VIC87" s="715"/>
      <c r="VID87" s="715"/>
      <c r="VIE87" s="715"/>
      <c r="VIF87" s="715"/>
      <c r="VIG87" s="715"/>
      <c r="VIH87" s="715"/>
      <c r="VII87" s="715"/>
      <c r="VIJ87" s="715"/>
      <c r="VIK87" s="715"/>
      <c r="VIL87" s="715"/>
      <c r="VIM87" s="715"/>
      <c r="VIN87" s="715"/>
      <c r="VIO87" s="715"/>
      <c r="VIP87" s="715"/>
      <c r="VIQ87" s="715"/>
      <c r="VIR87" s="715"/>
      <c r="VIS87" s="715"/>
      <c r="VIT87" s="715"/>
      <c r="VIU87" s="715"/>
      <c r="VIV87" s="715"/>
      <c r="VIW87" s="715"/>
      <c r="VIX87" s="715"/>
      <c r="VIY87" s="715"/>
      <c r="VIZ87" s="715"/>
      <c r="VJA87" s="715"/>
      <c r="VJB87" s="715"/>
      <c r="VJC87" s="715"/>
      <c r="VJD87" s="715"/>
      <c r="VJE87" s="715"/>
      <c r="VJF87" s="715"/>
      <c r="VJG87" s="715"/>
      <c r="VJH87" s="715"/>
      <c r="VJI87" s="715"/>
      <c r="VJJ87" s="715"/>
      <c r="VJK87" s="715"/>
      <c r="VJL87" s="715"/>
      <c r="VJM87" s="715"/>
      <c r="VJN87" s="715"/>
      <c r="VJO87" s="715"/>
      <c r="VJP87" s="715"/>
      <c r="VJQ87" s="715"/>
      <c r="VJR87" s="715"/>
      <c r="VJS87" s="715"/>
      <c r="VJT87" s="715"/>
      <c r="VJU87" s="715"/>
      <c r="VJV87" s="715"/>
      <c r="VJW87" s="715"/>
      <c r="VJX87" s="715"/>
      <c r="VJY87" s="715"/>
      <c r="VJZ87" s="715"/>
      <c r="VKA87" s="715"/>
      <c r="VKB87" s="715"/>
      <c r="VKC87" s="715"/>
      <c r="VKD87" s="715"/>
      <c r="VKE87" s="715"/>
      <c r="VKF87" s="715"/>
      <c r="VKG87" s="715"/>
      <c r="VKH87" s="715"/>
      <c r="VKI87" s="715"/>
      <c r="VKJ87" s="715"/>
      <c r="VKK87" s="715"/>
      <c r="VKL87" s="715"/>
      <c r="VKM87" s="715"/>
      <c r="VKN87" s="715"/>
      <c r="VKO87" s="715"/>
      <c r="VKP87" s="715"/>
      <c r="VKQ87" s="715"/>
      <c r="VKR87" s="715"/>
      <c r="VKS87" s="715"/>
      <c r="VKT87" s="715"/>
      <c r="VKU87" s="715"/>
      <c r="VKV87" s="715"/>
      <c r="VKW87" s="715"/>
      <c r="VKX87" s="715"/>
      <c r="VKY87" s="715"/>
      <c r="VKZ87" s="715"/>
      <c r="VLA87" s="715"/>
      <c r="VLB87" s="715"/>
      <c r="VLC87" s="715"/>
      <c r="VLD87" s="715"/>
      <c r="VLE87" s="715"/>
      <c r="VLF87" s="715"/>
      <c r="VLG87" s="715"/>
      <c r="VLH87" s="715"/>
      <c r="VLI87" s="715"/>
      <c r="VLJ87" s="715"/>
      <c r="VLK87" s="715"/>
      <c r="VLL87" s="715"/>
      <c r="VLM87" s="715"/>
      <c r="VLN87" s="715"/>
      <c r="VLO87" s="715"/>
      <c r="VLP87" s="715"/>
      <c r="VLQ87" s="715"/>
      <c r="VLR87" s="715"/>
      <c r="VLS87" s="715"/>
      <c r="VLT87" s="715"/>
      <c r="VLU87" s="715"/>
      <c r="VLV87" s="715"/>
      <c r="VLW87" s="715"/>
      <c r="VLX87" s="715"/>
      <c r="VLY87" s="715"/>
      <c r="VLZ87" s="715"/>
      <c r="VMA87" s="715"/>
      <c r="VMB87" s="715"/>
      <c r="VMC87" s="715"/>
      <c r="VMD87" s="715"/>
      <c r="VME87" s="715"/>
      <c r="VMF87" s="715"/>
      <c r="VMG87" s="715"/>
      <c r="VMH87" s="715"/>
      <c r="VMI87" s="715"/>
      <c r="VMJ87" s="715"/>
      <c r="VMK87" s="715"/>
      <c r="VML87" s="715"/>
      <c r="VMM87" s="715"/>
      <c r="VMN87" s="715"/>
      <c r="VMO87" s="715"/>
      <c r="VMP87" s="715"/>
      <c r="VMQ87" s="715"/>
      <c r="VMR87" s="715"/>
      <c r="VMS87" s="715"/>
      <c r="VMT87" s="715"/>
      <c r="VMU87" s="715"/>
      <c r="VMV87" s="715"/>
      <c r="VMW87" s="715"/>
      <c r="VMX87" s="715"/>
      <c r="VMY87" s="715"/>
      <c r="VMZ87" s="715"/>
      <c r="VNA87" s="715"/>
      <c r="VNB87" s="715"/>
      <c r="VNC87" s="715"/>
      <c r="VND87" s="715"/>
      <c r="VNE87" s="715"/>
      <c r="VNF87" s="715"/>
      <c r="VNG87" s="715"/>
      <c r="VNH87" s="715"/>
      <c r="VNI87" s="715"/>
      <c r="VNJ87" s="715"/>
      <c r="VNK87" s="715"/>
      <c r="VNL87" s="715"/>
      <c r="VNM87" s="715"/>
      <c r="VNN87" s="715"/>
      <c r="VNO87" s="715"/>
      <c r="VNP87" s="715"/>
      <c r="VNQ87" s="715"/>
      <c r="VNR87" s="715"/>
      <c r="VNS87" s="715"/>
      <c r="VNT87" s="715"/>
      <c r="VNU87" s="715"/>
      <c r="VNV87" s="715"/>
      <c r="VNW87" s="715"/>
      <c r="VNX87" s="715"/>
      <c r="VNY87" s="715"/>
      <c r="VNZ87" s="715"/>
      <c r="VOA87" s="715"/>
      <c r="VOB87" s="715"/>
      <c r="VOC87" s="715"/>
      <c r="VOD87" s="715"/>
      <c r="VOE87" s="715"/>
      <c r="VOF87" s="715"/>
      <c r="VOG87" s="715"/>
      <c r="VOH87" s="715"/>
      <c r="VOI87" s="715"/>
      <c r="VOJ87" s="715"/>
      <c r="VOK87" s="715"/>
      <c r="VOL87" s="715"/>
      <c r="VOM87" s="715"/>
      <c r="VON87" s="715"/>
      <c r="VOO87" s="715"/>
      <c r="VOP87" s="715"/>
      <c r="VOQ87" s="715"/>
      <c r="VOR87" s="715"/>
      <c r="VOS87" s="715"/>
      <c r="VOT87" s="715"/>
      <c r="VOU87" s="715"/>
      <c r="VOV87" s="715"/>
      <c r="VOW87" s="715"/>
      <c r="VOX87" s="715"/>
      <c r="VOY87" s="715"/>
      <c r="VOZ87" s="715"/>
      <c r="VPA87" s="715"/>
      <c r="VPB87" s="715"/>
      <c r="VPC87" s="715"/>
      <c r="VPD87" s="715"/>
      <c r="VPE87" s="715"/>
      <c r="VPF87" s="715"/>
      <c r="VPG87" s="715"/>
      <c r="VPH87" s="715"/>
      <c r="VPI87" s="715"/>
      <c r="VPJ87" s="715"/>
      <c r="VPK87" s="715"/>
      <c r="VPL87" s="715"/>
      <c r="VPM87" s="715"/>
      <c r="VPN87" s="715"/>
      <c r="VPO87" s="715"/>
      <c r="VPP87" s="715"/>
      <c r="VPQ87" s="715"/>
      <c r="VPR87" s="715"/>
      <c r="VPS87" s="715"/>
      <c r="VPT87" s="715"/>
      <c r="VPU87" s="715"/>
      <c r="VPV87" s="715"/>
      <c r="VPW87" s="715"/>
      <c r="VPX87" s="715"/>
      <c r="VPY87" s="715"/>
      <c r="VPZ87" s="715"/>
      <c r="VQA87" s="715"/>
      <c r="VQB87" s="715"/>
      <c r="VQC87" s="715"/>
      <c r="VQD87" s="715"/>
      <c r="VQE87" s="715"/>
      <c r="VQF87" s="715"/>
      <c r="VQG87" s="715"/>
      <c r="VQH87" s="715"/>
      <c r="VQI87" s="715"/>
      <c r="VQJ87" s="715"/>
      <c r="VQK87" s="715"/>
      <c r="VQL87" s="715"/>
      <c r="VQM87" s="715"/>
      <c r="VQN87" s="715"/>
      <c r="VQO87" s="715"/>
      <c r="VQP87" s="715"/>
      <c r="VQQ87" s="715"/>
      <c r="VQR87" s="715"/>
      <c r="VQS87" s="715"/>
      <c r="VQT87" s="715"/>
      <c r="VQU87" s="715"/>
      <c r="VQV87" s="715"/>
      <c r="VQW87" s="715"/>
      <c r="VQX87" s="715"/>
      <c r="VQY87" s="715"/>
      <c r="VQZ87" s="715"/>
      <c r="VRA87" s="715"/>
      <c r="VRB87" s="715"/>
      <c r="VRC87" s="715"/>
      <c r="VRD87" s="715"/>
      <c r="VRE87" s="715"/>
      <c r="VRF87" s="715"/>
      <c r="VRG87" s="715"/>
      <c r="VRH87" s="715"/>
      <c r="VRI87" s="715"/>
      <c r="VRJ87" s="715"/>
      <c r="VRK87" s="715"/>
      <c r="VRL87" s="715"/>
      <c r="VRM87" s="715"/>
      <c r="VRN87" s="715"/>
      <c r="VRO87" s="715"/>
      <c r="VRP87" s="715"/>
      <c r="VRQ87" s="715"/>
      <c r="VRR87" s="715"/>
      <c r="VRS87" s="715"/>
      <c r="VRT87" s="715"/>
      <c r="VRU87" s="715"/>
      <c r="VRV87" s="715"/>
      <c r="VRW87" s="715"/>
      <c r="VRX87" s="715"/>
      <c r="VRY87" s="715"/>
      <c r="VRZ87" s="715"/>
      <c r="VSA87" s="715"/>
      <c r="VSB87" s="715"/>
      <c r="VSC87" s="715"/>
      <c r="VSD87" s="715"/>
      <c r="VSE87" s="715"/>
      <c r="VSF87" s="715"/>
      <c r="VSG87" s="715"/>
      <c r="VSH87" s="715"/>
      <c r="VSI87" s="715"/>
      <c r="VSJ87" s="715"/>
      <c r="VSK87" s="715"/>
      <c r="VSL87" s="715"/>
      <c r="VSM87" s="715"/>
      <c r="VSN87" s="715"/>
      <c r="VSO87" s="715"/>
      <c r="VSP87" s="715"/>
      <c r="VSQ87" s="715"/>
      <c r="VSR87" s="715"/>
      <c r="VSS87" s="715"/>
      <c r="VST87" s="715"/>
      <c r="VSU87" s="715"/>
      <c r="VSV87" s="715"/>
      <c r="VSW87" s="715"/>
      <c r="VSX87" s="715"/>
      <c r="VSY87" s="715"/>
      <c r="VSZ87" s="715"/>
      <c r="VTA87" s="715"/>
      <c r="VTB87" s="715"/>
      <c r="VTC87" s="715"/>
      <c r="VTD87" s="715"/>
      <c r="VTE87" s="715"/>
      <c r="VTF87" s="715"/>
      <c r="VTG87" s="715"/>
      <c r="VTH87" s="715"/>
      <c r="VTI87" s="715"/>
      <c r="VTJ87" s="715"/>
      <c r="VTK87" s="715"/>
      <c r="VTL87" s="715"/>
      <c r="VTM87" s="715"/>
      <c r="VTN87" s="715"/>
      <c r="VTO87" s="715"/>
      <c r="VTP87" s="715"/>
      <c r="VTQ87" s="715"/>
      <c r="VTR87" s="715"/>
      <c r="VTS87" s="715"/>
      <c r="VTT87" s="715"/>
      <c r="VTU87" s="715"/>
      <c r="VTV87" s="715"/>
      <c r="VTW87" s="715"/>
      <c r="VTX87" s="715"/>
      <c r="VTY87" s="715"/>
      <c r="VTZ87" s="715"/>
      <c r="VUA87" s="715"/>
      <c r="VUB87" s="715"/>
      <c r="VUC87" s="715"/>
      <c r="VUD87" s="715"/>
      <c r="VUE87" s="715"/>
      <c r="VUF87" s="715"/>
      <c r="VUG87" s="715"/>
      <c r="VUH87" s="715"/>
      <c r="VUI87" s="715"/>
      <c r="VUJ87" s="715"/>
      <c r="VUK87" s="715"/>
      <c r="VUL87" s="715"/>
      <c r="VUM87" s="715"/>
      <c r="VUN87" s="715"/>
      <c r="VUO87" s="715"/>
      <c r="VUP87" s="715"/>
      <c r="VUQ87" s="715"/>
      <c r="VUR87" s="715"/>
      <c r="VUS87" s="715"/>
      <c r="VUT87" s="715"/>
      <c r="VUU87" s="715"/>
      <c r="VUV87" s="715"/>
      <c r="VUW87" s="715"/>
      <c r="VUX87" s="715"/>
      <c r="VUY87" s="715"/>
      <c r="VUZ87" s="715"/>
      <c r="VVA87" s="715"/>
      <c r="VVB87" s="715"/>
      <c r="VVC87" s="715"/>
      <c r="VVD87" s="715"/>
      <c r="VVE87" s="715"/>
      <c r="VVF87" s="715"/>
      <c r="VVG87" s="715"/>
      <c r="VVH87" s="715"/>
      <c r="VVI87" s="715"/>
      <c r="VVJ87" s="715"/>
      <c r="VVK87" s="715"/>
      <c r="VVL87" s="715"/>
      <c r="VVM87" s="715"/>
      <c r="VVN87" s="715"/>
      <c r="VVO87" s="715"/>
      <c r="VVP87" s="715"/>
      <c r="VVQ87" s="715"/>
      <c r="VVR87" s="715"/>
      <c r="VVS87" s="715"/>
      <c r="VVT87" s="715"/>
      <c r="VVU87" s="715"/>
      <c r="VVV87" s="715"/>
      <c r="VVW87" s="715"/>
      <c r="VVX87" s="715"/>
      <c r="VVY87" s="715"/>
      <c r="VVZ87" s="715"/>
      <c r="VWA87" s="715"/>
      <c r="VWB87" s="715"/>
      <c r="VWC87" s="715"/>
      <c r="VWD87" s="715"/>
      <c r="VWE87" s="715"/>
      <c r="VWF87" s="715"/>
      <c r="VWG87" s="715"/>
      <c r="VWH87" s="715"/>
      <c r="VWI87" s="715"/>
      <c r="VWJ87" s="715"/>
      <c r="VWK87" s="715"/>
      <c r="VWL87" s="715"/>
      <c r="VWM87" s="715"/>
      <c r="VWN87" s="715"/>
      <c r="VWO87" s="715"/>
      <c r="VWP87" s="715"/>
      <c r="VWQ87" s="715"/>
      <c r="VWR87" s="715"/>
      <c r="VWS87" s="715"/>
      <c r="VWT87" s="715"/>
      <c r="VWU87" s="715"/>
      <c r="VWV87" s="715"/>
      <c r="VWW87" s="715"/>
      <c r="VWX87" s="715"/>
      <c r="VWY87" s="715"/>
      <c r="VWZ87" s="715"/>
      <c r="VXA87" s="715"/>
      <c r="VXB87" s="715"/>
      <c r="VXC87" s="715"/>
      <c r="VXD87" s="715"/>
      <c r="VXE87" s="715"/>
      <c r="VXF87" s="715"/>
      <c r="VXG87" s="715"/>
      <c r="VXH87" s="715"/>
      <c r="VXI87" s="715"/>
      <c r="VXJ87" s="715"/>
      <c r="VXK87" s="715"/>
      <c r="VXL87" s="715"/>
      <c r="VXM87" s="715"/>
      <c r="VXN87" s="715"/>
      <c r="VXO87" s="715"/>
      <c r="VXP87" s="715"/>
      <c r="VXQ87" s="715"/>
      <c r="VXR87" s="715"/>
      <c r="VXS87" s="715"/>
      <c r="VXT87" s="715"/>
      <c r="VXU87" s="715"/>
      <c r="VXV87" s="715"/>
      <c r="VXW87" s="715"/>
      <c r="VXX87" s="715"/>
      <c r="VXY87" s="715"/>
      <c r="VXZ87" s="715"/>
      <c r="VYA87" s="715"/>
      <c r="VYB87" s="715"/>
      <c r="VYC87" s="715"/>
      <c r="VYD87" s="715"/>
      <c r="VYE87" s="715"/>
      <c r="VYF87" s="715"/>
      <c r="VYG87" s="715"/>
      <c r="VYH87" s="715"/>
      <c r="VYI87" s="715"/>
      <c r="VYJ87" s="715"/>
      <c r="VYK87" s="715"/>
      <c r="VYL87" s="715"/>
      <c r="VYM87" s="715"/>
      <c r="VYN87" s="715"/>
      <c r="VYO87" s="715"/>
      <c r="VYP87" s="715"/>
      <c r="VYQ87" s="715"/>
      <c r="VYR87" s="715"/>
      <c r="VYS87" s="715"/>
      <c r="VYT87" s="715"/>
      <c r="VYU87" s="715"/>
      <c r="VYV87" s="715"/>
      <c r="VYW87" s="715"/>
      <c r="VYX87" s="715"/>
      <c r="VYY87" s="715"/>
      <c r="VYZ87" s="715"/>
      <c r="VZA87" s="715"/>
      <c r="VZB87" s="715"/>
      <c r="VZC87" s="715"/>
      <c r="VZD87" s="715"/>
      <c r="VZE87" s="715"/>
      <c r="VZF87" s="715"/>
      <c r="VZG87" s="715"/>
      <c r="VZH87" s="715"/>
      <c r="VZI87" s="715"/>
      <c r="VZJ87" s="715"/>
      <c r="VZK87" s="715"/>
      <c r="VZL87" s="715"/>
      <c r="VZM87" s="715"/>
      <c r="VZN87" s="715"/>
      <c r="VZO87" s="715"/>
      <c r="VZP87" s="715"/>
      <c r="VZQ87" s="715"/>
      <c r="VZR87" s="715"/>
      <c r="VZS87" s="715"/>
      <c r="VZT87" s="715"/>
      <c r="VZU87" s="715"/>
      <c r="VZV87" s="715"/>
      <c r="VZW87" s="715"/>
      <c r="VZX87" s="715"/>
      <c r="VZY87" s="715"/>
      <c r="VZZ87" s="715"/>
      <c r="WAA87" s="715"/>
      <c r="WAB87" s="715"/>
      <c r="WAC87" s="715"/>
      <c r="WAD87" s="715"/>
      <c r="WAE87" s="715"/>
      <c r="WAF87" s="715"/>
      <c r="WAG87" s="715"/>
      <c r="WAH87" s="715"/>
      <c r="WAI87" s="715"/>
      <c r="WAJ87" s="715"/>
      <c r="WAK87" s="715"/>
      <c r="WAL87" s="715"/>
      <c r="WAM87" s="715"/>
      <c r="WAN87" s="715"/>
      <c r="WAO87" s="715"/>
      <c r="WAP87" s="715"/>
      <c r="WAQ87" s="715"/>
      <c r="WAR87" s="715"/>
      <c r="WAS87" s="715"/>
      <c r="WAT87" s="715"/>
      <c r="WAU87" s="715"/>
      <c r="WAV87" s="715"/>
      <c r="WAW87" s="715"/>
      <c r="WAX87" s="715"/>
      <c r="WAY87" s="715"/>
      <c r="WAZ87" s="715"/>
      <c r="WBA87" s="715"/>
      <c r="WBB87" s="715"/>
      <c r="WBC87" s="715"/>
      <c r="WBD87" s="715"/>
      <c r="WBE87" s="715"/>
      <c r="WBF87" s="715"/>
      <c r="WBG87" s="715"/>
      <c r="WBH87" s="715"/>
      <c r="WBI87" s="715"/>
      <c r="WBJ87" s="715"/>
      <c r="WBK87" s="715"/>
      <c r="WBL87" s="715"/>
      <c r="WBM87" s="715"/>
      <c r="WBN87" s="715"/>
      <c r="WBO87" s="715"/>
      <c r="WBP87" s="715"/>
      <c r="WBQ87" s="715"/>
      <c r="WBR87" s="715"/>
      <c r="WBS87" s="715"/>
      <c r="WBT87" s="715"/>
      <c r="WBU87" s="715"/>
      <c r="WBV87" s="715"/>
      <c r="WBW87" s="715"/>
      <c r="WBX87" s="715"/>
      <c r="WBY87" s="715"/>
      <c r="WBZ87" s="715"/>
      <c r="WCA87" s="715"/>
      <c r="WCB87" s="715"/>
      <c r="WCC87" s="715"/>
      <c r="WCD87" s="715"/>
      <c r="WCE87" s="715"/>
      <c r="WCF87" s="715"/>
      <c r="WCG87" s="715"/>
      <c r="WCH87" s="715"/>
      <c r="WCI87" s="715"/>
      <c r="WCJ87" s="715"/>
      <c r="WCK87" s="715"/>
      <c r="WCL87" s="715"/>
      <c r="WCM87" s="715"/>
      <c r="WCN87" s="715"/>
      <c r="WCO87" s="715"/>
      <c r="WCP87" s="715"/>
      <c r="WCQ87" s="715"/>
      <c r="WCR87" s="715"/>
      <c r="WCS87" s="715"/>
      <c r="WCT87" s="715"/>
      <c r="WCU87" s="715"/>
      <c r="WCV87" s="715"/>
      <c r="WCW87" s="715"/>
      <c r="WCX87" s="715"/>
      <c r="WCY87" s="715"/>
      <c r="WCZ87" s="715"/>
      <c r="WDA87" s="715"/>
      <c r="WDB87" s="715"/>
      <c r="WDC87" s="715"/>
      <c r="WDD87" s="715"/>
      <c r="WDE87" s="715"/>
      <c r="WDF87" s="715"/>
      <c r="WDG87" s="715"/>
      <c r="WDH87" s="715"/>
      <c r="WDI87" s="715"/>
      <c r="WDJ87" s="715"/>
      <c r="WDK87" s="715"/>
      <c r="WDL87" s="715"/>
      <c r="WDM87" s="715"/>
      <c r="WDN87" s="715"/>
      <c r="WDO87" s="715"/>
      <c r="WDP87" s="715"/>
      <c r="WDQ87" s="715"/>
      <c r="WDR87" s="715"/>
      <c r="WDS87" s="715"/>
      <c r="WDT87" s="715"/>
      <c r="WDU87" s="715"/>
      <c r="WDV87" s="715"/>
      <c r="WDW87" s="715"/>
      <c r="WDX87" s="715"/>
      <c r="WDY87" s="715"/>
      <c r="WDZ87" s="715"/>
      <c r="WEA87" s="715"/>
      <c r="WEB87" s="715"/>
      <c r="WEC87" s="715"/>
      <c r="WED87" s="715"/>
      <c r="WEE87" s="715"/>
      <c r="WEF87" s="715"/>
      <c r="WEG87" s="715"/>
      <c r="WEH87" s="715"/>
      <c r="WEI87" s="715"/>
      <c r="WEJ87" s="715"/>
      <c r="WEK87" s="715"/>
      <c r="WEL87" s="715"/>
      <c r="WEM87" s="715"/>
      <c r="WEN87" s="715"/>
      <c r="WEO87" s="715"/>
      <c r="WEP87" s="715"/>
      <c r="WEQ87" s="715"/>
      <c r="WER87" s="715"/>
      <c r="WES87" s="715"/>
      <c r="WET87" s="715"/>
      <c r="WEU87" s="715"/>
      <c r="WEV87" s="715"/>
      <c r="WEW87" s="715"/>
      <c r="WEX87" s="715"/>
      <c r="WEY87" s="715"/>
      <c r="WEZ87" s="715"/>
      <c r="WFA87" s="715"/>
      <c r="WFB87" s="715"/>
      <c r="WFC87" s="715"/>
      <c r="WFD87" s="715"/>
      <c r="WFE87" s="715"/>
      <c r="WFF87" s="715"/>
      <c r="WFG87" s="715"/>
      <c r="WFH87" s="715"/>
      <c r="WFI87" s="715"/>
      <c r="WFJ87" s="715"/>
      <c r="WFK87" s="715"/>
      <c r="WFL87" s="715"/>
      <c r="WFM87" s="715"/>
      <c r="WFN87" s="715"/>
      <c r="WFO87" s="715"/>
      <c r="WFP87" s="715"/>
      <c r="WFQ87" s="715"/>
      <c r="WFR87" s="715"/>
      <c r="WFS87" s="715"/>
      <c r="WFT87" s="715"/>
      <c r="WFU87" s="715"/>
      <c r="WFV87" s="715"/>
      <c r="WFW87" s="715"/>
      <c r="WFX87" s="715"/>
      <c r="WFY87" s="715"/>
      <c r="WFZ87" s="715"/>
      <c r="WGA87" s="715"/>
      <c r="WGB87" s="715"/>
      <c r="WGC87" s="715"/>
      <c r="WGD87" s="715"/>
      <c r="WGE87" s="715"/>
      <c r="WGF87" s="715"/>
      <c r="WGG87" s="715"/>
      <c r="WGH87" s="715"/>
      <c r="WGI87" s="715"/>
      <c r="WGJ87" s="715"/>
      <c r="WGK87" s="715"/>
      <c r="WGL87" s="715"/>
      <c r="WGM87" s="715"/>
      <c r="WGN87" s="715"/>
      <c r="WGO87" s="715"/>
      <c r="WGP87" s="715"/>
      <c r="WGQ87" s="715"/>
      <c r="WGR87" s="715"/>
      <c r="WGS87" s="715"/>
      <c r="WGT87" s="715"/>
      <c r="WGU87" s="715"/>
      <c r="WGV87" s="715"/>
      <c r="WGW87" s="715"/>
      <c r="WGX87" s="715"/>
      <c r="WGY87" s="715"/>
      <c r="WGZ87" s="715"/>
      <c r="WHA87" s="715"/>
      <c r="WHB87" s="715"/>
      <c r="WHC87" s="715"/>
      <c r="WHD87" s="715"/>
      <c r="WHE87" s="715"/>
      <c r="WHF87" s="715"/>
      <c r="WHG87" s="715"/>
      <c r="WHH87" s="715"/>
      <c r="WHI87" s="715"/>
      <c r="WHJ87" s="715"/>
      <c r="WHK87" s="715"/>
      <c r="WHL87" s="715"/>
      <c r="WHM87" s="715"/>
      <c r="WHN87" s="715"/>
      <c r="WHO87" s="715"/>
      <c r="WHP87" s="715"/>
      <c r="WHQ87" s="715"/>
      <c r="WHR87" s="715"/>
      <c r="WHS87" s="715"/>
      <c r="WHT87" s="715"/>
      <c r="WHU87" s="715"/>
      <c r="WHV87" s="715"/>
      <c r="WHW87" s="715"/>
      <c r="WHX87" s="715"/>
      <c r="WHY87" s="715"/>
      <c r="WHZ87" s="715"/>
      <c r="WIA87" s="715"/>
      <c r="WIB87" s="715"/>
      <c r="WIC87" s="715"/>
      <c r="WID87" s="715"/>
      <c r="WIE87" s="715"/>
      <c r="WIF87" s="715"/>
      <c r="WIG87" s="715"/>
      <c r="WIH87" s="715"/>
      <c r="WII87" s="715"/>
      <c r="WIJ87" s="715"/>
      <c r="WIK87" s="715"/>
      <c r="WIL87" s="715"/>
      <c r="WIM87" s="715"/>
      <c r="WIN87" s="715"/>
      <c r="WIO87" s="715"/>
      <c r="WIP87" s="715"/>
      <c r="WIQ87" s="715"/>
      <c r="WIR87" s="715"/>
      <c r="WIS87" s="715"/>
      <c r="WIT87" s="715"/>
      <c r="WIU87" s="715"/>
      <c r="WIV87" s="715"/>
      <c r="WIW87" s="715"/>
      <c r="WIX87" s="715"/>
      <c r="WIY87" s="715"/>
      <c r="WIZ87" s="715"/>
      <c r="WJA87" s="715"/>
      <c r="WJB87" s="715"/>
      <c r="WJC87" s="715"/>
      <c r="WJD87" s="715"/>
      <c r="WJE87" s="715"/>
      <c r="WJF87" s="715"/>
      <c r="WJG87" s="715"/>
      <c r="WJH87" s="715"/>
      <c r="WJI87" s="715"/>
      <c r="WJJ87" s="715"/>
      <c r="WJK87" s="715"/>
      <c r="WJL87" s="715"/>
      <c r="WJM87" s="715"/>
      <c r="WJN87" s="715"/>
      <c r="WJO87" s="715"/>
      <c r="WJP87" s="715"/>
      <c r="WJQ87" s="715"/>
      <c r="WJR87" s="715"/>
      <c r="WJS87" s="715"/>
      <c r="WJT87" s="715"/>
      <c r="WJU87" s="715"/>
      <c r="WJV87" s="715"/>
      <c r="WJW87" s="715"/>
      <c r="WJX87" s="715"/>
      <c r="WJY87" s="715"/>
      <c r="WJZ87" s="715"/>
      <c r="WKA87" s="715"/>
      <c r="WKB87" s="715"/>
      <c r="WKC87" s="715"/>
      <c r="WKD87" s="715"/>
      <c r="WKE87" s="715"/>
      <c r="WKF87" s="715"/>
      <c r="WKG87" s="715"/>
      <c r="WKH87" s="715"/>
      <c r="WKI87" s="715"/>
      <c r="WKJ87" s="715"/>
      <c r="WKK87" s="715"/>
      <c r="WKL87" s="715"/>
      <c r="WKM87" s="715"/>
      <c r="WKN87" s="715"/>
      <c r="WKO87" s="715"/>
      <c r="WKP87" s="715"/>
      <c r="WKQ87" s="715"/>
      <c r="WKR87" s="715"/>
      <c r="WKS87" s="715"/>
      <c r="WKT87" s="715"/>
      <c r="WKU87" s="715"/>
      <c r="WKV87" s="715"/>
      <c r="WKW87" s="715"/>
      <c r="WKX87" s="715"/>
      <c r="WKY87" s="715"/>
      <c r="WKZ87" s="715"/>
      <c r="WLA87" s="715"/>
      <c r="WLB87" s="715"/>
      <c r="WLC87" s="715"/>
      <c r="WLD87" s="715"/>
      <c r="WLE87" s="715"/>
      <c r="WLF87" s="715"/>
      <c r="WLG87" s="715"/>
      <c r="WLH87" s="715"/>
      <c r="WLI87" s="715"/>
      <c r="WLJ87" s="715"/>
      <c r="WLK87" s="715"/>
      <c r="WLL87" s="715"/>
      <c r="WLM87" s="715"/>
      <c r="WLN87" s="715"/>
      <c r="WLO87" s="715"/>
      <c r="WLP87" s="715"/>
      <c r="WLQ87" s="715"/>
      <c r="WLR87" s="715"/>
      <c r="WLS87" s="715"/>
      <c r="WLT87" s="715"/>
      <c r="WLU87" s="715"/>
      <c r="WLV87" s="715"/>
      <c r="WLW87" s="715"/>
      <c r="WLX87" s="715"/>
      <c r="WLY87" s="715"/>
      <c r="WLZ87" s="715"/>
      <c r="WMA87" s="715"/>
      <c r="WMB87" s="715"/>
      <c r="WMC87" s="715"/>
      <c r="WMD87" s="715"/>
      <c r="WME87" s="715"/>
      <c r="WMF87" s="715"/>
      <c r="WMG87" s="715"/>
      <c r="WMH87" s="715"/>
      <c r="WMI87" s="715"/>
      <c r="WMJ87" s="715"/>
      <c r="WMK87" s="715"/>
      <c r="WML87" s="715"/>
      <c r="WMM87" s="715"/>
      <c r="WMN87" s="715"/>
      <c r="WMO87" s="715"/>
      <c r="WMP87" s="715"/>
      <c r="WMQ87" s="715"/>
      <c r="WMR87" s="715"/>
      <c r="WMS87" s="715"/>
      <c r="WMT87" s="715"/>
      <c r="WMU87" s="715"/>
      <c r="WMV87" s="715"/>
      <c r="WMW87" s="715"/>
      <c r="WMX87" s="715"/>
      <c r="WMY87" s="715"/>
      <c r="WMZ87" s="715"/>
      <c r="WNA87" s="715"/>
      <c r="WNB87" s="715"/>
      <c r="WNC87" s="715"/>
      <c r="WND87" s="715"/>
      <c r="WNE87" s="715"/>
      <c r="WNF87" s="715"/>
      <c r="WNG87" s="715"/>
      <c r="WNH87" s="715"/>
      <c r="WNI87" s="715"/>
      <c r="WNJ87" s="715"/>
      <c r="WNK87" s="715"/>
      <c r="WNL87" s="715"/>
      <c r="WNM87" s="715"/>
      <c r="WNN87" s="715"/>
      <c r="WNO87" s="715"/>
      <c r="WNP87" s="715"/>
      <c r="WNQ87" s="715"/>
      <c r="WNR87" s="715"/>
      <c r="WNS87" s="715"/>
      <c r="WNT87" s="715"/>
      <c r="WNU87" s="715"/>
      <c r="WNV87" s="715"/>
      <c r="WNW87" s="715"/>
      <c r="WNX87" s="715"/>
      <c r="WNY87" s="715"/>
      <c r="WNZ87" s="715"/>
      <c r="WOA87" s="715"/>
      <c r="WOB87" s="715"/>
      <c r="WOC87" s="715"/>
      <c r="WOD87" s="715"/>
      <c r="WOE87" s="715"/>
      <c r="WOF87" s="715"/>
      <c r="WOG87" s="715"/>
      <c r="WOH87" s="715"/>
      <c r="WOI87" s="715"/>
      <c r="WOJ87" s="715"/>
      <c r="WOK87" s="715"/>
      <c r="WOL87" s="715"/>
      <c r="WOM87" s="715"/>
      <c r="WON87" s="715"/>
      <c r="WOO87" s="715"/>
      <c r="WOP87" s="715"/>
      <c r="WOQ87" s="715"/>
      <c r="WOR87" s="715"/>
      <c r="WOS87" s="715"/>
      <c r="WOT87" s="715"/>
      <c r="WOU87" s="715"/>
      <c r="WOV87" s="715"/>
      <c r="WOW87" s="715"/>
      <c r="WOX87" s="715"/>
      <c r="WOY87" s="715"/>
      <c r="WOZ87" s="715"/>
      <c r="WPA87" s="715"/>
      <c r="WPB87" s="715"/>
      <c r="WPC87" s="715"/>
      <c r="WPD87" s="715"/>
      <c r="WPE87" s="715"/>
      <c r="WPF87" s="715"/>
      <c r="WPG87" s="715"/>
      <c r="WPH87" s="715"/>
      <c r="WPI87" s="715"/>
      <c r="WPJ87" s="715"/>
      <c r="WPK87" s="715"/>
      <c r="WPL87" s="715"/>
      <c r="WPM87" s="715"/>
      <c r="WPN87" s="715"/>
      <c r="WPO87" s="715"/>
      <c r="WPP87" s="715"/>
      <c r="WPQ87" s="715"/>
      <c r="WPR87" s="715"/>
      <c r="WPS87" s="715"/>
      <c r="WPT87" s="715"/>
      <c r="WPU87" s="715"/>
      <c r="WPV87" s="715"/>
      <c r="WPW87" s="715"/>
      <c r="WPX87" s="715"/>
      <c r="WPY87" s="715"/>
      <c r="WPZ87" s="715"/>
      <c r="WQA87" s="715"/>
      <c r="WQB87" s="715"/>
      <c r="WQC87" s="715"/>
      <c r="WQD87" s="715"/>
      <c r="WQE87" s="715"/>
      <c r="WQF87" s="715"/>
      <c r="WQG87" s="715"/>
      <c r="WQH87" s="715"/>
      <c r="WQI87" s="715"/>
      <c r="WQJ87" s="715"/>
      <c r="WQK87" s="715"/>
      <c r="WQL87" s="715"/>
      <c r="WQM87" s="715"/>
      <c r="WQN87" s="715"/>
      <c r="WQO87" s="715"/>
      <c r="WQP87" s="715"/>
      <c r="WQQ87" s="715"/>
      <c r="WQR87" s="715"/>
      <c r="WQS87" s="715"/>
      <c r="WQT87" s="715"/>
      <c r="WQU87" s="715"/>
      <c r="WQV87" s="715"/>
      <c r="WQW87" s="715"/>
      <c r="WQX87" s="715"/>
      <c r="WQY87" s="715"/>
      <c r="WQZ87" s="715"/>
      <c r="WRA87" s="715"/>
      <c r="WRB87" s="715"/>
      <c r="WRC87" s="715"/>
      <c r="WRD87" s="715"/>
      <c r="WRE87" s="715"/>
      <c r="WRF87" s="715"/>
      <c r="WRG87" s="715"/>
      <c r="WRH87" s="715"/>
      <c r="WRI87" s="715"/>
      <c r="WRJ87" s="715"/>
      <c r="WRK87" s="715"/>
      <c r="WRL87" s="715"/>
      <c r="WRM87" s="715"/>
      <c r="WRN87" s="715"/>
      <c r="WRO87" s="715"/>
      <c r="WRP87" s="715"/>
      <c r="WRQ87" s="715"/>
      <c r="WRR87" s="715"/>
      <c r="WRS87" s="715"/>
      <c r="WRT87" s="715"/>
      <c r="WRU87" s="715"/>
      <c r="WRV87" s="715"/>
      <c r="WRW87" s="715"/>
      <c r="WRX87" s="715"/>
      <c r="WRY87" s="715"/>
      <c r="WRZ87" s="715"/>
      <c r="WSA87" s="715"/>
      <c r="WSB87" s="715"/>
      <c r="WSC87" s="715"/>
      <c r="WSD87" s="715"/>
      <c r="WSE87" s="715"/>
      <c r="WSF87" s="715"/>
      <c r="WSG87" s="715"/>
      <c r="WSH87" s="715"/>
      <c r="WSI87" s="715"/>
      <c r="WSJ87" s="715"/>
      <c r="WSK87" s="715"/>
      <c r="WSL87" s="715"/>
      <c r="WSM87" s="715"/>
      <c r="WSN87" s="715"/>
      <c r="WSO87" s="715"/>
      <c r="WSP87" s="715"/>
      <c r="WSQ87" s="715"/>
      <c r="WSR87" s="715"/>
      <c r="WSS87" s="715"/>
      <c r="WST87" s="715"/>
      <c r="WSU87" s="715"/>
      <c r="WSV87" s="715"/>
      <c r="WSW87" s="715"/>
      <c r="WSX87" s="715"/>
      <c r="WSY87" s="715"/>
      <c r="WSZ87" s="715"/>
      <c r="WTA87" s="715"/>
      <c r="WTB87" s="715"/>
      <c r="WTC87" s="715"/>
      <c r="WTD87" s="715"/>
      <c r="WTE87" s="715"/>
      <c r="WTF87" s="715"/>
      <c r="WTG87" s="715"/>
      <c r="WTH87" s="715"/>
      <c r="WTI87" s="715"/>
      <c r="WTJ87" s="715"/>
      <c r="WTK87" s="715"/>
      <c r="WTL87" s="715"/>
      <c r="WTM87" s="715"/>
      <c r="WTN87" s="715"/>
      <c r="WTO87" s="715"/>
      <c r="WTP87" s="715"/>
      <c r="WTQ87" s="715"/>
      <c r="WTR87" s="715"/>
      <c r="WTS87" s="715"/>
      <c r="WTT87" s="715"/>
      <c r="WTU87" s="715"/>
      <c r="WTV87" s="715"/>
      <c r="WTW87" s="715"/>
      <c r="WTX87" s="715"/>
      <c r="WTY87" s="715"/>
      <c r="WTZ87" s="715"/>
      <c r="WUA87" s="715"/>
      <c r="WUB87" s="715"/>
      <c r="WUC87" s="715"/>
      <c r="WUD87" s="715"/>
      <c r="WUE87" s="715"/>
      <c r="WUF87" s="715"/>
      <c r="WUG87" s="715"/>
      <c r="WUH87" s="715"/>
      <c r="WUI87" s="715"/>
      <c r="WUJ87" s="715"/>
      <c r="WUK87" s="715"/>
      <c r="WUL87" s="715"/>
      <c r="WUM87" s="715"/>
      <c r="WUN87" s="715"/>
      <c r="WUO87" s="715"/>
      <c r="WUP87" s="715"/>
      <c r="WUQ87" s="715"/>
      <c r="WUR87" s="715"/>
      <c r="WUS87" s="715"/>
      <c r="WUT87" s="715"/>
      <c r="WUU87" s="715"/>
      <c r="WUV87" s="715"/>
      <c r="WUW87" s="715"/>
      <c r="WUX87" s="715"/>
      <c r="WUY87" s="715"/>
      <c r="WUZ87" s="715"/>
      <c r="WVA87" s="715"/>
      <c r="WVB87" s="715"/>
      <c r="WVC87" s="715"/>
      <c r="WVD87" s="715"/>
      <c r="WVE87" s="715"/>
      <c r="WVF87" s="715"/>
      <c r="WVG87" s="715"/>
      <c r="WVH87" s="715"/>
      <c r="WVI87" s="715"/>
      <c r="WVJ87" s="715"/>
      <c r="WVK87" s="715"/>
      <c r="WVL87" s="715"/>
      <c r="WVM87" s="715"/>
      <c r="WVN87" s="715"/>
      <c r="WVO87" s="715"/>
      <c r="WVP87" s="715"/>
      <c r="WVQ87" s="715"/>
      <c r="WVR87" s="715"/>
      <c r="WVS87" s="715"/>
      <c r="WVT87" s="715"/>
      <c r="WVU87" s="715"/>
      <c r="WVV87" s="715"/>
      <c r="WVW87" s="715"/>
      <c r="WVX87" s="715"/>
      <c r="WVY87" s="715"/>
      <c r="WVZ87" s="715"/>
      <c r="WWA87" s="715"/>
      <c r="WWB87" s="715"/>
      <c r="WWC87" s="715"/>
      <c r="WWD87" s="715"/>
      <c r="WWE87" s="715"/>
      <c r="WWF87" s="715"/>
      <c r="WWG87" s="715"/>
      <c r="WWH87" s="715"/>
      <c r="WWI87" s="715"/>
      <c r="WWJ87" s="715"/>
      <c r="WWK87" s="715"/>
      <c r="WWL87" s="715"/>
      <c r="WWM87" s="715"/>
      <c r="WWN87" s="715"/>
      <c r="WWO87" s="715"/>
      <c r="WWP87" s="715"/>
      <c r="WWQ87" s="715"/>
      <c r="WWR87" s="715"/>
      <c r="WWS87" s="715"/>
      <c r="WWT87" s="715"/>
      <c r="WWU87" s="715"/>
      <c r="WWV87" s="715"/>
      <c r="WWW87" s="715"/>
      <c r="WWX87" s="715"/>
      <c r="WWY87" s="715"/>
      <c r="WWZ87" s="715"/>
      <c r="WXA87" s="715"/>
      <c r="WXB87" s="715"/>
      <c r="WXC87" s="715"/>
      <c r="WXD87" s="715"/>
      <c r="WXE87" s="715"/>
      <c r="WXF87" s="715"/>
      <c r="WXG87" s="715"/>
      <c r="WXH87" s="715"/>
      <c r="WXI87" s="715"/>
      <c r="WXJ87" s="715"/>
      <c r="WXK87" s="715"/>
      <c r="WXL87" s="715"/>
      <c r="WXM87" s="715"/>
      <c r="WXN87" s="715"/>
      <c r="WXO87" s="715"/>
      <c r="WXP87" s="715"/>
      <c r="WXQ87" s="715"/>
      <c r="WXR87" s="715"/>
      <c r="WXS87" s="715"/>
      <c r="WXT87" s="715"/>
      <c r="WXU87" s="715"/>
      <c r="WXV87" s="715"/>
      <c r="WXW87" s="715"/>
      <c r="WXX87" s="715"/>
      <c r="WXY87" s="715"/>
      <c r="WXZ87" s="715"/>
      <c r="WYA87" s="715"/>
      <c r="WYB87" s="715"/>
      <c r="WYC87" s="715"/>
      <c r="WYD87" s="715"/>
      <c r="WYE87" s="715"/>
      <c r="WYF87" s="715"/>
      <c r="WYG87" s="715"/>
      <c r="WYH87" s="715"/>
      <c r="WYI87" s="715"/>
      <c r="WYJ87" s="715"/>
      <c r="WYK87" s="715"/>
      <c r="WYL87" s="715"/>
      <c r="WYM87" s="715"/>
      <c r="WYN87" s="715"/>
      <c r="WYO87" s="715"/>
      <c r="WYP87" s="715"/>
      <c r="WYQ87" s="715"/>
      <c r="WYR87" s="715"/>
      <c r="WYS87" s="715"/>
      <c r="WYT87" s="715"/>
      <c r="WYU87" s="715"/>
      <c r="WYV87" s="715"/>
      <c r="WYW87" s="715"/>
      <c r="WYX87" s="715"/>
      <c r="WYY87" s="715"/>
      <c r="WYZ87" s="715"/>
      <c r="WZA87" s="715"/>
      <c r="WZB87" s="715"/>
      <c r="WZC87" s="715"/>
      <c r="WZD87" s="715"/>
      <c r="WZE87" s="715"/>
      <c r="WZF87" s="715"/>
      <c r="WZG87" s="715"/>
      <c r="WZH87" s="715"/>
      <c r="WZI87" s="715"/>
      <c r="WZJ87" s="715"/>
      <c r="WZK87" s="715"/>
      <c r="WZL87" s="715"/>
      <c r="WZM87" s="715"/>
      <c r="WZN87" s="715"/>
      <c r="WZO87" s="715"/>
      <c r="WZP87" s="715"/>
      <c r="WZQ87" s="715"/>
      <c r="WZR87" s="715"/>
      <c r="WZS87" s="715"/>
      <c r="WZT87" s="715"/>
      <c r="WZU87" s="715"/>
      <c r="WZV87" s="715"/>
      <c r="WZW87" s="715"/>
      <c r="WZX87" s="715"/>
      <c r="WZY87" s="715"/>
      <c r="WZZ87" s="715"/>
      <c r="XAA87" s="715"/>
      <c r="XAB87" s="715"/>
      <c r="XAC87" s="715"/>
      <c r="XAD87" s="715"/>
      <c r="XAE87" s="715"/>
      <c r="XAF87" s="715"/>
      <c r="XAG87" s="715"/>
      <c r="XAH87" s="715"/>
      <c r="XAI87" s="715"/>
      <c r="XAJ87" s="715"/>
      <c r="XAK87" s="715"/>
      <c r="XAL87" s="715"/>
      <c r="XAM87" s="715"/>
      <c r="XAN87" s="715"/>
      <c r="XAO87" s="715"/>
      <c r="XAP87" s="715"/>
      <c r="XAQ87" s="715"/>
      <c r="XAR87" s="715"/>
      <c r="XAS87" s="715"/>
      <c r="XAT87" s="715"/>
      <c r="XAU87" s="715"/>
      <c r="XAV87" s="715"/>
      <c r="XAW87" s="715"/>
      <c r="XAX87" s="715"/>
      <c r="XAY87" s="715"/>
      <c r="XAZ87" s="715"/>
      <c r="XBA87" s="715"/>
      <c r="XBB87" s="715"/>
      <c r="XBC87" s="715"/>
      <c r="XBD87" s="715"/>
      <c r="XBE87" s="715"/>
      <c r="XBF87" s="715"/>
      <c r="XBG87" s="715"/>
      <c r="XBH87" s="715"/>
      <c r="XBI87" s="715"/>
      <c r="XBJ87" s="715"/>
      <c r="XBK87" s="715"/>
      <c r="XBL87" s="715"/>
      <c r="XBM87" s="715"/>
      <c r="XBN87" s="715"/>
      <c r="XBO87" s="715"/>
      <c r="XBP87" s="715"/>
      <c r="XBQ87" s="715"/>
      <c r="XBR87" s="715"/>
      <c r="XBS87" s="715"/>
      <c r="XBT87" s="715"/>
      <c r="XBU87" s="715"/>
      <c r="XBV87" s="715"/>
      <c r="XBW87" s="715"/>
      <c r="XBX87" s="715"/>
      <c r="XBY87" s="715"/>
      <c r="XBZ87" s="715"/>
      <c r="XCA87" s="715"/>
      <c r="XCB87" s="715"/>
      <c r="XCC87" s="715"/>
      <c r="XCD87" s="715"/>
      <c r="XCE87" s="715"/>
      <c r="XCF87" s="715"/>
      <c r="XCG87" s="715"/>
      <c r="XCH87" s="715"/>
      <c r="XCI87" s="715"/>
      <c r="XCJ87" s="715"/>
      <c r="XCK87" s="715"/>
      <c r="XCL87" s="715"/>
      <c r="XCM87" s="715"/>
      <c r="XCN87" s="715"/>
      <c r="XCO87" s="715"/>
      <c r="XCP87" s="715"/>
      <c r="XCQ87" s="715"/>
      <c r="XCR87" s="715"/>
      <c r="XCS87" s="715"/>
      <c r="XCT87" s="715"/>
      <c r="XCU87" s="715"/>
      <c r="XCV87" s="715"/>
      <c r="XCW87" s="715"/>
      <c r="XCX87" s="715"/>
      <c r="XCY87" s="715"/>
      <c r="XCZ87" s="715"/>
      <c r="XDA87" s="715"/>
      <c r="XDB87" s="715"/>
      <c r="XDC87" s="715"/>
      <c r="XDD87" s="715"/>
      <c r="XDE87" s="715"/>
      <c r="XDF87" s="715"/>
      <c r="XDG87" s="715"/>
      <c r="XDH87" s="715"/>
      <c r="XDI87" s="715"/>
      <c r="XDJ87" s="715"/>
      <c r="XDK87" s="715"/>
      <c r="XDL87" s="715"/>
      <c r="XDM87" s="715"/>
      <c r="XDN87" s="715"/>
      <c r="XDO87" s="715"/>
      <c r="XDP87" s="715"/>
      <c r="XDQ87" s="715"/>
      <c r="XDR87" s="715"/>
      <c r="XDS87" s="715"/>
      <c r="XDT87" s="715"/>
      <c r="XDU87" s="715"/>
      <c r="XDV87" s="715"/>
      <c r="XDW87" s="715"/>
      <c r="XDX87" s="715"/>
      <c r="XDY87" s="715"/>
      <c r="XDZ87" s="715"/>
      <c r="XEA87" s="715"/>
      <c r="XEB87" s="715"/>
      <c r="XEC87" s="715"/>
      <c r="XED87" s="715"/>
      <c r="XEE87" s="715"/>
      <c r="XEF87" s="715"/>
      <c r="XEG87" s="715"/>
      <c r="XEH87" s="715"/>
      <c r="XEI87" s="715"/>
      <c r="XEJ87" s="715"/>
      <c r="XEK87" s="715"/>
    </row>
    <row r="88" spans="1:16365" s="704" customFormat="1" ht="99.9" customHeight="1" x14ac:dyDescent="0.25">
      <c r="A88" s="755">
        <v>104</v>
      </c>
      <c r="B88" s="45" t="s">
        <v>632</v>
      </c>
      <c r="C88" s="45">
        <v>15</v>
      </c>
      <c r="D88" s="755" t="s">
        <v>1091</v>
      </c>
      <c r="E88" s="45" t="s">
        <v>1092</v>
      </c>
      <c r="F88" s="256">
        <v>10082</v>
      </c>
      <c r="G88" s="45" t="s">
        <v>1105</v>
      </c>
      <c r="H88" s="143" t="s">
        <v>1106</v>
      </c>
      <c r="I88" s="45" t="s">
        <v>1107</v>
      </c>
      <c r="J88" s="157">
        <v>1348879.28</v>
      </c>
      <c r="K88" s="45" t="s">
        <v>1108</v>
      </c>
      <c r="L88" s="45" t="s">
        <v>1097</v>
      </c>
      <c r="M88" s="45" t="s">
        <v>1098</v>
      </c>
      <c r="N88" s="45" t="s">
        <v>1109</v>
      </c>
      <c r="O88" s="45" t="s">
        <v>1110</v>
      </c>
      <c r="P88" s="705" t="s">
        <v>1111</v>
      </c>
      <c r="Q88" s="146">
        <f t="shared" si="7"/>
        <v>59.2</v>
      </c>
      <c r="R88" s="159">
        <v>11</v>
      </c>
      <c r="S88" s="183">
        <v>23.6</v>
      </c>
      <c r="T88" s="183">
        <v>24.6</v>
      </c>
      <c r="U88" s="160">
        <f t="shared" si="8"/>
        <v>59.2</v>
      </c>
      <c r="V88" s="255">
        <v>100</v>
      </c>
      <c r="W88" s="149">
        <v>100</v>
      </c>
      <c r="X88" s="1364" t="s">
        <v>1102</v>
      </c>
      <c r="Y88" s="161">
        <v>3</v>
      </c>
      <c r="Z88" s="161">
        <v>1</v>
      </c>
      <c r="AA88" s="161">
        <v>3</v>
      </c>
      <c r="AB88" s="161">
        <v>60</v>
      </c>
      <c r="AC88" s="161"/>
      <c r="AD88" s="162">
        <v>0</v>
      </c>
      <c r="AE88" s="163">
        <v>5</v>
      </c>
      <c r="AF88" s="746">
        <v>100</v>
      </c>
      <c r="AG88" s="240" t="s">
        <v>1103</v>
      </c>
      <c r="AH88" s="241" t="s">
        <v>645</v>
      </c>
      <c r="AI88" s="749">
        <v>97</v>
      </c>
      <c r="AJ88" s="240" t="s">
        <v>645</v>
      </c>
      <c r="AK88" s="241" t="s">
        <v>645</v>
      </c>
      <c r="AL88" s="753">
        <v>0</v>
      </c>
      <c r="AM88" s="751" t="s">
        <v>645</v>
      </c>
      <c r="AN88" s="752" t="s">
        <v>645</v>
      </c>
      <c r="AO88" s="753">
        <v>0</v>
      </c>
      <c r="AP88" s="751" t="s">
        <v>645</v>
      </c>
      <c r="AQ88" s="752" t="s">
        <v>645</v>
      </c>
      <c r="AR88" s="753">
        <v>0</v>
      </c>
      <c r="AS88" s="751" t="s">
        <v>1104</v>
      </c>
      <c r="AT88" s="752" t="s">
        <v>645</v>
      </c>
      <c r="AU88" s="753">
        <v>3</v>
      </c>
      <c r="AV88" s="751" t="s">
        <v>645</v>
      </c>
      <c r="AW88" s="752" t="s">
        <v>645</v>
      </c>
      <c r="AX88" s="754">
        <v>0</v>
      </c>
      <c r="AY88" s="716"/>
      <c r="AZ88" s="716"/>
      <c r="BA88" s="716"/>
      <c r="BB88" s="716"/>
      <c r="BC88" s="716"/>
      <c r="BD88" s="716"/>
      <c r="BE88" s="716"/>
      <c r="BF88" s="716"/>
      <c r="BG88" s="716"/>
      <c r="BH88" s="715"/>
      <c r="BI88" s="715"/>
      <c r="BJ88" s="715"/>
      <c r="BK88" s="715"/>
      <c r="BL88" s="715"/>
      <c r="BM88" s="715"/>
      <c r="BN88" s="715"/>
      <c r="BO88" s="715"/>
      <c r="BP88" s="715"/>
      <c r="BQ88" s="715"/>
      <c r="BR88" s="715"/>
      <c r="BS88" s="715"/>
      <c r="BT88" s="715"/>
      <c r="BU88" s="715"/>
      <c r="BV88" s="715"/>
      <c r="BW88" s="715"/>
      <c r="BX88" s="715"/>
      <c r="BY88" s="715"/>
      <c r="BZ88" s="715"/>
      <c r="CA88" s="715"/>
      <c r="CB88" s="715"/>
      <c r="CC88" s="715"/>
      <c r="CD88" s="715"/>
      <c r="CE88" s="715"/>
      <c r="CF88" s="715"/>
      <c r="CG88" s="715"/>
      <c r="CH88" s="715"/>
      <c r="CI88" s="715"/>
      <c r="CJ88" s="715"/>
      <c r="CK88" s="715"/>
      <c r="CL88" s="715"/>
      <c r="CM88" s="715"/>
      <c r="CN88" s="715"/>
      <c r="CO88" s="715"/>
      <c r="CP88" s="715"/>
      <c r="CQ88" s="715"/>
      <c r="CR88" s="715"/>
      <c r="CS88" s="715"/>
      <c r="CT88" s="715"/>
      <c r="CU88" s="715"/>
      <c r="CV88" s="715"/>
      <c r="CW88" s="715"/>
      <c r="CX88" s="715"/>
      <c r="CY88" s="715"/>
      <c r="CZ88" s="715"/>
      <c r="DA88" s="715"/>
      <c r="DB88" s="715"/>
      <c r="DC88" s="715"/>
      <c r="DD88" s="715"/>
      <c r="DE88" s="715"/>
      <c r="DF88" s="715"/>
      <c r="DG88" s="715"/>
      <c r="DH88" s="715"/>
      <c r="DI88" s="715"/>
      <c r="DJ88" s="715"/>
      <c r="DK88" s="715"/>
      <c r="DL88" s="715"/>
      <c r="DM88" s="715"/>
      <c r="DN88" s="715"/>
      <c r="DO88" s="715"/>
      <c r="DP88" s="715"/>
      <c r="DQ88" s="715"/>
      <c r="DR88" s="715"/>
      <c r="DS88" s="715"/>
      <c r="DT88" s="715"/>
      <c r="DU88" s="715"/>
      <c r="DV88" s="715"/>
      <c r="DW88" s="715"/>
      <c r="DX88" s="715"/>
      <c r="DY88" s="715"/>
      <c r="DZ88" s="715"/>
      <c r="EA88" s="715"/>
      <c r="EB88" s="715"/>
      <c r="EC88" s="715"/>
      <c r="ED88" s="715"/>
      <c r="EE88" s="715"/>
      <c r="EF88" s="715"/>
      <c r="EG88" s="715"/>
      <c r="EH88" s="715"/>
      <c r="EI88" s="715"/>
      <c r="EJ88" s="715"/>
      <c r="EK88" s="715"/>
      <c r="EL88" s="715"/>
      <c r="EM88" s="715"/>
      <c r="EN88" s="715"/>
      <c r="EO88" s="715"/>
      <c r="EP88" s="715"/>
      <c r="EQ88" s="715"/>
      <c r="ER88" s="715"/>
      <c r="ES88" s="715"/>
      <c r="ET88" s="715"/>
      <c r="EU88" s="715"/>
      <c r="EV88" s="715"/>
      <c r="EW88" s="715"/>
      <c r="EX88" s="715"/>
      <c r="EY88" s="715"/>
      <c r="EZ88" s="715"/>
      <c r="FA88" s="715"/>
      <c r="FB88" s="715"/>
      <c r="FC88" s="715"/>
      <c r="FD88" s="715"/>
      <c r="FE88" s="715"/>
      <c r="FF88" s="715"/>
      <c r="FG88" s="715"/>
      <c r="FH88" s="715"/>
      <c r="FI88" s="715"/>
      <c r="FJ88" s="715"/>
      <c r="FK88" s="715"/>
      <c r="FL88" s="715"/>
      <c r="FM88" s="715"/>
      <c r="FN88" s="715"/>
      <c r="FO88" s="715"/>
      <c r="FP88" s="715"/>
      <c r="FQ88" s="715"/>
      <c r="FR88" s="715"/>
      <c r="FS88" s="715"/>
      <c r="FT88" s="715"/>
      <c r="FU88" s="715"/>
      <c r="FV88" s="715"/>
      <c r="FW88" s="715"/>
      <c r="FX88" s="715"/>
      <c r="FY88" s="715"/>
      <c r="FZ88" s="715"/>
      <c r="GA88" s="715"/>
      <c r="GB88" s="715"/>
      <c r="GC88" s="715"/>
      <c r="GD88" s="715"/>
      <c r="GE88" s="715"/>
      <c r="GF88" s="715"/>
      <c r="GG88" s="715"/>
      <c r="GH88" s="715"/>
      <c r="GI88" s="715"/>
      <c r="GJ88" s="715"/>
      <c r="GK88" s="715"/>
      <c r="GL88" s="715"/>
      <c r="GM88" s="715"/>
      <c r="GN88" s="715"/>
      <c r="GO88" s="715"/>
      <c r="GP88" s="715"/>
      <c r="GQ88" s="715"/>
      <c r="GR88" s="715"/>
      <c r="GS88" s="715"/>
      <c r="GT88" s="715"/>
      <c r="GU88" s="715"/>
      <c r="GV88" s="715"/>
      <c r="GW88" s="715"/>
      <c r="GX88" s="715"/>
      <c r="GY88" s="715"/>
      <c r="GZ88" s="715"/>
      <c r="HA88" s="715"/>
      <c r="HB88" s="715"/>
      <c r="HC88" s="715"/>
      <c r="HD88" s="715"/>
      <c r="HE88" s="715"/>
      <c r="HF88" s="715"/>
      <c r="HG88" s="715"/>
      <c r="HH88" s="715"/>
      <c r="HI88" s="715"/>
      <c r="HJ88" s="715"/>
      <c r="HK88" s="715"/>
      <c r="HL88" s="715"/>
      <c r="HM88" s="715"/>
      <c r="HN88" s="715"/>
      <c r="HO88" s="715"/>
      <c r="HP88" s="715"/>
      <c r="HQ88" s="715"/>
      <c r="HR88" s="715"/>
      <c r="HS88" s="715"/>
      <c r="HT88" s="715"/>
      <c r="HU88" s="715"/>
      <c r="HV88" s="715"/>
      <c r="HW88" s="715"/>
      <c r="HX88" s="715"/>
      <c r="HY88" s="715"/>
      <c r="HZ88" s="715"/>
      <c r="IA88" s="715"/>
      <c r="IB88" s="715"/>
      <c r="IC88" s="715"/>
      <c r="ID88" s="715"/>
      <c r="IE88" s="715"/>
      <c r="IF88" s="715"/>
      <c r="IG88" s="715"/>
      <c r="IH88" s="715"/>
      <c r="II88" s="715"/>
      <c r="IJ88" s="715"/>
      <c r="IK88" s="715"/>
      <c r="IL88" s="715"/>
      <c r="IM88" s="715"/>
      <c r="IN88" s="715"/>
      <c r="IO88" s="715"/>
      <c r="IP88" s="715"/>
      <c r="IQ88" s="715"/>
      <c r="IR88" s="715"/>
      <c r="IS88" s="715"/>
      <c r="IT88" s="715"/>
      <c r="IU88" s="715"/>
      <c r="IV88" s="715"/>
      <c r="IW88" s="715"/>
      <c r="IX88" s="715"/>
      <c r="IY88" s="715"/>
      <c r="IZ88" s="715"/>
      <c r="JA88" s="715"/>
      <c r="JB88" s="715"/>
      <c r="JC88" s="715"/>
      <c r="JD88" s="715"/>
      <c r="JE88" s="715"/>
      <c r="JF88" s="715"/>
      <c r="JG88" s="715"/>
      <c r="JH88" s="715"/>
      <c r="JI88" s="715"/>
      <c r="JJ88" s="715"/>
      <c r="JK88" s="715"/>
      <c r="JL88" s="715"/>
      <c r="JM88" s="715"/>
      <c r="JN88" s="715"/>
      <c r="JO88" s="715"/>
      <c r="JP88" s="715"/>
      <c r="JQ88" s="715"/>
      <c r="JR88" s="715"/>
      <c r="JS88" s="715"/>
      <c r="JT88" s="715"/>
      <c r="JU88" s="715"/>
      <c r="JV88" s="715"/>
      <c r="JW88" s="715"/>
      <c r="JX88" s="715"/>
      <c r="JY88" s="715"/>
      <c r="JZ88" s="715"/>
      <c r="KA88" s="715"/>
      <c r="KB88" s="715"/>
      <c r="KC88" s="715"/>
      <c r="KD88" s="715"/>
      <c r="KE88" s="715"/>
      <c r="KF88" s="715"/>
      <c r="KG88" s="715"/>
      <c r="KH88" s="715"/>
      <c r="KI88" s="715"/>
      <c r="KJ88" s="715"/>
      <c r="KK88" s="715"/>
      <c r="KL88" s="715"/>
      <c r="KM88" s="715"/>
      <c r="KN88" s="715"/>
      <c r="KO88" s="715"/>
      <c r="KP88" s="715"/>
      <c r="KQ88" s="715"/>
      <c r="KR88" s="715"/>
      <c r="KS88" s="715"/>
      <c r="KT88" s="715"/>
      <c r="KU88" s="715"/>
      <c r="KV88" s="715"/>
      <c r="KW88" s="715"/>
      <c r="KX88" s="715"/>
      <c r="KY88" s="715"/>
      <c r="KZ88" s="715"/>
      <c r="LA88" s="715"/>
      <c r="LB88" s="715"/>
      <c r="LC88" s="715"/>
      <c r="LD88" s="715"/>
      <c r="LE88" s="715"/>
      <c r="LF88" s="715"/>
      <c r="LG88" s="715"/>
      <c r="LH88" s="715"/>
      <c r="LI88" s="715"/>
      <c r="LJ88" s="715"/>
      <c r="LK88" s="715"/>
      <c r="LL88" s="715"/>
      <c r="LM88" s="715"/>
      <c r="LN88" s="715"/>
      <c r="LO88" s="715"/>
      <c r="LP88" s="715"/>
      <c r="LQ88" s="715"/>
      <c r="LR88" s="715"/>
      <c r="LS88" s="715"/>
      <c r="LT88" s="715"/>
      <c r="LU88" s="715"/>
      <c r="LV88" s="715"/>
      <c r="LW88" s="715"/>
      <c r="LX88" s="715"/>
      <c r="LY88" s="715"/>
      <c r="LZ88" s="715"/>
      <c r="MA88" s="715"/>
      <c r="MB88" s="715"/>
      <c r="MC88" s="715"/>
      <c r="MD88" s="715"/>
      <c r="ME88" s="715"/>
      <c r="MF88" s="715"/>
      <c r="MG88" s="715"/>
      <c r="MH88" s="715"/>
      <c r="MI88" s="715"/>
      <c r="MJ88" s="715"/>
      <c r="MK88" s="715"/>
      <c r="ML88" s="715"/>
      <c r="MM88" s="715"/>
      <c r="MN88" s="715"/>
      <c r="MO88" s="715"/>
      <c r="MP88" s="715"/>
      <c r="MQ88" s="715"/>
      <c r="MR88" s="715"/>
      <c r="MS88" s="715"/>
      <c r="MT88" s="715"/>
      <c r="MU88" s="715"/>
      <c r="MV88" s="715"/>
      <c r="MW88" s="715"/>
      <c r="MX88" s="715"/>
      <c r="MY88" s="715"/>
      <c r="MZ88" s="715"/>
      <c r="NA88" s="715"/>
      <c r="NB88" s="715"/>
      <c r="NC88" s="715"/>
      <c r="ND88" s="715"/>
      <c r="NE88" s="715"/>
      <c r="NF88" s="715"/>
      <c r="NG88" s="715"/>
      <c r="NH88" s="715"/>
      <c r="NI88" s="715"/>
      <c r="NJ88" s="715"/>
      <c r="NK88" s="715"/>
      <c r="NL88" s="715"/>
      <c r="NM88" s="715"/>
      <c r="NN88" s="715"/>
      <c r="NO88" s="715"/>
      <c r="NP88" s="715"/>
      <c r="NQ88" s="715"/>
      <c r="NR88" s="715"/>
      <c r="NS88" s="715"/>
      <c r="NT88" s="715"/>
      <c r="NU88" s="715"/>
      <c r="NV88" s="715"/>
      <c r="NW88" s="715"/>
      <c r="NX88" s="715"/>
      <c r="NY88" s="715"/>
      <c r="NZ88" s="715"/>
      <c r="OA88" s="715"/>
      <c r="OB88" s="715"/>
      <c r="OC88" s="715"/>
      <c r="OD88" s="715"/>
      <c r="OE88" s="715"/>
      <c r="OF88" s="715"/>
      <c r="OG88" s="715"/>
      <c r="OH88" s="715"/>
      <c r="OI88" s="715"/>
      <c r="OJ88" s="715"/>
      <c r="OK88" s="715"/>
      <c r="OL88" s="715"/>
      <c r="OM88" s="715"/>
      <c r="ON88" s="715"/>
      <c r="OO88" s="715"/>
      <c r="OP88" s="715"/>
      <c r="OQ88" s="715"/>
      <c r="OR88" s="715"/>
      <c r="OS88" s="715"/>
      <c r="OT88" s="715"/>
      <c r="OU88" s="715"/>
      <c r="OV88" s="715"/>
      <c r="OW88" s="715"/>
      <c r="OX88" s="715"/>
      <c r="OY88" s="715"/>
      <c r="OZ88" s="715"/>
      <c r="PA88" s="715"/>
      <c r="PB88" s="715"/>
      <c r="PC88" s="715"/>
      <c r="PD88" s="715"/>
      <c r="PE88" s="715"/>
      <c r="PF88" s="715"/>
      <c r="PG88" s="715"/>
      <c r="PH88" s="715"/>
      <c r="PI88" s="715"/>
      <c r="PJ88" s="715"/>
      <c r="PK88" s="715"/>
      <c r="PL88" s="715"/>
      <c r="PM88" s="715"/>
      <c r="PN88" s="715"/>
      <c r="PO88" s="715"/>
      <c r="PP88" s="715"/>
      <c r="PQ88" s="715"/>
      <c r="PR88" s="715"/>
      <c r="PS88" s="715"/>
      <c r="PT88" s="715"/>
      <c r="PU88" s="715"/>
      <c r="PV88" s="715"/>
      <c r="PW88" s="715"/>
      <c r="PX88" s="715"/>
      <c r="PY88" s="715"/>
      <c r="PZ88" s="715"/>
      <c r="QA88" s="715"/>
      <c r="QB88" s="715"/>
      <c r="QC88" s="715"/>
      <c r="QD88" s="715"/>
      <c r="QE88" s="715"/>
      <c r="QF88" s="715"/>
      <c r="QG88" s="715"/>
      <c r="QH88" s="715"/>
      <c r="QI88" s="715"/>
      <c r="QJ88" s="715"/>
      <c r="QK88" s="715"/>
      <c r="QL88" s="715"/>
      <c r="QM88" s="715"/>
      <c r="QN88" s="715"/>
      <c r="QO88" s="715"/>
      <c r="QP88" s="715"/>
      <c r="QQ88" s="715"/>
      <c r="QR88" s="715"/>
      <c r="QS88" s="715"/>
      <c r="QT88" s="715"/>
      <c r="QU88" s="715"/>
      <c r="QV88" s="715"/>
      <c r="QW88" s="715"/>
      <c r="QX88" s="715"/>
      <c r="QY88" s="715"/>
      <c r="QZ88" s="715"/>
      <c r="RA88" s="715"/>
      <c r="RB88" s="715"/>
      <c r="RC88" s="715"/>
      <c r="RD88" s="715"/>
      <c r="RE88" s="715"/>
      <c r="RF88" s="715"/>
      <c r="RG88" s="715"/>
      <c r="RH88" s="715"/>
      <c r="RI88" s="715"/>
      <c r="RJ88" s="715"/>
      <c r="RK88" s="715"/>
      <c r="RL88" s="715"/>
      <c r="RM88" s="715"/>
      <c r="RN88" s="715"/>
      <c r="RO88" s="715"/>
      <c r="RP88" s="715"/>
      <c r="RQ88" s="715"/>
      <c r="RR88" s="715"/>
      <c r="RS88" s="715"/>
      <c r="RT88" s="715"/>
      <c r="RU88" s="715"/>
      <c r="RV88" s="715"/>
      <c r="RW88" s="715"/>
      <c r="RX88" s="715"/>
      <c r="RY88" s="715"/>
      <c r="RZ88" s="715"/>
      <c r="SA88" s="715"/>
      <c r="SB88" s="715"/>
      <c r="SC88" s="715"/>
      <c r="SD88" s="715"/>
      <c r="SE88" s="715"/>
      <c r="SF88" s="715"/>
      <c r="SG88" s="715"/>
      <c r="SH88" s="715"/>
      <c r="SI88" s="715"/>
      <c r="SJ88" s="715"/>
      <c r="SK88" s="715"/>
      <c r="SL88" s="715"/>
      <c r="SM88" s="715"/>
      <c r="SN88" s="715"/>
      <c r="SO88" s="715"/>
      <c r="SP88" s="715"/>
      <c r="SQ88" s="715"/>
      <c r="SR88" s="715"/>
      <c r="SS88" s="715"/>
      <c r="ST88" s="715"/>
      <c r="SU88" s="715"/>
      <c r="SV88" s="715"/>
      <c r="SW88" s="715"/>
      <c r="SX88" s="715"/>
      <c r="SY88" s="715"/>
      <c r="SZ88" s="715"/>
      <c r="TA88" s="715"/>
      <c r="TB88" s="715"/>
      <c r="TC88" s="715"/>
      <c r="TD88" s="715"/>
      <c r="TE88" s="715"/>
      <c r="TF88" s="715"/>
      <c r="TG88" s="715"/>
      <c r="TH88" s="715"/>
      <c r="TI88" s="715"/>
      <c r="TJ88" s="715"/>
      <c r="TK88" s="715"/>
      <c r="TL88" s="715"/>
      <c r="TM88" s="715"/>
      <c r="TN88" s="715"/>
      <c r="TO88" s="715"/>
      <c r="TP88" s="715"/>
      <c r="TQ88" s="715"/>
      <c r="TR88" s="715"/>
      <c r="TS88" s="715"/>
      <c r="TT88" s="715"/>
      <c r="TU88" s="715"/>
      <c r="TV88" s="715"/>
      <c r="TW88" s="715"/>
      <c r="TX88" s="715"/>
      <c r="TY88" s="715"/>
      <c r="TZ88" s="715"/>
      <c r="UA88" s="715"/>
      <c r="UB88" s="715"/>
      <c r="UC88" s="715"/>
      <c r="UD88" s="715"/>
      <c r="UE88" s="715"/>
      <c r="UF88" s="715"/>
      <c r="UG88" s="715"/>
      <c r="UH88" s="715"/>
      <c r="UI88" s="715"/>
      <c r="UJ88" s="715"/>
      <c r="UK88" s="715"/>
      <c r="UL88" s="715"/>
      <c r="UM88" s="715"/>
      <c r="UN88" s="715"/>
      <c r="UO88" s="715"/>
      <c r="UP88" s="715"/>
      <c r="UQ88" s="715"/>
      <c r="UR88" s="715"/>
      <c r="US88" s="715"/>
      <c r="UT88" s="715"/>
      <c r="UU88" s="715"/>
      <c r="UV88" s="715"/>
      <c r="UW88" s="715"/>
      <c r="UX88" s="715"/>
      <c r="UY88" s="715"/>
      <c r="UZ88" s="715"/>
      <c r="VA88" s="715"/>
      <c r="VB88" s="715"/>
      <c r="VC88" s="715"/>
      <c r="VD88" s="715"/>
      <c r="VE88" s="715"/>
      <c r="VF88" s="715"/>
      <c r="VG88" s="715"/>
      <c r="VH88" s="715"/>
      <c r="VI88" s="715"/>
      <c r="VJ88" s="715"/>
      <c r="VK88" s="715"/>
      <c r="VL88" s="715"/>
      <c r="VM88" s="715"/>
      <c r="VN88" s="715"/>
      <c r="VO88" s="715"/>
      <c r="VP88" s="715"/>
      <c r="VQ88" s="715"/>
      <c r="VR88" s="715"/>
      <c r="VS88" s="715"/>
      <c r="VT88" s="715"/>
      <c r="VU88" s="715"/>
      <c r="VV88" s="715"/>
      <c r="VW88" s="715"/>
      <c r="VX88" s="715"/>
      <c r="VY88" s="715"/>
      <c r="VZ88" s="715"/>
      <c r="WA88" s="715"/>
      <c r="WB88" s="715"/>
      <c r="WC88" s="715"/>
      <c r="WD88" s="715"/>
      <c r="WE88" s="715"/>
      <c r="WF88" s="715"/>
      <c r="WG88" s="715"/>
      <c r="WH88" s="715"/>
      <c r="WI88" s="715"/>
      <c r="WJ88" s="715"/>
      <c r="WK88" s="715"/>
      <c r="WL88" s="715"/>
      <c r="WM88" s="715"/>
      <c r="WN88" s="715"/>
      <c r="WO88" s="715"/>
      <c r="WP88" s="715"/>
      <c r="WQ88" s="715"/>
      <c r="WR88" s="715"/>
      <c r="WS88" s="715"/>
      <c r="WT88" s="715"/>
      <c r="WU88" s="715"/>
      <c r="WV88" s="715"/>
      <c r="WW88" s="715"/>
      <c r="WX88" s="715"/>
      <c r="WY88" s="715"/>
      <c r="WZ88" s="715"/>
      <c r="XA88" s="715"/>
      <c r="XB88" s="715"/>
      <c r="XC88" s="715"/>
      <c r="XD88" s="715"/>
      <c r="XE88" s="715"/>
      <c r="XF88" s="715"/>
      <c r="XG88" s="715"/>
      <c r="XH88" s="715"/>
      <c r="XI88" s="715"/>
      <c r="XJ88" s="715"/>
      <c r="XK88" s="715"/>
      <c r="XL88" s="715"/>
      <c r="XM88" s="715"/>
      <c r="XN88" s="715"/>
      <c r="XO88" s="715"/>
      <c r="XP88" s="715"/>
      <c r="XQ88" s="715"/>
      <c r="XR88" s="715"/>
      <c r="XS88" s="715"/>
      <c r="XT88" s="715"/>
      <c r="XU88" s="715"/>
      <c r="XV88" s="715"/>
      <c r="XW88" s="715"/>
      <c r="XX88" s="715"/>
      <c r="XY88" s="715"/>
      <c r="XZ88" s="715"/>
      <c r="YA88" s="715"/>
      <c r="YB88" s="715"/>
      <c r="YC88" s="715"/>
      <c r="YD88" s="715"/>
      <c r="YE88" s="715"/>
      <c r="YF88" s="715"/>
      <c r="YG88" s="715"/>
      <c r="YH88" s="715"/>
      <c r="YI88" s="715"/>
      <c r="YJ88" s="715"/>
      <c r="YK88" s="715"/>
      <c r="YL88" s="715"/>
      <c r="YM88" s="715"/>
      <c r="YN88" s="715"/>
      <c r="YO88" s="715"/>
      <c r="YP88" s="715"/>
      <c r="YQ88" s="715"/>
      <c r="YR88" s="715"/>
      <c r="YS88" s="715"/>
      <c r="YT88" s="715"/>
      <c r="YU88" s="715"/>
      <c r="YV88" s="715"/>
      <c r="YW88" s="715"/>
      <c r="YX88" s="715"/>
      <c r="YY88" s="715"/>
      <c r="YZ88" s="715"/>
      <c r="ZA88" s="715"/>
      <c r="ZB88" s="715"/>
      <c r="ZC88" s="715"/>
      <c r="ZD88" s="715"/>
      <c r="ZE88" s="715"/>
      <c r="ZF88" s="715"/>
      <c r="ZG88" s="715"/>
      <c r="ZH88" s="715"/>
      <c r="ZI88" s="715"/>
      <c r="ZJ88" s="715"/>
      <c r="ZK88" s="715"/>
      <c r="ZL88" s="715"/>
      <c r="ZM88" s="715"/>
      <c r="ZN88" s="715"/>
      <c r="ZO88" s="715"/>
      <c r="ZP88" s="715"/>
      <c r="ZQ88" s="715"/>
      <c r="ZR88" s="715"/>
      <c r="ZS88" s="715"/>
      <c r="ZT88" s="715"/>
      <c r="ZU88" s="715"/>
      <c r="ZV88" s="715"/>
      <c r="ZW88" s="715"/>
      <c r="ZX88" s="715"/>
      <c r="ZY88" s="715"/>
      <c r="ZZ88" s="715"/>
      <c r="AAA88" s="715"/>
      <c r="AAB88" s="715"/>
      <c r="AAC88" s="715"/>
      <c r="AAD88" s="715"/>
      <c r="AAE88" s="715"/>
      <c r="AAF88" s="715"/>
      <c r="AAG88" s="715"/>
      <c r="AAH88" s="715"/>
      <c r="AAI88" s="715"/>
      <c r="AAJ88" s="715"/>
      <c r="AAK88" s="715"/>
      <c r="AAL88" s="715"/>
      <c r="AAM88" s="715"/>
      <c r="AAN88" s="715"/>
      <c r="AAO88" s="715"/>
      <c r="AAP88" s="715"/>
      <c r="AAQ88" s="715"/>
      <c r="AAR88" s="715"/>
      <c r="AAS88" s="715"/>
      <c r="AAT88" s="715"/>
      <c r="AAU88" s="715"/>
      <c r="AAV88" s="715"/>
      <c r="AAW88" s="715"/>
      <c r="AAX88" s="715"/>
      <c r="AAY88" s="715"/>
      <c r="AAZ88" s="715"/>
      <c r="ABA88" s="715"/>
      <c r="ABB88" s="715"/>
      <c r="ABC88" s="715"/>
      <c r="ABD88" s="715"/>
      <c r="ABE88" s="715"/>
      <c r="ABF88" s="715"/>
      <c r="ABG88" s="715"/>
      <c r="ABH88" s="715"/>
      <c r="ABI88" s="715"/>
      <c r="ABJ88" s="715"/>
      <c r="ABK88" s="715"/>
      <c r="ABL88" s="715"/>
      <c r="ABM88" s="715"/>
      <c r="ABN88" s="715"/>
      <c r="ABO88" s="715"/>
      <c r="ABP88" s="715"/>
      <c r="ABQ88" s="715"/>
      <c r="ABR88" s="715"/>
      <c r="ABS88" s="715"/>
      <c r="ABT88" s="715"/>
      <c r="ABU88" s="715"/>
      <c r="ABV88" s="715"/>
      <c r="ABW88" s="715"/>
      <c r="ABX88" s="715"/>
      <c r="ABY88" s="715"/>
      <c r="ABZ88" s="715"/>
      <c r="ACA88" s="715"/>
      <c r="ACB88" s="715"/>
      <c r="ACC88" s="715"/>
      <c r="ACD88" s="715"/>
      <c r="ACE88" s="715"/>
      <c r="ACF88" s="715"/>
      <c r="ACG88" s="715"/>
      <c r="ACH88" s="715"/>
      <c r="ACI88" s="715"/>
      <c r="ACJ88" s="715"/>
      <c r="ACK88" s="715"/>
      <c r="ACL88" s="715"/>
      <c r="ACM88" s="715"/>
      <c r="ACN88" s="715"/>
      <c r="ACO88" s="715"/>
      <c r="ACP88" s="715"/>
      <c r="ACQ88" s="715"/>
      <c r="ACR88" s="715"/>
      <c r="ACS88" s="715"/>
      <c r="ACT88" s="715"/>
      <c r="ACU88" s="715"/>
      <c r="ACV88" s="715"/>
      <c r="ACW88" s="715"/>
      <c r="ACX88" s="715"/>
      <c r="ACY88" s="715"/>
      <c r="ACZ88" s="715"/>
      <c r="ADA88" s="715"/>
      <c r="ADB88" s="715"/>
      <c r="ADC88" s="715"/>
      <c r="ADD88" s="715"/>
      <c r="ADE88" s="715"/>
      <c r="ADF88" s="715"/>
      <c r="ADG88" s="715"/>
      <c r="ADH88" s="715"/>
      <c r="ADI88" s="715"/>
      <c r="ADJ88" s="715"/>
      <c r="ADK88" s="715"/>
      <c r="ADL88" s="715"/>
      <c r="ADM88" s="715"/>
      <c r="ADN88" s="715"/>
      <c r="ADO88" s="715"/>
      <c r="ADP88" s="715"/>
      <c r="ADQ88" s="715"/>
      <c r="ADR88" s="715"/>
      <c r="ADS88" s="715"/>
      <c r="ADT88" s="715"/>
      <c r="ADU88" s="715"/>
      <c r="ADV88" s="715"/>
      <c r="ADW88" s="715"/>
      <c r="ADX88" s="715"/>
      <c r="ADY88" s="715"/>
      <c r="ADZ88" s="715"/>
      <c r="AEA88" s="715"/>
      <c r="AEB88" s="715"/>
      <c r="AEC88" s="715"/>
      <c r="AED88" s="715"/>
      <c r="AEE88" s="715"/>
      <c r="AEF88" s="715"/>
      <c r="AEG88" s="715"/>
      <c r="AEH88" s="715"/>
      <c r="AEI88" s="715"/>
      <c r="AEJ88" s="715"/>
      <c r="AEK88" s="715"/>
      <c r="AEL88" s="715"/>
      <c r="AEM88" s="715"/>
      <c r="AEN88" s="715"/>
      <c r="AEO88" s="715"/>
      <c r="AEP88" s="715"/>
      <c r="AEQ88" s="715"/>
      <c r="AER88" s="715"/>
      <c r="AES88" s="715"/>
      <c r="AET88" s="715"/>
      <c r="AEU88" s="715"/>
      <c r="AEV88" s="715"/>
      <c r="AEW88" s="715"/>
      <c r="AEX88" s="715"/>
      <c r="AEY88" s="715"/>
      <c r="AEZ88" s="715"/>
      <c r="AFA88" s="715"/>
      <c r="AFB88" s="715"/>
      <c r="AFC88" s="715"/>
      <c r="AFD88" s="715"/>
      <c r="AFE88" s="715"/>
      <c r="AFF88" s="715"/>
      <c r="AFG88" s="715"/>
      <c r="AFH88" s="715"/>
      <c r="AFI88" s="715"/>
      <c r="AFJ88" s="715"/>
      <c r="AFK88" s="715"/>
      <c r="AFL88" s="715"/>
      <c r="AFM88" s="715"/>
      <c r="AFN88" s="715"/>
      <c r="AFO88" s="715"/>
      <c r="AFP88" s="715"/>
      <c r="AFQ88" s="715"/>
      <c r="AFR88" s="715"/>
      <c r="AFS88" s="715"/>
      <c r="AFT88" s="715"/>
      <c r="AFU88" s="715"/>
      <c r="AFV88" s="715"/>
      <c r="AFW88" s="715"/>
      <c r="AFX88" s="715"/>
      <c r="AFY88" s="715"/>
      <c r="AFZ88" s="715"/>
      <c r="AGA88" s="715"/>
      <c r="AGB88" s="715"/>
      <c r="AGC88" s="715"/>
      <c r="AGD88" s="715"/>
      <c r="AGE88" s="715"/>
      <c r="AGF88" s="715"/>
      <c r="AGG88" s="715"/>
      <c r="AGH88" s="715"/>
      <c r="AGI88" s="715"/>
      <c r="AGJ88" s="715"/>
      <c r="AGK88" s="715"/>
      <c r="AGL88" s="715"/>
      <c r="AGM88" s="715"/>
      <c r="AGN88" s="715"/>
      <c r="AGO88" s="715"/>
      <c r="AGP88" s="715"/>
      <c r="AGQ88" s="715"/>
      <c r="AGR88" s="715"/>
      <c r="AGS88" s="715"/>
      <c r="AGT88" s="715"/>
      <c r="AGU88" s="715"/>
      <c r="AGV88" s="715"/>
      <c r="AGW88" s="715"/>
      <c r="AGX88" s="715"/>
      <c r="AGY88" s="715"/>
      <c r="AGZ88" s="715"/>
      <c r="AHA88" s="715"/>
      <c r="AHB88" s="715"/>
      <c r="AHC88" s="715"/>
      <c r="AHD88" s="715"/>
      <c r="AHE88" s="715"/>
      <c r="AHF88" s="715"/>
      <c r="AHG88" s="715"/>
      <c r="AHH88" s="715"/>
      <c r="AHI88" s="715"/>
      <c r="AHJ88" s="715"/>
      <c r="AHK88" s="715"/>
      <c r="AHL88" s="715"/>
      <c r="AHM88" s="715"/>
      <c r="AHN88" s="715"/>
      <c r="AHO88" s="715"/>
      <c r="AHP88" s="715"/>
      <c r="AHQ88" s="715"/>
      <c r="AHR88" s="715"/>
      <c r="AHS88" s="715"/>
      <c r="AHT88" s="715"/>
      <c r="AHU88" s="715"/>
      <c r="AHV88" s="715"/>
      <c r="AHW88" s="715"/>
      <c r="AHX88" s="715"/>
      <c r="AHY88" s="715"/>
      <c r="AHZ88" s="715"/>
      <c r="AIA88" s="715"/>
      <c r="AIB88" s="715"/>
      <c r="AIC88" s="715"/>
      <c r="AID88" s="715"/>
      <c r="AIE88" s="715"/>
      <c r="AIF88" s="715"/>
      <c r="AIG88" s="715"/>
      <c r="AIH88" s="715"/>
      <c r="AII88" s="715"/>
      <c r="AIJ88" s="715"/>
      <c r="AIK88" s="715"/>
      <c r="AIL88" s="715"/>
      <c r="AIM88" s="715"/>
      <c r="AIN88" s="715"/>
      <c r="AIO88" s="715"/>
      <c r="AIP88" s="715"/>
      <c r="AIQ88" s="715"/>
      <c r="AIR88" s="715"/>
      <c r="AIS88" s="715"/>
      <c r="AIT88" s="715"/>
      <c r="AIU88" s="715"/>
      <c r="AIV88" s="715"/>
      <c r="AIW88" s="715"/>
      <c r="AIX88" s="715"/>
      <c r="AIY88" s="715"/>
      <c r="AIZ88" s="715"/>
      <c r="AJA88" s="715"/>
      <c r="AJB88" s="715"/>
      <c r="AJC88" s="715"/>
      <c r="AJD88" s="715"/>
      <c r="AJE88" s="715"/>
      <c r="AJF88" s="715"/>
      <c r="AJG88" s="715"/>
      <c r="AJH88" s="715"/>
      <c r="AJI88" s="715"/>
      <c r="AJJ88" s="715"/>
      <c r="AJK88" s="715"/>
      <c r="AJL88" s="715"/>
      <c r="AJM88" s="715"/>
      <c r="AJN88" s="715"/>
      <c r="AJO88" s="715"/>
      <c r="AJP88" s="715"/>
      <c r="AJQ88" s="715"/>
      <c r="AJR88" s="715"/>
      <c r="AJS88" s="715"/>
      <c r="AJT88" s="715"/>
      <c r="AJU88" s="715"/>
      <c r="AJV88" s="715"/>
      <c r="AJW88" s="715"/>
      <c r="AJX88" s="715"/>
      <c r="AJY88" s="715"/>
      <c r="AJZ88" s="715"/>
      <c r="AKA88" s="715"/>
      <c r="AKB88" s="715"/>
      <c r="AKC88" s="715"/>
      <c r="AKD88" s="715"/>
      <c r="AKE88" s="715"/>
      <c r="AKF88" s="715"/>
      <c r="AKG88" s="715"/>
      <c r="AKH88" s="715"/>
      <c r="AKI88" s="715"/>
      <c r="AKJ88" s="715"/>
      <c r="AKK88" s="715"/>
      <c r="AKL88" s="715"/>
      <c r="AKM88" s="715"/>
      <c r="AKN88" s="715"/>
      <c r="AKO88" s="715"/>
      <c r="AKP88" s="715"/>
      <c r="AKQ88" s="715"/>
      <c r="AKR88" s="715"/>
      <c r="AKS88" s="715"/>
      <c r="AKT88" s="715"/>
      <c r="AKU88" s="715"/>
      <c r="AKV88" s="715"/>
      <c r="AKW88" s="715"/>
      <c r="AKX88" s="715"/>
      <c r="AKY88" s="715"/>
      <c r="AKZ88" s="715"/>
      <c r="ALA88" s="715"/>
      <c r="ALB88" s="715"/>
      <c r="ALC88" s="715"/>
      <c r="ALD88" s="715"/>
      <c r="ALE88" s="715"/>
      <c r="ALF88" s="715"/>
      <c r="ALG88" s="715"/>
      <c r="ALH88" s="715"/>
      <c r="ALI88" s="715"/>
      <c r="ALJ88" s="715"/>
      <c r="ALK88" s="715"/>
      <c r="ALL88" s="715"/>
      <c r="ALM88" s="715"/>
      <c r="ALN88" s="715"/>
      <c r="ALO88" s="715"/>
      <c r="ALP88" s="715"/>
      <c r="ALQ88" s="715"/>
      <c r="ALR88" s="715"/>
      <c r="ALS88" s="715"/>
      <c r="ALT88" s="715"/>
      <c r="ALU88" s="715"/>
      <c r="ALV88" s="715"/>
      <c r="ALW88" s="715"/>
      <c r="ALX88" s="715"/>
      <c r="ALY88" s="715"/>
      <c r="ALZ88" s="715"/>
      <c r="AMA88" s="715"/>
      <c r="AMB88" s="715"/>
      <c r="AMC88" s="715"/>
      <c r="AMD88" s="715"/>
      <c r="AME88" s="715"/>
      <c r="AMF88" s="715"/>
      <c r="AMG88" s="715"/>
      <c r="AMH88" s="715"/>
      <c r="AMI88" s="715"/>
      <c r="AMJ88" s="715"/>
      <c r="AMK88" s="715"/>
      <c r="AML88" s="715"/>
      <c r="AMM88" s="715"/>
      <c r="AMN88" s="715"/>
      <c r="AMO88" s="715"/>
      <c r="AMP88" s="715"/>
      <c r="AMQ88" s="715"/>
      <c r="AMR88" s="715"/>
      <c r="AMS88" s="715"/>
      <c r="AMT88" s="715"/>
      <c r="AMU88" s="715"/>
      <c r="AMV88" s="715"/>
      <c r="AMW88" s="715"/>
      <c r="AMX88" s="715"/>
      <c r="AMY88" s="715"/>
      <c r="AMZ88" s="715"/>
      <c r="ANA88" s="715"/>
      <c r="ANB88" s="715"/>
      <c r="ANC88" s="715"/>
      <c r="AND88" s="715"/>
      <c r="ANE88" s="715"/>
      <c r="ANF88" s="715"/>
      <c r="ANG88" s="715"/>
      <c r="ANH88" s="715"/>
      <c r="ANI88" s="715"/>
      <c r="ANJ88" s="715"/>
      <c r="ANK88" s="715"/>
      <c r="ANL88" s="715"/>
      <c r="ANM88" s="715"/>
      <c r="ANN88" s="715"/>
      <c r="ANO88" s="715"/>
      <c r="ANP88" s="715"/>
      <c r="ANQ88" s="715"/>
      <c r="ANR88" s="715"/>
      <c r="ANS88" s="715"/>
      <c r="ANT88" s="715"/>
      <c r="ANU88" s="715"/>
      <c r="ANV88" s="715"/>
      <c r="ANW88" s="715"/>
      <c r="ANX88" s="715"/>
      <c r="ANY88" s="715"/>
      <c r="ANZ88" s="715"/>
      <c r="AOA88" s="715"/>
      <c r="AOB88" s="715"/>
      <c r="AOC88" s="715"/>
      <c r="AOD88" s="715"/>
      <c r="AOE88" s="715"/>
      <c r="AOF88" s="715"/>
      <c r="AOG88" s="715"/>
      <c r="AOH88" s="715"/>
      <c r="AOI88" s="715"/>
      <c r="AOJ88" s="715"/>
      <c r="AOK88" s="715"/>
      <c r="AOL88" s="715"/>
      <c r="AOM88" s="715"/>
      <c r="AON88" s="715"/>
      <c r="AOO88" s="715"/>
      <c r="AOP88" s="715"/>
      <c r="AOQ88" s="715"/>
      <c r="AOR88" s="715"/>
      <c r="AOS88" s="715"/>
      <c r="AOT88" s="715"/>
      <c r="AOU88" s="715"/>
      <c r="AOV88" s="715"/>
      <c r="AOW88" s="715"/>
      <c r="AOX88" s="715"/>
      <c r="AOY88" s="715"/>
      <c r="AOZ88" s="715"/>
      <c r="APA88" s="715"/>
      <c r="APB88" s="715"/>
      <c r="APC88" s="715"/>
      <c r="APD88" s="715"/>
      <c r="APE88" s="715"/>
      <c r="APF88" s="715"/>
      <c r="APG88" s="715"/>
      <c r="APH88" s="715"/>
      <c r="API88" s="715"/>
      <c r="APJ88" s="715"/>
      <c r="APK88" s="715"/>
      <c r="APL88" s="715"/>
      <c r="APM88" s="715"/>
      <c r="APN88" s="715"/>
      <c r="APO88" s="715"/>
      <c r="APP88" s="715"/>
      <c r="APQ88" s="715"/>
      <c r="APR88" s="715"/>
      <c r="APS88" s="715"/>
      <c r="APT88" s="715"/>
      <c r="APU88" s="715"/>
      <c r="APV88" s="715"/>
      <c r="APW88" s="715"/>
      <c r="APX88" s="715"/>
      <c r="APY88" s="715"/>
      <c r="APZ88" s="715"/>
      <c r="AQA88" s="715"/>
      <c r="AQB88" s="715"/>
      <c r="AQC88" s="715"/>
      <c r="AQD88" s="715"/>
      <c r="AQE88" s="715"/>
      <c r="AQF88" s="715"/>
      <c r="AQG88" s="715"/>
      <c r="AQH88" s="715"/>
      <c r="AQI88" s="715"/>
      <c r="AQJ88" s="715"/>
      <c r="AQK88" s="715"/>
      <c r="AQL88" s="715"/>
      <c r="AQM88" s="715"/>
      <c r="AQN88" s="715"/>
      <c r="AQO88" s="715"/>
      <c r="AQP88" s="715"/>
      <c r="AQQ88" s="715"/>
      <c r="AQR88" s="715"/>
      <c r="AQS88" s="715"/>
      <c r="AQT88" s="715"/>
      <c r="AQU88" s="715"/>
      <c r="AQV88" s="715"/>
      <c r="AQW88" s="715"/>
      <c r="AQX88" s="715"/>
      <c r="AQY88" s="715"/>
      <c r="AQZ88" s="715"/>
      <c r="ARA88" s="715"/>
      <c r="ARB88" s="715"/>
      <c r="ARC88" s="715"/>
      <c r="ARD88" s="715"/>
      <c r="ARE88" s="715"/>
      <c r="ARF88" s="715"/>
      <c r="ARG88" s="715"/>
      <c r="ARH88" s="715"/>
      <c r="ARI88" s="715"/>
      <c r="ARJ88" s="715"/>
      <c r="ARK88" s="715"/>
      <c r="ARL88" s="715"/>
      <c r="ARM88" s="715"/>
      <c r="ARN88" s="715"/>
      <c r="ARO88" s="715"/>
      <c r="ARP88" s="715"/>
      <c r="ARQ88" s="715"/>
      <c r="ARR88" s="715"/>
      <c r="ARS88" s="715"/>
      <c r="ART88" s="715"/>
      <c r="ARU88" s="715"/>
      <c r="ARV88" s="715"/>
      <c r="ARW88" s="715"/>
      <c r="ARX88" s="715"/>
      <c r="ARY88" s="715"/>
      <c r="ARZ88" s="715"/>
      <c r="ASA88" s="715"/>
      <c r="ASB88" s="715"/>
      <c r="ASC88" s="715"/>
      <c r="ASD88" s="715"/>
      <c r="ASE88" s="715"/>
      <c r="ASF88" s="715"/>
      <c r="ASG88" s="715"/>
      <c r="ASH88" s="715"/>
      <c r="ASI88" s="715"/>
      <c r="ASJ88" s="715"/>
      <c r="ASK88" s="715"/>
      <c r="ASL88" s="715"/>
      <c r="ASM88" s="715"/>
      <c r="ASN88" s="715"/>
      <c r="ASO88" s="715"/>
      <c r="ASP88" s="715"/>
      <c r="ASQ88" s="715"/>
      <c r="ASR88" s="715"/>
      <c r="ASS88" s="715"/>
      <c r="AST88" s="715"/>
      <c r="ASU88" s="715"/>
      <c r="ASV88" s="715"/>
      <c r="ASW88" s="715"/>
      <c r="ASX88" s="715"/>
      <c r="ASY88" s="715"/>
      <c r="ASZ88" s="715"/>
      <c r="ATA88" s="715"/>
      <c r="ATB88" s="715"/>
      <c r="ATC88" s="715"/>
      <c r="ATD88" s="715"/>
      <c r="ATE88" s="715"/>
      <c r="ATF88" s="715"/>
      <c r="ATG88" s="715"/>
      <c r="ATH88" s="715"/>
      <c r="ATI88" s="715"/>
      <c r="ATJ88" s="715"/>
      <c r="ATK88" s="715"/>
      <c r="ATL88" s="715"/>
      <c r="ATM88" s="715"/>
      <c r="ATN88" s="715"/>
      <c r="ATO88" s="715"/>
      <c r="ATP88" s="715"/>
      <c r="ATQ88" s="715"/>
      <c r="ATR88" s="715"/>
      <c r="ATS88" s="715"/>
      <c r="ATT88" s="715"/>
      <c r="ATU88" s="715"/>
      <c r="ATV88" s="715"/>
      <c r="ATW88" s="715"/>
      <c r="ATX88" s="715"/>
      <c r="ATY88" s="715"/>
      <c r="ATZ88" s="715"/>
      <c r="AUA88" s="715"/>
      <c r="AUB88" s="715"/>
      <c r="AUC88" s="715"/>
      <c r="AUD88" s="715"/>
      <c r="AUE88" s="715"/>
      <c r="AUF88" s="715"/>
      <c r="AUG88" s="715"/>
      <c r="AUH88" s="715"/>
      <c r="AUI88" s="715"/>
      <c r="AUJ88" s="715"/>
      <c r="AUK88" s="715"/>
      <c r="AUL88" s="715"/>
      <c r="AUM88" s="715"/>
      <c r="AUN88" s="715"/>
      <c r="AUO88" s="715"/>
      <c r="AUP88" s="715"/>
      <c r="AUQ88" s="715"/>
      <c r="AUR88" s="715"/>
      <c r="AUS88" s="715"/>
      <c r="AUT88" s="715"/>
      <c r="AUU88" s="715"/>
      <c r="AUV88" s="715"/>
      <c r="AUW88" s="715"/>
      <c r="AUX88" s="715"/>
      <c r="AUY88" s="715"/>
      <c r="AUZ88" s="715"/>
      <c r="AVA88" s="715"/>
      <c r="AVB88" s="715"/>
      <c r="AVC88" s="715"/>
      <c r="AVD88" s="715"/>
      <c r="AVE88" s="715"/>
      <c r="AVF88" s="715"/>
      <c r="AVG88" s="715"/>
      <c r="AVH88" s="715"/>
      <c r="AVI88" s="715"/>
      <c r="AVJ88" s="715"/>
      <c r="AVK88" s="715"/>
      <c r="AVL88" s="715"/>
      <c r="AVM88" s="715"/>
      <c r="AVN88" s="715"/>
      <c r="AVO88" s="715"/>
      <c r="AVP88" s="715"/>
      <c r="AVQ88" s="715"/>
      <c r="AVR88" s="715"/>
      <c r="AVS88" s="715"/>
      <c r="AVT88" s="715"/>
      <c r="AVU88" s="715"/>
      <c r="AVV88" s="715"/>
      <c r="AVW88" s="715"/>
      <c r="AVX88" s="715"/>
      <c r="AVY88" s="715"/>
      <c r="AVZ88" s="715"/>
      <c r="AWA88" s="715"/>
      <c r="AWB88" s="715"/>
      <c r="AWC88" s="715"/>
      <c r="AWD88" s="715"/>
      <c r="AWE88" s="715"/>
      <c r="AWF88" s="715"/>
      <c r="AWG88" s="715"/>
      <c r="AWH88" s="715"/>
      <c r="AWI88" s="715"/>
      <c r="AWJ88" s="715"/>
      <c r="AWK88" s="715"/>
      <c r="AWL88" s="715"/>
      <c r="AWM88" s="715"/>
      <c r="AWN88" s="715"/>
      <c r="AWO88" s="715"/>
      <c r="AWP88" s="715"/>
      <c r="AWQ88" s="715"/>
      <c r="AWR88" s="715"/>
      <c r="AWS88" s="715"/>
      <c r="AWT88" s="715"/>
      <c r="AWU88" s="715"/>
      <c r="AWV88" s="715"/>
      <c r="AWW88" s="715"/>
      <c r="AWX88" s="715"/>
      <c r="AWY88" s="715"/>
      <c r="AWZ88" s="715"/>
      <c r="AXA88" s="715"/>
      <c r="AXB88" s="715"/>
      <c r="AXC88" s="715"/>
      <c r="AXD88" s="715"/>
      <c r="AXE88" s="715"/>
      <c r="AXF88" s="715"/>
      <c r="AXG88" s="715"/>
      <c r="AXH88" s="715"/>
      <c r="AXI88" s="715"/>
      <c r="AXJ88" s="715"/>
      <c r="AXK88" s="715"/>
      <c r="AXL88" s="715"/>
      <c r="AXM88" s="715"/>
      <c r="AXN88" s="715"/>
      <c r="AXO88" s="715"/>
      <c r="AXP88" s="715"/>
      <c r="AXQ88" s="715"/>
      <c r="AXR88" s="715"/>
      <c r="AXS88" s="715"/>
      <c r="AXT88" s="715"/>
      <c r="AXU88" s="715"/>
      <c r="AXV88" s="715"/>
      <c r="AXW88" s="715"/>
      <c r="AXX88" s="715"/>
      <c r="AXY88" s="715"/>
      <c r="AXZ88" s="715"/>
      <c r="AYA88" s="715"/>
      <c r="AYB88" s="715"/>
      <c r="AYC88" s="715"/>
      <c r="AYD88" s="715"/>
      <c r="AYE88" s="715"/>
      <c r="AYF88" s="715"/>
      <c r="AYG88" s="715"/>
      <c r="AYH88" s="715"/>
      <c r="AYI88" s="715"/>
      <c r="AYJ88" s="715"/>
      <c r="AYK88" s="715"/>
      <c r="AYL88" s="715"/>
      <c r="AYM88" s="715"/>
      <c r="AYN88" s="715"/>
      <c r="AYO88" s="715"/>
      <c r="AYP88" s="715"/>
      <c r="AYQ88" s="715"/>
      <c r="AYR88" s="715"/>
      <c r="AYS88" s="715"/>
      <c r="AYT88" s="715"/>
      <c r="AYU88" s="715"/>
      <c r="AYV88" s="715"/>
      <c r="AYW88" s="715"/>
      <c r="AYX88" s="715"/>
      <c r="AYY88" s="715"/>
      <c r="AYZ88" s="715"/>
      <c r="AZA88" s="715"/>
      <c r="AZB88" s="715"/>
      <c r="AZC88" s="715"/>
      <c r="AZD88" s="715"/>
      <c r="AZE88" s="715"/>
      <c r="AZF88" s="715"/>
      <c r="AZG88" s="715"/>
      <c r="AZH88" s="715"/>
      <c r="AZI88" s="715"/>
      <c r="AZJ88" s="715"/>
      <c r="AZK88" s="715"/>
      <c r="AZL88" s="715"/>
      <c r="AZM88" s="715"/>
      <c r="AZN88" s="715"/>
      <c r="AZO88" s="715"/>
      <c r="AZP88" s="715"/>
      <c r="AZQ88" s="715"/>
      <c r="AZR88" s="715"/>
      <c r="AZS88" s="715"/>
      <c r="AZT88" s="715"/>
      <c r="AZU88" s="715"/>
      <c r="AZV88" s="715"/>
      <c r="AZW88" s="715"/>
      <c r="AZX88" s="715"/>
      <c r="AZY88" s="715"/>
      <c r="AZZ88" s="715"/>
      <c r="BAA88" s="715"/>
      <c r="BAB88" s="715"/>
      <c r="BAC88" s="715"/>
      <c r="BAD88" s="715"/>
      <c r="BAE88" s="715"/>
      <c r="BAF88" s="715"/>
      <c r="BAG88" s="715"/>
      <c r="BAH88" s="715"/>
      <c r="BAI88" s="715"/>
      <c r="BAJ88" s="715"/>
      <c r="BAK88" s="715"/>
      <c r="BAL88" s="715"/>
      <c r="BAM88" s="715"/>
      <c r="BAN88" s="715"/>
      <c r="BAO88" s="715"/>
      <c r="BAP88" s="715"/>
      <c r="BAQ88" s="715"/>
      <c r="BAR88" s="715"/>
      <c r="BAS88" s="715"/>
      <c r="BAT88" s="715"/>
      <c r="BAU88" s="715"/>
      <c r="BAV88" s="715"/>
      <c r="BAW88" s="715"/>
      <c r="BAX88" s="715"/>
      <c r="BAY88" s="715"/>
      <c r="BAZ88" s="715"/>
      <c r="BBA88" s="715"/>
      <c r="BBB88" s="715"/>
      <c r="BBC88" s="715"/>
      <c r="BBD88" s="715"/>
      <c r="BBE88" s="715"/>
      <c r="BBF88" s="715"/>
      <c r="BBG88" s="715"/>
      <c r="BBH88" s="715"/>
      <c r="BBI88" s="715"/>
      <c r="BBJ88" s="715"/>
      <c r="BBK88" s="715"/>
      <c r="BBL88" s="715"/>
      <c r="BBM88" s="715"/>
      <c r="BBN88" s="715"/>
      <c r="BBO88" s="715"/>
      <c r="BBP88" s="715"/>
      <c r="BBQ88" s="715"/>
      <c r="BBR88" s="715"/>
      <c r="BBS88" s="715"/>
      <c r="BBT88" s="715"/>
      <c r="BBU88" s="715"/>
      <c r="BBV88" s="715"/>
      <c r="BBW88" s="715"/>
      <c r="BBX88" s="715"/>
      <c r="BBY88" s="715"/>
      <c r="BBZ88" s="715"/>
      <c r="BCA88" s="715"/>
      <c r="BCB88" s="715"/>
      <c r="BCC88" s="715"/>
      <c r="BCD88" s="715"/>
      <c r="BCE88" s="715"/>
      <c r="BCF88" s="715"/>
      <c r="BCG88" s="715"/>
      <c r="BCH88" s="715"/>
      <c r="BCI88" s="715"/>
      <c r="BCJ88" s="715"/>
      <c r="BCK88" s="715"/>
      <c r="BCL88" s="715"/>
      <c r="BCM88" s="715"/>
      <c r="BCN88" s="715"/>
      <c r="BCO88" s="715"/>
      <c r="BCP88" s="715"/>
      <c r="BCQ88" s="715"/>
      <c r="BCR88" s="715"/>
      <c r="BCS88" s="715"/>
      <c r="BCT88" s="715"/>
      <c r="BCU88" s="715"/>
      <c r="BCV88" s="715"/>
      <c r="BCW88" s="715"/>
      <c r="BCX88" s="715"/>
      <c r="BCY88" s="715"/>
      <c r="BCZ88" s="715"/>
      <c r="BDA88" s="715"/>
      <c r="BDB88" s="715"/>
      <c r="BDC88" s="715"/>
      <c r="BDD88" s="715"/>
      <c r="BDE88" s="715"/>
      <c r="BDF88" s="715"/>
      <c r="BDG88" s="715"/>
      <c r="BDH88" s="715"/>
      <c r="BDI88" s="715"/>
      <c r="BDJ88" s="715"/>
      <c r="BDK88" s="715"/>
      <c r="BDL88" s="715"/>
      <c r="BDM88" s="715"/>
      <c r="BDN88" s="715"/>
      <c r="BDO88" s="715"/>
      <c r="BDP88" s="715"/>
      <c r="BDQ88" s="715"/>
      <c r="BDR88" s="715"/>
      <c r="BDS88" s="715"/>
      <c r="BDT88" s="715"/>
      <c r="BDU88" s="715"/>
      <c r="BDV88" s="715"/>
      <c r="BDW88" s="715"/>
      <c r="BDX88" s="715"/>
      <c r="BDY88" s="715"/>
      <c r="BDZ88" s="715"/>
      <c r="BEA88" s="715"/>
      <c r="BEB88" s="715"/>
      <c r="BEC88" s="715"/>
      <c r="BED88" s="715"/>
      <c r="BEE88" s="715"/>
      <c r="BEF88" s="715"/>
      <c r="BEG88" s="715"/>
      <c r="BEH88" s="715"/>
      <c r="BEI88" s="715"/>
      <c r="BEJ88" s="715"/>
      <c r="BEK88" s="715"/>
      <c r="BEL88" s="715"/>
      <c r="BEM88" s="715"/>
      <c r="BEN88" s="715"/>
      <c r="BEO88" s="715"/>
      <c r="BEP88" s="715"/>
      <c r="BEQ88" s="715"/>
      <c r="BER88" s="715"/>
      <c r="BES88" s="715"/>
      <c r="BET88" s="715"/>
      <c r="BEU88" s="715"/>
      <c r="BEV88" s="715"/>
      <c r="BEW88" s="715"/>
      <c r="BEX88" s="715"/>
      <c r="BEY88" s="715"/>
      <c r="BEZ88" s="715"/>
      <c r="BFA88" s="715"/>
      <c r="BFB88" s="715"/>
      <c r="BFC88" s="715"/>
      <c r="BFD88" s="715"/>
      <c r="BFE88" s="715"/>
      <c r="BFF88" s="715"/>
      <c r="BFG88" s="715"/>
      <c r="BFH88" s="715"/>
      <c r="BFI88" s="715"/>
      <c r="BFJ88" s="715"/>
      <c r="BFK88" s="715"/>
      <c r="BFL88" s="715"/>
      <c r="BFM88" s="715"/>
      <c r="BFN88" s="715"/>
      <c r="BFO88" s="715"/>
      <c r="BFP88" s="715"/>
      <c r="BFQ88" s="715"/>
      <c r="BFR88" s="715"/>
      <c r="BFS88" s="715"/>
      <c r="BFT88" s="715"/>
      <c r="BFU88" s="715"/>
      <c r="BFV88" s="715"/>
      <c r="BFW88" s="715"/>
      <c r="BFX88" s="715"/>
      <c r="BFY88" s="715"/>
      <c r="BFZ88" s="715"/>
      <c r="BGA88" s="715"/>
      <c r="BGB88" s="715"/>
      <c r="BGC88" s="715"/>
      <c r="BGD88" s="715"/>
      <c r="BGE88" s="715"/>
      <c r="BGF88" s="715"/>
      <c r="BGG88" s="715"/>
      <c r="BGH88" s="715"/>
      <c r="BGI88" s="715"/>
      <c r="BGJ88" s="715"/>
      <c r="BGK88" s="715"/>
      <c r="BGL88" s="715"/>
      <c r="BGM88" s="715"/>
      <c r="BGN88" s="715"/>
      <c r="BGO88" s="715"/>
      <c r="BGP88" s="715"/>
      <c r="BGQ88" s="715"/>
      <c r="BGR88" s="715"/>
      <c r="BGS88" s="715"/>
      <c r="BGT88" s="715"/>
      <c r="BGU88" s="715"/>
      <c r="BGV88" s="715"/>
      <c r="BGW88" s="715"/>
      <c r="BGX88" s="715"/>
      <c r="BGY88" s="715"/>
      <c r="BGZ88" s="715"/>
      <c r="BHA88" s="715"/>
      <c r="BHB88" s="715"/>
      <c r="BHC88" s="715"/>
      <c r="BHD88" s="715"/>
      <c r="BHE88" s="715"/>
      <c r="BHF88" s="715"/>
      <c r="BHG88" s="715"/>
      <c r="BHH88" s="715"/>
      <c r="BHI88" s="715"/>
      <c r="BHJ88" s="715"/>
      <c r="BHK88" s="715"/>
      <c r="BHL88" s="715"/>
      <c r="BHM88" s="715"/>
      <c r="BHN88" s="715"/>
      <c r="BHO88" s="715"/>
      <c r="BHP88" s="715"/>
      <c r="BHQ88" s="715"/>
      <c r="BHR88" s="715"/>
      <c r="BHS88" s="715"/>
      <c r="BHT88" s="715"/>
      <c r="BHU88" s="715"/>
      <c r="BHV88" s="715"/>
      <c r="BHW88" s="715"/>
      <c r="BHX88" s="715"/>
      <c r="BHY88" s="715"/>
      <c r="BHZ88" s="715"/>
      <c r="BIA88" s="715"/>
      <c r="BIB88" s="715"/>
      <c r="BIC88" s="715"/>
      <c r="BID88" s="715"/>
      <c r="BIE88" s="715"/>
      <c r="BIF88" s="715"/>
      <c r="BIG88" s="715"/>
      <c r="BIH88" s="715"/>
      <c r="BII88" s="715"/>
      <c r="BIJ88" s="715"/>
      <c r="BIK88" s="715"/>
      <c r="BIL88" s="715"/>
      <c r="BIM88" s="715"/>
      <c r="BIN88" s="715"/>
      <c r="BIO88" s="715"/>
      <c r="BIP88" s="715"/>
      <c r="BIQ88" s="715"/>
      <c r="BIR88" s="715"/>
      <c r="BIS88" s="715"/>
      <c r="BIT88" s="715"/>
      <c r="BIU88" s="715"/>
      <c r="BIV88" s="715"/>
      <c r="BIW88" s="715"/>
      <c r="BIX88" s="715"/>
      <c r="BIY88" s="715"/>
      <c r="BIZ88" s="715"/>
      <c r="BJA88" s="715"/>
      <c r="BJB88" s="715"/>
      <c r="BJC88" s="715"/>
      <c r="BJD88" s="715"/>
      <c r="BJE88" s="715"/>
      <c r="BJF88" s="715"/>
      <c r="BJG88" s="715"/>
      <c r="BJH88" s="715"/>
      <c r="BJI88" s="715"/>
      <c r="BJJ88" s="715"/>
      <c r="BJK88" s="715"/>
      <c r="BJL88" s="715"/>
      <c r="BJM88" s="715"/>
      <c r="BJN88" s="715"/>
      <c r="BJO88" s="715"/>
      <c r="BJP88" s="715"/>
      <c r="BJQ88" s="715"/>
      <c r="BJR88" s="715"/>
      <c r="BJS88" s="715"/>
      <c r="BJT88" s="715"/>
      <c r="BJU88" s="715"/>
      <c r="BJV88" s="715"/>
      <c r="BJW88" s="715"/>
      <c r="BJX88" s="715"/>
      <c r="BJY88" s="715"/>
      <c r="BJZ88" s="715"/>
      <c r="BKA88" s="715"/>
      <c r="BKB88" s="715"/>
      <c r="BKC88" s="715"/>
      <c r="BKD88" s="715"/>
      <c r="BKE88" s="715"/>
      <c r="BKF88" s="715"/>
      <c r="BKG88" s="715"/>
      <c r="BKH88" s="715"/>
      <c r="BKI88" s="715"/>
      <c r="BKJ88" s="715"/>
      <c r="BKK88" s="715"/>
      <c r="BKL88" s="715"/>
      <c r="BKM88" s="715"/>
      <c r="BKN88" s="715"/>
      <c r="BKO88" s="715"/>
      <c r="BKP88" s="715"/>
      <c r="BKQ88" s="715"/>
      <c r="BKR88" s="715"/>
      <c r="BKS88" s="715"/>
      <c r="BKT88" s="715"/>
      <c r="BKU88" s="715"/>
      <c r="BKV88" s="715"/>
      <c r="BKW88" s="715"/>
      <c r="BKX88" s="715"/>
      <c r="BKY88" s="715"/>
      <c r="BKZ88" s="715"/>
      <c r="BLA88" s="715"/>
      <c r="BLB88" s="715"/>
      <c r="BLC88" s="715"/>
      <c r="BLD88" s="715"/>
      <c r="BLE88" s="715"/>
      <c r="BLF88" s="715"/>
      <c r="BLG88" s="715"/>
      <c r="BLH88" s="715"/>
      <c r="BLI88" s="715"/>
      <c r="BLJ88" s="715"/>
      <c r="BLK88" s="715"/>
      <c r="BLL88" s="715"/>
      <c r="BLM88" s="715"/>
      <c r="BLN88" s="715"/>
      <c r="BLO88" s="715"/>
      <c r="BLP88" s="715"/>
      <c r="BLQ88" s="715"/>
      <c r="BLR88" s="715"/>
      <c r="BLS88" s="715"/>
      <c r="BLT88" s="715"/>
      <c r="BLU88" s="715"/>
      <c r="BLV88" s="715"/>
      <c r="BLW88" s="715"/>
      <c r="BLX88" s="715"/>
      <c r="BLY88" s="715"/>
      <c r="BLZ88" s="715"/>
      <c r="BMA88" s="715"/>
      <c r="BMB88" s="715"/>
      <c r="BMC88" s="715"/>
      <c r="BMD88" s="715"/>
      <c r="BME88" s="715"/>
      <c r="BMF88" s="715"/>
      <c r="BMG88" s="715"/>
      <c r="BMH88" s="715"/>
      <c r="BMI88" s="715"/>
      <c r="BMJ88" s="715"/>
      <c r="BMK88" s="715"/>
      <c r="BML88" s="715"/>
      <c r="BMM88" s="715"/>
      <c r="BMN88" s="715"/>
      <c r="BMO88" s="715"/>
      <c r="BMP88" s="715"/>
      <c r="BMQ88" s="715"/>
      <c r="BMR88" s="715"/>
      <c r="BMS88" s="715"/>
      <c r="BMT88" s="715"/>
      <c r="BMU88" s="715"/>
      <c r="BMV88" s="715"/>
      <c r="BMW88" s="715"/>
      <c r="BMX88" s="715"/>
      <c r="BMY88" s="715"/>
      <c r="BMZ88" s="715"/>
      <c r="BNA88" s="715"/>
      <c r="BNB88" s="715"/>
      <c r="BNC88" s="715"/>
      <c r="BND88" s="715"/>
      <c r="BNE88" s="715"/>
      <c r="BNF88" s="715"/>
      <c r="BNG88" s="715"/>
      <c r="BNH88" s="715"/>
      <c r="BNI88" s="715"/>
      <c r="BNJ88" s="715"/>
      <c r="BNK88" s="715"/>
      <c r="BNL88" s="715"/>
      <c r="BNM88" s="715"/>
      <c r="BNN88" s="715"/>
      <c r="BNO88" s="715"/>
      <c r="BNP88" s="715"/>
      <c r="BNQ88" s="715"/>
      <c r="BNR88" s="715"/>
      <c r="BNS88" s="715"/>
      <c r="BNT88" s="715"/>
      <c r="BNU88" s="715"/>
      <c r="BNV88" s="715"/>
      <c r="BNW88" s="715"/>
      <c r="BNX88" s="715"/>
      <c r="BNY88" s="715"/>
      <c r="BNZ88" s="715"/>
      <c r="BOA88" s="715"/>
      <c r="BOB88" s="715"/>
      <c r="BOC88" s="715"/>
      <c r="BOD88" s="715"/>
      <c r="BOE88" s="715"/>
      <c r="BOF88" s="715"/>
      <c r="BOG88" s="715"/>
      <c r="BOH88" s="715"/>
      <c r="BOI88" s="715"/>
      <c r="BOJ88" s="715"/>
      <c r="BOK88" s="715"/>
      <c r="BOL88" s="715"/>
      <c r="BOM88" s="715"/>
      <c r="BON88" s="715"/>
      <c r="BOO88" s="715"/>
      <c r="BOP88" s="715"/>
      <c r="BOQ88" s="715"/>
      <c r="BOR88" s="715"/>
      <c r="BOS88" s="715"/>
      <c r="BOT88" s="715"/>
      <c r="BOU88" s="715"/>
      <c r="BOV88" s="715"/>
      <c r="BOW88" s="715"/>
      <c r="BOX88" s="715"/>
      <c r="BOY88" s="715"/>
      <c r="BOZ88" s="715"/>
      <c r="BPA88" s="715"/>
      <c r="BPB88" s="715"/>
      <c r="BPC88" s="715"/>
      <c r="BPD88" s="715"/>
      <c r="BPE88" s="715"/>
      <c r="BPF88" s="715"/>
      <c r="BPG88" s="715"/>
      <c r="BPH88" s="715"/>
      <c r="BPI88" s="715"/>
      <c r="BPJ88" s="715"/>
      <c r="BPK88" s="715"/>
      <c r="BPL88" s="715"/>
      <c r="BPM88" s="715"/>
      <c r="BPN88" s="715"/>
      <c r="BPO88" s="715"/>
      <c r="BPP88" s="715"/>
      <c r="BPQ88" s="715"/>
      <c r="BPR88" s="715"/>
      <c r="BPS88" s="715"/>
      <c r="BPT88" s="715"/>
      <c r="BPU88" s="715"/>
      <c r="BPV88" s="715"/>
      <c r="BPW88" s="715"/>
      <c r="BPX88" s="715"/>
      <c r="BPY88" s="715"/>
      <c r="BPZ88" s="715"/>
      <c r="BQA88" s="715"/>
      <c r="BQB88" s="715"/>
      <c r="BQC88" s="715"/>
      <c r="BQD88" s="715"/>
      <c r="BQE88" s="715"/>
      <c r="BQF88" s="715"/>
      <c r="BQG88" s="715"/>
      <c r="BQH88" s="715"/>
      <c r="BQI88" s="715"/>
      <c r="BQJ88" s="715"/>
      <c r="BQK88" s="715"/>
      <c r="BQL88" s="715"/>
      <c r="BQM88" s="715"/>
      <c r="BQN88" s="715"/>
      <c r="BQO88" s="715"/>
      <c r="BQP88" s="715"/>
      <c r="BQQ88" s="715"/>
      <c r="BQR88" s="715"/>
      <c r="BQS88" s="715"/>
      <c r="BQT88" s="715"/>
      <c r="BQU88" s="715"/>
      <c r="BQV88" s="715"/>
      <c r="BQW88" s="715"/>
      <c r="BQX88" s="715"/>
      <c r="BQY88" s="715"/>
      <c r="BQZ88" s="715"/>
      <c r="BRA88" s="715"/>
      <c r="BRB88" s="715"/>
      <c r="BRC88" s="715"/>
      <c r="BRD88" s="715"/>
      <c r="BRE88" s="715"/>
      <c r="BRF88" s="715"/>
      <c r="BRG88" s="715"/>
      <c r="BRH88" s="715"/>
      <c r="BRI88" s="715"/>
      <c r="BRJ88" s="715"/>
      <c r="BRK88" s="715"/>
      <c r="BRL88" s="715"/>
      <c r="BRM88" s="715"/>
      <c r="BRN88" s="715"/>
      <c r="BRO88" s="715"/>
      <c r="BRP88" s="715"/>
      <c r="BRQ88" s="715"/>
      <c r="BRR88" s="715"/>
      <c r="BRS88" s="715"/>
      <c r="BRT88" s="715"/>
      <c r="BRU88" s="715"/>
      <c r="BRV88" s="715"/>
      <c r="BRW88" s="715"/>
      <c r="BRX88" s="715"/>
      <c r="BRY88" s="715"/>
      <c r="BRZ88" s="715"/>
      <c r="BSA88" s="715"/>
      <c r="BSB88" s="715"/>
      <c r="BSC88" s="715"/>
      <c r="BSD88" s="715"/>
      <c r="BSE88" s="715"/>
      <c r="BSF88" s="715"/>
      <c r="BSG88" s="715"/>
      <c r="BSH88" s="715"/>
      <c r="BSI88" s="715"/>
      <c r="BSJ88" s="715"/>
      <c r="BSK88" s="715"/>
      <c r="BSL88" s="715"/>
      <c r="BSM88" s="715"/>
      <c r="BSN88" s="715"/>
      <c r="BSO88" s="715"/>
      <c r="BSP88" s="715"/>
      <c r="BSQ88" s="715"/>
      <c r="BSR88" s="715"/>
      <c r="BSS88" s="715"/>
      <c r="BST88" s="715"/>
      <c r="BSU88" s="715"/>
      <c r="BSV88" s="715"/>
      <c r="BSW88" s="715"/>
      <c r="BSX88" s="715"/>
      <c r="BSY88" s="715"/>
      <c r="BSZ88" s="715"/>
      <c r="BTA88" s="715"/>
      <c r="BTB88" s="715"/>
      <c r="BTC88" s="715"/>
      <c r="BTD88" s="715"/>
      <c r="BTE88" s="715"/>
      <c r="BTF88" s="715"/>
      <c r="BTG88" s="715"/>
      <c r="BTH88" s="715"/>
      <c r="BTI88" s="715"/>
      <c r="BTJ88" s="715"/>
      <c r="BTK88" s="715"/>
      <c r="BTL88" s="715"/>
      <c r="BTM88" s="715"/>
      <c r="BTN88" s="715"/>
      <c r="BTO88" s="715"/>
      <c r="BTP88" s="715"/>
      <c r="BTQ88" s="715"/>
      <c r="BTR88" s="715"/>
      <c r="BTS88" s="715"/>
      <c r="BTT88" s="715"/>
      <c r="BTU88" s="715"/>
      <c r="BTV88" s="715"/>
      <c r="BTW88" s="715"/>
      <c r="BTX88" s="715"/>
      <c r="BTY88" s="715"/>
      <c r="BTZ88" s="715"/>
      <c r="BUA88" s="715"/>
      <c r="BUB88" s="715"/>
      <c r="BUC88" s="715"/>
      <c r="BUD88" s="715"/>
      <c r="BUE88" s="715"/>
      <c r="BUF88" s="715"/>
      <c r="BUG88" s="715"/>
      <c r="BUH88" s="715"/>
      <c r="BUI88" s="715"/>
      <c r="BUJ88" s="715"/>
      <c r="BUK88" s="715"/>
      <c r="BUL88" s="715"/>
      <c r="BUM88" s="715"/>
      <c r="BUN88" s="715"/>
      <c r="BUO88" s="715"/>
      <c r="BUP88" s="715"/>
      <c r="BUQ88" s="715"/>
      <c r="BUR88" s="715"/>
      <c r="BUS88" s="715"/>
      <c r="BUT88" s="715"/>
      <c r="BUU88" s="715"/>
      <c r="BUV88" s="715"/>
      <c r="BUW88" s="715"/>
      <c r="BUX88" s="715"/>
      <c r="BUY88" s="715"/>
      <c r="BUZ88" s="715"/>
      <c r="BVA88" s="715"/>
      <c r="BVB88" s="715"/>
      <c r="BVC88" s="715"/>
      <c r="BVD88" s="715"/>
      <c r="BVE88" s="715"/>
      <c r="BVF88" s="715"/>
      <c r="BVG88" s="715"/>
      <c r="BVH88" s="715"/>
      <c r="BVI88" s="715"/>
      <c r="BVJ88" s="715"/>
      <c r="BVK88" s="715"/>
      <c r="BVL88" s="715"/>
      <c r="BVM88" s="715"/>
      <c r="BVN88" s="715"/>
      <c r="BVO88" s="715"/>
      <c r="BVP88" s="715"/>
      <c r="BVQ88" s="715"/>
      <c r="BVR88" s="715"/>
      <c r="BVS88" s="715"/>
      <c r="BVT88" s="715"/>
      <c r="BVU88" s="715"/>
      <c r="BVV88" s="715"/>
      <c r="BVW88" s="715"/>
      <c r="BVX88" s="715"/>
      <c r="BVY88" s="715"/>
      <c r="BVZ88" s="715"/>
      <c r="BWA88" s="715"/>
      <c r="BWB88" s="715"/>
      <c r="BWC88" s="715"/>
      <c r="BWD88" s="715"/>
      <c r="BWE88" s="715"/>
      <c r="BWF88" s="715"/>
      <c r="BWG88" s="715"/>
      <c r="BWH88" s="715"/>
      <c r="BWI88" s="715"/>
      <c r="BWJ88" s="715"/>
      <c r="BWK88" s="715"/>
      <c r="BWL88" s="715"/>
      <c r="BWM88" s="715"/>
      <c r="BWN88" s="715"/>
      <c r="BWO88" s="715"/>
      <c r="BWP88" s="715"/>
      <c r="BWQ88" s="715"/>
      <c r="BWR88" s="715"/>
      <c r="BWS88" s="715"/>
      <c r="BWT88" s="715"/>
      <c r="BWU88" s="715"/>
      <c r="BWV88" s="715"/>
      <c r="BWW88" s="715"/>
      <c r="BWX88" s="715"/>
      <c r="BWY88" s="715"/>
      <c r="BWZ88" s="715"/>
      <c r="BXA88" s="715"/>
      <c r="BXB88" s="715"/>
      <c r="BXC88" s="715"/>
      <c r="BXD88" s="715"/>
      <c r="BXE88" s="715"/>
      <c r="BXF88" s="715"/>
      <c r="BXG88" s="715"/>
      <c r="BXH88" s="715"/>
      <c r="BXI88" s="715"/>
      <c r="BXJ88" s="715"/>
      <c r="BXK88" s="715"/>
      <c r="BXL88" s="715"/>
      <c r="BXM88" s="715"/>
      <c r="BXN88" s="715"/>
      <c r="BXO88" s="715"/>
      <c r="BXP88" s="715"/>
      <c r="BXQ88" s="715"/>
      <c r="BXR88" s="715"/>
      <c r="BXS88" s="715"/>
      <c r="BXT88" s="715"/>
      <c r="BXU88" s="715"/>
      <c r="BXV88" s="715"/>
      <c r="BXW88" s="715"/>
      <c r="BXX88" s="715"/>
      <c r="BXY88" s="715"/>
      <c r="BXZ88" s="715"/>
      <c r="BYA88" s="715"/>
      <c r="BYB88" s="715"/>
      <c r="BYC88" s="715"/>
      <c r="BYD88" s="715"/>
      <c r="BYE88" s="715"/>
      <c r="BYF88" s="715"/>
      <c r="BYG88" s="715"/>
      <c r="BYH88" s="715"/>
      <c r="BYI88" s="715"/>
      <c r="BYJ88" s="715"/>
      <c r="BYK88" s="715"/>
      <c r="BYL88" s="715"/>
      <c r="BYM88" s="715"/>
      <c r="BYN88" s="715"/>
      <c r="BYO88" s="715"/>
      <c r="BYP88" s="715"/>
      <c r="BYQ88" s="715"/>
      <c r="BYR88" s="715"/>
      <c r="BYS88" s="715"/>
      <c r="BYT88" s="715"/>
      <c r="BYU88" s="715"/>
      <c r="BYV88" s="715"/>
      <c r="BYW88" s="715"/>
      <c r="BYX88" s="715"/>
      <c r="BYY88" s="715"/>
      <c r="BYZ88" s="715"/>
      <c r="BZA88" s="715"/>
      <c r="BZB88" s="715"/>
      <c r="BZC88" s="715"/>
      <c r="BZD88" s="715"/>
      <c r="BZE88" s="715"/>
      <c r="BZF88" s="715"/>
      <c r="BZG88" s="715"/>
      <c r="BZH88" s="715"/>
      <c r="BZI88" s="715"/>
      <c r="BZJ88" s="715"/>
      <c r="BZK88" s="715"/>
      <c r="BZL88" s="715"/>
      <c r="BZM88" s="715"/>
      <c r="BZN88" s="715"/>
      <c r="BZO88" s="715"/>
      <c r="BZP88" s="715"/>
      <c r="BZQ88" s="715"/>
      <c r="BZR88" s="715"/>
      <c r="BZS88" s="715"/>
      <c r="BZT88" s="715"/>
      <c r="BZU88" s="715"/>
      <c r="BZV88" s="715"/>
      <c r="BZW88" s="715"/>
      <c r="BZX88" s="715"/>
      <c r="BZY88" s="715"/>
      <c r="BZZ88" s="715"/>
      <c r="CAA88" s="715"/>
      <c r="CAB88" s="715"/>
      <c r="CAC88" s="715"/>
      <c r="CAD88" s="715"/>
      <c r="CAE88" s="715"/>
      <c r="CAF88" s="715"/>
      <c r="CAG88" s="715"/>
      <c r="CAH88" s="715"/>
      <c r="CAI88" s="715"/>
      <c r="CAJ88" s="715"/>
      <c r="CAK88" s="715"/>
      <c r="CAL88" s="715"/>
      <c r="CAM88" s="715"/>
      <c r="CAN88" s="715"/>
      <c r="CAO88" s="715"/>
      <c r="CAP88" s="715"/>
      <c r="CAQ88" s="715"/>
      <c r="CAR88" s="715"/>
      <c r="CAS88" s="715"/>
      <c r="CAT88" s="715"/>
      <c r="CAU88" s="715"/>
      <c r="CAV88" s="715"/>
      <c r="CAW88" s="715"/>
      <c r="CAX88" s="715"/>
      <c r="CAY88" s="715"/>
      <c r="CAZ88" s="715"/>
      <c r="CBA88" s="715"/>
      <c r="CBB88" s="715"/>
      <c r="CBC88" s="715"/>
      <c r="CBD88" s="715"/>
      <c r="CBE88" s="715"/>
      <c r="CBF88" s="715"/>
      <c r="CBG88" s="715"/>
      <c r="CBH88" s="715"/>
      <c r="CBI88" s="715"/>
      <c r="CBJ88" s="715"/>
      <c r="CBK88" s="715"/>
      <c r="CBL88" s="715"/>
      <c r="CBM88" s="715"/>
      <c r="CBN88" s="715"/>
      <c r="CBO88" s="715"/>
      <c r="CBP88" s="715"/>
      <c r="CBQ88" s="715"/>
      <c r="CBR88" s="715"/>
      <c r="CBS88" s="715"/>
      <c r="CBT88" s="715"/>
      <c r="CBU88" s="715"/>
      <c r="CBV88" s="715"/>
      <c r="CBW88" s="715"/>
      <c r="CBX88" s="715"/>
      <c r="CBY88" s="715"/>
      <c r="CBZ88" s="715"/>
      <c r="CCA88" s="715"/>
      <c r="CCB88" s="715"/>
      <c r="CCC88" s="715"/>
      <c r="CCD88" s="715"/>
      <c r="CCE88" s="715"/>
      <c r="CCF88" s="715"/>
      <c r="CCG88" s="715"/>
      <c r="CCH88" s="715"/>
      <c r="CCI88" s="715"/>
      <c r="CCJ88" s="715"/>
      <c r="CCK88" s="715"/>
      <c r="CCL88" s="715"/>
      <c r="CCM88" s="715"/>
      <c r="CCN88" s="715"/>
      <c r="CCO88" s="715"/>
      <c r="CCP88" s="715"/>
      <c r="CCQ88" s="715"/>
      <c r="CCR88" s="715"/>
      <c r="CCS88" s="715"/>
      <c r="CCT88" s="715"/>
      <c r="CCU88" s="715"/>
      <c r="CCV88" s="715"/>
      <c r="CCW88" s="715"/>
      <c r="CCX88" s="715"/>
      <c r="CCY88" s="715"/>
      <c r="CCZ88" s="715"/>
      <c r="CDA88" s="715"/>
      <c r="CDB88" s="715"/>
      <c r="CDC88" s="715"/>
      <c r="CDD88" s="715"/>
      <c r="CDE88" s="715"/>
      <c r="CDF88" s="715"/>
      <c r="CDG88" s="715"/>
      <c r="CDH88" s="715"/>
      <c r="CDI88" s="715"/>
      <c r="CDJ88" s="715"/>
      <c r="CDK88" s="715"/>
      <c r="CDL88" s="715"/>
      <c r="CDM88" s="715"/>
      <c r="CDN88" s="715"/>
      <c r="CDO88" s="715"/>
      <c r="CDP88" s="715"/>
      <c r="CDQ88" s="715"/>
      <c r="CDR88" s="715"/>
      <c r="CDS88" s="715"/>
      <c r="CDT88" s="715"/>
      <c r="CDU88" s="715"/>
      <c r="CDV88" s="715"/>
      <c r="CDW88" s="715"/>
      <c r="CDX88" s="715"/>
      <c r="CDY88" s="715"/>
      <c r="CDZ88" s="715"/>
      <c r="CEA88" s="715"/>
      <c r="CEB88" s="715"/>
      <c r="CEC88" s="715"/>
      <c r="CED88" s="715"/>
      <c r="CEE88" s="715"/>
      <c r="CEF88" s="715"/>
      <c r="CEG88" s="715"/>
      <c r="CEH88" s="715"/>
      <c r="CEI88" s="715"/>
      <c r="CEJ88" s="715"/>
      <c r="CEK88" s="715"/>
      <c r="CEL88" s="715"/>
      <c r="CEM88" s="715"/>
      <c r="CEN88" s="715"/>
      <c r="CEO88" s="715"/>
      <c r="CEP88" s="715"/>
      <c r="CEQ88" s="715"/>
      <c r="CER88" s="715"/>
      <c r="CES88" s="715"/>
      <c r="CET88" s="715"/>
      <c r="CEU88" s="715"/>
      <c r="CEV88" s="715"/>
      <c r="CEW88" s="715"/>
      <c r="CEX88" s="715"/>
      <c r="CEY88" s="715"/>
      <c r="CEZ88" s="715"/>
      <c r="CFA88" s="715"/>
      <c r="CFB88" s="715"/>
      <c r="CFC88" s="715"/>
      <c r="CFD88" s="715"/>
      <c r="CFE88" s="715"/>
      <c r="CFF88" s="715"/>
      <c r="CFG88" s="715"/>
      <c r="CFH88" s="715"/>
      <c r="CFI88" s="715"/>
      <c r="CFJ88" s="715"/>
      <c r="CFK88" s="715"/>
      <c r="CFL88" s="715"/>
      <c r="CFM88" s="715"/>
      <c r="CFN88" s="715"/>
      <c r="CFO88" s="715"/>
      <c r="CFP88" s="715"/>
      <c r="CFQ88" s="715"/>
      <c r="CFR88" s="715"/>
      <c r="CFS88" s="715"/>
      <c r="CFT88" s="715"/>
      <c r="CFU88" s="715"/>
      <c r="CFV88" s="715"/>
      <c r="CFW88" s="715"/>
      <c r="CFX88" s="715"/>
      <c r="CFY88" s="715"/>
      <c r="CFZ88" s="715"/>
      <c r="CGA88" s="715"/>
      <c r="CGB88" s="715"/>
      <c r="CGC88" s="715"/>
      <c r="CGD88" s="715"/>
      <c r="CGE88" s="715"/>
      <c r="CGF88" s="715"/>
      <c r="CGG88" s="715"/>
      <c r="CGH88" s="715"/>
      <c r="CGI88" s="715"/>
      <c r="CGJ88" s="715"/>
      <c r="CGK88" s="715"/>
      <c r="CGL88" s="715"/>
      <c r="CGM88" s="715"/>
      <c r="CGN88" s="715"/>
      <c r="CGO88" s="715"/>
      <c r="CGP88" s="715"/>
      <c r="CGQ88" s="715"/>
      <c r="CGR88" s="715"/>
      <c r="CGS88" s="715"/>
      <c r="CGT88" s="715"/>
      <c r="CGU88" s="715"/>
      <c r="CGV88" s="715"/>
      <c r="CGW88" s="715"/>
      <c r="CGX88" s="715"/>
      <c r="CGY88" s="715"/>
      <c r="CGZ88" s="715"/>
      <c r="CHA88" s="715"/>
      <c r="CHB88" s="715"/>
      <c r="CHC88" s="715"/>
      <c r="CHD88" s="715"/>
      <c r="CHE88" s="715"/>
      <c r="CHF88" s="715"/>
      <c r="CHG88" s="715"/>
      <c r="CHH88" s="715"/>
      <c r="CHI88" s="715"/>
      <c r="CHJ88" s="715"/>
      <c r="CHK88" s="715"/>
      <c r="CHL88" s="715"/>
      <c r="CHM88" s="715"/>
      <c r="CHN88" s="715"/>
      <c r="CHO88" s="715"/>
      <c r="CHP88" s="715"/>
      <c r="CHQ88" s="715"/>
      <c r="CHR88" s="715"/>
      <c r="CHS88" s="715"/>
      <c r="CHT88" s="715"/>
      <c r="CHU88" s="715"/>
      <c r="CHV88" s="715"/>
      <c r="CHW88" s="715"/>
      <c r="CHX88" s="715"/>
      <c r="CHY88" s="715"/>
      <c r="CHZ88" s="715"/>
      <c r="CIA88" s="715"/>
      <c r="CIB88" s="715"/>
      <c r="CIC88" s="715"/>
      <c r="CID88" s="715"/>
      <c r="CIE88" s="715"/>
      <c r="CIF88" s="715"/>
      <c r="CIG88" s="715"/>
      <c r="CIH88" s="715"/>
      <c r="CII88" s="715"/>
      <c r="CIJ88" s="715"/>
      <c r="CIK88" s="715"/>
      <c r="CIL88" s="715"/>
      <c r="CIM88" s="715"/>
      <c r="CIN88" s="715"/>
      <c r="CIO88" s="715"/>
      <c r="CIP88" s="715"/>
      <c r="CIQ88" s="715"/>
      <c r="CIR88" s="715"/>
      <c r="CIS88" s="715"/>
      <c r="CIT88" s="715"/>
      <c r="CIU88" s="715"/>
      <c r="CIV88" s="715"/>
      <c r="CIW88" s="715"/>
      <c r="CIX88" s="715"/>
      <c r="CIY88" s="715"/>
      <c r="CIZ88" s="715"/>
      <c r="CJA88" s="715"/>
      <c r="CJB88" s="715"/>
      <c r="CJC88" s="715"/>
      <c r="CJD88" s="715"/>
      <c r="CJE88" s="715"/>
      <c r="CJF88" s="715"/>
      <c r="CJG88" s="715"/>
      <c r="CJH88" s="715"/>
      <c r="CJI88" s="715"/>
      <c r="CJJ88" s="715"/>
      <c r="CJK88" s="715"/>
      <c r="CJL88" s="715"/>
      <c r="CJM88" s="715"/>
      <c r="CJN88" s="715"/>
      <c r="CJO88" s="715"/>
      <c r="CJP88" s="715"/>
      <c r="CJQ88" s="715"/>
      <c r="CJR88" s="715"/>
      <c r="CJS88" s="715"/>
      <c r="CJT88" s="715"/>
      <c r="CJU88" s="715"/>
      <c r="CJV88" s="715"/>
      <c r="CJW88" s="715"/>
      <c r="CJX88" s="715"/>
      <c r="CJY88" s="715"/>
      <c r="CJZ88" s="715"/>
      <c r="CKA88" s="715"/>
      <c r="CKB88" s="715"/>
      <c r="CKC88" s="715"/>
      <c r="CKD88" s="715"/>
      <c r="CKE88" s="715"/>
      <c r="CKF88" s="715"/>
      <c r="CKG88" s="715"/>
      <c r="CKH88" s="715"/>
      <c r="CKI88" s="715"/>
      <c r="CKJ88" s="715"/>
      <c r="CKK88" s="715"/>
      <c r="CKL88" s="715"/>
      <c r="CKM88" s="715"/>
      <c r="CKN88" s="715"/>
      <c r="CKO88" s="715"/>
      <c r="CKP88" s="715"/>
      <c r="CKQ88" s="715"/>
      <c r="CKR88" s="715"/>
      <c r="CKS88" s="715"/>
      <c r="CKT88" s="715"/>
      <c r="CKU88" s="715"/>
      <c r="CKV88" s="715"/>
      <c r="CKW88" s="715"/>
      <c r="CKX88" s="715"/>
      <c r="CKY88" s="715"/>
      <c r="CKZ88" s="715"/>
      <c r="CLA88" s="715"/>
      <c r="CLB88" s="715"/>
      <c r="CLC88" s="715"/>
      <c r="CLD88" s="715"/>
      <c r="CLE88" s="715"/>
      <c r="CLF88" s="715"/>
      <c r="CLG88" s="715"/>
      <c r="CLH88" s="715"/>
      <c r="CLI88" s="715"/>
      <c r="CLJ88" s="715"/>
      <c r="CLK88" s="715"/>
      <c r="CLL88" s="715"/>
      <c r="CLM88" s="715"/>
      <c r="CLN88" s="715"/>
      <c r="CLO88" s="715"/>
      <c r="CLP88" s="715"/>
      <c r="CLQ88" s="715"/>
      <c r="CLR88" s="715"/>
      <c r="CLS88" s="715"/>
      <c r="CLT88" s="715"/>
      <c r="CLU88" s="715"/>
      <c r="CLV88" s="715"/>
      <c r="CLW88" s="715"/>
      <c r="CLX88" s="715"/>
      <c r="CLY88" s="715"/>
      <c r="CLZ88" s="715"/>
      <c r="CMA88" s="715"/>
      <c r="CMB88" s="715"/>
      <c r="CMC88" s="715"/>
      <c r="CMD88" s="715"/>
      <c r="CME88" s="715"/>
      <c r="CMF88" s="715"/>
      <c r="CMG88" s="715"/>
      <c r="CMH88" s="715"/>
      <c r="CMI88" s="715"/>
      <c r="CMJ88" s="715"/>
      <c r="CMK88" s="715"/>
      <c r="CML88" s="715"/>
      <c r="CMM88" s="715"/>
      <c r="CMN88" s="715"/>
      <c r="CMO88" s="715"/>
      <c r="CMP88" s="715"/>
      <c r="CMQ88" s="715"/>
      <c r="CMR88" s="715"/>
      <c r="CMS88" s="715"/>
      <c r="CMT88" s="715"/>
      <c r="CMU88" s="715"/>
      <c r="CMV88" s="715"/>
      <c r="CMW88" s="715"/>
      <c r="CMX88" s="715"/>
      <c r="CMY88" s="715"/>
      <c r="CMZ88" s="715"/>
      <c r="CNA88" s="715"/>
      <c r="CNB88" s="715"/>
      <c r="CNC88" s="715"/>
      <c r="CND88" s="715"/>
      <c r="CNE88" s="715"/>
      <c r="CNF88" s="715"/>
      <c r="CNG88" s="715"/>
      <c r="CNH88" s="715"/>
      <c r="CNI88" s="715"/>
      <c r="CNJ88" s="715"/>
      <c r="CNK88" s="715"/>
      <c r="CNL88" s="715"/>
      <c r="CNM88" s="715"/>
      <c r="CNN88" s="715"/>
      <c r="CNO88" s="715"/>
      <c r="CNP88" s="715"/>
      <c r="CNQ88" s="715"/>
      <c r="CNR88" s="715"/>
      <c r="CNS88" s="715"/>
      <c r="CNT88" s="715"/>
      <c r="CNU88" s="715"/>
      <c r="CNV88" s="715"/>
      <c r="CNW88" s="715"/>
      <c r="CNX88" s="715"/>
      <c r="CNY88" s="715"/>
      <c r="CNZ88" s="715"/>
      <c r="COA88" s="715"/>
      <c r="COB88" s="715"/>
      <c r="COC88" s="715"/>
      <c r="COD88" s="715"/>
      <c r="COE88" s="715"/>
      <c r="COF88" s="715"/>
      <c r="COG88" s="715"/>
      <c r="COH88" s="715"/>
      <c r="COI88" s="715"/>
      <c r="COJ88" s="715"/>
      <c r="COK88" s="715"/>
      <c r="COL88" s="715"/>
      <c r="COM88" s="715"/>
      <c r="CON88" s="715"/>
      <c r="COO88" s="715"/>
      <c r="COP88" s="715"/>
      <c r="COQ88" s="715"/>
      <c r="COR88" s="715"/>
      <c r="COS88" s="715"/>
      <c r="COT88" s="715"/>
      <c r="COU88" s="715"/>
      <c r="COV88" s="715"/>
      <c r="COW88" s="715"/>
      <c r="COX88" s="715"/>
      <c r="COY88" s="715"/>
      <c r="COZ88" s="715"/>
      <c r="CPA88" s="715"/>
      <c r="CPB88" s="715"/>
      <c r="CPC88" s="715"/>
      <c r="CPD88" s="715"/>
      <c r="CPE88" s="715"/>
      <c r="CPF88" s="715"/>
      <c r="CPG88" s="715"/>
      <c r="CPH88" s="715"/>
      <c r="CPI88" s="715"/>
      <c r="CPJ88" s="715"/>
      <c r="CPK88" s="715"/>
      <c r="CPL88" s="715"/>
      <c r="CPM88" s="715"/>
      <c r="CPN88" s="715"/>
      <c r="CPO88" s="715"/>
      <c r="CPP88" s="715"/>
      <c r="CPQ88" s="715"/>
      <c r="CPR88" s="715"/>
      <c r="CPS88" s="715"/>
      <c r="CPT88" s="715"/>
      <c r="CPU88" s="715"/>
      <c r="CPV88" s="715"/>
      <c r="CPW88" s="715"/>
      <c r="CPX88" s="715"/>
      <c r="CPY88" s="715"/>
      <c r="CPZ88" s="715"/>
      <c r="CQA88" s="715"/>
      <c r="CQB88" s="715"/>
      <c r="CQC88" s="715"/>
      <c r="CQD88" s="715"/>
      <c r="CQE88" s="715"/>
      <c r="CQF88" s="715"/>
      <c r="CQG88" s="715"/>
      <c r="CQH88" s="715"/>
      <c r="CQI88" s="715"/>
      <c r="CQJ88" s="715"/>
      <c r="CQK88" s="715"/>
      <c r="CQL88" s="715"/>
      <c r="CQM88" s="715"/>
      <c r="CQN88" s="715"/>
      <c r="CQO88" s="715"/>
      <c r="CQP88" s="715"/>
      <c r="CQQ88" s="715"/>
      <c r="CQR88" s="715"/>
      <c r="CQS88" s="715"/>
      <c r="CQT88" s="715"/>
      <c r="CQU88" s="715"/>
      <c r="CQV88" s="715"/>
      <c r="CQW88" s="715"/>
      <c r="CQX88" s="715"/>
      <c r="CQY88" s="715"/>
      <c r="CQZ88" s="715"/>
      <c r="CRA88" s="715"/>
      <c r="CRB88" s="715"/>
      <c r="CRC88" s="715"/>
      <c r="CRD88" s="715"/>
      <c r="CRE88" s="715"/>
      <c r="CRF88" s="715"/>
      <c r="CRG88" s="715"/>
      <c r="CRH88" s="715"/>
      <c r="CRI88" s="715"/>
      <c r="CRJ88" s="715"/>
      <c r="CRK88" s="715"/>
      <c r="CRL88" s="715"/>
      <c r="CRM88" s="715"/>
      <c r="CRN88" s="715"/>
      <c r="CRO88" s="715"/>
      <c r="CRP88" s="715"/>
      <c r="CRQ88" s="715"/>
      <c r="CRR88" s="715"/>
      <c r="CRS88" s="715"/>
      <c r="CRT88" s="715"/>
      <c r="CRU88" s="715"/>
      <c r="CRV88" s="715"/>
      <c r="CRW88" s="715"/>
      <c r="CRX88" s="715"/>
      <c r="CRY88" s="715"/>
      <c r="CRZ88" s="715"/>
      <c r="CSA88" s="715"/>
      <c r="CSB88" s="715"/>
      <c r="CSC88" s="715"/>
      <c r="CSD88" s="715"/>
      <c r="CSE88" s="715"/>
      <c r="CSF88" s="715"/>
      <c r="CSG88" s="715"/>
      <c r="CSH88" s="715"/>
      <c r="CSI88" s="715"/>
      <c r="CSJ88" s="715"/>
      <c r="CSK88" s="715"/>
      <c r="CSL88" s="715"/>
      <c r="CSM88" s="715"/>
      <c r="CSN88" s="715"/>
      <c r="CSO88" s="715"/>
      <c r="CSP88" s="715"/>
      <c r="CSQ88" s="715"/>
      <c r="CSR88" s="715"/>
      <c r="CSS88" s="715"/>
      <c r="CST88" s="715"/>
      <c r="CSU88" s="715"/>
      <c r="CSV88" s="715"/>
      <c r="CSW88" s="715"/>
      <c r="CSX88" s="715"/>
      <c r="CSY88" s="715"/>
      <c r="CSZ88" s="715"/>
      <c r="CTA88" s="715"/>
      <c r="CTB88" s="715"/>
      <c r="CTC88" s="715"/>
      <c r="CTD88" s="715"/>
      <c r="CTE88" s="715"/>
      <c r="CTF88" s="715"/>
      <c r="CTG88" s="715"/>
      <c r="CTH88" s="715"/>
      <c r="CTI88" s="715"/>
      <c r="CTJ88" s="715"/>
      <c r="CTK88" s="715"/>
      <c r="CTL88" s="715"/>
      <c r="CTM88" s="715"/>
      <c r="CTN88" s="715"/>
      <c r="CTO88" s="715"/>
      <c r="CTP88" s="715"/>
      <c r="CTQ88" s="715"/>
      <c r="CTR88" s="715"/>
      <c r="CTS88" s="715"/>
      <c r="CTT88" s="715"/>
      <c r="CTU88" s="715"/>
      <c r="CTV88" s="715"/>
      <c r="CTW88" s="715"/>
      <c r="CTX88" s="715"/>
      <c r="CTY88" s="715"/>
      <c r="CTZ88" s="715"/>
      <c r="CUA88" s="715"/>
      <c r="CUB88" s="715"/>
      <c r="CUC88" s="715"/>
      <c r="CUD88" s="715"/>
      <c r="CUE88" s="715"/>
      <c r="CUF88" s="715"/>
      <c r="CUG88" s="715"/>
      <c r="CUH88" s="715"/>
      <c r="CUI88" s="715"/>
      <c r="CUJ88" s="715"/>
      <c r="CUK88" s="715"/>
      <c r="CUL88" s="715"/>
      <c r="CUM88" s="715"/>
      <c r="CUN88" s="715"/>
      <c r="CUO88" s="715"/>
      <c r="CUP88" s="715"/>
      <c r="CUQ88" s="715"/>
      <c r="CUR88" s="715"/>
      <c r="CUS88" s="715"/>
      <c r="CUT88" s="715"/>
      <c r="CUU88" s="715"/>
      <c r="CUV88" s="715"/>
      <c r="CUW88" s="715"/>
      <c r="CUX88" s="715"/>
      <c r="CUY88" s="715"/>
      <c r="CUZ88" s="715"/>
      <c r="CVA88" s="715"/>
      <c r="CVB88" s="715"/>
      <c r="CVC88" s="715"/>
      <c r="CVD88" s="715"/>
      <c r="CVE88" s="715"/>
      <c r="CVF88" s="715"/>
      <c r="CVG88" s="715"/>
      <c r="CVH88" s="715"/>
      <c r="CVI88" s="715"/>
      <c r="CVJ88" s="715"/>
      <c r="CVK88" s="715"/>
      <c r="CVL88" s="715"/>
      <c r="CVM88" s="715"/>
      <c r="CVN88" s="715"/>
      <c r="CVO88" s="715"/>
      <c r="CVP88" s="715"/>
      <c r="CVQ88" s="715"/>
      <c r="CVR88" s="715"/>
      <c r="CVS88" s="715"/>
      <c r="CVT88" s="715"/>
      <c r="CVU88" s="715"/>
      <c r="CVV88" s="715"/>
      <c r="CVW88" s="715"/>
      <c r="CVX88" s="715"/>
      <c r="CVY88" s="715"/>
      <c r="CVZ88" s="715"/>
      <c r="CWA88" s="715"/>
      <c r="CWB88" s="715"/>
      <c r="CWC88" s="715"/>
      <c r="CWD88" s="715"/>
      <c r="CWE88" s="715"/>
      <c r="CWF88" s="715"/>
      <c r="CWG88" s="715"/>
      <c r="CWH88" s="715"/>
      <c r="CWI88" s="715"/>
      <c r="CWJ88" s="715"/>
      <c r="CWK88" s="715"/>
      <c r="CWL88" s="715"/>
      <c r="CWM88" s="715"/>
      <c r="CWN88" s="715"/>
      <c r="CWO88" s="715"/>
      <c r="CWP88" s="715"/>
      <c r="CWQ88" s="715"/>
      <c r="CWR88" s="715"/>
      <c r="CWS88" s="715"/>
      <c r="CWT88" s="715"/>
      <c r="CWU88" s="715"/>
      <c r="CWV88" s="715"/>
      <c r="CWW88" s="715"/>
      <c r="CWX88" s="715"/>
      <c r="CWY88" s="715"/>
      <c r="CWZ88" s="715"/>
      <c r="CXA88" s="715"/>
      <c r="CXB88" s="715"/>
      <c r="CXC88" s="715"/>
      <c r="CXD88" s="715"/>
      <c r="CXE88" s="715"/>
      <c r="CXF88" s="715"/>
      <c r="CXG88" s="715"/>
      <c r="CXH88" s="715"/>
      <c r="CXI88" s="715"/>
      <c r="CXJ88" s="715"/>
      <c r="CXK88" s="715"/>
      <c r="CXL88" s="715"/>
      <c r="CXM88" s="715"/>
      <c r="CXN88" s="715"/>
      <c r="CXO88" s="715"/>
      <c r="CXP88" s="715"/>
      <c r="CXQ88" s="715"/>
      <c r="CXR88" s="715"/>
      <c r="CXS88" s="715"/>
      <c r="CXT88" s="715"/>
      <c r="CXU88" s="715"/>
      <c r="CXV88" s="715"/>
      <c r="CXW88" s="715"/>
      <c r="CXX88" s="715"/>
      <c r="CXY88" s="715"/>
      <c r="CXZ88" s="715"/>
      <c r="CYA88" s="715"/>
      <c r="CYB88" s="715"/>
      <c r="CYC88" s="715"/>
      <c r="CYD88" s="715"/>
      <c r="CYE88" s="715"/>
      <c r="CYF88" s="715"/>
      <c r="CYG88" s="715"/>
      <c r="CYH88" s="715"/>
      <c r="CYI88" s="715"/>
      <c r="CYJ88" s="715"/>
      <c r="CYK88" s="715"/>
      <c r="CYL88" s="715"/>
      <c r="CYM88" s="715"/>
      <c r="CYN88" s="715"/>
      <c r="CYO88" s="715"/>
      <c r="CYP88" s="715"/>
      <c r="CYQ88" s="715"/>
      <c r="CYR88" s="715"/>
      <c r="CYS88" s="715"/>
      <c r="CYT88" s="715"/>
      <c r="CYU88" s="715"/>
      <c r="CYV88" s="715"/>
      <c r="CYW88" s="715"/>
      <c r="CYX88" s="715"/>
      <c r="CYY88" s="715"/>
      <c r="CYZ88" s="715"/>
      <c r="CZA88" s="715"/>
      <c r="CZB88" s="715"/>
      <c r="CZC88" s="715"/>
      <c r="CZD88" s="715"/>
      <c r="CZE88" s="715"/>
      <c r="CZF88" s="715"/>
      <c r="CZG88" s="715"/>
      <c r="CZH88" s="715"/>
      <c r="CZI88" s="715"/>
      <c r="CZJ88" s="715"/>
      <c r="CZK88" s="715"/>
      <c r="CZL88" s="715"/>
      <c r="CZM88" s="715"/>
      <c r="CZN88" s="715"/>
      <c r="CZO88" s="715"/>
      <c r="CZP88" s="715"/>
      <c r="CZQ88" s="715"/>
      <c r="CZR88" s="715"/>
      <c r="CZS88" s="715"/>
      <c r="CZT88" s="715"/>
      <c r="CZU88" s="715"/>
      <c r="CZV88" s="715"/>
      <c r="CZW88" s="715"/>
      <c r="CZX88" s="715"/>
      <c r="CZY88" s="715"/>
      <c r="CZZ88" s="715"/>
      <c r="DAA88" s="715"/>
      <c r="DAB88" s="715"/>
      <c r="DAC88" s="715"/>
      <c r="DAD88" s="715"/>
      <c r="DAE88" s="715"/>
      <c r="DAF88" s="715"/>
      <c r="DAG88" s="715"/>
      <c r="DAH88" s="715"/>
      <c r="DAI88" s="715"/>
      <c r="DAJ88" s="715"/>
      <c r="DAK88" s="715"/>
      <c r="DAL88" s="715"/>
      <c r="DAM88" s="715"/>
      <c r="DAN88" s="715"/>
      <c r="DAO88" s="715"/>
      <c r="DAP88" s="715"/>
      <c r="DAQ88" s="715"/>
      <c r="DAR88" s="715"/>
      <c r="DAS88" s="715"/>
      <c r="DAT88" s="715"/>
      <c r="DAU88" s="715"/>
      <c r="DAV88" s="715"/>
      <c r="DAW88" s="715"/>
      <c r="DAX88" s="715"/>
      <c r="DAY88" s="715"/>
      <c r="DAZ88" s="715"/>
      <c r="DBA88" s="715"/>
      <c r="DBB88" s="715"/>
      <c r="DBC88" s="715"/>
      <c r="DBD88" s="715"/>
      <c r="DBE88" s="715"/>
      <c r="DBF88" s="715"/>
      <c r="DBG88" s="715"/>
      <c r="DBH88" s="715"/>
      <c r="DBI88" s="715"/>
      <c r="DBJ88" s="715"/>
      <c r="DBK88" s="715"/>
      <c r="DBL88" s="715"/>
      <c r="DBM88" s="715"/>
      <c r="DBN88" s="715"/>
      <c r="DBO88" s="715"/>
      <c r="DBP88" s="715"/>
      <c r="DBQ88" s="715"/>
      <c r="DBR88" s="715"/>
      <c r="DBS88" s="715"/>
      <c r="DBT88" s="715"/>
      <c r="DBU88" s="715"/>
      <c r="DBV88" s="715"/>
      <c r="DBW88" s="715"/>
      <c r="DBX88" s="715"/>
      <c r="DBY88" s="715"/>
      <c r="DBZ88" s="715"/>
      <c r="DCA88" s="715"/>
      <c r="DCB88" s="715"/>
      <c r="DCC88" s="715"/>
      <c r="DCD88" s="715"/>
      <c r="DCE88" s="715"/>
      <c r="DCF88" s="715"/>
      <c r="DCG88" s="715"/>
      <c r="DCH88" s="715"/>
      <c r="DCI88" s="715"/>
      <c r="DCJ88" s="715"/>
      <c r="DCK88" s="715"/>
      <c r="DCL88" s="715"/>
      <c r="DCM88" s="715"/>
      <c r="DCN88" s="715"/>
      <c r="DCO88" s="715"/>
      <c r="DCP88" s="715"/>
      <c r="DCQ88" s="715"/>
      <c r="DCR88" s="715"/>
      <c r="DCS88" s="715"/>
      <c r="DCT88" s="715"/>
      <c r="DCU88" s="715"/>
      <c r="DCV88" s="715"/>
      <c r="DCW88" s="715"/>
      <c r="DCX88" s="715"/>
      <c r="DCY88" s="715"/>
      <c r="DCZ88" s="715"/>
      <c r="DDA88" s="715"/>
      <c r="DDB88" s="715"/>
      <c r="DDC88" s="715"/>
      <c r="DDD88" s="715"/>
      <c r="DDE88" s="715"/>
      <c r="DDF88" s="715"/>
      <c r="DDG88" s="715"/>
      <c r="DDH88" s="715"/>
      <c r="DDI88" s="715"/>
      <c r="DDJ88" s="715"/>
      <c r="DDK88" s="715"/>
      <c r="DDL88" s="715"/>
      <c r="DDM88" s="715"/>
      <c r="DDN88" s="715"/>
      <c r="DDO88" s="715"/>
      <c r="DDP88" s="715"/>
      <c r="DDQ88" s="715"/>
      <c r="DDR88" s="715"/>
      <c r="DDS88" s="715"/>
      <c r="DDT88" s="715"/>
      <c r="DDU88" s="715"/>
      <c r="DDV88" s="715"/>
      <c r="DDW88" s="715"/>
      <c r="DDX88" s="715"/>
      <c r="DDY88" s="715"/>
      <c r="DDZ88" s="715"/>
      <c r="DEA88" s="715"/>
      <c r="DEB88" s="715"/>
      <c r="DEC88" s="715"/>
      <c r="DED88" s="715"/>
      <c r="DEE88" s="715"/>
      <c r="DEF88" s="715"/>
      <c r="DEG88" s="715"/>
      <c r="DEH88" s="715"/>
      <c r="DEI88" s="715"/>
      <c r="DEJ88" s="715"/>
      <c r="DEK88" s="715"/>
      <c r="DEL88" s="715"/>
      <c r="DEM88" s="715"/>
      <c r="DEN88" s="715"/>
      <c r="DEO88" s="715"/>
      <c r="DEP88" s="715"/>
      <c r="DEQ88" s="715"/>
      <c r="DER88" s="715"/>
      <c r="DES88" s="715"/>
      <c r="DET88" s="715"/>
      <c r="DEU88" s="715"/>
      <c r="DEV88" s="715"/>
      <c r="DEW88" s="715"/>
      <c r="DEX88" s="715"/>
      <c r="DEY88" s="715"/>
      <c r="DEZ88" s="715"/>
      <c r="DFA88" s="715"/>
      <c r="DFB88" s="715"/>
      <c r="DFC88" s="715"/>
      <c r="DFD88" s="715"/>
      <c r="DFE88" s="715"/>
      <c r="DFF88" s="715"/>
      <c r="DFG88" s="715"/>
      <c r="DFH88" s="715"/>
      <c r="DFI88" s="715"/>
      <c r="DFJ88" s="715"/>
      <c r="DFK88" s="715"/>
      <c r="DFL88" s="715"/>
      <c r="DFM88" s="715"/>
      <c r="DFN88" s="715"/>
      <c r="DFO88" s="715"/>
      <c r="DFP88" s="715"/>
      <c r="DFQ88" s="715"/>
      <c r="DFR88" s="715"/>
      <c r="DFS88" s="715"/>
      <c r="DFT88" s="715"/>
      <c r="DFU88" s="715"/>
      <c r="DFV88" s="715"/>
      <c r="DFW88" s="715"/>
      <c r="DFX88" s="715"/>
      <c r="DFY88" s="715"/>
      <c r="DFZ88" s="715"/>
      <c r="DGA88" s="715"/>
      <c r="DGB88" s="715"/>
      <c r="DGC88" s="715"/>
      <c r="DGD88" s="715"/>
      <c r="DGE88" s="715"/>
      <c r="DGF88" s="715"/>
      <c r="DGG88" s="715"/>
      <c r="DGH88" s="715"/>
      <c r="DGI88" s="715"/>
      <c r="DGJ88" s="715"/>
      <c r="DGK88" s="715"/>
      <c r="DGL88" s="715"/>
      <c r="DGM88" s="715"/>
      <c r="DGN88" s="715"/>
      <c r="DGO88" s="715"/>
      <c r="DGP88" s="715"/>
      <c r="DGQ88" s="715"/>
      <c r="DGR88" s="715"/>
      <c r="DGS88" s="715"/>
      <c r="DGT88" s="715"/>
      <c r="DGU88" s="715"/>
      <c r="DGV88" s="715"/>
      <c r="DGW88" s="715"/>
      <c r="DGX88" s="715"/>
      <c r="DGY88" s="715"/>
      <c r="DGZ88" s="715"/>
      <c r="DHA88" s="715"/>
      <c r="DHB88" s="715"/>
      <c r="DHC88" s="715"/>
      <c r="DHD88" s="715"/>
      <c r="DHE88" s="715"/>
      <c r="DHF88" s="715"/>
      <c r="DHG88" s="715"/>
      <c r="DHH88" s="715"/>
      <c r="DHI88" s="715"/>
      <c r="DHJ88" s="715"/>
      <c r="DHK88" s="715"/>
      <c r="DHL88" s="715"/>
      <c r="DHM88" s="715"/>
      <c r="DHN88" s="715"/>
      <c r="DHO88" s="715"/>
      <c r="DHP88" s="715"/>
      <c r="DHQ88" s="715"/>
      <c r="DHR88" s="715"/>
      <c r="DHS88" s="715"/>
      <c r="DHT88" s="715"/>
      <c r="DHU88" s="715"/>
      <c r="DHV88" s="715"/>
      <c r="DHW88" s="715"/>
      <c r="DHX88" s="715"/>
      <c r="DHY88" s="715"/>
      <c r="DHZ88" s="715"/>
      <c r="DIA88" s="715"/>
      <c r="DIB88" s="715"/>
      <c r="DIC88" s="715"/>
      <c r="DID88" s="715"/>
      <c r="DIE88" s="715"/>
      <c r="DIF88" s="715"/>
      <c r="DIG88" s="715"/>
      <c r="DIH88" s="715"/>
      <c r="DII88" s="715"/>
      <c r="DIJ88" s="715"/>
      <c r="DIK88" s="715"/>
      <c r="DIL88" s="715"/>
      <c r="DIM88" s="715"/>
      <c r="DIN88" s="715"/>
      <c r="DIO88" s="715"/>
      <c r="DIP88" s="715"/>
      <c r="DIQ88" s="715"/>
      <c r="DIR88" s="715"/>
      <c r="DIS88" s="715"/>
      <c r="DIT88" s="715"/>
      <c r="DIU88" s="715"/>
      <c r="DIV88" s="715"/>
      <c r="DIW88" s="715"/>
      <c r="DIX88" s="715"/>
      <c r="DIY88" s="715"/>
      <c r="DIZ88" s="715"/>
      <c r="DJA88" s="715"/>
      <c r="DJB88" s="715"/>
      <c r="DJC88" s="715"/>
      <c r="DJD88" s="715"/>
      <c r="DJE88" s="715"/>
      <c r="DJF88" s="715"/>
      <c r="DJG88" s="715"/>
      <c r="DJH88" s="715"/>
      <c r="DJI88" s="715"/>
      <c r="DJJ88" s="715"/>
      <c r="DJK88" s="715"/>
      <c r="DJL88" s="715"/>
      <c r="DJM88" s="715"/>
      <c r="DJN88" s="715"/>
      <c r="DJO88" s="715"/>
      <c r="DJP88" s="715"/>
      <c r="DJQ88" s="715"/>
      <c r="DJR88" s="715"/>
      <c r="DJS88" s="715"/>
      <c r="DJT88" s="715"/>
      <c r="DJU88" s="715"/>
      <c r="DJV88" s="715"/>
      <c r="DJW88" s="715"/>
      <c r="DJX88" s="715"/>
      <c r="DJY88" s="715"/>
      <c r="DJZ88" s="715"/>
      <c r="DKA88" s="715"/>
      <c r="DKB88" s="715"/>
      <c r="DKC88" s="715"/>
      <c r="DKD88" s="715"/>
      <c r="DKE88" s="715"/>
      <c r="DKF88" s="715"/>
      <c r="DKG88" s="715"/>
      <c r="DKH88" s="715"/>
      <c r="DKI88" s="715"/>
      <c r="DKJ88" s="715"/>
      <c r="DKK88" s="715"/>
      <c r="DKL88" s="715"/>
      <c r="DKM88" s="715"/>
      <c r="DKN88" s="715"/>
      <c r="DKO88" s="715"/>
      <c r="DKP88" s="715"/>
      <c r="DKQ88" s="715"/>
      <c r="DKR88" s="715"/>
      <c r="DKS88" s="715"/>
      <c r="DKT88" s="715"/>
      <c r="DKU88" s="715"/>
      <c r="DKV88" s="715"/>
      <c r="DKW88" s="715"/>
      <c r="DKX88" s="715"/>
      <c r="DKY88" s="715"/>
      <c r="DKZ88" s="715"/>
      <c r="DLA88" s="715"/>
      <c r="DLB88" s="715"/>
      <c r="DLC88" s="715"/>
      <c r="DLD88" s="715"/>
      <c r="DLE88" s="715"/>
      <c r="DLF88" s="715"/>
      <c r="DLG88" s="715"/>
      <c r="DLH88" s="715"/>
      <c r="DLI88" s="715"/>
      <c r="DLJ88" s="715"/>
      <c r="DLK88" s="715"/>
      <c r="DLL88" s="715"/>
      <c r="DLM88" s="715"/>
      <c r="DLN88" s="715"/>
      <c r="DLO88" s="715"/>
      <c r="DLP88" s="715"/>
      <c r="DLQ88" s="715"/>
      <c r="DLR88" s="715"/>
      <c r="DLS88" s="715"/>
      <c r="DLT88" s="715"/>
      <c r="DLU88" s="715"/>
      <c r="DLV88" s="715"/>
      <c r="DLW88" s="715"/>
      <c r="DLX88" s="715"/>
      <c r="DLY88" s="715"/>
      <c r="DLZ88" s="715"/>
      <c r="DMA88" s="715"/>
      <c r="DMB88" s="715"/>
      <c r="DMC88" s="715"/>
      <c r="DMD88" s="715"/>
      <c r="DME88" s="715"/>
      <c r="DMF88" s="715"/>
      <c r="DMG88" s="715"/>
      <c r="DMH88" s="715"/>
      <c r="DMI88" s="715"/>
      <c r="DMJ88" s="715"/>
      <c r="DMK88" s="715"/>
      <c r="DML88" s="715"/>
      <c r="DMM88" s="715"/>
      <c r="DMN88" s="715"/>
      <c r="DMO88" s="715"/>
      <c r="DMP88" s="715"/>
      <c r="DMQ88" s="715"/>
      <c r="DMR88" s="715"/>
      <c r="DMS88" s="715"/>
      <c r="DMT88" s="715"/>
      <c r="DMU88" s="715"/>
      <c r="DMV88" s="715"/>
      <c r="DMW88" s="715"/>
      <c r="DMX88" s="715"/>
      <c r="DMY88" s="715"/>
      <c r="DMZ88" s="715"/>
      <c r="DNA88" s="715"/>
      <c r="DNB88" s="715"/>
      <c r="DNC88" s="715"/>
      <c r="DND88" s="715"/>
      <c r="DNE88" s="715"/>
      <c r="DNF88" s="715"/>
      <c r="DNG88" s="715"/>
      <c r="DNH88" s="715"/>
      <c r="DNI88" s="715"/>
      <c r="DNJ88" s="715"/>
      <c r="DNK88" s="715"/>
      <c r="DNL88" s="715"/>
      <c r="DNM88" s="715"/>
      <c r="DNN88" s="715"/>
      <c r="DNO88" s="715"/>
      <c r="DNP88" s="715"/>
      <c r="DNQ88" s="715"/>
      <c r="DNR88" s="715"/>
      <c r="DNS88" s="715"/>
      <c r="DNT88" s="715"/>
      <c r="DNU88" s="715"/>
      <c r="DNV88" s="715"/>
      <c r="DNW88" s="715"/>
      <c r="DNX88" s="715"/>
      <c r="DNY88" s="715"/>
      <c r="DNZ88" s="715"/>
      <c r="DOA88" s="715"/>
      <c r="DOB88" s="715"/>
      <c r="DOC88" s="715"/>
      <c r="DOD88" s="715"/>
      <c r="DOE88" s="715"/>
      <c r="DOF88" s="715"/>
      <c r="DOG88" s="715"/>
      <c r="DOH88" s="715"/>
      <c r="DOI88" s="715"/>
      <c r="DOJ88" s="715"/>
      <c r="DOK88" s="715"/>
      <c r="DOL88" s="715"/>
      <c r="DOM88" s="715"/>
      <c r="DON88" s="715"/>
      <c r="DOO88" s="715"/>
      <c r="DOP88" s="715"/>
      <c r="DOQ88" s="715"/>
      <c r="DOR88" s="715"/>
      <c r="DOS88" s="715"/>
      <c r="DOT88" s="715"/>
      <c r="DOU88" s="715"/>
      <c r="DOV88" s="715"/>
      <c r="DOW88" s="715"/>
      <c r="DOX88" s="715"/>
      <c r="DOY88" s="715"/>
      <c r="DOZ88" s="715"/>
      <c r="DPA88" s="715"/>
      <c r="DPB88" s="715"/>
      <c r="DPC88" s="715"/>
      <c r="DPD88" s="715"/>
      <c r="DPE88" s="715"/>
      <c r="DPF88" s="715"/>
      <c r="DPG88" s="715"/>
      <c r="DPH88" s="715"/>
      <c r="DPI88" s="715"/>
      <c r="DPJ88" s="715"/>
      <c r="DPK88" s="715"/>
      <c r="DPL88" s="715"/>
      <c r="DPM88" s="715"/>
      <c r="DPN88" s="715"/>
      <c r="DPO88" s="715"/>
      <c r="DPP88" s="715"/>
      <c r="DPQ88" s="715"/>
      <c r="DPR88" s="715"/>
      <c r="DPS88" s="715"/>
      <c r="DPT88" s="715"/>
      <c r="DPU88" s="715"/>
      <c r="DPV88" s="715"/>
      <c r="DPW88" s="715"/>
      <c r="DPX88" s="715"/>
      <c r="DPY88" s="715"/>
      <c r="DPZ88" s="715"/>
      <c r="DQA88" s="715"/>
      <c r="DQB88" s="715"/>
      <c r="DQC88" s="715"/>
      <c r="DQD88" s="715"/>
      <c r="DQE88" s="715"/>
      <c r="DQF88" s="715"/>
      <c r="DQG88" s="715"/>
      <c r="DQH88" s="715"/>
      <c r="DQI88" s="715"/>
      <c r="DQJ88" s="715"/>
      <c r="DQK88" s="715"/>
      <c r="DQL88" s="715"/>
      <c r="DQM88" s="715"/>
      <c r="DQN88" s="715"/>
      <c r="DQO88" s="715"/>
      <c r="DQP88" s="715"/>
      <c r="DQQ88" s="715"/>
      <c r="DQR88" s="715"/>
      <c r="DQS88" s="715"/>
      <c r="DQT88" s="715"/>
      <c r="DQU88" s="715"/>
      <c r="DQV88" s="715"/>
      <c r="DQW88" s="715"/>
      <c r="DQX88" s="715"/>
      <c r="DQY88" s="715"/>
      <c r="DQZ88" s="715"/>
      <c r="DRA88" s="715"/>
      <c r="DRB88" s="715"/>
      <c r="DRC88" s="715"/>
      <c r="DRD88" s="715"/>
      <c r="DRE88" s="715"/>
      <c r="DRF88" s="715"/>
      <c r="DRG88" s="715"/>
      <c r="DRH88" s="715"/>
      <c r="DRI88" s="715"/>
      <c r="DRJ88" s="715"/>
      <c r="DRK88" s="715"/>
      <c r="DRL88" s="715"/>
      <c r="DRM88" s="715"/>
      <c r="DRN88" s="715"/>
      <c r="DRO88" s="715"/>
      <c r="DRP88" s="715"/>
      <c r="DRQ88" s="715"/>
      <c r="DRR88" s="715"/>
      <c r="DRS88" s="715"/>
      <c r="DRT88" s="715"/>
      <c r="DRU88" s="715"/>
      <c r="DRV88" s="715"/>
      <c r="DRW88" s="715"/>
      <c r="DRX88" s="715"/>
      <c r="DRY88" s="715"/>
      <c r="DRZ88" s="715"/>
      <c r="DSA88" s="715"/>
      <c r="DSB88" s="715"/>
      <c r="DSC88" s="715"/>
      <c r="DSD88" s="715"/>
      <c r="DSE88" s="715"/>
      <c r="DSF88" s="715"/>
      <c r="DSG88" s="715"/>
      <c r="DSH88" s="715"/>
      <c r="DSI88" s="715"/>
      <c r="DSJ88" s="715"/>
      <c r="DSK88" s="715"/>
      <c r="DSL88" s="715"/>
      <c r="DSM88" s="715"/>
      <c r="DSN88" s="715"/>
      <c r="DSO88" s="715"/>
      <c r="DSP88" s="715"/>
      <c r="DSQ88" s="715"/>
      <c r="DSR88" s="715"/>
      <c r="DSS88" s="715"/>
      <c r="DST88" s="715"/>
      <c r="DSU88" s="715"/>
      <c r="DSV88" s="715"/>
      <c r="DSW88" s="715"/>
      <c r="DSX88" s="715"/>
      <c r="DSY88" s="715"/>
      <c r="DSZ88" s="715"/>
      <c r="DTA88" s="715"/>
      <c r="DTB88" s="715"/>
      <c r="DTC88" s="715"/>
      <c r="DTD88" s="715"/>
      <c r="DTE88" s="715"/>
      <c r="DTF88" s="715"/>
      <c r="DTG88" s="715"/>
      <c r="DTH88" s="715"/>
      <c r="DTI88" s="715"/>
      <c r="DTJ88" s="715"/>
      <c r="DTK88" s="715"/>
      <c r="DTL88" s="715"/>
      <c r="DTM88" s="715"/>
      <c r="DTN88" s="715"/>
      <c r="DTO88" s="715"/>
      <c r="DTP88" s="715"/>
      <c r="DTQ88" s="715"/>
      <c r="DTR88" s="715"/>
      <c r="DTS88" s="715"/>
      <c r="DTT88" s="715"/>
      <c r="DTU88" s="715"/>
      <c r="DTV88" s="715"/>
      <c r="DTW88" s="715"/>
      <c r="DTX88" s="715"/>
      <c r="DTY88" s="715"/>
      <c r="DTZ88" s="715"/>
      <c r="DUA88" s="715"/>
      <c r="DUB88" s="715"/>
      <c r="DUC88" s="715"/>
      <c r="DUD88" s="715"/>
      <c r="DUE88" s="715"/>
      <c r="DUF88" s="715"/>
      <c r="DUG88" s="715"/>
      <c r="DUH88" s="715"/>
      <c r="DUI88" s="715"/>
      <c r="DUJ88" s="715"/>
      <c r="DUK88" s="715"/>
      <c r="DUL88" s="715"/>
      <c r="DUM88" s="715"/>
      <c r="DUN88" s="715"/>
      <c r="DUO88" s="715"/>
      <c r="DUP88" s="715"/>
      <c r="DUQ88" s="715"/>
      <c r="DUR88" s="715"/>
      <c r="DUS88" s="715"/>
      <c r="DUT88" s="715"/>
      <c r="DUU88" s="715"/>
      <c r="DUV88" s="715"/>
      <c r="DUW88" s="715"/>
      <c r="DUX88" s="715"/>
      <c r="DUY88" s="715"/>
      <c r="DUZ88" s="715"/>
      <c r="DVA88" s="715"/>
      <c r="DVB88" s="715"/>
      <c r="DVC88" s="715"/>
      <c r="DVD88" s="715"/>
      <c r="DVE88" s="715"/>
      <c r="DVF88" s="715"/>
      <c r="DVG88" s="715"/>
      <c r="DVH88" s="715"/>
      <c r="DVI88" s="715"/>
      <c r="DVJ88" s="715"/>
      <c r="DVK88" s="715"/>
      <c r="DVL88" s="715"/>
      <c r="DVM88" s="715"/>
      <c r="DVN88" s="715"/>
      <c r="DVO88" s="715"/>
      <c r="DVP88" s="715"/>
      <c r="DVQ88" s="715"/>
      <c r="DVR88" s="715"/>
      <c r="DVS88" s="715"/>
      <c r="DVT88" s="715"/>
      <c r="DVU88" s="715"/>
      <c r="DVV88" s="715"/>
      <c r="DVW88" s="715"/>
      <c r="DVX88" s="715"/>
      <c r="DVY88" s="715"/>
      <c r="DVZ88" s="715"/>
      <c r="DWA88" s="715"/>
      <c r="DWB88" s="715"/>
      <c r="DWC88" s="715"/>
      <c r="DWD88" s="715"/>
      <c r="DWE88" s="715"/>
      <c r="DWF88" s="715"/>
      <c r="DWG88" s="715"/>
      <c r="DWH88" s="715"/>
      <c r="DWI88" s="715"/>
      <c r="DWJ88" s="715"/>
      <c r="DWK88" s="715"/>
      <c r="DWL88" s="715"/>
      <c r="DWM88" s="715"/>
      <c r="DWN88" s="715"/>
      <c r="DWO88" s="715"/>
      <c r="DWP88" s="715"/>
      <c r="DWQ88" s="715"/>
      <c r="DWR88" s="715"/>
      <c r="DWS88" s="715"/>
      <c r="DWT88" s="715"/>
      <c r="DWU88" s="715"/>
      <c r="DWV88" s="715"/>
      <c r="DWW88" s="715"/>
      <c r="DWX88" s="715"/>
      <c r="DWY88" s="715"/>
      <c r="DWZ88" s="715"/>
      <c r="DXA88" s="715"/>
      <c r="DXB88" s="715"/>
      <c r="DXC88" s="715"/>
      <c r="DXD88" s="715"/>
      <c r="DXE88" s="715"/>
      <c r="DXF88" s="715"/>
      <c r="DXG88" s="715"/>
      <c r="DXH88" s="715"/>
      <c r="DXI88" s="715"/>
      <c r="DXJ88" s="715"/>
      <c r="DXK88" s="715"/>
      <c r="DXL88" s="715"/>
      <c r="DXM88" s="715"/>
      <c r="DXN88" s="715"/>
      <c r="DXO88" s="715"/>
      <c r="DXP88" s="715"/>
      <c r="DXQ88" s="715"/>
      <c r="DXR88" s="715"/>
      <c r="DXS88" s="715"/>
      <c r="DXT88" s="715"/>
      <c r="DXU88" s="715"/>
      <c r="DXV88" s="715"/>
      <c r="DXW88" s="715"/>
      <c r="DXX88" s="715"/>
      <c r="DXY88" s="715"/>
      <c r="DXZ88" s="715"/>
      <c r="DYA88" s="715"/>
      <c r="DYB88" s="715"/>
      <c r="DYC88" s="715"/>
      <c r="DYD88" s="715"/>
      <c r="DYE88" s="715"/>
      <c r="DYF88" s="715"/>
      <c r="DYG88" s="715"/>
      <c r="DYH88" s="715"/>
      <c r="DYI88" s="715"/>
      <c r="DYJ88" s="715"/>
      <c r="DYK88" s="715"/>
      <c r="DYL88" s="715"/>
      <c r="DYM88" s="715"/>
      <c r="DYN88" s="715"/>
      <c r="DYO88" s="715"/>
      <c r="DYP88" s="715"/>
      <c r="DYQ88" s="715"/>
      <c r="DYR88" s="715"/>
      <c r="DYS88" s="715"/>
      <c r="DYT88" s="715"/>
      <c r="DYU88" s="715"/>
      <c r="DYV88" s="715"/>
      <c r="DYW88" s="715"/>
      <c r="DYX88" s="715"/>
      <c r="DYY88" s="715"/>
      <c r="DYZ88" s="715"/>
      <c r="DZA88" s="715"/>
      <c r="DZB88" s="715"/>
      <c r="DZC88" s="715"/>
      <c r="DZD88" s="715"/>
      <c r="DZE88" s="715"/>
      <c r="DZF88" s="715"/>
      <c r="DZG88" s="715"/>
      <c r="DZH88" s="715"/>
      <c r="DZI88" s="715"/>
      <c r="DZJ88" s="715"/>
      <c r="DZK88" s="715"/>
      <c r="DZL88" s="715"/>
      <c r="DZM88" s="715"/>
      <c r="DZN88" s="715"/>
      <c r="DZO88" s="715"/>
      <c r="DZP88" s="715"/>
      <c r="DZQ88" s="715"/>
      <c r="DZR88" s="715"/>
      <c r="DZS88" s="715"/>
      <c r="DZT88" s="715"/>
      <c r="DZU88" s="715"/>
      <c r="DZV88" s="715"/>
      <c r="DZW88" s="715"/>
      <c r="DZX88" s="715"/>
      <c r="DZY88" s="715"/>
      <c r="DZZ88" s="715"/>
      <c r="EAA88" s="715"/>
      <c r="EAB88" s="715"/>
      <c r="EAC88" s="715"/>
      <c r="EAD88" s="715"/>
      <c r="EAE88" s="715"/>
      <c r="EAF88" s="715"/>
      <c r="EAG88" s="715"/>
      <c r="EAH88" s="715"/>
      <c r="EAI88" s="715"/>
      <c r="EAJ88" s="715"/>
      <c r="EAK88" s="715"/>
      <c r="EAL88" s="715"/>
      <c r="EAM88" s="715"/>
      <c r="EAN88" s="715"/>
      <c r="EAO88" s="715"/>
      <c r="EAP88" s="715"/>
      <c r="EAQ88" s="715"/>
      <c r="EAR88" s="715"/>
      <c r="EAS88" s="715"/>
      <c r="EAT88" s="715"/>
      <c r="EAU88" s="715"/>
      <c r="EAV88" s="715"/>
      <c r="EAW88" s="715"/>
      <c r="EAX88" s="715"/>
      <c r="EAY88" s="715"/>
      <c r="EAZ88" s="715"/>
      <c r="EBA88" s="715"/>
      <c r="EBB88" s="715"/>
      <c r="EBC88" s="715"/>
      <c r="EBD88" s="715"/>
      <c r="EBE88" s="715"/>
      <c r="EBF88" s="715"/>
      <c r="EBG88" s="715"/>
      <c r="EBH88" s="715"/>
      <c r="EBI88" s="715"/>
      <c r="EBJ88" s="715"/>
      <c r="EBK88" s="715"/>
      <c r="EBL88" s="715"/>
      <c r="EBM88" s="715"/>
      <c r="EBN88" s="715"/>
      <c r="EBO88" s="715"/>
      <c r="EBP88" s="715"/>
      <c r="EBQ88" s="715"/>
      <c r="EBR88" s="715"/>
      <c r="EBS88" s="715"/>
      <c r="EBT88" s="715"/>
      <c r="EBU88" s="715"/>
      <c r="EBV88" s="715"/>
      <c r="EBW88" s="715"/>
      <c r="EBX88" s="715"/>
      <c r="EBY88" s="715"/>
      <c r="EBZ88" s="715"/>
      <c r="ECA88" s="715"/>
      <c r="ECB88" s="715"/>
      <c r="ECC88" s="715"/>
      <c r="ECD88" s="715"/>
      <c r="ECE88" s="715"/>
      <c r="ECF88" s="715"/>
      <c r="ECG88" s="715"/>
      <c r="ECH88" s="715"/>
      <c r="ECI88" s="715"/>
      <c r="ECJ88" s="715"/>
      <c r="ECK88" s="715"/>
      <c r="ECL88" s="715"/>
      <c r="ECM88" s="715"/>
      <c r="ECN88" s="715"/>
      <c r="ECO88" s="715"/>
      <c r="ECP88" s="715"/>
      <c r="ECQ88" s="715"/>
      <c r="ECR88" s="715"/>
      <c r="ECS88" s="715"/>
      <c r="ECT88" s="715"/>
      <c r="ECU88" s="715"/>
      <c r="ECV88" s="715"/>
      <c r="ECW88" s="715"/>
      <c r="ECX88" s="715"/>
      <c r="ECY88" s="715"/>
      <c r="ECZ88" s="715"/>
      <c r="EDA88" s="715"/>
      <c r="EDB88" s="715"/>
      <c r="EDC88" s="715"/>
      <c r="EDD88" s="715"/>
      <c r="EDE88" s="715"/>
      <c r="EDF88" s="715"/>
      <c r="EDG88" s="715"/>
      <c r="EDH88" s="715"/>
      <c r="EDI88" s="715"/>
      <c r="EDJ88" s="715"/>
      <c r="EDK88" s="715"/>
      <c r="EDL88" s="715"/>
      <c r="EDM88" s="715"/>
      <c r="EDN88" s="715"/>
      <c r="EDO88" s="715"/>
      <c r="EDP88" s="715"/>
      <c r="EDQ88" s="715"/>
      <c r="EDR88" s="715"/>
      <c r="EDS88" s="715"/>
      <c r="EDT88" s="715"/>
      <c r="EDU88" s="715"/>
      <c r="EDV88" s="715"/>
      <c r="EDW88" s="715"/>
      <c r="EDX88" s="715"/>
      <c r="EDY88" s="715"/>
      <c r="EDZ88" s="715"/>
      <c r="EEA88" s="715"/>
      <c r="EEB88" s="715"/>
      <c r="EEC88" s="715"/>
      <c r="EED88" s="715"/>
      <c r="EEE88" s="715"/>
      <c r="EEF88" s="715"/>
      <c r="EEG88" s="715"/>
      <c r="EEH88" s="715"/>
      <c r="EEI88" s="715"/>
      <c r="EEJ88" s="715"/>
      <c r="EEK88" s="715"/>
      <c r="EEL88" s="715"/>
      <c r="EEM88" s="715"/>
      <c r="EEN88" s="715"/>
      <c r="EEO88" s="715"/>
      <c r="EEP88" s="715"/>
      <c r="EEQ88" s="715"/>
      <c r="EER88" s="715"/>
      <c r="EES88" s="715"/>
      <c r="EET88" s="715"/>
      <c r="EEU88" s="715"/>
      <c r="EEV88" s="715"/>
      <c r="EEW88" s="715"/>
      <c r="EEX88" s="715"/>
      <c r="EEY88" s="715"/>
      <c r="EEZ88" s="715"/>
      <c r="EFA88" s="715"/>
      <c r="EFB88" s="715"/>
      <c r="EFC88" s="715"/>
      <c r="EFD88" s="715"/>
      <c r="EFE88" s="715"/>
      <c r="EFF88" s="715"/>
      <c r="EFG88" s="715"/>
      <c r="EFH88" s="715"/>
      <c r="EFI88" s="715"/>
      <c r="EFJ88" s="715"/>
      <c r="EFK88" s="715"/>
      <c r="EFL88" s="715"/>
      <c r="EFM88" s="715"/>
      <c r="EFN88" s="715"/>
      <c r="EFO88" s="715"/>
      <c r="EFP88" s="715"/>
      <c r="EFQ88" s="715"/>
      <c r="EFR88" s="715"/>
      <c r="EFS88" s="715"/>
      <c r="EFT88" s="715"/>
      <c r="EFU88" s="715"/>
      <c r="EFV88" s="715"/>
      <c r="EFW88" s="715"/>
      <c r="EFX88" s="715"/>
      <c r="EFY88" s="715"/>
      <c r="EFZ88" s="715"/>
      <c r="EGA88" s="715"/>
      <c r="EGB88" s="715"/>
      <c r="EGC88" s="715"/>
      <c r="EGD88" s="715"/>
      <c r="EGE88" s="715"/>
      <c r="EGF88" s="715"/>
      <c r="EGG88" s="715"/>
      <c r="EGH88" s="715"/>
      <c r="EGI88" s="715"/>
      <c r="EGJ88" s="715"/>
      <c r="EGK88" s="715"/>
      <c r="EGL88" s="715"/>
      <c r="EGM88" s="715"/>
      <c r="EGN88" s="715"/>
      <c r="EGO88" s="715"/>
      <c r="EGP88" s="715"/>
      <c r="EGQ88" s="715"/>
      <c r="EGR88" s="715"/>
      <c r="EGS88" s="715"/>
      <c r="EGT88" s="715"/>
      <c r="EGU88" s="715"/>
      <c r="EGV88" s="715"/>
      <c r="EGW88" s="715"/>
      <c r="EGX88" s="715"/>
      <c r="EGY88" s="715"/>
      <c r="EGZ88" s="715"/>
      <c r="EHA88" s="715"/>
      <c r="EHB88" s="715"/>
      <c r="EHC88" s="715"/>
      <c r="EHD88" s="715"/>
      <c r="EHE88" s="715"/>
      <c r="EHF88" s="715"/>
      <c r="EHG88" s="715"/>
      <c r="EHH88" s="715"/>
      <c r="EHI88" s="715"/>
      <c r="EHJ88" s="715"/>
      <c r="EHK88" s="715"/>
      <c r="EHL88" s="715"/>
      <c r="EHM88" s="715"/>
      <c r="EHN88" s="715"/>
      <c r="EHO88" s="715"/>
      <c r="EHP88" s="715"/>
      <c r="EHQ88" s="715"/>
      <c r="EHR88" s="715"/>
      <c r="EHS88" s="715"/>
      <c r="EHT88" s="715"/>
      <c r="EHU88" s="715"/>
      <c r="EHV88" s="715"/>
      <c r="EHW88" s="715"/>
      <c r="EHX88" s="715"/>
      <c r="EHY88" s="715"/>
      <c r="EHZ88" s="715"/>
      <c r="EIA88" s="715"/>
      <c r="EIB88" s="715"/>
      <c r="EIC88" s="715"/>
      <c r="EID88" s="715"/>
      <c r="EIE88" s="715"/>
      <c r="EIF88" s="715"/>
      <c r="EIG88" s="715"/>
      <c r="EIH88" s="715"/>
      <c r="EII88" s="715"/>
      <c r="EIJ88" s="715"/>
      <c r="EIK88" s="715"/>
      <c r="EIL88" s="715"/>
      <c r="EIM88" s="715"/>
      <c r="EIN88" s="715"/>
      <c r="EIO88" s="715"/>
      <c r="EIP88" s="715"/>
      <c r="EIQ88" s="715"/>
      <c r="EIR88" s="715"/>
      <c r="EIS88" s="715"/>
      <c r="EIT88" s="715"/>
      <c r="EIU88" s="715"/>
      <c r="EIV88" s="715"/>
      <c r="EIW88" s="715"/>
      <c r="EIX88" s="715"/>
      <c r="EIY88" s="715"/>
      <c r="EIZ88" s="715"/>
      <c r="EJA88" s="715"/>
      <c r="EJB88" s="715"/>
      <c r="EJC88" s="715"/>
      <c r="EJD88" s="715"/>
      <c r="EJE88" s="715"/>
      <c r="EJF88" s="715"/>
      <c r="EJG88" s="715"/>
      <c r="EJH88" s="715"/>
      <c r="EJI88" s="715"/>
      <c r="EJJ88" s="715"/>
      <c r="EJK88" s="715"/>
      <c r="EJL88" s="715"/>
      <c r="EJM88" s="715"/>
      <c r="EJN88" s="715"/>
      <c r="EJO88" s="715"/>
      <c r="EJP88" s="715"/>
      <c r="EJQ88" s="715"/>
      <c r="EJR88" s="715"/>
      <c r="EJS88" s="715"/>
      <c r="EJT88" s="715"/>
      <c r="EJU88" s="715"/>
      <c r="EJV88" s="715"/>
      <c r="EJW88" s="715"/>
      <c r="EJX88" s="715"/>
      <c r="EJY88" s="715"/>
      <c r="EJZ88" s="715"/>
      <c r="EKA88" s="715"/>
      <c r="EKB88" s="715"/>
      <c r="EKC88" s="715"/>
      <c r="EKD88" s="715"/>
      <c r="EKE88" s="715"/>
      <c r="EKF88" s="715"/>
      <c r="EKG88" s="715"/>
      <c r="EKH88" s="715"/>
      <c r="EKI88" s="715"/>
      <c r="EKJ88" s="715"/>
      <c r="EKK88" s="715"/>
      <c r="EKL88" s="715"/>
      <c r="EKM88" s="715"/>
      <c r="EKN88" s="715"/>
      <c r="EKO88" s="715"/>
      <c r="EKP88" s="715"/>
      <c r="EKQ88" s="715"/>
      <c r="EKR88" s="715"/>
      <c r="EKS88" s="715"/>
      <c r="EKT88" s="715"/>
      <c r="EKU88" s="715"/>
      <c r="EKV88" s="715"/>
      <c r="EKW88" s="715"/>
      <c r="EKX88" s="715"/>
      <c r="EKY88" s="715"/>
      <c r="EKZ88" s="715"/>
      <c r="ELA88" s="715"/>
      <c r="ELB88" s="715"/>
      <c r="ELC88" s="715"/>
      <c r="ELD88" s="715"/>
      <c r="ELE88" s="715"/>
      <c r="ELF88" s="715"/>
      <c r="ELG88" s="715"/>
      <c r="ELH88" s="715"/>
      <c r="ELI88" s="715"/>
      <c r="ELJ88" s="715"/>
      <c r="ELK88" s="715"/>
      <c r="ELL88" s="715"/>
      <c r="ELM88" s="715"/>
      <c r="ELN88" s="715"/>
      <c r="ELO88" s="715"/>
      <c r="ELP88" s="715"/>
      <c r="ELQ88" s="715"/>
      <c r="ELR88" s="715"/>
      <c r="ELS88" s="715"/>
      <c r="ELT88" s="715"/>
      <c r="ELU88" s="715"/>
      <c r="ELV88" s="715"/>
      <c r="ELW88" s="715"/>
      <c r="ELX88" s="715"/>
      <c r="ELY88" s="715"/>
      <c r="ELZ88" s="715"/>
      <c r="EMA88" s="715"/>
      <c r="EMB88" s="715"/>
      <c r="EMC88" s="715"/>
      <c r="EMD88" s="715"/>
      <c r="EME88" s="715"/>
      <c r="EMF88" s="715"/>
      <c r="EMG88" s="715"/>
      <c r="EMH88" s="715"/>
      <c r="EMI88" s="715"/>
      <c r="EMJ88" s="715"/>
      <c r="EMK88" s="715"/>
      <c r="EML88" s="715"/>
      <c r="EMM88" s="715"/>
      <c r="EMN88" s="715"/>
      <c r="EMO88" s="715"/>
      <c r="EMP88" s="715"/>
      <c r="EMQ88" s="715"/>
      <c r="EMR88" s="715"/>
      <c r="EMS88" s="715"/>
      <c r="EMT88" s="715"/>
      <c r="EMU88" s="715"/>
      <c r="EMV88" s="715"/>
      <c r="EMW88" s="715"/>
      <c r="EMX88" s="715"/>
      <c r="EMY88" s="715"/>
      <c r="EMZ88" s="715"/>
      <c r="ENA88" s="715"/>
      <c r="ENB88" s="715"/>
      <c r="ENC88" s="715"/>
      <c r="END88" s="715"/>
      <c r="ENE88" s="715"/>
      <c r="ENF88" s="715"/>
      <c r="ENG88" s="715"/>
      <c r="ENH88" s="715"/>
      <c r="ENI88" s="715"/>
      <c r="ENJ88" s="715"/>
      <c r="ENK88" s="715"/>
      <c r="ENL88" s="715"/>
      <c r="ENM88" s="715"/>
      <c r="ENN88" s="715"/>
      <c r="ENO88" s="715"/>
      <c r="ENP88" s="715"/>
      <c r="ENQ88" s="715"/>
      <c r="ENR88" s="715"/>
      <c r="ENS88" s="715"/>
      <c r="ENT88" s="715"/>
      <c r="ENU88" s="715"/>
      <c r="ENV88" s="715"/>
      <c r="ENW88" s="715"/>
      <c r="ENX88" s="715"/>
      <c r="ENY88" s="715"/>
      <c r="ENZ88" s="715"/>
      <c r="EOA88" s="715"/>
      <c r="EOB88" s="715"/>
      <c r="EOC88" s="715"/>
      <c r="EOD88" s="715"/>
      <c r="EOE88" s="715"/>
      <c r="EOF88" s="715"/>
      <c r="EOG88" s="715"/>
      <c r="EOH88" s="715"/>
      <c r="EOI88" s="715"/>
      <c r="EOJ88" s="715"/>
      <c r="EOK88" s="715"/>
      <c r="EOL88" s="715"/>
      <c r="EOM88" s="715"/>
      <c r="EON88" s="715"/>
      <c r="EOO88" s="715"/>
      <c r="EOP88" s="715"/>
      <c r="EOQ88" s="715"/>
      <c r="EOR88" s="715"/>
      <c r="EOS88" s="715"/>
      <c r="EOT88" s="715"/>
      <c r="EOU88" s="715"/>
      <c r="EOV88" s="715"/>
      <c r="EOW88" s="715"/>
      <c r="EOX88" s="715"/>
      <c r="EOY88" s="715"/>
      <c r="EOZ88" s="715"/>
      <c r="EPA88" s="715"/>
      <c r="EPB88" s="715"/>
      <c r="EPC88" s="715"/>
      <c r="EPD88" s="715"/>
      <c r="EPE88" s="715"/>
      <c r="EPF88" s="715"/>
      <c r="EPG88" s="715"/>
      <c r="EPH88" s="715"/>
      <c r="EPI88" s="715"/>
      <c r="EPJ88" s="715"/>
      <c r="EPK88" s="715"/>
      <c r="EPL88" s="715"/>
      <c r="EPM88" s="715"/>
      <c r="EPN88" s="715"/>
      <c r="EPO88" s="715"/>
      <c r="EPP88" s="715"/>
      <c r="EPQ88" s="715"/>
      <c r="EPR88" s="715"/>
      <c r="EPS88" s="715"/>
      <c r="EPT88" s="715"/>
      <c r="EPU88" s="715"/>
      <c r="EPV88" s="715"/>
      <c r="EPW88" s="715"/>
      <c r="EPX88" s="715"/>
      <c r="EPY88" s="715"/>
      <c r="EPZ88" s="715"/>
      <c r="EQA88" s="715"/>
      <c r="EQB88" s="715"/>
      <c r="EQC88" s="715"/>
      <c r="EQD88" s="715"/>
      <c r="EQE88" s="715"/>
      <c r="EQF88" s="715"/>
      <c r="EQG88" s="715"/>
      <c r="EQH88" s="715"/>
      <c r="EQI88" s="715"/>
      <c r="EQJ88" s="715"/>
      <c r="EQK88" s="715"/>
      <c r="EQL88" s="715"/>
      <c r="EQM88" s="715"/>
      <c r="EQN88" s="715"/>
      <c r="EQO88" s="715"/>
      <c r="EQP88" s="715"/>
      <c r="EQQ88" s="715"/>
      <c r="EQR88" s="715"/>
      <c r="EQS88" s="715"/>
      <c r="EQT88" s="715"/>
      <c r="EQU88" s="715"/>
      <c r="EQV88" s="715"/>
      <c r="EQW88" s="715"/>
      <c r="EQX88" s="715"/>
      <c r="EQY88" s="715"/>
      <c r="EQZ88" s="715"/>
      <c r="ERA88" s="715"/>
      <c r="ERB88" s="715"/>
      <c r="ERC88" s="715"/>
      <c r="ERD88" s="715"/>
      <c r="ERE88" s="715"/>
      <c r="ERF88" s="715"/>
      <c r="ERG88" s="715"/>
      <c r="ERH88" s="715"/>
      <c r="ERI88" s="715"/>
      <c r="ERJ88" s="715"/>
      <c r="ERK88" s="715"/>
      <c r="ERL88" s="715"/>
      <c r="ERM88" s="715"/>
      <c r="ERN88" s="715"/>
      <c r="ERO88" s="715"/>
      <c r="ERP88" s="715"/>
      <c r="ERQ88" s="715"/>
      <c r="ERR88" s="715"/>
      <c r="ERS88" s="715"/>
      <c r="ERT88" s="715"/>
      <c r="ERU88" s="715"/>
      <c r="ERV88" s="715"/>
      <c r="ERW88" s="715"/>
      <c r="ERX88" s="715"/>
      <c r="ERY88" s="715"/>
      <c r="ERZ88" s="715"/>
      <c r="ESA88" s="715"/>
      <c r="ESB88" s="715"/>
      <c r="ESC88" s="715"/>
      <c r="ESD88" s="715"/>
      <c r="ESE88" s="715"/>
      <c r="ESF88" s="715"/>
      <c r="ESG88" s="715"/>
      <c r="ESH88" s="715"/>
      <c r="ESI88" s="715"/>
      <c r="ESJ88" s="715"/>
      <c r="ESK88" s="715"/>
      <c r="ESL88" s="715"/>
      <c r="ESM88" s="715"/>
      <c r="ESN88" s="715"/>
      <c r="ESO88" s="715"/>
      <c r="ESP88" s="715"/>
      <c r="ESQ88" s="715"/>
      <c r="ESR88" s="715"/>
      <c r="ESS88" s="715"/>
      <c r="EST88" s="715"/>
      <c r="ESU88" s="715"/>
      <c r="ESV88" s="715"/>
      <c r="ESW88" s="715"/>
      <c r="ESX88" s="715"/>
      <c r="ESY88" s="715"/>
      <c r="ESZ88" s="715"/>
      <c r="ETA88" s="715"/>
      <c r="ETB88" s="715"/>
      <c r="ETC88" s="715"/>
      <c r="ETD88" s="715"/>
      <c r="ETE88" s="715"/>
      <c r="ETF88" s="715"/>
      <c r="ETG88" s="715"/>
      <c r="ETH88" s="715"/>
      <c r="ETI88" s="715"/>
      <c r="ETJ88" s="715"/>
      <c r="ETK88" s="715"/>
      <c r="ETL88" s="715"/>
      <c r="ETM88" s="715"/>
      <c r="ETN88" s="715"/>
      <c r="ETO88" s="715"/>
      <c r="ETP88" s="715"/>
      <c r="ETQ88" s="715"/>
      <c r="ETR88" s="715"/>
      <c r="ETS88" s="715"/>
      <c r="ETT88" s="715"/>
      <c r="ETU88" s="715"/>
      <c r="ETV88" s="715"/>
      <c r="ETW88" s="715"/>
      <c r="ETX88" s="715"/>
      <c r="ETY88" s="715"/>
      <c r="ETZ88" s="715"/>
      <c r="EUA88" s="715"/>
      <c r="EUB88" s="715"/>
      <c r="EUC88" s="715"/>
      <c r="EUD88" s="715"/>
      <c r="EUE88" s="715"/>
      <c r="EUF88" s="715"/>
      <c r="EUG88" s="715"/>
      <c r="EUH88" s="715"/>
      <c r="EUI88" s="715"/>
      <c r="EUJ88" s="715"/>
      <c r="EUK88" s="715"/>
      <c r="EUL88" s="715"/>
      <c r="EUM88" s="715"/>
      <c r="EUN88" s="715"/>
      <c r="EUO88" s="715"/>
      <c r="EUP88" s="715"/>
      <c r="EUQ88" s="715"/>
      <c r="EUR88" s="715"/>
      <c r="EUS88" s="715"/>
      <c r="EUT88" s="715"/>
      <c r="EUU88" s="715"/>
      <c r="EUV88" s="715"/>
      <c r="EUW88" s="715"/>
      <c r="EUX88" s="715"/>
      <c r="EUY88" s="715"/>
      <c r="EUZ88" s="715"/>
      <c r="EVA88" s="715"/>
      <c r="EVB88" s="715"/>
      <c r="EVC88" s="715"/>
      <c r="EVD88" s="715"/>
      <c r="EVE88" s="715"/>
      <c r="EVF88" s="715"/>
      <c r="EVG88" s="715"/>
      <c r="EVH88" s="715"/>
      <c r="EVI88" s="715"/>
      <c r="EVJ88" s="715"/>
      <c r="EVK88" s="715"/>
      <c r="EVL88" s="715"/>
      <c r="EVM88" s="715"/>
      <c r="EVN88" s="715"/>
      <c r="EVO88" s="715"/>
      <c r="EVP88" s="715"/>
      <c r="EVQ88" s="715"/>
      <c r="EVR88" s="715"/>
      <c r="EVS88" s="715"/>
      <c r="EVT88" s="715"/>
      <c r="EVU88" s="715"/>
      <c r="EVV88" s="715"/>
      <c r="EVW88" s="715"/>
      <c r="EVX88" s="715"/>
      <c r="EVY88" s="715"/>
      <c r="EVZ88" s="715"/>
      <c r="EWA88" s="715"/>
      <c r="EWB88" s="715"/>
      <c r="EWC88" s="715"/>
      <c r="EWD88" s="715"/>
      <c r="EWE88" s="715"/>
      <c r="EWF88" s="715"/>
      <c r="EWG88" s="715"/>
      <c r="EWH88" s="715"/>
      <c r="EWI88" s="715"/>
      <c r="EWJ88" s="715"/>
      <c r="EWK88" s="715"/>
      <c r="EWL88" s="715"/>
      <c r="EWM88" s="715"/>
      <c r="EWN88" s="715"/>
      <c r="EWO88" s="715"/>
      <c r="EWP88" s="715"/>
      <c r="EWQ88" s="715"/>
      <c r="EWR88" s="715"/>
      <c r="EWS88" s="715"/>
      <c r="EWT88" s="715"/>
      <c r="EWU88" s="715"/>
      <c r="EWV88" s="715"/>
      <c r="EWW88" s="715"/>
      <c r="EWX88" s="715"/>
      <c r="EWY88" s="715"/>
      <c r="EWZ88" s="715"/>
      <c r="EXA88" s="715"/>
      <c r="EXB88" s="715"/>
      <c r="EXC88" s="715"/>
      <c r="EXD88" s="715"/>
      <c r="EXE88" s="715"/>
      <c r="EXF88" s="715"/>
      <c r="EXG88" s="715"/>
      <c r="EXH88" s="715"/>
      <c r="EXI88" s="715"/>
      <c r="EXJ88" s="715"/>
      <c r="EXK88" s="715"/>
      <c r="EXL88" s="715"/>
      <c r="EXM88" s="715"/>
      <c r="EXN88" s="715"/>
      <c r="EXO88" s="715"/>
      <c r="EXP88" s="715"/>
      <c r="EXQ88" s="715"/>
      <c r="EXR88" s="715"/>
      <c r="EXS88" s="715"/>
      <c r="EXT88" s="715"/>
      <c r="EXU88" s="715"/>
      <c r="EXV88" s="715"/>
      <c r="EXW88" s="715"/>
      <c r="EXX88" s="715"/>
      <c r="EXY88" s="715"/>
      <c r="EXZ88" s="715"/>
      <c r="EYA88" s="715"/>
      <c r="EYB88" s="715"/>
      <c r="EYC88" s="715"/>
      <c r="EYD88" s="715"/>
      <c r="EYE88" s="715"/>
      <c r="EYF88" s="715"/>
      <c r="EYG88" s="715"/>
      <c r="EYH88" s="715"/>
      <c r="EYI88" s="715"/>
      <c r="EYJ88" s="715"/>
      <c r="EYK88" s="715"/>
      <c r="EYL88" s="715"/>
      <c r="EYM88" s="715"/>
      <c r="EYN88" s="715"/>
      <c r="EYO88" s="715"/>
      <c r="EYP88" s="715"/>
      <c r="EYQ88" s="715"/>
      <c r="EYR88" s="715"/>
      <c r="EYS88" s="715"/>
      <c r="EYT88" s="715"/>
      <c r="EYU88" s="715"/>
      <c r="EYV88" s="715"/>
      <c r="EYW88" s="715"/>
      <c r="EYX88" s="715"/>
      <c r="EYY88" s="715"/>
      <c r="EYZ88" s="715"/>
      <c r="EZA88" s="715"/>
      <c r="EZB88" s="715"/>
      <c r="EZC88" s="715"/>
      <c r="EZD88" s="715"/>
      <c r="EZE88" s="715"/>
      <c r="EZF88" s="715"/>
      <c r="EZG88" s="715"/>
      <c r="EZH88" s="715"/>
      <c r="EZI88" s="715"/>
      <c r="EZJ88" s="715"/>
      <c r="EZK88" s="715"/>
      <c r="EZL88" s="715"/>
      <c r="EZM88" s="715"/>
      <c r="EZN88" s="715"/>
      <c r="EZO88" s="715"/>
      <c r="EZP88" s="715"/>
      <c r="EZQ88" s="715"/>
      <c r="EZR88" s="715"/>
      <c r="EZS88" s="715"/>
      <c r="EZT88" s="715"/>
      <c r="EZU88" s="715"/>
      <c r="EZV88" s="715"/>
      <c r="EZW88" s="715"/>
      <c r="EZX88" s="715"/>
      <c r="EZY88" s="715"/>
      <c r="EZZ88" s="715"/>
      <c r="FAA88" s="715"/>
      <c r="FAB88" s="715"/>
      <c r="FAC88" s="715"/>
      <c r="FAD88" s="715"/>
      <c r="FAE88" s="715"/>
      <c r="FAF88" s="715"/>
      <c r="FAG88" s="715"/>
      <c r="FAH88" s="715"/>
      <c r="FAI88" s="715"/>
      <c r="FAJ88" s="715"/>
      <c r="FAK88" s="715"/>
      <c r="FAL88" s="715"/>
      <c r="FAM88" s="715"/>
      <c r="FAN88" s="715"/>
      <c r="FAO88" s="715"/>
      <c r="FAP88" s="715"/>
      <c r="FAQ88" s="715"/>
      <c r="FAR88" s="715"/>
      <c r="FAS88" s="715"/>
      <c r="FAT88" s="715"/>
      <c r="FAU88" s="715"/>
      <c r="FAV88" s="715"/>
      <c r="FAW88" s="715"/>
      <c r="FAX88" s="715"/>
      <c r="FAY88" s="715"/>
      <c r="FAZ88" s="715"/>
      <c r="FBA88" s="715"/>
      <c r="FBB88" s="715"/>
      <c r="FBC88" s="715"/>
      <c r="FBD88" s="715"/>
      <c r="FBE88" s="715"/>
      <c r="FBF88" s="715"/>
      <c r="FBG88" s="715"/>
      <c r="FBH88" s="715"/>
      <c r="FBI88" s="715"/>
      <c r="FBJ88" s="715"/>
      <c r="FBK88" s="715"/>
      <c r="FBL88" s="715"/>
      <c r="FBM88" s="715"/>
      <c r="FBN88" s="715"/>
      <c r="FBO88" s="715"/>
      <c r="FBP88" s="715"/>
      <c r="FBQ88" s="715"/>
      <c r="FBR88" s="715"/>
      <c r="FBS88" s="715"/>
      <c r="FBT88" s="715"/>
      <c r="FBU88" s="715"/>
      <c r="FBV88" s="715"/>
      <c r="FBW88" s="715"/>
      <c r="FBX88" s="715"/>
      <c r="FBY88" s="715"/>
      <c r="FBZ88" s="715"/>
      <c r="FCA88" s="715"/>
      <c r="FCB88" s="715"/>
      <c r="FCC88" s="715"/>
      <c r="FCD88" s="715"/>
      <c r="FCE88" s="715"/>
      <c r="FCF88" s="715"/>
      <c r="FCG88" s="715"/>
      <c r="FCH88" s="715"/>
      <c r="FCI88" s="715"/>
      <c r="FCJ88" s="715"/>
      <c r="FCK88" s="715"/>
      <c r="FCL88" s="715"/>
      <c r="FCM88" s="715"/>
      <c r="FCN88" s="715"/>
      <c r="FCO88" s="715"/>
      <c r="FCP88" s="715"/>
      <c r="FCQ88" s="715"/>
      <c r="FCR88" s="715"/>
      <c r="FCS88" s="715"/>
      <c r="FCT88" s="715"/>
      <c r="FCU88" s="715"/>
      <c r="FCV88" s="715"/>
      <c r="FCW88" s="715"/>
      <c r="FCX88" s="715"/>
      <c r="FCY88" s="715"/>
      <c r="FCZ88" s="715"/>
      <c r="FDA88" s="715"/>
      <c r="FDB88" s="715"/>
      <c r="FDC88" s="715"/>
      <c r="FDD88" s="715"/>
      <c r="FDE88" s="715"/>
      <c r="FDF88" s="715"/>
      <c r="FDG88" s="715"/>
      <c r="FDH88" s="715"/>
      <c r="FDI88" s="715"/>
      <c r="FDJ88" s="715"/>
      <c r="FDK88" s="715"/>
      <c r="FDL88" s="715"/>
      <c r="FDM88" s="715"/>
      <c r="FDN88" s="715"/>
      <c r="FDO88" s="715"/>
      <c r="FDP88" s="715"/>
      <c r="FDQ88" s="715"/>
      <c r="FDR88" s="715"/>
      <c r="FDS88" s="715"/>
      <c r="FDT88" s="715"/>
      <c r="FDU88" s="715"/>
      <c r="FDV88" s="715"/>
      <c r="FDW88" s="715"/>
      <c r="FDX88" s="715"/>
      <c r="FDY88" s="715"/>
      <c r="FDZ88" s="715"/>
      <c r="FEA88" s="715"/>
      <c r="FEB88" s="715"/>
      <c r="FEC88" s="715"/>
      <c r="FED88" s="715"/>
      <c r="FEE88" s="715"/>
      <c r="FEF88" s="715"/>
      <c r="FEG88" s="715"/>
      <c r="FEH88" s="715"/>
      <c r="FEI88" s="715"/>
      <c r="FEJ88" s="715"/>
      <c r="FEK88" s="715"/>
      <c r="FEL88" s="715"/>
      <c r="FEM88" s="715"/>
      <c r="FEN88" s="715"/>
      <c r="FEO88" s="715"/>
      <c r="FEP88" s="715"/>
      <c r="FEQ88" s="715"/>
      <c r="FER88" s="715"/>
      <c r="FES88" s="715"/>
      <c r="FET88" s="715"/>
      <c r="FEU88" s="715"/>
      <c r="FEV88" s="715"/>
      <c r="FEW88" s="715"/>
      <c r="FEX88" s="715"/>
      <c r="FEY88" s="715"/>
      <c r="FEZ88" s="715"/>
      <c r="FFA88" s="715"/>
      <c r="FFB88" s="715"/>
      <c r="FFC88" s="715"/>
      <c r="FFD88" s="715"/>
      <c r="FFE88" s="715"/>
      <c r="FFF88" s="715"/>
      <c r="FFG88" s="715"/>
      <c r="FFH88" s="715"/>
      <c r="FFI88" s="715"/>
      <c r="FFJ88" s="715"/>
      <c r="FFK88" s="715"/>
      <c r="FFL88" s="715"/>
      <c r="FFM88" s="715"/>
      <c r="FFN88" s="715"/>
      <c r="FFO88" s="715"/>
      <c r="FFP88" s="715"/>
      <c r="FFQ88" s="715"/>
      <c r="FFR88" s="715"/>
      <c r="FFS88" s="715"/>
      <c r="FFT88" s="715"/>
      <c r="FFU88" s="715"/>
      <c r="FFV88" s="715"/>
      <c r="FFW88" s="715"/>
      <c r="FFX88" s="715"/>
      <c r="FFY88" s="715"/>
      <c r="FFZ88" s="715"/>
      <c r="FGA88" s="715"/>
      <c r="FGB88" s="715"/>
      <c r="FGC88" s="715"/>
      <c r="FGD88" s="715"/>
      <c r="FGE88" s="715"/>
      <c r="FGF88" s="715"/>
      <c r="FGG88" s="715"/>
      <c r="FGH88" s="715"/>
      <c r="FGI88" s="715"/>
      <c r="FGJ88" s="715"/>
      <c r="FGK88" s="715"/>
      <c r="FGL88" s="715"/>
      <c r="FGM88" s="715"/>
      <c r="FGN88" s="715"/>
      <c r="FGO88" s="715"/>
      <c r="FGP88" s="715"/>
      <c r="FGQ88" s="715"/>
      <c r="FGR88" s="715"/>
      <c r="FGS88" s="715"/>
      <c r="FGT88" s="715"/>
      <c r="FGU88" s="715"/>
      <c r="FGV88" s="715"/>
      <c r="FGW88" s="715"/>
      <c r="FGX88" s="715"/>
      <c r="FGY88" s="715"/>
      <c r="FGZ88" s="715"/>
      <c r="FHA88" s="715"/>
      <c r="FHB88" s="715"/>
      <c r="FHC88" s="715"/>
      <c r="FHD88" s="715"/>
      <c r="FHE88" s="715"/>
      <c r="FHF88" s="715"/>
      <c r="FHG88" s="715"/>
      <c r="FHH88" s="715"/>
      <c r="FHI88" s="715"/>
      <c r="FHJ88" s="715"/>
      <c r="FHK88" s="715"/>
      <c r="FHL88" s="715"/>
      <c r="FHM88" s="715"/>
      <c r="FHN88" s="715"/>
      <c r="FHO88" s="715"/>
      <c r="FHP88" s="715"/>
      <c r="FHQ88" s="715"/>
      <c r="FHR88" s="715"/>
      <c r="FHS88" s="715"/>
      <c r="FHT88" s="715"/>
      <c r="FHU88" s="715"/>
      <c r="FHV88" s="715"/>
      <c r="FHW88" s="715"/>
      <c r="FHX88" s="715"/>
      <c r="FHY88" s="715"/>
      <c r="FHZ88" s="715"/>
      <c r="FIA88" s="715"/>
      <c r="FIB88" s="715"/>
      <c r="FIC88" s="715"/>
      <c r="FID88" s="715"/>
      <c r="FIE88" s="715"/>
      <c r="FIF88" s="715"/>
      <c r="FIG88" s="715"/>
      <c r="FIH88" s="715"/>
      <c r="FII88" s="715"/>
      <c r="FIJ88" s="715"/>
      <c r="FIK88" s="715"/>
      <c r="FIL88" s="715"/>
      <c r="FIM88" s="715"/>
      <c r="FIN88" s="715"/>
      <c r="FIO88" s="715"/>
      <c r="FIP88" s="715"/>
      <c r="FIQ88" s="715"/>
      <c r="FIR88" s="715"/>
      <c r="FIS88" s="715"/>
      <c r="FIT88" s="715"/>
      <c r="FIU88" s="715"/>
      <c r="FIV88" s="715"/>
      <c r="FIW88" s="715"/>
      <c r="FIX88" s="715"/>
      <c r="FIY88" s="715"/>
      <c r="FIZ88" s="715"/>
      <c r="FJA88" s="715"/>
      <c r="FJB88" s="715"/>
      <c r="FJC88" s="715"/>
      <c r="FJD88" s="715"/>
      <c r="FJE88" s="715"/>
      <c r="FJF88" s="715"/>
      <c r="FJG88" s="715"/>
      <c r="FJH88" s="715"/>
      <c r="FJI88" s="715"/>
      <c r="FJJ88" s="715"/>
      <c r="FJK88" s="715"/>
      <c r="FJL88" s="715"/>
      <c r="FJM88" s="715"/>
      <c r="FJN88" s="715"/>
      <c r="FJO88" s="715"/>
      <c r="FJP88" s="715"/>
      <c r="FJQ88" s="715"/>
      <c r="FJR88" s="715"/>
      <c r="FJS88" s="715"/>
      <c r="FJT88" s="715"/>
      <c r="FJU88" s="715"/>
      <c r="FJV88" s="715"/>
      <c r="FJW88" s="715"/>
      <c r="FJX88" s="715"/>
      <c r="FJY88" s="715"/>
      <c r="FJZ88" s="715"/>
      <c r="FKA88" s="715"/>
      <c r="FKB88" s="715"/>
      <c r="FKC88" s="715"/>
      <c r="FKD88" s="715"/>
      <c r="FKE88" s="715"/>
      <c r="FKF88" s="715"/>
      <c r="FKG88" s="715"/>
      <c r="FKH88" s="715"/>
      <c r="FKI88" s="715"/>
      <c r="FKJ88" s="715"/>
      <c r="FKK88" s="715"/>
      <c r="FKL88" s="715"/>
      <c r="FKM88" s="715"/>
      <c r="FKN88" s="715"/>
      <c r="FKO88" s="715"/>
      <c r="FKP88" s="715"/>
      <c r="FKQ88" s="715"/>
      <c r="FKR88" s="715"/>
      <c r="FKS88" s="715"/>
      <c r="FKT88" s="715"/>
      <c r="FKU88" s="715"/>
      <c r="FKV88" s="715"/>
      <c r="FKW88" s="715"/>
      <c r="FKX88" s="715"/>
      <c r="FKY88" s="715"/>
      <c r="FKZ88" s="715"/>
      <c r="FLA88" s="715"/>
      <c r="FLB88" s="715"/>
      <c r="FLC88" s="715"/>
      <c r="FLD88" s="715"/>
      <c r="FLE88" s="715"/>
      <c r="FLF88" s="715"/>
      <c r="FLG88" s="715"/>
      <c r="FLH88" s="715"/>
      <c r="FLI88" s="715"/>
      <c r="FLJ88" s="715"/>
      <c r="FLK88" s="715"/>
      <c r="FLL88" s="715"/>
      <c r="FLM88" s="715"/>
      <c r="FLN88" s="715"/>
      <c r="FLO88" s="715"/>
      <c r="FLP88" s="715"/>
      <c r="FLQ88" s="715"/>
      <c r="FLR88" s="715"/>
      <c r="FLS88" s="715"/>
      <c r="FLT88" s="715"/>
      <c r="FLU88" s="715"/>
      <c r="FLV88" s="715"/>
      <c r="FLW88" s="715"/>
      <c r="FLX88" s="715"/>
      <c r="FLY88" s="715"/>
      <c r="FLZ88" s="715"/>
      <c r="FMA88" s="715"/>
      <c r="FMB88" s="715"/>
      <c r="FMC88" s="715"/>
      <c r="FMD88" s="715"/>
      <c r="FME88" s="715"/>
      <c r="FMF88" s="715"/>
      <c r="FMG88" s="715"/>
      <c r="FMH88" s="715"/>
      <c r="FMI88" s="715"/>
      <c r="FMJ88" s="715"/>
      <c r="FMK88" s="715"/>
      <c r="FML88" s="715"/>
      <c r="FMM88" s="715"/>
      <c r="FMN88" s="715"/>
      <c r="FMO88" s="715"/>
      <c r="FMP88" s="715"/>
      <c r="FMQ88" s="715"/>
      <c r="FMR88" s="715"/>
      <c r="FMS88" s="715"/>
      <c r="FMT88" s="715"/>
      <c r="FMU88" s="715"/>
      <c r="FMV88" s="715"/>
      <c r="FMW88" s="715"/>
      <c r="FMX88" s="715"/>
      <c r="FMY88" s="715"/>
      <c r="FMZ88" s="715"/>
      <c r="FNA88" s="715"/>
      <c r="FNB88" s="715"/>
      <c r="FNC88" s="715"/>
      <c r="FND88" s="715"/>
      <c r="FNE88" s="715"/>
      <c r="FNF88" s="715"/>
      <c r="FNG88" s="715"/>
      <c r="FNH88" s="715"/>
      <c r="FNI88" s="715"/>
      <c r="FNJ88" s="715"/>
      <c r="FNK88" s="715"/>
      <c r="FNL88" s="715"/>
      <c r="FNM88" s="715"/>
      <c r="FNN88" s="715"/>
      <c r="FNO88" s="715"/>
      <c r="FNP88" s="715"/>
      <c r="FNQ88" s="715"/>
      <c r="FNR88" s="715"/>
      <c r="FNS88" s="715"/>
      <c r="FNT88" s="715"/>
      <c r="FNU88" s="715"/>
      <c r="FNV88" s="715"/>
      <c r="FNW88" s="715"/>
      <c r="FNX88" s="715"/>
      <c r="FNY88" s="715"/>
      <c r="FNZ88" s="715"/>
      <c r="FOA88" s="715"/>
      <c r="FOB88" s="715"/>
      <c r="FOC88" s="715"/>
      <c r="FOD88" s="715"/>
      <c r="FOE88" s="715"/>
      <c r="FOF88" s="715"/>
      <c r="FOG88" s="715"/>
      <c r="FOH88" s="715"/>
      <c r="FOI88" s="715"/>
      <c r="FOJ88" s="715"/>
      <c r="FOK88" s="715"/>
      <c r="FOL88" s="715"/>
      <c r="FOM88" s="715"/>
      <c r="FON88" s="715"/>
      <c r="FOO88" s="715"/>
      <c r="FOP88" s="715"/>
      <c r="FOQ88" s="715"/>
      <c r="FOR88" s="715"/>
      <c r="FOS88" s="715"/>
      <c r="FOT88" s="715"/>
      <c r="FOU88" s="715"/>
      <c r="FOV88" s="715"/>
      <c r="FOW88" s="715"/>
      <c r="FOX88" s="715"/>
      <c r="FOY88" s="715"/>
      <c r="FOZ88" s="715"/>
      <c r="FPA88" s="715"/>
      <c r="FPB88" s="715"/>
      <c r="FPC88" s="715"/>
      <c r="FPD88" s="715"/>
      <c r="FPE88" s="715"/>
      <c r="FPF88" s="715"/>
      <c r="FPG88" s="715"/>
      <c r="FPH88" s="715"/>
      <c r="FPI88" s="715"/>
      <c r="FPJ88" s="715"/>
      <c r="FPK88" s="715"/>
      <c r="FPL88" s="715"/>
      <c r="FPM88" s="715"/>
      <c r="FPN88" s="715"/>
      <c r="FPO88" s="715"/>
      <c r="FPP88" s="715"/>
      <c r="FPQ88" s="715"/>
      <c r="FPR88" s="715"/>
      <c r="FPS88" s="715"/>
      <c r="FPT88" s="715"/>
      <c r="FPU88" s="715"/>
      <c r="FPV88" s="715"/>
      <c r="FPW88" s="715"/>
      <c r="FPX88" s="715"/>
      <c r="FPY88" s="715"/>
      <c r="FPZ88" s="715"/>
      <c r="FQA88" s="715"/>
      <c r="FQB88" s="715"/>
      <c r="FQC88" s="715"/>
      <c r="FQD88" s="715"/>
      <c r="FQE88" s="715"/>
      <c r="FQF88" s="715"/>
      <c r="FQG88" s="715"/>
      <c r="FQH88" s="715"/>
      <c r="FQI88" s="715"/>
      <c r="FQJ88" s="715"/>
      <c r="FQK88" s="715"/>
      <c r="FQL88" s="715"/>
      <c r="FQM88" s="715"/>
      <c r="FQN88" s="715"/>
      <c r="FQO88" s="715"/>
      <c r="FQP88" s="715"/>
      <c r="FQQ88" s="715"/>
      <c r="FQR88" s="715"/>
      <c r="FQS88" s="715"/>
      <c r="FQT88" s="715"/>
      <c r="FQU88" s="715"/>
      <c r="FQV88" s="715"/>
      <c r="FQW88" s="715"/>
      <c r="FQX88" s="715"/>
      <c r="FQY88" s="715"/>
      <c r="FQZ88" s="715"/>
      <c r="FRA88" s="715"/>
      <c r="FRB88" s="715"/>
      <c r="FRC88" s="715"/>
      <c r="FRD88" s="715"/>
      <c r="FRE88" s="715"/>
      <c r="FRF88" s="715"/>
      <c r="FRG88" s="715"/>
      <c r="FRH88" s="715"/>
      <c r="FRI88" s="715"/>
      <c r="FRJ88" s="715"/>
      <c r="FRK88" s="715"/>
      <c r="FRL88" s="715"/>
      <c r="FRM88" s="715"/>
      <c r="FRN88" s="715"/>
      <c r="FRO88" s="715"/>
      <c r="FRP88" s="715"/>
      <c r="FRQ88" s="715"/>
      <c r="FRR88" s="715"/>
      <c r="FRS88" s="715"/>
      <c r="FRT88" s="715"/>
      <c r="FRU88" s="715"/>
      <c r="FRV88" s="715"/>
      <c r="FRW88" s="715"/>
      <c r="FRX88" s="715"/>
      <c r="FRY88" s="715"/>
      <c r="FRZ88" s="715"/>
      <c r="FSA88" s="715"/>
      <c r="FSB88" s="715"/>
      <c r="FSC88" s="715"/>
      <c r="FSD88" s="715"/>
      <c r="FSE88" s="715"/>
      <c r="FSF88" s="715"/>
      <c r="FSG88" s="715"/>
      <c r="FSH88" s="715"/>
      <c r="FSI88" s="715"/>
      <c r="FSJ88" s="715"/>
      <c r="FSK88" s="715"/>
      <c r="FSL88" s="715"/>
      <c r="FSM88" s="715"/>
      <c r="FSN88" s="715"/>
      <c r="FSO88" s="715"/>
      <c r="FSP88" s="715"/>
      <c r="FSQ88" s="715"/>
      <c r="FSR88" s="715"/>
      <c r="FSS88" s="715"/>
      <c r="FST88" s="715"/>
      <c r="FSU88" s="715"/>
      <c r="FSV88" s="715"/>
      <c r="FSW88" s="715"/>
      <c r="FSX88" s="715"/>
      <c r="FSY88" s="715"/>
      <c r="FSZ88" s="715"/>
      <c r="FTA88" s="715"/>
      <c r="FTB88" s="715"/>
      <c r="FTC88" s="715"/>
      <c r="FTD88" s="715"/>
      <c r="FTE88" s="715"/>
      <c r="FTF88" s="715"/>
      <c r="FTG88" s="715"/>
      <c r="FTH88" s="715"/>
      <c r="FTI88" s="715"/>
      <c r="FTJ88" s="715"/>
      <c r="FTK88" s="715"/>
      <c r="FTL88" s="715"/>
      <c r="FTM88" s="715"/>
      <c r="FTN88" s="715"/>
      <c r="FTO88" s="715"/>
      <c r="FTP88" s="715"/>
      <c r="FTQ88" s="715"/>
      <c r="FTR88" s="715"/>
      <c r="FTS88" s="715"/>
      <c r="FTT88" s="715"/>
      <c r="FTU88" s="715"/>
      <c r="FTV88" s="715"/>
      <c r="FTW88" s="715"/>
      <c r="FTX88" s="715"/>
      <c r="FTY88" s="715"/>
      <c r="FTZ88" s="715"/>
      <c r="FUA88" s="715"/>
      <c r="FUB88" s="715"/>
      <c r="FUC88" s="715"/>
      <c r="FUD88" s="715"/>
      <c r="FUE88" s="715"/>
      <c r="FUF88" s="715"/>
      <c r="FUG88" s="715"/>
      <c r="FUH88" s="715"/>
      <c r="FUI88" s="715"/>
      <c r="FUJ88" s="715"/>
      <c r="FUK88" s="715"/>
      <c r="FUL88" s="715"/>
      <c r="FUM88" s="715"/>
      <c r="FUN88" s="715"/>
      <c r="FUO88" s="715"/>
      <c r="FUP88" s="715"/>
      <c r="FUQ88" s="715"/>
      <c r="FUR88" s="715"/>
      <c r="FUS88" s="715"/>
      <c r="FUT88" s="715"/>
      <c r="FUU88" s="715"/>
      <c r="FUV88" s="715"/>
      <c r="FUW88" s="715"/>
      <c r="FUX88" s="715"/>
      <c r="FUY88" s="715"/>
      <c r="FUZ88" s="715"/>
      <c r="FVA88" s="715"/>
      <c r="FVB88" s="715"/>
      <c r="FVC88" s="715"/>
      <c r="FVD88" s="715"/>
      <c r="FVE88" s="715"/>
      <c r="FVF88" s="715"/>
      <c r="FVG88" s="715"/>
      <c r="FVH88" s="715"/>
      <c r="FVI88" s="715"/>
      <c r="FVJ88" s="715"/>
      <c r="FVK88" s="715"/>
      <c r="FVL88" s="715"/>
      <c r="FVM88" s="715"/>
      <c r="FVN88" s="715"/>
      <c r="FVO88" s="715"/>
      <c r="FVP88" s="715"/>
      <c r="FVQ88" s="715"/>
      <c r="FVR88" s="715"/>
      <c r="FVS88" s="715"/>
      <c r="FVT88" s="715"/>
      <c r="FVU88" s="715"/>
      <c r="FVV88" s="715"/>
      <c r="FVW88" s="715"/>
      <c r="FVX88" s="715"/>
      <c r="FVY88" s="715"/>
      <c r="FVZ88" s="715"/>
      <c r="FWA88" s="715"/>
      <c r="FWB88" s="715"/>
      <c r="FWC88" s="715"/>
      <c r="FWD88" s="715"/>
      <c r="FWE88" s="715"/>
      <c r="FWF88" s="715"/>
      <c r="FWG88" s="715"/>
      <c r="FWH88" s="715"/>
      <c r="FWI88" s="715"/>
      <c r="FWJ88" s="715"/>
      <c r="FWK88" s="715"/>
      <c r="FWL88" s="715"/>
      <c r="FWM88" s="715"/>
      <c r="FWN88" s="715"/>
      <c r="FWO88" s="715"/>
      <c r="FWP88" s="715"/>
      <c r="FWQ88" s="715"/>
      <c r="FWR88" s="715"/>
      <c r="FWS88" s="715"/>
      <c r="FWT88" s="715"/>
      <c r="FWU88" s="715"/>
      <c r="FWV88" s="715"/>
      <c r="FWW88" s="715"/>
      <c r="FWX88" s="715"/>
      <c r="FWY88" s="715"/>
      <c r="FWZ88" s="715"/>
      <c r="FXA88" s="715"/>
      <c r="FXB88" s="715"/>
      <c r="FXC88" s="715"/>
      <c r="FXD88" s="715"/>
      <c r="FXE88" s="715"/>
      <c r="FXF88" s="715"/>
      <c r="FXG88" s="715"/>
      <c r="FXH88" s="715"/>
      <c r="FXI88" s="715"/>
      <c r="FXJ88" s="715"/>
      <c r="FXK88" s="715"/>
      <c r="FXL88" s="715"/>
      <c r="FXM88" s="715"/>
      <c r="FXN88" s="715"/>
      <c r="FXO88" s="715"/>
      <c r="FXP88" s="715"/>
      <c r="FXQ88" s="715"/>
      <c r="FXR88" s="715"/>
      <c r="FXS88" s="715"/>
      <c r="FXT88" s="715"/>
      <c r="FXU88" s="715"/>
      <c r="FXV88" s="715"/>
      <c r="FXW88" s="715"/>
      <c r="FXX88" s="715"/>
      <c r="FXY88" s="715"/>
      <c r="FXZ88" s="715"/>
      <c r="FYA88" s="715"/>
      <c r="FYB88" s="715"/>
      <c r="FYC88" s="715"/>
      <c r="FYD88" s="715"/>
      <c r="FYE88" s="715"/>
      <c r="FYF88" s="715"/>
      <c r="FYG88" s="715"/>
      <c r="FYH88" s="715"/>
      <c r="FYI88" s="715"/>
      <c r="FYJ88" s="715"/>
      <c r="FYK88" s="715"/>
      <c r="FYL88" s="715"/>
      <c r="FYM88" s="715"/>
      <c r="FYN88" s="715"/>
      <c r="FYO88" s="715"/>
      <c r="FYP88" s="715"/>
      <c r="FYQ88" s="715"/>
      <c r="FYR88" s="715"/>
      <c r="FYS88" s="715"/>
      <c r="FYT88" s="715"/>
      <c r="FYU88" s="715"/>
      <c r="FYV88" s="715"/>
      <c r="FYW88" s="715"/>
      <c r="FYX88" s="715"/>
      <c r="FYY88" s="715"/>
      <c r="FYZ88" s="715"/>
      <c r="FZA88" s="715"/>
      <c r="FZB88" s="715"/>
      <c r="FZC88" s="715"/>
      <c r="FZD88" s="715"/>
      <c r="FZE88" s="715"/>
      <c r="FZF88" s="715"/>
      <c r="FZG88" s="715"/>
      <c r="FZH88" s="715"/>
      <c r="FZI88" s="715"/>
      <c r="FZJ88" s="715"/>
      <c r="FZK88" s="715"/>
      <c r="FZL88" s="715"/>
      <c r="FZM88" s="715"/>
      <c r="FZN88" s="715"/>
      <c r="FZO88" s="715"/>
      <c r="FZP88" s="715"/>
      <c r="FZQ88" s="715"/>
      <c r="FZR88" s="715"/>
      <c r="FZS88" s="715"/>
      <c r="FZT88" s="715"/>
      <c r="FZU88" s="715"/>
      <c r="FZV88" s="715"/>
      <c r="FZW88" s="715"/>
      <c r="FZX88" s="715"/>
      <c r="FZY88" s="715"/>
      <c r="FZZ88" s="715"/>
      <c r="GAA88" s="715"/>
      <c r="GAB88" s="715"/>
      <c r="GAC88" s="715"/>
      <c r="GAD88" s="715"/>
      <c r="GAE88" s="715"/>
      <c r="GAF88" s="715"/>
      <c r="GAG88" s="715"/>
      <c r="GAH88" s="715"/>
      <c r="GAI88" s="715"/>
      <c r="GAJ88" s="715"/>
      <c r="GAK88" s="715"/>
      <c r="GAL88" s="715"/>
      <c r="GAM88" s="715"/>
      <c r="GAN88" s="715"/>
      <c r="GAO88" s="715"/>
      <c r="GAP88" s="715"/>
      <c r="GAQ88" s="715"/>
      <c r="GAR88" s="715"/>
      <c r="GAS88" s="715"/>
      <c r="GAT88" s="715"/>
      <c r="GAU88" s="715"/>
      <c r="GAV88" s="715"/>
      <c r="GAW88" s="715"/>
      <c r="GAX88" s="715"/>
      <c r="GAY88" s="715"/>
      <c r="GAZ88" s="715"/>
      <c r="GBA88" s="715"/>
      <c r="GBB88" s="715"/>
      <c r="GBC88" s="715"/>
      <c r="GBD88" s="715"/>
      <c r="GBE88" s="715"/>
      <c r="GBF88" s="715"/>
      <c r="GBG88" s="715"/>
      <c r="GBH88" s="715"/>
      <c r="GBI88" s="715"/>
      <c r="GBJ88" s="715"/>
      <c r="GBK88" s="715"/>
      <c r="GBL88" s="715"/>
      <c r="GBM88" s="715"/>
      <c r="GBN88" s="715"/>
      <c r="GBO88" s="715"/>
      <c r="GBP88" s="715"/>
      <c r="GBQ88" s="715"/>
      <c r="GBR88" s="715"/>
      <c r="GBS88" s="715"/>
      <c r="GBT88" s="715"/>
      <c r="GBU88" s="715"/>
      <c r="GBV88" s="715"/>
      <c r="GBW88" s="715"/>
      <c r="GBX88" s="715"/>
      <c r="GBY88" s="715"/>
      <c r="GBZ88" s="715"/>
      <c r="GCA88" s="715"/>
      <c r="GCB88" s="715"/>
      <c r="GCC88" s="715"/>
      <c r="GCD88" s="715"/>
      <c r="GCE88" s="715"/>
      <c r="GCF88" s="715"/>
      <c r="GCG88" s="715"/>
      <c r="GCH88" s="715"/>
      <c r="GCI88" s="715"/>
      <c r="GCJ88" s="715"/>
      <c r="GCK88" s="715"/>
      <c r="GCL88" s="715"/>
      <c r="GCM88" s="715"/>
      <c r="GCN88" s="715"/>
      <c r="GCO88" s="715"/>
      <c r="GCP88" s="715"/>
      <c r="GCQ88" s="715"/>
      <c r="GCR88" s="715"/>
      <c r="GCS88" s="715"/>
      <c r="GCT88" s="715"/>
      <c r="GCU88" s="715"/>
      <c r="GCV88" s="715"/>
      <c r="GCW88" s="715"/>
      <c r="GCX88" s="715"/>
      <c r="GCY88" s="715"/>
      <c r="GCZ88" s="715"/>
      <c r="GDA88" s="715"/>
      <c r="GDB88" s="715"/>
      <c r="GDC88" s="715"/>
      <c r="GDD88" s="715"/>
      <c r="GDE88" s="715"/>
      <c r="GDF88" s="715"/>
      <c r="GDG88" s="715"/>
      <c r="GDH88" s="715"/>
      <c r="GDI88" s="715"/>
      <c r="GDJ88" s="715"/>
      <c r="GDK88" s="715"/>
      <c r="GDL88" s="715"/>
      <c r="GDM88" s="715"/>
      <c r="GDN88" s="715"/>
      <c r="GDO88" s="715"/>
      <c r="GDP88" s="715"/>
      <c r="GDQ88" s="715"/>
      <c r="GDR88" s="715"/>
      <c r="GDS88" s="715"/>
      <c r="GDT88" s="715"/>
      <c r="GDU88" s="715"/>
      <c r="GDV88" s="715"/>
      <c r="GDW88" s="715"/>
      <c r="GDX88" s="715"/>
      <c r="GDY88" s="715"/>
      <c r="GDZ88" s="715"/>
      <c r="GEA88" s="715"/>
      <c r="GEB88" s="715"/>
      <c r="GEC88" s="715"/>
      <c r="GED88" s="715"/>
      <c r="GEE88" s="715"/>
      <c r="GEF88" s="715"/>
      <c r="GEG88" s="715"/>
      <c r="GEH88" s="715"/>
      <c r="GEI88" s="715"/>
      <c r="GEJ88" s="715"/>
      <c r="GEK88" s="715"/>
      <c r="GEL88" s="715"/>
      <c r="GEM88" s="715"/>
      <c r="GEN88" s="715"/>
      <c r="GEO88" s="715"/>
      <c r="GEP88" s="715"/>
      <c r="GEQ88" s="715"/>
      <c r="GER88" s="715"/>
      <c r="GES88" s="715"/>
      <c r="GET88" s="715"/>
      <c r="GEU88" s="715"/>
      <c r="GEV88" s="715"/>
      <c r="GEW88" s="715"/>
      <c r="GEX88" s="715"/>
      <c r="GEY88" s="715"/>
      <c r="GEZ88" s="715"/>
      <c r="GFA88" s="715"/>
      <c r="GFB88" s="715"/>
      <c r="GFC88" s="715"/>
      <c r="GFD88" s="715"/>
      <c r="GFE88" s="715"/>
      <c r="GFF88" s="715"/>
      <c r="GFG88" s="715"/>
      <c r="GFH88" s="715"/>
      <c r="GFI88" s="715"/>
      <c r="GFJ88" s="715"/>
      <c r="GFK88" s="715"/>
      <c r="GFL88" s="715"/>
      <c r="GFM88" s="715"/>
      <c r="GFN88" s="715"/>
      <c r="GFO88" s="715"/>
      <c r="GFP88" s="715"/>
      <c r="GFQ88" s="715"/>
      <c r="GFR88" s="715"/>
      <c r="GFS88" s="715"/>
      <c r="GFT88" s="715"/>
      <c r="GFU88" s="715"/>
      <c r="GFV88" s="715"/>
      <c r="GFW88" s="715"/>
      <c r="GFX88" s="715"/>
      <c r="GFY88" s="715"/>
      <c r="GFZ88" s="715"/>
      <c r="GGA88" s="715"/>
      <c r="GGB88" s="715"/>
      <c r="GGC88" s="715"/>
      <c r="GGD88" s="715"/>
      <c r="GGE88" s="715"/>
      <c r="GGF88" s="715"/>
      <c r="GGG88" s="715"/>
      <c r="GGH88" s="715"/>
      <c r="GGI88" s="715"/>
      <c r="GGJ88" s="715"/>
      <c r="GGK88" s="715"/>
      <c r="GGL88" s="715"/>
      <c r="GGM88" s="715"/>
      <c r="GGN88" s="715"/>
      <c r="GGO88" s="715"/>
      <c r="GGP88" s="715"/>
      <c r="GGQ88" s="715"/>
      <c r="GGR88" s="715"/>
      <c r="GGS88" s="715"/>
      <c r="GGT88" s="715"/>
      <c r="GGU88" s="715"/>
      <c r="GGV88" s="715"/>
      <c r="GGW88" s="715"/>
      <c r="GGX88" s="715"/>
      <c r="GGY88" s="715"/>
      <c r="GGZ88" s="715"/>
      <c r="GHA88" s="715"/>
      <c r="GHB88" s="715"/>
      <c r="GHC88" s="715"/>
      <c r="GHD88" s="715"/>
      <c r="GHE88" s="715"/>
      <c r="GHF88" s="715"/>
      <c r="GHG88" s="715"/>
      <c r="GHH88" s="715"/>
      <c r="GHI88" s="715"/>
      <c r="GHJ88" s="715"/>
      <c r="GHK88" s="715"/>
      <c r="GHL88" s="715"/>
      <c r="GHM88" s="715"/>
      <c r="GHN88" s="715"/>
      <c r="GHO88" s="715"/>
      <c r="GHP88" s="715"/>
      <c r="GHQ88" s="715"/>
      <c r="GHR88" s="715"/>
      <c r="GHS88" s="715"/>
      <c r="GHT88" s="715"/>
      <c r="GHU88" s="715"/>
      <c r="GHV88" s="715"/>
      <c r="GHW88" s="715"/>
      <c r="GHX88" s="715"/>
      <c r="GHY88" s="715"/>
      <c r="GHZ88" s="715"/>
      <c r="GIA88" s="715"/>
      <c r="GIB88" s="715"/>
      <c r="GIC88" s="715"/>
      <c r="GID88" s="715"/>
      <c r="GIE88" s="715"/>
      <c r="GIF88" s="715"/>
      <c r="GIG88" s="715"/>
      <c r="GIH88" s="715"/>
      <c r="GII88" s="715"/>
      <c r="GIJ88" s="715"/>
      <c r="GIK88" s="715"/>
      <c r="GIL88" s="715"/>
      <c r="GIM88" s="715"/>
      <c r="GIN88" s="715"/>
      <c r="GIO88" s="715"/>
      <c r="GIP88" s="715"/>
      <c r="GIQ88" s="715"/>
      <c r="GIR88" s="715"/>
      <c r="GIS88" s="715"/>
      <c r="GIT88" s="715"/>
      <c r="GIU88" s="715"/>
      <c r="GIV88" s="715"/>
      <c r="GIW88" s="715"/>
      <c r="GIX88" s="715"/>
      <c r="GIY88" s="715"/>
      <c r="GIZ88" s="715"/>
      <c r="GJA88" s="715"/>
      <c r="GJB88" s="715"/>
      <c r="GJC88" s="715"/>
      <c r="GJD88" s="715"/>
      <c r="GJE88" s="715"/>
      <c r="GJF88" s="715"/>
      <c r="GJG88" s="715"/>
      <c r="GJH88" s="715"/>
      <c r="GJI88" s="715"/>
      <c r="GJJ88" s="715"/>
      <c r="GJK88" s="715"/>
      <c r="GJL88" s="715"/>
      <c r="GJM88" s="715"/>
      <c r="GJN88" s="715"/>
      <c r="GJO88" s="715"/>
      <c r="GJP88" s="715"/>
      <c r="GJQ88" s="715"/>
      <c r="GJR88" s="715"/>
      <c r="GJS88" s="715"/>
      <c r="GJT88" s="715"/>
      <c r="GJU88" s="715"/>
      <c r="GJV88" s="715"/>
      <c r="GJW88" s="715"/>
      <c r="GJX88" s="715"/>
      <c r="GJY88" s="715"/>
      <c r="GJZ88" s="715"/>
      <c r="GKA88" s="715"/>
      <c r="GKB88" s="715"/>
      <c r="GKC88" s="715"/>
      <c r="GKD88" s="715"/>
      <c r="GKE88" s="715"/>
      <c r="GKF88" s="715"/>
      <c r="GKG88" s="715"/>
      <c r="GKH88" s="715"/>
      <c r="GKI88" s="715"/>
      <c r="GKJ88" s="715"/>
      <c r="GKK88" s="715"/>
      <c r="GKL88" s="715"/>
      <c r="GKM88" s="715"/>
      <c r="GKN88" s="715"/>
      <c r="GKO88" s="715"/>
      <c r="GKP88" s="715"/>
      <c r="GKQ88" s="715"/>
      <c r="GKR88" s="715"/>
      <c r="GKS88" s="715"/>
      <c r="GKT88" s="715"/>
      <c r="GKU88" s="715"/>
      <c r="GKV88" s="715"/>
      <c r="GKW88" s="715"/>
      <c r="GKX88" s="715"/>
      <c r="GKY88" s="715"/>
      <c r="GKZ88" s="715"/>
      <c r="GLA88" s="715"/>
      <c r="GLB88" s="715"/>
      <c r="GLC88" s="715"/>
      <c r="GLD88" s="715"/>
      <c r="GLE88" s="715"/>
      <c r="GLF88" s="715"/>
      <c r="GLG88" s="715"/>
      <c r="GLH88" s="715"/>
      <c r="GLI88" s="715"/>
      <c r="GLJ88" s="715"/>
      <c r="GLK88" s="715"/>
      <c r="GLL88" s="715"/>
      <c r="GLM88" s="715"/>
      <c r="GLN88" s="715"/>
      <c r="GLO88" s="715"/>
      <c r="GLP88" s="715"/>
      <c r="GLQ88" s="715"/>
      <c r="GLR88" s="715"/>
      <c r="GLS88" s="715"/>
      <c r="GLT88" s="715"/>
      <c r="GLU88" s="715"/>
      <c r="GLV88" s="715"/>
      <c r="GLW88" s="715"/>
      <c r="GLX88" s="715"/>
      <c r="GLY88" s="715"/>
      <c r="GLZ88" s="715"/>
      <c r="GMA88" s="715"/>
      <c r="GMB88" s="715"/>
      <c r="GMC88" s="715"/>
      <c r="GMD88" s="715"/>
      <c r="GME88" s="715"/>
      <c r="GMF88" s="715"/>
      <c r="GMG88" s="715"/>
      <c r="GMH88" s="715"/>
      <c r="GMI88" s="715"/>
      <c r="GMJ88" s="715"/>
      <c r="GMK88" s="715"/>
      <c r="GML88" s="715"/>
      <c r="GMM88" s="715"/>
      <c r="GMN88" s="715"/>
      <c r="GMO88" s="715"/>
      <c r="GMP88" s="715"/>
      <c r="GMQ88" s="715"/>
      <c r="GMR88" s="715"/>
      <c r="GMS88" s="715"/>
      <c r="GMT88" s="715"/>
      <c r="GMU88" s="715"/>
      <c r="GMV88" s="715"/>
      <c r="GMW88" s="715"/>
      <c r="GMX88" s="715"/>
      <c r="GMY88" s="715"/>
      <c r="GMZ88" s="715"/>
      <c r="GNA88" s="715"/>
      <c r="GNB88" s="715"/>
      <c r="GNC88" s="715"/>
      <c r="GND88" s="715"/>
      <c r="GNE88" s="715"/>
      <c r="GNF88" s="715"/>
      <c r="GNG88" s="715"/>
      <c r="GNH88" s="715"/>
      <c r="GNI88" s="715"/>
      <c r="GNJ88" s="715"/>
      <c r="GNK88" s="715"/>
      <c r="GNL88" s="715"/>
      <c r="GNM88" s="715"/>
      <c r="GNN88" s="715"/>
      <c r="GNO88" s="715"/>
      <c r="GNP88" s="715"/>
      <c r="GNQ88" s="715"/>
      <c r="GNR88" s="715"/>
      <c r="GNS88" s="715"/>
      <c r="GNT88" s="715"/>
      <c r="GNU88" s="715"/>
      <c r="GNV88" s="715"/>
      <c r="GNW88" s="715"/>
      <c r="GNX88" s="715"/>
      <c r="GNY88" s="715"/>
      <c r="GNZ88" s="715"/>
      <c r="GOA88" s="715"/>
      <c r="GOB88" s="715"/>
      <c r="GOC88" s="715"/>
      <c r="GOD88" s="715"/>
      <c r="GOE88" s="715"/>
      <c r="GOF88" s="715"/>
      <c r="GOG88" s="715"/>
      <c r="GOH88" s="715"/>
      <c r="GOI88" s="715"/>
      <c r="GOJ88" s="715"/>
      <c r="GOK88" s="715"/>
      <c r="GOL88" s="715"/>
      <c r="GOM88" s="715"/>
      <c r="GON88" s="715"/>
      <c r="GOO88" s="715"/>
      <c r="GOP88" s="715"/>
      <c r="GOQ88" s="715"/>
      <c r="GOR88" s="715"/>
      <c r="GOS88" s="715"/>
      <c r="GOT88" s="715"/>
      <c r="GOU88" s="715"/>
      <c r="GOV88" s="715"/>
      <c r="GOW88" s="715"/>
      <c r="GOX88" s="715"/>
      <c r="GOY88" s="715"/>
      <c r="GOZ88" s="715"/>
      <c r="GPA88" s="715"/>
      <c r="GPB88" s="715"/>
      <c r="GPC88" s="715"/>
      <c r="GPD88" s="715"/>
      <c r="GPE88" s="715"/>
      <c r="GPF88" s="715"/>
      <c r="GPG88" s="715"/>
      <c r="GPH88" s="715"/>
      <c r="GPI88" s="715"/>
      <c r="GPJ88" s="715"/>
      <c r="GPK88" s="715"/>
      <c r="GPL88" s="715"/>
      <c r="GPM88" s="715"/>
      <c r="GPN88" s="715"/>
      <c r="GPO88" s="715"/>
      <c r="GPP88" s="715"/>
      <c r="GPQ88" s="715"/>
      <c r="GPR88" s="715"/>
      <c r="GPS88" s="715"/>
      <c r="GPT88" s="715"/>
      <c r="GPU88" s="715"/>
      <c r="GPV88" s="715"/>
      <c r="GPW88" s="715"/>
      <c r="GPX88" s="715"/>
      <c r="GPY88" s="715"/>
      <c r="GPZ88" s="715"/>
      <c r="GQA88" s="715"/>
      <c r="GQB88" s="715"/>
      <c r="GQC88" s="715"/>
      <c r="GQD88" s="715"/>
      <c r="GQE88" s="715"/>
      <c r="GQF88" s="715"/>
      <c r="GQG88" s="715"/>
      <c r="GQH88" s="715"/>
      <c r="GQI88" s="715"/>
      <c r="GQJ88" s="715"/>
      <c r="GQK88" s="715"/>
      <c r="GQL88" s="715"/>
      <c r="GQM88" s="715"/>
      <c r="GQN88" s="715"/>
      <c r="GQO88" s="715"/>
      <c r="GQP88" s="715"/>
      <c r="GQQ88" s="715"/>
      <c r="GQR88" s="715"/>
      <c r="GQS88" s="715"/>
      <c r="GQT88" s="715"/>
      <c r="GQU88" s="715"/>
      <c r="GQV88" s="715"/>
      <c r="GQW88" s="715"/>
      <c r="GQX88" s="715"/>
      <c r="GQY88" s="715"/>
      <c r="GQZ88" s="715"/>
      <c r="GRA88" s="715"/>
      <c r="GRB88" s="715"/>
      <c r="GRC88" s="715"/>
      <c r="GRD88" s="715"/>
      <c r="GRE88" s="715"/>
      <c r="GRF88" s="715"/>
      <c r="GRG88" s="715"/>
      <c r="GRH88" s="715"/>
      <c r="GRI88" s="715"/>
      <c r="GRJ88" s="715"/>
      <c r="GRK88" s="715"/>
      <c r="GRL88" s="715"/>
      <c r="GRM88" s="715"/>
      <c r="GRN88" s="715"/>
      <c r="GRO88" s="715"/>
      <c r="GRP88" s="715"/>
      <c r="GRQ88" s="715"/>
      <c r="GRR88" s="715"/>
      <c r="GRS88" s="715"/>
      <c r="GRT88" s="715"/>
      <c r="GRU88" s="715"/>
      <c r="GRV88" s="715"/>
      <c r="GRW88" s="715"/>
      <c r="GRX88" s="715"/>
      <c r="GRY88" s="715"/>
      <c r="GRZ88" s="715"/>
      <c r="GSA88" s="715"/>
      <c r="GSB88" s="715"/>
      <c r="GSC88" s="715"/>
      <c r="GSD88" s="715"/>
      <c r="GSE88" s="715"/>
      <c r="GSF88" s="715"/>
      <c r="GSG88" s="715"/>
      <c r="GSH88" s="715"/>
      <c r="GSI88" s="715"/>
      <c r="GSJ88" s="715"/>
      <c r="GSK88" s="715"/>
      <c r="GSL88" s="715"/>
      <c r="GSM88" s="715"/>
      <c r="GSN88" s="715"/>
      <c r="GSO88" s="715"/>
      <c r="GSP88" s="715"/>
      <c r="GSQ88" s="715"/>
      <c r="GSR88" s="715"/>
      <c r="GSS88" s="715"/>
      <c r="GST88" s="715"/>
      <c r="GSU88" s="715"/>
      <c r="GSV88" s="715"/>
      <c r="GSW88" s="715"/>
      <c r="GSX88" s="715"/>
      <c r="GSY88" s="715"/>
      <c r="GSZ88" s="715"/>
      <c r="GTA88" s="715"/>
      <c r="GTB88" s="715"/>
      <c r="GTC88" s="715"/>
      <c r="GTD88" s="715"/>
      <c r="GTE88" s="715"/>
      <c r="GTF88" s="715"/>
      <c r="GTG88" s="715"/>
      <c r="GTH88" s="715"/>
      <c r="GTI88" s="715"/>
      <c r="GTJ88" s="715"/>
      <c r="GTK88" s="715"/>
      <c r="GTL88" s="715"/>
      <c r="GTM88" s="715"/>
      <c r="GTN88" s="715"/>
      <c r="GTO88" s="715"/>
      <c r="GTP88" s="715"/>
      <c r="GTQ88" s="715"/>
      <c r="GTR88" s="715"/>
      <c r="GTS88" s="715"/>
      <c r="GTT88" s="715"/>
      <c r="GTU88" s="715"/>
      <c r="GTV88" s="715"/>
      <c r="GTW88" s="715"/>
      <c r="GTX88" s="715"/>
      <c r="GTY88" s="715"/>
      <c r="GTZ88" s="715"/>
      <c r="GUA88" s="715"/>
      <c r="GUB88" s="715"/>
      <c r="GUC88" s="715"/>
      <c r="GUD88" s="715"/>
      <c r="GUE88" s="715"/>
      <c r="GUF88" s="715"/>
      <c r="GUG88" s="715"/>
      <c r="GUH88" s="715"/>
      <c r="GUI88" s="715"/>
      <c r="GUJ88" s="715"/>
      <c r="GUK88" s="715"/>
      <c r="GUL88" s="715"/>
      <c r="GUM88" s="715"/>
      <c r="GUN88" s="715"/>
      <c r="GUO88" s="715"/>
      <c r="GUP88" s="715"/>
      <c r="GUQ88" s="715"/>
      <c r="GUR88" s="715"/>
      <c r="GUS88" s="715"/>
      <c r="GUT88" s="715"/>
      <c r="GUU88" s="715"/>
      <c r="GUV88" s="715"/>
      <c r="GUW88" s="715"/>
      <c r="GUX88" s="715"/>
      <c r="GUY88" s="715"/>
      <c r="GUZ88" s="715"/>
      <c r="GVA88" s="715"/>
      <c r="GVB88" s="715"/>
      <c r="GVC88" s="715"/>
      <c r="GVD88" s="715"/>
      <c r="GVE88" s="715"/>
      <c r="GVF88" s="715"/>
      <c r="GVG88" s="715"/>
      <c r="GVH88" s="715"/>
      <c r="GVI88" s="715"/>
      <c r="GVJ88" s="715"/>
      <c r="GVK88" s="715"/>
      <c r="GVL88" s="715"/>
      <c r="GVM88" s="715"/>
      <c r="GVN88" s="715"/>
      <c r="GVO88" s="715"/>
      <c r="GVP88" s="715"/>
      <c r="GVQ88" s="715"/>
      <c r="GVR88" s="715"/>
      <c r="GVS88" s="715"/>
      <c r="GVT88" s="715"/>
      <c r="GVU88" s="715"/>
      <c r="GVV88" s="715"/>
      <c r="GVW88" s="715"/>
      <c r="GVX88" s="715"/>
      <c r="GVY88" s="715"/>
      <c r="GVZ88" s="715"/>
      <c r="GWA88" s="715"/>
      <c r="GWB88" s="715"/>
      <c r="GWC88" s="715"/>
      <c r="GWD88" s="715"/>
      <c r="GWE88" s="715"/>
      <c r="GWF88" s="715"/>
      <c r="GWG88" s="715"/>
      <c r="GWH88" s="715"/>
      <c r="GWI88" s="715"/>
      <c r="GWJ88" s="715"/>
      <c r="GWK88" s="715"/>
      <c r="GWL88" s="715"/>
      <c r="GWM88" s="715"/>
      <c r="GWN88" s="715"/>
      <c r="GWO88" s="715"/>
      <c r="GWP88" s="715"/>
      <c r="GWQ88" s="715"/>
      <c r="GWR88" s="715"/>
      <c r="GWS88" s="715"/>
      <c r="GWT88" s="715"/>
      <c r="GWU88" s="715"/>
      <c r="GWV88" s="715"/>
      <c r="GWW88" s="715"/>
      <c r="GWX88" s="715"/>
      <c r="GWY88" s="715"/>
      <c r="GWZ88" s="715"/>
      <c r="GXA88" s="715"/>
      <c r="GXB88" s="715"/>
      <c r="GXC88" s="715"/>
      <c r="GXD88" s="715"/>
      <c r="GXE88" s="715"/>
      <c r="GXF88" s="715"/>
      <c r="GXG88" s="715"/>
      <c r="GXH88" s="715"/>
      <c r="GXI88" s="715"/>
      <c r="GXJ88" s="715"/>
      <c r="GXK88" s="715"/>
      <c r="GXL88" s="715"/>
      <c r="GXM88" s="715"/>
      <c r="GXN88" s="715"/>
      <c r="GXO88" s="715"/>
      <c r="GXP88" s="715"/>
      <c r="GXQ88" s="715"/>
      <c r="GXR88" s="715"/>
      <c r="GXS88" s="715"/>
      <c r="GXT88" s="715"/>
      <c r="GXU88" s="715"/>
      <c r="GXV88" s="715"/>
      <c r="GXW88" s="715"/>
      <c r="GXX88" s="715"/>
      <c r="GXY88" s="715"/>
      <c r="GXZ88" s="715"/>
      <c r="GYA88" s="715"/>
      <c r="GYB88" s="715"/>
      <c r="GYC88" s="715"/>
      <c r="GYD88" s="715"/>
      <c r="GYE88" s="715"/>
      <c r="GYF88" s="715"/>
      <c r="GYG88" s="715"/>
      <c r="GYH88" s="715"/>
      <c r="GYI88" s="715"/>
      <c r="GYJ88" s="715"/>
      <c r="GYK88" s="715"/>
      <c r="GYL88" s="715"/>
      <c r="GYM88" s="715"/>
      <c r="GYN88" s="715"/>
      <c r="GYO88" s="715"/>
      <c r="GYP88" s="715"/>
      <c r="GYQ88" s="715"/>
      <c r="GYR88" s="715"/>
      <c r="GYS88" s="715"/>
      <c r="GYT88" s="715"/>
      <c r="GYU88" s="715"/>
      <c r="GYV88" s="715"/>
      <c r="GYW88" s="715"/>
      <c r="GYX88" s="715"/>
      <c r="GYY88" s="715"/>
      <c r="GYZ88" s="715"/>
      <c r="GZA88" s="715"/>
      <c r="GZB88" s="715"/>
      <c r="GZC88" s="715"/>
      <c r="GZD88" s="715"/>
      <c r="GZE88" s="715"/>
      <c r="GZF88" s="715"/>
      <c r="GZG88" s="715"/>
      <c r="GZH88" s="715"/>
      <c r="GZI88" s="715"/>
      <c r="GZJ88" s="715"/>
      <c r="GZK88" s="715"/>
      <c r="GZL88" s="715"/>
      <c r="GZM88" s="715"/>
      <c r="GZN88" s="715"/>
      <c r="GZO88" s="715"/>
      <c r="GZP88" s="715"/>
      <c r="GZQ88" s="715"/>
      <c r="GZR88" s="715"/>
      <c r="GZS88" s="715"/>
      <c r="GZT88" s="715"/>
      <c r="GZU88" s="715"/>
      <c r="GZV88" s="715"/>
      <c r="GZW88" s="715"/>
      <c r="GZX88" s="715"/>
      <c r="GZY88" s="715"/>
      <c r="GZZ88" s="715"/>
      <c r="HAA88" s="715"/>
      <c r="HAB88" s="715"/>
      <c r="HAC88" s="715"/>
      <c r="HAD88" s="715"/>
      <c r="HAE88" s="715"/>
      <c r="HAF88" s="715"/>
      <c r="HAG88" s="715"/>
      <c r="HAH88" s="715"/>
      <c r="HAI88" s="715"/>
      <c r="HAJ88" s="715"/>
      <c r="HAK88" s="715"/>
      <c r="HAL88" s="715"/>
      <c r="HAM88" s="715"/>
      <c r="HAN88" s="715"/>
      <c r="HAO88" s="715"/>
      <c r="HAP88" s="715"/>
      <c r="HAQ88" s="715"/>
      <c r="HAR88" s="715"/>
      <c r="HAS88" s="715"/>
      <c r="HAT88" s="715"/>
      <c r="HAU88" s="715"/>
      <c r="HAV88" s="715"/>
      <c r="HAW88" s="715"/>
      <c r="HAX88" s="715"/>
      <c r="HAY88" s="715"/>
      <c r="HAZ88" s="715"/>
      <c r="HBA88" s="715"/>
      <c r="HBB88" s="715"/>
      <c r="HBC88" s="715"/>
      <c r="HBD88" s="715"/>
      <c r="HBE88" s="715"/>
      <c r="HBF88" s="715"/>
      <c r="HBG88" s="715"/>
      <c r="HBH88" s="715"/>
      <c r="HBI88" s="715"/>
      <c r="HBJ88" s="715"/>
      <c r="HBK88" s="715"/>
      <c r="HBL88" s="715"/>
      <c r="HBM88" s="715"/>
      <c r="HBN88" s="715"/>
      <c r="HBO88" s="715"/>
      <c r="HBP88" s="715"/>
      <c r="HBQ88" s="715"/>
      <c r="HBR88" s="715"/>
      <c r="HBS88" s="715"/>
      <c r="HBT88" s="715"/>
      <c r="HBU88" s="715"/>
      <c r="HBV88" s="715"/>
      <c r="HBW88" s="715"/>
      <c r="HBX88" s="715"/>
      <c r="HBY88" s="715"/>
      <c r="HBZ88" s="715"/>
      <c r="HCA88" s="715"/>
      <c r="HCB88" s="715"/>
      <c r="HCC88" s="715"/>
      <c r="HCD88" s="715"/>
      <c r="HCE88" s="715"/>
      <c r="HCF88" s="715"/>
      <c r="HCG88" s="715"/>
      <c r="HCH88" s="715"/>
      <c r="HCI88" s="715"/>
      <c r="HCJ88" s="715"/>
      <c r="HCK88" s="715"/>
      <c r="HCL88" s="715"/>
      <c r="HCM88" s="715"/>
      <c r="HCN88" s="715"/>
      <c r="HCO88" s="715"/>
      <c r="HCP88" s="715"/>
      <c r="HCQ88" s="715"/>
      <c r="HCR88" s="715"/>
      <c r="HCS88" s="715"/>
      <c r="HCT88" s="715"/>
      <c r="HCU88" s="715"/>
      <c r="HCV88" s="715"/>
      <c r="HCW88" s="715"/>
      <c r="HCX88" s="715"/>
      <c r="HCY88" s="715"/>
      <c r="HCZ88" s="715"/>
      <c r="HDA88" s="715"/>
      <c r="HDB88" s="715"/>
      <c r="HDC88" s="715"/>
      <c r="HDD88" s="715"/>
      <c r="HDE88" s="715"/>
      <c r="HDF88" s="715"/>
      <c r="HDG88" s="715"/>
      <c r="HDH88" s="715"/>
      <c r="HDI88" s="715"/>
      <c r="HDJ88" s="715"/>
      <c r="HDK88" s="715"/>
      <c r="HDL88" s="715"/>
      <c r="HDM88" s="715"/>
      <c r="HDN88" s="715"/>
      <c r="HDO88" s="715"/>
      <c r="HDP88" s="715"/>
      <c r="HDQ88" s="715"/>
      <c r="HDR88" s="715"/>
      <c r="HDS88" s="715"/>
      <c r="HDT88" s="715"/>
      <c r="HDU88" s="715"/>
      <c r="HDV88" s="715"/>
      <c r="HDW88" s="715"/>
      <c r="HDX88" s="715"/>
      <c r="HDY88" s="715"/>
      <c r="HDZ88" s="715"/>
      <c r="HEA88" s="715"/>
      <c r="HEB88" s="715"/>
      <c r="HEC88" s="715"/>
      <c r="HED88" s="715"/>
      <c r="HEE88" s="715"/>
      <c r="HEF88" s="715"/>
      <c r="HEG88" s="715"/>
      <c r="HEH88" s="715"/>
      <c r="HEI88" s="715"/>
      <c r="HEJ88" s="715"/>
      <c r="HEK88" s="715"/>
      <c r="HEL88" s="715"/>
      <c r="HEM88" s="715"/>
      <c r="HEN88" s="715"/>
      <c r="HEO88" s="715"/>
      <c r="HEP88" s="715"/>
      <c r="HEQ88" s="715"/>
      <c r="HER88" s="715"/>
      <c r="HES88" s="715"/>
      <c r="HET88" s="715"/>
      <c r="HEU88" s="715"/>
      <c r="HEV88" s="715"/>
      <c r="HEW88" s="715"/>
      <c r="HEX88" s="715"/>
      <c r="HEY88" s="715"/>
      <c r="HEZ88" s="715"/>
      <c r="HFA88" s="715"/>
      <c r="HFB88" s="715"/>
      <c r="HFC88" s="715"/>
      <c r="HFD88" s="715"/>
      <c r="HFE88" s="715"/>
      <c r="HFF88" s="715"/>
      <c r="HFG88" s="715"/>
      <c r="HFH88" s="715"/>
      <c r="HFI88" s="715"/>
      <c r="HFJ88" s="715"/>
      <c r="HFK88" s="715"/>
      <c r="HFL88" s="715"/>
      <c r="HFM88" s="715"/>
      <c r="HFN88" s="715"/>
      <c r="HFO88" s="715"/>
      <c r="HFP88" s="715"/>
      <c r="HFQ88" s="715"/>
      <c r="HFR88" s="715"/>
      <c r="HFS88" s="715"/>
      <c r="HFT88" s="715"/>
      <c r="HFU88" s="715"/>
      <c r="HFV88" s="715"/>
      <c r="HFW88" s="715"/>
      <c r="HFX88" s="715"/>
      <c r="HFY88" s="715"/>
      <c r="HFZ88" s="715"/>
      <c r="HGA88" s="715"/>
      <c r="HGB88" s="715"/>
      <c r="HGC88" s="715"/>
      <c r="HGD88" s="715"/>
      <c r="HGE88" s="715"/>
      <c r="HGF88" s="715"/>
      <c r="HGG88" s="715"/>
      <c r="HGH88" s="715"/>
      <c r="HGI88" s="715"/>
      <c r="HGJ88" s="715"/>
      <c r="HGK88" s="715"/>
      <c r="HGL88" s="715"/>
      <c r="HGM88" s="715"/>
      <c r="HGN88" s="715"/>
      <c r="HGO88" s="715"/>
      <c r="HGP88" s="715"/>
      <c r="HGQ88" s="715"/>
      <c r="HGR88" s="715"/>
      <c r="HGS88" s="715"/>
      <c r="HGT88" s="715"/>
      <c r="HGU88" s="715"/>
      <c r="HGV88" s="715"/>
      <c r="HGW88" s="715"/>
      <c r="HGX88" s="715"/>
      <c r="HGY88" s="715"/>
      <c r="HGZ88" s="715"/>
      <c r="HHA88" s="715"/>
      <c r="HHB88" s="715"/>
      <c r="HHC88" s="715"/>
      <c r="HHD88" s="715"/>
      <c r="HHE88" s="715"/>
      <c r="HHF88" s="715"/>
      <c r="HHG88" s="715"/>
      <c r="HHH88" s="715"/>
      <c r="HHI88" s="715"/>
      <c r="HHJ88" s="715"/>
      <c r="HHK88" s="715"/>
      <c r="HHL88" s="715"/>
      <c r="HHM88" s="715"/>
      <c r="HHN88" s="715"/>
      <c r="HHO88" s="715"/>
      <c r="HHP88" s="715"/>
      <c r="HHQ88" s="715"/>
      <c r="HHR88" s="715"/>
      <c r="HHS88" s="715"/>
      <c r="HHT88" s="715"/>
      <c r="HHU88" s="715"/>
      <c r="HHV88" s="715"/>
      <c r="HHW88" s="715"/>
      <c r="HHX88" s="715"/>
      <c r="HHY88" s="715"/>
      <c r="HHZ88" s="715"/>
      <c r="HIA88" s="715"/>
      <c r="HIB88" s="715"/>
      <c r="HIC88" s="715"/>
      <c r="HID88" s="715"/>
      <c r="HIE88" s="715"/>
      <c r="HIF88" s="715"/>
      <c r="HIG88" s="715"/>
      <c r="HIH88" s="715"/>
      <c r="HII88" s="715"/>
      <c r="HIJ88" s="715"/>
      <c r="HIK88" s="715"/>
      <c r="HIL88" s="715"/>
      <c r="HIM88" s="715"/>
      <c r="HIN88" s="715"/>
      <c r="HIO88" s="715"/>
      <c r="HIP88" s="715"/>
      <c r="HIQ88" s="715"/>
      <c r="HIR88" s="715"/>
      <c r="HIS88" s="715"/>
      <c r="HIT88" s="715"/>
      <c r="HIU88" s="715"/>
      <c r="HIV88" s="715"/>
      <c r="HIW88" s="715"/>
      <c r="HIX88" s="715"/>
      <c r="HIY88" s="715"/>
      <c r="HIZ88" s="715"/>
      <c r="HJA88" s="715"/>
      <c r="HJB88" s="715"/>
      <c r="HJC88" s="715"/>
      <c r="HJD88" s="715"/>
      <c r="HJE88" s="715"/>
      <c r="HJF88" s="715"/>
      <c r="HJG88" s="715"/>
      <c r="HJH88" s="715"/>
      <c r="HJI88" s="715"/>
      <c r="HJJ88" s="715"/>
      <c r="HJK88" s="715"/>
      <c r="HJL88" s="715"/>
      <c r="HJM88" s="715"/>
      <c r="HJN88" s="715"/>
      <c r="HJO88" s="715"/>
      <c r="HJP88" s="715"/>
      <c r="HJQ88" s="715"/>
      <c r="HJR88" s="715"/>
      <c r="HJS88" s="715"/>
      <c r="HJT88" s="715"/>
      <c r="HJU88" s="715"/>
      <c r="HJV88" s="715"/>
      <c r="HJW88" s="715"/>
      <c r="HJX88" s="715"/>
      <c r="HJY88" s="715"/>
      <c r="HJZ88" s="715"/>
      <c r="HKA88" s="715"/>
      <c r="HKB88" s="715"/>
      <c r="HKC88" s="715"/>
      <c r="HKD88" s="715"/>
      <c r="HKE88" s="715"/>
      <c r="HKF88" s="715"/>
      <c r="HKG88" s="715"/>
      <c r="HKH88" s="715"/>
      <c r="HKI88" s="715"/>
      <c r="HKJ88" s="715"/>
      <c r="HKK88" s="715"/>
      <c r="HKL88" s="715"/>
      <c r="HKM88" s="715"/>
      <c r="HKN88" s="715"/>
      <c r="HKO88" s="715"/>
      <c r="HKP88" s="715"/>
      <c r="HKQ88" s="715"/>
      <c r="HKR88" s="715"/>
      <c r="HKS88" s="715"/>
      <c r="HKT88" s="715"/>
      <c r="HKU88" s="715"/>
      <c r="HKV88" s="715"/>
      <c r="HKW88" s="715"/>
      <c r="HKX88" s="715"/>
      <c r="HKY88" s="715"/>
      <c r="HKZ88" s="715"/>
      <c r="HLA88" s="715"/>
      <c r="HLB88" s="715"/>
      <c r="HLC88" s="715"/>
      <c r="HLD88" s="715"/>
      <c r="HLE88" s="715"/>
      <c r="HLF88" s="715"/>
      <c r="HLG88" s="715"/>
      <c r="HLH88" s="715"/>
      <c r="HLI88" s="715"/>
      <c r="HLJ88" s="715"/>
      <c r="HLK88" s="715"/>
      <c r="HLL88" s="715"/>
      <c r="HLM88" s="715"/>
      <c r="HLN88" s="715"/>
      <c r="HLO88" s="715"/>
      <c r="HLP88" s="715"/>
      <c r="HLQ88" s="715"/>
      <c r="HLR88" s="715"/>
      <c r="HLS88" s="715"/>
      <c r="HLT88" s="715"/>
      <c r="HLU88" s="715"/>
      <c r="HLV88" s="715"/>
      <c r="HLW88" s="715"/>
      <c r="HLX88" s="715"/>
      <c r="HLY88" s="715"/>
      <c r="HLZ88" s="715"/>
      <c r="HMA88" s="715"/>
      <c r="HMB88" s="715"/>
      <c r="HMC88" s="715"/>
      <c r="HMD88" s="715"/>
      <c r="HME88" s="715"/>
      <c r="HMF88" s="715"/>
      <c r="HMG88" s="715"/>
      <c r="HMH88" s="715"/>
      <c r="HMI88" s="715"/>
      <c r="HMJ88" s="715"/>
      <c r="HMK88" s="715"/>
      <c r="HML88" s="715"/>
      <c r="HMM88" s="715"/>
      <c r="HMN88" s="715"/>
      <c r="HMO88" s="715"/>
      <c r="HMP88" s="715"/>
      <c r="HMQ88" s="715"/>
      <c r="HMR88" s="715"/>
      <c r="HMS88" s="715"/>
      <c r="HMT88" s="715"/>
      <c r="HMU88" s="715"/>
      <c r="HMV88" s="715"/>
      <c r="HMW88" s="715"/>
      <c r="HMX88" s="715"/>
      <c r="HMY88" s="715"/>
      <c r="HMZ88" s="715"/>
      <c r="HNA88" s="715"/>
      <c r="HNB88" s="715"/>
      <c r="HNC88" s="715"/>
      <c r="HND88" s="715"/>
      <c r="HNE88" s="715"/>
      <c r="HNF88" s="715"/>
      <c r="HNG88" s="715"/>
      <c r="HNH88" s="715"/>
      <c r="HNI88" s="715"/>
      <c r="HNJ88" s="715"/>
      <c r="HNK88" s="715"/>
      <c r="HNL88" s="715"/>
      <c r="HNM88" s="715"/>
      <c r="HNN88" s="715"/>
      <c r="HNO88" s="715"/>
      <c r="HNP88" s="715"/>
      <c r="HNQ88" s="715"/>
      <c r="HNR88" s="715"/>
      <c r="HNS88" s="715"/>
      <c r="HNT88" s="715"/>
      <c r="HNU88" s="715"/>
      <c r="HNV88" s="715"/>
      <c r="HNW88" s="715"/>
      <c r="HNX88" s="715"/>
      <c r="HNY88" s="715"/>
      <c r="HNZ88" s="715"/>
      <c r="HOA88" s="715"/>
      <c r="HOB88" s="715"/>
      <c r="HOC88" s="715"/>
      <c r="HOD88" s="715"/>
      <c r="HOE88" s="715"/>
      <c r="HOF88" s="715"/>
      <c r="HOG88" s="715"/>
      <c r="HOH88" s="715"/>
      <c r="HOI88" s="715"/>
      <c r="HOJ88" s="715"/>
      <c r="HOK88" s="715"/>
      <c r="HOL88" s="715"/>
      <c r="HOM88" s="715"/>
      <c r="HON88" s="715"/>
      <c r="HOO88" s="715"/>
      <c r="HOP88" s="715"/>
      <c r="HOQ88" s="715"/>
      <c r="HOR88" s="715"/>
      <c r="HOS88" s="715"/>
      <c r="HOT88" s="715"/>
      <c r="HOU88" s="715"/>
      <c r="HOV88" s="715"/>
      <c r="HOW88" s="715"/>
      <c r="HOX88" s="715"/>
      <c r="HOY88" s="715"/>
      <c r="HOZ88" s="715"/>
      <c r="HPA88" s="715"/>
      <c r="HPB88" s="715"/>
      <c r="HPC88" s="715"/>
      <c r="HPD88" s="715"/>
      <c r="HPE88" s="715"/>
      <c r="HPF88" s="715"/>
      <c r="HPG88" s="715"/>
      <c r="HPH88" s="715"/>
      <c r="HPI88" s="715"/>
      <c r="HPJ88" s="715"/>
      <c r="HPK88" s="715"/>
      <c r="HPL88" s="715"/>
      <c r="HPM88" s="715"/>
      <c r="HPN88" s="715"/>
      <c r="HPO88" s="715"/>
      <c r="HPP88" s="715"/>
      <c r="HPQ88" s="715"/>
      <c r="HPR88" s="715"/>
      <c r="HPS88" s="715"/>
      <c r="HPT88" s="715"/>
      <c r="HPU88" s="715"/>
      <c r="HPV88" s="715"/>
      <c r="HPW88" s="715"/>
      <c r="HPX88" s="715"/>
      <c r="HPY88" s="715"/>
      <c r="HPZ88" s="715"/>
      <c r="HQA88" s="715"/>
      <c r="HQB88" s="715"/>
      <c r="HQC88" s="715"/>
      <c r="HQD88" s="715"/>
      <c r="HQE88" s="715"/>
      <c r="HQF88" s="715"/>
      <c r="HQG88" s="715"/>
      <c r="HQH88" s="715"/>
      <c r="HQI88" s="715"/>
      <c r="HQJ88" s="715"/>
      <c r="HQK88" s="715"/>
      <c r="HQL88" s="715"/>
      <c r="HQM88" s="715"/>
      <c r="HQN88" s="715"/>
      <c r="HQO88" s="715"/>
      <c r="HQP88" s="715"/>
      <c r="HQQ88" s="715"/>
      <c r="HQR88" s="715"/>
      <c r="HQS88" s="715"/>
      <c r="HQT88" s="715"/>
      <c r="HQU88" s="715"/>
      <c r="HQV88" s="715"/>
      <c r="HQW88" s="715"/>
      <c r="HQX88" s="715"/>
      <c r="HQY88" s="715"/>
      <c r="HQZ88" s="715"/>
      <c r="HRA88" s="715"/>
      <c r="HRB88" s="715"/>
      <c r="HRC88" s="715"/>
      <c r="HRD88" s="715"/>
      <c r="HRE88" s="715"/>
      <c r="HRF88" s="715"/>
      <c r="HRG88" s="715"/>
      <c r="HRH88" s="715"/>
      <c r="HRI88" s="715"/>
      <c r="HRJ88" s="715"/>
      <c r="HRK88" s="715"/>
      <c r="HRL88" s="715"/>
      <c r="HRM88" s="715"/>
      <c r="HRN88" s="715"/>
      <c r="HRO88" s="715"/>
      <c r="HRP88" s="715"/>
      <c r="HRQ88" s="715"/>
      <c r="HRR88" s="715"/>
      <c r="HRS88" s="715"/>
      <c r="HRT88" s="715"/>
      <c r="HRU88" s="715"/>
      <c r="HRV88" s="715"/>
      <c r="HRW88" s="715"/>
      <c r="HRX88" s="715"/>
      <c r="HRY88" s="715"/>
      <c r="HRZ88" s="715"/>
      <c r="HSA88" s="715"/>
      <c r="HSB88" s="715"/>
      <c r="HSC88" s="715"/>
      <c r="HSD88" s="715"/>
      <c r="HSE88" s="715"/>
      <c r="HSF88" s="715"/>
      <c r="HSG88" s="715"/>
      <c r="HSH88" s="715"/>
      <c r="HSI88" s="715"/>
      <c r="HSJ88" s="715"/>
      <c r="HSK88" s="715"/>
      <c r="HSL88" s="715"/>
      <c r="HSM88" s="715"/>
      <c r="HSN88" s="715"/>
      <c r="HSO88" s="715"/>
      <c r="HSP88" s="715"/>
      <c r="HSQ88" s="715"/>
      <c r="HSR88" s="715"/>
      <c r="HSS88" s="715"/>
      <c r="HST88" s="715"/>
      <c r="HSU88" s="715"/>
      <c r="HSV88" s="715"/>
      <c r="HSW88" s="715"/>
      <c r="HSX88" s="715"/>
      <c r="HSY88" s="715"/>
      <c r="HSZ88" s="715"/>
      <c r="HTA88" s="715"/>
      <c r="HTB88" s="715"/>
      <c r="HTC88" s="715"/>
      <c r="HTD88" s="715"/>
      <c r="HTE88" s="715"/>
      <c r="HTF88" s="715"/>
      <c r="HTG88" s="715"/>
      <c r="HTH88" s="715"/>
      <c r="HTI88" s="715"/>
      <c r="HTJ88" s="715"/>
      <c r="HTK88" s="715"/>
      <c r="HTL88" s="715"/>
      <c r="HTM88" s="715"/>
      <c r="HTN88" s="715"/>
      <c r="HTO88" s="715"/>
      <c r="HTP88" s="715"/>
      <c r="HTQ88" s="715"/>
      <c r="HTR88" s="715"/>
      <c r="HTS88" s="715"/>
      <c r="HTT88" s="715"/>
      <c r="HTU88" s="715"/>
      <c r="HTV88" s="715"/>
      <c r="HTW88" s="715"/>
      <c r="HTX88" s="715"/>
      <c r="HTY88" s="715"/>
      <c r="HTZ88" s="715"/>
      <c r="HUA88" s="715"/>
      <c r="HUB88" s="715"/>
      <c r="HUC88" s="715"/>
      <c r="HUD88" s="715"/>
      <c r="HUE88" s="715"/>
      <c r="HUF88" s="715"/>
      <c r="HUG88" s="715"/>
      <c r="HUH88" s="715"/>
      <c r="HUI88" s="715"/>
      <c r="HUJ88" s="715"/>
      <c r="HUK88" s="715"/>
      <c r="HUL88" s="715"/>
      <c r="HUM88" s="715"/>
      <c r="HUN88" s="715"/>
      <c r="HUO88" s="715"/>
      <c r="HUP88" s="715"/>
      <c r="HUQ88" s="715"/>
      <c r="HUR88" s="715"/>
      <c r="HUS88" s="715"/>
      <c r="HUT88" s="715"/>
      <c r="HUU88" s="715"/>
      <c r="HUV88" s="715"/>
      <c r="HUW88" s="715"/>
      <c r="HUX88" s="715"/>
      <c r="HUY88" s="715"/>
      <c r="HUZ88" s="715"/>
      <c r="HVA88" s="715"/>
      <c r="HVB88" s="715"/>
      <c r="HVC88" s="715"/>
      <c r="HVD88" s="715"/>
      <c r="HVE88" s="715"/>
      <c r="HVF88" s="715"/>
      <c r="HVG88" s="715"/>
      <c r="HVH88" s="715"/>
      <c r="HVI88" s="715"/>
      <c r="HVJ88" s="715"/>
      <c r="HVK88" s="715"/>
      <c r="HVL88" s="715"/>
      <c r="HVM88" s="715"/>
      <c r="HVN88" s="715"/>
      <c r="HVO88" s="715"/>
      <c r="HVP88" s="715"/>
      <c r="HVQ88" s="715"/>
      <c r="HVR88" s="715"/>
      <c r="HVS88" s="715"/>
      <c r="HVT88" s="715"/>
      <c r="HVU88" s="715"/>
      <c r="HVV88" s="715"/>
      <c r="HVW88" s="715"/>
      <c r="HVX88" s="715"/>
      <c r="HVY88" s="715"/>
      <c r="HVZ88" s="715"/>
      <c r="HWA88" s="715"/>
      <c r="HWB88" s="715"/>
      <c r="HWC88" s="715"/>
      <c r="HWD88" s="715"/>
      <c r="HWE88" s="715"/>
      <c r="HWF88" s="715"/>
      <c r="HWG88" s="715"/>
      <c r="HWH88" s="715"/>
      <c r="HWI88" s="715"/>
      <c r="HWJ88" s="715"/>
      <c r="HWK88" s="715"/>
      <c r="HWL88" s="715"/>
      <c r="HWM88" s="715"/>
      <c r="HWN88" s="715"/>
      <c r="HWO88" s="715"/>
      <c r="HWP88" s="715"/>
      <c r="HWQ88" s="715"/>
      <c r="HWR88" s="715"/>
      <c r="HWS88" s="715"/>
      <c r="HWT88" s="715"/>
      <c r="HWU88" s="715"/>
      <c r="HWV88" s="715"/>
      <c r="HWW88" s="715"/>
      <c r="HWX88" s="715"/>
      <c r="HWY88" s="715"/>
      <c r="HWZ88" s="715"/>
      <c r="HXA88" s="715"/>
      <c r="HXB88" s="715"/>
      <c r="HXC88" s="715"/>
      <c r="HXD88" s="715"/>
      <c r="HXE88" s="715"/>
      <c r="HXF88" s="715"/>
      <c r="HXG88" s="715"/>
      <c r="HXH88" s="715"/>
      <c r="HXI88" s="715"/>
      <c r="HXJ88" s="715"/>
      <c r="HXK88" s="715"/>
      <c r="HXL88" s="715"/>
      <c r="HXM88" s="715"/>
      <c r="HXN88" s="715"/>
      <c r="HXO88" s="715"/>
      <c r="HXP88" s="715"/>
      <c r="HXQ88" s="715"/>
      <c r="HXR88" s="715"/>
      <c r="HXS88" s="715"/>
      <c r="HXT88" s="715"/>
      <c r="HXU88" s="715"/>
      <c r="HXV88" s="715"/>
      <c r="HXW88" s="715"/>
      <c r="HXX88" s="715"/>
      <c r="HXY88" s="715"/>
      <c r="HXZ88" s="715"/>
      <c r="HYA88" s="715"/>
      <c r="HYB88" s="715"/>
      <c r="HYC88" s="715"/>
      <c r="HYD88" s="715"/>
      <c r="HYE88" s="715"/>
      <c r="HYF88" s="715"/>
      <c r="HYG88" s="715"/>
      <c r="HYH88" s="715"/>
      <c r="HYI88" s="715"/>
      <c r="HYJ88" s="715"/>
      <c r="HYK88" s="715"/>
      <c r="HYL88" s="715"/>
      <c r="HYM88" s="715"/>
      <c r="HYN88" s="715"/>
      <c r="HYO88" s="715"/>
      <c r="HYP88" s="715"/>
      <c r="HYQ88" s="715"/>
      <c r="HYR88" s="715"/>
      <c r="HYS88" s="715"/>
      <c r="HYT88" s="715"/>
      <c r="HYU88" s="715"/>
      <c r="HYV88" s="715"/>
      <c r="HYW88" s="715"/>
      <c r="HYX88" s="715"/>
      <c r="HYY88" s="715"/>
      <c r="HYZ88" s="715"/>
      <c r="HZA88" s="715"/>
      <c r="HZB88" s="715"/>
      <c r="HZC88" s="715"/>
      <c r="HZD88" s="715"/>
      <c r="HZE88" s="715"/>
      <c r="HZF88" s="715"/>
      <c r="HZG88" s="715"/>
      <c r="HZH88" s="715"/>
      <c r="HZI88" s="715"/>
      <c r="HZJ88" s="715"/>
      <c r="HZK88" s="715"/>
      <c r="HZL88" s="715"/>
      <c r="HZM88" s="715"/>
      <c r="HZN88" s="715"/>
      <c r="HZO88" s="715"/>
      <c r="HZP88" s="715"/>
      <c r="HZQ88" s="715"/>
      <c r="HZR88" s="715"/>
      <c r="HZS88" s="715"/>
      <c r="HZT88" s="715"/>
      <c r="HZU88" s="715"/>
      <c r="HZV88" s="715"/>
      <c r="HZW88" s="715"/>
      <c r="HZX88" s="715"/>
      <c r="HZY88" s="715"/>
      <c r="HZZ88" s="715"/>
      <c r="IAA88" s="715"/>
      <c r="IAB88" s="715"/>
      <c r="IAC88" s="715"/>
      <c r="IAD88" s="715"/>
      <c r="IAE88" s="715"/>
      <c r="IAF88" s="715"/>
      <c r="IAG88" s="715"/>
      <c r="IAH88" s="715"/>
      <c r="IAI88" s="715"/>
      <c r="IAJ88" s="715"/>
      <c r="IAK88" s="715"/>
      <c r="IAL88" s="715"/>
      <c r="IAM88" s="715"/>
      <c r="IAN88" s="715"/>
      <c r="IAO88" s="715"/>
      <c r="IAP88" s="715"/>
      <c r="IAQ88" s="715"/>
      <c r="IAR88" s="715"/>
      <c r="IAS88" s="715"/>
      <c r="IAT88" s="715"/>
      <c r="IAU88" s="715"/>
      <c r="IAV88" s="715"/>
      <c r="IAW88" s="715"/>
      <c r="IAX88" s="715"/>
      <c r="IAY88" s="715"/>
      <c r="IAZ88" s="715"/>
      <c r="IBA88" s="715"/>
      <c r="IBB88" s="715"/>
      <c r="IBC88" s="715"/>
      <c r="IBD88" s="715"/>
      <c r="IBE88" s="715"/>
      <c r="IBF88" s="715"/>
      <c r="IBG88" s="715"/>
      <c r="IBH88" s="715"/>
      <c r="IBI88" s="715"/>
      <c r="IBJ88" s="715"/>
      <c r="IBK88" s="715"/>
      <c r="IBL88" s="715"/>
      <c r="IBM88" s="715"/>
      <c r="IBN88" s="715"/>
      <c r="IBO88" s="715"/>
      <c r="IBP88" s="715"/>
      <c r="IBQ88" s="715"/>
      <c r="IBR88" s="715"/>
      <c r="IBS88" s="715"/>
      <c r="IBT88" s="715"/>
      <c r="IBU88" s="715"/>
      <c r="IBV88" s="715"/>
      <c r="IBW88" s="715"/>
      <c r="IBX88" s="715"/>
      <c r="IBY88" s="715"/>
      <c r="IBZ88" s="715"/>
      <c r="ICA88" s="715"/>
      <c r="ICB88" s="715"/>
      <c r="ICC88" s="715"/>
      <c r="ICD88" s="715"/>
      <c r="ICE88" s="715"/>
      <c r="ICF88" s="715"/>
      <c r="ICG88" s="715"/>
      <c r="ICH88" s="715"/>
      <c r="ICI88" s="715"/>
      <c r="ICJ88" s="715"/>
      <c r="ICK88" s="715"/>
      <c r="ICL88" s="715"/>
      <c r="ICM88" s="715"/>
      <c r="ICN88" s="715"/>
      <c r="ICO88" s="715"/>
      <c r="ICP88" s="715"/>
      <c r="ICQ88" s="715"/>
      <c r="ICR88" s="715"/>
      <c r="ICS88" s="715"/>
      <c r="ICT88" s="715"/>
      <c r="ICU88" s="715"/>
      <c r="ICV88" s="715"/>
      <c r="ICW88" s="715"/>
      <c r="ICX88" s="715"/>
      <c r="ICY88" s="715"/>
      <c r="ICZ88" s="715"/>
      <c r="IDA88" s="715"/>
      <c r="IDB88" s="715"/>
      <c r="IDC88" s="715"/>
      <c r="IDD88" s="715"/>
      <c r="IDE88" s="715"/>
      <c r="IDF88" s="715"/>
      <c r="IDG88" s="715"/>
      <c r="IDH88" s="715"/>
      <c r="IDI88" s="715"/>
      <c r="IDJ88" s="715"/>
      <c r="IDK88" s="715"/>
      <c r="IDL88" s="715"/>
      <c r="IDM88" s="715"/>
      <c r="IDN88" s="715"/>
      <c r="IDO88" s="715"/>
      <c r="IDP88" s="715"/>
      <c r="IDQ88" s="715"/>
      <c r="IDR88" s="715"/>
      <c r="IDS88" s="715"/>
      <c r="IDT88" s="715"/>
      <c r="IDU88" s="715"/>
      <c r="IDV88" s="715"/>
      <c r="IDW88" s="715"/>
      <c r="IDX88" s="715"/>
      <c r="IDY88" s="715"/>
      <c r="IDZ88" s="715"/>
      <c r="IEA88" s="715"/>
      <c r="IEB88" s="715"/>
      <c r="IEC88" s="715"/>
      <c r="IED88" s="715"/>
      <c r="IEE88" s="715"/>
      <c r="IEF88" s="715"/>
      <c r="IEG88" s="715"/>
      <c r="IEH88" s="715"/>
      <c r="IEI88" s="715"/>
      <c r="IEJ88" s="715"/>
      <c r="IEK88" s="715"/>
      <c r="IEL88" s="715"/>
      <c r="IEM88" s="715"/>
      <c r="IEN88" s="715"/>
      <c r="IEO88" s="715"/>
      <c r="IEP88" s="715"/>
      <c r="IEQ88" s="715"/>
      <c r="IER88" s="715"/>
      <c r="IES88" s="715"/>
      <c r="IET88" s="715"/>
      <c r="IEU88" s="715"/>
      <c r="IEV88" s="715"/>
      <c r="IEW88" s="715"/>
      <c r="IEX88" s="715"/>
      <c r="IEY88" s="715"/>
      <c r="IEZ88" s="715"/>
      <c r="IFA88" s="715"/>
      <c r="IFB88" s="715"/>
      <c r="IFC88" s="715"/>
      <c r="IFD88" s="715"/>
      <c r="IFE88" s="715"/>
      <c r="IFF88" s="715"/>
      <c r="IFG88" s="715"/>
      <c r="IFH88" s="715"/>
      <c r="IFI88" s="715"/>
      <c r="IFJ88" s="715"/>
      <c r="IFK88" s="715"/>
      <c r="IFL88" s="715"/>
      <c r="IFM88" s="715"/>
      <c r="IFN88" s="715"/>
      <c r="IFO88" s="715"/>
      <c r="IFP88" s="715"/>
      <c r="IFQ88" s="715"/>
      <c r="IFR88" s="715"/>
      <c r="IFS88" s="715"/>
      <c r="IFT88" s="715"/>
      <c r="IFU88" s="715"/>
      <c r="IFV88" s="715"/>
      <c r="IFW88" s="715"/>
      <c r="IFX88" s="715"/>
      <c r="IFY88" s="715"/>
      <c r="IFZ88" s="715"/>
      <c r="IGA88" s="715"/>
      <c r="IGB88" s="715"/>
      <c r="IGC88" s="715"/>
      <c r="IGD88" s="715"/>
      <c r="IGE88" s="715"/>
      <c r="IGF88" s="715"/>
      <c r="IGG88" s="715"/>
      <c r="IGH88" s="715"/>
      <c r="IGI88" s="715"/>
      <c r="IGJ88" s="715"/>
      <c r="IGK88" s="715"/>
      <c r="IGL88" s="715"/>
      <c r="IGM88" s="715"/>
      <c r="IGN88" s="715"/>
      <c r="IGO88" s="715"/>
      <c r="IGP88" s="715"/>
      <c r="IGQ88" s="715"/>
      <c r="IGR88" s="715"/>
      <c r="IGS88" s="715"/>
      <c r="IGT88" s="715"/>
      <c r="IGU88" s="715"/>
      <c r="IGV88" s="715"/>
      <c r="IGW88" s="715"/>
      <c r="IGX88" s="715"/>
      <c r="IGY88" s="715"/>
      <c r="IGZ88" s="715"/>
      <c r="IHA88" s="715"/>
      <c r="IHB88" s="715"/>
      <c r="IHC88" s="715"/>
      <c r="IHD88" s="715"/>
      <c r="IHE88" s="715"/>
      <c r="IHF88" s="715"/>
      <c r="IHG88" s="715"/>
      <c r="IHH88" s="715"/>
      <c r="IHI88" s="715"/>
      <c r="IHJ88" s="715"/>
      <c r="IHK88" s="715"/>
      <c r="IHL88" s="715"/>
      <c r="IHM88" s="715"/>
      <c r="IHN88" s="715"/>
      <c r="IHO88" s="715"/>
      <c r="IHP88" s="715"/>
      <c r="IHQ88" s="715"/>
      <c r="IHR88" s="715"/>
      <c r="IHS88" s="715"/>
      <c r="IHT88" s="715"/>
      <c r="IHU88" s="715"/>
      <c r="IHV88" s="715"/>
      <c r="IHW88" s="715"/>
      <c r="IHX88" s="715"/>
      <c r="IHY88" s="715"/>
      <c r="IHZ88" s="715"/>
      <c r="IIA88" s="715"/>
      <c r="IIB88" s="715"/>
      <c r="IIC88" s="715"/>
      <c r="IID88" s="715"/>
      <c r="IIE88" s="715"/>
      <c r="IIF88" s="715"/>
      <c r="IIG88" s="715"/>
      <c r="IIH88" s="715"/>
      <c r="III88" s="715"/>
      <c r="IIJ88" s="715"/>
      <c r="IIK88" s="715"/>
      <c r="IIL88" s="715"/>
      <c r="IIM88" s="715"/>
      <c r="IIN88" s="715"/>
      <c r="IIO88" s="715"/>
      <c r="IIP88" s="715"/>
      <c r="IIQ88" s="715"/>
      <c r="IIR88" s="715"/>
      <c r="IIS88" s="715"/>
      <c r="IIT88" s="715"/>
      <c r="IIU88" s="715"/>
      <c r="IIV88" s="715"/>
      <c r="IIW88" s="715"/>
      <c r="IIX88" s="715"/>
      <c r="IIY88" s="715"/>
      <c r="IIZ88" s="715"/>
      <c r="IJA88" s="715"/>
      <c r="IJB88" s="715"/>
      <c r="IJC88" s="715"/>
      <c r="IJD88" s="715"/>
      <c r="IJE88" s="715"/>
      <c r="IJF88" s="715"/>
      <c r="IJG88" s="715"/>
      <c r="IJH88" s="715"/>
      <c r="IJI88" s="715"/>
      <c r="IJJ88" s="715"/>
      <c r="IJK88" s="715"/>
      <c r="IJL88" s="715"/>
      <c r="IJM88" s="715"/>
      <c r="IJN88" s="715"/>
      <c r="IJO88" s="715"/>
      <c r="IJP88" s="715"/>
      <c r="IJQ88" s="715"/>
      <c r="IJR88" s="715"/>
      <c r="IJS88" s="715"/>
      <c r="IJT88" s="715"/>
      <c r="IJU88" s="715"/>
      <c r="IJV88" s="715"/>
      <c r="IJW88" s="715"/>
      <c r="IJX88" s="715"/>
      <c r="IJY88" s="715"/>
      <c r="IJZ88" s="715"/>
      <c r="IKA88" s="715"/>
      <c r="IKB88" s="715"/>
      <c r="IKC88" s="715"/>
      <c r="IKD88" s="715"/>
      <c r="IKE88" s="715"/>
      <c r="IKF88" s="715"/>
      <c r="IKG88" s="715"/>
      <c r="IKH88" s="715"/>
      <c r="IKI88" s="715"/>
      <c r="IKJ88" s="715"/>
      <c r="IKK88" s="715"/>
      <c r="IKL88" s="715"/>
      <c r="IKM88" s="715"/>
      <c r="IKN88" s="715"/>
      <c r="IKO88" s="715"/>
      <c r="IKP88" s="715"/>
      <c r="IKQ88" s="715"/>
      <c r="IKR88" s="715"/>
      <c r="IKS88" s="715"/>
      <c r="IKT88" s="715"/>
      <c r="IKU88" s="715"/>
      <c r="IKV88" s="715"/>
      <c r="IKW88" s="715"/>
      <c r="IKX88" s="715"/>
      <c r="IKY88" s="715"/>
      <c r="IKZ88" s="715"/>
      <c r="ILA88" s="715"/>
      <c r="ILB88" s="715"/>
      <c r="ILC88" s="715"/>
      <c r="ILD88" s="715"/>
      <c r="ILE88" s="715"/>
      <c r="ILF88" s="715"/>
      <c r="ILG88" s="715"/>
      <c r="ILH88" s="715"/>
      <c r="ILI88" s="715"/>
      <c r="ILJ88" s="715"/>
      <c r="ILK88" s="715"/>
      <c r="ILL88" s="715"/>
      <c r="ILM88" s="715"/>
      <c r="ILN88" s="715"/>
      <c r="ILO88" s="715"/>
      <c r="ILP88" s="715"/>
      <c r="ILQ88" s="715"/>
      <c r="ILR88" s="715"/>
      <c r="ILS88" s="715"/>
      <c r="ILT88" s="715"/>
      <c r="ILU88" s="715"/>
      <c r="ILV88" s="715"/>
      <c r="ILW88" s="715"/>
      <c r="ILX88" s="715"/>
      <c r="ILY88" s="715"/>
      <c r="ILZ88" s="715"/>
      <c r="IMA88" s="715"/>
      <c r="IMB88" s="715"/>
      <c r="IMC88" s="715"/>
      <c r="IMD88" s="715"/>
      <c r="IME88" s="715"/>
      <c r="IMF88" s="715"/>
      <c r="IMG88" s="715"/>
      <c r="IMH88" s="715"/>
      <c r="IMI88" s="715"/>
      <c r="IMJ88" s="715"/>
      <c r="IMK88" s="715"/>
      <c r="IML88" s="715"/>
      <c r="IMM88" s="715"/>
      <c r="IMN88" s="715"/>
      <c r="IMO88" s="715"/>
      <c r="IMP88" s="715"/>
      <c r="IMQ88" s="715"/>
      <c r="IMR88" s="715"/>
      <c r="IMS88" s="715"/>
      <c r="IMT88" s="715"/>
      <c r="IMU88" s="715"/>
      <c r="IMV88" s="715"/>
      <c r="IMW88" s="715"/>
      <c r="IMX88" s="715"/>
      <c r="IMY88" s="715"/>
      <c r="IMZ88" s="715"/>
      <c r="INA88" s="715"/>
      <c r="INB88" s="715"/>
      <c r="INC88" s="715"/>
      <c r="IND88" s="715"/>
      <c r="INE88" s="715"/>
      <c r="INF88" s="715"/>
      <c r="ING88" s="715"/>
      <c r="INH88" s="715"/>
      <c r="INI88" s="715"/>
      <c r="INJ88" s="715"/>
      <c r="INK88" s="715"/>
      <c r="INL88" s="715"/>
      <c r="INM88" s="715"/>
      <c r="INN88" s="715"/>
      <c r="INO88" s="715"/>
      <c r="INP88" s="715"/>
      <c r="INQ88" s="715"/>
      <c r="INR88" s="715"/>
      <c r="INS88" s="715"/>
      <c r="INT88" s="715"/>
      <c r="INU88" s="715"/>
      <c r="INV88" s="715"/>
      <c r="INW88" s="715"/>
      <c r="INX88" s="715"/>
      <c r="INY88" s="715"/>
      <c r="INZ88" s="715"/>
      <c r="IOA88" s="715"/>
      <c r="IOB88" s="715"/>
      <c r="IOC88" s="715"/>
      <c r="IOD88" s="715"/>
      <c r="IOE88" s="715"/>
      <c r="IOF88" s="715"/>
      <c r="IOG88" s="715"/>
      <c r="IOH88" s="715"/>
      <c r="IOI88" s="715"/>
      <c r="IOJ88" s="715"/>
      <c r="IOK88" s="715"/>
      <c r="IOL88" s="715"/>
      <c r="IOM88" s="715"/>
      <c r="ION88" s="715"/>
      <c r="IOO88" s="715"/>
      <c r="IOP88" s="715"/>
      <c r="IOQ88" s="715"/>
      <c r="IOR88" s="715"/>
      <c r="IOS88" s="715"/>
      <c r="IOT88" s="715"/>
      <c r="IOU88" s="715"/>
      <c r="IOV88" s="715"/>
      <c r="IOW88" s="715"/>
      <c r="IOX88" s="715"/>
      <c r="IOY88" s="715"/>
      <c r="IOZ88" s="715"/>
      <c r="IPA88" s="715"/>
      <c r="IPB88" s="715"/>
      <c r="IPC88" s="715"/>
      <c r="IPD88" s="715"/>
      <c r="IPE88" s="715"/>
      <c r="IPF88" s="715"/>
      <c r="IPG88" s="715"/>
      <c r="IPH88" s="715"/>
      <c r="IPI88" s="715"/>
      <c r="IPJ88" s="715"/>
      <c r="IPK88" s="715"/>
      <c r="IPL88" s="715"/>
      <c r="IPM88" s="715"/>
      <c r="IPN88" s="715"/>
      <c r="IPO88" s="715"/>
      <c r="IPP88" s="715"/>
      <c r="IPQ88" s="715"/>
      <c r="IPR88" s="715"/>
      <c r="IPS88" s="715"/>
      <c r="IPT88" s="715"/>
      <c r="IPU88" s="715"/>
      <c r="IPV88" s="715"/>
      <c r="IPW88" s="715"/>
      <c r="IPX88" s="715"/>
      <c r="IPY88" s="715"/>
      <c r="IPZ88" s="715"/>
      <c r="IQA88" s="715"/>
      <c r="IQB88" s="715"/>
      <c r="IQC88" s="715"/>
      <c r="IQD88" s="715"/>
      <c r="IQE88" s="715"/>
      <c r="IQF88" s="715"/>
      <c r="IQG88" s="715"/>
      <c r="IQH88" s="715"/>
      <c r="IQI88" s="715"/>
      <c r="IQJ88" s="715"/>
      <c r="IQK88" s="715"/>
      <c r="IQL88" s="715"/>
      <c r="IQM88" s="715"/>
      <c r="IQN88" s="715"/>
      <c r="IQO88" s="715"/>
      <c r="IQP88" s="715"/>
      <c r="IQQ88" s="715"/>
      <c r="IQR88" s="715"/>
      <c r="IQS88" s="715"/>
      <c r="IQT88" s="715"/>
      <c r="IQU88" s="715"/>
      <c r="IQV88" s="715"/>
      <c r="IQW88" s="715"/>
      <c r="IQX88" s="715"/>
      <c r="IQY88" s="715"/>
      <c r="IQZ88" s="715"/>
      <c r="IRA88" s="715"/>
      <c r="IRB88" s="715"/>
      <c r="IRC88" s="715"/>
      <c r="IRD88" s="715"/>
      <c r="IRE88" s="715"/>
      <c r="IRF88" s="715"/>
      <c r="IRG88" s="715"/>
      <c r="IRH88" s="715"/>
      <c r="IRI88" s="715"/>
      <c r="IRJ88" s="715"/>
      <c r="IRK88" s="715"/>
      <c r="IRL88" s="715"/>
      <c r="IRM88" s="715"/>
      <c r="IRN88" s="715"/>
      <c r="IRO88" s="715"/>
      <c r="IRP88" s="715"/>
      <c r="IRQ88" s="715"/>
      <c r="IRR88" s="715"/>
      <c r="IRS88" s="715"/>
      <c r="IRT88" s="715"/>
      <c r="IRU88" s="715"/>
      <c r="IRV88" s="715"/>
      <c r="IRW88" s="715"/>
      <c r="IRX88" s="715"/>
      <c r="IRY88" s="715"/>
      <c r="IRZ88" s="715"/>
      <c r="ISA88" s="715"/>
      <c r="ISB88" s="715"/>
      <c r="ISC88" s="715"/>
      <c r="ISD88" s="715"/>
      <c r="ISE88" s="715"/>
      <c r="ISF88" s="715"/>
      <c r="ISG88" s="715"/>
      <c r="ISH88" s="715"/>
      <c r="ISI88" s="715"/>
      <c r="ISJ88" s="715"/>
      <c r="ISK88" s="715"/>
      <c r="ISL88" s="715"/>
      <c r="ISM88" s="715"/>
      <c r="ISN88" s="715"/>
      <c r="ISO88" s="715"/>
      <c r="ISP88" s="715"/>
      <c r="ISQ88" s="715"/>
      <c r="ISR88" s="715"/>
      <c r="ISS88" s="715"/>
      <c r="IST88" s="715"/>
      <c r="ISU88" s="715"/>
      <c r="ISV88" s="715"/>
      <c r="ISW88" s="715"/>
      <c r="ISX88" s="715"/>
      <c r="ISY88" s="715"/>
      <c r="ISZ88" s="715"/>
      <c r="ITA88" s="715"/>
      <c r="ITB88" s="715"/>
      <c r="ITC88" s="715"/>
      <c r="ITD88" s="715"/>
      <c r="ITE88" s="715"/>
      <c r="ITF88" s="715"/>
      <c r="ITG88" s="715"/>
      <c r="ITH88" s="715"/>
      <c r="ITI88" s="715"/>
      <c r="ITJ88" s="715"/>
      <c r="ITK88" s="715"/>
      <c r="ITL88" s="715"/>
      <c r="ITM88" s="715"/>
      <c r="ITN88" s="715"/>
      <c r="ITO88" s="715"/>
      <c r="ITP88" s="715"/>
      <c r="ITQ88" s="715"/>
      <c r="ITR88" s="715"/>
      <c r="ITS88" s="715"/>
      <c r="ITT88" s="715"/>
      <c r="ITU88" s="715"/>
      <c r="ITV88" s="715"/>
      <c r="ITW88" s="715"/>
      <c r="ITX88" s="715"/>
      <c r="ITY88" s="715"/>
      <c r="ITZ88" s="715"/>
      <c r="IUA88" s="715"/>
      <c r="IUB88" s="715"/>
      <c r="IUC88" s="715"/>
      <c r="IUD88" s="715"/>
      <c r="IUE88" s="715"/>
      <c r="IUF88" s="715"/>
      <c r="IUG88" s="715"/>
      <c r="IUH88" s="715"/>
      <c r="IUI88" s="715"/>
      <c r="IUJ88" s="715"/>
      <c r="IUK88" s="715"/>
      <c r="IUL88" s="715"/>
      <c r="IUM88" s="715"/>
      <c r="IUN88" s="715"/>
      <c r="IUO88" s="715"/>
      <c r="IUP88" s="715"/>
      <c r="IUQ88" s="715"/>
      <c r="IUR88" s="715"/>
      <c r="IUS88" s="715"/>
      <c r="IUT88" s="715"/>
      <c r="IUU88" s="715"/>
      <c r="IUV88" s="715"/>
      <c r="IUW88" s="715"/>
      <c r="IUX88" s="715"/>
      <c r="IUY88" s="715"/>
      <c r="IUZ88" s="715"/>
      <c r="IVA88" s="715"/>
      <c r="IVB88" s="715"/>
      <c r="IVC88" s="715"/>
      <c r="IVD88" s="715"/>
      <c r="IVE88" s="715"/>
      <c r="IVF88" s="715"/>
      <c r="IVG88" s="715"/>
      <c r="IVH88" s="715"/>
      <c r="IVI88" s="715"/>
      <c r="IVJ88" s="715"/>
      <c r="IVK88" s="715"/>
      <c r="IVL88" s="715"/>
      <c r="IVM88" s="715"/>
      <c r="IVN88" s="715"/>
      <c r="IVO88" s="715"/>
      <c r="IVP88" s="715"/>
      <c r="IVQ88" s="715"/>
      <c r="IVR88" s="715"/>
      <c r="IVS88" s="715"/>
      <c r="IVT88" s="715"/>
      <c r="IVU88" s="715"/>
      <c r="IVV88" s="715"/>
      <c r="IVW88" s="715"/>
      <c r="IVX88" s="715"/>
      <c r="IVY88" s="715"/>
      <c r="IVZ88" s="715"/>
      <c r="IWA88" s="715"/>
      <c r="IWB88" s="715"/>
      <c r="IWC88" s="715"/>
      <c r="IWD88" s="715"/>
      <c r="IWE88" s="715"/>
      <c r="IWF88" s="715"/>
      <c r="IWG88" s="715"/>
      <c r="IWH88" s="715"/>
      <c r="IWI88" s="715"/>
      <c r="IWJ88" s="715"/>
      <c r="IWK88" s="715"/>
      <c r="IWL88" s="715"/>
      <c r="IWM88" s="715"/>
      <c r="IWN88" s="715"/>
      <c r="IWO88" s="715"/>
      <c r="IWP88" s="715"/>
      <c r="IWQ88" s="715"/>
      <c r="IWR88" s="715"/>
      <c r="IWS88" s="715"/>
      <c r="IWT88" s="715"/>
      <c r="IWU88" s="715"/>
      <c r="IWV88" s="715"/>
      <c r="IWW88" s="715"/>
      <c r="IWX88" s="715"/>
      <c r="IWY88" s="715"/>
      <c r="IWZ88" s="715"/>
      <c r="IXA88" s="715"/>
      <c r="IXB88" s="715"/>
      <c r="IXC88" s="715"/>
      <c r="IXD88" s="715"/>
      <c r="IXE88" s="715"/>
      <c r="IXF88" s="715"/>
      <c r="IXG88" s="715"/>
      <c r="IXH88" s="715"/>
      <c r="IXI88" s="715"/>
      <c r="IXJ88" s="715"/>
      <c r="IXK88" s="715"/>
      <c r="IXL88" s="715"/>
      <c r="IXM88" s="715"/>
      <c r="IXN88" s="715"/>
      <c r="IXO88" s="715"/>
      <c r="IXP88" s="715"/>
      <c r="IXQ88" s="715"/>
      <c r="IXR88" s="715"/>
      <c r="IXS88" s="715"/>
      <c r="IXT88" s="715"/>
      <c r="IXU88" s="715"/>
      <c r="IXV88" s="715"/>
      <c r="IXW88" s="715"/>
      <c r="IXX88" s="715"/>
      <c r="IXY88" s="715"/>
      <c r="IXZ88" s="715"/>
      <c r="IYA88" s="715"/>
      <c r="IYB88" s="715"/>
      <c r="IYC88" s="715"/>
      <c r="IYD88" s="715"/>
      <c r="IYE88" s="715"/>
      <c r="IYF88" s="715"/>
      <c r="IYG88" s="715"/>
      <c r="IYH88" s="715"/>
      <c r="IYI88" s="715"/>
      <c r="IYJ88" s="715"/>
      <c r="IYK88" s="715"/>
      <c r="IYL88" s="715"/>
      <c r="IYM88" s="715"/>
      <c r="IYN88" s="715"/>
      <c r="IYO88" s="715"/>
      <c r="IYP88" s="715"/>
      <c r="IYQ88" s="715"/>
      <c r="IYR88" s="715"/>
      <c r="IYS88" s="715"/>
      <c r="IYT88" s="715"/>
      <c r="IYU88" s="715"/>
      <c r="IYV88" s="715"/>
      <c r="IYW88" s="715"/>
      <c r="IYX88" s="715"/>
      <c r="IYY88" s="715"/>
      <c r="IYZ88" s="715"/>
      <c r="IZA88" s="715"/>
      <c r="IZB88" s="715"/>
      <c r="IZC88" s="715"/>
      <c r="IZD88" s="715"/>
      <c r="IZE88" s="715"/>
      <c r="IZF88" s="715"/>
      <c r="IZG88" s="715"/>
      <c r="IZH88" s="715"/>
      <c r="IZI88" s="715"/>
      <c r="IZJ88" s="715"/>
      <c r="IZK88" s="715"/>
      <c r="IZL88" s="715"/>
      <c r="IZM88" s="715"/>
      <c r="IZN88" s="715"/>
      <c r="IZO88" s="715"/>
      <c r="IZP88" s="715"/>
      <c r="IZQ88" s="715"/>
      <c r="IZR88" s="715"/>
      <c r="IZS88" s="715"/>
      <c r="IZT88" s="715"/>
      <c r="IZU88" s="715"/>
      <c r="IZV88" s="715"/>
      <c r="IZW88" s="715"/>
      <c r="IZX88" s="715"/>
      <c r="IZY88" s="715"/>
      <c r="IZZ88" s="715"/>
      <c r="JAA88" s="715"/>
      <c r="JAB88" s="715"/>
      <c r="JAC88" s="715"/>
      <c r="JAD88" s="715"/>
      <c r="JAE88" s="715"/>
      <c r="JAF88" s="715"/>
      <c r="JAG88" s="715"/>
      <c r="JAH88" s="715"/>
      <c r="JAI88" s="715"/>
      <c r="JAJ88" s="715"/>
      <c r="JAK88" s="715"/>
      <c r="JAL88" s="715"/>
      <c r="JAM88" s="715"/>
      <c r="JAN88" s="715"/>
      <c r="JAO88" s="715"/>
      <c r="JAP88" s="715"/>
      <c r="JAQ88" s="715"/>
      <c r="JAR88" s="715"/>
      <c r="JAS88" s="715"/>
      <c r="JAT88" s="715"/>
      <c r="JAU88" s="715"/>
      <c r="JAV88" s="715"/>
      <c r="JAW88" s="715"/>
      <c r="JAX88" s="715"/>
      <c r="JAY88" s="715"/>
      <c r="JAZ88" s="715"/>
      <c r="JBA88" s="715"/>
      <c r="JBB88" s="715"/>
      <c r="JBC88" s="715"/>
      <c r="JBD88" s="715"/>
      <c r="JBE88" s="715"/>
      <c r="JBF88" s="715"/>
      <c r="JBG88" s="715"/>
      <c r="JBH88" s="715"/>
      <c r="JBI88" s="715"/>
      <c r="JBJ88" s="715"/>
      <c r="JBK88" s="715"/>
      <c r="JBL88" s="715"/>
      <c r="JBM88" s="715"/>
      <c r="JBN88" s="715"/>
      <c r="JBO88" s="715"/>
      <c r="JBP88" s="715"/>
      <c r="JBQ88" s="715"/>
      <c r="JBR88" s="715"/>
      <c r="JBS88" s="715"/>
      <c r="JBT88" s="715"/>
      <c r="JBU88" s="715"/>
      <c r="JBV88" s="715"/>
      <c r="JBW88" s="715"/>
      <c r="JBX88" s="715"/>
      <c r="JBY88" s="715"/>
      <c r="JBZ88" s="715"/>
      <c r="JCA88" s="715"/>
      <c r="JCB88" s="715"/>
      <c r="JCC88" s="715"/>
      <c r="JCD88" s="715"/>
      <c r="JCE88" s="715"/>
      <c r="JCF88" s="715"/>
      <c r="JCG88" s="715"/>
      <c r="JCH88" s="715"/>
      <c r="JCI88" s="715"/>
      <c r="JCJ88" s="715"/>
      <c r="JCK88" s="715"/>
      <c r="JCL88" s="715"/>
      <c r="JCM88" s="715"/>
      <c r="JCN88" s="715"/>
      <c r="JCO88" s="715"/>
      <c r="JCP88" s="715"/>
      <c r="JCQ88" s="715"/>
      <c r="JCR88" s="715"/>
      <c r="JCS88" s="715"/>
      <c r="JCT88" s="715"/>
      <c r="JCU88" s="715"/>
      <c r="JCV88" s="715"/>
      <c r="JCW88" s="715"/>
      <c r="JCX88" s="715"/>
      <c r="JCY88" s="715"/>
      <c r="JCZ88" s="715"/>
      <c r="JDA88" s="715"/>
      <c r="JDB88" s="715"/>
      <c r="JDC88" s="715"/>
      <c r="JDD88" s="715"/>
      <c r="JDE88" s="715"/>
      <c r="JDF88" s="715"/>
      <c r="JDG88" s="715"/>
      <c r="JDH88" s="715"/>
      <c r="JDI88" s="715"/>
      <c r="JDJ88" s="715"/>
      <c r="JDK88" s="715"/>
      <c r="JDL88" s="715"/>
      <c r="JDM88" s="715"/>
      <c r="JDN88" s="715"/>
      <c r="JDO88" s="715"/>
      <c r="JDP88" s="715"/>
      <c r="JDQ88" s="715"/>
      <c r="JDR88" s="715"/>
      <c r="JDS88" s="715"/>
      <c r="JDT88" s="715"/>
      <c r="JDU88" s="715"/>
      <c r="JDV88" s="715"/>
      <c r="JDW88" s="715"/>
      <c r="JDX88" s="715"/>
      <c r="JDY88" s="715"/>
      <c r="JDZ88" s="715"/>
      <c r="JEA88" s="715"/>
      <c r="JEB88" s="715"/>
      <c r="JEC88" s="715"/>
      <c r="JED88" s="715"/>
      <c r="JEE88" s="715"/>
      <c r="JEF88" s="715"/>
      <c r="JEG88" s="715"/>
      <c r="JEH88" s="715"/>
      <c r="JEI88" s="715"/>
      <c r="JEJ88" s="715"/>
      <c r="JEK88" s="715"/>
      <c r="JEL88" s="715"/>
      <c r="JEM88" s="715"/>
      <c r="JEN88" s="715"/>
      <c r="JEO88" s="715"/>
      <c r="JEP88" s="715"/>
      <c r="JEQ88" s="715"/>
      <c r="JER88" s="715"/>
      <c r="JES88" s="715"/>
      <c r="JET88" s="715"/>
      <c r="JEU88" s="715"/>
      <c r="JEV88" s="715"/>
      <c r="JEW88" s="715"/>
      <c r="JEX88" s="715"/>
      <c r="JEY88" s="715"/>
      <c r="JEZ88" s="715"/>
      <c r="JFA88" s="715"/>
      <c r="JFB88" s="715"/>
      <c r="JFC88" s="715"/>
      <c r="JFD88" s="715"/>
      <c r="JFE88" s="715"/>
      <c r="JFF88" s="715"/>
      <c r="JFG88" s="715"/>
      <c r="JFH88" s="715"/>
      <c r="JFI88" s="715"/>
      <c r="JFJ88" s="715"/>
      <c r="JFK88" s="715"/>
      <c r="JFL88" s="715"/>
      <c r="JFM88" s="715"/>
      <c r="JFN88" s="715"/>
      <c r="JFO88" s="715"/>
      <c r="JFP88" s="715"/>
      <c r="JFQ88" s="715"/>
      <c r="JFR88" s="715"/>
      <c r="JFS88" s="715"/>
      <c r="JFT88" s="715"/>
      <c r="JFU88" s="715"/>
      <c r="JFV88" s="715"/>
      <c r="JFW88" s="715"/>
      <c r="JFX88" s="715"/>
      <c r="JFY88" s="715"/>
      <c r="JFZ88" s="715"/>
      <c r="JGA88" s="715"/>
      <c r="JGB88" s="715"/>
      <c r="JGC88" s="715"/>
      <c r="JGD88" s="715"/>
      <c r="JGE88" s="715"/>
      <c r="JGF88" s="715"/>
      <c r="JGG88" s="715"/>
      <c r="JGH88" s="715"/>
      <c r="JGI88" s="715"/>
      <c r="JGJ88" s="715"/>
      <c r="JGK88" s="715"/>
      <c r="JGL88" s="715"/>
      <c r="JGM88" s="715"/>
      <c r="JGN88" s="715"/>
      <c r="JGO88" s="715"/>
      <c r="JGP88" s="715"/>
      <c r="JGQ88" s="715"/>
      <c r="JGR88" s="715"/>
      <c r="JGS88" s="715"/>
      <c r="JGT88" s="715"/>
      <c r="JGU88" s="715"/>
      <c r="JGV88" s="715"/>
      <c r="JGW88" s="715"/>
      <c r="JGX88" s="715"/>
      <c r="JGY88" s="715"/>
      <c r="JGZ88" s="715"/>
      <c r="JHA88" s="715"/>
      <c r="JHB88" s="715"/>
      <c r="JHC88" s="715"/>
      <c r="JHD88" s="715"/>
      <c r="JHE88" s="715"/>
      <c r="JHF88" s="715"/>
      <c r="JHG88" s="715"/>
      <c r="JHH88" s="715"/>
      <c r="JHI88" s="715"/>
      <c r="JHJ88" s="715"/>
      <c r="JHK88" s="715"/>
      <c r="JHL88" s="715"/>
      <c r="JHM88" s="715"/>
      <c r="JHN88" s="715"/>
      <c r="JHO88" s="715"/>
      <c r="JHP88" s="715"/>
      <c r="JHQ88" s="715"/>
      <c r="JHR88" s="715"/>
      <c r="JHS88" s="715"/>
      <c r="JHT88" s="715"/>
      <c r="JHU88" s="715"/>
      <c r="JHV88" s="715"/>
      <c r="JHW88" s="715"/>
      <c r="JHX88" s="715"/>
      <c r="JHY88" s="715"/>
      <c r="JHZ88" s="715"/>
      <c r="JIA88" s="715"/>
      <c r="JIB88" s="715"/>
      <c r="JIC88" s="715"/>
      <c r="JID88" s="715"/>
      <c r="JIE88" s="715"/>
      <c r="JIF88" s="715"/>
      <c r="JIG88" s="715"/>
      <c r="JIH88" s="715"/>
      <c r="JII88" s="715"/>
      <c r="JIJ88" s="715"/>
      <c r="JIK88" s="715"/>
      <c r="JIL88" s="715"/>
      <c r="JIM88" s="715"/>
      <c r="JIN88" s="715"/>
      <c r="JIO88" s="715"/>
      <c r="JIP88" s="715"/>
      <c r="JIQ88" s="715"/>
      <c r="JIR88" s="715"/>
      <c r="JIS88" s="715"/>
      <c r="JIT88" s="715"/>
      <c r="JIU88" s="715"/>
      <c r="JIV88" s="715"/>
      <c r="JIW88" s="715"/>
      <c r="JIX88" s="715"/>
      <c r="JIY88" s="715"/>
      <c r="JIZ88" s="715"/>
      <c r="JJA88" s="715"/>
      <c r="JJB88" s="715"/>
      <c r="JJC88" s="715"/>
      <c r="JJD88" s="715"/>
      <c r="JJE88" s="715"/>
      <c r="JJF88" s="715"/>
      <c r="JJG88" s="715"/>
      <c r="JJH88" s="715"/>
      <c r="JJI88" s="715"/>
      <c r="JJJ88" s="715"/>
      <c r="JJK88" s="715"/>
      <c r="JJL88" s="715"/>
      <c r="JJM88" s="715"/>
      <c r="JJN88" s="715"/>
      <c r="JJO88" s="715"/>
      <c r="JJP88" s="715"/>
      <c r="JJQ88" s="715"/>
      <c r="JJR88" s="715"/>
      <c r="JJS88" s="715"/>
      <c r="JJT88" s="715"/>
      <c r="JJU88" s="715"/>
      <c r="JJV88" s="715"/>
      <c r="JJW88" s="715"/>
      <c r="JJX88" s="715"/>
      <c r="JJY88" s="715"/>
      <c r="JJZ88" s="715"/>
      <c r="JKA88" s="715"/>
      <c r="JKB88" s="715"/>
      <c r="JKC88" s="715"/>
      <c r="JKD88" s="715"/>
      <c r="JKE88" s="715"/>
      <c r="JKF88" s="715"/>
      <c r="JKG88" s="715"/>
      <c r="JKH88" s="715"/>
      <c r="JKI88" s="715"/>
      <c r="JKJ88" s="715"/>
      <c r="JKK88" s="715"/>
      <c r="JKL88" s="715"/>
      <c r="JKM88" s="715"/>
      <c r="JKN88" s="715"/>
      <c r="JKO88" s="715"/>
      <c r="JKP88" s="715"/>
      <c r="JKQ88" s="715"/>
      <c r="JKR88" s="715"/>
      <c r="JKS88" s="715"/>
      <c r="JKT88" s="715"/>
      <c r="JKU88" s="715"/>
      <c r="JKV88" s="715"/>
      <c r="JKW88" s="715"/>
      <c r="JKX88" s="715"/>
      <c r="JKY88" s="715"/>
      <c r="JKZ88" s="715"/>
      <c r="JLA88" s="715"/>
      <c r="JLB88" s="715"/>
      <c r="JLC88" s="715"/>
      <c r="JLD88" s="715"/>
      <c r="JLE88" s="715"/>
      <c r="JLF88" s="715"/>
      <c r="JLG88" s="715"/>
      <c r="JLH88" s="715"/>
      <c r="JLI88" s="715"/>
      <c r="JLJ88" s="715"/>
      <c r="JLK88" s="715"/>
      <c r="JLL88" s="715"/>
      <c r="JLM88" s="715"/>
      <c r="JLN88" s="715"/>
      <c r="JLO88" s="715"/>
      <c r="JLP88" s="715"/>
      <c r="JLQ88" s="715"/>
      <c r="JLR88" s="715"/>
      <c r="JLS88" s="715"/>
      <c r="JLT88" s="715"/>
      <c r="JLU88" s="715"/>
      <c r="JLV88" s="715"/>
      <c r="JLW88" s="715"/>
      <c r="JLX88" s="715"/>
      <c r="JLY88" s="715"/>
      <c r="JLZ88" s="715"/>
      <c r="JMA88" s="715"/>
      <c r="JMB88" s="715"/>
      <c r="JMC88" s="715"/>
      <c r="JMD88" s="715"/>
      <c r="JME88" s="715"/>
      <c r="JMF88" s="715"/>
      <c r="JMG88" s="715"/>
      <c r="JMH88" s="715"/>
      <c r="JMI88" s="715"/>
      <c r="JMJ88" s="715"/>
      <c r="JMK88" s="715"/>
      <c r="JML88" s="715"/>
      <c r="JMM88" s="715"/>
      <c r="JMN88" s="715"/>
      <c r="JMO88" s="715"/>
      <c r="JMP88" s="715"/>
      <c r="JMQ88" s="715"/>
      <c r="JMR88" s="715"/>
      <c r="JMS88" s="715"/>
      <c r="JMT88" s="715"/>
      <c r="JMU88" s="715"/>
      <c r="JMV88" s="715"/>
      <c r="JMW88" s="715"/>
      <c r="JMX88" s="715"/>
      <c r="JMY88" s="715"/>
      <c r="JMZ88" s="715"/>
      <c r="JNA88" s="715"/>
      <c r="JNB88" s="715"/>
      <c r="JNC88" s="715"/>
      <c r="JND88" s="715"/>
      <c r="JNE88" s="715"/>
      <c r="JNF88" s="715"/>
      <c r="JNG88" s="715"/>
      <c r="JNH88" s="715"/>
      <c r="JNI88" s="715"/>
      <c r="JNJ88" s="715"/>
      <c r="JNK88" s="715"/>
      <c r="JNL88" s="715"/>
      <c r="JNM88" s="715"/>
      <c r="JNN88" s="715"/>
      <c r="JNO88" s="715"/>
      <c r="JNP88" s="715"/>
      <c r="JNQ88" s="715"/>
      <c r="JNR88" s="715"/>
      <c r="JNS88" s="715"/>
      <c r="JNT88" s="715"/>
      <c r="JNU88" s="715"/>
      <c r="JNV88" s="715"/>
      <c r="JNW88" s="715"/>
      <c r="JNX88" s="715"/>
      <c r="JNY88" s="715"/>
      <c r="JNZ88" s="715"/>
      <c r="JOA88" s="715"/>
      <c r="JOB88" s="715"/>
      <c r="JOC88" s="715"/>
      <c r="JOD88" s="715"/>
      <c r="JOE88" s="715"/>
      <c r="JOF88" s="715"/>
      <c r="JOG88" s="715"/>
      <c r="JOH88" s="715"/>
      <c r="JOI88" s="715"/>
      <c r="JOJ88" s="715"/>
      <c r="JOK88" s="715"/>
      <c r="JOL88" s="715"/>
      <c r="JOM88" s="715"/>
      <c r="JON88" s="715"/>
      <c r="JOO88" s="715"/>
      <c r="JOP88" s="715"/>
      <c r="JOQ88" s="715"/>
      <c r="JOR88" s="715"/>
      <c r="JOS88" s="715"/>
      <c r="JOT88" s="715"/>
      <c r="JOU88" s="715"/>
      <c r="JOV88" s="715"/>
      <c r="JOW88" s="715"/>
      <c r="JOX88" s="715"/>
      <c r="JOY88" s="715"/>
      <c r="JOZ88" s="715"/>
      <c r="JPA88" s="715"/>
      <c r="JPB88" s="715"/>
      <c r="JPC88" s="715"/>
      <c r="JPD88" s="715"/>
      <c r="JPE88" s="715"/>
      <c r="JPF88" s="715"/>
      <c r="JPG88" s="715"/>
      <c r="JPH88" s="715"/>
      <c r="JPI88" s="715"/>
      <c r="JPJ88" s="715"/>
      <c r="JPK88" s="715"/>
      <c r="JPL88" s="715"/>
      <c r="JPM88" s="715"/>
      <c r="JPN88" s="715"/>
      <c r="JPO88" s="715"/>
      <c r="JPP88" s="715"/>
      <c r="JPQ88" s="715"/>
      <c r="JPR88" s="715"/>
      <c r="JPS88" s="715"/>
      <c r="JPT88" s="715"/>
      <c r="JPU88" s="715"/>
      <c r="JPV88" s="715"/>
      <c r="JPW88" s="715"/>
      <c r="JPX88" s="715"/>
      <c r="JPY88" s="715"/>
      <c r="JPZ88" s="715"/>
      <c r="JQA88" s="715"/>
      <c r="JQB88" s="715"/>
      <c r="JQC88" s="715"/>
      <c r="JQD88" s="715"/>
      <c r="JQE88" s="715"/>
      <c r="JQF88" s="715"/>
      <c r="JQG88" s="715"/>
      <c r="JQH88" s="715"/>
      <c r="JQI88" s="715"/>
      <c r="JQJ88" s="715"/>
      <c r="JQK88" s="715"/>
      <c r="JQL88" s="715"/>
      <c r="JQM88" s="715"/>
      <c r="JQN88" s="715"/>
      <c r="JQO88" s="715"/>
      <c r="JQP88" s="715"/>
      <c r="JQQ88" s="715"/>
      <c r="JQR88" s="715"/>
      <c r="JQS88" s="715"/>
      <c r="JQT88" s="715"/>
      <c r="JQU88" s="715"/>
      <c r="JQV88" s="715"/>
      <c r="JQW88" s="715"/>
      <c r="JQX88" s="715"/>
      <c r="JQY88" s="715"/>
      <c r="JQZ88" s="715"/>
      <c r="JRA88" s="715"/>
      <c r="JRB88" s="715"/>
      <c r="JRC88" s="715"/>
      <c r="JRD88" s="715"/>
      <c r="JRE88" s="715"/>
      <c r="JRF88" s="715"/>
      <c r="JRG88" s="715"/>
      <c r="JRH88" s="715"/>
      <c r="JRI88" s="715"/>
      <c r="JRJ88" s="715"/>
      <c r="JRK88" s="715"/>
      <c r="JRL88" s="715"/>
      <c r="JRM88" s="715"/>
      <c r="JRN88" s="715"/>
      <c r="JRO88" s="715"/>
      <c r="JRP88" s="715"/>
      <c r="JRQ88" s="715"/>
      <c r="JRR88" s="715"/>
      <c r="JRS88" s="715"/>
      <c r="JRT88" s="715"/>
      <c r="JRU88" s="715"/>
      <c r="JRV88" s="715"/>
      <c r="JRW88" s="715"/>
      <c r="JRX88" s="715"/>
      <c r="JRY88" s="715"/>
      <c r="JRZ88" s="715"/>
      <c r="JSA88" s="715"/>
      <c r="JSB88" s="715"/>
      <c r="JSC88" s="715"/>
      <c r="JSD88" s="715"/>
      <c r="JSE88" s="715"/>
      <c r="JSF88" s="715"/>
      <c r="JSG88" s="715"/>
      <c r="JSH88" s="715"/>
      <c r="JSI88" s="715"/>
      <c r="JSJ88" s="715"/>
      <c r="JSK88" s="715"/>
      <c r="JSL88" s="715"/>
      <c r="JSM88" s="715"/>
      <c r="JSN88" s="715"/>
      <c r="JSO88" s="715"/>
      <c r="JSP88" s="715"/>
      <c r="JSQ88" s="715"/>
      <c r="JSR88" s="715"/>
      <c r="JSS88" s="715"/>
      <c r="JST88" s="715"/>
      <c r="JSU88" s="715"/>
      <c r="JSV88" s="715"/>
      <c r="JSW88" s="715"/>
      <c r="JSX88" s="715"/>
      <c r="JSY88" s="715"/>
      <c r="JSZ88" s="715"/>
      <c r="JTA88" s="715"/>
      <c r="JTB88" s="715"/>
      <c r="JTC88" s="715"/>
      <c r="JTD88" s="715"/>
      <c r="JTE88" s="715"/>
      <c r="JTF88" s="715"/>
      <c r="JTG88" s="715"/>
      <c r="JTH88" s="715"/>
      <c r="JTI88" s="715"/>
      <c r="JTJ88" s="715"/>
      <c r="JTK88" s="715"/>
      <c r="JTL88" s="715"/>
      <c r="JTM88" s="715"/>
      <c r="JTN88" s="715"/>
      <c r="JTO88" s="715"/>
      <c r="JTP88" s="715"/>
      <c r="JTQ88" s="715"/>
      <c r="JTR88" s="715"/>
      <c r="JTS88" s="715"/>
      <c r="JTT88" s="715"/>
      <c r="JTU88" s="715"/>
      <c r="JTV88" s="715"/>
      <c r="JTW88" s="715"/>
      <c r="JTX88" s="715"/>
      <c r="JTY88" s="715"/>
      <c r="JTZ88" s="715"/>
      <c r="JUA88" s="715"/>
      <c r="JUB88" s="715"/>
      <c r="JUC88" s="715"/>
      <c r="JUD88" s="715"/>
      <c r="JUE88" s="715"/>
      <c r="JUF88" s="715"/>
      <c r="JUG88" s="715"/>
      <c r="JUH88" s="715"/>
      <c r="JUI88" s="715"/>
      <c r="JUJ88" s="715"/>
      <c r="JUK88" s="715"/>
      <c r="JUL88" s="715"/>
      <c r="JUM88" s="715"/>
      <c r="JUN88" s="715"/>
      <c r="JUO88" s="715"/>
      <c r="JUP88" s="715"/>
      <c r="JUQ88" s="715"/>
      <c r="JUR88" s="715"/>
      <c r="JUS88" s="715"/>
      <c r="JUT88" s="715"/>
      <c r="JUU88" s="715"/>
      <c r="JUV88" s="715"/>
      <c r="JUW88" s="715"/>
      <c r="JUX88" s="715"/>
      <c r="JUY88" s="715"/>
      <c r="JUZ88" s="715"/>
      <c r="JVA88" s="715"/>
      <c r="JVB88" s="715"/>
      <c r="JVC88" s="715"/>
      <c r="JVD88" s="715"/>
      <c r="JVE88" s="715"/>
      <c r="JVF88" s="715"/>
      <c r="JVG88" s="715"/>
      <c r="JVH88" s="715"/>
      <c r="JVI88" s="715"/>
      <c r="JVJ88" s="715"/>
      <c r="JVK88" s="715"/>
      <c r="JVL88" s="715"/>
      <c r="JVM88" s="715"/>
      <c r="JVN88" s="715"/>
      <c r="JVO88" s="715"/>
      <c r="JVP88" s="715"/>
      <c r="JVQ88" s="715"/>
      <c r="JVR88" s="715"/>
      <c r="JVS88" s="715"/>
      <c r="JVT88" s="715"/>
      <c r="JVU88" s="715"/>
      <c r="JVV88" s="715"/>
      <c r="JVW88" s="715"/>
      <c r="JVX88" s="715"/>
      <c r="JVY88" s="715"/>
      <c r="JVZ88" s="715"/>
      <c r="JWA88" s="715"/>
      <c r="JWB88" s="715"/>
      <c r="JWC88" s="715"/>
      <c r="JWD88" s="715"/>
      <c r="JWE88" s="715"/>
      <c r="JWF88" s="715"/>
      <c r="JWG88" s="715"/>
      <c r="JWH88" s="715"/>
      <c r="JWI88" s="715"/>
      <c r="JWJ88" s="715"/>
      <c r="JWK88" s="715"/>
      <c r="JWL88" s="715"/>
      <c r="JWM88" s="715"/>
      <c r="JWN88" s="715"/>
      <c r="JWO88" s="715"/>
      <c r="JWP88" s="715"/>
      <c r="JWQ88" s="715"/>
      <c r="JWR88" s="715"/>
      <c r="JWS88" s="715"/>
      <c r="JWT88" s="715"/>
      <c r="JWU88" s="715"/>
      <c r="JWV88" s="715"/>
      <c r="JWW88" s="715"/>
      <c r="JWX88" s="715"/>
      <c r="JWY88" s="715"/>
      <c r="JWZ88" s="715"/>
      <c r="JXA88" s="715"/>
      <c r="JXB88" s="715"/>
      <c r="JXC88" s="715"/>
      <c r="JXD88" s="715"/>
      <c r="JXE88" s="715"/>
      <c r="JXF88" s="715"/>
      <c r="JXG88" s="715"/>
      <c r="JXH88" s="715"/>
      <c r="JXI88" s="715"/>
      <c r="JXJ88" s="715"/>
      <c r="JXK88" s="715"/>
      <c r="JXL88" s="715"/>
      <c r="JXM88" s="715"/>
      <c r="JXN88" s="715"/>
      <c r="JXO88" s="715"/>
      <c r="JXP88" s="715"/>
      <c r="JXQ88" s="715"/>
      <c r="JXR88" s="715"/>
      <c r="JXS88" s="715"/>
      <c r="JXT88" s="715"/>
      <c r="JXU88" s="715"/>
      <c r="JXV88" s="715"/>
      <c r="JXW88" s="715"/>
      <c r="JXX88" s="715"/>
      <c r="JXY88" s="715"/>
      <c r="JXZ88" s="715"/>
      <c r="JYA88" s="715"/>
      <c r="JYB88" s="715"/>
      <c r="JYC88" s="715"/>
      <c r="JYD88" s="715"/>
      <c r="JYE88" s="715"/>
      <c r="JYF88" s="715"/>
      <c r="JYG88" s="715"/>
      <c r="JYH88" s="715"/>
      <c r="JYI88" s="715"/>
      <c r="JYJ88" s="715"/>
      <c r="JYK88" s="715"/>
      <c r="JYL88" s="715"/>
      <c r="JYM88" s="715"/>
      <c r="JYN88" s="715"/>
      <c r="JYO88" s="715"/>
      <c r="JYP88" s="715"/>
      <c r="JYQ88" s="715"/>
      <c r="JYR88" s="715"/>
      <c r="JYS88" s="715"/>
      <c r="JYT88" s="715"/>
      <c r="JYU88" s="715"/>
      <c r="JYV88" s="715"/>
      <c r="JYW88" s="715"/>
      <c r="JYX88" s="715"/>
      <c r="JYY88" s="715"/>
      <c r="JYZ88" s="715"/>
      <c r="JZA88" s="715"/>
      <c r="JZB88" s="715"/>
      <c r="JZC88" s="715"/>
      <c r="JZD88" s="715"/>
      <c r="JZE88" s="715"/>
      <c r="JZF88" s="715"/>
      <c r="JZG88" s="715"/>
      <c r="JZH88" s="715"/>
      <c r="JZI88" s="715"/>
      <c r="JZJ88" s="715"/>
      <c r="JZK88" s="715"/>
      <c r="JZL88" s="715"/>
      <c r="JZM88" s="715"/>
      <c r="JZN88" s="715"/>
      <c r="JZO88" s="715"/>
      <c r="JZP88" s="715"/>
      <c r="JZQ88" s="715"/>
      <c r="JZR88" s="715"/>
      <c r="JZS88" s="715"/>
      <c r="JZT88" s="715"/>
      <c r="JZU88" s="715"/>
      <c r="JZV88" s="715"/>
      <c r="JZW88" s="715"/>
      <c r="JZX88" s="715"/>
      <c r="JZY88" s="715"/>
      <c r="JZZ88" s="715"/>
      <c r="KAA88" s="715"/>
      <c r="KAB88" s="715"/>
      <c r="KAC88" s="715"/>
      <c r="KAD88" s="715"/>
      <c r="KAE88" s="715"/>
      <c r="KAF88" s="715"/>
      <c r="KAG88" s="715"/>
      <c r="KAH88" s="715"/>
      <c r="KAI88" s="715"/>
      <c r="KAJ88" s="715"/>
      <c r="KAK88" s="715"/>
      <c r="KAL88" s="715"/>
      <c r="KAM88" s="715"/>
      <c r="KAN88" s="715"/>
      <c r="KAO88" s="715"/>
      <c r="KAP88" s="715"/>
      <c r="KAQ88" s="715"/>
      <c r="KAR88" s="715"/>
      <c r="KAS88" s="715"/>
      <c r="KAT88" s="715"/>
      <c r="KAU88" s="715"/>
      <c r="KAV88" s="715"/>
      <c r="KAW88" s="715"/>
      <c r="KAX88" s="715"/>
      <c r="KAY88" s="715"/>
      <c r="KAZ88" s="715"/>
      <c r="KBA88" s="715"/>
      <c r="KBB88" s="715"/>
      <c r="KBC88" s="715"/>
      <c r="KBD88" s="715"/>
      <c r="KBE88" s="715"/>
      <c r="KBF88" s="715"/>
      <c r="KBG88" s="715"/>
      <c r="KBH88" s="715"/>
      <c r="KBI88" s="715"/>
      <c r="KBJ88" s="715"/>
      <c r="KBK88" s="715"/>
      <c r="KBL88" s="715"/>
      <c r="KBM88" s="715"/>
      <c r="KBN88" s="715"/>
      <c r="KBO88" s="715"/>
      <c r="KBP88" s="715"/>
      <c r="KBQ88" s="715"/>
      <c r="KBR88" s="715"/>
      <c r="KBS88" s="715"/>
      <c r="KBT88" s="715"/>
      <c r="KBU88" s="715"/>
      <c r="KBV88" s="715"/>
      <c r="KBW88" s="715"/>
      <c r="KBX88" s="715"/>
      <c r="KBY88" s="715"/>
      <c r="KBZ88" s="715"/>
      <c r="KCA88" s="715"/>
      <c r="KCB88" s="715"/>
      <c r="KCC88" s="715"/>
      <c r="KCD88" s="715"/>
      <c r="KCE88" s="715"/>
      <c r="KCF88" s="715"/>
      <c r="KCG88" s="715"/>
      <c r="KCH88" s="715"/>
      <c r="KCI88" s="715"/>
      <c r="KCJ88" s="715"/>
      <c r="KCK88" s="715"/>
      <c r="KCL88" s="715"/>
      <c r="KCM88" s="715"/>
      <c r="KCN88" s="715"/>
      <c r="KCO88" s="715"/>
      <c r="KCP88" s="715"/>
      <c r="KCQ88" s="715"/>
      <c r="KCR88" s="715"/>
      <c r="KCS88" s="715"/>
      <c r="KCT88" s="715"/>
      <c r="KCU88" s="715"/>
      <c r="KCV88" s="715"/>
      <c r="KCW88" s="715"/>
      <c r="KCX88" s="715"/>
      <c r="KCY88" s="715"/>
      <c r="KCZ88" s="715"/>
      <c r="KDA88" s="715"/>
      <c r="KDB88" s="715"/>
      <c r="KDC88" s="715"/>
      <c r="KDD88" s="715"/>
      <c r="KDE88" s="715"/>
      <c r="KDF88" s="715"/>
      <c r="KDG88" s="715"/>
      <c r="KDH88" s="715"/>
      <c r="KDI88" s="715"/>
      <c r="KDJ88" s="715"/>
      <c r="KDK88" s="715"/>
      <c r="KDL88" s="715"/>
      <c r="KDM88" s="715"/>
      <c r="KDN88" s="715"/>
      <c r="KDO88" s="715"/>
      <c r="KDP88" s="715"/>
      <c r="KDQ88" s="715"/>
      <c r="KDR88" s="715"/>
      <c r="KDS88" s="715"/>
      <c r="KDT88" s="715"/>
      <c r="KDU88" s="715"/>
      <c r="KDV88" s="715"/>
      <c r="KDW88" s="715"/>
      <c r="KDX88" s="715"/>
      <c r="KDY88" s="715"/>
      <c r="KDZ88" s="715"/>
      <c r="KEA88" s="715"/>
      <c r="KEB88" s="715"/>
      <c r="KEC88" s="715"/>
      <c r="KED88" s="715"/>
      <c r="KEE88" s="715"/>
      <c r="KEF88" s="715"/>
      <c r="KEG88" s="715"/>
      <c r="KEH88" s="715"/>
      <c r="KEI88" s="715"/>
      <c r="KEJ88" s="715"/>
      <c r="KEK88" s="715"/>
      <c r="KEL88" s="715"/>
      <c r="KEM88" s="715"/>
      <c r="KEN88" s="715"/>
      <c r="KEO88" s="715"/>
      <c r="KEP88" s="715"/>
      <c r="KEQ88" s="715"/>
      <c r="KER88" s="715"/>
      <c r="KES88" s="715"/>
      <c r="KET88" s="715"/>
      <c r="KEU88" s="715"/>
      <c r="KEV88" s="715"/>
      <c r="KEW88" s="715"/>
      <c r="KEX88" s="715"/>
      <c r="KEY88" s="715"/>
      <c r="KEZ88" s="715"/>
      <c r="KFA88" s="715"/>
      <c r="KFB88" s="715"/>
      <c r="KFC88" s="715"/>
      <c r="KFD88" s="715"/>
      <c r="KFE88" s="715"/>
      <c r="KFF88" s="715"/>
      <c r="KFG88" s="715"/>
      <c r="KFH88" s="715"/>
      <c r="KFI88" s="715"/>
      <c r="KFJ88" s="715"/>
      <c r="KFK88" s="715"/>
      <c r="KFL88" s="715"/>
      <c r="KFM88" s="715"/>
      <c r="KFN88" s="715"/>
      <c r="KFO88" s="715"/>
      <c r="KFP88" s="715"/>
      <c r="KFQ88" s="715"/>
      <c r="KFR88" s="715"/>
      <c r="KFS88" s="715"/>
      <c r="KFT88" s="715"/>
      <c r="KFU88" s="715"/>
      <c r="KFV88" s="715"/>
      <c r="KFW88" s="715"/>
      <c r="KFX88" s="715"/>
      <c r="KFY88" s="715"/>
      <c r="KFZ88" s="715"/>
      <c r="KGA88" s="715"/>
      <c r="KGB88" s="715"/>
      <c r="KGC88" s="715"/>
      <c r="KGD88" s="715"/>
      <c r="KGE88" s="715"/>
      <c r="KGF88" s="715"/>
      <c r="KGG88" s="715"/>
      <c r="KGH88" s="715"/>
      <c r="KGI88" s="715"/>
      <c r="KGJ88" s="715"/>
      <c r="KGK88" s="715"/>
      <c r="KGL88" s="715"/>
      <c r="KGM88" s="715"/>
      <c r="KGN88" s="715"/>
      <c r="KGO88" s="715"/>
      <c r="KGP88" s="715"/>
      <c r="KGQ88" s="715"/>
      <c r="KGR88" s="715"/>
      <c r="KGS88" s="715"/>
      <c r="KGT88" s="715"/>
      <c r="KGU88" s="715"/>
      <c r="KGV88" s="715"/>
      <c r="KGW88" s="715"/>
      <c r="KGX88" s="715"/>
      <c r="KGY88" s="715"/>
      <c r="KGZ88" s="715"/>
      <c r="KHA88" s="715"/>
      <c r="KHB88" s="715"/>
      <c r="KHC88" s="715"/>
      <c r="KHD88" s="715"/>
      <c r="KHE88" s="715"/>
      <c r="KHF88" s="715"/>
      <c r="KHG88" s="715"/>
      <c r="KHH88" s="715"/>
      <c r="KHI88" s="715"/>
      <c r="KHJ88" s="715"/>
      <c r="KHK88" s="715"/>
      <c r="KHL88" s="715"/>
      <c r="KHM88" s="715"/>
      <c r="KHN88" s="715"/>
      <c r="KHO88" s="715"/>
      <c r="KHP88" s="715"/>
      <c r="KHQ88" s="715"/>
      <c r="KHR88" s="715"/>
      <c r="KHS88" s="715"/>
      <c r="KHT88" s="715"/>
      <c r="KHU88" s="715"/>
      <c r="KHV88" s="715"/>
      <c r="KHW88" s="715"/>
      <c r="KHX88" s="715"/>
      <c r="KHY88" s="715"/>
      <c r="KHZ88" s="715"/>
      <c r="KIA88" s="715"/>
      <c r="KIB88" s="715"/>
      <c r="KIC88" s="715"/>
      <c r="KID88" s="715"/>
      <c r="KIE88" s="715"/>
      <c r="KIF88" s="715"/>
      <c r="KIG88" s="715"/>
      <c r="KIH88" s="715"/>
      <c r="KII88" s="715"/>
      <c r="KIJ88" s="715"/>
      <c r="KIK88" s="715"/>
      <c r="KIL88" s="715"/>
      <c r="KIM88" s="715"/>
      <c r="KIN88" s="715"/>
      <c r="KIO88" s="715"/>
      <c r="KIP88" s="715"/>
      <c r="KIQ88" s="715"/>
      <c r="KIR88" s="715"/>
      <c r="KIS88" s="715"/>
      <c r="KIT88" s="715"/>
      <c r="KIU88" s="715"/>
      <c r="KIV88" s="715"/>
      <c r="KIW88" s="715"/>
      <c r="KIX88" s="715"/>
      <c r="KIY88" s="715"/>
      <c r="KIZ88" s="715"/>
      <c r="KJA88" s="715"/>
      <c r="KJB88" s="715"/>
      <c r="KJC88" s="715"/>
      <c r="KJD88" s="715"/>
      <c r="KJE88" s="715"/>
      <c r="KJF88" s="715"/>
      <c r="KJG88" s="715"/>
      <c r="KJH88" s="715"/>
      <c r="KJI88" s="715"/>
      <c r="KJJ88" s="715"/>
      <c r="KJK88" s="715"/>
      <c r="KJL88" s="715"/>
      <c r="KJM88" s="715"/>
      <c r="KJN88" s="715"/>
      <c r="KJO88" s="715"/>
      <c r="KJP88" s="715"/>
      <c r="KJQ88" s="715"/>
      <c r="KJR88" s="715"/>
      <c r="KJS88" s="715"/>
      <c r="KJT88" s="715"/>
      <c r="KJU88" s="715"/>
      <c r="KJV88" s="715"/>
      <c r="KJW88" s="715"/>
      <c r="KJX88" s="715"/>
      <c r="KJY88" s="715"/>
      <c r="KJZ88" s="715"/>
      <c r="KKA88" s="715"/>
      <c r="KKB88" s="715"/>
      <c r="KKC88" s="715"/>
      <c r="KKD88" s="715"/>
      <c r="KKE88" s="715"/>
      <c r="KKF88" s="715"/>
      <c r="KKG88" s="715"/>
      <c r="KKH88" s="715"/>
      <c r="KKI88" s="715"/>
      <c r="KKJ88" s="715"/>
      <c r="KKK88" s="715"/>
      <c r="KKL88" s="715"/>
      <c r="KKM88" s="715"/>
      <c r="KKN88" s="715"/>
      <c r="KKO88" s="715"/>
      <c r="KKP88" s="715"/>
      <c r="KKQ88" s="715"/>
      <c r="KKR88" s="715"/>
      <c r="KKS88" s="715"/>
      <c r="KKT88" s="715"/>
      <c r="KKU88" s="715"/>
      <c r="KKV88" s="715"/>
      <c r="KKW88" s="715"/>
      <c r="KKX88" s="715"/>
      <c r="KKY88" s="715"/>
      <c r="KKZ88" s="715"/>
      <c r="KLA88" s="715"/>
      <c r="KLB88" s="715"/>
      <c r="KLC88" s="715"/>
      <c r="KLD88" s="715"/>
      <c r="KLE88" s="715"/>
      <c r="KLF88" s="715"/>
      <c r="KLG88" s="715"/>
      <c r="KLH88" s="715"/>
      <c r="KLI88" s="715"/>
      <c r="KLJ88" s="715"/>
      <c r="KLK88" s="715"/>
      <c r="KLL88" s="715"/>
      <c r="KLM88" s="715"/>
      <c r="KLN88" s="715"/>
      <c r="KLO88" s="715"/>
      <c r="KLP88" s="715"/>
      <c r="KLQ88" s="715"/>
      <c r="KLR88" s="715"/>
      <c r="KLS88" s="715"/>
      <c r="KLT88" s="715"/>
      <c r="KLU88" s="715"/>
      <c r="KLV88" s="715"/>
      <c r="KLW88" s="715"/>
      <c r="KLX88" s="715"/>
      <c r="KLY88" s="715"/>
      <c r="KLZ88" s="715"/>
      <c r="KMA88" s="715"/>
      <c r="KMB88" s="715"/>
      <c r="KMC88" s="715"/>
      <c r="KMD88" s="715"/>
      <c r="KME88" s="715"/>
      <c r="KMF88" s="715"/>
      <c r="KMG88" s="715"/>
      <c r="KMH88" s="715"/>
      <c r="KMI88" s="715"/>
      <c r="KMJ88" s="715"/>
      <c r="KMK88" s="715"/>
      <c r="KML88" s="715"/>
      <c r="KMM88" s="715"/>
      <c r="KMN88" s="715"/>
      <c r="KMO88" s="715"/>
      <c r="KMP88" s="715"/>
      <c r="KMQ88" s="715"/>
      <c r="KMR88" s="715"/>
      <c r="KMS88" s="715"/>
      <c r="KMT88" s="715"/>
      <c r="KMU88" s="715"/>
      <c r="KMV88" s="715"/>
      <c r="KMW88" s="715"/>
      <c r="KMX88" s="715"/>
      <c r="KMY88" s="715"/>
      <c r="KMZ88" s="715"/>
      <c r="KNA88" s="715"/>
      <c r="KNB88" s="715"/>
      <c r="KNC88" s="715"/>
      <c r="KND88" s="715"/>
      <c r="KNE88" s="715"/>
      <c r="KNF88" s="715"/>
      <c r="KNG88" s="715"/>
      <c r="KNH88" s="715"/>
      <c r="KNI88" s="715"/>
      <c r="KNJ88" s="715"/>
      <c r="KNK88" s="715"/>
      <c r="KNL88" s="715"/>
      <c r="KNM88" s="715"/>
      <c r="KNN88" s="715"/>
      <c r="KNO88" s="715"/>
      <c r="KNP88" s="715"/>
      <c r="KNQ88" s="715"/>
      <c r="KNR88" s="715"/>
      <c r="KNS88" s="715"/>
      <c r="KNT88" s="715"/>
      <c r="KNU88" s="715"/>
      <c r="KNV88" s="715"/>
      <c r="KNW88" s="715"/>
      <c r="KNX88" s="715"/>
      <c r="KNY88" s="715"/>
      <c r="KNZ88" s="715"/>
      <c r="KOA88" s="715"/>
      <c r="KOB88" s="715"/>
      <c r="KOC88" s="715"/>
      <c r="KOD88" s="715"/>
      <c r="KOE88" s="715"/>
      <c r="KOF88" s="715"/>
      <c r="KOG88" s="715"/>
      <c r="KOH88" s="715"/>
      <c r="KOI88" s="715"/>
      <c r="KOJ88" s="715"/>
      <c r="KOK88" s="715"/>
      <c r="KOL88" s="715"/>
      <c r="KOM88" s="715"/>
      <c r="KON88" s="715"/>
      <c r="KOO88" s="715"/>
      <c r="KOP88" s="715"/>
      <c r="KOQ88" s="715"/>
      <c r="KOR88" s="715"/>
      <c r="KOS88" s="715"/>
      <c r="KOT88" s="715"/>
      <c r="KOU88" s="715"/>
      <c r="KOV88" s="715"/>
      <c r="KOW88" s="715"/>
      <c r="KOX88" s="715"/>
      <c r="KOY88" s="715"/>
      <c r="KOZ88" s="715"/>
      <c r="KPA88" s="715"/>
      <c r="KPB88" s="715"/>
      <c r="KPC88" s="715"/>
      <c r="KPD88" s="715"/>
      <c r="KPE88" s="715"/>
      <c r="KPF88" s="715"/>
      <c r="KPG88" s="715"/>
      <c r="KPH88" s="715"/>
      <c r="KPI88" s="715"/>
      <c r="KPJ88" s="715"/>
      <c r="KPK88" s="715"/>
      <c r="KPL88" s="715"/>
      <c r="KPM88" s="715"/>
      <c r="KPN88" s="715"/>
      <c r="KPO88" s="715"/>
      <c r="KPP88" s="715"/>
      <c r="KPQ88" s="715"/>
      <c r="KPR88" s="715"/>
      <c r="KPS88" s="715"/>
      <c r="KPT88" s="715"/>
      <c r="KPU88" s="715"/>
      <c r="KPV88" s="715"/>
      <c r="KPW88" s="715"/>
      <c r="KPX88" s="715"/>
      <c r="KPY88" s="715"/>
      <c r="KPZ88" s="715"/>
      <c r="KQA88" s="715"/>
      <c r="KQB88" s="715"/>
      <c r="KQC88" s="715"/>
      <c r="KQD88" s="715"/>
      <c r="KQE88" s="715"/>
      <c r="KQF88" s="715"/>
      <c r="KQG88" s="715"/>
      <c r="KQH88" s="715"/>
      <c r="KQI88" s="715"/>
      <c r="KQJ88" s="715"/>
      <c r="KQK88" s="715"/>
      <c r="KQL88" s="715"/>
      <c r="KQM88" s="715"/>
      <c r="KQN88" s="715"/>
      <c r="KQO88" s="715"/>
      <c r="KQP88" s="715"/>
      <c r="KQQ88" s="715"/>
      <c r="KQR88" s="715"/>
      <c r="KQS88" s="715"/>
      <c r="KQT88" s="715"/>
      <c r="KQU88" s="715"/>
      <c r="KQV88" s="715"/>
      <c r="KQW88" s="715"/>
      <c r="KQX88" s="715"/>
      <c r="KQY88" s="715"/>
      <c r="KQZ88" s="715"/>
      <c r="KRA88" s="715"/>
      <c r="KRB88" s="715"/>
      <c r="KRC88" s="715"/>
      <c r="KRD88" s="715"/>
      <c r="KRE88" s="715"/>
      <c r="KRF88" s="715"/>
      <c r="KRG88" s="715"/>
      <c r="KRH88" s="715"/>
      <c r="KRI88" s="715"/>
      <c r="KRJ88" s="715"/>
      <c r="KRK88" s="715"/>
      <c r="KRL88" s="715"/>
      <c r="KRM88" s="715"/>
      <c r="KRN88" s="715"/>
      <c r="KRO88" s="715"/>
      <c r="KRP88" s="715"/>
      <c r="KRQ88" s="715"/>
      <c r="KRR88" s="715"/>
      <c r="KRS88" s="715"/>
      <c r="KRT88" s="715"/>
      <c r="KRU88" s="715"/>
      <c r="KRV88" s="715"/>
      <c r="KRW88" s="715"/>
      <c r="KRX88" s="715"/>
      <c r="KRY88" s="715"/>
      <c r="KRZ88" s="715"/>
      <c r="KSA88" s="715"/>
      <c r="KSB88" s="715"/>
      <c r="KSC88" s="715"/>
      <c r="KSD88" s="715"/>
      <c r="KSE88" s="715"/>
      <c r="KSF88" s="715"/>
      <c r="KSG88" s="715"/>
      <c r="KSH88" s="715"/>
      <c r="KSI88" s="715"/>
      <c r="KSJ88" s="715"/>
      <c r="KSK88" s="715"/>
      <c r="KSL88" s="715"/>
      <c r="KSM88" s="715"/>
      <c r="KSN88" s="715"/>
      <c r="KSO88" s="715"/>
      <c r="KSP88" s="715"/>
      <c r="KSQ88" s="715"/>
      <c r="KSR88" s="715"/>
      <c r="KSS88" s="715"/>
      <c r="KST88" s="715"/>
      <c r="KSU88" s="715"/>
      <c r="KSV88" s="715"/>
      <c r="KSW88" s="715"/>
      <c r="KSX88" s="715"/>
      <c r="KSY88" s="715"/>
      <c r="KSZ88" s="715"/>
      <c r="KTA88" s="715"/>
      <c r="KTB88" s="715"/>
      <c r="KTC88" s="715"/>
      <c r="KTD88" s="715"/>
      <c r="KTE88" s="715"/>
      <c r="KTF88" s="715"/>
      <c r="KTG88" s="715"/>
      <c r="KTH88" s="715"/>
      <c r="KTI88" s="715"/>
      <c r="KTJ88" s="715"/>
      <c r="KTK88" s="715"/>
      <c r="KTL88" s="715"/>
      <c r="KTM88" s="715"/>
      <c r="KTN88" s="715"/>
      <c r="KTO88" s="715"/>
      <c r="KTP88" s="715"/>
      <c r="KTQ88" s="715"/>
      <c r="KTR88" s="715"/>
      <c r="KTS88" s="715"/>
      <c r="KTT88" s="715"/>
      <c r="KTU88" s="715"/>
      <c r="KTV88" s="715"/>
      <c r="KTW88" s="715"/>
      <c r="KTX88" s="715"/>
      <c r="KTY88" s="715"/>
      <c r="KTZ88" s="715"/>
      <c r="KUA88" s="715"/>
      <c r="KUB88" s="715"/>
      <c r="KUC88" s="715"/>
      <c r="KUD88" s="715"/>
      <c r="KUE88" s="715"/>
      <c r="KUF88" s="715"/>
      <c r="KUG88" s="715"/>
      <c r="KUH88" s="715"/>
      <c r="KUI88" s="715"/>
      <c r="KUJ88" s="715"/>
      <c r="KUK88" s="715"/>
      <c r="KUL88" s="715"/>
      <c r="KUM88" s="715"/>
      <c r="KUN88" s="715"/>
      <c r="KUO88" s="715"/>
      <c r="KUP88" s="715"/>
      <c r="KUQ88" s="715"/>
      <c r="KUR88" s="715"/>
      <c r="KUS88" s="715"/>
      <c r="KUT88" s="715"/>
      <c r="KUU88" s="715"/>
      <c r="KUV88" s="715"/>
      <c r="KUW88" s="715"/>
      <c r="KUX88" s="715"/>
      <c r="KUY88" s="715"/>
      <c r="KUZ88" s="715"/>
      <c r="KVA88" s="715"/>
      <c r="KVB88" s="715"/>
      <c r="KVC88" s="715"/>
      <c r="KVD88" s="715"/>
      <c r="KVE88" s="715"/>
      <c r="KVF88" s="715"/>
      <c r="KVG88" s="715"/>
      <c r="KVH88" s="715"/>
      <c r="KVI88" s="715"/>
      <c r="KVJ88" s="715"/>
      <c r="KVK88" s="715"/>
      <c r="KVL88" s="715"/>
      <c r="KVM88" s="715"/>
      <c r="KVN88" s="715"/>
      <c r="KVO88" s="715"/>
      <c r="KVP88" s="715"/>
      <c r="KVQ88" s="715"/>
      <c r="KVR88" s="715"/>
      <c r="KVS88" s="715"/>
      <c r="KVT88" s="715"/>
      <c r="KVU88" s="715"/>
      <c r="KVV88" s="715"/>
      <c r="KVW88" s="715"/>
      <c r="KVX88" s="715"/>
      <c r="KVY88" s="715"/>
      <c r="KVZ88" s="715"/>
      <c r="KWA88" s="715"/>
      <c r="KWB88" s="715"/>
      <c r="KWC88" s="715"/>
      <c r="KWD88" s="715"/>
      <c r="KWE88" s="715"/>
      <c r="KWF88" s="715"/>
      <c r="KWG88" s="715"/>
      <c r="KWH88" s="715"/>
      <c r="KWI88" s="715"/>
      <c r="KWJ88" s="715"/>
      <c r="KWK88" s="715"/>
      <c r="KWL88" s="715"/>
      <c r="KWM88" s="715"/>
      <c r="KWN88" s="715"/>
      <c r="KWO88" s="715"/>
      <c r="KWP88" s="715"/>
      <c r="KWQ88" s="715"/>
      <c r="KWR88" s="715"/>
      <c r="KWS88" s="715"/>
      <c r="KWT88" s="715"/>
      <c r="KWU88" s="715"/>
      <c r="KWV88" s="715"/>
      <c r="KWW88" s="715"/>
      <c r="KWX88" s="715"/>
      <c r="KWY88" s="715"/>
      <c r="KWZ88" s="715"/>
      <c r="KXA88" s="715"/>
      <c r="KXB88" s="715"/>
      <c r="KXC88" s="715"/>
      <c r="KXD88" s="715"/>
      <c r="KXE88" s="715"/>
      <c r="KXF88" s="715"/>
      <c r="KXG88" s="715"/>
      <c r="KXH88" s="715"/>
      <c r="KXI88" s="715"/>
      <c r="KXJ88" s="715"/>
      <c r="KXK88" s="715"/>
      <c r="KXL88" s="715"/>
      <c r="KXM88" s="715"/>
      <c r="KXN88" s="715"/>
      <c r="KXO88" s="715"/>
      <c r="KXP88" s="715"/>
      <c r="KXQ88" s="715"/>
      <c r="KXR88" s="715"/>
      <c r="KXS88" s="715"/>
      <c r="KXT88" s="715"/>
      <c r="KXU88" s="715"/>
      <c r="KXV88" s="715"/>
      <c r="KXW88" s="715"/>
      <c r="KXX88" s="715"/>
      <c r="KXY88" s="715"/>
      <c r="KXZ88" s="715"/>
      <c r="KYA88" s="715"/>
      <c r="KYB88" s="715"/>
      <c r="KYC88" s="715"/>
      <c r="KYD88" s="715"/>
      <c r="KYE88" s="715"/>
      <c r="KYF88" s="715"/>
      <c r="KYG88" s="715"/>
      <c r="KYH88" s="715"/>
      <c r="KYI88" s="715"/>
      <c r="KYJ88" s="715"/>
      <c r="KYK88" s="715"/>
      <c r="KYL88" s="715"/>
      <c r="KYM88" s="715"/>
      <c r="KYN88" s="715"/>
      <c r="KYO88" s="715"/>
      <c r="KYP88" s="715"/>
      <c r="KYQ88" s="715"/>
      <c r="KYR88" s="715"/>
      <c r="KYS88" s="715"/>
      <c r="KYT88" s="715"/>
      <c r="KYU88" s="715"/>
      <c r="KYV88" s="715"/>
      <c r="KYW88" s="715"/>
      <c r="KYX88" s="715"/>
      <c r="KYY88" s="715"/>
      <c r="KYZ88" s="715"/>
      <c r="KZA88" s="715"/>
      <c r="KZB88" s="715"/>
      <c r="KZC88" s="715"/>
      <c r="KZD88" s="715"/>
      <c r="KZE88" s="715"/>
      <c r="KZF88" s="715"/>
      <c r="KZG88" s="715"/>
      <c r="KZH88" s="715"/>
      <c r="KZI88" s="715"/>
      <c r="KZJ88" s="715"/>
      <c r="KZK88" s="715"/>
      <c r="KZL88" s="715"/>
      <c r="KZM88" s="715"/>
      <c r="KZN88" s="715"/>
      <c r="KZO88" s="715"/>
      <c r="KZP88" s="715"/>
      <c r="KZQ88" s="715"/>
      <c r="KZR88" s="715"/>
      <c r="KZS88" s="715"/>
      <c r="KZT88" s="715"/>
      <c r="KZU88" s="715"/>
      <c r="KZV88" s="715"/>
      <c r="KZW88" s="715"/>
      <c r="KZX88" s="715"/>
      <c r="KZY88" s="715"/>
      <c r="KZZ88" s="715"/>
      <c r="LAA88" s="715"/>
      <c r="LAB88" s="715"/>
      <c r="LAC88" s="715"/>
      <c r="LAD88" s="715"/>
      <c r="LAE88" s="715"/>
      <c r="LAF88" s="715"/>
      <c r="LAG88" s="715"/>
      <c r="LAH88" s="715"/>
      <c r="LAI88" s="715"/>
      <c r="LAJ88" s="715"/>
      <c r="LAK88" s="715"/>
      <c r="LAL88" s="715"/>
      <c r="LAM88" s="715"/>
      <c r="LAN88" s="715"/>
      <c r="LAO88" s="715"/>
      <c r="LAP88" s="715"/>
      <c r="LAQ88" s="715"/>
      <c r="LAR88" s="715"/>
      <c r="LAS88" s="715"/>
      <c r="LAT88" s="715"/>
      <c r="LAU88" s="715"/>
      <c r="LAV88" s="715"/>
      <c r="LAW88" s="715"/>
      <c r="LAX88" s="715"/>
      <c r="LAY88" s="715"/>
      <c r="LAZ88" s="715"/>
      <c r="LBA88" s="715"/>
      <c r="LBB88" s="715"/>
      <c r="LBC88" s="715"/>
      <c r="LBD88" s="715"/>
      <c r="LBE88" s="715"/>
      <c r="LBF88" s="715"/>
      <c r="LBG88" s="715"/>
      <c r="LBH88" s="715"/>
      <c r="LBI88" s="715"/>
      <c r="LBJ88" s="715"/>
      <c r="LBK88" s="715"/>
      <c r="LBL88" s="715"/>
      <c r="LBM88" s="715"/>
      <c r="LBN88" s="715"/>
      <c r="LBO88" s="715"/>
      <c r="LBP88" s="715"/>
      <c r="LBQ88" s="715"/>
      <c r="LBR88" s="715"/>
      <c r="LBS88" s="715"/>
      <c r="LBT88" s="715"/>
      <c r="LBU88" s="715"/>
      <c r="LBV88" s="715"/>
      <c r="LBW88" s="715"/>
      <c r="LBX88" s="715"/>
      <c r="LBY88" s="715"/>
      <c r="LBZ88" s="715"/>
      <c r="LCA88" s="715"/>
      <c r="LCB88" s="715"/>
      <c r="LCC88" s="715"/>
      <c r="LCD88" s="715"/>
      <c r="LCE88" s="715"/>
      <c r="LCF88" s="715"/>
      <c r="LCG88" s="715"/>
      <c r="LCH88" s="715"/>
      <c r="LCI88" s="715"/>
      <c r="LCJ88" s="715"/>
      <c r="LCK88" s="715"/>
      <c r="LCL88" s="715"/>
      <c r="LCM88" s="715"/>
      <c r="LCN88" s="715"/>
      <c r="LCO88" s="715"/>
      <c r="LCP88" s="715"/>
      <c r="LCQ88" s="715"/>
      <c r="LCR88" s="715"/>
      <c r="LCS88" s="715"/>
      <c r="LCT88" s="715"/>
      <c r="LCU88" s="715"/>
      <c r="LCV88" s="715"/>
      <c r="LCW88" s="715"/>
      <c r="LCX88" s="715"/>
      <c r="LCY88" s="715"/>
      <c r="LCZ88" s="715"/>
      <c r="LDA88" s="715"/>
      <c r="LDB88" s="715"/>
      <c r="LDC88" s="715"/>
      <c r="LDD88" s="715"/>
      <c r="LDE88" s="715"/>
      <c r="LDF88" s="715"/>
      <c r="LDG88" s="715"/>
      <c r="LDH88" s="715"/>
      <c r="LDI88" s="715"/>
      <c r="LDJ88" s="715"/>
      <c r="LDK88" s="715"/>
      <c r="LDL88" s="715"/>
      <c r="LDM88" s="715"/>
      <c r="LDN88" s="715"/>
      <c r="LDO88" s="715"/>
      <c r="LDP88" s="715"/>
      <c r="LDQ88" s="715"/>
      <c r="LDR88" s="715"/>
      <c r="LDS88" s="715"/>
      <c r="LDT88" s="715"/>
      <c r="LDU88" s="715"/>
      <c r="LDV88" s="715"/>
      <c r="LDW88" s="715"/>
      <c r="LDX88" s="715"/>
      <c r="LDY88" s="715"/>
      <c r="LDZ88" s="715"/>
      <c r="LEA88" s="715"/>
      <c r="LEB88" s="715"/>
      <c r="LEC88" s="715"/>
      <c r="LED88" s="715"/>
      <c r="LEE88" s="715"/>
      <c r="LEF88" s="715"/>
      <c r="LEG88" s="715"/>
      <c r="LEH88" s="715"/>
      <c r="LEI88" s="715"/>
      <c r="LEJ88" s="715"/>
      <c r="LEK88" s="715"/>
      <c r="LEL88" s="715"/>
      <c r="LEM88" s="715"/>
      <c r="LEN88" s="715"/>
      <c r="LEO88" s="715"/>
      <c r="LEP88" s="715"/>
      <c r="LEQ88" s="715"/>
      <c r="LER88" s="715"/>
      <c r="LES88" s="715"/>
      <c r="LET88" s="715"/>
      <c r="LEU88" s="715"/>
      <c r="LEV88" s="715"/>
      <c r="LEW88" s="715"/>
      <c r="LEX88" s="715"/>
      <c r="LEY88" s="715"/>
      <c r="LEZ88" s="715"/>
      <c r="LFA88" s="715"/>
      <c r="LFB88" s="715"/>
      <c r="LFC88" s="715"/>
      <c r="LFD88" s="715"/>
      <c r="LFE88" s="715"/>
      <c r="LFF88" s="715"/>
      <c r="LFG88" s="715"/>
      <c r="LFH88" s="715"/>
      <c r="LFI88" s="715"/>
      <c r="LFJ88" s="715"/>
      <c r="LFK88" s="715"/>
      <c r="LFL88" s="715"/>
      <c r="LFM88" s="715"/>
      <c r="LFN88" s="715"/>
      <c r="LFO88" s="715"/>
      <c r="LFP88" s="715"/>
      <c r="LFQ88" s="715"/>
      <c r="LFR88" s="715"/>
      <c r="LFS88" s="715"/>
      <c r="LFT88" s="715"/>
      <c r="LFU88" s="715"/>
      <c r="LFV88" s="715"/>
      <c r="LFW88" s="715"/>
      <c r="LFX88" s="715"/>
      <c r="LFY88" s="715"/>
      <c r="LFZ88" s="715"/>
      <c r="LGA88" s="715"/>
      <c r="LGB88" s="715"/>
      <c r="LGC88" s="715"/>
      <c r="LGD88" s="715"/>
      <c r="LGE88" s="715"/>
      <c r="LGF88" s="715"/>
      <c r="LGG88" s="715"/>
      <c r="LGH88" s="715"/>
      <c r="LGI88" s="715"/>
      <c r="LGJ88" s="715"/>
      <c r="LGK88" s="715"/>
      <c r="LGL88" s="715"/>
      <c r="LGM88" s="715"/>
      <c r="LGN88" s="715"/>
      <c r="LGO88" s="715"/>
      <c r="LGP88" s="715"/>
      <c r="LGQ88" s="715"/>
      <c r="LGR88" s="715"/>
      <c r="LGS88" s="715"/>
      <c r="LGT88" s="715"/>
      <c r="LGU88" s="715"/>
      <c r="LGV88" s="715"/>
      <c r="LGW88" s="715"/>
      <c r="LGX88" s="715"/>
      <c r="LGY88" s="715"/>
      <c r="LGZ88" s="715"/>
      <c r="LHA88" s="715"/>
      <c r="LHB88" s="715"/>
      <c r="LHC88" s="715"/>
      <c r="LHD88" s="715"/>
      <c r="LHE88" s="715"/>
      <c r="LHF88" s="715"/>
      <c r="LHG88" s="715"/>
      <c r="LHH88" s="715"/>
      <c r="LHI88" s="715"/>
      <c r="LHJ88" s="715"/>
      <c r="LHK88" s="715"/>
      <c r="LHL88" s="715"/>
      <c r="LHM88" s="715"/>
      <c r="LHN88" s="715"/>
      <c r="LHO88" s="715"/>
      <c r="LHP88" s="715"/>
      <c r="LHQ88" s="715"/>
      <c r="LHR88" s="715"/>
      <c r="LHS88" s="715"/>
      <c r="LHT88" s="715"/>
      <c r="LHU88" s="715"/>
      <c r="LHV88" s="715"/>
      <c r="LHW88" s="715"/>
      <c r="LHX88" s="715"/>
      <c r="LHY88" s="715"/>
      <c r="LHZ88" s="715"/>
      <c r="LIA88" s="715"/>
      <c r="LIB88" s="715"/>
      <c r="LIC88" s="715"/>
      <c r="LID88" s="715"/>
      <c r="LIE88" s="715"/>
      <c r="LIF88" s="715"/>
      <c r="LIG88" s="715"/>
      <c r="LIH88" s="715"/>
      <c r="LII88" s="715"/>
      <c r="LIJ88" s="715"/>
      <c r="LIK88" s="715"/>
      <c r="LIL88" s="715"/>
      <c r="LIM88" s="715"/>
      <c r="LIN88" s="715"/>
      <c r="LIO88" s="715"/>
      <c r="LIP88" s="715"/>
      <c r="LIQ88" s="715"/>
      <c r="LIR88" s="715"/>
      <c r="LIS88" s="715"/>
      <c r="LIT88" s="715"/>
      <c r="LIU88" s="715"/>
      <c r="LIV88" s="715"/>
      <c r="LIW88" s="715"/>
      <c r="LIX88" s="715"/>
      <c r="LIY88" s="715"/>
      <c r="LIZ88" s="715"/>
      <c r="LJA88" s="715"/>
      <c r="LJB88" s="715"/>
      <c r="LJC88" s="715"/>
      <c r="LJD88" s="715"/>
      <c r="LJE88" s="715"/>
      <c r="LJF88" s="715"/>
      <c r="LJG88" s="715"/>
      <c r="LJH88" s="715"/>
      <c r="LJI88" s="715"/>
      <c r="LJJ88" s="715"/>
      <c r="LJK88" s="715"/>
      <c r="LJL88" s="715"/>
      <c r="LJM88" s="715"/>
      <c r="LJN88" s="715"/>
      <c r="LJO88" s="715"/>
      <c r="LJP88" s="715"/>
      <c r="LJQ88" s="715"/>
      <c r="LJR88" s="715"/>
      <c r="LJS88" s="715"/>
      <c r="LJT88" s="715"/>
      <c r="LJU88" s="715"/>
      <c r="LJV88" s="715"/>
      <c r="LJW88" s="715"/>
      <c r="LJX88" s="715"/>
      <c r="LJY88" s="715"/>
      <c r="LJZ88" s="715"/>
      <c r="LKA88" s="715"/>
      <c r="LKB88" s="715"/>
      <c r="LKC88" s="715"/>
      <c r="LKD88" s="715"/>
      <c r="LKE88" s="715"/>
      <c r="LKF88" s="715"/>
      <c r="LKG88" s="715"/>
      <c r="LKH88" s="715"/>
      <c r="LKI88" s="715"/>
      <c r="LKJ88" s="715"/>
      <c r="LKK88" s="715"/>
      <c r="LKL88" s="715"/>
      <c r="LKM88" s="715"/>
      <c r="LKN88" s="715"/>
      <c r="LKO88" s="715"/>
      <c r="LKP88" s="715"/>
      <c r="LKQ88" s="715"/>
      <c r="LKR88" s="715"/>
      <c r="LKS88" s="715"/>
      <c r="LKT88" s="715"/>
      <c r="LKU88" s="715"/>
      <c r="LKV88" s="715"/>
      <c r="LKW88" s="715"/>
      <c r="LKX88" s="715"/>
      <c r="LKY88" s="715"/>
      <c r="LKZ88" s="715"/>
      <c r="LLA88" s="715"/>
      <c r="LLB88" s="715"/>
      <c r="LLC88" s="715"/>
      <c r="LLD88" s="715"/>
      <c r="LLE88" s="715"/>
      <c r="LLF88" s="715"/>
      <c r="LLG88" s="715"/>
      <c r="LLH88" s="715"/>
      <c r="LLI88" s="715"/>
      <c r="LLJ88" s="715"/>
      <c r="LLK88" s="715"/>
      <c r="LLL88" s="715"/>
      <c r="LLM88" s="715"/>
      <c r="LLN88" s="715"/>
      <c r="LLO88" s="715"/>
      <c r="LLP88" s="715"/>
      <c r="LLQ88" s="715"/>
      <c r="LLR88" s="715"/>
      <c r="LLS88" s="715"/>
      <c r="LLT88" s="715"/>
      <c r="LLU88" s="715"/>
      <c r="LLV88" s="715"/>
      <c r="LLW88" s="715"/>
      <c r="LLX88" s="715"/>
      <c r="LLY88" s="715"/>
      <c r="LLZ88" s="715"/>
      <c r="LMA88" s="715"/>
      <c r="LMB88" s="715"/>
      <c r="LMC88" s="715"/>
      <c r="LMD88" s="715"/>
      <c r="LME88" s="715"/>
      <c r="LMF88" s="715"/>
      <c r="LMG88" s="715"/>
      <c r="LMH88" s="715"/>
      <c r="LMI88" s="715"/>
      <c r="LMJ88" s="715"/>
      <c r="LMK88" s="715"/>
      <c r="LML88" s="715"/>
      <c r="LMM88" s="715"/>
      <c r="LMN88" s="715"/>
      <c r="LMO88" s="715"/>
      <c r="LMP88" s="715"/>
      <c r="LMQ88" s="715"/>
      <c r="LMR88" s="715"/>
      <c r="LMS88" s="715"/>
      <c r="LMT88" s="715"/>
      <c r="LMU88" s="715"/>
      <c r="LMV88" s="715"/>
      <c r="LMW88" s="715"/>
      <c r="LMX88" s="715"/>
      <c r="LMY88" s="715"/>
      <c r="LMZ88" s="715"/>
      <c r="LNA88" s="715"/>
      <c r="LNB88" s="715"/>
      <c r="LNC88" s="715"/>
      <c r="LND88" s="715"/>
      <c r="LNE88" s="715"/>
      <c r="LNF88" s="715"/>
      <c r="LNG88" s="715"/>
      <c r="LNH88" s="715"/>
      <c r="LNI88" s="715"/>
      <c r="LNJ88" s="715"/>
      <c r="LNK88" s="715"/>
      <c r="LNL88" s="715"/>
      <c r="LNM88" s="715"/>
      <c r="LNN88" s="715"/>
      <c r="LNO88" s="715"/>
      <c r="LNP88" s="715"/>
      <c r="LNQ88" s="715"/>
      <c r="LNR88" s="715"/>
      <c r="LNS88" s="715"/>
      <c r="LNT88" s="715"/>
      <c r="LNU88" s="715"/>
      <c r="LNV88" s="715"/>
      <c r="LNW88" s="715"/>
      <c r="LNX88" s="715"/>
      <c r="LNY88" s="715"/>
      <c r="LNZ88" s="715"/>
      <c r="LOA88" s="715"/>
      <c r="LOB88" s="715"/>
      <c r="LOC88" s="715"/>
      <c r="LOD88" s="715"/>
      <c r="LOE88" s="715"/>
      <c r="LOF88" s="715"/>
      <c r="LOG88" s="715"/>
      <c r="LOH88" s="715"/>
      <c r="LOI88" s="715"/>
      <c r="LOJ88" s="715"/>
      <c r="LOK88" s="715"/>
      <c r="LOL88" s="715"/>
      <c r="LOM88" s="715"/>
      <c r="LON88" s="715"/>
      <c r="LOO88" s="715"/>
      <c r="LOP88" s="715"/>
      <c r="LOQ88" s="715"/>
      <c r="LOR88" s="715"/>
      <c r="LOS88" s="715"/>
      <c r="LOT88" s="715"/>
      <c r="LOU88" s="715"/>
      <c r="LOV88" s="715"/>
      <c r="LOW88" s="715"/>
      <c r="LOX88" s="715"/>
      <c r="LOY88" s="715"/>
      <c r="LOZ88" s="715"/>
      <c r="LPA88" s="715"/>
      <c r="LPB88" s="715"/>
      <c r="LPC88" s="715"/>
      <c r="LPD88" s="715"/>
      <c r="LPE88" s="715"/>
      <c r="LPF88" s="715"/>
      <c r="LPG88" s="715"/>
      <c r="LPH88" s="715"/>
      <c r="LPI88" s="715"/>
      <c r="LPJ88" s="715"/>
      <c r="LPK88" s="715"/>
      <c r="LPL88" s="715"/>
      <c r="LPM88" s="715"/>
      <c r="LPN88" s="715"/>
      <c r="LPO88" s="715"/>
      <c r="LPP88" s="715"/>
      <c r="LPQ88" s="715"/>
      <c r="LPR88" s="715"/>
      <c r="LPS88" s="715"/>
      <c r="LPT88" s="715"/>
      <c r="LPU88" s="715"/>
      <c r="LPV88" s="715"/>
      <c r="LPW88" s="715"/>
      <c r="LPX88" s="715"/>
      <c r="LPY88" s="715"/>
      <c r="LPZ88" s="715"/>
      <c r="LQA88" s="715"/>
      <c r="LQB88" s="715"/>
      <c r="LQC88" s="715"/>
      <c r="LQD88" s="715"/>
      <c r="LQE88" s="715"/>
      <c r="LQF88" s="715"/>
      <c r="LQG88" s="715"/>
      <c r="LQH88" s="715"/>
      <c r="LQI88" s="715"/>
      <c r="LQJ88" s="715"/>
      <c r="LQK88" s="715"/>
      <c r="LQL88" s="715"/>
      <c r="LQM88" s="715"/>
      <c r="LQN88" s="715"/>
      <c r="LQO88" s="715"/>
      <c r="LQP88" s="715"/>
      <c r="LQQ88" s="715"/>
      <c r="LQR88" s="715"/>
      <c r="LQS88" s="715"/>
      <c r="LQT88" s="715"/>
      <c r="LQU88" s="715"/>
      <c r="LQV88" s="715"/>
      <c r="LQW88" s="715"/>
      <c r="LQX88" s="715"/>
      <c r="LQY88" s="715"/>
      <c r="LQZ88" s="715"/>
      <c r="LRA88" s="715"/>
      <c r="LRB88" s="715"/>
      <c r="LRC88" s="715"/>
      <c r="LRD88" s="715"/>
      <c r="LRE88" s="715"/>
      <c r="LRF88" s="715"/>
      <c r="LRG88" s="715"/>
      <c r="LRH88" s="715"/>
      <c r="LRI88" s="715"/>
      <c r="LRJ88" s="715"/>
      <c r="LRK88" s="715"/>
      <c r="LRL88" s="715"/>
      <c r="LRM88" s="715"/>
      <c r="LRN88" s="715"/>
      <c r="LRO88" s="715"/>
      <c r="LRP88" s="715"/>
      <c r="LRQ88" s="715"/>
      <c r="LRR88" s="715"/>
      <c r="LRS88" s="715"/>
      <c r="LRT88" s="715"/>
      <c r="LRU88" s="715"/>
      <c r="LRV88" s="715"/>
      <c r="LRW88" s="715"/>
      <c r="LRX88" s="715"/>
      <c r="LRY88" s="715"/>
      <c r="LRZ88" s="715"/>
      <c r="LSA88" s="715"/>
      <c r="LSB88" s="715"/>
      <c r="LSC88" s="715"/>
      <c r="LSD88" s="715"/>
      <c r="LSE88" s="715"/>
      <c r="LSF88" s="715"/>
      <c r="LSG88" s="715"/>
      <c r="LSH88" s="715"/>
      <c r="LSI88" s="715"/>
      <c r="LSJ88" s="715"/>
      <c r="LSK88" s="715"/>
      <c r="LSL88" s="715"/>
      <c r="LSM88" s="715"/>
      <c r="LSN88" s="715"/>
      <c r="LSO88" s="715"/>
      <c r="LSP88" s="715"/>
      <c r="LSQ88" s="715"/>
      <c r="LSR88" s="715"/>
      <c r="LSS88" s="715"/>
      <c r="LST88" s="715"/>
      <c r="LSU88" s="715"/>
      <c r="LSV88" s="715"/>
      <c r="LSW88" s="715"/>
      <c r="LSX88" s="715"/>
      <c r="LSY88" s="715"/>
      <c r="LSZ88" s="715"/>
      <c r="LTA88" s="715"/>
      <c r="LTB88" s="715"/>
      <c r="LTC88" s="715"/>
      <c r="LTD88" s="715"/>
      <c r="LTE88" s="715"/>
      <c r="LTF88" s="715"/>
      <c r="LTG88" s="715"/>
      <c r="LTH88" s="715"/>
      <c r="LTI88" s="715"/>
      <c r="LTJ88" s="715"/>
      <c r="LTK88" s="715"/>
      <c r="LTL88" s="715"/>
      <c r="LTM88" s="715"/>
      <c r="LTN88" s="715"/>
      <c r="LTO88" s="715"/>
      <c r="LTP88" s="715"/>
      <c r="LTQ88" s="715"/>
      <c r="LTR88" s="715"/>
      <c r="LTS88" s="715"/>
      <c r="LTT88" s="715"/>
      <c r="LTU88" s="715"/>
      <c r="LTV88" s="715"/>
      <c r="LTW88" s="715"/>
      <c r="LTX88" s="715"/>
      <c r="LTY88" s="715"/>
      <c r="LTZ88" s="715"/>
      <c r="LUA88" s="715"/>
      <c r="LUB88" s="715"/>
      <c r="LUC88" s="715"/>
      <c r="LUD88" s="715"/>
      <c r="LUE88" s="715"/>
      <c r="LUF88" s="715"/>
      <c r="LUG88" s="715"/>
      <c r="LUH88" s="715"/>
      <c r="LUI88" s="715"/>
      <c r="LUJ88" s="715"/>
      <c r="LUK88" s="715"/>
      <c r="LUL88" s="715"/>
      <c r="LUM88" s="715"/>
      <c r="LUN88" s="715"/>
      <c r="LUO88" s="715"/>
      <c r="LUP88" s="715"/>
      <c r="LUQ88" s="715"/>
      <c r="LUR88" s="715"/>
      <c r="LUS88" s="715"/>
      <c r="LUT88" s="715"/>
      <c r="LUU88" s="715"/>
      <c r="LUV88" s="715"/>
      <c r="LUW88" s="715"/>
      <c r="LUX88" s="715"/>
      <c r="LUY88" s="715"/>
      <c r="LUZ88" s="715"/>
      <c r="LVA88" s="715"/>
      <c r="LVB88" s="715"/>
      <c r="LVC88" s="715"/>
      <c r="LVD88" s="715"/>
      <c r="LVE88" s="715"/>
      <c r="LVF88" s="715"/>
      <c r="LVG88" s="715"/>
      <c r="LVH88" s="715"/>
      <c r="LVI88" s="715"/>
      <c r="LVJ88" s="715"/>
      <c r="LVK88" s="715"/>
      <c r="LVL88" s="715"/>
      <c r="LVM88" s="715"/>
      <c r="LVN88" s="715"/>
      <c r="LVO88" s="715"/>
      <c r="LVP88" s="715"/>
      <c r="LVQ88" s="715"/>
      <c r="LVR88" s="715"/>
      <c r="LVS88" s="715"/>
      <c r="LVT88" s="715"/>
      <c r="LVU88" s="715"/>
      <c r="LVV88" s="715"/>
      <c r="LVW88" s="715"/>
      <c r="LVX88" s="715"/>
      <c r="LVY88" s="715"/>
      <c r="LVZ88" s="715"/>
      <c r="LWA88" s="715"/>
      <c r="LWB88" s="715"/>
      <c r="LWC88" s="715"/>
      <c r="LWD88" s="715"/>
      <c r="LWE88" s="715"/>
      <c r="LWF88" s="715"/>
      <c r="LWG88" s="715"/>
      <c r="LWH88" s="715"/>
      <c r="LWI88" s="715"/>
      <c r="LWJ88" s="715"/>
      <c r="LWK88" s="715"/>
      <c r="LWL88" s="715"/>
      <c r="LWM88" s="715"/>
      <c r="LWN88" s="715"/>
      <c r="LWO88" s="715"/>
      <c r="LWP88" s="715"/>
      <c r="LWQ88" s="715"/>
      <c r="LWR88" s="715"/>
      <c r="LWS88" s="715"/>
      <c r="LWT88" s="715"/>
      <c r="LWU88" s="715"/>
      <c r="LWV88" s="715"/>
      <c r="LWW88" s="715"/>
      <c r="LWX88" s="715"/>
      <c r="LWY88" s="715"/>
      <c r="LWZ88" s="715"/>
      <c r="LXA88" s="715"/>
      <c r="LXB88" s="715"/>
      <c r="LXC88" s="715"/>
      <c r="LXD88" s="715"/>
      <c r="LXE88" s="715"/>
      <c r="LXF88" s="715"/>
      <c r="LXG88" s="715"/>
      <c r="LXH88" s="715"/>
      <c r="LXI88" s="715"/>
      <c r="LXJ88" s="715"/>
      <c r="LXK88" s="715"/>
      <c r="LXL88" s="715"/>
      <c r="LXM88" s="715"/>
      <c r="LXN88" s="715"/>
      <c r="LXO88" s="715"/>
      <c r="LXP88" s="715"/>
      <c r="LXQ88" s="715"/>
      <c r="LXR88" s="715"/>
      <c r="LXS88" s="715"/>
      <c r="LXT88" s="715"/>
      <c r="LXU88" s="715"/>
      <c r="LXV88" s="715"/>
      <c r="LXW88" s="715"/>
      <c r="LXX88" s="715"/>
      <c r="LXY88" s="715"/>
      <c r="LXZ88" s="715"/>
      <c r="LYA88" s="715"/>
      <c r="LYB88" s="715"/>
      <c r="LYC88" s="715"/>
      <c r="LYD88" s="715"/>
      <c r="LYE88" s="715"/>
      <c r="LYF88" s="715"/>
      <c r="LYG88" s="715"/>
      <c r="LYH88" s="715"/>
      <c r="LYI88" s="715"/>
      <c r="LYJ88" s="715"/>
      <c r="LYK88" s="715"/>
      <c r="LYL88" s="715"/>
      <c r="LYM88" s="715"/>
      <c r="LYN88" s="715"/>
      <c r="LYO88" s="715"/>
      <c r="LYP88" s="715"/>
      <c r="LYQ88" s="715"/>
      <c r="LYR88" s="715"/>
      <c r="LYS88" s="715"/>
      <c r="LYT88" s="715"/>
      <c r="LYU88" s="715"/>
      <c r="LYV88" s="715"/>
      <c r="LYW88" s="715"/>
      <c r="LYX88" s="715"/>
      <c r="LYY88" s="715"/>
      <c r="LYZ88" s="715"/>
      <c r="LZA88" s="715"/>
      <c r="LZB88" s="715"/>
      <c r="LZC88" s="715"/>
      <c r="LZD88" s="715"/>
      <c r="LZE88" s="715"/>
      <c r="LZF88" s="715"/>
      <c r="LZG88" s="715"/>
      <c r="LZH88" s="715"/>
      <c r="LZI88" s="715"/>
      <c r="LZJ88" s="715"/>
      <c r="LZK88" s="715"/>
      <c r="LZL88" s="715"/>
      <c r="LZM88" s="715"/>
      <c r="LZN88" s="715"/>
      <c r="LZO88" s="715"/>
      <c r="LZP88" s="715"/>
      <c r="LZQ88" s="715"/>
      <c r="LZR88" s="715"/>
      <c r="LZS88" s="715"/>
      <c r="LZT88" s="715"/>
      <c r="LZU88" s="715"/>
      <c r="LZV88" s="715"/>
      <c r="LZW88" s="715"/>
      <c r="LZX88" s="715"/>
      <c r="LZY88" s="715"/>
      <c r="LZZ88" s="715"/>
      <c r="MAA88" s="715"/>
      <c r="MAB88" s="715"/>
      <c r="MAC88" s="715"/>
      <c r="MAD88" s="715"/>
      <c r="MAE88" s="715"/>
      <c r="MAF88" s="715"/>
      <c r="MAG88" s="715"/>
      <c r="MAH88" s="715"/>
      <c r="MAI88" s="715"/>
      <c r="MAJ88" s="715"/>
      <c r="MAK88" s="715"/>
      <c r="MAL88" s="715"/>
      <c r="MAM88" s="715"/>
      <c r="MAN88" s="715"/>
      <c r="MAO88" s="715"/>
      <c r="MAP88" s="715"/>
      <c r="MAQ88" s="715"/>
      <c r="MAR88" s="715"/>
      <c r="MAS88" s="715"/>
      <c r="MAT88" s="715"/>
      <c r="MAU88" s="715"/>
      <c r="MAV88" s="715"/>
      <c r="MAW88" s="715"/>
      <c r="MAX88" s="715"/>
      <c r="MAY88" s="715"/>
      <c r="MAZ88" s="715"/>
      <c r="MBA88" s="715"/>
      <c r="MBB88" s="715"/>
      <c r="MBC88" s="715"/>
      <c r="MBD88" s="715"/>
      <c r="MBE88" s="715"/>
      <c r="MBF88" s="715"/>
      <c r="MBG88" s="715"/>
      <c r="MBH88" s="715"/>
      <c r="MBI88" s="715"/>
      <c r="MBJ88" s="715"/>
      <c r="MBK88" s="715"/>
      <c r="MBL88" s="715"/>
      <c r="MBM88" s="715"/>
      <c r="MBN88" s="715"/>
      <c r="MBO88" s="715"/>
      <c r="MBP88" s="715"/>
      <c r="MBQ88" s="715"/>
      <c r="MBR88" s="715"/>
      <c r="MBS88" s="715"/>
      <c r="MBT88" s="715"/>
      <c r="MBU88" s="715"/>
      <c r="MBV88" s="715"/>
      <c r="MBW88" s="715"/>
      <c r="MBX88" s="715"/>
      <c r="MBY88" s="715"/>
      <c r="MBZ88" s="715"/>
      <c r="MCA88" s="715"/>
      <c r="MCB88" s="715"/>
      <c r="MCC88" s="715"/>
      <c r="MCD88" s="715"/>
      <c r="MCE88" s="715"/>
      <c r="MCF88" s="715"/>
      <c r="MCG88" s="715"/>
      <c r="MCH88" s="715"/>
      <c r="MCI88" s="715"/>
      <c r="MCJ88" s="715"/>
      <c r="MCK88" s="715"/>
      <c r="MCL88" s="715"/>
      <c r="MCM88" s="715"/>
      <c r="MCN88" s="715"/>
      <c r="MCO88" s="715"/>
      <c r="MCP88" s="715"/>
      <c r="MCQ88" s="715"/>
      <c r="MCR88" s="715"/>
      <c r="MCS88" s="715"/>
      <c r="MCT88" s="715"/>
      <c r="MCU88" s="715"/>
      <c r="MCV88" s="715"/>
      <c r="MCW88" s="715"/>
      <c r="MCX88" s="715"/>
      <c r="MCY88" s="715"/>
      <c r="MCZ88" s="715"/>
      <c r="MDA88" s="715"/>
      <c r="MDB88" s="715"/>
      <c r="MDC88" s="715"/>
      <c r="MDD88" s="715"/>
      <c r="MDE88" s="715"/>
      <c r="MDF88" s="715"/>
      <c r="MDG88" s="715"/>
      <c r="MDH88" s="715"/>
      <c r="MDI88" s="715"/>
      <c r="MDJ88" s="715"/>
      <c r="MDK88" s="715"/>
      <c r="MDL88" s="715"/>
      <c r="MDM88" s="715"/>
      <c r="MDN88" s="715"/>
      <c r="MDO88" s="715"/>
      <c r="MDP88" s="715"/>
      <c r="MDQ88" s="715"/>
      <c r="MDR88" s="715"/>
      <c r="MDS88" s="715"/>
      <c r="MDT88" s="715"/>
      <c r="MDU88" s="715"/>
      <c r="MDV88" s="715"/>
      <c r="MDW88" s="715"/>
      <c r="MDX88" s="715"/>
      <c r="MDY88" s="715"/>
      <c r="MDZ88" s="715"/>
      <c r="MEA88" s="715"/>
      <c r="MEB88" s="715"/>
      <c r="MEC88" s="715"/>
      <c r="MED88" s="715"/>
      <c r="MEE88" s="715"/>
      <c r="MEF88" s="715"/>
      <c r="MEG88" s="715"/>
      <c r="MEH88" s="715"/>
      <c r="MEI88" s="715"/>
      <c r="MEJ88" s="715"/>
      <c r="MEK88" s="715"/>
      <c r="MEL88" s="715"/>
      <c r="MEM88" s="715"/>
      <c r="MEN88" s="715"/>
      <c r="MEO88" s="715"/>
      <c r="MEP88" s="715"/>
      <c r="MEQ88" s="715"/>
      <c r="MER88" s="715"/>
      <c r="MES88" s="715"/>
      <c r="MET88" s="715"/>
      <c r="MEU88" s="715"/>
      <c r="MEV88" s="715"/>
      <c r="MEW88" s="715"/>
      <c r="MEX88" s="715"/>
      <c r="MEY88" s="715"/>
      <c r="MEZ88" s="715"/>
      <c r="MFA88" s="715"/>
      <c r="MFB88" s="715"/>
      <c r="MFC88" s="715"/>
      <c r="MFD88" s="715"/>
      <c r="MFE88" s="715"/>
      <c r="MFF88" s="715"/>
      <c r="MFG88" s="715"/>
      <c r="MFH88" s="715"/>
      <c r="MFI88" s="715"/>
      <c r="MFJ88" s="715"/>
      <c r="MFK88" s="715"/>
      <c r="MFL88" s="715"/>
      <c r="MFM88" s="715"/>
      <c r="MFN88" s="715"/>
      <c r="MFO88" s="715"/>
      <c r="MFP88" s="715"/>
      <c r="MFQ88" s="715"/>
      <c r="MFR88" s="715"/>
      <c r="MFS88" s="715"/>
      <c r="MFT88" s="715"/>
      <c r="MFU88" s="715"/>
      <c r="MFV88" s="715"/>
      <c r="MFW88" s="715"/>
      <c r="MFX88" s="715"/>
      <c r="MFY88" s="715"/>
      <c r="MFZ88" s="715"/>
      <c r="MGA88" s="715"/>
      <c r="MGB88" s="715"/>
      <c r="MGC88" s="715"/>
      <c r="MGD88" s="715"/>
      <c r="MGE88" s="715"/>
      <c r="MGF88" s="715"/>
      <c r="MGG88" s="715"/>
      <c r="MGH88" s="715"/>
      <c r="MGI88" s="715"/>
      <c r="MGJ88" s="715"/>
      <c r="MGK88" s="715"/>
      <c r="MGL88" s="715"/>
      <c r="MGM88" s="715"/>
      <c r="MGN88" s="715"/>
      <c r="MGO88" s="715"/>
      <c r="MGP88" s="715"/>
      <c r="MGQ88" s="715"/>
      <c r="MGR88" s="715"/>
      <c r="MGS88" s="715"/>
      <c r="MGT88" s="715"/>
      <c r="MGU88" s="715"/>
      <c r="MGV88" s="715"/>
      <c r="MGW88" s="715"/>
      <c r="MGX88" s="715"/>
      <c r="MGY88" s="715"/>
      <c r="MGZ88" s="715"/>
      <c r="MHA88" s="715"/>
      <c r="MHB88" s="715"/>
      <c r="MHC88" s="715"/>
      <c r="MHD88" s="715"/>
      <c r="MHE88" s="715"/>
      <c r="MHF88" s="715"/>
      <c r="MHG88" s="715"/>
      <c r="MHH88" s="715"/>
      <c r="MHI88" s="715"/>
      <c r="MHJ88" s="715"/>
      <c r="MHK88" s="715"/>
      <c r="MHL88" s="715"/>
      <c r="MHM88" s="715"/>
      <c r="MHN88" s="715"/>
      <c r="MHO88" s="715"/>
      <c r="MHP88" s="715"/>
      <c r="MHQ88" s="715"/>
      <c r="MHR88" s="715"/>
      <c r="MHS88" s="715"/>
      <c r="MHT88" s="715"/>
      <c r="MHU88" s="715"/>
      <c r="MHV88" s="715"/>
      <c r="MHW88" s="715"/>
      <c r="MHX88" s="715"/>
      <c r="MHY88" s="715"/>
      <c r="MHZ88" s="715"/>
      <c r="MIA88" s="715"/>
      <c r="MIB88" s="715"/>
      <c r="MIC88" s="715"/>
      <c r="MID88" s="715"/>
      <c r="MIE88" s="715"/>
      <c r="MIF88" s="715"/>
      <c r="MIG88" s="715"/>
      <c r="MIH88" s="715"/>
      <c r="MII88" s="715"/>
      <c r="MIJ88" s="715"/>
      <c r="MIK88" s="715"/>
      <c r="MIL88" s="715"/>
      <c r="MIM88" s="715"/>
      <c r="MIN88" s="715"/>
      <c r="MIO88" s="715"/>
      <c r="MIP88" s="715"/>
      <c r="MIQ88" s="715"/>
      <c r="MIR88" s="715"/>
      <c r="MIS88" s="715"/>
      <c r="MIT88" s="715"/>
      <c r="MIU88" s="715"/>
      <c r="MIV88" s="715"/>
      <c r="MIW88" s="715"/>
      <c r="MIX88" s="715"/>
      <c r="MIY88" s="715"/>
      <c r="MIZ88" s="715"/>
      <c r="MJA88" s="715"/>
      <c r="MJB88" s="715"/>
      <c r="MJC88" s="715"/>
      <c r="MJD88" s="715"/>
      <c r="MJE88" s="715"/>
      <c r="MJF88" s="715"/>
      <c r="MJG88" s="715"/>
      <c r="MJH88" s="715"/>
      <c r="MJI88" s="715"/>
      <c r="MJJ88" s="715"/>
      <c r="MJK88" s="715"/>
      <c r="MJL88" s="715"/>
      <c r="MJM88" s="715"/>
      <c r="MJN88" s="715"/>
      <c r="MJO88" s="715"/>
      <c r="MJP88" s="715"/>
      <c r="MJQ88" s="715"/>
      <c r="MJR88" s="715"/>
      <c r="MJS88" s="715"/>
      <c r="MJT88" s="715"/>
      <c r="MJU88" s="715"/>
      <c r="MJV88" s="715"/>
      <c r="MJW88" s="715"/>
      <c r="MJX88" s="715"/>
      <c r="MJY88" s="715"/>
      <c r="MJZ88" s="715"/>
      <c r="MKA88" s="715"/>
      <c r="MKB88" s="715"/>
      <c r="MKC88" s="715"/>
      <c r="MKD88" s="715"/>
      <c r="MKE88" s="715"/>
      <c r="MKF88" s="715"/>
      <c r="MKG88" s="715"/>
      <c r="MKH88" s="715"/>
      <c r="MKI88" s="715"/>
      <c r="MKJ88" s="715"/>
      <c r="MKK88" s="715"/>
      <c r="MKL88" s="715"/>
      <c r="MKM88" s="715"/>
      <c r="MKN88" s="715"/>
      <c r="MKO88" s="715"/>
      <c r="MKP88" s="715"/>
      <c r="MKQ88" s="715"/>
      <c r="MKR88" s="715"/>
      <c r="MKS88" s="715"/>
      <c r="MKT88" s="715"/>
      <c r="MKU88" s="715"/>
      <c r="MKV88" s="715"/>
      <c r="MKW88" s="715"/>
      <c r="MKX88" s="715"/>
      <c r="MKY88" s="715"/>
      <c r="MKZ88" s="715"/>
      <c r="MLA88" s="715"/>
      <c r="MLB88" s="715"/>
      <c r="MLC88" s="715"/>
      <c r="MLD88" s="715"/>
      <c r="MLE88" s="715"/>
      <c r="MLF88" s="715"/>
      <c r="MLG88" s="715"/>
      <c r="MLH88" s="715"/>
      <c r="MLI88" s="715"/>
      <c r="MLJ88" s="715"/>
      <c r="MLK88" s="715"/>
      <c r="MLL88" s="715"/>
      <c r="MLM88" s="715"/>
      <c r="MLN88" s="715"/>
      <c r="MLO88" s="715"/>
      <c r="MLP88" s="715"/>
      <c r="MLQ88" s="715"/>
      <c r="MLR88" s="715"/>
      <c r="MLS88" s="715"/>
      <c r="MLT88" s="715"/>
      <c r="MLU88" s="715"/>
      <c r="MLV88" s="715"/>
      <c r="MLW88" s="715"/>
      <c r="MLX88" s="715"/>
      <c r="MLY88" s="715"/>
      <c r="MLZ88" s="715"/>
      <c r="MMA88" s="715"/>
      <c r="MMB88" s="715"/>
      <c r="MMC88" s="715"/>
      <c r="MMD88" s="715"/>
      <c r="MME88" s="715"/>
      <c r="MMF88" s="715"/>
      <c r="MMG88" s="715"/>
      <c r="MMH88" s="715"/>
      <c r="MMI88" s="715"/>
      <c r="MMJ88" s="715"/>
      <c r="MMK88" s="715"/>
      <c r="MML88" s="715"/>
      <c r="MMM88" s="715"/>
      <c r="MMN88" s="715"/>
      <c r="MMO88" s="715"/>
      <c r="MMP88" s="715"/>
      <c r="MMQ88" s="715"/>
      <c r="MMR88" s="715"/>
      <c r="MMS88" s="715"/>
      <c r="MMT88" s="715"/>
      <c r="MMU88" s="715"/>
      <c r="MMV88" s="715"/>
      <c r="MMW88" s="715"/>
      <c r="MMX88" s="715"/>
      <c r="MMY88" s="715"/>
      <c r="MMZ88" s="715"/>
      <c r="MNA88" s="715"/>
      <c r="MNB88" s="715"/>
      <c r="MNC88" s="715"/>
      <c r="MND88" s="715"/>
      <c r="MNE88" s="715"/>
      <c r="MNF88" s="715"/>
      <c r="MNG88" s="715"/>
      <c r="MNH88" s="715"/>
      <c r="MNI88" s="715"/>
      <c r="MNJ88" s="715"/>
      <c r="MNK88" s="715"/>
      <c r="MNL88" s="715"/>
      <c r="MNM88" s="715"/>
      <c r="MNN88" s="715"/>
      <c r="MNO88" s="715"/>
      <c r="MNP88" s="715"/>
      <c r="MNQ88" s="715"/>
      <c r="MNR88" s="715"/>
      <c r="MNS88" s="715"/>
      <c r="MNT88" s="715"/>
      <c r="MNU88" s="715"/>
      <c r="MNV88" s="715"/>
      <c r="MNW88" s="715"/>
      <c r="MNX88" s="715"/>
      <c r="MNY88" s="715"/>
      <c r="MNZ88" s="715"/>
      <c r="MOA88" s="715"/>
      <c r="MOB88" s="715"/>
      <c r="MOC88" s="715"/>
      <c r="MOD88" s="715"/>
      <c r="MOE88" s="715"/>
      <c r="MOF88" s="715"/>
      <c r="MOG88" s="715"/>
      <c r="MOH88" s="715"/>
      <c r="MOI88" s="715"/>
      <c r="MOJ88" s="715"/>
      <c r="MOK88" s="715"/>
      <c r="MOL88" s="715"/>
      <c r="MOM88" s="715"/>
      <c r="MON88" s="715"/>
      <c r="MOO88" s="715"/>
      <c r="MOP88" s="715"/>
      <c r="MOQ88" s="715"/>
      <c r="MOR88" s="715"/>
      <c r="MOS88" s="715"/>
      <c r="MOT88" s="715"/>
      <c r="MOU88" s="715"/>
      <c r="MOV88" s="715"/>
      <c r="MOW88" s="715"/>
      <c r="MOX88" s="715"/>
      <c r="MOY88" s="715"/>
      <c r="MOZ88" s="715"/>
      <c r="MPA88" s="715"/>
      <c r="MPB88" s="715"/>
      <c r="MPC88" s="715"/>
      <c r="MPD88" s="715"/>
      <c r="MPE88" s="715"/>
      <c r="MPF88" s="715"/>
      <c r="MPG88" s="715"/>
      <c r="MPH88" s="715"/>
      <c r="MPI88" s="715"/>
      <c r="MPJ88" s="715"/>
      <c r="MPK88" s="715"/>
      <c r="MPL88" s="715"/>
      <c r="MPM88" s="715"/>
      <c r="MPN88" s="715"/>
      <c r="MPO88" s="715"/>
      <c r="MPP88" s="715"/>
      <c r="MPQ88" s="715"/>
      <c r="MPR88" s="715"/>
      <c r="MPS88" s="715"/>
      <c r="MPT88" s="715"/>
      <c r="MPU88" s="715"/>
      <c r="MPV88" s="715"/>
      <c r="MPW88" s="715"/>
      <c r="MPX88" s="715"/>
      <c r="MPY88" s="715"/>
      <c r="MPZ88" s="715"/>
      <c r="MQA88" s="715"/>
      <c r="MQB88" s="715"/>
      <c r="MQC88" s="715"/>
      <c r="MQD88" s="715"/>
      <c r="MQE88" s="715"/>
      <c r="MQF88" s="715"/>
      <c r="MQG88" s="715"/>
      <c r="MQH88" s="715"/>
      <c r="MQI88" s="715"/>
      <c r="MQJ88" s="715"/>
      <c r="MQK88" s="715"/>
      <c r="MQL88" s="715"/>
      <c r="MQM88" s="715"/>
      <c r="MQN88" s="715"/>
      <c r="MQO88" s="715"/>
      <c r="MQP88" s="715"/>
      <c r="MQQ88" s="715"/>
      <c r="MQR88" s="715"/>
      <c r="MQS88" s="715"/>
      <c r="MQT88" s="715"/>
      <c r="MQU88" s="715"/>
      <c r="MQV88" s="715"/>
      <c r="MQW88" s="715"/>
      <c r="MQX88" s="715"/>
      <c r="MQY88" s="715"/>
      <c r="MQZ88" s="715"/>
      <c r="MRA88" s="715"/>
      <c r="MRB88" s="715"/>
      <c r="MRC88" s="715"/>
      <c r="MRD88" s="715"/>
      <c r="MRE88" s="715"/>
      <c r="MRF88" s="715"/>
      <c r="MRG88" s="715"/>
      <c r="MRH88" s="715"/>
      <c r="MRI88" s="715"/>
      <c r="MRJ88" s="715"/>
      <c r="MRK88" s="715"/>
      <c r="MRL88" s="715"/>
      <c r="MRM88" s="715"/>
      <c r="MRN88" s="715"/>
      <c r="MRO88" s="715"/>
      <c r="MRP88" s="715"/>
      <c r="MRQ88" s="715"/>
      <c r="MRR88" s="715"/>
      <c r="MRS88" s="715"/>
      <c r="MRT88" s="715"/>
      <c r="MRU88" s="715"/>
      <c r="MRV88" s="715"/>
      <c r="MRW88" s="715"/>
      <c r="MRX88" s="715"/>
      <c r="MRY88" s="715"/>
      <c r="MRZ88" s="715"/>
      <c r="MSA88" s="715"/>
      <c r="MSB88" s="715"/>
      <c r="MSC88" s="715"/>
      <c r="MSD88" s="715"/>
      <c r="MSE88" s="715"/>
      <c r="MSF88" s="715"/>
      <c r="MSG88" s="715"/>
      <c r="MSH88" s="715"/>
      <c r="MSI88" s="715"/>
      <c r="MSJ88" s="715"/>
      <c r="MSK88" s="715"/>
      <c r="MSL88" s="715"/>
      <c r="MSM88" s="715"/>
      <c r="MSN88" s="715"/>
      <c r="MSO88" s="715"/>
      <c r="MSP88" s="715"/>
      <c r="MSQ88" s="715"/>
      <c r="MSR88" s="715"/>
      <c r="MSS88" s="715"/>
      <c r="MST88" s="715"/>
      <c r="MSU88" s="715"/>
      <c r="MSV88" s="715"/>
      <c r="MSW88" s="715"/>
      <c r="MSX88" s="715"/>
      <c r="MSY88" s="715"/>
      <c r="MSZ88" s="715"/>
      <c r="MTA88" s="715"/>
      <c r="MTB88" s="715"/>
      <c r="MTC88" s="715"/>
      <c r="MTD88" s="715"/>
      <c r="MTE88" s="715"/>
      <c r="MTF88" s="715"/>
      <c r="MTG88" s="715"/>
      <c r="MTH88" s="715"/>
      <c r="MTI88" s="715"/>
      <c r="MTJ88" s="715"/>
      <c r="MTK88" s="715"/>
      <c r="MTL88" s="715"/>
      <c r="MTM88" s="715"/>
      <c r="MTN88" s="715"/>
      <c r="MTO88" s="715"/>
      <c r="MTP88" s="715"/>
      <c r="MTQ88" s="715"/>
      <c r="MTR88" s="715"/>
      <c r="MTS88" s="715"/>
      <c r="MTT88" s="715"/>
      <c r="MTU88" s="715"/>
      <c r="MTV88" s="715"/>
      <c r="MTW88" s="715"/>
      <c r="MTX88" s="715"/>
      <c r="MTY88" s="715"/>
      <c r="MTZ88" s="715"/>
      <c r="MUA88" s="715"/>
      <c r="MUB88" s="715"/>
      <c r="MUC88" s="715"/>
      <c r="MUD88" s="715"/>
      <c r="MUE88" s="715"/>
      <c r="MUF88" s="715"/>
      <c r="MUG88" s="715"/>
      <c r="MUH88" s="715"/>
      <c r="MUI88" s="715"/>
      <c r="MUJ88" s="715"/>
      <c r="MUK88" s="715"/>
      <c r="MUL88" s="715"/>
      <c r="MUM88" s="715"/>
      <c r="MUN88" s="715"/>
      <c r="MUO88" s="715"/>
      <c r="MUP88" s="715"/>
      <c r="MUQ88" s="715"/>
      <c r="MUR88" s="715"/>
      <c r="MUS88" s="715"/>
      <c r="MUT88" s="715"/>
      <c r="MUU88" s="715"/>
      <c r="MUV88" s="715"/>
      <c r="MUW88" s="715"/>
      <c r="MUX88" s="715"/>
      <c r="MUY88" s="715"/>
      <c r="MUZ88" s="715"/>
      <c r="MVA88" s="715"/>
      <c r="MVB88" s="715"/>
      <c r="MVC88" s="715"/>
      <c r="MVD88" s="715"/>
      <c r="MVE88" s="715"/>
      <c r="MVF88" s="715"/>
      <c r="MVG88" s="715"/>
      <c r="MVH88" s="715"/>
      <c r="MVI88" s="715"/>
      <c r="MVJ88" s="715"/>
      <c r="MVK88" s="715"/>
      <c r="MVL88" s="715"/>
      <c r="MVM88" s="715"/>
      <c r="MVN88" s="715"/>
      <c r="MVO88" s="715"/>
      <c r="MVP88" s="715"/>
      <c r="MVQ88" s="715"/>
      <c r="MVR88" s="715"/>
      <c r="MVS88" s="715"/>
      <c r="MVT88" s="715"/>
      <c r="MVU88" s="715"/>
      <c r="MVV88" s="715"/>
      <c r="MVW88" s="715"/>
      <c r="MVX88" s="715"/>
      <c r="MVY88" s="715"/>
      <c r="MVZ88" s="715"/>
      <c r="MWA88" s="715"/>
      <c r="MWB88" s="715"/>
      <c r="MWC88" s="715"/>
      <c r="MWD88" s="715"/>
      <c r="MWE88" s="715"/>
      <c r="MWF88" s="715"/>
      <c r="MWG88" s="715"/>
      <c r="MWH88" s="715"/>
      <c r="MWI88" s="715"/>
      <c r="MWJ88" s="715"/>
      <c r="MWK88" s="715"/>
      <c r="MWL88" s="715"/>
      <c r="MWM88" s="715"/>
      <c r="MWN88" s="715"/>
      <c r="MWO88" s="715"/>
      <c r="MWP88" s="715"/>
      <c r="MWQ88" s="715"/>
      <c r="MWR88" s="715"/>
      <c r="MWS88" s="715"/>
      <c r="MWT88" s="715"/>
      <c r="MWU88" s="715"/>
      <c r="MWV88" s="715"/>
      <c r="MWW88" s="715"/>
      <c r="MWX88" s="715"/>
      <c r="MWY88" s="715"/>
      <c r="MWZ88" s="715"/>
      <c r="MXA88" s="715"/>
      <c r="MXB88" s="715"/>
      <c r="MXC88" s="715"/>
      <c r="MXD88" s="715"/>
      <c r="MXE88" s="715"/>
      <c r="MXF88" s="715"/>
      <c r="MXG88" s="715"/>
      <c r="MXH88" s="715"/>
      <c r="MXI88" s="715"/>
      <c r="MXJ88" s="715"/>
      <c r="MXK88" s="715"/>
      <c r="MXL88" s="715"/>
      <c r="MXM88" s="715"/>
      <c r="MXN88" s="715"/>
      <c r="MXO88" s="715"/>
      <c r="MXP88" s="715"/>
      <c r="MXQ88" s="715"/>
      <c r="MXR88" s="715"/>
      <c r="MXS88" s="715"/>
      <c r="MXT88" s="715"/>
      <c r="MXU88" s="715"/>
      <c r="MXV88" s="715"/>
      <c r="MXW88" s="715"/>
      <c r="MXX88" s="715"/>
      <c r="MXY88" s="715"/>
      <c r="MXZ88" s="715"/>
      <c r="MYA88" s="715"/>
      <c r="MYB88" s="715"/>
      <c r="MYC88" s="715"/>
      <c r="MYD88" s="715"/>
      <c r="MYE88" s="715"/>
      <c r="MYF88" s="715"/>
      <c r="MYG88" s="715"/>
      <c r="MYH88" s="715"/>
      <c r="MYI88" s="715"/>
      <c r="MYJ88" s="715"/>
      <c r="MYK88" s="715"/>
      <c r="MYL88" s="715"/>
      <c r="MYM88" s="715"/>
      <c r="MYN88" s="715"/>
      <c r="MYO88" s="715"/>
      <c r="MYP88" s="715"/>
      <c r="MYQ88" s="715"/>
      <c r="MYR88" s="715"/>
      <c r="MYS88" s="715"/>
      <c r="MYT88" s="715"/>
      <c r="MYU88" s="715"/>
      <c r="MYV88" s="715"/>
      <c r="MYW88" s="715"/>
      <c r="MYX88" s="715"/>
      <c r="MYY88" s="715"/>
      <c r="MYZ88" s="715"/>
      <c r="MZA88" s="715"/>
      <c r="MZB88" s="715"/>
      <c r="MZC88" s="715"/>
      <c r="MZD88" s="715"/>
      <c r="MZE88" s="715"/>
      <c r="MZF88" s="715"/>
      <c r="MZG88" s="715"/>
      <c r="MZH88" s="715"/>
      <c r="MZI88" s="715"/>
      <c r="MZJ88" s="715"/>
      <c r="MZK88" s="715"/>
      <c r="MZL88" s="715"/>
      <c r="MZM88" s="715"/>
      <c r="MZN88" s="715"/>
      <c r="MZO88" s="715"/>
      <c r="MZP88" s="715"/>
      <c r="MZQ88" s="715"/>
      <c r="MZR88" s="715"/>
      <c r="MZS88" s="715"/>
      <c r="MZT88" s="715"/>
      <c r="MZU88" s="715"/>
      <c r="MZV88" s="715"/>
      <c r="MZW88" s="715"/>
      <c r="MZX88" s="715"/>
      <c r="MZY88" s="715"/>
      <c r="MZZ88" s="715"/>
      <c r="NAA88" s="715"/>
      <c r="NAB88" s="715"/>
      <c r="NAC88" s="715"/>
      <c r="NAD88" s="715"/>
      <c r="NAE88" s="715"/>
      <c r="NAF88" s="715"/>
      <c r="NAG88" s="715"/>
      <c r="NAH88" s="715"/>
      <c r="NAI88" s="715"/>
      <c r="NAJ88" s="715"/>
      <c r="NAK88" s="715"/>
      <c r="NAL88" s="715"/>
      <c r="NAM88" s="715"/>
      <c r="NAN88" s="715"/>
      <c r="NAO88" s="715"/>
      <c r="NAP88" s="715"/>
      <c r="NAQ88" s="715"/>
      <c r="NAR88" s="715"/>
      <c r="NAS88" s="715"/>
      <c r="NAT88" s="715"/>
      <c r="NAU88" s="715"/>
      <c r="NAV88" s="715"/>
      <c r="NAW88" s="715"/>
      <c r="NAX88" s="715"/>
      <c r="NAY88" s="715"/>
      <c r="NAZ88" s="715"/>
      <c r="NBA88" s="715"/>
      <c r="NBB88" s="715"/>
      <c r="NBC88" s="715"/>
      <c r="NBD88" s="715"/>
      <c r="NBE88" s="715"/>
      <c r="NBF88" s="715"/>
      <c r="NBG88" s="715"/>
      <c r="NBH88" s="715"/>
      <c r="NBI88" s="715"/>
      <c r="NBJ88" s="715"/>
      <c r="NBK88" s="715"/>
      <c r="NBL88" s="715"/>
      <c r="NBM88" s="715"/>
      <c r="NBN88" s="715"/>
      <c r="NBO88" s="715"/>
      <c r="NBP88" s="715"/>
      <c r="NBQ88" s="715"/>
      <c r="NBR88" s="715"/>
      <c r="NBS88" s="715"/>
      <c r="NBT88" s="715"/>
      <c r="NBU88" s="715"/>
      <c r="NBV88" s="715"/>
      <c r="NBW88" s="715"/>
      <c r="NBX88" s="715"/>
      <c r="NBY88" s="715"/>
      <c r="NBZ88" s="715"/>
      <c r="NCA88" s="715"/>
      <c r="NCB88" s="715"/>
      <c r="NCC88" s="715"/>
      <c r="NCD88" s="715"/>
      <c r="NCE88" s="715"/>
      <c r="NCF88" s="715"/>
      <c r="NCG88" s="715"/>
      <c r="NCH88" s="715"/>
      <c r="NCI88" s="715"/>
      <c r="NCJ88" s="715"/>
      <c r="NCK88" s="715"/>
      <c r="NCL88" s="715"/>
      <c r="NCM88" s="715"/>
      <c r="NCN88" s="715"/>
      <c r="NCO88" s="715"/>
      <c r="NCP88" s="715"/>
      <c r="NCQ88" s="715"/>
      <c r="NCR88" s="715"/>
      <c r="NCS88" s="715"/>
      <c r="NCT88" s="715"/>
      <c r="NCU88" s="715"/>
      <c r="NCV88" s="715"/>
      <c r="NCW88" s="715"/>
      <c r="NCX88" s="715"/>
      <c r="NCY88" s="715"/>
      <c r="NCZ88" s="715"/>
      <c r="NDA88" s="715"/>
      <c r="NDB88" s="715"/>
      <c r="NDC88" s="715"/>
      <c r="NDD88" s="715"/>
      <c r="NDE88" s="715"/>
      <c r="NDF88" s="715"/>
      <c r="NDG88" s="715"/>
      <c r="NDH88" s="715"/>
      <c r="NDI88" s="715"/>
      <c r="NDJ88" s="715"/>
      <c r="NDK88" s="715"/>
      <c r="NDL88" s="715"/>
      <c r="NDM88" s="715"/>
      <c r="NDN88" s="715"/>
      <c r="NDO88" s="715"/>
      <c r="NDP88" s="715"/>
      <c r="NDQ88" s="715"/>
      <c r="NDR88" s="715"/>
      <c r="NDS88" s="715"/>
      <c r="NDT88" s="715"/>
      <c r="NDU88" s="715"/>
      <c r="NDV88" s="715"/>
      <c r="NDW88" s="715"/>
      <c r="NDX88" s="715"/>
      <c r="NDY88" s="715"/>
      <c r="NDZ88" s="715"/>
      <c r="NEA88" s="715"/>
      <c r="NEB88" s="715"/>
      <c r="NEC88" s="715"/>
      <c r="NED88" s="715"/>
      <c r="NEE88" s="715"/>
      <c r="NEF88" s="715"/>
      <c r="NEG88" s="715"/>
      <c r="NEH88" s="715"/>
      <c r="NEI88" s="715"/>
      <c r="NEJ88" s="715"/>
      <c r="NEK88" s="715"/>
      <c r="NEL88" s="715"/>
      <c r="NEM88" s="715"/>
      <c r="NEN88" s="715"/>
      <c r="NEO88" s="715"/>
      <c r="NEP88" s="715"/>
      <c r="NEQ88" s="715"/>
      <c r="NER88" s="715"/>
      <c r="NES88" s="715"/>
      <c r="NET88" s="715"/>
      <c r="NEU88" s="715"/>
      <c r="NEV88" s="715"/>
      <c r="NEW88" s="715"/>
      <c r="NEX88" s="715"/>
      <c r="NEY88" s="715"/>
      <c r="NEZ88" s="715"/>
      <c r="NFA88" s="715"/>
      <c r="NFB88" s="715"/>
      <c r="NFC88" s="715"/>
      <c r="NFD88" s="715"/>
      <c r="NFE88" s="715"/>
      <c r="NFF88" s="715"/>
      <c r="NFG88" s="715"/>
      <c r="NFH88" s="715"/>
      <c r="NFI88" s="715"/>
      <c r="NFJ88" s="715"/>
      <c r="NFK88" s="715"/>
      <c r="NFL88" s="715"/>
      <c r="NFM88" s="715"/>
      <c r="NFN88" s="715"/>
      <c r="NFO88" s="715"/>
      <c r="NFP88" s="715"/>
      <c r="NFQ88" s="715"/>
      <c r="NFR88" s="715"/>
      <c r="NFS88" s="715"/>
      <c r="NFT88" s="715"/>
      <c r="NFU88" s="715"/>
      <c r="NFV88" s="715"/>
      <c r="NFW88" s="715"/>
      <c r="NFX88" s="715"/>
      <c r="NFY88" s="715"/>
      <c r="NFZ88" s="715"/>
      <c r="NGA88" s="715"/>
      <c r="NGB88" s="715"/>
      <c r="NGC88" s="715"/>
      <c r="NGD88" s="715"/>
      <c r="NGE88" s="715"/>
      <c r="NGF88" s="715"/>
      <c r="NGG88" s="715"/>
      <c r="NGH88" s="715"/>
      <c r="NGI88" s="715"/>
      <c r="NGJ88" s="715"/>
      <c r="NGK88" s="715"/>
      <c r="NGL88" s="715"/>
      <c r="NGM88" s="715"/>
      <c r="NGN88" s="715"/>
      <c r="NGO88" s="715"/>
      <c r="NGP88" s="715"/>
      <c r="NGQ88" s="715"/>
      <c r="NGR88" s="715"/>
      <c r="NGS88" s="715"/>
      <c r="NGT88" s="715"/>
      <c r="NGU88" s="715"/>
      <c r="NGV88" s="715"/>
      <c r="NGW88" s="715"/>
      <c r="NGX88" s="715"/>
      <c r="NGY88" s="715"/>
      <c r="NGZ88" s="715"/>
      <c r="NHA88" s="715"/>
      <c r="NHB88" s="715"/>
      <c r="NHC88" s="715"/>
      <c r="NHD88" s="715"/>
      <c r="NHE88" s="715"/>
      <c r="NHF88" s="715"/>
      <c r="NHG88" s="715"/>
      <c r="NHH88" s="715"/>
      <c r="NHI88" s="715"/>
      <c r="NHJ88" s="715"/>
      <c r="NHK88" s="715"/>
      <c r="NHL88" s="715"/>
      <c r="NHM88" s="715"/>
      <c r="NHN88" s="715"/>
      <c r="NHO88" s="715"/>
      <c r="NHP88" s="715"/>
      <c r="NHQ88" s="715"/>
      <c r="NHR88" s="715"/>
      <c r="NHS88" s="715"/>
      <c r="NHT88" s="715"/>
      <c r="NHU88" s="715"/>
      <c r="NHV88" s="715"/>
      <c r="NHW88" s="715"/>
      <c r="NHX88" s="715"/>
      <c r="NHY88" s="715"/>
      <c r="NHZ88" s="715"/>
      <c r="NIA88" s="715"/>
      <c r="NIB88" s="715"/>
      <c r="NIC88" s="715"/>
      <c r="NID88" s="715"/>
      <c r="NIE88" s="715"/>
      <c r="NIF88" s="715"/>
      <c r="NIG88" s="715"/>
      <c r="NIH88" s="715"/>
      <c r="NII88" s="715"/>
      <c r="NIJ88" s="715"/>
      <c r="NIK88" s="715"/>
      <c r="NIL88" s="715"/>
      <c r="NIM88" s="715"/>
      <c r="NIN88" s="715"/>
      <c r="NIO88" s="715"/>
      <c r="NIP88" s="715"/>
      <c r="NIQ88" s="715"/>
      <c r="NIR88" s="715"/>
      <c r="NIS88" s="715"/>
      <c r="NIT88" s="715"/>
      <c r="NIU88" s="715"/>
      <c r="NIV88" s="715"/>
      <c r="NIW88" s="715"/>
      <c r="NIX88" s="715"/>
      <c r="NIY88" s="715"/>
      <c r="NIZ88" s="715"/>
      <c r="NJA88" s="715"/>
      <c r="NJB88" s="715"/>
      <c r="NJC88" s="715"/>
      <c r="NJD88" s="715"/>
      <c r="NJE88" s="715"/>
      <c r="NJF88" s="715"/>
      <c r="NJG88" s="715"/>
      <c r="NJH88" s="715"/>
      <c r="NJI88" s="715"/>
      <c r="NJJ88" s="715"/>
      <c r="NJK88" s="715"/>
      <c r="NJL88" s="715"/>
      <c r="NJM88" s="715"/>
      <c r="NJN88" s="715"/>
      <c r="NJO88" s="715"/>
      <c r="NJP88" s="715"/>
      <c r="NJQ88" s="715"/>
      <c r="NJR88" s="715"/>
      <c r="NJS88" s="715"/>
      <c r="NJT88" s="715"/>
      <c r="NJU88" s="715"/>
      <c r="NJV88" s="715"/>
      <c r="NJW88" s="715"/>
      <c r="NJX88" s="715"/>
      <c r="NJY88" s="715"/>
      <c r="NJZ88" s="715"/>
      <c r="NKA88" s="715"/>
      <c r="NKB88" s="715"/>
      <c r="NKC88" s="715"/>
      <c r="NKD88" s="715"/>
      <c r="NKE88" s="715"/>
      <c r="NKF88" s="715"/>
      <c r="NKG88" s="715"/>
      <c r="NKH88" s="715"/>
      <c r="NKI88" s="715"/>
      <c r="NKJ88" s="715"/>
      <c r="NKK88" s="715"/>
      <c r="NKL88" s="715"/>
      <c r="NKM88" s="715"/>
      <c r="NKN88" s="715"/>
      <c r="NKO88" s="715"/>
      <c r="NKP88" s="715"/>
      <c r="NKQ88" s="715"/>
      <c r="NKR88" s="715"/>
      <c r="NKS88" s="715"/>
      <c r="NKT88" s="715"/>
      <c r="NKU88" s="715"/>
      <c r="NKV88" s="715"/>
      <c r="NKW88" s="715"/>
      <c r="NKX88" s="715"/>
      <c r="NKY88" s="715"/>
      <c r="NKZ88" s="715"/>
      <c r="NLA88" s="715"/>
      <c r="NLB88" s="715"/>
      <c r="NLC88" s="715"/>
      <c r="NLD88" s="715"/>
      <c r="NLE88" s="715"/>
      <c r="NLF88" s="715"/>
      <c r="NLG88" s="715"/>
      <c r="NLH88" s="715"/>
      <c r="NLI88" s="715"/>
      <c r="NLJ88" s="715"/>
      <c r="NLK88" s="715"/>
      <c r="NLL88" s="715"/>
      <c r="NLM88" s="715"/>
      <c r="NLN88" s="715"/>
      <c r="NLO88" s="715"/>
      <c r="NLP88" s="715"/>
      <c r="NLQ88" s="715"/>
      <c r="NLR88" s="715"/>
      <c r="NLS88" s="715"/>
      <c r="NLT88" s="715"/>
      <c r="NLU88" s="715"/>
      <c r="NLV88" s="715"/>
      <c r="NLW88" s="715"/>
      <c r="NLX88" s="715"/>
      <c r="NLY88" s="715"/>
      <c r="NLZ88" s="715"/>
      <c r="NMA88" s="715"/>
      <c r="NMB88" s="715"/>
      <c r="NMC88" s="715"/>
      <c r="NMD88" s="715"/>
      <c r="NME88" s="715"/>
      <c r="NMF88" s="715"/>
      <c r="NMG88" s="715"/>
      <c r="NMH88" s="715"/>
      <c r="NMI88" s="715"/>
      <c r="NMJ88" s="715"/>
      <c r="NMK88" s="715"/>
      <c r="NML88" s="715"/>
      <c r="NMM88" s="715"/>
      <c r="NMN88" s="715"/>
      <c r="NMO88" s="715"/>
      <c r="NMP88" s="715"/>
      <c r="NMQ88" s="715"/>
      <c r="NMR88" s="715"/>
      <c r="NMS88" s="715"/>
      <c r="NMT88" s="715"/>
      <c r="NMU88" s="715"/>
      <c r="NMV88" s="715"/>
      <c r="NMW88" s="715"/>
      <c r="NMX88" s="715"/>
      <c r="NMY88" s="715"/>
      <c r="NMZ88" s="715"/>
      <c r="NNA88" s="715"/>
      <c r="NNB88" s="715"/>
      <c r="NNC88" s="715"/>
      <c r="NND88" s="715"/>
      <c r="NNE88" s="715"/>
      <c r="NNF88" s="715"/>
      <c r="NNG88" s="715"/>
      <c r="NNH88" s="715"/>
      <c r="NNI88" s="715"/>
      <c r="NNJ88" s="715"/>
      <c r="NNK88" s="715"/>
      <c r="NNL88" s="715"/>
      <c r="NNM88" s="715"/>
      <c r="NNN88" s="715"/>
      <c r="NNO88" s="715"/>
      <c r="NNP88" s="715"/>
      <c r="NNQ88" s="715"/>
      <c r="NNR88" s="715"/>
      <c r="NNS88" s="715"/>
      <c r="NNT88" s="715"/>
      <c r="NNU88" s="715"/>
      <c r="NNV88" s="715"/>
      <c r="NNW88" s="715"/>
      <c r="NNX88" s="715"/>
      <c r="NNY88" s="715"/>
      <c r="NNZ88" s="715"/>
      <c r="NOA88" s="715"/>
      <c r="NOB88" s="715"/>
      <c r="NOC88" s="715"/>
      <c r="NOD88" s="715"/>
      <c r="NOE88" s="715"/>
      <c r="NOF88" s="715"/>
      <c r="NOG88" s="715"/>
      <c r="NOH88" s="715"/>
      <c r="NOI88" s="715"/>
      <c r="NOJ88" s="715"/>
      <c r="NOK88" s="715"/>
      <c r="NOL88" s="715"/>
      <c r="NOM88" s="715"/>
      <c r="NON88" s="715"/>
      <c r="NOO88" s="715"/>
      <c r="NOP88" s="715"/>
      <c r="NOQ88" s="715"/>
      <c r="NOR88" s="715"/>
      <c r="NOS88" s="715"/>
      <c r="NOT88" s="715"/>
      <c r="NOU88" s="715"/>
      <c r="NOV88" s="715"/>
      <c r="NOW88" s="715"/>
      <c r="NOX88" s="715"/>
      <c r="NOY88" s="715"/>
      <c r="NOZ88" s="715"/>
      <c r="NPA88" s="715"/>
      <c r="NPB88" s="715"/>
      <c r="NPC88" s="715"/>
      <c r="NPD88" s="715"/>
      <c r="NPE88" s="715"/>
      <c r="NPF88" s="715"/>
      <c r="NPG88" s="715"/>
      <c r="NPH88" s="715"/>
      <c r="NPI88" s="715"/>
      <c r="NPJ88" s="715"/>
      <c r="NPK88" s="715"/>
      <c r="NPL88" s="715"/>
      <c r="NPM88" s="715"/>
      <c r="NPN88" s="715"/>
      <c r="NPO88" s="715"/>
      <c r="NPP88" s="715"/>
      <c r="NPQ88" s="715"/>
      <c r="NPR88" s="715"/>
      <c r="NPS88" s="715"/>
      <c r="NPT88" s="715"/>
      <c r="NPU88" s="715"/>
      <c r="NPV88" s="715"/>
      <c r="NPW88" s="715"/>
      <c r="NPX88" s="715"/>
      <c r="NPY88" s="715"/>
      <c r="NPZ88" s="715"/>
      <c r="NQA88" s="715"/>
      <c r="NQB88" s="715"/>
      <c r="NQC88" s="715"/>
      <c r="NQD88" s="715"/>
      <c r="NQE88" s="715"/>
      <c r="NQF88" s="715"/>
      <c r="NQG88" s="715"/>
      <c r="NQH88" s="715"/>
      <c r="NQI88" s="715"/>
      <c r="NQJ88" s="715"/>
      <c r="NQK88" s="715"/>
      <c r="NQL88" s="715"/>
      <c r="NQM88" s="715"/>
      <c r="NQN88" s="715"/>
      <c r="NQO88" s="715"/>
      <c r="NQP88" s="715"/>
      <c r="NQQ88" s="715"/>
      <c r="NQR88" s="715"/>
      <c r="NQS88" s="715"/>
      <c r="NQT88" s="715"/>
      <c r="NQU88" s="715"/>
      <c r="NQV88" s="715"/>
      <c r="NQW88" s="715"/>
      <c r="NQX88" s="715"/>
      <c r="NQY88" s="715"/>
      <c r="NQZ88" s="715"/>
      <c r="NRA88" s="715"/>
      <c r="NRB88" s="715"/>
      <c r="NRC88" s="715"/>
      <c r="NRD88" s="715"/>
      <c r="NRE88" s="715"/>
      <c r="NRF88" s="715"/>
      <c r="NRG88" s="715"/>
      <c r="NRH88" s="715"/>
      <c r="NRI88" s="715"/>
      <c r="NRJ88" s="715"/>
      <c r="NRK88" s="715"/>
      <c r="NRL88" s="715"/>
      <c r="NRM88" s="715"/>
      <c r="NRN88" s="715"/>
      <c r="NRO88" s="715"/>
      <c r="NRP88" s="715"/>
      <c r="NRQ88" s="715"/>
      <c r="NRR88" s="715"/>
      <c r="NRS88" s="715"/>
      <c r="NRT88" s="715"/>
      <c r="NRU88" s="715"/>
      <c r="NRV88" s="715"/>
      <c r="NRW88" s="715"/>
      <c r="NRX88" s="715"/>
      <c r="NRY88" s="715"/>
      <c r="NRZ88" s="715"/>
      <c r="NSA88" s="715"/>
      <c r="NSB88" s="715"/>
      <c r="NSC88" s="715"/>
      <c r="NSD88" s="715"/>
      <c r="NSE88" s="715"/>
      <c r="NSF88" s="715"/>
      <c r="NSG88" s="715"/>
      <c r="NSH88" s="715"/>
      <c r="NSI88" s="715"/>
      <c r="NSJ88" s="715"/>
      <c r="NSK88" s="715"/>
      <c r="NSL88" s="715"/>
      <c r="NSM88" s="715"/>
      <c r="NSN88" s="715"/>
      <c r="NSO88" s="715"/>
      <c r="NSP88" s="715"/>
      <c r="NSQ88" s="715"/>
      <c r="NSR88" s="715"/>
      <c r="NSS88" s="715"/>
      <c r="NST88" s="715"/>
      <c r="NSU88" s="715"/>
      <c r="NSV88" s="715"/>
      <c r="NSW88" s="715"/>
      <c r="NSX88" s="715"/>
      <c r="NSY88" s="715"/>
      <c r="NSZ88" s="715"/>
      <c r="NTA88" s="715"/>
      <c r="NTB88" s="715"/>
      <c r="NTC88" s="715"/>
      <c r="NTD88" s="715"/>
      <c r="NTE88" s="715"/>
      <c r="NTF88" s="715"/>
      <c r="NTG88" s="715"/>
      <c r="NTH88" s="715"/>
      <c r="NTI88" s="715"/>
      <c r="NTJ88" s="715"/>
      <c r="NTK88" s="715"/>
      <c r="NTL88" s="715"/>
      <c r="NTM88" s="715"/>
      <c r="NTN88" s="715"/>
      <c r="NTO88" s="715"/>
      <c r="NTP88" s="715"/>
      <c r="NTQ88" s="715"/>
      <c r="NTR88" s="715"/>
      <c r="NTS88" s="715"/>
      <c r="NTT88" s="715"/>
      <c r="NTU88" s="715"/>
      <c r="NTV88" s="715"/>
      <c r="NTW88" s="715"/>
      <c r="NTX88" s="715"/>
      <c r="NTY88" s="715"/>
      <c r="NTZ88" s="715"/>
      <c r="NUA88" s="715"/>
      <c r="NUB88" s="715"/>
      <c r="NUC88" s="715"/>
      <c r="NUD88" s="715"/>
      <c r="NUE88" s="715"/>
      <c r="NUF88" s="715"/>
      <c r="NUG88" s="715"/>
      <c r="NUH88" s="715"/>
      <c r="NUI88" s="715"/>
      <c r="NUJ88" s="715"/>
      <c r="NUK88" s="715"/>
      <c r="NUL88" s="715"/>
      <c r="NUM88" s="715"/>
      <c r="NUN88" s="715"/>
      <c r="NUO88" s="715"/>
      <c r="NUP88" s="715"/>
      <c r="NUQ88" s="715"/>
      <c r="NUR88" s="715"/>
      <c r="NUS88" s="715"/>
      <c r="NUT88" s="715"/>
      <c r="NUU88" s="715"/>
      <c r="NUV88" s="715"/>
      <c r="NUW88" s="715"/>
      <c r="NUX88" s="715"/>
      <c r="NUY88" s="715"/>
      <c r="NUZ88" s="715"/>
      <c r="NVA88" s="715"/>
      <c r="NVB88" s="715"/>
      <c r="NVC88" s="715"/>
      <c r="NVD88" s="715"/>
      <c r="NVE88" s="715"/>
      <c r="NVF88" s="715"/>
      <c r="NVG88" s="715"/>
      <c r="NVH88" s="715"/>
      <c r="NVI88" s="715"/>
      <c r="NVJ88" s="715"/>
      <c r="NVK88" s="715"/>
      <c r="NVL88" s="715"/>
      <c r="NVM88" s="715"/>
      <c r="NVN88" s="715"/>
      <c r="NVO88" s="715"/>
      <c r="NVP88" s="715"/>
      <c r="NVQ88" s="715"/>
      <c r="NVR88" s="715"/>
      <c r="NVS88" s="715"/>
      <c r="NVT88" s="715"/>
      <c r="NVU88" s="715"/>
      <c r="NVV88" s="715"/>
      <c r="NVW88" s="715"/>
      <c r="NVX88" s="715"/>
      <c r="NVY88" s="715"/>
      <c r="NVZ88" s="715"/>
      <c r="NWA88" s="715"/>
      <c r="NWB88" s="715"/>
      <c r="NWC88" s="715"/>
      <c r="NWD88" s="715"/>
      <c r="NWE88" s="715"/>
      <c r="NWF88" s="715"/>
      <c r="NWG88" s="715"/>
      <c r="NWH88" s="715"/>
      <c r="NWI88" s="715"/>
      <c r="NWJ88" s="715"/>
      <c r="NWK88" s="715"/>
      <c r="NWL88" s="715"/>
      <c r="NWM88" s="715"/>
      <c r="NWN88" s="715"/>
      <c r="NWO88" s="715"/>
      <c r="NWP88" s="715"/>
      <c r="NWQ88" s="715"/>
      <c r="NWR88" s="715"/>
      <c r="NWS88" s="715"/>
      <c r="NWT88" s="715"/>
      <c r="NWU88" s="715"/>
      <c r="NWV88" s="715"/>
      <c r="NWW88" s="715"/>
      <c r="NWX88" s="715"/>
      <c r="NWY88" s="715"/>
      <c r="NWZ88" s="715"/>
      <c r="NXA88" s="715"/>
      <c r="NXB88" s="715"/>
      <c r="NXC88" s="715"/>
      <c r="NXD88" s="715"/>
      <c r="NXE88" s="715"/>
      <c r="NXF88" s="715"/>
      <c r="NXG88" s="715"/>
      <c r="NXH88" s="715"/>
      <c r="NXI88" s="715"/>
      <c r="NXJ88" s="715"/>
      <c r="NXK88" s="715"/>
      <c r="NXL88" s="715"/>
      <c r="NXM88" s="715"/>
      <c r="NXN88" s="715"/>
      <c r="NXO88" s="715"/>
      <c r="NXP88" s="715"/>
      <c r="NXQ88" s="715"/>
      <c r="NXR88" s="715"/>
      <c r="NXS88" s="715"/>
      <c r="NXT88" s="715"/>
      <c r="NXU88" s="715"/>
      <c r="NXV88" s="715"/>
      <c r="NXW88" s="715"/>
      <c r="NXX88" s="715"/>
      <c r="NXY88" s="715"/>
      <c r="NXZ88" s="715"/>
      <c r="NYA88" s="715"/>
      <c r="NYB88" s="715"/>
      <c r="NYC88" s="715"/>
      <c r="NYD88" s="715"/>
      <c r="NYE88" s="715"/>
      <c r="NYF88" s="715"/>
      <c r="NYG88" s="715"/>
      <c r="NYH88" s="715"/>
      <c r="NYI88" s="715"/>
      <c r="NYJ88" s="715"/>
      <c r="NYK88" s="715"/>
      <c r="NYL88" s="715"/>
      <c r="NYM88" s="715"/>
      <c r="NYN88" s="715"/>
      <c r="NYO88" s="715"/>
      <c r="NYP88" s="715"/>
      <c r="NYQ88" s="715"/>
      <c r="NYR88" s="715"/>
      <c r="NYS88" s="715"/>
      <c r="NYT88" s="715"/>
      <c r="NYU88" s="715"/>
      <c r="NYV88" s="715"/>
      <c r="NYW88" s="715"/>
      <c r="NYX88" s="715"/>
      <c r="NYY88" s="715"/>
      <c r="NYZ88" s="715"/>
      <c r="NZA88" s="715"/>
      <c r="NZB88" s="715"/>
      <c r="NZC88" s="715"/>
      <c r="NZD88" s="715"/>
      <c r="NZE88" s="715"/>
      <c r="NZF88" s="715"/>
      <c r="NZG88" s="715"/>
      <c r="NZH88" s="715"/>
      <c r="NZI88" s="715"/>
      <c r="NZJ88" s="715"/>
      <c r="NZK88" s="715"/>
      <c r="NZL88" s="715"/>
      <c r="NZM88" s="715"/>
      <c r="NZN88" s="715"/>
      <c r="NZO88" s="715"/>
      <c r="NZP88" s="715"/>
      <c r="NZQ88" s="715"/>
      <c r="NZR88" s="715"/>
      <c r="NZS88" s="715"/>
      <c r="NZT88" s="715"/>
      <c r="NZU88" s="715"/>
      <c r="NZV88" s="715"/>
      <c r="NZW88" s="715"/>
      <c r="NZX88" s="715"/>
      <c r="NZY88" s="715"/>
      <c r="NZZ88" s="715"/>
      <c r="OAA88" s="715"/>
      <c r="OAB88" s="715"/>
      <c r="OAC88" s="715"/>
      <c r="OAD88" s="715"/>
      <c r="OAE88" s="715"/>
      <c r="OAF88" s="715"/>
      <c r="OAG88" s="715"/>
      <c r="OAH88" s="715"/>
      <c r="OAI88" s="715"/>
      <c r="OAJ88" s="715"/>
      <c r="OAK88" s="715"/>
      <c r="OAL88" s="715"/>
      <c r="OAM88" s="715"/>
      <c r="OAN88" s="715"/>
      <c r="OAO88" s="715"/>
      <c r="OAP88" s="715"/>
      <c r="OAQ88" s="715"/>
      <c r="OAR88" s="715"/>
      <c r="OAS88" s="715"/>
      <c r="OAT88" s="715"/>
      <c r="OAU88" s="715"/>
      <c r="OAV88" s="715"/>
      <c r="OAW88" s="715"/>
      <c r="OAX88" s="715"/>
      <c r="OAY88" s="715"/>
      <c r="OAZ88" s="715"/>
      <c r="OBA88" s="715"/>
      <c r="OBB88" s="715"/>
      <c r="OBC88" s="715"/>
      <c r="OBD88" s="715"/>
      <c r="OBE88" s="715"/>
      <c r="OBF88" s="715"/>
      <c r="OBG88" s="715"/>
      <c r="OBH88" s="715"/>
      <c r="OBI88" s="715"/>
      <c r="OBJ88" s="715"/>
      <c r="OBK88" s="715"/>
      <c r="OBL88" s="715"/>
      <c r="OBM88" s="715"/>
      <c r="OBN88" s="715"/>
      <c r="OBO88" s="715"/>
      <c r="OBP88" s="715"/>
      <c r="OBQ88" s="715"/>
      <c r="OBR88" s="715"/>
      <c r="OBS88" s="715"/>
      <c r="OBT88" s="715"/>
      <c r="OBU88" s="715"/>
      <c r="OBV88" s="715"/>
      <c r="OBW88" s="715"/>
      <c r="OBX88" s="715"/>
      <c r="OBY88" s="715"/>
      <c r="OBZ88" s="715"/>
      <c r="OCA88" s="715"/>
      <c r="OCB88" s="715"/>
      <c r="OCC88" s="715"/>
      <c r="OCD88" s="715"/>
      <c r="OCE88" s="715"/>
      <c r="OCF88" s="715"/>
      <c r="OCG88" s="715"/>
      <c r="OCH88" s="715"/>
      <c r="OCI88" s="715"/>
      <c r="OCJ88" s="715"/>
      <c r="OCK88" s="715"/>
      <c r="OCL88" s="715"/>
      <c r="OCM88" s="715"/>
      <c r="OCN88" s="715"/>
      <c r="OCO88" s="715"/>
      <c r="OCP88" s="715"/>
      <c r="OCQ88" s="715"/>
      <c r="OCR88" s="715"/>
      <c r="OCS88" s="715"/>
      <c r="OCT88" s="715"/>
      <c r="OCU88" s="715"/>
      <c r="OCV88" s="715"/>
      <c r="OCW88" s="715"/>
      <c r="OCX88" s="715"/>
      <c r="OCY88" s="715"/>
      <c r="OCZ88" s="715"/>
      <c r="ODA88" s="715"/>
      <c r="ODB88" s="715"/>
      <c r="ODC88" s="715"/>
      <c r="ODD88" s="715"/>
      <c r="ODE88" s="715"/>
      <c r="ODF88" s="715"/>
      <c r="ODG88" s="715"/>
      <c r="ODH88" s="715"/>
      <c r="ODI88" s="715"/>
      <c r="ODJ88" s="715"/>
      <c r="ODK88" s="715"/>
      <c r="ODL88" s="715"/>
      <c r="ODM88" s="715"/>
      <c r="ODN88" s="715"/>
      <c r="ODO88" s="715"/>
      <c r="ODP88" s="715"/>
      <c r="ODQ88" s="715"/>
      <c r="ODR88" s="715"/>
      <c r="ODS88" s="715"/>
      <c r="ODT88" s="715"/>
      <c r="ODU88" s="715"/>
      <c r="ODV88" s="715"/>
      <c r="ODW88" s="715"/>
      <c r="ODX88" s="715"/>
      <c r="ODY88" s="715"/>
      <c r="ODZ88" s="715"/>
      <c r="OEA88" s="715"/>
      <c r="OEB88" s="715"/>
      <c r="OEC88" s="715"/>
      <c r="OED88" s="715"/>
      <c r="OEE88" s="715"/>
      <c r="OEF88" s="715"/>
      <c r="OEG88" s="715"/>
      <c r="OEH88" s="715"/>
      <c r="OEI88" s="715"/>
      <c r="OEJ88" s="715"/>
      <c r="OEK88" s="715"/>
      <c r="OEL88" s="715"/>
      <c r="OEM88" s="715"/>
      <c r="OEN88" s="715"/>
      <c r="OEO88" s="715"/>
      <c r="OEP88" s="715"/>
      <c r="OEQ88" s="715"/>
      <c r="OER88" s="715"/>
      <c r="OES88" s="715"/>
      <c r="OET88" s="715"/>
      <c r="OEU88" s="715"/>
      <c r="OEV88" s="715"/>
      <c r="OEW88" s="715"/>
      <c r="OEX88" s="715"/>
      <c r="OEY88" s="715"/>
      <c r="OEZ88" s="715"/>
      <c r="OFA88" s="715"/>
      <c r="OFB88" s="715"/>
      <c r="OFC88" s="715"/>
      <c r="OFD88" s="715"/>
      <c r="OFE88" s="715"/>
      <c r="OFF88" s="715"/>
      <c r="OFG88" s="715"/>
      <c r="OFH88" s="715"/>
      <c r="OFI88" s="715"/>
      <c r="OFJ88" s="715"/>
      <c r="OFK88" s="715"/>
      <c r="OFL88" s="715"/>
      <c r="OFM88" s="715"/>
      <c r="OFN88" s="715"/>
      <c r="OFO88" s="715"/>
      <c r="OFP88" s="715"/>
      <c r="OFQ88" s="715"/>
      <c r="OFR88" s="715"/>
      <c r="OFS88" s="715"/>
      <c r="OFT88" s="715"/>
      <c r="OFU88" s="715"/>
      <c r="OFV88" s="715"/>
      <c r="OFW88" s="715"/>
      <c r="OFX88" s="715"/>
      <c r="OFY88" s="715"/>
      <c r="OFZ88" s="715"/>
      <c r="OGA88" s="715"/>
      <c r="OGB88" s="715"/>
      <c r="OGC88" s="715"/>
      <c r="OGD88" s="715"/>
      <c r="OGE88" s="715"/>
      <c r="OGF88" s="715"/>
      <c r="OGG88" s="715"/>
      <c r="OGH88" s="715"/>
      <c r="OGI88" s="715"/>
      <c r="OGJ88" s="715"/>
      <c r="OGK88" s="715"/>
      <c r="OGL88" s="715"/>
      <c r="OGM88" s="715"/>
      <c r="OGN88" s="715"/>
      <c r="OGO88" s="715"/>
      <c r="OGP88" s="715"/>
      <c r="OGQ88" s="715"/>
      <c r="OGR88" s="715"/>
      <c r="OGS88" s="715"/>
      <c r="OGT88" s="715"/>
      <c r="OGU88" s="715"/>
      <c r="OGV88" s="715"/>
      <c r="OGW88" s="715"/>
      <c r="OGX88" s="715"/>
      <c r="OGY88" s="715"/>
      <c r="OGZ88" s="715"/>
      <c r="OHA88" s="715"/>
      <c r="OHB88" s="715"/>
      <c r="OHC88" s="715"/>
      <c r="OHD88" s="715"/>
      <c r="OHE88" s="715"/>
      <c r="OHF88" s="715"/>
      <c r="OHG88" s="715"/>
      <c r="OHH88" s="715"/>
      <c r="OHI88" s="715"/>
      <c r="OHJ88" s="715"/>
      <c r="OHK88" s="715"/>
      <c r="OHL88" s="715"/>
      <c r="OHM88" s="715"/>
      <c r="OHN88" s="715"/>
      <c r="OHO88" s="715"/>
      <c r="OHP88" s="715"/>
      <c r="OHQ88" s="715"/>
      <c r="OHR88" s="715"/>
      <c r="OHS88" s="715"/>
      <c r="OHT88" s="715"/>
      <c r="OHU88" s="715"/>
      <c r="OHV88" s="715"/>
      <c r="OHW88" s="715"/>
      <c r="OHX88" s="715"/>
      <c r="OHY88" s="715"/>
      <c r="OHZ88" s="715"/>
      <c r="OIA88" s="715"/>
      <c r="OIB88" s="715"/>
      <c r="OIC88" s="715"/>
      <c r="OID88" s="715"/>
      <c r="OIE88" s="715"/>
      <c r="OIF88" s="715"/>
      <c r="OIG88" s="715"/>
      <c r="OIH88" s="715"/>
      <c r="OII88" s="715"/>
      <c r="OIJ88" s="715"/>
      <c r="OIK88" s="715"/>
      <c r="OIL88" s="715"/>
      <c r="OIM88" s="715"/>
      <c r="OIN88" s="715"/>
      <c r="OIO88" s="715"/>
      <c r="OIP88" s="715"/>
      <c r="OIQ88" s="715"/>
      <c r="OIR88" s="715"/>
      <c r="OIS88" s="715"/>
      <c r="OIT88" s="715"/>
      <c r="OIU88" s="715"/>
      <c r="OIV88" s="715"/>
      <c r="OIW88" s="715"/>
      <c r="OIX88" s="715"/>
      <c r="OIY88" s="715"/>
      <c r="OIZ88" s="715"/>
      <c r="OJA88" s="715"/>
      <c r="OJB88" s="715"/>
      <c r="OJC88" s="715"/>
      <c r="OJD88" s="715"/>
      <c r="OJE88" s="715"/>
      <c r="OJF88" s="715"/>
      <c r="OJG88" s="715"/>
      <c r="OJH88" s="715"/>
      <c r="OJI88" s="715"/>
      <c r="OJJ88" s="715"/>
      <c r="OJK88" s="715"/>
      <c r="OJL88" s="715"/>
      <c r="OJM88" s="715"/>
      <c r="OJN88" s="715"/>
      <c r="OJO88" s="715"/>
      <c r="OJP88" s="715"/>
      <c r="OJQ88" s="715"/>
      <c r="OJR88" s="715"/>
      <c r="OJS88" s="715"/>
      <c r="OJT88" s="715"/>
      <c r="OJU88" s="715"/>
      <c r="OJV88" s="715"/>
      <c r="OJW88" s="715"/>
      <c r="OJX88" s="715"/>
      <c r="OJY88" s="715"/>
      <c r="OJZ88" s="715"/>
      <c r="OKA88" s="715"/>
      <c r="OKB88" s="715"/>
      <c r="OKC88" s="715"/>
      <c r="OKD88" s="715"/>
      <c r="OKE88" s="715"/>
      <c r="OKF88" s="715"/>
      <c r="OKG88" s="715"/>
      <c r="OKH88" s="715"/>
      <c r="OKI88" s="715"/>
      <c r="OKJ88" s="715"/>
      <c r="OKK88" s="715"/>
      <c r="OKL88" s="715"/>
      <c r="OKM88" s="715"/>
      <c r="OKN88" s="715"/>
      <c r="OKO88" s="715"/>
      <c r="OKP88" s="715"/>
      <c r="OKQ88" s="715"/>
      <c r="OKR88" s="715"/>
      <c r="OKS88" s="715"/>
      <c r="OKT88" s="715"/>
      <c r="OKU88" s="715"/>
      <c r="OKV88" s="715"/>
      <c r="OKW88" s="715"/>
      <c r="OKX88" s="715"/>
      <c r="OKY88" s="715"/>
      <c r="OKZ88" s="715"/>
      <c r="OLA88" s="715"/>
      <c r="OLB88" s="715"/>
      <c r="OLC88" s="715"/>
      <c r="OLD88" s="715"/>
      <c r="OLE88" s="715"/>
      <c r="OLF88" s="715"/>
      <c r="OLG88" s="715"/>
      <c r="OLH88" s="715"/>
      <c r="OLI88" s="715"/>
      <c r="OLJ88" s="715"/>
      <c r="OLK88" s="715"/>
      <c r="OLL88" s="715"/>
      <c r="OLM88" s="715"/>
      <c r="OLN88" s="715"/>
      <c r="OLO88" s="715"/>
      <c r="OLP88" s="715"/>
      <c r="OLQ88" s="715"/>
      <c r="OLR88" s="715"/>
      <c r="OLS88" s="715"/>
      <c r="OLT88" s="715"/>
      <c r="OLU88" s="715"/>
      <c r="OLV88" s="715"/>
      <c r="OLW88" s="715"/>
      <c r="OLX88" s="715"/>
      <c r="OLY88" s="715"/>
      <c r="OLZ88" s="715"/>
      <c r="OMA88" s="715"/>
      <c r="OMB88" s="715"/>
      <c r="OMC88" s="715"/>
      <c r="OMD88" s="715"/>
      <c r="OME88" s="715"/>
      <c r="OMF88" s="715"/>
      <c r="OMG88" s="715"/>
      <c r="OMH88" s="715"/>
      <c r="OMI88" s="715"/>
      <c r="OMJ88" s="715"/>
      <c r="OMK88" s="715"/>
      <c r="OML88" s="715"/>
      <c r="OMM88" s="715"/>
      <c r="OMN88" s="715"/>
      <c r="OMO88" s="715"/>
      <c r="OMP88" s="715"/>
      <c r="OMQ88" s="715"/>
      <c r="OMR88" s="715"/>
      <c r="OMS88" s="715"/>
      <c r="OMT88" s="715"/>
      <c r="OMU88" s="715"/>
      <c r="OMV88" s="715"/>
      <c r="OMW88" s="715"/>
      <c r="OMX88" s="715"/>
      <c r="OMY88" s="715"/>
      <c r="OMZ88" s="715"/>
      <c r="ONA88" s="715"/>
      <c r="ONB88" s="715"/>
      <c r="ONC88" s="715"/>
      <c r="OND88" s="715"/>
      <c r="ONE88" s="715"/>
      <c r="ONF88" s="715"/>
      <c r="ONG88" s="715"/>
      <c r="ONH88" s="715"/>
      <c r="ONI88" s="715"/>
      <c r="ONJ88" s="715"/>
      <c r="ONK88" s="715"/>
      <c r="ONL88" s="715"/>
      <c r="ONM88" s="715"/>
      <c r="ONN88" s="715"/>
      <c r="ONO88" s="715"/>
      <c r="ONP88" s="715"/>
      <c r="ONQ88" s="715"/>
      <c r="ONR88" s="715"/>
      <c r="ONS88" s="715"/>
      <c r="ONT88" s="715"/>
      <c r="ONU88" s="715"/>
      <c r="ONV88" s="715"/>
      <c r="ONW88" s="715"/>
      <c r="ONX88" s="715"/>
      <c r="ONY88" s="715"/>
      <c r="ONZ88" s="715"/>
      <c r="OOA88" s="715"/>
      <c r="OOB88" s="715"/>
      <c r="OOC88" s="715"/>
      <c r="OOD88" s="715"/>
      <c r="OOE88" s="715"/>
      <c r="OOF88" s="715"/>
      <c r="OOG88" s="715"/>
      <c r="OOH88" s="715"/>
      <c r="OOI88" s="715"/>
      <c r="OOJ88" s="715"/>
      <c r="OOK88" s="715"/>
      <c r="OOL88" s="715"/>
      <c r="OOM88" s="715"/>
      <c r="OON88" s="715"/>
      <c r="OOO88" s="715"/>
      <c r="OOP88" s="715"/>
      <c r="OOQ88" s="715"/>
      <c r="OOR88" s="715"/>
      <c r="OOS88" s="715"/>
      <c r="OOT88" s="715"/>
      <c r="OOU88" s="715"/>
      <c r="OOV88" s="715"/>
      <c r="OOW88" s="715"/>
      <c r="OOX88" s="715"/>
      <c r="OOY88" s="715"/>
      <c r="OOZ88" s="715"/>
      <c r="OPA88" s="715"/>
      <c r="OPB88" s="715"/>
      <c r="OPC88" s="715"/>
      <c r="OPD88" s="715"/>
      <c r="OPE88" s="715"/>
      <c r="OPF88" s="715"/>
      <c r="OPG88" s="715"/>
      <c r="OPH88" s="715"/>
      <c r="OPI88" s="715"/>
      <c r="OPJ88" s="715"/>
      <c r="OPK88" s="715"/>
      <c r="OPL88" s="715"/>
      <c r="OPM88" s="715"/>
      <c r="OPN88" s="715"/>
      <c r="OPO88" s="715"/>
      <c r="OPP88" s="715"/>
      <c r="OPQ88" s="715"/>
      <c r="OPR88" s="715"/>
      <c r="OPS88" s="715"/>
      <c r="OPT88" s="715"/>
      <c r="OPU88" s="715"/>
      <c r="OPV88" s="715"/>
      <c r="OPW88" s="715"/>
      <c r="OPX88" s="715"/>
      <c r="OPY88" s="715"/>
      <c r="OPZ88" s="715"/>
      <c r="OQA88" s="715"/>
      <c r="OQB88" s="715"/>
      <c r="OQC88" s="715"/>
      <c r="OQD88" s="715"/>
      <c r="OQE88" s="715"/>
      <c r="OQF88" s="715"/>
      <c r="OQG88" s="715"/>
      <c r="OQH88" s="715"/>
      <c r="OQI88" s="715"/>
      <c r="OQJ88" s="715"/>
      <c r="OQK88" s="715"/>
      <c r="OQL88" s="715"/>
      <c r="OQM88" s="715"/>
      <c r="OQN88" s="715"/>
      <c r="OQO88" s="715"/>
      <c r="OQP88" s="715"/>
      <c r="OQQ88" s="715"/>
      <c r="OQR88" s="715"/>
      <c r="OQS88" s="715"/>
      <c r="OQT88" s="715"/>
      <c r="OQU88" s="715"/>
      <c r="OQV88" s="715"/>
      <c r="OQW88" s="715"/>
      <c r="OQX88" s="715"/>
      <c r="OQY88" s="715"/>
      <c r="OQZ88" s="715"/>
      <c r="ORA88" s="715"/>
      <c r="ORB88" s="715"/>
      <c r="ORC88" s="715"/>
      <c r="ORD88" s="715"/>
      <c r="ORE88" s="715"/>
      <c r="ORF88" s="715"/>
      <c r="ORG88" s="715"/>
      <c r="ORH88" s="715"/>
      <c r="ORI88" s="715"/>
      <c r="ORJ88" s="715"/>
      <c r="ORK88" s="715"/>
      <c r="ORL88" s="715"/>
      <c r="ORM88" s="715"/>
      <c r="ORN88" s="715"/>
      <c r="ORO88" s="715"/>
      <c r="ORP88" s="715"/>
      <c r="ORQ88" s="715"/>
      <c r="ORR88" s="715"/>
      <c r="ORS88" s="715"/>
      <c r="ORT88" s="715"/>
      <c r="ORU88" s="715"/>
      <c r="ORV88" s="715"/>
      <c r="ORW88" s="715"/>
      <c r="ORX88" s="715"/>
      <c r="ORY88" s="715"/>
      <c r="ORZ88" s="715"/>
      <c r="OSA88" s="715"/>
      <c r="OSB88" s="715"/>
      <c r="OSC88" s="715"/>
      <c r="OSD88" s="715"/>
      <c r="OSE88" s="715"/>
      <c r="OSF88" s="715"/>
      <c r="OSG88" s="715"/>
      <c r="OSH88" s="715"/>
      <c r="OSI88" s="715"/>
      <c r="OSJ88" s="715"/>
      <c r="OSK88" s="715"/>
      <c r="OSL88" s="715"/>
      <c r="OSM88" s="715"/>
      <c r="OSN88" s="715"/>
      <c r="OSO88" s="715"/>
      <c r="OSP88" s="715"/>
      <c r="OSQ88" s="715"/>
      <c r="OSR88" s="715"/>
      <c r="OSS88" s="715"/>
      <c r="OST88" s="715"/>
      <c r="OSU88" s="715"/>
      <c r="OSV88" s="715"/>
      <c r="OSW88" s="715"/>
      <c r="OSX88" s="715"/>
      <c r="OSY88" s="715"/>
      <c r="OSZ88" s="715"/>
      <c r="OTA88" s="715"/>
      <c r="OTB88" s="715"/>
      <c r="OTC88" s="715"/>
      <c r="OTD88" s="715"/>
      <c r="OTE88" s="715"/>
      <c r="OTF88" s="715"/>
      <c r="OTG88" s="715"/>
      <c r="OTH88" s="715"/>
      <c r="OTI88" s="715"/>
      <c r="OTJ88" s="715"/>
      <c r="OTK88" s="715"/>
      <c r="OTL88" s="715"/>
      <c r="OTM88" s="715"/>
      <c r="OTN88" s="715"/>
      <c r="OTO88" s="715"/>
      <c r="OTP88" s="715"/>
      <c r="OTQ88" s="715"/>
      <c r="OTR88" s="715"/>
      <c r="OTS88" s="715"/>
      <c r="OTT88" s="715"/>
      <c r="OTU88" s="715"/>
      <c r="OTV88" s="715"/>
      <c r="OTW88" s="715"/>
      <c r="OTX88" s="715"/>
      <c r="OTY88" s="715"/>
      <c r="OTZ88" s="715"/>
      <c r="OUA88" s="715"/>
      <c r="OUB88" s="715"/>
      <c r="OUC88" s="715"/>
      <c r="OUD88" s="715"/>
      <c r="OUE88" s="715"/>
      <c r="OUF88" s="715"/>
      <c r="OUG88" s="715"/>
      <c r="OUH88" s="715"/>
      <c r="OUI88" s="715"/>
      <c r="OUJ88" s="715"/>
      <c r="OUK88" s="715"/>
      <c r="OUL88" s="715"/>
      <c r="OUM88" s="715"/>
      <c r="OUN88" s="715"/>
      <c r="OUO88" s="715"/>
      <c r="OUP88" s="715"/>
      <c r="OUQ88" s="715"/>
      <c r="OUR88" s="715"/>
      <c r="OUS88" s="715"/>
      <c r="OUT88" s="715"/>
      <c r="OUU88" s="715"/>
      <c r="OUV88" s="715"/>
      <c r="OUW88" s="715"/>
      <c r="OUX88" s="715"/>
      <c r="OUY88" s="715"/>
      <c r="OUZ88" s="715"/>
      <c r="OVA88" s="715"/>
      <c r="OVB88" s="715"/>
      <c r="OVC88" s="715"/>
      <c r="OVD88" s="715"/>
      <c r="OVE88" s="715"/>
      <c r="OVF88" s="715"/>
      <c r="OVG88" s="715"/>
      <c r="OVH88" s="715"/>
      <c r="OVI88" s="715"/>
      <c r="OVJ88" s="715"/>
      <c r="OVK88" s="715"/>
      <c r="OVL88" s="715"/>
      <c r="OVM88" s="715"/>
      <c r="OVN88" s="715"/>
      <c r="OVO88" s="715"/>
      <c r="OVP88" s="715"/>
      <c r="OVQ88" s="715"/>
      <c r="OVR88" s="715"/>
      <c r="OVS88" s="715"/>
      <c r="OVT88" s="715"/>
      <c r="OVU88" s="715"/>
      <c r="OVV88" s="715"/>
      <c r="OVW88" s="715"/>
      <c r="OVX88" s="715"/>
      <c r="OVY88" s="715"/>
      <c r="OVZ88" s="715"/>
      <c r="OWA88" s="715"/>
      <c r="OWB88" s="715"/>
      <c r="OWC88" s="715"/>
      <c r="OWD88" s="715"/>
      <c r="OWE88" s="715"/>
      <c r="OWF88" s="715"/>
      <c r="OWG88" s="715"/>
      <c r="OWH88" s="715"/>
      <c r="OWI88" s="715"/>
      <c r="OWJ88" s="715"/>
      <c r="OWK88" s="715"/>
      <c r="OWL88" s="715"/>
      <c r="OWM88" s="715"/>
      <c r="OWN88" s="715"/>
      <c r="OWO88" s="715"/>
      <c r="OWP88" s="715"/>
      <c r="OWQ88" s="715"/>
      <c r="OWR88" s="715"/>
      <c r="OWS88" s="715"/>
      <c r="OWT88" s="715"/>
      <c r="OWU88" s="715"/>
      <c r="OWV88" s="715"/>
      <c r="OWW88" s="715"/>
      <c r="OWX88" s="715"/>
      <c r="OWY88" s="715"/>
      <c r="OWZ88" s="715"/>
      <c r="OXA88" s="715"/>
      <c r="OXB88" s="715"/>
      <c r="OXC88" s="715"/>
      <c r="OXD88" s="715"/>
      <c r="OXE88" s="715"/>
      <c r="OXF88" s="715"/>
      <c r="OXG88" s="715"/>
      <c r="OXH88" s="715"/>
      <c r="OXI88" s="715"/>
      <c r="OXJ88" s="715"/>
      <c r="OXK88" s="715"/>
      <c r="OXL88" s="715"/>
      <c r="OXM88" s="715"/>
      <c r="OXN88" s="715"/>
      <c r="OXO88" s="715"/>
      <c r="OXP88" s="715"/>
      <c r="OXQ88" s="715"/>
      <c r="OXR88" s="715"/>
      <c r="OXS88" s="715"/>
      <c r="OXT88" s="715"/>
      <c r="OXU88" s="715"/>
      <c r="OXV88" s="715"/>
      <c r="OXW88" s="715"/>
      <c r="OXX88" s="715"/>
      <c r="OXY88" s="715"/>
      <c r="OXZ88" s="715"/>
      <c r="OYA88" s="715"/>
      <c r="OYB88" s="715"/>
      <c r="OYC88" s="715"/>
      <c r="OYD88" s="715"/>
      <c r="OYE88" s="715"/>
      <c r="OYF88" s="715"/>
      <c r="OYG88" s="715"/>
      <c r="OYH88" s="715"/>
      <c r="OYI88" s="715"/>
      <c r="OYJ88" s="715"/>
      <c r="OYK88" s="715"/>
      <c r="OYL88" s="715"/>
      <c r="OYM88" s="715"/>
      <c r="OYN88" s="715"/>
      <c r="OYO88" s="715"/>
      <c r="OYP88" s="715"/>
      <c r="OYQ88" s="715"/>
      <c r="OYR88" s="715"/>
      <c r="OYS88" s="715"/>
      <c r="OYT88" s="715"/>
      <c r="OYU88" s="715"/>
      <c r="OYV88" s="715"/>
      <c r="OYW88" s="715"/>
      <c r="OYX88" s="715"/>
      <c r="OYY88" s="715"/>
      <c r="OYZ88" s="715"/>
      <c r="OZA88" s="715"/>
      <c r="OZB88" s="715"/>
      <c r="OZC88" s="715"/>
      <c r="OZD88" s="715"/>
      <c r="OZE88" s="715"/>
      <c r="OZF88" s="715"/>
      <c r="OZG88" s="715"/>
      <c r="OZH88" s="715"/>
      <c r="OZI88" s="715"/>
      <c r="OZJ88" s="715"/>
      <c r="OZK88" s="715"/>
      <c r="OZL88" s="715"/>
      <c r="OZM88" s="715"/>
      <c r="OZN88" s="715"/>
      <c r="OZO88" s="715"/>
      <c r="OZP88" s="715"/>
      <c r="OZQ88" s="715"/>
      <c r="OZR88" s="715"/>
      <c r="OZS88" s="715"/>
      <c r="OZT88" s="715"/>
      <c r="OZU88" s="715"/>
      <c r="OZV88" s="715"/>
      <c r="OZW88" s="715"/>
      <c r="OZX88" s="715"/>
      <c r="OZY88" s="715"/>
      <c r="OZZ88" s="715"/>
      <c r="PAA88" s="715"/>
      <c r="PAB88" s="715"/>
      <c r="PAC88" s="715"/>
      <c r="PAD88" s="715"/>
      <c r="PAE88" s="715"/>
      <c r="PAF88" s="715"/>
      <c r="PAG88" s="715"/>
      <c r="PAH88" s="715"/>
      <c r="PAI88" s="715"/>
      <c r="PAJ88" s="715"/>
      <c r="PAK88" s="715"/>
      <c r="PAL88" s="715"/>
      <c r="PAM88" s="715"/>
      <c r="PAN88" s="715"/>
      <c r="PAO88" s="715"/>
      <c r="PAP88" s="715"/>
      <c r="PAQ88" s="715"/>
      <c r="PAR88" s="715"/>
      <c r="PAS88" s="715"/>
      <c r="PAT88" s="715"/>
      <c r="PAU88" s="715"/>
      <c r="PAV88" s="715"/>
      <c r="PAW88" s="715"/>
      <c r="PAX88" s="715"/>
      <c r="PAY88" s="715"/>
      <c r="PAZ88" s="715"/>
      <c r="PBA88" s="715"/>
      <c r="PBB88" s="715"/>
      <c r="PBC88" s="715"/>
      <c r="PBD88" s="715"/>
      <c r="PBE88" s="715"/>
      <c r="PBF88" s="715"/>
      <c r="PBG88" s="715"/>
      <c r="PBH88" s="715"/>
      <c r="PBI88" s="715"/>
      <c r="PBJ88" s="715"/>
      <c r="PBK88" s="715"/>
      <c r="PBL88" s="715"/>
      <c r="PBM88" s="715"/>
      <c r="PBN88" s="715"/>
      <c r="PBO88" s="715"/>
      <c r="PBP88" s="715"/>
      <c r="PBQ88" s="715"/>
      <c r="PBR88" s="715"/>
      <c r="PBS88" s="715"/>
      <c r="PBT88" s="715"/>
      <c r="PBU88" s="715"/>
      <c r="PBV88" s="715"/>
      <c r="PBW88" s="715"/>
      <c r="PBX88" s="715"/>
      <c r="PBY88" s="715"/>
      <c r="PBZ88" s="715"/>
      <c r="PCA88" s="715"/>
      <c r="PCB88" s="715"/>
      <c r="PCC88" s="715"/>
      <c r="PCD88" s="715"/>
      <c r="PCE88" s="715"/>
      <c r="PCF88" s="715"/>
      <c r="PCG88" s="715"/>
      <c r="PCH88" s="715"/>
      <c r="PCI88" s="715"/>
      <c r="PCJ88" s="715"/>
      <c r="PCK88" s="715"/>
      <c r="PCL88" s="715"/>
      <c r="PCM88" s="715"/>
      <c r="PCN88" s="715"/>
      <c r="PCO88" s="715"/>
      <c r="PCP88" s="715"/>
      <c r="PCQ88" s="715"/>
      <c r="PCR88" s="715"/>
      <c r="PCS88" s="715"/>
      <c r="PCT88" s="715"/>
      <c r="PCU88" s="715"/>
      <c r="PCV88" s="715"/>
      <c r="PCW88" s="715"/>
      <c r="PCX88" s="715"/>
      <c r="PCY88" s="715"/>
      <c r="PCZ88" s="715"/>
      <c r="PDA88" s="715"/>
      <c r="PDB88" s="715"/>
      <c r="PDC88" s="715"/>
      <c r="PDD88" s="715"/>
      <c r="PDE88" s="715"/>
      <c r="PDF88" s="715"/>
      <c r="PDG88" s="715"/>
      <c r="PDH88" s="715"/>
      <c r="PDI88" s="715"/>
      <c r="PDJ88" s="715"/>
      <c r="PDK88" s="715"/>
      <c r="PDL88" s="715"/>
      <c r="PDM88" s="715"/>
      <c r="PDN88" s="715"/>
      <c r="PDO88" s="715"/>
      <c r="PDP88" s="715"/>
      <c r="PDQ88" s="715"/>
      <c r="PDR88" s="715"/>
      <c r="PDS88" s="715"/>
      <c r="PDT88" s="715"/>
      <c r="PDU88" s="715"/>
      <c r="PDV88" s="715"/>
      <c r="PDW88" s="715"/>
      <c r="PDX88" s="715"/>
      <c r="PDY88" s="715"/>
      <c r="PDZ88" s="715"/>
      <c r="PEA88" s="715"/>
      <c r="PEB88" s="715"/>
      <c r="PEC88" s="715"/>
      <c r="PED88" s="715"/>
      <c r="PEE88" s="715"/>
      <c r="PEF88" s="715"/>
      <c r="PEG88" s="715"/>
      <c r="PEH88" s="715"/>
      <c r="PEI88" s="715"/>
      <c r="PEJ88" s="715"/>
      <c r="PEK88" s="715"/>
      <c r="PEL88" s="715"/>
      <c r="PEM88" s="715"/>
      <c r="PEN88" s="715"/>
      <c r="PEO88" s="715"/>
      <c r="PEP88" s="715"/>
      <c r="PEQ88" s="715"/>
      <c r="PER88" s="715"/>
      <c r="PES88" s="715"/>
      <c r="PET88" s="715"/>
      <c r="PEU88" s="715"/>
      <c r="PEV88" s="715"/>
      <c r="PEW88" s="715"/>
      <c r="PEX88" s="715"/>
      <c r="PEY88" s="715"/>
      <c r="PEZ88" s="715"/>
      <c r="PFA88" s="715"/>
      <c r="PFB88" s="715"/>
      <c r="PFC88" s="715"/>
      <c r="PFD88" s="715"/>
      <c r="PFE88" s="715"/>
      <c r="PFF88" s="715"/>
      <c r="PFG88" s="715"/>
      <c r="PFH88" s="715"/>
      <c r="PFI88" s="715"/>
      <c r="PFJ88" s="715"/>
      <c r="PFK88" s="715"/>
      <c r="PFL88" s="715"/>
      <c r="PFM88" s="715"/>
      <c r="PFN88" s="715"/>
      <c r="PFO88" s="715"/>
      <c r="PFP88" s="715"/>
      <c r="PFQ88" s="715"/>
      <c r="PFR88" s="715"/>
      <c r="PFS88" s="715"/>
      <c r="PFT88" s="715"/>
      <c r="PFU88" s="715"/>
      <c r="PFV88" s="715"/>
      <c r="PFW88" s="715"/>
      <c r="PFX88" s="715"/>
      <c r="PFY88" s="715"/>
      <c r="PFZ88" s="715"/>
      <c r="PGA88" s="715"/>
      <c r="PGB88" s="715"/>
      <c r="PGC88" s="715"/>
      <c r="PGD88" s="715"/>
      <c r="PGE88" s="715"/>
      <c r="PGF88" s="715"/>
      <c r="PGG88" s="715"/>
      <c r="PGH88" s="715"/>
      <c r="PGI88" s="715"/>
      <c r="PGJ88" s="715"/>
      <c r="PGK88" s="715"/>
      <c r="PGL88" s="715"/>
      <c r="PGM88" s="715"/>
      <c r="PGN88" s="715"/>
      <c r="PGO88" s="715"/>
      <c r="PGP88" s="715"/>
      <c r="PGQ88" s="715"/>
      <c r="PGR88" s="715"/>
      <c r="PGS88" s="715"/>
      <c r="PGT88" s="715"/>
      <c r="PGU88" s="715"/>
      <c r="PGV88" s="715"/>
      <c r="PGW88" s="715"/>
      <c r="PGX88" s="715"/>
      <c r="PGY88" s="715"/>
      <c r="PGZ88" s="715"/>
      <c r="PHA88" s="715"/>
      <c r="PHB88" s="715"/>
      <c r="PHC88" s="715"/>
      <c r="PHD88" s="715"/>
      <c r="PHE88" s="715"/>
      <c r="PHF88" s="715"/>
      <c r="PHG88" s="715"/>
      <c r="PHH88" s="715"/>
      <c r="PHI88" s="715"/>
      <c r="PHJ88" s="715"/>
      <c r="PHK88" s="715"/>
      <c r="PHL88" s="715"/>
      <c r="PHM88" s="715"/>
      <c r="PHN88" s="715"/>
      <c r="PHO88" s="715"/>
      <c r="PHP88" s="715"/>
      <c r="PHQ88" s="715"/>
      <c r="PHR88" s="715"/>
      <c r="PHS88" s="715"/>
      <c r="PHT88" s="715"/>
      <c r="PHU88" s="715"/>
      <c r="PHV88" s="715"/>
      <c r="PHW88" s="715"/>
      <c r="PHX88" s="715"/>
      <c r="PHY88" s="715"/>
      <c r="PHZ88" s="715"/>
      <c r="PIA88" s="715"/>
      <c r="PIB88" s="715"/>
      <c r="PIC88" s="715"/>
      <c r="PID88" s="715"/>
      <c r="PIE88" s="715"/>
      <c r="PIF88" s="715"/>
      <c r="PIG88" s="715"/>
      <c r="PIH88" s="715"/>
      <c r="PII88" s="715"/>
      <c r="PIJ88" s="715"/>
      <c r="PIK88" s="715"/>
      <c r="PIL88" s="715"/>
      <c r="PIM88" s="715"/>
      <c r="PIN88" s="715"/>
      <c r="PIO88" s="715"/>
      <c r="PIP88" s="715"/>
      <c r="PIQ88" s="715"/>
      <c r="PIR88" s="715"/>
      <c r="PIS88" s="715"/>
      <c r="PIT88" s="715"/>
      <c r="PIU88" s="715"/>
      <c r="PIV88" s="715"/>
      <c r="PIW88" s="715"/>
      <c r="PIX88" s="715"/>
      <c r="PIY88" s="715"/>
      <c r="PIZ88" s="715"/>
      <c r="PJA88" s="715"/>
      <c r="PJB88" s="715"/>
      <c r="PJC88" s="715"/>
      <c r="PJD88" s="715"/>
      <c r="PJE88" s="715"/>
      <c r="PJF88" s="715"/>
      <c r="PJG88" s="715"/>
      <c r="PJH88" s="715"/>
      <c r="PJI88" s="715"/>
      <c r="PJJ88" s="715"/>
      <c r="PJK88" s="715"/>
      <c r="PJL88" s="715"/>
      <c r="PJM88" s="715"/>
      <c r="PJN88" s="715"/>
      <c r="PJO88" s="715"/>
      <c r="PJP88" s="715"/>
      <c r="PJQ88" s="715"/>
      <c r="PJR88" s="715"/>
      <c r="PJS88" s="715"/>
      <c r="PJT88" s="715"/>
      <c r="PJU88" s="715"/>
      <c r="PJV88" s="715"/>
      <c r="PJW88" s="715"/>
      <c r="PJX88" s="715"/>
      <c r="PJY88" s="715"/>
      <c r="PJZ88" s="715"/>
      <c r="PKA88" s="715"/>
      <c r="PKB88" s="715"/>
      <c r="PKC88" s="715"/>
      <c r="PKD88" s="715"/>
      <c r="PKE88" s="715"/>
      <c r="PKF88" s="715"/>
      <c r="PKG88" s="715"/>
      <c r="PKH88" s="715"/>
      <c r="PKI88" s="715"/>
      <c r="PKJ88" s="715"/>
      <c r="PKK88" s="715"/>
      <c r="PKL88" s="715"/>
      <c r="PKM88" s="715"/>
      <c r="PKN88" s="715"/>
      <c r="PKO88" s="715"/>
      <c r="PKP88" s="715"/>
      <c r="PKQ88" s="715"/>
      <c r="PKR88" s="715"/>
      <c r="PKS88" s="715"/>
      <c r="PKT88" s="715"/>
      <c r="PKU88" s="715"/>
      <c r="PKV88" s="715"/>
      <c r="PKW88" s="715"/>
      <c r="PKX88" s="715"/>
      <c r="PKY88" s="715"/>
      <c r="PKZ88" s="715"/>
      <c r="PLA88" s="715"/>
      <c r="PLB88" s="715"/>
      <c r="PLC88" s="715"/>
      <c r="PLD88" s="715"/>
      <c r="PLE88" s="715"/>
      <c r="PLF88" s="715"/>
      <c r="PLG88" s="715"/>
      <c r="PLH88" s="715"/>
      <c r="PLI88" s="715"/>
      <c r="PLJ88" s="715"/>
      <c r="PLK88" s="715"/>
      <c r="PLL88" s="715"/>
      <c r="PLM88" s="715"/>
      <c r="PLN88" s="715"/>
      <c r="PLO88" s="715"/>
      <c r="PLP88" s="715"/>
      <c r="PLQ88" s="715"/>
      <c r="PLR88" s="715"/>
      <c r="PLS88" s="715"/>
      <c r="PLT88" s="715"/>
      <c r="PLU88" s="715"/>
      <c r="PLV88" s="715"/>
      <c r="PLW88" s="715"/>
      <c r="PLX88" s="715"/>
      <c r="PLY88" s="715"/>
      <c r="PLZ88" s="715"/>
      <c r="PMA88" s="715"/>
      <c r="PMB88" s="715"/>
      <c r="PMC88" s="715"/>
      <c r="PMD88" s="715"/>
      <c r="PME88" s="715"/>
      <c r="PMF88" s="715"/>
      <c r="PMG88" s="715"/>
      <c r="PMH88" s="715"/>
      <c r="PMI88" s="715"/>
      <c r="PMJ88" s="715"/>
      <c r="PMK88" s="715"/>
      <c r="PML88" s="715"/>
      <c r="PMM88" s="715"/>
      <c r="PMN88" s="715"/>
      <c r="PMO88" s="715"/>
      <c r="PMP88" s="715"/>
      <c r="PMQ88" s="715"/>
      <c r="PMR88" s="715"/>
      <c r="PMS88" s="715"/>
      <c r="PMT88" s="715"/>
      <c r="PMU88" s="715"/>
      <c r="PMV88" s="715"/>
      <c r="PMW88" s="715"/>
      <c r="PMX88" s="715"/>
      <c r="PMY88" s="715"/>
      <c r="PMZ88" s="715"/>
      <c r="PNA88" s="715"/>
      <c r="PNB88" s="715"/>
      <c r="PNC88" s="715"/>
      <c r="PND88" s="715"/>
      <c r="PNE88" s="715"/>
      <c r="PNF88" s="715"/>
      <c r="PNG88" s="715"/>
      <c r="PNH88" s="715"/>
      <c r="PNI88" s="715"/>
      <c r="PNJ88" s="715"/>
      <c r="PNK88" s="715"/>
      <c r="PNL88" s="715"/>
      <c r="PNM88" s="715"/>
      <c r="PNN88" s="715"/>
      <c r="PNO88" s="715"/>
      <c r="PNP88" s="715"/>
      <c r="PNQ88" s="715"/>
      <c r="PNR88" s="715"/>
      <c r="PNS88" s="715"/>
      <c r="PNT88" s="715"/>
      <c r="PNU88" s="715"/>
      <c r="PNV88" s="715"/>
      <c r="PNW88" s="715"/>
      <c r="PNX88" s="715"/>
      <c r="PNY88" s="715"/>
      <c r="PNZ88" s="715"/>
      <c r="POA88" s="715"/>
      <c r="POB88" s="715"/>
      <c r="POC88" s="715"/>
      <c r="POD88" s="715"/>
      <c r="POE88" s="715"/>
      <c r="POF88" s="715"/>
      <c r="POG88" s="715"/>
      <c r="POH88" s="715"/>
      <c r="POI88" s="715"/>
      <c r="POJ88" s="715"/>
      <c r="POK88" s="715"/>
      <c r="POL88" s="715"/>
      <c r="POM88" s="715"/>
      <c r="PON88" s="715"/>
      <c r="POO88" s="715"/>
      <c r="POP88" s="715"/>
      <c r="POQ88" s="715"/>
      <c r="POR88" s="715"/>
      <c r="POS88" s="715"/>
      <c r="POT88" s="715"/>
      <c r="POU88" s="715"/>
      <c r="POV88" s="715"/>
      <c r="POW88" s="715"/>
      <c r="POX88" s="715"/>
      <c r="POY88" s="715"/>
      <c r="POZ88" s="715"/>
      <c r="PPA88" s="715"/>
      <c r="PPB88" s="715"/>
      <c r="PPC88" s="715"/>
      <c r="PPD88" s="715"/>
      <c r="PPE88" s="715"/>
      <c r="PPF88" s="715"/>
      <c r="PPG88" s="715"/>
      <c r="PPH88" s="715"/>
      <c r="PPI88" s="715"/>
      <c r="PPJ88" s="715"/>
      <c r="PPK88" s="715"/>
      <c r="PPL88" s="715"/>
      <c r="PPM88" s="715"/>
      <c r="PPN88" s="715"/>
      <c r="PPO88" s="715"/>
      <c r="PPP88" s="715"/>
      <c r="PPQ88" s="715"/>
      <c r="PPR88" s="715"/>
      <c r="PPS88" s="715"/>
      <c r="PPT88" s="715"/>
      <c r="PPU88" s="715"/>
      <c r="PPV88" s="715"/>
      <c r="PPW88" s="715"/>
      <c r="PPX88" s="715"/>
      <c r="PPY88" s="715"/>
      <c r="PPZ88" s="715"/>
      <c r="PQA88" s="715"/>
      <c r="PQB88" s="715"/>
      <c r="PQC88" s="715"/>
      <c r="PQD88" s="715"/>
      <c r="PQE88" s="715"/>
      <c r="PQF88" s="715"/>
      <c r="PQG88" s="715"/>
      <c r="PQH88" s="715"/>
      <c r="PQI88" s="715"/>
      <c r="PQJ88" s="715"/>
      <c r="PQK88" s="715"/>
      <c r="PQL88" s="715"/>
      <c r="PQM88" s="715"/>
      <c r="PQN88" s="715"/>
      <c r="PQO88" s="715"/>
      <c r="PQP88" s="715"/>
      <c r="PQQ88" s="715"/>
      <c r="PQR88" s="715"/>
      <c r="PQS88" s="715"/>
      <c r="PQT88" s="715"/>
      <c r="PQU88" s="715"/>
      <c r="PQV88" s="715"/>
      <c r="PQW88" s="715"/>
      <c r="PQX88" s="715"/>
      <c r="PQY88" s="715"/>
      <c r="PQZ88" s="715"/>
      <c r="PRA88" s="715"/>
      <c r="PRB88" s="715"/>
      <c r="PRC88" s="715"/>
      <c r="PRD88" s="715"/>
      <c r="PRE88" s="715"/>
      <c r="PRF88" s="715"/>
      <c r="PRG88" s="715"/>
      <c r="PRH88" s="715"/>
      <c r="PRI88" s="715"/>
      <c r="PRJ88" s="715"/>
      <c r="PRK88" s="715"/>
      <c r="PRL88" s="715"/>
      <c r="PRM88" s="715"/>
      <c r="PRN88" s="715"/>
      <c r="PRO88" s="715"/>
      <c r="PRP88" s="715"/>
      <c r="PRQ88" s="715"/>
      <c r="PRR88" s="715"/>
      <c r="PRS88" s="715"/>
      <c r="PRT88" s="715"/>
      <c r="PRU88" s="715"/>
      <c r="PRV88" s="715"/>
      <c r="PRW88" s="715"/>
      <c r="PRX88" s="715"/>
      <c r="PRY88" s="715"/>
      <c r="PRZ88" s="715"/>
      <c r="PSA88" s="715"/>
      <c r="PSB88" s="715"/>
      <c r="PSC88" s="715"/>
      <c r="PSD88" s="715"/>
      <c r="PSE88" s="715"/>
      <c r="PSF88" s="715"/>
      <c r="PSG88" s="715"/>
      <c r="PSH88" s="715"/>
      <c r="PSI88" s="715"/>
      <c r="PSJ88" s="715"/>
      <c r="PSK88" s="715"/>
      <c r="PSL88" s="715"/>
      <c r="PSM88" s="715"/>
      <c r="PSN88" s="715"/>
      <c r="PSO88" s="715"/>
      <c r="PSP88" s="715"/>
      <c r="PSQ88" s="715"/>
      <c r="PSR88" s="715"/>
      <c r="PSS88" s="715"/>
      <c r="PST88" s="715"/>
      <c r="PSU88" s="715"/>
      <c r="PSV88" s="715"/>
      <c r="PSW88" s="715"/>
      <c r="PSX88" s="715"/>
      <c r="PSY88" s="715"/>
      <c r="PSZ88" s="715"/>
      <c r="PTA88" s="715"/>
      <c r="PTB88" s="715"/>
      <c r="PTC88" s="715"/>
      <c r="PTD88" s="715"/>
      <c r="PTE88" s="715"/>
      <c r="PTF88" s="715"/>
      <c r="PTG88" s="715"/>
      <c r="PTH88" s="715"/>
      <c r="PTI88" s="715"/>
      <c r="PTJ88" s="715"/>
      <c r="PTK88" s="715"/>
      <c r="PTL88" s="715"/>
      <c r="PTM88" s="715"/>
      <c r="PTN88" s="715"/>
      <c r="PTO88" s="715"/>
      <c r="PTP88" s="715"/>
      <c r="PTQ88" s="715"/>
      <c r="PTR88" s="715"/>
      <c r="PTS88" s="715"/>
      <c r="PTT88" s="715"/>
      <c r="PTU88" s="715"/>
      <c r="PTV88" s="715"/>
      <c r="PTW88" s="715"/>
      <c r="PTX88" s="715"/>
      <c r="PTY88" s="715"/>
      <c r="PTZ88" s="715"/>
      <c r="PUA88" s="715"/>
      <c r="PUB88" s="715"/>
      <c r="PUC88" s="715"/>
      <c r="PUD88" s="715"/>
      <c r="PUE88" s="715"/>
      <c r="PUF88" s="715"/>
      <c r="PUG88" s="715"/>
      <c r="PUH88" s="715"/>
      <c r="PUI88" s="715"/>
      <c r="PUJ88" s="715"/>
      <c r="PUK88" s="715"/>
      <c r="PUL88" s="715"/>
      <c r="PUM88" s="715"/>
      <c r="PUN88" s="715"/>
      <c r="PUO88" s="715"/>
      <c r="PUP88" s="715"/>
      <c r="PUQ88" s="715"/>
      <c r="PUR88" s="715"/>
      <c r="PUS88" s="715"/>
      <c r="PUT88" s="715"/>
      <c r="PUU88" s="715"/>
      <c r="PUV88" s="715"/>
      <c r="PUW88" s="715"/>
      <c r="PUX88" s="715"/>
      <c r="PUY88" s="715"/>
      <c r="PUZ88" s="715"/>
      <c r="PVA88" s="715"/>
      <c r="PVB88" s="715"/>
      <c r="PVC88" s="715"/>
      <c r="PVD88" s="715"/>
      <c r="PVE88" s="715"/>
      <c r="PVF88" s="715"/>
      <c r="PVG88" s="715"/>
      <c r="PVH88" s="715"/>
      <c r="PVI88" s="715"/>
      <c r="PVJ88" s="715"/>
      <c r="PVK88" s="715"/>
      <c r="PVL88" s="715"/>
      <c r="PVM88" s="715"/>
      <c r="PVN88" s="715"/>
      <c r="PVO88" s="715"/>
      <c r="PVP88" s="715"/>
      <c r="PVQ88" s="715"/>
      <c r="PVR88" s="715"/>
      <c r="PVS88" s="715"/>
      <c r="PVT88" s="715"/>
      <c r="PVU88" s="715"/>
      <c r="PVV88" s="715"/>
      <c r="PVW88" s="715"/>
      <c r="PVX88" s="715"/>
      <c r="PVY88" s="715"/>
      <c r="PVZ88" s="715"/>
      <c r="PWA88" s="715"/>
      <c r="PWB88" s="715"/>
      <c r="PWC88" s="715"/>
      <c r="PWD88" s="715"/>
      <c r="PWE88" s="715"/>
      <c r="PWF88" s="715"/>
      <c r="PWG88" s="715"/>
      <c r="PWH88" s="715"/>
      <c r="PWI88" s="715"/>
      <c r="PWJ88" s="715"/>
      <c r="PWK88" s="715"/>
      <c r="PWL88" s="715"/>
      <c r="PWM88" s="715"/>
      <c r="PWN88" s="715"/>
      <c r="PWO88" s="715"/>
      <c r="PWP88" s="715"/>
      <c r="PWQ88" s="715"/>
      <c r="PWR88" s="715"/>
      <c r="PWS88" s="715"/>
      <c r="PWT88" s="715"/>
      <c r="PWU88" s="715"/>
      <c r="PWV88" s="715"/>
      <c r="PWW88" s="715"/>
      <c r="PWX88" s="715"/>
      <c r="PWY88" s="715"/>
      <c r="PWZ88" s="715"/>
      <c r="PXA88" s="715"/>
      <c r="PXB88" s="715"/>
      <c r="PXC88" s="715"/>
      <c r="PXD88" s="715"/>
      <c r="PXE88" s="715"/>
      <c r="PXF88" s="715"/>
      <c r="PXG88" s="715"/>
      <c r="PXH88" s="715"/>
      <c r="PXI88" s="715"/>
      <c r="PXJ88" s="715"/>
      <c r="PXK88" s="715"/>
      <c r="PXL88" s="715"/>
      <c r="PXM88" s="715"/>
      <c r="PXN88" s="715"/>
      <c r="PXO88" s="715"/>
      <c r="PXP88" s="715"/>
      <c r="PXQ88" s="715"/>
      <c r="PXR88" s="715"/>
      <c r="PXS88" s="715"/>
      <c r="PXT88" s="715"/>
      <c r="PXU88" s="715"/>
      <c r="PXV88" s="715"/>
      <c r="PXW88" s="715"/>
      <c r="PXX88" s="715"/>
      <c r="PXY88" s="715"/>
      <c r="PXZ88" s="715"/>
      <c r="PYA88" s="715"/>
      <c r="PYB88" s="715"/>
      <c r="PYC88" s="715"/>
      <c r="PYD88" s="715"/>
      <c r="PYE88" s="715"/>
      <c r="PYF88" s="715"/>
      <c r="PYG88" s="715"/>
      <c r="PYH88" s="715"/>
      <c r="PYI88" s="715"/>
      <c r="PYJ88" s="715"/>
      <c r="PYK88" s="715"/>
      <c r="PYL88" s="715"/>
      <c r="PYM88" s="715"/>
      <c r="PYN88" s="715"/>
      <c r="PYO88" s="715"/>
      <c r="PYP88" s="715"/>
      <c r="PYQ88" s="715"/>
      <c r="PYR88" s="715"/>
      <c r="PYS88" s="715"/>
      <c r="PYT88" s="715"/>
      <c r="PYU88" s="715"/>
      <c r="PYV88" s="715"/>
      <c r="PYW88" s="715"/>
      <c r="PYX88" s="715"/>
      <c r="PYY88" s="715"/>
      <c r="PYZ88" s="715"/>
      <c r="PZA88" s="715"/>
      <c r="PZB88" s="715"/>
      <c r="PZC88" s="715"/>
      <c r="PZD88" s="715"/>
      <c r="PZE88" s="715"/>
      <c r="PZF88" s="715"/>
      <c r="PZG88" s="715"/>
      <c r="PZH88" s="715"/>
      <c r="PZI88" s="715"/>
      <c r="PZJ88" s="715"/>
      <c r="PZK88" s="715"/>
      <c r="PZL88" s="715"/>
      <c r="PZM88" s="715"/>
      <c r="PZN88" s="715"/>
      <c r="PZO88" s="715"/>
      <c r="PZP88" s="715"/>
      <c r="PZQ88" s="715"/>
      <c r="PZR88" s="715"/>
      <c r="PZS88" s="715"/>
      <c r="PZT88" s="715"/>
      <c r="PZU88" s="715"/>
      <c r="PZV88" s="715"/>
      <c r="PZW88" s="715"/>
      <c r="PZX88" s="715"/>
      <c r="PZY88" s="715"/>
      <c r="PZZ88" s="715"/>
      <c r="QAA88" s="715"/>
      <c r="QAB88" s="715"/>
      <c r="QAC88" s="715"/>
      <c r="QAD88" s="715"/>
      <c r="QAE88" s="715"/>
      <c r="QAF88" s="715"/>
      <c r="QAG88" s="715"/>
      <c r="QAH88" s="715"/>
      <c r="QAI88" s="715"/>
      <c r="QAJ88" s="715"/>
      <c r="QAK88" s="715"/>
      <c r="QAL88" s="715"/>
      <c r="QAM88" s="715"/>
      <c r="QAN88" s="715"/>
      <c r="QAO88" s="715"/>
      <c r="QAP88" s="715"/>
      <c r="QAQ88" s="715"/>
      <c r="QAR88" s="715"/>
      <c r="QAS88" s="715"/>
      <c r="QAT88" s="715"/>
      <c r="QAU88" s="715"/>
      <c r="QAV88" s="715"/>
      <c r="QAW88" s="715"/>
      <c r="QAX88" s="715"/>
      <c r="QAY88" s="715"/>
      <c r="QAZ88" s="715"/>
      <c r="QBA88" s="715"/>
      <c r="QBB88" s="715"/>
      <c r="QBC88" s="715"/>
      <c r="QBD88" s="715"/>
      <c r="QBE88" s="715"/>
      <c r="QBF88" s="715"/>
      <c r="QBG88" s="715"/>
      <c r="QBH88" s="715"/>
      <c r="QBI88" s="715"/>
      <c r="QBJ88" s="715"/>
      <c r="QBK88" s="715"/>
      <c r="QBL88" s="715"/>
      <c r="QBM88" s="715"/>
      <c r="QBN88" s="715"/>
      <c r="QBO88" s="715"/>
      <c r="QBP88" s="715"/>
      <c r="QBQ88" s="715"/>
      <c r="QBR88" s="715"/>
      <c r="QBS88" s="715"/>
      <c r="QBT88" s="715"/>
      <c r="QBU88" s="715"/>
      <c r="QBV88" s="715"/>
      <c r="QBW88" s="715"/>
      <c r="QBX88" s="715"/>
      <c r="QBY88" s="715"/>
      <c r="QBZ88" s="715"/>
      <c r="QCA88" s="715"/>
      <c r="QCB88" s="715"/>
      <c r="QCC88" s="715"/>
      <c r="QCD88" s="715"/>
      <c r="QCE88" s="715"/>
      <c r="QCF88" s="715"/>
      <c r="QCG88" s="715"/>
      <c r="QCH88" s="715"/>
      <c r="QCI88" s="715"/>
      <c r="QCJ88" s="715"/>
      <c r="QCK88" s="715"/>
      <c r="QCL88" s="715"/>
      <c r="QCM88" s="715"/>
      <c r="QCN88" s="715"/>
      <c r="QCO88" s="715"/>
      <c r="QCP88" s="715"/>
      <c r="QCQ88" s="715"/>
      <c r="QCR88" s="715"/>
      <c r="QCS88" s="715"/>
      <c r="QCT88" s="715"/>
      <c r="QCU88" s="715"/>
      <c r="QCV88" s="715"/>
      <c r="QCW88" s="715"/>
      <c r="QCX88" s="715"/>
      <c r="QCY88" s="715"/>
      <c r="QCZ88" s="715"/>
      <c r="QDA88" s="715"/>
      <c r="QDB88" s="715"/>
      <c r="QDC88" s="715"/>
      <c r="QDD88" s="715"/>
      <c r="QDE88" s="715"/>
      <c r="QDF88" s="715"/>
      <c r="QDG88" s="715"/>
      <c r="QDH88" s="715"/>
      <c r="QDI88" s="715"/>
      <c r="QDJ88" s="715"/>
      <c r="QDK88" s="715"/>
      <c r="QDL88" s="715"/>
      <c r="QDM88" s="715"/>
      <c r="QDN88" s="715"/>
      <c r="QDO88" s="715"/>
      <c r="QDP88" s="715"/>
      <c r="QDQ88" s="715"/>
      <c r="QDR88" s="715"/>
      <c r="QDS88" s="715"/>
      <c r="QDT88" s="715"/>
      <c r="QDU88" s="715"/>
      <c r="QDV88" s="715"/>
      <c r="QDW88" s="715"/>
      <c r="QDX88" s="715"/>
      <c r="QDY88" s="715"/>
      <c r="QDZ88" s="715"/>
      <c r="QEA88" s="715"/>
      <c r="QEB88" s="715"/>
      <c r="QEC88" s="715"/>
      <c r="QED88" s="715"/>
      <c r="QEE88" s="715"/>
      <c r="QEF88" s="715"/>
      <c r="QEG88" s="715"/>
      <c r="QEH88" s="715"/>
      <c r="QEI88" s="715"/>
      <c r="QEJ88" s="715"/>
      <c r="QEK88" s="715"/>
      <c r="QEL88" s="715"/>
      <c r="QEM88" s="715"/>
      <c r="QEN88" s="715"/>
      <c r="QEO88" s="715"/>
      <c r="QEP88" s="715"/>
      <c r="QEQ88" s="715"/>
      <c r="QER88" s="715"/>
      <c r="QES88" s="715"/>
      <c r="QET88" s="715"/>
      <c r="QEU88" s="715"/>
      <c r="QEV88" s="715"/>
      <c r="QEW88" s="715"/>
      <c r="QEX88" s="715"/>
      <c r="QEY88" s="715"/>
      <c r="QEZ88" s="715"/>
      <c r="QFA88" s="715"/>
      <c r="QFB88" s="715"/>
      <c r="QFC88" s="715"/>
      <c r="QFD88" s="715"/>
      <c r="QFE88" s="715"/>
      <c r="QFF88" s="715"/>
      <c r="QFG88" s="715"/>
      <c r="QFH88" s="715"/>
      <c r="QFI88" s="715"/>
      <c r="QFJ88" s="715"/>
      <c r="QFK88" s="715"/>
      <c r="QFL88" s="715"/>
      <c r="QFM88" s="715"/>
      <c r="QFN88" s="715"/>
      <c r="QFO88" s="715"/>
      <c r="QFP88" s="715"/>
      <c r="QFQ88" s="715"/>
      <c r="QFR88" s="715"/>
      <c r="QFS88" s="715"/>
      <c r="QFT88" s="715"/>
      <c r="QFU88" s="715"/>
      <c r="QFV88" s="715"/>
      <c r="QFW88" s="715"/>
      <c r="QFX88" s="715"/>
      <c r="QFY88" s="715"/>
      <c r="QFZ88" s="715"/>
      <c r="QGA88" s="715"/>
      <c r="QGB88" s="715"/>
      <c r="QGC88" s="715"/>
      <c r="QGD88" s="715"/>
      <c r="QGE88" s="715"/>
      <c r="QGF88" s="715"/>
      <c r="QGG88" s="715"/>
      <c r="QGH88" s="715"/>
      <c r="QGI88" s="715"/>
      <c r="QGJ88" s="715"/>
      <c r="QGK88" s="715"/>
      <c r="QGL88" s="715"/>
      <c r="QGM88" s="715"/>
      <c r="QGN88" s="715"/>
      <c r="QGO88" s="715"/>
      <c r="QGP88" s="715"/>
      <c r="QGQ88" s="715"/>
      <c r="QGR88" s="715"/>
      <c r="QGS88" s="715"/>
      <c r="QGT88" s="715"/>
      <c r="QGU88" s="715"/>
      <c r="QGV88" s="715"/>
      <c r="QGW88" s="715"/>
      <c r="QGX88" s="715"/>
      <c r="QGY88" s="715"/>
      <c r="QGZ88" s="715"/>
      <c r="QHA88" s="715"/>
      <c r="QHB88" s="715"/>
      <c r="QHC88" s="715"/>
      <c r="QHD88" s="715"/>
      <c r="QHE88" s="715"/>
      <c r="QHF88" s="715"/>
      <c r="QHG88" s="715"/>
      <c r="QHH88" s="715"/>
      <c r="QHI88" s="715"/>
      <c r="QHJ88" s="715"/>
      <c r="QHK88" s="715"/>
      <c r="QHL88" s="715"/>
      <c r="QHM88" s="715"/>
      <c r="QHN88" s="715"/>
      <c r="QHO88" s="715"/>
      <c r="QHP88" s="715"/>
      <c r="QHQ88" s="715"/>
      <c r="QHR88" s="715"/>
      <c r="QHS88" s="715"/>
      <c r="QHT88" s="715"/>
      <c r="QHU88" s="715"/>
      <c r="QHV88" s="715"/>
      <c r="QHW88" s="715"/>
      <c r="QHX88" s="715"/>
      <c r="QHY88" s="715"/>
      <c r="QHZ88" s="715"/>
      <c r="QIA88" s="715"/>
      <c r="QIB88" s="715"/>
      <c r="QIC88" s="715"/>
      <c r="QID88" s="715"/>
      <c r="QIE88" s="715"/>
      <c r="QIF88" s="715"/>
      <c r="QIG88" s="715"/>
      <c r="QIH88" s="715"/>
      <c r="QII88" s="715"/>
      <c r="QIJ88" s="715"/>
      <c r="QIK88" s="715"/>
      <c r="QIL88" s="715"/>
      <c r="QIM88" s="715"/>
      <c r="QIN88" s="715"/>
      <c r="QIO88" s="715"/>
      <c r="QIP88" s="715"/>
      <c r="QIQ88" s="715"/>
      <c r="QIR88" s="715"/>
      <c r="QIS88" s="715"/>
      <c r="QIT88" s="715"/>
      <c r="QIU88" s="715"/>
      <c r="QIV88" s="715"/>
      <c r="QIW88" s="715"/>
      <c r="QIX88" s="715"/>
      <c r="QIY88" s="715"/>
      <c r="QIZ88" s="715"/>
      <c r="QJA88" s="715"/>
      <c r="QJB88" s="715"/>
      <c r="QJC88" s="715"/>
      <c r="QJD88" s="715"/>
      <c r="QJE88" s="715"/>
      <c r="QJF88" s="715"/>
      <c r="QJG88" s="715"/>
      <c r="QJH88" s="715"/>
      <c r="QJI88" s="715"/>
      <c r="QJJ88" s="715"/>
      <c r="QJK88" s="715"/>
      <c r="QJL88" s="715"/>
      <c r="QJM88" s="715"/>
      <c r="QJN88" s="715"/>
      <c r="QJO88" s="715"/>
      <c r="QJP88" s="715"/>
      <c r="QJQ88" s="715"/>
      <c r="QJR88" s="715"/>
      <c r="QJS88" s="715"/>
      <c r="QJT88" s="715"/>
      <c r="QJU88" s="715"/>
      <c r="QJV88" s="715"/>
      <c r="QJW88" s="715"/>
      <c r="QJX88" s="715"/>
      <c r="QJY88" s="715"/>
      <c r="QJZ88" s="715"/>
      <c r="QKA88" s="715"/>
      <c r="QKB88" s="715"/>
      <c r="QKC88" s="715"/>
      <c r="QKD88" s="715"/>
      <c r="QKE88" s="715"/>
      <c r="QKF88" s="715"/>
      <c r="QKG88" s="715"/>
      <c r="QKH88" s="715"/>
      <c r="QKI88" s="715"/>
      <c r="QKJ88" s="715"/>
      <c r="QKK88" s="715"/>
      <c r="QKL88" s="715"/>
      <c r="QKM88" s="715"/>
      <c r="QKN88" s="715"/>
      <c r="QKO88" s="715"/>
      <c r="QKP88" s="715"/>
      <c r="QKQ88" s="715"/>
      <c r="QKR88" s="715"/>
      <c r="QKS88" s="715"/>
      <c r="QKT88" s="715"/>
      <c r="QKU88" s="715"/>
      <c r="QKV88" s="715"/>
      <c r="QKW88" s="715"/>
      <c r="QKX88" s="715"/>
      <c r="QKY88" s="715"/>
      <c r="QKZ88" s="715"/>
      <c r="QLA88" s="715"/>
      <c r="QLB88" s="715"/>
      <c r="QLC88" s="715"/>
      <c r="QLD88" s="715"/>
      <c r="QLE88" s="715"/>
      <c r="QLF88" s="715"/>
      <c r="QLG88" s="715"/>
      <c r="QLH88" s="715"/>
      <c r="QLI88" s="715"/>
      <c r="QLJ88" s="715"/>
      <c r="QLK88" s="715"/>
      <c r="QLL88" s="715"/>
      <c r="QLM88" s="715"/>
      <c r="QLN88" s="715"/>
      <c r="QLO88" s="715"/>
      <c r="QLP88" s="715"/>
      <c r="QLQ88" s="715"/>
      <c r="QLR88" s="715"/>
      <c r="QLS88" s="715"/>
      <c r="QLT88" s="715"/>
      <c r="QLU88" s="715"/>
      <c r="QLV88" s="715"/>
      <c r="QLW88" s="715"/>
      <c r="QLX88" s="715"/>
      <c r="QLY88" s="715"/>
      <c r="QLZ88" s="715"/>
      <c r="QMA88" s="715"/>
      <c r="QMB88" s="715"/>
      <c r="QMC88" s="715"/>
      <c r="QMD88" s="715"/>
      <c r="QME88" s="715"/>
      <c r="QMF88" s="715"/>
      <c r="QMG88" s="715"/>
      <c r="QMH88" s="715"/>
      <c r="QMI88" s="715"/>
      <c r="QMJ88" s="715"/>
      <c r="QMK88" s="715"/>
      <c r="QML88" s="715"/>
      <c r="QMM88" s="715"/>
      <c r="QMN88" s="715"/>
      <c r="QMO88" s="715"/>
      <c r="QMP88" s="715"/>
      <c r="QMQ88" s="715"/>
      <c r="QMR88" s="715"/>
      <c r="QMS88" s="715"/>
      <c r="QMT88" s="715"/>
      <c r="QMU88" s="715"/>
      <c r="QMV88" s="715"/>
      <c r="QMW88" s="715"/>
      <c r="QMX88" s="715"/>
      <c r="QMY88" s="715"/>
      <c r="QMZ88" s="715"/>
      <c r="QNA88" s="715"/>
      <c r="QNB88" s="715"/>
      <c r="QNC88" s="715"/>
      <c r="QND88" s="715"/>
      <c r="QNE88" s="715"/>
      <c r="QNF88" s="715"/>
      <c r="QNG88" s="715"/>
      <c r="QNH88" s="715"/>
      <c r="QNI88" s="715"/>
      <c r="QNJ88" s="715"/>
      <c r="QNK88" s="715"/>
      <c r="QNL88" s="715"/>
      <c r="QNM88" s="715"/>
      <c r="QNN88" s="715"/>
      <c r="QNO88" s="715"/>
      <c r="QNP88" s="715"/>
      <c r="QNQ88" s="715"/>
      <c r="QNR88" s="715"/>
      <c r="QNS88" s="715"/>
      <c r="QNT88" s="715"/>
      <c r="QNU88" s="715"/>
      <c r="QNV88" s="715"/>
      <c r="QNW88" s="715"/>
      <c r="QNX88" s="715"/>
      <c r="QNY88" s="715"/>
      <c r="QNZ88" s="715"/>
      <c r="QOA88" s="715"/>
      <c r="QOB88" s="715"/>
      <c r="QOC88" s="715"/>
      <c r="QOD88" s="715"/>
      <c r="QOE88" s="715"/>
      <c r="QOF88" s="715"/>
      <c r="QOG88" s="715"/>
      <c r="QOH88" s="715"/>
      <c r="QOI88" s="715"/>
      <c r="QOJ88" s="715"/>
      <c r="QOK88" s="715"/>
      <c r="QOL88" s="715"/>
      <c r="QOM88" s="715"/>
      <c r="QON88" s="715"/>
      <c r="QOO88" s="715"/>
      <c r="QOP88" s="715"/>
      <c r="QOQ88" s="715"/>
      <c r="QOR88" s="715"/>
      <c r="QOS88" s="715"/>
      <c r="QOT88" s="715"/>
      <c r="QOU88" s="715"/>
      <c r="QOV88" s="715"/>
      <c r="QOW88" s="715"/>
      <c r="QOX88" s="715"/>
      <c r="QOY88" s="715"/>
      <c r="QOZ88" s="715"/>
      <c r="QPA88" s="715"/>
      <c r="QPB88" s="715"/>
      <c r="QPC88" s="715"/>
      <c r="QPD88" s="715"/>
      <c r="QPE88" s="715"/>
      <c r="QPF88" s="715"/>
      <c r="QPG88" s="715"/>
      <c r="QPH88" s="715"/>
      <c r="QPI88" s="715"/>
      <c r="QPJ88" s="715"/>
      <c r="QPK88" s="715"/>
      <c r="QPL88" s="715"/>
      <c r="QPM88" s="715"/>
      <c r="QPN88" s="715"/>
      <c r="QPO88" s="715"/>
      <c r="QPP88" s="715"/>
      <c r="QPQ88" s="715"/>
      <c r="QPR88" s="715"/>
      <c r="QPS88" s="715"/>
      <c r="QPT88" s="715"/>
      <c r="QPU88" s="715"/>
      <c r="QPV88" s="715"/>
      <c r="QPW88" s="715"/>
      <c r="QPX88" s="715"/>
      <c r="QPY88" s="715"/>
      <c r="QPZ88" s="715"/>
      <c r="QQA88" s="715"/>
      <c r="QQB88" s="715"/>
      <c r="QQC88" s="715"/>
      <c r="QQD88" s="715"/>
      <c r="QQE88" s="715"/>
      <c r="QQF88" s="715"/>
      <c r="QQG88" s="715"/>
      <c r="QQH88" s="715"/>
      <c r="QQI88" s="715"/>
      <c r="QQJ88" s="715"/>
      <c r="QQK88" s="715"/>
      <c r="QQL88" s="715"/>
      <c r="QQM88" s="715"/>
      <c r="QQN88" s="715"/>
      <c r="QQO88" s="715"/>
      <c r="QQP88" s="715"/>
      <c r="QQQ88" s="715"/>
      <c r="QQR88" s="715"/>
      <c r="QQS88" s="715"/>
      <c r="QQT88" s="715"/>
      <c r="QQU88" s="715"/>
      <c r="QQV88" s="715"/>
      <c r="QQW88" s="715"/>
      <c r="QQX88" s="715"/>
      <c r="QQY88" s="715"/>
      <c r="QQZ88" s="715"/>
      <c r="QRA88" s="715"/>
      <c r="QRB88" s="715"/>
      <c r="QRC88" s="715"/>
      <c r="QRD88" s="715"/>
      <c r="QRE88" s="715"/>
      <c r="QRF88" s="715"/>
      <c r="QRG88" s="715"/>
      <c r="QRH88" s="715"/>
      <c r="QRI88" s="715"/>
      <c r="QRJ88" s="715"/>
      <c r="QRK88" s="715"/>
      <c r="QRL88" s="715"/>
      <c r="QRM88" s="715"/>
      <c r="QRN88" s="715"/>
      <c r="QRO88" s="715"/>
      <c r="QRP88" s="715"/>
      <c r="QRQ88" s="715"/>
      <c r="QRR88" s="715"/>
      <c r="QRS88" s="715"/>
      <c r="QRT88" s="715"/>
      <c r="QRU88" s="715"/>
      <c r="QRV88" s="715"/>
      <c r="QRW88" s="715"/>
      <c r="QRX88" s="715"/>
      <c r="QRY88" s="715"/>
      <c r="QRZ88" s="715"/>
      <c r="QSA88" s="715"/>
      <c r="QSB88" s="715"/>
      <c r="QSC88" s="715"/>
      <c r="QSD88" s="715"/>
      <c r="QSE88" s="715"/>
      <c r="QSF88" s="715"/>
      <c r="QSG88" s="715"/>
      <c r="QSH88" s="715"/>
      <c r="QSI88" s="715"/>
      <c r="QSJ88" s="715"/>
      <c r="QSK88" s="715"/>
      <c r="QSL88" s="715"/>
      <c r="QSM88" s="715"/>
      <c r="QSN88" s="715"/>
      <c r="QSO88" s="715"/>
      <c r="QSP88" s="715"/>
      <c r="QSQ88" s="715"/>
      <c r="QSR88" s="715"/>
      <c r="QSS88" s="715"/>
      <c r="QST88" s="715"/>
      <c r="QSU88" s="715"/>
      <c r="QSV88" s="715"/>
      <c r="QSW88" s="715"/>
      <c r="QSX88" s="715"/>
      <c r="QSY88" s="715"/>
      <c r="QSZ88" s="715"/>
      <c r="QTA88" s="715"/>
      <c r="QTB88" s="715"/>
      <c r="QTC88" s="715"/>
      <c r="QTD88" s="715"/>
      <c r="QTE88" s="715"/>
      <c r="QTF88" s="715"/>
      <c r="QTG88" s="715"/>
      <c r="QTH88" s="715"/>
      <c r="QTI88" s="715"/>
      <c r="QTJ88" s="715"/>
      <c r="QTK88" s="715"/>
      <c r="QTL88" s="715"/>
      <c r="QTM88" s="715"/>
      <c r="QTN88" s="715"/>
      <c r="QTO88" s="715"/>
      <c r="QTP88" s="715"/>
      <c r="QTQ88" s="715"/>
      <c r="QTR88" s="715"/>
      <c r="QTS88" s="715"/>
      <c r="QTT88" s="715"/>
      <c r="QTU88" s="715"/>
      <c r="QTV88" s="715"/>
      <c r="QTW88" s="715"/>
      <c r="QTX88" s="715"/>
      <c r="QTY88" s="715"/>
      <c r="QTZ88" s="715"/>
      <c r="QUA88" s="715"/>
      <c r="QUB88" s="715"/>
      <c r="QUC88" s="715"/>
      <c r="QUD88" s="715"/>
      <c r="QUE88" s="715"/>
      <c r="QUF88" s="715"/>
      <c r="QUG88" s="715"/>
      <c r="QUH88" s="715"/>
      <c r="QUI88" s="715"/>
      <c r="QUJ88" s="715"/>
      <c r="QUK88" s="715"/>
      <c r="QUL88" s="715"/>
      <c r="QUM88" s="715"/>
      <c r="QUN88" s="715"/>
      <c r="QUO88" s="715"/>
      <c r="QUP88" s="715"/>
      <c r="QUQ88" s="715"/>
      <c r="QUR88" s="715"/>
      <c r="QUS88" s="715"/>
      <c r="QUT88" s="715"/>
      <c r="QUU88" s="715"/>
      <c r="QUV88" s="715"/>
      <c r="QUW88" s="715"/>
      <c r="QUX88" s="715"/>
      <c r="QUY88" s="715"/>
      <c r="QUZ88" s="715"/>
      <c r="QVA88" s="715"/>
      <c r="QVB88" s="715"/>
      <c r="QVC88" s="715"/>
      <c r="QVD88" s="715"/>
      <c r="QVE88" s="715"/>
      <c r="QVF88" s="715"/>
      <c r="QVG88" s="715"/>
      <c r="QVH88" s="715"/>
      <c r="QVI88" s="715"/>
      <c r="QVJ88" s="715"/>
      <c r="QVK88" s="715"/>
      <c r="QVL88" s="715"/>
      <c r="QVM88" s="715"/>
      <c r="QVN88" s="715"/>
      <c r="QVO88" s="715"/>
      <c r="QVP88" s="715"/>
      <c r="QVQ88" s="715"/>
      <c r="QVR88" s="715"/>
      <c r="QVS88" s="715"/>
      <c r="QVT88" s="715"/>
      <c r="QVU88" s="715"/>
      <c r="QVV88" s="715"/>
      <c r="QVW88" s="715"/>
      <c r="QVX88" s="715"/>
      <c r="QVY88" s="715"/>
      <c r="QVZ88" s="715"/>
      <c r="QWA88" s="715"/>
      <c r="QWB88" s="715"/>
      <c r="QWC88" s="715"/>
      <c r="QWD88" s="715"/>
      <c r="QWE88" s="715"/>
      <c r="QWF88" s="715"/>
      <c r="QWG88" s="715"/>
      <c r="QWH88" s="715"/>
      <c r="QWI88" s="715"/>
      <c r="QWJ88" s="715"/>
      <c r="QWK88" s="715"/>
      <c r="QWL88" s="715"/>
      <c r="QWM88" s="715"/>
      <c r="QWN88" s="715"/>
      <c r="QWO88" s="715"/>
      <c r="QWP88" s="715"/>
      <c r="QWQ88" s="715"/>
      <c r="QWR88" s="715"/>
      <c r="QWS88" s="715"/>
      <c r="QWT88" s="715"/>
      <c r="QWU88" s="715"/>
      <c r="QWV88" s="715"/>
      <c r="QWW88" s="715"/>
      <c r="QWX88" s="715"/>
      <c r="QWY88" s="715"/>
      <c r="QWZ88" s="715"/>
      <c r="QXA88" s="715"/>
      <c r="QXB88" s="715"/>
      <c r="QXC88" s="715"/>
      <c r="QXD88" s="715"/>
      <c r="QXE88" s="715"/>
      <c r="QXF88" s="715"/>
      <c r="QXG88" s="715"/>
      <c r="QXH88" s="715"/>
      <c r="QXI88" s="715"/>
      <c r="QXJ88" s="715"/>
      <c r="QXK88" s="715"/>
      <c r="QXL88" s="715"/>
      <c r="QXM88" s="715"/>
      <c r="QXN88" s="715"/>
      <c r="QXO88" s="715"/>
      <c r="QXP88" s="715"/>
      <c r="QXQ88" s="715"/>
      <c r="QXR88" s="715"/>
      <c r="QXS88" s="715"/>
      <c r="QXT88" s="715"/>
      <c r="QXU88" s="715"/>
      <c r="QXV88" s="715"/>
      <c r="QXW88" s="715"/>
      <c r="QXX88" s="715"/>
      <c r="QXY88" s="715"/>
      <c r="QXZ88" s="715"/>
      <c r="QYA88" s="715"/>
      <c r="QYB88" s="715"/>
      <c r="QYC88" s="715"/>
      <c r="QYD88" s="715"/>
      <c r="QYE88" s="715"/>
      <c r="QYF88" s="715"/>
      <c r="QYG88" s="715"/>
      <c r="QYH88" s="715"/>
      <c r="QYI88" s="715"/>
      <c r="QYJ88" s="715"/>
      <c r="QYK88" s="715"/>
      <c r="QYL88" s="715"/>
      <c r="QYM88" s="715"/>
      <c r="QYN88" s="715"/>
      <c r="QYO88" s="715"/>
      <c r="QYP88" s="715"/>
      <c r="QYQ88" s="715"/>
      <c r="QYR88" s="715"/>
      <c r="QYS88" s="715"/>
      <c r="QYT88" s="715"/>
      <c r="QYU88" s="715"/>
      <c r="QYV88" s="715"/>
      <c r="QYW88" s="715"/>
      <c r="QYX88" s="715"/>
      <c r="QYY88" s="715"/>
      <c r="QYZ88" s="715"/>
      <c r="QZA88" s="715"/>
      <c r="QZB88" s="715"/>
      <c r="QZC88" s="715"/>
      <c r="QZD88" s="715"/>
      <c r="QZE88" s="715"/>
      <c r="QZF88" s="715"/>
      <c r="QZG88" s="715"/>
      <c r="QZH88" s="715"/>
      <c r="QZI88" s="715"/>
      <c r="QZJ88" s="715"/>
      <c r="QZK88" s="715"/>
      <c r="QZL88" s="715"/>
      <c r="QZM88" s="715"/>
      <c r="QZN88" s="715"/>
      <c r="QZO88" s="715"/>
      <c r="QZP88" s="715"/>
      <c r="QZQ88" s="715"/>
      <c r="QZR88" s="715"/>
      <c r="QZS88" s="715"/>
      <c r="QZT88" s="715"/>
      <c r="QZU88" s="715"/>
      <c r="QZV88" s="715"/>
      <c r="QZW88" s="715"/>
      <c r="QZX88" s="715"/>
      <c r="QZY88" s="715"/>
      <c r="QZZ88" s="715"/>
      <c r="RAA88" s="715"/>
      <c r="RAB88" s="715"/>
      <c r="RAC88" s="715"/>
      <c r="RAD88" s="715"/>
      <c r="RAE88" s="715"/>
      <c r="RAF88" s="715"/>
      <c r="RAG88" s="715"/>
      <c r="RAH88" s="715"/>
      <c r="RAI88" s="715"/>
      <c r="RAJ88" s="715"/>
      <c r="RAK88" s="715"/>
      <c r="RAL88" s="715"/>
      <c r="RAM88" s="715"/>
      <c r="RAN88" s="715"/>
      <c r="RAO88" s="715"/>
      <c r="RAP88" s="715"/>
      <c r="RAQ88" s="715"/>
      <c r="RAR88" s="715"/>
      <c r="RAS88" s="715"/>
      <c r="RAT88" s="715"/>
      <c r="RAU88" s="715"/>
      <c r="RAV88" s="715"/>
      <c r="RAW88" s="715"/>
      <c r="RAX88" s="715"/>
      <c r="RAY88" s="715"/>
      <c r="RAZ88" s="715"/>
      <c r="RBA88" s="715"/>
      <c r="RBB88" s="715"/>
      <c r="RBC88" s="715"/>
      <c r="RBD88" s="715"/>
      <c r="RBE88" s="715"/>
      <c r="RBF88" s="715"/>
      <c r="RBG88" s="715"/>
      <c r="RBH88" s="715"/>
      <c r="RBI88" s="715"/>
      <c r="RBJ88" s="715"/>
      <c r="RBK88" s="715"/>
      <c r="RBL88" s="715"/>
      <c r="RBM88" s="715"/>
      <c r="RBN88" s="715"/>
      <c r="RBO88" s="715"/>
      <c r="RBP88" s="715"/>
      <c r="RBQ88" s="715"/>
      <c r="RBR88" s="715"/>
      <c r="RBS88" s="715"/>
      <c r="RBT88" s="715"/>
      <c r="RBU88" s="715"/>
      <c r="RBV88" s="715"/>
      <c r="RBW88" s="715"/>
      <c r="RBX88" s="715"/>
      <c r="RBY88" s="715"/>
      <c r="RBZ88" s="715"/>
      <c r="RCA88" s="715"/>
      <c r="RCB88" s="715"/>
      <c r="RCC88" s="715"/>
      <c r="RCD88" s="715"/>
      <c r="RCE88" s="715"/>
      <c r="RCF88" s="715"/>
      <c r="RCG88" s="715"/>
      <c r="RCH88" s="715"/>
      <c r="RCI88" s="715"/>
      <c r="RCJ88" s="715"/>
      <c r="RCK88" s="715"/>
      <c r="RCL88" s="715"/>
      <c r="RCM88" s="715"/>
      <c r="RCN88" s="715"/>
      <c r="RCO88" s="715"/>
      <c r="RCP88" s="715"/>
      <c r="RCQ88" s="715"/>
      <c r="RCR88" s="715"/>
      <c r="RCS88" s="715"/>
      <c r="RCT88" s="715"/>
      <c r="RCU88" s="715"/>
      <c r="RCV88" s="715"/>
      <c r="RCW88" s="715"/>
      <c r="RCX88" s="715"/>
      <c r="RCY88" s="715"/>
      <c r="RCZ88" s="715"/>
      <c r="RDA88" s="715"/>
      <c r="RDB88" s="715"/>
      <c r="RDC88" s="715"/>
      <c r="RDD88" s="715"/>
      <c r="RDE88" s="715"/>
      <c r="RDF88" s="715"/>
      <c r="RDG88" s="715"/>
      <c r="RDH88" s="715"/>
      <c r="RDI88" s="715"/>
      <c r="RDJ88" s="715"/>
      <c r="RDK88" s="715"/>
      <c r="RDL88" s="715"/>
      <c r="RDM88" s="715"/>
      <c r="RDN88" s="715"/>
      <c r="RDO88" s="715"/>
      <c r="RDP88" s="715"/>
      <c r="RDQ88" s="715"/>
      <c r="RDR88" s="715"/>
      <c r="RDS88" s="715"/>
      <c r="RDT88" s="715"/>
      <c r="RDU88" s="715"/>
      <c r="RDV88" s="715"/>
      <c r="RDW88" s="715"/>
      <c r="RDX88" s="715"/>
      <c r="RDY88" s="715"/>
      <c r="RDZ88" s="715"/>
      <c r="REA88" s="715"/>
      <c r="REB88" s="715"/>
      <c r="REC88" s="715"/>
      <c r="RED88" s="715"/>
      <c r="REE88" s="715"/>
      <c r="REF88" s="715"/>
      <c r="REG88" s="715"/>
      <c r="REH88" s="715"/>
      <c r="REI88" s="715"/>
      <c r="REJ88" s="715"/>
      <c r="REK88" s="715"/>
      <c r="REL88" s="715"/>
      <c r="REM88" s="715"/>
      <c r="REN88" s="715"/>
      <c r="REO88" s="715"/>
      <c r="REP88" s="715"/>
      <c r="REQ88" s="715"/>
      <c r="RER88" s="715"/>
      <c r="RES88" s="715"/>
      <c r="RET88" s="715"/>
      <c r="REU88" s="715"/>
      <c r="REV88" s="715"/>
      <c r="REW88" s="715"/>
      <c r="REX88" s="715"/>
      <c r="REY88" s="715"/>
      <c r="REZ88" s="715"/>
      <c r="RFA88" s="715"/>
      <c r="RFB88" s="715"/>
      <c r="RFC88" s="715"/>
      <c r="RFD88" s="715"/>
      <c r="RFE88" s="715"/>
      <c r="RFF88" s="715"/>
      <c r="RFG88" s="715"/>
      <c r="RFH88" s="715"/>
      <c r="RFI88" s="715"/>
      <c r="RFJ88" s="715"/>
      <c r="RFK88" s="715"/>
      <c r="RFL88" s="715"/>
      <c r="RFM88" s="715"/>
      <c r="RFN88" s="715"/>
      <c r="RFO88" s="715"/>
      <c r="RFP88" s="715"/>
      <c r="RFQ88" s="715"/>
      <c r="RFR88" s="715"/>
      <c r="RFS88" s="715"/>
      <c r="RFT88" s="715"/>
      <c r="RFU88" s="715"/>
      <c r="RFV88" s="715"/>
      <c r="RFW88" s="715"/>
      <c r="RFX88" s="715"/>
      <c r="RFY88" s="715"/>
      <c r="RFZ88" s="715"/>
      <c r="RGA88" s="715"/>
      <c r="RGB88" s="715"/>
      <c r="RGC88" s="715"/>
      <c r="RGD88" s="715"/>
      <c r="RGE88" s="715"/>
      <c r="RGF88" s="715"/>
      <c r="RGG88" s="715"/>
      <c r="RGH88" s="715"/>
      <c r="RGI88" s="715"/>
      <c r="RGJ88" s="715"/>
      <c r="RGK88" s="715"/>
      <c r="RGL88" s="715"/>
      <c r="RGM88" s="715"/>
      <c r="RGN88" s="715"/>
      <c r="RGO88" s="715"/>
      <c r="RGP88" s="715"/>
      <c r="RGQ88" s="715"/>
      <c r="RGR88" s="715"/>
      <c r="RGS88" s="715"/>
      <c r="RGT88" s="715"/>
      <c r="RGU88" s="715"/>
      <c r="RGV88" s="715"/>
      <c r="RGW88" s="715"/>
      <c r="RGX88" s="715"/>
      <c r="RGY88" s="715"/>
      <c r="RGZ88" s="715"/>
      <c r="RHA88" s="715"/>
      <c r="RHB88" s="715"/>
      <c r="RHC88" s="715"/>
      <c r="RHD88" s="715"/>
      <c r="RHE88" s="715"/>
      <c r="RHF88" s="715"/>
      <c r="RHG88" s="715"/>
      <c r="RHH88" s="715"/>
      <c r="RHI88" s="715"/>
      <c r="RHJ88" s="715"/>
      <c r="RHK88" s="715"/>
      <c r="RHL88" s="715"/>
      <c r="RHM88" s="715"/>
      <c r="RHN88" s="715"/>
      <c r="RHO88" s="715"/>
      <c r="RHP88" s="715"/>
      <c r="RHQ88" s="715"/>
      <c r="RHR88" s="715"/>
      <c r="RHS88" s="715"/>
      <c r="RHT88" s="715"/>
      <c r="RHU88" s="715"/>
      <c r="RHV88" s="715"/>
      <c r="RHW88" s="715"/>
      <c r="RHX88" s="715"/>
      <c r="RHY88" s="715"/>
      <c r="RHZ88" s="715"/>
      <c r="RIA88" s="715"/>
      <c r="RIB88" s="715"/>
      <c r="RIC88" s="715"/>
      <c r="RID88" s="715"/>
      <c r="RIE88" s="715"/>
      <c r="RIF88" s="715"/>
      <c r="RIG88" s="715"/>
      <c r="RIH88" s="715"/>
      <c r="RII88" s="715"/>
      <c r="RIJ88" s="715"/>
      <c r="RIK88" s="715"/>
      <c r="RIL88" s="715"/>
      <c r="RIM88" s="715"/>
      <c r="RIN88" s="715"/>
      <c r="RIO88" s="715"/>
      <c r="RIP88" s="715"/>
      <c r="RIQ88" s="715"/>
      <c r="RIR88" s="715"/>
      <c r="RIS88" s="715"/>
      <c r="RIT88" s="715"/>
      <c r="RIU88" s="715"/>
      <c r="RIV88" s="715"/>
      <c r="RIW88" s="715"/>
      <c r="RIX88" s="715"/>
      <c r="RIY88" s="715"/>
      <c r="RIZ88" s="715"/>
      <c r="RJA88" s="715"/>
      <c r="RJB88" s="715"/>
      <c r="RJC88" s="715"/>
      <c r="RJD88" s="715"/>
      <c r="RJE88" s="715"/>
      <c r="RJF88" s="715"/>
      <c r="RJG88" s="715"/>
      <c r="RJH88" s="715"/>
      <c r="RJI88" s="715"/>
      <c r="RJJ88" s="715"/>
      <c r="RJK88" s="715"/>
      <c r="RJL88" s="715"/>
      <c r="RJM88" s="715"/>
      <c r="RJN88" s="715"/>
      <c r="RJO88" s="715"/>
      <c r="RJP88" s="715"/>
      <c r="RJQ88" s="715"/>
      <c r="RJR88" s="715"/>
      <c r="RJS88" s="715"/>
      <c r="RJT88" s="715"/>
      <c r="RJU88" s="715"/>
      <c r="RJV88" s="715"/>
      <c r="RJW88" s="715"/>
      <c r="RJX88" s="715"/>
      <c r="RJY88" s="715"/>
      <c r="RJZ88" s="715"/>
      <c r="RKA88" s="715"/>
      <c r="RKB88" s="715"/>
      <c r="RKC88" s="715"/>
      <c r="RKD88" s="715"/>
      <c r="RKE88" s="715"/>
      <c r="RKF88" s="715"/>
      <c r="RKG88" s="715"/>
      <c r="RKH88" s="715"/>
      <c r="RKI88" s="715"/>
      <c r="RKJ88" s="715"/>
      <c r="RKK88" s="715"/>
      <c r="RKL88" s="715"/>
      <c r="RKM88" s="715"/>
      <c r="RKN88" s="715"/>
      <c r="RKO88" s="715"/>
      <c r="RKP88" s="715"/>
      <c r="RKQ88" s="715"/>
      <c r="RKR88" s="715"/>
      <c r="RKS88" s="715"/>
      <c r="RKT88" s="715"/>
      <c r="RKU88" s="715"/>
      <c r="RKV88" s="715"/>
      <c r="RKW88" s="715"/>
      <c r="RKX88" s="715"/>
      <c r="RKY88" s="715"/>
      <c r="RKZ88" s="715"/>
      <c r="RLA88" s="715"/>
      <c r="RLB88" s="715"/>
      <c r="RLC88" s="715"/>
      <c r="RLD88" s="715"/>
      <c r="RLE88" s="715"/>
      <c r="RLF88" s="715"/>
      <c r="RLG88" s="715"/>
      <c r="RLH88" s="715"/>
      <c r="RLI88" s="715"/>
      <c r="RLJ88" s="715"/>
      <c r="RLK88" s="715"/>
      <c r="RLL88" s="715"/>
      <c r="RLM88" s="715"/>
      <c r="RLN88" s="715"/>
      <c r="RLO88" s="715"/>
      <c r="RLP88" s="715"/>
      <c r="RLQ88" s="715"/>
      <c r="RLR88" s="715"/>
      <c r="RLS88" s="715"/>
      <c r="RLT88" s="715"/>
      <c r="RLU88" s="715"/>
      <c r="RLV88" s="715"/>
      <c r="RLW88" s="715"/>
      <c r="RLX88" s="715"/>
      <c r="RLY88" s="715"/>
      <c r="RLZ88" s="715"/>
      <c r="RMA88" s="715"/>
      <c r="RMB88" s="715"/>
      <c r="RMC88" s="715"/>
      <c r="RMD88" s="715"/>
      <c r="RME88" s="715"/>
      <c r="RMF88" s="715"/>
      <c r="RMG88" s="715"/>
      <c r="RMH88" s="715"/>
      <c r="RMI88" s="715"/>
      <c r="RMJ88" s="715"/>
      <c r="RMK88" s="715"/>
      <c r="RML88" s="715"/>
      <c r="RMM88" s="715"/>
      <c r="RMN88" s="715"/>
      <c r="RMO88" s="715"/>
      <c r="RMP88" s="715"/>
      <c r="RMQ88" s="715"/>
      <c r="RMR88" s="715"/>
      <c r="RMS88" s="715"/>
      <c r="RMT88" s="715"/>
      <c r="RMU88" s="715"/>
      <c r="RMV88" s="715"/>
      <c r="RMW88" s="715"/>
      <c r="RMX88" s="715"/>
      <c r="RMY88" s="715"/>
      <c r="RMZ88" s="715"/>
      <c r="RNA88" s="715"/>
      <c r="RNB88" s="715"/>
      <c r="RNC88" s="715"/>
      <c r="RND88" s="715"/>
      <c r="RNE88" s="715"/>
      <c r="RNF88" s="715"/>
      <c r="RNG88" s="715"/>
      <c r="RNH88" s="715"/>
      <c r="RNI88" s="715"/>
      <c r="RNJ88" s="715"/>
      <c r="RNK88" s="715"/>
      <c r="RNL88" s="715"/>
      <c r="RNM88" s="715"/>
      <c r="RNN88" s="715"/>
      <c r="RNO88" s="715"/>
      <c r="RNP88" s="715"/>
      <c r="RNQ88" s="715"/>
      <c r="RNR88" s="715"/>
      <c r="RNS88" s="715"/>
      <c r="RNT88" s="715"/>
      <c r="RNU88" s="715"/>
      <c r="RNV88" s="715"/>
      <c r="RNW88" s="715"/>
      <c r="RNX88" s="715"/>
      <c r="RNY88" s="715"/>
      <c r="RNZ88" s="715"/>
      <c r="ROA88" s="715"/>
      <c r="ROB88" s="715"/>
      <c r="ROC88" s="715"/>
      <c r="ROD88" s="715"/>
      <c r="ROE88" s="715"/>
      <c r="ROF88" s="715"/>
      <c r="ROG88" s="715"/>
      <c r="ROH88" s="715"/>
      <c r="ROI88" s="715"/>
      <c r="ROJ88" s="715"/>
      <c r="ROK88" s="715"/>
      <c r="ROL88" s="715"/>
      <c r="ROM88" s="715"/>
      <c r="RON88" s="715"/>
      <c r="ROO88" s="715"/>
      <c r="ROP88" s="715"/>
      <c r="ROQ88" s="715"/>
      <c r="ROR88" s="715"/>
      <c r="ROS88" s="715"/>
      <c r="ROT88" s="715"/>
      <c r="ROU88" s="715"/>
      <c r="ROV88" s="715"/>
      <c r="ROW88" s="715"/>
      <c r="ROX88" s="715"/>
      <c r="ROY88" s="715"/>
      <c r="ROZ88" s="715"/>
      <c r="RPA88" s="715"/>
      <c r="RPB88" s="715"/>
      <c r="RPC88" s="715"/>
      <c r="RPD88" s="715"/>
      <c r="RPE88" s="715"/>
      <c r="RPF88" s="715"/>
      <c r="RPG88" s="715"/>
      <c r="RPH88" s="715"/>
      <c r="RPI88" s="715"/>
      <c r="RPJ88" s="715"/>
      <c r="RPK88" s="715"/>
      <c r="RPL88" s="715"/>
      <c r="RPM88" s="715"/>
      <c r="RPN88" s="715"/>
      <c r="RPO88" s="715"/>
      <c r="RPP88" s="715"/>
      <c r="RPQ88" s="715"/>
      <c r="RPR88" s="715"/>
      <c r="RPS88" s="715"/>
      <c r="RPT88" s="715"/>
      <c r="RPU88" s="715"/>
      <c r="RPV88" s="715"/>
      <c r="RPW88" s="715"/>
      <c r="RPX88" s="715"/>
      <c r="RPY88" s="715"/>
      <c r="RPZ88" s="715"/>
      <c r="RQA88" s="715"/>
      <c r="RQB88" s="715"/>
      <c r="RQC88" s="715"/>
      <c r="RQD88" s="715"/>
      <c r="RQE88" s="715"/>
      <c r="RQF88" s="715"/>
      <c r="RQG88" s="715"/>
      <c r="RQH88" s="715"/>
      <c r="RQI88" s="715"/>
      <c r="RQJ88" s="715"/>
      <c r="RQK88" s="715"/>
      <c r="RQL88" s="715"/>
      <c r="RQM88" s="715"/>
      <c r="RQN88" s="715"/>
      <c r="RQO88" s="715"/>
      <c r="RQP88" s="715"/>
      <c r="RQQ88" s="715"/>
      <c r="RQR88" s="715"/>
      <c r="RQS88" s="715"/>
      <c r="RQT88" s="715"/>
      <c r="RQU88" s="715"/>
      <c r="RQV88" s="715"/>
      <c r="RQW88" s="715"/>
      <c r="RQX88" s="715"/>
      <c r="RQY88" s="715"/>
      <c r="RQZ88" s="715"/>
      <c r="RRA88" s="715"/>
      <c r="RRB88" s="715"/>
      <c r="RRC88" s="715"/>
      <c r="RRD88" s="715"/>
      <c r="RRE88" s="715"/>
      <c r="RRF88" s="715"/>
      <c r="RRG88" s="715"/>
      <c r="RRH88" s="715"/>
      <c r="RRI88" s="715"/>
      <c r="RRJ88" s="715"/>
      <c r="RRK88" s="715"/>
      <c r="RRL88" s="715"/>
      <c r="RRM88" s="715"/>
      <c r="RRN88" s="715"/>
      <c r="RRO88" s="715"/>
      <c r="RRP88" s="715"/>
      <c r="RRQ88" s="715"/>
      <c r="RRR88" s="715"/>
      <c r="RRS88" s="715"/>
      <c r="RRT88" s="715"/>
      <c r="RRU88" s="715"/>
      <c r="RRV88" s="715"/>
      <c r="RRW88" s="715"/>
      <c r="RRX88" s="715"/>
      <c r="RRY88" s="715"/>
      <c r="RRZ88" s="715"/>
      <c r="RSA88" s="715"/>
      <c r="RSB88" s="715"/>
      <c r="RSC88" s="715"/>
      <c r="RSD88" s="715"/>
      <c r="RSE88" s="715"/>
      <c r="RSF88" s="715"/>
      <c r="RSG88" s="715"/>
      <c r="RSH88" s="715"/>
      <c r="RSI88" s="715"/>
      <c r="RSJ88" s="715"/>
      <c r="RSK88" s="715"/>
      <c r="RSL88" s="715"/>
      <c r="RSM88" s="715"/>
      <c r="RSN88" s="715"/>
      <c r="RSO88" s="715"/>
      <c r="RSP88" s="715"/>
      <c r="RSQ88" s="715"/>
      <c r="RSR88" s="715"/>
      <c r="RSS88" s="715"/>
      <c r="RST88" s="715"/>
      <c r="RSU88" s="715"/>
      <c r="RSV88" s="715"/>
      <c r="RSW88" s="715"/>
      <c r="RSX88" s="715"/>
      <c r="RSY88" s="715"/>
      <c r="RSZ88" s="715"/>
      <c r="RTA88" s="715"/>
      <c r="RTB88" s="715"/>
      <c r="RTC88" s="715"/>
      <c r="RTD88" s="715"/>
      <c r="RTE88" s="715"/>
      <c r="RTF88" s="715"/>
      <c r="RTG88" s="715"/>
      <c r="RTH88" s="715"/>
      <c r="RTI88" s="715"/>
      <c r="RTJ88" s="715"/>
      <c r="RTK88" s="715"/>
      <c r="RTL88" s="715"/>
      <c r="RTM88" s="715"/>
      <c r="RTN88" s="715"/>
      <c r="RTO88" s="715"/>
      <c r="RTP88" s="715"/>
      <c r="RTQ88" s="715"/>
      <c r="RTR88" s="715"/>
      <c r="RTS88" s="715"/>
      <c r="RTT88" s="715"/>
      <c r="RTU88" s="715"/>
      <c r="RTV88" s="715"/>
      <c r="RTW88" s="715"/>
      <c r="RTX88" s="715"/>
      <c r="RTY88" s="715"/>
      <c r="RTZ88" s="715"/>
      <c r="RUA88" s="715"/>
      <c r="RUB88" s="715"/>
      <c r="RUC88" s="715"/>
      <c r="RUD88" s="715"/>
      <c r="RUE88" s="715"/>
      <c r="RUF88" s="715"/>
      <c r="RUG88" s="715"/>
      <c r="RUH88" s="715"/>
      <c r="RUI88" s="715"/>
      <c r="RUJ88" s="715"/>
      <c r="RUK88" s="715"/>
      <c r="RUL88" s="715"/>
      <c r="RUM88" s="715"/>
      <c r="RUN88" s="715"/>
      <c r="RUO88" s="715"/>
      <c r="RUP88" s="715"/>
      <c r="RUQ88" s="715"/>
      <c r="RUR88" s="715"/>
      <c r="RUS88" s="715"/>
      <c r="RUT88" s="715"/>
      <c r="RUU88" s="715"/>
      <c r="RUV88" s="715"/>
      <c r="RUW88" s="715"/>
      <c r="RUX88" s="715"/>
      <c r="RUY88" s="715"/>
      <c r="RUZ88" s="715"/>
      <c r="RVA88" s="715"/>
      <c r="RVB88" s="715"/>
      <c r="RVC88" s="715"/>
      <c r="RVD88" s="715"/>
      <c r="RVE88" s="715"/>
      <c r="RVF88" s="715"/>
      <c r="RVG88" s="715"/>
      <c r="RVH88" s="715"/>
      <c r="RVI88" s="715"/>
      <c r="RVJ88" s="715"/>
      <c r="RVK88" s="715"/>
      <c r="RVL88" s="715"/>
      <c r="RVM88" s="715"/>
      <c r="RVN88" s="715"/>
      <c r="RVO88" s="715"/>
      <c r="RVP88" s="715"/>
      <c r="RVQ88" s="715"/>
      <c r="RVR88" s="715"/>
      <c r="RVS88" s="715"/>
      <c r="RVT88" s="715"/>
      <c r="RVU88" s="715"/>
      <c r="RVV88" s="715"/>
      <c r="RVW88" s="715"/>
      <c r="RVX88" s="715"/>
      <c r="RVY88" s="715"/>
      <c r="RVZ88" s="715"/>
      <c r="RWA88" s="715"/>
      <c r="RWB88" s="715"/>
      <c r="RWC88" s="715"/>
      <c r="RWD88" s="715"/>
      <c r="RWE88" s="715"/>
      <c r="RWF88" s="715"/>
      <c r="RWG88" s="715"/>
      <c r="RWH88" s="715"/>
      <c r="RWI88" s="715"/>
      <c r="RWJ88" s="715"/>
      <c r="RWK88" s="715"/>
      <c r="RWL88" s="715"/>
      <c r="RWM88" s="715"/>
      <c r="RWN88" s="715"/>
      <c r="RWO88" s="715"/>
      <c r="RWP88" s="715"/>
      <c r="RWQ88" s="715"/>
      <c r="RWR88" s="715"/>
      <c r="RWS88" s="715"/>
      <c r="RWT88" s="715"/>
      <c r="RWU88" s="715"/>
      <c r="RWV88" s="715"/>
      <c r="RWW88" s="715"/>
      <c r="RWX88" s="715"/>
      <c r="RWY88" s="715"/>
      <c r="RWZ88" s="715"/>
      <c r="RXA88" s="715"/>
      <c r="RXB88" s="715"/>
      <c r="RXC88" s="715"/>
      <c r="RXD88" s="715"/>
      <c r="RXE88" s="715"/>
      <c r="RXF88" s="715"/>
      <c r="RXG88" s="715"/>
      <c r="RXH88" s="715"/>
      <c r="RXI88" s="715"/>
      <c r="RXJ88" s="715"/>
      <c r="RXK88" s="715"/>
      <c r="RXL88" s="715"/>
      <c r="RXM88" s="715"/>
      <c r="RXN88" s="715"/>
      <c r="RXO88" s="715"/>
      <c r="RXP88" s="715"/>
      <c r="RXQ88" s="715"/>
      <c r="RXR88" s="715"/>
      <c r="RXS88" s="715"/>
      <c r="RXT88" s="715"/>
      <c r="RXU88" s="715"/>
      <c r="RXV88" s="715"/>
      <c r="RXW88" s="715"/>
      <c r="RXX88" s="715"/>
      <c r="RXY88" s="715"/>
      <c r="RXZ88" s="715"/>
      <c r="RYA88" s="715"/>
      <c r="RYB88" s="715"/>
      <c r="RYC88" s="715"/>
      <c r="RYD88" s="715"/>
      <c r="RYE88" s="715"/>
      <c r="RYF88" s="715"/>
      <c r="RYG88" s="715"/>
      <c r="RYH88" s="715"/>
      <c r="RYI88" s="715"/>
      <c r="RYJ88" s="715"/>
      <c r="RYK88" s="715"/>
      <c r="RYL88" s="715"/>
      <c r="RYM88" s="715"/>
      <c r="RYN88" s="715"/>
      <c r="RYO88" s="715"/>
      <c r="RYP88" s="715"/>
      <c r="RYQ88" s="715"/>
      <c r="RYR88" s="715"/>
      <c r="RYS88" s="715"/>
      <c r="RYT88" s="715"/>
      <c r="RYU88" s="715"/>
      <c r="RYV88" s="715"/>
      <c r="RYW88" s="715"/>
      <c r="RYX88" s="715"/>
      <c r="RYY88" s="715"/>
      <c r="RYZ88" s="715"/>
      <c r="RZA88" s="715"/>
      <c r="RZB88" s="715"/>
      <c r="RZC88" s="715"/>
      <c r="RZD88" s="715"/>
      <c r="RZE88" s="715"/>
      <c r="RZF88" s="715"/>
      <c r="RZG88" s="715"/>
      <c r="RZH88" s="715"/>
      <c r="RZI88" s="715"/>
      <c r="RZJ88" s="715"/>
      <c r="RZK88" s="715"/>
      <c r="RZL88" s="715"/>
      <c r="RZM88" s="715"/>
      <c r="RZN88" s="715"/>
      <c r="RZO88" s="715"/>
      <c r="RZP88" s="715"/>
      <c r="RZQ88" s="715"/>
      <c r="RZR88" s="715"/>
      <c r="RZS88" s="715"/>
      <c r="RZT88" s="715"/>
      <c r="RZU88" s="715"/>
      <c r="RZV88" s="715"/>
      <c r="RZW88" s="715"/>
      <c r="RZX88" s="715"/>
      <c r="RZY88" s="715"/>
      <c r="RZZ88" s="715"/>
      <c r="SAA88" s="715"/>
      <c r="SAB88" s="715"/>
      <c r="SAC88" s="715"/>
      <c r="SAD88" s="715"/>
      <c r="SAE88" s="715"/>
      <c r="SAF88" s="715"/>
      <c r="SAG88" s="715"/>
      <c r="SAH88" s="715"/>
      <c r="SAI88" s="715"/>
      <c r="SAJ88" s="715"/>
      <c r="SAK88" s="715"/>
      <c r="SAL88" s="715"/>
      <c r="SAM88" s="715"/>
      <c r="SAN88" s="715"/>
      <c r="SAO88" s="715"/>
      <c r="SAP88" s="715"/>
      <c r="SAQ88" s="715"/>
      <c r="SAR88" s="715"/>
      <c r="SAS88" s="715"/>
      <c r="SAT88" s="715"/>
      <c r="SAU88" s="715"/>
      <c r="SAV88" s="715"/>
      <c r="SAW88" s="715"/>
      <c r="SAX88" s="715"/>
      <c r="SAY88" s="715"/>
      <c r="SAZ88" s="715"/>
      <c r="SBA88" s="715"/>
      <c r="SBB88" s="715"/>
      <c r="SBC88" s="715"/>
      <c r="SBD88" s="715"/>
      <c r="SBE88" s="715"/>
      <c r="SBF88" s="715"/>
      <c r="SBG88" s="715"/>
      <c r="SBH88" s="715"/>
      <c r="SBI88" s="715"/>
      <c r="SBJ88" s="715"/>
      <c r="SBK88" s="715"/>
      <c r="SBL88" s="715"/>
      <c r="SBM88" s="715"/>
      <c r="SBN88" s="715"/>
      <c r="SBO88" s="715"/>
      <c r="SBP88" s="715"/>
      <c r="SBQ88" s="715"/>
      <c r="SBR88" s="715"/>
      <c r="SBS88" s="715"/>
      <c r="SBT88" s="715"/>
      <c r="SBU88" s="715"/>
      <c r="SBV88" s="715"/>
      <c r="SBW88" s="715"/>
      <c r="SBX88" s="715"/>
      <c r="SBY88" s="715"/>
      <c r="SBZ88" s="715"/>
      <c r="SCA88" s="715"/>
      <c r="SCB88" s="715"/>
      <c r="SCC88" s="715"/>
      <c r="SCD88" s="715"/>
      <c r="SCE88" s="715"/>
      <c r="SCF88" s="715"/>
      <c r="SCG88" s="715"/>
      <c r="SCH88" s="715"/>
      <c r="SCI88" s="715"/>
      <c r="SCJ88" s="715"/>
      <c r="SCK88" s="715"/>
      <c r="SCL88" s="715"/>
      <c r="SCM88" s="715"/>
      <c r="SCN88" s="715"/>
      <c r="SCO88" s="715"/>
      <c r="SCP88" s="715"/>
      <c r="SCQ88" s="715"/>
      <c r="SCR88" s="715"/>
      <c r="SCS88" s="715"/>
      <c r="SCT88" s="715"/>
      <c r="SCU88" s="715"/>
      <c r="SCV88" s="715"/>
      <c r="SCW88" s="715"/>
      <c r="SCX88" s="715"/>
      <c r="SCY88" s="715"/>
      <c r="SCZ88" s="715"/>
      <c r="SDA88" s="715"/>
      <c r="SDB88" s="715"/>
      <c r="SDC88" s="715"/>
      <c r="SDD88" s="715"/>
      <c r="SDE88" s="715"/>
      <c r="SDF88" s="715"/>
      <c r="SDG88" s="715"/>
      <c r="SDH88" s="715"/>
      <c r="SDI88" s="715"/>
      <c r="SDJ88" s="715"/>
      <c r="SDK88" s="715"/>
      <c r="SDL88" s="715"/>
      <c r="SDM88" s="715"/>
      <c r="SDN88" s="715"/>
      <c r="SDO88" s="715"/>
      <c r="SDP88" s="715"/>
      <c r="SDQ88" s="715"/>
      <c r="SDR88" s="715"/>
      <c r="SDS88" s="715"/>
      <c r="SDT88" s="715"/>
      <c r="SDU88" s="715"/>
      <c r="SDV88" s="715"/>
      <c r="SDW88" s="715"/>
      <c r="SDX88" s="715"/>
      <c r="SDY88" s="715"/>
      <c r="SDZ88" s="715"/>
      <c r="SEA88" s="715"/>
      <c r="SEB88" s="715"/>
      <c r="SEC88" s="715"/>
      <c r="SED88" s="715"/>
      <c r="SEE88" s="715"/>
      <c r="SEF88" s="715"/>
      <c r="SEG88" s="715"/>
      <c r="SEH88" s="715"/>
      <c r="SEI88" s="715"/>
      <c r="SEJ88" s="715"/>
      <c r="SEK88" s="715"/>
      <c r="SEL88" s="715"/>
      <c r="SEM88" s="715"/>
      <c r="SEN88" s="715"/>
      <c r="SEO88" s="715"/>
      <c r="SEP88" s="715"/>
      <c r="SEQ88" s="715"/>
      <c r="SER88" s="715"/>
      <c r="SES88" s="715"/>
      <c r="SET88" s="715"/>
      <c r="SEU88" s="715"/>
      <c r="SEV88" s="715"/>
      <c r="SEW88" s="715"/>
      <c r="SEX88" s="715"/>
      <c r="SEY88" s="715"/>
      <c r="SEZ88" s="715"/>
      <c r="SFA88" s="715"/>
      <c r="SFB88" s="715"/>
      <c r="SFC88" s="715"/>
      <c r="SFD88" s="715"/>
      <c r="SFE88" s="715"/>
      <c r="SFF88" s="715"/>
      <c r="SFG88" s="715"/>
      <c r="SFH88" s="715"/>
      <c r="SFI88" s="715"/>
      <c r="SFJ88" s="715"/>
      <c r="SFK88" s="715"/>
      <c r="SFL88" s="715"/>
      <c r="SFM88" s="715"/>
      <c r="SFN88" s="715"/>
      <c r="SFO88" s="715"/>
      <c r="SFP88" s="715"/>
      <c r="SFQ88" s="715"/>
      <c r="SFR88" s="715"/>
      <c r="SFS88" s="715"/>
      <c r="SFT88" s="715"/>
      <c r="SFU88" s="715"/>
      <c r="SFV88" s="715"/>
      <c r="SFW88" s="715"/>
      <c r="SFX88" s="715"/>
      <c r="SFY88" s="715"/>
      <c r="SFZ88" s="715"/>
      <c r="SGA88" s="715"/>
      <c r="SGB88" s="715"/>
      <c r="SGC88" s="715"/>
      <c r="SGD88" s="715"/>
      <c r="SGE88" s="715"/>
      <c r="SGF88" s="715"/>
      <c r="SGG88" s="715"/>
      <c r="SGH88" s="715"/>
      <c r="SGI88" s="715"/>
      <c r="SGJ88" s="715"/>
      <c r="SGK88" s="715"/>
      <c r="SGL88" s="715"/>
      <c r="SGM88" s="715"/>
      <c r="SGN88" s="715"/>
      <c r="SGO88" s="715"/>
      <c r="SGP88" s="715"/>
      <c r="SGQ88" s="715"/>
      <c r="SGR88" s="715"/>
      <c r="SGS88" s="715"/>
      <c r="SGT88" s="715"/>
      <c r="SGU88" s="715"/>
      <c r="SGV88" s="715"/>
      <c r="SGW88" s="715"/>
      <c r="SGX88" s="715"/>
      <c r="SGY88" s="715"/>
      <c r="SGZ88" s="715"/>
      <c r="SHA88" s="715"/>
      <c r="SHB88" s="715"/>
      <c r="SHC88" s="715"/>
      <c r="SHD88" s="715"/>
      <c r="SHE88" s="715"/>
      <c r="SHF88" s="715"/>
      <c r="SHG88" s="715"/>
      <c r="SHH88" s="715"/>
      <c r="SHI88" s="715"/>
      <c r="SHJ88" s="715"/>
      <c r="SHK88" s="715"/>
      <c r="SHL88" s="715"/>
      <c r="SHM88" s="715"/>
      <c r="SHN88" s="715"/>
      <c r="SHO88" s="715"/>
      <c r="SHP88" s="715"/>
      <c r="SHQ88" s="715"/>
      <c r="SHR88" s="715"/>
      <c r="SHS88" s="715"/>
      <c r="SHT88" s="715"/>
      <c r="SHU88" s="715"/>
      <c r="SHV88" s="715"/>
      <c r="SHW88" s="715"/>
      <c r="SHX88" s="715"/>
      <c r="SHY88" s="715"/>
      <c r="SHZ88" s="715"/>
      <c r="SIA88" s="715"/>
      <c r="SIB88" s="715"/>
      <c r="SIC88" s="715"/>
      <c r="SID88" s="715"/>
      <c r="SIE88" s="715"/>
      <c r="SIF88" s="715"/>
      <c r="SIG88" s="715"/>
      <c r="SIH88" s="715"/>
      <c r="SII88" s="715"/>
      <c r="SIJ88" s="715"/>
      <c r="SIK88" s="715"/>
      <c r="SIL88" s="715"/>
      <c r="SIM88" s="715"/>
      <c r="SIN88" s="715"/>
      <c r="SIO88" s="715"/>
      <c r="SIP88" s="715"/>
      <c r="SIQ88" s="715"/>
      <c r="SIR88" s="715"/>
      <c r="SIS88" s="715"/>
      <c r="SIT88" s="715"/>
      <c r="SIU88" s="715"/>
      <c r="SIV88" s="715"/>
      <c r="SIW88" s="715"/>
      <c r="SIX88" s="715"/>
      <c r="SIY88" s="715"/>
      <c r="SIZ88" s="715"/>
      <c r="SJA88" s="715"/>
      <c r="SJB88" s="715"/>
      <c r="SJC88" s="715"/>
      <c r="SJD88" s="715"/>
      <c r="SJE88" s="715"/>
      <c r="SJF88" s="715"/>
      <c r="SJG88" s="715"/>
      <c r="SJH88" s="715"/>
      <c r="SJI88" s="715"/>
      <c r="SJJ88" s="715"/>
      <c r="SJK88" s="715"/>
      <c r="SJL88" s="715"/>
      <c r="SJM88" s="715"/>
      <c r="SJN88" s="715"/>
      <c r="SJO88" s="715"/>
      <c r="SJP88" s="715"/>
      <c r="SJQ88" s="715"/>
      <c r="SJR88" s="715"/>
      <c r="SJS88" s="715"/>
      <c r="SJT88" s="715"/>
      <c r="SJU88" s="715"/>
      <c r="SJV88" s="715"/>
      <c r="SJW88" s="715"/>
      <c r="SJX88" s="715"/>
      <c r="SJY88" s="715"/>
      <c r="SJZ88" s="715"/>
      <c r="SKA88" s="715"/>
      <c r="SKB88" s="715"/>
      <c r="SKC88" s="715"/>
      <c r="SKD88" s="715"/>
      <c r="SKE88" s="715"/>
      <c r="SKF88" s="715"/>
      <c r="SKG88" s="715"/>
      <c r="SKH88" s="715"/>
      <c r="SKI88" s="715"/>
      <c r="SKJ88" s="715"/>
      <c r="SKK88" s="715"/>
      <c r="SKL88" s="715"/>
      <c r="SKM88" s="715"/>
      <c r="SKN88" s="715"/>
      <c r="SKO88" s="715"/>
      <c r="SKP88" s="715"/>
      <c r="SKQ88" s="715"/>
      <c r="SKR88" s="715"/>
      <c r="SKS88" s="715"/>
      <c r="SKT88" s="715"/>
      <c r="SKU88" s="715"/>
      <c r="SKV88" s="715"/>
      <c r="SKW88" s="715"/>
      <c r="SKX88" s="715"/>
      <c r="SKY88" s="715"/>
      <c r="SKZ88" s="715"/>
      <c r="SLA88" s="715"/>
      <c r="SLB88" s="715"/>
      <c r="SLC88" s="715"/>
      <c r="SLD88" s="715"/>
      <c r="SLE88" s="715"/>
      <c r="SLF88" s="715"/>
      <c r="SLG88" s="715"/>
      <c r="SLH88" s="715"/>
      <c r="SLI88" s="715"/>
      <c r="SLJ88" s="715"/>
      <c r="SLK88" s="715"/>
      <c r="SLL88" s="715"/>
      <c r="SLM88" s="715"/>
      <c r="SLN88" s="715"/>
      <c r="SLO88" s="715"/>
      <c r="SLP88" s="715"/>
      <c r="SLQ88" s="715"/>
      <c r="SLR88" s="715"/>
      <c r="SLS88" s="715"/>
      <c r="SLT88" s="715"/>
      <c r="SLU88" s="715"/>
      <c r="SLV88" s="715"/>
      <c r="SLW88" s="715"/>
      <c r="SLX88" s="715"/>
      <c r="SLY88" s="715"/>
      <c r="SLZ88" s="715"/>
      <c r="SMA88" s="715"/>
      <c r="SMB88" s="715"/>
      <c r="SMC88" s="715"/>
      <c r="SMD88" s="715"/>
      <c r="SME88" s="715"/>
      <c r="SMF88" s="715"/>
      <c r="SMG88" s="715"/>
      <c r="SMH88" s="715"/>
      <c r="SMI88" s="715"/>
      <c r="SMJ88" s="715"/>
      <c r="SMK88" s="715"/>
      <c r="SML88" s="715"/>
      <c r="SMM88" s="715"/>
      <c r="SMN88" s="715"/>
      <c r="SMO88" s="715"/>
      <c r="SMP88" s="715"/>
      <c r="SMQ88" s="715"/>
      <c r="SMR88" s="715"/>
      <c r="SMS88" s="715"/>
      <c r="SMT88" s="715"/>
      <c r="SMU88" s="715"/>
      <c r="SMV88" s="715"/>
      <c r="SMW88" s="715"/>
      <c r="SMX88" s="715"/>
      <c r="SMY88" s="715"/>
      <c r="SMZ88" s="715"/>
      <c r="SNA88" s="715"/>
      <c r="SNB88" s="715"/>
      <c r="SNC88" s="715"/>
      <c r="SND88" s="715"/>
      <c r="SNE88" s="715"/>
      <c r="SNF88" s="715"/>
      <c r="SNG88" s="715"/>
      <c r="SNH88" s="715"/>
      <c r="SNI88" s="715"/>
      <c r="SNJ88" s="715"/>
      <c r="SNK88" s="715"/>
      <c r="SNL88" s="715"/>
      <c r="SNM88" s="715"/>
      <c r="SNN88" s="715"/>
      <c r="SNO88" s="715"/>
      <c r="SNP88" s="715"/>
      <c r="SNQ88" s="715"/>
      <c r="SNR88" s="715"/>
      <c r="SNS88" s="715"/>
      <c r="SNT88" s="715"/>
      <c r="SNU88" s="715"/>
      <c r="SNV88" s="715"/>
      <c r="SNW88" s="715"/>
      <c r="SNX88" s="715"/>
      <c r="SNY88" s="715"/>
      <c r="SNZ88" s="715"/>
      <c r="SOA88" s="715"/>
      <c r="SOB88" s="715"/>
      <c r="SOC88" s="715"/>
      <c r="SOD88" s="715"/>
      <c r="SOE88" s="715"/>
      <c r="SOF88" s="715"/>
      <c r="SOG88" s="715"/>
      <c r="SOH88" s="715"/>
      <c r="SOI88" s="715"/>
      <c r="SOJ88" s="715"/>
      <c r="SOK88" s="715"/>
      <c r="SOL88" s="715"/>
      <c r="SOM88" s="715"/>
      <c r="SON88" s="715"/>
      <c r="SOO88" s="715"/>
      <c r="SOP88" s="715"/>
      <c r="SOQ88" s="715"/>
      <c r="SOR88" s="715"/>
      <c r="SOS88" s="715"/>
      <c r="SOT88" s="715"/>
      <c r="SOU88" s="715"/>
      <c r="SOV88" s="715"/>
      <c r="SOW88" s="715"/>
      <c r="SOX88" s="715"/>
      <c r="SOY88" s="715"/>
      <c r="SOZ88" s="715"/>
      <c r="SPA88" s="715"/>
      <c r="SPB88" s="715"/>
      <c r="SPC88" s="715"/>
      <c r="SPD88" s="715"/>
      <c r="SPE88" s="715"/>
      <c r="SPF88" s="715"/>
      <c r="SPG88" s="715"/>
      <c r="SPH88" s="715"/>
      <c r="SPI88" s="715"/>
      <c r="SPJ88" s="715"/>
      <c r="SPK88" s="715"/>
      <c r="SPL88" s="715"/>
      <c r="SPM88" s="715"/>
      <c r="SPN88" s="715"/>
      <c r="SPO88" s="715"/>
      <c r="SPP88" s="715"/>
      <c r="SPQ88" s="715"/>
      <c r="SPR88" s="715"/>
      <c r="SPS88" s="715"/>
      <c r="SPT88" s="715"/>
      <c r="SPU88" s="715"/>
      <c r="SPV88" s="715"/>
      <c r="SPW88" s="715"/>
      <c r="SPX88" s="715"/>
      <c r="SPY88" s="715"/>
      <c r="SPZ88" s="715"/>
      <c r="SQA88" s="715"/>
      <c r="SQB88" s="715"/>
      <c r="SQC88" s="715"/>
      <c r="SQD88" s="715"/>
      <c r="SQE88" s="715"/>
      <c r="SQF88" s="715"/>
      <c r="SQG88" s="715"/>
      <c r="SQH88" s="715"/>
      <c r="SQI88" s="715"/>
      <c r="SQJ88" s="715"/>
      <c r="SQK88" s="715"/>
      <c r="SQL88" s="715"/>
      <c r="SQM88" s="715"/>
      <c r="SQN88" s="715"/>
      <c r="SQO88" s="715"/>
      <c r="SQP88" s="715"/>
      <c r="SQQ88" s="715"/>
      <c r="SQR88" s="715"/>
      <c r="SQS88" s="715"/>
      <c r="SQT88" s="715"/>
      <c r="SQU88" s="715"/>
      <c r="SQV88" s="715"/>
      <c r="SQW88" s="715"/>
      <c r="SQX88" s="715"/>
      <c r="SQY88" s="715"/>
      <c r="SQZ88" s="715"/>
      <c r="SRA88" s="715"/>
      <c r="SRB88" s="715"/>
      <c r="SRC88" s="715"/>
      <c r="SRD88" s="715"/>
      <c r="SRE88" s="715"/>
      <c r="SRF88" s="715"/>
      <c r="SRG88" s="715"/>
      <c r="SRH88" s="715"/>
      <c r="SRI88" s="715"/>
      <c r="SRJ88" s="715"/>
      <c r="SRK88" s="715"/>
      <c r="SRL88" s="715"/>
      <c r="SRM88" s="715"/>
      <c r="SRN88" s="715"/>
      <c r="SRO88" s="715"/>
      <c r="SRP88" s="715"/>
      <c r="SRQ88" s="715"/>
      <c r="SRR88" s="715"/>
      <c r="SRS88" s="715"/>
      <c r="SRT88" s="715"/>
      <c r="SRU88" s="715"/>
      <c r="SRV88" s="715"/>
      <c r="SRW88" s="715"/>
      <c r="SRX88" s="715"/>
      <c r="SRY88" s="715"/>
      <c r="SRZ88" s="715"/>
      <c r="SSA88" s="715"/>
      <c r="SSB88" s="715"/>
      <c r="SSC88" s="715"/>
      <c r="SSD88" s="715"/>
      <c r="SSE88" s="715"/>
      <c r="SSF88" s="715"/>
      <c r="SSG88" s="715"/>
      <c r="SSH88" s="715"/>
      <c r="SSI88" s="715"/>
      <c r="SSJ88" s="715"/>
      <c r="SSK88" s="715"/>
      <c r="SSL88" s="715"/>
      <c r="SSM88" s="715"/>
      <c r="SSN88" s="715"/>
      <c r="SSO88" s="715"/>
      <c r="SSP88" s="715"/>
      <c r="SSQ88" s="715"/>
      <c r="SSR88" s="715"/>
      <c r="SSS88" s="715"/>
      <c r="SST88" s="715"/>
      <c r="SSU88" s="715"/>
      <c r="SSV88" s="715"/>
      <c r="SSW88" s="715"/>
      <c r="SSX88" s="715"/>
      <c r="SSY88" s="715"/>
      <c r="SSZ88" s="715"/>
      <c r="STA88" s="715"/>
      <c r="STB88" s="715"/>
      <c r="STC88" s="715"/>
      <c r="STD88" s="715"/>
      <c r="STE88" s="715"/>
      <c r="STF88" s="715"/>
      <c r="STG88" s="715"/>
      <c r="STH88" s="715"/>
      <c r="STI88" s="715"/>
      <c r="STJ88" s="715"/>
      <c r="STK88" s="715"/>
      <c r="STL88" s="715"/>
      <c r="STM88" s="715"/>
      <c r="STN88" s="715"/>
      <c r="STO88" s="715"/>
      <c r="STP88" s="715"/>
      <c r="STQ88" s="715"/>
      <c r="STR88" s="715"/>
      <c r="STS88" s="715"/>
      <c r="STT88" s="715"/>
      <c r="STU88" s="715"/>
      <c r="STV88" s="715"/>
      <c r="STW88" s="715"/>
      <c r="STX88" s="715"/>
      <c r="STY88" s="715"/>
      <c r="STZ88" s="715"/>
      <c r="SUA88" s="715"/>
      <c r="SUB88" s="715"/>
      <c r="SUC88" s="715"/>
      <c r="SUD88" s="715"/>
      <c r="SUE88" s="715"/>
      <c r="SUF88" s="715"/>
      <c r="SUG88" s="715"/>
      <c r="SUH88" s="715"/>
      <c r="SUI88" s="715"/>
      <c r="SUJ88" s="715"/>
      <c r="SUK88" s="715"/>
      <c r="SUL88" s="715"/>
      <c r="SUM88" s="715"/>
      <c r="SUN88" s="715"/>
      <c r="SUO88" s="715"/>
      <c r="SUP88" s="715"/>
      <c r="SUQ88" s="715"/>
      <c r="SUR88" s="715"/>
      <c r="SUS88" s="715"/>
      <c r="SUT88" s="715"/>
      <c r="SUU88" s="715"/>
      <c r="SUV88" s="715"/>
      <c r="SUW88" s="715"/>
      <c r="SUX88" s="715"/>
      <c r="SUY88" s="715"/>
      <c r="SUZ88" s="715"/>
      <c r="SVA88" s="715"/>
      <c r="SVB88" s="715"/>
      <c r="SVC88" s="715"/>
      <c r="SVD88" s="715"/>
      <c r="SVE88" s="715"/>
      <c r="SVF88" s="715"/>
      <c r="SVG88" s="715"/>
      <c r="SVH88" s="715"/>
      <c r="SVI88" s="715"/>
      <c r="SVJ88" s="715"/>
      <c r="SVK88" s="715"/>
      <c r="SVL88" s="715"/>
      <c r="SVM88" s="715"/>
      <c r="SVN88" s="715"/>
      <c r="SVO88" s="715"/>
      <c r="SVP88" s="715"/>
      <c r="SVQ88" s="715"/>
      <c r="SVR88" s="715"/>
      <c r="SVS88" s="715"/>
      <c r="SVT88" s="715"/>
      <c r="SVU88" s="715"/>
      <c r="SVV88" s="715"/>
      <c r="SVW88" s="715"/>
      <c r="SVX88" s="715"/>
      <c r="SVY88" s="715"/>
      <c r="SVZ88" s="715"/>
      <c r="SWA88" s="715"/>
      <c r="SWB88" s="715"/>
      <c r="SWC88" s="715"/>
      <c r="SWD88" s="715"/>
      <c r="SWE88" s="715"/>
      <c r="SWF88" s="715"/>
      <c r="SWG88" s="715"/>
      <c r="SWH88" s="715"/>
      <c r="SWI88" s="715"/>
      <c r="SWJ88" s="715"/>
      <c r="SWK88" s="715"/>
      <c r="SWL88" s="715"/>
      <c r="SWM88" s="715"/>
      <c r="SWN88" s="715"/>
      <c r="SWO88" s="715"/>
      <c r="SWP88" s="715"/>
      <c r="SWQ88" s="715"/>
      <c r="SWR88" s="715"/>
      <c r="SWS88" s="715"/>
      <c r="SWT88" s="715"/>
      <c r="SWU88" s="715"/>
      <c r="SWV88" s="715"/>
      <c r="SWW88" s="715"/>
      <c r="SWX88" s="715"/>
      <c r="SWY88" s="715"/>
      <c r="SWZ88" s="715"/>
      <c r="SXA88" s="715"/>
      <c r="SXB88" s="715"/>
      <c r="SXC88" s="715"/>
      <c r="SXD88" s="715"/>
      <c r="SXE88" s="715"/>
      <c r="SXF88" s="715"/>
      <c r="SXG88" s="715"/>
      <c r="SXH88" s="715"/>
      <c r="SXI88" s="715"/>
      <c r="SXJ88" s="715"/>
      <c r="SXK88" s="715"/>
      <c r="SXL88" s="715"/>
      <c r="SXM88" s="715"/>
      <c r="SXN88" s="715"/>
      <c r="SXO88" s="715"/>
      <c r="SXP88" s="715"/>
      <c r="SXQ88" s="715"/>
      <c r="SXR88" s="715"/>
      <c r="SXS88" s="715"/>
      <c r="SXT88" s="715"/>
      <c r="SXU88" s="715"/>
      <c r="SXV88" s="715"/>
      <c r="SXW88" s="715"/>
      <c r="SXX88" s="715"/>
      <c r="SXY88" s="715"/>
      <c r="SXZ88" s="715"/>
      <c r="SYA88" s="715"/>
      <c r="SYB88" s="715"/>
      <c r="SYC88" s="715"/>
      <c r="SYD88" s="715"/>
      <c r="SYE88" s="715"/>
      <c r="SYF88" s="715"/>
      <c r="SYG88" s="715"/>
      <c r="SYH88" s="715"/>
      <c r="SYI88" s="715"/>
      <c r="SYJ88" s="715"/>
      <c r="SYK88" s="715"/>
      <c r="SYL88" s="715"/>
      <c r="SYM88" s="715"/>
      <c r="SYN88" s="715"/>
      <c r="SYO88" s="715"/>
      <c r="SYP88" s="715"/>
      <c r="SYQ88" s="715"/>
      <c r="SYR88" s="715"/>
      <c r="SYS88" s="715"/>
      <c r="SYT88" s="715"/>
      <c r="SYU88" s="715"/>
      <c r="SYV88" s="715"/>
      <c r="SYW88" s="715"/>
      <c r="SYX88" s="715"/>
      <c r="SYY88" s="715"/>
      <c r="SYZ88" s="715"/>
      <c r="SZA88" s="715"/>
      <c r="SZB88" s="715"/>
      <c r="SZC88" s="715"/>
      <c r="SZD88" s="715"/>
      <c r="SZE88" s="715"/>
      <c r="SZF88" s="715"/>
      <c r="SZG88" s="715"/>
      <c r="SZH88" s="715"/>
      <c r="SZI88" s="715"/>
      <c r="SZJ88" s="715"/>
      <c r="SZK88" s="715"/>
      <c r="SZL88" s="715"/>
      <c r="SZM88" s="715"/>
      <c r="SZN88" s="715"/>
      <c r="SZO88" s="715"/>
      <c r="SZP88" s="715"/>
      <c r="SZQ88" s="715"/>
      <c r="SZR88" s="715"/>
      <c r="SZS88" s="715"/>
      <c r="SZT88" s="715"/>
      <c r="SZU88" s="715"/>
      <c r="SZV88" s="715"/>
      <c r="SZW88" s="715"/>
      <c r="SZX88" s="715"/>
      <c r="SZY88" s="715"/>
      <c r="SZZ88" s="715"/>
      <c r="TAA88" s="715"/>
      <c r="TAB88" s="715"/>
      <c r="TAC88" s="715"/>
      <c r="TAD88" s="715"/>
      <c r="TAE88" s="715"/>
      <c r="TAF88" s="715"/>
      <c r="TAG88" s="715"/>
      <c r="TAH88" s="715"/>
      <c r="TAI88" s="715"/>
      <c r="TAJ88" s="715"/>
      <c r="TAK88" s="715"/>
      <c r="TAL88" s="715"/>
      <c r="TAM88" s="715"/>
      <c r="TAN88" s="715"/>
      <c r="TAO88" s="715"/>
      <c r="TAP88" s="715"/>
      <c r="TAQ88" s="715"/>
      <c r="TAR88" s="715"/>
      <c r="TAS88" s="715"/>
      <c r="TAT88" s="715"/>
      <c r="TAU88" s="715"/>
      <c r="TAV88" s="715"/>
      <c r="TAW88" s="715"/>
      <c r="TAX88" s="715"/>
      <c r="TAY88" s="715"/>
      <c r="TAZ88" s="715"/>
      <c r="TBA88" s="715"/>
      <c r="TBB88" s="715"/>
      <c r="TBC88" s="715"/>
      <c r="TBD88" s="715"/>
      <c r="TBE88" s="715"/>
      <c r="TBF88" s="715"/>
      <c r="TBG88" s="715"/>
      <c r="TBH88" s="715"/>
      <c r="TBI88" s="715"/>
      <c r="TBJ88" s="715"/>
      <c r="TBK88" s="715"/>
      <c r="TBL88" s="715"/>
      <c r="TBM88" s="715"/>
      <c r="TBN88" s="715"/>
      <c r="TBO88" s="715"/>
      <c r="TBP88" s="715"/>
      <c r="TBQ88" s="715"/>
      <c r="TBR88" s="715"/>
      <c r="TBS88" s="715"/>
      <c r="TBT88" s="715"/>
      <c r="TBU88" s="715"/>
      <c r="TBV88" s="715"/>
      <c r="TBW88" s="715"/>
      <c r="TBX88" s="715"/>
      <c r="TBY88" s="715"/>
      <c r="TBZ88" s="715"/>
      <c r="TCA88" s="715"/>
      <c r="TCB88" s="715"/>
      <c r="TCC88" s="715"/>
      <c r="TCD88" s="715"/>
      <c r="TCE88" s="715"/>
      <c r="TCF88" s="715"/>
      <c r="TCG88" s="715"/>
      <c r="TCH88" s="715"/>
      <c r="TCI88" s="715"/>
      <c r="TCJ88" s="715"/>
      <c r="TCK88" s="715"/>
      <c r="TCL88" s="715"/>
      <c r="TCM88" s="715"/>
      <c r="TCN88" s="715"/>
      <c r="TCO88" s="715"/>
      <c r="TCP88" s="715"/>
      <c r="TCQ88" s="715"/>
      <c r="TCR88" s="715"/>
      <c r="TCS88" s="715"/>
      <c r="TCT88" s="715"/>
      <c r="TCU88" s="715"/>
      <c r="TCV88" s="715"/>
      <c r="TCW88" s="715"/>
      <c r="TCX88" s="715"/>
      <c r="TCY88" s="715"/>
      <c r="TCZ88" s="715"/>
      <c r="TDA88" s="715"/>
      <c r="TDB88" s="715"/>
      <c r="TDC88" s="715"/>
      <c r="TDD88" s="715"/>
      <c r="TDE88" s="715"/>
      <c r="TDF88" s="715"/>
      <c r="TDG88" s="715"/>
      <c r="TDH88" s="715"/>
      <c r="TDI88" s="715"/>
      <c r="TDJ88" s="715"/>
      <c r="TDK88" s="715"/>
      <c r="TDL88" s="715"/>
      <c r="TDM88" s="715"/>
      <c r="TDN88" s="715"/>
      <c r="TDO88" s="715"/>
      <c r="TDP88" s="715"/>
      <c r="TDQ88" s="715"/>
      <c r="TDR88" s="715"/>
      <c r="TDS88" s="715"/>
      <c r="TDT88" s="715"/>
      <c r="TDU88" s="715"/>
      <c r="TDV88" s="715"/>
      <c r="TDW88" s="715"/>
      <c r="TDX88" s="715"/>
      <c r="TDY88" s="715"/>
      <c r="TDZ88" s="715"/>
      <c r="TEA88" s="715"/>
      <c r="TEB88" s="715"/>
      <c r="TEC88" s="715"/>
      <c r="TED88" s="715"/>
      <c r="TEE88" s="715"/>
      <c r="TEF88" s="715"/>
      <c r="TEG88" s="715"/>
      <c r="TEH88" s="715"/>
      <c r="TEI88" s="715"/>
      <c r="TEJ88" s="715"/>
      <c r="TEK88" s="715"/>
      <c r="TEL88" s="715"/>
      <c r="TEM88" s="715"/>
      <c r="TEN88" s="715"/>
      <c r="TEO88" s="715"/>
      <c r="TEP88" s="715"/>
      <c r="TEQ88" s="715"/>
      <c r="TER88" s="715"/>
      <c r="TES88" s="715"/>
      <c r="TET88" s="715"/>
      <c r="TEU88" s="715"/>
      <c r="TEV88" s="715"/>
      <c r="TEW88" s="715"/>
      <c r="TEX88" s="715"/>
      <c r="TEY88" s="715"/>
      <c r="TEZ88" s="715"/>
      <c r="TFA88" s="715"/>
      <c r="TFB88" s="715"/>
      <c r="TFC88" s="715"/>
      <c r="TFD88" s="715"/>
      <c r="TFE88" s="715"/>
      <c r="TFF88" s="715"/>
      <c r="TFG88" s="715"/>
      <c r="TFH88" s="715"/>
      <c r="TFI88" s="715"/>
      <c r="TFJ88" s="715"/>
      <c r="TFK88" s="715"/>
      <c r="TFL88" s="715"/>
      <c r="TFM88" s="715"/>
      <c r="TFN88" s="715"/>
      <c r="TFO88" s="715"/>
      <c r="TFP88" s="715"/>
      <c r="TFQ88" s="715"/>
      <c r="TFR88" s="715"/>
      <c r="TFS88" s="715"/>
      <c r="TFT88" s="715"/>
      <c r="TFU88" s="715"/>
      <c r="TFV88" s="715"/>
      <c r="TFW88" s="715"/>
      <c r="TFX88" s="715"/>
      <c r="TFY88" s="715"/>
      <c r="TFZ88" s="715"/>
      <c r="TGA88" s="715"/>
      <c r="TGB88" s="715"/>
      <c r="TGC88" s="715"/>
      <c r="TGD88" s="715"/>
      <c r="TGE88" s="715"/>
      <c r="TGF88" s="715"/>
      <c r="TGG88" s="715"/>
      <c r="TGH88" s="715"/>
      <c r="TGI88" s="715"/>
      <c r="TGJ88" s="715"/>
      <c r="TGK88" s="715"/>
      <c r="TGL88" s="715"/>
      <c r="TGM88" s="715"/>
      <c r="TGN88" s="715"/>
      <c r="TGO88" s="715"/>
      <c r="TGP88" s="715"/>
      <c r="TGQ88" s="715"/>
      <c r="TGR88" s="715"/>
      <c r="TGS88" s="715"/>
      <c r="TGT88" s="715"/>
      <c r="TGU88" s="715"/>
      <c r="TGV88" s="715"/>
      <c r="TGW88" s="715"/>
      <c r="TGX88" s="715"/>
      <c r="TGY88" s="715"/>
      <c r="TGZ88" s="715"/>
      <c r="THA88" s="715"/>
      <c r="THB88" s="715"/>
      <c r="THC88" s="715"/>
      <c r="THD88" s="715"/>
      <c r="THE88" s="715"/>
      <c r="THF88" s="715"/>
      <c r="THG88" s="715"/>
      <c r="THH88" s="715"/>
      <c r="THI88" s="715"/>
      <c r="THJ88" s="715"/>
      <c r="THK88" s="715"/>
      <c r="THL88" s="715"/>
      <c r="THM88" s="715"/>
      <c r="THN88" s="715"/>
      <c r="THO88" s="715"/>
      <c r="THP88" s="715"/>
      <c r="THQ88" s="715"/>
      <c r="THR88" s="715"/>
      <c r="THS88" s="715"/>
      <c r="THT88" s="715"/>
      <c r="THU88" s="715"/>
      <c r="THV88" s="715"/>
      <c r="THW88" s="715"/>
      <c r="THX88" s="715"/>
      <c r="THY88" s="715"/>
      <c r="THZ88" s="715"/>
      <c r="TIA88" s="715"/>
      <c r="TIB88" s="715"/>
      <c r="TIC88" s="715"/>
      <c r="TID88" s="715"/>
      <c r="TIE88" s="715"/>
      <c r="TIF88" s="715"/>
      <c r="TIG88" s="715"/>
      <c r="TIH88" s="715"/>
      <c r="TII88" s="715"/>
      <c r="TIJ88" s="715"/>
      <c r="TIK88" s="715"/>
      <c r="TIL88" s="715"/>
      <c r="TIM88" s="715"/>
      <c r="TIN88" s="715"/>
      <c r="TIO88" s="715"/>
      <c r="TIP88" s="715"/>
      <c r="TIQ88" s="715"/>
      <c r="TIR88" s="715"/>
      <c r="TIS88" s="715"/>
      <c r="TIT88" s="715"/>
      <c r="TIU88" s="715"/>
      <c r="TIV88" s="715"/>
      <c r="TIW88" s="715"/>
      <c r="TIX88" s="715"/>
      <c r="TIY88" s="715"/>
      <c r="TIZ88" s="715"/>
      <c r="TJA88" s="715"/>
      <c r="TJB88" s="715"/>
      <c r="TJC88" s="715"/>
      <c r="TJD88" s="715"/>
      <c r="TJE88" s="715"/>
      <c r="TJF88" s="715"/>
      <c r="TJG88" s="715"/>
      <c r="TJH88" s="715"/>
      <c r="TJI88" s="715"/>
      <c r="TJJ88" s="715"/>
      <c r="TJK88" s="715"/>
      <c r="TJL88" s="715"/>
      <c r="TJM88" s="715"/>
      <c r="TJN88" s="715"/>
      <c r="TJO88" s="715"/>
      <c r="TJP88" s="715"/>
      <c r="TJQ88" s="715"/>
      <c r="TJR88" s="715"/>
      <c r="TJS88" s="715"/>
      <c r="TJT88" s="715"/>
      <c r="TJU88" s="715"/>
      <c r="TJV88" s="715"/>
      <c r="TJW88" s="715"/>
      <c r="TJX88" s="715"/>
      <c r="TJY88" s="715"/>
      <c r="TJZ88" s="715"/>
      <c r="TKA88" s="715"/>
      <c r="TKB88" s="715"/>
      <c r="TKC88" s="715"/>
      <c r="TKD88" s="715"/>
      <c r="TKE88" s="715"/>
      <c r="TKF88" s="715"/>
      <c r="TKG88" s="715"/>
      <c r="TKH88" s="715"/>
      <c r="TKI88" s="715"/>
      <c r="TKJ88" s="715"/>
      <c r="TKK88" s="715"/>
      <c r="TKL88" s="715"/>
      <c r="TKM88" s="715"/>
      <c r="TKN88" s="715"/>
      <c r="TKO88" s="715"/>
      <c r="TKP88" s="715"/>
      <c r="TKQ88" s="715"/>
      <c r="TKR88" s="715"/>
      <c r="TKS88" s="715"/>
      <c r="TKT88" s="715"/>
      <c r="TKU88" s="715"/>
      <c r="TKV88" s="715"/>
      <c r="TKW88" s="715"/>
      <c r="TKX88" s="715"/>
      <c r="TKY88" s="715"/>
      <c r="TKZ88" s="715"/>
      <c r="TLA88" s="715"/>
      <c r="TLB88" s="715"/>
      <c r="TLC88" s="715"/>
      <c r="TLD88" s="715"/>
      <c r="TLE88" s="715"/>
      <c r="TLF88" s="715"/>
      <c r="TLG88" s="715"/>
      <c r="TLH88" s="715"/>
      <c r="TLI88" s="715"/>
      <c r="TLJ88" s="715"/>
      <c r="TLK88" s="715"/>
      <c r="TLL88" s="715"/>
      <c r="TLM88" s="715"/>
      <c r="TLN88" s="715"/>
      <c r="TLO88" s="715"/>
      <c r="TLP88" s="715"/>
      <c r="TLQ88" s="715"/>
      <c r="TLR88" s="715"/>
      <c r="TLS88" s="715"/>
      <c r="TLT88" s="715"/>
      <c r="TLU88" s="715"/>
      <c r="TLV88" s="715"/>
      <c r="TLW88" s="715"/>
      <c r="TLX88" s="715"/>
      <c r="TLY88" s="715"/>
      <c r="TLZ88" s="715"/>
      <c r="TMA88" s="715"/>
      <c r="TMB88" s="715"/>
      <c r="TMC88" s="715"/>
      <c r="TMD88" s="715"/>
      <c r="TME88" s="715"/>
      <c r="TMF88" s="715"/>
      <c r="TMG88" s="715"/>
      <c r="TMH88" s="715"/>
      <c r="TMI88" s="715"/>
      <c r="TMJ88" s="715"/>
      <c r="TMK88" s="715"/>
      <c r="TML88" s="715"/>
      <c r="TMM88" s="715"/>
      <c r="TMN88" s="715"/>
      <c r="TMO88" s="715"/>
      <c r="TMP88" s="715"/>
      <c r="TMQ88" s="715"/>
      <c r="TMR88" s="715"/>
      <c r="TMS88" s="715"/>
      <c r="TMT88" s="715"/>
      <c r="TMU88" s="715"/>
      <c r="TMV88" s="715"/>
      <c r="TMW88" s="715"/>
      <c r="TMX88" s="715"/>
      <c r="TMY88" s="715"/>
      <c r="TMZ88" s="715"/>
      <c r="TNA88" s="715"/>
      <c r="TNB88" s="715"/>
      <c r="TNC88" s="715"/>
      <c r="TND88" s="715"/>
      <c r="TNE88" s="715"/>
      <c r="TNF88" s="715"/>
      <c r="TNG88" s="715"/>
      <c r="TNH88" s="715"/>
      <c r="TNI88" s="715"/>
      <c r="TNJ88" s="715"/>
      <c r="TNK88" s="715"/>
      <c r="TNL88" s="715"/>
      <c r="TNM88" s="715"/>
      <c r="TNN88" s="715"/>
      <c r="TNO88" s="715"/>
      <c r="TNP88" s="715"/>
      <c r="TNQ88" s="715"/>
      <c r="TNR88" s="715"/>
      <c r="TNS88" s="715"/>
      <c r="TNT88" s="715"/>
      <c r="TNU88" s="715"/>
      <c r="TNV88" s="715"/>
      <c r="TNW88" s="715"/>
      <c r="TNX88" s="715"/>
      <c r="TNY88" s="715"/>
      <c r="TNZ88" s="715"/>
      <c r="TOA88" s="715"/>
      <c r="TOB88" s="715"/>
      <c r="TOC88" s="715"/>
      <c r="TOD88" s="715"/>
      <c r="TOE88" s="715"/>
      <c r="TOF88" s="715"/>
      <c r="TOG88" s="715"/>
      <c r="TOH88" s="715"/>
      <c r="TOI88" s="715"/>
      <c r="TOJ88" s="715"/>
      <c r="TOK88" s="715"/>
      <c r="TOL88" s="715"/>
      <c r="TOM88" s="715"/>
      <c r="TON88" s="715"/>
      <c r="TOO88" s="715"/>
      <c r="TOP88" s="715"/>
      <c r="TOQ88" s="715"/>
      <c r="TOR88" s="715"/>
      <c r="TOS88" s="715"/>
      <c r="TOT88" s="715"/>
      <c r="TOU88" s="715"/>
      <c r="TOV88" s="715"/>
      <c r="TOW88" s="715"/>
      <c r="TOX88" s="715"/>
      <c r="TOY88" s="715"/>
      <c r="TOZ88" s="715"/>
      <c r="TPA88" s="715"/>
      <c r="TPB88" s="715"/>
      <c r="TPC88" s="715"/>
      <c r="TPD88" s="715"/>
      <c r="TPE88" s="715"/>
      <c r="TPF88" s="715"/>
      <c r="TPG88" s="715"/>
      <c r="TPH88" s="715"/>
      <c r="TPI88" s="715"/>
      <c r="TPJ88" s="715"/>
      <c r="TPK88" s="715"/>
      <c r="TPL88" s="715"/>
      <c r="TPM88" s="715"/>
      <c r="TPN88" s="715"/>
      <c r="TPO88" s="715"/>
      <c r="TPP88" s="715"/>
      <c r="TPQ88" s="715"/>
      <c r="TPR88" s="715"/>
      <c r="TPS88" s="715"/>
      <c r="TPT88" s="715"/>
      <c r="TPU88" s="715"/>
      <c r="TPV88" s="715"/>
      <c r="TPW88" s="715"/>
      <c r="TPX88" s="715"/>
      <c r="TPY88" s="715"/>
      <c r="TPZ88" s="715"/>
      <c r="TQA88" s="715"/>
      <c r="TQB88" s="715"/>
      <c r="TQC88" s="715"/>
      <c r="TQD88" s="715"/>
      <c r="TQE88" s="715"/>
      <c r="TQF88" s="715"/>
      <c r="TQG88" s="715"/>
      <c r="TQH88" s="715"/>
      <c r="TQI88" s="715"/>
      <c r="TQJ88" s="715"/>
      <c r="TQK88" s="715"/>
      <c r="TQL88" s="715"/>
      <c r="TQM88" s="715"/>
      <c r="TQN88" s="715"/>
      <c r="TQO88" s="715"/>
      <c r="TQP88" s="715"/>
      <c r="TQQ88" s="715"/>
      <c r="TQR88" s="715"/>
      <c r="TQS88" s="715"/>
      <c r="TQT88" s="715"/>
      <c r="TQU88" s="715"/>
      <c r="TQV88" s="715"/>
      <c r="TQW88" s="715"/>
      <c r="TQX88" s="715"/>
      <c r="TQY88" s="715"/>
      <c r="TQZ88" s="715"/>
      <c r="TRA88" s="715"/>
      <c r="TRB88" s="715"/>
      <c r="TRC88" s="715"/>
      <c r="TRD88" s="715"/>
      <c r="TRE88" s="715"/>
      <c r="TRF88" s="715"/>
      <c r="TRG88" s="715"/>
      <c r="TRH88" s="715"/>
      <c r="TRI88" s="715"/>
      <c r="TRJ88" s="715"/>
      <c r="TRK88" s="715"/>
      <c r="TRL88" s="715"/>
      <c r="TRM88" s="715"/>
      <c r="TRN88" s="715"/>
      <c r="TRO88" s="715"/>
      <c r="TRP88" s="715"/>
      <c r="TRQ88" s="715"/>
      <c r="TRR88" s="715"/>
      <c r="TRS88" s="715"/>
      <c r="TRT88" s="715"/>
      <c r="TRU88" s="715"/>
      <c r="TRV88" s="715"/>
      <c r="TRW88" s="715"/>
      <c r="TRX88" s="715"/>
      <c r="TRY88" s="715"/>
      <c r="TRZ88" s="715"/>
      <c r="TSA88" s="715"/>
      <c r="TSB88" s="715"/>
      <c r="TSC88" s="715"/>
      <c r="TSD88" s="715"/>
      <c r="TSE88" s="715"/>
      <c r="TSF88" s="715"/>
      <c r="TSG88" s="715"/>
      <c r="TSH88" s="715"/>
      <c r="TSI88" s="715"/>
      <c r="TSJ88" s="715"/>
      <c r="TSK88" s="715"/>
      <c r="TSL88" s="715"/>
      <c r="TSM88" s="715"/>
      <c r="TSN88" s="715"/>
      <c r="TSO88" s="715"/>
      <c r="TSP88" s="715"/>
      <c r="TSQ88" s="715"/>
      <c r="TSR88" s="715"/>
      <c r="TSS88" s="715"/>
      <c r="TST88" s="715"/>
      <c r="TSU88" s="715"/>
      <c r="TSV88" s="715"/>
      <c r="TSW88" s="715"/>
      <c r="TSX88" s="715"/>
      <c r="TSY88" s="715"/>
      <c r="TSZ88" s="715"/>
      <c r="TTA88" s="715"/>
      <c r="TTB88" s="715"/>
      <c r="TTC88" s="715"/>
      <c r="TTD88" s="715"/>
      <c r="TTE88" s="715"/>
      <c r="TTF88" s="715"/>
      <c r="TTG88" s="715"/>
      <c r="TTH88" s="715"/>
      <c r="TTI88" s="715"/>
      <c r="TTJ88" s="715"/>
      <c r="TTK88" s="715"/>
      <c r="TTL88" s="715"/>
      <c r="TTM88" s="715"/>
      <c r="TTN88" s="715"/>
      <c r="TTO88" s="715"/>
      <c r="TTP88" s="715"/>
      <c r="TTQ88" s="715"/>
      <c r="TTR88" s="715"/>
      <c r="TTS88" s="715"/>
      <c r="TTT88" s="715"/>
      <c r="TTU88" s="715"/>
      <c r="TTV88" s="715"/>
      <c r="TTW88" s="715"/>
      <c r="TTX88" s="715"/>
      <c r="TTY88" s="715"/>
      <c r="TTZ88" s="715"/>
      <c r="TUA88" s="715"/>
      <c r="TUB88" s="715"/>
      <c r="TUC88" s="715"/>
      <c r="TUD88" s="715"/>
      <c r="TUE88" s="715"/>
      <c r="TUF88" s="715"/>
      <c r="TUG88" s="715"/>
      <c r="TUH88" s="715"/>
      <c r="TUI88" s="715"/>
      <c r="TUJ88" s="715"/>
      <c r="TUK88" s="715"/>
      <c r="TUL88" s="715"/>
      <c r="TUM88" s="715"/>
      <c r="TUN88" s="715"/>
      <c r="TUO88" s="715"/>
      <c r="TUP88" s="715"/>
      <c r="TUQ88" s="715"/>
      <c r="TUR88" s="715"/>
      <c r="TUS88" s="715"/>
      <c r="TUT88" s="715"/>
      <c r="TUU88" s="715"/>
      <c r="TUV88" s="715"/>
      <c r="TUW88" s="715"/>
      <c r="TUX88" s="715"/>
      <c r="TUY88" s="715"/>
      <c r="TUZ88" s="715"/>
      <c r="TVA88" s="715"/>
      <c r="TVB88" s="715"/>
      <c r="TVC88" s="715"/>
      <c r="TVD88" s="715"/>
      <c r="TVE88" s="715"/>
      <c r="TVF88" s="715"/>
      <c r="TVG88" s="715"/>
      <c r="TVH88" s="715"/>
      <c r="TVI88" s="715"/>
      <c r="TVJ88" s="715"/>
      <c r="TVK88" s="715"/>
      <c r="TVL88" s="715"/>
      <c r="TVM88" s="715"/>
      <c r="TVN88" s="715"/>
      <c r="TVO88" s="715"/>
      <c r="TVP88" s="715"/>
      <c r="TVQ88" s="715"/>
      <c r="TVR88" s="715"/>
      <c r="TVS88" s="715"/>
      <c r="TVT88" s="715"/>
      <c r="TVU88" s="715"/>
      <c r="TVV88" s="715"/>
      <c r="TVW88" s="715"/>
      <c r="TVX88" s="715"/>
      <c r="TVY88" s="715"/>
      <c r="TVZ88" s="715"/>
      <c r="TWA88" s="715"/>
      <c r="TWB88" s="715"/>
      <c r="TWC88" s="715"/>
      <c r="TWD88" s="715"/>
      <c r="TWE88" s="715"/>
      <c r="TWF88" s="715"/>
      <c r="TWG88" s="715"/>
      <c r="TWH88" s="715"/>
      <c r="TWI88" s="715"/>
      <c r="TWJ88" s="715"/>
      <c r="TWK88" s="715"/>
      <c r="TWL88" s="715"/>
      <c r="TWM88" s="715"/>
      <c r="TWN88" s="715"/>
      <c r="TWO88" s="715"/>
      <c r="TWP88" s="715"/>
      <c r="TWQ88" s="715"/>
      <c r="TWR88" s="715"/>
      <c r="TWS88" s="715"/>
      <c r="TWT88" s="715"/>
      <c r="TWU88" s="715"/>
      <c r="TWV88" s="715"/>
      <c r="TWW88" s="715"/>
      <c r="TWX88" s="715"/>
      <c r="TWY88" s="715"/>
      <c r="TWZ88" s="715"/>
      <c r="TXA88" s="715"/>
      <c r="TXB88" s="715"/>
      <c r="TXC88" s="715"/>
      <c r="TXD88" s="715"/>
      <c r="TXE88" s="715"/>
      <c r="TXF88" s="715"/>
      <c r="TXG88" s="715"/>
      <c r="TXH88" s="715"/>
      <c r="TXI88" s="715"/>
      <c r="TXJ88" s="715"/>
      <c r="TXK88" s="715"/>
      <c r="TXL88" s="715"/>
      <c r="TXM88" s="715"/>
      <c r="TXN88" s="715"/>
      <c r="TXO88" s="715"/>
      <c r="TXP88" s="715"/>
      <c r="TXQ88" s="715"/>
      <c r="TXR88" s="715"/>
      <c r="TXS88" s="715"/>
      <c r="TXT88" s="715"/>
      <c r="TXU88" s="715"/>
      <c r="TXV88" s="715"/>
      <c r="TXW88" s="715"/>
      <c r="TXX88" s="715"/>
      <c r="TXY88" s="715"/>
      <c r="TXZ88" s="715"/>
      <c r="TYA88" s="715"/>
      <c r="TYB88" s="715"/>
      <c r="TYC88" s="715"/>
      <c r="TYD88" s="715"/>
      <c r="TYE88" s="715"/>
      <c r="TYF88" s="715"/>
      <c r="TYG88" s="715"/>
      <c r="TYH88" s="715"/>
      <c r="TYI88" s="715"/>
      <c r="TYJ88" s="715"/>
      <c r="TYK88" s="715"/>
      <c r="TYL88" s="715"/>
      <c r="TYM88" s="715"/>
      <c r="TYN88" s="715"/>
      <c r="TYO88" s="715"/>
      <c r="TYP88" s="715"/>
      <c r="TYQ88" s="715"/>
      <c r="TYR88" s="715"/>
      <c r="TYS88" s="715"/>
      <c r="TYT88" s="715"/>
      <c r="TYU88" s="715"/>
      <c r="TYV88" s="715"/>
      <c r="TYW88" s="715"/>
      <c r="TYX88" s="715"/>
      <c r="TYY88" s="715"/>
      <c r="TYZ88" s="715"/>
      <c r="TZA88" s="715"/>
      <c r="TZB88" s="715"/>
      <c r="TZC88" s="715"/>
      <c r="TZD88" s="715"/>
      <c r="TZE88" s="715"/>
      <c r="TZF88" s="715"/>
      <c r="TZG88" s="715"/>
      <c r="TZH88" s="715"/>
      <c r="TZI88" s="715"/>
      <c r="TZJ88" s="715"/>
      <c r="TZK88" s="715"/>
      <c r="TZL88" s="715"/>
      <c r="TZM88" s="715"/>
      <c r="TZN88" s="715"/>
      <c r="TZO88" s="715"/>
      <c r="TZP88" s="715"/>
      <c r="TZQ88" s="715"/>
      <c r="TZR88" s="715"/>
      <c r="TZS88" s="715"/>
      <c r="TZT88" s="715"/>
      <c r="TZU88" s="715"/>
      <c r="TZV88" s="715"/>
      <c r="TZW88" s="715"/>
      <c r="TZX88" s="715"/>
      <c r="TZY88" s="715"/>
      <c r="TZZ88" s="715"/>
      <c r="UAA88" s="715"/>
      <c r="UAB88" s="715"/>
      <c r="UAC88" s="715"/>
      <c r="UAD88" s="715"/>
      <c r="UAE88" s="715"/>
      <c r="UAF88" s="715"/>
      <c r="UAG88" s="715"/>
      <c r="UAH88" s="715"/>
      <c r="UAI88" s="715"/>
      <c r="UAJ88" s="715"/>
      <c r="UAK88" s="715"/>
      <c r="UAL88" s="715"/>
      <c r="UAM88" s="715"/>
      <c r="UAN88" s="715"/>
      <c r="UAO88" s="715"/>
      <c r="UAP88" s="715"/>
      <c r="UAQ88" s="715"/>
      <c r="UAR88" s="715"/>
      <c r="UAS88" s="715"/>
      <c r="UAT88" s="715"/>
      <c r="UAU88" s="715"/>
      <c r="UAV88" s="715"/>
      <c r="UAW88" s="715"/>
      <c r="UAX88" s="715"/>
      <c r="UAY88" s="715"/>
      <c r="UAZ88" s="715"/>
      <c r="UBA88" s="715"/>
      <c r="UBB88" s="715"/>
      <c r="UBC88" s="715"/>
      <c r="UBD88" s="715"/>
      <c r="UBE88" s="715"/>
      <c r="UBF88" s="715"/>
      <c r="UBG88" s="715"/>
      <c r="UBH88" s="715"/>
      <c r="UBI88" s="715"/>
      <c r="UBJ88" s="715"/>
      <c r="UBK88" s="715"/>
      <c r="UBL88" s="715"/>
      <c r="UBM88" s="715"/>
      <c r="UBN88" s="715"/>
      <c r="UBO88" s="715"/>
      <c r="UBP88" s="715"/>
      <c r="UBQ88" s="715"/>
      <c r="UBR88" s="715"/>
      <c r="UBS88" s="715"/>
      <c r="UBT88" s="715"/>
      <c r="UBU88" s="715"/>
      <c r="UBV88" s="715"/>
      <c r="UBW88" s="715"/>
      <c r="UBX88" s="715"/>
      <c r="UBY88" s="715"/>
      <c r="UBZ88" s="715"/>
      <c r="UCA88" s="715"/>
      <c r="UCB88" s="715"/>
      <c r="UCC88" s="715"/>
      <c r="UCD88" s="715"/>
      <c r="UCE88" s="715"/>
      <c r="UCF88" s="715"/>
      <c r="UCG88" s="715"/>
      <c r="UCH88" s="715"/>
      <c r="UCI88" s="715"/>
      <c r="UCJ88" s="715"/>
      <c r="UCK88" s="715"/>
      <c r="UCL88" s="715"/>
      <c r="UCM88" s="715"/>
      <c r="UCN88" s="715"/>
      <c r="UCO88" s="715"/>
      <c r="UCP88" s="715"/>
      <c r="UCQ88" s="715"/>
      <c r="UCR88" s="715"/>
      <c r="UCS88" s="715"/>
      <c r="UCT88" s="715"/>
      <c r="UCU88" s="715"/>
      <c r="UCV88" s="715"/>
      <c r="UCW88" s="715"/>
      <c r="UCX88" s="715"/>
      <c r="UCY88" s="715"/>
      <c r="UCZ88" s="715"/>
      <c r="UDA88" s="715"/>
      <c r="UDB88" s="715"/>
      <c r="UDC88" s="715"/>
      <c r="UDD88" s="715"/>
      <c r="UDE88" s="715"/>
      <c r="UDF88" s="715"/>
      <c r="UDG88" s="715"/>
      <c r="UDH88" s="715"/>
      <c r="UDI88" s="715"/>
      <c r="UDJ88" s="715"/>
      <c r="UDK88" s="715"/>
      <c r="UDL88" s="715"/>
      <c r="UDM88" s="715"/>
      <c r="UDN88" s="715"/>
      <c r="UDO88" s="715"/>
      <c r="UDP88" s="715"/>
      <c r="UDQ88" s="715"/>
      <c r="UDR88" s="715"/>
      <c r="UDS88" s="715"/>
      <c r="UDT88" s="715"/>
      <c r="UDU88" s="715"/>
      <c r="UDV88" s="715"/>
      <c r="UDW88" s="715"/>
      <c r="UDX88" s="715"/>
      <c r="UDY88" s="715"/>
      <c r="UDZ88" s="715"/>
      <c r="UEA88" s="715"/>
      <c r="UEB88" s="715"/>
      <c r="UEC88" s="715"/>
      <c r="UED88" s="715"/>
      <c r="UEE88" s="715"/>
      <c r="UEF88" s="715"/>
      <c r="UEG88" s="715"/>
      <c r="UEH88" s="715"/>
      <c r="UEI88" s="715"/>
      <c r="UEJ88" s="715"/>
      <c r="UEK88" s="715"/>
      <c r="UEL88" s="715"/>
      <c r="UEM88" s="715"/>
      <c r="UEN88" s="715"/>
      <c r="UEO88" s="715"/>
      <c r="UEP88" s="715"/>
      <c r="UEQ88" s="715"/>
      <c r="UER88" s="715"/>
      <c r="UES88" s="715"/>
      <c r="UET88" s="715"/>
      <c r="UEU88" s="715"/>
      <c r="UEV88" s="715"/>
      <c r="UEW88" s="715"/>
      <c r="UEX88" s="715"/>
      <c r="UEY88" s="715"/>
      <c r="UEZ88" s="715"/>
      <c r="UFA88" s="715"/>
      <c r="UFB88" s="715"/>
      <c r="UFC88" s="715"/>
      <c r="UFD88" s="715"/>
      <c r="UFE88" s="715"/>
      <c r="UFF88" s="715"/>
      <c r="UFG88" s="715"/>
      <c r="UFH88" s="715"/>
      <c r="UFI88" s="715"/>
      <c r="UFJ88" s="715"/>
      <c r="UFK88" s="715"/>
      <c r="UFL88" s="715"/>
      <c r="UFM88" s="715"/>
      <c r="UFN88" s="715"/>
      <c r="UFO88" s="715"/>
      <c r="UFP88" s="715"/>
      <c r="UFQ88" s="715"/>
      <c r="UFR88" s="715"/>
      <c r="UFS88" s="715"/>
      <c r="UFT88" s="715"/>
      <c r="UFU88" s="715"/>
      <c r="UFV88" s="715"/>
      <c r="UFW88" s="715"/>
      <c r="UFX88" s="715"/>
      <c r="UFY88" s="715"/>
      <c r="UFZ88" s="715"/>
      <c r="UGA88" s="715"/>
      <c r="UGB88" s="715"/>
      <c r="UGC88" s="715"/>
      <c r="UGD88" s="715"/>
      <c r="UGE88" s="715"/>
      <c r="UGF88" s="715"/>
      <c r="UGG88" s="715"/>
      <c r="UGH88" s="715"/>
      <c r="UGI88" s="715"/>
      <c r="UGJ88" s="715"/>
      <c r="UGK88" s="715"/>
      <c r="UGL88" s="715"/>
      <c r="UGM88" s="715"/>
      <c r="UGN88" s="715"/>
      <c r="UGO88" s="715"/>
      <c r="UGP88" s="715"/>
      <c r="UGQ88" s="715"/>
      <c r="UGR88" s="715"/>
      <c r="UGS88" s="715"/>
      <c r="UGT88" s="715"/>
      <c r="UGU88" s="715"/>
      <c r="UGV88" s="715"/>
      <c r="UGW88" s="715"/>
      <c r="UGX88" s="715"/>
      <c r="UGY88" s="715"/>
      <c r="UGZ88" s="715"/>
      <c r="UHA88" s="715"/>
      <c r="UHB88" s="715"/>
      <c r="UHC88" s="715"/>
      <c r="UHD88" s="715"/>
      <c r="UHE88" s="715"/>
      <c r="UHF88" s="715"/>
      <c r="UHG88" s="715"/>
      <c r="UHH88" s="715"/>
      <c r="UHI88" s="715"/>
      <c r="UHJ88" s="715"/>
      <c r="UHK88" s="715"/>
      <c r="UHL88" s="715"/>
      <c r="UHM88" s="715"/>
      <c r="UHN88" s="715"/>
      <c r="UHO88" s="715"/>
      <c r="UHP88" s="715"/>
      <c r="UHQ88" s="715"/>
      <c r="UHR88" s="715"/>
      <c r="UHS88" s="715"/>
      <c r="UHT88" s="715"/>
      <c r="UHU88" s="715"/>
      <c r="UHV88" s="715"/>
      <c r="UHW88" s="715"/>
      <c r="UHX88" s="715"/>
      <c r="UHY88" s="715"/>
      <c r="UHZ88" s="715"/>
      <c r="UIA88" s="715"/>
      <c r="UIB88" s="715"/>
      <c r="UIC88" s="715"/>
      <c r="UID88" s="715"/>
      <c r="UIE88" s="715"/>
      <c r="UIF88" s="715"/>
      <c r="UIG88" s="715"/>
      <c r="UIH88" s="715"/>
      <c r="UII88" s="715"/>
      <c r="UIJ88" s="715"/>
      <c r="UIK88" s="715"/>
      <c r="UIL88" s="715"/>
      <c r="UIM88" s="715"/>
      <c r="UIN88" s="715"/>
      <c r="UIO88" s="715"/>
      <c r="UIP88" s="715"/>
      <c r="UIQ88" s="715"/>
      <c r="UIR88" s="715"/>
      <c r="UIS88" s="715"/>
      <c r="UIT88" s="715"/>
      <c r="UIU88" s="715"/>
      <c r="UIV88" s="715"/>
      <c r="UIW88" s="715"/>
      <c r="UIX88" s="715"/>
      <c r="UIY88" s="715"/>
      <c r="UIZ88" s="715"/>
      <c r="UJA88" s="715"/>
      <c r="UJB88" s="715"/>
      <c r="UJC88" s="715"/>
      <c r="UJD88" s="715"/>
      <c r="UJE88" s="715"/>
      <c r="UJF88" s="715"/>
      <c r="UJG88" s="715"/>
      <c r="UJH88" s="715"/>
      <c r="UJI88" s="715"/>
      <c r="UJJ88" s="715"/>
      <c r="UJK88" s="715"/>
      <c r="UJL88" s="715"/>
      <c r="UJM88" s="715"/>
      <c r="UJN88" s="715"/>
      <c r="UJO88" s="715"/>
      <c r="UJP88" s="715"/>
      <c r="UJQ88" s="715"/>
      <c r="UJR88" s="715"/>
      <c r="UJS88" s="715"/>
      <c r="UJT88" s="715"/>
      <c r="UJU88" s="715"/>
      <c r="UJV88" s="715"/>
      <c r="UJW88" s="715"/>
      <c r="UJX88" s="715"/>
      <c r="UJY88" s="715"/>
      <c r="UJZ88" s="715"/>
      <c r="UKA88" s="715"/>
      <c r="UKB88" s="715"/>
      <c r="UKC88" s="715"/>
      <c r="UKD88" s="715"/>
      <c r="UKE88" s="715"/>
      <c r="UKF88" s="715"/>
      <c r="UKG88" s="715"/>
      <c r="UKH88" s="715"/>
      <c r="UKI88" s="715"/>
      <c r="UKJ88" s="715"/>
      <c r="UKK88" s="715"/>
      <c r="UKL88" s="715"/>
      <c r="UKM88" s="715"/>
      <c r="UKN88" s="715"/>
      <c r="UKO88" s="715"/>
      <c r="UKP88" s="715"/>
      <c r="UKQ88" s="715"/>
      <c r="UKR88" s="715"/>
      <c r="UKS88" s="715"/>
      <c r="UKT88" s="715"/>
      <c r="UKU88" s="715"/>
      <c r="UKV88" s="715"/>
      <c r="UKW88" s="715"/>
      <c r="UKX88" s="715"/>
      <c r="UKY88" s="715"/>
      <c r="UKZ88" s="715"/>
      <c r="ULA88" s="715"/>
      <c r="ULB88" s="715"/>
      <c r="ULC88" s="715"/>
      <c r="ULD88" s="715"/>
      <c r="ULE88" s="715"/>
      <c r="ULF88" s="715"/>
      <c r="ULG88" s="715"/>
      <c r="ULH88" s="715"/>
      <c r="ULI88" s="715"/>
      <c r="ULJ88" s="715"/>
      <c r="ULK88" s="715"/>
      <c r="ULL88" s="715"/>
      <c r="ULM88" s="715"/>
      <c r="ULN88" s="715"/>
      <c r="ULO88" s="715"/>
      <c r="ULP88" s="715"/>
      <c r="ULQ88" s="715"/>
      <c r="ULR88" s="715"/>
      <c r="ULS88" s="715"/>
      <c r="ULT88" s="715"/>
      <c r="ULU88" s="715"/>
      <c r="ULV88" s="715"/>
      <c r="ULW88" s="715"/>
      <c r="ULX88" s="715"/>
      <c r="ULY88" s="715"/>
      <c r="ULZ88" s="715"/>
      <c r="UMA88" s="715"/>
      <c r="UMB88" s="715"/>
      <c r="UMC88" s="715"/>
      <c r="UMD88" s="715"/>
      <c r="UME88" s="715"/>
      <c r="UMF88" s="715"/>
      <c r="UMG88" s="715"/>
      <c r="UMH88" s="715"/>
      <c r="UMI88" s="715"/>
      <c r="UMJ88" s="715"/>
      <c r="UMK88" s="715"/>
      <c r="UML88" s="715"/>
      <c r="UMM88" s="715"/>
      <c r="UMN88" s="715"/>
      <c r="UMO88" s="715"/>
      <c r="UMP88" s="715"/>
      <c r="UMQ88" s="715"/>
      <c r="UMR88" s="715"/>
      <c r="UMS88" s="715"/>
      <c r="UMT88" s="715"/>
      <c r="UMU88" s="715"/>
      <c r="UMV88" s="715"/>
      <c r="UMW88" s="715"/>
      <c r="UMX88" s="715"/>
      <c r="UMY88" s="715"/>
      <c r="UMZ88" s="715"/>
      <c r="UNA88" s="715"/>
      <c r="UNB88" s="715"/>
      <c r="UNC88" s="715"/>
      <c r="UND88" s="715"/>
      <c r="UNE88" s="715"/>
      <c r="UNF88" s="715"/>
      <c r="UNG88" s="715"/>
      <c r="UNH88" s="715"/>
      <c r="UNI88" s="715"/>
      <c r="UNJ88" s="715"/>
      <c r="UNK88" s="715"/>
      <c r="UNL88" s="715"/>
      <c r="UNM88" s="715"/>
      <c r="UNN88" s="715"/>
      <c r="UNO88" s="715"/>
      <c r="UNP88" s="715"/>
      <c r="UNQ88" s="715"/>
      <c r="UNR88" s="715"/>
      <c r="UNS88" s="715"/>
      <c r="UNT88" s="715"/>
      <c r="UNU88" s="715"/>
      <c r="UNV88" s="715"/>
      <c r="UNW88" s="715"/>
      <c r="UNX88" s="715"/>
      <c r="UNY88" s="715"/>
      <c r="UNZ88" s="715"/>
      <c r="UOA88" s="715"/>
      <c r="UOB88" s="715"/>
      <c r="UOC88" s="715"/>
      <c r="UOD88" s="715"/>
      <c r="UOE88" s="715"/>
      <c r="UOF88" s="715"/>
      <c r="UOG88" s="715"/>
      <c r="UOH88" s="715"/>
      <c r="UOI88" s="715"/>
      <c r="UOJ88" s="715"/>
      <c r="UOK88" s="715"/>
      <c r="UOL88" s="715"/>
      <c r="UOM88" s="715"/>
      <c r="UON88" s="715"/>
      <c r="UOO88" s="715"/>
      <c r="UOP88" s="715"/>
      <c r="UOQ88" s="715"/>
      <c r="UOR88" s="715"/>
      <c r="UOS88" s="715"/>
      <c r="UOT88" s="715"/>
      <c r="UOU88" s="715"/>
      <c r="UOV88" s="715"/>
      <c r="UOW88" s="715"/>
      <c r="UOX88" s="715"/>
      <c r="UOY88" s="715"/>
      <c r="UOZ88" s="715"/>
      <c r="UPA88" s="715"/>
      <c r="UPB88" s="715"/>
      <c r="UPC88" s="715"/>
      <c r="UPD88" s="715"/>
      <c r="UPE88" s="715"/>
      <c r="UPF88" s="715"/>
      <c r="UPG88" s="715"/>
      <c r="UPH88" s="715"/>
      <c r="UPI88" s="715"/>
      <c r="UPJ88" s="715"/>
      <c r="UPK88" s="715"/>
      <c r="UPL88" s="715"/>
      <c r="UPM88" s="715"/>
      <c r="UPN88" s="715"/>
      <c r="UPO88" s="715"/>
      <c r="UPP88" s="715"/>
      <c r="UPQ88" s="715"/>
      <c r="UPR88" s="715"/>
      <c r="UPS88" s="715"/>
      <c r="UPT88" s="715"/>
      <c r="UPU88" s="715"/>
      <c r="UPV88" s="715"/>
      <c r="UPW88" s="715"/>
      <c r="UPX88" s="715"/>
      <c r="UPY88" s="715"/>
      <c r="UPZ88" s="715"/>
      <c r="UQA88" s="715"/>
      <c r="UQB88" s="715"/>
      <c r="UQC88" s="715"/>
      <c r="UQD88" s="715"/>
      <c r="UQE88" s="715"/>
      <c r="UQF88" s="715"/>
      <c r="UQG88" s="715"/>
      <c r="UQH88" s="715"/>
      <c r="UQI88" s="715"/>
      <c r="UQJ88" s="715"/>
      <c r="UQK88" s="715"/>
      <c r="UQL88" s="715"/>
      <c r="UQM88" s="715"/>
      <c r="UQN88" s="715"/>
      <c r="UQO88" s="715"/>
      <c r="UQP88" s="715"/>
      <c r="UQQ88" s="715"/>
      <c r="UQR88" s="715"/>
      <c r="UQS88" s="715"/>
      <c r="UQT88" s="715"/>
      <c r="UQU88" s="715"/>
      <c r="UQV88" s="715"/>
      <c r="UQW88" s="715"/>
      <c r="UQX88" s="715"/>
      <c r="UQY88" s="715"/>
      <c r="UQZ88" s="715"/>
      <c r="URA88" s="715"/>
      <c r="URB88" s="715"/>
      <c r="URC88" s="715"/>
      <c r="URD88" s="715"/>
      <c r="URE88" s="715"/>
      <c r="URF88" s="715"/>
      <c r="URG88" s="715"/>
      <c r="URH88" s="715"/>
      <c r="URI88" s="715"/>
      <c r="URJ88" s="715"/>
      <c r="URK88" s="715"/>
      <c r="URL88" s="715"/>
      <c r="URM88" s="715"/>
      <c r="URN88" s="715"/>
      <c r="URO88" s="715"/>
      <c r="URP88" s="715"/>
      <c r="URQ88" s="715"/>
      <c r="URR88" s="715"/>
      <c r="URS88" s="715"/>
      <c r="URT88" s="715"/>
      <c r="URU88" s="715"/>
      <c r="URV88" s="715"/>
      <c r="URW88" s="715"/>
      <c r="URX88" s="715"/>
      <c r="URY88" s="715"/>
      <c r="URZ88" s="715"/>
      <c r="USA88" s="715"/>
      <c r="USB88" s="715"/>
      <c r="USC88" s="715"/>
      <c r="USD88" s="715"/>
      <c r="USE88" s="715"/>
      <c r="USF88" s="715"/>
      <c r="USG88" s="715"/>
      <c r="USH88" s="715"/>
      <c r="USI88" s="715"/>
      <c r="USJ88" s="715"/>
      <c r="USK88" s="715"/>
      <c r="USL88" s="715"/>
      <c r="USM88" s="715"/>
      <c r="USN88" s="715"/>
      <c r="USO88" s="715"/>
      <c r="USP88" s="715"/>
      <c r="USQ88" s="715"/>
      <c r="USR88" s="715"/>
      <c r="USS88" s="715"/>
      <c r="UST88" s="715"/>
      <c r="USU88" s="715"/>
      <c r="USV88" s="715"/>
      <c r="USW88" s="715"/>
      <c r="USX88" s="715"/>
      <c r="USY88" s="715"/>
      <c r="USZ88" s="715"/>
      <c r="UTA88" s="715"/>
      <c r="UTB88" s="715"/>
      <c r="UTC88" s="715"/>
      <c r="UTD88" s="715"/>
      <c r="UTE88" s="715"/>
      <c r="UTF88" s="715"/>
      <c r="UTG88" s="715"/>
      <c r="UTH88" s="715"/>
      <c r="UTI88" s="715"/>
      <c r="UTJ88" s="715"/>
      <c r="UTK88" s="715"/>
      <c r="UTL88" s="715"/>
      <c r="UTM88" s="715"/>
      <c r="UTN88" s="715"/>
      <c r="UTO88" s="715"/>
      <c r="UTP88" s="715"/>
      <c r="UTQ88" s="715"/>
      <c r="UTR88" s="715"/>
      <c r="UTS88" s="715"/>
      <c r="UTT88" s="715"/>
      <c r="UTU88" s="715"/>
      <c r="UTV88" s="715"/>
      <c r="UTW88" s="715"/>
      <c r="UTX88" s="715"/>
      <c r="UTY88" s="715"/>
      <c r="UTZ88" s="715"/>
      <c r="UUA88" s="715"/>
      <c r="UUB88" s="715"/>
      <c r="UUC88" s="715"/>
      <c r="UUD88" s="715"/>
      <c r="UUE88" s="715"/>
      <c r="UUF88" s="715"/>
      <c r="UUG88" s="715"/>
      <c r="UUH88" s="715"/>
      <c r="UUI88" s="715"/>
      <c r="UUJ88" s="715"/>
      <c r="UUK88" s="715"/>
      <c r="UUL88" s="715"/>
      <c r="UUM88" s="715"/>
      <c r="UUN88" s="715"/>
      <c r="UUO88" s="715"/>
      <c r="UUP88" s="715"/>
      <c r="UUQ88" s="715"/>
      <c r="UUR88" s="715"/>
      <c r="UUS88" s="715"/>
      <c r="UUT88" s="715"/>
      <c r="UUU88" s="715"/>
      <c r="UUV88" s="715"/>
      <c r="UUW88" s="715"/>
      <c r="UUX88" s="715"/>
      <c r="UUY88" s="715"/>
      <c r="UUZ88" s="715"/>
      <c r="UVA88" s="715"/>
      <c r="UVB88" s="715"/>
      <c r="UVC88" s="715"/>
      <c r="UVD88" s="715"/>
      <c r="UVE88" s="715"/>
      <c r="UVF88" s="715"/>
      <c r="UVG88" s="715"/>
      <c r="UVH88" s="715"/>
      <c r="UVI88" s="715"/>
      <c r="UVJ88" s="715"/>
      <c r="UVK88" s="715"/>
      <c r="UVL88" s="715"/>
      <c r="UVM88" s="715"/>
      <c r="UVN88" s="715"/>
      <c r="UVO88" s="715"/>
      <c r="UVP88" s="715"/>
      <c r="UVQ88" s="715"/>
      <c r="UVR88" s="715"/>
      <c r="UVS88" s="715"/>
      <c r="UVT88" s="715"/>
      <c r="UVU88" s="715"/>
      <c r="UVV88" s="715"/>
      <c r="UVW88" s="715"/>
      <c r="UVX88" s="715"/>
      <c r="UVY88" s="715"/>
      <c r="UVZ88" s="715"/>
      <c r="UWA88" s="715"/>
      <c r="UWB88" s="715"/>
      <c r="UWC88" s="715"/>
      <c r="UWD88" s="715"/>
      <c r="UWE88" s="715"/>
      <c r="UWF88" s="715"/>
      <c r="UWG88" s="715"/>
      <c r="UWH88" s="715"/>
      <c r="UWI88" s="715"/>
      <c r="UWJ88" s="715"/>
      <c r="UWK88" s="715"/>
      <c r="UWL88" s="715"/>
      <c r="UWM88" s="715"/>
      <c r="UWN88" s="715"/>
      <c r="UWO88" s="715"/>
      <c r="UWP88" s="715"/>
      <c r="UWQ88" s="715"/>
      <c r="UWR88" s="715"/>
      <c r="UWS88" s="715"/>
      <c r="UWT88" s="715"/>
      <c r="UWU88" s="715"/>
      <c r="UWV88" s="715"/>
      <c r="UWW88" s="715"/>
      <c r="UWX88" s="715"/>
      <c r="UWY88" s="715"/>
      <c r="UWZ88" s="715"/>
      <c r="UXA88" s="715"/>
      <c r="UXB88" s="715"/>
      <c r="UXC88" s="715"/>
      <c r="UXD88" s="715"/>
      <c r="UXE88" s="715"/>
      <c r="UXF88" s="715"/>
      <c r="UXG88" s="715"/>
      <c r="UXH88" s="715"/>
      <c r="UXI88" s="715"/>
      <c r="UXJ88" s="715"/>
      <c r="UXK88" s="715"/>
      <c r="UXL88" s="715"/>
      <c r="UXM88" s="715"/>
      <c r="UXN88" s="715"/>
      <c r="UXO88" s="715"/>
      <c r="UXP88" s="715"/>
      <c r="UXQ88" s="715"/>
      <c r="UXR88" s="715"/>
      <c r="UXS88" s="715"/>
      <c r="UXT88" s="715"/>
      <c r="UXU88" s="715"/>
      <c r="UXV88" s="715"/>
      <c r="UXW88" s="715"/>
      <c r="UXX88" s="715"/>
      <c r="UXY88" s="715"/>
      <c r="UXZ88" s="715"/>
      <c r="UYA88" s="715"/>
      <c r="UYB88" s="715"/>
      <c r="UYC88" s="715"/>
      <c r="UYD88" s="715"/>
      <c r="UYE88" s="715"/>
      <c r="UYF88" s="715"/>
      <c r="UYG88" s="715"/>
      <c r="UYH88" s="715"/>
      <c r="UYI88" s="715"/>
      <c r="UYJ88" s="715"/>
      <c r="UYK88" s="715"/>
      <c r="UYL88" s="715"/>
      <c r="UYM88" s="715"/>
      <c r="UYN88" s="715"/>
      <c r="UYO88" s="715"/>
      <c r="UYP88" s="715"/>
      <c r="UYQ88" s="715"/>
      <c r="UYR88" s="715"/>
      <c r="UYS88" s="715"/>
      <c r="UYT88" s="715"/>
      <c r="UYU88" s="715"/>
      <c r="UYV88" s="715"/>
      <c r="UYW88" s="715"/>
      <c r="UYX88" s="715"/>
      <c r="UYY88" s="715"/>
      <c r="UYZ88" s="715"/>
      <c r="UZA88" s="715"/>
      <c r="UZB88" s="715"/>
      <c r="UZC88" s="715"/>
      <c r="UZD88" s="715"/>
      <c r="UZE88" s="715"/>
      <c r="UZF88" s="715"/>
      <c r="UZG88" s="715"/>
      <c r="UZH88" s="715"/>
      <c r="UZI88" s="715"/>
      <c r="UZJ88" s="715"/>
      <c r="UZK88" s="715"/>
      <c r="UZL88" s="715"/>
      <c r="UZM88" s="715"/>
      <c r="UZN88" s="715"/>
      <c r="UZO88" s="715"/>
      <c r="UZP88" s="715"/>
      <c r="UZQ88" s="715"/>
      <c r="UZR88" s="715"/>
      <c r="UZS88" s="715"/>
      <c r="UZT88" s="715"/>
      <c r="UZU88" s="715"/>
      <c r="UZV88" s="715"/>
      <c r="UZW88" s="715"/>
      <c r="UZX88" s="715"/>
      <c r="UZY88" s="715"/>
      <c r="UZZ88" s="715"/>
      <c r="VAA88" s="715"/>
      <c r="VAB88" s="715"/>
      <c r="VAC88" s="715"/>
      <c r="VAD88" s="715"/>
      <c r="VAE88" s="715"/>
      <c r="VAF88" s="715"/>
      <c r="VAG88" s="715"/>
      <c r="VAH88" s="715"/>
      <c r="VAI88" s="715"/>
      <c r="VAJ88" s="715"/>
      <c r="VAK88" s="715"/>
      <c r="VAL88" s="715"/>
      <c r="VAM88" s="715"/>
      <c r="VAN88" s="715"/>
      <c r="VAO88" s="715"/>
      <c r="VAP88" s="715"/>
      <c r="VAQ88" s="715"/>
      <c r="VAR88" s="715"/>
      <c r="VAS88" s="715"/>
      <c r="VAT88" s="715"/>
      <c r="VAU88" s="715"/>
      <c r="VAV88" s="715"/>
      <c r="VAW88" s="715"/>
      <c r="VAX88" s="715"/>
      <c r="VAY88" s="715"/>
      <c r="VAZ88" s="715"/>
      <c r="VBA88" s="715"/>
      <c r="VBB88" s="715"/>
      <c r="VBC88" s="715"/>
      <c r="VBD88" s="715"/>
      <c r="VBE88" s="715"/>
      <c r="VBF88" s="715"/>
      <c r="VBG88" s="715"/>
      <c r="VBH88" s="715"/>
      <c r="VBI88" s="715"/>
      <c r="VBJ88" s="715"/>
      <c r="VBK88" s="715"/>
      <c r="VBL88" s="715"/>
      <c r="VBM88" s="715"/>
      <c r="VBN88" s="715"/>
      <c r="VBO88" s="715"/>
      <c r="VBP88" s="715"/>
      <c r="VBQ88" s="715"/>
      <c r="VBR88" s="715"/>
      <c r="VBS88" s="715"/>
      <c r="VBT88" s="715"/>
      <c r="VBU88" s="715"/>
      <c r="VBV88" s="715"/>
      <c r="VBW88" s="715"/>
      <c r="VBX88" s="715"/>
      <c r="VBY88" s="715"/>
      <c r="VBZ88" s="715"/>
      <c r="VCA88" s="715"/>
      <c r="VCB88" s="715"/>
      <c r="VCC88" s="715"/>
      <c r="VCD88" s="715"/>
      <c r="VCE88" s="715"/>
      <c r="VCF88" s="715"/>
      <c r="VCG88" s="715"/>
      <c r="VCH88" s="715"/>
      <c r="VCI88" s="715"/>
      <c r="VCJ88" s="715"/>
      <c r="VCK88" s="715"/>
      <c r="VCL88" s="715"/>
      <c r="VCM88" s="715"/>
      <c r="VCN88" s="715"/>
      <c r="VCO88" s="715"/>
      <c r="VCP88" s="715"/>
      <c r="VCQ88" s="715"/>
      <c r="VCR88" s="715"/>
      <c r="VCS88" s="715"/>
      <c r="VCT88" s="715"/>
      <c r="VCU88" s="715"/>
      <c r="VCV88" s="715"/>
      <c r="VCW88" s="715"/>
      <c r="VCX88" s="715"/>
      <c r="VCY88" s="715"/>
      <c r="VCZ88" s="715"/>
      <c r="VDA88" s="715"/>
      <c r="VDB88" s="715"/>
      <c r="VDC88" s="715"/>
      <c r="VDD88" s="715"/>
      <c r="VDE88" s="715"/>
      <c r="VDF88" s="715"/>
      <c r="VDG88" s="715"/>
      <c r="VDH88" s="715"/>
      <c r="VDI88" s="715"/>
      <c r="VDJ88" s="715"/>
      <c r="VDK88" s="715"/>
      <c r="VDL88" s="715"/>
      <c r="VDM88" s="715"/>
      <c r="VDN88" s="715"/>
      <c r="VDO88" s="715"/>
      <c r="VDP88" s="715"/>
      <c r="VDQ88" s="715"/>
      <c r="VDR88" s="715"/>
      <c r="VDS88" s="715"/>
      <c r="VDT88" s="715"/>
      <c r="VDU88" s="715"/>
      <c r="VDV88" s="715"/>
      <c r="VDW88" s="715"/>
      <c r="VDX88" s="715"/>
      <c r="VDY88" s="715"/>
      <c r="VDZ88" s="715"/>
      <c r="VEA88" s="715"/>
      <c r="VEB88" s="715"/>
      <c r="VEC88" s="715"/>
      <c r="VED88" s="715"/>
      <c r="VEE88" s="715"/>
      <c r="VEF88" s="715"/>
      <c r="VEG88" s="715"/>
      <c r="VEH88" s="715"/>
      <c r="VEI88" s="715"/>
      <c r="VEJ88" s="715"/>
      <c r="VEK88" s="715"/>
      <c r="VEL88" s="715"/>
      <c r="VEM88" s="715"/>
      <c r="VEN88" s="715"/>
      <c r="VEO88" s="715"/>
      <c r="VEP88" s="715"/>
      <c r="VEQ88" s="715"/>
      <c r="VER88" s="715"/>
      <c r="VES88" s="715"/>
      <c r="VET88" s="715"/>
      <c r="VEU88" s="715"/>
      <c r="VEV88" s="715"/>
      <c r="VEW88" s="715"/>
      <c r="VEX88" s="715"/>
      <c r="VEY88" s="715"/>
      <c r="VEZ88" s="715"/>
      <c r="VFA88" s="715"/>
      <c r="VFB88" s="715"/>
      <c r="VFC88" s="715"/>
      <c r="VFD88" s="715"/>
      <c r="VFE88" s="715"/>
      <c r="VFF88" s="715"/>
      <c r="VFG88" s="715"/>
      <c r="VFH88" s="715"/>
      <c r="VFI88" s="715"/>
      <c r="VFJ88" s="715"/>
      <c r="VFK88" s="715"/>
      <c r="VFL88" s="715"/>
      <c r="VFM88" s="715"/>
      <c r="VFN88" s="715"/>
      <c r="VFO88" s="715"/>
      <c r="VFP88" s="715"/>
      <c r="VFQ88" s="715"/>
      <c r="VFR88" s="715"/>
      <c r="VFS88" s="715"/>
      <c r="VFT88" s="715"/>
      <c r="VFU88" s="715"/>
      <c r="VFV88" s="715"/>
      <c r="VFW88" s="715"/>
      <c r="VFX88" s="715"/>
      <c r="VFY88" s="715"/>
      <c r="VFZ88" s="715"/>
      <c r="VGA88" s="715"/>
      <c r="VGB88" s="715"/>
      <c r="VGC88" s="715"/>
      <c r="VGD88" s="715"/>
      <c r="VGE88" s="715"/>
      <c r="VGF88" s="715"/>
      <c r="VGG88" s="715"/>
      <c r="VGH88" s="715"/>
      <c r="VGI88" s="715"/>
      <c r="VGJ88" s="715"/>
      <c r="VGK88" s="715"/>
      <c r="VGL88" s="715"/>
      <c r="VGM88" s="715"/>
      <c r="VGN88" s="715"/>
      <c r="VGO88" s="715"/>
      <c r="VGP88" s="715"/>
      <c r="VGQ88" s="715"/>
      <c r="VGR88" s="715"/>
      <c r="VGS88" s="715"/>
      <c r="VGT88" s="715"/>
      <c r="VGU88" s="715"/>
      <c r="VGV88" s="715"/>
      <c r="VGW88" s="715"/>
      <c r="VGX88" s="715"/>
      <c r="VGY88" s="715"/>
      <c r="VGZ88" s="715"/>
      <c r="VHA88" s="715"/>
      <c r="VHB88" s="715"/>
      <c r="VHC88" s="715"/>
      <c r="VHD88" s="715"/>
      <c r="VHE88" s="715"/>
      <c r="VHF88" s="715"/>
      <c r="VHG88" s="715"/>
      <c r="VHH88" s="715"/>
      <c r="VHI88" s="715"/>
      <c r="VHJ88" s="715"/>
      <c r="VHK88" s="715"/>
      <c r="VHL88" s="715"/>
      <c r="VHM88" s="715"/>
      <c r="VHN88" s="715"/>
      <c r="VHO88" s="715"/>
      <c r="VHP88" s="715"/>
      <c r="VHQ88" s="715"/>
      <c r="VHR88" s="715"/>
      <c r="VHS88" s="715"/>
      <c r="VHT88" s="715"/>
      <c r="VHU88" s="715"/>
      <c r="VHV88" s="715"/>
      <c r="VHW88" s="715"/>
      <c r="VHX88" s="715"/>
      <c r="VHY88" s="715"/>
      <c r="VHZ88" s="715"/>
      <c r="VIA88" s="715"/>
      <c r="VIB88" s="715"/>
      <c r="VIC88" s="715"/>
      <c r="VID88" s="715"/>
      <c r="VIE88" s="715"/>
      <c r="VIF88" s="715"/>
      <c r="VIG88" s="715"/>
      <c r="VIH88" s="715"/>
      <c r="VII88" s="715"/>
      <c r="VIJ88" s="715"/>
      <c r="VIK88" s="715"/>
      <c r="VIL88" s="715"/>
      <c r="VIM88" s="715"/>
      <c r="VIN88" s="715"/>
      <c r="VIO88" s="715"/>
      <c r="VIP88" s="715"/>
      <c r="VIQ88" s="715"/>
      <c r="VIR88" s="715"/>
      <c r="VIS88" s="715"/>
      <c r="VIT88" s="715"/>
      <c r="VIU88" s="715"/>
      <c r="VIV88" s="715"/>
      <c r="VIW88" s="715"/>
      <c r="VIX88" s="715"/>
      <c r="VIY88" s="715"/>
      <c r="VIZ88" s="715"/>
      <c r="VJA88" s="715"/>
      <c r="VJB88" s="715"/>
      <c r="VJC88" s="715"/>
      <c r="VJD88" s="715"/>
      <c r="VJE88" s="715"/>
      <c r="VJF88" s="715"/>
      <c r="VJG88" s="715"/>
      <c r="VJH88" s="715"/>
      <c r="VJI88" s="715"/>
      <c r="VJJ88" s="715"/>
      <c r="VJK88" s="715"/>
      <c r="VJL88" s="715"/>
      <c r="VJM88" s="715"/>
      <c r="VJN88" s="715"/>
      <c r="VJO88" s="715"/>
      <c r="VJP88" s="715"/>
      <c r="VJQ88" s="715"/>
      <c r="VJR88" s="715"/>
      <c r="VJS88" s="715"/>
      <c r="VJT88" s="715"/>
      <c r="VJU88" s="715"/>
      <c r="VJV88" s="715"/>
      <c r="VJW88" s="715"/>
      <c r="VJX88" s="715"/>
      <c r="VJY88" s="715"/>
      <c r="VJZ88" s="715"/>
      <c r="VKA88" s="715"/>
      <c r="VKB88" s="715"/>
      <c r="VKC88" s="715"/>
      <c r="VKD88" s="715"/>
      <c r="VKE88" s="715"/>
      <c r="VKF88" s="715"/>
      <c r="VKG88" s="715"/>
      <c r="VKH88" s="715"/>
      <c r="VKI88" s="715"/>
      <c r="VKJ88" s="715"/>
      <c r="VKK88" s="715"/>
      <c r="VKL88" s="715"/>
      <c r="VKM88" s="715"/>
      <c r="VKN88" s="715"/>
      <c r="VKO88" s="715"/>
      <c r="VKP88" s="715"/>
      <c r="VKQ88" s="715"/>
      <c r="VKR88" s="715"/>
      <c r="VKS88" s="715"/>
      <c r="VKT88" s="715"/>
      <c r="VKU88" s="715"/>
      <c r="VKV88" s="715"/>
      <c r="VKW88" s="715"/>
      <c r="VKX88" s="715"/>
      <c r="VKY88" s="715"/>
      <c r="VKZ88" s="715"/>
      <c r="VLA88" s="715"/>
      <c r="VLB88" s="715"/>
      <c r="VLC88" s="715"/>
      <c r="VLD88" s="715"/>
      <c r="VLE88" s="715"/>
      <c r="VLF88" s="715"/>
      <c r="VLG88" s="715"/>
      <c r="VLH88" s="715"/>
      <c r="VLI88" s="715"/>
      <c r="VLJ88" s="715"/>
      <c r="VLK88" s="715"/>
      <c r="VLL88" s="715"/>
      <c r="VLM88" s="715"/>
      <c r="VLN88" s="715"/>
      <c r="VLO88" s="715"/>
      <c r="VLP88" s="715"/>
      <c r="VLQ88" s="715"/>
      <c r="VLR88" s="715"/>
      <c r="VLS88" s="715"/>
      <c r="VLT88" s="715"/>
      <c r="VLU88" s="715"/>
      <c r="VLV88" s="715"/>
      <c r="VLW88" s="715"/>
      <c r="VLX88" s="715"/>
      <c r="VLY88" s="715"/>
      <c r="VLZ88" s="715"/>
      <c r="VMA88" s="715"/>
      <c r="VMB88" s="715"/>
      <c r="VMC88" s="715"/>
      <c r="VMD88" s="715"/>
      <c r="VME88" s="715"/>
      <c r="VMF88" s="715"/>
      <c r="VMG88" s="715"/>
      <c r="VMH88" s="715"/>
      <c r="VMI88" s="715"/>
      <c r="VMJ88" s="715"/>
      <c r="VMK88" s="715"/>
      <c r="VML88" s="715"/>
      <c r="VMM88" s="715"/>
      <c r="VMN88" s="715"/>
      <c r="VMO88" s="715"/>
      <c r="VMP88" s="715"/>
      <c r="VMQ88" s="715"/>
      <c r="VMR88" s="715"/>
      <c r="VMS88" s="715"/>
      <c r="VMT88" s="715"/>
      <c r="VMU88" s="715"/>
      <c r="VMV88" s="715"/>
      <c r="VMW88" s="715"/>
      <c r="VMX88" s="715"/>
      <c r="VMY88" s="715"/>
      <c r="VMZ88" s="715"/>
      <c r="VNA88" s="715"/>
      <c r="VNB88" s="715"/>
      <c r="VNC88" s="715"/>
      <c r="VND88" s="715"/>
      <c r="VNE88" s="715"/>
      <c r="VNF88" s="715"/>
      <c r="VNG88" s="715"/>
      <c r="VNH88" s="715"/>
      <c r="VNI88" s="715"/>
      <c r="VNJ88" s="715"/>
      <c r="VNK88" s="715"/>
      <c r="VNL88" s="715"/>
      <c r="VNM88" s="715"/>
      <c r="VNN88" s="715"/>
      <c r="VNO88" s="715"/>
      <c r="VNP88" s="715"/>
      <c r="VNQ88" s="715"/>
      <c r="VNR88" s="715"/>
      <c r="VNS88" s="715"/>
      <c r="VNT88" s="715"/>
      <c r="VNU88" s="715"/>
      <c r="VNV88" s="715"/>
      <c r="VNW88" s="715"/>
      <c r="VNX88" s="715"/>
      <c r="VNY88" s="715"/>
      <c r="VNZ88" s="715"/>
      <c r="VOA88" s="715"/>
      <c r="VOB88" s="715"/>
      <c r="VOC88" s="715"/>
      <c r="VOD88" s="715"/>
      <c r="VOE88" s="715"/>
      <c r="VOF88" s="715"/>
      <c r="VOG88" s="715"/>
      <c r="VOH88" s="715"/>
      <c r="VOI88" s="715"/>
      <c r="VOJ88" s="715"/>
      <c r="VOK88" s="715"/>
      <c r="VOL88" s="715"/>
      <c r="VOM88" s="715"/>
      <c r="VON88" s="715"/>
      <c r="VOO88" s="715"/>
      <c r="VOP88" s="715"/>
      <c r="VOQ88" s="715"/>
      <c r="VOR88" s="715"/>
      <c r="VOS88" s="715"/>
      <c r="VOT88" s="715"/>
      <c r="VOU88" s="715"/>
      <c r="VOV88" s="715"/>
      <c r="VOW88" s="715"/>
      <c r="VOX88" s="715"/>
      <c r="VOY88" s="715"/>
      <c r="VOZ88" s="715"/>
      <c r="VPA88" s="715"/>
      <c r="VPB88" s="715"/>
      <c r="VPC88" s="715"/>
      <c r="VPD88" s="715"/>
      <c r="VPE88" s="715"/>
      <c r="VPF88" s="715"/>
      <c r="VPG88" s="715"/>
      <c r="VPH88" s="715"/>
      <c r="VPI88" s="715"/>
      <c r="VPJ88" s="715"/>
      <c r="VPK88" s="715"/>
      <c r="VPL88" s="715"/>
      <c r="VPM88" s="715"/>
      <c r="VPN88" s="715"/>
      <c r="VPO88" s="715"/>
      <c r="VPP88" s="715"/>
      <c r="VPQ88" s="715"/>
      <c r="VPR88" s="715"/>
      <c r="VPS88" s="715"/>
      <c r="VPT88" s="715"/>
      <c r="VPU88" s="715"/>
      <c r="VPV88" s="715"/>
      <c r="VPW88" s="715"/>
      <c r="VPX88" s="715"/>
      <c r="VPY88" s="715"/>
      <c r="VPZ88" s="715"/>
      <c r="VQA88" s="715"/>
      <c r="VQB88" s="715"/>
      <c r="VQC88" s="715"/>
      <c r="VQD88" s="715"/>
      <c r="VQE88" s="715"/>
      <c r="VQF88" s="715"/>
      <c r="VQG88" s="715"/>
      <c r="VQH88" s="715"/>
      <c r="VQI88" s="715"/>
      <c r="VQJ88" s="715"/>
      <c r="VQK88" s="715"/>
      <c r="VQL88" s="715"/>
      <c r="VQM88" s="715"/>
      <c r="VQN88" s="715"/>
      <c r="VQO88" s="715"/>
      <c r="VQP88" s="715"/>
      <c r="VQQ88" s="715"/>
      <c r="VQR88" s="715"/>
      <c r="VQS88" s="715"/>
      <c r="VQT88" s="715"/>
      <c r="VQU88" s="715"/>
      <c r="VQV88" s="715"/>
      <c r="VQW88" s="715"/>
      <c r="VQX88" s="715"/>
      <c r="VQY88" s="715"/>
      <c r="VQZ88" s="715"/>
      <c r="VRA88" s="715"/>
      <c r="VRB88" s="715"/>
      <c r="VRC88" s="715"/>
      <c r="VRD88" s="715"/>
      <c r="VRE88" s="715"/>
      <c r="VRF88" s="715"/>
      <c r="VRG88" s="715"/>
      <c r="VRH88" s="715"/>
      <c r="VRI88" s="715"/>
      <c r="VRJ88" s="715"/>
      <c r="VRK88" s="715"/>
      <c r="VRL88" s="715"/>
      <c r="VRM88" s="715"/>
      <c r="VRN88" s="715"/>
      <c r="VRO88" s="715"/>
      <c r="VRP88" s="715"/>
      <c r="VRQ88" s="715"/>
      <c r="VRR88" s="715"/>
      <c r="VRS88" s="715"/>
      <c r="VRT88" s="715"/>
      <c r="VRU88" s="715"/>
      <c r="VRV88" s="715"/>
      <c r="VRW88" s="715"/>
      <c r="VRX88" s="715"/>
      <c r="VRY88" s="715"/>
      <c r="VRZ88" s="715"/>
      <c r="VSA88" s="715"/>
      <c r="VSB88" s="715"/>
      <c r="VSC88" s="715"/>
      <c r="VSD88" s="715"/>
      <c r="VSE88" s="715"/>
      <c r="VSF88" s="715"/>
      <c r="VSG88" s="715"/>
      <c r="VSH88" s="715"/>
      <c r="VSI88" s="715"/>
      <c r="VSJ88" s="715"/>
      <c r="VSK88" s="715"/>
      <c r="VSL88" s="715"/>
      <c r="VSM88" s="715"/>
      <c r="VSN88" s="715"/>
      <c r="VSO88" s="715"/>
      <c r="VSP88" s="715"/>
      <c r="VSQ88" s="715"/>
      <c r="VSR88" s="715"/>
      <c r="VSS88" s="715"/>
      <c r="VST88" s="715"/>
      <c r="VSU88" s="715"/>
      <c r="VSV88" s="715"/>
      <c r="VSW88" s="715"/>
      <c r="VSX88" s="715"/>
      <c r="VSY88" s="715"/>
      <c r="VSZ88" s="715"/>
      <c r="VTA88" s="715"/>
      <c r="VTB88" s="715"/>
      <c r="VTC88" s="715"/>
      <c r="VTD88" s="715"/>
      <c r="VTE88" s="715"/>
      <c r="VTF88" s="715"/>
      <c r="VTG88" s="715"/>
      <c r="VTH88" s="715"/>
      <c r="VTI88" s="715"/>
      <c r="VTJ88" s="715"/>
      <c r="VTK88" s="715"/>
      <c r="VTL88" s="715"/>
      <c r="VTM88" s="715"/>
      <c r="VTN88" s="715"/>
      <c r="VTO88" s="715"/>
      <c r="VTP88" s="715"/>
      <c r="VTQ88" s="715"/>
      <c r="VTR88" s="715"/>
      <c r="VTS88" s="715"/>
      <c r="VTT88" s="715"/>
      <c r="VTU88" s="715"/>
      <c r="VTV88" s="715"/>
      <c r="VTW88" s="715"/>
      <c r="VTX88" s="715"/>
      <c r="VTY88" s="715"/>
      <c r="VTZ88" s="715"/>
      <c r="VUA88" s="715"/>
      <c r="VUB88" s="715"/>
      <c r="VUC88" s="715"/>
      <c r="VUD88" s="715"/>
      <c r="VUE88" s="715"/>
      <c r="VUF88" s="715"/>
      <c r="VUG88" s="715"/>
      <c r="VUH88" s="715"/>
      <c r="VUI88" s="715"/>
      <c r="VUJ88" s="715"/>
      <c r="VUK88" s="715"/>
      <c r="VUL88" s="715"/>
      <c r="VUM88" s="715"/>
      <c r="VUN88" s="715"/>
      <c r="VUO88" s="715"/>
      <c r="VUP88" s="715"/>
      <c r="VUQ88" s="715"/>
      <c r="VUR88" s="715"/>
      <c r="VUS88" s="715"/>
      <c r="VUT88" s="715"/>
      <c r="VUU88" s="715"/>
      <c r="VUV88" s="715"/>
      <c r="VUW88" s="715"/>
      <c r="VUX88" s="715"/>
      <c r="VUY88" s="715"/>
      <c r="VUZ88" s="715"/>
      <c r="VVA88" s="715"/>
      <c r="VVB88" s="715"/>
      <c r="VVC88" s="715"/>
      <c r="VVD88" s="715"/>
      <c r="VVE88" s="715"/>
      <c r="VVF88" s="715"/>
      <c r="VVG88" s="715"/>
      <c r="VVH88" s="715"/>
      <c r="VVI88" s="715"/>
      <c r="VVJ88" s="715"/>
      <c r="VVK88" s="715"/>
      <c r="VVL88" s="715"/>
      <c r="VVM88" s="715"/>
      <c r="VVN88" s="715"/>
      <c r="VVO88" s="715"/>
      <c r="VVP88" s="715"/>
      <c r="VVQ88" s="715"/>
      <c r="VVR88" s="715"/>
      <c r="VVS88" s="715"/>
      <c r="VVT88" s="715"/>
      <c r="VVU88" s="715"/>
      <c r="VVV88" s="715"/>
      <c r="VVW88" s="715"/>
      <c r="VVX88" s="715"/>
      <c r="VVY88" s="715"/>
      <c r="VVZ88" s="715"/>
      <c r="VWA88" s="715"/>
      <c r="VWB88" s="715"/>
      <c r="VWC88" s="715"/>
      <c r="VWD88" s="715"/>
      <c r="VWE88" s="715"/>
      <c r="VWF88" s="715"/>
      <c r="VWG88" s="715"/>
      <c r="VWH88" s="715"/>
      <c r="VWI88" s="715"/>
      <c r="VWJ88" s="715"/>
      <c r="VWK88" s="715"/>
      <c r="VWL88" s="715"/>
      <c r="VWM88" s="715"/>
      <c r="VWN88" s="715"/>
      <c r="VWO88" s="715"/>
      <c r="VWP88" s="715"/>
      <c r="VWQ88" s="715"/>
      <c r="VWR88" s="715"/>
      <c r="VWS88" s="715"/>
      <c r="VWT88" s="715"/>
      <c r="VWU88" s="715"/>
      <c r="VWV88" s="715"/>
      <c r="VWW88" s="715"/>
      <c r="VWX88" s="715"/>
      <c r="VWY88" s="715"/>
      <c r="VWZ88" s="715"/>
      <c r="VXA88" s="715"/>
      <c r="VXB88" s="715"/>
      <c r="VXC88" s="715"/>
      <c r="VXD88" s="715"/>
      <c r="VXE88" s="715"/>
      <c r="VXF88" s="715"/>
      <c r="VXG88" s="715"/>
      <c r="VXH88" s="715"/>
      <c r="VXI88" s="715"/>
      <c r="VXJ88" s="715"/>
      <c r="VXK88" s="715"/>
      <c r="VXL88" s="715"/>
      <c r="VXM88" s="715"/>
      <c r="VXN88" s="715"/>
      <c r="VXO88" s="715"/>
      <c r="VXP88" s="715"/>
      <c r="VXQ88" s="715"/>
      <c r="VXR88" s="715"/>
      <c r="VXS88" s="715"/>
      <c r="VXT88" s="715"/>
      <c r="VXU88" s="715"/>
      <c r="VXV88" s="715"/>
      <c r="VXW88" s="715"/>
      <c r="VXX88" s="715"/>
      <c r="VXY88" s="715"/>
      <c r="VXZ88" s="715"/>
      <c r="VYA88" s="715"/>
      <c r="VYB88" s="715"/>
      <c r="VYC88" s="715"/>
      <c r="VYD88" s="715"/>
      <c r="VYE88" s="715"/>
      <c r="VYF88" s="715"/>
      <c r="VYG88" s="715"/>
      <c r="VYH88" s="715"/>
      <c r="VYI88" s="715"/>
      <c r="VYJ88" s="715"/>
      <c r="VYK88" s="715"/>
      <c r="VYL88" s="715"/>
      <c r="VYM88" s="715"/>
      <c r="VYN88" s="715"/>
      <c r="VYO88" s="715"/>
      <c r="VYP88" s="715"/>
      <c r="VYQ88" s="715"/>
      <c r="VYR88" s="715"/>
      <c r="VYS88" s="715"/>
      <c r="VYT88" s="715"/>
      <c r="VYU88" s="715"/>
      <c r="VYV88" s="715"/>
      <c r="VYW88" s="715"/>
      <c r="VYX88" s="715"/>
      <c r="VYY88" s="715"/>
      <c r="VYZ88" s="715"/>
      <c r="VZA88" s="715"/>
      <c r="VZB88" s="715"/>
      <c r="VZC88" s="715"/>
      <c r="VZD88" s="715"/>
      <c r="VZE88" s="715"/>
      <c r="VZF88" s="715"/>
      <c r="VZG88" s="715"/>
      <c r="VZH88" s="715"/>
      <c r="VZI88" s="715"/>
      <c r="VZJ88" s="715"/>
      <c r="VZK88" s="715"/>
      <c r="VZL88" s="715"/>
      <c r="VZM88" s="715"/>
      <c r="VZN88" s="715"/>
      <c r="VZO88" s="715"/>
      <c r="VZP88" s="715"/>
      <c r="VZQ88" s="715"/>
      <c r="VZR88" s="715"/>
      <c r="VZS88" s="715"/>
      <c r="VZT88" s="715"/>
      <c r="VZU88" s="715"/>
      <c r="VZV88" s="715"/>
      <c r="VZW88" s="715"/>
      <c r="VZX88" s="715"/>
      <c r="VZY88" s="715"/>
      <c r="VZZ88" s="715"/>
      <c r="WAA88" s="715"/>
      <c r="WAB88" s="715"/>
      <c r="WAC88" s="715"/>
      <c r="WAD88" s="715"/>
      <c r="WAE88" s="715"/>
      <c r="WAF88" s="715"/>
      <c r="WAG88" s="715"/>
      <c r="WAH88" s="715"/>
      <c r="WAI88" s="715"/>
      <c r="WAJ88" s="715"/>
      <c r="WAK88" s="715"/>
      <c r="WAL88" s="715"/>
      <c r="WAM88" s="715"/>
      <c r="WAN88" s="715"/>
      <c r="WAO88" s="715"/>
      <c r="WAP88" s="715"/>
      <c r="WAQ88" s="715"/>
      <c r="WAR88" s="715"/>
      <c r="WAS88" s="715"/>
      <c r="WAT88" s="715"/>
      <c r="WAU88" s="715"/>
      <c r="WAV88" s="715"/>
      <c r="WAW88" s="715"/>
      <c r="WAX88" s="715"/>
      <c r="WAY88" s="715"/>
      <c r="WAZ88" s="715"/>
      <c r="WBA88" s="715"/>
      <c r="WBB88" s="715"/>
      <c r="WBC88" s="715"/>
      <c r="WBD88" s="715"/>
      <c r="WBE88" s="715"/>
      <c r="WBF88" s="715"/>
      <c r="WBG88" s="715"/>
      <c r="WBH88" s="715"/>
      <c r="WBI88" s="715"/>
      <c r="WBJ88" s="715"/>
      <c r="WBK88" s="715"/>
      <c r="WBL88" s="715"/>
      <c r="WBM88" s="715"/>
      <c r="WBN88" s="715"/>
      <c r="WBO88" s="715"/>
      <c r="WBP88" s="715"/>
      <c r="WBQ88" s="715"/>
      <c r="WBR88" s="715"/>
      <c r="WBS88" s="715"/>
      <c r="WBT88" s="715"/>
      <c r="WBU88" s="715"/>
      <c r="WBV88" s="715"/>
      <c r="WBW88" s="715"/>
      <c r="WBX88" s="715"/>
      <c r="WBY88" s="715"/>
      <c r="WBZ88" s="715"/>
      <c r="WCA88" s="715"/>
      <c r="WCB88" s="715"/>
      <c r="WCC88" s="715"/>
      <c r="WCD88" s="715"/>
      <c r="WCE88" s="715"/>
      <c r="WCF88" s="715"/>
      <c r="WCG88" s="715"/>
      <c r="WCH88" s="715"/>
      <c r="WCI88" s="715"/>
      <c r="WCJ88" s="715"/>
      <c r="WCK88" s="715"/>
      <c r="WCL88" s="715"/>
      <c r="WCM88" s="715"/>
      <c r="WCN88" s="715"/>
      <c r="WCO88" s="715"/>
      <c r="WCP88" s="715"/>
      <c r="WCQ88" s="715"/>
      <c r="WCR88" s="715"/>
      <c r="WCS88" s="715"/>
      <c r="WCT88" s="715"/>
      <c r="WCU88" s="715"/>
      <c r="WCV88" s="715"/>
      <c r="WCW88" s="715"/>
      <c r="WCX88" s="715"/>
      <c r="WCY88" s="715"/>
      <c r="WCZ88" s="715"/>
      <c r="WDA88" s="715"/>
      <c r="WDB88" s="715"/>
      <c r="WDC88" s="715"/>
      <c r="WDD88" s="715"/>
      <c r="WDE88" s="715"/>
      <c r="WDF88" s="715"/>
      <c r="WDG88" s="715"/>
      <c r="WDH88" s="715"/>
      <c r="WDI88" s="715"/>
      <c r="WDJ88" s="715"/>
      <c r="WDK88" s="715"/>
      <c r="WDL88" s="715"/>
      <c r="WDM88" s="715"/>
      <c r="WDN88" s="715"/>
      <c r="WDO88" s="715"/>
      <c r="WDP88" s="715"/>
      <c r="WDQ88" s="715"/>
      <c r="WDR88" s="715"/>
      <c r="WDS88" s="715"/>
      <c r="WDT88" s="715"/>
      <c r="WDU88" s="715"/>
      <c r="WDV88" s="715"/>
      <c r="WDW88" s="715"/>
      <c r="WDX88" s="715"/>
      <c r="WDY88" s="715"/>
      <c r="WDZ88" s="715"/>
      <c r="WEA88" s="715"/>
      <c r="WEB88" s="715"/>
      <c r="WEC88" s="715"/>
      <c r="WED88" s="715"/>
      <c r="WEE88" s="715"/>
      <c r="WEF88" s="715"/>
      <c r="WEG88" s="715"/>
      <c r="WEH88" s="715"/>
      <c r="WEI88" s="715"/>
      <c r="WEJ88" s="715"/>
      <c r="WEK88" s="715"/>
      <c r="WEL88" s="715"/>
      <c r="WEM88" s="715"/>
      <c r="WEN88" s="715"/>
      <c r="WEO88" s="715"/>
      <c r="WEP88" s="715"/>
      <c r="WEQ88" s="715"/>
      <c r="WER88" s="715"/>
      <c r="WES88" s="715"/>
      <c r="WET88" s="715"/>
      <c r="WEU88" s="715"/>
      <c r="WEV88" s="715"/>
      <c r="WEW88" s="715"/>
      <c r="WEX88" s="715"/>
      <c r="WEY88" s="715"/>
      <c r="WEZ88" s="715"/>
      <c r="WFA88" s="715"/>
      <c r="WFB88" s="715"/>
      <c r="WFC88" s="715"/>
      <c r="WFD88" s="715"/>
      <c r="WFE88" s="715"/>
      <c r="WFF88" s="715"/>
      <c r="WFG88" s="715"/>
      <c r="WFH88" s="715"/>
      <c r="WFI88" s="715"/>
      <c r="WFJ88" s="715"/>
      <c r="WFK88" s="715"/>
      <c r="WFL88" s="715"/>
      <c r="WFM88" s="715"/>
      <c r="WFN88" s="715"/>
      <c r="WFO88" s="715"/>
      <c r="WFP88" s="715"/>
      <c r="WFQ88" s="715"/>
      <c r="WFR88" s="715"/>
      <c r="WFS88" s="715"/>
      <c r="WFT88" s="715"/>
      <c r="WFU88" s="715"/>
      <c r="WFV88" s="715"/>
      <c r="WFW88" s="715"/>
      <c r="WFX88" s="715"/>
      <c r="WFY88" s="715"/>
      <c r="WFZ88" s="715"/>
      <c r="WGA88" s="715"/>
      <c r="WGB88" s="715"/>
      <c r="WGC88" s="715"/>
      <c r="WGD88" s="715"/>
      <c r="WGE88" s="715"/>
      <c r="WGF88" s="715"/>
      <c r="WGG88" s="715"/>
      <c r="WGH88" s="715"/>
      <c r="WGI88" s="715"/>
      <c r="WGJ88" s="715"/>
      <c r="WGK88" s="715"/>
      <c r="WGL88" s="715"/>
      <c r="WGM88" s="715"/>
      <c r="WGN88" s="715"/>
      <c r="WGO88" s="715"/>
      <c r="WGP88" s="715"/>
      <c r="WGQ88" s="715"/>
      <c r="WGR88" s="715"/>
      <c r="WGS88" s="715"/>
      <c r="WGT88" s="715"/>
      <c r="WGU88" s="715"/>
      <c r="WGV88" s="715"/>
      <c r="WGW88" s="715"/>
      <c r="WGX88" s="715"/>
      <c r="WGY88" s="715"/>
      <c r="WGZ88" s="715"/>
      <c r="WHA88" s="715"/>
      <c r="WHB88" s="715"/>
      <c r="WHC88" s="715"/>
      <c r="WHD88" s="715"/>
      <c r="WHE88" s="715"/>
      <c r="WHF88" s="715"/>
      <c r="WHG88" s="715"/>
      <c r="WHH88" s="715"/>
      <c r="WHI88" s="715"/>
      <c r="WHJ88" s="715"/>
      <c r="WHK88" s="715"/>
      <c r="WHL88" s="715"/>
      <c r="WHM88" s="715"/>
      <c r="WHN88" s="715"/>
      <c r="WHO88" s="715"/>
      <c r="WHP88" s="715"/>
      <c r="WHQ88" s="715"/>
      <c r="WHR88" s="715"/>
      <c r="WHS88" s="715"/>
      <c r="WHT88" s="715"/>
      <c r="WHU88" s="715"/>
      <c r="WHV88" s="715"/>
      <c r="WHW88" s="715"/>
      <c r="WHX88" s="715"/>
      <c r="WHY88" s="715"/>
      <c r="WHZ88" s="715"/>
      <c r="WIA88" s="715"/>
      <c r="WIB88" s="715"/>
      <c r="WIC88" s="715"/>
      <c r="WID88" s="715"/>
      <c r="WIE88" s="715"/>
      <c r="WIF88" s="715"/>
      <c r="WIG88" s="715"/>
      <c r="WIH88" s="715"/>
      <c r="WII88" s="715"/>
      <c r="WIJ88" s="715"/>
      <c r="WIK88" s="715"/>
      <c r="WIL88" s="715"/>
      <c r="WIM88" s="715"/>
      <c r="WIN88" s="715"/>
      <c r="WIO88" s="715"/>
      <c r="WIP88" s="715"/>
      <c r="WIQ88" s="715"/>
      <c r="WIR88" s="715"/>
      <c r="WIS88" s="715"/>
      <c r="WIT88" s="715"/>
      <c r="WIU88" s="715"/>
      <c r="WIV88" s="715"/>
      <c r="WIW88" s="715"/>
      <c r="WIX88" s="715"/>
      <c r="WIY88" s="715"/>
      <c r="WIZ88" s="715"/>
      <c r="WJA88" s="715"/>
      <c r="WJB88" s="715"/>
      <c r="WJC88" s="715"/>
      <c r="WJD88" s="715"/>
      <c r="WJE88" s="715"/>
      <c r="WJF88" s="715"/>
      <c r="WJG88" s="715"/>
      <c r="WJH88" s="715"/>
      <c r="WJI88" s="715"/>
      <c r="WJJ88" s="715"/>
      <c r="WJK88" s="715"/>
      <c r="WJL88" s="715"/>
      <c r="WJM88" s="715"/>
      <c r="WJN88" s="715"/>
      <c r="WJO88" s="715"/>
      <c r="WJP88" s="715"/>
      <c r="WJQ88" s="715"/>
      <c r="WJR88" s="715"/>
      <c r="WJS88" s="715"/>
      <c r="WJT88" s="715"/>
      <c r="WJU88" s="715"/>
      <c r="WJV88" s="715"/>
      <c r="WJW88" s="715"/>
      <c r="WJX88" s="715"/>
      <c r="WJY88" s="715"/>
      <c r="WJZ88" s="715"/>
      <c r="WKA88" s="715"/>
      <c r="WKB88" s="715"/>
      <c r="WKC88" s="715"/>
      <c r="WKD88" s="715"/>
      <c r="WKE88" s="715"/>
      <c r="WKF88" s="715"/>
      <c r="WKG88" s="715"/>
      <c r="WKH88" s="715"/>
      <c r="WKI88" s="715"/>
      <c r="WKJ88" s="715"/>
      <c r="WKK88" s="715"/>
      <c r="WKL88" s="715"/>
      <c r="WKM88" s="715"/>
      <c r="WKN88" s="715"/>
      <c r="WKO88" s="715"/>
      <c r="WKP88" s="715"/>
      <c r="WKQ88" s="715"/>
      <c r="WKR88" s="715"/>
      <c r="WKS88" s="715"/>
      <c r="WKT88" s="715"/>
      <c r="WKU88" s="715"/>
      <c r="WKV88" s="715"/>
      <c r="WKW88" s="715"/>
      <c r="WKX88" s="715"/>
      <c r="WKY88" s="715"/>
      <c r="WKZ88" s="715"/>
      <c r="WLA88" s="715"/>
      <c r="WLB88" s="715"/>
      <c r="WLC88" s="715"/>
      <c r="WLD88" s="715"/>
      <c r="WLE88" s="715"/>
      <c r="WLF88" s="715"/>
      <c r="WLG88" s="715"/>
      <c r="WLH88" s="715"/>
      <c r="WLI88" s="715"/>
      <c r="WLJ88" s="715"/>
      <c r="WLK88" s="715"/>
      <c r="WLL88" s="715"/>
      <c r="WLM88" s="715"/>
      <c r="WLN88" s="715"/>
      <c r="WLO88" s="715"/>
      <c r="WLP88" s="715"/>
      <c r="WLQ88" s="715"/>
      <c r="WLR88" s="715"/>
      <c r="WLS88" s="715"/>
      <c r="WLT88" s="715"/>
      <c r="WLU88" s="715"/>
      <c r="WLV88" s="715"/>
      <c r="WLW88" s="715"/>
      <c r="WLX88" s="715"/>
      <c r="WLY88" s="715"/>
      <c r="WLZ88" s="715"/>
      <c r="WMA88" s="715"/>
      <c r="WMB88" s="715"/>
      <c r="WMC88" s="715"/>
      <c r="WMD88" s="715"/>
      <c r="WME88" s="715"/>
      <c r="WMF88" s="715"/>
      <c r="WMG88" s="715"/>
      <c r="WMH88" s="715"/>
      <c r="WMI88" s="715"/>
      <c r="WMJ88" s="715"/>
      <c r="WMK88" s="715"/>
      <c r="WML88" s="715"/>
      <c r="WMM88" s="715"/>
      <c r="WMN88" s="715"/>
      <c r="WMO88" s="715"/>
      <c r="WMP88" s="715"/>
      <c r="WMQ88" s="715"/>
      <c r="WMR88" s="715"/>
      <c r="WMS88" s="715"/>
      <c r="WMT88" s="715"/>
      <c r="WMU88" s="715"/>
      <c r="WMV88" s="715"/>
      <c r="WMW88" s="715"/>
      <c r="WMX88" s="715"/>
      <c r="WMY88" s="715"/>
      <c r="WMZ88" s="715"/>
      <c r="WNA88" s="715"/>
      <c r="WNB88" s="715"/>
      <c r="WNC88" s="715"/>
      <c r="WND88" s="715"/>
      <c r="WNE88" s="715"/>
      <c r="WNF88" s="715"/>
      <c r="WNG88" s="715"/>
      <c r="WNH88" s="715"/>
      <c r="WNI88" s="715"/>
      <c r="WNJ88" s="715"/>
      <c r="WNK88" s="715"/>
      <c r="WNL88" s="715"/>
      <c r="WNM88" s="715"/>
      <c r="WNN88" s="715"/>
      <c r="WNO88" s="715"/>
      <c r="WNP88" s="715"/>
      <c r="WNQ88" s="715"/>
      <c r="WNR88" s="715"/>
      <c r="WNS88" s="715"/>
      <c r="WNT88" s="715"/>
      <c r="WNU88" s="715"/>
      <c r="WNV88" s="715"/>
      <c r="WNW88" s="715"/>
      <c r="WNX88" s="715"/>
      <c r="WNY88" s="715"/>
      <c r="WNZ88" s="715"/>
      <c r="WOA88" s="715"/>
      <c r="WOB88" s="715"/>
      <c r="WOC88" s="715"/>
      <c r="WOD88" s="715"/>
      <c r="WOE88" s="715"/>
      <c r="WOF88" s="715"/>
      <c r="WOG88" s="715"/>
      <c r="WOH88" s="715"/>
      <c r="WOI88" s="715"/>
      <c r="WOJ88" s="715"/>
      <c r="WOK88" s="715"/>
      <c r="WOL88" s="715"/>
      <c r="WOM88" s="715"/>
      <c r="WON88" s="715"/>
      <c r="WOO88" s="715"/>
      <c r="WOP88" s="715"/>
      <c r="WOQ88" s="715"/>
      <c r="WOR88" s="715"/>
      <c r="WOS88" s="715"/>
      <c r="WOT88" s="715"/>
      <c r="WOU88" s="715"/>
      <c r="WOV88" s="715"/>
      <c r="WOW88" s="715"/>
      <c r="WOX88" s="715"/>
      <c r="WOY88" s="715"/>
      <c r="WOZ88" s="715"/>
      <c r="WPA88" s="715"/>
      <c r="WPB88" s="715"/>
      <c r="WPC88" s="715"/>
      <c r="WPD88" s="715"/>
      <c r="WPE88" s="715"/>
      <c r="WPF88" s="715"/>
      <c r="WPG88" s="715"/>
      <c r="WPH88" s="715"/>
      <c r="WPI88" s="715"/>
      <c r="WPJ88" s="715"/>
      <c r="WPK88" s="715"/>
      <c r="WPL88" s="715"/>
      <c r="WPM88" s="715"/>
      <c r="WPN88" s="715"/>
      <c r="WPO88" s="715"/>
      <c r="WPP88" s="715"/>
      <c r="WPQ88" s="715"/>
      <c r="WPR88" s="715"/>
      <c r="WPS88" s="715"/>
      <c r="WPT88" s="715"/>
      <c r="WPU88" s="715"/>
      <c r="WPV88" s="715"/>
      <c r="WPW88" s="715"/>
      <c r="WPX88" s="715"/>
      <c r="WPY88" s="715"/>
      <c r="WPZ88" s="715"/>
      <c r="WQA88" s="715"/>
      <c r="WQB88" s="715"/>
      <c r="WQC88" s="715"/>
      <c r="WQD88" s="715"/>
      <c r="WQE88" s="715"/>
      <c r="WQF88" s="715"/>
      <c r="WQG88" s="715"/>
      <c r="WQH88" s="715"/>
      <c r="WQI88" s="715"/>
      <c r="WQJ88" s="715"/>
      <c r="WQK88" s="715"/>
      <c r="WQL88" s="715"/>
      <c r="WQM88" s="715"/>
      <c r="WQN88" s="715"/>
      <c r="WQO88" s="715"/>
      <c r="WQP88" s="715"/>
      <c r="WQQ88" s="715"/>
      <c r="WQR88" s="715"/>
      <c r="WQS88" s="715"/>
      <c r="WQT88" s="715"/>
      <c r="WQU88" s="715"/>
      <c r="WQV88" s="715"/>
      <c r="WQW88" s="715"/>
      <c r="WQX88" s="715"/>
      <c r="WQY88" s="715"/>
      <c r="WQZ88" s="715"/>
      <c r="WRA88" s="715"/>
      <c r="WRB88" s="715"/>
      <c r="WRC88" s="715"/>
      <c r="WRD88" s="715"/>
      <c r="WRE88" s="715"/>
      <c r="WRF88" s="715"/>
      <c r="WRG88" s="715"/>
      <c r="WRH88" s="715"/>
      <c r="WRI88" s="715"/>
      <c r="WRJ88" s="715"/>
      <c r="WRK88" s="715"/>
      <c r="WRL88" s="715"/>
      <c r="WRM88" s="715"/>
      <c r="WRN88" s="715"/>
      <c r="WRO88" s="715"/>
      <c r="WRP88" s="715"/>
      <c r="WRQ88" s="715"/>
      <c r="WRR88" s="715"/>
      <c r="WRS88" s="715"/>
      <c r="WRT88" s="715"/>
      <c r="WRU88" s="715"/>
      <c r="WRV88" s="715"/>
      <c r="WRW88" s="715"/>
      <c r="WRX88" s="715"/>
      <c r="WRY88" s="715"/>
      <c r="WRZ88" s="715"/>
      <c r="WSA88" s="715"/>
      <c r="WSB88" s="715"/>
      <c r="WSC88" s="715"/>
      <c r="WSD88" s="715"/>
      <c r="WSE88" s="715"/>
      <c r="WSF88" s="715"/>
      <c r="WSG88" s="715"/>
      <c r="WSH88" s="715"/>
      <c r="WSI88" s="715"/>
      <c r="WSJ88" s="715"/>
      <c r="WSK88" s="715"/>
      <c r="WSL88" s="715"/>
      <c r="WSM88" s="715"/>
      <c r="WSN88" s="715"/>
      <c r="WSO88" s="715"/>
      <c r="WSP88" s="715"/>
      <c r="WSQ88" s="715"/>
      <c r="WSR88" s="715"/>
      <c r="WSS88" s="715"/>
      <c r="WST88" s="715"/>
      <c r="WSU88" s="715"/>
      <c r="WSV88" s="715"/>
      <c r="WSW88" s="715"/>
      <c r="WSX88" s="715"/>
      <c r="WSY88" s="715"/>
      <c r="WSZ88" s="715"/>
      <c r="WTA88" s="715"/>
      <c r="WTB88" s="715"/>
      <c r="WTC88" s="715"/>
      <c r="WTD88" s="715"/>
      <c r="WTE88" s="715"/>
      <c r="WTF88" s="715"/>
      <c r="WTG88" s="715"/>
      <c r="WTH88" s="715"/>
      <c r="WTI88" s="715"/>
      <c r="WTJ88" s="715"/>
      <c r="WTK88" s="715"/>
      <c r="WTL88" s="715"/>
      <c r="WTM88" s="715"/>
      <c r="WTN88" s="715"/>
      <c r="WTO88" s="715"/>
      <c r="WTP88" s="715"/>
      <c r="WTQ88" s="715"/>
      <c r="WTR88" s="715"/>
      <c r="WTS88" s="715"/>
      <c r="WTT88" s="715"/>
      <c r="WTU88" s="715"/>
      <c r="WTV88" s="715"/>
      <c r="WTW88" s="715"/>
      <c r="WTX88" s="715"/>
      <c r="WTY88" s="715"/>
      <c r="WTZ88" s="715"/>
      <c r="WUA88" s="715"/>
      <c r="WUB88" s="715"/>
      <c r="WUC88" s="715"/>
      <c r="WUD88" s="715"/>
      <c r="WUE88" s="715"/>
      <c r="WUF88" s="715"/>
      <c r="WUG88" s="715"/>
      <c r="WUH88" s="715"/>
      <c r="WUI88" s="715"/>
      <c r="WUJ88" s="715"/>
      <c r="WUK88" s="715"/>
      <c r="WUL88" s="715"/>
      <c r="WUM88" s="715"/>
      <c r="WUN88" s="715"/>
      <c r="WUO88" s="715"/>
      <c r="WUP88" s="715"/>
      <c r="WUQ88" s="715"/>
      <c r="WUR88" s="715"/>
      <c r="WUS88" s="715"/>
      <c r="WUT88" s="715"/>
      <c r="WUU88" s="715"/>
      <c r="WUV88" s="715"/>
      <c r="WUW88" s="715"/>
      <c r="WUX88" s="715"/>
      <c r="WUY88" s="715"/>
      <c r="WUZ88" s="715"/>
      <c r="WVA88" s="715"/>
      <c r="WVB88" s="715"/>
      <c r="WVC88" s="715"/>
      <c r="WVD88" s="715"/>
      <c r="WVE88" s="715"/>
      <c r="WVF88" s="715"/>
      <c r="WVG88" s="715"/>
      <c r="WVH88" s="715"/>
      <c r="WVI88" s="715"/>
      <c r="WVJ88" s="715"/>
      <c r="WVK88" s="715"/>
      <c r="WVL88" s="715"/>
      <c r="WVM88" s="715"/>
      <c r="WVN88" s="715"/>
      <c r="WVO88" s="715"/>
      <c r="WVP88" s="715"/>
      <c r="WVQ88" s="715"/>
      <c r="WVR88" s="715"/>
      <c r="WVS88" s="715"/>
      <c r="WVT88" s="715"/>
      <c r="WVU88" s="715"/>
      <c r="WVV88" s="715"/>
      <c r="WVW88" s="715"/>
      <c r="WVX88" s="715"/>
      <c r="WVY88" s="715"/>
      <c r="WVZ88" s="715"/>
      <c r="WWA88" s="715"/>
      <c r="WWB88" s="715"/>
      <c r="WWC88" s="715"/>
      <c r="WWD88" s="715"/>
      <c r="WWE88" s="715"/>
      <c r="WWF88" s="715"/>
      <c r="WWG88" s="715"/>
      <c r="WWH88" s="715"/>
      <c r="WWI88" s="715"/>
      <c r="WWJ88" s="715"/>
      <c r="WWK88" s="715"/>
      <c r="WWL88" s="715"/>
      <c r="WWM88" s="715"/>
      <c r="WWN88" s="715"/>
      <c r="WWO88" s="715"/>
      <c r="WWP88" s="715"/>
      <c r="WWQ88" s="715"/>
      <c r="WWR88" s="715"/>
      <c r="WWS88" s="715"/>
      <c r="WWT88" s="715"/>
      <c r="WWU88" s="715"/>
      <c r="WWV88" s="715"/>
      <c r="WWW88" s="715"/>
      <c r="WWX88" s="715"/>
      <c r="WWY88" s="715"/>
      <c r="WWZ88" s="715"/>
      <c r="WXA88" s="715"/>
      <c r="WXB88" s="715"/>
      <c r="WXC88" s="715"/>
      <c r="WXD88" s="715"/>
      <c r="WXE88" s="715"/>
      <c r="WXF88" s="715"/>
      <c r="WXG88" s="715"/>
      <c r="WXH88" s="715"/>
      <c r="WXI88" s="715"/>
      <c r="WXJ88" s="715"/>
      <c r="WXK88" s="715"/>
      <c r="WXL88" s="715"/>
      <c r="WXM88" s="715"/>
      <c r="WXN88" s="715"/>
      <c r="WXO88" s="715"/>
      <c r="WXP88" s="715"/>
      <c r="WXQ88" s="715"/>
      <c r="WXR88" s="715"/>
      <c r="WXS88" s="715"/>
      <c r="WXT88" s="715"/>
      <c r="WXU88" s="715"/>
      <c r="WXV88" s="715"/>
      <c r="WXW88" s="715"/>
      <c r="WXX88" s="715"/>
      <c r="WXY88" s="715"/>
      <c r="WXZ88" s="715"/>
      <c r="WYA88" s="715"/>
      <c r="WYB88" s="715"/>
      <c r="WYC88" s="715"/>
      <c r="WYD88" s="715"/>
      <c r="WYE88" s="715"/>
      <c r="WYF88" s="715"/>
      <c r="WYG88" s="715"/>
      <c r="WYH88" s="715"/>
      <c r="WYI88" s="715"/>
      <c r="WYJ88" s="715"/>
      <c r="WYK88" s="715"/>
      <c r="WYL88" s="715"/>
      <c r="WYM88" s="715"/>
      <c r="WYN88" s="715"/>
      <c r="WYO88" s="715"/>
      <c r="WYP88" s="715"/>
      <c r="WYQ88" s="715"/>
      <c r="WYR88" s="715"/>
      <c r="WYS88" s="715"/>
      <c r="WYT88" s="715"/>
      <c r="WYU88" s="715"/>
      <c r="WYV88" s="715"/>
      <c r="WYW88" s="715"/>
      <c r="WYX88" s="715"/>
      <c r="WYY88" s="715"/>
      <c r="WYZ88" s="715"/>
      <c r="WZA88" s="715"/>
      <c r="WZB88" s="715"/>
      <c r="WZC88" s="715"/>
      <c r="WZD88" s="715"/>
      <c r="WZE88" s="715"/>
      <c r="WZF88" s="715"/>
      <c r="WZG88" s="715"/>
      <c r="WZH88" s="715"/>
      <c r="WZI88" s="715"/>
      <c r="WZJ88" s="715"/>
      <c r="WZK88" s="715"/>
      <c r="WZL88" s="715"/>
      <c r="WZM88" s="715"/>
      <c r="WZN88" s="715"/>
      <c r="WZO88" s="715"/>
      <c r="WZP88" s="715"/>
      <c r="WZQ88" s="715"/>
      <c r="WZR88" s="715"/>
      <c r="WZS88" s="715"/>
      <c r="WZT88" s="715"/>
      <c r="WZU88" s="715"/>
      <c r="WZV88" s="715"/>
      <c r="WZW88" s="715"/>
      <c r="WZX88" s="715"/>
      <c r="WZY88" s="715"/>
      <c r="WZZ88" s="715"/>
      <c r="XAA88" s="715"/>
      <c r="XAB88" s="715"/>
      <c r="XAC88" s="715"/>
      <c r="XAD88" s="715"/>
      <c r="XAE88" s="715"/>
      <c r="XAF88" s="715"/>
      <c r="XAG88" s="715"/>
      <c r="XAH88" s="715"/>
      <c r="XAI88" s="715"/>
      <c r="XAJ88" s="715"/>
      <c r="XAK88" s="715"/>
      <c r="XAL88" s="715"/>
      <c r="XAM88" s="715"/>
      <c r="XAN88" s="715"/>
      <c r="XAO88" s="715"/>
      <c r="XAP88" s="715"/>
      <c r="XAQ88" s="715"/>
      <c r="XAR88" s="715"/>
      <c r="XAS88" s="715"/>
      <c r="XAT88" s="715"/>
      <c r="XAU88" s="715"/>
      <c r="XAV88" s="715"/>
      <c r="XAW88" s="715"/>
      <c r="XAX88" s="715"/>
      <c r="XAY88" s="715"/>
      <c r="XAZ88" s="715"/>
      <c r="XBA88" s="715"/>
      <c r="XBB88" s="715"/>
      <c r="XBC88" s="715"/>
      <c r="XBD88" s="715"/>
      <c r="XBE88" s="715"/>
      <c r="XBF88" s="715"/>
      <c r="XBG88" s="715"/>
      <c r="XBH88" s="715"/>
      <c r="XBI88" s="715"/>
      <c r="XBJ88" s="715"/>
      <c r="XBK88" s="715"/>
      <c r="XBL88" s="715"/>
      <c r="XBM88" s="715"/>
      <c r="XBN88" s="715"/>
      <c r="XBO88" s="715"/>
      <c r="XBP88" s="715"/>
      <c r="XBQ88" s="715"/>
      <c r="XBR88" s="715"/>
      <c r="XBS88" s="715"/>
      <c r="XBT88" s="715"/>
      <c r="XBU88" s="715"/>
      <c r="XBV88" s="715"/>
      <c r="XBW88" s="715"/>
      <c r="XBX88" s="715"/>
      <c r="XBY88" s="715"/>
      <c r="XBZ88" s="715"/>
      <c r="XCA88" s="715"/>
      <c r="XCB88" s="715"/>
      <c r="XCC88" s="715"/>
      <c r="XCD88" s="715"/>
      <c r="XCE88" s="715"/>
      <c r="XCF88" s="715"/>
      <c r="XCG88" s="715"/>
      <c r="XCH88" s="715"/>
      <c r="XCI88" s="715"/>
      <c r="XCJ88" s="715"/>
      <c r="XCK88" s="715"/>
      <c r="XCL88" s="715"/>
      <c r="XCM88" s="715"/>
      <c r="XCN88" s="715"/>
      <c r="XCO88" s="715"/>
      <c r="XCP88" s="715"/>
      <c r="XCQ88" s="715"/>
      <c r="XCR88" s="715"/>
      <c r="XCS88" s="715"/>
      <c r="XCT88" s="715"/>
      <c r="XCU88" s="715"/>
      <c r="XCV88" s="715"/>
      <c r="XCW88" s="715"/>
      <c r="XCX88" s="715"/>
      <c r="XCY88" s="715"/>
      <c r="XCZ88" s="715"/>
      <c r="XDA88" s="715"/>
      <c r="XDB88" s="715"/>
      <c r="XDC88" s="715"/>
      <c r="XDD88" s="715"/>
      <c r="XDE88" s="715"/>
      <c r="XDF88" s="715"/>
      <c r="XDG88" s="715"/>
      <c r="XDH88" s="715"/>
      <c r="XDI88" s="715"/>
      <c r="XDJ88" s="715"/>
      <c r="XDK88" s="715"/>
      <c r="XDL88" s="715"/>
      <c r="XDM88" s="715"/>
      <c r="XDN88" s="715"/>
      <c r="XDO88" s="715"/>
      <c r="XDP88" s="715"/>
      <c r="XDQ88" s="715"/>
      <c r="XDR88" s="715"/>
      <c r="XDS88" s="715"/>
      <c r="XDT88" s="715"/>
      <c r="XDU88" s="715"/>
      <c r="XDV88" s="715"/>
      <c r="XDW88" s="715"/>
      <c r="XDX88" s="715"/>
      <c r="XDY88" s="715"/>
      <c r="XDZ88" s="715"/>
      <c r="XEA88" s="715"/>
      <c r="XEB88" s="715"/>
      <c r="XEC88" s="715"/>
      <c r="XED88" s="715"/>
      <c r="XEE88" s="715"/>
      <c r="XEF88" s="715"/>
      <c r="XEG88" s="715"/>
      <c r="XEH88" s="715"/>
      <c r="XEI88" s="715"/>
      <c r="XEJ88" s="715"/>
      <c r="XEK88" s="715"/>
    </row>
    <row r="89" spans="1:16365" s="715" customFormat="1" ht="99.9" customHeight="1" x14ac:dyDescent="0.25">
      <c r="A89" s="755">
        <v>104</v>
      </c>
      <c r="B89" s="45" t="s">
        <v>632</v>
      </c>
      <c r="C89" s="45">
        <v>15</v>
      </c>
      <c r="D89" s="755" t="s">
        <v>1091</v>
      </c>
      <c r="E89" s="45" t="s">
        <v>1092</v>
      </c>
      <c r="F89" s="256" t="s">
        <v>1112</v>
      </c>
      <c r="G89" s="45" t="s">
        <v>1113</v>
      </c>
      <c r="H89" s="143">
        <v>2019</v>
      </c>
      <c r="I89" s="45" t="s">
        <v>1114</v>
      </c>
      <c r="J89" s="157">
        <v>992361</v>
      </c>
      <c r="K89" s="45" t="s">
        <v>1108</v>
      </c>
      <c r="L89" s="45" t="s">
        <v>1097</v>
      </c>
      <c r="M89" s="45" t="s">
        <v>1098</v>
      </c>
      <c r="N89" s="45" t="s">
        <v>1115</v>
      </c>
      <c r="O89" s="45" t="s">
        <v>1116</v>
      </c>
      <c r="P89" s="705" t="s">
        <v>1117</v>
      </c>
      <c r="Q89" s="159">
        <f t="shared" si="7"/>
        <v>106.58000000000001</v>
      </c>
      <c r="R89" s="159">
        <v>58.38</v>
      </c>
      <c r="S89" s="183">
        <v>23.6</v>
      </c>
      <c r="T89" s="183">
        <v>24.6</v>
      </c>
      <c r="U89" s="160">
        <f t="shared" si="8"/>
        <v>106.58000000000001</v>
      </c>
      <c r="V89" s="255">
        <v>100</v>
      </c>
      <c r="W89" s="149">
        <v>30</v>
      </c>
      <c r="X89" s="1364" t="s">
        <v>1102</v>
      </c>
      <c r="Y89" s="161">
        <v>3</v>
      </c>
      <c r="Z89" s="161">
        <v>1</v>
      </c>
      <c r="AA89" s="161">
        <v>3</v>
      </c>
      <c r="AB89" s="161">
        <v>60</v>
      </c>
      <c r="AC89" s="161"/>
      <c r="AD89" s="162">
        <v>0</v>
      </c>
      <c r="AE89" s="163">
        <v>5</v>
      </c>
      <c r="AF89" s="707">
        <v>100</v>
      </c>
      <c r="AG89" s="164" t="s">
        <v>1118</v>
      </c>
      <c r="AH89" s="257" t="s">
        <v>645</v>
      </c>
      <c r="AI89" s="165">
        <v>97</v>
      </c>
      <c r="AJ89" s="164" t="s">
        <v>645</v>
      </c>
      <c r="AK89" s="191" t="s">
        <v>645</v>
      </c>
      <c r="AL89" s="192">
        <v>0</v>
      </c>
      <c r="AM89" s="164" t="s">
        <v>645</v>
      </c>
      <c r="AN89" s="63" t="s">
        <v>645</v>
      </c>
      <c r="AO89" s="166">
        <v>0</v>
      </c>
      <c r="AP89" s="164" t="s">
        <v>645</v>
      </c>
      <c r="AQ89" s="191" t="s">
        <v>645</v>
      </c>
      <c r="AR89" s="192">
        <v>0</v>
      </c>
      <c r="AS89" s="164" t="s">
        <v>1104</v>
      </c>
      <c r="AT89" s="63" t="s">
        <v>645</v>
      </c>
      <c r="AU89" s="166">
        <v>3</v>
      </c>
      <c r="AV89" s="167" t="s">
        <v>645</v>
      </c>
      <c r="AW89" s="168" t="s">
        <v>645</v>
      </c>
      <c r="AX89" s="169">
        <v>0</v>
      </c>
      <c r="AY89" s="716"/>
      <c r="AZ89" s="716"/>
      <c r="BA89" s="716"/>
      <c r="BB89" s="716"/>
      <c r="BC89" s="716"/>
      <c r="BD89" s="716"/>
      <c r="BE89" s="716"/>
      <c r="BF89" s="716"/>
      <c r="BG89" s="716"/>
    </row>
    <row r="90" spans="1:16365" s="704" customFormat="1" ht="99.9" customHeight="1" x14ac:dyDescent="0.25">
      <c r="A90" s="755">
        <v>104</v>
      </c>
      <c r="B90" s="45" t="s">
        <v>632</v>
      </c>
      <c r="C90" s="45">
        <v>15</v>
      </c>
      <c r="D90" s="755" t="s">
        <v>1091</v>
      </c>
      <c r="E90" s="45" t="s">
        <v>1092</v>
      </c>
      <c r="F90" s="256" t="s">
        <v>1112</v>
      </c>
      <c r="G90" s="45" t="s">
        <v>1119</v>
      </c>
      <c r="H90" s="143" t="s">
        <v>1120</v>
      </c>
      <c r="I90" s="45" t="s">
        <v>1121</v>
      </c>
      <c r="J90" s="157">
        <v>1806415.25</v>
      </c>
      <c r="K90" s="143" t="s">
        <v>1122</v>
      </c>
      <c r="L90" s="45" t="s">
        <v>1097</v>
      </c>
      <c r="M90" s="45" t="s">
        <v>1098</v>
      </c>
      <c r="N90" s="45" t="s">
        <v>1115</v>
      </c>
      <c r="O90" s="45" t="s">
        <v>1116</v>
      </c>
      <c r="P90" s="705" t="s">
        <v>1123</v>
      </c>
      <c r="Q90" s="159">
        <f t="shared" si="7"/>
        <v>132.6</v>
      </c>
      <c r="R90" s="159">
        <v>84.4</v>
      </c>
      <c r="S90" s="183">
        <v>23.6</v>
      </c>
      <c r="T90" s="183">
        <v>24.6</v>
      </c>
      <c r="U90" s="160">
        <f t="shared" si="8"/>
        <v>132.6</v>
      </c>
      <c r="V90" s="255">
        <v>100</v>
      </c>
      <c r="W90" s="149">
        <v>62</v>
      </c>
      <c r="X90" s="1364" t="s">
        <v>1102</v>
      </c>
      <c r="Y90" s="161">
        <v>3</v>
      </c>
      <c r="Z90" s="161">
        <v>1</v>
      </c>
      <c r="AA90" s="161">
        <v>3</v>
      </c>
      <c r="AB90" s="161">
        <v>60</v>
      </c>
      <c r="AC90" s="161"/>
      <c r="AD90" s="162">
        <v>0</v>
      </c>
      <c r="AE90" s="163">
        <v>5</v>
      </c>
      <c r="AF90" s="707">
        <v>100</v>
      </c>
      <c r="AG90" s="63" t="s">
        <v>1118</v>
      </c>
      <c r="AH90" s="258" t="s">
        <v>645</v>
      </c>
      <c r="AI90" s="197">
        <v>97</v>
      </c>
      <c r="AJ90" s="195" t="s">
        <v>645</v>
      </c>
      <c r="AK90" s="259" t="s">
        <v>645</v>
      </c>
      <c r="AL90" s="198">
        <v>0</v>
      </c>
      <c r="AM90" s="195" t="s">
        <v>645</v>
      </c>
      <c r="AN90" s="196" t="s">
        <v>645</v>
      </c>
      <c r="AO90" s="199">
        <v>0</v>
      </c>
      <c r="AP90" s="195" t="s">
        <v>645</v>
      </c>
      <c r="AQ90" s="259" t="s">
        <v>645</v>
      </c>
      <c r="AR90" s="198">
        <v>0</v>
      </c>
      <c r="AS90" s="164" t="s">
        <v>1104</v>
      </c>
      <c r="AT90" s="63" t="s">
        <v>645</v>
      </c>
      <c r="AU90" s="166">
        <v>3</v>
      </c>
      <c r="AV90" s="167" t="s">
        <v>645</v>
      </c>
      <c r="AW90" s="168" t="s">
        <v>645</v>
      </c>
      <c r="AX90" s="169">
        <v>0</v>
      </c>
      <c r="AY90" s="716"/>
      <c r="AZ90" s="716"/>
      <c r="BA90" s="716"/>
      <c r="BB90" s="716"/>
      <c r="BC90" s="716"/>
      <c r="BD90" s="716"/>
      <c r="BE90" s="716"/>
      <c r="BF90" s="716"/>
      <c r="BG90" s="716"/>
      <c r="BH90" s="715"/>
      <c r="BI90" s="715"/>
      <c r="BJ90" s="715"/>
      <c r="BK90" s="715"/>
      <c r="BL90" s="715"/>
      <c r="BM90" s="715"/>
      <c r="BN90" s="715"/>
      <c r="BO90" s="715"/>
      <c r="BP90" s="715"/>
      <c r="BQ90" s="715"/>
      <c r="BR90" s="715"/>
      <c r="BS90" s="715"/>
      <c r="BT90" s="715"/>
      <c r="BU90" s="715"/>
      <c r="BV90" s="715"/>
      <c r="BW90" s="715"/>
      <c r="BX90" s="715"/>
      <c r="BY90" s="715"/>
      <c r="BZ90" s="715"/>
      <c r="CA90" s="715"/>
      <c r="CB90" s="715"/>
      <c r="CC90" s="715"/>
      <c r="CD90" s="715"/>
      <c r="CE90" s="715"/>
      <c r="CF90" s="715"/>
      <c r="CG90" s="715"/>
      <c r="CH90" s="715"/>
      <c r="CI90" s="715"/>
      <c r="CJ90" s="715"/>
      <c r="CK90" s="715"/>
      <c r="CL90" s="715"/>
      <c r="CM90" s="715"/>
      <c r="CN90" s="715"/>
      <c r="CO90" s="715"/>
      <c r="CP90" s="715"/>
      <c r="CQ90" s="715"/>
      <c r="CR90" s="715"/>
      <c r="CS90" s="715"/>
      <c r="CT90" s="715"/>
      <c r="CU90" s="715"/>
      <c r="CV90" s="715"/>
      <c r="CW90" s="715"/>
      <c r="CX90" s="715"/>
      <c r="CY90" s="715"/>
      <c r="CZ90" s="715"/>
      <c r="DA90" s="715"/>
      <c r="DB90" s="715"/>
      <c r="DC90" s="715"/>
      <c r="DD90" s="715"/>
      <c r="DE90" s="715"/>
      <c r="DF90" s="715"/>
      <c r="DG90" s="715"/>
      <c r="DH90" s="715"/>
      <c r="DI90" s="715"/>
      <c r="DJ90" s="715"/>
      <c r="DK90" s="715"/>
      <c r="DL90" s="715"/>
      <c r="DM90" s="715"/>
      <c r="DN90" s="715"/>
      <c r="DO90" s="715"/>
      <c r="DP90" s="715"/>
      <c r="DQ90" s="715"/>
      <c r="DR90" s="715"/>
      <c r="DS90" s="715"/>
      <c r="DT90" s="715"/>
      <c r="DU90" s="715"/>
      <c r="DV90" s="715"/>
      <c r="DW90" s="715"/>
      <c r="DX90" s="715"/>
      <c r="DY90" s="715"/>
      <c r="DZ90" s="715"/>
      <c r="EA90" s="715"/>
      <c r="EB90" s="715"/>
      <c r="EC90" s="715"/>
      <c r="ED90" s="715"/>
      <c r="EE90" s="715"/>
      <c r="EF90" s="715"/>
      <c r="EG90" s="715"/>
      <c r="EH90" s="715"/>
      <c r="EI90" s="715"/>
      <c r="EJ90" s="715"/>
      <c r="EK90" s="715"/>
      <c r="EL90" s="715"/>
      <c r="EM90" s="715"/>
      <c r="EN90" s="715"/>
      <c r="EO90" s="715"/>
      <c r="EP90" s="715"/>
      <c r="EQ90" s="715"/>
      <c r="ER90" s="715"/>
      <c r="ES90" s="715"/>
      <c r="ET90" s="715"/>
      <c r="EU90" s="715"/>
      <c r="EV90" s="715"/>
      <c r="EW90" s="715"/>
      <c r="EX90" s="715"/>
      <c r="EY90" s="715"/>
      <c r="EZ90" s="715"/>
      <c r="FA90" s="715"/>
      <c r="FB90" s="715"/>
      <c r="FC90" s="715"/>
      <c r="FD90" s="715"/>
      <c r="FE90" s="715"/>
      <c r="FF90" s="715"/>
      <c r="FG90" s="715"/>
      <c r="FH90" s="715"/>
      <c r="FI90" s="715"/>
      <c r="FJ90" s="715"/>
      <c r="FK90" s="715"/>
      <c r="FL90" s="715"/>
      <c r="FM90" s="715"/>
      <c r="FN90" s="715"/>
      <c r="FO90" s="715"/>
      <c r="FP90" s="715"/>
      <c r="FQ90" s="715"/>
      <c r="FR90" s="715"/>
      <c r="FS90" s="715"/>
      <c r="FT90" s="715"/>
      <c r="FU90" s="715"/>
      <c r="FV90" s="715"/>
      <c r="FW90" s="715"/>
      <c r="FX90" s="715"/>
      <c r="FY90" s="715"/>
      <c r="FZ90" s="715"/>
      <c r="GA90" s="715"/>
      <c r="GB90" s="715"/>
      <c r="GC90" s="715"/>
      <c r="GD90" s="715"/>
      <c r="GE90" s="715"/>
      <c r="GF90" s="715"/>
      <c r="GG90" s="715"/>
      <c r="GH90" s="715"/>
      <c r="GI90" s="715"/>
      <c r="GJ90" s="715"/>
      <c r="GK90" s="715"/>
      <c r="GL90" s="715"/>
      <c r="GM90" s="715"/>
      <c r="GN90" s="715"/>
      <c r="GO90" s="715"/>
      <c r="GP90" s="715"/>
      <c r="GQ90" s="715"/>
      <c r="GR90" s="715"/>
      <c r="GS90" s="715"/>
      <c r="GT90" s="715"/>
      <c r="GU90" s="715"/>
      <c r="GV90" s="715"/>
      <c r="GW90" s="715"/>
      <c r="GX90" s="715"/>
      <c r="GY90" s="715"/>
      <c r="GZ90" s="715"/>
      <c r="HA90" s="715"/>
      <c r="HB90" s="715"/>
      <c r="HC90" s="715"/>
      <c r="HD90" s="715"/>
      <c r="HE90" s="715"/>
      <c r="HF90" s="715"/>
      <c r="HG90" s="715"/>
      <c r="HH90" s="715"/>
      <c r="HI90" s="715"/>
      <c r="HJ90" s="715"/>
      <c r="HK90" s="715"/>
      <c r="HL90" s="715"/>
      <c r="HM90" s="715"/>
      <c r="HN90" s="715"/>
      <c r="HO90" s="715"/>
      <c r="HP90" s="715"/>
      <c r="HQ90" s="715"/>
      <c r="HR90" s="715"/>
      <c r="HS90" s="715"/>
      <c r="HT90" s="715"/>
      <c r="HU90" s="715"/>
      <c r="HV90" s="715"/>
      <c r="HW90" s="715"/>
      <c r="HX90" s="715"/>
      <c r="HY90" s="715"/>
      <c r="HZ90" s="715"/>
      <c r="IA90" s="715"/>
      <c r="IB90" s="715"/>
      <c r="IC90" s="715"/>
      <c r="ID90" s="715"/>
      <c r="IE90" s="715"/>
      <c r="IF90" s="715"/>
      <c r="IG90" s="715"/>
      <c r="IH90" s="715"/>
      <c r="II90" s="715"/>
      <c r="IJ90" s="715"/>
      <c r="IK90" s="715"/>
      <c r="IL90" s="715"/>
      <c r="IM90" s="715"/>
      <c r="IN90" s="715"/>
      <c r="IO90" s="715"/>
      <c r="IP90" s="715"/>
      <c r="IQ90" s="715"/>
      <c r="IR90" s="715"/>
      <c r="IS90" s="715"/>
      <c r="IT90" s="715"/>
      <c r="IU90" s="715"/>
      <c r="IV90" s="715"/>
      <c r="IW90" s="715"/>
      <c r="IX90" s="715"/>
      <c r="IY90" s="715"/>
      <c r="IZ90" s="715"/>
      <c r="JA90" s="715"/>
      <c r="JB90" s="715"/>
      <c r="JC90" s="715"/>
      <c r="JD90" s="715"/>
      <c r="JE90" s="715"/>
      <c r="JF90" s="715"/>
      <c r="JG90" s="715"/>
      <c r="JH90" s="715"/>
      <c r="JI90" s="715"/>
      <c r="JJ90" s="715"/>
      <c r="JK90" s="715"/>
      <c r="JL90" s="715"/>
      <c r="JM90" s="715"/>
      <c r="JN90" s="715"/>
      <c r="JO90" s="715"/>
      <c r="JP90" s="715"/>
      <c r="JQ90" s="715"/>
      <c r="JR90" s="715"/>
      <c r="JS90" s="715"/>
      <c r="JT90" s="715"/>
      <c r="JU90" s="715"/>
      <c r="JV90" s="715"/>
      <c r="JW90" s="715"/>
      <c r="JX90" s="715"/>
      <c r="JY90" s="715"/>
      <c r="JZ90" s="715"/>
      <c r="KA90" s="715"/>
      <c r="KB90" s="715"/>
      <c r="KC90" s="715"/>
      <c r="KD90" s="715"/>
      <c r="KE90" s="715"/>
      <c r="KF90" s="715"/>
      <c r="KG90" s="715"/>
      <c r="KH90" s="715"/>
      <c r="KI90" s="715"/>
      <c r="KJ90" s="715"/>
      <c r="KK90" s="715"/>
      <c r="KL90" s="715"/>
      <c r="KM90" s="715"/>
      <c r="KN90" s="715"/>
      <c r="KO90" s="715"/>
      <c r="KP90" s="715"/>
      <c r="KQ90" s="715"/>
      <c r="KR90" s="715"/>
      <c r="KS90" s="715"/>
      <c r="KT90" s="715"/>
      <c r="KU90" s="715"/>
      <c r="KV90" s="715"/>
      <c r="KW90" s="715"/>
      <c r="KX90" s="715"/>
      <c r="KY90" s="715"/>
      <c r="KZ90" s="715"/>
      <c r="LA90" s="715"/>
      <c r="LB90" s="715"/>
      <c r="LC90" s="715"/>
      <c r="LD90" s="715"/>
      <c r="LE90" s="715"/>
      <c r="LF90" s="715"/>
      <c r="LG90" s="715"/>
      <c r="LH90" s="715"/>
      <c r="LI90" s="715"/>
      <c r="LJ90" s="715"/>
      <c r="LK90" s="715"/>
      <c r="LL90" s="715"/>
      <c r="LM90" s="715"/>
      <c r="LN90" s="715"/>
      <c r="LO90" s="715"/>
      <c r="LP90" s="715"/>
      <c r="LQ90" s="715"/>
      <c r="LR90" s="715"/>
      <c r="LS90" s="715"/>
      <c r="LT90" s="715"/>
      <c r="LU90" s="715"/>
      <c r="LV90" s="715"/>
      <c r="LW90" s="715"/>
      <c r="LX90" s="715"/>
      <c r="LY90" s="715"/>
      <c r="LZ90" s="715"/>
      <c r="MA90" s="715"/>
      <c r="MB90" s="715"/>
      <c r="MC90" s="715"/>
      <c r="MD90" s="715"/>
      <c r="ME90" s="715"/>
      <c r="MF90" s="715"/>
      <c r="MG90" s="715"/>
      <c r="MH90" s="715"/>
      <c r="MI90" s="715"/>
      <c r="MJ90" s="715"/>
      <c r="MK90" s="715"/>
      <c r="ML90" s="715"/>
      <c r="MM90" s="715"/>
      <c r="MN90" s="715"/>
      <c r="MO90" s="715"/>
      <c r="MP90" s="715"/>
      <c r="MQ90" s="715"/>
      <c r="MR90" s="715"/>
      <c r="MS90" s="715"/>
      <c r="MT90" s="715"/>
      <c r="MU90" s="715"/>
      <c r="MV90" s="715"/>
      <c r="MW90" s="715"/>
      <c r="MX90" s="715"/>
      <c r="MY90" s="715"/>
      <c r="MZ90" s="715"/>
      <c r="NA90" s="715"/>
      <c r="NB90" s="715"/>
      <c r="NC90" s="715"/>
      <c r="ND90" s="715"/>
      <c r="NE90" s="715"/>
      <c r="NF90" s="715"/>
      <c r="NG90" s="715"/>
      <c r="NH90" s="715"/>
      <c r="NI90" s="715"/>
      <c r="NJ90" s="715"/>
      <c r="NK90" s="715"/>
      <c r="NL90" s="715"/>
      <c r="NM90" s="715"/>
      <c r="NN90" s="715"/>
      <c r="NO90" s="715"/>
      <c r="NP90" s="715"/>
      <c r="NQ90" s="715"/>
      <c r="NR90" s="715"/>
      <c r="NS90" s="715"/>
      <c r="NT90" s="715"/>
      <c r="NU90" s="715"/>
      <c r="NV90" s="715"/>
      <c r="NW90" s="715"/>
      <c r="NX90" s="715"/>
      <c r="NY90" s="715"/>
      <c r="NZ90" s="715"/>
      <c r="OA90" s="715"/>
      <c r="OB90" s="715"/>
      <c r="OC90" s="715"/>
      <c r="OD90" s="715"/>
      <c r="OE90" s="715"/>
      <c r="OF90" s="715"/>
      <c r="OG90" s="715"/>
      <c r="OH90" s="715"/>
      <c r="OI90" s="715"/>
      <c r="OJ90" s="715"/>
      <c r="OK90" s="715"/>
      <c r="OL90" s="715"/>
      <c r="OM90" s="715"/>
      <c r="ON90" s="715"/>
      <c r="OO90" s="715"/>
      <c r="OP90" s="715"/>
      <c r="OQ90" s="715"/>
      <c r="OR90" s="715"/>
      <c r="OS90" s="715"/>
      <c r="OT90" s="715"/>
      <c r="OU90" s="715"/>
      <c r="OV90" s="715"/>
      <c r="OW90" s="715"/>
      <c r="OX90" s="715"/>
      <c r="OY90" s="715"/>
      <c r="OZ90" s="715"/>
      <c r="PA90" s="715"/>
      <c r="PB90" s="715"/>
      <c r="PC90" s="715"/>
      <c r="PD90" s="715"/>
      <c r="PE90" s="715"/>
      <c r="PF90" s="715"/>
      <c r="PG90" s="715"/>
      <c r="PH90" s="715"/>
      <c r="PI90" s="715"/>
      <c r="PJ90" s="715"/>
      <c r="PK90" s="715"/>
      <c r="PL90" s="715"/>
      <c r="PM90" s="715"/>
      <c r="PN90" s="715"/>
      <c r="PO90" s="715"/>
      <c r="PP90" s="715"/>
      <c r="PQ90" s="715"/>
      <c r="PR90" s="715"/>
      <c r="PS90" s="715"/>
      <c r="PT90" s="715"/>
      <c r="PU90" s="715"/>
      <c r="PV90" s="715"/>
      <c r="PW90" s="715"/>
      <c r="PX90" s="715"/>
      <c r="PY90" s="715"/>
      <c r="PZ90" s="715"/>
      <c r="QA90" s="715"/>
      <c r="QB90" s="715"/>
      <c r="QC90" s="715"/>
      <c r="QD90" s="715"/>
      <c r="QE90" s="715"/>
      <c r="QF90" s="715"/>
      <c r="QG90" s="715"/>
      <c r="QH90" s="715"/>
      <c r="QI90" s="715"/>
      <c r="QJ90" s="715"/>
      <c r="QK90" s="715"/>
      <c r="QL90" s="715"/>
      <c r="QM90" s="715"/>
      <c r="QN90" s="715"/>
      <c r="QO90" s="715"/>
      <c r="QP90" s="715"/>
      <c r="QQ90" s="715"/>
      <c r="QR90" s="715"/>
      <c r="QS90" s="715"/>
      <c r="QT90" s="715"/>
      <c r="QU90" s="715"/>
      <c r="QV90" s="715"/>
      <c r="QW90" s="715"/>
      <c r="QX90" s="715"/>
      <c r="QY90" s="715"/>
      <c r="QZ90" s="715"/>
      <c r="RA90" s="715"/>
      <c r="RB90" s="715"/>
      <c r="RC90" s="715"/>
      <c r="RD90" s="715"/>
      <c r="RE90" s="715"/>
      <c r="RF90" s="715"/>
      <c r="RG90" s="715"/>
      <c r="RH90" s="715"/>
      <c r="RI90" s="715"/>
      <c r="RJ90" s="715"/>
      <c r="RK90" s="715"/>
      <c r="RL90" s="715"/>
      <c r="RM90" s="715"/>
      <c r="RN90" s="715"/>
      <c r="RO90" s="715"/>
      <c r="RP90" s="715"/>
      <c r="RQ90" s="715"/>
      <c r="RR90" s="715"/>
      <c r="RS90" s="715"/>
      <c r="RT90" s="715"/>
      <c r="RU90" s="715"/>
      <c r="RV90" s="715"/>
      <c r="RW90" s="715"/>
      <c r="RX90" s="715"/>
      <c r="RY90" s="715"/>
      <c r="RZ90" s="715"/>
      <c r="SA90" s="715"/>
      <c r="SB90" s="715"/>
      <c r="SC90" s="715"/>
      <c r="SD90" s="715"/>
      <c r="SE90" s="715"/>
      <c r="SF90" s="715"/>
      <c r="SG90" s="715"/>
      <c r="SH90" s="715"/>
      <c r="SI90" s="715"/>
      <c r="SJ90" s="715"/>
      <c r="SK90" s="715"/>
      <c r="SL90" s="715"/>
      <c r="SM90" s="715"/>
      <c r="SN90" s="715"/>
      <c r="SO90" s="715"/>
      <c r="SP90" s="715"/>
      <c r="SQ90" s="715"/>
      <c r="SR90" s="715"/>
      <c r="SS90" s="715"/>
      <c r="ST90" s="715"/>
      <c r="SU90" s="715"/>
      <c r="SV90" s="715"/>
      <c r="SW90" s="715"/>
      <c r="SX90" s="715"/>
      <c r="SY90" s="715"/>
      <c r="SZ90" s="715"/>
      <c r="TA90" s="715"/>
      <c r="TB90" s="715"/>
      <c r="TC90" s="715"/>
      <c r="TD90" s="715"/>
      <c r="TE90" s="715"/>
      <c r="TF90" s="715"/>
      <c r="TG90" s="715"/>
      <c r="TH90" s="715"/>
      <c r="TI90" s="715"/>
      <c r="TJ90" s="715"/>
      <c r="TK90" s="715"/>
      <c r="TL90" s="715"/>
      <c r="TM90" s="715"/>
      <c r="TN90" s="715"/>
      <c r="TO90" s="715"/>
      <c r="TP90" s="715"/>
      <c r="TQ90" s="715"/>
      <c r="TR90" s="715"/>
      <c r="TS90" s="715"/>
      <c r="TT90" s="715"/>
      <c r="TU90" s="715"/>
      <c r="TV90" s="715"/>
      <c r="TW90" s="715"/>
      <c r="TX90" s="715"/>
      <c r="TY90" s="715"/>
      <c r="TZ90" s="715"/>
      <c r="UA90" s="715"/>
      <c r="UB90" s="715"/>
      <c r="UC90" s="715"/>
      <c r="UD90" s="715"/>
      <c r="UE90" s="715"/>
      <c r="UF90" s="715"/>
      <c r="UG90" s="715"/>
      <c r="UH90" s="715"/>
      <c r="UI90" s="715"/>
      <c r="UJ90" s="715"/>
      <c r="UK90" s="715"/>
      <c r="UL90" s="715"/>
      <c r="UM90" s="715"/>
      <c r="UN90" s="715"/>
      <c r="UO90" s="715"/>
      <c r="UP90" s="715"/>
      <c r="UQ90" s="715"/>
      <c r="UR90" s="715"/>
      <c r="US90" s="715"/>
      <c r="UT90" s="715"/>
      <c r="UU90" s="715"/>
      <c r="UV90" s="715"/>
      <c r="UW90" s="715"/>
      <c r="UX90" s="715"/>
      <c r="UY90" s="715"/>
      <c r="UZ90" s="715"/>
      <c r="VA90" s="715"/>
      <c r="VB90" s="715"/>
      <c r="VC90" s="715"/>
      <c r="VD90" s="715"/>
      <c r="VE90" s="715"/>
      <c r="VF90" s="715"/>
      <c r="VG90" s="715"/>
      <c r="VH90" s="715"/>
      <c r="VI90" s="715"/>
      <c r="VJ90" s="715"/>
      <c r="VK90" s="715"/>
      <c r="VL90" s="715"/>
      <c r="VM90" s="715"/>
      <c r="VN90" s="715"/>
      <c r="VO90" s="715"/>
      <c r="VP90" s="715"/>
      <c r="VQ90" s="715"/>
      <c r="VR90" s="715"/>
      <c r="VS90" s="715"/>
      <c r="VT90" s="715"/>
      <c r="VU90" s="715"/>
      <c r="VV90" s="715"/>
      <c r="VW90" s="715"/>
      <c r="VX90" s="715"/>
      <c r="VY90" s="715"/>
      <c r="VZ90" s="715"/>
      <c r="WA90" s="715"/>
      <c r="WB90" s="715"/>
      <c r="WC90" s="715"/>
      <c r="WD90" s="715"/>
      <c r="WE90" s="715"/>
      <c r="WF90" s="715"/>
      <c r="WG90" s="715"/>
      <c r="WH90" s="715"/>
      <c r="WI90" s="715"/>
      <c r="WJ90" s="715"/>
      <c r="WK90" s="715"/>
      <c r="WL90" s="715"/>
      <c r="WM90" s="715"/>
      <c r="WN90" s="715"/>
      <c r="WO90" s="715"/>
      <c r="WP90" s="715"/>
      <c r="WQ90" s="715"/>
      <c r="WR90" s="715"/>
      <c r="WS90" s="715"/>
      <c r="WT90" s="715"/>
      <c r="WU90" s="715"/>
      <c r="WV90" s="715"/>
      <c r="WW90" s="715"/>
      <c r="WX90" s="715"/>
      <c r="WY90" s="715"/>
      <c r="WZ90" s="715"/>
      <c r="XA90" s="715"/>
      <c r="XB90" s="715"/>
      <c r="XC90" s="715"/>
      <c r="XD90" s="715"/>
      <c r="XE90" s="715"/>
      <c r="XF90" s="715"/>
      <c r="XG90" s="715"/>
      <c r="XH90" s="715"/>
      <c r="XI90" s="715"/>
      <c r="XJ90" s="715"/>
      <c r="XK90" s="715"/>
      <c r="XL90" s="715"/>
      <c r="XM90" s="715"/>
      <c r="XN90" s="715"/>
      <c r="XO90" s="715"/>
      <c r="XP90" s="715"/>
      <c r="XQ90" s="715"/>
      <c r="XR90" s="715"/>
      <c r="XS90" s="715"/>
      <c r="XT90" s="715"/>
      <c r="XU90" s="715"/>
      <c r="XV90" s="715"/>
      <c r="XW90" s="715"/>
      <c r="XX90" s="715"/>
      <c r="XY90" s="715"/>
      <c r="XZ90" s="715"/>
      <c r="YA90" s="715"/>
      <c r="YB90" s="715"/>
      <c r="YC90" s="715"/>
      <c r="YD90" s="715"/>
      <c r="YE90" s="715"/>
      <c r="YF90" s="715"/>
      <c r="YG90" s="715"/>
      <c r="YH90" s="715"/>
      <c r="YI90" s="715"/>
      <c r="YJ90" s="715"/>
      <c r="YK90" s="715"/>
      <c r="YL90" s="715"/>
      <c r="YM90" s="715"/>
      <c r="YN90" s="715"/>
      <c r="YO90" s="715"/>
      <c r="YP90" s="715"/>
      <c r="YQ90" s="715"/>
      <c r="YR90" s="715"/>
      <c r="YS90" s="715"/>
      <c r="YT90" s="715"/>
      <c r="YU90" s="715"/>
      <c r="YV90" s="715"/>
      <c r="YW90" s="715"/>
      <c r="YX90" s="715"/>
      <c r="YY90" s="715"/>
      <c r="YZ90" s="715"/>
      <c r="ZA90" s="715"/>
      <c r="ZB90" s="715"/>
      <c r="ZC90" s="715"/>
      <c r="ZD90" s="715"/>
      <c r="ZE90" s="715"/>
      <c r="ZF90" s="715"/>
      <c r="ZG90" s="715"/>
      <c r="ZH90" s="715"/>
      <c r="ZI90" s="715"/>
      <c r="ZJ90" s="715"/>
      <c r="ZK90" s="715"/>
      <c r="ZL90" s="715"/>
      <c r="ZM90" s="715"/>
      <c r="ZN90" s="715"/>
      <c r="ZO90" s="715"/>
      <c r="ZP90" s="715"/>
      <c r="ZQ90" s="715"/>
      <c r="ZR90" s="715"/>
      <c r="ZS90" s="715"/>
      <c r="ZT90" s="715"/>
      <c r="ZU90" s="715"/>
      <c r="ZV90" s="715"/>
      <c r="ZW90" s="715"/>
      <c r="ZX90" s="715"/>
      <c r="ZY90" s="715"/>
      <c r="ZZ90" s="715"/>
      <c r="AAA90" s="715"/>
      <c r="AAB90" s="715"/>
      <c r="AAC90" s="715"/>
      <c r="AAD90" s="715"/>
      <c r="AAE90" s="715"/>
      <c r="AAF90" s="715"/>
      <c r="AAG90" s="715"/>
      <c r="AAH90" s="715"/>
      <c r="AAI90" s="715"/>
      <c r="AAJ90" s="715"/>
      <c r="AAK90" s="715"/>
      <c r="AAL90" s="715"/>
      <c r="AAM90" s="715"/>
      <c r="AAN90" s="715"/>
      <c r="AAO90" s="715"/>
      <c r="AAP90" s="715"/>
      <c r="AAQ90" s="715"/>
      <c r="AAR90" s="715"/>
      <c r="AAS90" s="715"/>
      <c r="AAT90" s="715"/>
      <c r="AAU90" s="715"/>
      <c r="AAV90" s="715"/>
      <c r="AAW90" s="715"/>
      <c r="AAX90" s="715"/>
      <c r="AAY90" s="715"/>
      <c r="AAZ90" s="715"/>
      <c r="ABA90" s="715"/>
      <c r="ABB90" s="715"/>
      <c r="ABC90" s="715"/>
      <c r="ABD90" s="715"/>
      <c r="ABE90" s="715"/>
      <c r="ABF90" s="715"/>
      <c r="ABG90" s="715"/>
      <c r="ABH90" s="715"/>
      <c r="ABI90" s="715"/>
      <c r="ABJ90" s="715"/>
      <c r="ABK90" s="715"/>
      <c r="ABL90" s="715"/>
      <c r="ABM90" s="715"/>
      <c r="ABN90" s="715"/>
      <c r="ABO90" s="715"/>
      <c r="ABP90" s="715"/>
      <c r="ABQ90" s="715"/>
      <c r="ABR90" s="715"/>
      <c r="ABS90" s="715"/>
      <c r="ABT90" s="715"/>
      <c r="ABU90" s="715"/>
      <c r="ABV90" s="715"/>
      <c r="ABW90" s="715"/>
      <c r="ABX90" s="715"/>
      <c r="ABY90" s="715"/>
      <c r="ABZ90" s="715"/>
      <c r="ACA90" s="715"/>
      <c r="ACB90" s="715"/>
      <c r="ACC90" s="715"/>
      <c r="ACD90" s="715"/>
      <c r="ACE90" s="715"/>
      <c r="ACF90" s="715"/>
      <c r="ACG90" s="715"/>
      <c r="ACH90" s="715"/>
      <c r="ACI90" s="715"/>
      <c r="ACJ90" s="715"/>
      <c r="ACK90" s="715"/>
      <c r="ACL90" s="715"/>
      <c r="ACM90" s="715"/>
      <c r="ACN90" s="715"/>
      <c r="ACO90" s="715"/>
      <c r="ACP90" s="715"/>
      <c r="ACQ90" s="715"/>
      <c r="ACR90" s="715"/>
      <c r="ACS90" s="715"/>
      <c r="ACT90" s="715"/>
      <c r="ACU90" s="715"/>
      <c r="ACV90" s="715"/>
      <c r="ACW90" s="715"/>
      <c r="ACX90" s="715"/>
      <c r="ACY90" s="715"/>
      <c r="ACZ90" s="715"/>
      <c r="ADA90" s="715"/>
      <c r="ADB90" s="715"/>
      <c r="ADC90" s="715"/>
      <c r="ADD90" s="715"/>
      <c r="ADE90" s="715"/>
      <c r="ADF90" s="715"/>
      <c r="ADG90" s="715"/>
      <c r="ADH90" s="715"/>
      <c r="ADI90" s="715"/>
      <c r="ADJ90" s="715"/>
      <c r="ADK90" s="715"/>
      <c r="ADL90" s="715"/>
      <c r="ADM90" s="715"/>
      <c r="ADN90" s="715"/>
      <c r="ADO90" s="715"/>
      <c r="ADP90" s="715"/>
      <c r="ADQ90" s="715"/>
      <c r="ADR90" s="715"/>
      <c r="ADS90" s="715"/>
      <c r="ADT90" s="715"/>
      <c r="ADU90" s="715"/>
      <c r="ADV90" s="715"/>
      <c r="ADW90" s="715"/>
      <c r="ADX90" s="715"/>
      <c r="ADY90" s="715"/>
      <c r="ADZ90" s="715"/>
      <c r="AEA90" s="715"/>
      <c r="AEB90" s="715"/>
      <c r="AEC90" s="715"/>
      <c r="AED90" s="715"/>
      <c r="AEE90" s="715"/>
      <c r="AEF90" s="715"/>
      <c r="AEG90" s="715"/>
      <c r="AEH90" s="715"/>
      <c r="AEI90" s="715"/>
      <c r="AEJ90" s="715"/>
      <c r="AEK90" s="715"/>
      <c r="AEL90" s="715"/>
      <c r="AEM90" s="715"/>
      <c r="AEN90" s="715"/>
      <c r="AEO90" s="715"/>
      <c r="AEP90" s="715"/>
      <c r="AEQ90" s="715"/>
      <c r="AER90" s="715"/>
      <c r="AES90" s="715"/>
      <c r="AET90" s="715"/>
      <c r="AEU90" s="715"/>
      <c r="AEV90" s="715"/>
      <c r="AEW90" s="715"/>
      <c r="AEX90" s="715"/>
      <c r="AEY90" s="715"/>
      <c r="AEZ90" s="715"/>
      <c r="AFA90" s="715"/>
      <c r="AFB90" s="715"/>
      <c r="AFC90" s="715"/>
      <c r="AFD90" s="715"/>
      <c r="AFE90" s="715"/>
      <c r="AFF90" s="715"/>
      <c r="AFG90" s="715"/>
      <c r="AFH90" s="715"/>
      <c r="AFI90" s="715"/>
      <c r="AFJ90" s="715"/>
      <c r="AFK90" s="715"/>
      <c r="AFL90" s="715"/>
      <c r="AFM90" s="715"/>
      <c r="AFN90" s="715"/>
      <c r="AFO90" s="715"/>
      <c r="AFP90" s="715"/>
      <c r="AFQ90" s="715"/>
      <c r="AFR90" s="715"/>
      <c r="AFS90" s="715"/>
      <c r="AFT90" s="715"/>
      <c r="AFU90" s="715"/>
      <c r="AFV90" s="715"/>
      <c r="AFW90" s="715"/>
      <c r="AFX90" s="715"/>
      <c r="AFY90" s="715"/>
      <c r="AFZ90" s="715"/>
      <c r="AGA90" s="715"/>
      <c r="AGB90" s="715"/>
      <c r="AGC90" s="715"/>
      <c r="AGD90" s="715"/>
      <c r="AGE90" s="715"/>
      <c r="AGF90" s="715"/>
      <c r="AGG90" s="715"/>
      <c r="AGH90" s="715"/>
      <c r="AGI90" s="715"/>
      <c r="AGJ90" s="715"/>
      <c r="AGK90" s="715"/>
      <c r="AGL90" s="715"/>
      <c r="AGM90" s="715"/>
      <c r="AGN90" s="715"/>
      <c r="AGO90" s="715"/>
      <c r="AGP90" s="715"/>
      <c r="AGQ90" s="715"/>
      <c r="AGR90" s="715"/>
      <c r="AGS90" s="715"/>
      <c r="AGT90" s="715"/>
      <c r="AGU90" s="715"/>
      <c r="AGV90" s="715"/>
      <c r="AGW90" s="715"/>
      <c r="AGX90" s="715"/>
      <c r="AGY90" s="715"/>
      <c r="AGZ90" s="715"/>
      <c r="AHA90" s="715"/>
      <c r="AHB90" s="715"/>
      <c r="AHC90" s="715"/>
      <c r="AHD90" s="715"/>
      <c r="AHE90" s="715"/>
      <c r="AHF90" s="715"/>
      <c r="AHG90" s="715"/>
      <c r="AHH90" s="715"/>
      <c r="AHI90" s="715"/>
      <c r="AHJ90" s="715"/>
      <c r="AHK90" s="715"/>
      <c r="AHL90" s="715"/>
      <c r="AHM90" s="715"/>
      <c r="AHN90" s="715"/>
      <c r="AHO90" s="715"/>
      <c r="AHP90" s="715"/>
      <c r="AHQ90" s="715"/>
      <c r="AHR90" s="715"/>
      <c r="AHS90" s="715"/>
      <c r="AHT90" s="715"/>
      <c r="AHU90" s="715"/>
      <c r="AHV90" s="715"/>
      <c r="AHW90" s="715"/>
      <c r="AHX90" s="715"/>
      <c r="AHY90" s="715"/>
      <c r="AHZ90" s="715"/>
      <c r="AIA90" s="715"/>
      <c r="AIB90" s="715"/>
      <c r="AIC90" s="715"/>
      <c r="AID90" s="715"/>
      <c r="AIE90" s="715"/>
      <c r="AIF90" s="715"/>
      <c r="AIG90" s="715"/>
      <c r="AIH90" s="715"/>
      <c r="AII90" s="715"/>
      <c r="AIJ90" s="715"/>
      <c r="AIK90" s="715"/>
      <c r="AIL90" s="715"/>
      <c r="AIM90" s="715"/>
      <c r="AIN90" s="715"/>
      <c r="AIO90" s="715"/>
      <c r="AIP90" s="715"/>
      <c r="AIQ90" s="715"/>
      <c r="AIR90" s="715"/>
      <c r="AIS90" s="715"/>
      <c r="AIT90" s="715"/>
      <c r="AIU90" s="715"/>
      <c r="AIV90" s="715"/>
      <c r="AIW90" s="715"/>
      <c r="AIX90" s="715"/>
      <c r="AIY90" s="715"/>
      <c r="AIZ90" s="715"/>
      <c r="AJA90" s="715"/>
      <c r="AJB90" s="715"/>
      <c r="AJC90" s="715"/>
      <c r="AJD90" s="715"/>
      <c r="AJE90" s="715"/>
      <c r="AJF90" s="715"/>
      <c r="AJG90" s="715"/>
      <c r="AJH90" s="715"/>
      <c r="AJI90" s="715"/>
      <c r="AJJ90" s="715"/>
      <c r="AJK90" s="715"/>
      <c r="AJL90" s="715"/>
      <c r="AJM90" s="715"/>
      <c r="AJN90" s="715"/>
      <c r="AJO90" s="715"/>
      <c r="AJP90" s="715"/>
      <c r="AJQ90" s="715"/>
      <c r="AJR90" s="715"/>
      <c r="AJS90" s="715"/>
      <c r="AJT90" s="715"/>
      <c r="AJU90" s="715"/>
      <c r="AJV90" s="715"/>
      <c r="AJW90" s="715"/>
      <c r="AJX90" s="715"/>
      <c r="AJY90" s="715"/>
      <c r="AJZ90" s="715"/>
      <c r="AKA90" s="715"/>
      <c r="AKB90" s="715"/>
      <c r="AKC90" s="715"/>
      <c r="AKD90" s="715"/>
      <c r="AKE90" s="715"/>
      <c r="AKF90" s="715"/>
      <c r="AKG90" s="715"/>
      <c r="AKH90" s="715"/>
      <c r="AKI90" s="715"/>
      <c r="AKJ90" s="715"/>
      <c r="AKK90" s="715"/>
      <c r="AKL90" s="715"/>
      <c r="AKM90" s="715"/>
      <c r="AKN90" s="715"/>
      <c r="AKO90" s="715"/>
      <c r="AKP90" s="715"/>
      <c r="AKQ90" s="715"/>
      <c r="AKR90" s="715"/>
      <c r="AKS90" s="715"/>
      <c r="AKT90" s="715"/>
      <c r="AKU90" s="715"/>
      <c r="AKV90" s="715"/>
      <c r="AKW90" s="715"/>
      <c r="AKX90" s="715"/>
      <c r="AKY90" s="715"/>
      <c r="AKZ90" s="715"/>
      <c r="ALA90" s="715"/>
      <c r="ALB90" s="715"/>
      <c r="ALC90" s="715"/>
      <c r="ALD90" s="715"/>
      <c r="ALE90" s="715"/>
      <c r="ALF90" s="715"/>
      <c r="ALG90" s="715"/>
      <c r="ALH90" s="715"/>
      <c r="ALI90" s="715"/>
      <c r="ALJ90" s="715"/>
      <c r="ALK90" s="715"/>
      <c r="ALL90" s="715"/>
      <c r="ALM90" s="715"/>
      <c r="ALN90" s="715"/>
      <c r="ALO90" s="715"/>
      <c r="ALP90" s="715"/>
      <c r="ALQ90" s="715"/>
      <c r="ALR90" s="715"/>
      <c r="ALS90" s="715"/>
      <c r="ALT90" s="715"/>
      <c r="ALU90" s="715"/>
      <c r="ALV90" s="715"/>
      <c r="ALW90" s="715"/>
      <c r="ALX90" s="715"/>
      <c r="ALY90" s="715"/>
      <c r="ALZ90" s="715"/>
      <c r="AMA90" s="715"/>
      <c r="AMB90" s="715"/>
      <c r="AMC90" s="715"/>
      <c r="AMD90" s="715"/>
      <c r="AME90" s="715"/>
      <c r="AMF90" s="715"/>
      <c r="AMG90" s="715"/>
      <c r="AMH90" s="715"/>
      <c r="AMI90" s="715"/>
      <c r="AMJ90" s="715"/>
      <c r="AMK90" s="715"/>
      <c r="AML90" s="715"/>
      <c r="AMM90" s="715"/>
      <c r="AMN90" s="715"/>
      <c r="AMO90" s="715"/>
      <c r="AMP90" s="715"/>
      <c r="AMQ90" s="715"/>
      <c r="AMR90" s="715"/>
      <c r="AMS90" s="715"/>
      <c r="AMT90" s="715"/>
      <c r="AMU90" s="715"/>
      <c r="AMV90" s="715"/>
      <c r="AMW90" s="715"/>
      <c r="AMX90" s="715"/>
      <c r="AMY90" s="715"/>
      <c r="AMZ90" s="715"/>
      <c r="ANA90" s="715"/>
      <c r="ANB90" s="715"/>
      <c r="ANC90" s="715"/>
      <c r="AND90" s="715"/>
      <c r="ANE90" s="715"/>
      <c r="ANF90" s="715"/>
      <c r="ANG90" s="715"/>
      <c r="ANH90" s="715"/>
      <c r="ANI90" s="715"/>
      <c r="ANJ90" s="715"/>
      <c r="ANK90" s="715"/>
      <c r="ANL90" s="715"/>
      <c r="ANM90" s="715"/>
      <c r="ANN90" s="715"/>
      <c r="ANO90" s="715"/>
      <c r="ANP90" s="715"/>
      <c r="ANQ90" s="715"/>
      <c r="ANR90" s="715"/>
      <c r="ANS90" s="715"/>
      <c r="ANT90" s="715"/>
      <c r="ANU90" s="715"/>
      <c r="ANV90" s="715"/>
      <c r="ANW90" s="715"/>
      <c r="ANX90" s="715"/>
      <c r="ANY90" s="715"/>
      <c r="ANZ90" s="715"/>
      <c r="AOA90" s="715"/>
      <c r="AOB90" s="715"/>
      <c r="AOC90" s="715"/>
      <c r="AOD90" s="715"/>
      <c r="AOE90" s="715"/>
      <c r="AOF90" s="715"/>
      <c r="AOG90" s="715"/>
      <c r="AOH90" s="715"/>
      <c r="AOI90" s="715"/>
      <c r="AOJ90" s="715"/>
      <c r="AOK90" s="715"/>
      <c r="AOL90" s="715"/>
      <c r="AOM90" s="715"/>
      <c r="AON90" s="715"/>
      <c r="AOO90" s="715"/>
      <c r="AOP90" s="715"/>
      <c r="AOQ90" s="715"/>
      <c r="AOR90" s="715"/>
      <c r="AOS90" s="715"/>
      <c r="AOT90" s="715"/>
      <c r="AOU90" s="715"/>
      <c r="AOV90" s="715"/>
      <c r="AOW90" s="715"/>
      <c r="AOX90" s="715"/>
      <c r="AOY90" s="715"/>
      <c r="AOZ90" s="715"/>
      <c r="APA90" s="715"/>
      <c r="APB90" s="715"/>
      <c r="APC90" s="715"/>
      <c r="APD90" s="715"/>
      <c r="APE90" s="715"/>
      <c r="APF90" s="715"/>
      <c r="APG90" s="715"/>
      <c r="APH90" s="715"/>
      <c r="API90" s="715"/>
      <c r="APJ90" s="715"/>
      <c r="APK90" s="715"/>
      <c r="APL90" s="715"/>
      <c r="APM90" s="715"/>
      <c r="APN90" s="715"/>
      <c r="APO90" s="715"/>
      <c r="APP90" s="715"/>
      <c r="APQ90" s="715"/>
      <c r="APR90" s="715"/>
      <c r="APS90" s="715"/>
      <c r="APT90" s="715"/>
      <c r="APU90" s="715"/>
      <c r="APV90" s="715"/>
      <c r="APW90" s="715"/>
      <c r="APX90" s="715"/>
      <c r="APY90" s="715"/>
      <c r="APZ90" s="715"/>
      <c r="AQA90" s="715"/>
      <c r="AQB90" s="715"/>
      <c r="AQC90" s="715"/>
      <c r="AQD90" s="715"/>
      <c r="AQE90" s="715"/>
      <c r="AQF90" s="715"/>
      <c r="AQG90" s="715"/>
      <c r="AQH90" s="715"/>
      <c r="AQI90" s="715"/>
      <c r="AQJ90" s="715"/>
      <c r="AQK90" s="715"/>
      <c r="AQL90" s="715"/>
      <c r="AQM90" s="715"/>
      <c r="AQN90" s="715"/>
      <c r="AQO90" s="715"/>
      <c r="AQP90" s="715"/>
      <c r="AQQ90" s="715"/>
      <c r="AQR90" s="715"/>
      <c r="AQS90" s="715"/>
      <c r="AQT90" s="715"/>
      <c r="AQU90" s="715"/>
      <c r="AQV90" s="715"/>
      <c r="AQW90" s="715"/>
      <c r="AQX90" s="715"/>
      <c r="AQY90" s="715"/>
      <c r="AQZ90" s="715"/>
      <c r="ARA90" s="715"/>
      <c r="ARB90" s="715"/>
      <c r="ARC90" s="715"/>
      <c r="ARD90" s="715"/>
      <c r="ARE90" s="715"/>
      <c r="ARF90" s="715"/>
      <c r="ARG90" s="715"/>
      <c r="ARH90" s="715"/>
      <c r="ARI90" s="715"/>
      <c r="ARJ90" s="715"/>
      <c r="ARK90" s="715"/>
      <c r="ARL90" s="715"/>
      <c r="ARM90" s="715"/>
      <c r="ARN90" s="715"/>
      <c r="ARO90" s="715"/>
      <c r="ARP90" s="715"/>
      <c r="ARQ90" s="715"/>
      <c r="ARR90" s="715"/>
      <c r="ARS90" s="715"/>
      <c r="ART90" s="715"/>
      <c r="ARU90" s="715"/>
      <c r="ARV90" s="715"/>
      <c r="ARW90" s="715"/>
      <c r="ARX90" s="715"/>
      <c r="ARY90" s="715"/>
      <c r="ARZ90" s="715"/>
      <c r="ASA90" s="715"/>
      <c r="ASB90" s="715"/>
      <c r="ASC90" s="715"/>
      <c r="ASD90" s="715"/>
      <c r="ASE90" s="715"/>
      <c r="ASF90" s="715"/>
      <c r="ASG90" s="715"/>
      <c r="ASH90" s="715"/>
      <c r="ASI90" s="715"/>
      <c r="ASJ90" s="715"/>
      <c r="ASK90" s="715"/>
      <c r="ASL90" s="715"/>
      <c r="ASM90" s="715"/>
      <c r="ASN90" s="715"/>
      <c r="ASO90" s="715"/>
      <c r="ASP90" s="715"/>
      <c r="ASQ90" s="715"/>
      <c r="ASR90" s="715"/>
      <c r="ASS90" s="715"/>
      <c r="AST90" s="715"/>
      <c r="ASU90" s="715"/>
      <c r="ASV90" s="715"/>
      <c r="ASW90" s="715"/>
      <c r="ASX90" s="715"/>
      <c r="ASY90" s="715"/>
      <c r="ASZ90" s="715"/>
      <c r="ATA90" s="715"/>
      <c r="ATB90" s="715"/>
      <c r="ATC90" s="715"/>
      <c r="ATD90" s="715"/>
      <c r="ATE90" s="715"/>
      <c r="ATF90" s="715"/>
      <c r="ATG90" s="715"/>
      <c r="ATH90" s="715"/>
      <c r="ATI90" s="715"/>
      <c r="ATJ90" s="715"/>
      <c r="ATK90" s="715"/>
      <c r="ATL90" s="715"/>
      <c r="ATM90" s="715"/>
      <c r="ATN90" s="715"/>
      <c r="ATO90" s="715"/>
      <c r="ATP90" s="715"/>
      <c r="ATQ90" s="715"/>
      <c r="ATR90" s="715"/>
      <c r="ATS90" s="715"/>
      <c r="ATT90" s="715"/>
      <c r="ATU90" s="715"/>
      <c r="ATV90" s="715"/>
      <c r="ATW90" s="715"/>
      <c r="ATX90" s="715"/>
      <c r="ATY90" s="715"/>
      <c r="ATZ90" s="715"/>
      <c r="AUA90" s="715"/>
      <c r="AUB90" s="715"/>
      <c r="AUC90" s="715"/>
      <c r="AUD90" s="715"/>
      <c r="AUE90" s="715"/>
      <c r="AUF90" s="715"/>
      <c r="AUG90" s="715"/>
      <c r="AUH90" s="715"/>
      <c r="AUI90" s="715"/>
      <c r="AUJ90" s="715"/>
      <c r="AUK90" s="715"/>
      <c r="AUL90" s="715"/>
      <c r="AUM90" s="715"/>
      <c r="AUN90" s="715"/>
      <c r="AUO90" s="715"/>
      <c r="AUP90" s="715"/>
      <c r="AUQ90" s="715"/>
      <c r="AUR90" s="715"/>
      <c r="AUS90" s="715"/>
      <c r="AUT90" s="715"/>
      <c r="AUU90" s="715"/>
      <c r="AUV90" s="715"/>
      <c r="AUW90" s="715"/>
      <c r="AUX90" s="715"/>
      <c r="AUY90" s="715"/>
      <c r="AUZ90" s="715"/>
      <c r="AVA90" s="715"/>
      <c r="AVB90" s="715"/>
      <c r="AVC90" s="715"/>
      <c r="AVD90" s="715"/>
      <c r="AVE90" s="715"/>
      <c r="AVF90" s="715"/>
      <c r="AVG90" s="715"/>
      <c r="AVH90" s="715"/>
      <c r="AVI90" s="715"/>
      <c r="AVJ90" s="715"/>
      <c r="AVK90" s="715"/>
      <c r="AVL90" s="715"/>
      <c r="AVM90" s="715"/>
      <c r="AVN90" s="715"/>
      <c r="AVO90" s="715"/>
      <c r="AVP90" s="715"/>
      <c r="AVQ90" s="715"/>
      <c r="AVR90" s="715"/>
      <c r="AVS90" s="715"/>
      <c r="AVT90" s="715"/>
      <c r="AVU90" s="715"/>
      <c r="AVV90" s="715"/>
      <c r="AVW90" s="715"/>
      <c r="AVX90" s="715"/>
      <c r="AVY90" s="715"/>
      <c r="AVZ90" s="715"/>
      <c r="AWA90" s="715"/>
      <c r="AWB90" s="715"/>
      <c r="AWC90" s="715"/>
      <c r="AWD90" s="715"/>
      <c r="AWE90" s="715"/>
      <c r="AWF90" s="715"/>
      <c r="AWG90" s="715"/>
      <c r="AWH90" s="715"/>
      <c r="AWI90" s="715"/>
      <c r="AWJ90" s="715"/>
      <c r="AWK90" s="715"/>
      <c r="AWL90" s="715"/>
      <c r="AWM90" s="715"/>
      <c r="AWN90" s="715"/>
      <c r="AWO90" s="715"/>
      <c r="AWP90" s="715"/>
      <c r="AWQ90" s="715"/>
      <c r="AWR90" s="715"/>
      <c r="AWS90" s="715"/>
      <c r="AWT90" s="715"/>
      <c r="AWU90" s="715"/>
      <c r="AWV90" s="715"/>
      <c r="AWW90" s="715"/>
      <c r="AWX90" s="715"/>
      <c r="AWY90" s="715"/>
      <c r="AWZ90" s="715"/>
      <c r="AXA90" s="715"/>
      <c r="AXB90" s="715"/>
      <c r="AXC90" s="715"/>
      <c r="AXD90" s="715"/>
      <c r="AXE90" s="715"/>
      <c r="AXF90" s="715"/>
      <c r="AXG90" s="715"/>
      <c r="AXH90" s="715"/>
      <c r="AXI90" s="715"/>
      <c r="AXJ90" s="715"/>
      <c r="AXK90" s="715"/>
      <c r="AXL90" s="715"/>
      <c r="AXM90" s="715"/>
      <c r="AXN90" s="715"/>
      <c r="AXO90" s="715"/>
      <c r="AXP90" s="715"/>
      <c r="AXQ90" s="715"/>
      <c r="AXR90" s="715"/>
      <c r="AXS90" s="715"/>
      <c r="AXT90" s="715"/>
      <c r="AXU90" s="715"/>
      <c r="AXV90" s="715"/>
      <c r="AXW90" s="715"/>
      <c r="AXX90" s="715"/>
      <c r="AXY90" s="715"/>
      <c r="AXZ90" s="715"/>
      <c r="AYA90" s="715"/>
      <c r="AYB90" s="715"/>
      <c r="AYC90" s="715"/>
      <c r="AYD90" s="715"/>
      <c r="AYE90" s="715"/>
      <c r="AYF90" s="715"/>
      <c r="AYG90" s="715"/>
      <c r="AYH90" s="715"/>
      <c r="AYI90" s="715"/>
      <c r="AYJ90" s="715"/>
      <c r="AYK90" s="715"/>
      <c r="AYL90" s="715"/>
      <c r="AYM90" s="715"/>
      <c r="AYN90" s="715"/>
      <c r="AYO90" s="715"/>
      <c r="AYP90" s="715"/>
      <c r="AYQ90" s="715"/>
      <c r="AYR90" s="715"/>
      <c r="AYS90" s="715"/>
      <c r="AYT90" s="715"/>
      <c r="AYU90" s="715"/>
      <c r="AYV90" s="715"/>
      <c r="AYW90" s="715"/>
      <c r="AYX90" s="715"/>
      <c r="AYY90" s="715"/>
      <c r="AYZ90" s="715"/>
      <c r="AZA90" s="715"/>
      <c r="AZB90" s="715"/>
      <c r="AZC90" s="715"/>
      <c r="AZD90" s="715"/>
      <c r="AZE90" s="715"/>
      <c r="AZF90" s="715"/>
      <c r="AZG90" s="715"/>
      <c r="AZH90" s="715"/>
      <c r="AZI90" s="715"/>
      <c r="AZJ90" s="715"/>
      <c r="AZK90" s="715"/>
      <c r="AZL90" s="715"/>
      <c r="AZM90" s="715"/>
      <c r="AZN90" s="715"/>
      <c r="AZO90" s="715"/>
      <c r="AZP90" s="715"/>
      <c r="AZQ90" s="715"/>
      <c r="AZR90" s="715"/>
      <c r="AZS90" s="715"/>
      <c r="AZT90" s="715"/>
      <c r="AZU90" s="715"/>
      <c r="AZV90" s="715"/>
      <c r="AZW90" s="715"/>
      <c r="AZX90" s="715"/>
      <c r="AZY90" s="715"/>
      <c r="AZZ90" s="715"/>
      <c r="BAA90" s="715"/>
      <c r="BAB90" s="715"/>
      <c r="BAC90" s="715"/>
      <c r="BAD90" s="715"/>
      <c r="BAE90" s="715"/>
      <c r="BAF90" s="715"/>
      <c r="BAG90" s="715"/>
      <c r="BAH90" s="715"/>
      <c r="BAI90" s="715"/>
      <c r="BAJ90" s="715"/>
      <c r="BAK90" s="715"/>
      <c r="BAL90" s="715"/>
      <c r="BAM90" s="715"/>
      <c r="BAN90" s="715"/>
      <c r="BAO90" s="715"/>
      <c r="BAP90" s="715"/>
      <c r="BAQ90" s="715"/>
      <c r="BAR90" s="715"/>
      <c r="BAS90" s="715"/>
      <c r="BAT90" s="715"/>
      <c r="BAU90" s="715"/>
      <c r="BAV90" s="715"/>
      <c r="BAW90" s="715"/>
      <c r="BAX90" s="715"/>
      <c r="BAY90" s="715"/>
      <c r="BAZ90" s="715"/>
      <c r="BBA90" s="715"/>
      <c r="BBB90" s="715"/>
      <c r="BBC90" s="715"/>
      <c r="BBD90" s="715"/>
      <c r="BBE90" s="715"/>
      <c r="BBF90" s="715"/>
      <c r="BBG90" s="715"/>
      <c r="BBH90" s="715"/>
      <c r="BBI90" s="715"/>
      <c r="BBJ90" s="715"/>
      <c r="BBK90" s="715"/>
      <c r="BBL90" s="715"/>
      <c r="BBM90" s="715"/>
      <c r="BBN90" s="715"/>
      <c r="BBO90" s="715"/>
      <c r="BBP90" s="715"/>
      <c r="BBQ90" s="715"/>
      <c r="BBR90" s="715"/>
      <c r="BBS90" s="715"/>
      <c r="BBT90" s="715"/>
      <c r="BBU90" s="715"/>
      <c r="BBV90" s="715"/>
      <c r="BBW90" s="715"/>
      <c r="BBX90" s="715"/>
      <c r="BBY90" s="715"/>
      <c r="BBZ90" s="715"/>
      <c r="BCA90" s="715"/>
      <c r="BCB90" s="715"/>
      <c r="BCC90" s="715"/>
      <c r="BCD90" s="715"/>
      <c r="BCE90" s="715"/>
      <c r="BCF90" s="715"/>
      <c r="BCG90" s="715"/>
      <c r="BCH90" s="715"/>
      <c r="BCI90" s="715"/>
      <c r="BCJ90" s="715"/>
      <c r="BCK90" s="715"/>
      <c r="BCL90" s="715"/>
      <c r="BCM90" s="715"/>
      <c r="BCN90" s="715"/>
      <c r="BCO90" s="715"/>
      <c r="BCP90" s="715"/>
      <c r="BCQ90" s="715"/>
      <c r="BCR90" s="715"/>
      <c r="BCS90" s="715"/>
      <c r="BCT90" s="715"/>
      <c r="BCU90" s="715"/>
      <c r="BCV90" s="715"/>
      <c r="BCW90" s="715"/>
      <c r="BCX90" s="715"/>
      <c r="BCY90" s="715"/>
      <c r="BCZ90" s="715"/>
      <c r="BDA90" s="715"/>
      <c r="BDB90" s="715"/>
      <c r="BDC90" s="715"/>
      <c r="BDD90" s="715"/>
      <c r="BDE90" s="715"/>
      <c r="BDF90" s="715"/>
      <c r="BDG90" s="715"/>
      <c r="BDH90" s="715"/>
      <c r="BDI90" s="715"/>
      <c r="BDJ90" s="715"/>
      <c r="BDK90" s="715"/>
      <c r="BDL90" s="715"/>
      <c r="BDM90" s="715"/>
      <c r="BDN90" s="715"/>
      <c r="BDO90" s="715"/>
      <c r="BDP90" s="715"/>
      <c r="BDQ90" s="715"/>
      <c r="BDR90" s="715"/>
      <c r="BDS90" s="715"/>
      <c r="BDT90" s="715"/>
      <c r="BDU90" s="715"/>
      <c r="BDV90" s="715"/>
      <c r="BDW90" s="715"/>
      <c r="BDX90" s="715"/>
      <c r="BDY90" s="715"/>
      <c r="BDZ90" s="715"/>
      <c r="BEA90" s="715"/>
      <c r="BEB90" s="715"/>
      <c r="BEC90" s="715"/>
      <c r="BED90" s="715"/>
      <c r="BEE90" s="715"/>
      <c r="BEF90" s="715"/>
      <c r="BEG90" s="715"/>
      <c r="BEH90" s="715"/>
      <c r="BEI90" s="715"/>
      <c r="BEJ90" s="715"/>
      <c r="BEK90" s="715"/>
      <c r="BEL90" s="715"/>
      <c r="BEM90" s="715"/>
      <c r="BEN90" s="715"/>
      <c r="BEO90" s="715"/>
      <c r="BEP90" s="715"/>
      <c r="BEQ90" s="715"/>
      <c r="BER90" s="715"/>
      <c r="BES90" s="715"/>
      <c r="BET90" s="715"/>
      <c r="BEU90" s="715"/>
      <c r="BEV90" s="715"/>
      <c r="BEW90" s="715"/>
      <c r="BEX90" s="715"/>
      <c r="BEY90" s="715"/>
      <c r="BEZ90" s="715"/>
      <c r="BFA90" s="715"/>
      <c r="BFB90" s="715"/>
      <c r="BFC90" s="715"/>
      <c r="BFD90" s="715"/>
      <c r="BFE90" s="715"/>
      <c r="BFF90" s="715"/>
      <c r="BFG90" s="715"/>
      <c r="BFH90" s="715"/>
      <c r="BFI90" s="715"/>
      <c r="BFJ90" s="715"/>
      <c r="BFK90" s="715"/>
      <c r="BFL90" s="715"/>
      <c r="BFM90" s="715"/>
      <c r="BFN90" s="715"/>
      <c r="BFO90" s="715"/>
      <c r="BFP90" s="715"/>
      <c r="BFQ90" s="715"/>
      <c r="BFR90" s="715"/>
      <c r="BFS90" s="715"/>
      <c r="BFT90" s="715"/>
      <c r="BFU90" s="715"/>
      <c r="BFV90" s="715"/>
      <c r="BFW90" s="715"/>
      <c r="BFX90" s="715"/>
      <c r="BFY90" s="715"/>
      <c r="BFZ90" s="715"/>
      <c r="BGA90" s="715"/>
      <c r="BGB90" s="715"/>
      <c r="BGC90" s="715"/>
      <c r="BGD90" s="715"/>
      <c r="BGE90" s="715"/>
      <c r="BGF90" s="715"/>
      <c r="BGG90" s="715"/>
      <c r="BGH90" s="715"/>
      <c r="BGI90" s="715"/>
      <c r="BGJ90" s="715"/>
      <c r="BGK90" s="715"/>
      <c r="BGL90" s="715"/>
      <c r="BGM90" s="715"/>
      <c r="BGN90" s="715"/>
      <c r="BGO90" s="715"/>
      <c r="BGP90" s="715"/>
      <c r="BGQ90" s="715"/>
      <c r="BGR90" s="715"/>
      <c r="BGS90" s="715"/>
      <c r="BGT90" s="715"/>
      <c r="BGU90" s="715"/>
      <c r="BGV90" s="715"/>
      <c r="BGW90" s="715"/>
      <c r="BGX90" s="715"/>
      <c r="BGY90" s="715"/>
      <c r="BGZ90" s="715"/>
      <c r="BHA90" s="715"/>
      <c r="BHB90" s="715"/>
      <c r="BHC90" s="715"/>
      <c r="BHD90" s="715"/>
      <c r="BHE90" s="715"/>
      <c r="BHF90" s="715"/>
      <c r="BHG90" s="715"/>
      <c r="BHH90" s="715"/>
      <c r="BHI90" s="715"/>
      <c r="BHJ90" s="715"/>
      <c r="BHK90" s="715"/>
      <c r="BHL90" s="715"/>
      <c r="BHM90" s="715"/>
      <c r="BHN90" s="715"/>
      <c r="BHO90" s="715"/>
      <c r="BHP90" s="715"/>
      <c r="BHQ90" s="715"/>
      <c r="BHR90" s="715"/>
      <c r="BHS90" s="715"/>
      <c r="BHT90" s="715"/>
      <c r="BHU90" s="715"/>
      <c r="BHV90" s="715"/>
      <c r="BHW90" s="715"/>
      <c r="BHX90" s="715"/>
      <c r="BHY90" s="715"/>
      <c r="BHZ90" s="715"/>
      <c r="BIA90" s="715"/>
      <c r="BIB90" s="715"/>
      <c r="BIC90" s="715"/>
      <c r="BID90" s="715"/>
      <c r="BIE90" s="715"/>
      <c r="BIF90" s="715"/>
      <c r="BIG90" s="715"/>
      <c r="BIH90" s="715"/>
      <c r="BII90" s="715"/>
      <c r="BIJ90" s="715"/>
      <c r="BIK90" s="715"/>
      <c r="BIL90" s="715"/>
      <c r="BIM90" s="715"/>
      <c r="BIN90" s="715"/>
      <c r="BIO90" s="715"/>
      <c r="BIP90" s="715"/>
      <c r="BIQ90" s="715"/>
      <c r="BIR90" s="715"/>
      <c r="BIS90" s="715"/>
      <c r="BIT90" s="715"/>
      <c r="BIU90" s="715"/>
      <c r="BIV90" s="715"/>
      <c r="BIW90" s="715"/>
      <c r="BIX90" s="715"/>
      <c r="BIY90" s="715"/>
      <c r="BIZ90" s="715"/>
      <c r="BJA90" s="715"/>
      <c r="BJB90" s="715"/>
      <c r="BJC90" s="715"/>
      <c r="BJD90" s="715"/>
      <c r="BJE90" s="715"/>
      <c r="BJF90" s="715"/>
      <c r="BJG90" s="715"/>
      <c r="BJH90" s="715"/>
      <c r="BJI90" s="715"/>
      <c r="BJJ90" s="715"/>
      <c r="BJK90" s="715"/>
      <c r="BJL90" s="715"/>
      <c r="BJM90" s="715"/>
      <c r="BJN90" s="715"/>
      <c r="BJO90" s="715"/>
      <c r="BJP90" s="715"/>
      <c r="BJQ90" s="715"/>
      <c r="BJR90" s="715"/>
      <c r="BJS90" s="715"/>
      <c r="BJT90" s="715"/>
      <c r="BJU90" s="715"/>
      <c r="BJV90" s="715"/>
      <c r="BJW90" s="715"/>
      <c r="BJX90" s="715"/>
      <c r="BJY90" s="715"/>
      <c r="BJZ90" s="715"/>
      <c r="BKA90" s="715"/>
      <c r="BKB90" s="715"/>
      <c r="BKC90" s="715"/>
      <c r="BKD90" s="715"/>
      <c r="BKE90" s="715"/>
      <c r="BKF90" s="715"/>
      <c r="BKG90" s="715"/>
      <c r="BKH90" s="715"/>
      <c r="BKI90" s="715"/>
      <c r="BKJ90" s="715"/>
      <c r="BKK90" s="715"/>
      <c r="BKL90" s="715"/>
      <c r="BKM90" s="715"/>
      <c r="BKN90" s="715"/>
      <c r="BKO90" s="715"/>
      <c r="BKP90" s="715"/>
      <c r="BKQ90" s="715"/>
      <c r="BKR90" s="715"/>
      <c r="BKS90" s="715"/>
      <c r="BKT90" s="715"/>
      <c r="BKU90" s="715"/>
      <c r="BKV90" s="715"/>
      <c r="BKW90" s="715"/>
      <c r="BKX90" s="715"/>
      <c r="BKY90" s="715"/>
      <c r="BKZ90" s="715"/>
      <c r="BLA90" s="715"/>
      <c r="BLB90" s="715"/>
      <c r="BLC90" s="715"/>
      <c r="BLD90" s="715"/>
      <c r="BLE90" s="715"/>
      <c r="BLF90" s="715"/>
      <c r="BLG90" s="715"/>
      <c r="BLH90" s="715"/>
      <c r="BLI90" s="715"/>
      <c r="BLJ90" s="715"/>
      <c r="BLK90" s="715"/>
      <c r="BLL90" s="715"/>
      <c r="BLM90" s="715"/>
      <c r="BLN90" s="715"/>
      <c r="BLO90" s="715"/>
      <c r="BLP90" s="715"/>
      <c r="BLQ90" s="715"/>
      <c r="BLR90" s="715"/>
      <c r="BLS90" s="715"/>
      <c r="BLT90" s="715"/>
      <c r="BLU90" s="715"/>
      <c r="BLV90" s="715"/>
      <c r="BLW90" s="715"/>
      <c r="BLX90" s="715"/>
      <c r="BLY90" s="715"/>
      <c r="BLZ90" s="715"/>
      <c r="BMA90" s="715"/>
      <c r="BMB90" s="715"/>
      <c r="BMC90" s="715"/>
      <c r="BMD90" s="715"/>
      <c r="BME90" s="715"/>
      <c r="BMF90" s="715"/>
      <c r="BMG90" s="715"/>
      <c r="BMH90" s="715"/>
      <c r="BMI90" s="715"/>
      <c r="BMJ90" s="715"/>
      <c r="BMK90" s="715"/>
      <c r="BML90" s="715"/>
      <c r="BMM90" s="715"/>
      <c r="BMN90" s="715"/>
      <c r="BMO90" s="715"/>
      <c r="BMP90" s="715"/>
      <c r="BMQ90" s="715"/>
      <c r="BMR90" s="715"/>
      <c r="BMS90" s="715"/>
      <c r="BMT90" s="715"/>
      <c r="BMU90" s="715"/>
      <c r="BMV90" s="715"/>
      <c r="BMW90" s="715"/>
      <c r="BMX90" s="715"/>
      <c r="BMY90" s="715"/>
      <c r="BMZ90" s="715"/>
      <c r="BNA90" s="715"/>
      <c r="BNB90" s="715"/>
      <c r="BNC90" s="715"/>
      <c r="BND90" s="715"/>
      <c r="BNE90" s="715"/>
      <c r="BNF90" s="715"/>
      <c r="BNG90" s="715"/>
      <c r="BNH90" s="715"/>
      <c r="BNI90" s="715"/>
      <c r="BNJ90" s="715"/>
      <c r="BNK90" s="715"/>
      <c r="BNL90" s="715"/>
      <c r="BNM90" s="715"/>
      <c r="BNN90" s="715"/>
      <c r="BNO90" s="715"/>
      <c r="BNP90" s="715"/>
      <c r="BNQ90" s="715"/>
      <c r="BNR90" s="715"/>
      <c r="BNS90" s="715"/>
      <c r="BNT90" s="715"/>
      <c r="BNU90" s="715"/>
      <c r="BNV90" s="715"/>
      <c r="BNW90" s="715"/>
      <c r="BNX90" s="715"/>
      <c r="BNY90" s="715"/>
      <c r="BNZ90" s="715"/>
      <c r="BOA90" s="715"/>
      <c r="BOB90" s="715"/>
      <c r="BOC90" s="715"/>
      <c r="BOD90" s="715"/>
      <c r="BOE90" s="715"/>
      <c r="BOF90" s="715"/>
      <c r="BOG90" s="715"/>
      <c r="BOH90" s="715"/>
      <c r="BOI90" s="715"/>
      <c r="BOJ90" s="715"/>
      <c r="BOK90" s="715"/>
      <c r="BOL90" s="715"/>
      <c r="BOM90" s="715"/>
      <c r="BON90" s="715"/>
      <c r="BOO90" s="715"/>
      <c r="BOP90" s="715"/>
      <c r="BOQ90" s="715"/>
      <c r="BOR90" s="715"/>
      <c r="BOS90" s="715"/>
      <c r="BOT90" s="715"/>
      <c r="BOU90" s="715"/>
      <c r="BOV90" s="715"/>
      <c r="BOW90" s="715"/>
      <c r="BOX90" s="715"/>
      <c r="BOY90" s="715"/>
      <c r="BOZ90" s="715"/>
      <c r="BPA90" s="715"/>
      <c r="BPB90" s="715"/>
      <c r="BPC90" s="715"/>
      <c r="BPD90" s="715"/>
      <c r="BPE90" s="715"/>
      <c r="BPF90" s="715"/>
      <c r="BPG90" s="715"/>
      <c r="BPH90" s="715"/>
      <c r="BPI90" s="715"/>
      <c r="BPJ90" s="715"/>
      <c r="BPK90" s="715"/>
      <c r="BPL90" s="715"/>
      <c r="BPM90" s="715"/>
      <c r="BPN90" s="715"/>
      <c r="BPO90" s="715"/>
      <c r="BPP90" s="715"/>
      <c r="BPQ90" s="715"/>
      <c r="BPR90" s="715"/>
      <c r="BPS90" s="715"/>
      <c r="BPT90" s="715"/>
      <c r="BPU90" s="715"/>
      <c r="BPV90" s="715"/>
      <c r="BPW90" s="715"/>
      <c r="BPX90" s="715"/>
      <c r="BPY90" s="715"/>
      <c r="BPZ90" s="715"/>
      <c r="BQA90" s="715"/>
      <c r="BQB90" s="715"/>
      <c r="BQC90" s="715"/>
      <c r="BQD90" s="715"/>
      <c r="BQE90" s="715"/>
      <c r="BQF90" s="715"/>
      <c r="BQG90" s="715"/>
      <c r="BQH90" s="715"/>
      <c r="BQI90" s="715"/>
      <c r="BQJ90" s="715"/>
      <c r="BQK90" s="715"/>
      <c r="BQL90" s="715"/>
      <c r="BQM90" s="715"/>
      <c r="BQN90" s="715"/>
      <c r="BQO90" s="715"/>
      <c r="BQP90" s="715"/>
      <c r="BQQ90" s="715"/>
      <c r="BQR90" s="715"/>
      <c r="BQS90" s="715"/>
      <c r="BQT90" s="715"/>
      <c r="BQU90" s="715"/>
      <c r="BQV90" s="715"/>
      <c r="BQW90" s="715"/>
      <c r="BQX90" s="715"/>
      <c r="BQY90" s="715"/>
      <c r="BQZ90" s="715"/>
      <c r="BRA90" s="715"/>
      <c r="BRB90" s="715"/>
      <c r="BRC90" s="715"/>
      <c r="BRD90" s="715"/>
      <c r="BRE90" s="715"/>
      <c r="BRF90" s="715"/>
      <c r="BRG90" s="715"/>
      <c r="BRH90" s="715"/>
      <c r="BRI90" s="715"/>
      <c r="BRJ90" s="715"/>
      <c r="BRK90" s="715"/>
      <c r="BRL90" s="715"/>
      <c r="BRM90" s="715"/>
      <c r="BRN90" s="715"/>
      <c r="BRO90" s="715"/>
      <c r="BRP90" s="715"/>
      <c r="BRQ90" s="715"/>
      <c r="BRR90" s="715"/>
      <c r="BRS90" s="715"/>
      <c r="BRT90" s="715"/>
      <c r="BRU90" s="715"/>
      <c r="BRV90" s="715"/>
      <c r="BRW90" s="715"/>
      <c r="BRX90" s="715"/>
      <c r="BRY90" s="715"/>
      <c r="BRZ90" s="715"/>
      <c r="BSA90" s="715"/>
      <c r="BSB90" s="715"/>
      <c r="BSC90" s="715"/>
      <c r="BSD90" s="715"/>
      <c r="BSE90" s="715"/>
      <c r="BSF90" s="715"/>
      <c r="BSG90" s="715"/>
      <c r="BSH90" s="715"/>
      <c r="BSI90" s="715"/>
      <c r="BSJ90" s="715"/>
      <c r="BSK90" s="715"/>
      <c r="BSL90" s="715"/>
      <c r="BSM90" s="715"/>
      <c r="BSN90" s="715"/>
      <c r="BSO90" s="715"/>
      <c r="BSP90" s="715"/>
      <c r="BSQ90" s="715"/>
      <c r="BSR90" s="715"/>
      <c r="BSS90" s="715"/>
      <c r="BST90" s="715"/>
      <c r="BSU90" s="715"/>
      <c r="BSV90" s="715"/>
      <c r="BSW90" s="715"/>
      <c r="BSX90" s="715"/>
      <c r="BSY90" s="715"/>
      <c r="BSZ90" s="715"/>
      <c r="BTA90" s="715"/>
      <c r="BTB90" s="715"/>
      <c r="BTC90" s="715"/>
      <c r="BTD90" s="715"/>
      <c r="BTE90" s="715"/>
      <c r="BTF90" s="715"/>
      <c r="BTG90" s="715"/>
      <c r="BTH90" s="715"/>
      <c r="BTI90" s="715"/>
      <c r="BTJ90" s="715"/>
      <c r="BTK90" s="715"/>
      <c r="BTL90" s="715"/>
      <c r="BTM90" s="715"/>
      <c r="BTN90" s="715"/>
      <c r="BTO90" s="715"/>
      <c r="BTP90" s="715"/>
      <c r="BTQ90" s="715"/>
      <c r="BTR90" s="715"/>
      <c r="BTS90" s="715"/>
      <c r="BTT90" s="715"/>
      <c r="BTU90" s="715"/>
      <c r="BTV90" s="715"/>
      <c r="BTW90" s="715"/>
      <c r="BTX90" s="715"/>
      <c r="BTY90" s="715"/>
      <c r="BTZ90" s="715"/>
      <c r="BUA90" s="715"/>
      <c r="BUB90" s="715"/>
      <c r="BUC90" s="715"/>
      <c r="BUD90" s="715"/>
      <c r="BUE90" s="715"/>
      <c r="BUF90" s="715"/>
      <c r="BUG90" s="715"/>
      <c r="BUH90" s="715"/>
      <c r="BUI90" s="715"/>
      <c r="BUJ90" s="715"/>
      <c r="BUK90" s="715"/>
      <c r="BUL90" s="715"/>
      <c r="BUM90" s="715"/>
      <c r="BUN90" s="715"/>
      <c r="BUO90" s="715"/>
      <c r="BUP90" s="715"/>
      <c r="BUQ90" s="715"/>
      <c r="BUR90" s="715"/>
      <c r="BUS90" s="715"/>
      <c r="BUT90" s="715"/>
      <c r="BUU90" s="715"/>
      <c r="BUV90" s="715"/>
      <c r="BUW90" s="715"/>
      <c r="BUX90" s="715"/>
      <c r="BUY90" s="715"/>
      <c r="BUZ90" s="715"/>
      <c r="BVA90" s="715"/>
      <c r="BVB90" s="715"/>
      <c r="BVC90" s="715"/>
      <c r="BVD90" s="715"/>
      <c r="BVE90" s="715"/>
      <c r="BVF90" s="715"/>
      <c r="BVG90" s="715"/>
      <c r="BVH90" s="715"/>
      <c r="BVI90" s="715"/>
      <c r="BVJ90" s="715"/>
      <c r="BVK90" s="715"/>
      <c r="BVL90" s="715"/>
      <c r="BVM90" s="715"/>
      <c r="BVN90" s="715"/>
      <c r="BVO90" s="715"/>
      <c r="BVP90" s="715"/>
      <c r="BVQ90" s="715"/>
      <c r="BVR90" s="715"/>
      <c r="BVS90" s="715"/>
      <c r="BVT90" s="715"/>
      <c r="BVU90" s="715"/>
      <c r="BVV90" s="715"/>
      <c r="BVW90" s="715"/>
      <c r="BVX90" s="715"/>
      <c r="BVY90" s="715"/>
      <c r="BVZ90" s="715"/>
      <c r="BWA90" s="715"/>
      <c r="BWB90" s="715"/>
      <c r="BWC90" s="715"/>
      <c r="BWD90" s="715"/>
      <c r="BWE90" s="715"/>
      <c r="BWF90" s="715"/>
      <c r="BWG90" s="715"/>
      <c r="BWH90" s="715"/>
      <c r="BWI90" s="715"/>
      <c r="BWJ90" s="715"/>
      <c r="BWK90" s="715"/>
      <c r="BWL90" s="715"/>
      <c r="BWM90" s="715"/>
      <c r="BWN90" s="715"/>
      <c r="BWO90" s="715"/>
      <c r="BWP90" s="715"/>
      <c r="BWQ90" s="715"/>
      <c r="BWR90" s="715"/>
      <c r="BWS90" s="715"/>
      <c r="BWT90" s="715"/>
      <c r="BWU90" s="715"/>
      <c r="BWV90" s="715"/>
      <c r="BWW90" s="715"/>
      <c r="BWX90" s="715"/>
      <c r="BWY90" s="715"/>
      <c r="BWZ90" s="715"/>
      <c r="BXA90" s="715"/>
      <c r="BXB90" s="715"/>
      <c r="BXC90" s="715"/>
      <c r="BXD90" s="715"/>
      <c r="BXE90" s="715"/>
      <c r="BXF90" s="715"/>
      <c r="BXG90" s="715"/>
      <c r="BXH90" s="715"/>
      <c r="BXI90" s="715"/>
      <c r="BXJ90" s="715"/>
      <c r="BXK90" s="715"/>
      <c r="BXL90" s="715"/>
      <c r="BXM90" s="715"/>
      <c r="BXN90" s="715"/>
      <c r="BXO90" s="715"/>
      <c r="BXP90" s="715"/>
      <c r="BXQ90" s="715"/>
      <c r="BXR90" s="715"/>
      <c r="BXS90" s="715"/>
      <c r="BXT90" s="715"/>
      <c r="BXU90" s="715"/>
      <c r="BXV90" s="715"/>
      <c r="BXW90" s="715"/>
      <c r="BXX90" s="715"/>
      <c r="BXY90" s="715"/>
      <c r="BXZ90" s="715"/>
      <c r="BYA90" s="715"/>
      <c r="BYB90" s="715"/>
      <c r="BYC90" s="715"/>
      <c r="BYD90" s="715"/>
      <c r="BYE90" s="715"/>
      <c r="BYF90" s="715"/>
      <c r="BYG90" s="715"/>
      <c r="BYH90" s="715"/>
      <c r="BYI90" s="715"/>
      <c r="BYJ90" s="715"/>
      <c r="BYK90" s="715"/>
      <c r="BYL90" s="715"/>
      <c r="BYM90" s="715"/>
      <c r="BYN90" s="715"/>
      <c r="BYO90" s="715"/>
      <c r="BYP90" s="715"/>
      <c r="BYQ90" s="715"/>
      <c r="BYR90" s="715"/>
      <c r="BYS90" s="715"/>
      <c r="BYT90" s="715"/>
      <c r="BYU90" s="715"/>
      <c r="BYV90" s="715"/>
      <c r="BYW90" s="715"/>
      <c r="BYX90" s="715"/>
      <c r="BYY90" s="715"/>
      <c r="BYZ90" s="715"/>
      <c r="BZA90" s="715"/>
      <c r="BZB90" s="715"/>
      <c r="BZC90" s="715"/>
      <c r="BZD90" s="715"/>
      <c r="BZE90" s="715"/>
      <c r="BZF90" s="715"/>
      <c r="BZG90" s="715"/>
      <c r="BZH90" s="715"/>
      <c r="BZI90" s="715"/>
      <c r="BZJ90" s="715"/>
      <c r="BZK90" s="715"/>
      <c r="BZL90" s="715"/>
      <c r="BZM90" s="715"/>
      <c r="BZN90" s="715"/>
      <c r="BZO90" s="715"/>
      <c r="BZP90" s="715"/>
      <c r="BZQ90" s="715"/>
      <c r="BZR90" s="715"/>
      <c r="BZS90" s="715"/>
      <c r="BZT90" s="715"/>
      <c r="BZU90" s="715"/>
      <c r="BZV90" s="715"/>
      <c r="BZW90" s="715"/>
      <c r="BZX90" s="715"/>
      <c r="BZY90" s="715"/>
      <c r="BZZ90" s="715"/>
      <c r="CAA90" s="715"/>
      <c r="CAB90" s="715"/>
      <c r="CAC90" s="715"/>
      <c r="CAD90" s="715"/>
      <c r="CAE90" s="715"/>
      <c r="CAF90" s="715"/>
      <c r="CAG90" s="715"/>
      <c r="CAH90" s="715"/>
      <c r="CAI90" s="715"/>
      <c r="CAJ90" s="715"/>
      <c r="CAK90" s="715"/>
      <c r="CAL90" s="715"/>
      <c r="CAM90" s="715"/>
      <c r="CAN90" s="715"/>
      <c r="CAO90" s="715"/>
      <c r="CAP90" s="715"/>
      <c r="CAQ90" s="715"/>
      <c r="CAR90" s="715"/>
      <c r="CAS90" s="715"/>
      <c r="CAT90" s="715"/>
      <c r="CAU90" s="715"/>
      <c r="CAV90" s="715"/>
      <c r="CAW90" s="715"/>
      <c r="CAX90" s="715"/>
      <c r="CAY90" s="715"/>
      <c r="CAZ90" s="715"/>
      <c r="CBA90" s="715"/>
      <c r="CBB90" s="715"/>
      <c r="CBC90" s="715"/>
      <c r="CBD90" s="715"/>
      <c r="CBE90" s="715"/>
      <c r="CBF90" s="715"/>
      <c r="CBG90" s="715"/>
      <c r="CBH90" s="715"/>
      <c r="CBI90" s="715"/>
      <c r="CBJ90" s="715"/>
      <c r="CBK90" s="715"/>
      <c r="CBL90" s="715"/>
      <c r="CBM90" s="715"/>
      <c r="CBN90" s="715"/>
      <c r="CBO90" s="715"/>
      <c r="CBP90" s="715"/>
      <c r="CBQ90" s="715"/>
      <c r="CBR90" s="715"/>
      <c r="CBS90" s="715"/>
      <c r="CBT90" s="715"/>
      <c r="CBU90" s="715"/>
      <c r="CBV90" s="715"/>
      <c r="CBW90" s="715"/>
      <c r="CBX90" s="715"/>
      <c r="CBY90" s="715"/>
      <c r="CBZ90" s="715"/>
      <c r="CCA90" s="715"/>
      <c r="CCB90" s="715"/>
      <c r="CCC90" s="715"/>
      <c r="CCD90" s="715"/>
      <c r="CCE90" s="715"/>
      <c r="CCF90" s="715"/>
      <c r="CCG90" s="715"/>
      <c r="CCH90" s="715"/>
      <c r="CCI90" s="715"/>
      <c r="CCJ90" s="715"/>
      <c r="CCK90" s="715"/>
      <c r="CCL90" s="715"/>
      <c r="CCM90" s="715"/>
      <c r="CCN90" s="715"/>
      <c r="CCO90" s="715"/>
      <c r="CCP90" s="715"/>
      <c r="CCQ90" s="715"/>
      <c r="CCR90" s="715"/>
      <c r="CCS90" s="715"/>
      <c r="CCT90" s="715"/>
      <c r="CCU90" s="715"/>
      <c r="CCV90" s="715"/>
      <c r="CCW90" s="715"/>
      <c r="CCX90" s="715"/>
      <c r="CCY90" s="715"/>
      <c r="CCZ90" s="715"/>
      <c r="CDA90" s="715"/>
      <c r="CDB90" s="715"/>
      <c r="CDC90" s="715"/>
      <c r="CDD90" s="715"/>
      <c r="CDE90" s="715"/>
      <c r="CDF90" s="715"/>
      <c r="CDG90" s="715"/>
      <c r="CDH90" s="715"/>
      <c r="CDI90" s="715"/>
      <c r="CDJ90" s="715"/>
      <c r="CDK90" s="715"/>
      <c r="CDL90" s="715"/>
      <c r="CDM90" s="715"/>
      <c r="CDN90" s="715"/>
      <c r="CDO90" s="715"/>
      <c r="CDP90" s="715"/>
      <c r="CDQ90" s="715"/>
      <c r="CDR90" s="715"/>
      <c r="CDS90" s="715"/>
      <c r="CDT90" s="715"/>
      <c r="CDU90" s="715"/>
      <c r="CDV90" s="715"/>
      <c r="CDW90" s="715"/>
      <c r="CDX90" s="715"/>
      <c r="CDY90" s="715"/>
      <c r="CDZ90" s="715"/>
      <c r="CEA90" s="715"/>
      <c r="CEB90" s="715"/>
      <c r="CEC90" s="715"/>
      <c r="CED90" s="715"/>
      <c r="CEE90" s="715"/>
      <c r="CEF90" s="715"/>
      <c r="CEG90" s="715"/>
      <c r="CEH90" s="715"/>
      <c r="CEI90" s="715"/>
      <c r="CEJ90" s="715"/>
      <c r="CEK90" s="715"/>
      <c r="CEL90" s="715"/>
      <c r="CEM90" s="715"/>
      <c r="CEN90" s="715"/>
      <c r="CEO90" s="715"/>
      <c r="CEP90" s="715"/>
      <c r="CEQ90" s="715"/>
      <c r="CER90" s="715"/>
      <c r="CES90" s="715"/>
      <c r="CET90" s="715"/>
      <c r="CEU90" s="715"/>
      <c r="CEV90" s="715"/>
      <c r="CEW90" s="715"/>
      <c r="CEX90" s="715"/>
      <c r="CEY90" s="715"/>
      <c r="CEZ90" s="715"/>
      <c r="CFA90" s="715"/>
      <c r="CFB90" s="715"/>
      <c r="CFC90" s="715"/>
      <c r="CFD90" s="715"/>
      <c r="CFE90" s="715"/>
      <c r="CFF90" s="715"/>
      <c r="CFG90" s="715"/>
      <c r="CFH90" s="715"/>
      <c r="CFI90" s="715"/>
      <c r="CFJ90" s="715"/>
      <c r="CFK90" s="715"/>
      <c r="CFL90" s="715"/>
      <c r="CFM90" s="715"/>
      <c r="CFN90" s="715"/>
      <c r="CFO90" s="715"/>
      <c r="CFP90" s="715"/>
      <c r="CFQ90" s="715"/>
      <c r="CFR90" s="715"/>
      <c r="CFS90" s="715"/>
      <c r="CFT90" s="715"/>
      <c r="CFU90" s="715"/>
      <c r="CFV90" s="715"/>
      <c r="CFW90" s="715"/>
      <c r="CFX90" s="715"/>
      <c r="CFY90" s="715"/>
      <c r="CFZ90" s="715"/>
      <c r="CGA90" s="715"/>
      <c r="CGB90" s="715"/>
      <c r="CGC90" s="715"/>
      <c r="CGD90" s="715"/>
      <c r="CGE90" s="715"/>
      <c r="CGF90" s="715"/>
      <c r="CGG90" s="715"/>
      <c r="CGH90" s="715"/>
      <c r="CGI90" s="715"/>
      <c r="CGJ90" s="715"/>
      <c r="CGK90" s="715"/>
      <c r="CGL90" s="715"/>
      <c r="CGM90" s="715"/>
      <c r="CGN90" s="715"/>
      <c r="CGO90" s="715"/>
      <c r="CGP90" s="715"/>
      <c r="CGQ90" s="715"/>
      <c r="CGR90" s="715"/>
      <c r="CGS90" s="715"/>
      <c r="CGT90" s="715"/>
      <c r="CGU90" s="715"/>
      <c r="CGV90" s="715"/>
      <c r="CGW90" s="715"/>
      <c r="CGX90" s="715"/>
      <c r="CGY90" s="715"/>
      <c r="CGZ90" s="715"/>
      <c r="CHA90" s="715"/>
      <c r="CHB90" s="715"/>
      <c r="CHC90" s="715"/>
      <c r="CHD90" s="715"/>
      <c r="CHE90" s="715"/>
      <c r="CHF90" s="715"/>
      <c r="CHG90" s="715"/>
      <c r="CHH90" s="715"/>
      <c r="CHI90" s="715"/>
      <c r="CHJ90" s="715"/>
      <c r="CHK90" s="715"/>
      <c r="CHL90" s="715"/>
      <c r="CHM90" s="715"/>
      <c r="CHN90" s="715"/>
      <c r="CHO90" s="715"/>
      <c r="CHP90" s="715"/>
      <c r="CHQ90" s="715"/>
      <c r="CHR90" s="715"/>
      <c r="CHS90" s="715"/>
      <c r="CHT90" s="715"/>
      <c r="CHU90" s="715"/>
      <c r="CHV90" s="715"/>
      <c r="CHW90" s="715"/>
      <c r="CHX90" s="715"/>
      <c r="CHY90" s="715"/>
      <c r="CHZ90" s="715"/>
      <c r="CIA90" s="715"/>
      <c r="CIB90" s="715"/>
      <c r="CIC90" s="715"/>
      <c r="CID90" s="715"/>
      <c r="CIE90" s="715"/>
      <c r="CIF90" s="715"/>
      <c r="CIG90" s="715"/>
      <c r="CIH90" s="715"/>
      <c r="CII90" s="715"/>
      <c r="CIJ90" s="715"/>
      <c r="CIK90" s="715"/>
      <c r="CIL90" s="715"/>
      <c r="CIM90" s="715"/>
      <c r="CIN90" s="715"/>
      <c r="CIO90" s="715"/>
      <c r="CIP90" s="715"/>
      <c r="CIQ90" s="715"/>
      <c r="CIR90" s="715"/>
      <c r="CIS90" s="715"/>
      <c r="CIT90" s="715"/>
      <c r="CIU90" s="715"/>
      <c r="CIV90" s="715"/>
      <c r="CIW90" s="715"/>
      <c r="CIX90" s="715"/>
      <c r="CIY90" s="715"/>
      <c r="CIZ90" s="715"/>
      <c r="CJA90" s="715"/>
      <c r="CJB90" s="715"/>
      <c r="CJC90" s="715"/>
      <c r="CJD90" s="715"/>
      <c r="CJE90" s="715"/>
      <c r="CJF90" s="715"/>
      <c r="CJG90" s="715"/>
      <c r="CJH90" s="715"/>
      <c r="CJI90" s="715"/>
      <c r="CJJ90" s="715"/>
      <c r="CJK90" s="715"/>
      <c r="CJL90" s="715"/>
      <c r="CJM90" s="715"/>
      <c r="CJN90" s="715"/>
      <c r="CJO90" s="715"/>
      <c r="CJP90" s="715"/>
      <c r="CJQ90" s="715"/>
      <c r="CJR90" s="715"/>
      <c r="CJS90" s="715"/>
      <c r="CJT90" s="715"/>
      <c r="CJU90" s="715"/>
      <c r="CJV90" s="715"/>
      <c r="CJW90" s="715"/>
      <c r="CJX90" s="715"/>
      <c r="CJY90" s="715"/>
      <c r="CJZ90" s="715"/>
      <c r="CKA90" s="715"/>
      <c r="CKB90" s="715"/>
      <c r="CKC90" s="715"/>
      <c r="CKD90" s="715"/>
      <c r="CKE90" s="715"/>
      <c r="CKF90" s="715"/>
      <c r="CKG90" s="715"/>
      <c r="CKH90" s="715"/>
      <c r="CKI90" s="715"/>
      <c r="CKJ90" s="715"/>
      <c r="CKK90" s="715"/>
      <c r="CKL90" s="715"/>
      <c r="CKM90" s="715"/>
      <c r="CKN90" s="715"/>
      <c r="CKO90" s="715"/>
      <c r="CKP90" s="715"/>
      <c r="CKQ90" s="715"/>
      <c r="CKR90" s="715"/>
      <c r="CKS90" s="715"/>
      <c r="CKT90" s="715"/>
      <c r="CKU90" s="715"/>
      <c r="CKV90" s="715"/>
      <c r="CKW90" s="715"/>
      <c r="CKX90" s="715"/>
      <c r="CKY90" s="715"/>
      <c r="CKZ90" s="715"/>
      <c r="CLA90" s="715"/>
      <c r="CLB90" s="715"/>
      <c r="CLC90" s="715"/>
      <c r="CLD90" s="715"/>
      <c r="CLE90" s="715"/>
      <c r="CLF90" s="715"/>
      <c r="CLG90" s="715"/>
      <c r="CLH90" s="715"/>
      <c r="CLI90" s="715"/>
      <c r="CLJ90" s="715"/>
      <c r="CLK90" s="715"/>
      <c r="CLL90" s="715"/>
      <c r="CLM90" s="715"/>
      <c r="CLN90" s="715"/>
      <c r="CLO90" s="715"/>
      <c r="CLP90" s="715"/>
      <c r="CLQ90" s="715"/>
      <c r="CLR90" s="715"/>
      <c r="CLS90" s="715"/>
      <c r="CLT90" s="715"/>
      <c r="CLU90" s="715"/>
      <c r="CLV90" s="715"/>
      <c r="CLW90" s="715"/>
      <c r="CLX90" s="715"/>
      <c r="CLY90" s="715"/>
      <c r="CLZ90" s="715"/>
      <c r="CMA90" s="715"/>
      <c r="CMB90" s="715"/>
      <c r="CMC90" s="715"/>
      <c r="CMD90" s="715"/>
      <c r="CME90" s="715"/>
      <c r="CMF90" s="715"/>
      <c r="CMG90" s="715"/>
      <c r="CMH90" s="715"/>
      <c r="CMI90" s="715"/>
      <c r="CMJ90" s="715"/>
      <c r="CMK90" s="715"/>
      <c r="CML90" s="715"/>
      <c r="CMM90" s="715"/>
      <c r="CMN90" s="715"/>
      <c r="CMO90" s="715"/>
      <c r="CMP90" s="715"/>
      <c r="CMQ90" s="715"/>
      <c r="CMR90" s="715"/>
      <c r="CMS90" s="715"/>
      <c r="CMT90" s="715"/>
      <c r="CMU90" s="715"/>
      <c r="CMV90" s="715"/>
      <c r="CMW90" s="715"/>
      <c r="CMX90" s="715"/>
      <c r="CMY90" s="715"/>
      <c r="CMZ90" s="715"/>
      <c r="CNA90" s="715"/>
      <c r="CNB90" s="715"/>
      <c r="CNC90" s="715"/>
      <c r="CND90" s="715"/>
      <c r="CNE90" s="715"/>
      <c r="CNF90" s="715"/>
      <c r="CNG90" s="715"/>
      <c r="CNH90" s="715"/>
      <c r="CNI90" s="715"/>
      <c r="CNJ90" s="715"/>
      <c r="CNK90" s="715"/>
      <c r="CNL90" s="715"/>
      <c r="CNM90" s="715"/>
      <c r="CNN90" s="715"/>
      <c r="CNO90" s="715"/>
      <c r="CNP90" s="715"/>
      <c r="CNQ90" s="715"/>
      <c r="CNR90" s="715"/>
      <c r="CNS90" s="715"/>
      <c r="CNT90" s="715"/>
      <c r="CNU90" s="715"/>
      <c r="CNV90" s="715"/>
      <c r="CNW90" s="715"/>
      <c r="CNX90" s="715"/>
      <c r="CNY90" s="715"/>
      <c r="CNZ90" s="715"/>
      <c r="COA90" s="715"/>
      <c r="COB90" s="715"/>
      <c r="COC90" s="715"/>
      <c r="COD90" s="715"/>
      <c r="COE90" s="715"/>
      <c r="COF90" s="715"/>
      <c r="COG90" s="715"/>
      <c r="COH90" s="715"/>
      <c r="COI90" s="715"/>
      <c r="COJ90" s="715"/>
      <c r="COK90" s="715"/>
      <c r="COL90" s="715"/>
      <c r="COM90" s="715"/>
      <c r="CON90" s="715"/>
      <c r="COO90" s="715"/>
      <c r="COP90" s="715"/>
      <c r="COQ90" s="715"/>
      <c r="COR90" s="715"/>
      <c r="COS90" s="715"/>
      <c r="COT90" s="715"/>
      <c r="COU90" s="715"/>
      <c r="COV90" s="715"/>
      <c r="COW90" s="715"/>
      <c r="COX90" s="715"/>
      <c r="COY90" s="715"/>
      <c r="COZ90" s="715"/>
      <c r="CPA90" s="715"/>
      <c r="CPB90" s="715"/>
      <c r="CPC90" s="715"/>
      <c r="CPD90" s="715"/>
      <c r="CPE90" s="715"/>
      <c r="CPF90" s="715"/>
      <c r="CPG90" s="715"/>
      <c r="CPH90" s="715"/>
      <c r="CPI90" s="715"/>
      <c r="CPJ90" s="715"/>
      <c r="CPK90" s="715"/>
      <c r="CPL90" s="715"/>
      <c r="CPM90" s="715"/>
      <c r="CPN90" s="715"/>
      <c r="CPO90" s="715"/>
      <c r="CPP90" s="715"/>
      <c r="CPQ90" s="715"/>
      <c r="CPR90" s="715"/>
      <c r="CPS90" s="715"/>
      <c r="CPT90" s="715"/>
      <c r="CPU90" s="715"/>
      <c r="CPV90" s="715"/>
      <c r="CPW90" s="715"/>
      <c r="CPX90" s="715"/>
      <c r="CPY90" s="715"/>
      <c r="CPZ90" s="715"/>
      <c r="CQA90" s="715"/>
      <c r="CQB90" s="715"/>
      <c r="CQC90" s="715"/>
      <c r="CQD90" s="715"/>
      <c r="CQE90" s="715"/>
      <c r="CQF90" s="715"/>
      <c r="CQG90" s="715"/>
      <c r="CQH90" s="715"/>
      <c r="CQI90" s="715"/>
      <c r="CQJ90" s="715"/>
      <c r="CQK90" s="715"/>
      <c r="CQL90" s="715"/>
      <c r="CQM90" s="715"/>
      <c r="CQN90" s="715"/>
      <c r="CQO90" s="715"/>
      <c r="CQP90" s="715"/>
      <c r="CQQ90" s="715"/>
      <c r="CQR90" s="715"/>
      <c r="CQS90" s="715"/>
      <c r="CQT90" s="715"/>
      <c r="CQU90" s="715"/>
      <c r="CQV90" s="715"/>
      <c r="CQW90" s="715"/>
      <c r="CQX90" s="715"/>
      <c r="CQY90" s="715"/>
      <c r="CQZ90" s="715"/>
      <c r="CRA90" s="715"/>
      <c r="CRB90" s="715"/>
      <c r="CRC90" s="715"/>
      <c r="CRD90" s="715"/>
      <c r="CRE90" s="715"/>
      <c r="CRF90" s="715"/>
      <c r="CRG90" s="715"/>
      <c r="CRH90" s="715"/>
      <c r="CRI90" s="715"/>
      <c r="CRJ90" s="715"/>
      <c r="CRK90" s="715"/>
      <c r="CRL90" s="715"/>
      <c r="CRM90" s="715"/>
      <c r="CRN90" s="715"/>
      <c r="CRO90" s="715"/>
      <c r="CRP90" s="715"/>
      <c r="CRQ90" s="715"/>
      <c r="CRR90" s="715"/>
      <c r="CRS90" s="715"/>
      <c r="CRT90" s="715"/>
      <c r="CRU90" s="715"/>
      <c r="CRV90" s="715"/>
      <c r="CRW90" s="715"/>
      <c r="CRX90" s="715"/>
      <c r="CRY90" s="715"/>
      <c r="CRZ90" s="715"/>
      <c r="CSA90" s="715"/>
      <c r="CSB90" s="715"/>
      <c r="CSC90" s="715"/>
      <c r="CSD90" s="715"/>
      <c r="CSE90" s="715"/>
      <c r="CSF90" s="715"/>
      <c r="CSG90" s="715"/>
      <c r="CSH90" s="715"/>
      <c r="CSI90" s="715"/>
      <c r="CSJ90" s="715"/>
      <c r="CSK90" s="715"/>
      <c r="CSL90" s="715"/>
      <c r="CSM90" s="715"/>
      <c r="CSN90" s="715"/>
      <c r="CSO90" s="715"/>
      <c r="CSP90" s="715"/>
      <c r="CSQ90" s="715"/>
      <c r="CSR90" s="715"/>
      <c r="CSS90" s="715"/>
      <c r="CST90" s="715"/>
      <c r="CSU90" s="715"/>
      <c r="CSV90" s="715"/>
      <c r="CSW90" s="715"/>
      <c r="CSX90" s="715"/>
      <c r="CSY90" s="715"/>
      <c r="CSZ90" s="715"/>
      <c r="CTA90" s="715"/>
      <c r="CTB90" s="715"/>
      <c r="CTC90" s="715"/>
      <c r="CTD90" s="715"/>
      <c r="CTE90" s="715"/>
      <c r="CTF90" s="715"/>
      <c r="CTG90" s="715"/>
      <c r="CTH90" s="715"/>
      <c r="CTI90" s="715"/>
      <c r="CTJ90" s="715"/>
      <c r="CTK90" s="715"/>
      <c r="CTL90" s="715"/>
      <c r="CTM90" s="715"/>
      <c r="CTN90" s="715"/>
      <c r="CTO90" s="715"/>
      <c r="CTP90" s="715"/>
      <c r="CTQ90" s="715"/>
      <c r="CTR90" s="715"/>
      <c r="CTS90" s="715"/>
      <c r="CTT90" s="715"/>
      <c r="CTU90" s="715"/>
      <c r="CTV90" s="715"/>
      <c r="CTW90" s="715"/>
      <c r="CTX90" s="715"/>
      <c r="CTY90" s="715"/>
      <c r="CTZ90" s="715"/>
      <c r="CUA90" s="715"/>
      <c r="CUB90" s="715"/>
      <c r="CUC90" s="715"/>
      <c r="CUD90" s="715"/>
      <c r="CUE90" s="715"/>
      <c r="CUF90" s="715"/>
      <c r="CUG90" s="715"/>
      <c r="CUH90" s="715"/>
      <c r="CUI90" s="715"/>
      <c r="CUJ90" s="715"/>
      <c r="CUK90" s="715"/>
      <c r="CUL90" s="715"/>
      <c r="CUM90" s="715"/>
      <c r="CUN90" s="715"/>
      <c r="CUO90" s="715"/>
      <c r="CUP90" s="715"/>
      <c r="CUQ90" s="715"/>
      <c r="CUR90" s="715"/>
      <c r="CUS90" s="715"/>
      <c r="CUT90" s="715"/>
      <c r="CUU90" s="715"/>
      <c r="CUV90" s="715"/>
      <c r="CUW90" s="715"/>
      <c r="CUX90" s="715"/>
      <c r="CUY90" s="715"/>
      <c r="CUZ90" s="715"/>
      <c r="CVA90" s="715"/>
      <c r="CVB90" s="715"/>
      <c r="CVC90" s="715"/>
      <c r="CVD90" s="715"/>
      <c r="CVE90" s="715"/>
      <c r="CVF90" s="715"/>
      <c r="CVG90" s="715"/>
      <c r="CVH90" s="715"/>
      <c r="CVI90" s="715"/>
      <c r="CVJ90" s="715"/>
      <c r="CVK90" s="715"/>
      <c r="CVL90" s="715"/>
      <c r="CVM90" s="715"/>
      <c r="CVN90" s="715"/>
      <c r="CVO90" s="715"/>
      <c r="CVP90" s="715"/>
      <c r="CVQ90" s="715"/>
      <c r="CVR90" s="715"/>
      <c r="CVS90" s="715"/>
      <c r="CVT90" s="715"/>
      <c r="CVU90" s="715"/>
      <c r="CVV90" s="715"/>
      <c r="CVW90" s="715"/>
      <c r="CVX90" s="715"/>
      <c r="CVY90" s="715"/>
      <c r="CVZ90" s="715"/>
      <c r="CWA90" s="715"/>
      <c r="CWB90" s="715"/>
      <c r="CWC90" s="715"/>
      <c r="CWD90" s="715"/>
      <c r="CWE90" s="715"/>
      <c r="CWF90" s="715"/>
      <c r="CWG90" s="715"/>
      <c r="CWH90" s="715"/>
      <c r="CWI90" s="715"/>
      <c r="CWJ90" s="715"/>
      <c r="CWK90" s="715"/>
      <c r="CWL90" s="715"/>
      <c r="CWM90" s="715"/>
      <c r="CWN90" s="715"/>
      <c r="CWO90" s="715"/>
      <c r="CWP90" s="715"/>
      <c r="CWQ90" s="715"/>
      <c r="CWR90" s="715"/>
      <c r="CWS90" s="715"/>
      <c r="CWT90" s="715"/>
      <c r="CWU90" s="715"/>
      <c r="CWV90" s="715"/>
      <c r="CWW90" s="715"/>
      <c r="CWX90" s="715"/>
      <c r="CWY90" s="715"/>
      <c r="CWZ90" s="715"/>
      <c r="CXA90" s="715"/>
      <c r="CXB90" s="715"/>
      <c r="CXC90" s="715"/>
      <c r="CXD90" s="715"/>
      <c r="CXE90" s="715"/>
      <c r="CXF90" s="715"/>
      <c r="CXG90" s="715"/>
      <c r="CXH90" s="715"/>
      <c r="CXI90" s="715"/>
      <c r="CXJ90" s="715"/>
      <c r="CXK90" s="715"/>
      <c r="CXL90" s="715"/>
      <c r="CXM90" s="715"/>
      <c r="CXN90" s="715"/>
      <c r="CXO90" s="715"/>
      <c r="CXP90" s="715"/>
      <c r="CXQ90" s="715"/>
      <c r="CXR90" s="715"/>
      <c r="CXS90" s="715"/>
      <c r="CXT90" s="715"/>
      <c r="CXU90" s="715"/>
      <c r="CXV90" s="715"/>
      <c r="CXW90" s="715"/>
      <c r="CXX90" s="715"/>
      <c r="CXY90" s="715"/>
      <c r="CXZ90" s="715"/>
      <c r="CYA90" s="715"/>
      <c r="CYB90" s="715"/>
      <c r="CYC90" s="715"/>
      <c r="CYD90" s="715"/>
      <c r="CYE90" s="715"/>
      <c r="CYF90" s="715"/>
      <c r="CYG90" s="715"/>
      <c r="CYH90" s="715"/>
      <c r="CYI90" s="715"/>
      <c r="CYJ90" s="715"/>
      <c r="CYK90" s="715"/>
      <c r="CYL90" s="715"/>
      <c r="CYM90" s="715"/>
      <c r="CYN90" s="715"/>
      <c r="CYO90" s="715"/>
      <c r="CYP90" s="715"/>
      <c r="CYQ90" s="715"/>
      <c r="CYR90" s="715"/>
      <c r="CYS90" s="715"/>
      <c r="CYT90" s="715"/>
      <c r="CYU90" s="715"/>
      <c r="CYV90" s="715"/>
      <c r="CYW90" s="715"/>
      <c r="CYX90" s="715"/>
      <c r="CYY90" s="715"/>
      <c r="CYZ90" s="715"/>
      <c r="CZA90" s="715"/>
      <c r="CZB90" s="715"/>
      <c r="CZC90" s="715"/>
      <c r="CZD90" s="715"/>
      <c r="CZE90" s="715"/>
      <c r="CZF90" s="715"/>
      <c r="CZG90" s="715"/>
      <c r="CZH90" s="715"/>
      <c r="CZI90" s="715"/>
      <c r="CZJ90" s="715"/>
      <c r="CZK90" s="715"/>
      <c r="CZL90" s="715"/>
      <c r="CZM90" s="715"/>
      <c r="CZN90" s="715"/>
      <c r="CZO90" s="715"/>
      <c r="CZP90" s="715"/>
      <c r="CZQ90" s="715"/>
      <c r="CZR90" s="715"/>
      <c r="CZS90" s="715"/>
      <c r="CZT90" s="715"/>
      <c r="CZU90" s="715"/>
      <c r="CZV90" s="715"/>
      <c r="CZW90" s="715"/>
      <c r="CZX90" s="715"/>
      <c r="CZY90" s="715"/>
      <c r="CZZ90" s="715"/>
      <c r="DAA90" s="715"/>
      <c r="DAB90" s="715"/>
      <c r="DAC90" s="715"/>
      <c r="DAD90" s="715"/>
      <c r="DAE90" s="715"/>
      <c r="DAF90" s="715"/>
      <c r="DAG90" s="715"/>
      <c r="DAH90" s="715"/>
      <c r="DAI90" s="715"/>
      <c r="DAJ90" s="715"/>
      <c r="DAK90" s="715"/>
      <c r="DAL90" s="715"/>
      <c r="DAM90" s="715"/>
      <c r="DAN90" s="715"/>
      <c r="DAO90" s="715"/>
      <c r="DAP90" s="715"/>
      <c r="DAQ90" s="715"/>
      <c r="DAR90" s="715"/>
      <c r="DAS90" s="715"/>
      <c r="DAT90" s="715"/>
      <c r="DAU90" s="715"/>
      <c r="DAV90" s="715"/>
      <c r="DAW90" s="715"/>
      <c r="DAX90" s="715"/>
      <c r="DAY90" s="715"/>
      <c r="DAZ90" s="715"/>
      <c r="DBA90" s="715"/>
      <c r="DBB90" s="715"/>
      <c r="DBC90" s="715"/>
      <c r="DBD90" s="715"/>
      <c r="DBE90" s="715"/>
      <c r="DBF90" s="715"/>
      <c r="DBG90" s="715"/>
      <c r="DBH90" s="715"/>
      <c r="DBI90" s="715"/>
      <c r="DBJ90" s="715"/>
      <c r="DBK90" s="715"/>
      <c r="DBL90" s="715"/>
      <c r="DBM90" s="715"/>
      <c r="DBN90" s="715"/>
      <c r="DBO90" s="715"/>
      <c r="DBP90" s="715"/>
      <c r="DBQ90" s="715"/>
      <c r="DBR90" s="715"/>
      <c r="DBS90" s="715"/>
      <c r="DBT90" s="715"/>
      <c r="DBU90" s="715"/>
      <c r="DBV90" s="715"/>
      <c r="DBW90" s="715"/>
      <c r="DBX90" s="715"/>
      <c r="DBY90" s="715"/>
      <c r="DBZ90" s="715"/>
      <c r="DCA90" s="715"/>
      <c r="DCB90" s="715"/>
      <c r="DCC90" s="715"/>
      <c r="DCD90" s="715"/>
      <c r="DCE90" s="715"/>
      <c r="DCF90" s="715"/>
      <c r="DCG90" s="715"/>
      <c r="DCH90" s="715"/>
      <c r="DCI90" s="715"/>
      <c r="DCJ90" s="715"/>
      <c r="DCK90" s="715"/>
      <c r="DCL90" s="715"/>
      <c r="DCM90" s="715"/>
      <c r="DCN90" s="715"/>
      <c r="DCO90" s="715"/>
      <c r="DCP90" s="715"/>
      <c r="DCQ90" s="715"/>
      <c r="DCR90" s="715"/>
      <c r="DCS90" s="715"/>
      <c r="DCT90" s="715"/>
      <c r="DCU90" s="715"/>
      <c r="DCV90" s="715"/>
      <c r="DCW90" s="715"/>
      <c r="DCX90" s="715"/>
      <c r="DCY90" s="715"/>
      <c r="DCZ90" s="715"/>
      <c r="DDA90" s="715"/>
      <c r="DDB90" s="715"/>
      <c r="DDC90" s="715"/>
      <c r="DDD90" s="715"/>
      <c r="DDE90" s="715"/>
      <c r="DDF90" s="715"/>
      <c r="DDG90" s="715"/>
      <c r="DDH90" s="715"/>
      <c r="DDI90" s="715"/>
      <c r="DDJ90" s="715"/>
      <c r="DDK90" s="715"/>
      <c r="DDL90" s="715"/>
      <c r="DDM90" s="715"/>
      <c r="DDN90" s="715"/>
      <c r="DDO90" s="715"/>
      <c r="DDP90" s="715"/>
      <c r="DDQ90" s="715"/>
      <c r="DDR90" s="715"/>
      <c r="DDS90" s="715"/>
      <c r="DDT90" s="715"/>
      <c r="DDU90" s="715"/>
      <c r="DDV90" s="715"/>
      <c r="DDW90" s="715"/>
      <c r="DDX90" s="715"/>
      <c r="DDY90" s="715"/>
      <c r="DDZ90" s="715"/>
      <c r="DEA90" s="715"/>
      <c r="DEB90" s="715"/>
      <c r="DEC90" s="715"/>
      <c r="DED90" s="715"/>
      <c r="DEE90" s="715"/>
      <c r="DEF90" s="715"/>
      <c r="DEG90" s="715"/>
      <c r="DEH90" s="715"/>
      <c r="DEI90" s="715"/>
      <c r="DEJ90" s="715"/>
      <c r="DEK90" s="715"/>
      <c r="DEL90" s="715"/>
      <c r="DEM90" s="715"/>
      <c r="DEN90" s="715"/>
      <c r="DEO90" s="715"/>
      <c r="DEP90" s="715"/>
      <c r="DEQ90" s="715"/>
      <c r="DER90" s="715"/>
      <c r="DES90" s="715"/>
      <c r="DET90" s="715"/>
      <c r="DEU90" s="715"/>
      <c r="DEV90" s="715"/>
      <c r="DEW90" s="715"/>
      <c r="DEX90" s="715"/>
      <c r="DEY90" s="715"/>
      <c r="DEZ90" s="715"/>
      <c r="DFA90" s="715"/>
      <c r="DFB90" s="715"/>
      <c r="DFC90" s="715"/>
      <c r="DFD90" s="715"/>
      <c r="DFE90" s="715"/>
      <c r="DFF90" s="715"/>
      <c r="DFG90" s="715"/>
      <c r="DFH90" s="715"/>
      <c r="DFI90" s="715"/>
      <c r="DFJ90" s="715"/>
      <c r="DFK90" s="715"/>
      <c r="DFL90" s="715"/>
      <c r="DFM90" s="715"/>
      <c r="DFN90" s="715"/>
      <c r="DFO90" s="715"/>
      <c r="DFP90" s="715"/>
      <c r="DFQ90" s="715"/>
      <c r="DFR90" s="715"/>
      <c r="DFS90" s="715"/>
      <c r="DFT90" s="715"/>
      <c r="DFU90" s="715"/>
      <c r="DFV90" s="715"/>
      <c r="DFW90" s="715"/>
      <c r="DFX90" s="715"/>
      <c r="DFY90" s="715"/>
      <c r="DFZ90" s="715"/>
      <c r="DGA90" s="715"/>
      <c r="DGB90" s="715"/>
      <c r="DGC90" s="715"/>
      <c r="DGD90" s="715"/>
      <c r="DGE90" s="715"/>
      <c r="DGF90" s="715"/>
      <c r="DGG90" s="715"/>
      <c r="DGH90" s="715"/>
      <c r="DGI90" s="715"/>
      <c r="DGJ90" s="715"/>
      <c r="DGK90" s="715"/>
      <c r="DGL90" s="715"/>
      <c r="DGM90" s="715"/>
      <c r="DGN90" s="715"/>
      <c r="DGO90" s="715"/>
      <c r="DGP90" s="715"/>
      <c r="DGQ90" s="715"/>
      <c r="DGR90" s="715"/>
      <c r="DGS90" s="715"/>
      <c r="DGT90" s="715"/>
      <c r="DGU90" s="715"/>
      <c r="DGV90" s="715"/>
      <c r="DGW90" s="715"/>
      <c r="DGX90" s="715"/>
      <c r="DGY90" s="715"/>
      <c r="DGZ90" s="715"/>
      <c r="DHA90" s="715"/>
      <c r="DHB90" s="715"/>
      <c r="DHC90" s="715"/>
      <c r="DHD90" s="715"/>
      <c r="DHE90" s="715"/>
      <c r="DHF90" s="715"/>
      <c r="DHG90" s="715"/>
      <c r="DHH90" s="715"/>
      <c r="DHI90" s="715"/>
      <c r="DHJ90" s="715"/>
      <c r="DHK90" s="715"/>
      <c r="DHL90" s="715"/>
      <c r="DHM90" s="715"/>
      <c r="DHN90" s="715"/>
      <c r="DHO90" s="715"/>
      <c r="DHP90" s="715"/>
      <c r="DHQ90" s="715"/>
      <c r="DHR90" s="715"/>
      <c r="DHS90" s="715"/>
      <c r="DHT90" s="715"/>
      <c r="DHU90" s="715"/>
      <c r="DHV90" s="715"/>
      <c r="DHW90" s="715"/>
      <c r="DHX90" s="715"/>
      <c r="DHY90" s="715"/>
      <c r="DHZ90" s="715"/>
      <c r="DIA90" s="715"/>
      <c r="DIB90" s="715"/>
      <c r="DIC90" s="715"/>
      <c r="DID90" s="715"/>
      <c r="DIE90" s="715"/>
      <c r="DIF90" s="715"/>
      <c r="DIG90" s="715"/>
      <c r="DIH90" s="715"/>
      <c r="DII90" s="715"/>
      <c r="DIJ90" s="715"/>
      <c r="DIK90" s="715"/>
      <c r="DIL90" s="715"/>
      <c r="DIM90" s="715"/>
      <c r="DIN90" s="715"/>
      <c r="DIO90" s="715"/>
      <c r="DIP90" s="715"/>
      <c r="DIQ90" s="715"/>
      <c r="DIR90" s="715"/>
      <c r="DIS90" s="715"/>
      <c r="DIT90" s="715"/>
      <c r="DIU90" s="715"/>
      <c r="DIV90" s="715"/>
      <c r="DIW90" s="715"/>
      <c r="DIX90" s="715"/>
      <c r="DIY90" s="715"/>
      <c r="DIZ90" s="715"/>
      <c r="DJA90" s="715"/>
      <c r="DJB90" s="715"/>
      <c r="DJC90" s="715"/>
      <c r="DJD90" s="715"/>
      <c r="DJE90" s="715"/>
      <c r="DJF90" s="715"/>
      <c r="DJG90" s="715"/>
      <c r="DJH90" s="715"/>
      <c r="DJI90" s="715"/>
      <c r="DJJ90" s="715"/>
      <c r="DJK90" s="715"/>
      <c r="DJL90" s="715"/>
      <c r="DJM90" s="715"/>
      <c r="DJN90" s="715"/>
      <c r="DJO90" s="715"/>
      <c r="DJP90" s="715"/>
      <c r="DJQ90" s="715"/>
      <c r="DJR90" s="715"/>
      <c r="DJS90" s="715"/>
      <c r="DJT90" s="715"/>
      <c r="DJU90" s="715"/>
      <c r="DJV90" s="715"/>
      <c r="DJW90" s="715"/>
      <c r="DJX90" s="715"/>
      <c r="DJY90" s="715"/>
      <c r="DJZ90" s="715"/>
      <c r="DKA90" s="715"/>
      <c r="DKB90" s="715"/>
      <c r="DKC90" s="715"/>
      <c r="DKD90" s="715"/>
      <c r="DKE90" s="715"/>
      <c r="DKF90" s="715"/>
      <c r="DKG90" s="715"/>
      <c r="DKH90" s="715"/>
      <c r="DKI90" s="715"/>
      <c r="DKJ90" s="715"/>
      <c r="DKK90" s="715"/>
      <c r="DKL90" s="715"/>
      <c r="DKM90" s="715"/>
      <c r="DKN90" s="715"/>
      <c r="DKO90" s="715"/>
      <c r="DKP90" s="715"/>
      <c r="DKQ90" s="715"/>
      <c r="DKR90" s="715"/>
      <c r="DKS90" s="715"/>
      <c r="DKT90" s="715"/>
      <c r="DKU90" s="715"/>
      <c r="DKV90" s="715"/>
      <c r="DKW90" s="715"/>
      <c r="DKX90" s="715"/>
      <c r="DKY90" s="715"/>
      <c r="DKZ90" s="715"/>
      <c r="DLA90" s="715"/>
      <c r="DLB90" s="715"/>
      <c r="DLC90" s="715"/>
      <c r="DLD90" s="715"/>
      <c r="DLE90" s="715"/>
      <c r="DLF90" s="715"/>
      <c r="DLG90" s="715"/>
      <c r="DLH90" s="715"/>
      <c r="DLI90" s="715"/>
      <c r="DLJ90" s="715"/>
      <c r="DLK90" s="715"/>
      <c r="DLL90" s="715"/>
      <c r="DLM90" s="715"/>
      <c r="DLN90" s="715"/>
      <c r="DLO90" s="715"/>
      <c r="DLP90" s="715"/>
      <c r="DLQ90" s="715"/>
      <c r="DLR90" s="715"/>
      <c r="DLS90" s="715"/>
      <c r="DLT90" s="715"/>
      <c r="DLU90" s="715"/>
      <c r="DLV90" s="715"/>
      <c r="DLW90" s="715"/>
      <c r="DLX90" s="715"/>
      <c r="DLY90" s="715"/>
      <c r="DLZ90" s="715"/>
      <c r="DMA90" s="715"/>
      <c r="DMB90" s="715"/>
      <c r="DMC90" s="715"/>
      <c r="DMD90" s="715"/>
      <c r="DME90" s="715"/>
      <c r="DMF90" s="715"/>
      <c r="DMG90" s="715"/>
      <c r="DMH90" s="715"/>
      <c r="DMI90" s="715"/>
      <c r="DMJ90" s="715"/>
      <c r="DMK90" s="715"/>
      <c r="DML90" s="715"/>
      <c r="DMM90" s="715"/>
      <c r="DMN90" s="715"/>
      <c r="DMO90" s="715"/>
      <c r="DMP90" s="715"/>
      <c r="DMQ90" s="715"/>
      <c r="DMR90" s="715"/>
      <c r="DMS90" s="715"/>
      <c r="DMT90" s="715"/>
      <c r="DMU90" s="715"/>
      <c r="DMV90" s="715"/>
      <c r="DMW90" s="715"/>
      <c r="DMX90" s="715"/>
      <c r="DMY90" s="715"/>
      <c r="DMZ90" s="715"/>
      <c r="DNA90" s="715"/>
      <c r="DNB90" s="715"/>
      <c r="DNC90" s="715"/>
      <c r="DND90" s="715"/>
      <c r="DNE90" s="715"/>
      <c r="DNF90" s="715"/>
      <c r="DNG90" s="715"/>
      <c r="DNH90" s="715"/>
      <c r="DNI90" s="715"/>
      <c r="DNJ90" s="715"/>
      <c r="DNK90" s="715"/>
      <c r="DNL90" s="715"/>
      <c r="DNM90" s="715"/>
      <c r="DNN90" s="715"/>
      <c r="DNO90" s="715"/>
      <c r="DNP90" s="715"/>
      <c r="DNQ90" s="715"/>
      <c r="DNR90" s="715"/>
      <c r="DNS90" s="715"/>
      <c r="DNT90" s="715"/>
      <c r="DNU90" s="715"/>
      <c r="DNV90" s="715"/>
      <c r="DNW90" s="715"/>
      <c r="DNX90" s="715"/>
      <c r="DNY90" s="715"/>
      <c r="DNZ90" s="715"/>
      <c r="DOA90" s="715"/>
      <c r="DOB90" s="715"/>
      <c r="DOC90" s="715"/>
      <c r="DOD90" s="715"/>
      <c r="DOE90" s="715"/>
      <c r="DOF90" s="715"/>
      <c r="DOG90" s="715"/>
      <c r="DOH90" s="715"/>
      <c r="DOI90" s="715"/>
      <c r="DOJ90" s="715"/>
      <c r="DOK90" s="715"/>
      <c r="DOL90" s="715"/>
      <c r="DOM90" s="715"/>
      <c r="DON90" s="715"/>
      <c r="DOO90" s="715"/>
      <c r="DOP90" s="715"/>
      <c r="DOQ90" s="715"/>
      <c r="DOR90" s="715"/>
      <c r="DOS90" s="715"/>
      <c r="DOT90" s="715"/>
      <c r="DOU90" s="715"/>
      <c r="DOV90" s="715"/>
      <c r="DOW90" s="715"/>
      <c r="DOX90" s="715"/>
      <c r="DOY90" s="715"/>
      <c r="DOZ90" s="715"/>
      <c r="DPA90" s="715"/>
      <c r="DPB90" s="715"/>
      <c r="DPC90" s="715"/>
      <c r="DPD90" s="715"/>
      <c r="DPE90" s="715"/>
      <c r="DPF90" s="715"/>
      <c r="DPG90" s="715"/>
      <c r="DPH90" s="715"/>
      <c r="DPI90" s="715"/>
      <c r="DPJ90" s="715"/>
      <c r="DPK90" s="715"/>
      <c r="DPL90" s="715"/>
      <c r="DPM90" s="715"/>
      <c r="DPN90" s="715"/>
      <c r="DPO90" s="715"/>
      <c r="DPP90" s="715"/>
      <c r="DPQ90" s="715"/>
      <c r="DPR90" s="715"/>
      <c r="DPS90" s="715"/>
      <c r="DPT90" s="715"/>
      <c r="DPU90" s="715"/>
      <c r="DPV90" s="715"/>
      <c r="DPW90" s="715"/>
      <c r="DPX90" s="715"/>
      <c r="DPY90" s="715"/>
      <c r="DPZ90" s="715"/>
      <c r="DQA90" s="715"/>
      <c r="DQB90" s="715"/>
      <c r="DQC90" s="715"/>
      <c r="DQD90" s="715"/>
      <c r="DQE90" s="715"/>
      <c r="DQF90" s="715"/>
      <c r="DQG90" s="715"/>
      <c r="DQH90" s="715"/>
      <c r="DQI90" s="715"/>
      <c r="DQJ90" s="715"/>
      <c r="DQK90" s="715"/>
      <c r="DQL90" s="715"/>
      <c r="DQM90" s="715"/>
      <c r="DQN90" s="715"/>
      <c r="DQO90" s="715"/>
      <c r="DQP90" s="715"/>
      <c r="DQQ90" s="715"/>
      <c r="DQR90" s="715"/>
      <c r="DQS90" s="715"/>
      <c r="DQT90" s="715"/>
      <c r="DQU90" s="715"/>
      <c r="DQV90" s="715"/>
      <c r="DQW90" s="715"/>
      <c r="DQX90" s="715"/>
      <c r="DQY90" s="715"/>
      <c r="DQZ90" s="715"/>
      <c r="DRA90" s="715"/>
      <c r="DRB90" s="715"/>
      <c r="DRC90" s="715"/>
      <c r="DRD90" s="715"/>
      <c r="DRE90" s="715"/>
      <c r="DRF90" s="715"/>
      <c r="DRG90" s="715"/>
      <c r="DRH90" s="715"/>
      <c r="DRI90" s="715"/>
      <c r="DRJ90" s="715"/>
      <c r="DRK90" s="715"/>
      <c r="DRL90" s="715"/>
      <c r="DRM90" s="715"/>
      <c r="DRN90" s="715"/>
      <c r="DRO90" s="715"/>
      <c r="DRP90" s="715"/>
      <c r="DRQ90" s="715"/>
      <c r="DRR90" s="715"/>
      <c r="DRS90" s="715"/>
      <c r="DRT90" s="715"/>
      <c r="DRU90" s="715"/>
      <c r="DRV90" s="715"/>
      <c r="DRW90" s="715"/>
      <c r="DRX90" s="715"/>
      <c r="DRY90" s="715"/>
      <c r="DRZ90" s="715"/>
      <c r="DSA90" s="715"/>
      <c r="DSB90" s="715"/>
      <c r="DSC90" s="715"/>
      <c r="DSD90" s="715"/>
      <c r="DSE90" s="715"/>
      <c r="DSF90" s="715"/>
      <c r="DSG90" s="715"/>
      <c r="DSH90" s="715"/>
      <c r="DSI90" s="715"/>
      <c r="DSJ90" s="715"/>
      <c r="DSK90" s="715"/>
      <c r="DSL90" s="715"/>
      <c r="DSM90" s="715"/>
      <c r="DSN90" s="715"/>
      <c r="DSO90" s="715"/>
      <c r="DSP90" s="715"/>
      <c r="DSQ90" s="715"/>
      <c r="DSR90" s="715"/>
      <c r="DSS90" s="715"/>
      <c r="DST90" s="715"/>
      <c r="DSU90" s="715"/>
      <c r="DSV90" s="715"/>
      <c r="DSW90" s="715"/>
      <c r="DSX90" s="715"/>
      <c r="DSY90" s="715"/>
      <c r="DSZ90" s="715"/>
      <c r="DTA90" s="715"/>
      <c r="DTB90" s="715"/>
      <c r="DTC90" s="715"/>
      <c r="DTD90" s="715"/>
      <c r="DTE90" s="715"/>
      <c r="DTF90" s="715"/>
      <c r="DTG90" s="715"/>
      <c r="DTH90" s="715"/>
      <c r="DTI90" s="715"/>
      <c r="DTJ90" s="715"/>
      <c r="DTK90" s="715"/>
      <c r="DTL90" s="715"/>
      <c r="DTM90" s="715"/>
      <c r="DTN90" s="715"/>
      <c r="DTO90" s="715"/>
      <c r="DTP90" s="715"/>
      <c r="DTQ90" s="715"/>
      <c r="DTR90" s="715"/>
      <c r="DTS90" s="715"/>
      <c r="DTT90" s="715"/>
      <c r="DTU90" s="715"/>
      <c r="DTV90" s="715"/>
      <c r="DTW90" s="715"/>
      <c r="DTX90" s="715"/>
      <c r="DTY90" s="715"/>
      <c r="DTZ90" s="715"/>
      <c r="DUA90" s="715"/>
      <c r="DUB90" s="715"/>
      <c r="DUC90" s="715"/>
      <c r="DUD90" s="715"/>
      <c r="DUE90" s="715"/>
      <c r="DUF90" s="715"/>
      <c r="DUG90" s="715"/>
      <c r="DUH90" s="715"/>
      <c r="DUI90" s="715"/>
      <c r="DUJ90" s="715"/>
      <c r="DUK90" s="715"/>
      <c r="DUL90" s="715"/>
      <c r="DUM90" s="715"/>
      <c r="DUN90" s="715"/>
      <c r="DUO90" s="715"/>
      <c r="DUP90" s="715"/>
      <c r="DUQ90" s="715"/>
      <c r="DUR90" s="715"/>
      <c r="DUS90" s="715"/>
      <c r="DUT90" s="715"/>
      <c r="DUU90" s="715"/>
      <c r="DUV90" s="715"/>
      <c r="DUW90" s="715"/>
      <c r="DUX90" s="715"/>
      <c r="DUY90" s="715"/>
      <c r="DUZ90" s="715"/>
      <c r="DVA90" s="715"/>
      <c r="DVB90" s="715"/>
      <c r="DVC90" s="715"/>
      <c r="DVD90" s="715"/>
      <c r="DVE90" s="715"/>
      <c r="DVF90" s="715"/>
      <c r="DVG90" s="715"/>
      <c r="DVH90" s="715"/>
      <c r="DVI90" s="715"/>
      <c r="DVJ90" s="715"/>
      <c r="DVK90" s="715"/>
      <c r="DVL90" s="715"/>
      <c r="DVM90" s="715"/>
      <c r="DVN90" s="715"/>
      <c r="DVO90" s="715"/>
      <c r="DVP90" s="715"/>
      <c r="DVQ90" s="715"/>
      <c r="DVR90" s="715"/>
      <c r="DVS90" s="715"/>
      <c r="DVT90" s="715"/>
      <c r="DVU90" s="715"/>
      <c r="DVV90" s="715"/>
      <c r="DVW90" s="715"/>
      <c r="DVX90" s="715"/>
      <c r="DVY90" s="715"/>
      <c r="DVZ90" s="715"/>
      <c r="DWA90" s="715"/>
      <c r="DWB90" s="715"/>
      <c r="DWC90" s="715"/>
      <c r="DWD90" s="715"/>
      <c r="DWE90" s="715"/>
      <c r="DWF90" s="715"/>
      <c r="DWG90" s="715"/>
      <c r="DWH90" s="715"/>
      <c r="DWI90" s="715"/>
      <c r="DWJ90" s="715"/>
      <c r="DWK90" s="715"/>
      <c r="DWL90" s="715"/>
      <c r="DWM90" s="715"/>
      <c r="DWN90" s="715"/>
      <c r="DWO90" s="715"/>
      <c r="DWP90" s="715"/>
      <c r="DWQ90" s="715"/>
      <c r="DWR90" s="715"/>
      <c r="DWS90" s="715"/>
      <c r="DWT90" s="715"/>
      <c r="DWU90" s="715"/>
      <c r="DWV90" s="715"/>
      <c r="DWW90" s="715"/>
      <c r="DWX90" s="715"/>
      <c r="DWY90" s="715"/>
      <c r="DWZ90" s="715"/>
      <c r="DXA90" s="715"/>
      <c r="DXB90" s="715"/>
      <c r="DXC90" s="715"/>
      <c r="DXD90" s="715"/>
      <c r="DXE90" s="715"/>
      <c r="DXF90" s="715"/>
      <c r="DXG90" s="715"/>
      <c r="DXH90" s="715"/>
      <c r="DXI90" s="715"/>
      <c r="DXJ90" s="715"/>
      <c r="DXK90" s="715"/>
      <c r="DXL90" s="715"/>
      <c r="DXM90" s="715"/>
      <c r="DXN90" s="715"/>
      <c r="DXO90" s="715"/>
      <c r="DXP90" s="715"/>
      <c r="DXQ90" s="715"/>
      <c r="DXR90" s="715"/>
      <c r="DXS90" s="715"/>
      <c r="DXT90" s="715"/>
      <c r="DXU90" s="715"/>
      <c r="DXV90" s="715"/>
      <c r="DXW90" s="715"/>
      <c r="DXX90" s="715"/>
      <c r="DXY90" s="715"/>
      <c r="DXZ90" s="715"/>
      <c r="DYA90" s="715"/>
      <c r="DYB90" s="715"/>
      <c r="DYC90" s="715"/>
      <c r="DYD90" s="715"/>
      <c r="DYE90" s="715"/>
      <c r="DYF90" s="715"/>
      <c r="DYG90" s="715"/>
      <c r="DYH90" s="715"/>
      <c r="DYI90" s="715"/>
      <c r="DYJ90" s="715"/>
      <c r="DYK90" s="715"/>
      <c r="DYL90" s="715"/>
      <c r="DYM90" s="715"/>
      <c r="DYN90" s="715"/>
      <c r="DYO90" s="715"/>
      <c r="DYP90" s="715"/>
      <c r="DYQ90" s="715"/>
      <c r="DYR90" s="715"/>
      <c r="DYS90" s="715"/>
      <c r="DYT90" s="715"/>
      <c r="DYU90" s="715"/>
      <c r="DYV90" s="715"/>
      <c r="DYW90" s="715"/>
      <c r="DYX90" s="715"/>
      <c r="DYY90" s="715"/>
      <c r="DYZ90" s="715"/>
      <c r="DZA90" s="715"/>
      <c r="DZB90" s="715"/>
      <c r="DZC90" s="715"/>
      <c r="DZD90" s="715"/>
      <c r="DZE90" s="715"/>
      <c r="DZF90" s="715"/>
      <c r="DZG90" s="715"/>
      <c r="DZH90" s="715"/>
      <c r="DZI90" s="715"/>
      <c r="DZJ90" s="715"/>
      <c r="DZK90" s="715"/>
      <c r="DZL90" s="715"/>
      <c r="DZM90" s="715"/>
      <c r="DZN90" s="715"/>
      <c r="DZO90" s="715"/>
      <c r="DZP90" s="715"/>
      <c r="DZQ90" s="715"/>
      <c r="DZR90" s="715"/>
      <c r="DZS90" s="715"/>
      <c r="DZT90" s="715"/>
      <c r="DZU90" s="715"/>
      <c r="DZV90" s="715"/>
      <c r="DZW90" s="715"/>
      <c r="DZX90" s="715"/>
      <c r="DZY90" s="715"/>
      <c r="DZZ90" s="715"/>
      <c r="EAA90" s="715"/>
      <c r="EAB90" s="715"/>
      <c r="EAC90" s="715"/>
      <c r="EAD90" s="715"/>
      <c r="EAE90" s="715"/>
      <c r="EAF90" s="715"/>
      <c r="EAG90" s="715"/>
      <c r="EAH90" s="715"/>
      <c r="EAI90" s="715"/>
      <c r="EAJ90" s="715"/>
      <c r="EAK90" s="715"/>
      <c r="EAL90" s="715"/>
      <c r="EAM90" s="715"/>
      <c r="EAN90" s="715"/>
      <c r="EAO90" s="715"/>
      <c r="EAP90" s="715"/>
      <c r="EAQ90" s="715"/>
      <c r="EAR90" s="715"/>
      <c r="EAS90" s="715"/>
      <c r="EAT90" s="715"/>
      <c r="EAU90" s="715"/>
      <c r="EAV90" s="715"/>
      <c r="EAW90" s="715"/>
      <c r="EAX90" s="715"/>
      <c r="EAY90" s="715"/>
      <c r="EAZ90" s="715"/>
      <c r="EBA90" s="715"/>
      <c r="EBB90" s="715"/>
      <c r="EBC90" s="715"/>
      <c r="EBD90" s="715"/>
      <c r="EBE90" s="715"/>
      <c r="EBF90" s="715"/>
      <c r="EBG90" s="715"/>
      <c r="EBH90" s="715"/>
      <c r="EBI90" s="715"/>
      <c r="EBJ90" s="715"/>
      <c r="EBK90" s="715"/>
      <c r="EBL90" s="715"/>
      <c r="EBM90" s="715"/>
      <c r="EBN90" s="715"/>
      <c r="EBO90" s="715"/>
      <c r="EBP90" s="715"/>
      <c r="EBQ90" s="715"/>
      <c r="EBR90" s="715"/>
      <c r="EBS90" s="715"/>
      <c r="EBT90" s="715"/>
      <c r="EBU90" s="715"/>
      <c r="EBV90" s="715"/>
      <c r="EBW90" s="715"/>
      <c r="EBX90" s="715"/>
      <c r="EBY90" s="715"/>
      <c r="EBZ90" s="715"/>
      <c r="ECA90" s="715"/>
      <c r="ECB90" s="715"/>
      <c r="ECC90" s="715"/>
      <c r="ECD90" s="715"/>
      <c r="ECE90" s="715"/>
      <c r="ECF90" s="715"/>
      <c r="ECG90" s="715"/>
      <c r="ECH90" s="715"/>
      <c r="ECI90" s="715"/>
      <c r="ECJ90" s="715"/>
      <c r="ECK90" s="715"/>
      <c r="ECL90" s="715"/>
      <c r="ECM90" s="715"/>
      <c r="ECN90" s="715"/>
      <c r="ECO90" s="715"/>
      <c r="ECP90" s="715"/>
      <c r="ECQ90" s="715"/>
      <c r="ECR90" s="715"/>
      <c r="ECS90" s="715"/>
      <c r="ECT90" s="715"/>
      <c r="ECU90" s="715"/>
      <c r="ECV90" s="715"/>
      <c r="ECW90" s="715"/>
      <c r="ECX90" s="715"/>
      <c r="ECY90" s="715"/>
      <c r="ECZ90" s="715"/>
      <c r="EDA90" s="715"/>
      <c r="EDB90" s="715"/>
      <c r="EDC90" s="715"/>
      <c r="EDD90" s="715"/>
      <c r="EDE90" s="715"/>
      <c r="EDF90" s="715"/>
      <c r="EDG90" s="715"/>
      <c r="EDH90" s="715"/>
      <c r="EDI90" s="715"/>
      <c r="EDJ90" s="715"/>
      <c r="EDK90" s="715"/>
      <c r="EDL90" s="715"/>
      <c r="EDM90" s="715"/>
      <c r="EDN90" s="715"/>
      <c r="EDO90" s="715"/>
      <c r="EDP90" s="715"/>
      <c r="EDQ90" s="715"/>
      <c r="EDR90" s="715"/>
      <c r="EDS90" s="715"/>
      <c r="EDT90" s="715"/>
      <c r="EDU90" s="715"/>
      <c r="EDV90" s="715"/>
      <c r="EDW90" s="715"/>
      <c r="EDX90" s="715"/>
      <c r="EDY90" s="715"/>
      <c r="EDZ90" s="715"/>
      <c r="EEA90" s="715"/>
      <c r="EEB90" s="715"/>
      <c r="EEC90" s="715"/>
      <c r="EED90" s="715"/>
      <c r="EEE90" s="715"/>
      <c r="EEF90" s="715"/>
      <c r="EEG90" s="715"/>
      <c r="EEH90" s="715"/>
      <c r="EEI90" s="715"/>
      <c r="EEJ90" s="715"/>
      <c r="EEK90" s="715"/>
      <c r="EEL90" s="715"/>
      <c r="EEM90" s="715"/>
      <c r="EEN90" s="715"/>
      <c r="EEO90" s="715"/>
      <c r="EEP90" s="715"/>
      <c r="EEQ90" s="715"/>
      <c r="EER90" s="715"/>
      <c r="EES90" s="715"/>
      <c r="EET90" s="715"/>
      <c r="EEU90" s="715"/>
      <c r="EEV90" s="715"/>
      <c r="EEW90" s="715"/>
      <c r="EEX90" s="715"/>
      <c r="EEY90" s="715"/>
      <c r="EEZ90" s="715"/>
      <c r="EFA90" s="715"/>
      <c r="EFB90" s="715"/>
      <c r="EFC90" s="715"/>
      <c r="EFD90" s="715"/>
      <c r="EFE90" s="715"/>
      <c r="EFF90" s="715"/>
      <c r="EFG90" s="715"/>
      <c r="EFH90" s="715"/>
      <c r="EFI90" s="715"/>
      <c r="EFJ90" s="715"/>
      <c r="EFK90" s="715"/>
      <c r="EFL90" s="715"/>
      <c r="EFM90" s="715"/>
      <c r="EFN90" s="715"/>
      <c r="EFO90" s="715"/>
      <c r="EFP90" s="715"/>
      <c r="EFQ90" s="715"/>
      <c r="EFR90" s="715"/>
      <c r="EFS90" s="715"/>
      <c r="EFT90" s="715"/>
      <c r="EFU90" s="715"/>
      <c r="EFV90" s="715"/>
      <c r="EFW90" s="715"/>
      <c r="EFX90" s="715"/>
      <c r="EFY90" s="715"/>
      <c r="EFZ90" s="715"/>
      <c r="EGA90" s="715"/>
      <c r="EGB90" s="715"/>
      <c r="EGC90" s="715"/>
      <c r="EGD90" s="715"/>
      <c r="EGE90" s="715"/>
      <c r="EGF90" s="715"/>
      <c r="EGG90" s="715"/>
      <c r="EGH90" s="715"/>
      <c r="EGI90" s="715"/>
      <c r="EGJ90" s="715"/>
      <c r="EGK90" s="715"/>
      <c r="EGL90" s="715"/>
      <c r="EGM90" s="715"/>
      <c r="EGN90" s="715"/>
      <c r="EGO90" s="715"/>
      <c r="EGP90" s="715"/>
      <c r="EGQ90" s="715"/>
      <c r="EGR90" s="715"/>
      <c r="EGS90" s="715"/>
      <c r="EGT90" s="715"/>
      <c r="EGU90" s="715"/>
      <c r="EGV90" s="715"/>
      <c r="EGW90" s="715"/>
      <c r="EGX90" s="715"/>
      <c r="EGY90" s="715"/>
      <c r="EGZ90" s="715"/>
      <c r="EHA90" s="715"/>
      <c r="EHB90" s="715"/>
      <c r="EHC90" s="715"/>
      <c r="EHD90" s="715"/>
      <c r="EHE90" s="715"/>
      <c r="EHF90" s="715"/>
      <c r="EHG90" s="715"/>
      <c r="EHH90" s="715"/>
      <c r="EHI90" s="715"/>
      <c r="EHJ90" s="715"/>
      <c r="EHK90" s="715"/>
      <c r="EHL90" s="715"/>
      <c r="EHM90" s="715"/>
      <c r="EHN90" s="715"/>
      <c r="EHO90" s="715"/>
      <c r="EHP90" s="715"/>
      <c r="EHQ90" s="715"/>
      <c r="EHR90" s="715"/>
      <c r="EHS90" s="715"/>
      <c r="EHT90" s="715"/>
      <c r="EHU90" s="715"/>
      <c r="EHV90" s="715"/>
      <c r="EHW90" s="715"/>
      <c r="EHX90" s="715"/>
      <c r="EHY90" s="715"/>
      <c r="EHZ90" s="715"/>
      <c r="EIA90" s="715"/>
      <c r="EIB90" s="715"/>
      <c r="EIC90" s="715"/>
      <c r="EID90" s="715"/>
      <c r="EIE90" s="715"/>
      <c r="EIF90" s="715"/>
      <c r="EIG90" s="715"/>
      <c r="EIH90" s="715"/>
      <c r="EII90" s="715"/>
      <c r="EIJ90" s="715"/>
      <c r="EIK90" s="715"/>
      <c r="EIL90" s="715"/>
      <c r="EIM90" s="715"/>
      <c r="EIN90" s="715"/>
      <c r="EIO90" s="715"/>
      <c r="EIP90" s="715"/>
      <c r="EIQ90" s="715"/>
      <c r="EIR90" s="715"/>
      <c r="EIS90" s="715"/>
      <c r="EIT90" s="715"/>
      <c r="EIU90" s="715"/>
      <c r="EIV90" s="715"/>
      <c r="EIW90" s="715"/>
      <c r="EIX90" s="715"/>
      <c r="EIY90" s="715"/>
      <c r="EIZ90" s="715"/>
      <c r="EJA90" s="715"/>
      <c r="EJB90" s="715"/>
      <c r="EJC90" s="715"/>
      <c r="EJD90" s="715"/>
      <c r="EJE90" s="715"/>
      <c r="EJF90" s="715"/>
      <c r="EJG90" s="715"/>
      <c r="EJH90" s="715"/>
      <c r="EJI90" s="715"/>
      <c r="EJJ90" s="715"/>
      <c r="EJK90" s="715"/>
      <c r="EJL90" s="715"/>
      <c r="EJM90" s="715"/>
      <c r="EJN90" s="715"/>
      <c r="EJO90" s="715"/>
      <c r="EJP90" s="715"/>
      <c r="EJQ90" s="715"/>
      <c r="EJR90" s="715"/>
      <c r="EJS90" s="715"/>
      <c r="EJT90" s="715"/>
      <c r="EJU90" s="715"/>
      <c r="EJV90" s="715"/>
      <c r="EJW90" s="715"/>
      <c r="EJX90" s="715"/>
      <c r="EJY90" s="715"/>
      <c r="EJZ90" s="715"/>
      <c r="EKA90" s="715"/>
      <c r="EKB90" s="715"/>
      <c r="EKC90" s="715"/>
      <c r="EKD90" s="715"/>
      <c r="EKE90" s="715"/>
      <c r="EKF90" s="715"/>
      <c r="EKG90" s="715"/>
      <c r="EKH90" s="715"/>
      <c r="EKI90" s="715"/>
      <c r="EKJ90" s="715"/>
      <c r="EKK90" s="715"/>
      <c r="EKL90" s="715"/>
      <c r="EKM90" s="715"/>
      <c r="EKN90" s="715"/>
      <c r="EKO90" s="715"/>
      <c r="EKP90" s="715"/>
      <c r="EKQ90" s="715"/>
      <c r="EKR90" s="715"/>
      <c r="EKS90" s="715"/>
      <c r="EKT90" s="715"/>
      <c r="EKU90" s="715"/>
      <c r="EKV90" s="715"/>
      <c r="EKW90" s="715"/>
      <c r="EKX90" s="715"/>
      <c r="EKY90" s="715"/>
      <c r="EKZ90" s="715"/>
      <c r="ELA90" s="715"/>
      <c r="ELB90" s="715"/>
      <c r="ELC90" s="715"/>
      <c r="ELD90" s="715"/>
      <c r="ELE90" s="715"/>
      <c r="ELF90" s="715"/>
      <c r="ELG90" s="715"/>
      <c r="ELH90" s="715"/>
      <c r="ELI90" s="715"/>
      <c r="ELJ90" s="715"/>
      <c r="ELK90" s="715"/>
      <c r="ELL90" s="715"/>
      <c r="ELM90" s="715"/>
      <c r="ELN90" s="715"/>
      <c r="ELO90" s="715"/>
      <c r="ELP90" s="715"/>
      <c r="ELQ90" s="715"/>
      <c r="ELR90" s="715"/>
      <c r="ELS90" s="715"/>
      <c r="ELT90" s="715"/>
      <c r="ELU90" s="715"/>
      <c r="ELV90" s="715"/>
      <c r="ELW90" s="715"/>
      <c r="ELX90" s="715"/>
      <c r="ELY90" s="715"/>
      <c r="ELZ90" s="715"/>
      <c r="EMA90" s="715"/>
      <c r="EMB90" s="715"/>
      <c r="EMC90" s="715"/>
      <c r="EMD90" s="715"/>
      <c r="EME90" s="715"/>
      <c r="EMF90" s="715"/>
      <c r="EMG90" s="715"/>
      <c r="EMH90" s="715"/>
      <c r="EMI90" s="715"/>
      <c r="EMJ90" s="715"/>
      <c r="EMK90" s="715"/>
      <c r="EML90" s="715"/>
      <c r="EMM90" s="715"/>
      <c r="EMN90" s="715"/>
      <c r="EMO90" s="715"/>
      <c r="EMP90" s="715"/>
      <c r="EMQ90" s="715"/>
      <c r="EMR90" s="715"/>
      <c r="EMS90" s="715"/>
      <c r="EMT90" s="715"/>
      <c r="EMU90" s="715"/>
      <c r="EMV90" s="715"/>
      <c r="EMW90" s="715"/>
      <c r="EMX90" s="715"/>
      <c r="EMY90" s="715"/>
      <c r="EMZ90" s="715"/>
      <c r="ENA90" s="715"/>
      <c r="ENB90" s="715"/>
      <c r="ENC90" s="715"/>
      <c r="END90" s="715"/>
      <c r="ENE90" s="715"/>
      <c r="ENF90" s="715"/>
      <c r="ENG90" s="715"/>
      <c r="ENH90" s="715"/>
      <c r="ENI90" s="715"/>
      <c r="ENJ90" s="715"/>
      <c r="ENK90" s="715"/>
      <c r="ENL90" s="715"/>
      <c r="ENM90" s="715"/>
      <c r="ENN90" s="715"/>
      <c r="ENO90" s="715"/>
      <c r="ENP90" s="715"/>
      <c r="ENQ90" s="715"/>
      <c r="ENR90" s="715"/>
      <c r="ENS90" s="715"/>
      <c r="ENT90" s="715"/>
      <c r="ENU90" s="715"/>
      <c r="ENV90" s="715"/>
      <c r="ENW90" s="715"/>
      <c r="ENX90" s="715"/>
      <c r="ENY90" s="715"/>
      <c r="ENZ90" s="715"/>
      <c r="EOA90" s="715"/>
      <c r="EOB90" s="715"/>
      <c r="EOC90" s="715"/>
      <c r="EOD90" s="715"/>
      <c r="EOE90" s="715"/>
      <c r="EOF90" s="715"/>
      <c r="EOG90" s="715"/>
      <c r="EOH90" s="715"/>
      <c r="EOI90" s="715"/>
      <c r="EOJ90" s="715"/>
      <c r="EOK90" s="715"/>
      <c r="EOL90" s="715"/>
      <c r="EOM90" s="715"/>
      <c r="EON90" s="715"/>
      <c r="EOO90" s="715"/>
      <c r="EOP90" s="715"/>
      <c r="EOQ90" s="715"/>
      <c r="EOR90" s="715"/>
      <c r="EOS90" s="715"/>
      <c r="EOT90" s="715"/>
      <c r="EOU90" s="715"/>
      <c r="EOV90" s="715"/>
      <c r="EOW90" s="715"/>
      <c r="EOX90" s="715"/>
      <c r="EOY90" s="715"/>
      <c r="EOZ90" s="715"/>
      <c r="EPA90" s="715"/>
      <c r="EPB90" s="715"/>
      <c r="EPC90" s="715"/>
      <c r="EPD90" s="715"/>
      <c r="EPE90" s="715"/>
      <c r="EPF90" s="715"/>
      <c r="EPG90" s="715"/>
      <c r="EPH90" s="715"/>
      <c r="EPI90" s="715"/>
      <c r="EPJ90" s="715"/>
      <c r="EPK90" s="715"/>
      <c r="EPL90" s="715"/>
      <c r="EPM90" s="715"/>
      <c r="EPN90" s="715"/>
      <c r="EPO90" s="715"/>
      <c r="EPP90" s="715"/>
      <c r="EPQ90" s="715"/>
      <c r="EPR90" s="715"/>
      <c r="EPS90" s="715"/>
      <c r="EPT90" s="715"/>
      <c r="EPU90" s="715"/>
      <c r="EPV90" s="715"/>
      <c r="EPW90" s="715"/>
      <c r="EPX90" s="715"/>
      <c r="EPY90" s="715"/>
      <c r="EPZ90" s="715"/>
      <c r="EQA90" s="715"/>
      <c r="EQB90" s="715"/>
      <c r="EQC90" s="715"/>
      <c r="EQD90" s="715"/>
      <c r="EQE90" s="715"/>
      <c r="EQF90" s="715"/>
      <c r="EQG90" s="715"/>
      <c r="EQH90" s="715"/>
      <c r="EQI90" s="715"/>
      <c r="EQJ90" s="715"/>
      <c r="EQK90" s="715"/>
      <c r="EQL90" s="715"/>
      <c r="EQM90" s="715"/>
      <c r="EQN90" s="715"/>
      <c r="EQO90" s="715"/>
      <c r="EQP90" s="715"/>
      <c r="EQQ90" s="715"/>
      <c r="EQR90" s="715"/>
      <c r="EQS90" s="715"/>
      <c r="EQT90" s="715"/>
      <c r="EQU90" s="715"/>
      <c r="EQV90" s="715"/>
      <c r="EQW90" s="715"/>
      <c r="EQX90" s="715"/>
      <c r="EQY90" s="715"/>
      <c r="EQZ90" s="715"/>
      <c r="ERA90" s="715"/>
      <c r="ERB90" s="715"/>
      <c r="ERC90" s="715"/>
      <c r="ERD90" s="715"/>
      <c r="ERE90" s="715"/>
      <c r="ERF90" s="715"/>
      <c r="ERG90" s="715"/>
      <c r="ERH90" s="715"/>
      <c r="ERI90" s="715"/>
      <c r="ERJ90" s="715"/>
      <c r="ERK90" s="715"/>
      <c r="ERL90" s="715"/>
      <c r="ERM90" s="715"/>
      <c r="ERN90" s="715"/>
      <c r="ERO90" s="715"/>
      <c r="ERP90" s="715"/>
      <c r="ERQ90" s="715"/>
      <c r="ERR90" s="715"/>
      <c r="ERS90" s="715"/>
      <c r="ERT90" s="715"/>
      <c r="ERU90" s="715"/>
      <c r="ERV90" s="715"/>
      <c r="ERW90" s="715"/>
      <c r="ERX90" s="715"/>
      <c r="ERY90" s="715"/>
      <c r="ERZ90" s="715"/>
      <c r="ESA90" s="715"/>
      <c r="ESB90" s="715"/>
      <c r="ESC90" s="715"/>
      <c r="ESD90" s="715"/>
      <c r="ESE90" s="715"/>
      <c r="ESF90" s="715"/>
      <c r="ESG90" s="715"/>
      <c r="ESH90" s="715"/>
      <c r="ESI90" s="715"/>
      <c r="ESJ90" s="715"/>
      <c r="ESK90" s="715"/>
      <c r="ESL90" s="715"/>
      <c r="ESM90" s="715"/>
      <c r="ESN90" s="715"/>
      <c r="ESO90" s="715"/>
      <c r="ESP90" s="715"/>
      <c r="ESQ90" s="715"/>
      <c r="ESR90" s="715"/>
      <c r="ESS90" s="715"/>
      <c r="EST90" s="715"/>
      <c r="ESU90" s="715"/>
      <c r="ESV90" s="715"/>
      <c r="ESW90" s="715"/>
      <c r="ESX90" s="715"/>
      <c r="ESY90" s="715"/>
      <c r="ESZ90" s="715"/>
      <c r="ETA90" s="715"/>
      <c r="ETB90" s="715"/>
      <c r="ETC90" s="715"/>
      <c r="ETD90" s="715"/>
      <c r="ETE90" s="715"/>
      <c r="ETF90" s="715"/>
      <c r="ETG90" s="715"/>
      <c r="ETH90" s="715"/>
      <c r="ETI90" s="715"/>
      <c r="ETJ90" s="715"/>
      <c r="ETK90" s="715"/>
      <c r="ETL90" s="715"/>
      <c r="ETM90" s="715"/>
      <c r="ETN90" s="715"/>
      <c r="ETO90" s="715"/>
      <c r="ETP90" s="715"/>
      <c r="ETQ90" s="715"/>
      <c r="ETR90" s="715"/>
      <c r="ETS90" s="715"/>
      <c r="ETT90" s="715"/>
      <c r="ETU90" s="715"/>
      <c r="ETV90" s="715"/>
      <c r="ETW90" s="715"/>
      <c r="ETX90" s="715"/>
      <c r="ETY90" s="715"/>
      <c r="ETZ90" s="715"/>
      <c r="EUA90" s="715"/>
      <c r="EUB90" s="715"/>
      <c r="EUC90" s="715"/>
      <c r="EUD90" s="715"/>
      <c r="EUE90" s="715"/>
      <c r="EUF90" s="715"/>
      <c r="EUG90" s="715"/>
      <c r="EUH90" s="715"/>
      <c r="EUI90" s="715"/>
      <c r="EUJ90" s="715"/>
      <c r="EUK90" s="715"/>
      <c r="EUL90" s="715"/>
      <c r="EUM90" s="715"/>
      <c r="EUN90" s="715"/>
      <c r="EUO90" s="715"/>
      <c r="EUP90" s="715"/>
      <c r="EUQ90" s="715"/>
      <c r="EUR90" s="715"/>
      <c r="EUS90" s="715"/>
      <c r="EUT90" s="715"/>
      <c r="EUU90" s="715"/>
      <c r="EUV90" s="715"/>
      <c r="EUW90" s="715"/>
      <c r="EUX90" s="715"/>
      <c r="EUY90" s="715"/>
      <c r="EUZ90" s="715"/>
      <c r="EVA90" s="715"/>
      <c r="EVB90" s="715"/>
      <c r="EVC90" s="715"/>
      <c r="EVD90" s="715"/>
      <c r="EVE90" s="715"/>
      <c r="EVF90" s="715"/>
      <c r="EVG90" s="715"/>
      <c r="EVH90" s="715"/>
      <c r="EVI90" s="715"/>
      <c r="EVJ90" s="715"/>
      <c r="EVK90" s="715"/>
      <c r="EVL90" s="715"/>
      <c r="EVM90" s="715"/>
      <c r="EVN90" s="715"/>
      <c r="EVO90" s="715"/>
      <c r="EVP90" s="715"/>
      <c r="EVQ90" s="715"/>
      <c r="EVR90" s="715"/>
      <c r="EVS90" s="715"/>
      <c r="EVT90" s="715"/>
      <c r="EVU90" s="715"/>
      <c r="EVV90" s="715"/>
      <c r="EVW90" s="715"/>
      <c r="EVX90" s="715"/>
      <c r="EVY90" s="715"/>
      <c r="EVZ90" s="715"/>
      <c r="EWA90" s="715"/>
      <c r="EWB90" s="715"/>
      <c r="EWC90" s="715"/>
      <c r="EWD90" s="715"/>
      <c r="EWE90" s="715"/>
      <c r="EWF90" s="715"/>
      <c r="EWG90" s="715"/>
      <c r="EWH90" s="715"/>
      <c r="EWI90" s="715"/>
      <c r="EWJ90" s="715"/>
      <c r="EWK90" s="715"/>
      <c r="EWL90" s="715"/>
      <c r="EWM90" s="715"/>
      <c r="EWN90" s="715"/>
      <c r="EWO90" s="715"/>
      <c r="EWP90" s="715"/>
      <c r="EWQ90" s="715"/>
      <c r="EWR90" s="715"/>
      <c r="EWS90" s="715"/>
      <c r="EWT90" s="715"/>
      <c r="EWU90" s="715"/>
      <c r="EWV90" s="715"/>
      <c r="EWW90" s="715"/>
      <c r="EWX90" s="715"/>
      <c r="EWY90" s="715"/>
      <c r="EWZ90" s="715"/>
      <c r="EXA90" s="715"/>
      <c r="EXB90" s="715"/>
      <c r="EXC90" s="715"/>
      <c r="EXD90" s="715"/>
      <c r="EXE90" s="715"/>
      <c r="EXF90" s="715"/>
      <c r="EXG90" s="715"/>
      <c r="EXH90" s="715"/>
      <c r="EXI90" s="715"/>
      <c r="EXJ90" s="715"/>
      <c r="EXK90" s="715"/>
      <c r="EXL90" s="715"/>
      <c r="EXM90" s="715"/>
      <c r="EXN90" s="715"/>
      <c r="EXO90" s="715"/>
      <c r="EXP90" s="715"/>
      <c r="EXQ90" s="715"/>
      <c r="EXR90" s="715"/>
      <c r="EXS90" s="715"/>
      <c r="EXT90" s="715"/>
      <c r="EXU90" s="715"/>
      <c r="EXV90" s="715"/>
      <c r="EXW90" s="715"/>
      <c r="EXX90" s="715"/>
      <c r="EXY90" s="715"/>
      <c r="EXZ90" s="715"/>
      <c r="EYA90" s="715"/>
      <c r="EYB90" s="715"/>
      <c r="EYC90" s="715"/>
      <c r="EYD90" s="715"/>
      <c r="EYE90" s="715"/>
      <c r="EYF90" s="715"/>
      <c r="EYG90" s="715"/>
      <c r="EYH90" s="715"/>
      <c r="EYI90" s="715"/>
      <c r="EYJ90" s="715"/>
      <c r="EYK90" s="715"/>
      <c r="EYL90" s="715"/>
      <c r="EYM90" s="715"/>
      <c r="EYN90" s="715"/>
      <c r="EYO90" s="715"/>
      <c r="EYP90" s="715"/>
      <c r="EYQ90" s="715"/>
      <c r="EYR90" s="715"/>
      <c r="EYS90" s="715"/>
      <c r="EYT90" s="715"/>
      <c r="EYU90" s="715"/>
      <c r="EYV90" s="715"/>
      <c r="EYW90" s="715"/>
      <c r="EYX90" s="715"/>
      <c r="EYY90" s="715"/>
      <c r="EYZ90" s="715"/>
      <c r="EZA90" s="715"/>
      <c r="EZB90" s="715"/>
      <c r="EZC90" s="715"/>
      <c r="EZD90" s="715"/>
      <c r="EZE90" s="715"/>
      <c r="EZF90" s="715"/>
      <c r="EZG90" s="715"/>
      <c r="EZH90" s="715"/>
      <c r="EZI90" s="715"/>
      <c r="EZJ90" s="715"/>
      <c r="EZK90" s="715"/>
      <c r="EZL90" s="715"/>
      <c r="EZM90" s="715"/>
      <c r="EZN90" s="715"/>
      <c r="EZO90" s="715"/>
      <c r="EZP90" s="715"/>
      <c r="EZQ90" s="715"/>
      <c r="EZR90" s="715"/>
      <c r="EZS90" s="715"/>
      <c r="EZT90" s="715"/>
      <c r="EZU90" s="715"/>
      <c r="EZV90" s="715"/>
      <c r="EZW90" s="715"/>
      <c r="EZX90" s="715"/>
      <c r="EZY90" s="715"/>
      <c r="EZZ90" s="715"/>
      <c r="FAA90" s="715"/>
      <c r="FAB90" s="715"/>
      <c r="FAC90" s="715"/>
      <c r="FAD90" s="715"/>
      <c r="FAE90" s="715"/>
      <c r="FAF90" s="715"/>
      <c r="FAG90" s="715"/>
      <c r="FAH90" s="715"/>
      <c r="FAI90" s="715"/>
      <c r="FAJ90" s="715"/>
      <c r="FAK90" s="715"/>
      <c r="FAL90" s="715"/>
      <c r="FAM90" s="715"/>
      <c r="FAN90" s="715"/>
      <c r="FAO90" s="715"/>
      <c r="FAP90" s="715"/>
      <c r="FAQ90" s="715"/>
      <c r="FAR90" s="715"/>
      <c r="FAS90" s="715"/>
      <c r="FAT90" s="715"/>
      <c r="FAU90" s="715"/>
      <c r="FAV90" s="715"/>
      <c r="FAW90" s="715"/>
      <c r="FAX90" s="715"/>
      <c r="FAY90" s="715"/>
      <c r="FAZ90" s="715"/>
      <c r="FBA90" s="715"/>
      <c r="FBB90" s="715"/>
      <c r="FBC90" s="715"/>
      <c r="FBD90" s="715"/>
      <c r="FBE90" s="715"/>
      <c r="FBF90" s="715"/>
      <c r="FBG90" s="715"/>
      <c r="FBH90" s="715"/>
      <c r="FBI90" s="715"/>
      <c r="FBJ90" s="715"/>
      <c r="FBK90" s="715"/>
      <c r="FBL90" s="715"/>
      <c r="FBM90" s="715"/>
      <c r="FBN90" s="715"/>
      <c r="FBO90" s="715"/>
      <c r="FBP90" s="715"/>
      <c r="FBQ90" s="715"/>
      <c r="FBR90" s="715"/>
      <c r="FBS90" s="715"/>
      <c r="FBT90" s="715"/>
      <c r="FBU90" s="715"/>
      <c r="FBV90" s="715"/>
      <c r="FBW90" s="715"/>
      <c r="FBX90" s="715"/>
      <c r="FBY90" s="715"/>
      <c r="FBZ90" s="715"/>
      <c r="FCA90" s="715"/>
      <c r="FCB90" s="715"/>
      <c r="FCC90" s="715"/>
      <c r="FCD90" s="715"/>
      <c r="FCE90" s="715"/>
      <c r="FCF90" s="715"/>
      <c r="FCG90" s="715"/>
      <c r="FCH90" s="715"/>
      <c r="FCI90" s="715"/>
      <c r="FCJ90" s="715"/>
      <c r="FCK90" s="715"/>
      <c r="FCL90" s="715"/>
      <c r="FCM90" s="715"/>
      <c r="FCN90" s="715"/>
      <c r="FCO90" s="715"/>
      <c r="FCP90" s="715"/>
      <c r="FCQ90" s="715"/>
      <c r="FCR90" s="715"/>
      <c r="FCS90" s="715"/>
      <c r="FCT90" s="715"/>
      <c r="FCU90" s="715"/>
      <c r="FCV90" s="715"/>
      <c r="FCW90" s="715"/>
      <c r="FCX90" s="715"/>
      <c r="FCY90" s="715"/>
      <c r="FCZ90" s="715"/>
      <c r="FDA90" s="715"/>
      <c r="FDB90" s="715"/>
      <c r="FDC90" s="715"/>
      <c r="FDD90" s="715"/>
      <c r="FDE90" s="715"/>
      <c r="FDF90" s="715"/>
      <c r="FDG90" s="715"/>
      <c r="FDH90" s="715"/>
      <c r="FDI90" s="715"/>
      <c r="FDJ90" s="715"/>
      <c r="FDK90" s="715"/>
      <c r="FDL90" s="715"/>
      <c r="FDM90" s="715"/>
      <c r="FDN90" s="715"/>
      <c r="FDO90" s="715"/>
      <c r="FDP90" s="715"/>
      <c r="FDQ90" s="715"/>
      <c r="FDR90" s="715"/>
      <c r="FDS90" s="715"/>
      <c r="FDT90" s="715"/>
      <c r="FDU90" s="715"/>
      <c r="FDV90" s="715"/>
      <c r="FDW90" s="715"/>
      <c r="FDX90" s="715"/>
      <c r="FDY90" s="715"/>
      <c r="FDZ90" s="715"/>
      <c r="FEA90" s="715"/>
      <c r="FEB90" s="715"/>
      <c r="FEC90" s="715"/>
      <c r="FED90" s="715"/>
      <c r="FEE90" s="715"/>
      <c r="FEF90" s="715"/>
      <c r="FEG90" s="715"/>
      <c r="FEH90" s="715"/>
      <c r="FEI90" s="715"/>
      <c r="FEJ90" s="715"/>
      <c r="FEK90" s="715"/>
      <c r="FEL90" s="715"/>
      <c r="FEM90" s="715"/>
      <c r="FEN90" s="715"/>
      <c r="FEO90" s="715"/>
      <c r="FEP90" s="715"/>
      <c r="FEQ90" s="715"/>
      <c r="FER90" s="715"/>
      <c r="FES90" s="715"/>
      <c r="FET90" s="715"/>
      <c r="FEU90" s="715"/>
      <c r="FEV90" s="715"/>
      <c r="FEW90" s="715"/>
      <c r="FEX90" s="715"/>
      <c r="FEY90" s="715"/>
      <c r="FEZ90" s="715"/>
      <c r="FFA90" s="715"/>
      <c r="FFB90" s="715"/>
      <c r="FFC90" s="715"/>
      <c r="FFD90" s="715"/>
      <c r="FFE90" s="715"/>
      <c r="FFF90" s="715"/>
      <c r="FFG90" s="715"/>
      <c r="FFH90" s="715"/>
      <c r="FFI90" s="715"/>
      <c r="FFJ90" s="715"/>
      <c r="FFK90" s="715"/>
      <c r="FFL90" s="715"/>
      <c r="FFM90" s="715"/>
      <c r="FFN90" s="715"/>
      <c r="FFO90" s="715"/>
      <c r="FFP90" s="715"/>
      <c r="FFQ90" s="715"/>
      <c r="FFR90" s="715"/>
      <c r="FFS90" s="715"/>
      <c r="FFT90" s="715"/>
      <c r="FFU90" s="715"/>
      <c r="FFV90" s="715"/>
      <c r="FFW90" s="715"/>
      <c r="FFX90" s="715"/>
      <c r="FFY90" s="715"/>
      <c r="FFZ90" s="715"/>
      <c r="FGA90" s="715"/>
      <c r="FGB90" s="715"/>
      <c r="FGC90" s="715"/>
      <c r="FGD90" s="715"/>
      <c r="FGE90" s="715"/>
      <c r="FGF90" s="715"/>
      <c r="FGG90" s="715"/>
      <c r="FGH90" s="715"/>
      <c r="FGI90" s="715"/>
      <c r="FGJ90" s="715"/>
      <c r="FGK90" s="715"/>
      <c r="FGL90" s="715"/>
      <c r="FGM90" s="715"/>
      <c r="FGN90" s="715"/>
      <c r="FGO90" s="715"/>
      <c r="FGP90" s="715"/>
      <c r="FGQ90" s="715"/>
      <c r="FGR90" s="715"/>
      <c r="FGS90" s="715"/>
      <c r="FGT90" s="715"/>
      <c r="FGU90" s="715"/>
      <c r="FGV90" s="715"/>
      <c r="FGW90" s="715"/>
      <c r="FGX90" s="715"/>
      <c r="FGY90" s="715"/>
      <c r="FGZ90" s="715"/>
      <c r="FHA90" s="715"/>
      <c r="FHB90" s="715"/>
      <c r="FHC90" s="715"/>
      <c r="FHD90" s="715"/>
      <c r="FHE90" s="715"/>
      <c r="FHF90" s="715"/>
      <c r="FHG90" s="715"/>
      <c r="FHH90" s="715"/>
      <c r="FHI90" s="715"/>
      <c r="FHJ90" s="715"/>
      <c r="FHK90" s="715"/>
      <c r="FHL90" s="715"/>
      <c r="FHM90" s="715"/>
      <c r="FHN90" s="715"/>
      <c r="FHO90" s="715"/>
      <c r="FHP90" s="715"/>
      <c r="FHQ90" s="715"/>
      <c r="FHR90" s="715"/>
      <c r="FHS90" s="715"/>
      <c r="FHT90" s="715"/>
      <c r="FHU90" s="715"/>
      <c r="FHV90" s="715"/>
      <c r="FHW90" s="715"/>
      <c r="FHX90" s="715"/>
      <c r="FHY90" s="715"/>
      <c r="FHZ90" s="715"/>
      <c r="FIA90" s="715"/>
      <c r="FIB90" s="715"/>
      <c r="FIC90" s="715"/>
      <c r="FID90" s="715"/>
      <c r="FIE90" s="715"/>
      <c r="FIF90" s="715"/>
      <c r="FIG90" s="715"/>
      <c r="FIH90" s="715"/>
      <c r="FII90" s="715"/>
      <c r="FIJ90" s="715"/>
      <c r="FIK90" s="715"/>
      <c r="FIL90" s="715"/>
      <c r="FIM90" s="715"/>
      <c r="FIN90" s="715"/>
      <c r="FIO90" s="715"/>
      <c r="FIP90" s="715"/>
      <c r="FIQ90" s="715"/>
      <c r="FIR90" s="715"/>
      <c r="FIS90" s="715"/>
      <c r="FIT90" s="715"/>
      <c r="FIU90" s="715"/>
      <c r="FIV90" s="715"/>
      <c r="FIW90" s="715"/>
      <c r="FIX90" s="715"/>
      <c r="FIY90" s="715"/>
      <c r="FIZ90" s="715"/>
      <c r="FJA90" s="715"/>
      <c r="FJB90" s="715"/>
      <c r="FJC90" s="715"/>
      <c r="FJD90" s="715"/>
      <c r="FJE90" s="715"/>
      <c r="FJF90" s="715"/>
      <c r="FJG90" s="715"/>
      <c r="FJH90" s="715"/>
      <c r="FJI90" s="715"/>
      <c r="FJJ90" s="715"/>
      <c r="FJK90" s="715"/>
      <c r="FJL90" s="715"/>
      <c r="FJM90" s="715"/>
      <c r="FJN90" s="715"/>
      <c r="FJO90" s="715"/>
      <c r="FJP90" s="715"/>
      <c r="FJQ90" s="715"/>
      <c r="FJR90" s="715"/>
      <c r="FJS90" s="715"/>
      <c r="FJT90" s="715"/>
      <c r="FJU90" s="715"/>
      <c r="FJV90" s="715"/>
      <c r="FJW90" s="715"/>
      <c r="FJX90" s="715"/>
      <c r="FJY90" s="715"/>
      <c r="FJZ90" s="715"/>
      <c r="FKA90" s="715"/>
      <c r="FKB90" s="715"/>
      <c r="FKC90" s="715"/>
      <c r="FKD90" s="715"/>
      <c r="FKE90" s="715"/>
      <c r="FKF90" s="715"/>
      <c r="FKG90" s="715"/>
      <c r="FKH90" s="715"/>
      <c r="FKI90" s="715"/>
      <c r="FKJ90" s="715"/>
      <c r="FKK90" s="715"/>
      <c r="FKL90" s="715"/>
      <c r="FKM90" s="715"/>
      <c r="FKN90" s="715"/>
      <c r="FKO90" s="715"/>
      <c r="FKP90" s="715"/>
      <c r="FKQ90" s="715"/>
      <c r="FKR90" s="715"/>
      <c r="FKS90" s="715"/>
      <c r="FKT90" s="715"/>
      <c r="FKU90" s="715"/>
      <c r="FKV90" s="715"/>
      <c r="FKW90" s="715"/>
      <c r="FKX90" s="715"/>
      <c r="FKY90" s="715"/>
      <c r="FKZ90" s="715"/>
      <c r="FLA90" s="715"/>
      <c r="FLB90" s="715"/>
      <c r="FLC90" s="715"/>
      <c r="FLD90" s="715"/>
      <c r="FLE90" s="715"/>
      <c r="FLF90" s="715"/>
      <c r="FLG90" s="715"/>
      <c r="FLH90" s="715"/>
      <c r="FLI90" s="715"/>
      <c r="FLJ90" s="715"/>
      <c r="FLK90" s="715"/>
      <c r="FLL90" s="715"/>
      <c r="FLM90" s="715"/>
      <c r="FLN90" s="715"/>
      <c r="FLO90" s="715"/>
      <c r="FLP90" s="715"/>
      <c r="FLQ90" s="715"/>
      <c r="FLR90" s="715"/>
      <c r="FLS90" s="715"/>
      <c r="FLT90" s="715"/>
      <c r="FLU90" s="715"/>
      <c r="FLV90" s="715"/>
      <c r="FLW90" s="715"/>
      <c r="FLX90" s="715"/>
      <c r="FLY90" s="715"/>
      <c r="FLZ90" s="715"/>
      <c r="FMA90" s="715"/>
      <c r="FMB90" s="715"/>
      <c r="FMC90" s="715"/>
      <c r="FMD90" s="715"/>
      <c r="FME90" s="715"/>
      <c r="FMF90" s="715"/>
      <c r="FMG90" s="715"/>
      <c r="FMH90" s="715"/>
      <c r="FMI90" s="715"/>
      <c r="FMJ90" s="715"/>
      <c r="FMK90" s="715"/>
      <c r="FML90" s="715"/>
      <c r="FMM90" s="715"/>
      <c r="FMN90" s="715"/>
      <c r="FMO90" s="715"/>
      <c r="FMP90" s="715"/>
      <c r="FMQ90" s="715"/>
      <c r="FMR90" s="715"/>
      <c r="FMS90" s="715"/>
      <c r="FMT90" s="715"/>
      <c r="FMU90" s="715"/>
      <c r="FMV90" s="715"/>
      <c r="FMW90" s="715"/>
      <c r="FMX90" s="715"/>
      <c r="FMY90" s="715"/>
      <c r="FMZ90" s="715"/>
      <c r="FNA90" s="715"/>
      <c r="FNB90" s="715"/>
      <c r="FNC90" s="715"/>
      <c r="FND90" s="715"/>
      <c r="FNE90" s="715"/>
      <c r="FNF90" s="715"/>
      <c r="FNG90" s="715"/>
      <c r="FNH90" s="715"/>
      <c r="FNI90" s="715"/>
      <c r="FNJ90" s="715"/>
      <c r="FNK90" s="715"/>
      <c r="FNL90" s="715"/>
      <c r="FNM90" s="715"/>
      <c r="FNN90" s="715"/>
      <c r="FNO90" s="715"/>
      <c r="FNP90" s="715"/>
      <c r="FNQ90" s="715"/>
      <c r="FNR90" s="715"/>
      <c r="FNS90" s="715"/>
      <c r="FNT90" s="715"/>
      <c r="FNU90" s="715"/>
      <c r="FNV90" s="715"/>
      <c r="FNW90" s="715"/>
      <c r="FNX90" s="715"/>
      <c r="FNY90" s="715"/>
      <c r="FNZ90" s="715"/>
      <c r="FOA90" s="715"/>
      <c r="FOB90" s="715"/>
      <c r="FOC90" s="715"/>
      <c r="FOD90" s="715"/>
      <c r="FOE90" s="715"/>
      <c r="FOF90" s="715"/>
      <c r="FOG90" s="715"/>
      <c r="FOH90" s="715"/>
      <c r="FOI90" s="715"/>
      <c r="FOJ90" s="715"/>
      <c r="FOK90" s="715"/>
      <c r="FOL90" s="715"/>
      <c r="FOM90" s="715"/>
      <c r="FON90" s="715"/>
      <c r="FOO90" s="715"/>
      <c r="FOP90" s="715"/>
      <c r="FOQ90" s="715"/>
      <c r="FOR90" s="715"/>
      <c r="FOS90" s="715"/>
      <c r="FOT90" s="715"/>
      <c r="FOU90" s="715"/>
      <c r="FOV90" s="715"/>
      <c r="FOW90" s="715"/>
      <c r="FOX90" s="715"/>
      <c r="FOY90" s="715"/>
      <c r="FOZ90" s="715"/>
      <c r="FPA90" s="715"/>
      <c r="FPB90" s="715"/>
      <c r="FPC90" s="715"/>
      <c r="FPD90" s="715"/>
      <c r="FPE90" s="715"/>
      <c r="FPF90" s="715"/>
      <c r="FPG90" s="715"/>
      <c r="FPH90" s="715"/>
      <c r="FPI90" s="715"/>
      <c r="FPJ90" s="715"/>
      <c r="FPK90" s="715"/>
      <c r="FPL90" s="715"/>
      <c r="FPM90" s="715"/>
      <c r="FPN90" s="715"/>
      <c r="FPO90" s="715"/>
      <c r="FPP90" s="715"/>
      <c r="FPQ90" s="715"/>
      <c r="FPR90" s="715"/>
      <c r="FPS90" s="715"/>
      <c r="FPT90" s="715"/>
      <c r="FPU90" s="715"/>
      <c r="FPV90" s="715"/>
      <c r="FPW90" s="715"/>
      <c r="FPX90" s="715"/>
      <c r="FPY90" s="715"/>
      <c r="FPZ90" s="715"/>
      <c r="FQA90" s="715"/>
      <c r="FQB90" s="715"/>
      <c r="FQC90" s="715"/>
      <c r="FQD90" s="715"/>
      <c r="FQE90" s="715"/>
      <c r="FQF90" s="715"/>
      <c r="FQG90" s="715"/>
      <c r="FQH90" s="715"/>
      <c r="FQI90" s="715"/>
      <c r="FQJ90" s="715"/>
      <c r="FQK90" s="715"/>
      <c r="FQL90" s="715"/>
      <c r="FQM90" s="715"/>
      <c r="FQN90" s="715"/>
      <c r="FQO90" s="715"/>
      <c r="FQP90" s="715"/>
      <c r="FQQ90" s="715"/>
      <c r="FQR90" s="715"/>
      <c r="FQS90" s="715"/>
      <c r="FQT90" s="715"/>
      <c r="FQU90" s="715"/>
      <c r="FQV90" s="715"/>
      <c r="FQW90" s="715"/>
      <c r="FQX90" s="715"/>
      <c r="FQY90" s="715"/>
      <c r="FQZ90" s="715"/>
      <c r="FRA90" s="715"/>
      <c r="FRB90" s="715"/>
      <c r="FRC90" s="715"/>
      <c r="FRD90" s="715"/>
      <c r="FRE90" s="715"/>
      <c r="FRF90" s="715"/>
      <c r="FRG90" s="715"/>
      <c r="FRH90" s="715"/>
      <c r="FRI90" s="715"/>
      <c r="FRJ90" s="715"/>
      <c r="FRK90" s="715"/>
      <c r="FRL90" s="715"/>
      <c r="FRM90" s="715"/>
      <c r="FRN90" s="715"/>
      <c r="FRO90" s="715"/>
      <c r="FRP90" s="715"/>
      <c r="FRQ90" s="715"/>
      <c r="FRR90" s="715"/>
      <c r="FRS90" s="715"/>
      <c r="FRT90" s="715"/>
      <c r="FRU90" s="715"/>
      <c r="FRV90" s="715"/>
      <c r="FRW90" s="715"/>
      <c r="FRX90" s="715"/>
      <c r="FRY90" s="715"/>
      <c r="FRZ90" s="715"/>
      <c r="FSA90" s="715"/>
      <c r="FSB90" s="715"/>
      <c r="FSC90" s="715"/>
      <c r="FSD90" s="715"/>
      <c r="FSE90" s="715"/>
      <c r="FSF90" s="715"/>
      <c r="FSG90" s="715"/>
      <c r="FSH90" s="715"/>
      <c r="FSI90" s="715"/>
      <c r="FSJ90" s="715"/>
      <c r="FSK90" s="715"/>
      <c r="FSL90" s="715"/>
      <c r="FSM90" s="715"/>
      <c r="FSN90" s="715"/>
      <c r="FSO90" s="715"/>
      <c r="FSP90" s="715"/>
      <c r="FSQ90" s="715"/>
      <c r="FSR90" s="715"/>
      <c r="FSS90" s="715"/>
      <c r="FST90" s="715"/>
      <c r="FSU90" s="715"/>
      <c r="FSV90" s="715"/>
      <c r="FSW90" s="715"/>
      <c r="FSX90" s="715"/>
      <c r="FSY90" s="715"/>
      <c r="FSZ90" s="715"/>
      <c r="FTA90" s="715"/>
      <c r="FTB90" s="715"/>
      <c r="FTC90" s="715"/>
      <c r="FTD90" s="715"/>
      <c r="FTE90" s="715"/>
      <c r="FTF90" s="715"/>
      <c r="FTG90" s="715"/>
      <c r="FTH90" s="715"/>
      <c r="FTI90" s="715"/>
      <c r="FTJ90" s="715"/>
      <c r="FTK90" s="715"/>
      <c r="FTL90" s="715"/>
      <c r="FTM90" s="715"/>
      <c r="FTN90" s="715"/>
      <c r="FTO90" s="715"/>
      <c r="FTP90" s="715"/>
      <c r="FTQ90" s="715"/>
      <c r="FTR90" s="715"/>
      <c r="FTS90" s="715"/>
      <c r="FTT90" s="715"/>
      <c r="FTU90" s="715"/>
      <c r="FTV90" s="715"/>
      <c r="FTW90" s="715"/>
      <c r="FTX90" s="715"/>
      <c r="FTY90" s="715"/>
      <c r="FTZ90" s="715"/>
      <c r="FUA90" s="715"/>
      <c r="FUB90" s="715"/>
      <c r="FUC90" s="715"/>
      <c r="FUD90" s="715"/>
      <c r="FUE90" s="715"/>
      <c r="FUF90" s="715"/>
      <c r="FUG90" s="715"/>
      <c r="FUH90" s="715"/>
      <c r="FUI90" s="715"/>
      <c r="FUJ90" s="715"/>
      <c r="FUK90" s="715"/>
      <c r="FUL90" s="715"/>
      <c r="FUM90" s="715"/>
      <c r="FUN90" s="715"/>
      <c r="FUO90" s="715"/>
      <c r="FUP90" s="715"/>
      <c r="FUQ90" s="715"/>
      <c r="FUR90" s="715"/>
      <c r="FUS90" s="715"/>
      <c r="FUT90" s="715"/>
      <c r="FUU90" s="715"/>
      <c r="FUV90" s="715"/>
      <c r="FUW90" s="715"/>
      <c r="FUX90" s="715"/>
      <c r="FUY90" s="715"/>
      <c r="FUZ90" s="715"/>
      <c r="FVA90" s="715"/>
      <c r="FVB90" s="715"/>
      <c r="FVC90" s="715"/>
      <c r="FVD90" s="715"/>
      <c r="FVE90" s="715"/>
      <c r="FVF90" s="715"/>
      <c r="FVG90" s="715"/>
      <c r="FVH90" s="715"/>
      <c r="FVI90" s="715"/>
      <c r="FVJ90" s="715"/>
      <c r="FVK90" s="715"/>
      <c r="FVL90" s="715"/>
      <c r="FVM90" s="715"/>
      <c r="FVN90" s="715"/>
      <c r="FVO90" s="715"/>
      <c r="FVP90" s="715"/>
      <c r="FVQ90" s="715"/>
      <c r="FVR90" s="715"/>
      <c r="FVS90" s="715"/>
      <c r="FVT90" s="715"/>
      <c r="FVU90" s="715"/>
      <c r="FVV90" s="715"/>
      <c r="FVW90" s="715"/>
      <c r="FVX90" s="715"/>
      <c r="FVY90" s="715"/>
      <c r="FVZ90" s="715"/>
      <c r="FWA90" s="715"/>
      <c r="FWB90" s="715"/>
      <c r="FWC90" s="715"/>
      <c r="FWD90" s="715"/>
      <c r="FWE90" s="715"/>
      <c r="FWF90" s="715"/>
      <c r="FWG90" s="715"/>
      <c r="FWH90" s="715"/>
      <c r="FWI90" s="715"/>
      <c r="FWJ90" s="715"/>
      <c r="FWK90" s="715"/>
      <c r="FWL90" s="715"/>
      <c r="FWM90" s="715"/>
      <c r="FWN90" s="715"/>
      <c r="FWO90" s="715"/>
      <c r="FWP90" s="715"/>
      <c r="FWQ90" s="715"/>
      <c r="FWR90" s="715"/>
      <c r="FWS90" s="715"/>
      <c r="FWT90" s="715"/>
      <c r="FWU90" s="715"/>
      <c r="FWV90" s="715"/>
      <c r="FWW90" s="715"/>
      <c r="FWX90" s="715"/>
      <c r="FWY90" s="715"/>
      <c r="FWZ90" s="715"/>
      <c r="FXA90" s="715"/>
      <c r="FXB90" s="715"/>
      <c r="FXC90" s="715"/>
      <c r="FXD90" s="715"/>
      <c r="FXE90" s="715"/>
      <c r="FXF90" s="715"/>
      <c r="FXG90" s="715"/>
      <c r="FXH90" s="715"/>
      <c r="FXI90" s="715"/>
      <c r="FXJ90" s="715"/>
      <c r="FXK90" s="715"/>
      <c r="FXL90" s="715"/>
      <c r="FXM90" s="715"/>
      <c r="FXN90" s="715"/>
      <c r="FXO90" s="715"/>
      <c r="FXP90" s="715"/>
      <c r="FXQ90" s="715"/>
      <c r="FXR90" s="715"/>
      <c r="FXS90" s="715"/>
      <c r="FXT90" s="715"/>
      <c r="FXU90" s="715"/>
      <c r="FXV90" s="715"/>
      <c r="FXW90" s="715"/>
      <c r="FXX90" s="715"/>
      <c r="FXY90" s="715"/>
      <c r="FXZ90" s="715"/>
      <c r="FYA90" s="715"/>
      <c r="FYB90" s="715"/>
      <c r="FYC90" s="715"/>
      <c r="FYD90" s="715"/>
      <c r="FYE90" s="715"/>
      <c r="FYF90" s="715"/>
      <c r="FYG90" s="715"/>
      <c r="FYH90" s="715"/>
      <c r="FYI90" s="715"/>
      <c r="FYJ90" s="715"/>
      <c r="FYK90" s="715"/>
      <c r="FYL90" s="715"/>
      <c r="FYM90" s="715"/>
      <c r="FYN90" s="715"/>
      <c r="FYO90" s="715"/>
      <c r="FYP90" s="715"/>
      <c r="FYQ90" s="715"/>
      <c r="FYR90" s="715"/>
      <c r="FYS90" s="715"/>
      <c r="FYT90" s="715"/>
      <c r="FYU90" s="715"/>
      <c r="FYV90" s="715"/>
      <c r="FYW90" s="715"/>
      <c r="FYX90" s="715"/>
      <c r="FYY90" s="715"/>
      <c r="FYZ90" s="715"/>
      <c r="FZA90" s="715"/>
      <c r="FZB90" s="715"/>
      <c r="FZC90" s="715"/>
      <c r="FZD90" s="715"/>
      <c r="FZE90" s="715"/>
      <c r="FZF90" s="715"/>
      <c r="FZG90" s="715"/>
      <c r="FZH90" s="715"/>
      <c r="FZI90" s="715"/>
      <c r="FZJ90" s="715"/>
      <c r="FZK90" s="715"/>
      <c r="FZL90" s="715"/>
      <c r="FZM90" s="715"/>
      <c r="FZN90" s="715"/>
      <c r="FZO90" s="715"/>
      <c r="FZP90" s="715"/>
      <c r="FZQ90" s="715"/>
      <c r="FZR90" s="715"/>
      <c r="FZS90" s="715"/>
      <c r="FZT90" s="715"/>
      <c r="FZU90" s="715"/>
      <c r="FZV90" s="715"/>
      <c r="FZW90" s="715"/>
      <c r="FZX90" s="715"/>
      <c r="FZY90" s="715"/>
      <c r="FZZ90" s="715"/>
      <c r="GAA90" s="715"/>
      <c r="GAB90" s="715"/>
      <c r="GAC90" s="715"/>
      <c r="GAD90" s="715"/>
      <c r="GAE90" s="715"/>
      <c r="GAF90" s="715"/>
      <c r="GAG90" s="715"/>
      <c r="GAH90" s="715"/>
      <c r="GAI90" s="715"/>
      <c r="GAJ90" s="715"/>
      <c r="GAK90" s="715"/>
      <c r="GAL90" s="715"/>
      <c r="GAM90" s="715"/>
      <c r="GAN90" s="715"/>
      <c r="GAO90" s="715"/>
      <c r="GAP90" s="715"/>
      <c r="GAQ90" s="715"/>
      <c r="GAR90" s="715"/>
      <c r="GAS90" s="715"/>
      <c r="GAT90" s="715"/>
      <c r="GAU90" s="715"/>
      <c r="GAV90" s="715"/>
      <c r="GAW90" s="715"/>
      <c r="GAX90" s="715"/>
      <c r="GAY90" s="715"/>
      <c r="GAZ90" s="715"/>
      <c r="GBA90" s="715"/>
      <c r="GBB90" s="715"/>
      <c r="GBC90" s="715"/>
      <c r="GBD90" s="715"/>
      <c r="GBE90" s="715"/>
      <c r="GBF90" s="715"/>
      <c r="GBG90" s="715"/>
      <c r="GBH90" s="715"/>
      <c r="GBI90" s="715"/>
      <c r="GBJ90" s="715"/>
      <c r="GBK90" s="715"/>
      <c r="GBL90" s="715"/>
      <c r="GBM90" s="715"/>
      <c r="GBN90" s="715"/>
      <c r="GBO90" s="715"/>
      <c r="GBP90" s="715"/>
      <c r="GBQ90" s="715"/>
      <c r="GBR90" s="715"/>
      <c r="GBS90" s="715"/>
      <c r="GBT90" s="715"/>
      <c r="GBU90" s="715"/>
      <c r="GBV90" s="715"/>
      <c r="GBW90" s="715"/>
      <c r="GBX90" s="715"/>
      <c r="GBY90" s="715"/>
      <c r="GBZ90" s="715"/>
      <c r="GCA90" s="715"/>
      <c r="GCB90" s="715"/>
      <c r="GCC90" s="715"/>
      <c r="GCD90" s="715"/>
      <c r="GCE90" s="715"/>
      <c r="GCF90" s="715"/>
      <c r="GCG90" s="715"/>
      <c r="GCH90" s="715"/>
      <c r="GCI90" s="715"/>
      <c r="GCJ90" s="715"/>
      <c r="GCK90" s="715"/>
      <c r="GCL90" s="715"/>
      <c r="GCM90" s="715"/>
      <c r="GCN90" s="715"/>
      <c r="GCO90" s="715"/>
      <c r="GCP90" s="715"/>
      <c r="GCQ90" s="715"/>
      <c r="GCR90" s="715"/>
      <c r="GCS90" s="715"/>
      <c r="GCT90" s="715"/>
      <c r="GCU90" s="715"/>
      <c r="GCV90" s="715"/>
      <c r="GCW90" s="715"/>
      <c r="GCX90" s="715"/>
      <c r="GCY90" s="715"/>
      <c r="GCZ90" s="715"/>
      <c r="GDA90" s="715"/>
      <c r="GDB90" s="715"/>
      <c r="GDC90" s="715"/>
      <c r="GDD90" s="715"/>
      <c r="GDE90" s="715"/>
      <c r="GDF90" s="715"/>
      <c r="GDG90" s="715"/>
      <c r="GDH90" s="715"/>
      <c r="GDI90" s="715"/>
      <c r="GDJ90" s="715"/>
      <c r="GDK90" s="715"/>
      <c r="GDL90" s="715"/>
      <c r="GDM90" s="715"/>
      <c r="GDN90" s="715"/>
      <c r="GDO90" s="715"/>
      <c r="GDP90" s="715"/>
      <c r="GDQ90" s="715"/>
      <c r="GDR90" s="715"/>
      <c r="GDS90" s="715"/>
      <c r="GDT90" s="715"/>
      <c r="GDU90" s="715"/>
      <c r="GDV90" s="715"/>
      <c r="GDW90" s="715"/>
      <c r="GDX90" s="715"/>
      <c r="GDY90" s="715"/>
      <c r="GDZ90" s="715"/>
      <c r="GEA90" s="715"/>
      <c r="GEB90" s="715"/>
      <c r="GEC90" s="715"/>
      <c r="GED90" s="715"/>
      <c r="GEE90" s="715"/>
      <c r="GEF90" s="715"/>
      <c r="GEG90" s="715"/>
      <c r="GEH90" s="715"/>
      <c r="GEI90" s="715"/>
      <c r="GEJ90" s="715"/>
      <c r="GEK90" s="715"/>
      <c r="GEL90" s="715"/>
      <c r="GEM90" s="715"/>
      <c r="GEN90" s="715"/>
      <c r="GEO90" s="715"/>
      <c r="GEP90" s="715"/>
      <c r="GEQ90" s="715"/>
      <c r="GER90" s="715"/>
      <c r="GES90" s="715"/>
      <c r="GET90" s="715"/>
      <c r="GEU90" s="715"/>
      <c r="GEV90" s="715"/>
      <c r="GEW90" s="715"/>
      <c r="GEX90" s="715"/>
      <c r="GEY90" s="715"/>
      <c r="GEZ90" s="715"/>
      <c r="GFA90" s="715"/>
      <c r="GFB90" s="715"/>
      <c r="GFC90" s="715"/>
      <c r="GFD90" s="715"/>
      <c r="GFE90" s="715"/>
      <c r="GFF90" s="715"/>
      <c r="GFG90" s="715"/>
      <c r="GFH90" s="715"/>
      <c r="GFI90" s="715"/>
      <c r="GFJ90" s="715"/>
      <c r="GFK90" s="715"/>
      <c r="GFL90" s="715"/>
      <c r="GFM90" s="715"/>
      <c r="GFN90" s="715"/>
      <c r="GFO90" s="715"/>
      <c r="GFP90" s="715"/>
      <c r="GFQ90" s="715"/>
      <c r="GFR90" s="715"/>
      <c r="GFS90" s="715"/>
      <c r="GFT90" s="715"/>
      <c r="GFU90" s="715"/>
      <c r="GFV90" s="715"/>
      <c r="GFW90" s="715"/>
      <c r="GFX90" s="715"/>
      <c r="GFY90" s="715"/>
      <c r="GFZ90" s="715"/>
      <c r="GGA90" s="715"/>
      <c r="GGB90" s="715"/>
      <c r="GGC90" s="715"/>
      <c r="GGD90" s="715"/>
      <c r="GGE90" s="715"/>
      <c r="GGF90" s="715"/>
      <c r="GGG90" s="715"/>
      <c r="GGH90" s="715"/>
      <c r="GGI90" s="715"/>
      <c r="GGJ90" s="715"/>
      <c r="GGK90" s="715"/>
      <c r="GGL90" s="715"/>
      <c r="GGM90" s="715"/>
      <c r="GGN90" s="715"/>
      <c r="GGO90" s="715"/>
      <c r="GGP90" s="715"/>
      <c r="GGQ90" s="715"/>
      <c r="GGR90" s="715"/>
      <c r="GGS90" s="715"/>
      <c r="GGT90" s="715"/>
      <c r="GGU90" s="715"/>
      <c r="GGV90" s="715"/>
      <c r="GGW90" s="715"/>
      <c r="GGX90" s="715"/>
      <c r="GGY90" s="715"/>
      <c r="GGZ90" s="715"/>
      <c r="GHA90" s="715"/>
      <c r="GHB90" s="715"/>
      <c r="GHC90" s="715"/>
      <c r="GHD90" s="715"/>
      <c r="GHE90" s="715"/>
      <c r="GHF90" s="715"/>
      <c r="GHG90" s="715"/>
      <c r="GHH90" s="715"/>
      <c r="GHI90" s="715"/>
      <c r="GHJ90" s="715"/>
      <c r="GHK90" s="715"/>
      <c r="GHL90" s="715"/>
      <c r="GHM90" s="715"/>
      <c r="GHN90" s="715"/>
      <c r="GHO90" s="715"/>
      <c r="GHP90" s="715"/>
      <c r="GHQ90" s="715"/>
      <c r="GHR90" s="715"/>
      <c r="GHS90" s="715"/>
      <c r="GHT90" s="715"/>
      <c r="GHU90" s="715"/>
      <c r="GHV90" s="715"/>
      <c r="GHW90" s="715"/>
      <c r="GHX90" s="715"/>
      <c r="GHY90" s="715"/>
      <c r="GHZ90" s="715"/>
      <c r="GIA90" s="715"/>
      <c r="GIB90" s="715"/>
      <c r="GIC90" s="715"/>
      <c r="GID90" s="715"/>
      <c r="GIE90" s="715"/>
      <c r="GIF90" s="715"/>
      <c r="GIG90" s="715"/>
      <c r="GIH90" s="715"/>
      <c r="GII90" s="715"/>
      <c r="GIJ90" s="715"/>
      <c r="GIK90" s="715"/>
      <c r="GIL90" s="715"/>
      <c r="GIM90" s="715"/>
      <c r="GIN90" s="715"/>
      <c r="GIO90" s="715"/>
      <c r="GIP90" s="715"/>
      <c r="GIQ90" s="715"/>
      <c r="GIR90" s="715"/>
      <c r="GIS90" s="715"/>
      <c r="GIT90" s="715"/>
      <c r="GIU90" s="715"/>
      <c r="GIV90" s="715"/>
      <c r="GIW90" s="715"/>
      <c r="GIX90" s="715"/>
      <c r="GIY90" s="715"/>
      <c r="GIZ90" s="715"/>
      <c r="GJA90" s="715"/>
      <c r="GJB90" s="715"/>
      <c r="GJC90" s="715"/>
      <c r="GJD90" s="715"/>
      <c r="GJE90" s="715"/>
      <c r="GJF90" s="715"/>
      <c r="GJG90" s="715"/>
      <c r="GJH90" s="715"/>
      <c r="GJI90" s="715"/>
      <c r="GJJ90" s="715"/>
      <c r="GJK90" s="715"/>
      <c r="GJL90" s="715"/>
      <c r="GJM90" s="715"/>
      <c r="GJN90" s="715"/>
      <c r="GJO90" s="715"/>
      <c r="GJP90" s="715"/>
      <c r="GJQ90" s="715"/>
      <c r="GJR90" s="715"/>
      <c r="GJS90" s="715"/>
      <c r="GJT90" s="715"/>
      <c r="GJU90" s="715"/>
      <c r="GJV90" s="715"/>
      <c r="GJW90" s="715"/>
      <c r="GJX90" s="715"/>
      <c r="GJY90" s="715"/>
      <c r="GJZ90" s="715"/>
      <c r="GKA90" s="715"/>
      <c r="GKB90" s="715"/>
      <c r="GKC90" s="715"/>
      <c r="GKD90" s="715"/>
      <c r="GKE90" s="715"/>
      <c r="GKF90" s="715"/>
      <c r="GKG90" s="715"/>
      <c r="GKH90" s="715"/>
      <c r="GKI90" s="715"/>
      <c r="GKJ90" s="715"/>
      <c r="GKK90" s="715"/>
      <c r="GKL90" s="715"/>
      <c r="GKM90" s="715"/>
      <c r="GKN90" s="715"/>
      <c r="GKO90" s="715"/>
      <c r="GKP90" s="715"/>
      <c r="GKQ90" s="715"/>
      <c r="GKR90" s="715"/>
      <c r="GKS90" s="715"/>
      <c r="GKT90" s="715"/>
      <c r="GKU90" s="715"/>
      <c r="GKV90" s="715"/>
      <c r="GKW90" s="715"/>
      <c r="GKX90" s="715"/>
      <c r="GKY90" s="715"/>
      <c r="GKZ90" s="715"/>
      <c r="GLA90" s="715"/>
      <c r="GLB90" s="715"/>
      <c r="GLC90" s="715"/>
      <c r="GLD90" s="715"/>
      <c r="GLE90" s="715"/>
      <c r="GLF90" s="715"/>
      <c r="GLG90" s="715"/>
      <c r="GLH90" s="715"/>
      <c r="GLI90" s="715"/>
      <c r="GLJ90" s="715"/>
      <c r="GLK90" s="715"/>
      <c r="GLL90" s="715"/>
      <c r="GLM90" s="715"/>
      <c r="GLN90" s="715"/>
      <c r="GLO90" s="715"/>
      <c r="GLP90" s="715"/>
      <c r="GLQ90" s="715"/>
      <c r="GLR90" s="715"/>
      <c r="GLS90" s="715"/>
      <c r="GLT90" s="715"/>
      <c r="GLU90" s="715"/>
      <c r="GLV90" s="715"/>
      <c r="GLW90" s="715"/>
      <c r="GLX90" s="715"/>
      <c r="GLY90" s="715"/>
      <c r="GLZ90" s="715"/>
      <c r="GMA90" s="715"/>
      <c r="GMB90" s="715"/>
      <c r="GMC90" s="715"/>
      <c r="GMD90" s="715"/>
      <c r="GME90" s="715"/>
      <c r="GMF90" s="715"/>
      <c r="GMG90" s="715"/>
      <c r="GMH90" s="715"/>
      <c r="GMI90" s="715"/>
      <c r="GMJ90" s="715"/>
      <c r="GMK90" s="715"/>
      <c r="GML90" s="715"/>
      <c r="GMM90" s="715"/>
      <c r="GMN90" s="715"/>
      <c r="GMO90" s="715"/>
      <c r="GMP90" s="715"/>
      <c r="GMQ90" s="715"/>
      <c r="GMR90" s="715"/>
      <c r="GMS90" s="715"/>
      <c r="GMT90" s="715"/>
      <c r="GMU90" s="715"/>
      <c r="GMV90" s="715"/>
      <c r="GMW90" s="715"/>
      <c r="GMX90" s="715"/>
      <c r="GMY90" s="715"/>
      <c r="GMZ90" s="715"/>
      <c r="GNA90" s="715"/>
      <c r="GNB90" s="715"/>
      <c r="GNC90" s="715"/>
      <c r="GND90" s="715"/>
      <c r="GNE90" s="715"/>
      <c r="GNF90" s="715"/>
      <c r="GNG90" s="715"/>
      <c r="GNH90" s="715"/>
      <c r="GNI90" s="715"/>
      <c r="GNJ90" s="715"/>
      <c r="GNK90" s="715"/>
      <c r="GNL90" s="715"/>
      <c r="GNM90" s="715"/>
      <c r="GNN90" s="715"/>
      <c r="GNO90" s="715"/>
      <c r="GNP90" s="715"/>
      <c r="GNQ90" s="715"/>
      <c r="GNR90" s="715"/>
      <c r="GNS90" s="715"/>
      <c r="GNT90" s="715"/>
      <c r="GNU90" s="715"/>
      <c r="GNV90" s="715"/>
      <c r="GNW90" s="715"/>
      <c r="GNX90" s="715"/>
      <c r="GNY90" s="715"/>
      <c r="GNZ90" s="715"/>
      <c r="GOA90" s="715"/>
      <c r="GOB90" s="715"/>
      <c r="GOC90" s="715"/>
      <c r="GOD90" s="715"/>
      <c r="GOE90" s="715"/>
      <c r="GOF90" s="715"/>
      <c r="GOG90" s="715"/>
      <c r="GOH90" s="715"/>
      <c r="GOI90" s="715"/>
      <c r="GOJ90" s="715"/>
      <c r="GOK90" s="715"/>
      <c r="GOL90" s="715"/>
      <c r="GOM90" s="715"/>
      <c r="GON90" s="715"/>
      <c r="GOO90" s="715"/>
      <c r="GOP90" s="715"/>
      <c r="GOQ90" s="715"/>
      <c r="GOR90" s="715"/>
      <c r="GOS90" s="715"/>
      <c r="GOT90" s="715"/>
      <c r="GOU90" s="715"/>
      <c r="GOV90" s="715"/>
      <c r="GOW90" s="715"/>
      <c r="GOX90" s="715"/>
      <c r="GOY90" s="715"/>
      <c r="GOZ90" s="715"/>
      <c r="GPA90" s="715"/>
      <c r="GPB90" s="715"/>
      <c r="GPC90" s="715"/>
      <c r="GPD90" s="715"/>
      <c r="GPE90" s="715"/>
      <c r="GPF90" s="715"/>
      <c r="GPG90" s="715"/>
      <c r="GPH90" s="715"/>
      <c r="GPI90" s="715"/>
      <c r="GPJ90" s="715"/>
      <c r="GPK90" s="715"/>
      <c r="GPL90" s="715"/>
      <c r="GPM90" s="715"/>
      <c r="GPN90" s="715"/>
      <c r="GPO90" s="715"/>
      <c r="GPP90" s="715"/>
      <c r="GPQ90" s="715"/>
      <c r="GPR90" s="715"/>
      <c r="GPS90" s="715"/>
      <c r="GPT90" s="715"/>
      <c r="GPU90" s="715"/>
      <c r="GPV90" s="715"/>
      <c r="GPW90" s="715"/>
      <c r="GPX90" s="715"/>
      <c r="GPY90" s="715"/>
      <c r="GPZ90" s="715"/>
      <c r="GQA90" s="715"/>
      <c r="GQB90" s="715"/>
      <c r="GQC90" s="715"/>
      <c r="GQD90" s="715"/>
      <c r="GQE90" s="715"/>
      <c r="GQF90" s="715"/>
      <c r="GQG90" s="715"/>
      <c r="GQH90" s="715"/>
      <c r="GQI90" s="715"/>
      <c r="GQJ90" s="715"/>
      <c r="GQK90" s="715"/>
      <c r="GQL90" s="715"/>
      <c r="GQM90" s="715"/>
      <c r="GQN90" s="715"/>
      <c r="GQO90" s="715"/>
      <c r="GQP90" s="715"/>
      <c r="GQQ90" s="715"/>
      <c r="GQR90" s="715"/>
      <c r="GQS90" s="715"/>
      <c r="GQT90" s="715"/>
      <c r="GQU90" s="715"/>
      <c r="GQV90" s="715"/>
      <c r="GQW90" s="715"/>
      <c r="GQX90" s="715"/>
      <c r="GQY90" s="715"/>
      <c r="GQZ90" s="715"/>
      <c r="GRA90" s="715"/>
      <c r="GRB90" s="715"/>
      <c r="GRC90" s="715"/>
      <c r="GRD90" s="715"/>
      <c r="GRE90" s="715"/>
      <c r="GRF90" s="715"/>
      <c r="GRG90" s="715"/>
      <c r="GRH90" s="715"/>
      <c r="GRI90" s="715"/>
      <c r="GRJ90" s="715"/>
      <c r="GRK90" s="715"/>
      <c r="GRL90" s="715"/>
      <c r="GRM90" s="715"/>
      <c r="GRN90" s="715"/>
      <c r="GRO90" s="715"/>
      <c r="GRP90" s="715"/>
      <c r="GRQ90" s="715"/>
      <c r="GRR90" s="715"/>
      <c r="GRS90" s="715"/>
      <c r="GRT90" s="715"/>
      <c r="GRU90" s="715"/>
      <c r="GRV90" s="715"/>
      <c r="GRW90" s="715"/>
      <c r="GRX90" s="715"/>
      <c r="GRY90" s="715"/>
      <c r="GRZ90" s="715"/>
      <c r="GSA90" s="715"/>
      <c r="GSB90" s="715"/>
      <c r="GSC90" s="715"/>
      <c r="GSD90" s="715"/>
      <c r="GSE90" s="715"/>
      <c r="GSF90" s="715"/>
      <c r="GSG90" s="715"/>
      <c r="GSH90" s="715"/>
      <c r="GSI90" s="715"/>
      <c r="GSJ90" s="715"/>
      <c r="GSK90" s="715"/>
      <c r="GSL90" s="715"/>
      <c r="GSM90" s="715"/>
      <c r="GSN90" s="715"/>
      <c r="GSO90" s="715"/>
      <c r="GSP90" s="715"/>
      <c r="GSQ90" s="715"/>
      <c r="GSR90" s="715"/>
      <c r="GSS90" s="715"/>
      <c r="GST90" s="715"/>
      <c r="GSU90" s="715"/>
      <c r="GSV90" s="715"/>
      <c r="GSW90" s="715"/>
      <c r="GSX90" s="715"/>
      <c r="GSY90" s="715"/>
      <c r="GSZ90" s="715"/>
      <c r="GTA90" s="715"/>
      <c r="GTB90" s="715"/>
      <c r="GTC90" s="715"/>
      <c r="GTD90" s="715"/>
      <c r="GTE90" s="715"/>
      <c r="GTF90" s="715"/>
      <c r="GTG90" s="715"/>
      <c r="GTH90" s="715"/>
      <c r="GTI90" s="715"/>
      <c r="GTJ90" s="715"/>
      <c r="GTK90" s="715"/>
      <c r="GTL90" s="715"/>
      <c r="GTM90" s="715"/>
      <c r="GTN90" s="715"/>
      <c r="GTO90" s="715"/>
      <c r="GTP90" s="715"/>
      <c r="GTQ90" s="715"/>
      <c r="GTR90" s="715"/>
      <c r="GTS90" s="715"/>
      <c r="GTT90" s="715"/>
      <c r="GTU90" s="715"/>
      <c r="GTV90" s="715"/>
      <c r="GTW90" s="715"/>
      <c r="GTX90" s="715"/>
      <c r="GTY90" s="715"/>
      <c r="GTZ90" s="715"/>
      <c r="GUA90" s="715"/>
      <c r="GUB90" s="715"/>
      <c r="GUC90" s="715"/>
      <c r="GUD90" s="715"/>
      <c r="GUE90" s="715"/>
      <c r="GUF90" s="715"/>
      <c r="GUG90" s="715"/>
      <c r="GUH90" s="715"/>
      <c r="GUI90" s="715"/>
      <c r="GUJ90" s="715"/>
      <c r="GUK90" s="715"/>
      <c r="GUL90" s="715"/>
      <c r="GUM90" s="715"/>
      <c r="GUN90" s="715"/>
      <c r="GUO90" s="715"/>
      <c r="GUP90" s="715"/>
      <c r="GUQ90" s="715"/>
      <c r="GUR90" s="715"/>
      <c r="GUS90" s="715"/>
      <c r="GUT90" s="715"/>
      <c r="GUU90" s="715"/>
      <c r="GUV90" s="715"/>
      <c r="GUW90" s="715"/>
      <c r="GUX90" s="715"/>
      <c r="GUY90" s="715"/>
      <c r="GUZ90" s="715"/>
      <c r="GVA90" s="715"/>
      <c r="GVB90" s="715"/>
      <c r="GVC90" s="715"/>
      <c r="GVD90" s="715"/>
      <c r="GVE90" s="715"/>
      <c r="GVF90" s="715"/>
      <c r="GVG90" s="715"/>
      <c r="GVH90" s="715"/>
      <c r="GVI90" s="715"/>
      <c r="GVJ90" s="715"/>
      <c r="GVK90" s="715"/>
      <c r="GVL90" s="715"/>
      <c r="GVM90" s="715"/>
      <c r="GVN90" s="715"/>
      <c r="GVO90" s="715"/>
      <c r="GVP90" s="715"/>
      <c r="GVQ90" s="715"/>
      <c r="GVR90" s="715"/>
      <c r="GVS90" s="715"/>
      <c r="GVT90" s="715"/>
      <c r="GVU90" s="715"/>
      <c r="GVV90" s="715"/>
      <c r="GVW90" s="715"/>
      <c r="GVX90" s="715"/>
      <c r="GVY90" s="715"/>
      <c r="GVZ90" s="715"/>
      <c r="GWA90" s="715"/>
      <c r="GWB90" s="715"/>
      <c r="GWC90" s="715"/>
      <c r="GWD90" s="715"/>
      <c r="GWE90" s="715"/>
      <c r="GWF90" s="715"/>
      <c r="GWG90" s="715"/>
      <c r="GWH90" s="715"/>
      <c r="GWI90" s="715"/>
      <c r="GWJ90" s="715"/>
      <c r="GWK90" s="715"/>
      <c r="GWL90" s="715"/>
      <c r="GWM90" s="715"/>
      <c r="GWN90" s="715"/>
      <c r="GWO90" s="715"/>
      <c r="GWP90" s="715"/>
      <c r="GWQ90" s="715"/>
      <c r="GWR90" s="715"/>
      <c r="GWS90" s="715"/>
      <c r="GWT90" s="715"/>
      <c r="GWU90" s="715"/>
      <c r="GWV90" s="715"/>
      <c r="GWW90" s="715"/>
      <c r="GWX90" s="715"/>
      <c r="GWY90" s="715"/>
      <c r="GWZ90" s="715"/>
      <c r="GXA90" s="715"/>
      <c r="GXB90" s="715"/>
      <c r="GXC90" s="715"/>
      <c r="GXD90" s="715"/>
      <c r="GXE90" s="715"/>
      <c r="GXF90" s="715"/>
      <c r="GXG90" s="715"/>
      <c r="GXH90" s="715"/>
      <c r="GXI90" s="715"/>
      <c r="GXJ90" s="715"/>
      <c r="GXK90" s="715"/>
      <c r="GXL90" s="715"/>
      <c r="GXM90" s="715"/>
      <c r="GXN90" s="715"/>
      <c r="GXO90" s="715"/>
      <c r="GXP90" s="715"/>
      <c r="GXQ90" s="715"/>
      <c r="GXR90" s="715"/>
      <c r="GXS90" s="715"/>
      <c r="GXT90" s="715"/>
      <c r="GXU90" s="715"/>
      <c r="GXV90" s="715"/>
      <c r="GXW90" s="715"/>
      <c r="GXX90" s="715"/>
      <c r="GXY90" s="715"/>
      <c r="GXZ90" s="715"/>
      <c r="GYA90" s="715"/>
      <c r="GYB90" s="715"/>
      <c r="GYC90" s="715"/>
      <c r="GYD90" s="715"/>
      <c r="GYE90" s="715"/>
      <c r="GYF90" s="715"/>
      <c r="GYG90" s="715"/>
      <c r="GYH90" s="715"/>
      <c r="GYI90" s="715"/>
      <c r="GYJ90" s="715"/>
      <c r="GYK90" s="715"/>
      <c r="GYL90" s="715"/>
      <c r="GYM90" s="715"/>
      <c r="GYN90" s="715"/>
      <c r="GYO90" s="715"/>
      <c r="GYP90" s="715"/>
      <c r="GYQ90" s="715"/>
      <c r="GYR90" s="715"/>
      <c r="GYS90" s="715"/>
      <c r="GYT90" s="715"/>
      <c r="GYU90" s="715"/>
      <c r="GYV90" s="715"/>
      <c r="GYW90" s="715"/>
      <c r="GYX90" s="715"/>
      <c r="GYY90" s="715"/>
      <c r="GYZ90" s="715"/>
      <c r="GZA90" s="715"/>
      <c r="GZB90" s="715"/>
      <c r="GZC90" s="715"/>
      <c r="GZD90" s="715"/>
      <c r="GZE90" s="715"/>
      <c r="GZF90" s="715"/>
      <c r="GZG90" s="715"/>
      <c r="GZH90" s="715"/>
      <c r="GZI90" s="715"/>
      <c r="GZJ90" s="715"/>
      <c r="GZK90" s="715"/>
      <c r="GZL90" s="715"/>
      <c r="GZM90" s="715"/>
      <c r="GZN90" s="715"/>
      <c r="GZO90" s="715"/>
      <c r="GZP90" s="715"/>
      <c r="GZQ90" s="715"/>
      <c r="GZR90" s="715"/>
      <c r="GZS90" s="715"/>
      <c r="GZT90" s="715"/>
      <c r="GZU90" s="715"/>
      <c r="GZV90" s="715"/>
      <c r="GZW90" s="715"/>
      <c r="GZX90" s="715"/>
      <c r="GZY90" s="715"/>
      <c r="GZZ90" s="715"/>
      <c r="HAA90" s="715"/>
      <c r="HAB90" s="715"/>
      <c r="HAC90" s="715"/>
      <c r="HAD90" s="715"/>
      <c r="HAE90" s="715"/>
      <c r="HAF90" s="715"/>
      <c r="HAG90" s="715"/>
      <c r="HAH90" s="715"/>
      <c r="HAI90" s="715"/>
      <c r="HAJ90" s="715"/>
      <c r="HAK90" s="715"/>
      <c r="HAL90" s="715"/>
      <c r="HAM90" s="715"/>
      <c r="HAN90" s="715"/>
      <c r="HAO90" s="715"/>
      <c r="HAP90" s="715"/>
      <c r="HAQ90" s="715"/>
      <c r="HAR90" s="715"/>
      <c r="HAS90" s="715"/>
      <c r="HAT90" s="715"/>
      <c r="HAU90" s="715"/>
      <c r="HAV90" s="715"/>
      <c r="HAW90" s="715"/>
      <c r="HAX90" s="715"/>
      <c r="HAY90" s="715"/>
      <c r="HAZ90" s="715"/>
      <c r="HBA90" s="715"/>
      <c r="HBB90" s="715"/>
      <c r="HBC90" s="715"/>
      <c r="HBD90" s="715"/>
      <c r="HBE90" s="715"/>
      <c r="HBF90" s="715"/>
      <c r="HBG90" s="715"/>
      <c r="HBH90" s="715"/>
      <c r="HBI90" s="715"/>
      <c r="HBJ90" s="715"/>
      <c r="HBK90" s="715"/>
      <c r="HBL90" s="715"/>
      <c r="HBM90" s="715"/>
      <c r="HBN90" s="715"/>
      <c r="HBO90" s="715"/>
      <c r="HBP90" s="715"/>
      <c r="HBQ90" s="715"/>
      <c r="HBR90" s="715"/>
      <c r="HBS90" s="715"/>
      <c r="HBT90" s="715"/>
      <c r="HBU90" s="715"/>
      <c r="HBV90" s="715"/>
      <c r="HBW90" s="715"/>
      <c r="HBX90" s="715"/>
      <c r="HBY90" s="715"/>
      <c r="HBZ90" s="715"/>
      <c r="HCA90" s="715"/>
      <c r="HCB90" s="715"/>
      <c r="HCC90" s="715"/>
      <c r="HCD90" s="715"/>
      <c r="HCE90" s="715"/>
      <c r="HCF90" s="715"/>
      <c r="HCG90" s="715"/>
      <c r="HCH90" s="715"/>
      <c r="HCI90" s="715"/>
      <c r="HCJ90" s="715"/>
      <c r="HCK90" s="715"/>
      <c r="HCL90" s="715"/>
      <c r="HCM90" s="715"/>
      <c r="HCN90" s="715"/>
      <c r="HCO90" s="715"/>
      <c r="HCP90" s="715"/>
      <c r="HCQ90" s="715"/>
      <c r="HCR90" s="715"/>
      <c r="HCS90" s="715"/>
      <c r="HCT90" s="715"/>
      <c r="HCU90" s="715"/>
      <c r="HCV90" s="715"/>
      <c r="HCW90" s="715"/>
      <c r="HCX90" s="715"/>
      <c r="HCY90" s="715"/>
      <c r="HCZ90" s="715"/>
      <c r="HDA90" s="715"/>
      <c r="HDB90" s="715"/>
      <c r="HDC90" s="715"/>
      <c r="HDD90" s="715"/>
      <c r="HDE90" s="715"/>
      <c r="HDF90" s="715"/>
      <c r="HDG90" s="715"/>
      <c r="HDH90" s="715"/>
      <c r="HDI90" s="715"/>
      <c r="HDJ90" s="715"/>
      <c r="HDK90" s="715"/>
      <c r="HDL90" s="715"/>
      <c r="HDM90" s="715"/>
      <c r="HDN90" s="715"/>
      <c r="HDO90" s="715"/>
      <c r="HDP90" s="715"/>
      <c r="HDQ90" s="715"/>
      <c r="HDR90" s="715"/>
      <c r="HDS90" s="715"/>
      <c r="HDT90" s="715"/>
      <c r="HDU90" s="715"/>
      <c r="HDV90" s="715"/>
      <c r="HDW90" s="715"/>
      <c r="HDX90" s="715"/>
      <c r="HDY90" s="715"/>
      <c r="HDZ90" s="715"/>
      <c r="HEA90" s="715"/>
      <c r="HEB90" s="715"/>
      <c r="HEC90" s="715"/>
      <c r="HED90" s="715"/>
      <c r="HEE90" s="715"/>
      <c r="HEF90" s="715"/>
      <c r="HEG90" s="715"/>
      <c r="HEH90" s="715"/>
      <c r="HEI90" s="715"/>
      <c r="HEJ90" s="715"/>
      <c r="HEK90" s="715"/>
      <c r="HEL90" s="715"/>
      <c r="HEM90" s="715"/>
      <c r="HEN90" s="715"/>
      <c r="HEO90" s="715"/>
      <c r="HEP90" s="715"/>
      <c r="HEQ90" s="715"/>
      <c r="HER90" s="715"/>
      <c r="HES90" s="715"/>
      <c r="HET90" s="715"/>
      <c r="HEU90" s="715"/>
      <c r="HEV90" s="715"/>
      <c r="HEW90" s="715"/>
      <c r="HEX90" s="715"/>
      <c r="HEY90" s="715"/>
      <c r="HEZ90" s="715"/>
      <c r="HFA90" s="715"/>
      <c r="HFB90" s="715"/>
      <c r="HFC90" s="715"/>
      <c r="HFD90" s="715"/>
      <c r="HFE90" s="715"/>
      <c r="HFF90" s="715"/>
      <c r="HFG90" s="715"/>
      <c r="HFH90" s="715"/>
      <c r="HFI90" s="715"/>
      <c r="HFJ90" s="715"/>
      <c r="HFK90" s="715"/>
      <c r="HFL90" s="715"/>
      <c r="HFM90" s="715"/>
      <c r="HFN90" s="715"/>
      <c r="HFO90" s="715"/>
      <c r="HFP90" s="715"/>
      <c r="HFQ90" s="715"/>
      <c r="HFR90" s="715"/>
      <c r="HFS90" s="715"/>
      <c r="HFT90" s="715"/>
      <c r="HFU90" s="715"/>
      <c r="HFV90" s="715"/>
      <c r="HFW90" s="715"/>
      <c r="HFX90" s="715"/>
      <c r="HFY90" s="715"/>
      <c r="HFZ90" s="715"/>
      <c r="HGA90" s="715"/>
      <c r="HGB90" s="715"/>
      <c r="HGC90" s="715"/>
      <c r="HGD90" s="715"/>
      <c r="HGE90" s="715"/>
      <c r="HGF90" s="715"/>
      <c r="HGG90" s="715"/>
      <c r="HGH90" s="715"/>
      <c r="HGI90" s="715"/>
      <c r="HGJ90" s="715"/>
      <c r="HGK90" s="715"/>
      <c r="HGL90" s="715"/>
      <c r="HGM90" s="715"/>
      <c r="HGN90" s="715"/>
      <c r="HGO90" s="715"/>
      <c r="HGP90" s="715"/>
      <c r="HGQ90" s="715"/>
      <c r="HGR90" s="715"/>
      <c r="HGS90" s="715"/>
      <c r="HGT90" s="715"/>
      <c r="HGU90" s="715"/>
      <c r="HGV90" s="715"/>
      <c r="HGW90" s="715"/>
      <c r="HGX90" s="715"/>
      <c r="HGY90" s="715"/>
      <c r="HGZ90" s="715"/>
      <c r="HHA90" s="715"/>
      <c r="HHB90" s="715"/>
      <c r="HHC90" s="715"/>
      <c r="HHD90" s="715"/>
      <c r="HHE90" s="715"/>
      <c r="HHF90" s="715"/>
      <c r="HHG90" s="715"/>
      <c r="HHH90" s="715"/>
      <c r="HHI90" s="715"/>
      <c r="HHJ90" s="715"/>
      <c r="HHK90" s="715"/>
      <c r="HHL90" s="715"/>
      <c r="HHM90" s="715"/>
      <c r="HHN90" s="715"/>
      <c r="HHO90" s="715"/>
      <c r="HHP90" s="715"/>
      <c r="HHQ90" s="715"/>
      <c r="HHR90" s="715"/>
      <c r="HHS90" s="715"/>
      <c r="HHT90" s="715"/>
      <c r="HHU90" s="715"/>
      <c r="HHV90" s="715"/>
      <c r="HHW90" s="715"/>
      <c r="HHX90" s="715"/>
      <c r="HHY90" s="715"/>
      <c r="HHZ90" s="715"/>
      <c r="HIA90" s="715"/>
      <c r="HIB90" s="715"/>
      <c r="HIC90" s="715"/>
      <c r="HID90" s="715"/>
      <c r="HIE90" s="715"/>
      <c r="HIF90" s="715"/>
      <c r="HIG90" s="715"/>
      <c r="HIH90" s="715"/>
      <c r="HII90" s="715"/>
      <c r="HIJ90" s="715"/>
      <c r="HIK90" s="715"/>
      <c r="HIL90" s="715"/>
      <c r="HIM90" s="715"/>
      <c r="HIN90" s="715"/>
      <c r="HIO90" s="715"/>
      <c r="HIP90" s="715"/>
      <c r="HIQ90" s="715"/>
      <c r="HIR90" s="715"/>
      <c r="HIS90" s="715"/>
      <c r="HIT90" s="715"/>
      <c r="HIU90" s="715"/>
      <c r="HIV90" s="715"/>
      <c r="HIW90" s="715"/>
      <c r="HIX90" s="715"/>
      <c r="HIY90" s="715"/>
      <c r="HIZ90" s="715"/>
      <c r="HJA90" s="715"/>
      <c r="HJB90" s="715"/>
      <c r="HJC90" s="715"/>
      <c r="HJD90" s="715"/>
      <c r="HJE90" s="715"/>
      <c r="HJF90" s="715"/>
      <c r="HJG90" s="715"/>
      <c r="HJH90" s="715"/>
      <c r="HJI90" s="715"/>
      <c r="HJJ90" s="715"/>
      <c r="HJK90" s="715"/>
      <c r="HJL90" s="715"/>
      <c r="HJM90" s="715"/>
      <c r="HJN90" s="715"/>
      <c r="HJO90" s="715"/>
      <c r="HJP90" s="715"/>
      <c r="HJQ90" s="715"/>
      <c r="HJR90" s="715"/>
      <c r="HJS90" s="715"/>
      <c r="HJT90" s="715"/>
      <c r="HJU90" s="715"/>
      <c r="HJV90" s="715"/>
      <c r="HJW90" s="715"/>
      <c r="HJX90" s="715"/>
      <c r="HJY90" s="715"/>
      <c r="HJZ90" s="715"/>
      <c r="HKA90" s="715"/>
      <c r="HKB90" s="715"/>
      <c r="HKC90" s="715"/>
      <c r="HKD90" s="715"/>
      <c r="HKE90" s="715"/>
      <c r="HKF90" s="715"/>
      <c r="HKG90" s="715"/>
      <c r="HKH90" s="715"/>
      <c r="HKI90" s="715"/>
      <c r="HKJ90" s="715"/>
      <c r="HKK90" s="715"/>
      <c r="HKL90" s="715"/>
      <c r="HKM90" s="715"/>
      <c r="HKN90" s="715"/>
      <c r="HKO90" s="715"/>
      <c r="HKP90" s="715"/>
      <c r="HKQ90" s="715"/>
      <c r="HKR90" s="715"/>
      <c r="HKS90" s="715"/>
      <c r="HKT90" s="715"/>
      <c r="HKU90" s="715"/>
      <c r="HKV90" s="715"/>
      <c r="HKW90" s="715"/>
      <c r="HKX90" s="715"/>
      <c r="HKY90" s="715"/>
      <c r="HKZ90" s="715"/>
      <c r="HLA90" s="715"/>
      <c r="HLB90" s="715"/>
      <c r="HLC90" s="715"/>
      <c r="HLD90" s="715"/>
      <c r="HLE90" s="715"/>
      <c r="HLF90" s="715"/>
      <c r="HLG90" s="715"/>
      <c r="HLH90" s="715"/>
      <c r="HLI90" s="715"/>
      <c r="HLJ90" s="715"/>
      <c r="HLK90" s="715"/>
      <c r="HLL90" s="715"/>
      <c r="HLM90" s="715"/>
      <c r="HLN90" s="715"/>
      <c r="HLO90" s="715"/>
      <c r="HLP90" s="715"/>
      <c r="HLQ90" s="715"/>
      <c r="HLR90" s="715"/>
      <c r="HLS90" s="715"/>
      <c r="HLT90" s="715"/>
      <c r="HLU90" s="715"/>
      <c r="HLV90" s="715"/>
      <c r="HLW90" s="715"/>
      <c r="HLX90" s="715"/>
      <c r="HLY90" s="715"/>
      <c r="HLZ90" s="715"/>
      <c r="HMA90" s="715"/>
      <c r="HMB90" s="715"/>
      <c r="HMC90" s="715"/>
      <c r="HMD90" s="715"/>
      <c r="HME90" s="715"/>
      <c r="HMF90" s="715"/>
      <c r="HMG90" s="715"/>
      <c r="HMH90" s="715"/>
      <c r="HMI90" s="715"/>
      <c r="HMJ90" s="715"/>
      <c r="HMK90" s="715"/>
      <c r="HML90" s="715"/>
      <c r="HMM90" s="715"/>
      <c r="HMN90" s="715"/>
      <c r="HMO90" s="715"/>
      <c r="HMP90" s="715"/>
      <c r="HMQ90" s="715"/>
      <c r="HMR90" s="715"/>
      <c r="HMS90" s="715"/>
      <c r="HMT90" s="715"/>
      <c r="HMU90" s="715"/>
      <c r="HMV90" s="715"/>
      <c r="HMW90" s="715"/>
      <c r="HMX90" s="715"/>
      <c r="HMY90" s="715"/>
      <c r="HMZ90" s="715"/>
      <c r="HNA90" s="715"/>
      <c r="HNB90" s="715"/>
      <c r="HNC90" s="715"/>
      <c r="HND90" s="715"/>
      <c r="HNE90" s="715"/>
      <c r="HNF90" s="715"/>
      <c r="HNG90" s="715"/>
      <c r="HNH90" s="715"/>
      <c r="HNI90" s="715"/>
      <c r="HNJ90" s="715"/>
      <c r="HNK90" s="715"/>
      <c r="HNL90" s="715"/>
      <c r="HNM90" s="715"/>
      <c r="HNN90" s="715"/>
      <c r="HNO90" s="715"/>
      <c r="HNP90" s="715"/>
      <c r="HNQ90" s="715"/>
      <c r="HNR90" s="715"/>
      <c r="HNS90" s="715"/>
      <c r="HNT90" s="715"/>
      <c r="HNU90" s="715"/>
      <c r="HNV90" s="715"/>
      <c r="HNW90" s="715"/>
      <c r="HNX90" s="715"/>
      <c r="HNY90" s="715"/>
      <c r="HNZ90" s="715"/>
      <c r="HOA90" s="715"/>
      <c r="HOB90" s="715"/>
      <c r="HOC90" s="715"/>
      <c r="HOD90" s="715"/>
      <c r="HOE90" s="715"/>
      <c r="HOF90" s="715"/>
      <c r="HOG90" s="715"/>
      <c r="HOH90" s="715"/>
      <c r="HOI90" s="715"/>
      <c r="HOJ90" s="715"/>
      <c r="HOK90" s="715"/>
      <c r="HOL90" s="715"/>
      <c r="HOM90" s="715"/>
      <c r="HON90" s="715"/>
      <c r="HOO90" s="715"/>
      <c r="HOP90" s="715"/>
      <c r="HOQ90" s="715"/>
      <c r="HOR90" s="715"/>
      <c r="HOS90" s="715"/>
      <c r="HOT90" s="715"/>
      <c r="HOU90" s="715"/>
      <c r="HOV90" s="715"/>
      <c r="HOW90" s="715"/>
      <c r="HOX90" s="715"/>
      <c r="HOY90" s="715"/>
      <c r="HOZ90" s="715"/>
      <c r="HPA90" s="715"/>
      <c r="HPB90" s="715"/>
      <c r="HPC90" s="715"/>
      <c r="HPD90" s="715"/>
      <c r="HPE90" s="715"/>
      <c r="HPF90" s="715"/>
      <c r="HPG90" s="715"/>
      <c r="HPH90" s="715"/>
      <c r="HPI90" s="715"/>
      <c r="HPJ90" s="715"/>
      <c r="HPK90" s="715"/>
      <c r="HPL90" s="715"/>
      <c r="HPM90" s="715"/>
      <c r="HPN90" s="715"/>
      <c r="HPO90" s="715"/>
      <c r="HPP90" s="715"/>
      <c r="HPQ90" s="715"/>
      <c r="HPR90" s="715"/>
      <c r="HPS90" s="715"/>
      <c r="HPT90" s="715"/>
      <c r="HPU90" s="715"/>
      <c r="HPV90" s="715"/>
      <c r="HPW90" s="715"/>
      <c r="HPX90" s="715"/>
      <c r="HPY90" s="715"/>
      <c r="HPZ90" s="715"/>
      <c r="HQA90" s="715"/>
      <c r="HQB90" s="715"/>
      <c r="HQC90" s="715"/>
      <c r="HQD90" s="715"/>
      <c r="HQE90" s="715"/>
      <c r="HQF90" s="715"/>
      <c r="HQG90" s="715"/>
      <c r="HQH90" s="715"/>
      <c r="HQI90" s="715"/>
      <c r="HQJ90" s="715"/>
      <c r="HQK90" s="715"/>
      <c r="HQL90" s="715"/>
      <c r="HQM90" s="715"/>
      <c r="HQN90" s="715"/>
      <c r="HQO90" s="715"/>
      <c r="HQP90" s="715"/>
      <c r="HQQ90" s="715"/>
      <c r="HQR90" s="715"/>
      <c r="HQS90" s="715"/>
      <c r="HQT90" s="715"/>
      <c r="HQU90" s="715"/>
      <c r="HQV90" s="715"/>
      <c r="HQW90" s="715"/>
      <c r="HQX90" s="715"/>
      <c r="HQY90" s="715"/>
      <c r="HQZ90" s="715"/>
      <c r="HRA90" s="715"/>
      <c r="HRB90" s="715"/>
      <c r="HRC90" s="715"/>
      <c r="HRD90" s="715"/>
      <c r="HRE90" s="715"/>
      <c r="HRF90" s="715"/>
      <c r="HRG90" s="715"/>
      <c r="HRH90" s="715"/>
      <c r="HRI90" s="715"/>
      <c r="HRJ90" s="715"/>
      <c r="HRK90" s="715"/>
      <c r="HRL90" s="715"/>
      <c r="HRM90" s="715"/>
      <c r="HRN90" s="715"/>
      <c r="HRO90" s="715"/>
      <c r="HRP90" s="715"/>
      <c r="HRQ90" s="715"/>
      <c r="HRR90" s="715"/>
      <c r="HRS90" s="715"/>
      <c r="HRT90" s="715"/>
      <c r="HRU90" s="715"/>
      <c r="HRV90" s="715"/>
      <c r="HRW90" s="715"/>
      <c r="HRX90" s="715"/>
      <c r="HRY90" s="715"/>
      <c r="HRZ90" s="715"/>
      <c r="HSA90" s="715"/>
      <c r="HSB90" s="715"/>
      <c r="HSC90" s="715"/>
      <c r="HSD90" s="715"/>
      <c r="HSE90" s="715"/>
      <c r="HSF90" s="715"/>
      <c r="HSG90" s="715"/>
      <c r="HSH90" s="715"/>
      <c r="HSI90" s="715"/>
      <c r="HSJ90" s="715"/>
      <c r="HSK90" s="715"/>
      <c r="HSL90" s="715"/>
      <c r="HSM90" s="715"/>
      <c r="HSN90" s="715"/>
      <c r="HSO90" s="715"/>
      <c r="HSP90" s="715"/>
      <c r="HSQ90" s="715"/>
      <c r="HSR90" s="715"/>
      <c r="HSS90" s="715"/>
      <c r="HST90" s="715"/>
      <c r="HSU90" s="715"/>
      <c r="HSV90" s="715"/>
      <c r="HSW90" s="715"/>
      <c r="HSX90" s="715"/>
      <c r="HSY90" s="715"/>
      <c r="HSZ90" s="715"/>
      <c r="HTA90" s="715"/>
      <c r="HTB90" s="715"/>
      <c r="HTC90" s="715"/>
      <c r="HTD90" s="715"/>
      <c r="HTE90" s="715"/>
      <c r="HTF90" s="715"/>
      <c r="HTG90" s="715"/>
      <c r="HTH90" s="715"/>
      <c r="HTI90" s="715"/>
      <c r="HTJ90" s="715"/>
      <c r="HTK90" s="715"/>
      <c r="HTL90" s="715"/>
      <c r="HTM90" s="715"/>
      <c r="HTN90" s="715"/>
      <c r="HTO90" s="715"/>
      <c r="HTP90" s="715"/>
      <c r="HTQ90" s="715"/>
      <c r="HTR90" s="715"/>
      <c r="HTS90" s="715"/>
      <c r="HTT90" s="715"/>
      <c r="HTU90" s="715"/>
      <c r="HTV90" s="715"/>
      <c r="HTW90" s="715"/>
      <c r="HTX90" s="715"/>
      <c r="HTY90" s="715"/>
      <c r="HTZ90" s="715"/>
      <c r="HUA90" s="715"/>
      <c r="HUB90" s="715"/>
      <c r="HUC90" s="715"/>
      <c r="HUD90" s="715"/>
      <c r="HUE90" s="715"/>
      <c r="HUF90" s="715"/>
      <c r="HUG90" s="715"/>
      <c r="HUH90" s="715"/>
      <c r="HUI90" s="715"/>
      <c r="HUJ90" s="715"/>
      <c r="HUK90" s="715"/>
      <c r="HUL90" s="715"/>
      <c r="HUM90" s="715"/>
      <c r="HUN90" s="715"/>
      <c r="HUO90" s="715"/>
      <c r="HUP90" s="715"/>
      <c r="HUQ90" s="715"/>
      <c r="HUR90" s="715"/>
      <c r="HUS90" s="715"/>
      <c r="HUT90" s="715"/>
      <c r="HUU90" s="715"/>
      <c r="HUV90" s="715"/>
      <c r="HUW90" s="715"/>
      <c r="HUX90" s="715"/>
      <c r="HUY90" s="715"/>
      <c r="HUZ90" s="715"/>
      <c r="HVA90" s="715"/>
      <c r="HVB90" s="715"/>
      <c r="HVC90" s="715"/>
      <c r="HVD90" s="715"/>
      <c r="HVE90" s="715"/>
      <c r="HVF90" s="715"/>
      <c r="HVG90" s="715"/>
      <c r="HVH90" s="715"/>
      <c r="HVI90" s="715"/>
      <c r="HVJ90" s="715"/>
      <c r="HVK90" s="715"/>
      <c r="HVL90" s="715"/>
      <c r="HVM90" s="715"/>
      <c r="HVN90" s="715"/>
      <c r="HVO90" s="715"/>
      <c r="HVP90" s="715"/>
      <c r="HVQ90" s="715"/>
      <c r="HVR90" s="715"/>
      <c r="HVS90" s="715"/>
      <c r="HVT90" s="715"/>
      <c r="HVU90" s="715"/>
      <c r="HVV90" s="715"/>
      <c r="HVW90" s="715"/>
      <c r="HVX90" s="715"/>
      <c r="HVY90" s="715"/>
      <c r="HVZ90" s="715"/>
      <c r="HWA90" s="715"/>
      <c r="HWB90" s="715"/>
      <c r="HWC90" s="715"/>
      <c r="HWD90" s="715"/>
      <c r="HWE90" s="715"/>
      <c r="HWF90" s="715"/>
      <c r="HWG90" s="715"/>
      <c r="HWH90" s="715"/>
      <c r="HWI90" s="715"/>
      <c r="HWJ90" s="715"/>
      <c r="HWK90" s="715"/>
      <c r="HWL90" s="715"/>
      <c r="HWM90" s="715"/>
      <c r="HWN90" s="715"/>
      <c r="HWO90" s="715"/>
      <c r="HWP90" s="715"/>
      <c r="HWQ90" s="715"/>
      <c r="HWR90" s="715"/>
      <c r="HWS90" s="715"/>
      <c r="HWT90" s="715"/>
      <c r="HWU90" s="715"/>
      <c r="HWV90" s="715"/>
      <c r="HWW90" s="715"/>
      <c r="HWX90" s="715"/>
      <c r="HWY90" s="715"/>
      <c r="HWZ90" s="715"/>
      <c r="HXA90" s="715"/>
      <c r="HXB90" s="715"/>
      <c r="HXC90" s="715"/>
      <c r="HXD90" s="715"/>
      <c r="HXE90" s="715"/>
      <c r="HXF90" s="715"/>
      <c r="HXG90" s="715"/>
      <c r="HXH90" s="715"/>
      <c r="HXI90" s="715"/>
      <c r="HXJ90" s="715"/>
      <c r="HXK90" s="715"/>
      <c r="HXL90" s="715"/>
      <c r="HXM90" s="715"/>
      <c r="HXN90" s="715"/>
      <c r="HXO90" s="715"/>
      <c r="HXP90" s="715"/>
      <c r="HXQ90" s="715"/>
      <c r="HXR90" s="715"/>
      <c r="HXS90" s="715"/>
      <c r="HXT90" s="715"/>
      <c r="HXU90" s="715"/>
      <c r="HXV90" s="715"/>
      <c r="HXW90" s="715"/>
      <c r="HXX90" s="715"/>
      <c r="HXY90" s="715"/>
      <c r="HXZ90" s="715"/>
      <c r="HYA90" s="715"/>
      <c r="HYB90" s="715"/>
      <c r="HYC90" s="715"/>
      <c r="HYD90" s="715"/>
      <c r="HYE90" s="715"/>
      <c r="HYF90" s="715"/>
      <c r="HYG90" s="715"/>
      <c r="HYH90" s="715"/>
      <c r="HYI90" s="715"/>
      <c r="HYJ90" s="715"/>
      <c r="HYK90" s="715"/>
      <c r="HYL90" s="715"/>
      <c r="HYM90" s="715"/>
      <c r="HYN90" s="715"/>
      <c r="HYO90" s="715"/>
      <c r="HYP90" s="715"/>
      <c r="HYQ90" s="715"/>
      <c r="HYR90" s="715"/>
      <c r="HYS90" s="715"/>
      <c r="HYT90" s="715"/>
      <c r="HYU90" s="715"/>
      <c r="HYV90" s="715"/>
      <c r="HYW90" s="715"/>
      <c r="HYX90" s="715"/>
      <c r="HYY90" s="715"/>
      <c r="HYZ90" s="715"/>
      <c r="HZA90" s="715"/>
      <c r="HZB90" s="715"/>
      <c r="HZC90" s="715"/>
      <c r="HZD90" s="715"/>
      <c r="HZE90" s="715"/>
      <c r="HZF90" s="715"/>
      <c r="HZG90" s="715"/>
      <c r="HZH90" s="715"/>
      <c r="HZI90" s="715"/>
      <c r="HZJ90" s="715"/>
      <c r="HZK90" s="715"/>
      <c r="HZL90" s="715"/>
      <c r="HZM90" s="715"/>
      <c r="HZN90" s="715"/>
      <c r="HZO90" s="715"/>
      <c r="HZP90" s="715"/>
      <c r="HZQ90" s="715"/>
      <c r="HZR90" s="715"/>
      <c r="HZS90" s="715"/>
      <c r="HZT90" s="715"/>
      <c r="HZU90" s="715"/>
      <c r="HZV90" s="715"/>
      <c r="HZW90" s="715"/>
      <c r="HZX90" s="715"/>
      <c r="HZY90" s="715"/>
      <c r="HZZ90" s="715"/>
      <c r="IAA90" s="715"/>
      <c r="IAB90" s="715"/>
      <c r="IAC90" s="715"/>
      <c r="IAD90" s="715"/>
      <c r="IAE90" s="715"/>
      <c r="IAF90" s="715"/>
      <c r="IAG90" s="715"/>
      <c r="IAH90" s="715"/>
      <c r="IAI90" s="715"/>
      <c r="IAJ90" s="715"/>
      <c r="IAK90" s="715"/>
      <c r="IAL90" s="715"/>
      <c r="IAM90" s="715"/>
      <c r="IAN90" s="715"/>
      <c r="IAO90" s="715"/>
      <c r="IAP90" s="715"/>
      <c r="IAQ90" s="715"/>
      <c r="IAR90" s="715"/>
      <c r="IAS90" s="715"/>
      <c r="IAT90" s="715"/>
      <c r="IAU90" s="715"/>
      <c r="IAV90" s="715"/>
      <c r="IAW90" s="715"/>
      <c r="IAX90" s="715"/>
      <c r="IAY90" s="715"/>
      <c r="IAZ90" s="715"/>
      <c r="IBA90" s="715"/>
      <c r="IBB90" s="715"/>
      <c r="IBC90" s="715"/>
      <c r="IBD90" s="715"/>
      <c r="IBE90" s="715"/>
      <c r="IBF90" s="715"/>
      <c r="IBG90" s="715"/>
      <c r="IBH90" s="715"/>
      <c r="IBI90" s="715"/>
      <c r="IBJ90" s="715"/>
      <c r="IBK90" s="715"/>
      <c r="IBL90" s="715"/>
      <c r="IBM90" s="715"/>
      <c r="IBN90" s="715"/>
      <c r="IBO90" s="715"/>
      <c r="IBP90" s="715"/>
      <c r="IBQ90" s="715"/>
      <c r="IBR90" s="715"/>
      <c r="IBS90" s="715"/>
      <c r="IBT90" s="715"/>
      <c r="IBU90" s="715"/>
      <c r="IBV90" s="715"/>
      <c r="IBW90" s="715"/>
      <c r="IBX90" s="715"/>
      <c r="IBY90" s="715"/>
      <c r="IBZ90" s="715"/>
      <c r="ICA90" s="715"/>
      <c r="ICB90" s="715"/>
      <c r="ICC90" s="715"/>
      <c r="ICD90" s="715"/>
      <c r="ICE90" s="715"/>
      <c r="ICF90" s="715"/>
      <c r="ICG90" s="715"/>
      <c r="ICH90" s="715"/>
      <c r="ICI90" s="715"/>
      <c r="ICJ90" s="715"/>
      <c r="ICK90" s="715"/>
      <c r="ICL90" s="715"/>
      <c r="ICM90" s="715"/>
      <c r="ICN90" s="715"/>
      <c r="ICO90" s="715"/>
      <c r="ICP90" s="715"/>
      <c r="ICQ90" s="715"/>
      <c r="ICR90" s="715"/>
      <c r="ICS90" s="715"/>
      <c r="ICT90" s="715"/>
      <c r="ICU90" s="715"/>
      <c r="ICV90" s="715"/>
      <c r="ICW90" s="715"/>
      <c r="ICX90" s="715"/>
      <c r="ICY90" s="715"/>
      <c r="ICZ90" s="715"/>
      <c r="IDA90" s="715"/>
      <c r="IDB90" s="715"/>
      <c r="IDC90" s="715"/>
      <c r="IDD90" s="715"/>
      <c r="IDE90" s="715"/>
      <c r="IDF90" s="715"/>
      <c r="IDG90" s="715"/>
      <c r="IDH90" s="715"/>
      <c r="IDI90" s="715"/>
      <c r="IDJ90" s="715"/>
      <c r="IDK90" s="715"/>
      <c r="IDL90" s="715"/>
      <c r="IDM90" s="715"/>
      <c r="IDN90" s="715"/>
      <c r="IDO90" s="715"/>
      <c r="IDP90" s="715"/>
      <c r="IDQ90" s="715"/>
      <c r="IDR90" s="715"/>
      <c r="IDS90" s="715"/>
      <c r="IDT90" s="715"/>
      <c r="IDU90" s="715"/>
      <c r="IDV90" s="715"/>
      <c r="IDW90" s="715"/>
      <c r="IDX90" s="715"/>
      <c r="IDY90" s="715"/>
      <c r="IDZ90" s="715"/>
      <c r="IEA90" s="715"/>
      <c r="IEB90" s="715"/>
      <c r="IEC90" s="715"/>
      <c r="IED90" s="715"/>
      <c r="IEE90" s="715"/>
      <c r="IEF90" s="715"/>
      <c r="IEG90" s="715"/>
      <c r="IEH90" s="715"/>
      <c r="IEI90" s="715"/>
      <c r="IEJ90" s="715"/>
      <c r="IEK90" s="715"/>
      <c r="IEL90" s="715"/>
      <c r="IEM90" s="715"/>
      <c r="IEN90" s="715"/>
      <c r="IEO90" s="715"/>
      <c r="IEP90" s="715"/>
      <c r="IEQ90" s="715"/>
      <c r="IER90" s="715"/>
      <c r="IES90" s="715"/>
      <c r="IET90" s="715"/>
      <c r="IEU90" s="715"/>
      <c r="IEV90" s="715"/>
      <c r="IEW90" s="715"/>
      <c r="IEX90" s="715"/>
      <c r="IEY90" s="715"/>
      <c r="IEZ90" s="715"/>
      <c r="IFA90" s="715"/>
      <c r="IFB90" s="715"/>
      <c r="IFC90" s="715"/>
      <c r="IFD90" s="715"/>
      <c r="IFE90" s="715"/>
      <c r="IFF90" s="715"/>
      <c r="IFG90" s="715"/>
      <c r="IFH90" s="715"/>
      <c r="IFI90" s="715"/>
      <c r="IFJ90" s="715"/>
      <c r="IFK90" s="715"/>
      <c r="IFL90" s="715"/>
      <c r="IFM90" s="715"/>
      <c r="IFN90" s="715"/>
      <c r="IFO90" s="715"/>
      <c r="IFP90" s="715"/>
      <c r="IFQ90" s="715"/>
      <c r="IFR90" s="715"/>
      <c r="IFS90" s="715"/>
      <c r="IFT90" s="715"/>
      <c r="IFU90" s="715"/>
      <c r="IFV90" s="715"/>
      <c r="IFW90" s="715"/>
      <c r="IFX90" s="715"/>
      <c r="IFY90" s="715"/>
      <c r="IFZ90" s="715"/>
      <c r="IGA90" s="715"/>
      <c r="IGB90" s="715"/>
      <c r="IGC90" s="715"/>
      <c r="IGD90" s="715"/>
      <c r="IGE90" s="715"/>
      <c r="IGF90" s="715"/>
      <c r="IGG90" s="715"/>
      <c r="IGH90" s="715"/>
      <c r="IGI90" s="715"/>
      <c r="IGJ90" s="715"/>
      <c r="IGK90" s="715"/>
      <c r="IGL90" s="715"/>
      <c r="IGM90" s="715"/>
      <c r="IGN90" s="715"/>
      <c r="IGO90" s="715"/>
      <c r="IGP90" s="715"/>
      <c r="IGQ90" s="715"/>
      <c r="IGR90" s="715"/>
      <c r="IGS90" s="715"/>
      <c r="IGT90" s="715"/>
      <c r="IGU90" s="715"/>
      <c r="IGV90" s="715"/>
      <c r="IGW90" s="715"/>
      <c r="IGX90" s="715"/>
      <c r="IGY90" s="715"/>
      <c r="IGZ90" s="715"/>
      <c r="IHA90" s="715"/>
      <c r="IHB90" s="715"/>
      <c r="IHC90" s="715"/>
      <c r="IHD90" s="715"/>
      <c r="IHE90" s="715"/>
      <c r="IHF90" s="715"/>
      <c r="IHG90" s="715"/>
      <c r="IHH90" s="715"/>
      <c r="IHI90" s="715"/>
      <c r="IHJ90" s="715"/>
      <c r="IHK90" s="715"/>
      <c r="IHL90" s="715"/>
      <c r="IHM90" s="715"/>
      <c r="IHN90" s="715"/>
      <c r="IHO90" s="715"/>
      <c r="IHP90" s="715"/>
      <c r="IHQ90" s="715"/>
      <c r="IHR90" s="715"/>
      <c r="IHS90" s="715"/>
      <c r="IHT90" s="715"/>
      <c r="IHU90" s="715"/>
      <c r="IHV90" s="715"/>
      <c r="IHW90" s="715"/>
      <c r="IHX90" s="715"/>
      <c r="IHY90" s="715"/>
      <c r="IHZ90" s="715"/>
      <c r="IIA90" s="715"/>
      <c r="IIB90" s="715"/>
      <c r="IIC90" s="715"/>
      <c r="IID90" s="715"/>
      <c r="IIE90" s="715"/>
      <c r="IIF90" s="715"/>
      <c r="IIG90" s="715"/>
      <c r="IIH90" s="715"/>
      <c r="III90" s="715"/>
      <c r="IIJ90" s="715"/>
      <c r="IIK90" s="715"/>
      <c r="IIL90" s="715"/>
      <c r="IIM90" s="715"/>
      <c r="IIN90" s="715"/>
      <c r="IIO90" s="715"/>
      <c r="IIP90" s="715"/>
      <c r="IIQ90" s="715"/>
      <c r="IIR90" s="715"/>
      <c r="IIS90" s="715"/>
      <c r="IIT90" s="715"/>
      <c r="IIU90" s="715"/>
      <c r="IIV90" s="715"/>
      <c r="IIW90" s="715"/>
      <c r="IIX90" s="715"/>
      <c r="IIY90" s="715"/>
      <c r="IIZ90" s="715"/>
      <c r="IJA90" s="715"/>
      <c r="IJB90" s="715"/>
      <c r="IJC90" s="715"/>
      <c r="IJD90" s="715"/>
      <c r="IJE90" s="715"/>
      <c r="IJF90" s="715"/>
      <c r="IJG90" s="715"/>
      <c r="IJH90" s="715"/>
      <c r="IJI90" s="715"/>
      <c r="IJJ90" s="715"/>
      <c r="IJK90" s="715"/>
      <c r="IJL90" s="715"/>
      <c r="IJM90" s="715"/>
      <c r="IJN90" s="715"/>
      <c r="IJO90" s="715"/>
      <c r="IJP90" s="715"/>
      <c r="IJQ90" s="715"/>
      <c r="IJR90" s="715"/>
      <c r="IJS90" s="715"/>
      <c r="IJT90" s="715"/>
      <c r="IJU90" s="715"/>
      <c r="IJV90" s="715"/>
      <c r="IJW90" s="715"/>
      <c r="IJX90" s="715"/>
      <c r="IJY90" s="715"/>
      <c r="IJZ90" s="715"/>
      <c r="IKA90" s="715"/>
      <c r="IKB90" s="715"/>
      <c r="IKC90" s="715"/>
      <c r="IKD90" s="715"/>
      <c r="IKE90" s="715"/>
      <c r="IKF90" s="715"/>
      <c r="IKG90" s="715"/>
      <c r="IKH90" s="715"/>
      <c r="IKI90" s="715"/>
      <c r="IKJ90" s="715"/>
      <c r="IKK90" s="715"/>
      <c r="IKL90" s="715"/>
      <c r="IKM90" s="715"/>
      <c r="IKN90" s="715"/>
      <c r="IKO90" s="715"/>
      <c r="IKP90" s="715"/>
      <c r="IKQ90" s="715"/>
      <c r="IKR90" s="715"/>
      <c r="IKS90" s="715"/>
      <c r="IKT90" s="715"/>
      <c r="IKU90" s="715"/>
      <c r="IKV90" s="715"/>
      <c r="IKW90" s="715"/>
      <c r="IKX90" s="715"/>
      <c r="IKY90" s="715"/>
      <c r="IKZ90" s="715"/>
      <c r="ILA90" s="715"/>
      <c r="ILB90" s="715"/>
      <c r="ILC90" s="715"/>
      <c r="ILD90" s="715"/>
      <c r="ILE90" s="715"/>
      <c r="ILF90" s="715"/>
      <c r="ILG90" s="715"/>
      <c r="ILH90" s="715"/>
      <c r="ILI90" s="715"/>
      <c r="ILJ90" s="715"/>
      <c r="ILK90" s="715"/>
      <c r="ILL90" s="715"/>
      <c r="ILM90" s="715"/>
      <c r="ILN90" s="715"/>
      <c r="ILO90" s="715"/>
      <c r="ILP90" s="715"/>
      <c r="ILQ90" s="715"/>
      <c r="ILR90" s="715"/>
      <c r="ILS90" s="715"/>
      <c r="ILT90" s="715"/>
      <c r="ILU90" s="715"/>
      <c r="ILV90" s="715"/>
      <c r="ILW90" s="715"/>
      <c r="ILX90" s="715"/>
      <c r="ILY90" s="715"/>
      <c r="ILZ90" s="715"/>
      <c r="IMA90" s="715"/>
      <c r="IMB90" s="715"/>
      <c r="IMC90" s="715"/>
      <c r="IMD90" s="715"/>
      <c r="IME90" s="715"/>
      <c r="IMF90" s="715"/>
      <c r="IMG90" s="715"/>
      <c r="IMH90" s="715"/>
      <c r="IMI90" s="715"/>
      <c r="IMJ90" s="715"/>
      <c r="IMK90" s="715"/>
      <c r="IML90" s="715"/>
      <c r="IMM90" s="715"/>
      <c r="IMN90" s="715"/>
      <c r="IMO90" s="715"/>
      <c r="IMP90" s="715"/>
      <c r="IMQ90" s="715"/>
      <c r="IMR90" s="715"/>
      <c r="IMS90" s="715"/>
      <c r="IMT90" s="715"/>
      <c r="IMU90" s="715"/>
      <c r="IMV90" s="715"/>
      <c r="IMW90" s="715"/>
      <c r="IMX90" s="715"/>
      <c r="IMY90" s="715"/>
      <c r="IMZ90" s="715"/>
      <c r="INA90" s="715"/>
      <c r="INB90" s="715"/>
      <c r="INC90" s="715"/>
      <c r="IND90" s="715"/>
      <c r="INE90" s="715"/>
      <c r="INF90" s="715"/>
      <c r="ING90" s="715"/>
      <c r="INH90" s="715"/>
      <c r="INI90" s="715"/>
      <c r="INJ90" s="715"/>
      <c r="INK90" s="715"/>
      <c r="INL90" s="715"/>
      <c r="INM90" s="715"/>
      <c r="INN90" s="715"/>
      <c r="INO90" s="715"/>
      <c r="INP90" s="715"/>
      <c r="INQ90" s="715"/>
      <c r="INR90" s="715"/>
      <c r="INS90" s="715"/>
      <c r="INT90" s="715"/>
      <c r="INU90" s="715"/>
      <c r="INV90" s="715"/>
      <c r="INW90" s="715"/>
      <c r="INX90" s="715"/>
      <c r="INY90" s="715"/>
      <c r="INZ90" s="715"/>
      <c r="IOA90" s="715"/>
      <c r="IOB90" s="715"/>
      <c r="IOC90" s="715"/>
      <c r="IOD90" s="715"/>
      <c r="IOE90" s="715"/>
      <c r="IOF90" s="715"/>
      <c r="IOG90" s="715"/>
      <c r="IOH90" s="715"/>
      <c r="IOI90" s="715"/>
      <c r="IOJ90" s="715"/>
      <c r="IOK90" s="715"/>
      <c r="IOL90" s="715"/>
      <c r="IOM90" s="715"/>
      <c r="ION90" s="715"/>
      <c r="IOO90" s="715"/>
      <c r="IOP90" s="715"/>
      <c r="IOQ90" s="715"/>
      <c r="IOR90" s="715"/>
      <c r="IOS90" s="715"/>
      <c r="IOT90" s="715"/>
      <c r="IOU90" s="715"/>
      <c r="IOV90" s="715"/>
      <c r="IOW90" s="715"/>
      <c r="IOX90" s="715"/>
      <c r="IOY90" s="715"/>
      <c r="IOZ90" s="715"/>
      <c r="IPA90" s="715"/>
      <c r="IPB90" s="715"/>
      <c r="IPC90" s="715"/>
      <c r="IPD90" s="715"/>
      <c r="IPE90" s="715"/>
      <c r="IPF90" s="715"/>
      <c r="IPG90" s="715"/>
      <c r="IPH90" s="715"/>
      <c r="IPI90" s="715"/>
      <c r="IPJ90" s="715"/>
      <c r="IPK90" s="715"/>
      <c r="IPL90" s="715"/>
      <c r="IPM90" s="715"/>
      <c r="IPN90" s="715"/>
      <c r="IPO90" s="715"/>
      <c r="IPP90" s="715"/>
      <c r="IPQ90" s="715"/>
      <c r="IPR90" s="715"/>
      <c r="IPS90" s="715"/>
      <c r="IPT90" s="715"/>
      <c r="IPU90" s="715"/>
      <c r="IPV90" s="715"/>
      <c r="IPW90" s="715"/>
      <c r="IPX90" s="715"/>
      <c r="IPY90" s="715"/>
      <c r="IPZ90" s="715"/>
      <c r="IQA90" s="715"/>
      <c r="IQB90" s="715"/>
      <c r="IQC90" s="715"/>
      <c r="IQD90" s="715"/>
      <c r="IQE90" s="715"/>
      <c r="IQF90" s="715"/>
      <c r="IQG90" s="715"/>
      <c r="IQH90" s="715"/>
      <c r="IQI90" s="715"/>
      <c r="IQJ90" s="715"/>
      <c r="IQK90" s="715"/>
      <c r="IQL90" s="715"/>
      <c r="IQM90" s="715"/>
      <c r="IQN90" s="715"/>
      <c r="IQO90" s="715"/>
      <c r="IQP90" s="715"/>
      <c r="IQQ90" s="715"/>
      <c r="IQR90" s="715"/>
      <c r="IQS90" s="715"/>
      <c r="IQT90" s="715"/>
      <c r="IQU90" s="715"/>
      <c r="IQV90" s="715"/>
      <c r="IQW90" s="715"/>
      <c r="IQX90" s="715"/>
      <c r="IQY90" s="715"/>
      <c r="IQZ90" s="715"/>
      <c r="IRA90" s="715"/>
      <c r="IRB90" s="715"/>
      <c r="IRC90" s="715"/>
      <c r="IRD90" s="715"/>
      <c r="IRE90" s="715"/>
      <c r="IRF90" s="715"/>
      <c r="IRG90" s="715"/>
      <c r="IRH90" s="715"/>
      <c r="IRI90" s="715"/>
      <c r="IRJ90" s="715"/>
      <c r="IRK90" s="715"/>
      <c r="IRL90" s="715"/>
      <c r="IRM90" s="715"/>
      <c r="IRN90" s="715"/>
      <c r="IRO90" s="715"/>
      <c r="IRP90" s="715"/>
      <c r="IRQ90" s="715"/>
      <c r="IRR90" s="715"/>
      <c r="IRS90" s="715"/>
      <c r="IRT90" s="715"/>
      <c r="IRU90" s="715"/>
      <c r="IRV90" s="715"/>
      <c r="IRW90" s="715"/>
      <c r="IRX90" s="715"/>
      <c r="IRY90" s="715"/>
      <c r="IRZ90" s="715"/>
      <c r="ISA90" s="715"/>
      <c r="ISB90" s="715"/>
      <c r="ISC90" s="715"/>
      <c r="ISD90" s="715"/>
      <c r="ISE90" s="715"/>
      <c r="ISF90" s="715"/>
      <c r="ISG90" s="715"/>
      <c r="ISH90" s="715"/>
      <c r="ISI90" s="715"/>
      <c r="ISJ90" s="715"/>
      <c r="ISK90" s="715"/>
      <c r="ISL90" s="715"/>
      <c r="ISM90" s="715"/>
      <c r="ISN90" s="715"/>
      <c r="ISO90" s="715"/>
      <c r="ISP90" s="715"/>
      <c r="ISQ90" s="715"/>
      <c r="ISR90" s="715"/>
      <c r="ISS90" s="715"/>
      <c r="IST90" s="715"/>
      <c r="ISU90" s="715"/>
      <c r="ISV90" s="715"/>
      <c r="ISW90" s="715"/>
      <c r="ISX90" s="715"/>
      <c r="ISY90" s="715"/>
      <c r="ISZ90" s="715"/>
      <c r="ITA90" s="715"/>
      <c r="ITB90" s="715"/>
      <c r="ITC90" s="715"/>
      <c r="ITD90" s="715"/>
      <c r="ITE90" s="715"/>
      <c r="ITF90" s="715"/>
      <c r="ITG90" s="715"/>
      <c r="ITH90" s="715"/>
      <c r="ITI90" s="715"/>
      <c r="ITJ90" s="715"/>
      <c r="ITK90" s="715"/>
      <c r="ITL90" s="715"/>
      <c r="ITM90" s="715"/>
      <c r="ITN90" s="715"/>
      <c r="ITO90" s="715"/>
      <c r="ITP90" s="715"/>
      <c r="ITQ90" s="715"/>
      <c r="ITR90" s="715"/>
      <c r="ITS90" s="715"/>
      <c r="ITT90" s="715"/>
      <c r="ITU90" s="715"/>
      <c r="ITV90" s="715"/>
      <c r="ITW90" s="715"/>
      <c r="ITX90" s="715"/>
      <c r="ITY90" s="715"/>
      <c r="ITZ90" s="715"/>
      <c r="IUA90" s="715"/>
      <c r="IUB90" s="715"/>
      <c r="IUC90" s="715"/>
      <c r="IUD90" s="715"/>
      <c r="IUE90" s="715"/>
      <c r="IUF90" s="715"/>
      <c r="IUG90" s="715"/>
      <c r="IUH90" s="715"/>
      <c r="IUI90" s="715"/>
      <c r="IUJ90" s="715"/>
      <c r="IUK90" s="715"/>
      <c r="IUL90" s="715"/>
      <c r="IUM90" s="715"/>
      <c r="IUN90" s="715"/>
      <c r="IUO90" s="715"/>
      <c r="IUP90" s="715"/>
      <c r="IUQ90" s="715"/>
      <c r="IUR90" s="715"/>
      <c r="IUS90" s="715"/>
      <c r="IUT90" s="715"/>
      <c r="IUU90" s="715"/>
      <c r="IUV90" s="715"/>
      <c r="IUW90" s="715"/>
      <c r="IUX90" s="715"/>
      <c r="IUY90" s="715"/>
      <c r="IUZ90" s="715"/>
      <c r="IVA90" s="715"/>
      <c r="IVB90" s="715"/>
      <c r="IVC90" s="715"/>
      <c r="IVD90" s="715"/>
      <c r="IVE90" s="715"/>
      <c r="IVF90" s="715"/>
      <c r="IVG90" s="715"/>
      <c r="IVH90" s="715"/>
      <c r="IVI90" s="715"/>
      <c r="IVJ90" s="715"/>
      <c r="IVK90" s="715"/>
      <c r="IVL90" s="715"/>
      <c r="IVM90" s="715"/>
      <c r="IVN90" s="715"/>
      <c r="IVO90" s="715"/>
      <c r="IVP90" s="715"/>
      <c r="IVQ90" s="715"/>
      <c r="IVR90" s="715"/>
      <c r="IVS90" s="715"/>
      <c r="IVT90" s="715"/>
      <c r="IVU90" s="715"/>
      <c r="IVV90" s="715"/>
      <c r="IVW90" s="715"/>
      <c r="IVX90" s="715"/>
      <c r="IVY90" s="715"/>
      <c r="IVZ90" s="715"/>
      <c r="IWA90" s="715"/>
      <c r="IWB90" s="715"/>
      <c r="IWC90" s="715"/>
      <c r="IWD90" s="715"/>
      <c r="IWE90" s="715"/>
      <c r="IWF90" s="715"/>
      <c r="IWG90" s="715"/>
      <c r="IWH90" s="715"/>
      <c r="IWI90" s="715"/>
      <c r="IWJ90" s="715"/>
      <c r="IWK90" s="715"/>
      <c r="IWL90" s="715"/>
      <c r="IWM90" s="715"/>
      <c r="IWN90" s="715"/>
      <c r="IWO90" s="715"/>
      <c r="IWP90" s="715"/>
      <c r="IWQ90" s="715"/>
      <c r="IWR90" s="715"/>
      <c r="IWS90" s="715"/>
      <c r="IWT90" s="715"/>
      <c r="IWU90" s="715"/>
      <c r="IWV90" s="715"/>
      <c r="IWW90" s="715"/>
      <c r="IWX90" s="715"/>
      <c r="IWY90" s="715"/>
      <c r="IWZ90" s="715"/>
      <c r="IXA90" s="715"/>
      <c r="IXB90" s="715"/>
      <c r="IXC90" s="715"/>
      <c r="IXD90" s="715"/>
      <c r="IXE90" s="715"/>
      <c r="IXF90" s="715"/>
      <c r="IXG90" s="715"/>
      <c r="IXH90" s="715"/>
      <c r="IXI90" s="715"/>
      <c r="IXJ90" s="715"/>
      <c r="IXK90" s="715"/>
      <c r="IXL90" s="715"/>
      <c r="IXM90" s="715"/>
      <c r="IXN90" s="715"/>
      <c r="IXO90" s="715"/>
      <c r="IXP90" s="715"/>
      <c r="IXQ90" s="715"/>
      <c r="IXR90" s="715"/>
      <c r="IXS90" s="715"/>
      <c r="IXT90" s="715"/>
      <c r="IXU90" s="715"/>
      <c r="IXV90" s="715"/>
      <c r="IXW90" s="715"/>
      <c r="IXX90" s="715"/>
      <c r="IXY90" s="715"/>
      <c r="IXZ90" s="715"/>
      <c r="IYA90" s="715"/>
      <c r="IYB90" s="715"/>
      <c r="IYC90" s="715"/>
      <c r="IYD90" s="715"/>
      <c r="IYE90" s="715"/>
      <c r="IYF90" s="715"/>
      <c r="IYG90" s="715"/>
      <c r="IYH90" s="715"/>
      <c r="IYI90" s="715"/>
      <c r="IYJ90" s="715"/>
      <c r="IYK90" s="715"/>
      <c r="IYL90" s="715"/>
      <c r="IYM90" s="715"/>
      <c r="IYN90" s="715"/>
      <c r="IYO90" s="715"/>
      <c r="IYP90" s="715"/>
      <c r="IYQ90" s="715"/>
      <c r="IYR90" s="715"/>
      <c r="IYS90" s="715"/>
      <c r="IYT90" s="715"/>
      <c r="IYU90" s="715"/>
      <c r="IYV90" s="715"/>
      <c r="IYW90" s="715"/>
      <c r="IYX90" s="715"/>
      <c r="IYY90" s="715"/>
      <c r="IYZ90" s="715"/>
      <c r="IZA90" s="715"/>
      <c r="IZB90" s="715"/>
      <c r="IZC90" s="715"/>
      <c r="IZD90" s="715"/>
      <c r="IZE90" s="715"/>
      <c r="IZF90" s="715"/>
      <c r="IZG90" s="715"/>
      <c r="IZH90" s="715"/>
      <c r="IZI90" s="715"/>
      <c r="IZJ90" s="715"/>
      <c r="IZK90" s="715"/>
      <c r="IZL90" s="715"/>
      <c r="IZM90" s="715"/>
      <c r="IZN90" s="715"/>
      <c r="IZO90" s="715"/>
      <c r="IZP90" s="715"/>
      <c r="IZQ90" s="715"/>
      <c r="IZR90" s="715"/>
      <c r="IZS90" s="715"/>
      <c r="IZT90" s="715"/>
      <c r="IZU90" s="715"/>
      <c r="IZV90" s="715"/>
      <c r="IZW90" s="715"/>
      <c r="IZX90" s="715"/>
      <c r="IZY90" s="715"/>
      <c r="IZZ90" s="715"/>
      <c r="JAA90" s="715"/>
      <c r="JAB90" s="715"/>
      <c r="JAC90" s="715"/>
      <c r="JAD90" s="715"/>
      <c r="JAE90" s="715"/>
      <c r="JAF90" s="715"/>
      <c r="JAG90" s="715"/>
      <c r="JAH90" s="715"/>
      <c r="JAI90" s="715"/>
      <c r="JAJ90" s="715"/>
      <c r="JAK90" s="715"/>
      <c r="JAL90" s="715"/>
      <c r="JAM90" s="715"/>
      <c r="JAN90" s="715"/>
      <c r="JAO90" s="715"/>
      <c r="JAP90" s="715"/>
      <c r="JAQ90" s="715"/>
      <c r="JAR90" s="715"/>
      <c r="JAS90" s="715"/>
      <c r="JAT90" s="715"/>
      <c r="JAU90" s="715"/>
      <c r="JAV90" s="715"/>
      <c r="JAW90" s="715"/>
      <c r="JAX90" s="715"/>
      <c r="JAY90" s="715"/>
      <c r="JAZ90" s="715"/>
      <c r="JBA90" s="715"/>
      <c r="JBB90" s="715"/>
      <c r="JBC90" s="715"/>
      <c r="JBD90" s="715"/>
      <c r="JBE90" s="715"/>
      <c r="JBF90" s="715"/>
      <c r="JBG90" s="715"/>
      <c r="JBH90" s="715"/>
      <c r="JBI90" s="715"/>
      <c r="JBJ90" s="715"/>
      <c r="JBK90" s="715"/>
      <c r="JBL90" s="715"/>
      <c r="JBM90" s="715"/>
      <c r="JBN90" s="715"/>
      <c r="JBO90" s="715"/>
      <c r="JBP90" s="715"/>
      <c r="JBQ90" s="715"/>
      <c r="JBR90" s="715"/>
      <c r="JBS90" s="715"/>
      <c r="JBT90" s="715"/>
      <c r="JBU90" s="715"/>
      <c r="JBV90" s="715"/>
      <c r="JBW90" s="715"/>
      <c r="JBX90" s="715"/>
      <c r="JBY90" s="715"/>
      <c r="JBZ90" s="715"/>
      <c r="JCA90" s="715"/>
      <c r="JCB90" s="715"/>
      <c r="JCC90" s="715"/>
      <c r="JCD90" s="715"/>
      <c r="JCE90" s="715"/>
      <c r="JCF90" s="715"/>
      <c r="JCG90" s="715"/>
      <c r="JCH90" s="715"/>
      <c r="JCI90" s="715"/>
      <c r="JCJ90" s="715"/>
      <c r="JCK90" s="715"/>
      <c r="JCL90" s="715"/>
      <c r="JCM90" s="715"/>
      <c r="JCN90" s="715"/>
      <c r="JCO90" s="715"/>
      <c r="JCP90" s="715"/>
      <c r="JCQ90" s="715"/>
      <c r="JCR90" s="715"/>
      <c r="JCS90" s="715"/>
      <c r="JCT90" s="715"/>
      <c r="JCU90" s="715"/>
      <c r="JCV90" s="715"/>
      <c r="JCW90" s="715"/>
      <c r="JCX90" s="715"/>
      <c r="JCY90" s="715"/>
      <c r="JCZ90" s="715"/>
      <c r="JDA90" s="715"/>
      <c r="JDB90" s="715"/>
      <c r="JDC90" s="715"/>
      <c r="JDD90" s="715"/>
      <c r="JDE90" s="715"/>
      <c r="JDF90" s="715"/>
      <c r="JDG90" s="715"/>
      <c r="JDH90" s="715"/>
      <c r="JDI90" s="715"/>
      <c r="JDJ90" s="715"/>
      <c r="JDK90" s="715"/>
      <c r="JDL90" s="715"/>
      <c r="JDM90" s="715"/>
      <c r="JDN90" s="715"/>
      <c r="JDO90" s="715"/>
      <c r="JDP90" s="715"/>
      <c r="JDQ90" s="715"/>
      <c r="JDR90" s="715"/>
      <c r="JDS90" s="715"/>
      <c r="JDT90" s="715"/>
      <c r="JDU90" s="715"/>
      <c r="JDV90" s="715"/>
      <c r="JDW90" s="715"/>
      <c r="JDX90" s="715"/>
      <c r="JDY90" s="715"/>
      <c r="JDZ90" s="715"/>
      <c r="JEA90" s="715"/>
      <c r="JEB90" s="715"/>
      <c r="JEC90" s="715"/>
      <c r="JED90" s="715"/>
      <c r="JEE90" s="715"/>
      <c r="JEF90" s="715"/>
      <c r="JEG90" s="715"/>
      <c r="JEH90" s="715"/>
      <c r="JEI90" s="715"/>
      <c r="JEJ90" s="715"/>
      <c r="JEK90" s="715"/>
      <c r="JEL90" s="715"/>
      <c r="JEM90" s="715"/>
      <c r="JEN90" s="715"/>
      <c r="JEO90" s="715"/>
      <c r="JEP90" s="715"/>
      <c r="JEQ90" s="715"/>
      <c r="JER90" s="715"/>
      <c r="JES90" s="715"/>
      <c r="JET90" s="715"/>
      <c r="JEU90" s="715"/>
      <c r="JEV90" s="715"/>
      <c r="JEW90" s="715"/>
      <c r="JEX90" s="715"/>
      <c r="JEY90" s="715"/>
      <c r="JEZ90" s="715"/>
      <c r="JFA90" s="715"/>
      <c r="JFB90" s="715"/>
      <c r="JFC90" s="715"/>
      <c r="JFD90" s="715"/>
      <c r="JFE90" s="715"/>
      <c r="JFF90" s="715"/>
      <c r="JFG90" s="715"/>
      <c r="JFH90" s="715"/>
      <c r="JFI90" s="715"/>
      <c r="JFJ90" s="715"/>
      <c r="JFK90" s="715"/>
      <c r="JFL90" s="715"/>
      <c r="JFM90" s="715"/>
      <c r="JFN90" s="715"/>
      <c r="JFO90" s="715"/>
      <c r="JFP90" s="715"/>
      <c r="JFQ90" s="715"/>
      <c r="JFR90" s="715"/>
      <c r="JFS90" s="715"/>
      <c r="JFT90" s="715"/>
      <c r="JFU90" s="715"/>
      <c r="JFV90" s="715"/>
      <c r="JFW90" s="715"/>
      <c r="JFX90" s="715"/>
      <c r="JFY90" s="715"/>
      <c r="JFZ90" s="715"/>
      <c r="JGA90" s="715"/>
      <c r="JGB90" s="715"/>
      <c r="JGC90" s="715"/>
      <c r="JGD90" s="715"/>
      <c r="JGE90" s="715"/>
      <c r="JGF90" s="715"/>
      <c r="JGG90" s="715"/>
      <c r="JGH90" s="715"/>
      <c r="JGI90" s="715"/>
      <c r="JGJ90" s="715"/>
      <c r="JGK90" s="715"/>
      <c r="JGL90" s="715"/>
      <c r="JGM90" s="715"/>
      <c r="JGN90" s="715"/>
      <c r="JGO90" s="715"/>
      <c r="JGP90" s="715"/>
      <c r="JGQ90" s="715"/>
      <c r="JGR90" s="715"/>
      <c r="JGS90" s="715"/>
      <c r="JGT90" s="715"/>
      <c r="JGU90" s="715"/>
      <c r="JGV90" s="715"/>
      <c r="JGW90" s="715"/>
      <c r="JGX90" s="715"/>
      <c r="JGY90" s="715"/>
      <c r="JGZ90" s="715"/>
      <c r="JHA90" s="715"/>
      <c r="JHB90" s="715"/>
      <c r="JHC90" s="715"/>
      <c r="JHD90" s="715"/>
      <c r="JHE90" s="715"/>
      <c r="JHF90" s="715"/>
      <c r="JHG90" s="715"/>
      <c r="JHH90" s="715"/>
      <c r="JHI90" s="715"/>
      <c r="JHJ90" s="715"/>
      <c r="JHK90" s="715"/>
      <c r="JHL90" s="715"/>
      <c r="JHM90" s="715"/>
      <c r="JHN90" s="715"/>
      <c r="JHO90" s="715"/>
      <c r="JHP90" s="715"/>
      <c r="JHQ90" s="715"/>
      <c r="JHR90" s="715"/>
      <c r="JHS90" s="715"/>
      <c r="JHT90" s="715"/>
      <c r="JHU90" s="715"/>
      <c r="JHV90" s="715"/>
      <c r="JHW90" s="715"/>
      <c r="JHX90" s="715"/>
      <c r="JHY90" s="715"/>
      <c r="JHZ90" s="715"/>
      <c r="JIA90" s="715"/>
      <c r="JIB90" s="715"/>
      <c r="JIC90" s="715"/>
      <c r="JID90" s="715"/>
      <c r="JIE90" s="715"/>
      <c r="JIF90" s="715"/>
      <c r="JIG90" s="715"/>
      <c r="JIH90" s="715"/>
      <c r="JII90" s="715"/>
      <c r="JIJ90" s="715"/>
      <c r="JIK90" s="715"/>
      <c r="JIL90" s="715"/>
      <c r="JIM90" s="715"/>
      <c r="JIN90" s="715"/>
      <c r="JIO90" s="715"/>
      <c r="JIP90" s="715"/>
      <c r="JIQ90" s="715"/>
      <c r="JIR90" s="715"/>
      <c r="JIS90" s="715"/>
      <c r="JIT90" s="715"/>
      <c r="JIU90" s="715"/>
      <c r="JIV90" s="715"/>
      <c r="JIW90" s="715"/>
      <c r="JIX90" s="715"/>
      <c r="JIY90" s="715"/>
      <c r="JIZ90" s="715"/>
      <c r="JJA90" s="715"/>
      <c r="JJB90" s="715"/>
      <c r="JJC90" s="715"/>
      <c r="JJD90" s="715"/>
      <c r="JJE90" s="715"/>
      <c r="JJF90" s="715"/>
      <c r="JJG90" s="715"/>
      <c r="JJH90" s="715"/>
      <c r="JJI90" s="715"/>
      <c r="JJJ90" s="715"/>
      <c r="JJK90" s="715"/>
      <c r="JJL90" s="715"/>
      <c r="JJM90" s="715"/>
      <c r="JJN90" s="715"/>
      <c r="JJO90" s="715"/>
      <c r="JJP90" s="715"/>
      <c r="JJQ90" s="715"/>
      <c r="JJR90" s="715"/>
      <c r="JJS90" s="715"/>
      <c r="JJT90" s="715"/>
      <c r="JJU90" s="715"/>
      <c r="JJV90" s="715"/>
      <c r="JJW90" s="715"/>
      <c r="JJX90" s="715"/>
      <c r="JJY90" s="715"/>
      <c r="JJZ90" s="715"/>
      <c r="JKA90" s="715"/>
      <c r="JKB90" s="715"/>
      <c r="JKC90" s="715"/>
      <c r="JKD90" s="715"/>
      <c r="JKE90" s="715"/>
      <c r="JKF90" s="715"/>
      <c r="JKG90" s="715"/>
      <c r="JKH90" s="715"/>
      <c r="JKI90" s="715"/>
      <c r="JKJ90" s="715"/>
      <c r="JKK90" s="715"/>
      <c r="JKL90" s="715"/>
      <c r="JKM90" s="715"/>
      <c r="JKN90" s="715"/>
      <c r="JKO90" s="715"/>
      <c r="JKP90" s="715"/>
      <c r="JKQ90" s="715"/>
      <c r="JKR90" s="715"/>
      <c r="JKS90" s="715"/>
      <c r="JKT90" s="715"/>
      <c r="JKU90" s="715"/>
      <c r="JKV90" s="715"/>
      <c r="JKW90" s="715"/>
      <c r="JKX90" s="715"/>
      <c r="JKY90" s="715"/>
      <c r="JKZ90" s="715"/>
      <c r="JLA90" s="715"/>
      <c r="JLB90" s="715"/>
      <c r="JLC90" s="715"/>
      <c r="JLD90" s="715"/>
      <c r="JLE90" s="715"/>
      <c r="JLF90" s="715"/>
      <c r="JLG90" s="715"/>
      <c r="JLH90" s="715"/>
      <c r="JLI90" s="715"/>
      <c r="JLJ90" s="715"/>
      <c r="JLK90" s="715"/>
      <c r="JLL90" s="715"/>
      <c r="JLM90" s="715"/>
      <c r="JLN90" s="715"/>
      <c r="JLO90" s="715"/>
      <c r="JLP90" s="715"/>
      <c r="JLQ90" s="715"/>
      <c r="JLR90" s="715"/>
      <c r="JLS90" s="715"/>
      <c r="JLT90" s="715"/>
      <c r="JLU90" s="715"/>
      <c r="JLV90" s="715"/>
      <c r="JLW90" s="715"/>
      <c r="JLX90" s="715"/>
      <c r="JLY90" s="715"/>
      <c r="JLZ90" s="715"/>
      <c r="JMA90" s="715"/>
      <c r="JMB90" s="715"/>
      <c r="JMC90" s="715"/>
      <c r="JMD90" s="715"/>
      <c r="JME90" s="715"/>
      <c r="JMF90" s="715"/>
      <c r="JMG90" s="715"/>
      <c r="JMH90" s="715"/>
      <c r="JMI90" s="715"/>
      <c r="JMJ90" s="715"/>
      <c r="JMK90" s="715"/>
      <c r="JML90" s="715"/>
      <c r="JMM90" s="715"/>
      <c r="JMN90" s="715"/>
      <c r="JMO90" s="715"/>
      <c r="JMP90" s="715"/>
      <c r="JMQ90" s="715"/>
      <c r="JMR90" s="715"/>
      <c r="JMS90" s="715"/>
      <c r="JMT90" s="715"/>
      <c r="JMU90" s="715"/>
      <c r="JMV90" s="715"/>
      <c r="JMW90" s="715"/>
      <c r="JMX90" s="715"/>
      <c r="JMY90" s="715"/>
      <c r="JMZ90" s="715"/>
      <c r="JNA90" s="715"/>
      <c r="JNB90" s="715"/>
      <c r="JNC90" s="715"/>
      <c r="JND90" s="715"/>
      <c r="JNE90" s="715"/>
      <c r="JNF90" s="715"/>
      <c r="JNG90" s="715"/>
      <c r="JNH90" s="715"/>
      <c r="JNI90" s="715"/>
      <c r="JNJ90" s="715"/>
      <c r="JNK90" s="715"/>
      <c r="JNL90" s="715"/>
      <c r="JNM90" s="715"/>
      <c r="JNN90" s="715"/>
      <c r="JNO90" s="715"/>
      <c r="JNP90" s="715"/>
      <c r="JNQ90" s="715"/>
      <c r="JNR90" s="715"/>
      <c r="JNS90" s="715"/>
      <c r="JNT90" s="715"/>
      <c r="JNU90" s="715"/>
      <c r="JNV90" s="715"/>
      <c r="JNW90" s="715"/>
      <c r="JNX90" s="715"/>
      <c r="JNY90" s="715"/>
      <c r="JNZ90" s="715"/>
      <c r="JOA90" s="715"/>
      <c r="JOB90" s="715"/>
      <c r="JOC90" s="715"/>
      <c r="JOD90" s="715"/>
      <c r="JOE90" s="715"/>
      <c r="JOF90" s="715"/>
      <c r="JOG90" s="715"/>
      <c r="JOH90" s="715"/>
      <c r="JOI90" s="715"/>
      <c r="JOJ90" s="715"/>
      <c r="JOK90" s="715"/>
      <c r="JOL90" s="715"/>
      <c r="JOM90" s="715"/>
      <c r="JON90" s="715"/>
      <c r="JOO90" s="715"/>
      <c r="JOP90" s="715"/>
      <c r="JOQ90" s="715"/>
      <c r="JOR90" s="715"/>
      <c r="JOS90" s="715"/>
      <c r="JOT90" s="715"/>
      <c r="JOU90" s="715"/>
      <c r="JOV90" s="715"/>
      <c r="JOW90" s="715"/>
      <c r="JOX90" s="715"/>
      <c r="JOY90" s="715"/>
      <c r="JOZ90" s="715"/>
      <c r="JPA90" s="715"/>
      <c r="JPB90" s="715"/>
      <c r="JPC90" s="715"/>
      <c r="JPD90" s="715"/>
      <c r="JPE90" s="715"/>
      <c r="JPF90" s="715"/>
      <c r="JPG90" s="715"/>
      <c r="JPH90" s="715"/>
      <c r="JPI90" s="715"/>
      <c r="JPJ90" s="715"/>
      <c r="JPK90" s="715"/>
      <c r="JPL90" s="715"/>
      <c r="JPM90" s="715"/>
      <c r="JPN90" s="715"/>
      <c r="JPO90" s="715"/>
      <c r="JPP90" s="715"/>
      <c r="JPQ90" s="715"/>
      <c r="JPR90" s="715"/>
      <c r="JPS90" s="715"/>
      <c r="JPT90" s="715"/>
      <c r="JPU90" s="715"/>
      <c r="JPV90" s="715"/>
      <c r="JPW90" s="715"/>
      <c r="JPX90" s="715"/>
      <c r="JPY90" s="715"/>
      <c r="JPZ90" s="715"/>
      <c r="JQA90" s="715"/>
      <c r="JQB90" s="715"/>
      <c r="JQC90" s="715"/>
      <c r="JQD90" s="715"/>
      <c r="JQE90" s="715"/>
      <c r="JQF90" s="715"/>
      <c r="JQG90" s="715"/>
      <c r="JQH90" s="715"/>
      <c r="JQI90" s="715"/>
      <c r="JQJ90" s="715"/>
      <c r="JQK90" s="715"/>
      <c r="JQL90" s="715"/>
      <c r="JQM90" s="715"/>
      <c r="JQN90" s="715"/>
      <c r="JQO90" s="715"/>
      <c r="JQP90" s="715"/>
      <c r="JQQ90" s="715"/>
      <c r="JQR90" s="715"/>
      <c r="JQS90" s="715"/>
      <c r="JQT90" s="715"/>
      <c r="JQU90" s="715"/>
      <c r="JQV90" s="715"/>
      <c r="JQW90" s="715"/>
      <c r="JQX90" s="715"/>
      <c r="JQY90" s="715"/>
      <c r="JQZ90" s="715"/>
      <c r="JRA90" s="715"/>
      <c r="JRB90" s="715"/>
      <c r="JRC90" s="715"/>
      <c r="JRD90" s="715"/>
      <c r="JRE90" s="715"/>
      <c r="JRF90" s="715"/>
      <c r="JRG90" s="715"/>
      <c r="JRH90" s="715"/>
      <c r="JRI90" s="715"/>
      <c r="JRJ90" s="715"/>
      <c r="JRK90" s="715"/>
      <c r="JRL90" s="715"/>
      <c r="JRM90" s="715"/>
      <c r="JRN90" s="715"/>
      <c r="JRO90" s="715"/>
      <c r="JRP90" s="715"/>
      <c r="JRQ90" s="715"/>
      <c r="JRR90" s="715"/>
      <c r="JRS90" s="715"/>
      <c r="JRT90" s="715"/>
      <c r="JRU90" s="715"/>
      <c r="JRV90" s="715"/>
      <c r="JRW90" s="715"/>
      <c r="JRX90" s="715"/>
      <c r="JRY90" s="715"/>
      <c r="JRZ90" s="715"/>
      <c r="JSA90" s="715"/>
      <c r="JSB90" s="715"/>
      <c r="JSC90" s="715"/>
      <c r="JSD90" s="715"/>
      <c r="JSE90" s="715"/>
      <c r="JSF90" s="715"/>
      <c r="JSG90" s="715"/>
      <c r="JSH90" s="715"/>
      <c r="JSI90" s="715"/>
      <c r="JSJ90" s="715"/>
      <c r="JSK90" s="715"/>
      <c r="JSL90" s="715"/>
      <c r="JSM90" s="715"/>
      <c r="JSN90" s="715"/>
      <c r="JSO90" s="715"/>
      <c r="JSP90" s="715"/>
      <c r="JSQ90" s="715"/>
      <c r="JSR90" s="715"/>
      <c r="JSS90" s="715"/>
      <c r="JST90" s="715"/>
      <c r="JSU90" s="715"/>
      <c r="JSV90" s="715"/>
      <c r="JSW90" s="715"/>
      <c r="JSX90" s="715"/>
      <c r="JSY90" s="715"/>
      <c r="JSZ90" s="715"/>
      <c r="JTA90" s="715"/>
      <c r="JTB90" s="715"/>
      <c r="JTC90" s="715"/>
      <c r="JTD90" s="715"/>
      <c r="JTE90" s="715"/>
      <c r="JTF90" s="715"/>
      <c r="JTG90" s="715"/>
      <c r="JTH90" s="715"/>
      <c r="JTI90" s="715"/>
      <c r="JTJ90" s="715"/>
      <c r="JTK90" s="715"/>
      <c r="JTL90" s="715"/>
      <c r="JTM90" s="715"/>
      <c r="JTN90" s="715"/>
      <c r="JTO90" s="715"/>
      <c r="JTP90" s="715"/>
      <c r="JTQ90" s="715"/>
      <c r="JTR90" s="715"/>
      <c r="JTS90" s="715"/>
      <c r="JTT90" s="715"/>
      <c r="JTU90" s="715"/>
      <c r="JTV90" s="715"/>
      <c r="JTW90" s="715"/>
      <c r="JTX90" s="715"/>
      <c r="JTY90" s="715"/>
      <c r="JTZ90" s="715"/>
      <c r="JUA90" s="715"/>
      <c r="JUB90" s="715"/>
      <c r="JUC90" s="715"/>
      <c r="JUD90" s="715"/>
      <c r="JUE90" s="715"/>
      <c r="JUF90" s="715"/>
      <c r="JUG90" s="715"/>
      <c r="JUH90" s="715"/>
      <c r="JUI90" s="715"/>
      <c r="JUJ90" s="715"/>
      <c r="JUK90" s="715"/>
      <c r="JUL90" s="715"/>
      <c r="JUM90" s="715"/>
      <c r="JUN90" s="715"/>
      <c r="JUO90" s="715"/>
      <c r="JUP90" s="715"/>
      <c r="JUQ90" s="715"/>
      <c r="JUR90" s="715"/>
      <c r="JUS90" s="715"/>
      <c r="JUT90" s="715"/>
      <c r="JUU90" s="715"/>
      <c r="JUV90" s="715"/>
      <c r="JUW90" s="715"/>
      <c r="JUX90" s="715"/>
      <c r="JUY90" s="715"/>
      <c r="JUZ90" s="715"/>
      <c r="JVA90" s="715"/>
      <c r="JVB90" s="715"/>
      <c r="JVC90" s="715"/>
      <c r="JVD90" s="715"/>
      <c r="JVE90" s="715"/>
      <c r="JVF90" s="715"/>
      <c r="JVG90" s="715"/>
      <c r="JVH90" s="715"/>
      <c r="JVI90" s="715"/>
      <c r="JVJ90" s="715"/>
      <c r="JVK90" s="715"/>
      <c r="JVL90" s="715"/>
      <c r="JVM90" s="715"/>
      <c r="JVN90" s="715"/>
      <c r="JVO90" s="715"/>
      <c r="JVP90" s="715"/>
      <c r="JVQ90" s="715"/>
      <c r="JVR90" s="715"/>
      <c r="JVS90" s="715"/>
      <c r="JVT90" s="715"/>
      <c r="JVU90" s="715"/>
      <c r="JVV90" s="715"/>
      <c r="JVW90" s="715"/>
      <c r="JVX90" s="715"/>
      <c r="JVY90" s="715"/>
      <c r="JVZ90" s="715"/>
      <c r="JWA90" s="715"/>
      <c r="JWB90" s="715"/>
      <c r="JWC90" s="715"/>
      <c r="JWD90" s="715"/>
      <c r="JWE90" s="715"/>
      <c r="JWF90" s="715"/>
      <c r="JWG90" s="715"/>
      <c r="JWH90" s="715"/>
      <c r="JWI90" s="715"/>
      <c r="JWJ90" s="715"/>
      <c r="JWK90" s="715"/>
      <c r="JWL90" s="715"/>
      <c r="JWM90" s="715"/>
      <c r="JWN90" s="715"/>
      <c r="JWO90" s="715"/>
      <c r="JWP90" s="715"/>
      <c r="JWQ90" s="715"/>
      <c r="JWR90" s="715"/>
      <c r="JWS90" s="715"/>
      <c r="JWT90" s="715"/>
      <c r="JWU90" s="715"/>
      <c r="JWV90" s="715"/>
      <c r="JWW90" s="715"/>
      <c r="JWX90" s="715"/>
      <c r="JWY90" s="715"/>
      <c r="JWZ90" s="715"/>
      <c r="JXA90" s="715"/>
      <c r="JXB90" s="715"/>
      <c r="JXC90" s="715"/>
      <c r="JXD90" s="715"/>
      <c r="JXE90" s="715"/>
      <c r="JXF90" s="715"/>
      <c r="JXG90" s="715"/>
      <c r="JXH90" s="715"/>
      <c r="JXI90" s="715"/>
      <c r="JXJ90" s="715"/>
      <c r="JXK90" s="715"/>
      <c r="JXL90" s="715"/>
      <c r="JXM90" s="715"/>
      <c r="JXN90" s="715"/>
      <c r="JXO90" s="715"/>
      <c r="JXP90" s="715"/>
      <c r="JXQ90" s="715"/>
      <c r="JXR90" s="715"/>
      <c r="JXS90" s="715"/>
      <c r="JXT90" s="715"/>
      <c r="JXU90" s="715"/>
      <c r="JXV90" s="715"/>
      <c r="JXW90" s="715"/>
      <c r="JXX90" s="715"/>
      <c r="JXY90" s="715"/>
      <c r="JXZ90" s="715"/>
      <c r="JYA90" s="715"/>
      <c r="JYB90" s="715"/>
      <c r="JYC90" s="715"/>
      <c r="JYD90" s="715"/>
      <c r="JYE90" s="715"/>
      <c r="JYF90" s="715"/>
      <c r="JYG90" s="715"/>
      <c r="JYH90" s="715"/>
      <c r="JYI90" s="715"/>
      <c r="JYJ90" s="715"/>
      <c r="JYK90" s="715"/>
      <c r="JYL90" s="715"/>
      <c r="JYM90" s="715"/>
      <c r="JYN90" s="715"/>
      <c r="JYO90" s="715"/>
      <c r="JYP90" s="715"/>
      <c r="JYQ90" s="715"/>
      <c r="JYR90" s="715"/>
      <c r="JYS90" s="715"/>
      <c r="JYT90" s="715"/>
      <c r="JYU90" s="715"/>
      <c r="JYV90" s="715"/>
      <c r="JYW90" s="715"/>
      <c r="JYX90" s="715"/>
      <c r="JYY90" s="715"/>
      <c r="JYZ90" s="715"/>
      <c r="JZA90" s="715"/>
      <c r="JZB90" s="715"/>
      <c r="JZC90" s="715"/>
      <c r="JZD90" s="715"/>
      <c r="JZE90" s="715"/>
      <c r="JZF90" s="715"/>
      <c r="JZG90" s="715"/>
      <c r="JZH90" s="715"/>
      <c r="JZI90" s="715"/>
      <c r="JZJ90" s="715"/>
      <c r="JZK90" s="715"/>
      <c r="JZL90" s="715"/>
      <c r="JZM90" s="715"/>
      <c r="JZN90" s="715"/>
      <c r="JZO90" s="715"/>
      <c r="JZP90" s="715"/>
      <c r="JZQ90" s="715"/>
      <c r="JZR90" s="715"/>
      <c r="JZS90" s="715"/>
      <c r="JZT90" s="715"/>
      <c r="JZU90" s="715"/>
      <c r="JZV90" s="715"/>
      <c r="JZW90" s="715"/>
      <c r="JZX90" s="715"/>
      <c r="JZY90" s="715"/>
      <c r="JZZ90" s="715"/>
      <c r="KAA90" s="715"/>
      <c r="KAB90" s="715"/>
      <c r="KAC90" s="715"/>
      <c r="KAD90" s="715"/>
      <c r="KAE90" s="715"/>
      <c r="KAF90" s="715"/>
      <c r="KAG90" s="715"/>
      <c r="KAH90" s="715"/>
      <c r="KAI90" s="715"/>
      <c r="KAJ90" s="715"/>
      <c r="KAK90" s="715"/>
      <c r="KAL90" s="715"/>
      <c r="KAM90" s="715"/>
      <c r="KAN90" s="715"/>
      <c r="KAO90" s="715"/>
      <c r="KAP90" s="715"/>
      <c r="KAQ90" s="715"/>
      <c r="KAR90" s="715"/>
      <c r="KAS90" s="715"/>
      <c r="KAT90" s="715"/>
      <c r="KAU90" s="715"/>
      <c r="KAV90" s="715"/>
      <c r="KAW90" s="715"/>
      <c r="KAX90" s="715"/>
      <c r="KAY90" s="715"/>
      <c r="KAZ90" s="715"/>
      <c r="KBA90" s="715"/>
      <c r="KBB90" s="715"/>
      <c r="KBC90" s="715"/>
      <c r="KBD90" s="715"/>
      <c r="KBE90" s="715"/>
      <c r="KBF90" s="715"/>
      <c r="KBG90" s="715"/>
      <c r="KBH90" s="715"/>
      <c r="KBI90" s="715"/>
      <c r="KBJ90" s="715"/>
      <c r="KBK90" s="715"/>
      <c r="KBL90" s="715"/>
      <c r="KBM90" s="715"/>
      <c r="KBN90" s="715"/>
      <c r="KBO90" s="715"/>
      <c r="KBP90" s="715"/>
      <c r="KBQ90" s="715"/>
      <c r="KBR90" s="715"/>
      <c r="KBS90" s="715"/>
      <c r="KBT90" s="715"/>
      <c r="KBU90" s="715"/>
      <c r="KBV90" s="715"/>
      <c r="KBW90" s="715"/>
      <c r="KBX90" s="715"/>
      <c r="KBY90" s="715"/>
      <c r="KBZ90" s="715"/>
      <c r="KCA90" s="715"/>
      <c r="KCB90" s="715"/>
      <c r="KCC90" s="715"/>
      <c r="KCD90" s="715"/>
      <c r="KCE90" s="715"/>
      <c r="KCF90" s="715"/>
      <c r="KCG90" s="715"/>
      <c r="KCH90" s="715"/>
      <c r="KCI90" s="715"/>
      <c r="KCJ90" s="715"/>
      <c r="KCK90" s="715"/>
      <c r="KCL90" s="715"/>
      <c r="KCM90" s="715"/>
      <c r="KCN90" s="715"/>
      <c r="KCO90" s="715"/>
      <c r="KCP90" s="715"/>
      <c r="KCQ90" s="715"/>
      <c r="KCR90" s="715"/>
      <c r="KCS90" s="715"/>
      <c r="KCT90" s="715"/>
      <c r="KCU90" s="715"/>
      <c r="KCV90" s="715"/>
      <c r="KCW90" s="715"/>
      <c r="KCX90" s="715"/>
      <c r="KCY90" s="715"/>
      <c r="KCZ90" s="715"/>
      <c r="KDA90" s="715"/>
      <c r="KDB90" s="715"/>
      <c r="KDC90" s="715"/>
      <c r="KDD90" s="715"/>
      <c r="KDE90" s="715"/>
      <c r="KDF90" s="715"/>
      <c r="KDG90" s="715"/>
      <c r="KDH90" s="715"/>
      <c r="KDI90" s="715"/>
      <c r="KDJ90" s="715"/>
      <c r="KDK90" s="715"/>
      <c r="KDL90" s="715"/>
      <c r="KDM90" s="715"/>
      <c r="KDN90" s="715"/>
      <c r="KDO90" s="715"/>
      <c r="KDP90" s="715"/>
      <c r="KDQ90" s="715"/>
      <c r="KDR90" s="715"/>
      <c r="KDS90" s="715"/>
      <c r="KDT90" s="715"/>
      <c r="KDU90" s="715"/>
      <c r="KDV90" s="715"/>
      <c r="KDW90" s="715"/>
      <c r="KDX90" s="715"/>
      <c r="KDY90" s="715"/>
      <c r="KDZ90" s="715"/>
      <c r="KEA90" s="715"/>
      <c r="KEB90" s="715"/>
      <c r="KEC90" s="715"/>
      <c r="KED90" s="715"/>
      <c r="KEE90" s="715"/>
      <c r="KEF90" s="715"/>
      <c r="KEG90" s="715"/>
      <c r="KEH90" s="715"/>
      <c r="KEI90" s="715"/>
      <c r="KEJ90" s="715"/>
      <c r="KEK90" s="715"/>
      <c r="KEL90" s="715"/>
      <c r="KEM90" s="715"/>
      <c r="KEN90" s="715"/>
      <c r="KEO90" s="715"/>
      <c r="KEP90" s="715"/>
      <c r="KEQ90" s="715"/>
      <c r="KER90" s="715"/>
      <c r="KES90" s="715"/>
      <c r="KET90" s="715"/>
      <c r="KEU90" s="715"/>
      <c r="KEV90" s="715"/>
      <c r="KEW90" s="715"/>
      <c r="KEX90" s="715"/>
      <c r="KEY90" s="715"/>
      <c r="KEZ90" s="715"/>
      <c r="KFA90" s="715"/>
      <c r="KFB90" s="715"/>
      <c r="KFC90" s="715"/>
      <c r="KFD90" s="715"/>
      <c r="KFE90" s="715"/>
      <c r="KFF90" s="715"/>
      <c r="KFG90" s="715"/>
      <c r="KFH90" s="715"/>
      <c r="KFI90" s="715"/>
      <c r="KFJ90" s="715"/>
      <c r="KFK90" s="715"/>
      <c r="KFL90" s="715"/>
      <c r="KFM90" s="715"/>
      <c r="KFN90" s="715"/>
      <c r="KFO90" s="715"/>
      <c r="KFP90" s="715"/>
      <c r="KFQ90" s="715"/>
      <c r="KFR90" s="715"/>
      <c r="KFS90" s="715"/>
      <c r="KFT90" s="715"/>
      <c r="KFU90" s="715"/>
      <c r="KFV90" s="715"/>
      <c r="KFW90" s="715"/>
      <c r="KFX90" s="715"/>
      <c r="KFY90" s="715"/>
      <c r="KFZ90" s="715"/>
      <c r="KGA90" s="715"/>
      <c r="KGB90" s="715"/>
      <c r="KGC90" s="715"/>
      <c r="KGD90" s="715"/>
      <c r="KGE90" s="715"/>
      <c r="KGF90" s="715"/>
      <c r="KGG90" s="715"/>
      <c r="KGH90" s="715"/>
      <c r="KGI90" s="715"/>
      <c r="KGJ90" s="715"/>
      <c r="KGK90" s="715"/>
      <c r="KGL90" s="715"/>
      <c r="KGM90" s="715"/>
      <c r="KGN90" s="715"/>
      <c r="KGO90" s="715"/>
      <c r="KGP90" s="715"/>
      <c r="KGQ90" s="715"/>
      <c r="KGR90" s="715"/>
      <c r="KGS90" s="715"/>
      <c r="KGT90" s="715"/>
      <c r="KGU90" s="715"/>
      <c r="KGV90" s="715"/>
      <c r="KGW90" s="715"/>
      <c r="KGX90" s="715"/>
      <c r="KGY90" s="715"/>
      <c r="KGZ90" s="715"/>
      <c r="KHA90" s="715"/>
      <c r="KHB90" s="715"/>
      <c r="KHC90" s="715"/>
      <c r="KHD90" s="715"/>
      <c r="KHE90" s="715"/>
      <c r="KHF90" s="715"/>
      <c r="KHG90" s="715"/>
      <c r="KHH90" s="715"/>
      <c r="KHI90" s="715"/>
      <c r="KHJ90" s="715"/>
      <c r="KHK90" s="715"/>
      <c r="KHL90" s="715"/>
      <c r="KHM90" s="715"/>
      <c r="KHN90" s="715"/>
      <c r="KHO90" s="715"/>
      <c r="KHP90" s="715"/>
      <c r="KHQ90" s="715"/>
      <c r="KHR90" s="715"/>
      <c r="KHS90" s="715"/>
      <c r="KHT90" s="715"/>
      <c r="KHU90" s="715"/>
      <c r="KHV90" s="715"/>
      <c r="KHW90" s="715"/>
      <c r="KHX90" s="715"/>
      <c r="KHY90" s="715"/>
      <c r="KHZ90" s="715"/>
      <c r="KIA90" s="715"/>
      <c r="KIB90" s="715"/>
      <c r="KIC90" s="715"/>
      <c r="KID90" s="715"/>
      <c r="KIE90" s="715"/>
      <c r="KIF90" s="715"/>
      <c r="KIG90" s="715"/>
      <c r="KIH90" s="715"/>
      <c r="KII90" s="715"/>
      <c r="KIJ90" s="715"/>
      <c r="KIK90" s="715"/>
      <c r="KIL90" s="715"/>
      <c r="KIM90" s="715"/>
      <c r="KIN90" s="715"/>
      <c r="KIO90" s="715"/>
      <c r="KIP90" s="715"/>
      <c r="KIQ90" s="715"/>
      <c r="KIR90" s="715"/>
      <c r="KIS90" s="715"/>
      <c r="KIT90" s="715"/>
      <c r="KIU90" s="715"/>
      <c r="KIV90" s="715"/>
      <c r="KIW90" s="715"/>
      <c r="KIX90" s="715"/>
      <c r="KIY90" s="715"/>
      <c r="KIZ90" s="715"/>
      <c r="KJA90" s="715"/>
      <c r="KJB90" s="715"/>
      <c r="KJC90" s="715"/>
      <c r="KJD90" s="715"/>
      <c r="KJE90" s="715"/>
      <c r="KJF90" s="715"/>
      <c r="KJG90" s="715"/>
      <c r="KJH90" s="715"/>
      <c r="KJI90" s="715"/>
      <c r="KJJ90" s="715"/>
      <c r="KJK90" s="715"/>
      <c r="KJL90" s="715"/>
      <c r="KJM90" s="715"/>
      <c r="KJN90" s="715"/>
      <c r="KJO90" s="715"/>
      <c r="KJP90" s="715"/>
      <c r="KJQ90" s="715"/>
      <c r="KJR90" s="715"/>
      <c r="KJS90" s="715"/>
      <c r="KJT90" s="715"/>
      <c r="KJU90" s="715"/>
      <c r="KJV90" s="715"/>
      <c r="KJW90" s="715"/>
      <c r="KJX90" s="715"/>
      <c r="KJY90" s="715"/>
      <c r="KJZ90" s="715"/>
      <c r="KKA90" s="715"/>
      <c r="KKB90" s="715"/>
      <c r="KKC90" s="715"/>
      <c r="KKD90" s="715"/>
      <c r="KKE90" s="715"/>
      <c r="KKF90" s="715"/>
      <c r="KKG90" s="715"/>
      <c r="KKH90" s="715"/>
      <c r="KKI90" s="715"/>
      <c r="KKJ90" s="715"/>
      <c r="KKK90" s="715"/>
      <c r="KKL90" s="715"/>
      <c r="KKM90" s="715"/>
      <c r="KKN90" s="715"/>
      <c r="KKO90" s="715"/>
      <c r="KKP90" s="715"/>
      <c r="KKQ90" s="715"/>
      <c r="KKR90" s="715"/>
      <c r="KKS90" s="715"/>
      <c r="KKT90" s="715"/>
      <c r="KKU90" s="715"/>
      <c r="KKV90" s="715"/>
      <c r="KKW90" s="715"/>
      <c r="KKX90" s="715"/>
      <c r="KKY90" s="715"/>
      <c r="KKZ90" s="715"/>
      <c r="KLA90" s="715"/>
      <c r="KLB90" s="715"/>
      <c r="KLC90" s="715"/>
      <c r="KLD90" s="715"/>
      <c r="KLE90" s="715"/>
      <c r="KLF90" s="715"/>
      <c r="KLG90" s="715"/>
      <c r="KLH90" s="715"/>
      <c r="KLI90" s="715"/>
      <c r="KLJ90" s="715"/>
      <c r="KLK90" s="715"/>
      <c r="KLL90" s="715"/>
      <c r="KLM90" s="715"/>
      <c r="KLN90" s="715"/>
      <c r="KLO90" s="715"/>
      <c r="KLP90" s="715"/>
      <c r="KLQ90" s="715"/>
      <c r="KLR90" s="715"/>
      <c r="KLS90" s="715"/>
      <c r="KLT90" s="715"/>
      <c r="KLU90" s="715"/>
      <c r="KLV90" s="715"/>
      <c r="KLW90" s="715"/>
      <c r="KLX90" s="715"/>
      <c r="KLY90" s="715"/>
      <c r="KLZ90" s="715"/>
      <c r="KMA90" s="715"/>
      <c r="KMB90" s="715"/>
      <c r="KMC90" s="715"/>
      <c r="KMD90" s="715"/>
      <c r="KME90" s="715"/>
      <c r="KMF90" s="715"/>
      <c r="KMG90" s="715"/>
      <c r="KMH90" s="715"/>
      <c r="KMI90" s="715"/>
      <c r="KMJ90" s="715"/>
      <c r="KMK90" s="715"/>
      <c r="KML90" s="715"/>
      <c r="KMM90" s="715"/>
      <c r="KMN90" s="715"/>
      <c r="KMO90" s="715"/>
      <c r="KMP90" s="715"/>
      <c r="KMQ90" s="715"/>
      <c r="KMR90" s="715"/>
      <c r="KMS90" s="715"/>
      <c r="KMT90" s="715"/>
      <c r="KMU90" s="715"/>
      <c r="KMV90" s="715"/>
      <c r="KMW90" s="715"/>
      <c r="KMX90" s="715"/>
      <c r="KMY90" s="715"/>
      <c r="KMZ90" s="715"/>
      <c r="KNA90" s="715"/>
      <c r="KNB90" s="715"/>
      <c r="KNC90" s="715"/>
      <c r="KND90" s="715"/>
      <c r="KNE90" s="715"/>
      <c r="KNF90" s="715"/>
      <c r="KNG90" s="715"/>
      <c r="KNH90" s="715"/>
      <c r="KNI90" s="715"/>
      <c r="KNJ90" s="715"/>
      <c r="KNK90" s="715"/>
      <c r="KNL90" s="715"/>
      <c r="KNM90" s="715"/>
      <c r="KNN90" s="715"/>
      <c r="KNO90" s="715"/>
      <c r="KNP90" s="715"/>
      <c r="KNQ90" s="715"/>
      <c r="KNR90" s="715"/>
      <c r="KNS90" s="715"/>
      <c r="KNT90" s="715"/>
      <c r="KNU90" s="715"/>
      <c r="KNV90" s="715"/>
      <c r="KNW90" s="715"/>
      <c r="KNX90" s="715"/>
      <c r="KNY90" s="715"/>
      <c r="KNZ90" s="715"/>
      <c r="KOA90" s="715"/>
      <c r="KOB90" s="715"/>
      <c r="KOC90" s="715"/>
      <c r="KOD90" s="715"/>
      <c r="KOE90" s="715"/>
      <c r="KOF90" s="715"/>
      <c r="KOG90" s="715"/>
      <c r="KOH90" s="715"/>
      <c r="KOI90" s="715"/>
      <c r="KOJ90" s="715"/>
      <c r="KOK90" s="715"/>
      <c r="KOL90" s="715"/>
      <c r="KOM90" s="715"/>
      <c r="KON90" s="715"/>
      <c r="KOO90" s="715"/>
      <c r="KOP90" s="715"/>
      <c r="KOQ90" s="715"/>
      <c r="KOR90" s="715"/>
      <c r="KOS90" s="715"/>
      <c r="KOT90" s="715"/>
      <c r="KOU90" s="715"/>
      <c r="KOV90" s="715"/>
      <c r="KOW90" s="715"/>
      <c r="KOX90" s="715"/>
      <c r="KOY90" s="715"/>
      <c r="KOZ90" s="715"/>
      <c r="KPA90" s="715"/>
      <c r="KPB90" s="715"/>
      <c r="KPC90" s="715"/>
      <c r="KPD90" s="715"/>
      <c r="KPE90" s="715"/>
      <c r="KPF90" s="715"/>
      <c r="KPG90" s="715"/>
      <c r="KPH90" s="715"/>
      <c r="KPI90" s="715"/>
      <c r="KPJ90" s="715"/>
      <c r="KPK90" s="715"/>
      <c r="KPL90" s="715"/>
      <c r="KPM90" s="715"/>
      <c r="KPN90" s="715"/>
      <c r="KPO90" s="715"/>
      <c r="KPP90" s="715"/>
      <c r="KPQ90" s="715"/>
      <c r="KPR90" s="715"/>
      <c r="KPS90" s="715"/>
      <c r="KPT90" s="715"/>
      <c r="KPU90" s="715"/>
      <c r="KPV90" s="715"/>
      <c r="KPW90" s="715"/>
      <c r="KPX90" s="715"/>
      <c r="KPY90" s="715"/>
      <c r="KPZ90" s="715"/>
      <c r="KQA90" s="715"/>
      <c r="KQB90" s="715"/>
      <c r="KQC90" s="715"/>
      <c r="KQD90" s="715"/>
      <c r="KQE90" s="715"/>
      <c r="KQF90" s="715"/>
      <c r="KQG90" s="715"/>
      <c r="KQH90" s="715"/>
      <c r="KQI90" s="715"/>
      <c r="KQJ90" s="715"/>
      <c r="KQK90" s="715"/>
      <c r="KQL90" s="715"/>
      <c r="KQM90" s="715"/>
      <c r="KQN90" s="715"/>
      <c r="KQO90" s="715"/>
      <c r="KQP90" s="715"/>
      <c r="KQQ90" s="715"/>
      <c r="KQR90" s="715"/>
      <c r="KQS90" s="715"/>
      <c r="KQT90" s="715"/>
      <c r="KQU90" s="715"/>
      <c r="KQV90" s="715"/>
      <c r="KQW90" s="715"/>
      <c r="KQX90" s="715"/>
      <c r="KQY90" s="715"/>
      <c r="KQZ90" s="715"/>
      <c r="KRA90" s="715"/>
      <c r="KRB90" s="715"/>
      <c r="KRC90" s="715"/>
      <c r="KRD90" s="715"/>
      <c r="KRE90" s="715"/>
      <c r="KRF90" s="715"/>
      <c r="KRG90" s="715"/>
      <c r="KRH90" s="715"/>
      <c r="KRI90" s="715"/>
      <c r="KRJ90" s="715"/>
      <c r="KRK90" s="715"/>
      <c r="KRL90" s="715"/>
      <c r="KRM90" s="715"/>
      <c r="KRN90" s="715"/>
      <c r="KRO90" s="715"/>
      <c r="KRP90" s="715"/>
      <c r="KRQ90" s="715"/>
      <c r="KRR90" s="715"/>
      <c r="KRS90" s="715"/>
      <c r="KRT90" s="715"/>
      <c r="KRU90" s="715"/>
      <c r="KRV90" s="715"/>
      <c r="KRW90" s="715"/>
      <c r="KRX90" s="715"/>
      <c r="KRY90" s="715"/>
      <c r="KRZ90" s="715"/>
      <c r="KSA90" s="715"/>
      <c r="KSB90" s="715"/>
      <c r="KSC90" s="715"/>
      <c r="KSD90" s="715"/>
      <c r="KSE90" s="715"/>
      <c r="KSF90" s="715"/>
      <c r="KSG90" s="715"/>
      <c r="KSH90" s="715"/>
      <c r="KSI90" s="715"/>
      <c r="KSJ90" s="715"/>
      <c r="KSK90" s="715"/>
      <c r="KSL90" s="715"/>
      <c r="KSM90" s="715"/>
      <c r="KSN90" s="715"/>
      <c r="KSO90" s="715"/>
      <c r="KSP90" s="715"/>
      <c r="KSQ90" s="715"/>
      <c r="KSR90" s="715"/>
      <c r="KSS90" s="715"/>
      <c r="KST90" s="715"/>
      <c r="KSU90" s="715"/>
      <c r="KSV90" s="715"/>
      <c r="KSW90" s="715"/>
      <c r="KSX90" s="715"/>
      <c r="KSY90" s="715"/>
      <c r="KSZ90" s="715"/>
      <c r="KTA90" s="715"/>
      <c r="KTB90" s="715"/>
      <c r="KTC90" s="715"/>
      <c r="KTD90" s="715"/>
      <c r="KTE90" s="715"/>
      <c r="KTF90" s="715"/>
      <c r="KTG90" s="715"/>
      <c r="KTH90" s="715"/>
      <c r="KTI90" s="715"/>
      <c r="KTJ90" s="715"/>
      <c r="KTK90" s="715"/>
      <c r="KTL90" s="715"/>
      <c r="KTM90" s="715"/>
      <c r="KTN90" s="715"/>
      <c r="KTO90" s="715"/>
      <c r="KTP90" s="715"/>
      <c r="KTQ90" s="715"/>
      <c r="KTR90" s="715"/>
      <c r="KTS90" s="715"/>
      <c r="KTT90" s="715"/>
      <c r="KTU90" s="715"/>
      <c r="KTV90" s="715"/>
      <c r="KTW90" s="715"/>
      <c r="KTX90" s="715"/>
      <c r="KTY90" s="715"/>
      <c r="KTZ90" s="715"/>
      <c r="KUA90" s="715"/>
      <c r="KUB90" s="715"/>
      <c r="KUC90" s="715"/>
      <c r="KUD90" s="715"/>
      <c r="KUE90" s="715"/>
      <c r="KUF90" s="715"/>
      <c r="KUG90" s="715"/>
      <c r="KUH90" s="715"/>
      <c r="KUI90" s="715"/>
      <c r="KUJ90" s="715"/>
      <c r="KUK90" s="715"/>
      <c r="KUL90" s="715"/>
      <c r="KUM90" s="715"/>
      <c r="KUN90" s="715"/>
      <c r="KUO90" s="715"/>
      <c r="KUP90" s="715"/>
      <c r="KUQ90" s="715"/>
      <c r="KUR90" s="715"/>
      <c r="KUS90" s="715"/>
      <c r="KUT90" s="715"/>
      <c r="KUU90" s="715"/>
      <c r="KUV90" s="715"/>
      <c r="KUW90" s="715"/>
      <c r="KUX90" s="715"/>
      <c r="KUY90" s="715"/>
      <c r="KUZ90" s="715"/>
      <c r="KVA90" s="715"/>
      <c r="KVB90" s="715"/>
      <c r="KVC90" s="715"/>
      <c r="KVD90" s="715"/>
      <c r="KVE90" s="715"/>
      <c r="KVF90" s="715"/>
      <c r="KVG90" s="715"/>
      <c r="KVH90" s="715"/>
      <c r="KVI90" s="715"/>
      <c r="KVJ90" s="715"/>
      <c r="KVK90" s="715"/>
      <c r="KVL90" s="715"/>
      <c r="KVM90" s="715"/>
      <c r="KVN90" s="715"/>
      <c r="KVO90" s="715"/>
      <c r="KVP90" s="715"/>
      <c r="KVQ90" s="715"/>
      <c r="KVR90" s="715"/>
      <c r="KVS90" s="715"/>
      <c r="KVT90" s="715"/>
      <c r="KVU90" s="715"/>
      <c r="KVV90" s="715"/>
      <c r="KVW90" s="715"/>
      <c r="KVX90" s="715"/>
      <c r="KVY90" s="715"/>
      <c r="KVZ90" s="715"/>
      <c r="KWA90" s="715"/>
      <c r="KWB90" s="715"/>
      <c r="KWC90" s="715"/>
      <c r="KWD90" s="715"/>
      <c r="KWE90" s="715"/>
      <c r="KWF90" s="715"/>
      <c r="KWG90" s="715"/>
      <c r="KWH90" s="715"/>
      <c r="KWI90" s="715"/>
      <c r="KWJ90" s="715"/>
      <c r="KWK90" s="715"/>
      <c r="KWL90" s="715"/>
      <c r="KWM90" s="715"/>
      <c r="KWN90" s="715"/>
      <c r="KWO90" s="715"/>
      <c r="KWP90" s="715"/>
      <c r="KWQ90" s="715"/>
      <c r="KWR90" s="715"/>
      <c r="KWS90" s="715"/>
      <c r="KWT90" s="715"/>
      <c r="KWU90" s="715"/>
      <c r="KWV90" s="715"/>
      <c r="KWW90" s="715"/>
      <c r="KWX90" s="715"/>
      <c r="KWY90" s="715"/>
      <c r="KWZ90" s="715"/>
      <c r="KXA90" s="715"/>
      <c r="KXB90" s="715"/>
      <c r="KXC90" s="715"/>
      <c r="KXD90" s="715"/>
      <c r="KXE90" s="715"/>
      <c r="KXF90" s="715"/>
      <c r="KXG90" s="715"/>
      <c r="KXH90" s="715"/>
      <c r="KXI90" s="715"/>
      <c r="KXJ90" s="715"/>
      <c r="KXK90" s="715"/>
      <c r="KXL90" s="715"/>
      <c r="KXM90" s="715"/>
      <c r="KXN90" s="715"/>
      <c r="KXO90" s="715"/>
      <c r="KXP90" s="715"/>
      <c r="KXQ90" s="715"/>
      <c r="KXR90" s="715"/>
      <c r="KXS90" s="715"/>
      <c r="KXT90" s="715"/>
      <c r="KXU90" s="715"/>
      <c r="KXV90" s="715"/>
      <c r="KXW90" s="715"/>
      <c r="KXX90" s="715"/>
      <c r="KXY90" s="715"/>
      <c r="KXZ90" s="715"/>
      <c r="KYA90" s="715"/>
      <c r="KYB90" s="715"/>
      <c r="KYC90" s="715"/>
      <c r="KYD90" s="715"/>
      <c r="KYE90" s="715"/>
      <c r="KYF90" s="715"/>
      <c r="KYG90" s="715"/>
      <c r="KYH90" s="715"/>
      <c r="KYI90" s="715"/>
      <c r="KYJ90" s="715"/>
      <c r="KYK90" s="715"/>
      <c r="KYL90" s="715"/>
      <c r="KYM90" s="715"/>
      <c r="KYN90" s="715"/>
      <c r="KYO90" s="715"/>
      <c r="KYP90" s="715"/>
      <c r="KYQ90" s="715"/>
      <c r="KYR90" s="715"/>
      <c r="KYS90" s="715"/>
      <c r="KYT90" s="715"/>
      <c r="KYU90" s="715"/>
      <c r="KYV90" s="715"/>
      <c r="KYW90" s="715"/>
      <c r="KYX90" s="715"/>
      <c r="KYY90" s="715"/>
      <c r="KYZ90" s="715"/>
      <c r="KZA90" s="715"/>
      <c r="KZB90" s="715"/>
      <c r="KZC90" s="715"/>
      <c r="KZD90" s="715"/>
      <c r="KZE90" s="715"/>
      <c r="KZF90" s="715"/>
      <c r="KZG90" s="715"/>
      <c r="KZH90" s="715"/>
      <c r="KZI90" s="715"/>
      <c r="KZJ90" s="715"/>
      <c r="KZK90" s="715"/>
      <c r="KZL90" s="715"/>
      <c r="KZM90" s="715"/>
      <c r="KZN90" s="715"/>
      <c r="KZO90" s="715"/>
      <c r="KZP90" s="715"/>
      <c r="KZQ90" s="715"/>
      <c r="KZR90" s="715"/>
      <c r="KZS90" s="715"/>
      <c r="KZT90" s="715"/>
      <c r="KZU90" s="715"/>
      <c r="KZV90" s="715"/>
      <c r="KZW90" s="715"/>
      <c r="KZX90" s="715"/>
      <c r="KZY90" s="715"/>
      <c r="KZZ90" s="715"/>
      <c r="LAA90" s="715"/>
      <c r="LAB90" s="715"/>
      <c r="LAC90" s="715"/>
      <c r="LAD90" s="715"/>
      <c r="LAE90" s="715"/>
      <c r="LAF90" s="715"/>
      <c r="LAG90" s="715"/>
      <c r="LAH90" s="715"/>
      <c r="LAI90" s="715"/>
      <c r="LAJ90" s="715"/>
      <c r="LAK90" s="715"/>
      <c r="LAL90" s="715"/>
      <c r="LAM90" s="715"/>
      <c r="LAN90" s="715"/>
      <c r="LAO90" s="715"/>
      <c r="LAP90" s="715"/>
      <c r="LAQ90" s="715"/>
      <c r="LAR90" s="715"/>
      <c r="LAS90" s="715"/>
      <c r="LAT90" s="715"/>
      <c r="LAU90" s="715"/>
      <c r="LAV90" s="715"/>
      <c r="LAW90" s="715"/>
      <c r="LAX90" s="715"/>
      <c r="LAY90" s="715"/>
      <c r="LAZ90" s="715"/>
      <c r="LBA90" s="715"/>
      <c r="LBB90" s="715"/>
      <c r="LBC90" s="715"/>
      <c r="LBD90" s="715"/>
      <c r="LBE90" s="715"/>
      <c r="LBF90" s="715"/>
      <c r="LBG90" s="715"/>
      <c r="LBH90" s="715"/>
      <c r="LBI90" s="715"/>
      <c r="LBJ90" s="715"/>
      <c r="LBK90" s="715"/>
      <c r="LBL90" s="715"/>
      <c r="LBM90" s="715"/>
      <c r="LBN90" s="715"/>
      <c r="LBO90" s="715"/>
      <c r="LBP90" s="715"/>
      <c r="LBQ90" s="715"/>
      <c r="LBR90" s="715"/>
      <c r="LBS90" s="715"/>
      <c r="LBT90" s="715"/>
      <c r="LBU90" s="715"/>
      <c r="LBV90" s="715"/>
      <c r="LBW90" s="715"/>
      <c r="LBX90" s="715"/>
      <c r="LBY90" s="715"/>
      <c r="LBZ90" s="715"/>
      <c r="LCA90" s="715"/>
      <c r="LCB90" s="715"/>
      <c r="LCC90" s="715"/>
      <c r="LCD90" s="715"/>
      <c r="LCE90" s="715"/>
      <c r="LCF90" s="715"/>
      <c r="LCG90" s="715"/>
      <c r="LCH90" s="715"/>
      <c r="LCI90" s="715"/>
      <c r="LCJ90" s="715"/>
      <c r="LCK90" s="715"/>
      <c r="LCL90" s="715"/>
      <c r="LCM90" s="715"/>
      <c r="LCN90" s="715"/>
      <c r="LCO90" s="715"/>
      <c r="LCP90" s="715"/>
      <c r="LCQ90" s="715"/>
      <c r="LCR90" s="715"/>
      <c r="LCS90" s="715"/>
      <c r="LCT90" s="715"/>
      <c r="LCU90" s="715"/>
      <c r="LCV90" s="715"/>
      <c r="LCW90" s="715"/>
      <c r="LCX90" s="715"/>
      <c r="LCY90" s="715"/>
      <c r="LCZ90" s="715"/>
      <c r="LDA90" s="715"/>
      <c r="LDB90" s="715"/>
      <c r="LDC90" s="715"/>
      <c r="LDD90" s="715"/>
      <c r="LDE90" s="715"/>
      <c r="LDF90" s="715"/>
      <c r="LDG90" s="715"/>
      <c r="LDH90" s="715"/>
      <c r="LDI90" s="715"/>
      <c r="LDJ90" s="715"/>
      <c r="LDK90" s="715"/>
      <c r="LDL90" s="715"/>
      <c r="LDM90" s="715"/>
      <c r="LDN90" s="715"/>
      <c r="LDO90" s="715"/>
      <c r="LDP90" s="715"/>
      <c r="LDQ90" s="715"/>
      <c r="LDR90" s="715"/>
      <c r="LDS90" s="715"/>
      <c r="LDT90" s="715"/>
      <c r="LDU90" s="715"/>
      <c r="LDV90" s="715"/>
      <c r="LDW90" s="715"/>
      <c r="LDX90" s="715"/>
      <c r="LDY90" s="715"/>
      <c r="LDZ90" s="715"/>
      <c r="LEA90" s="715"/>
      <c r="LEB90" s="715"/>
      <c r="LEC90" s="715"/>
      <c r="LED90" s="715"/>
      <c r="LEE90" s="715"/>
      <c r="LEF90" s="715"/>
      <c r="LEG90" s="715"/>
      <c r="LEH90" s="715"/>
      <c r="LEI90" s="715"/>
      <c r="LEJ90" s="715"/>
      <c r="LEK90" s="715"/>
      <c r="LEL90" s="715"/>
      <c r="LEM90" s="715"/>
      <c r="LEN90" s="715"/>
      <c r="LEO90" s="715"/>
      <c r="LEP90" s="715"/>
      <c r="LEQ90" s="715"/>
      <c r="LER90" s="715"/>
      <c r="LES90" s="715"/>
      <c r="LET90" s="715"/>
      <c r="LEU90" s="715"/>
      <c r="LEV90" s="715"/>
      <c r="LEW90" s="715"/>
      <c r="LEX90" s="715"/>
      <c r="LEY90" s="715"/>
      <c r="LEZ90" s="715"/>
      <c r="LFA90" s="715"/>
      <c r="LFB90" s="715"/>
      <c r="LFC90" s="715"/>
      <c r="LFD90" s="715"/>
      <c r="LFE90" s="715"/>
      <c r="LFF90" s="715"/>
      <c r="LFG90" s="715"/>
      <c r="LFH90" s="715"/>
      <c r="LFI90" s="715"/>
      <c r="LFJ90" s="715"/>
      <c r="LFK90" s="715"/>
      <c r="LFL90" s="715"/>
      <c r="LFM90" s="715"/>
      <c r="LFN90" s="715"/>
      <c r="LFO90" s="715"/>
      <c r="LFP90" s="715"/>
      <c r="LFQ90" s="715"/>
      <c r="LFR90" s="715"/>
      <c r="LFS90" s="715"/>
      <c r="LFT90" s="715"/>
      <c r="LFU90" s="715"/>
      <c r="LFV90" s="715"/>
      <c r="LFW90" s="715"/>
      <c r="LFX90" s="715"/>
      <c r="LFY90" s="715"/>
      <c r="LFZ90" s="715"/>
      <c r="LGA90" s="715"/>
      <c r="LGB90" s="715"/>
      <c r="LGC90" s="715"/>
      <c r="LGD90" s="715"/>
      <c r="LGE90" s="715"/>
      <c r="LGF90" s="715"/>
      <c r="LGG90" s="715"/>
      <c r="LGH90" s="715"/>
      <c r="LGI90" s="715"/>
      <c r="LGJ90" s="715"/>
      <c r="LGK90" s="715"/>
      <c r="LGL90" s="715"/>
      <c r="LGM90" s="715"/>
      <c r="LGN90" s="715"/>
      <c r="LGO90" s="715"/>
      <c r="LGP90" s="715"/>
      <c r="LGQ90" s="715"/>
      <c r="LGR90" s="715"/>
      <c r="LGS90" s="715"/>
      <c r="LGT90" s="715"/>
      <c r="LGU90" s="715"/>
      <c r="LGV90" s="715"/>
      <c r="LGW90" s="715"/>
      <c r="LGX90" s="715"/>
      <c r="LGY90" s="715"/>
      <c r="LGZ90" s="715"/>
      <c r="LHA90" s="715"/>
      <c r="LHB90" s="715"/>
      <c r="LHC90" s="715"/>
      <c r="LHD90" s="715"/>
      <c r="LHE90" s="715"/>
      <c r="LHF90" s="715"/>
      <c r="LHG90" s="715"/>
      <c r="LHH90" s="715"/>
      <c r="LHI90" s="715"/>
      <c r="LHJ90" s="715"/>
      <c r="LHK90" s="715"/>
      <c r="LHL90" s="715"/>
      <c r="LHM90" s="715"/>
      <c r="LHN90" s="715"/>
      <c r="LHO90" s="715"/>
      <c r="LHP90" s="715"/>
      <c r="LHQ90" s="715"/>
      <c r="LHR90" s="715"/>
      <c r="LHS90" s="715"/>
      <c r="LHT90" s="715"/>
      <c r="LHU90" s="715"/>
      <c r="LHV90" s="715"/>
      <c r="LHW90" s="715"/>
      <c r="LHX90" s="715"/>
      <c r="LHY90" s="715"/>
      <c r="LHZ90" s="715"/>
      <c r="LIA90" s="715"/>
      <c r="LIB90" s="715"/>
      <c r="LIC90" s="715"/>
      <c r="LID90" s="715"/>
      <c r="LIE90" s="715"/>
      <c r="LIF90" s="715"/>
      <c r="LIG90" s="715"/>
      <c r="LIH90" s="715"/>
      <c r="LII90" s="715"/>
      <c r="LIJ90" s="715"/>
      <c r="LIK90" s="715"/>
      <c r="LIL90" s="715"/>
      <c r="LIM90" s="715"/>
      <c r="LIN90" s="715"/>
      <c r="LIO90" s="715"/>
      <c r="LIP90" s="715"/>
      <c r="LIQ90" s="715"/>
      <c r="LIR90" s="715"/>
      <c r="LIS90" s="715"/>
      <c r="LIT90" s="715"/>
      <c r="LIU90" s="715"/>
      <c r="LIV90" s="715"/>
      <c r="LIW90" s="715"/>
      <c r="LIX90" s="715"/>
      <c r="LIY90" s="715"/>
      <c r="LIZ90" s="715"/>
      <c r="LJA90" s="715"/>
      <c r="LJB90" s="715"/>
      <c r="LJC90" s="715"/>
      <c r="LJD90" s="715"/>
      <c r="LJE90" s="715"/>
      <c r="LJF90" s="715"/>
      <c r="LJG90" s="715"/>
      <c r="LJH90" s="715"/>
      <c r="LJI90" s="715"/>
      <c r="LJJ90" s="715"/>
      <c r="LJK90" s="715"/>
      <c r="LJL90" s="715"/>
      <c r="LJM90" s="715"/>
      <c r="LJN90" s="715"/>
      <c r="LJO90" s="715"/>
      <c r="LJP90" s="715"/>
      <c r="LJQ90" s="715"/>
      <c r="LJR90" s="715"/>
      <c r="LJS90" s="715"/>
      <c r="LJT90" s="715"/>
      <c r="LJU90" s="715"/>
      <c r="LJV90" s="715"/>
      <c r="LJW90" s="715"/>
      <c r="LJX90" s="715"/>
      <c r="LJY90" s="715"/>
      <c r="LJZ90" s="715"/>
      <c r="LKA90" s="715"/>
      <c r="LKB90" s="715"/>
      <c r="LKC90" s="715"/>
      <c r="LKD90" s="715"/>
      <c r="LKE90" s="715"/>
      <c r="LKF90" s="715"/>
      <c r="LKG90" s="715"/>
      <c r="LKH90" s="715"/>
      <c r="LKI90" s="715"/>
      <c r="LKJ90" s="715"/>
      <c r="LKK90" s="715"/>
      <c r="LKL90" s="715"/>
      <c r="LKM90" s="715"/>
      <c r="LKN90" s="715"/>
      <c r="LKO90" s="715"/>
      <c r="LKP90" s="715"/>
      <c r="LKQ90" s="715"/>
      <c r="LKR90" s="715"/>
      <c r="LKS90" s="715"/>
      <c r="LKT90" s="715"/>
      <c r="LKU90" s="715"/>
      <c r="LKV90" s="715"/>
      <c r="LKW90" s="715"/>
      <c r="LKX90" s="715"/>
      <c r="LKY90" s="715"/>
      <c r="LKZ90" s="715"/>
      <c r="LLA90" s="715"/>
      <c r="LLB90" s="715"/>
      <c r="LLC90" s="715"/>
      <c r="LLD90" s="715"/>
      <c r="LLE90" s="715"/>
      <c r="LLF90" s="715"/>
      <c r="LLG90" s="715"/>
      <c r="LLH90" s="715"/>
      <c r="LLI90" s="715"/>
      <c r="LLJ90" s="715"/>
      <c r="LLK90" s="715"/>
      <c r="LLL90" s="715"/>
      <c r="LLM90" s="715"/>
      <c r="LLN90" s="715"/>
      <c r="LLO90" s="715"/>
      <c r="LLP90" s="715"/>
      <c r="LLQ90" s="715"/>
      <c r="LLR90" s="715"/>
      <c r="LLS90" s="715"/>
      <c r="LLT90" s="715"/>
      <c r="LLU90" s="715"/>
      <c r="LLV90" s="715"/>
      <c r="LLW90" s="715"/>
      <c r="LLX90" s="715"/>
      <c r="LLY90" s="715"/>
      <c r="LLZ90" s="715"/>
      <c r="LMA90" s="715"/>
      <c r="LMB90" s="715"/>
      <c r="LMC90" s="715"/>
      <c r="LMD90" s="715"/>
      <c r="LME90" s="715"/>
      <c r="LMF90" s="715"/>
      <c r="LMG90" s="715"/>
      <c r="LMH90" s="715"/>
      <c r="LMI90" s="715"/>
      <c r="LMJ90" s="715"/>
      <c r="LMK90" s="715"/>
      <c r="LML90" s="715"/>
      <c r="LMM90" s="715"/>
      <c r="LMN90" s="715"/>
      <c r="LMO90" s="715"/>
      <c r="LMP90" s="715"/>
      <c r="LMQ90" s="715"/>
      <c r="LMR90" s="715"/>
      <c r="LMS90" s="715"/>
      <c r="LMT90" s="715"/>
      <c r="LMU90" s="715"/>
      <c r="LMV90" s="715"/>
      <c r="LMW90" s="715"/>
      <c r="LMX90" s="715"/>
      <c r="LMY90" s="715"/>
      <c r="LMZ90" s="715"/>
      <c r="LNA90" s="715"/>
      <c r="LNB90" s="715"/>
      <c r="LNC90" s="715"/>
      <c r="LND90" s="715"/>
      <c r="LNE90" s="715"/>
      <c r="LNF90" s="715"/>
      <c r="LNG90" s="715"/>
      <c r="LNH90" s="715"/>
      <c r="LNI90" s="715"/>
      <c r="LNJ90" s="715"/>
      <c r="LNK90" s="715"/>
      <c r="LNL90" s="715"/>
      <c r="LNM90" s="715"/>
      <c r="LNN90" s="715"/>
      <c r="LNO90" s="715"/>
      <c r="LNP90" s="715"/>
      <c r="LNQ90" s="715"/>
      <c r="LNR90" s="715"/>
      <c r="LNS90" s="715"/>
      <c r="LNT90" s="715"/>
      <c r="LNU90" s="715"/>
      <c r="LNV90" s="715"/>
      <c r="LNW90" s="715"/>
      <c r="LNX90" s="715"/>
      <c r="LNY90" s="715"/>
      <c r="LNZ90" s="715"/>
      <c r="LOA90" s="715"/>
      <c r="LOB90" s="715"/>
      <c r="LOC90" s="715"/>
      <c r="LOD90" s="715"/>
      <c r="LOE90" s="715"/>
      <c r="LOF90" s="715"/>
      <c r="LOG90" s="715"/>
      <c r="LOH90" s="715"/>
      <c r="LOI90" s="715"/>
      <c r="LOJ90" s="715"/>
      <c r="LOK90" s="715"/>
      <c r="LOL90" s="715"/>
      <c r="LOM90" s="715"/>
      <c r="LON90" s="715"/>
      <c r="LOO90" s="715"/>
      <c r="LOP90" s="715"/>
      <c r="LOQ90" s="715"/>
      <c r="LOR90" s="715"/>
      <c r="LOS90" s="715"/>
      <c r="LOT90" s="715"/>
      <c r="LOU90" s="715"/>
      <c r="LOV90" s="715"/>
      <c r="LOW90" s="715"/>
      <c r="LOX90" s="715"/>
      <c r="LOY90" s="715"/>
      <c r="LOZ90" s="715"/>
      <c r="LPA90" s="715"/>
      <c r="LPB90" s="715"/>
      <c r="LPC90" s="715"/>
      <c r="LPD90" s="715"/>
      <c r="LPE90" s="715"/>
      <c r="LPF90" s="715"/>
      <c r="LPG90" s="715"/>
      <c r="LPH90" s="715"/>
      <c r="LPI90" s="715"/>
      <c r="LPJ90" s="715"/>
      <c r="LPK90" s="715"/>
      <c r="LPL90" s="715"/>
      <c r="LPM90" s="715"/>
      <c r="LPN90" s="715"/>
      <c r="LPO90" s="715"/>
      <c r="LPP90" s="715"/>
      <c r="LPQ90" s="715"/>
      <c r="LPR90" s="715"/>
      <c r="LPS90" s="715"/>
      <c r="LPT90" s="715"/>
      <c r="LPU90" s="715"/>
      <c r="LPV90" s="715"/>
      <c r="LPW90" s="715"/>
      <c r="LPX90" s="715"/>
      <c r="LPY90" s="715"/>
      <c r="LPZ90" s="715"/>
      <c r="LQA90" s="715"/>
      <c r="LQB90" s="715"/>
      <c r="LQC90" s="715"/>
      <c r="LQD90" s="715"/>
      <c r="LQE90" s="715"/>
      <c r="LQF90" s="715"/>
      <c r="LQG90" s="715"/>
      <c r="LQH90" s="715"/>
      <c r="LQI90" s="715"/>
      <c r="LQJ90" s="715"/>
      <c r="LQK90" s="715"/>
      <c r="LQL90" s="715"/>
      <c r="LQM90" s="715"/>
      <c r="LQN90" s="715"/>
      <c r="LQO90" s="715"/>
      <c r="LQP90" s="715"/>
      <c r="LQQ90" s="715"/>
      <c r="LQR90" s="715"/>
      <c r="LQS90" s="715"/>
      <c r="LQT90" s="715"/>
      <c r="LQU90" s="715"/>
      <c r="LQV90" s="715"/>
      <c r="LQW90" s="715"/>
      <c r="LQX90" s="715"/>
      <c r="LQY90" s="715"/>
      <c r="LQZ90" s="715"/>
      <c r="LRA90" s="715"/>
      <c r="LRB90" s="715"/>
      <c r="LRC90" s="715"/>
      <c r="LRD90" s="715"/>
      <c r="LRE90" s="715"/>
      <c r="LRF90" s="715"/>
      <c r="LRG90" s="715"/>
      <c r="LRH90" s="715"/>
      <c r="LRI90" s="715"/>
      <c r="LRJ90" s="715"/>
      <c r="LRK90" s="715"/>
      <c r="LRL90" s="715"/>
      <c r="LRM90" s="715"/>
      <c r="LRN90" s="715"/>
      <c r="LRO90" s="715"/>
      <c r="LRP90" s="715"/>
      <c r="LRQ90" s="715"/>
      <c r="LRR90" s="715"/>
      <c r="LRS90" s="715"/>
      <c r="LRT90" s="715"/>
      <c r="LRU90" s="715"/>
      <c r="LRV90" s="715"/>
      <c r="LRW90" s="715"/>
      <c r="LRX90" s="715"/>
      <c r="LRY90" s="715"/>
      <c r="LRZ90" s="715"/>
      <c r="LSA90" s="715"/>
      <c r="LSB90" s="715"/>
      <c r="LSC90" s="715"/>
      <c r="LSD90" s="715"/>
      <c r="LSE90" s="715"/>
      <c r="LSF90" s="715"/>
      <c r="LSG90" s="715"/>
      <c r="LSH90" s="715"/>
      <c r="LSI90" s="715"/>
      <c r="LSJ90" s="715"/>
      <c r="LSK90" s="715"/>
      <c r="LSL90" s="715"/>
      <c r="LSM90" s="715"/>
      <c r="LSN90" s="715"/>
      <c r="LSO90" s="715"/>
      <c r="LSP90" s="715"/>
      <c r="LSQ90" s="715"/>
      <c r="LSR90" s="715"/>
      <c r="LSS90" s="715"/>
      <c r="LST90" s="715"/>
      <c r="LSU90" s="715"/>
      <c r="LSV90" s="715"/>
      <c r="LSW90" s="715"/>
      <c r="LSX90" s="715"/>
      <c r="LSY90" s="715"/>
      <c r="LSZ90" s="715"/>
      <c r="LTA90" s="715"/>
      <c r="LTB90" s="715"/>
      <c r="LTC90" s="715"/>
      <c r="LTD90" s="715"/>
      <c r="LTE90" s="715"/>
      <c r="LTF90" s="715"/>
      <c r="LTG90" s="715"/>
      <c r="LTH90" s="715"/>
      <c r="LTI90" s="715"/>
      <c r="LTJ90" s="715"/>
      <c r="LTK90" s="715"/>
      <c r="LTL90" s="715"/>
      <c r="LTM90" s="715"/>
      <c r="LTN90" s="715"/>
      <c r="LTO90" s="715"/>
      <c r="LTP90" s="715"/>
      <c r="LTQ90" s="715"/>
      <c r="LTR90" s="715"/>
      <c r="LTS90" s="715"/>
      <c r="LTT90" s="715"/>
      <c r="LTU90" s="715"/>
      <c r="LTV90" s="715"/>
      <c r="LTW90" s="715"/>
      <c r="LTX90" s="715"/>
      <c r="LTY90" s="715"/>
      <c r="LTZ90" s="715"/>
      <c r="LUA90" s="715"/>
      <c r="LUB90" s="715"/>
      <c r="LUC90" s="715"/>
      <c r="LUD90" s="715"/>
      <c r="LUE90" s="715"/>
      <c r="LUF90" s="715"/>
      <c r="LUG90" s="715"/>
      <c r="LUH90" s="715"/>
      <c r="LUI90" s="715"/>
      <c r="LUJ90" s="715"/>
      <c r="LUK90" s="715"/>
      <c r="LUL90" s="715"/>
      <c r="LUM90" s="715"/>
      <c r="LUN90" s="715"/>
      <c r="LUO90" s="715"/>
      <c r="LUP90" s="715"/>
      <c r="LUQ90" s="715"/>
      <c r="LUR90" s="715"/>
      <c r="LUS90" s="715"/>
      <c r="LUT90" s="715"/>
      <c r="LUU90" s="715"/>
      <c r="LUV90" s="715"/>
      <c r="LUW90" s="715"/>
      <c r="LUX90" s="715"/>
      <c r="LUY90" s="715"/>
      <c r="LUZ90" s="715"/>
      <c r="LVA90" s="715"/>
      <c r="LVB90" s="715"/>
      <c r="LVC90" s="715"/>
      <c r="LVD90" s="715"/>
      <c r="LVE90" s="715"/>
      <c r="LVF90" s="715"/>
      <c r="LVG90" s="715"/>
      <c r="LVH90" s="715"/>
      <c r="LVI90" s="715"/>
      <c r="LVJ90" s="715"/>
      <c r="LVK90" s="715"/>
      <c r="LVL90" s="715"/>
      <c r="LVM90" s="715"/>
      <c r="LVN90" s="715"/>
      <c r="LVO90" s="715"/>
      <c r="LVP90" s="715"/>
      <c r="LVQ90" s="715"/>
      <c r="LVR90" s="715"/>
      <c r="LVS90" s="715"/>
      <c r="LVT90" s="715"/>
      <c r="LVU90" s="715"/>
      <c r="LVV90" s="715"/>
      <c r="LVW90" s="715"/>
      <c r="LVX90" s="715"/>
      <c r="LVY90" s="715"/>
      <c r="LVZ90" s="715"/>
      <c r="LWA90" s="715"/>
      <c r="LWB90" s="715"/>
      <c r="LWC90" s="715"/>
      <c r="LWD90" s="715"/>
      <c r="LWE90" s="715"/>
      <c r="LWF90" s="715"/>
      <c r="LWG90" s="715"/>
      <c r="LWH90" s="715"/>
      <c r="LWI90" s="715"/>
      <c r="LWJ90" s="715"/>
      <c r="LWK90" s="715"/>
      <c r="LWL90" s="715"/>
      <c r="LWM90" s="715"/>
      <c r="LWN90" s="715"/>
      <c r="LWO90" s="715"/>
      <c r="LWP90" s="715"/>
      <c r="LWQ90" s="715"/>
      <c r="LWR90" s="715"/>
      <c r="LWS90" s="715"/>
      <c r="LWT90" s="715"/>
      <c r="LWU90" s="715"/>
      <c r="LWV90" s="715"/>
      <c r="LWW90" s="715"/>
      <c r="LWX90" s="715"/>
      <c r="LWY90" s="715"/>
      <c r="LWZ90" s="715"/>
      <c r="LXA90" s="715"/>
      <c r="LXB90" s="715"/>
      <c r="LXC90" s="715"/>
      <c r="LXD90" s="715"/>
      <c r="LXE90" s="715"/>
      <c r="LXF90" s="715"/>
      <c r="LXG90" s="715"/>
      <c r="LXH90" s="715"/>
      <c r="LXI90" s="715"/>
      <c r="LXJ90" s="715"/>
      <c r="LXK90" s="715"/>
      <c r="LXL90" s="715"/>
      <c r="LXM90" s="715"/>
      <c r="LXN90" s="715"/>
      <c r="LXO90" s="715"/>
      <c r="LXP90" s="715"/>
      <c r="LXQ90" s="715"/>
      <c r="LXR90" s="715"/>
      <c r="LXS90" s="715"/>
      <c r="LXT90" s="715"/>
      <c r="LXU90" s="715"/>
      <c r="LXV90" s="715"/>
      <c r="LXW90" s="715"/>
      <c r="LXX90" s="715"/>
      <c r="LXY90" s="715"/>
      <c r="LXZ90" s="715"/>
      <c r="LYA90" s="715"/>
      <c r="LYB90" s="715"/>
      <c r="LYC90" s="715"/>
      <c r="LYD90" s="715"/>
      <c r="LYE90" s="715"/>
      <c r="LYF90" s="715"/>
      <c r="LYG90" s="715"/>
      <c r="LYH90" s="715"/>
      <c r="LYI90" s="715"/>
      <c r="LYJ90" s="715"/>
      <c r="LYK90" s="715"/>
      <c r="LYL90" s="715"/>
      <c r="LYM90" s="715"/>
      <c r="LYN90" s="715"/>
      <c r="LYO90" s="715"/>
      <c r="LYP90" s="715"/>
      <c r="LYQ90" s="715"/>
      <c r="LYR90" s="715"/>
      <c r="LYS90" s="715"/>
      <c r="LYT90" s="715"/>
      <c r="LYU90" s="715"/>
      <c r="LYV90" s="715"/>
      <c r="LYW90" s="715"/>
      <c r="LYX90" s="715"/>
      <c r="LYY90" s="715"/>
      <c r="LYZ90" s="715"/>
      <c r="LZA90" s="715"/>
      <c r="LZB90" s="715"/>
      <c r="LZC90" s="715"/>
      <c r="LZD90" s="715"/>
      <c r="LZE90" s="715"/>
      <c r="LZF90" s="715"/>
      <c r="LZG90" s="715"/>
      <c r="LZH90" s="715"/>
      <c r="LZI90" s="715"/>
      <c r="LZJ90" s="715"/>
      <c r="LZK90" s="715"/>
      <c r="LZL90" s="715"/>
      <c r="LZM90" s="715"/>
      <c r="LZN90" s="715"/>
      <c r="LZO90" s="715"/>
      <c r="LZP90" s="715"/>
      <c r="LZQ90" s="715"/>
      <c r="LZR90" s="715"/>
      <c r="LZS90" s="715"/>
      <c r="LZT90" s="715"/>
      <c r="LZU90" s="715"/>
      <c r="LZV90" s="715"/>
      <c r="LZW90" s="715"/>
      <c r="LZX90" s="715"/>
      <c r="LZY90" s="715"/>
      <c r="LZZ90" s="715"/>
      <c r="MAA90" s="715"/>
      <c r="MAB90" s="715"/>
      <c r="MAC90" s="715"/>
      <c r="MAD90" s="715"/>
      <c r="MAE90" s="715"/>
      <c r="MAF90" s="715"/>
      <c r="MAG90" s="715"/>
      <c r="MAH90" s="715"/>
      <c r="MAI90" s="715"/>
      <c r="MAJ90" s="715"/>
      <c r="MAK90" s="715"/>
      <c r="MAL90" s="715"/>
      <c r="MAM90" s="715"/>
      <c r="MAN90" s="715"/>
      <c r="MAO90" s="715"/>
      <c r="MAP90" s="715"/>
      <c r="MAQ90" s="715"/>
      <c r="MAR90" s="715"/>
      <c r="MAS90" s="715"/>
      <c r="MAT90" s="715"/>
      <c r="MAU90" s="715"/>
      <c r="MAV90" s="715"/>
      <c r="MAW90" s="715"/>
      <c r="MAX90" s="715"/>
      <c r="MAY90" s="715"/>
      <c r="MAZ90" s="715"/>
      <c r="MBA90" s="715"/>
      <c r="MBB90" s="715"/>
      <c r="MBC90" s="715"/>
      <c r="MBD90" s="715"/>
      <c r="MBE90" s="715"/>
      <c r="MBF90" s="715"/>
      <c r="MBG90" s="715"/>
      <c r="MBH90" s="715"/>
      <c r="MBI90" s="715"/>
      <c r="MBJ90" s="715"/>
      <c r="MBK90" s="715"/>
      <c r="MBL90" s="715"/>
      <c r="MBM90" s="715"/>
      <c r="MBN90" s="715"/>
      <c r="MBO90" s="715"/>
      <c r="MBP90" s="715"/>
      <c r="MBQ90" s="715"/>
      <c r="MBR90" s="715"/>
      <c r="MBS90" s="715"/>
      <c r="MBT90" s="715"/>
      <c r="MBU90" s="715"/>
      <c r="MBV90" s="715"/>
      <c r="MBW90" s="715"/>
      <c r="MBX90" s="715"/>
      <c r="MBY90" s="715"/>
      <c r="MBZ90" s="715"/>
      <c r="MCA90" s="715"/>
      <c r="MCB90" s="715"/>
      <c r="MCC90" s="715"/>
      <c r="MCD90" s="715"/>
      <c r="MCE90" s="715"/>
      <c r="MCF90" s="715"/>
      <c r="MCG90" s="715"/>
      <c r="MCH90" s="715"/>
      <c r="MCI90" s="715"/>
      <c r="MCJ90" s="715"/>
      <c r="MCK90" s="715"/>
      <c r="MCL90" s="715"/>
      <c r="MCM90" s="715"/>
      <c r="MCN90" s="715"/>
      <c r="MCO90" s="715"/>
      <c r="MCP90" s="715"/>
      <c r="MCQ90" s="715"/>
      <c r="MCR90" s="715"/>
      <c r="MCS90" s="715"/>
      <c r="MCT90" s="715"/>
      <c r="MCU90" s="715"/>
      <c r="MCV90" s="715"/>
      <c r="MCW90" s="715"/>
      <c r="MCX90" s="715"/>
      <c r="MCY90" s="715"/>
      <c r="MCZ90" s="715"/>
      <c r="MDA90" s="715"/>
      <c r="MDB90" s="715"/>
      <c r="MDC90" s="715"/>
      <c r="MDD90" s="715"/>
      <c r="MDE90" s="715"/>
      <c r="MDF90" s="715"/>
      <c r="MDG90" s="715"/>
      <c r="MDH90" s="715"/>
      <c r="MDI90" s="715"/>
      <c r="MDJ90" s="715"/>
      <c r="MDK90" s="715"/>
      <c r="MDL90" s="715"/>
      <c r="MDM90" s="715"/>
      <c r="MDN90" s="715"/>
      <c r="MDO90" s="715"/>
      <c r="MDP90" s="715"/>
      <c r="MDQ90" s="715"/>
      <c r="MDR90" s="715"/>
      <c r="MDS90" s="715"/>
      <c r="MDT90" s="715"/>
      <c r="MDU90" s="715"/>
      <c r="MDV90" s="715"/>
      <c r="MDW90" s="715"/>
      <c r="MDX90" s="715"/>
      <c r="MDY90" s="715"/>
      <c r="MDZ90" s="715"/>
      <c r="MEA90" s="715"/>
      <c r="MEB90" s="715"/>
      <c r="MEC90" s="715"/>
      <c r="MED90" s="715"/>
      <c r="MEE90" s="715"/>
      <c r="MEF90" s="715"/>
      <c r="MEG90" s="715"/>
      <c r="MEH90" s="715"/>
      <c r="MEI90" s="715"/>
      <c r="MEJ90" s="715"/>
      <c r="MEK90" s="715"/>
      <c r="MEL90" s="715"/>
      <c r="MEM90" s="715"/>
      <c r="MEN90" s="715"/>
      <c r="MEO90" s="715"/>
      <c r="MEP90" s="715"/>
      <c r="MEQ90" s="715"/>
      <c r="MER90" s="715"/>
      <c r="MES90" s="715"/>
      <c r="MET90" s="715"/>
      <c r="MEU90" s="715"/>
      <c r="MEV90" s="715"/>
      <c r="MEW90" s="715"/>
      <c r="MEX90" s="715"/>
      <c r="MEY90" s="715"/>
      <c r="MEZ90" s="715"/>
      <c r="MFA90" s="715"/>
      <c r="MFB90" s="715"/>
      <c r="MFC90" s="715"/>
      <c r="MFD90" s="715"/>
      <c r="MFE90" s="715"/>
      <c r="MFF90" s="715"/>
      <c r="MFG90" s="715"/>
      <c r="MFH90" s="715"/>
      <c r="MFI90" s="715"/>
      <c r="MFJ90" s="715"/>
      <c r="MFK90" s="715"/>
      <c r="MFL90" s="715"/>
      <c r="MFM90" s="715"/>
      <c r="MFN90" s="715"/>
      <c r="MFO90" s="715"/>
      <c r="MFP90" s="715"/>
      <c r="MFQ90" s="715"/>
      <c r="MFR90" s="715"/>
      <c r="MFS90" s="715"/>
      <c r="MFT90" s="715"/>
      <c r="MFU90" s="715"/>
      <c r="MFV90" s="715"/>
      <c r="MFW90" s="715"/>
      <c r="MFX90" s="715"/>
      <c r="MFY90" s="715"/>
      <c r="MFZ90" s="715"/>
      <c r="MGA90" s="715"/>
      <c r="MGB90" s="715"/>
      <c r="MGC90" s="715"/>
      <c r="MGD90" s="715"/>
      <c r="MGE90" s="715"/>
      <c r="MGF90" s="715"/>
      <c r="MGG90" s="715"/>
      <c r="MGH90" s="715"/>
      <c r="MGI90" s="715"/>
      <c r="MGJ90" s="715"/>
      <c r="MGK90" s="715"/>
      <c r="MGL90" s="715"/>
      <c r="MGM90" s="715"/>
      <c r="MGN90" s="715"/>
      <c r="MGO90" s="715"/>
      <c r="MGP90" s="715"/>
      <c r="MGQ90" s="715"/>
      <c r="MGR90" s="715"/>
      <c r="MGS90" s="715"/>
      <c r="MGT90" s="715"/>
      <c r="MGU90" s="715"/>
      <c r="MGV90" s="715"/>
      <c r="MGW90" s="715"/>
      <c r="MGX90" s="715"/>
      <c r="MGY90" s="715"/>
      <c r="MGZ90" s="715"/>
      <c r="MHA90" s="715"/>
      <c r="MHB90" s="715"/>
      <c r="MHC90" s="715"/>
      <c r="MHD90" s="715"/>
      <c r="MHE90" s="715"/>
      <c r="MHF90" s="715"/>
      <c r="MHG90" s="715"/>
      <c r="MHH90" s="715"/>
      <c r="MHI90" s="715"/>
      <c r="MHJ90" s="715"/>
      <c r="MHK90" s="715"/>
      <c r="MHL90" s="715"/>
      <c r="MHM90" s="715"/>
      <c r="MHN90" s="715"/>
      <c r="MHO90" s="715"/>
      <c r="MHP90" s="715"/>
      <c r="MHQ90" s="715"/>
      <c r="MHR90" s="715"/>
      <c r="MHS90" s="715"/>
      <c r="MHT90" s="715"/>
      <c r="MHU90" s="715"/>
      <c r="MHV90" s="715"/>
      <c r="MHW90" s="715"/>
      <c r="MHX90" s="715"/>
      <c r="MHY90" s="715"/>
      <c r="MHZ90" s="715"/>
      <c r="MIA90" s="715"/>
      <c r="MIB90" s="715"/>
      <c r="MIC90" s="715"/>
      <c r="MID90" s="715"/>
      <c r="MIE90" s="715"/>
      <c r="MIF90" s="715"/>
      <c r="MIG90" s="715"/>
      <c r="MIH90" s="715"/>
      <c r="MII90" s="715"/>
      <c r="MIJ90" s="715"/>
      <c r="MIK90" s="715"/>
      <c r="MIL90" s="715"/>
      <c r="MIM90" s="715"/>
      <c r="MIN90" s="715"/>
      <c r="MIO90" s="715"/>
      <c r="MIP90" s="715"/>
      <c r="MIQ90" s="715"/>
      <c r="MIR90" s="715"/>
      <c r="MIS90" s="715"/>
      <c r="MIT90" s="715"/>
      <c r="MIU90" s="715"/>
      <c r="MIV90" s="715"/>
      <c r="MIW90" s="715"/>
      <c r="MIX90" s="715"/>
      <c r="MIY90" s="715"/>
      <c r="MIZ90" s="715"/>
      <c r="MJA90" s="715"/>
      <c r="MJB90" s="715"/>
      <c r="MJC90" s="715"/>
      <c r="MJD90" s="715"/>
      <c r="MJE90" s="715"/>
      <c r="MJF90" s="715"/>
      <c r="MJG90" s="715"/>
      <c r="MJH90" s="715"/>
      <c r="MJI90" s="715"/>
      <c r="MJJ90" s="715"/>
      <c r="MJK90" s="715"/>
      <c r="MJL90" s="715"/>
      <c r="MJM90" s="715"/>
      <c r="MJN90" s="715"/>
      <c r="MJO90" s="715"/>
      <c r="MJP90" s="715"/>
      <c r="MJQ90" s="715"/>
      <c r="MJR90" s="715"/>
      <c r="MJS90" s="715"/>
      <c r="MJT90" s="715"/>
      <c r="MJU90" s="715"/>
      <c r="MJV90" s="715"/>
      <c r="MJW90" s="715"/>
      <c r="MJX90" s="715"/>
      <c r="MJY90" s="715"/>
      <c r="MJZ90" s="715"/>
      <c r="MKA90" s="715"/>
      <c r="MKB90" s="715"/>
      <c r="MKC90" s="715"/>
      <c r="MKD90" s="715"/>
      <c r="MKE90" s="715"/>
      <c r="MKF90" s="715"/>
      <c r="MKG90" s="715"/>
      <c r="MKH90" s="715"/>
      <c r="MKI90" s="715"/>
      <c r="MKJ90" s="715"/>
      <c r="MKK90" s="715"/>
      <c r="MKL90" s="715"/>
      <c r="MKM90" s="715"/>
      <c r="MKN90" s="715"/>
      <c r="MKO90" s="715"/>
      <c r="MKP90" s="715"/>
      <c r="MKQ90" s="715"/>
      <c r="MKR90" s="715"/>
      <c r="MKS90" s="715"/>
      <c r="MKT90" s="715"/>
      <c r="MKU90" s="715"/>
      <c r="MKV90" s="715"/>
      <c r="MKW90" s="715"/>
      <c r="MKX90" s="715"/>
      <c r="MKY90" s="715"/>
      <c r="MKZ90" s="715"/>
      <c r="MLA90" s="715"/>
      <c r="MLB90" s="715"/>
      <c r="MLC90" s="715"/>
      <c r="MLD90" s="715"/>
      <c r="MLE90" s="715"/>
      <c r="MLF90" s="715"/>
      <c r="MLG90" s="715"/>
      <c r="MLH90" s="715"/>
      <c r="MLI90" s="715"/>
      <c r="MLJ90" s="715"/>
      <c r="MLK90" s="715"/>
      <c r="MLL90" s="715"/>
      <c r="MLM90" s="715"/>
      <c r="MLN90" s="715"/>
      <c r="MLO90" s="715"/>
      <c r="MLP90" s="715"/>
      <c r="MLQ90" s="715"/>
      <c r="MLR90" s="715"/>
      <c r="MLS90" s="715"/>
      <c r="MLT90" s="715"/>
      <c r="MLU90" s="715"/>
      <c r="MLV90" s="715"/>
      <c r="MLW90" s="715"/>
      <c r="MLX90" s="715"/>
      <c r="MLY90" s="715"/>
      <c r="MLZ90" s="715"/>
      <c r="MMA90" s="715"/>
      <c r="MMB90" s="715"/>
      <c r="MMC90" s="715"/>
      <c r="MMD90" s="715"/>
      <c r="MME90" s="715"/>
      <c r="MMF90" s="715"/>
      <c r="MMG90" s="715"/>
      <c r="MMH90" s="715"/>
      <c r="MMI90" s="715"/>
      <c r="MMJ90" s="715"/>
      <c r="MMK90" s="715"/>
      <c r="MML90" s="715"/>
      <c r="MMM90" s="715"/>
      <c r="MMN90" s="715"/>
      <c r="MMO90" s="715"/>
      <c r="MMP90" s="715"/>
      <c r="MMQ90" s="715"/>
      <c r="MMR90" s="715"/>
      <c r="MMS90" s="715"/>
      <c r="MMT90" s="715"/>
      <c r="MMU90" s="715"/>
      <c r="MMV90" s="715"/>
      <c r="MMW90" s="715"/>
      <c r="MMX90" s="715"/>
      <c r="MMY90" s="715"/>
      <c r="MMZ90" s="715"/>
      <c r="MNA90" s="715"/>
      <c r="MNB90" s="715"/>
      <c r="MNC90" s="715"/>
      <c r="MND90" s="715"/>
      <c r="MNE90" s="715"/>
      <c r="MNF90" s="715"/>
      <c r="MNG90" s="715"/>
      <c r="MNH90" s="715"/>
      <c r="MNI90" s="715"/>
      <c r="MNJ90" s="715"/>
      <c r="MNK90" s="715"/>
      <c r="MNL90" s="715"/>
      <c r="MNM90" s="715"/>
      <c r="MNN90" s="715"/>
      <c r="MNO90" s="715"/>
      <c r="MNP90" s="715"/>
      <c r="MNQ90" s="715"/>
      <c r="MNR90" s="715"/>
      <c r="MNS90" s="715"/>
      <c r="MNT90" s="715"/>
      <c r="MNU90" s="715"/>
      <c r="MNV90" s="715"/>
      <c r="MNW90" s="715"/>
      <c r="MNX90" s="715"/>
      <c r="MNY90" s="715"/>
      <c r="MNZ90" s="715"/>
      <c r="MOA90" s="715"/>
      <c r="MOB90" s="715"/>
      <c r="MOC90" s="715"/>
      <c r="MOD90" s="715"/>
      <c r="MOE90" s="715"/>
      <c r="MOF90" s="715"/>
      <c r="MOG90" s="715"/>
      <c r="MOH90" s="715"/>
      <c r="MOI90" s="715"/>
      <c r="MOJ90" s="715"/>
      <c r="MOK90" s="715"/>
      <c r="MOL90" s="715"/>
      <c r="MOM90" s="715"/>
      <c r="MON90" s="715"/>
      <c r="MOO90" s="715"/>
      <c r="MOP90" s="715"/>
      <c r="MOQ90" s="715"/>
      <c r="MOR90" s="715"/>
      <c r="MOS90" s="715"/>
      <c r="MOT90" s="715"/>
      <c r="MOU90" s="715"/>
      <c r="MOV90" s="715"/>
      <c r="MOW90" s="715"/>
      <c r="MOX90" s="715"/>
      <c r="MOY90" s="715"/>
      <c r="MOZ90" s="715"/>
      <c r="MPA90" s="715"/>
      <c r="MPB90" s="715"/>
      <c r="MPC90" s="715"/>
      <c r="MPD90" s="715"/>
      <c r="MPE90" s="715"/>
      <c r="MPF90" s="715"/>
      <c r="MPG90" s="715"/>
      <c r="MPH90" s="715"/>
      <c r="MPI90" s="715"/>
      <c r="MPJ90" s="715"/>
      <c r="MPK90" s="715"/>
      <c r="MPL90" s="715"/>
      <c r="MPM90" s="715"/>
      <c r="MPN90" s="715"/>
      <c r="MPO90" s="715"/>
      <c r="MPP90" s="715"/>
      <c r="MPQ90" s="715"/>
      <c r="MPR90" s="715"/>
      <c r="MPS90" s="715"/>
      <c r="MPT90" s="715"/>
      <c r="MPU90" s="715"/>
      <c r="MPV90" s="715"/>
      <c r="MPW90" s="715"/>
      <c r="MPX90" s="715"/>
      <c r="MPY90" s="715"/>
      <c r="MPZ90" s="715"/>
      <c r="MQA90" s="715"/>
      <c r="MQB90" s="715"/>
      <c r="MQC90" s="715"/>
      <c r="MQD90" s="715"/>
      <c r="MQE90" s="715"/>
      <c r="MQF90" s="715"/>
      <c r="MQG90" s="715"/>
      <c r="MQH90" s="715"/>
      <c r="MQI90" s="715"/>
      <c r="MQJ90" s="715"/>
      <c r="MQK90" s="715"/>
      <c r="MQL90" s="715"/>
      <c r="MQM90" s="715"/>
      <c r="MQN90" s="715"/>
      <c r="MQO90" s="715"/>
      <c r="MQP90" s="715"/>
      <c r="MQQ90" s="715"/>
      <c r="MQR90" s="715"/>
      <c r="MQS90" s="715"/>
      <c r="MQT90" s="715"/>
      <c r="MQU90" s="715"/>
      <c r="MQV90" s="715"/>
      <c r="MQW90" s="715"/>
      <c r="MQX90" s="715"/>
      <c r="MQY90" s="715"/>
      <c r="MQZ90" s="715"/>
      <c r="MRA90" s="715"/>
      <c r="MRB90" s="715"/>
      <c r="MRC90" s="715"/>
      <c r="MRD90" s="715"/>
      <c r="MRE90" s="715"/>
      <c r="MRF90" s="715"/>
      <c r="MRG90" s="715"/>
      <c r="MRH90" s="715"/>
      <c r="MRI90" s="715"/>
      <c r="MRJ90" s="715"/>
      <c r="MRK90" s="715"/>
      <c r="MRL90" s="715"/>
      <c r="MRM90" s="715"/>
      <c r="MRN90" s="715"/>
      <c r="MRO90" s="715"/>
      <c r="MRP90" s="715"/>
      <c r="MRQ90" s="715"/>
      <c r="MRR90" s="715"/>
      <c r="MRS90" s="715"/>
      <c r="MRT90" s="715"/>
      <c r="MRU90" s="715"/>
      <c r="MRV90" s="715"/>
      <c r="MRW90" s="715"/>
      <c r="MRX90" s="715"/>
      <c r="MRY90" s="715"/>
      <c r="MRZ90" s="715"/>
      <c r="MSA90" s="715"/>
      <c r="MSB90" s="715"/>
      <c r="MSC90" s="715"/>
      <c r="MSD90" s="715"/>
      <c r="MSE90" s="715"/>
      <c r="MSF90" s="715"/>
      <c r="MSG90" s="715"/>
      <c r="MSH90" s="715"/>
      <c r="MSI90" s="715"/>
      <c r="MSJ90" s="715"/>
      <c r="MSK90" s="715"/>
      <c r="MSL90" s="715"/>
      <c r="MSM90" s="715"/>
      <c r="MSN90" s="715"/>
      <c r="MSO90" s="715"/>
      <c r="MSP90" s="715"/>
      <c r="MSQ90" s="715"/>
      <c r="MSR90" s="715"/>
      <c r="MSS90" s="715"/>
      <c r="MST90" s="715"/>
      <c r="MSU90" s="715"/>
      <c r="MSV90" s="715"/>
      <c r="MSW90" s="715"/>
      <c r="MSX90" s="715"/>
      <c r="MSY90" s="715"/>
      <c r="MSZ90" s="715"/>
      <c r="MTA90" s="715"/>
      <c r="MTB90" s="715"/>
      <c r="MTC90" s="715"/>
      <c r="MTD90" s="715"/>
      <c r="MTE90" s="715"/>
      <c r="MTF90" s="715"/>
      <c r="MTG90" s="715"/>
      <c r="MTH90" s="715"/>
      <c r="MTI90" s="715"/>
      <c r="MTJ90" s="715"/>
      <c r="MTK90" s="715"/>
      <c r="MTL90" s="715"/>
      <c r="MTM90" s="715"/>
      <c r="MTN90" s="715"/>
      <c r="MTO90" s="715"/>
      <c r="MTP90" s="715"/>
      <c r="MTQ90" s="715"/>
      <c r="MTR90" s="715"/>
      <c r="MTS90" s="715"/>
      <c r="MTT90" s="715"/>
      <c r="MTU90" s="715"/>
      <c r="MTV90" s="715"/>
      <c r="MTW90" s="715"/>
      <c r="MTX90" s="715"/>
      <c r="MTY90" s="715"/>
      <c r="MTZ90" s="715"/>
      <c r="MUA90" s="715"/>
      <c r="MUB90" s="715"/>
      <c r="MUC90" s="715"/>
      <c r="MUD90" s="715"/>
      <c r="MUE90" s="715"/>
      <c r="MUF90" s="715"/>
      <c r="MUG90" s="715"/>
      <c r="MUH90" s="715"/>
      <c r="MUI90" s="715"/>
      <c r="MUJ90" s="715"/>
      <c r="MUK90" s="715"/>
      <c r="MUL90" s="715"/>
      <c r="MUM90" s="715"/>
      <c r="MUN90" s="715"/>
      <c r="MUO90" s="715"/>
      <c r="MUP90" s="715"/>
      <c r="MUQ90" s="715"/>
      <c r="MUR90" s="715"/>
      <c r="MUS90" s="715"/>
      <c r="MUT90" s="715"/>
      <c r="MUU90" s="715"/>
      <c r="MUV90" s="715"/>
      <c r="MUW90" s="715"/>
      <c r="MUX90" s="715"/>
      <c r="MUY90" s="715"/>
      <c r="MUZ90" s="715"/>
      <c r="MVA90" s="715"/>
      <c r="MVB90" s="715"/>
      <c r="MVC90" s="715"/>
      <c r="MVD90" s="715"/>
      <c r="MVE90" s="715"/>
      <c r="MVF90" s="715"/>
      <c r="MVG90" s="715"/>
      <c r="MVH90" s="715"/>
      <c r="MVI90" s="715"/>
      <c r="MVJ90" s="715"/>
      <c r="MVK90" s="715"/>
      <c r="MVL90" s="715"/>
      <c r="MVM90" s="715"/>
      <c r="MVN90" s="715"/>
      <c r="MVO90" s="715"/>
      <c r="MVP90" s="715"/>
      <c r="MVQ90" s="715"/>
      <c r="MVR90" s="715"/>
      <c r="MVS90" s="715"/>
      <c r="MVT90" s="715"/>
      <c r="MVU90" s="715"/>
      <c r="MVV90" s="715"/>
      <c r="MVW90" s="715"/>
      <c r="MVX90" s="715"/>
      <c r="MVY90" s="715"/>
      <c r="MVZ90" s="715"/>
      <c r="MWA90" s="715"/>
      <c r="MWB90" s="715"/>
      <c r="MWC90" s="715"/>
      <c r="MWD90" s="715"/>
      <c r="MWE90" s="715"/>
      <c r="MWF90" s="715"/>
      <c r="MWG90" s="715"/>
      <c r="MWH90" s="715"/>
      <c r="MWI90" s="715"/>
      <c r="MWJ90" s="715"/>
      <c r="MWK90" s="715"/>
      <c r="MWL90" s="715"/>
      <c r="MWM90" s="715"/>
      <c r="MWN90" s="715"/>
      <c r="MWO90" s="715"/>
      <c r="MWP90" s="715"/>
      <c r="MWQ90" s="715"/>
      <c r="MWR90" s="715"/>
      <c r="MWS90" s="715"/>
      <c r="MWT90" s="715"/>
      <c r="MWU90" s="715"/>
      <c r="MWV90" s="715"/>
      <c r="MWW90" s="715"/>
      <c r="MWX90" s="715"/>
      <c r="MWY90" s="715"/>
      <c r="MWZ90" s="715"/>
      <c r="MXA90" s="715"/>
      <c r="MXB90" s="715"/>
      <c r="MXC90" s="715"/>
      <c r="MXD90" s="715"/>
      <c r="MXE90" s="715"/>
      <c r="MXF90" s="715"/>
      <c r="MXG90" s="715"/>
      <c r="MXH90" s="715"/>
      <c r="MXI90" s="715"/>
      <c r="MXJ90" s="715"/>
      <c r="MXK90" s="715"/>
      <c r="MXL90" s="715"/>
      <c r="MXM90" s="715"/>
      <c r="MXN90" s="715"/>
      <c r="MXO90" s="715"/>
      <c r="MXP90" s="715"/>
      <c r="MXQ90" s="715"/>
      <c r="MXR90" s="715"/>
      <c r="MXS90" s="715"/>
      <c r="MXT90" s="715"/>
      <c r="MXU90" s="715"/>
      <c r="MXV90" s="715"/>
      <c r="MXW90" s="715"/>
      <c r="MXX90" s="715"/>
      <c r="MXY90" s="715"/>
      <c r="MXZ90" s="715"/>
      <c r="MYA90" s="715"/>
      <c r="MYB90" s="715"/>
      <c r="MYC90" s="715"/>
      <c r="MYD90" s="715"/>
      <c r="MYE90" s="715"/>
      <c r="MYF90" s="715"/>
      <c r="MYG90" s="715"/>
      <c r="MYH90" s="715"/>
      <c r="MYI90" s="715"/>
      <c r="MYJ90" s="715"/>
      <c r="MYK90" s="715"/>
      <c r="MYL90" s="715"/>
      <c r="MYM90" s="715"/>
      <c r="MYN90" s="715"/>
      <c r="MYO90" s="715"/>
      <c r="MYP90" s="715"/>
      <c r="MYQ90" s="715"/>
      <c r="MYR90" s="715"/>
      <c r="MYS90" s="715"/>
      <c r="MYT90" s="715"/>
      <c r="MYU90" s="715"/>
      <c r="MYV90" s="715"/>
      <c r="MYW90" s="715"/>
      <c r="MYX90" s="715"/>
      <c r="MYY90" s="715"/>
      <c r="MYZ90" s="715"/>
      <c r="MZA90" s="715"/>
      <c r="MZB90" s="715"/>
      <c r="MZC90" s="715"/>
      <c r="MZD90" s="715"/>
      <c r="MZE90" s="715"/>
      <c r="MZF90" s="715"/>
      <c r="MZG90" s="715"/>
      <c r="MZH90" s="715"/>
      <c r="MZI90" s="715"/>
      <c r="MZJ90" s="715"/>
      <c r="MZK90" s="715"/>
      <c r="MZL90" s="715"/>
      <c r="MZM90" s="715"/>
      <c r="MZN90" s="715"/>
      <c r="MZO90" s="715"/>
      <c r="MZP90" s="715"/>
      <c r="MZQ90" s="715"/>
      <c r="MZR90" s="715"/>
      <c r="MZS90" s="715"/>
      <c r="MZT90" s="715"/>
      <c r="MZU90" s="715"/>
      <c r="MZV90" s="715"/>
      <c r="MZW90" s="715"/>
      <c r="MZX90" s="715"/>
      <c r="MZY90" s="715"/>
      <c r="MZZ90" s="715"/>
      <c r="NAA90" s="715"/>
      <c r="NAB90" s="715"/>
      <c r="NAC90" s="715"/>
      <c r="NAD90" s="715"/>
      <c r="NAE90" s="715"/>
      <c r="NAF90" s="715"/>
      <c r="NAG90" s="715"/>
      <c r="NAH90" s="715"/>
      <c r="NAI90" s="715"/>
      <c r="NAJ90" s="715"/>
      <c r="NAK90" s="715"/>
      <c r="NAL90" s="715"/>
      <c r="NAM90" s="715"/>
      <c r="NAN90" s="715"/>
      <c r="NAO90" s="715"/>
      <c r="NAP90" s="715"/>
      <c r="NAQ90" s="715"/>
      <c r="NAR90" s="715"/>
      <c r="NAS90" s="715"/>
      <c r="NAT90" s="715"/>
      <c r="NAU90" s="715"/>
      <c r="NAV90" s="715"/>
      <c r="NAW90" s="715"/>
      <c r="NAX90" s="715"/>
      <c r="NAY90" s="715"/>
      <c r="NAZ90" s="715"/>
      <c r="NBA90" s="715"/>
      <c r="NBB90" s="715"/>
      <c r="NBC90" s="715"/>
      <c r="NBD90" s="715"/>
      <c r="NBE90" s="715"/>
      <c r="NBF90" s="715"/>
      <c r="NBG90" s="715"/>
      <c r="NBH90" s="715"/>
      <c r="NBI90" s="715"/>
      <c r="NBJ90" s="715"/>
      <c r="NBK90" s="715"/>
      <c r="NBL90" s="715"/>
      <c r="NBM90" s="715"/>
      <c r="NBN90" s="715"/>
      <c r="NBO90" s="715"/>
      <c r="NBP90" s="715"/>
      <c r="NBQ90" s="715"/>
      <c r="NBR90" s="715"/>
      <c r="NBS90" s="715"/>
      <c r="NBT90" s="715"/>
      <c r="NBU90" s="715"/>
      <c r="NBV90" s="715"/>
      <c r="NBW90" s="715"/>
      <c r="NBX90" s="715"/>
      <c r="NBY90" s="715"/>
      <c r="NBZ90" s="715"/>
      <c r="NCA90" s="715"/>
      <c r="NCB90" s="715"/>
      <c r="NCC90" s="715"/>
      <c r="NCD90" s="715"/>
      <c r="NCE90" s="715"/>
      <c r="NCF90" s="715"/>
      <c r="NCG90" s="715"/>
      <c r="NCH90" s="715"/>
      <c r="NCI90" s="715"/>
      <c r="NCJ90" s="715"/>
      <c r="NCK90" s="715"/>
      <c r="NCL90" s="715"/>
      <c r="NCM90" s="715"/>
      <c r="NCN90" s="715"/>
      <c r="NCO90" s="715"/>
      <c r="NCP90" s="715"/>
      <c r="NCQ90" s="715"/>
      <c r="NCR90" s="715"/>
      <c r="NCS90" s="715"/>
      <c r="NCT90" s="715"/>
      <c r="NCU90" s="715"/>
      <c r="NCV90" s="715"/>
      <c r="NCW90" s="715"/>
      <c r="NCX90" s="715"/>
      <c r="NCY90" s="715"/>
      <c r="NCZ90" s="715"/>
      <c r="NDA90" s="715"/>
      <c r="NDB90" s="715"/>
      <c r="NDC90" s="715"/>
      <c r="NDD90" s="715"/>
      <c r="NDE90" s="715"/>
      <c r="NDF90" s="715"/>
      <c r="NDG90" s="715"/>
      <c r="NDH90" s="715"/>
      <c r="NDI90" s="715"/>
      <c r="NDJ90" s="715"/>
      <c r="NDK90" s="715"/>
      <c r="NDL90" s="715"/>
      <c r="NDM90" s="715"/>
      <c r="NDN90" s="715"/>
      <c r="NDO90" s="715"/>
      <c r="NDP90" s="715"/>
      <c r="NDQ90" s="715"/>
      <c r="NDR90" s="715"/>
      <c r="NDS90" s="715"/>
      <c r="NDT90" s="715"/>
      <c r="NDU90" s="715"/>
      <c r="NDV90" s="715"/>
      <c r="NDW90" s="715"/>
      <c r="NDX90" s="715"/>
      <c r="NDY90" s="715"/>
      <c r="NDZ90" s="715"/>
      <c r="NEA90" s="715"/>
      <c r="NEB90" s="715"/>
      <c r="NEC90" s="715"/>
      <c r="NED90" s="715"/>
      <c r="NEE90" s="715"/>
      <c r="NEF90" s="715"/>
      <c r="NEG90" s="715"/>
      <c r="NEH90" s="715"/>
      <c r="NEI90" s="715"/>
      <c r="NEJ90" s="715"/>
      <c r="NEK90" s="715"/>
      <c r="NEL90" s="715"/>
      <c r="NEM90" s="715"/>
      <c r="NEN90" s="715"/>
      <c r="NEO90" s="715"/>
      <c r="NEP90" s="715"/>
      <c r="NEQ90" s="715"/>
      <c r="NER90" s="715"/>
      <c r="NES90" s="715"/>
      <c r="NET90" s="715"/>
      <c r="NEU90" s="715"/>
      <c r="NEV90" s="715"/>
      <c r="NEW90" s="715"/>
      <c r="NEX90" s="715"/>
      <c r="NEY90" s="715"/>
      <c r="NEZ90" s="715"/>
      <c r="NFA90" s="715"/>
      <c r="NFB90" s="715"/>
      <c r="NFC90" s="715"/>
      <c r="NFD90" s="715"/>
      <c r="NFE90" s="715"/>
      <c r="NFF90" s="715"/>
      <c r="NFG90" s="715"/>
      <c r="NFH90" s="715"/>
      <c r="NFI90" s="715"/>
      <c r="NFJ90" s="715"/>
      <c r="NFK90" s="715"/>
      <c r="NFL90" s="715"/>
      <c r="NFM90" s="715"/>
      <c r="NFN90" s="715"/>
      <c r="NFO90" s="715"/>
      <c r="NFP90" s="715"/>
      <c r="NFQ90" s="715"/>
      <c r="NFR90" s="715"/>
      <c r="NFS90" s="715"/>
      <c r="NFT90" s="715"/>
      <c r="NFU90" s="715"/>
      <c r="NFV90" s="715"/>
      <c r="NFW90" s="715"/>
      <c r="NFX90" s="715"/>
      <c r="NFY90" s="715"/>
      <c r="NFZ90" s="715"/>
      <c r="NGA90" s="715"/>
      <c r="NGB90" s="715"/>
      <c r="NGC90" s="715"/>
      <c r="NGD90" s="715"/>
      <c r="NGE90" s="715"/>
      <c r="NGF90" s="715"/>
      <c r="NGG90" s="715"/>
      <c r="NGH90" s="715"/>
      <c r="NGI90" s="715"/>
      <c r="NGJ90" s="715"/>
      <c r="NGK90" s="715"/>
      <c r="NGL90" s="715"/>
      <c r="NGM90" s="715"/>
      <c r="NGN90" s="715"/>
      <c r="NGO90" s="715"/>
      <c r="NGP90" s="715"/>
      <c r="NGQ90" s="715"/>
      <c r="NGR90" s="715"/>
      <c r="NGS90" s="715"/>
      <c r="NGT90" s="715"/>
      <c r="NGU90" s="715"/>
      <c r="NGV90" s="715"/>
      <c r="NGW90" s="715"/>
      <c r="NGX90" s="715"/>
      <c r="NGY90" s="715"/>
      <c r="NGZ90" s="715"/>
      <c r="NHA90" s="715"/>
      <c r="NHB90" s="715"/>
      <c r="NHC90" s="715"/>
      <c r="NHD90" s="715"/>
      <c r="NHE90" s="715"/>
      <c r="NHF90" s="715"/>
      <c r="NHG90" s="715"/>
      <c r="NHH90" s="715"/>
      <c r="NHI90" s="715"/>
      <c r="NHJ90" s="715"/>
      <c r="NHK90" s="715"/>
      <c r="NHL90" s="715"/>
      <c r="NHM90" s="715"/>
      <c r="NHN90" s="715"/>
      <c r="NHO90" s="715"/>
      <c r="NHP90" s="715"/>
      <c r="NHQ90" s="715"/>
      <c r="NHR90" s="715"/>
      <c r="NHS90" s="715"/>
      <c r="NHT90" s="715"/>
      <c r="NHU90" s="715"/>
      <c r="NHV90" s="715"/>
      <c r="NHW90" s="715"/>
      <c r="NHX90" s="715"/>
      <c r="NHY90" s="715"/>
      <c r="NHZ90" s="715"/>
      <c r="NIA90" s="715"/>
      <c r="NIB90" s="715"/>
      <c r="NIC90" s="715"/>
      <c r="NID90" s="715"/>
      <c r="NIE90" s="715"/>
      <c r="NIF90" s="715"/>
      <c r="NIG90" s="715"/>
      <c r="NIH90" s="715"/>
      <c r="NII90" s="715"/>
      <c r="NIJ90" s="715"/>
      <c r="NIK90" s="715"/>
      <c r="NIL90" s="715"/>
      <c r="NIM90" s="715"/>
      <c r="NIN90" s="715"/>
      <c r="NIO90" s="715"/>
      <c r="NIP90" s="715"/>
      <c r="NIQ90" s="715"/>
      <c r="NIR90" s="715"/>
      <c r="NIS90" s="715"/>
      <c r="NIT90" s="715"/>
      <c r="NIU90" s="715"/>
      <c r="NIV90" s="715"/>
      <c r="NIW90" s="715"/>
      <c r="NIX90" s="715"/>
      <c r="NIY90" s="715"/>
      <c r="NIZ90" s="715"/>
      <c r="NJA90" s="715"/>
      <c r="NJB90" s="715"/>
      <c r="NJC90" s="715"/>
      <c r="NJD90" s="715"/>
      <c r="NJE90" s="715"/>
      <c r="NJF90" s="715"/>
      <c r="NJG90" s="715"/>
      <c r="NJH90" s="715"/>
      <c r="NJI90" s="715"/>
      <c r="NJJ90" s="715"/>
      <c r="NJK90" s="715"/>
      <c r="NJL90" s="715"/>
      <c r="NJM90" s="715"/>
      <c r="NJN90" s="715"/>
      <c r="NJO90" s="715"/>
      <c r="NJP90" s="715"/>
      <c r="NJQ90" s="715"/>
      <c r="NJR90" s="715"/>
      <c r="NJS90" s="715"/>
      <c r="NJT90" s="715"/>
      <c r="NJU90" s="715"/>
      <c r="NJV90" s="715"/>
      <c r="NJW90" s="715"/>
      <c r="NJX90" s="715"/>
      <c r="NJY90" s="715"/>
      <c r="NJZ90" s="715"/>
      <c r="NKA90" s="715"/>
      <c r="NKB90" s="715"/>
      <c r="NKC90" s="715"/>
      <c r="NKD90" s="715"/>
      <c r="NKE90" s="715"/>
      <c r="NKF90" s="715"/>
      <c r="NKG90" s="715"/>
      <c r="NKH90" s="715"/>
      <c r="NKI90" s="715"/>
      <c r="NKJ90" s="715"/>
      <c r="NKK90" s="715"/>
      <c r="NKL90" s="715"/>
      <c r="NKM90" s="715"/>
      <c r="NKN90" s="715"/>
      <c r="NKO90" s="715"/>
      <c r="NKP90" s="715"/>
      <c r="NKQ90" s="715"/>
      <c r="NKR90" s="715"/>
      <c r="NKS90" s="715"/>
      <c r="NKT90" s="715"/>
      <c r="NKU90" s="715"/>
      <c r="NKV90" s="715"/>
      <c r="NKW90" s="715"/>
      <c r="NKX90" s="715"/>
      <c r="NKY90" s="715"/>
      <c r="NKZ90" s="715"/>
      <c r="NLA90" s="715"/>
      <c r="NLB90" s="715"/>
      <c r="NLC90" s="715"/>
      <c r="NLD90" s="715"/>
      <c r="NLE90" s="715"/>
      <c r="NLF90" s="715"/>
      <c r="NLG90" s="715"/>
      <c r="NLH90" s="715"/>
      <c r="NLI90" s="715"/>
      <c r="NLJ90" s="715"/>
      <c r="NLK90" s="715"/>
      <c r="NLL90" s="715"/>
      <c r="NLM90" s="715"/>
      <c r="NLN90" s="715"/>
      <c r="NLO90" s="715"/>
      <c r="NLP90" s="715"/>
      <c r="NLQ90" s="715"/>
      <c r="NLR90" s="715"/>
      <c r="NLS90" s="715"/>
      <c r="NLT90" s="715"/>
      <c r="NLU90" s="715"/>
      <c r="NLV90" s="715"/>
      <c r="NLW90" s="715"/>
      <c r="NLX90" s="715"/>
      <c r="NLY90" s="715"/>
      <c r="NLZ90" s="715"/>
      <c r="NMA90" s="715"/>
      <c r="NMB90" s="715"/>
      <c r="NMC90" s="715"/>
      <c r="NMD90" s="715"/>
      <c r="NME90" s="715"/>
      <c r="NMF90" s="715"/>
      <c r="NMG90" s="715"/>
      <c r="NMH90" s="715"/>
      <c r="NMI90" s="715"/>
      <c r="NMJ90" s="715"/>
      <c r="NMK90" s="715"/>
      <c r="NML90" s="715"/>
      <c r="NMM90" s="715"/>
      <c r="NMN90" s="715"/>
      <c r="NMO90" s="715"/>
      <c r="NMP90" s="715"/>
      <c r="NMQ90" s="715"/>
      <c r="NMR90" s="715"/>
      <c r="NMS90" s="715"/>
      <c r="NMT90" s="715"/>
      <c r="NMU90" s="715"/>
      <c r="NMV90" s="715"/>
      <c r="NMW90" s="715"/>
      <c r="NMX90" s="715"/>
      <c r="NMY90" s="715"/>
      <c r="NMZ90" s="715"/>
      <c r="NNA90" s="715"/>
      <c r="NNB90" s="715"/>
      <c r="NNC90" s="715"/>
      <c r="NND90" s="715"/>
      <c r="NNE90" s="715"/>
      <c r="NNF90" s="715"/>
      <c r="NNG90" s="715"/>
      <c r="NNH90" s="715"/>
      <c r="NNI90" s="715"/>
      <c r="NNJ90" s="715"/>
      <c r="NNK90" s="715"/>
      <c r="NNL90" s="715"/>
      <c r="NNM90" s="715"/>
      <c r="NNN90" s="715"/>
      <c r="NNO90" s="715"/>
      <c r="NNP90" s="715"/>
      <c r="NNQ90" s="715"/>
      <c r="NNR90" s="715"/>
      <c r="NNS90" s="715"/>
      <c r="NNT90" s="715"/>
      <c r="NNU90" s="715"/>
      <c r="NNV90" s="715"/>
      <c r="NNW90" s="715"/>
      <c r="NNX90" s="715"/>
      <c r="NNY90" s="715"/>
      <c r="NNZ90" s="715"/>
      <c r="NOA90" s="715"/>
      <c r="NOB90" s="715"/>
      <c r="NOC90" s="715"/>
      <c r="NOD90" s="715"/>
      <c r="NOE90" s="715"/>
      <c r="NOF90" s="715"/>
      <c r="NOG90" s="715"/>
      <c r="NOH90" s="715"/>
      <c r="NOI90" s="715"/>
      <c r="NOJ90" s="715"/>
      <c r="NOK90" s="715"/>
      <c r="NOL90" s="715"/>
      <c r="NOM90" s="715"/>
      <c r="NON90" s="715"/>
      <c r="NOO90" s="715"/>
      <c r="NOP90" s="715"/>
      <c r="NOQ90" s="715"/>
      <c r="NOR90" s="715"/>
      <c r="NOS90" s="715"/>
      <c r="NOT90" s="715"/>
      <c r="NOU90" s="715"/>
      <c r="NOV90" s="715"/>
      <c r="NOW90" s="715"/>
      <c r="NOX90" s="715"/>
      <c r="NOY90" s="715"/>
      <c r="NOZ90" s="715"/>
      <c r="NPA90" s="715"/>
      <c r="NPB90" s="715"/>
      <c r="NPC90" s="715"/>
      <c r="NPD90" s="715"/>
      <c r="NPE90" s="715"/>
      <c r="NPF90" s="715"/>
      <c r="NPG90" s="715"/>
      <c r="NPH90" s="715"/>
      <c r="NPI90" s="715"/>
      <c r="NPJ90" s="715"/>
      <c r="NPK90" s="715"/>
      <c r="NPL90" s="715"/>
      <c r="NPM90" s="715"/>
      <c r="NPN90" s="715"/>
      <c r="NPO90" s="715"/>
      <c r="NPP90" s="715"/>
      <c r="NPQ90" s="715"/>
      <c r="NPR90" s="715"/>
      <c r="NPS90" s="715"/>
      <c r="NPT90" s="715"/>
      <c r="NPU90" s="715"/>
      <c r="NPV90" s="715"/>
      <c r="NPW90" s="715"/>
      <c r="NPX90" s="715"/>
      <c r="NPY90" s="715"/>
      <c r="NPZ90" s="715"/>
      <c r="NQA90" s="715"/>
      <c r="NQB90" s="715"/>
      <c r="NQC90" s="715"/>
      <c r="NQD90" s="715"/>
      <c r="NQE90" s="715"/>
      <c r="NQF90" s="715"/>
      <c r="NQG90" s="715"/>
      <c r="NQH90" s="715"/>
      <c r="NQI90" s="715"/>
      <c r="NQJ90" s="715"/>
      <c r="NQK90" s="715"/>
      <c r="NQL90" s="715"/>
      <c r="NQM90" s="715"/>
      <c r="NQN90" s="715"/>
      <c r="NQO90" s="715"/>
      <c r="NQP90" s="715"/>
      <c r="NQQ90" s="715"/>
      <c r="NQR90" s="715"/>
      <c r="NQS90" s="715"/>
      <c r="NQT90" s="715"/>
      <c r="NQU90" s="715"/>
      <c r="NQV90" s="715"/>
      <c r="NQW90" s="715"/>
      <c r="NQX90" s="715"/>
      <c r="NQY90" s="715"/>
      <c r="NQZ90" s="715"/>
      <c r="NRA90" s="715"/>
      <c r="NRB90" s="715"/>
      <c r="NRC90" s="715"/>
      <c r="NRD90" s="715"/>
      <c r="NRE90" s="715"/>
      <c r="NRF90" s="715"/>
      <c r="NRG90" s="715"/>
      <c r="NRH90" s="715"/>
      <c r="NRI90" s="715"/>
      <c r="NRJ90" s="715"/>
      <c r="NRK90" s="715"/>
      <c r="NRL90" s="715"/>
      <c r="NRM90" s="715"/>
      <c r="NRN90" s="715"/>
      <c r="NRO90" s="715"/>
      <c r="NRP90" s="715"/>
      <c r="NRQ90" s="715"/>
      <c r="NRR90" s="715"/>
      <c r="NRS90" s="715"/>
      <c r="NRT90" s="715"/>
      <c r="NRU90" s="715"/>
      <c r="NRV90" s="715"/>
      <c r="NRW90" s="715"/>
      <c r="NRX90" s="715"/>
      <c r="NRY90" s="715"/>
      <c r="NRZ90" s="715"/>
      <c r="NSA90" s="715"/>
      <c r="NSB90" s="715"/>
      <c r="NSC90" s="715"/>
      <c r="NSD90" s="715"/>
      <c r="NSE90" s="715"/>
      <c r="NSF90" s="715"/>
      <c r="NSG90" s="715"/>
      <c r="NSH90" s="715"/>
      <c r="NSI90" s="715"/>
      <c r="NSJ90" s="715"/>
      <c r="NSK90" s="715"/>
      <c r="NSL90" s="715"/>
      <c r="NSM90" s="715"/>
      <c r="NSN90" s="715"/>
      <c r="NSO90" s="715"/>
      <c r="NSP90" s="715"/>
      <c r="NSQ90" s="715"/>
      <c r="NSR90" s="715"/>
      <c r="NSS90" s="715"/>
      <c r="NST90" s="715"/>
      <c r="NSU90" s="715"/>
      <c r="NSV90" s="715"/>
      <c r="NSW90" s="715"/>
      <c r="NSX90" s="715"/>
      <c r="NSY90" s="715"/>
      <c r="NSZ90" s="715"/>
      <c r="NTA90" s="715"/>
      <c r="NTB90" s="715"/>
      <c r="NTC90" s="715"/>
      <c r="NTD90" s="715"/>
      <c r="NTE90" s="715"/>
      <c r="NTF90" s="715"/>
      <c r="NTG90" s="715"/>
      <c r="NTH90" s="715"/>
      <c r="NTI90" s="715"/>
      <c r="NTJ90" s="715"/>
      <c r="NTK90" s="715"/>
      <c r="NTL90" s="715"/>
      <c r="NTM90" s="715"/>
      <c r="NTN90" s="715"/>
      <c r="NTO90" s="715"/>
      <c r="NTP90" s="715"/>
      <c r="NTQ90" s="715"/>
      <c r="NTR90" s="715"/>
      <c r="NTS90" s="715"/>
      <c r="NTT90" s="715"/>
      <c r="NTU90" s="715"/>
      <c r="NTV90" s="715"/>
      <c r="NTW90" s="715"/>
      <c r="NTX90" s="715"/>
      <c r="NTY90" s="715"/>
      <c r="NTZ90" s="715"/>
      <c r="NUA90" s="715"/>
      <c r="NUB90" s="715"/>
      <c r="NUC90" s="715"/>
      <c r="NUD90" s="715"/>
      <c r="NUE90" s="715"/>
      <c r="NUF90" s="715"/>
      <c r="NUG90" s="715"/>
      <c r="NUH90" s="715"/>
      <c r="NUI90" s="715"/>
      <c r="NUJ90" s="715"/>
      <c r="NUK90" s="715"/>
      <c r="NUL90" s="715"/>
      <c r="NUM90" s="715"/>
      <c r="NUN90" s="715"/>
      <c r="NUO90" s="715"/>
      <c r="NUP90" s="715"/>
      <c r="NUQ90" s="715"/>
      <c r="NUR90" s="715"/>
      <c r="NUS90" s="715"/>
      <c r="NUT90" s="715"/>
      <c r="NUU90" s="715"/>
      <c r="NUV90" s="715"/>
      <c r="NUW90" s="715"/>
      <c r="NUX90" s="715"/>
      <c r="NUY90" s="715"/>
      <c r="NUZ90" s="715"/>
      <c r="NVA90" s="715"/>
      <c r="NVB90" s="715"/>
      <c r="NVC90" s="715"/>
      <c r="NVD90" s="715"/>
      <c r="NVE90" s="715"/>
      <c r="NVF90" s="715"/>
      <c r="NVG90" s="715"/>
      <c r="NVH90" s="715"/>
      <c r="NVI90" s="715"/>
      <c r="NVJ90" s="715"/>
      <c r="NVK90" s="715"/>
      <c r="NVL90" s="715"/>
      <c r="NVM90" s="715"/>
      <c r="NVN90" s="715"/>
      <c r="NVO90" s="715"/>
      <c r="NVP90" s="715"/>
      <c r="NVQ90" s="715"/>
      <c r="NVR90" s="715"/>
      <c r="NVS90" s="715"/>
      <c r="NVT90" s="715"/>
      <c r="NVU90" s="715"/>
      <c r="NVV90" s="715"/>
      <c r="NVW90" s="715"/>
      <c r="NVX90" s="715"/>
      <c r="NVY90" s="715"/>
      <c r="NVZ90" s="715"/>
      <c r="NWA90" s="715"/>
      <c r="NWB90" s="715"/>
      <c r="NWC90" s="715"/>
      <c r="NWD90" s="715"/>
      <c r="NWE90" s="715"/>
      <c r="NWF90" s="715"/>
      <c r="NWG90" s="715"/>
      <c r="NWH90" s="715"/>
      <c r="NWI90" s="715"/>
      <c r="NWJ90" s="715"/>
      <c r="NWK90" s="715"/>
      <c r="NWL90" s="715"/>
      <c r="NWM90" s="715"/>
      <c r="NWN90" s="715"/>
      <c r="NWO90" s="715"/>
      <c r="NWP90" s="715"/>
      <c r="NWQ90" s="715"/>
      <c r="NWR90" s="715"/>
      <c r="NWS90" s="715"/>
      <c r="NWT90" s="715"/>
      <c r="NWU90" s="715"/>
      <c r="NWV90" s="715"/>
      <c r="NWW90" s="715"/>
      <c r="NWX90" s="715"/>
      <c r="NWY90" s="715"/>
      <c r="NWZ90" s="715"/>
      <c r="NXA90" s="715"/>
      <c r="NXB90" s="715"/>
      <c r="NXC90" s="715"/>
      <c r="NXD90" s="715"/>
      <c r="NXE90" s="715"/>
      <c r="NXF90" s="715"/>
      <c r="NXG90" s="715"/>
      <c r="NXH90" s="715"/>
      <c r="NXI90" s="715"/>
      <c r="NXJ90" s="715"/>
      <c r="NXK90" s="715"/>
      <c r="NXL90" s="715"/>
      <c r="NXM90" s="715"/>
      <c r="NXN90" s="715"/>
      <c r="NXO90" s="715"/>
      <c r="NXP90" s="715"/>
      <c r="NXQ90" s="715"/>
      <c r="NXR90" s="715"/>
      <c r="NXS90" s="715"/>
      <c r="NXT90" s="715"/>
      <c r="NXU90" s="715"/>
      <c r="NXV90" s="715"/>
      <c r="NXW90" s="715"/>
      <c r="NXX90" s="715"/>
      <c r="NXY90" s="715"/>
      <c r="NXZ90" s="715"/>
      <c r="NYA90" s="715"/>
      <c r="NYB90" s="715"/>
      <c r="NYC90" s="715"/>
      <c r="NYD90" s="715"/>
      <c r="NYE90" s="715"/>
      <c r="NYF90" s="715"/>
      <c r="NYG90" s="715"/>
      <c r="NYH90" s="715"/>
      <c r="NYI90" s="715"/>
      <c r="NYJ90" s="715"/>
      <c r="NYK90" s="715"/>
      <c r="NYL90" s="715"/>
      <c r="NYM90" s="715"/>
      <c r="NYN90" s="715"/>
      <c r="NYO90" s="715"/>
      <c r="NYP90" s="715"/>
      <c r="NYQ90" s="715"/>
      <c r="NYR90" s="715"/>
      <c r="NYS90" s="715"/>
      <c r="NYT90" s="715"/>
      <c r="NYU90" s="715"/>
      <c r="NYV90" s="715"/>
      <c r="NYW90" s="715"/>
      <c r="NYX90" s="715"/>
      <c r="NYY90" s="715"/>
      <c r="NYZ90" s="715"/>
      <c r="NZA90" s="715"/>
      <c r="NZB90" s="715"/>
      <c r="NZC90" s="715"/>
      <c r="NZD90" s="715"/>
      <c r="NZE90" s="715"/>
      <c r="NZF90" s="715"/>
      <c r="NZG90" s="715"/>
      <c r="NZH90" s="715"/>
      <c r="NZI90" s="715"/>
      <c r="NZJ90" s="715"/>
      <c r="NZK90" s="715"/>
      <c r="NZL90" s="715"/>
      <c r="NZM90" s="715"/>
      <c r="NZN90" s="715"/>
      <c r="NZO90" s="715"/>
      <c r="NZP90" s="715"/>
      <c r="NZQ90" s="715"/>
      <c r="NZR90" s="715"/>
      <c r="NZS90" s="715"/>
      <c r="NZT90" s="715"/>
      <c r="NZU90" s="715"/>
      <c r="NZV90" s="715"/>
      <c r="NZW90" s="715"/>
      <c r="NZX90" s="715"/>
      <c r="NZY90" s="715"/>
      <c r="NZZ90" s="715"/>
      <c r="OAA90" s="715"/>
      <c r="OAB90" s="715"/>
      <c r="OAC90" s="715"/>
      <c r="OAD90" s="715"/>
      <c r="OAE90" s="715"/>
      <c r="OAF90" s="715"/>
      <c r="OAG90" s="715"/>
      <c r="OAH90" s="715"/>
      <c r="OAI90" s="715"/>
      <c r="OAJ90" s="715"/>
      <c r="OAK90" s="715"/>
      <c r="OAL90" s="715"/>
      <c r="OAM90" s="715"/>
      <c r="OAN90" s="715"/>
      <c r="OAO90" s="715"/>
      <c r="OAP90" s="715"/>
      <c r="OAQ90" s="715"/>
      <c r="OAR90" s="715"/>
      <c r="OAS90" s="715"/>
      <c r="OAT90" s="715"/>
      <c r="OAU90" s="715"/>
      <c r="OAV90" s="715"/>
      <c r="OAW90" s="715"/>
      <c r="OAX90" s="715"/>
      <c r="OAY90" s="715"/>
      <c r="OAZ90" s="715"/>
      <c r="OBA90" s="715"/>
      <c r="OBB90" s="715"/>
      <c r="OBC90" s="715"/>
      <c r="OBD90" s="715"/>
      <c r="OBE90" s="715"/>
      <c r="OBF90" s="715"/>
      <c r="OBG90" s="715"/>
      <c r="OBH90" s="715"/>
      <c r="OBI90" s="715"/>
      <c r="OBJ90" s="715"/>
      <c r="OBK90" s="715"/>
      <c r="OBL90" s="715"/>
      <c r="OBM90" s="715"/>
      <c r="OBN90" s="715"/>
      <c r="OBO90" s="715"/>
      <c r="OBP90" s="715"/>
      <c r="OBQ90" s="715"/>
      <c r="OBR90" s="715"/>
      <c r="OBS90" s="715"/>
      <c r="OBT90" s="715"/>
      <c r="OBU90" s="715"/>
      <c r="OBV90" s="715"/>
      <c r="OBW90" s="715"/>
      <c r="OBX90" s="715"/>
      <c r="OBY90" s="715"/>
      <c r="OBZ90" s="715"/>
      <c r="OCA90" s="715"/>
      <c r="OCB90" s="715"/>
      <c r="OCC90" s="715"/>
      <c r="OCD90" s="715"/>
      <c r="OCE90" s="715"/>
      <c r="OCF90" s="715"/>
      <c r="OCG90" s="715"/>
      <c r="OCH90" s="715"/>
      <c r="OCI90" s="715"/>
      <c r="OCJ90" s="715"/>
      <c r="OCK90" s="715"/>
      <c r="OCL90" s="715"/>
      <c r="OCM90" s="715"/>
      <c r="OCN90" s="715"/>
      <c r="OCO90" s="715"/>
      <c r="OCP90" s="715"/>
      <c r="OCQ90" s="715"/>
      <c r="OCR90" s="715"/>
      <c r="OCS90" s="715"/>
      <c r="OCT90" s="715"/>
      <c r="OCU90" s="715"/>
      <c r="OCV90" s="715"/>
      <c r="OCW90" s="715"/>
      <c r="OCX90" s="715"/>
      <c r="OCY90" s="715"/>
      <c r="OCZ90" s="715"/>
      <c r="ODA90" s="715"/>
      <c r="ODB90" s="715"/>
      <c r="ODC90" s="715"/>
      <c r="ODD90" s="715"/>
      <c r="ODE90" s="715"/>
      <c r="ODF90" s="715"/>
      <c r="ODG90" s="715"/>
      <c r="ODH90" s="715"/>
      <c r="ODI90" s="715"/>
      <c r="ODJ90" s="715"/>
      <c r="ODK90" s="715"/>
      <c r="ODL90" s="715"/>
      <c r="ODM90" s="715"/>
      <c r="ODN90" s="715"/>
      <c r="ODO90" s="715"/>
      <c r="ODP90" s="715"/>
      <c r="ODQ90" s="715"/>
      <c r="ODR90" s="715"/>
      <c r="ODS90" s="715"/>
      <c r="ODT90" s="715"/>
      <c r="ODU90" s="715"/>
      <c r="ODV90" s="715"/>
      <c r="ODW90" s="715"/>
      <c r="ODX90" s="715"/>
      <c r="ODY90" s="715"/>
      <c r="ODZ90" s="715"/>
      <c r="OEA90" s="715"/>
      <c r="OEB90" s="715"/>
      <c r="OEC90" s="715"/>
      <c r="OED90" s="715"/>
      <c r="OEE90" s="715"/>
      <c r="OEF90" s="715"/>
      <c r="OEG90" s="715"/>
      <c r="OEH90" s="715"/>
      <c r="OEI90" s="715"/>
      <c r="OEJ90" s="715"/>
      <c r="OEK90" s="715"/>
      <c r="OEL90" s="715"/>
      <c r="OEM90" s="715"/>
      <c r="OEN90" s="715"/>
      <c r="OEO90" s="715"/>
      <c r="OEP90" s="715"/>
      <c r="OEQ90" s="715"/>
      <c r="OER90" s="715"/>
      <c r="OES90" s="715"/>
      <c r="OET90" s="715"/>
      <c r="OEU90" s="715"/>
      <c r="OEV90" s="715"/>
      <c r="OEW90" s="715"/>
      <c r="OEX90" s="715"/>
      <c r="OEY90" s="715"/>
      <c r="OEZ90" s="715"/>
      <c r="OFA90" s="715"/>
      <c r="OFB90" s="715"/>
      <c r="OFC90" s="715"/>
      <c r="OFD90" s="715"/>
      <c r="OFE90" s="715"/>
      <c r="OFF90" s="715"/>
      <c r="OFG90" s="715"/>
      <c r="OFH90" s="715"/>
      <c r="OFI90" s="715"/>
      <c r="OFJ90" s="715"/>
      <c r="OFK90" s="715"/>
      <c r="OFL90" s="715"/>
      <c r="OFM90" s="715"/>
      <c r="OFN90" s="715"/>
      <c r="OFO90" s="715"/>
      <c r="OFP90" s="715"/>
      <c r="OFQ90" s="715"/>
      <c r="OFR90" s="715"/>
      <c r="OFS90" s="715"/>
      <c r="OFT90" s="715"/>
      <c r="OFU90" s="715"/>
      <c r="OFV90" s="715"/>
      <c r="OFW90" s="715"/>
      <c r="OFX90" s="715"/>
      <c r="OFY90" s="715"/>
      <c r="OFZ90" s="715"/>
      <c r="OGA90" s="715"/>
      <c r="OGB90" s="715"/>
      <c r="OGC90" s="715"/>
      <c r="OGD90" s="715"/>
      <c r="OGE90" s="715"/>
      <c r="OGF90" s="715"/>
      <c r="OGG90" s="715"/>
      <c r="OGH90" s="715"/>
      <c r="OGI90" s="715"/>
      <c r="OGJ90" s="715"/>
      <c r="OGK90" s="715"/>
      <c r="OGL90" s="715"/>
      <c r="OGM90" s="715"/>
      <c r="OGN90" s="715"/>
      <c r="OGO90" s="715"/>
      <c r="OGP90" s="715"/>
      <c r="OGQ90" s="715"/>
      <c r="OGR90" s="715"/>
      <c r="OGS90" s="715"/>
      <c r="OGT90" s="715"/>
      <c r="OGU90" s="715"/>
      <c r="OGV90" s="715"/>
      <c r="OGW90" s="715"/>
      <c r="OGX90" s="715"/>
      <c r="OGY90" s="715"/>
      <c r="OGZ90" s="715"/>
      <c r="OHA90" s="715"/>
      <c r="OHB90" s="715"/>
      <c r="OHC90" s="715"/>
      <c r="OHD90" s="715"/>
      <c r="OHE90" s="715"/>
      <c r="OHF90" s="715"/>
      <c r="OHG90" s="715"/>
      <c r="OHH90" s="715"/>
      <c r="OHI90" s="715"/>
      <c r="OHJ90" s="715"/>
      <c r="OHK90" s="715"/>
      <c r="OHL90" s="715"/>
      <c r="OHM90" s="715"/>
      <c r="OHN90" s="715"/>
      <c r="OHO90" s="715"/>
      <c r="OHP90" s="715"/>
      <c r="OHQ90" s="715"/>
      <c r="OHR90" s="715"/>
      <c r="OHS90" s="715"/>
      <c r="OHT90" s="715"/>
      <c r="OHU90" s="715"/>
      <c r="OHV90" s="715"/>
      <c r="OHW90" s="715"/>
      <c r="OHX90" s="715"/>
      <c r="OHY90" s="715"/>
      <c r="OHZ90" s="715"/>
      <c r="OIA90" s="715"/>
      <c r="OIB90" s="715"/>
      <c r="OIC90" s="715"/>
      <c r="OID90" s="715"/>
      <c r="OIE90" s="715"/>
      <c r="OIF90" s="715"/>
      <c r="OIG90" s="715"/>
      <c r="OIH90" s="715"/>
      <c r="OII90" s="715"/>
      <c r="OIJ90" s="715"/>
      <c r="OIK90" s="715"/>
      <c r="OIL90" s="715"/>
      <c r="OIM90" s="715"/>
      <c r="OIN90" s="715"/>
      <c r="OIO90" s="715"/>
      <c r="OIP90" s="715"/>
      <c r="OIQ90" s="715"/>
      <c r="OIR90" s="715"/>
      <c r="OIS90" s="715"/>
      <c r="OIT90" s="715"/>
      <c r="OIU90" s="715"/>
      <c r="OIV90" s="715"/>
      <c r="OIW90" s="715"/>
      <c r="OIX90" s="715"/>
      <c r="OIY90" s="715"/>
      <c r="OIZ90" s="715"/>
      <c r="OJA90" s="715"/>
      <c r="OJB90" s="715"/>
      <c r="OJC90" s="715"/>
      <c r="OJD90" s="715"/>
      <c r="OJE90" s="715"/>
      <c r="OJF90" s="715"/>
      <c r="OJG90" s="715"/>
      <c r="OJH90" s="715"/>
      <c r="OJI90" s="715"/>
      <c r="OJJ90" s="715"/>
      <c r="OJK90" s="715"/>
      <c r="OJL90" s="715"/>
      <c r="OJM90" s="715"/>
      <c r="OJN90" s="715"/>
      <c r="OJO90" s="715"/>
      <c r="OJP90" s="715"/>
      <c r="OJQ90" s="715"/>
      <c r="OJR90" s="715"/>
      <c r="OJS90" s="715"/>
      <c r="OJT90" s="715"/>
      <c r="OJU90" s="715"/>
      <c r="OJV90" s="715"/>
      <c r="OJW90" s="715"/>
      <c r="OJX90" s="715"/>
      <c r="OJY90" s="715"/>
      <c r="OJZ90" s="715"/>
      <c r="OKA90" s="715"/>
      <c r="OKB90" s="715"/>
      <c r="OKC90" s="715"/>
      <c r="OKD90" s="715"/>
      <c r="OKE90" s="715"/>
      <c r="OKF90" s="715"/>
      <c r="OKG90" s="715"/>
      <c r="OKH90" s="715"/>
      <c r="OKI90" s="715"/>
      <c r="OKJ90" s="715"/>
      <c r="OKK90" s="715"/>
      <c r="OKL90" s="715"/>
      <c r="OKM90" s="715"/>
      <c r="OKN90" s="715"/>
      <c r="OKO90" s="715"/>
      <c r="OKP90" s="715"/>
      <c r="OKQ90" s="715"/>
      <c r="OKR90" s="715"/>
      <c r="OKS90" s="715"/>
      <c r="OKT90" s="715"/>
      <c r="OKU90" s="715"/>
      <c r="OKV90" s="715"/>
      <c r="OKW90" s="715"/>
      <c r="OKX90" s="715"/>
      <c r="OKY90" s="715"/>
      <c r="OKZ90" s="715"/>
      <c r="OLA90" s="715"/>
      <c r="OLB90" s="715"/>
      <c r="OLC90" s="715"/>
      <c r="OLD90" s="715"/>
      <c r="OLE90" s="715"/>
      <c r="OLF90" s="715"/>
      <c r="OLG90" s="715"/>
      <c r="OLH90" s="715"/>
      <c r="OLI90" s="715"/>
      <c r="OLJ90" s="715"/>
      <c r="OLK90" s="715"/>
      <c r="OLL90" s="715"/>
      <c r="OLM90" s="715"/>
      <c r="OLN90" s="715"/>
      <c r="OLO90" s="715"/>
      <c r="OLP90" s="715"/>
      <c r="OLQ90" s="715"/>
      <c r="OLR90" s="715"/>
      <c r="OLS90" s="715"/>
      <c r="OLT90" s="715"/>
      <c r="OLU90" s="715"/>
      <c r="OLV90" s="715"/>
      <c r="OLW90" s="715"/>
      <c r="OLX90" s="715"/>
      <c r="OLY90" s="715"/>
      <c r="OLZ90" s="715"/>
      <c r="OMA90" s="715"/>
      <c r="OMB90" s="715"/>
      <c r="OMC90" s="715"/>
      <c r="OMD90" s="715"/>
      <c r="OME90" s="715"/>
      <c r="OMF90" s="715"/>
      <c r="OMG90" s="715"/>
      <c r="OMH90" s="715"/>
      <c r="OMI90" s="715"/>
      <c r="OMJ90" s="715"/>
      <c r="OMK90" s="715"/>
      <c r="OML90" s="715"/>
      <c r="OMM90" s="715"/>
      <c r="OMN90" s="715"/>
      <c r="OMO90" s="715"/>
      <c r="OMP90" s="715"/>
      <c r="OMQ90" s="715"/>
      <c r="OMR90" s="715"/>
      <c r="OMS90" s="715"/>
      <c r="OMT90" s="715"/>
      <c r="OMU90" s="715"/>
      <c r="OMV90" s="715"/>
      <c r="OMW90" s="715"/>
      <c r="OMX90" s="715"/>
      <c r="OMY90" s="715"/>
      <c r="OMZ90" s="715"/>
      <c r="ONA90" s="715"/>
      <c r="ONB90" s="715"/>
      <c r="ONC90" s="715"/>
      <c r="OND90" s="715"/>
      <c r="ONE90" s="715"/>
      <c r="ONF90" s="715"/>
      <c r="ONG90" s="715"/>
      <c r="ONH90" s="715"/>
      <c r="ONI90" s="715"/>
      <c r="ONJ90" s="715"/>
      <c r="ONK90" s="715"/>
      <c r="ONL90" s="715"/>
      <c r="ONM90" s="715"/>
      <c r="ONN90" s="715"/>
      <c r="ONO90" s="715"/>
      <c r="ONP90" s="715"/>
      <c r="ONQ90" s="715"/>
      <c r="ONR90" s="715"/>
      <c r="ONS90" s="715"/>
      <c r="ONT90" s="715"/>
      <c r="ONU90" s="715"/>
      <c r="ONV90" s="715"/>
      <c r="ONW90" s="715"/>
      <c r="ONX90" s="715"/>
      <c r="ONY90" s="715"/>
      <c r="ONZ90" s="715"/>
      <c r="OOA90" s="715"/>
      <c r="OOB90" s="715"/>
      <c r="OOC90" s="715"/>
      <c r="OOD90" s="715"/>
      <c r="OOE90" s="715"/>
      <c r="OOF90" s="715"/>
      <c r="OOG90" s="715"/>
      <c r="OOH90" s="715"/>
      <c r="OOI90" s="715"/>
      <c r="OOJ90" s="715"/>
      <c r="OOK90" s="715"/>
      <c r="OOL90" s="715"/>
      <c r="OOM90" s="715"/>
      <c r="OON90" s="715"/>
      <c r="OOO90" s="715"/>
      <c r="OOP90" s="715"/>
      <c r="OOQ90" s="715"/>
      <c r="OOR90" s="715"/>
      <c r="OOS90" s="715"/>
      <c r="OOT90" s="715"/>
      <c r="OOU90" s="715"/>
      <c r="OOV90" s="715"/>
      <c r="OOW90" s="715"/>
      <c r="OOX90" s="715"/>
      <c r="OOY90" s="715"/>
      <c r="OOZ90" s="715"/>
      <c r="OPA90" s="715"/>
      <c r="OPB90" s="715"/>
      <c r="OPC90" s="715"/>
      <c r="OPD90" s="715"/>
      <c r="OPE90" s="715"/>
      <c r="OPF90" s="715"/>
      <c r="OPG90" s="715"/>
      <c r="OPH90" s="715"/>
      <c r="OPI90" s="715"/>
      <c r="OPJ90" s="715"/>
      <c r="OPK90" s="715"/>
      <c r="OPL90" s="715"/>
      <c r="OPM90" s="715"/>
      <c r="OPN90" s="715"/>
      <c r="OPO90" s="715"/>
      <c r="OPP90" s="715"/>
      <c r="OPQ90" s="715"/>
      <c r="OPR90" s="715"/>
      <c r="OPS90" s="715"/>
      <c r="OPT90" s="715"/>
      <c r="OPU90" s="715"/>
      <c r="OPV90" s="715"/>
      <c r="OPW90" s="715"/>
      <c r="OPX90" s="715"/>
      <c r="OPY90" s="715"/>
      <c r="OPZ90" s="715"/>
      <c r="OQA90" s="715"/>
      <c r="OQB90" s="715"/>
      <c r="OQC90" s="715"/>
      <c r="OQD90" s="715"/>
      <c r="OQE90" s="715"/>
      <c r="OQF90" s="715"/>
      <c r="OQG90" s="715"/>
      <c r="OQH90" s="715"/>
      <c r="OQI90" s="715"/>
      <c r="OQJ90" s="715"/>
      <c r="OQK90" s="715"/>
      <c r="OQL90" s="715"/>
      <c r="OQM90" s="715"/>
      <c r="OQN90" s="715"/>
      <c r="OQO90" s="715"/>
      <c r="OQP90" s="715"/>
      <c r="OQQ90" s="715"/>
      <c r="OQR90" s="715"/>
      <c r="OQS90" s="715"/>
      <c r="OQT90" s="715"/>
      <c r="OQU90" s="715"/>
      <c r="OQV90" s="715"/>
      <c r="OQW90" s="715"/>
      <c r="OQX90" s="715"/>
      <c r="OQY90" s="715"/>
      <c r="OQZ90" s="715"/>
      <c r="ORA90" s="715"/>
      <c r="ORB90" s="715"/>
      <c r="ORC90" s="715"/>
      <c r="ORD90" s="715"/>
      <c r="ORE90" s="715"/>
      <c r="ORF90" s="715"/>
      <c r="ORG90" s="715"/>
      <c r="ORH90" s="715"/>
      <c r="ORI90" s="715"/>
      <c r="ORJ90" s="715"/>
      <c r="ORK90" s="715"/>
      <c r="ORL90" s="715"/>
      <c r="ORM90" s="715"/>
      <c r="ORN90" s="715"/>
      <c r="ORO90" s="715"/>
      <c r="ORP90" s="715"/>
      <c r="ORQ90" s="715"/>
      <c r="ORR90" s="715"/>
      <c r="ORS90" s="715"/>
      <c r="ORT90" s="715"/>
      <c r="ORU90" s="715"/>
      <c r="ORV90" s="715"/>
      <c r="ORW90" s="715"/>
      <c r="ORX90" s="715"/>
      <c r="ORY90" s="715"/>
      <c r="ORZ90" s="715"/>
      <c r="OSA90" s="715"/>
      <c r="OSB90" s="715"/>
      <c r="OSC90" s="715"/>
      <c r="OSD90" s="715"/>
      <c r="OSE90" s="715"/>
      <c r="OSF90" s="715"/>
      <c r="OSG90" s="715"/>
      <c r="OSH90" s="715"/>
      <c r="OSI90" s="715"/>
      <c r="OSJ90" s="715"/>
      <c r="OSK90" s="715"/>
      <c r="OSL90" s="715"/>
      <c r="OSM90" s="715"/>
      <c r="OSN90" s="715"/>
      <c r="OSO90" s="715"/>
      <c r="OSP90" s="715"/>
      <c r="OSQ90" s="715"/>
      <c r="OSR90" s="715"/>
      <c r="OSS90" s="715"/>
      <c r="OST90" s="715"/>
      <c r="OSU90" s="715"/>
      <c r="OSV90" s="715"/>
      <c r="OSW90" s="715"/>
      <c r="OSX90" s="715"/>
      <c r="OSY90" s="715"/>
      <c r="OSZ90" s="715"/>
      <c r="OTA90" s="715"/>
      <c r="OTB90" s="715"/>
      <c r="OTC90" s="715"/>
      <c r="OTD90" s="715"/>
      <c r="OTE90" s="715"/>
      <c r="OTF90" s="715"/>
      <c r="OTG90" s="715"/>
      <c r="OTH90" s="715"/>
      <c r="OTI90" s="715"/>
      <c r="OTJ90" s="715"/>
      <c r="OTK90" s="715"/>
      <c r="OTL90" s="715"/>
      <c r="OTM90" s="715"/>
      <c r="OTN90" s="715"/>
      <c r="OTO90" s="715"/>
      <c r="OTP90" s="715"/>
      <c r="OTQ90" s="715"/>
      <c r="OTR90" s="715"/>
      <c r="OTS90" s="715"/>
      <c r="OTT90" s="715"/>
      <c r="OTU90" s="715"/>
      <c r="OTV90" s="715"/>
      <c r="OTW90" s="715"/>
      <c r="OTX90" s="715"/>
      <c r="OTY90" s="715"/>
      <c r="OTZ90" s="715"/>
      <c r="OUA90" s="715"/>
      <c r="OUB90" s="715"/>
      <c r="OUC90" s="715"/>
      <c r="OUD90" s="715"/>
      <c r="OUE90" s="715"/>
      <c r="OUF90" s="715"/>
      <c r="OUG90" s="715"/>
      <c r="OUH90" s="715"/>
      <c r="OUI90" s="715"/>
      <c r="OUJ90" s="715"/>
      <c r="OUK90" s="715"/>
      <c r="OUL90" s="715"/>
      <c r="OUM90" s="715"/>
      <c r="OUN90" s="715"/>
      <c r="OUO90" s="715"/>
      <c r="OUP90" s="715"/>
      <c r="OUQ90" s="715"/>
      <c r="OUR90" s="715"/>
      <c r="OUS90" s="715"/>
      <c r="OUT90" s="715"/>
      <c r="OUU90" s="715"/>
      <c r="OUV90" s="715"/>
      <c r="OUW90" s="715"/>
      <c r="OUX90" s="715"/>
      <c r="OUY90" s="715"/>
      <c r="OUZ90" s="715"/>
      <c r="OVA90" s="715"/>
      <c r="OVB90" s="715"/>
      <c r="OVC90" s="715"/>
      <c r="OVD90" s="715"/>
      <c r="OVE90" s="715"/>
      <c r="OVF90" s="715"/>
      <c r="OVG90" s="715"/>
      <c r="OVH90" s="715"/>
      <c r="OVI90" s="715"/>
      <c r="OVJ90" s="715"/>
      <c r="OVK90" s="715"/>
      <c r="OVL90" s="715"/>
      <c r="OVM90" s="715"/>
      <c r="OVN90" s="715"/>
      <c r="OVO90" s="715"/>
      <c r="OVP90" s="715"/>
      <c r="OVQ90" s="715"/>
      <c r="OVR90" s="715"/>
      <c r="OVS90" s="715"/>
      <c r="OVT90" s="715"/>
      <c r="OVU90" s="715"/>
      <c r="OVV90" s="715"/>
      <c r="OVW90" s="715"/>
      <c r="OVX90" s="715"/>
      <c r="OVY90" s="715"/>
      <c r="OVZ90" s="715"/>
      <c r="OWA90" s="715"/>
      <c r="OWB90" s="715"/>
      <c r="OWC90" s="715"/>
      <c r="OWD90" s="715"/>
      <c r="OWE90" s="715"/>
      <c r="OWF90" s="715"/>
      <c r="OWG90" s="715"/>
      <c r="OWH90" s="715"/>
      <c r="OWI90" s="715"/>
      <c r="OWJ90" s="715"/>
      <c r="OWK90" s="715"/>
      <c r="OWL90" s="715"/>
      <c r="OWM90" s="715"/>
      <c r="OWN90" s="715"/>
      <c r="OWO90" s="715"/>
      <c r="OWP90" s="715"/>
      <c r="OWQ90" s="715"/>
      <c r="OWR90" s="715"/>
      <c r="OWS90" s="715"/>
      <c r="OWT90" s="715"/>
      <c r="OWU90" s="715"/>
      <c r="OWV90" s="715"/>
      <c r="OWW90" s="715"/>
      <c r="OWX90" s="715"/>
      <c r="OWY90" s="715"/>
      <c r="OWZ90" s="715"/>
      <c r="OXA90" s="715"/>
      <c r="OXB90" s="715"/>
      <c r="OXC90" s="715"/>
      <c r="OXD90" s="715"/>
      <c r="OXE90" s="715"/>
      <c r="OXF90" s="715"/>
      <c r="OXG90" s="715"/>
      <c r="OXH90" s="715"/>
      <c r="OXI90" s="715"/>
      <c r="OXJ90" s="715"/>
      <c r="OXK90" s="715"/>
      <c r="OXL90" s="715"/>
      <c r="OXM90" s="715"/>
      <c r="OXN90" s="715"/>
      <c r="OXO90" s="715"/>
      <c r="OXP90" s="715"/>
      <c r="OXQ90" s="715"/>
      <c r="OXR90" s="715"/>
      <c r="OXS90" s="715"/>
      <c r="OXT90" s="715"/>
      <c r="OXU90" s="715"/>
      <c r="OXV90" s="715"/>
      <c r="OXW90" s="715"/>
      <c r="OXX90" s="715"/>
      <c r="OXY90" s="715"/>
      <c r="OXZ90" s="715"/>
      <c r="OYA90" s="715"/>
      <c r="OYB90" s="715"/>
      <c r="OYC90" s="715"/>
      <c r="OYD90" s="715"/>
      <c r="OYE90" s="715"/>
      <c r="OYF90" s="715"/>
      <c r="OYG90" s="715"/>
      <c r="OYH90" s="715"/>
      <c r="OYI90" s="715"/>
      <c r="OYJ90" s="715"/>
      <c r="OYK90" s="715"/>
      <c r="OYL90" s="715"/>
      <c r="OYM90" s="715"/>
      <c r="OYN90" s="715"/>
      <c r="OYO90" s="715"/>
      <c r="OYP90" s="715"/>
      <c r="OYQ90" s="715"/>
      <c r="OYR90" s="715"/>
      <c r="OYS90" s="715"/>
      <c r="OYT90" s="715"/>
      <c r="OYU90" s="715"/>
      <c r="OYV90" s="715"/>
      <c r="OYW90" s="715"/>
      <c r="OYX90" s="715"/>
      <c r="OYY90" s="715"/>
      <c r="OYZ90" s="715"/>
      <c r="OZA90" s="715"/>
      <c r="OZB90" s="715"/>
      <c r="OZC90" s="715"/>
      <c r="OZD90" s="715"/>
      <c r="OZE90" s="715"/>
      <c r="OZF90" s="715"/>
      <c r="OZG90" s="715"/>
      <c r="OZH90" s="715"/>
      <c r="OZI90" s="715"/>
      <c r="OZJ90" s="715"/>
      <c r="OZK90" s="715"/>
      <c r="OZL90" s="715"/>
      <c r="OZM90" s="715"/>
      <c r="OZN90" s="715"/>
      <c r="OZO90" s="715"/>
      <c r="OZP90" s="715"/>
      <c r="OZQ90" s="715"/>
      <c r="OZR90" s="715"/>
      <c r="OZS90" s="715"/>
      <c r="OZT90" s="715"/>
      <c r="OZU90" s="715"/>
      <c r="OZV90" s="715"/>
      <c r="OZW90" s="715"/>
      <c r="OZX90" s="715"/>
      <c r="OZY90" s="715"/>
      <c r="OZZ90" s="715"/>
      <c r="PAA90" s="715"/>
      <c r="PAB90" s="715"/>
      <c r="PAC90" s="715"/>
      <c r="PAD90" s="715"/>
      <c r="PAE90" s="715"/>
      <c r="PAF90" s="715"/>
      <c r="PAG90" s="715"/>
      <c r="PAH90" s="715"/>
      <c r="PAI90" s="715"/>
      <c r="PAJ90" s="715"/>
      <c r="PAK90" s="715"/>
      <c r="PAL90" s="715"/>
      <c r="PAM90" s="715"/>
      <c r="PAN90" s="715"/>
      <c r="PAO90" s="715"/>
      <c r="PAP90" s="715"/>
      <c r="PAQ90" s="715"/>
      <c r="PAR90" s="715"/>
      <c r="PAS90" s="715"/>
      <c r="PAT90" s="715"/>
      <c r="PAU90" s="715"/>
      <c r="PAV90" s="715"/>
      <c r="PAW90" s="715"/>
      <c r="PAX90" s="715"/>
      <c r="PAY90" s="715"/>
      <c r="PAZ90" s="715"/>
      <c r="PBA90" s="715"/>
      <c r="PBB90" s="715"/>
      <c r="PBC90" s="715"/>
      <c r="PBD90" s="715"/>
      <c r="PBE90" s="715"/>
      <c r="PBF90" s="715"/>
      <c r="PBG90" s="715"/>
      <c r="PBH90" s="715"/>
      <c r="PBI90" s="715"/>
      <c r="PBJ90" s="715"/>
      <c r="PBK90" s="715"/>
      <c r="PBL90" s="715"/>
      <c r="PBM90" s="715"/>
      <c r="PBN90" s="715"/>
      <c r="PBO90" s="715"/>
      <c r="PBP90" s="715"/>
      <c r="PBQ90" s="715"/>
      <c r="PBR90" s="715"/>
      <c r="PBS90" s="715"/>
      <c r="PBT90" s="715"/>
      <c r="PBU90" s="715"/>
      <c r="PBV90" s="715"/>
      <c r="PBW90" s="715"/>
      <c r="PBX90" s="715"/>
      <c r="PBY90" s="715"/>
      <c r="PBZ90" s="715"/>
      <c r="PCA90" s="715"/>
      <c r="PCB90" s="715"/>
      <c r="PCC90" s="715"/>
      <c r="PCD90" s="715"/>
      <c r="PCE90" s="715"/>
      <c r="PCF90" s="715"/>
      <c r="PCG90" s="715"/>
      <c r="PCH90" s="715"/>
      <c r="PCI90" s="715"/>
      <c r="PCJ90" s="715"/>
      <c r="PCK90" s="715"/>
      <c r="PCL90" s="715"/>
      <c r="PCM90" s="715"/>
      <c r="PCN90" s="715"/>
      <c r="PCO90" s="715"/>
      <c r="PCP90" s="715"/>
      <c r="PCQ90" s="715"/>
      <c r="PCR90" s="715"/>
      <c r="PCS90" s="715"/>
      <c r="PCT90" s="715"/>
      <c r="PCU90" s="715"/>
      <c r="PCV90" s="715"/>
      <c r="PCW90" s="715"/>
      <c r="PCX90" s="715"/>
      <c r="PCY90" s="715"/>
      <c r="PCZ90" s="715"/>
      <c r="PDA90" s="715"/>
      <c r="PDB90" s="715"/>
      <c r="PDC90" s="715"/>
      <c r="PDD90" s="715"/>
      <c r="PDE90" s="715"/>
      <c r="PDF90" s="715"/>
      <c r="PDG90" s="715"/>
      <c r="PDH90" s="715"/>
      <c r="PDI90" s="715"/>
      <c r="PDJ90" s="715"/>
      <c r="PDK90" s="715"/>
      <c r="PDL90" s="715"/>
      <c r="PDM90" s="715"/>
      <c r="PDN90" s="715"/>
      <c r="PDO90" s="715"/>
      <c r="PDP90" s="715"/>
      <c r="PDQ90" s="715"/>
      <c r="PDR90" s="715"/>
      <c r="PDS90" s="715"/>
      <c r="PDT90" s="715"/>
      <c r="PDU90" s="715"/>
      <c r="PDV90" s="715"/>
      <c r="PDW90" s="715"/>
      <c r="PDX90" s="715"/>
      <c r="PDY90" s="715"/>
      <c r="PDZ90" s="715"/>
      <c r="PEA90" s="715"/>
      <c r="PEB90" s="715"/>
      <c r="PEC90" s="715"/>
      <c r="PED90" s="715"/>
      <c r="PEE90" s="715"/>
      <c r="PEF90" s="715"/>
      <c r="PEG90" s="715"/>
      <c r="PEH90" s="715"/>
      <c r="PEI90" s="715"/>
      <c r="PEJ90" s="715"/>
      <c r="PEK90" s="715"/>
      <c r="PEL90" s="715"/>
      <c r="PEM90" s="715"/>
      <c r="PEN90" s="715"/>
      <c r="PEO90" s="715"/>
      <c r="PEP90" s="715"/>
      <c r="PEQ90" s="715"/>
      <c r="PER90" s="715"/>
      <c r="PES90" s="715"/>
      <c r="PET90" s="715"/>
      <c r="PEU90" s="715"/>
      <c r="PEV90" s="715"/>
      <c r="PEW90" s="715"/>
      <c r="PEX90" s="715"/>
      <c r="PEY90" s="715"/>
      <c r="PEZ90" s="715"/>
      <c r="PFA90" s="715"/>
      <c r="PFB90" s="715"/>
      <c r="PFC90" s="715"/>
      <c r="PFD90" s="715"/>
      <c r="PFE90" s="715"/>
      <c r="PFF90" s="715"/>
      <c r="PFG90" s="715"/>
      <c r="PFH90" s="715"/>
      <c r="PFI90" s="715"/>
      <c r="PFJ90" s="715"/>
      <c r="PFK90" s="715"/>
      <c r="PFL90" s="715"/>
      <c r="PFM90" s="715"/>
      <c r="PFN90" s="715"/>
      <c r="PFO90" s="715"/>
      <c r="PFP90" s="715"/>
      <c r="PFQ90" s="715"/>
      <c r="PFR90" s="715"/>
      <c r="PFS90" s="715"/>
      <c r="PFT90" s="715"/>
      <c r="PFU90" s="715"/>
      <c r="PFV90" s="715"/>
      <c r="PFW90" s="715"/>
      <c r="PFX90" s="715"/>
      <c r="PFY90" s="715"/>
      <c r="PFZ90" s="715"/>
      <c r="PGA90" s="715"/>
      <c r="PGB90" s="715"/>
      <c r="PGC90" s="715"/>
      <c r="PGD90" s="715"/>
      <c r="PGE90" s="715"/>
      <c r="PGF90" s="715"/>
      <c r="PGG90" s="715"/>
      <c r="PGH90" s="715"/>
      <c r="PGI90" s="715"/>
      <c r="PGJ90" s="715"/>
      <c r="PGK90" s="715"/>
      <c r="PGL90" s="715"/>
      <c r="PGM90" s="715"/>
      <c r="PGN90" s="715"/>
      <c r="PGO90" s="715"/>
      <c r="PGP90" s="715"/>
      <c r="PGQ90" s="715"/>
      <c r="PGR90" s="715"/>
      <c r="PGS90" s="715"/>
      <c r="PGT90" s="715"/>
      <c r="PGU90" s="715"/>
      <c r="PGV90" s="715"/>
      <c r="PGW90" s="715"/>
      <c r="PGX90" s="715"/>
      <c r="PGY90" s="715"/>
      <c r="PGZ90" s="715"/>
      <c r="PHA90" s="715"/>
      <c r="PHB90" s="715"/>
      <c r="PHC90" s="715"/>
      <c r="PHD90" s="715"/>
      <c r="PHE90" s="715"/>
      <c r="PHF90" s="715"/>
      <c r="PHG90" s="715"/>
      <c r="PHH90" s="715"/>
      <c r="PHI90" s="715"/>
      <c r="PHJ90" s="715"/>
      <c r="PHK90" s="715"/>
      <c r="PHL90" s="715"/>
      <c r="PHM90" s="715"/>
      <c r="PHN90" s="715"/>
      <c r="PHO90" s="715"/>
      <c r="PHP90" s="715"/>
      <c r="PHQ90" s="715"/>
      <c r="PHR90" s="715"/>
      <c r="PHS90" s="715"/>
      <c r="PHT90" s="715"/>
      <c r="PHU90" s="715"/>
      <c r="PHV90" s="715"/>
      <c r="PHW90" s="715"/>
      <c r="PHX90" s="715"/>
      <c r="PHY90" s="715"/>
      <c r="PHZ90" s="715"/>
      <c r="PIA90" s="715"/>
      <c r="PIB90" s="715"/>
      <c r="PIC90" s="715"/>
      <c r="PID90" s="715"/>
      <c r="PIE90" s="715"/>
      <c r="PIF90" s="715"/>
      <c r="PIG90" s="715"/>
      <c r="PIH90" s="715"/>
      <c r="PII90" s="715"/>
      <c r="PIJ90" s="715"/>
      <c r="PIK90" s="715"/>
      <c r="PIL90" s="715"/>
      <c r="PIM90" s="715"/>
      <c r="PIN90" s="715"/>
      <c r="PIO90" s="715"/>
      <c r="PIP90" s="715"/>
      <c r="PIQ90" s="715"/>
      <c r="PIR90" s="715"/>
      <c r="PIS90" s="715"/>
      <c r="PIT90" s="715"/>
      <c r="PIU90" s="715"/>
      <c r="PIV90" s="715"/>
      <c r="PIW90" s="715"/>
      <c r="PIX90" s="715"/>
      <c r="PIY90" s="715"/>
      <c r="PIZ90" s="715"/>
      <c r="PJA90" s="715"/>
      <c r="PJB90" s="715"/>
      <c r="PJC90" s="715"/>
      <c r="PJD90" s="715"/>
      <c r="PJE90" s="715"/>
      <c r="PJF90" s="715"/>
      <c r="PJG90" s="715"/>
      <c r="PJH90" s="715"/>
      <c r="PJI90" s="715"/>
      <c r="PJJ90" s="715"/>
      <c r="PJK90" s="715"/>
      <c r="PJL90" s="715"/>
      <c r="PJM90" s="715"/>
      <c r="PJN90" s="715"/>
      <c r="PJO90" s="715"/>
      <c r="PJP90" s="715"/>
      <c r="PJQ90" s="715"/>
      <c r="PJR90" s="715"/>
      <c r="PJS90" s="715"/>
      <c r="PJT90" s="715"/>
      <c r="PJU90" s="715"/>
      <c r="PJV90" s="715"/>
      <c r="PJW90" s="715"/>
      <c r="PJX90" s="715"/>
      <c r="PJY90" s="715"/>
      <c r="PJZ90" s="715"/>
      <c r="PKA90" s="715"/>
      <c r="PKB90" s="715"/>
      <c r="PKC90" s="715"/>
      <c r="PKD90" s="715"/>
      <c r="PKE90" s="715"/>
      <c r="PKF90" s="715"/>
      <c r="PKG90" s="715"/>
      <c r="PKH90" s="715"/>
      <c r="PKI90" s="715"/>
      <c r="PKJ90" s="715"/>
      <c r="PKK90" s="715"/>
      <c r="PKL90" s="715"/>
      <c r="PKM90" s="715"/>
      <c r="PKN90" s="715"/>
      <c r="PKO90" s="715"/>
      <c r="PKP90" s="715"/>
      <c r="PKQ90" s="715"/>
      <c r="PKR90" s="715"/>
      <c r="PKS90" s="715"/>
      <c r="PKT90" s="715"/>
      <c r="PKU90" s="715"/>
      <c r="PKV90" s="715"/>
      <c r="PKW90" s="715"/>
      <c r="PKX90" s="715"/>
      <c r="PKY90" s="715"/>
      <c r="PKZ90" s="715"/>
      <c r="PLA90" s="715"/>
      <c r="PLB90" s="715"/>
      <c r="PLC90" s="715"/>
      <c r="PLD90" s="715"/>
      <c r="PLE90" s="715"/>
      <c r="PLF90" s="715"/>
      <c r="PLG90" s="715"/>
      <c r="PLH90" s="715"/>
      <c r="PLI90" s="715"/>
      <c r="PLJ90" s="715"/>
      <c r="PLK90" s="715"/>
      <c r="PLL90" s="715"/>
      <c r="PLM90" s="715"/>
      <c r="PLN90" s="715"/>
      <c r="PLO90" s="715"/>
      <c r="PLP90" s="715"/>
      <c r="PLQ90" s="715"/>
      <c r="PLR90" s="715"/>
      <c r="PLS90" s="715"/>
      <c r="PLT90" s="715"/>
      <c r="PLU90" s="715"/>
      <c r="PLV90" s="715"/>
      <c r="PLW90" s="715"/>
      <c r="PLX90" s="715"/>
      <c r="PLY90" s="715"/>
      <c r="PLZ90" s="715"/>
      <c r="PMA90" s="715"/>
      <c r="PMB90" s="715"/>
      <c r="PMC90" s="715"/>
      <c r="PMD90" s="715"/>
      <c r="PME90" s="715"/>
      <c r="PMF90" s="715"/>
      <c r="PMG90" s="715"/>
      <c r="PMH90" s="715"/>
      <c r="PMI90" s="715"/>
      <c r="PMJ90" s="715"/>
      <c r="PMK90" s="715"/>
      <c r="PML90" s="715"/>
      <c r="PMM90" s="715"/>
      <c r="PMN90" s="715"/>
      <c r="PMO90" s="715"/>
      <c r="PMP90" s="715"/>
      <c r="PMQ90" s="715"/>
      <c r="PMR90" s="715"/>
      <c r="PMS90" s="715"/>
      <c r="PMT90" s="715"/>
      <c r="PMU90" s="715"/>
      <c r="PMV90" s="715"/>
      <c r="PMW90" s="715"/>
      <c r="PMX90" s="715"/>
      <c r="PMY90" s="715"/>
      <c r="PMZ90" s="715"/>
      <c r="PNA90" s="715"/>
      <c r="PNB90" s="715"/>
      <c r="PNC90" s="715"/>
      <c r="PND90" s="715"/>
      <c r="PNE90" s="715"/>
      <c r="PNF90" s="715"/>
      <c r="PNG90" s="715"/>
      <c r="PNH90" s="715"/>
      <c r="PNI90" s="715"/>
      <c r="PNJ90" s="715"/>
      <c r="PNK90" s="715"/>
      <c r="PNL90" s="715"/>
      <c r="PNM90" s="715"/>
      <c r="PNN90" s="715"/>
      <c r="PNO90" s="715"/>
      <c r="PNP90" s="715"/>
      <c r="PNQ90" s="715"/>
      <c r="PNR90" s="715"/>
      <c r="PNS90" s="715"/>
      <c r="PNT90" s="715"/>
      <c r="PNU90" s="715"/>
      <c r="PNV90" s="715"/>
      <c r="PNW90" s="715"/>
      <c r="PNX90" s="715"/>
      <c r="PNY90" s="715"/>
      <c r="PNZ90" s="715"/>
      <c r="POA90" s="715"/>
      <c r="POB90" s="715"/>
      <c r="POC90" s="715"/>
      <c r="POD90" s="715"/>
      <c r="POE90" s="715"/>
      <c r="POF90" s="715"/>
      <c r="POG90" s="715"/>
      <c r="POH90" s="715"/>
      <c r="POI90" s="715"/>
      <c r="POJ90" s="715"/>
      <c r="POK90" s="715"/>
      <c r="POL90" s="715"/>
      <c r="POM90" s="715"/>
      <c r="PON90" s="715"/>
      <c r="POO90" s="715"/>
      <c r="POP90" s="715"/>
      <c r="POQ90" s="715"/>
      <c r="POR90" s="715"/>
      <c r="POS90" s="715"/>
      <c r="POT90" s="715"/>
      <c r="POU90" s="715"/>
      <c r="POV90" s="715"/>
      <c r="POW90" s="715"/>
      <c r="POX90" s="715"/>
      <c r="POY90" s="715"/>
      <c r="POZ90" s="715"/>
      <c r="PPA90" s="715"/>
      <c r="PPB90" s="715"/>
      <c r="PPC90" s="715"/>
      <c r="PPD90" s="715"/>
      <c r="PPE90" s="715"/>
      <c r="PPF90" s="715"/>
      <c r="PPG90" s="715"/>
      <c r="PPH90" s="715"/>
      <c r="PPI90" s="715"/>
      <c r="PPJ90" s="715"/>
      <c r="PPK90" s="715"/>
      <c r="PPL90" s="715"/>
      <c r="PPM90" s="715"/>
      <c r="PPN90" s="715"/>
      <c r="PPO90" s="715"/>
      <c r="PPP90" s="715"/>
      <c r="PPQ90" s="715"/>
      <c r="PPR90" s="715"/>
      <c r="PPS90" s="715"/>
      <c r="PPT90" s="715"/>
      <c r="PPU90" s="715"/>
      <c r="PPV90" s="715"/>
      <c r="PPW90" s="715"/>
      <c r="PPX90" s="715"/>
      <c r="PPY90" s="715"/>
      <c r="PPZ90" s="715"/>
      <c r="PQA90" s="715"/>
      <c r="PQB90" s="715"/>
      <c r="PQC90" s="715"/>
      <c r="PQD90" s="715"/>
      <c r="PQE90" s="715"/>
      <c r="PQF90" s="715"/>
      <c r="PQG90" s="715"/>
      <c r="PQH90" s="715"/>
      <c r="PQI90" s="715"/>
      <c r="PQJ90" s="715"/>
      <c r="PQK90" s="715"/>
      <c r="PQL90" s="715"/>
      <c r="PQM90" s="715"/>
      <c r="PQN90" s="715"/>
      <c r="PQO90" s="715"/>
      <c r="PQP90" s="715"/>
      <c r="PQQ90" s="715"/>
      <c r="PQR90" s="715"/>
      <c r="PQS90" s="715"/>
      <c r="PQT90" s="715"/>
      <c r="PQU90" s="715"/>
      <c r="PQV90" s="715"/>
      <c r="PQW90" s="715"/>
      <c r="PQX90" s="715"/>
      <c r="PQY90" s="715"/>
      <c r="PQZ90" s="715"/>
      <c r="PRA90" s="715"/>
      <c r="PRB90" s="715"/>
      <c r="PRC90" s="715"/>
      <c r="PRD90" s="715"/>
      <c r="PRE90" s="715"/>
      <c r="PRF90" s="715"/>
      <c r="PRG90" s="715"/>
      <c r="PRH90" s="715"/>
      <c r="PRI90" s="715"/>
      <c r="PRJ90" s="715"/>
      <c r="PRK90" s="715"/>
      <c r="PRL90" s="715"/>
      <c r="PRM90" s="715"/>
      <c r="PRN90" s="715"/>
      <c r="PRO90" s="715"/>
      <c r="PRP90" s="715"/>
      <c r="PRQ90" s="715"/>
      <c r="PRR90" s="715"/>
      <c r="PRS90" s="715"/>
      <c r="PRT90" s="715"/>
      <c r="PRU90" s="715"/>
      <c r="PRV90" s="715"/>
      <c r="PRW90" s="715"/>
      <c r="PRX90" s="715"/>
      <c r="PRY90" s="715"/>
      <c r="PRZ90" s="715"/>
      <c r="PSA90" s="715"/>
      <c r="PSB90" s="715"/>
      <c r="PSC90" s="715"/>
      <c r="PSD90" s="715"/>
      <c r="PSE90" s="715"/>
      <c r="PSF90" s="715"/>
      <c r="PSG90" s="715"/>
      <c r="PSH90" s="715"/>
      <c r="PSI90" s="715"/>
      <c r="PSJ90" s="715"/>
      <c r="PSK90" s="715"/>
      <c r="PSL90" s="715"/>
      <c r="PSM90" s="715"/>
      <c r="PSN90" s="715"/>
      <c r="PSO90" s="715"/>
      <c r="PSP90" s="715"/>
      <c r="PSQ90" s="715"/>
      <c r="PSR90" s="715"/>
      <c r="PSS90" s="715"/>
      <c r="PST90" s="715"/>
      <c r="PSU90" s="715"/>
      <c r="PSV90" s="715"/>
      <c r="PSW90" s="715"/>
      <c r="PSX90" s="715"/>
      <c r="PSY90" s="715"/>
      <c r="PSZ90" s="715"/>
      <c r="PTA90" s="715"/>
      <c r="PTB90" s="715"/>
      <c r="PTC90" s="715"/>
      <c r="PTD90" s="715"/>
      <c r="PTE90" s="715"/>
      <c r="PTF90" s="715"/>
      <c r="PTG90" s="715"/>
      <c r="PTH90" s="715"/>
      <c r="PTI90" s="715"/>
      <c r="PTJ90" s="715"/>
      <c r="PTK90" s="715"/>
      <c r="PTL90" s="715"/>
      <c r="PTM90" s="715"/>
      <c r="PTN90" s="715"/>
      <c r="PTO90" s="715"/>
      <c r="PTP90" s="715"/>
      <c r="PTQ90" s="715"/>
      <c r="PTR90" s="715"/>
      <c r="PTS90" s="715"/>
      <c r="PTT90" s="715"/>
      <c r="PTU90" s="715"/>
      <c r="PTV90" s="715"/>
      <c r="PTW90" s="715"/>
      <c r="PTX90" s="715"/>
      <c r="PTY90" s="715"/>
      <c r="PTZ90" s="715"/>
      <c r="PUA90" s="715"/>
      <c r="PUB90" s="715"/>
      <c r="PUC90" s="715"/>
      <c r="PUD90" s="715"/>
      <c r="PUE90" s="715"/>
      <c r="PUF90" s="715"/>
      <c r="PUG90" s="715"/>
      <c r="PUH90" s="715"/>
      <c r="PUI90" s="715"/>
      <c r="PUJ90" s="715"/>
      <c r="PUK90" s="715"/>
      <c r="PUL90" s="715"/>
      <c r="PUM90" s="715"/>
      <c r="PUN90" s="715"/>
      <c r="PUO90" s="715"/>
      <c r="PUP90" s="715"/>
      <c r="PUQ90" s="715"/>
      <c r="PUR90" s="715"/>
      <c r="PUS90" s="715"/>
      <c r="PUT90" s="715"/>
      <c r="PUU90" s="715"/>
      <c r="PUV90" s="715"/>
      <c r="PUW90" s="715"/>
      <c r="PUX90" s="715"/>
      <c r="PUY90" s="715"/>
      <c r="PUZ90" s="715"/>
      <c r="PVA90" s="715"/>
      <c r="PVB90" s="715"/>
      <c r="PVC90" s="715"/>
      <c r="PVD90" s="715"/>
      <c r="PVE90" s="715"/>
      <c r="PVF90" s="715"/>
      <c r="PVG90" s="715"/>
      <c r="PVH90" s="715"/>
      <c r="PVI90" s="715"/>
      <c r="PVJ90" s="715"/>
      <c r="PVK90" s="715"/>
      <c r="PVL90" s="715"/>
      <c r="PVM90" s="715"/>
      <c r="PVN90" s="715"/>
      <c r="PVO90" s="715"/>
      <c r="PVP90" s="715"/>
      <c r="PVQ90" s="715"/>
      <c r="PVR90" s="715"/>
      <c r="PVS90" s="715"/>
      <c r="PVT90" s="715"/>
      <c r="PVU90" s="715"/>
      <c r="PVV90" s="715"/>
      <c r="PVW90" s="715"/>
      <c r="PVX90" s="715"/>
      <c r="PVY90" s="715"/>
      <c r="PVZ90" s="715"/>
      <c r="PWA90" s="715"/>
      <c r="PWB90" s="715"/>
      <c r="PWC90" s="715"/>
      <c r="PWD90" s="715"/>
      <c r="PWE90" s="715"/>
      <c r="PWF90" s="715"/>
      <c r="PWG90" s="715"/>
      <c r="PWH90" s="715"/>
      <c r="PWI90" s="715"/>
      <c r="PWJ90" s="715"/>
      <c r="PWK90" s="715"/>
      <c r="PWL90" s="715"/>
      <c r="PWM90" s="715"/>
      <c r="PWN90" s="715"/>
      <c r="PWO90" s="715"/>
      <c r="PWP90" s="715"/>
      <c r="PWQ90" s="715"/>
      <c r="PWR90" s="715"/>
      <c r="PWS90" s="715"/>
      <c r="PWT90" s="715"/>
      <c r="PWU90" s="715"/>
      <c r="PWV90" s="715"/>
      <c r="PWW90" s="715"/>
      <c r="PWX90" s="715"/>
      <c r="PWY90" s="715"/>
      <c r="PWZ90" s="715"/>
      <c r="PXA90" s="715"/>
      <c r="PXB90" s="715"/>
      <c r="PXC90" s="715"/>
      <c r="PXD90" s="715"/>
      <c r="PXE90" s="715"/>
      <c r="PXF90" s="715"/>
      <c r="PXG90" s="715"/>
      <c r="PXH90" s="715"/>
      <c r="PXI90" s="715"/>
      <c r="PXJ90" s="715"/>
      <c r="PXK90" s="715"/>
      <c r="PXL90" s="715"/>
      <c r="PXM90" s="715"/>
      <c r="PXN90" s="715"/>
      <c r="PXO90" s="715"/>
      <c r="PXP90" s="715"/>
      <c r="PXQ90" s="715"/>
      <c r="PXR90" s="715"/>
      <c r="PXS90" s="715"/>
      <c r="PXT90" s="715"/>
      <c r="PXU90" s="715"/>
      <c r="PXV90" s="715"/>
      <c r="PXW90" s="715"/>
      <c r="PXX90" s="715"/>
      <c r="PXY90" s="715"/>
      <c r="PXZ90" s="715"/>
      <c r="PYA90" s="715"/>
      <c r="PYB90" s="715"/>
      <c r="PYC90" s="715"/>
      <c r="PYD90" s="715"/>
      <c r="PYE90" s="715"/>
      <c r="PYF90" s="715"/>
      <c r="PYG90" s="715"/>
      <c r="PYH90" s="715"/>
      <c r="PYI90" s="715"/>
      <c r="PYJ90" s="715"/>
      <c r="PYK90" s="715"/>
      <c r="PYL90" s="715"/>
      <c r="PYM90" s="715"/>
      <c r="PYN90" s="715"/>
      <c r="PYO90" s="715"/>
      <c r="PYP90" s="715"/>
      <c r="PYQ90" s="715"/>
      <c r="PYR90" s="715"/>
      <c r="PYS90" s="715"/>
      <c r="PYT90" s="715"/>
      <c r="PYU90" s="715"/>
      <c r="PYV90" s="715"/>
      <c r="PYW90" s="715"/>
      <c r="PYX90" s="715"/>
      <c r="PYY90" s="715"/>
      <c r="PYZ90" s="715"/>
      <c r="PZA90" s="715"/>
      <c r="PZB90" s="715"/>
      <c r="PZC90" s="715"/>
      <c r="PZD90" s="715"/>
      <c r="PZE90" s="715"/>
      <c r="PZF90" s="715"/>
      <c r="PZG90" s="715"/>
      <c r="PZH90" s="715"/>
      <c r="PZI90" s="715"/>
      <c r="PZJ90" s="715"/>
      <c r="PZK90" s="715"/>
      <c r="PZL90" s="715"/>
      <c r="PZM90" s="715"/>
      <c r="PZN90" s="715"/>
      <c r="PZO90" s="715"/>
      <c r="PZP90" s="715"/>
      <c r="PZQ90" s="715"/>
      <c r="PZR90" s="715"/>
      <c r="PZS90" s="715"/>
      <c r="PZT90" s="715"/>
      <c r="PZU90" s="715"/>
      <c r="PZV90" s="715"/>
      <c r="PZW90" s="715"/>
      <c r="PZX90" s="715"/>
      <c r="PZY90" s="715"/>
      <c r="PZZ90" s="715"/>
      <c r="QAA90" s="715"/>
      <c r="QAB90" s="715"/>
      <c r="QAC90" s="715"/>
      <c r="QAD90" s="715"/>
      <c r="QAE90" s="715"/>
      <c r="QAF90" s="715"/>
      <c r="QAG90" s="715"/>
      <c r="QAH90" s="715"/>
      <c r="QAI90" s="715"/>
      <c r="QAJ90" s="715"/>
      <c r="QAK90" s="715"/>
      <c r="QAL90" s="715"/>
      <c r="QAM90" s="715"/>
      <c r="QAN90" s="715"/>
      <c r="QAO90" s="715"/>
      <c r="QAP90" s="715"/>
      <c r="QAQ90" s="715"/>
      <c r="QAR90" s="715"/>
      <c r="QAS90" s="715"/>
      <c r="QAT90" s="715"/>
      <c r="QAU90" s="715"/>
      <c r="QAV90" s="715"/>
      <c r="QAW90" s="715"/>
      <c r="QAX90" s="715"/>
      <c r="QAY90" s="715"/>
      <c r="QAZ90" s="715"/>
      <c r="QBA90" s="715"/>
      <c r="QBB90" s="715"/>
      <c r="QBC90" s="715"/>
      <c r="QBD90" s="715"/>
      <c r="QBE90" s="715"/>
      <c r="QBF90" s="715"/>
      <c r="QBG90" s="715"/>
      <c r="QBH90" s="715"/>
      <c r="QBI90" s="715"/>
      <c r="QBJ90" s="715"/>
      <c r="QBK90" s="715"/>
      <c r="QBL90" s="715"/>
      <c r="QBM90" s="715"/>
      <c r="QBN90" s="715"/>
      <c r="QBO90" s="715"/>
      <c r="QBP90" s="715"/>
      <c r="QBQ90" s="715"/>
      <c r="QBR90" s="715"/>
      <c r="QBS90" s="715"/>
      <c r="QBT90" s="715"/>
      <c r="QBU90" s="715"/>
      <c r="QBV90" s="715"/>
      <c r="QBW90" s="715"/>
      <c r="QBX90" s="715"/>
      <c r="QBY90" s="715"/>
      <c r="QBZ90" s="715"/>
      <c r="QCA90" s="715"/>
      <c r="QCB90" s="715"/>
      <c r="QCC90" s="715"/>
      <c r="QCD90" s="715"/>
      <c r="QCE90" s="715"/>
      <c r="QCF90" s="715"/>
      <c r="QCG90" s="715"/>
      <c r="QCH90" s="715"/>
      <c r="QCI90" s="715"/>
      <c r="QCJ90" s="715"/>
      <c r="QCK90" s="715"/>
      <c r="QCL90" s="715"/>
      <c r="QCM90" s="715"/>
      <c r="QCN90" s="715"/>
      <c r="QCO90" s="715"/>
      <c r="QCP90" s="715"/>
      <c r="QCQ90" s="715"/>
      <c r="QCR90" s="715"/>
      <c r="QCS90" s="715"/>
      <c r="QCT90" s="715"/>
      <c r="QCU90" s="715"/>
      <c r="QCV90" s="715"/>
      <c r="QCW90" s="715"/>
      <c r="QCX90" s="715"/>
      <c r="QCY90" s="715"/>
      <c r="QCZ90" s="715"/>
      <c r="QDA90" s="715"/>
      <c r="QDB90" s="715"/>
      <c r="QDC90" s="715"/>
      <c r="QDD90" s="715"/>
      <c r="QDE90" s="715"/>
      <c r="QDF90" s="715"/>
      <c r="QDG90" s="715"/>
      <c r="QDH90" s="715"/>
      <c r="QDI90" s="715"/>
      <c r="QDJ90" s="715"/>
      <c r="QDK90" s="715"/>
      <c r="QDL90" s="715"/>
      <c r="QDM90" s="715"/>
      <c r="QDN90" s="715"/>
      <c r="QDO90" s="715"/>
      <c r="QDP90" s="715"/>
      <c r="QDQ90" s="715"/>
      <c r="QDR90" s="715"/>
      <c r="QDS90" s="715"/>
      <c r="QDT90" s="715"/>
      <c r="QDU90" s="715"/>
      <c r="QDV90" s="715"/>
      <c r="QDW90" s="715"/>
      <c r="QDX90" s="715"/>
      <c r="QDY90" s="715"/>
      <c r="QDZ90" s="715"/>
      <c r="QEA90" s="715"/>
      <c r="QEB90" s="715"/>
      <c r="QEC90" s="715"/>
      <c r="QED90" s="715"/>
      <c r="QEE90" s="715"/>
      <c r="QEF90" s="715"/>
      <c r="QEG90" s="715"/>
      <c r="QEH90" s="715"/>
      <c r="QEI90" s="715"/>
      <c r="QEJ90" s="715"/>
      <c r="QEK90" s="715"/>
      <c r="QEL90" s="715"/>
      <c r="QEM90" s="715"/>
      <c r="QEN90" s="715"/>
      <c r="QEO90" s="715"/>
      <c r="QEP90" s="715"/>
      <c r="QEQ90" s="715"/>
      <c r="QER90" s="715"/>
      <c r="QES90" s="715"/>
      <c r="QET90" s="715"/>
      <c r="QEU90" s="715"/>
      <c r="QEV90" s="715"/>
      <c r="QEW90" s="715"/>
      <c r="QEX90" s="715"/>
      <c r="QEY90" s="715"/>
      <c r="QEZ90" s="715"/>
      <c r="QFA90" s="715"/>
      <c r="QFB90" s="715"/>
      <c r="QFC90" s="715"/>
      <c r="QFD90" s="715"/>
      <c r="QFE90" s="715"/>
      <c r="QFF90" s="715"/>
      <c r="QFG90" s="715"/>
      <c r="QFH90" s="715"/>
      <c r="QFI90" s="715"/>
      <c r="QFJ90" s="715"/>
      <c r="QFK90" s="715"/>
      <c r="QFL90" s="715"/>
      <c r="QFM90" s="715"/>
      <c r="QFN90" s="715"/>
      <c r="QFO90" s="715"/>
      <c r="QFP90" s="715"/>
      <c r="QFQ90" s="715"/>
      <c r="QFR90" s="715"/>
      <c r="QFS90" s="715"/>
      <c r="QFT90" s="715"/>
      <c r="QFU90" s="715"/>
      <c r="QFV90" s="715"/>
      <c r="QFW90" s="715"/>
      <c r="QFX90" s="715"/>
      <c r="QFY90" s="715"/>
      <c r="QFZ90" s="715"/>
      <c r="QGA90" s="715"/>
      <c r="QGB90" s="715"/>
      <c r="QGC90" s="715"/>
      <c r="QGD90" s="715"/>
      <c r="QGE90" s="715"/>
      <c r="QGF90" s="715"/>
      <c r="QGG90" s="715"/>
      <c r="QGH90" s="715"/>
      <c r="QGI90" s="715"/>
      <c r="QGJ90" s="715"/>
      <c r="QGK90" s="715"/>
      <c r="QGL90" s="715"/>
      <c r="QGM90" s="715"/>
      <c r="QGN90" s="715"/>
      <c r="QGO90" s="715"/>
      <c r="QGP90" s="715"/>
      <c r="QGQ90" s="715"/>
      <c r="QGR90" s="715"/>
      <c r="QGS90" s="715"/>
      <c r="QGT90" s="715"/>
      <c r="QGU90" s="715"/>
      <c r="QGV90" s="715"/>
      <c r="QGW90" s="715"/>
      <c r="QGX90" s="715"/>
      <c r="QGY90" s="715"/>
      <c r="QGZ90" s="715"/>
      <c r="QHA90" s="715"/>
      <c r="QHB90" s="715"/>
      <c r="QHC90" s="715"/>
      <c r="QHD90" s="715"/>
      <c r="QHE90" s="715"/>
      <c r="QHF90" s="715"/>
      <c r="QHG90" s="715"/>
      <c r="QHH90" s="715"/>
      <c r="QHI90" s="715"/>
      <c r="QHJ90" s="715"/>
      <c r="QHK90" s="715"/>
      <c r="QHL90" s="715"/>
      <c r="QHM90" s="715"/>
      <c r="QHN90" s="715"/>
      <c r="QHO90" s="715"/>
      <c r="QHP90" s="715"/>
      <c r="QHQ90" s="715"/>
      <c r="QHR90" s="715"/>
      <c r="QHS90" s="715"/>
      <c r="QHT90" s="715"/>
      <c r="QHU90" s="715"/>
      <c r="QHV90" s="715"/>
      <c r="QHW90" s="715"/>
      <c r="QHX90" s="715"/>
      <c r="QHY90" s="715"/>
      <c r="QHZ90" s="715"/>
      <c r="QIA90" s="715"/>
      <c r="QIB90" s="715"/>
      <c r="QIC90" s="715"/>
      <c r="QID90" s="715"/>
      <c r="QIE90" s="715"/>
      <c r="QIF90" s="715"/>
      <c r="QIG90" s="715"/>
      <c r="QIH90" s="715"/>
      <c r="QII90" s="715"/>
      <c r="QIJ90" s="715"/>
      <c r="QIK90" s="715"/>
      <c r="QIL90" s="715"/>
      <c r="QIM90" s="715"/>
      <c r="QIN90" s="715"/>
      <c r="QIO90" s="715"/>
      <c r="QIP90" s="715"/>
      <c r="QIQ90" s="715"/>
      <c r="QIR90" s="715"/>
      <c r="QIS90" s="715"/>
      <c r="QIT90" s="715"/>
      <c r="QIU90" s="715"/>
      <c r="QIV90" s="715"/>
      <c r="QIW90" s="715"/>
      <c r="QIX90" s="715"/>
      <c r="QIY90" s="715"/>
      <c r="QIZ90" s="715"/>
      <c r="QJA90" s="715"/>
      <c r="QJB90" s="715"/>
      <c r="QJC90" s="715"/>
      <c r="QJD90" s="715"/>
      <c r="QJE90" s="715"/>
      <c r="QJF90" s="715"/>
      <c r="QJG90" s="715"/>
      <c r="QJH90" s="715"/>
      <c r="QJI90" s="715"/>
      <c r="QJJ90" s="715"/>
      <c r="QJK90" s="715"/>
      <c r="QJL90" s="715"/>
      <c r="QJM90" s="715"/>
      <c r="QJN90" s="715"/>
      <c r="QJO90" s="715"/>
      <c r="QJP90" s="715"/>
      <c r="QJQ90" s="715"/>
      <c r="QJR90" s="715"/>
      <c r="QJS90" s="715"/>
      <c r="QJT90" s="715"/>
      <c r="QJU90" s="715"/>
      <c r="QJV90" s="715"/>
      <c r="QJW90" s="715"/>
      <c r="QJX90" s="715"/>
      <c r="QJY90" s="715"/>
      <c r="QJZ90" s="715"/>
      <c r="QKA90" s="715"/>
      <c r="QKB90" s="715"/>
      <c r="QKC90" s="715"/>
      <c r="QKD90" s="715"/>
      <c r="QKE90" s="715"/>
      <c r="QKF90" s="715"/>
      <c r="QKG90" s="715"/>
      <c r="QKH90" s="715"/>
      <c r="QKI90" s="715"/>
      <c r="QKJ90" s="715"/>
      <c r="QKK90" s="715"/>
      <c r="QKL90" s="715"/>
      <c r="QKM90" s="715"/>
      <c r="QKN90" s="715"/>
      <c r="QKO90" s="715"/>
      <c r="QKP90" s="715"/>
      <c r="QKQ90" s="715"/>
      <c r="QKR90" s="715"/>
      <c r="QKS90" s="715"/>
      <c r="QKT90" s="715"/>
      <c r="QKU90" s="715"/>
      <c r="QKV90" s="715"/>
      <c r="QKW90" s="715"/>
      <c r="QKX90" s="715"/>
      <c r="QKY90" s="715"/>
      <c r="QKZ90" s="715"/>
      <c r="QLA90" s="715"/>
      <c r="QLB90" s="715"/>
      <c r="QLC90" s="715"/>
      <c r="QLD90" s="715"/>
      <c r="QLE90" s="715"/>
      <c r="QLF90" s="715"/>
      <c r="QLG90" s="715"/>
      <c r="QLH90" s="715"/>
      <c r="QLI90" s="715"/>
      <c r="QLJ90" s="715"/>
      <c r="QLK90" s="715"/>
      <c r="QLL90" s="715"/>
      <c r="QLM90" s="715"/>
      <c r="QLN90" s="715"/>
      <c r="QLO90" s="715"/>
      <c r="QLP90" s="715"/>
      <c r="QLQ90" s="715"/>
      <c r="QLR90" s="715"/>
      <c r="QLS90" s="715"/>
      <c r="QLT90" s="715"/>
      <c r="QLU90" s="715"/>
      <c r="QLV90" s="715"/>
      <c r="QLW90" s="715"/>
      <c r="QLX90" s="715"/>
      <c r="QLY90" s="715"/>
      <c r="QLZ90" s="715"/>
      <c r="QMA90" s="715"/>
      <c r="QMB90" s="715"/>
      <c r="QMC90" s="715"/>
      <c r="QMD90" s="715"/>
      <c r="QME90" s="715"/>
      <c r="QMF90" s="715"/>
      <c r="QMG90" s="715"/>
      <c r="QMH90" s="715"/>
      <c r="QMI90" s="715"/>
      <c r="QMJ90" s="715"/>
      <c r="QMK90" s="715"/>
      <c r="QML90" s="715"/>
      <c r="QMM90" s="715"/>
      <c r="QMN90" s="715"/>
      <c r="QMO90" s="715"/>
      <c r="QMP90" s="715"/>
      <c r="QMQ90" s="715"/>
      <c r="QMR90" s="715"/>
      <c r="QMS90" s="715"/>
      <c r="QMT90" s="715"/>
      <c r="QMU90" s="715"/>
      <c r="QMV90" s="715"/>
      <c r="QMW90" s="715"/>
      <c r="QMX90" s="715"/>
      <c r="QMY90" s="715"/>
      <c r="QMZ90" s="715"/>
      <c r="QNA90" s="715"/>
      <c r="QNB90" s="715"/>
      <c r="QNC90" s="715"/>
      <c r="QND90" s="715"/>
      <c r="QNE90" s="715"/>
      <c r="QNF90" s="715"/>
      <c r="QNG90" s="715"/>
      <c r="QNH90" s="715"/>
      <c r="QNI90" s="715"/>
      <c r="QNJ90" s="715"/>
      <c r="QNK90" s="715"/>
      <c r="QNL90" s="715"/>
      <c r="QNM90" s="715"/>
      <c r="QNN90" s="715"/>
      <c r="QNO90" s="715"/>
      <c r="QNP90" s="715"/>
      <c r="QNQ90" s="715"/>
      <c r="QNR90" s="715"/>
      <c r="QNS90" s="715"/>
      <c r="QNT90" s="715"/>
      <c r="QNU90" s="715"/>
      <c r="QNV90" s="715"/>
      <c r="QNW90" s="715"/>
      <c r="QNX90" s="715"/>
      <c r="QNY90" s="715"/>
      <c r="QNZ90" s="715"/>
      <c r="QOA90" s="715"/>
      <c r="QOB90" s="715"/>
      <c r="QOC90" s="715"/>
      <c r="QOD90" s="715"/>
      <c r="QOE90" s="715"/>
      <c r="QOF90" s="715"/>
      <c r="QOG90" s="715"/>
      <c r="QOH90" s="715"/>
      <c r="QOI90" s="715"/>
      <c r="QOJ90" s="715"/>
      <c r="QOK90" s="715"/>
      <c r="QOL90" s="715"/>
      <c r="QOM90" s="715"/>
      <c r="QON90" s="715"/>
      <c r="QOO90" s="715"/>
      <c r="QOP90" s="715"/>
      <c r="QOQ90" s="715"/>
      <c r="QOR90" s="715"/>
      <c r="QOS90" s="715"/>
      <c r="QOT90" s="715"/>
      <c r="QOU90" s="715"/>
      <c r="QOV90" s="715"/>
      <c r="QOW90" s="715"/>
      <c r="QOX90" s="715"/>
      <c r="QOY90" s="715"/>
      <c r="QOZ90" s="715"/>
      <c r="QPA90" s="715"/>
      <c r="QPB90" s="715"/>
      <c r="QPC90" s="715"/>
      <c r="QPD90" s="715"/>
      <c r="QPE90" s="715"/>
      <c r="QPF90" s="715"/>
      <c r="QPG90" s="715"/>
      <c r="QPH90" s="715"/>
      <c r="QPI90" s="715"/>
      <c r="QPJ90" s="715"/>
      <c r="QPK90" s="715"/>
      <c r="QPL90" s="715"/>
      <c r="QPM90" s="715"/>
      <c r="QPN90" s="715"/>
      <c r="QPO90" s="715"/>
      <c r="QPP90" s="715"/>
      <c r="QPQ90" s="715"/>
      <c r="QPR90" s="715"/>
      <c r="QPS90" s="715"/>
      <c r="QPT90" s="715"/>
      <c r="QPU90" s="715"/>
      <c r="QPV90" s="715"/>
      <c r="QPW90" s="715"/>
      <c r="QPX90" s="715"/>
      <c r="QPY90" s="715"/>
      <c r="QPZ90" s="715"/>
      <c r="QQA90" s="715"/>
      <c r="QQB90" s="715"/>
      <c r="QQC90" s="715"/>
      <c r="QQD90" s="715"/>
      <c r="QQE90" s="715"/>
      <c r="QQF90" s="715"/>
      <c r="QQG90" s="715"/>
      <c r="QQH90" s="715"/>
      <c r="QQI90" s="715"/>
      <c r="QQJ90" s="715"/>
      <c r="QQK90" s="715"/>
      <c r="QQL90" s="715"/>
      <c r="QQM90" s="715"/>
      <c r="QQN90" s="715"/>
      <c r="QQO90" s="715"/>
      <c r="QQP90" s="715"/>
      <c r="QQQ90" s="715"/>
      <c r="QQR90" s="715"/>
      <c r="QQS90" s="715"/>
      <c r="QQT90" s="715"/>
      <c r="QQU90" s="715"/>
      <c r="QQV90" s="715"/>
      <c r="QQW90" s="715"/>
      <c r="QQX90" s="715"/>
      <c r="QQY90" s="715"/>
      <c r="QQZ90" s="715"/>
      <c r="QRA90" s="715"/>
      <c r="QRB90" s="715"/>
      <c r="QRC90" s="715"/>
      <c r="QRD90" s="715"/>
      <c r="QRE90" s="715"/>
      <c r="QRF90" s="715"/>
      <c r="QRG90" s="715"/>
      <c r="QRH90" s="715"/>
      <c r="QRI90" s="715"/>
      <c r="QRJ90" s="715"/>
      <c r="QRK90" s="715"/>
      <c r="QRL90" s="715"/>
      <c r="QRM90" s="715"/>
      <c r="QRN90" s="715"/>
      <c r="QRO90" s="715"/>
      <c r="QRP90" s="715"/>
      <c r="QRQ90" s="715"/>
      <c r="QRR90" s="715"/>
      <c r="QRS90" s="715"/>
      <c r="QRT90" s="715"/>
      <c r="QRU90" s="715"/>
      <c r="QRV90" s="715"/>
      <c r="QRW90" s="715"/>
      <c r="QRX90" s="715"/>
      <c r="QRY90" s="715"/>
      <c r="QRZ90" s="715"/>
      <c r="QSA90" s="715"/>
      <c r="QSB90" s="715"/>
      <c r="QSC90" s="715"/>
      <c r="QSD90" s="715"/>
      <c r="QSE90" s="715"/>
      <c r="QSF90" s="715"/>
      <c r="QSG90" s="715"/>
      <c r="QSH90" s="715"/>
      <c r="QSI90" s="715"/>
      <c r="QSJ90" s="715"/>
      <c r="QSK90" s="715"/>
      <c r="QSL90" s="715"/>
      <c r="QSM90" s="715"/>
      <c r="QSN90" s="715"/>
      <c r="QSO90" s="715"/>
      <c r="QSP90" s="715"/>
      <c r="QSQ90" s="715"/>
      <c r="QSR90" s="715"/>
      <c r="QSS90" s="715"/>
      <c r="QST90" s="715"/>
      <c r="QSU90" s="715"/>
      <c r="QSV90" s="715"/>
      <c r="QSW90" s="715"/>
      <c r="QSX90" s="715"/>
      <c r="QSY90" s="715"/>
      <c r="QSZ90" s="715"/>
      <c r="QTA90" s="715"/>
      <c r="QTB90" s="715"/>
      <c r="QTC90" s="715"/>
      <c r="QTD90" s="715"/>
      <c r="QTE90" s="715"/>
      <c r="QTF90" s="715"/>
      <c r="QTG90" s="715"/>
      <c r="QTH90" s="715"/>
      <c r="QTI90" s="715"/>
      <c r="QTJ90" s="715"/>
      <c r="QTK90" s="715"/>
      <c r="QTL90" s="715"/>
      <c r="QTM90" s="715"/>
      <c r="QTN90" s="715"/>
      <c r="QTO90" s="715"/>
      <c r="QTP90" s="715"/>
      <c r="QTQ90" s="715"/>
      <c r="QTR90" s="715"/>
      <c r="QTS90" s="715"/>
      <c r="QTT90" s="715"/>
      <c r="QTU90" s="715"/>
      <c r="QTV90" s="715"/>
      <c r="QTW90" s="715"/>
      <c r="QTX90" s="715"/>
      <c r="QTY90" s="715"/>
      <c r="QTZ90" s="715"/>
      <c r="QUA90" s="715"/>
      <c r="QUB90" s="715"/>
      <c r="QUC90" s="715"/>
      <c r="QUD90" s="715"/>
      <c r="QUE90" s="715"/>
      <c r="QUF90" s="715"/>
      <c r="QUG90" s="715"/>
      <c r="QUH90" s="715"/>
      <c r="QUI90" s="715"/>
      <c r="QUJ90" s="715"/>
      <c r="QUK90" s="715"/>
      <c r="QUL90" s="715"/>
      <c r="QUM90" s="715"/>
      <c r="QUN90" s="715"/>
      <c r="QUO90" s="715"/>
      <c r="QUP90" s="715"/>
      <c r="QUQ90" s="715"/>
      <c r="QUR90" s="715"/>
      <c r="QUS90" s="715"/>
      <c r="QUT90" s="715"/>
      <c r="QUU90" s="715"/>
      <c r="QUV90" s="715"/>
      <c r="QUW90" s="715"/>
      <c r="QUX90" s="715"/>
      <c r="QUY90" s="715"/>
      <c r="QUZ90" s="715"/>
      <c r="QVA90" s="715"/>
      <c r="QVB90" s="715"/>
      <c r="QVC90" s="715"/>
      <c r="QVD90" s="715"/>
      <c r="QVE90" s="715"/>
      <c r="QVF90" s="715"/>
      <c r="QVG90" s="715"/>
      <c r="QVH90" s="715"/>
      <c r="QVI90" s="715"/>
      <c r="QVJ90" s="715"/>
      <c r="QVK90" s="715"/>
      <c r="QVL90" s="715"/>
      <c r="QVM90" s="715"/>
      <c r="QVN90" s="715"/>
      <c r="QVO90" s="715"/>
      <c r="QVP90" s="715"/>
      <c r="QVQ90" s="715"/>
      <c r="QVR90" s="715"/>
      <c r="QVS90" s="715"/>
      <c r="QVT90" s="715"/>
      <c r="QVU90" s="715"/>
      <c r="QVV90" s="715"/>
      <c r="QVW90" s="715"/>
      <c r="QVX90" s="715"/>
      <c r="QVY90" s="715"/>
      <c r="QVZ90" s="715"/>
      <c r="QWA90" s="715"/>
      <c r="QWB90" s="715"/>
      <c r="QWC90" s="715"/>
      <c r="QWD90" s="715"/>
      <c r="QWE90" s="715"/>
      <c r="QWF90" s="715"/>
      <c r="QWG90" s="715"/>
      <c r="QWH90" s="715"/>
      <c r="QWI90" s="715"/>
      <c r="QWJ90" s="715"/>
      <c r="QWK90" s="715"/>
      <c r="QWL90" s="715"/>
      <c r="QWM90" s="715"/>
      <c r="QWN90" s="715"/>
      <c r="QWO90" s="715"/>
      <c r="QWP90" s="715"/>
      <c r="QWQ90" s="715"/>
      <c r="QWR90" s="715"/>
      <c r="QWS90" s="715"/>
      <c r="QWT90" s="715"/>
      <c r="QWU90" s="715"/>
      <c r="QWV90" s="715"/>
      <c r="QWW90" s="715"/>
      <c r="QWX90" s="715"/>
      <c r="QWY90" s="715"/>
      <c r="QWZ90" s="715"/>
      <c r="QXA90" s="715"/>
      <c r="QXB90" s="715"/>
      <c r="QXC90" s="715"/>
      <c r="QXD90" s="715"/>
      <c r="QXE90" s="715"/>
      <c r="QXF90" s="715"/>
      <c r="QXG90" s="715"/>
      <c r="QXH90" s="715"/>
      <c r="QXI90" s="715"/>
      <c r="QXJ90" s="715"/>
      <c r="QXK90" s="715"/>
      <c r="QXL90" s="715"/>
      <c r="QXM90" s="715"/>
      <c r="QXN90" s="715"/>
      <c r="QXO90" s="715"/>
      <c r="QXP90" s="715"/>
      <c r="QXQ90" s="715"/>
      <c r="QXR90" s="715"/>
      <c r="QXS90" s="715"/>
      <c r="QXT90" s="715"/>
      <c r="QXU90" s="715"/>
      <c r="QXV90" s="715"/>
      <c r="QXW90" s="715"/>
      <c r="QXX90" s="715"/>
      <c r="QXY90" s="715"/>
      <c r="QXZ90" s="715"/>
      <c r="QYA90" s="715"/>
      <c r="QYB90" s="715"/>
      <c r="QYC90" s="715"/>
      <c r="QYD90" s="715"/>
      <c r="QYE90" s="715"/>
      <c r="QYF90" s="715"/>
      <c r="QYG90" s="715"/>
      <c r="QYH90" s="715"/>
      <c r="QYI90" s="715"/>
      <c r="QYJ90" s="715"/>
      <c r="QYK90" s="715"/>
      <c r="QYL90" s="715"/>
      <c r="QYM90" s="715"/>
      <c r="QYN90" s="715"/>
      <c r="QYO90" s="715"/>
      <c r="QYP90" s="715"/>
      <c r="QYQ90" s="715"/>
      <c r="QYR90" s="715"/>
      <c r="QYS90" s="715"/>
      <c r="QYT90" s="715"/>
      <c r="QYU90" s="715"/>
      <c r="QYV90" s="715"/>
      <c r="QYW90" s="715"/>
      <c r="QYX90" s="715"/>
      <c r="QYY90" s="715"/>
      <c r="QYZ90" s="715"/>
      <c r="QZA90" s="715"/>
      <c r="QZB90" s="715"/>
      <c r="QZC90" s="715"/>
      <c r="QZD90" s="715"/>
      <c r="QZE90" s="715"/>
      <c r="QZF90" s="715"/>
      <c r="QZG90" s="715"/>
      <c r="QZH90" s="715"/>
      <c r="QZI90" s="715"/>
      <c r="QZJ90" s="715"/>
      <c r="QZK90" s="715"/>
      <c r="QZL90" s="715"/>
      <c r="QZM90" s="715"/>
      <c r="QZN90" s="715"/>
      <c r="QZO90" s="715"/>
      <c r="QZP90" s="715"/>
      <c r="QZQ90" s="715"/>
      <c r="QZR90" s="715"/>
      <c r="QZS90" s="715"/>
      <c r="QZT90" s="715"/>
      <c r="QZU90" s="715"/>
      <c r="QZV90" s="715"/>
      <c r="QZW90" s="715"/>
      <c r="QZX90" s="715"/>
      <c r="QZY90" s="715"/>
      <c r="QZZ90" s="715"/>
      <c r="RAA90" s="715"/>
      <c r="RAB90" s="715"/>
      <c r="RAC90" s="715"/>
      <c r="RAD90" s="715"/>
      <c r="RAE90" s="715"/>
      <c r="RAF90" s="715"/>
      <c r="RAG90" s="715"/>
      <c r="RAH90" s="715"/>
      <c r="RAI90" s="715"/>
      <c r="RAJ90" s="715"/>
      <c r="RAK90" s="715"/>
      <c r="RAL90" s="715"/>
      <c r="RAM90" s="715"/>
      <c r="RAN90" s="715"/>
      <c r="RAO90" s="715"/>
      <c r="RAP90" s="715"/>
      <c r="RAQ90" s="715"/>
      <c r="RAR90" s="715"/>
      <c r="RAS90" s="715"/>
      <c r="RAT90" s="715"/>
      <c r="RAU90" s="715"/>
      <c r="RAV90" s="715"/>
      <c r="RAW90" s="715"/>
      <c r="RAX90" s="715"/>
      <c r="RAY90" s="715"/>
      <c r="RAZ90" s="715"/>
      <c r="RBA90" s="715"/>
      <c r="RBB90" s="715"/>
      <c r="RBC90" s="715"/>
      <c r="RBD90" s="715"/>
      <c r="RBE90" s="715"/>
      <c r="RBF90" s="715"/>
      <c r="RBG90" s="715"/>
      <c r="RBH90" s="715"/>
      <c r="RBI90" s="715"/>
      <c r="RBJ90" s="715"/>
      <c r="RBK90" s="715"/>
      <c r="RBL90" s="715"/>
      <c r="RBM90" s="715"/>
      <c r="RBN90" s="715"/>
      <c r="RBO90" s="715"/>
      <c r="RBP90" s="715"/>
      <c r="RBQ90" s="715"/>
      <c r="RBR90" s="715"/>
      <c r="RBS90" s="715"/>
      <c r="RBT90" s="715"/>
      <c r="RBU90" s="715"/>
      <c r="RBV90" s="715"/>
      <c r="RBW90" s="715"/>
      <c r="RBX90" s="715"/>
      <c r="RBY90" s="715"/>
      <c r="RBZ90" s="715"/>
      <c r="RCA90" s="715"/>
      <c r="RCB90" s="715"/>
      <c r="RCC90" s="715"/>
      <c r="RCD90" s="715"/>
      <c r="RCE90" s="715"/>
      <c r="RCF90" s="715"/>
      <c r="RCG90" s="715"/>
      <c r="RCH90" s="715"/>
      <c r="RCI90" s="715"/>
      <c r="RCJ90" s="715"/>
      <c r="RCK90" s="715"/>
      <c r="RCL90" s="715"/>
      <c r="RCM90" s="715"/>
      <c r="RCN90" s="715"/>
      <c r="RCO90" s="715"/>
      <c r="RCP90" s="715"/>
      <c r="RCQ90" s="715"/>
      <c r="RCR90" s="715"/>
      <c r="RCS90" s="715"/>
      <c r="RCT90" s="715"/>
      <c r="RCU90" s="715"/>
      <c r="RCV90" s="715"/>
      <c r="RCW90" s="715"/>
      <c r="RCX90" s="715"/>
      <c r="RCY90" s="715"/>
      <c r="RCZ90" s="715"/>
      <c r="RDA90" s="715"/>
      <c r="RDB90" s="715"/>
      <c r="RDC90" s="715"/>
      <c r="RDD90" s="715"/>
      <c r="RDE90" s="715"/>
      <c r="RDF90" s="715"/>
      <c r="RDG90" s="715"/>
      <c r="RDH90" s="715"/>
      <c r="RDI90" s="715"/>
      <c r="RDJ90" s="715"/>
      <c r="RDK90" s="715"/>
      <c r="RDL90" s="715"/>
      <c r="RDM90" s="715"/>
      <c r="RDN90" s="715"/>
      <c r="RDO90" s="715"/>
      <c r="RDP90" s="715"/>
      <c r="RDQ90" s="715"/>
      <c r="RDR90" s="715"/>
      <c r="RDS90" s="715"/>
      <c r="RDT90" s="715"/>
      <c r="RDU90" s="715"/>
      <c r="RDV90" s="715"/>
      <c r="RDW90" s="715"/>
      <c r="RDX90" s="715"/>
      <c r="RDY90" s="715"/>
      <c r="RDZ90" s="715"/>
      <c r="REA90" s="715"/>
      <c r="REB90" s="715"/>
      <c r="REC90" s="715"/>
      <c r="RED90" s="715"/>
      <c r="REE90" s="715"/>
      <c r="REF90" s="715"/>
      <c r="REG90" s="715"/>
      <c r="REH90" s="715"/>
      <c r="REI90" s="715"/>
      <c r="REJ90" s="715"/>
      <c r="REK90" s="715"/>
      <c r="REL90" s="715"/>
      <c r="REM90" s="715"/>
      <c r="REN90" s="715"/>
      <c r="REO90" s="715"/>
      <c r="REP90" s="715"/>
      <c r="REQ90" s="715"/>
      <c r="RER90" s="715"/>
      <c r="RES90" s="715"/>
      <c r="RET90" s="715"/>
      <c r="REU90" s="715"/>
      <c r="REV90" s="715"/>
      <c r="REW90" s="715"/>
      <c r="REX90" s="715"/>
      <c r="REY90" s="715"/>
      <c r="REZ90" s="715"/>
      <c r="RFA90" s="715"/>
      <c r="RFB90" s="715"/>
      <c r="RFC90" s="715"/>
      <c r="RFD90" s="715"/>
      <c r="RFE90" s="715"/>
      <c r="RFF90" s="715"/>
      <c r="RFG90" s="715"/>
      <c r="RFH90" s="715"/>
      <c r="RFI90" s="715"/>
      <c r="RFJ90" s="715"/>
      <c r="RFK90" s="715"/>
      <c r="RFL90" s="715"/>
      <c r="RFM90" s="715"/>
      <c r="RFN90" s="715"/>
      <c r="RFO90" s="715"/>
      <c r="RFP90" s="715"/>
      <c r="RFQ90" s="715"/>
      <c r="RFR90" s="715"/>
      <c r="RFS90" s="715"/>
      <c r="RFT90" s="715"/>
      <c r="RFU90" s="715"/>
      <c r="RFV90" s="715"/>
      <c r="RFW90" s="715"/>
      <c r="RFX90" s="715"/>
      <c r="RFY90" s="715"/>
      <c r="RFZ90" s="715"/>
      <c r="RGA90" s="715"/>
      <c r="RGB90" s="715"/>
      <c r="RGC90" s="715"/>
      <c r="RGD90" s="715"/>
      <c r="RGE90" s="715"/>
      <c r="RGF90" s="715"/>
      <c r="RGG90" s="715"/>
      <c r="RGH90" s="715"/>
      <c r="RGI90" s="715"/>
      <c r="RGJ90" s="715"/>
      <c r="RGK90" s="715"/>
      <c r="RGL90" s="715"/>
      <c r="RGM90" s="715"/>
      <c r="RGN90" s="715"/>
      <c r="RGO90" s="715"/>
      <c r="RGP90" s="715"/>
      <c r="RGQ90" s="715"/>
      <c r="RGR90" s="715"/>
      <c r="RGS90" s="715"/>
      <c r="RGT90" s="715"/>
      <c r="RGU90" s="715"/>
      <c r="RGV90" s="715"/>
      <c r="RGW90" s="715"/>
      <c r="RGX90" s="715"/>
      <c r="RGY90" s="715"/>
      <c r="RGZ90" s="715"/>
      <c r="RHA90" s="715"/>
      <c r="RHB90" s="715"/>
      <c r="RHC90" s="715"/>
      <c r="RHD90" s="715"/>
      <c r="RHE90" s="715"/>
      <c r="RHF90" s="715"/>
      <c r="RHG90" s="715"/>
      <c r="RHH90" s="715"/>
      <c r="RHI90" s="715"/>
      <c r="RHJ90" s="715"/>
      <c r="RHK90" s="715"/>
      <c r="RHL90" s="715"/>
      <c r="RHM90" s="715"/>
      <c r="RHN90" s="715"/>
      <c r="RHO90" s="715"/>
      <c r="RHP90" s="715"/>
      <c r="RHQ90" s="715"/>
      <c r="RHR90" s="715"/>
      <c r="RHS90" s="715"/>
      <c r="RHT90" s="715"/>
      <c r="RHU90" s="715"/>
      <c r="RHV90" s="715"/>
      <c r="RHW90" s="715"/>
      <c r="RHX90" s="715"/>
      <c r="RHY90" s="715"/>
      <c r="RHZ90" s="715"/>
      <c r="RIA90" s="715"/>
      <c r="RIB90" s="715"/>
      <c r="RIC90" s="715"/>
      <c r="RID90" s="715"/>
      <c r="RIE90" s="715"/>
      <c r="RIF90" s="715"/>
      <c r="RIG90" s="715"/>
      <c r="RIH90" s="715"/>
      <c r="RII90" s="715"/>
      <c r="RIJ90" s="715"/>
      <c r="RIK90" s="715"/>
      <c r="RIL90" s="715"/>
      <c r="RIM90" s="715"/>
      <c r="RIN90" s="715"/>
      <c r="RIO90" s="715"/>
      <c r="RIP90" s="715"/>
      <c r="RIQ90" s="715"/>
      <c r="RIR90" s="715"/>
      <c r="RIS90" s="715"/>
      <c r="RIT90" s="715"/>
      <c r="RIU90" s="715"/>
      <c r="RIV90" s="715"/>
      <c r="RIW90" s="715"/>
      <c r="RIX90" s="715"/>
      <c r="RIY90" s="715"/>
      <c r="RIZ90" s="715"/>
      <c r="RJA90" s="715"/>
      <c r="RJB90" s="715"/>
      <c r="RJC90" s="715"/>
      <c r="RJD90" s="715"/>
      <c r="RJE90" s="715"/>
      <c r="RJF90" s="715"/>
      <c r="RJG90" s="715"/>
      <c r="RJH90" s="715"/>
      <c r="RJI90" s="715"/>
      <c r="RJJ90" s="715"/>
      <c r="RJK90" s="715"/>
      <c r="RJL90" s="715"/>
      <c r="RJM90" s="715"/>
      <c r="RJN90" s="715"/>
      <c r="RJO90" s="715"/>
      <c r="RJP90" s="715"/>
      <c r="RJQ90" s="715"/>
      <c r="RJR90" s="715"/>
      <c r="RJS90" s="715"/>
      <c r="RJT90" s="715"/>
      <c r="RJU90" s="715"/>
      <c r="RJV90" s="715"/>
      <c r="RJW90" s="715"/>
      <c r="RJX90" s="715"/>
      <c r="RJY90" s="715"/>
      <c r="RJZ90" s="715"/>
      <c r="RKA90" s="715"/>
      <c r="RKB90" s="715"/>
      <c r="RKC90" s="715"/>
      <c r="RKD90" s="715"/>
      <c r="RKE90" s="715"/>
      <c r="RKF90" s="715"/>
      <c r="RKG90" s="715"/>
      <c r="RKH90" s="715"/>
      <c r="RKI90" s="715"/>
      <c r="RKJ90" s="715"/>
      <c r="RKK90" s="715"/>
      <c r="RKL90" s="715"/>
      <c r="RKM90" s="715"/>
      <c r="RKN90" s="715"/>
      <c r="RKO90" s="715"/>
      <c r="RKP90" s="715"/>
      <c r="RKQ90" s="715"/>
      <c r="RKR90" s="715"/>
      <c r="RKS90" s="715"/>
      <c r="RKT90" s="715"/>
      <c r="RKU90" s="715"/>
      <c r="RKV90" s="715"/>
      <c r="RKW90" s="715"/>
      <c r="RKX90" s="715"/>
      <c r="RKY90" s="715"/>
      <c r="RKZ90" s="715"/>
      <c r="RLA90" s="715"/>
      <c r="RLB90" s="715"/>
      <c r="RLC90" s="715"/>
      <c r="RLD90" s="715"/>
      <c r="RLE90" s="715"/>
      <c r="RLF90" s="715"/>
      <c r="RLG90" s="715"/>
      <c r="RLH90" s="715"/>
      <c r="RLI90" s="715"/>
      <c r="RLJ90" s="715"/>
      <c r="RLK90" s="715"/>
      <c r="RLL90" s="715"/>
      <c r="RLM90" s="715"/>
      <c r="RLN90" s="715"/>
      <c r="RLO90" s="715"/>
      <c r="RLP90" s="715"/>
      <c r="RLQ90" s="715"/>
      <c r="RLR90" s="715"/>
      <c r="RLS90" s="715"/>
      <c r="RLT90" s="715"/>
      <c r="RLU90" s="715"/>
      <c r="RLV90" s="715"/>
      <c r="RLW90" s="715"/>
      <c r="RLX90" s="715"/>
      <c r="RLY90" s="715"/>
      <c r="RLZ90" s="715"/>
      <c r="RMA90" s="715"/>
      <c r="RMB90" s="715"/>
      <c r="RMC90" s="715"/>
      <c r="RMD90" s="715"/>
      <c r="RME90" s="715"/>
      <c r="RMF90" s="715"/>
      <c r="RMG90" s="715"/>
      <c r="RMH90" s="715"/>
      <c r="RMI90" s="715"/>
      <c r="RMJ90" s="715"/>
      <c r="RMK90" s="715"/>
      <c r="RML90" s="715"/>
      <c r="RMM90" s="715"/>
      <c r="RMN90" s="715"/>
      <c r="RMO90" s="715"/>
      <c r="RMP90" s="715"/>
      <c r="RMQ90" s="715"/>
      <c r="RMR90" s="715"/>
      <c r="RMS90" s="715"/>
      <c r="RMT90" s="715"/>
      <c r="RMU90" s="715"/>
      <c r="RMV90" s="715"/>
      <c r="RMW90" s="715"/>
      <c r="RMX90" s="715"/>
      <c r="RMY90" s="715"/>
      <c r="RMZ90" s="715"/>
      <c r="RNA90" s="715"/>
      <c r="RNB90" s="715"/>
      <c r="RNC90" s="715"/>
      <c r="RND90" s="715"/>
      <c r="RNE90" s="715"/>
      <c r="RNF90" s="715"/>
      <c r="RNG90" s="715"/>
      <c r="RNH90" s="715"/>
      <c r="RNI90" s="715"/>
      <c r="RNJ90" s="715"/>
      <c r="RNK90" s="715"/>
      <c r="RNL90" s="715"/>
      <c r="RNM90" s="715"/>
      <c r="RNN90" s="715"/>
      <c r="RNO90" s="715"/>
      <c r="RNP90" s="715"/>
      <c r="RNQ90" s="715"/>
      <c r="RNR90" s="715"/>
      <c r="RNS90" s="715"/>
      <c r="RNT90" s="715"/>
      <c r="RNU90" s="715"/>
      <c r="RNV90" s="715"/>
      <c r="RNW90" s="715"/>
      <c r="RNX90" s="715"/>
      <c r="RNY90" s="715"/>
      <c r="RNZ90" s="715"/>
      <c r="ROA90" s="715"/>
      <c r="ROB90" s="715"/>
      <c r="ROC90" s="715"/>
      <c r="ROD90" s="715"/>
      <c r="ROE90" s="715"/>
      <c r="ROF90" s="715"/>
      <c r="ROG90" s="715"/>
      <c r="ROH90" s="715"/>
      <c r="ROI90" s="715"/>
      <c r="ROJ90" s="715"/>
      <c r="ROK90" s="715"/>
      <c r="ROL90" s="715"/>
      <c r="ROM90" s="715"/>
      <c r="RON90" s="715"/>
      <c r="ROO90" s="715"/>
      <c r="ROP90" s="715"/>
      <c r="ROQ90" s="715"/>
      <c r="ROR90" s="715"/>
      <c r="ROS90" s="715"/>
      <c r="ROT90" s="715"/>
      <c r="ROU90" s="715"/>
      <c r="ROV90" s="715"/>
      <c r="ROW90" s="715"/>
      <c r="ROX90" s="715"/>
      <c r="ROY90" s="715"/>
      <c r="ROZ90" s="715"/>
      <c r="RPA90" s="715"/>
      <c r="RPB90" s="715"/>
      <c r="RPC90" s="715"/>
      <c r="RPD90" s="715"/>
      <c r="RPE90" s="715"/>
      <c r="RPF90" s="715"/>
      <c r="RPG90" s="715"/>
      <c r="RPH90" s="715"/>
      <c r="RPI90" s="715"/>
      <c r="RPJ90" s="715"/>
      <c r="RPK90" s="715"/>
      <c r="RPL90" s="715"/>
      <c r="RPM90" s="715"/>
      <c r="RPN90" s="715"/>
      <c r="RPO90" s="715"/>
      <c r="RPP90" s="715"/>
      <c r="RPQ90" s="715"/>
      <c r="RPR90" s="715"/>
      <c r="RPS90" s="715"/>
      <c r="RPT90" s="715"/>
      <c r="RPU90" s="715"/>
      <c r="RPV90" s="715"/>
      <c r="RPW90" s="715"/>
      <c r="RPX90" s="715"/>
      <c r="RPY90" s="715"/>
      <c r="RPZ90" s="715"/>
      <c r="RQA90" s="715"/>
      <c r="RQB90" s="715"/>
      <c r="RQC90" s="715"/>
      <c r="RQD90" s="715"/>
      <c r="RQE90" s="715"/>
      <c r="RQF90" s="715"/>
      <c r="RQG90" s="715"/>
      <c r="RQH90" s="715"/>
      <c r="RQI90" s="715"/>
      <c r="RQJ90" s="715"/>
      <c r="RQK90" s="715"/>
      <c r="RQL90" s="715"/>
      <c r="RQM90" s="715"/>
      <c r="RQN90" s="715"/>
      <c r="RQO90" s="715"/>
      <c r="RQP90" s="715"/>
      <c r="RQQ90" s="715"/>
      <c r="RQR90" s="715"/>
      <c r="RQS90" s="715"/>
      <c r="RQT90" s="715"/>
      <c r="RQU90" s="715"/>
      <c r="RQV90" s="715"/>
      <c r="RQW90" s="715"/>
      <c r="RQX90" s="715"/>
      <c r="RQY90" s="715"/>
      <c r="RQZ90" s="715"/>
      <c r="RRA90" s="715"/>
      <c r="RRB90" s="715"/>
      <c r="RRC90" s="715"/>
      <c r="RRD90" s="715"/>
      <c r="RRE90" s="715"/>
      <c r="RRF90" s="715"/>
      <c r="RRG90" s="715"/>
      <c r="RRH90" s="715"/>
      <c r="RRI90" s="715"/>
      <c r="RRJ90" s="715"/>
      <c r="RRK90" s="715"/>
      <c r="RRL90" s="715"/>
      <c r="RRM90" s="715"/>
      <c r="RRN90" s="715"/>
      <c r="RRO90" s="715"/>
      <c r="RRP90" s="715"/>
      <c r="RRQ90" s="715"/>
      <c r="RRR90" s="715"/>
      <c r="RRS90" s="715"/>
      <c r="RRT90" s="715"/>
      <c r="RRU90" s="715"/>
      <c r="RRV90" s="715"/>
      <c r="RRW90" s="715"/>
      <c r="RRX90" s="715"/>
      <c r="RRY90" s="715"/>
      <c r="RRZ90" s="715"/>
      <c r="RSA90" s="715"/>
      <c r="RSB90" s="715"/>
      <c r="RSC90" s="715"/>
      <c r="RSD90" s="715"/>
      <c r="RSE90" s="715"/>
      <c r="RSF90" s="715"/>
      <c r="RSG90" s="715"/>
      <c r="RSH90" s="715"/>
      <c r="RSI90" s="715"/>
      <c r="RSJ90" s="715"/>
      <c r="RSK90" s="715"/>
      <c r="RSL90" s="715"/>
      <c r="RSM90" s="715"/>
      <c r="RSN90" s="715"/>
      <c r="RSO90" s="715"/>
      <c r="RSP90" s="715"/>
      <c r="RSQ90" s="715"/>
      <c r="RSR90" s="715"/>
      <c r="RSS90" s="715"/>
      <c r="RST90" s="715"/>
      <c r="RSU90" s="715"/>
      <c r="RSV90" s="715"/>
      <c r="RSW90" s="715"/>
      <c r="RSX90" s="715"/>
      <c r="RSY90" s="715"/>
      <c r="RSZ90" s="715"/>
      <c r="RTA90" s="715"/>
      <c r="RTB90" s="715"/>
      <c r="RTC90" s="715"/>
      <c r="RTD90" s="715"/>
      <c r="RTE90" s="715"/>
      <c r="RTF90" s="715"/>
      <c r="RTG90" s="715"/>
      <c r="RTH90" s="715"/>
      <c r="RTI90" s="715"/>
      <c r="RTJ90" s="715"/>
      <c r="RTK90" s="715"/>
      <c r="RTL90" s="715"/>
      <c r="RTM90" s="715"/>
      <c r="RTN90" s="715"/>
      <c r="RTO90" s="715"/>
      <c r="RTP90" s="715"/>
      <c r="RTQ90" s="715"/>
      <c r="RTR90" s="715"/>
      <c r="RTS90" s="715"/>
      <c r="RTT90" s="715"/>
      <c r="RTU90" s="715"/>
      <c r="RTV90" s="715"/>
      <c r="RTW90" s="715"/>
      <c r="RTX90" s="715"/>
      <c r="RTY90" s="715"/>
      <c r="RTZ90" s="715"/>
      <c r="RUA90" s="715"/>
      <c r="RUB90" s="715"/>
      <c r="RUC90" s="715"/>
      <c r="RUD90" s="715"/>
      <c r="RUE90" s="715"/>
      <c r="RUF90" s="715"/>
      <c r="RUG90" s="715"/>
      <c r="RUH90" s="715"/>
      <c r="RUI90" s="715"/>
      <c r="RUJ90" s="715"/>
      <c r="RUK90" s="715"/>
      <c r="RUL90" s="715"/>
      <c r="RUM90" s="715"/>
      <c r="RUN90" s="715"/>
      <c r="RUO90" s="715"/>
      <c r="RUP90" s="715"/>
      <c r="RUQ90" s="715"/>
      <c r="RUR90" s="715"/>
      <c r="RUS90" s="715"/>
      <c r="RUT90" s="715"/>
      <c r="RUU90" s="715"/>
      <c r="RUV90" s="715"/>
      <c r="RUW90" s="715"/>
      <c r="RUX90" s="715"/>
      <c r="RUY90" s="715"/>
      <c r="RUZ90" s="715"/>
      <c r="RVA90" s="715"/>
      <c r="RVB90" s="715"/>
      <c r="RVC90" s="715"/>
      <c r="RVD90" s="715"/>
      <c r="RVE90" s="715"/>
      <c r="RVF90" s="715"/>
      <c r="RVG90" s="715"/>
      <c r="RVH90" s="715"/>
      <c r="RVI90" s="715"/>
      <c r="RVJ90" s="715"/>
      <c r="RVK90" s="715"/>
      <c r="RVL90" s="715"/>
      <c r="RVM90" s="715"/>
      <c r="RVN90" s="715"/>
      <c r="RVO90" s="715"/>
      <c r="RVP90" s="715"/>
      <c r="RVQ90" s="715"/>
      <c r="RVR90" s="715"/>
      <c r="RVS90" s="715"/>
      <c r="RVT90" s="715"/>
      <c r="RVU90" s="715"/>
      <c r="RVV90" s="715"/>
      <c r="RVW90" s="715"/>
      <c r="RVX90" s="715"/>
      <c r="RVY90" s="715"/>
      <c r="RVZ90" s="715"/>
      <c r="RWA90" s="715"/>
      <c r="RWB90" s="715"/>
      <c r="RWC90" s="715"/>
      <c r="RWD90" s="715"/>
      <c r="RWE90" s="715"/>
      <c r="RWF90" s="715"/>
      <c r="RWG90" s="715"/>
      <c r="RWH90" s="715"/>
      <c r="RWI90" s="715"/>
      <c r="RWJ90" s="715"/>
      <c r="RWK90" s="715"/>
      <c r="RWL90" s="715"/>
      <c r="RWM90" s="715"/>
      <c r="RWN90" s="715"/>
      <c r="RWO90" s="715"/>
      <c r="RWP90" s="715"/>
      <c r="RWQ90" s="715"/>
      <c r="RWR90" s="715"/>
      <c r="RWS90" s="715"/>
      <c r="RWT90" s="715"/>
      <c r="RWU90" s="715"/>
      <c r="RWV90" s="715"/>
      <c r="RWW90" s="715"/>
      <c r="RWX90" s="715"/>
      <c r="RWY90" s="715"/>
      <c r="RWZ90" s="715"/>
      <c r="RXA90" s="715"/>
      <c r="RXB90" s="715"/>
      <c r="RXC90" s="715"/>
      <c r="RXD90" s="715"/>
      <c r="RXE90" s="715"/>
      <c r="RXF90" s="715"/>
      <c r="RXG90" s="715"/>
      <c r="RXH90" s="715"/>
      <c r="RXI90" s="715"/>
      <c r="RXJ90" s="715"/>
      <c r="RXK90" s="715"/>
      <c r="RXL90" s="715"/>
      <c r="RXM90" s="715"/>
      <c r="RXN90" s="715"/>
      <c r="RXO90" s="715"/>
      <c r="RXP90" s="715"/>
      <c r="RXQ90" s="715"/>
      <c r="RXR90" s="715"/>
      <c r="RXS90" s="715"/>
      <c r="RXT90" s="715"/>
      <c r="RXU90" s="715"/>
      <c r="RXV90" s="715"/>
      <c r="RXW90" s="715"/>
      <c r="RXX90" s="715"/>
      <c r="RXY90" s="715"/>
      <c r="RXZ90" s="715"/>
      <c r="RYA90" s="715"/>
      <c r="RYB90" s="715"/>
      <c r="RYC90" s="715"/>
      <c r="RYD90" s="715"/>
      <c r="RYE90" s="715"/>
      <c r="RYF90" s="715"/>
      <c r="RYG90" s="715"/>
      <c r="RYH90" s="715"/>
      <c r="RYI90" s="715"/>
      <c r="RYJ90" s="715"/>
      <c r="RYK90" s="715"/>
      <c r="RYL90" s="715"/>
      <c r="RYM90" s="715"/>
      <c r="RYN90" s="715"/>
      <c r="RYO90" s="715"/>
      <c r="RYP90" s="715"/>
      <c r="RYQ90" s="715"/>
      <c r="RYR90" s="715"/>
      <c r="RYS90" s="715"/>
      <c r="RYT90" s="715"/>
      <c r="RYU90" s="715"/>
      <c r="RYV90" s="715"/>
      <c r="RYW90" s="715"/>
      <c r="RYX90" s="715"/>
      <c r="RYY90" s="715"/>
      <c r="RYZ90" s="715"/>
      <c r="RZA90" s="715"/>
      <c r="RZB90" s="715"/>
      <c r="RZC90" s="715"/>
      <c r="RZD90" s="715"/>
      <c r="RZE90" s="715"/>
      <c r="RZF90" s="715"/>
      <c r="RZG90" s="715"/>
      <c r="RZH90" s="715"/>
      <c r="RZI90" s="715"/>
      <c r="RZJ90" s="715"/>
      <c r="RZK90" s="715"/>
      <c r="RZL90" s="715"/>
      <c r="RZM90" s="715"/>
      <c r="RZN90" s="715"/>
      <c r="RZO90" s="715"/>
      <c r="RZP90" s="715"/>
      <c r="RZQ90" s="715"/>
      <c r="RZR90" s="715"/>
      <c r="RZS90" s="715"/>
      <c r="RZT90" s="715"/>
      <c r="RZU90" s="715"/>
      <c r="RZV90" s="715"/>
      <c r="RZW90" s="715"/>
      <c r="RZX90" s="715"/>
      <c r="RZY90" s="715"/>
      <c r="RZZ90" s="715"/>
      <c r="SAA90" s="715"/>
      <c r="SAB90" s="715"/>
      <c r="SAC90" s="715"/>
      <c r="SAD90" s="715"/>
      <c r="SAE90" s="715"/>
      <c r="SAF90" s="715"/>
      <c r="SAG90" s="715"/>
      <c r="SAH90" s="715"/>
      <c r="SAI90" s="715"/>
      <c r="SAJ90" s="715"/>
      <c r="SAK90" s="715"/>
      <c r="SAL90" s="715"/>
      <c r="SAM90" s="715"/>
      <c r="SAN90" s="715"/>
      <c r="SAO90" s="715"/>
      <c r="SAP90" s="715"/>
      <c r="SAQ90" s="715"/>
      <c r="SAR90" s="715"/>
      <c r="SAS90" s="715"/>
      <c r="SAT90" s="715"/>
      <c r="SAU90" s="715"/>
      <c r="SAV90" s="715"/>
      <c r="SAW90" s="715"/>
      <c r="SAX90" s="715"/>
      <c r="SAY90" s="715"/>
      <c r="SAZ90" s="715"/>
      <c r="SBA90" s="715"/>
      <c r="SBB90" s="715"/>
      <c r="SBC90" s="715"/>
      <c r="SBD90" s="715"/>
      <c r="SBE90" s="715"/>
      <c r="SBF90" s="715"/>
      <c r="SBG90" s="715"/>
      <c r="SBH90" s="715"/>
      <c r="SBI90" s="715"/>
      <c r="SBJ90" s="715"/>
      <c r="SBK90" s="715"/>
      <c r="SBL90" s="715"/>
      <c r="SBM90" s="715"/>
      <c r="SBN90" s="715"/>
      <c r="SBO90" s="715"/>
      <c r="SBP90" s="715"/>
      <c r="SBQ90" s="715"/>
      <c r="SBR90" s="715"/>
      <c r="SBS90" s="715"/>
      <c r="SBT90" s="715"/>
      <c r="SBU90" s="715"/>
      <c r="SBV90" s="715"/>
      <c r="SBW90" s="715"/>
      <c r="SBX90" s="715"/>
      <c r="SBY90" s="715"/>
      <c r="SBZ90" s="715"/>
      <c r="SCA90" s="715"/>
      <c r="SCB90" s="715"/>
      <c r="SCC90" s="715"/>
      <c r="SCD90" s="715"/>
      <c r="SCE90" s="715"/>
      <c r="SCF90" s="715"/>
      <c r="SCG90" s="715"/>
      <c r="SCH90" s="715"/>
      <c r="SCI90" s="715"/>
      <c r="SCJ90" s="715"/>
      <c r="SCK90" s="715"/>
      <c r="SCL90" s="715"/>
      <c r="SCM90" s="715"/>
      <c r="SCN90" s="715"/>
      <c r="SCO90" s="715"/>
      <c r="SCP90" s="715"/>
      <c r="SCQ90" s="715"/>
      <c r="SCR90" s="715"/>
      <c r="SCS90" s="715"/>
      <c r="SCT90" s="715"/>
      <c r="SCU90" s="715"/>
      <c r="SCV90" s="715"/>
      <c r="SCW90" s="715"/>
      <c r="SCX90" s="715"/>
      <c r="SCY90" s="715"/>
      <c r="SCZ90" s="715"/>
      <c r="SDA90" s="715"/>
      <c r="SDB90" s="715"/>
      <c r="SDC90" s="715"/>
      <c r="SDD90" s="715"/>
      <c r="SDE90" s="715"/>
      <c r="SDF90" s="715"/>
      <c r="SDG90" s="715"/>
      <c r="SDH90" s="715"/>
      <c r="SDI90" s="715"/>
      <c r="SDJ90" s="715"/>
      <c r="SDK90" s="715"/>
      <c r="SDL90" s="715"/>
      <c r="SDM90" s="715"/>
      <c r="SDN90" s="715"/>
      <c r="SDO90" s="715"/>
      <c r="SDP90" s="715"/>
      <c r="SDQ90" s="715"/>
      <c r="SDR90" s="715"/>
      <c r="SDS90" s="715"/>
      <c r="SDT90" s="715"/>
      <c r="SDU90" s="715"/>
      <c r="SDV90" s="715"/>
      <c r="SDW90" s="715"/>
      <c r="SDX90" s="715"/>
      <c r="SDY90" s="715"/>
      <c r="SDZ90" s="715"/>
      <c r="SEA90" s="715"/>
      <c r="SEB90" s="715"/>
      <c r="SEC90" s="715"/>
      <c r="SED90" s="715"/>
      <c r="SEE90" s="715"/>
      <c r="SEF90" s="715"/>
      <c r="SEG90" s="715"/>
      <c r="SEH90" s="715"/>
      <c r="SEI90" s="715"/>
      <c r="SEJ90" s="715"/>
      <c r="SEK90" s="715"/>
      <c r="SEL90" s="715"/>
      <c r="SEM90" s="715"/>
      <c r="SEN90" s="715"/>
      <c r="SEO90" s="715"/>
      <c r="SEP90" s="715"/>
      <c r="SEQ90" s="715"/>
      <c r="SER90" s="715"/>
      <c r="SES90" s="715"/>
      <c r="SET90" s="715"/>
      <c r="SEU90" s="715"/>
      <c r="SEV90" s="715"/>
      <c r="SEW90" s="715"/>
      <c r="SEX90" s="715"/>
      <c r="SEY90" s="715"/>
      <c r="SEZ90" s="715"/>
      <c r="SFA90" s="715"/>
      <c r="SFB90" s="715"/>
      <c r="SFC90" s="715"/>
      <c r="SFD90" s="715"/>
      <c r="SFE90" s="715"/>
      <c r="SFF90" s="715"/>
      <c r="SFG90" s="715"/>
      <c r="SFH90" s="715"/>
      <c r="SFI90" s="715"/>
      <c r="SFJ90" s="715"/>
      <c r="SFK90" s="715"/>
      <c r="SFL90" s="715"/>
      <c r="SFM90" s="715"/>
      <c r="SFN90" s="715"/>
      <c r="SFO90" s="715"/>
      <c r="SFP90" s="715"/>
      <c r="SFQ90" s="715"/>
      <c r="SFR90" s="715"/>
      <c r="SFS90" s="715"/>
      <c r="SFT90" s="715"/>
      <c r="SFU90" s="715"/>
      <c r="SFV90" s="715"/>
      <c r="SFW90" s="715"/>
      <c r="SFX90" s="715"/>
      <c r="SFY90" s="715"/>
      <c r="SFZ90" s="715"/>
      <c r="SGA90" s="715"/>
      <c r="SGB90" s="715"/>
      <c r="SGC90" s="715"/>
      <c r="SGD90" s="715"/>
      <c r="SGE90" s="715"/>
      <c r="SGF90" s="715"/>
      <c r="SGG90" s="715"/>
      <c r="SGH90" s="715"/>
      <c r="SGI90" s="715"/>
      <c r="SGJ90" s="715"/>
      <c r="SGK90" s="715"/>
      <c r="SGL90" s="715"/>
      <c r="SGM90" s="715"/>
      <c r="SGN90" s="715"/>
      <c r="SGO90" s="715"/>
      <c r="SGP90" s="715"/>
      <c r="SGQ90" s="715"/>
      <c r="SGR90" s="715"/>
      <c r="SGS90" s="715"/>
      <c r="SGT90" s="715"/>
      <c r="SGU90" s="715"/>
      <c r="SGV90" s="715"/>
      <c r="SGW90" s="715"/>
      <c r="SGX90" s="715"/>
      <c r="SGY90" s="715"/>
      <c r="SGZ90" s="715"/>
      <c r="SHA90" s="715"/>
      <c r="SHB90" s="715"/>
      <c r="SHC90" s="715"/>
      <c r="SHD90" s="715"/>
      <c r="SHE90" s="715"/>
      <c r="SHF90" s="715"/>
      <c r="SHG90" s="715"/>
      <c r="SHH90" s="715"/>
      <c r="SHI90" s="715"/>
      <c r="SHJ90" s="715"/>
      <c r="SHK90" s="715"/>
      <c r="SHL90" s="715"/>
      <c r="SHM90" s="715"/>
      <c r="SHN90" s="715"/>
      <c r="SHO90" s="715"/>
      <c r="SHP90" s="715"/>
      <c r="SHQ90" s="715"/>
      <c r="SHR90" s="715"/>
      <c r="SHS90" s="715"/>
      <c r="SHT90" s="715"/>
      <c r="SHU90" s="715"/>
      <c r="SHV90" s="715"/>
      <c r="SHW90" s="715"/>
      <c r="SHX90" s="715"/>
      <c r="SHY90" s="715"/>
      <c r="SHZ90" s="715"/>
      <c r="SIA90" s="715"/>
      <c r="SIB90" s="715"/>
      <c r="SIC90" s="715"/>
      <c r="SID90" s="715"/>
      <c r="SIE90" s="715"/>
      <c r="SIF90" s="715"/>
      <c r="SIG90" s="715"/>
      <c r="SIH90" s="715"/>
      <c r="SII90" s="715"/>
      <c r="SIJ90" s="715"/>
      <c r="SIK90" s="715"/>
      <c r="SIL90" s="715"/>
      <c r="SIM90" s="715"/>
      <c r="SIN90" s="715"/>
      <c r="SIO90" s="715"/>
      <c r="SIP90" s="715"/>
      <c r="SIQ90" s="715"/>
      <c r="SIR90" s="715"/>
      <c r="SIS90" s="715"/>
      <c r="SIT90" s="715"/>
      <c r="SIU90" s="715"/>
      <c r="SIV90" s="715"/>
      <c r="SIW90" s="715"/>
      <c r="SIX90" s="715"/>
      <c r="SIY90" s="715"/>
      <c r="SIZ90" s="715"/>
      <c r="SJA90" s="715"/>
      <c r="SJB90" s="715"/>
      <c r="SJC90" s="715"/>
      <c r="SJD90" s="715"/>
      <c r="SJE90" s="715"/>
      <c r="SJF90" s="715"/>
      <c r="SJG90" s="715"/>
      <c r="SJH90" s="715"/>
      <c r="SJI90" s="715"/>
      <c r="SJJ90" s="715"/>
      <c r="SJK90" s="715"/>
      <c r="SJL90" s="715"/>
      <c r="SJM90" s="715"/>
      <c r="SJN90" s="715"/>
      <c r="SJO90" s="715"/>
      <c r="SJP90" s="715"/>
      <c r="SJQ90" s="715"/>
      <c r="SJR90" s="715"/>
      <c r="SJS90" s="715"/>
      <c r="SJT90" s="715"/>
      <c r="SJU90" s="715"/>
      <c r="SJV90" s="715"/>
      <c r="SJW90" s="715"/>
      <c r="SJX90" s="715"/>
      <c r="SJY90" s="715"/>
      <c r="SJZ90" s="715"/>
      <c r="SKA90" s="715"/>
      <c r="SKB90" s="715"/>
      <c r="SKC90" s="715"/>
      <c r="SKD90" s="715"/>
      <c r="SKE90" s="715"/>
      <c r="SKF90" s="715"/>
      <c r="SKG90" s="715"/>
      <c r="SKH90" s="715"/>
      <c r="SKI90" s="715"/>
      <c r="SKJ90" s="715"/>
      <c r="SKK90" s="715"/>
      <c r="SKL90" s="715"/>
      <c r="SKM90" s="715"/>
      <c r="SKN90" s="715"/>
      <c r="SKO90" s="715"/>
      <c r="SKP90" s="715"/>
      <c r="SKQ90" s="715"/>
      <c r="SKR90" s="715"/>
      <c r="SKS90" s="715"/>
      <c r="SKT90" s="715"/>
      <c r="SKU90" s="715"/>
      <c r="SKV90" s="715"/>
      <c r="SKW90" s="715"/>
      <c r="SKX90" s="715"/>
      <c r="SKY90" s="715"/>
      <c r="SKZ90" s="715"/>
      <c r="SLA90" s="715"/>
      <c r="SLB90" s="715"/>
      <c r="SLC90" s="715"/>
      <c r="SLD90" s="715"/>
      <c r="SLE90" s="715"/>
      <c r="SLF90" s="715"/>
      <c r="SLG90" s="715"/>
      <c r="SLH90" s="715"/>
      <c r="SLI90" s="715"/>
      <c r="SLJ90" s="715"/>
      <c r="SLK90" s="715"/>
      <c r="SLL90" s="715"/>
      <c r="SLM90" s="715"/>
      <c r="SLN90" s="715"/>
      <c r="SLO90" s="715"/>
      <c r="SLP90" s="715"/>
      <c r="SLQ90" s="715"/>
      <c r="SLR90" s="715"/>
      <c r="SLS90" s="715"/>
      <c r="SLT90" s="715"/>
      <c r="SLU90" s="715"/>
      <c r="SLV90" s="715"/>
      <c r="SLW90" s="715"/>
      <c r="SLX90" s="715"/>
      <c r="SLY90" s="715"/>
      <c r="SLZ90" s="715"/>
      <c r="SMA90" s="715"/>
      <c r="SMB90" s="715"/>
      <c r="SMC90" s="715"/>
      <c r="SMD90" s="715"/>
      <c r="SME90" s="715"/>
      <c r="SMF90" s="715"/>
      <c r="SMG90" s="715"/>
      <c r="SMH90" s="715"/>
      <c r="SMI90" s="715"/>
      <c r="SMJ90" s="715"/>
      <c r="SMK90" s="715"/>
      <c r="SML90" s="715"/>
      <c r="SMM90" s="715"/>
      <c r="SMN90" s="715"/>
      <c r="SMO90" s="715"/>
      <c r="SMP90" s="715"/>
      <c r="SMQ90" s="715"/>
      <c r="SMR90" s="715"/>
      <c r="SMS90" s="715"/>
      <c r="SMT90" s="715"/>
      <c r="SMU90" s="715"/>
      <c r="SMV90" s="715"/>
      <c r="SMW90" s="715"/>
      <c r="SMX90" s="715"/>
      <c r="SMY90" s="715"/>
      <c r="SMZ90" s="715"/>
      <c r="SNA90" s="715"/>
      <c r="SNB90" s="715"/>
      <c r="SNC90" s="715"/>
      <c r="SND90" s="715"/>
      <c r="SNE90" s="715"/>
      <c r="SNF90" s="715"/>
      <c r="SNG90" s="715"/>
      <c r="SNH90" s="715"/>
      <c r="SNI90" s="715"/>
      <c r="SNJ90" s="715"/>
      <c r="SNK90" s="715"/>
      <c r="SNL90" s="715"/>
      <c r="SNM90" s="715"/>
      <c r="SNN90" s="715"/>
      <c r="SNO90" s="715"/>
      <c r="SNP90" s="715"/>
      <c r="SNQ90" s="715"/>
      <c r="SNR90" s="715"/>
      <c r="SNS90" s="715"/>
      <c r="SNT90" s="715"/>
      <c r="SNU90" s="715"/>
      <c r="SNV90" s="715"/>
      <c r="SNW90" s="715"/>
      <c r="SNX90" s="715"/>
      <c r="SNY90" s="715"/>
      <c r="SNZ90" s="715"/>
      <c r="SOA90" s="715"/>
      <c r="SOB90" s="715"/>
      <c r="SOC90" s="715"/>
      <c r="SOD90" s="715"/>
      <c r="SOE90" s="715"/>
      <c r="SOF90" s="715"/>
      <c r="SOG90" s="715"/>
      <c r="SOH90" s="715"/>
      <c r="SOI90" s="715"/>
      <c r="SOJ90" s="715"/>
      <c r="SOK90" s="715"/>
      <c r="SOL90" s="715"/>
      <c r="SOM90" s="715"/>
      <c r="SON90" s="715"/>
      <c r="SOO90" s="715"/>
      <c r="SOP90" s="715"/>
      <c r="SOQ90" s="715"/>
      <c r="SOR90" s="715"/>
      <c r="SOS90" s="715"/>
      <c r="SOT90" s="715"/>
      <c r="SOU90" s="715"/>
      <c r="SOV90" s="715"/>
      <c r="SOW90" s="715"/>
      <c r="SOX90" s="715"/>
      <c r="SOY90" s="715"/>
      <c r="SOZ90" s="715"/>
      <c r="SPA90" s="715"/>
      <c r="SPB90" s="715"/>
      <c r="SPC90" s="715"/>
      <c r="SPD90" s="715"/>
      <c r="SPE90" s="715"/>
      <c r="SPF90" s="715"/>
      <c r="SPG90" s="715"/>
      <c r="SPH90" s="715"/>
      <c r="SPI90" s="715"/>
      <c r="SPJ90" s="715"/>
      <c r="SPK90" s="715"/>
      <c r="SPL90" s="715"/>
      <c r="SPM90" s="715"/>
      <c r="SPN90" s="715"/>
      <c r="SPO90" s="715"/>
      <c r="SPP90" s="715"/>
      <c r="SPQ90" s="715"/>
      <c r="SPR90" s="715"/>
      <c r="SPS90" s="715"/>
      <c r="SPT90" s="715"/>
      <c r="SPU90" s="715"/>
      <c r="SPV90" s="715"/>
      <c r="SPW90" s="715"/>
      <c r="SPX90" s="715"/>
      <c r="SPY90" s="715"/>
      <c r="SPZ90" s="715"/>
      <c r="SQA90" s="715"/>
      <c r="SQB90" s="715"/>
      <c r="SQC90" s="715"/>
      <c r="SQD90" s="715"/>
      <c r="SQE90" s="715"/>
      <c r="SQF90" s="715"/>
      <c r="SQG90" s="715"/>
      <c r="SQH90" s="715"/>
      <c r="SQI90" s="715"/>
      <c r="SQJ90" s="715"/>
      <c r="SQK90" s="715"/>
      <c r="SQL90" s="715"/>
      <c r="SQM90" s="715"/>
      <c r="SQN90" s="715"/>
      <c r="SQO90" s="715"/>
      <c r="SQP90" s="715"/>
      <c r="SQQ90" s="715"/>
      <c r="SQR90" s="715"/>
      <c r="SQS90" s="715"/>
      <c r="SQT90" s="715"/>
      <c r="SQU90" s="715"/>
      <c r="SQV90" s="715"/>
      <c r="SQW90" s="715"/>
      <c r="SQX90" s="715"/>
      <c r="SQY90" s="715"/>
      <c r="SQZ90" s="715"/>
      <c r="SRA90" s="715"/>
      <c r="SRB90" s="715"/>
      <c r="SRC90" s="715"/>
      <c r="SRD90" s="715"/>
      <c r="SRE90" s="715"/>
      <c r="SRF90" s="715"/>
      <c r="SRG90" s="715"/>
      <c r="SRH90" s="715"/>
      <c r="SRI90" s="715"/>
      <c r="SRJ90" s="715"/>
      <c r="SRK90" s="715"/>
      <c r="SRL90" s="715"/>
      <c r="SRM90" s="715"/>
      <c r="SRN90" s="715"/>
      <c r="SRO90" s="715"/>
      <c r="SRP90" s="715"/>
      <c r="SRQ90" s="715"/>
      <c r="SRR90" s="715"/>
      <c r="SRS90" s="715"/>
      <c r="SRT90" s="715"/>
      <c r="SRU90" s="715"/>
      <c r="SRV90" s="715"/>
      <c r="SRW90" s="715"/>
      <c r="SRX90" s="715"/>
      <c r="SRY90" s="715"/>
      <c r="SRZ90" s="715"/>
      <c r="SSA90" s="715"/>
      <c r="SSB90" s="715"/>
      <c r="SSC90" s="715"/>
      <c r="SSD90" s="715"/>
      <c r="SSE90" s="715"/>
      <c r="SSF90" s="715"/>
      <c r="SSG90" s="715"/>
      <c r="SSH90" s="715"/>
      <c r="SSI90" s="715"/>
      <c r="SSJ90" s="715"/>
      <c r="SSK90" s="715"/>
      <c r="SSL90" s="715"/>
      <c r="SSM90" s="715"/>
      <c r="SSN90" s="715"/>
      <c r="SSO90" s="715"/>
      <c r="SSP90" s="715"/>
      <c r="SSQ90" s="715"/>
      <c r="SSR90" s="715"/>
      <c r="SSS90" s="715"/>
      <c r="SST90" s="715"/>
      <c r="SSU90" s="715"/>
      <c r="SSV90" s="715"/>
      <c r="SSW90" s="715"/>
      <c r="SSX90" s="715"/>
      <c r="SSY90" s="715"/>
      <c r="SSZ90" s="715"/>
      <c r="STA90" s="715"/>
      <c r="STB90" s="715"/>
      <c r="STC90" s="715"/>
      <c r="STD90" s="715"/>
      <c r="STE90" s="715"/>
      <c r="STF90" s="715"/>
      <c r="STG90" s="715"/>
      <c r="STH90" s="715"/>
      <c r="STI90" s="715"/>
      <c r="STJ90" s="715"/>
      <c r="STK90" s="715"/>
      <c r="STL90" s="715"/>
      <c r="STM90" s="715"/>
      <c r="STN90" s="715"/>
      <c r="STO90" s="715"/>
      <c r="STP90" s="715"/>
      <c r="STQ90" s="715"/>
      <c r="STR90" s="715"/>
      <c r="STS90" s="715"/>
      <c r="STT90" s="715"/>
      <c r="STU90" s="715"/>
      <c r="STV90" s="715"/>
      <c r="STW90" s="715"/>
      <c r="STX90" s="715"/>
      <c r="STY90" s="715"/>
      <c r="STZ90" s="715"/>
      <c r="SUA90" s="715"/>
      <c r="SUB90" s="715"/>
      <c r="SUC90" s="715"/>
      <c r="SUD90" s="715"/>
      <c r="SUE90" s="715"/>
      <c r="SUF90" s="715"/>
      <c r="SUG90" s="715"/>
      <c r="SUH90" s="715"/>
      <c r="SUI90" s="715"/>
      <c r="SUJ90" s="715"/>
      <c r="SUK90" s="715"/>
      <c r="SUL90" s="715"/>
      <c r="SUM90" s="715"/>
      <c r="SUN90" s="715"/>
      <c r="SUO90" s="715"/>
      <c r="SUP90" s="715"/>
      <c r="SUQ90" s="715"/>
      <c r="SUR90" s="715"/>
      <c r="SUS90" s="715"/>
      <c r="SUT90" s="715"/>
      <c r="SUU90" s="715"/>
      <c r="SUV90" s="715"/>
      <c r="SUW90" s="715"/>
      <c r="SUX90" s="715"/>
      <c r="SUY90" s="715"/>
      <c r="SUZ90" s="715"/>
      <c r="SVA90" s="715"/>
      <c r="SVB90" s="715"/>
      <c r="SVC90" s="715"/>
      <c r="SVD90" s="715"/>
      <c r="SVE90" s="715"/>
      <c r="SVF90" s="715"/>
      <c r="SVG90" s="715"/>
      <c r="SVH90" s="715"/>
      <c r="SVI90" s="715"/>
      <c r="SVJ90" s="715"/>
      <c r="SVK90" s="715"/>
      <c r="SVL90" s="715"/>
      <c r="SVM90" s="715"/>
      <c r="SVN90" s="715"/>
      <c r="SVO90" s="715"/>
      <c r="SVP90" s="715"/>
      <c r="SVQ90" s="715"/>
      <c r="SVR90" s="715"/>
      <c r="SVS90" s="715"/>
      <c r="SVT90" s="715"/>
      <c r="SVU90" s="715"/>
      <c r="SVV90" s="715"/>
      <c r="SVW90" s="715"/>
      <c r="SVX90" s="715"/>
      <c r="SVY90" s="715"/>
      <c r="SVZ90" s="715"/>
      <c r="SWA90" s="715"/>
      <c r="SWB90" s="715"/>
      <c r="SWC90" s="715"/>
      <c r="SWD90" s="715"/>
      <c r="SWE90" s="715"/>
      <c r="SWF90" s="715"/>
      <c r="SWG90" s="715"/>
      <c r="SWH90" s="715"/>
      <c r="SWI90" s="715"/>
      <c r="SWJ90" s="715"/>
      <c r="SWK90" s="715"/>
      <c r="SWL90" s="715"/>
      <c r="SWM90" s="715"/>
      <c r="SWN90" s="715"/>
      <c r="SWO90" s="715"/>
      <c r="SWP90" s="715"/>
      <c r="SWQ90" s="715"/>
      <c r="SWR90" s="715"/>
      <c r="SWS90" s="715"/>
      <c r="SWT90" s="715"/>
      <c r="SWU90" s="715"/>
      <c r="SWV90" s="715"/>
      <c r="SWW90" s="715"/>
      <c r="SWX90" s="715"/>
      <c r="SWY90" s="715"/>
      <c r="SWZ90" s="715"/>
      <c r="SXA90" s="715"/>
      <c r="SXB90" s="715"/>
      <c r="SXC90" s="715"/>
      <c r="SXD90" s="715"/>
      <c r="SXE90" s="715"/>
      <c r="SXF90" s="715"/>
      <c r="SXG90" s="715"/>
      <c r="SXH90" s="715"/>
      <c r="SXI90" s="715"/>
      <c r="SXJ90" s="715"/>
      <c r="SXK90" s="715"/>
      <c r="SXL90" s="715"/>
      <c r="SXM90" s="715"/>
      <c r="SXN90" s="715"/>
      <c r="SXO90" s="715"/>
      <c r="SXP90" s="715"/>
      <c r="SXQ90" s="715"/>
      <c r="SXR90" s="715"/>
      <c r="SXS90" s="715"/>
      <c r="SXT90" s="715"/>
      <c r="SXU90" s="715"/>
      <c r="SXV90" s="715"/>
      <c r="SXW90" s="715"/>
      <c r="SXX90" s="715"/>
      <c r="SXY90" s="715"/>
      <c r="SXZ90" s="715"/>
      <c r="SYA90" s="715"/>
      <c r="SYB90" s="715"/>
      <c r="SYC90" s="715"/>
      <c r="SYD90" s="715"/>
      <c r="SYE90" s="715"/>
      <c r="SYF90" s="715"/>
      <c r="SYG90" s="715"/>
      <c r="SYH90" s="715"/>
      <c r="SYI90" s="715"/>
      <c r="SYJ90" s="715"/>
      <c r="SYK90" s="715"/>
      <c r="SYL90" s="715"/>
      <c r="SYM90" s="715"/>
      <c r="SYN90" s="715"/>
      <c r="SYO90" s="715"/>
      <c r="SYP90" s="715"/>
      <c r="SYQ90" s="715"/>
      <c r="SYR90" s="715"/>
      <c r="SYS90" s="715"/>
      <c r="SYT90" s="715"/>
      <c r="SYU90" s="715"/>
      <c r="SYV90" s="715"/>
      <c r="SYW90" s="715"/>
      <c r="SYX90" s="715"/>
      <c r="SYY90" s="715"/>
      <c r="SYZ90" s="715"/>
      <c r="SZA90" s="715"/>
      <c r="SZB90" s="715"/>
      <c r="SZC90" s="715"/>
      <c r="SZD90" s="715"/>
      <c r="SZE90" s="715"/>
      <c r="SZF90" s="715"/>
      <c r="SZG90" s="715"/>
      <c r="SZH90" s="715"/>
      <c r="SZI90" s="715"/>
      <c r="SZJ90" s="715"/>
      <c r="SZK90" s="715"/>
      <c r="SZL90" s="715"/>
      <c r="SZM90" s="715"/>
      <c r="SZN90" s="715"/>
      <c r="SZO90" s="715"/>
      <c r="SZP90" s="715"/>
      <c r="SZQ90" s="715"/>
      <c r="SZR90" s="715"/>
      <c r="SZS90" s="715"/>
      <c r="SZT90" s="715"/>
      <c r="SZU90" s="715"/>
      <c r="SZV90" s="715"/>
      <c r="SZW90" s="715"/>
      <c r="SZX90" s="715"/>
      <c r="SZY90" s="715"/>
      <c r="SZZ90" s="715"/>
      <c r="TAA90" s="715"/>
      <c r="TAB90" s="715"/>
      <c r="TAC90" s="715"/>
      <c r="TAD90" s="715"/>
      <c r="TAE90" s="715"/>
      <c r="TAF90" s="715"/>
      <c r="TAG90" s="715"/>
      <c r="TAH90" s="715"/>
      <c r="TAI90" s="715"/>
      <c r="TAJ90" s="715"/>
      <c r="TAK90" s="715"/>
      <c r="TAL90" s="715"/>
      <c r="TAM90" s="715"/>
      <c r="TAN90" s="715"/>
      <c r="TAO90" s="715"/>
      <c r="TAP90" s="715"/>
      <c r="TAQ90" s="715"/>
      <c r="TAR90" s="715"/>
      <c r="TAS90" s="715"/>
      <c r="TAT90" s="715"/>
      <c r="TAU90" s="715"/>
      <c r="TAV90" s="715"/>
      <c r="TAW90" s="715"/>
      <c r="TAX90" s="715"/>
      <c r="TAY90" s="715"/>
      <c r="TAZ90" s="715"/>
      <c r="TBA90" s="715"/>
      <c r="TBB90" s="715"/>
      <c r="TBC90" s="715"/>
      <c r="TBD90" s="715"/>
      <c r="TBE90" s="715"/>
      <c r="TBF90" s="715"/>
      <c r="TBG90" s="715"/>
      <c r="TBH90" s="715"/>
      <c r="TBI90" s="715"/>
      <c r="TBJ90" s="715"/>
      <c r="TBK90" s="715"/>
      <c r="TBL90" s="715"/>
      <c r="TBM90" s="715"/>
      <c r="TBN90" s="715"/>
      <c r="TBO90" s="715"/>
      <c r="TBP90" s="715"/>
      <c r="TBQ90" s="715"/>
      <c r="TBR90" s="715"/>
      <c r="TBS90" s="715"/>
      <c r="TBT90" s="715"/>
      <c r="TBU90" s="715"/>
      <c r="TBV90" s="715"/>
      <c r="TBW90" s="715"/>
      <c r="TBX90" s="715"/>
      <c r="TBY90" s="715"/>
      <c r="TBZ90" s="715"/>
      <c r="TCA90" s="715"/>
      <c r="TCB90" s="715"/>
      <c r="TCC90" s="715"/>
      <c r="TCD90" s="715"/>
      <c r="TCE90" s="715"/>
      <c r="TCF90" s="715"/>
      <c r="TCG90" s="715"/>
      <c r="TCH90" s="715"/>
      <c r="TCI90" s="715"/>
      <c r="TCJ90" s="715"/>
      <c r="TCK90" s="715"/>
      <c r="TCL90" s="715"/>
      <c r="TCM90" s="715"/>
      <c r="TCN90" s="715"/>
      <c r="TCO90" s="715"/>
      <c r="TCP90" s="715"/>
      <c r="TCQ90" s="715"/>
      <c r="TCR90" s="715"/>
      <c r="TCS90" s="715"/>
      <c r="TCT90" s="715"/>
      <c r="TCU90" s="715"/>
      <c r="TCV90" s="715"/>
      <c r="TCW90" s="715"/>
      <c r="TCX90" s="715"/>
      <c r="TCY90" s="715"/>
      <c r="TCZ90" s="715"/>
      <c r="TDA90" s="715"/>
      <c r="TDB90" s="715"/>
      <c r="TDC90" s="715"/>
      <c r="TDD90" s="715"/>
      <c r="TDE90" s="715"/>
      <c r="TDF90" s="715"/>
      <c r="TDG90" s="715"/>
      <c r="TDH90" s="715"/>
      <c r="TDI90" s="715"/>
      <c r="TDJ90" s="715"/>
      <c r="TDK90" s="715"/>
      <c r="TDL90" s="715"/>
      <c r="TDM90" s="715"/>
      <c r="TDN90" s="715"/>
      <c r="TDO90" s="715"/>
      <c r="TDP90" s="715"/>
      <c r="TDQ90" s="715"/>
      <c r="TDR90" s="715"/>
      <c r="TDS90" s="715"/>
      <c r="TDT90" s="715"/>
      <c r="TDU90" s="715"/>
      <c r="TDV90" s="715"/>
      <c r="TDW90" s="715"/>
      <c r="TDX90" s="715"/>
      <c r="TDY90" s="715"/>
      <c r="TDZ90" s="715"/>
      <c r="TEA90" s="715"/>
      <c r="TEB90" s="715"/>
      <c r="TEC90" s="715"/>
      <c r="TED90" s="715"/>
      <c r="TEE90" s="715"/>
      <c r="TEF90" s="715"/>
      <c r="TEG90" s="715"/>
      <c r="TEH90" s="715"/>
      <c r="TEI90" s="715"/>
      <c r="TEJ90" s="715"/>
      <c r="TEK90" s="715"/>
      <c r="TEL90" s="715"/>
      <c r="TEM90" s="715"/>
      <c r="TEN90" s="715"/>
      <c r="TEO90" s="715"/>
      <c r="TEP90" s="715"/>
      <c r="TEQ90" s="715"/>
      <c r="TER90" s="715"/>
      <c r="TES90" s="715"/>
      <c r="TET90" s="715"/>
      <c r="TEU90" s="715"/>
      <c r="TEV90" s="715"/>
      <c r="TEW90" s="715"/>
      <c r="TEX90" s="715"/>
      <c r="TEY90" s="715"/>
      <c r="TEZ90" s="715"/>
      <c r="TFA90" s="715"/>
      <c r="TFB90" s="715"/>
      <c r="TFC90" s="715"/>
      <c r="TFD90" s="715"/>
      <c r="TFE90" s="715"/>
      <c r="TFF90" s="715"/>
      <c r="TFG90" s="715"/>
      <c r="TFH90" s="715"/>
      <c r="TFI90" s="715"/>
      <c r="TFJ90" s="715"/>
      <c r="TFK90" s="715"/>
      <c r="TFL90" s="715"/>
      <c r="TFM90" s="715"/>
      <c r="TFN90" s="715"/>
      <c r="TFO90" s="715"/>
      <c r="TFP90" s="715"/>
      <c r="TFQ90" s="715"/>
      <c r="TFR90" s="715"/>
      <c r="TFS90" s="715"/>
      <c r="TFT90" s="715"/>
      <c r="TFU90" s="715"/>
      <c r="TFV90" s="715"/>
      <c r="TFW90" s="715"/>
      <c r="TFX90" s="715"/>
      <c r="TFY90" s="715"/>
      <c r="TFZ90" s="715"/>
      <c r="TGA90" s="715"/>
      <c r="TGB90" s="715"/>
      <c r="TGC90" s="715"/>
      <c r="TGD90" s="715"/>
      <c r="TGE90" s="715"/>
      <c r="TGF90" s="715"/>
      <c r="TGG90" s="715"/>
      <c r="TGH90" s="715"/>
      <c r="TGI90" s="715"/>
      <c r="TGJ90" s="715"/>
      <c r="TGK90" s="715"/>
      <c r="TGL90" s="715"/>
      <c r="TGM90" s="715"/>
      <c r="TGN90" s="715"/>
      <c r="TGO90" s="715"/>
      <c r="TGP90" s="715"/>
      <c r="TGQ90" s="715"/>
      <c r="TGR90" s="715"/>
      <c r="TGS90" s="715"/>
      <c r="TGT90" s="715"/>
      <c r="TGU90" s="715"/>
      <c r="TGV90" s="715"/>
      <c r="TGW90" s="715"/>
      <c r="TGX90" s="715"/>
      <c r="TGY90" s="715"/>
      <c r="TGZ90" s="715"/>
      <c r="THA90" s="715"/>
      <c r="THB90" s="715"/>
      <c r="THC90" s="715"/>
      <c r="THD90" s="715"/>
      <c r="THE90" s="715"/>
      <c r="THF90" s="715"/>
      <c r="THG90" s="715"/>
      <c r="THH90" s="715"/>
      <c r="THI90" s="715"/>
      <c r="THJ90" s="715"/>
      <c r="THK90" s="715"/>
      <c r="THL90" s="715"/>
      <c r="THM90" s="715"/>
      <c r="THN90" s="715"/>
      <c r="THO90" s="715"/>
      <c r="THP90" s="715"/>
      <c r="THQ90" s="715"/>
      <c r="THR90" s="715"/>
      <c r="THS90" s="715"/>
      <c r="THT90" s="715"/>
      <c r="THU90" s="715"/>
      <c r="THV90" s="715"/>
      <c r="THW90" s="715"/>
      <c r="THX90" s="715"/>
      <c r="THY90" s="715"/>
      <c r="THZ90" s="715"/>
      <c r="TIA90" s="715"/>
      <c r="TIB90" s="715"/>
      <c r="TIC90" s="715"/>
      <c r="TID90" s="715"/>
      <c r="TIE90" s="715"/>
      <c r="TIF90" s="715"/>
      <c r="TIG90" s="715"/>
      <c r="TIH90" s="715"/>
      <c r="TII90" s="715"/>
      <c r="TIJ90" s="715"/>
      <c r="TIK90" s="715"/>
      <c r="TIL90" s="715"/>
      <c r="TIM90" s="715"/>
      <c r="TIN90" s="715"/>
      <c r="TIO90" s="715"/>
      <c r="TIP90" s="715"/>
      <c r="TIQ90" s="715"/>
      <c r="TIR90" s="715"/>
      <c r="TIS90" s="715"/>
      <c r="TIT90" s="715"/>
      <c r="TIU90" s="715"/>
      <c r="TIV90" s="715"/>
      <c r="TIW90" s="715"/>
      <c r="TIX90" s="715"/>
      <c r="TIY90" s="715"/>
      <c r="TIZ90" s="715"/>
      <c r="TJA90" s="715"/>
      <c r="TJB90" s="715"/>
      <c r="TJC90" s="715"/>
      <c r="TJD90" s="715"/>
      <c r="TJE90" s="715"/>
      <c r="TJF90" s="715"/>
      <c r="TJG90" s="715"/>
      <c r="TJH90" s="715"/>
      <c r="TJI90" s="715"/>
      <c r="TJJ90" s="715"/>
      <c r="TJK90" s="715"/>
      <c r="TJL90" s="715"/>
      <c r="TJM90" s="715"/>
      <c r="TJN90" s="715"/>
      <c r="TJO90" s="715"/>
      <c r="TJP90" s="715"/>
      <c r="TJQ90" s="715"/>
      <c r="TJR90" s="715"/>
      <c r="TJS90" s="715"/>
      <c r="TJT90" s="715"/>
      <c r="TJU90" s="715"/>
      <c r="TJV90" s="715"/>
      <c r="TJW90" s="715"/>
      <c r="TJX90" s="715"/>
      <c r="TJY90" s="715"/>
      <c r="TJZ90" s="715"/>
      <c r="TKA90" s="715"/>
      <c r="TKB90" s="715"/>
      <c r="TKC90" s="715"/>
      <c r="TKD90" s="715"/>
      <c r="TKE90" s="715"/>
      <c r="TKF90" s="715"/>
      <c r="TKG90" s="715"/>
      <c r="TKH90" s="715"/>
      <c r="TKI90" s="715"/>
      <c r="TKJ90" s="715"/>
      <c r="TKK90" s="715"/>
      <c r="TKL90" s="715"/>
      <c r="TKM90" s="715"/>
      <c r="TKN90" s="715"/>
      <c r="TKO90" s="715"/>
      <c r="TKP90" s="715"/>
      <c r="TKQ90" s="715"/>
      <c r="TKR90" s="715"/>
      <c r="TKS90" s="715"/>
      <c r="TKT90" s="715"/>
      <c r="TKU90" s="715"/>
      <c r="TKV90" s="715"/>
      <c r="TKW90" s="715"/>
      <c r="TKX90" s="715"/>
      <c r="TKY90" s="715"/>
      <c r="TKZ90" s="715"/>
      <c r="TLA90" s="715"/>
      <c r="TLB90" s="715"/>
      <c r="TLC90" s="715"/>
      <c r="TLD90" s="715"/>
      <c r="TLE90" s="715"/>
      <c r="TLF90" s="715"/>
      <c r="TLG90" s="715"/>
      <c r="TLH90" s="715"/>
      <c r="TLI90" s="715"/>
      <c r="TLJ90" s="715"/>
      <c r="TLK90" s="715"/>
      <c r="TLL90" s="715"/>
      <c r="TLM90" s="715"/>
      <c r="TLN90" s="715"/>
      <c r="TLO90" s="715"/>
      <c r="TLP90" s="715"/>
      <c r="TLQ90" s="715"/>
      <c r="TLR90" s="715"/>
      <c r="TLS90" s="715"/>
      <c r="TLT90" s="715"/>
      <c r="TLU90" s="715"/>
      <c r="TLV90" s="715"/>
      <c r="TLW90" s="715"/>
      <c r="TLX90" s="715"/>
      <c r="TLY90" s="715"/>
      <c r="TLZ90" s="715"/>
      <c r="TMA90" s="715"/>
      <c r="TMB90" s="715"/>
      <c r="TMC90" s="715"/>
      <c r="TMD90" s="715"/>
      <c r="TME90" s="715"/>
      <c r="TMF90" s="715"/>
      <c r="TMG90" s="715"/>
      <c r="TMH90" s="715"/>
      <c r="TMI90" s="715"/>
      <c r="TMJ90" s="715"/>
      <c r="TMK90" s="715"/>
      <c r="TML90" s="715"/>
      <c r="TMM90" s="715"/>
      <c r="TMN90" s="715"/>
      <c r="TMO90" s="715"/>
      <c r="TMP90" s="715"/>
      <c r="TMQ90" s="715"/>
      <c r="TMR90" s="715"/>
      <c r="TMS90" s="715"/>
      <c r="TMT90" s="715"/>
      <c r="TMU90" s="715"/>
      <c r="TMV90" s="715"/>
      <c r="TMW90" s="715"/>
      <c r="TMX90" s="715"/>
      <c r="TMY90" s="715"/>
      <c r="TMZ90" s="715"/>
      <c r="TNA90" s="715"/>
      <c r="TNB90" s="715"/>
      <c r="TNC90" s="715"/>
      <c r="TND90" s="715"/>
      <c r="TNE90" s="715"/>
      <c r="TNF90" s="715"/>
      <c r="TNG90" s="715"/>
      <c r="TNH90" s="715"/>
      <c r="TNI90" s="715"/>
      <c r="TNJ90" s="715"/>
      <c r="TNK90" s="715"/>
      <c r="TNL90" s="715"/>
      <c r="TNM90" s="715"/>
      <c r="TNN90" s="715"/>
      <c r="TNO90" s="715"/>
      <c r="TNP90" s="715"/>
      <c r="TNQ90" s="715"/>
      <c r="TNR90" s="715"/>
      <c r="TNS90" s="715"/>
      <c r="TNT90" s="715"/>
      <c r="TNU90" s="715"/>
      <c r="TNV90" s="715"/>
      <c r="TNW90" s="715"/>
      <c r="TNX90" s="715"/>
      <c r="TNY90" s="715"/>
      <c r="TNZ90" s="715"/>
      <c r="TOA90" s="715"/>
      <c r="TOB90" s="715"/>
      <c r="TOC90" s="715"/>
      <c r="TOD90" s="715"/>
      <c r="TOE90" s="715"/>
      <c r="TOF90" s="715"/>
      <c r="TOG90" s="715"/>
      <c r="TOH90" s="715"/>
      <c r="TOI90" s="715"/>
      <c r="TOJ90" s="715"/>
      <c r="TOK90" s="715"/>
      <c r="TOL90" s="715"/>
      <c r="TOM90" s="715"/>
      <c r="TON90" s="715"/>
      <c r="TOO90" s="715"/>
      <c r="TOP90" s="715"/>
      <c r="TOQ90" s="715"/>
      <c r="TOR90" s="715"/>
      <c r="TOS90" s="715"/>
      <c r="TOT90" s="715"/>
      <c r="TOU90" s="715"/>
      <c r="TOV90" s="715"/>
      <c r="TOW90" s="715"/>
      <c r="TOX90" s="715"/>
      <c r="TOY90" s="715"/>
      <c r="TOZ90" s="715"/>
      <c r="TPA90" s="715"/>
      <c r="TPB90" s="715"/>
      <c r="TPC90" s="715"/>
      <c r="TPD90" s="715"/>
      <c r="TPE90" s="715"/>
      <c r="TPF90" s="715"/>
      <c r="TPG90" s="715"/>
      <c r="TPH90" s="715"/>
      <c r="TPI90" s="715"/>
      <c r="TPJ90" s="715"/>
      <c r="TPK90" s="715"/>
      <c r="TPL90" s="715"/>
      <c r="TPM90" s="715"/>
      <c r="TPN90" s="715"/>
      <c r="TPO90" s="715"/>
      <c r="TPP90" s="715"/>
      <c r="TPQ90" s="715"/>
      <c r="TPR90" s="715"/>
      <c r="TPS90" s="715"/>
      <c r="TPT90" s="715"/>
      <c r="TPU90" s="715"/>
      <c r="TPV90" s="715"/>
      <c r="TPW90" s="715"/>
      <c r="TPX90" s="715"/>
      <c r="TPY90" s="715"/>
      <c r="TPZ90" s="715"/>
      <c r="TQA90" s="715"/>
      <c r="TQB90" s="715"/>
      <c r="TQC90" s="715"/>
      <c r="TQD90" s="715"/>
      <c r="TQE90" s="715"/>
      <c r="TQF90" s="715"/>
      <c r="TQG90" s="715"/>
      <c r="TQH90" s="715"/>
      <c r="TQI90" s="715"/>
      <c r="TQJ90" s="715"/>
      <c r="TQK90" s="715"/>
      <c r="TQL90" s="715"/>
      <c r="TQM90" s="715"/>
      <c r="TQN90" s="715"/>
      <c r="TQO90" s="715"/>
      <c r="TQP90" s="715"/>
      <c r="TQQ90" s="715"/>
      <c r="TQR90" s="715"/>
      <c r="TQS90" s="715"/>
      <c r="TQT90" s="715"/>
      <c r="TQU90" s="715"/>
      <c r="TQV90" s="715"/>
      <c r="TQW90" s="715"/>
      <c r="TQX90" s="715"/>
      <c r="TQY90" s="715"/>
      <c r="TQZ90" s="715"/>
      <c r="TRA90" s="715"/>
      <c r="TRB90" s="715"/>
      <c r="TRC90" s="715"/>
      <c r="TRD90" s="715"/>
      <c r="TRE90" s="715"/>
      <c r="TRF90" s="715"/>
      <c r="TRG90" s="715"/>
      <c r="TRH90" s="715"/>
      <c r="TRI90" s="715"/>
      <c r="TRJ90" s="715"/>
      <c r="TRK90" s="715"/>
      <c r="TRL90" s="715"/>
      <c r="TRM90" s="715"/>
      <c r="TRN90" s="715"/>
      <c r="TRO90" s="715"/>
      <c r="TRP90" s="715"/>
      <c r="TRQ90" s="715"/>
      <c r="TRR90" s="715"/>
      <c r="TRS90" s="715"/>
      <c r="TRT90" s="715"/>
      <c r="TRU90" s="715"/>
      <c r="TRV90" s="715"/>
      <c r="TRW90" s="715"/>
      <c r="TRX90" s="715"/>
      <c r="TRY90" s="715"/>
      <c r="TRZ90" s="715"/>
      <c r="TSA90" s="715"/>
      <c r="TSB90" s="715"/>
      <c r="TSC90" s="715"/>
      <c r="TSD90" s="715"/>
      <c r="TSE90" s="715"/>
      <c r="TSF90" s="715"/>
      <c r="TSG90" s="715"/>
      <c r="TSH90" s="715"/>
      <c r="TSI90" s="715"/>
      <c r="TSJ90" s="715"/>
      <c r="TSK90" s="715"/>
      <c r="TSL90" s="715"/>
      <c r="TSM90" s="715"/>
      <c r="TSN90" s="715"/>
      <c r="TSO90" s="715"/>
      <c r="TSP90" s="715"/>
      <c r="TSQ90" s="715"/>
      <c r="TSR90" s="715"/>
      <c r="TSS90" s="715"/>
      <c r="TST90" s="715"/>
      <c r="TSU90" s="715"/>
      <c r="TSV90" s="715"/>
      <c r="TSW90" s="715"/>
      <c r="TSX90" s="715"/>
      <c r="TSY90" s="715"/>
      <c r="TSZ90" s="715"/>
      <c r="TTA90" s="715"/>
      <c r="TTB90" s="715"/>
      <c r="TTC90" s="715"/>
      <c r="TTD90" s="715"/>
      <c r="TTE90" s="715"/>
      <c r="TTF90" s="715"/>
      <c r="TTG90" s="715"/>
      <c r="TTH90" s="715"/>
      <c r="TTI90" s="715"/>
      <c r="TTJ90" s="715"/>
      <c r="TTK90" s="715"/>
      <c r="TTL90" s="715"/>
      <c r="TTM90" s="715"/>
      <c r="TTN90" s="715"/>
      <c r="TTO90" s="715"/>
      <c r="TTP90" s="715"/>
      <c r="TTQ90" s="715"/>
      <c r="TTR90" s="715"/>
      <c r="TTS90" s="715"/>
      <c r="TTT90" s="715"/>
      <c r="TTU90" s="715"/>
      <c r="TTV90" s="715"/>
      <c r="TTW90" s="715"/>
      <c r="TTX90" s="715"/>
      <c r="TTY90" s="715"/>
      <c r="TTZ90" s="715"/>
      <c r="TUA90" s="715"/>
      <c r="TUB90" s="715"/>
      <c r="TUC90" s="715"/>
      <c r="TUD90" s="715"/>
      <c r="TUE90" s="715"/>
      <c r="TUF90" s="715"/>
      <c r="TUG90" s="715"/>
      <c r="TUH90" s="715"/>
      <c r="TUI90" s="715"/>
      <c r="TUJ90" s="715"/>
      <c r="TUK90" s="715"/>
      <c r="TUL90" s="715"/>
      <c r="TUM90" s="715"/>
      <c r="TUN90" s="715"/>
      <c r="TUO90" s="715"/>
      <c r="TUP90" s="715"/>
      <c r="TUQ90" s="715"/>
      <c r="TUR90" s="715"/>
      <c r="TUS90" s="715"/>
      <c r="TUT90" s="715"/>
      <c r="TUU90" s="715"/>
      <c r="TUV90" s="715"/>
      <c r="TUW90" s="715"/>
      <c r="TUX90" s="715"/>
      <c r="TUY90" s="715"/>
      <c r="TUZ90" s="715"/>
      <c r="TVA90" s="715"/>
      <c r="TVB90" s="715"/>
      <c r="TVC90" s="715"/>
      <c r="TVD90" s="715"/>
      <c r="TVE90" s="715"/>
      <c r="TVF90" s="715"/>
      <c r="TVG90" s="715"/>
      <c r="TVH90" s="715"/>
      <c r="TVI90" s="715"/>
      <c r="TVJ90" s="715"/>
      <c r="TVK90" s="715"/>
      <c r="TVL90" s="715"/>
      <c r="TVM90" s="715"/>
      <c r="TVN90" s="715"/>
      <c r="TVO90" s="715"/>
      <c r="TVP90" s="715"/>
      <c r="TVQ90" s="715"/>
      <c r="TVR90" s="715"/>
      <c r="TVS90" s="715"/>
      <c r="TVT90" s="715"/>
      <c r="TVU90" s="715"/>
      <c r="TVV90" s="715"/>
      <c r="TVW90" s="715"/>
      <c r="TVX90" s="715"/>
      <c r="TVY90" s="715"/>
      <c r="TVZ90" s="715"/>
      <c r="TWA90" s="715"/>
      <c r="TWB90" s="715"/>
      <c r="TWC90" s="715"/>
      <c r="TWD90" s="715"/>
      <c r="TWE90" s="715"/>
      <c r="TWF90" s="715"/>
      <c r="TWG90" s="715"/>
      <c r="TWH90" s="715"/>
      <c r="TWI90" s="715"/>
      <c r="TWJ90" s="715"/>
      <c r="TWK90" s="715"/>
      <c r="TWL90" s="715"/>
      <c r="TWM90" s="715"/>
      <c r="TWN90" s="715"/>
      <c r="TWO90" s="715"/>
      <c r="TWP90" s="715"/>
      <c r="TWQ90" s="715"/>
      <c r="TWR90" s="715"/>
      <c r="TWS90" s="715"/>
      <c r="TWT90" s="715"/>
      <c r="TWU90" s="715"/>
      <c r="TWV90" s="715"/>
      <c r="TWW90" s="715"/>
      <c r="TWX90" s="715"/>
      <c r="TWY90" s="715"/>
      <c r="TWZ90" s="715"/>
      <c r="TXA90" s="715"/>
      <c r="TXB90" s="715"/>
      <c r="TXC90" s="715"/>
      <c r="TXD90" s="715"/>
      <c r="TXE90" s="715"/>
      <c r="TXF90" s="715"/>
      <c r="TXG90" s="715"/>
      <c r="TXH90" s="715"/>
      <c r="TXI90" s="715"/>
      <c r="TXJ90" s="715"/>
      <c r="TXK90" s="715"/>
      <c r="TXL90" s="715"/>
      <c r="TXM90" s="715"/>
      <c r="TXN90" s="715"/>
      <c r="TXO90" s="715"/>
      <c r="TXP90" s="715"/>
      <c r="TXQ90" s="715"/>
      <c r="TXR90" s="715"/>
      <c r="TXS90" s="715"/>
      <c r="TXT90" s="715"/>
      <c r="TXU90" s="715"/>
      <c r="TXV90" s="715"/>
      <c r="TXW90" s="715"/>
      <c r="TXX90" s="715"/>
      <c r="TXY90" s="715"/>
      <c r="TXZ90" s="715"/>
      <c r="TYA90" s="715"/>
      <c r="TYB90" s="715"/>
      <c r="TYC90" s="715"/>
      <c r="TYD90" s="715"/>
      <c r="TYE90" s="715"/>
      <c r="TYF90" s="715"/>
      <c r="TYG90" s="715"/>
      <c r="TYH90" s="715"/>
      <c r="TYI90" s="715"/>
      <c r="TYJ90" s="715"/>
      <c r="TYK90" s="715"/>
      <c r="TYL90" s="715"/>
      <c r="TYM90" s="715"/>
      <c r="TYN90" s="715"/>
      <c r="TYO90" s="715"/>
      <c r="TYP90" s="715"/>
      <c r="TYQ90" s="715"/>
      <c r="TYR90" s="715"/>
      <c r="TYS90" s="715"/>
      <c r="TYT90" s="715"/>
      <c r="TYU90" s="715"/>
      <c r="TYV90" s="715"/>
      <c r="TYW90" s="715"/>
      <c r="TYX90" s="715"/>
      <c r="TYY90" s="715"/>
      <c r="TYZ90" s="715"/>
      <c r="TZA90" s="715"/>
      <c r="TZB90" s="715"/>
      <c r="TZC90" s="715"/>
      <c r="TZD90" s="715"/>
      <c r="TZE90" s="715"/>
      <c r="TZF90" s="715"/>
      <c r="TZG90" s="715"/>
      <c r="TZH90" s="715"/>
      <c r="TZI90" s="715"/>
      <c r="TZJ90" s="715"/>
      <c r="TZK90" s="715"/>
      <c r="TZL90" s="715"/>
      <c r="TZM90" s="715"/>
      <c r="TZN90" s="715"/>
      <c r="TZO90" s="715"/>
      <c r="TZP90" s="715"/>
      <c r="TZQ90" s="715"/>
      <c r="TZR90" s="715"/>
      <c r="TZS90" s="715"/>
      <c r="TZT90" s="715"/>
      <c r="TZU90" s="715"/>
      <c r="TZV90" s="715"/>
      <c r="TZW90" s="715"/>
      <c r="TZX90" s="715"/>
      <c r="TZY90" s="715"/>
      <c r="TZZ90" s="715"/>
      <c r="UAA90" s="715"/>
      <c r="UAB90" s="715"/>
      <c r="UAC90" s="715"/>
      <c r="UAD90" s="715"/>
      <c r="UAE90" s="715"/>
      <c r="UAF90" s="715"/>
      <c r="UAG90" s="715"/>
      <c r="UAH90" s="715"/>
      <c r="UAI90" s="715"/>
      <c r="UAJ90" s="715"/>
      <c r="UAK90" s="715"/>
      <c r="UAL90" s="715"/>
      <c r="UAM90" s="715"/>
      <c r="UAN90" s="715"/>
      <c r="UAO90" s="715"/>
      <c r="UAP90" s="715"/>
      <c r="UAQ90" s="715"/>
      <c r="UAR90" s="715"/>
      <c r="UAS90" s="715"/>
      <c r="UAT90" s="715"/>
      <c r="UAU90" s="715"/>
      <c r="UAV90" s="715"/>
      <c r="UAW90" s="715"/>
      <c r="UAX90" s="715"/>
      <c r="UAY90" s="715"/>
      <c r="UAZ90" s="715"/>
      <c r="UBA90" s="715"/>
      <c r="UBB90" s="715"/>
      <c r="UBC90" s="715"/>
      <c r="UBD90" s="715"/>
      <c r="UBE90" s="715"/>
      <c r="UBF90" s="715"/>
      <c r="UBG90" s="715"/>
      <c r="UBH90" s="715"/>
      <c r="UBI90" s="715"/>
      <c r="UBJ90" s="715"/>
      <c r="UBK90" s="715"/>
      <c r="UBL90" s="715"/>
      <c r="UBM90" s="715"/>
      <c r="UBN90" s="715"/>
      <c r="UBO90" s="715"/>
      <c r="UBP90" s="715"/>
      <c r="UBQ90" s="715"/>
      <c r="UBR90" s="715"/>
      <c r="UBS90" s="715"/>
      <c r="UBT90" s="715"/>
      <c r="UBU90" s="715"/>
      <c r="UBV90" s="715"/>
      <c r="UBW90" s="715"/>
      <c r="UBX90" s="715"/>
      <c r="UBY90" s="715"/>
      <c r="UBZ90" s="715"/>
      <c r="UCA90" s="715"/>
      <c r="UCB90" s="715"/>
      <c r="UCC90" s="715"/>
      <c r="UCD90" s="715"/>
      <c r="UCE90" s="715"/>
      <c r="UCF90" s="715"/>
      <c r="UCG90" s="715"/>
      <c r="UCH90" s="715"/>
      <c r="UCI90" s="715"/>
      <c r="UCJ90" s="715"/>
      <c r="UCK90" s="715"/>
      <c r="UCL90" s="715"/>
      <c r="UCM90" s="715"/>
      <c r="UCN90" s="715"/>
      <c r="UCO90" s="715"/>
      <c r="UCP90" s="715"/>
      <c r="UCQ90" s="715"/>
      <c r="UCR90" s="715"/>
      <c r="UCS90" s="715"/>
      <c r="UCT90" s="715"/>
      <c r="UCU90" s="715"/>
      <c r="UCV90" s="715"/>
      <c r="UCW90" s="715"/>
      <c r="UCX90" s="715"/>
      <c r="UCY90" s="715"/>
      <c r="UCZ90" s="715"/>
      <c r="UDA90" s="715"/>
      <c r="UDB90" s="715"/>
      <c r="UDC90" s="715"/>
      <c r="UDD90" s="715"/>
      <c r="UDE90" s="715"/>
      <c r="UDF90" s="715"/>
      <c r="UDG90" s="715"/>
      <c r="UDH90" s="715"/>
      <c r="UDI90" s="715"/>
      <c r="UDJ90" s="715"/>
      <c r="UDK90" s="715"/>
      <c r="UDL90" s="715"/>
      <c r="UDM90" s="715"/>
      <c r="UDN90" s="715"/>
      <c r="UDO90" s="715"/>
      <c r="UDP90" s="715"/>
      <c r="UDQ90" s="715"/>
      <c r="UDR90" s="715"/>
      <c r="UDS90" s="715"/>
      <c r="UDT90" s="715"/>
      <c r="UDU90" s="715"/>
      <c r="UDV90" s="715"/>
      <c r="UDW90" s="715"/>
      <c r="UDX90" s="715"/>
      <c r="UDY90" s="715"/>
      <c r="UDZ90" s="715"/>
      <c r="UEA90" s="715"/>
      <c r="UEB90" s="715"/>
      <c r="UEC90" s="715"/>
      <c r="UED90" s="715"/>
      <c r="UEE90" s="715"/>
      <c r="UEF90" s="715"/>
      <c r="UEG90" s="715"/>
      <c r="UEH90" s="715"/>
      <c r="UEI90" s="715"/>
      <c r="UEJ90" s="715"/>
      <c r="UEK90" s="715"/>
      <c r="UEL90" s="715"/>
      <c r="UEM90" s="715"/>
      <c r="UEN90" s="715"/>
      <c r="UEO90" s="715"/>
      <c r="UEP90" s="715"/>
      <c r="UEQ90" s="715"/>
      <c r="UER90" s="715"/>
      <c r="UES90" s="715"/>
      <c r="UET90" s="715"/>
      <c r="UEU90" s="715"/>
      <c r="UEV90" s="715"/>
      <c r="UEW90" s="715"/>
      <c r="UEX90" s="715"/>
      <c r="UEY90" s="715"/>
      <c r="UEZ90" s="715"/>
      <c r="UFA90" s="715"/>
      <c r="UFB90" s="715"/>
      <c r="UFC90" s="715"/>
      <c r="UFD90" s="715"/>
      <c r="UFE90" s="715"/>
      <c r="UFF90" s="715"/>
      <c r="UFG90" s="715"/>
      <c r="UFH90" s="715"/>
      <c r="UFI90" s="715"/>
      <c r="UFJ90" s="715"/>
      <c r="UFK90" s="715"/>
      <c r="UFL90" s="715"/>
      <c r="UFM90" s="715"/>
      <c r="UFN90" s="715"/>
      <c r="UFO90" s="715"/>
      <c r="UFP90" s="715"/>
      <c r="UFQ90" s="715"/>
      <c r="UFR90" s="715"/>
      <c r="UFS90" s="715"/>
      <c r="UFT90" s="715"/>
      <c r="UFU90" s="715"/>
      <c r="UFV90" s="715"/>
      <c r="UFW90" s="715"/>
      <c r="UFX90" s="715"/>
      <c r="UFY90" s="715"/>
      <c r="UFZ90" s="715"/>
      <c r="UGA90" s="715"/>
      <c r="UGB90" s="715"/>
      <c r="UGC90" s="715"/>
      <c r="UGD90" s="715"/>
      <c r="UGE90" s="715"/>
      <c r="UGF90" s="715"/>
      <c r="UGG90" s="715"/>
      <c r="UGH90" s="715"/>
      <c r="UGI90" s="715"/>
      <c r="UGJ90" s="715"/>
      <c r="UGK90" s="715"/>
      <c r="UGL90" s="715"/>
      <c r="UGM90" s="715"/>
      <c r="UGN90" s="715"/>
      <c r="UGO90" s="715"/>
      <c r="UGP90" s="715"/>
      <c r="UGQ90" s="715"/>
      <c r="UGR90" s="715"/>
      <c r="UGS90" s="715"/>
      <c r="UGT90" s="715"/>
      <c r="UGU90" s="715"/>
      <c r="UGV90" s="715"/>
      <c r="UGW90" s="715"/>
      <c r="UGX90" s="715"/>
      <c r="UGY90" s="715"/>
      <c r="UGZ90" s="715"/>
      <c r="UHA90" s="715"/>
      <c r="UHB90" s="715"/>
      <c r="UHC90" s="715"/>
      <c r="UHD90" s="715"/>
      <c r="UHE90" s="715"/>
      <c r="UHF90" s="715"/>
      <c r="UHG90" s="715"/>
      <c r="UHH90" s="715"/>
      <c r="UHI90" s="715"/>
      <c r="UHJ90" s="715"/>
      <c r="UHK90" s="715"/>
      <c r="UHL90" s="715"/>
      <c r="UHM90" s="715"/>
      <c r="UHN90" s="715"/>
      <c r="UHO90" s="715"/>
      <c r="UHP90" s="715"/>
      <c r="UHQ90" s="715"/>
      <c r="UHR90" s="715"/>
      <c r="UHS90" s="715"/>
      <c r="UHT90" s="715"/>
      <c r="UHU90" s="715"/>
      <c r="UHV90" s="715"/>
      <c r="UHW90" s="715"/>
      <c r="UHX90" s="715"/>
      <c r="UHY90" s="715"/>
      <c r="UHZ90" s="715"/>
      <c r="UIA90" s="715"/>
      <c r="UIB90" s="715"/>
      <c r="UIC90" s="715"/>
      <c r="UID90" s="715"/>
      <c r="UIE90" s="715"/>
      <c r="UIF90" s="715"/>
      <c r="UIG90" s="715"/>
      <c r="UIH90" s="715"/>
      <c r="UII90" s="715"/>
      <c r="UIJ90" s="715"/>
      <c r="UIK90" s="715"/>
      <c r="UIL90" s="715"/>
      <c r="UIM90" s="715"/>
      <c r="UIN90" s="715"/>
      <c r="UIO90" s="715"/>
      <c r="UIP90" s="715"/>
      <c r="UIQ90" s="715"/>
      <c r="UIR90" s="715"/>
      <c r="UIS90" s="715"/>
      <c r="UIT90" s="715"/>
      <c r="UIU90" s="715"/>
      <c r="UIV90" s="715"/>
      <c r="UIW90" s="715"/>
      <c r="UIX90" s="715"/>
      <c r="UIY90" s="715"/>
      <c r="UIZ90" s="715"/>
      <c r="UJA90" s="715"/>
      <c r="UJB90" s="715"/>
      <c r="UJC90" s="715"/>
      <c r="UJD90" s="715"/>
      <c r="UJE90" s="715"/>
      <c r="UJF90" s="715"/>
      <c r="UJG90" s="715"/>
      <c r="UJH90" s="715"/>
      <c r="UJI90" s="715"/>
      <c r="UJJ90" s="715"/>
      <c r="UJK90" s="715"/>
      <c r="UJL90" s="715"/>
      <c r="UJM90" s="715"/>
      <c r="UJN90" s="715"/>
      <c r="UJO90" s="715"/>
      <c r="UJP90" s="715"/>
      <c r="UJQ90" s="715"/>
      <c r="UJR90" s="715"/>
      <c r="UJS90" s="715"/>
      <c r="UJT90" s="715"/>
      <c r="UJU90" s="715"/>
      <c r="UJV90" s="715"/>
      <c r="UJW90" s="715"/>
      <c r="UJX90" s="715"/>
      <c r="UJY90" s="715"/>
      <c r="UJZ90" s="715"/>
      <c r="UKA90" s="715"/>
      <c r="UKB90" s="715"/>
      <c r="UKC90" s="715"/>
      <c r="UKD90" s="715"/>
      <c r="UKE90" s="715"/>
      <c r="UKF90" s="715"/>
      <c r="UKG90" s="715"/>
      <c r="UKH90" s="715"/>
      <c r="UKI90" s="715"/>
      <c r="UKJ90" s="715"/>
      <c r="UKK90" s="715"/>
      <c r="UKL90" s="715"/>
      <c r="UKM90" s="715"/>
      <c r="UKN90" s="715"/>
      <c r="UKO90" s="715"/>
      <c r="UKP90" s="715"/>
      <c r="UKQ90" s="715"/>
      <c r="UKR90" s="715"/>
      <c r="UKS90" s="715"/>
      <c r="UKT90" s="715"/>
      <c r="UKU90" s="715"/>
      <c r="UKV90" s="715"/>
      <c r="UKW90" s="715"/>
      <c r="UKX90" s="715"/>
      <c r="UKY90" s="715"/>
      <c r="UKZ90" s="715"/>
      <c r="ULA90" s="715"/>
      <c r="ULB90" s="715"/>
      <c r="ULC90" s="715"/>
      <c r="ULD90" s="715"/>
      <c r="ULE90" s="715"/>
      <c r="ULF90" s="715"/>
      <c r="ULG90" s="715"/>
      <c r="ULH90" s="715"/>
      <c r="ULI90" s="715"/>
      <c r="ULJ90" s="715"/>
      <c r="ULK90" s="715"/>
      <c r="ULL90" s="715"/>
      <c r="ULM90" s="715"/>
      <c r="ULN90" s="715"/>
      <c r="ULO90" s="715"/>
      <c r="ULP90" s="715"/>
      <c r="ULQ90" s="715"/>
      <c r="ULR90" s="715"/>
      <c r="ULS90" s="715"/>
      <c r="ULT90" s="715"/>
      <c r="ULU90" s="715"/>
      <c r="ULV90" s="715"/>
      <c r="ULW90" s="715"/>
      <c r="ULX90" s="715"/>
      <c r="ULY90" s="715"/>
      <c r="ULZ90" s="715"/>
      <c r="UMA90" s="715"/>
      <c r="UMB90" s="715"/>
      <c r="UMC90" s="715"/>
      <c r="UMD90" s="715"/>
      <c r="UME90" s="715"/>
      <c r="UMF90" s="715"/>
      <c r="UMG90" s="715"/>
      <c r="UMH90" s="715"/>
      <c r="UMI90" s="715"/>
      <c r="UMJ90" s="715"/>
      <c r="UMK90" s="715"/>
      <c r="UML90" s="715"/>
      <c r="UMM90" s="715"/>
      <c r="UMN90" s="715"/>
      <c r="UMO90" s="715"/>
      <c r="UMP90" s="715"/>
      <c r="UMQ90" s="715"/>
      <c r="UMR90" s="715"/>
      <c r="UMS90" s="715"/>
      <c r="UMT90" s="715"/>
      <c r="UMU90" s="715"/>
      <c r="UMV90" s="715"/>
      <c r="UMW90" s="715"/>
      <c r="UMX90" s="715"/>
      <c r="UMY90" s="715"/>
      <c r="UMZ90" s="715"/>
      <c r="UNA90" s="715"/>
      <c r="UNB90" s="715"/>
      <c r="UNC90" s="715"/>
      <c r="UND90" s="715"/>
      <c r="UNE90" s="715"/>
      <c r="UNF90" s="715"/>
      <c r="UNG90" s="715"/>
      <c r="UNH90" s="715"/>
      <c r="UNI90" s="715"/>
      <c r="UNJ90" s="715"/>
      <c r="UNK90" s="715"/>
      <c r="UNL90" s="715"/>
      <c r="UNM90" s="715"/>
      <c r="UNN90" s="715"/>
      <c r="UNO90" s="715"/>
      <c r="UNP90" s="715"/>
      <c r="UNQ90" s="715"/>
      <c r="UNR90" s="715"/>
      <c r="UNS90" s="715"/>
      <c r="UNT90" s="715"/>
      <c r="UNU90" s="715"/>
      <c r="UNV90" s="715"/>
      <c r="UNW90" s="715"/>
      <c r="UNX90" s="715"/>
      <c r="UNY90" s="715"/>
      <c r="UNZ90" s="715"/>
      <c r="UOA90" s="715"/>
      <c r="UOB90" s="715"/>
      <c r="UOC90" s="715"/>
      <c r="UOD90" s="715"/>
      <c r="UOE90" s="715"/>
      <c r="UOF90" s="715"/>
      <c r="UOG90" s="715"/>
      <c r="UOH90" s="715"/>
      <c r="UOI90" s="715"/>
      <c r="UOJ90" s="715"/>
      <c r="UOK90" s="715"/>
      <c r="UOL90" s="715"/>
      <c r="UOM90" s="715"/>
      <c r="UON90" s="715"/>
      <c r="UOO90" s="715"/>
      <c r="UOP90" s="715"/>
      <c r="UOQ90" s="715"/>
      <c r="UOR90" s="715"/>
      <c r="UOS90" s="715"/>
      <c r="UOT90" s="715"/>
      <c r="UOU90" s="715"/>
      <c r="UOV90" s="715"/>
      <c r="UOW90" s="715"/>
      <c r="UOX90" s="715"/>
      <c r="UOY90" s="715"/>
      <c r="UOZ90" s="715"/>
      <c r="UPA90" s="715"/>
      <c r="UPB90" s="715"/>
      <c r="UPC90" s="715"/>
      <c r="UPD90" s="715"/>
      <c r="UPE90" s="715"/>
      <c r="UPF90" s="715"/>
      <c r="UPG90" s="715"/>
      <c r="UPH90" s="715"/>
      <c r="UPI90" s="715"/>
      <c r="UPJ90" s="715"/>
      <c r="UPK90" s="715"/>
      <c r="UPL90" s="715"/>
      <c r="UPM90" s="715"/>
      <c r="UPN90" s="715"/>
      <c r="UPO90" s="715"/>
      <c r="UPP90" s="715"/>
      <c r="UPQ90" s="715"/>
      <c r="UPR90" s="715"/>
      <c r="UPS90" s="715"/>
      <c r="UPT90" s="715"/>
      <c r="UPU90" s="715"/>
      <c r="UPV90" s="715"/>
      <c r="UPW90" s="715"/>
      <c r="UPX90" s="715"/>
      <c r="UPY90" s="715"/>
      <c r="UPZ90" s="715"/>
      <c r="UQA90" s="715"/>
      <c r="UQB90" s="715"/>
      <c r="UQC90" s="715"/>
      <c r="UQD90" s="715"/>
      <c r="UQE90" s="715"/>
      <c r="UQF90" s="715"/>
      <c r="UQG90" s="715"/>
      <c r="UQH90" s="715"/>
      <c r="UQI90" s="715"/>
      <c r="UQJ90" s="715"/>
      <c r="UQK90" s="715"/>
      <c r="UQL90" s="715"/>
      <c r="UQM90" s="715"/>
      <c r="UQN90" s="715"/>
      <c r="UQO90" s="715"/>
      <c r="UQP90" s="715"/>
      <c r="UQQ90" s="715"/>
      <c r="UQR90" s="715"/>
      <c r="UQS90" s="715"/>
      <c r="UQT90" s="715"/>
      <c r="UQU90" s="715"/>
      <c r="UQV90" s="715"/>
      <c r="UQW90" s="715"/>
      <c r="UQX90" s="715"/>
      <c r="UQY90" s="715"/>
      <c r="UQZ90" s="715"/>
      <c r="URA90" s="715"/>
      <c r="URB90" s="715"/>
      <c r="URC90" s="715"/>
      <c r="URD90" s="715"/>
      <c r="URE90" s="715"/>
      <c r="URF90" s="715"/>
      <c r="URG90" s="715"/>
      <c r="URH90" s="715"/>
      <c r="URI90" s="715"/>
      <c r="URJ90" s="715"/>
      <c r="URK90" s="715"/>
      <c r="URL90" s="715"/>
      <c r="URM90" s="715"/>
      <c r="URN90" s="715"/>
      <c r="URO90" s="715"/>
      <c r="URP90" s="715"/>
      <c r="URQ90" s="715"/>
      <c r="URR90" s="715"/>
      <c r="URS90" s="715"/>
      <c r="URT90" s="715"/>
      <c r="URU90" s="715"/>
      <c r="URV90" s="715"/>
      <c r="URW90" s="715"/>
      <c r="URX90" s="715"/>
      <c r="URY90" s="715"/>
      <c r="URZ90" s="715"/>
      <c r="USA90" s="715"/>
      <c r="USB90" s="715"/>
      <c r="USC90" s="715"/>
      <c r="USD90" s="715"/>
      <c r="USE90" s="715"/>
      <c r="USF90" s="715"/>
      <c r="USG90" s="715"/>
      <c r="USH90" s="715"/>
      <c r="USI90" s="715"/>
      <c r="USJ90" s="715"/>
      <c r="USK90" s="715"/>
      <c r="USL90" s="715"/>
      <c r="USM90" s="715"/>
      <c r="USN90" s="715"/>
      <c r="USO90" s="715"/>
      <c r="USP90" s="715"/>
      <c r="USQ90" s="715"/>
      <c r="USR90" s="715"/>
      <c r="USS90" s="715"/>
      <c r="UST90" s="715"/>
      <c r="USU90" s="715"/>
      <c r="USV90" s="715"/>
      <c r="USW90" s="715"/>
      <c r="USX90" s="715"/>
      <c r="USY90" s="715"/>
      <c r="USZ90" s="715"/>
      <c r="UTA90" s="715"/>
      <c r="UTB90" s="715"/>
      <c r="UTC90" s="715"/>
      <c r="UTD90" s="715"/>
      <c r="UTE90" s="715"/>
      <c r="UTF90" s="715"/>
      <c r="UTG90" s="715"/>
      <c r="UTH90" s="715"/>
      <c r="UTI90" s="715"/>
      <c r="UTJ90" s="715"/>
      <c r="UTK90" s="715"/>
      <c r="UTL90" s="715"/>
      <c r="UTM90" s="715"/>
      <c r="UTN90" s="715"/>
      <c r="UTO90" s="715"/>
      <c r="UTP90" s="715"/>
      <c r="UTQ90" s="715"/>
      <c r="UTR90" s="715"/>
      <c r="UTS90" s="715"/>
      <c r="UTT90" s="715"/>
      <c r="UTU90" s="715"/>
      <c r="UTV90" s="715"/>
      <c r="UTW90" s="715"/>
      <c r="UTX90" s="715"/>
      <c r="UTY90" s="715"/>
      <c r="UTZ90" s="715"/>
      <c r="UUA90" s="715"/>
      <c r="UUB90" s="715"/>
      <c r="UUC90" s="715"/>
      <c r="UUD90" s="715"/>
      <c r="UUE90" s="715"/>
      <c r="UUF90" s="715"/>
      <c r="UUG90" s="715"/>
      <c r="UUH90" s="715"/>
      <c r="UUI90" s="715"/>
      <c r="UUJ90" s="715"/>
      <c r="UUK90" s="715"/>
      <c r="UUL90" s="715"/>
      <c r="UUM90" s="715"/>
      <c r="UUN90" s="715"/>
      <c r="UUO90" s="715"/>
      <c r="UUP90" s="715"/>
      <c r="UUQ90" s="715"/>
      <c r="UUR90" s="715"/>
      <c r="UUS90" s="715"/>
      <c r="UUT90" s="715"/>
      <c r="UUU90" s="715"/>
      <c r="UUV90" s="715"/>
      <c r="UUW90" s="715"/>
      <c r="UUX90" s="715"/>
      <c r="UUY90" s="715"/>
      <c r="UUZ90" s="715"/>
      <c r="UVA90" s="715"/>
      <c r="UVB90" s="715"/>
      <c r="UVC90" s="715"/>
      <c r="UVD90" s="715"/>
      <c r="UVE90" s="715"/>
      <c r="UVF90" s="715"/>
      <c r="UVG90" s="715"/>
      <c r="UVH90" s="715"/>
      <c r="UVI90" s="715"/>
      <c r="UVJ90" s="715"/>
      <c r="UVK90" s="715"/>
      <c r="UVL90" s="715"/>
      <c r="UVM90" s="715"/>
      <c r="UVN90" s="715"/>
      <c r="UVO90" s="715"/>
      <c r="UVP90" s="715"/>
      <c r="UVQ90" s="715"/>
      <c r="UVR90" s="715"/>
      <c r="UVS90" s="715"/>
      <c r="UVT90" s="715"/>
      <c r="UVU90" s="715"/>
      <c r="UVV90" s="715"/>
      <c r="UVW90" s="715"/>
      <c r="UVX90" s="715"/>
      <c r="UVY90" s="715"/>
      <c r="UVZ90" s="715"/>
      <c r="UWA90" s="715"/>
      <c r="UWB90" s="715"/>
      <c r="UWC90" s="715"/>
      <c r="UWD90" s="715"/>
      <c r="UWE90" s="715"/>
      <c r="UWF90" s="715"/>
      <c r="UWG90" s="715"/>
      <c r="UWH90" s="715"/>
      <c r="UWI90" s="715"/>
      <c r="UWJ90" s="715"/>
      <c r="UWK90" s="715"/>
      <c r="UWL90" s="715"/>
      <c r="UWM90" s="715"/>
      <c r="UWN90" s="715"/>
      <c r="UWO90" s="715"/>
      <c r="UWP90" s="715"/>
      <c r="UWQ90" s="715"/>
      <c r="UWR90" s="715"/>
      <c r="UWS90" s="715"/>
      <c r="UWT90" s="715"/>
      <c r="UWU90" s="715"/>
      <c r="UWV90" s="715"/>
      <c r="UWW90" s="715"/>
      <c r="UWX90" s="715"/>
      <c r="UWY90" s="715"/>
      <c r="UWZ90" s="715"/>
      <c r="UXA90" s="715"/>
      <c r="UXB90" s="715"/>
      <c r="UXC90" s="715"/>
      <c r="UXD90" s="715"/>
      <c r="UXE90" s="715"/>
      <c r="UXF90" s="715"/>
      <c r="UXG90" s="715"/>
      <c r="UXH90" s="715"/>
      <c r="UXI90" s="715"/>
      <c r="UXJ90" s="715"/>
      <c r="UXK90" s="715"/>
      <c r="UXL90" s="715"/>
      <c r="UXM90" s="715"/>
      <c r="UXN90" s="715"/>
      <c r="UXO90" s="715"/>
      <c r="UXP90" s="715"/>
      <c r="UXQ90" s="715"/>
      <c r="UXR90" s="715"/>
      <c r="UXS90" s="715"/>
      <c r="UXT90" s="715"/>
      <c r="UXU90" s="715"/>
      <c r="UXV90" s="715"/>
      <c r="UXW90" s="715"/>
      <c r="UXX90" s="715"/>
      <c r="UXY90" s="715"/>
      <c r="UXZ90" s="715"/>
      <c r="UYA90" s="715"/>
      <c r="UYB90" s="715"/>
      <c r="UYC90" s="715"/>
      <c r="UYD90" s="715"/>
      <c r="UYE90" s="715"/>
      <c r="UYF90" s="715"/>
      <c r="UYG90" s="715"/>
      <c r="UYH90" s="715"/>
      <c r="UYI90" s="715"/>
      <c r="UYJ90" s="715"/>
      <c r="UYK90" s="715"/>
      <c r="UYL90" s="715"/>
      <c r="UYM90" s="715"/>
      <c r="UYN90" s="715"/>
      <c r="UYO90" s="715"/>
      <c r="UYP90" s="715"/>
      <c r="UYQ90" s="715"/>
      <c r="UYR90" s="715"/>
      <c r="UYS90" s="715"/>
      <c r="UYT90" s="715"/>
      <c r="UYU90" s="715"/>
      <c r="UYV90" s="715"/>
      <c r="UYW90" s="715"/>
      <c r="UYX90" s="715"/>
      <c r="UYY90" s="715"/>
      <c r="UYZ90" s="715"/>
      <c r="UZA90" s="715"/>
      <c r="UZB90" s="715"/>
      <c r="UZC90" s="715"/>
      <c r="UZD90" s="715"/>
      <c r="UZE90" s="715"/>
      <c r="UZF90" s="715"/>
      <c r="UZG90" s="715"/>
      <c r="UZH90" s="715"/>
      <c r="UZI90" s="715"/>
      <c r="UZJ90" s="715"/>
      <c r="UZK90" s="715"/>
      <c r="UZL90" s="715"/>
      <c r="UZM90" s="715"/>
      <c r="UZN90" s="715"/>
      <c r="UZO90" s="715"/>
      <c r="UZP90" s="715"/>
      <c r="UZQ90" s="715"/>
      <c r="UZR90" s="715"/>
      <c r="UZS90" s="715"/>
      <c r="UZT90" s="715"/>
      <c r="UZU90" s="715"/>
      <c r="UZV90" s="715"/>
      <c r="UZW90" s="715"/>
      <c r="UZX90" s="715"/>
      <c r="UZY90" s="715"/>
      <c r="UZZ90" s="715"/>
      <c r="VAA90" s="715"/>
      <c r="VAB90" s="715"/>
      <c r="VAC90" s="715"/>
      <c r="VAD90" s="715"/>
      <c r="VAE90" s="715"/>
      <c r="VAF90" s="715"/>
      <c r="VAG90" s="715"/>
      <c r="VAH90" s="715"/>
      <c r="VAI90" s="715"/>
      <c r="VAJ90" s="715"/>
      <c r="VAK90" s="715"/>
      <c r="VAL90" s="715"/>
      <c r="VAM90" s="715"/>
      <c r="VAN90" s="715"/>
      <c r="VAO90" s="715"/>
      <c r="VAP90" s="715"/>
      <c r="VAQ90" s="715"/>
      <c r="VAR90" s="715"/>
      <c r="VAS90" s="715"/>
      <c r="VAT90" s="715"/>
      <c r="VAU90" s="715"/>
      <c r="VAV90" s="715"/>
      <c r="VAW90" s="715"/>
      <c r="VAX90" s="715"/>
      <c r="VAY90" s="715"/>
      <c r="VAZ90" s="715"/>
      <c r="VBA90" s="715"/>
      <c r="VBB90" s="715"/>
      <c r="VBC90" s="715"/>
      <c r="VBD90" s="715"/>
      <c r="VBE90" s="715"/>
      <c r="VBF90" s="715"/>
      <c r="VBG90" s="715"/>
      <c r="VBH90" s="715"/>
      <c r="VBI90" s="715"/>
      <c r="VBJ90" s="715"/>
      <c r="VBK90" s="715"/>
      <c r="VBL90" s="715"/>
      <c r="VBM90" s="715"/>
      <c r="VBN90" s="715"/>
      <c r="VBO90" s="715"/>
      <c r="VBP90" s="715"/>
      <c r="VBQ90" s="715"/>
      <c r="VBR90" s="715"/>
      <c r="VBS90" s="715"/>
      <c r="VBT90" s="715"/>
      <c r="VBU90" s="715"/>
      <c r="VBV90" s="715"/>
      <c r="VBW90" s="715"/>
      <c r="VBX90" s="715"/>
      <c r="VBY90" s="715"/>
      <c r="VBZ90" s="715"/>
      <c r="VCA90" s="715"/>
      <c r="VCB90" s="715"/>
      <c r="VCC90" s="715"/>
      <c r="VCD90" s="715"/>
      <c r="VCE90" s="715"/>
      <c r="VCF90" s="715"/>
      <c r="VCG90" s="715"/>
      <c r="VCH90" s="715"/>
      <c r="VCI90" s="715"/>
      <c r="VCJ90" s="715"/>
      <c r="VCK90" s="715"/>
      <c r="VCL90" s="715"/>
      <c r="VCM90" s="715"/>
      <c r="VCN90" s="715"/>
      <c r="VCO90" s="715"/>
      <c r="VCP90" s="715"/>
      <c r="VCQ90" s="715"/>
      <c r="VCR90" s="715"/>
      <c r="VCS90" s="715"/>
      <c r="VCT90" s="715"/>
      <c r="VCU90" s="715"/>
      <c r="VCV90" s="715"/>
      <c r="VCW90" s="715"/>
      <c r="VCX90" s="715"/>
      <c r="VCY90" s="715"/>
      <c r="VCZ90" s="715"/>
      <c r="VDA90" s="715"/>
      <c r="VDB90" s="715"/>
      <c r="VDC90" s="715"/>
      <c r="VDD90" s="715"/>
      <c r="VDE90" s="715"/>
      <c r="VDF90" s="715"/>
      <c r="VDG90" s="715"/>
      <c r="VDH90" s="715"/>
      <c r="VDI90" s="715"/>
      <c r="VDJ90" s="715"/>
      <c r="VDK90" s="715"/>
      <c r="VDL90" s="715"/>
      <c r="VDM90" s="715"/>
      <c r="VDN90" s="715"/>
      <c r="VDO90" s="715"/>
      <c r="VDP90" s="715"/>
      <c r="VDQ90" s="715"/>
      <c r="VDR90" s="715"/>
      <c r="VDS90" s="715"/>
      <c r="VDT90" s="715"/>
      <c r="VDU90" s="715"/>
      <c r="VDV90" s="715"/>
      <c r="VDW90" s="715"/>
      <c r="VDX90" s="715"/>
      <c r="VDY90" s="715"/>
      <c r="VDZ90" s="715"/>
      <c r="VEA90" s="715"/>
      <c r="VEB90" s="715"/>
      <c r="VEC90" s="715"/>
      <c r="VED90" s="715"/>
      <c r="VEE90" s="715"/>
      <c r="VEF90" s="715"/>
      <c r="VEG90" s="715"/>
      <c r="VEH90" s="715"/>
      <c r="VEI90" s="715"/>
      <c r="VEJ90" s="715"/>
      <c r="VEK90" s="715"/>
      <c r="VEL90" s="715"/>
      <c r="VEM90" s="715"/>
      <c r="VEN90" s="715"/>
      <c r="VEO90" s="715"/>
      <c r="VEP90" s="715"/>
      <c r="VEQ90" s="715"/>
      <c r="VER90" s="715"/>
      <c r="VES90" s="715"/>
      <c r="VET90" s="715"/>
      <c r="VEU90" s="715"/>
      <c r="VEV90" s="715"/>
      <c r="VEW90" s="715"/>
      <c r="VEX90" s="715"/>
      <c r="VEY90" s="715"/>
      <c r="VEZ90" s="715"/>
      <c r="VFA90" s="715"/>
      <c r="VFB90" s="715"/>
      <c r="VFC90" s="715"/>
      <c r="VFD90" s="715"/>
      <c r="VFE90" s="715"/>
      <c r="VFF90" s="715"/>
      <c r="VFG90" s="715"/>
      <c r="VFH90" s="715"/>
      <c r="VFI90" s="715"/>
      <c r="VFJ90" s="715"/>
      <c r="VFK90" s="715"/>
      <c r="VFL90" s="715"/>
      <c r="VFM90" s="715"/>
      <c r="VFN90" s="715"/>
      <c r="VFO90" s="715"/>
      <c r="VFP90" s="715"/>
      <c r="VFQ90" s="715"/>
      <c r="VFR90" s="715"/>
      <c r="VFS90" s="715"/>
      <c r="VFT90" s="715"/>
      <c r="VFU90" s="715"/>
      <c r="VFV90" s="715"/>
      <c r="VFW90" s="715"/>
      <c r="VFX90" s="715"/>
      <c r="VFY90" s="715"/>
      <c r="VFZ90" s="715"/>
      <c r="VGA90" s="715"/>
      <c r="VGB90" s="715"/>
      <c r="VGC90" s="715"/>
      <c r="VGD90" s="715"/>
      <c r="VGE90" s="715"/>
      <c r="VGF90" s="715"/>
      <c r="VGG90" s="715"/>
      <c r="VGH90" s="715"/>
      <c r="VGI90" s="715"/>
      <c r="VGJ90" s="715"/>
      <c r="VGK90" s="715"/>
      <c r="VGL90" s="715"/>
      <c r="VGM90" s="715"/>
      <c r="VGN90" s="715"/>
      <c r="VGO90" s="715"/>
      <c r="VGP90" s="715"/>
      <c r="VGQ90" s="715"/>
      <c r="VGR90" s="715"/>
      <c r="VGS90" s="715"/>
      <c r="VGT90" s="715"/>
      <c r="VGU90" s="715"/>
      <c r="VGV90" s="715"/>
      <c r="VGW90" s="715"/>
      <c r="VGX90" s="715"/>
      <c r="VGY90" s="715"/>
      <c r="VGZ90" s="715"/>
      <c r="VHA90" s="715"/>
      <c r="VHB90" s="715"/>
      <c r="VHC90" s="715"/>
      <c r="VHD90" s="715"/>
      <c r="VHE90" s="715"/>
      <c r="VHF90" s="715"/>
      <c r="VHG90" s="715"/>
      <c r="VHH90" s="715"/>
      <c r="VHI90" s="715"/>
      <c r="VHJ90" s="715"/>
      <c r="VHK90" s="715"/>
      <c r="VHL90" s="715"/>
      <c r="VHM90" s="715"/>
      <c r="VHN90" s="715"/>
      <c r="VHO90" s="715"/>
      <c r="VHP90" s="715"/>
      <c r="VHQ90" s="715"/>
      <c r="VHR90" s="715"/>
      <c r="VHS90" s="715"/>
      <c r="VHT90" s="715"/>
      <c r="VHU90" s="715"/>
      <c r="VHV90" s="715"/>
      <c r="VHW90" s="715"/>
      <c r="VHX90" s="715"/>
      <c r="VHY90" s="715"/>
      <c r="VHZ90" s="715"/>
      <c r="VIA90" s="715"/>
      <c r="VIB90" s="715"/>
      <c r="VIC90" s="715"/>
      <c r="VID90" s="715"/>
      <c r="VIE90" s="715"/>
      <c r="VIF90" s="715"/>
      <c r="VIG90" s="715"/>
      <c r="VIH90" s="715"/>
      <c r="VII90" s="715"/>
      <c r="VIJ90" s="715"/>
      <c r="VIK90" s="715"/>
      <c r="VIL90" s="715"/>
      <c r="VIM90" s="715"/>
      <c r="VIN90" s="715"/>
      <c r="VIO90" s="715"/>
      <c r="VIP90" s="715"/>
      <c r="VIQ90" s="715"/>
      <c r="VIR90" s="715"/>
      <c r="VIS90" s="715"/>
      <c r="VIT90" s="715"/>
      <c r="VIU90" s="715"/>
      <c r="VIV90" s="715"/>
      <c r="VIW90" s="715"/>
      <c r="VIX90" s="715"/>
      <c r="VIY90" s="715"/>
      <c r="VIZ90" s="715"/>
      <c r="VJA90" s="715"/>
      <c r="VJB90" s="715"/>
      <c r="VJC90" s="715"/>
      <c r="VJD90" s="715"/>
      <c r="VJE90" s="715"/>
      <c r="VJF90" s="715"/>
      <c r="VJG90" s="715"/>
      <c r="VJH90" s="715"/>
      <c r="VJI90" s="715"/>
      <c r="VJJ90" s="715"/>
      <c r="VJK90" s="715"/>
      <c r="VJL90" s="715"/>
      <c r="VJM90" s="715"/>
      <c r="VJN90" s="715"/>
      <c r="VJO90" s="715"/>
      <c r="VJP90" s="715"/>
      <c r="VJQ90" s="715"/>
      <c r="VJR90" s="715"/>
      <c r="VJS90" s="715"/>
      <c r="VJT90" s="715"/>
      <c r="VJU90" s="715"/>
      <c r="VJV90" s="715"/>
      <c r="VJW90" s="715"/>
      <c r="VJX90" s="715"/>
      <c r="VJY90" s="715"/>
      <c r="VJZ90" s="715"/>
      <c r="VKA90" s="715"/>
      <c r="VKB90" s="715"/>
      <c r="VKC90" s="715"/>
      <c r="VKD90" s="715"/>
      <c r="VKE90" s="715"/>
      <c r="VKF90" s="715"/>
      <c r="VKG90" s="715"/>
      <c r="VKH90" s="715"/>
      <c r="VKI90" s="715"/>
      <c r="VKJ90" s="715"/>
      <c r="VKK90" s="715"/>
      <c r="VKL90" s="715"/>
      <c r="VKM90" s="715"/>
      <c r="VKN90" s="715"/>
      <c r="VKO90" s="715"/>
      <c r="VKP90" s="715"/>
      <c r="VKQ90" s="715"/>
      <c r="VKR90" s="715"/>
      <c r="VKS90" s="715"/>
      <c r="VKT90" s="715"/>
      <c r="VKU90" s="715"/>
      <c r="VKV90" s="715"/>
      <c r="VKW90" s="715"/>
      <c r="VKX90" s="715"/>
      <c r="VKY90" s="715"/>
      <c r="VKZ90" s="715"/>
      <c r="VLA90" s="715"/>
      <c r="VLB90" s="715"/>
      <c r="VLC90" s="715"/>
      <c r="VLD90" s="715"/>
      <c r="VLE90" s="715"/>
      <c r="VLF90" s="715"/>
      <c r="VLG90" s="715"/>
      <c r="VLH90" s="715"/>
      <c r="VLI90" s="715"/>
      <c r="VLJ90" s="715"/>
      <c r="VLK90" s="715"/>
      <c r="VLL90" s="715"/>
      <c r="VLM90" s="715"/>
      <c r="VLN90" s="715"/>
      <c r="VLO90" s="715"/>
      <c r="VLP90" s="715"/>
      <c r="VLQ90" s="715"/>
      <c r="VLR90" s="715"/>
      <c r="VLS90" s="715"/>
      <c r="VLT90" s="715"/>
      <c r="VLU90" s="715"/>
      <c r="VLV90" s="715"/>
      <c r="VLW90" s="715"/>
      <c r="VLX90" s="715"/>
      <c r="VLY90" s="715"/>
      <c r="VLZ90" s="715"/>
      <c r="VMA90" s="715"/>
      <c r="VMB90" s="715"/>
      <c r="VMC90" s="715"/>
      <c r="VMD90" s="715"/>
      <c r="VME90" s="715"/>
      <c r="VMF90" s="715"/>
      <c r="VMG90" s="715"/>
      <c r="VMH90" s="715"/>
      <c r="VMI90" s="715"/>
      <c r="VMJ90" s="715"/>
      <c r="VMK90" s="715"/>
      <c r="VML90" s="715"/>
      <c r="VMM90" s="715"/>
      <c r="VMN90" s="715"/>
      <c r="VMO90" s="715"/>
      <c r="VMP90" s="715"/>
      <c r="VMQ90" s="715"/>
      <c r="VMR90" s="715"/>
      <c r="VMS90" s="715"/>
      <c r="VMT90" s="715"/>
      <c r="VMU90" s="715"/>
      <c r="VMV90" s="715"/>
      <c r="VMW90" s="715"/>
      <c r="VMX90" s="715"/>
      <c r="VMY90" s="715"/>
      <c r="VMZ90" s="715"/>
      <c r="VNA90" s="715"/>
      <c r="VNB90" s="715"/>
      <c r="VNC90" s="715"/>
      <c r="VND90" s="715"/>
      <c r="VNE90" s="715"/>
      <c r="VNF90" s="715"/>
      <c r="VNG90" s="715"/>
      <c r="VNH90" s="715"/>
      <c r="VNI90" s="715"/>
      <c r="VNJ90" s="715"/>
      <c r="VNK90" s="715"/>
      <c r="VNL90" s="715"/>
      <c r="VNM90" s="715"/>
      <c r="VNN90" s="715"/>
      <c r="VNO90" s="715"/>
      <c r="VNP90" s="715"/>
      <c r="VNQ90" s="715"/>
      <c r="VNR90" s="715"/>
      <c r="VNS90" s="715"/>
      <c r="VNT90" s="715"/>
      <c r="VNU90" s="715"/>
      <c r="VNV90" s="715"/>
      <c r="VNW90" s="715"/>
      <c r="VNX90" s="715"/>
      <c r="VNY90" s="715"/>
      <c r="VNZ90" s="715"/>
      <c r="VOA90" s="715"/>
      <c r="VOB90" s="715"/>
      <c r="VOC90" s="715"/>
      <c r="VOD90" s="715"/>
      <c r="VOE90" s="715"/>
      <c r="VOF90" s="715"/>
      <c r="VOG90" s="715"/>
      <c r="VOH90" s="715"/>
      <c r="VOI90" s="715"/>
      <c r="VOJ90" s="715"/>
      <c r="VOK90" s="715"/>
      <c r="VOL90" s="715"/>
      <c r="VOM90" s="715"/>
      <c r="VON90" s="715"/>
      <c r="VOO90" s="715"/>
      <c r="VOP90" s="715"/>
      <c r="VOQ90" s="715"/>
      <c r="VOR90" s="715"/>
      <c r="VOS90" s="715"/>
      <c r="VOT90" s="715"/>
      <c r="VOU90" s="715"/>
      <c r="VOV90" s="715"/>
      <c r="VOW90" s="715"/>
      <c r="VOX90" s="715"/>
      <c r="VOY90" s="715"/>
      <c r="VOZ90" s="715"/>
      <c r="VPA90" s="715"/>
      <c r="VPB90" s="715"/>
      <c r="VPC90" s="715"/>
      <c r="VPD90" s="715"/>
      <c r="VPE90" s="715"/>
      <c r="VPF90" s="715"/>
      <c r="VPG90" s="715"/>
      <c r="VPH90" s="715"/>
      <c r="VPI90" s="715"/>
      <c r="VPJ90" s="715"/>
      <c r="VPK90" s="715"/>
      <c r="VPL90" s="715"/>
      <c r="VPM90" s="715"/>
      <c r="VPN90" s="715"/>
      <c r="VPO90" s="715"/>
      <c r="VPP90" s="715"/>
      <c r="VPQ90" s="715"/>
      <c r="VPR90" s="715"/>
      <c r="VPS90" s="715"/>
      <c r="VPT90" s="715"/>
      <c r="VPU90" s="715"/>
      <c r="VPV90" s="715"/>
      <c r="VPW90" s="715"/>
      <c r="VPX90" s="715"/>
      <c r="VPY90" s="715"/>
      <c r="VPZ90" s="715"/>
      <c r="VQA90" s="715"/>
      <c r="VQB90" s="715"/>
      <c r="VQC90" s="715"/>
      <c r="VQD90" s="715"/>
      <c r="VQE90" s="715"/>
      <c r="VQF90" s="715"/>
      <c r="VQG90" s="715"/>
      <c r="VQH90" s="715"/>
      <c r="VQI90" s="715"/>
      <c r="VQJ90" s="715"/>
      <c r="VQK90" s="715"/>
      <c r="VQL90" s="715"/>
      <c r="VQM90" s="715"/>
      <c r="VQN90" s="715"/>
      <c r="VQO90" s="715"/>
      <c r="VQP90" s="715"/>
      <c r="VQQ90" s="715"/>
      <c r="VQR90" s="715"/>
      <c r="VQS90" s="715"/>
      <c r="VQT90" s="715"/>
      <c r="VQU90" s="715"/>
      <c r="VQV90" s="715"/>
      <c r="VQW90" s="715"/>
      <c r="VQX90" s="715"/>
      <c r="VQY90" s="715"/>
      <c r="VQZ90" s="715"/>
      <c r="VRA90" s="715"/>
      <c r="VRB90" s="715"/>
      <c r="VRC90" s="715"/>
      <c r="VRD90" s="715"/>
      <c r="VRE90" s="715"/>
      <c r="VRF90" s="715"/>
      <c r="VRG90" s="715"/>
      <c r="VRH90" s="715"/>
      <c r="VRI90" s="715"/>
      <c r="VRJ90" s="715"/>
      <c r="VRK90" s="715"/>
      <c r="VRL90" s="715"/>
      <c r="VRM90" s="715"/>
      <c r="VRN90" s="715"/>
      <c r="VRO90" s="715"/>
      <c r="VRP90" s="715"/>
      <c r="VRQ90" s="715"/>
      <c r="VRR90" s="715"/>
      <c r="VRS90" s="715"/>
      <c r="VRT90" s="715"/>
      <c r="VRU90" s="715"/>
      <c r="VRV90" s="715"/>
      <c r="VRW90" s="715"/>
      <c r="VRX90" s="715"/>
      <c r="VRY90" s="715"/>
      <c r="VRZ90" s="715"/>
      <c r="VSA90" s="715"/>
      <c r="VSB90" s="715"/>
      <c r="VSC90" s="715"/>
      <c r="VSD90" s="715"/>
      <c r="VSE90" s="715"/>
      <c r="VSF90" s="715"/>
      <c r="VSG90" s="715"/>
      <c r="VSH90" s="715"/>
      <c r="VSI90" s="715"/>
      <c r="VSJ90" s="715"/>
      <c r="VSK90" s="715"/>
      <c r="VSL90" s="715"/>
      <c r="VSM90" s="715"/>
      <c r="VSN90" s="715"/>
      <c r="VSO90" s="715"/>
      <c r="VSP90" s="715"/>
      <c r="VSQ90" s="715"/>
      <c r="VSR90" s="715"/>
      <c r="VSS90" s="715"/>
      <c r="VST90" s="715"/>
      <c r="VSU90" s="715"/>
      <c r="VSV90" s="715"/>
      <c r="VSW90" s="715"/>
      <c r="VSX90" s="715"/>
      <c r="VSY90" s="715"/>
      <c r="VSZ90" s="715"/>
      <c r="VTA90" s="715"/>
      <c r="VTB90" s="715"/>
      <c r="VTC90" s="715"/>
      <c r="VTD90" s="715"/>
      <c r="VTE90" s="715"/>
      <c r="VTF90" s="715"/>
      <c r="VTG90" s="715"/>
      <c r="VTH90" s="715"/>
      <c r="VTI90" s="715"/>
      <c r="VTJ90" s="715"/>
      <c r="VTK90" s="715"/>
      <c r="VTL90" s="715"/>
      <c r="VTM90" s="715"/>
      <c r="VTN90" s="715"/>
      <c r="VTO90" s="715"/>
      <c r="VTP90" s="715"/>
      <c r="VTQ90" s="715"/>
      <c r="VTR90" s="715"/>
      <c r="VTS90" s="715"/>
      <c r="VTT90" s="715"/>
      <c r="VTU90" s="715"/>
      <c r="VTV90" s="715"/>
      <c r="VTW90" s="715"/>
      <c r="VTX90" s="715"/>
      <c r="VTY90" s="715"/>
      <c r="VTZ90" s="715"/>
      <c r="VUA90" s="715"/>
      <c r="VUB90" s="715"/>
      <c r="VUC90" s="715"/>
      <c r="VUD90" s="715"/>
      <c r="VUE90" s="715"/>
      <c r="VUF90" s="715"/>
      <c r="VUG90" s="715"/>
      <c r="VUH90" s="715"/>
      <c r="VUI90" s="715"/>
      <c r="VUJ90" s="715"/>
      <c r="VUK90" s="715"/>
      <c r="VUL90" s="715"/>
      <c r="VUM90" s="715"/>
      <c r="VUN90" s="715"/>
      <c r="VUO90" s="715"/>
      <c r="VUP90" s="715"/>
      <c r="VUQ90" s="715"/>
      <c r="VUR90" s="715"/>
      <c r="VUS90" s="715"/>
      <c r="VUT90" s="715"/>
      <c r="VUU90" s="715"/>
      <c r="VUV90" s="715"/>
      <c r="VUW90" s="715"/>
      <c r="VUX90" s="715"/>
      <c r="VUY90" s="715"/>
      <c r="VUZ90" s="715"/>
      <c r="VVA90" s="715"/>
      <c r="VVB90" s="715"/>
      <c r="VVC90" s="715"/>
      <c r="VVD90" s="715"/>
      <c r="VVE90" s="715"/>
      <c r="VVF90" s="715"/>
      <c r="VVG90" s="715"/>
      <c r="VVH90" s="715"/>
      <c r="VVI90" s="715"/>
      <c r="VVJ90" s="715"/>
      <c r="VVK90" s="715"/>
      <c r="VVL90" s="715"/>
      <c r="VVM90" s="715"/>
      <c r="VVN90" s="715"/>
      <c r="VVO90" s="715"/>
      <c r="VVP90" s="715"/>
      <c r="VVQ90" s="715"/>
      <c r="VVR90" s="715"/>
      <c r="VVS90" s="715"/>
      <c r="VVT90" s="715"/>
      <c r="VVU90" s="715"/>
      <c r="VVV90" s="715"/>
      <c r="VVW90" s="715"/>
      <c r="VVX90" s="715"/>
      <c r="VVY90" s="715"/>
      <c r="VVZ90" s="715"/>
      <c r="VWA90" s="715"/>
      <c r="VWB90" s="715"/>
      <c r="VWC90" s="715"/>
      <c r="VWD90" s="715"/>
      <c r="VWE90" s="715"/>
      <c r="VWF90" s="715"/>
      <c r="VWG90" s="715"/>
      <c r="VWH90" s="715"/>
      <c r="VWI90" s="715"/>
      <c r="VWJ90" s="715"/>
      <c r="VWK90" s="715"/>
      <c r="VWL90" s="715"/>
      <c r="VWM90" s="715"/>
      <c r="VWN90" s="715"/>
      <c r="VWO90" s="715"/>
      <c r="VWP90" s="715"/>
      <c r="VWQ90" s="715"/>
      <c r="VWR90" s="715"/>
      <c r="VWS90" s="715"/>
      <c r="VWT90" s="715"/>
      <c r="VWU90" s="715"/>
      <c r="VWV90" s="715"/>
      <c r="VWW90" s="715"/>
      <c r="VWX90" s="715"/>
      <c r="VWY90" s="715"/>
      <c r="VWZ90" s="715"/>
      <c r="VXA90" s="715"/>
      <c r="VXB90" s="715"/>
      <c r="VXC90" s="715"/>
      <c r="VXD90" s="715"/>
      <c r="VXE90" s="715"/>
      <c r="VXF90" s="715"/>
      <c r="VXG90" s="715"/>
      <c r="VXH90" s="715"/>
      <c r="VXI90" s="715"/>
      <c r="VXJ90" s="715"/>
      <c r="VXK90" s="715"/>
      <c r="VXL90" s="715"/>
      <c r="VXM90" s="715"/>
      <c r="VXN90" s="715"/>
      <c r="VXO90" s="715"/>
      <c r="VXP90" s="715"/>
      <c r="VXQ90" s="715"/>
      <c r="VXR90" s="715"/>
      <c r="VXS90" s="715"/>
      <c r="VXT90" s="715"/>
      <c r="VXU90" s="715"/>
      <c r="VXV90" s="715"/>
      <c r="VXW90" s="715"/>
      <c r="VXX90" s="715"/>
      <c r="VXY90" s="715"/>
      <c r="VXZ90" s="715"/>
      <c r="VYA90" s="715"/>
      <c r="VYB90" s="715"/>
      <c r="VYC90" s="715"/>
      <c r="VYD90" s="715"/>
      <c r="VYE90" s="715"/>
      <c r="VYF90" s="715"/>
      <c r="VYG90" s="715"/>
      <c r="VYH90" s="715"/>
      <c r="VYI90" s="715"/>
      <c r="VYJ90" s="715"/>
      <c r="VYK90" s="715"/>
      <c r="VYL90" s="715"/>
      <c r="VYM90" s="715"/>
      <c r="VYN90" s="715"/>
      <c r="VYO90" s="715"/>
      <c r="VYP90" s="715"/>
      <c r="VYQ90" s="715"/>
      <c r="VYR90" s="715"/>
      <c r="VYS90" s="715"/>
      <c r="VYT90" s="715"/>
      <c r="VYU90" s="715"/>
      <c r="VYV90" s="715"/>
      <c r="VYW90" s="715"/>
      <c r="VYX90" s="715"/>
      <c r="VYY90" s="715"/>
      <c r="VYZ90" s="715"/>
      <c r="VZA90" s="715"/>
      <c r="VZB90" s="715"/>
      <c r="VZC90" s="715"/>
      <c r="VZD90" s="715"/>
      <c r="VZE90" s="715"/>
      <c r="VZF90" s="715"/>
      <c r="VZG90" s="715"/>
      <c r="VZH90" s="715"/>
      <c r="VZI90" s="715"/>
      <c r="VZJ90" s="715"/>
      <c r="VZK90" s="715"/>
      <c r="VZL90" s="715"/>
      <c r="VZM90" s="715"/>
      <c r="VZN90" s="715"/>
      <c r="VZO90" s="715"/>
      <c r="VZP90" s="715"/>
      <c r="VZQ90" s="715"/>
      <c r="VZR90" s="715"/>
      <c r="VZS90" s="715"/>
      <c r="VZT90" s="715"/>
      <c r="VZU90" s="715"/>
      <c r="VZV90" s="715"/>
      <c r="VZW90" s="715"/>
      <c r="VZX90" s="715"/>
      <c r="VZY90" s="715"/>
      <c r="VZZ90" s="715"/>
      <c r="WAA90" s="715"/>
      <c r="WAB90" s="715"/>
      <c r="WAC90" s="715"/>
      <c r="WAD90" s="715"/>
      <c r="WAE90" s="715"/>
      <c r="WAF90" s="715"/>
      <c r="WAG90" s="715"/>
      <c r="WAH90" s="715"/>
      <c r="WAI90" s="715"/>
      <c r="WAJ90" s="715"/>
      <c r="WAK90" s="715"/>
      <c r="WAL90" s="715"/>
      <c r="WAM90" s="715"/>
      <c r="WAN90" s="715"/>
      <c r="WAO90" s="715"/>
      <c r="WAP90" s="715"/>
      <c r="WAQ90" s="715"/>
      <c r="WAR90" s="715"/>
      <c r="WAS90" s="715"/>
      <c r="WAT90" s="715"/>
      <c r="WAU90" s="715"/>
      <c r="WAV90" s="715"/>
      <c r="WAW90" s="715"/>
      <c r="WAX90" s="715"/>
      <c r="WAY90" s="715"/>
      <c r="WAZ90" s="715"/>
      <c r="WBA90" s="715"/>
      <c r="WBB90" s="715"/>
      <c r="WBC90" s="715"/>
      <c r="WBD90" s="715"/>
      <c r="WBE90" s="715"/>
      <c r="WBF90" s="715"/>
      <c r="WBG90" s="715"/>
      <c r="WBH90" s="715"/>
      <c r="WBI90" s="715"/>
      <c r="WBJ90" s="715"/>
      <c r="WBK90" s="715"/>
      <c r="WBL90" s="715"/>
      <c r="WBM90" s="715"/>
      <c r="WBN90" s="715"/>
      <c r="WBO90" s="715"/>
      <c r="WBP90" s="715"/>
      <c r="WBQ90" s="715"/>
      <c r="WBR90" s="715"/>
      <c r="WBS90" s="715"/>
      <c r="WBT90" s="715"/>
      <c r="WBU90" s="715"/>
      <c r="WBV90" s="715"/>
      <c r="WBW90" s="715"/>
      <c r="WBX90" s="715"/>
      <c r="WBY90" s="715"/>
      <c r="WBZ90" s="715"/>
      <c r="WCA90" s="715"/>
      <c r="WCB90" s="715"/>
      <c r="WCC90" s="715"/>
      <c r="WCD90" s="715"/>
      <c r="WCE90" s="715"/>
      <c r="WCF90" s="715"/>
      <c r="WCG90" s="715"/>
      <c r="WCH90" s="715"/>
      <c r="WCI90" s="715"/>
      <c r="WCJ90" s="715"/>
      <c r="WCK90" s="715"/>
      <c r="WCL90" s="715"/>
      <c r="WCM90" s="715"/>
      <c r="WCN90" s="715"/>
      <c r="WCO90" s="715"/>
      <c r="WCP90" s="715"/>
      <c r="WCQ90" s="715"/>
      <c r="WCR90" s="715"/>
      <c r="WCS90" s="715"/>
      <c r="WCT90" s="715"/>
      <c r="WCU90" s="715"/>
      <c r="WCV90" s="715"/>
      <c r="WCW90" s="715"/>
      <c r="WCX90" s="715"/>
      <c r="WCY90" s="715"/>
      <c r="WCZ90" s="715"/>
      <c r="WDA90" s="715"/>
      <c r="WDB90" s="715"/>
      <c r="WDC90" s="715"/>
      <c r="WDD90" s="715"/>
      <c r="WDE90" s="715"/>
      <c r="WDF90" s="715"/>
      <c r="WDG90" s="715"/>
      <c r="WDH90" s="715"/>
      <c r="WDI90" s="715"/>
      <c r="WDJ90" s="715"/>
      <c r="WDK90" s="715"/>
      <c r="WDL90" s="715"/>
      <c r="WDM90" s="715"/>
      <c r="WDN90" s="715"/>
      <c r="WDO90" s="715"/>
      <c r="WDP90" s="715"/>
      <c r="WDQ90" s="715"/>
      <c r="WDR90" s="715"/>
      <c r="WDS90" s="715"/>
      <c r="WDT90" s="715"/>
      <c r="WDU90" s="715"/>
      <c r="WDV90" s="715"/>
      <c r="WDW90" s="715"/>
      <c r="WDX90" s="715"/>
      <c r="WDY90" s="715"/>
      <c r="WDZ90" s="715"/>
      <c r="WEA90" s="715"/>
      <c r="WEB90" s="715"/>
      <c r="WEC90" s="715"/>
      <c r="WED90" s="715"/>
      <c r="WEE90" s="715"/>
      <c r="WEF90" s="715"/>
      <c r="WEG90" s="715"/>
      <c r="WEH90" s="715"/>
      <c r="WEI90" s="715"/>
      <c r="WEJ90" s="715"/>
      <c r="WEK90" s="715"/>
      <c r="WEL90" s="715"/>
      <c r="WEM90" s="715"/>
      <c r="WEN90" s="715"/>
      <c r="WEO90" s="715"/>
      <c r="WEP90" s="715"/>
      <c r="WEQ90" s="715"/>
      <c r="WER90" s="715"/>
      <c r="WES90" s="715"/>
      <c r="WET90" s="715"/>
      <c r="WEU90" s="715"/>
      <c r="WEV90" s="715"/>
      <c r="WEW90" s="715"/>
      <c r="WEX90" s="715"/>
      <c r="WEY90" s="715"/>
      <c r="WEZ90" s="715"/>
      <c r="WFA90" s="715"/>
      <c r="WFB90" s="715"/>
      <c r="WFC90" s="715"/>
      <c r="WFD90" s="715"/>
      <c r="WFE90" s="715"/>
      <c r="WFF90" s="715"/>
      <c r="WFG90" s="715"/>
      <c r="WFH90" s="715"/>
      <c r="WFI90" s="715"/>
      <c r="WFJ90" s="715"/>
      <c r="WFK90" s="715"/>
      <c r="WFL90" s="715"/>
      <c r="WFM90" s="715"/>
      <c r="WFN90" s="715"/>
      <c r="WFO90" s="715"/>
      <c r="WFP90" s="715"/>
      <c r="WFQ90" s="715"/>
      <c r="WFR90" s="715"/>
      <c r="WFS90" s="715"/>
      <c r="WFT90" s="715"/>
      <c r="WFU90" s="715"/>
      <c r="WFV90" s="715"/>
      <c r="WFW90" s="715"/>
      <c r="WFX90" s="715"/>
      <c r="WFY90" s="715"/>
      <c r="WFZ90" s="715"/>
      <c r="WGA90" s="715"/>
      <c r="WGB90" s="715"/>
      <c r="WGC90" s="715"/>
      <c r="WGD90" s="715"/>
      <c r="WGE90" s="715"/>
      <c r="WGF90" s="715"/>
      <c r="WGG90" s="715"/>
      <c r="WGH90" s="715"/>
      <c r="WGI90" s="715"/>
      <c r="WGJ90" s="715"/>
      <c r="WGK90" s="715"/>
      <c r="WGL90" s="715"/>
      <c r="WGM90" s="715"/>
      <c r="WGN90" s="715"/>
      <c r="WGO90" s="715"/>
      <c r="WGP90" s="715"/>
      <c r="WGQ90" s="715"/>
      <c r="WGR90" s="715"/>
      <c r="WGS90" s="715"/>
      <c r="WGT90" s="715"/>
      <c r="WGU90" s="715"/>
      <c r="WGV90" s="715"/>
      <c r="WGW90" s="715"/>
      <c r="WGX90" s="715"/>
      <c r="WGY90" s="715"/>
      <c r="WGZ90" s="715"/>
      <c r="WHA90" s="715"/>
      <c r="WHB90" s="715"/>
      <c r="WHC90" s="715"/>
      <c r="WHD90" s="715"/>
      <c r="WHE90" s="715"/>
      <c r="WHF90" s="715"/>
      <c r="WHG90" s="715"/>
      <c r="WHH90" s="715"/>
      <c r="WHI90" s="715"/>
      <c r="WHJ90" s="715"/>
      <c r="WHK90" s="715"/>
      <c r="WHL90" s="715"/>
      <c r="WHM90" s="715"/>
      <c r="WHN90" s="715"/>
      <c r="WHO90" s="715"/>
      <c r="WHP90" s="715"/>
      <c r="WHQ90" s="715"/>
      <c r="WHR90" s="715"/>
      <c r="WHS90" s="715"/>
      <c r="WHT90" s="715"/>
      <c r="WHU90" s="715"/>
      <c r="WHV90" s="715"/>
      <c r="WHW90" s="715"/>
      <c r="WHX90" s="715"/>
      <c r="WHY90" s="715"/>
      <c r="WHZ90" s="715"/>
      <c r="WIA90" s="715"/>
      <c r="WIB90" s="715"/>
      <c r="WIC90" s="715"/>
      <c r="WID90" s="715"/>
      <c r="WIE90" s="715"/>
      <c r="WIF90" s="715"/>
      <c r="WIG90" s="715"/>
      <c r="WIH90" s="715"/>
      <c r="WII90" s="715"/>
      <c r="WIJ90" s="715"/>
      <c r="WIK90" s="715"/>
      <c r="WIL90" s="715"/>
      <c r="WIM90" s="715"/>
      <c r="WIN90" s="715"/>
      <c r="WIO90" s="715"/>
      <c r="WIP90" s="715"/>
      <c r="WIQ90" s="715"/>
      <c r="WIR90" s="715"/>
      <c r="WIS90" s="715"/>
      <c r="WIT90" s="715"/>
      <c r="WIU90" s="715"/>
      <c r="WIV90" s="715"/>
      <c r="WIW90" s="715"/>
      <c r="WIX90" s="715"/>
      <c r="WIY90" s="715"/>
      <c r="WIZ90" s="715"/>
      <c r="WJA90" s="715"/>
      <c r="WJB90" s="715"/>
      <c r="WJC90" s="715"/>
      <c r="WJD90" s="715"/>
      <c r="WJE90" s="715"/>
      <c r="WJF90" s="715"/>
      <c r="WJG90" s="715"/>
      <c r="WJH90" s="715"/>
      <c r="WJI90" s="715"/>
      <c r="WJJ90" s="715"/>
      <c r="WJK90" s="715"/>
      <c r="WJL90" s="715"/>
      <c r="WJM90" s="715"/>
      <c r="WJN90" s="715"/>
      <c r="WJO90" s="715"/>
      <c r="WJP90" s="715"/>
      <c r="WJQ90" s="715"/>
      <c r="WJR90" s="715"/>
      <c r="WJS90" s="715"/>
      <c r="WJT90" s="715"/>
      <c r="WJU90" s="715"/>
      <c r="WJV90" s="715"/>
      <c r="WJW90" s="715"/>
      <c r="WJX90" s="715"/>
      <c r="WJY90" s="715"/>
      <c r="WJZ90" s="715"/>
      <c r="WKA90" s="715"/>
      <c r="WKB90" s="715"/>
      <c r="WKC90" s="715"/>
      <c r="WKD90" s="715"/>
      <c r="WKE90" s="715"/>
      <c r="WKF90" s="715"/>
      <c r="WKG90" s="715"/>
      <c r="WKH90" s="715"/>
      <c r="WKI90" s="715"/>
      <c r="WKJ90" s="715"/>
      <c r="WKK90" s="715"/>
      <c r="WKL90" s="715"/>
      <c r="WKM90" s="715"/>
      <c r="WKN90" s="715"/>
      <c r="WKO90" s="715"/>
      <c r="WKP90" s="715"/>
      <c r="WKQ90" s="715"/>
      <c r="WKR90" s="715"/>
      <c r="WKS90" s="715"/>
      <c r="WKT90" s="715"/>
      <c r="WKU90" s="715"/>
      <c r="WKV90" s="715"/>
      <c r="WKW90" s="715"/>
      <c r="WKX90" s="715"/>
      <c r="WKY90" s="715"/>
      <c r="WKZ90" s="715"/>
      <c r="WLA90" s="715"/>
      <c r="WLB90" s="715"/>
      <c r="WLC90" s="715"/>
      <c r="WLD90" s="715"/>
      <c r="WLE90" s="715"/>
      <c r="WLF90" s="715"/>
      <c r="WLG90" s="715"/>
      <c r="WLH90" s="715"/>
      <c r="WLI90" s="715"/>
      <c r="WLJ90" s="715"/>
      <c r="WLK90" s="715"/>
      <c r="WLL90" s="715"/>
      <c r="WLM90" s="715"/>
      <c r="WLN90" s="715"/>
      <c r="WLO90" s="715"/>
      <c r="WLP90" s="715"/>
      <c r="WLQ90" s="715"/>
      <c r="WLR90" s="715"/>
      <c r="WLS90" s="715"/>
      <c r="WLT90" s="715"/>
      <c r="WLU90" s="715"/>
      <c r="WLV90" s="715"/>
      <c r="WLW90" s="715"/>
      <c r="WLX90" s="715"/>
      <c r="WLY90" s="715"/>
      <c r="WLZ90" s="715"/>
      <c r="WMA90" s="715"/>
      <c r="WMB90" s="715"/>
      <c r="WMC90" s="715"/>
      <c r="WMD90" s="715"/>
      <c r="WME90" s="715"/>
      <c r="WMF90" s="715"/>
      <c r="WMG90" s="715"/>
      <c r="WMH90" s="715"/>
      <c r="WMI90" s="715"/>
      <c r="WMJ90" s="715"/>
      <c r="WMK90" s="715"/>
      <c r="WML90" s="715"/>
      <c r="WMM90" s="715"/>
      <c r="WMN90" s="715"/>
      <c r="WMO90" s="715"/>
      <c r="WMP90" s="715"/>
      <c r="WMQ90" s="715"/>
      <c r="WMR90" s="715"/>
      <c r="WMS90" s="715"/>
      <c r="WMT90" s="715"/>
      <c r="WMU90" s="715"/>
      <c r="WMV90" s="715"/>
      <c r="WMW90" s="715"/>
      <c r="WMX90" s="715"/>
      <c r="WMY90" s="715"/>
      <c r="WMZ90" s="715"/>
      <c r="WNA90" s="715"/>
      <c r="WNB90" s="715"/>
      <c r="WNC90" s="715"/>
      <c r="WND90" s="715"/>
      <c r="WNE90" s="715"/>
      <c r="WNF90" s="715"/>
      <c r="WNG90" s="715"/>
      <c r="WNH90" s="715"/>
      <c r="WNI90" s="715"/>
      <c r="WNJ90" s="715"/>
      <c r="WNK90" s="715"/>
      <c r="WNL90" s="715"/>
      <c r="WNM90" s="715"/>
      <c r="WNN90" s="715"/>
      <c r="WNO90" s="715"/>
      <c r="WNP90" s="715"/>
      <c r="WNQ90" s="715"/>
      <c r="WNR90" s="715"/>
      <c r="WNS90" s="715"/>
      <c r="WNT90" s="715"/>
      <c r="WNU90" s="715"/>
      <c r="WNV90" s="715"/>
      <c r="WNW90" s="715"/>
      <c r="WNX90" s="715"/>
      <c r="WNY90" s="715"/>
      <c r="WNZ90" s="715"/>
      <c r="WOA90" s="715"/>
      <c r="WOB90" s="715"/>
      <c r="WOC90" s="715"/>
      <c r="WOD90" s="715"/>
      <c r="WOE90" s="715"/>
      <c r="WOF90" s="715"/>
      <c r="WOG90" s="715"/>
      <c r="WOH90" s="715"/>
      <c r="WOI90" s="715"/>
      <c r="WOJ90" s="715"/>
      <c r="WOK90" s="715"/>
      <c r="WOL90" s="715"/>
      <c r="WOM90" s="715"/>
      <c r="WON90" s="715"/>
      <c r="WOO90" s="715"/>
      <c r="WOP90" s="715"/>
      <c r="WOQ90" s="715"/>
      <c r="WOR90" s="715"/>
      <c r="WOS90" s="715"/>
      <c r="WOT90" s="715"/>
      <c r="WOU90" s="715"/>
      <c r="WOV90" s="715"/>
      <c r="WOW90" s="715"/>
      <c r="WOX90" s="715"/>
      <c r="WOY90" s="715"/>
      <c r="WOZ90" s="715"/>
      <c r="WPA90" s="715"/>
      <c r="WPB90" s="715"/>
      <c r="WPC90" s="715"/>
      <c r="WPD90" s="715"/>
      <c r="WPE90" s="715"/>
      <c r="WPF90" s="715"/>
      <c r="WPG90" s="715"/>
      <c r="WPH90" s="715"/>
      <c r="WPI90" s="715"/>
      <c r="WPJ90" s="715"/>
      <c r="WPK90" s="715"/>
      <c r="WPL90" s="715"/>
      <c r="WPM90" s="715"/>
      <c r="WPN90" s="715"/>
      <c r="WPO90" s="715"/>
      <c r="WPP90" s="715"/>
      <c r="WPQ90" s="715"/>
      <c r="WPR90" s="715"/>
      <c r="WPS90" s="715"/>
      <c r="WPT90" s="715"/>
      <c r="WPU90" s="715"/>
      <c r="WPV90" s="715"/>
      <c r="WPW90" s="715"/>
      <c r="WPX90" s="715"/>
      <c r="WPY90" s="715"/>
      <c r="WPZ90" s="715"/>
      <c r="WQA90" s="715"/>
      <c r="WQB90" s="715"/>
      <c r="WQC90" s="715"/>
      <c r="WQD90" s="715"/>
      <c r="WQE90" s="715"/>
      <c r="WQF90" s="715"/>
      <c r="WQG90" s="715"/>
      <c r="WQH90" s="715"/>
      <c r="WQI90" s="715"/>
      <c r="WQJ90" s="715"/>
      <c r="WQK90" s="715"/>
      <c r="WQL90" s="715"/>
      <c r="WQM90" s="715"/>
      <c r="WQN90" s="715"/>
      <c r="WQO90" s="715"/>
      <c r="WQP90" s="715"/>
      <c r="WQQ90" s="715"/>
      <c r="WQR90" s="715"/>
      <c r="WQS90" s="715"/>
      <c r="WQT90" s="715"/>
      <c r="WQU90" s="715"/>
      <c r="WQV90" s="715"/>
      <c r="WQW90" s="715"/>
      <c r="WQX90" s="715"/>
      <c r="WQY90" s="715"/>
      <c r="WQZ90" s="715"/>
      <c r="WRA90" s="715"/>
      <c r="WRB90" s="715"/>
      <c r="WRC90" s="715"/>
      <c r="WRD90" s="715"/>
      <c r="WRE90" s="715"/>
      <c r="WRF90" s="715"/>
      <c r="WRG90" s="715"/>
      <c r="WRH90" s="715"/>
      <c r="WRI90" s="715"/>
      <c r="WRJ90" s="715"/>
      <c r="WRK90" s="715"/>
      <c r="WRL90" s="715"/>
      <c r="WRM90" s="715"/>
      <c r="WRN90" s="715"/>
      <c r="WRO90" s="715"/>
      <c r="WRP90" s="715"/>
      <c r="WRQ90" s="715"/>
      <c r="WRR90" s="715"/>
      <c r="WRS90" s="715"/>
      <c r="WRT90" s="715"/>
      <c r="WRU90" s="715"/>
      <c r="WRV90" s="715"/>
      <c r="WRW90" s="715"/>
      <c r="WRX90" s="715"/>
      <c r="WRY90" s="715"/>
      <c r="WRZ90" s="715"/>
      <c r="WSA90" s="715"/>
      <c r="WSB90" s="715"/>
      <c r="WSC90" s="715"/>
      <c r="WSD90" s="715"/>
      <c r="WSE90" s="715"/>
      <c r="WSF90" s="715"/>
      <c r="WSG90" s="715"/>
      <c r="WSH90" s="715"/>
      <c r="WSI90" s="715"/>
      <c r="WSJ90" s="715"/>
      <c r="WSK90" s="715"/>
      <c r="WSL90" s="715"/>
      <c r="WSM90" s="715"/>
      <c r="WSN90" s="715"/>
      <c r="WSO90" s="715"/>
      <c r="WSP90" s="715"/>
      <c r="WSQ90" s="715"/>
      <c r="WSR90" s="715"/>
      <c r="WSS90" s="715"/>
      <c r="WST90" s="715"/>
      <c r="WSU90" s="715"/>
      <c r="WSV90" s="715"/>
      <c r="WSW90" s="715"/>
      <c r="WSX90" s="715"/>
      <c r="WSY90" s="715"/>
      <c r="WSZ90" s="715"/>
      <c r="WTA90" s="715"/>
      <c r="WTB90" s="715"/>
      <c r="WTC90" s="715"/>
      <c r="WTD90" s="715"/>
      <c r="WTE90" s="715"/>
      <c r="WTF90" s="715"/>
      <c r="WTG90" s="715"/>
      <c r="WTH90" s="715"/>
      <c r="WTI90" s="715"/>
      <c r="WTJ90" s="715"/>
      <c r="WTK90" s="715"/>
      <c r="WTL90" s="715"/>
      <c r="WTM90" s="715"/>
      <c r="WTN90" s="715"/>
      <c r="WTO90" s="715"/>
      <c r="WTP90" s="715"/>
      <c r="WTQ90" s="715"/>
      <c r="WTR90" s="715"/>
      <c r="WTS90" s="715"/>
      <c r="WTT90" s="715"/>
      <c r="WTU90" s="715"/>
      <c r="WTV90" s="715"/>
      <c r="WTW90" s="715"/>
      <c r="WTX90" s="715"/>
      <c r="WTY90" s="715"/>
      <c r="WTZ90" s="715"/>
      <c r="WUA90" s="715"/>
      <c r="WUB90" s="715"/>
      <c r="WUC90" s="715"/>
      <c r="WUD90" s="715"/>
      <c r="WUE90" s="715"/>
      <c r="WUF90" s="715"/>
      <c r="WUG90" s="715"/>
      <c r="WUH90" s="715"/>
      <c r="WUI90" s="715"/>
      <c r="WUJ90" s="715"/>
      <c r="WUK90" s="715"/>
      <c r="WUL90" s="715"/>
      <c r="WUM90" s="715"/>
      <c r="WUN90" s="715"/>
      <c r="WUO90" s="715"/>
      <c r="WUP90" s="715"/>
      <c r="WUQ90" s="715"/>
      <c r="WUR90" s="715"/>
      <c r="WUS90" s="715"/>
      <c r="WUT90" s="715"/>
      <c r="WUU90" s="715"/>
      <c r="WUV90" s="715"/>
      <c r="WUW90" s="715"/>
      <c r="WUX90" s="715"/>
      <c r="WUY90" s="715"/>
      <c r="WUZ90" s="715"/>
      <c r="WVA90" s="715"/>
      <c r="WVB90" s="715"/>
      <c r="WVC90" s="715"/>
      <c r="WVD90" s="715"/>
      <c r="WVE90" s="715"/>
      <c r="WVF90" s="715"/>
      <c r="WVG90" s="715"/>
      <c r="WVH90" s="715"/>
      <c r="WVI90" s="715"/>
      <c r="WVJ90" s="715"/>
      <c r="WVK90" s="715"/>
      <c r="WVL90" s="715"/>
      <c r="WVM90" s="715"/>
      <c r="WVN90" s="715"/>
      <c r="WVO90" s="715"/>
      <c r="WVP90" s="715"/>
      <c r="WVQ90" s="715"/>
      <c r="WVR90" s="715"/>
      <c r="WVS90" s="715"/>
      <c r="WVT90" s="715"/>
      <c r="WVU90" s="715"/>
      <c r="WVV90" s="715"/>
      <c r="WVW90" s="715"/>
      <c r="WVX90" s="715"/>
      <c r="WVY90" s="715"/>
      <c r="WVZ90" s="715"/>
      <c r="WWA90" s="715"/>
      <c r="WWB90" s="715"/>
      <c r="WWC90" s="715"/>
      <c r="WWD90" s="715"/>
      <c r="WWE90" s="715"/>
      <c r="WWF90" s="715"/>
      <c r="WWG90" s="715"/>
      <c r="WWH90" s="715"/>
      <c r="WWI90" s="715"/>
      <c r="WWJ90" s="715"/>
      <c r="WWK90" s="715"/>
      <c r="WWL90" s="715"/>
      <c r="WWM90" s="715"/>
      <c r="WWN90" s="715"/>
      <c r="WWO90" s="715"/>
      <c r="WWP90" s="715"/>
      <c r="WWQ90" s="715"/>
      <c r="WWR90" s="715"/>
      <c r="WWS90" s="715"/>
      <c r="WWT90" s="715"/>
      <c r="WWU90" s="715"/>
      <c r="WWV90" s="715"/>
      <c r="WWW90" s="715"/>
      <c r="WWX90" s="715"/>
      <c r="WWY90" s="715"/>
      <c r="WWZ90" s="715"/>
      <c r="WXA90" s="715"/>
      <c r="WXB90" s="715"/>
      <c r="WXC90" s="715"/>
      <c r="WXD90" s="715"/>
      <c r="WXE90" s="715"/>
      <c r="WXF90" s="715"/>
      <c r="WXG90" s="715"/>
      <c r="WXH90" s="715"/>
      <c r="WXI90" s="715"/>
      <c r="WXJ90" s="715"/>
      <c r="WXK90" s="715"/>
      <c r="WXL90" s="715"/>
      <c r="WXM90" s="715"/>
      <c r="WXN90" s="715"/>
      <c r="WXO90" s="715"/>
      <c r="WXP90" s="715"/>
      <c r="WXQ90" s="715"/>
      <c r="WXR90" s="715"/>
      <c r="WXS90" s="715"/>
      <c r="WXT90" s="715"/>
      <c r="WXU90" s="715"/>
      <c r="WXV90" s="715"/>
      <c r="WXW90" s="715"/>
      <c r="WXX90" s="715"/>
      <c r="WXY90" s="715"/>
      <c r="WXZ90" s="715"/>
      <c r="WYA90" s="715"/>
      <c r="WYB90" s="715"/>
      <c r="WYC90" s="715"/>
      <c r="WYD90" s="715"/>
      <c r="WYE90" s="715"/>
      <c r="WYF90" s="715"/>
      <c r="WYG90" s="715"/>
      <c r="WYH90" s="715"/>
      <c r="WYI90" s="715"/>
      <c r="WYJ90" s="715"/>
      <c r="WYK90" s="715"/>
      <c r="WYL90" s="715"/>
      <c r="WYM90" s="715"/>
      <c r="WYN90" s="715"/>
      <c r="WYO90" s="715"/>
      <c r="WYP90" s="715"/>
      <c r="WYQ90" s="715"/>
      <c r="WYR90" s="715"/>
      <c r="WYS90" s="715"/>
      <c r="WYT90" s="715"/>
      <c r="WYU90" s="715"/>
      <c r="WYV90" s="715"/>
      <c r="WYW90" s="715"/>
      <c r="WYX90" s="715"/>
      <c r="WYY90" s="715"/>
      <c r="WYZ90" s="715"/>
      <c r="WZA90" s="715"/>
      <c r="WZB90" s="715"/>
      <c r="WZC90" s="715"/>
      <c r="WZD90" s="715"/>
      <c r="WZE90" s="715"/>
      <c r="WZF90" s="715"/>
      <c r="WZG90" s="715"/>
      <c r="WZH90" s="715"/>
      <c r="WZI90" s="715"/>
      <c r="WZJ90" s="715"/>
      <c r="WZK90" s="715"/>
      <c r="WZL90" s="715"/>
      <c r="WZM90" s="715"/>
      <c r="WZN90" s="715"/>
      <c r="WZO90" s="715"/>
      <c r="WZP90" s="715"/>
      <c r="WZQ90" s="715"/>
      <c r="WZR90" s="715"/>
      <c r="WZS90" s="715"/>
      <c r="WZT90" s="715"/>
      <c r="WZU90" s="715"/>
      <c r="WZV90" s="715"/>
      <c r="WZW90" s="715"/>
      <c r="WZX90" s="715"/>
      <c r="WZY90" s="715"/>
      <c r="WZZ90" s="715"/>
      <c r="XAA90" s="715"/>
      <c r="XAB90" s="715"/>
      <c r="XAC90" s="715"/>
      <c r="XAD90" s="715"/>
      <c r="XAE90" s="715"/>
      <c r="XAF90" s="715"/>
      <c r="XAG90" s="715"/>
      <c r="XAH90" s="715"/>
      <c r="XAI90" s="715"/>
      <c r="XAJ90" s="715"/>
      <c r="XAK90" s="715"/>
      <c r="XAL90" s="715"/>
      <c r="XAM90" s="715"/>
      <c r="XAN90" s="715"/>
      <c r="XAO90" s="715"/>
      <c r="XAP90" s="715"/>
      <c r="XAQ90" s="715"/>
      <c r="XAR90" s="715"/>
      <c r="XAS90" s="715"/>
      <c r="XAT90" s="715"/>
      <c r="XAU90" s="715"/>
      <c r="XAV90" s="715"/>
      <c r="XAW90" s="715"/>
      <c r="XAX90" s="715"/>
      <c r="XAY90" s="715"/>
      <c r="XAZ90" s="715"/>
      <c r="XBA90" s="715"/>
      <c r="XBB90" s="715"/>
      <c r="XBC90" s="715"/>
      <c r="XBD90" s="715"/>
      <c r="XBE90" s="715"/>
      <c r="XBF90" s="715"/>
      <c r="XBG90" s="715"/>
      <c r="XBH90" s="715"/>
      <c r="XBI90" s="715"/>
      <c r="XBJ90" s="715"/>
      <c r="XBK90" s="715"/>
      <c r="XBL90" s="715"/>
      <c r="XBM90" s="715"/>
      <c r="XBN90" s="715"/>
      <c r="XBO90" s="715"/>
      <c r="XBP90" s="715"/>
      <c r="XBQ90" s="715"/>
      <c r="XBR90" s="715"/>
      <c r="XBS90" s="715"/>
      <c r="XBT90" s="715"/>
      <c r="XBU90" s="715"/>
      <c r="XBV90" s="715"/>
      <c r="XBW90" s="715"/>
      <c r="XBX90" s="715"/>
      <c r="XBY90" s="715"/>
      <c r="XBZ90" s="715"/>
      <c r="XCA90" s="715"/>
      <c r="XCB90" s="715"/>
      <c r="XCC90" s="715"/>
      <c r="XCD90" s="715"/>
      <c r="XCE90" s="715"/>
      <c r="XCF90" s="715"/>
      <c r="XCG90" s="715"/>
      <c r="XCH90" s="715"/>
      <c r="XCI90" s="715"/>
      <c r="XCJ90" s="715"/>
      <c r="XCK90" s="715"/>
      <c r="XCL90" s="715"/>
      <c r="XCM90" s="715"/>
      <c r="XCN90" s="715"/>
      <c r="XCO90" s="715"/>
      <c r="XCP90" s="715"/>
      <c r="XCQ90" s="715"/>
      <c r="XCR90" s="715"/>
      <c r="XCS90" s="715"/>
      <c r="XCT90" s="715"/>
      <c r="XCU90" s="715"/>
      <c r="XCV90" s="715"/>
      <c r="XCW90" s="715"/>
      <c r="XCX90" s="715"/>
      <c r="XCY90" s="715"/>
      <c r="XCZ90" s="715"/>
      <c r="XDA90" s="715"/>
      <c r="XDB90" s="715"/>
      <c r="XDC90" s="715"/>
      <c r="XDD90" s="715"/>
      <c r="XDE90" s="715"/>
      <c r="XDF90" s="715"/>
      <c r="XDG90" s="715"/>
      <c r="XDH90" s="715"/>
      <c r="XDI90" s="715"/>
      <c r="XDJ90" s="715"/>
      <c r="XDK90" s="715"/>
      <c r="XDL90" s="715"/>
      <c r="XDM90" s="715"/>
      <c r="XDN90" s="715"/>
      <c r="XDO90" s="715"/>
      <c r="XDP90" s="715"/>
      <c r="XDQ90" s="715"/>
      <c r="XDR90" s="715"/>
      <c r="XDS90" s="715"/>
      <c r="XDT90" s="715"/>
      <c r="XDU90" s="715"/>
      <c r="XDV90" s="715"/>
      <c r="XDW90" s="715"/>
      <c r="XDX90" s="715"/>
      <c r="XDY90" s="715"/>
      <c r="XDZ90" s="715"/>
      <c r="XEA90" s="715"/>
      <c r="XEB90" s="715"/>
      <c r="XEC90" s="715"/>
      <c r="XED90" s="715"/>
      <c r="XEE90" s="715"/>
      <c r="XEF90" s="715"/>
      <c r="XEG90" s="715"/>
      <c r="XEH90" s="715"/>
      <c r="XEI90" s="715"/>
      <c r="XEJ90" s="715"/>
      <c r="XEK90" s="715"/>
    </row>
    <row r="91" spans="1:16365" s="704" customFormat="1" ht="99.9" customHeight="1" x14ac:dyDescent="0.25">
      <c r="A91" s="755">
        <v>104</v>
      </c>
      <c r="B91" s="45" t="s">
        <v>632</v>
      </c>
      <c r="C91" s="45">
        <v>15</v>
      </c>
      <c r="D91" s="755" t="s">
        <v>1091</v>
      </c>
      <c r="E91" s="45" t="s">
        <v>1092</v>
      </c>
      <c r="F91" s="256" t="s">
        <v>1112</v>
      </c>
      <c r="G91" s="45" t="s">
        <v>1124</v>
      </c>
      <c r="H91" s="143">
        <v>2020</v>
      </c>
      <c r="I91" s="45" t="s">
        <v>1125</v>
      </c>
      <c r="J91" s="756">
        <v>682846.9</v>
      </c>
      <c r="K91" s="143" t="s">
        <v>1122</v>
      </c>
      <c r="L91" s="45" t="s">
        <v>1097</v>
      </c>
      <c r="M91" s="45" t="s">
        <v>1098</v>
      </c>
      <c r="N91" s="735" t="s">
        <v>1126</v>
      </c>
      <c r="O91" s="735" t="s">
        <v>1127</v>
      </c>
      <c r="P91" s="705" t="s">
        <v>1128</v>
      </c>
      <c r="Q91" s="159">
        <f t="shared" si="7"/>
        <v>128.53</v>
      </c>
      <c r="R91" s="159">
        <v>80.33</v>
      </c>
      <c r="S91" s="183">
        <v>23.6</v>
      </c>
      <c r="T91" s="183">
        <v>24.6</v>
      </c>
      <c r="U91" s="160">
        <f t="shared" si="8"/>
        <v>128.53</v>
      </c>
      <c r="V91" s="255">
        <v>100</v>
      </c>
      <c r="W91" s="149">
        <v>5</v>
      </c>
      <c r="X91" s="1364" t="s">
        <v>1102</v>
      </c>
      <c r="Y91" s="161">
        <v>3</v>
      </c>
      <c r="Z91" s="161">
        <v>1</v>
      </c>
      <c r="AA91" s="161">
        <v>3</v>
      </c>
      <c r="AB91" s="161">
        <v>60</v>
      </c>
      <c r="AC91" s="161"/>
      <c r="AD91" s="162">
        <v>0</v>
      </c>
      <c r="AE91" s="163">
        <v>5</v>
      </c>
      <c r="AF91" s="707">
        <v>100</v>
      </c>
      <c r="AG91" s="164" t="s">
        <v>1118</v>
      </c>
      <c r="AH91" s="260" t="s">
        <v>645</v>
      </c>
      <c r="AI91" s="165">
        <v>97</v>
      </c>
      <c r="AJ91" s="164" t="s">
        <v>645</v>
      </c>
      <c r="AK91" s="191" t="s">
        <v>645</v>
      </c>
      <c r="AL91" s="192">
        <v>0</v>
      </c>
      <c r="AM91" s="164" t="s">
        <v>645</v>
      </c>
      <c r="AN91" s="63" t="s">
        <v>645</v>
      </c>
      <c r="AO91" s="166">
        <v>0</v>
      </c>
      <c r="AP91" s="164" t="s">
        <v>645</v>
      </c>
      <c r="AQ91" s="191" t="s">
        <v>645</v>
      </c>
      <c r="AR91" s="192">
        <v>0</v>
      </c>
      <c r="AS91" s="164" t="s">
        <v>1104</v>
      </c>
      <c r="AT91" s="63" t="s">
        <v>645</v>
      </c>
      <c r="AU91" s="166">
        <v>3</v>
      </c>
      <c r="AV91" s="167" t="s">
        <v>645</v>
      </c>
      <c r="AW91" s="168" t="s">
        <v>645</v>
      </c>
      <c r="AX91" s="169">
        <v>0</v>
      </c>
      <c r="AY91" s="716"/>
      <c r="AZ91" s="716"/>
      <c r="BA91" s="716"/>
      <c r="BB91" s="716"/>
      <c r="BC91" s="716"/>
      <c r="BD91" s="716"/>
      <c r="BE91" s="716"/>
      <c r="BF91" s="716"/>
      <c r="BG91" s="716"/>
      <c r="BH91" s="715"/>
      <c r="BI91" s="715"/>
      <c r="BJ91" s="715"/>
      <c r="BK91" s="715"/>
      <c r="BL91" s="715"/>
      <c r="BM91" s="715"/>
      <c r="BN91" s="715"/>
      <c r="BO91" s="715"/>
      <c r="BP91" s="715"/>
      <c r="BQ91" s="715"/>
      <c r="BR91" s="715"/>
      <c r="BS91" s="715"/>
      <c r="BT91" s="715"/>
      <c r="BU91" s="715"/>
      <c r="BV91" s="715"/>
      <c r="BW91" s="715"/>
      <c r="BX91" s="715"/>
      <c r="BY91" s="715"/>
      <c r="BZ91" s="715"/>
      <c r="CA91" s="715"/>
      <c r="CB91" s="715"/>
      <c r="CC91" s="715"/>
      <c r="CD91" s="715"/>
      <c r="CE91" s="715"/>
      <c r="CF91" s="715"/>
      <c r="CG91" s="715"/>
      <c r="CH91" s="715"/>
      <c r="CI91" s="715"/>
      <c r="CJ91" s="715"/>
      <c r="CK91" s="715"/>
      <c r="CL91" s="715"/>
      <c r="CM91" s="715"/>
      <c r="CN91" s="715"/>
      <c r="CO91" s="715"/>
      <c r="CP91" s="715"/>
      <c r="CQ91" s="715"/>
      <c r="CR91" s="715"/>
      <c r="CS91" s="715"/>
      <c r="CT91" s="715"/>
      <c r="CU91" s="715"/>
      <c r="CV91" s="715"/>
      <c r="CW91" s="715"/>
      <c r="CX91" s="715"/>
      <c r="CY91" s="715"/>
      <c r="CZ91" s="715"/>
      <c r="DA91" s="715"/>
      <c r="DB91" s="715"/>
      <c r="DC91" s="715"/>
      <c r="DD91" s="715"/>
      <c r="DE91" s="715"/>
      <c r="DF91" s="715"/>
      <c r="DG91" s="715"/>
      <c r="DH91" s="715"/>
      <c r="DI91" s="715"/>
      <c r="DJ91" s="715"/>
      <c r="DK91" s="715"/>
      <c r="DL91" s="715"/>
      <c r="DM91" s="715"/>
      <c r="DN91" s="715"/>
      <c r="DO91" s="715"/>
      <c r="DP91" s="715"/>
      <c r="DQ91" s="715"/>
      <c r="DR91" s="715"/>
      <c r="DS91" s="715"/>
      <c r="DT91" s="715"/>
      <c r="DU91" s="715"/>
      <c r="DV91" s="715"/>
      <c r="DW91" s="715"/>
      <c r="DX91" s="715"/>
      <c r="DY91" s="715"/>
      <c r="DZ91" s="715"/>
      <c r="EA91" s="715"/>
      <c r="EB91" s="715"/>
      <c r="EC91" s="715"/>
      <c r="ED91" s="715"/>
      <c r="EE91" s="715"/>
      <c r="EF91" s="715"/>
      <c r="EG91" s="715"/>
      <c r="EH91" s="715"/>
      <c r="EI91" s="715"/>
      <c r="EJ91" s="715"/>
      <c r="EK91" s="715"/>
      <c r="EL91" s="715"/>
      <c r="EM91" s="715"/>
      <c r="EN91" s="715"/>
      <c r="EO91" s="715"/>
      <c r="EP91" s="715"/>
      <c r="EQ91" s="715"/>
      <c r="ER91" s="715"/>
      <c r="ES91" s="715"/>
      <c r="ET91" s="715"/>
      <c r="EU91" s="715"/>
      <c r="EV91" s="715"/>
      <c r="EW91" s="715"/>
      <c r="EX91" s="715"/>
      <c r="EY91" s="715"/>
      <c r="EZ91" s="715"/>
      <c r="FA91" s="715"/>
      <c r="FB91" s="715"/>
      <c r="FC91" s="715"/>
      <c r="FD91" s="715"/>
      <c r="FE91" s="715"/>
      <c r="FF91" s="715"/>
      <c r="FG91" s="715"/>
      <c r="FH91" s="715"/>
      <c r="FI91" s="715"/>
      <c r="FJ91" s="715"/>
      <c r="FK91" s="715"/>
      <c r="FL91" s="715"/>
      <c r="FM91" s="715"/>
      <c r="FN91" s="715"/>
      <c r="FO91" s="715"/>
      <c r="FP91" s="715"/>
      <c r="FQ91" s="715"/>
      <c r="FR91" s="715"/>
      <c r="FS91" s="715"/>
      <c r="FT91" s="715"/>
      <c r="FU91" s="715"/>
      <c r="FV91" s="715"/>
      <c r="FW91" s="715"/>
      <c r="FX91" s="715"/>
      <c r="FY91" s="715"/>
      <c r="FZ91" s="715"/>
      <c r="GA91" s="715"/>
      <c r="GB91" s="715"/>
      <c r="GC91" s="715"/>
      <c r="GD91" s="715"/>
      <c r="GE91" s="715"/>
      <c r="GF91" s="715"/>
      <c r="GG91" s="715"/>
      <c r="GH91" s="715"/>
      <c r="GI91" s="715"/>
      <c r="GJ91" s="715"/>
      <c r="GK91" s="715"/>
      <c r="GL91" s="715"/>
      <c r="GM91" s="715"/>
      <c r="GN91" s="715"/>
      <c r="GO91" s="715"/>
      <c r="GP91" s="715"/>
      <c r="GQ91" s="715"/>
      <c r="GR91" s="715"/>
      <c r="GS91" s="715"/>
      <c r="GT91" s="715"/>
      <c r="GU91" s="715"/>
      <c r="GV91" s="715"/>
      <c r="GW91" s="715"/>
      <c r="GX91" s="715"/>
      <c r="GY91" s="715"/>
      <c r="GZ91" s="715"/>
      <c r="HA91" s="715"/>
      <c r="HB91" s="715"/>
      <c r="HC91" s="715"/>
      <c r="HD91" s="715"/>
      <c r="HE91" s="715"/>
      <c r="HF91" s="715"/>
      <c r="HG91" s="715"/>
      <c r="HH91" s="715"/>
      <c r="HI91" s="715"/>
      <c r="HJ91" s="715"/>
      <c r="HK91" s="715"/>
      <c r="HL91" s="715"/>
      <c r="HM91" s="715"/>
      <c r="HN91" s="715"/>
      <c r="HO91" s="715"/>
      <c r="HP91" s="715"/>
      <c r="HQ91" s="715"/>
      <c r="HR91" s="715"/>
      <c r="HS91" s="715"/>
      <c r="HT91" s="715"/>
      <c r="HU91" s="715"/>
      <c r="HV91" s="715"/>
      <c r="HW91" s="715"/>
      <c r="HX91" s="715"/>
      <c r="HY91" s="715"/>
      <c r="HZ91" s="715"/>
      <c r="IA91" s="715"/>
      <c r="IB91" s="715"/>
      <c r="IC91" s="715"/>
      <c r="ID91" s="715"/>
      <c r="IE91" s="715"/>
      <c r="IF91" s="715"/>
      <c r="IG91" s="715"/>
      <c r="IH91" s="715"/>
      <c r="II91" s="715"/>
      <c r="IJ91" s="715"/>
      <c r="IK91" s="715"/>
      <c r="IL91" s="715"/>
      <c r="IM91" s="715"/>
      <c r="IN91" s="715"/>
      <c r="IO91" s="715"/>
      <c r="IP91" s="715"/>
      <c r="IQ91" s="715"/>
      <c r="IR91" s="715"/>
      <c r="IS91" s="715"/>
      <c r="IT91" s="715"/>
      <c r="IU91" s="715"/>
      <c r="IV91" s="715"/>
      <c r="IW91" s="715"/>
      <c r="IX91" s="715"/>
      <c r="IY91" s="715"/>
      <c r="IZ91" s="715"/>
      <c r="JA91" s="715"/>
      <c r="JB91" s="715"/>
      <c r="JC91" s="715"/>
      <c r="JD91" s="715"/>
      <c r="JE91" s="715"/>
      <c r="JF91" s="715"/>
      <c r="JG91" s="715"/>
      <c r="JH91" s="715"/>
      <c r="JI91" s="715"/>
      <c r="JJ91" s="715"/>
      <c r="JK91" s="715"/>
      <c r="JL91" s="715"/>
      <c r="JM91" s="715"/>
      <c r="JN91" s="715"/>
      <c r="JO91" s="715"/>
      <c r="JP91" s="715"/>
      <c r="JQ91" s="715"/>
      <c r="JR91" s="715"/>
      <c r="JS91" s="715"/>
      <c r="JT91" s="715"/>
      <c r="JU91" s="715"/>
      <c r="JV91" s="715"/>
      <c r="JW91" s="715"/>
      <c r="JX91" s="715"/>
      <c r="JY91" s="715"/>
      <c r="JZ91" s="715"/>
      <c r="KA91" s="715"/>
      <c r="KB91" s="715"/>
      <c r="KC91" s="715"/>
      <c r="KD91" s="715"/>
      <c r="KE91" s="715"/>
      <c r="KF91" s="715"/>
      <c r="KG91" s="715"/>
      <c r="KH91" s="715"/>
      <c r="KI91" s="715"/>
      <c r="KJ91" s="715"/>
      <c r="KK91" s="715"/>
      <c r="KL91" s="715"/>
      <c r="KM91" s="715"/>
      <c r="KN91" s="715"/>
      <c r="KO91" s="715"/>
      <c r="KP91" s="715"/>
      <c r="KQ91" s="715"/>
      <c r="KR91" s="715"/>
      <c r="KS91" s="715"/>
      <c r="KT91" s="715"/>
      <c r="KU91" s="715"/>
      <c r="KV91" s="715"/>
      <c r="KW91" s="715"/>
      <c r="KX91" s="715"/>
      <c r="KY91" s="715"/>
      <c r="KZ91" s="715"/>
      <c r="LA91" s="715"/>
      <c r="LB91" s="715"/>
      <c r="LC91" s="715"/>
      <c r="LD91" s="715"/>
      <c r="LE91" s="715"/>
      <c r="LF91" s="715"/>
      <c r="LG91" s="715"/>
      <c r="LH91" s="715"/>
      <c r="LI91" s="715"/>
      <c r="LJ91" s="715"/>
      <c r="LK91" s="715"/>
      <c r="LL91" s="715"/>
      <c r="LM91" s="715"/>
      <c r="LN91" s="715"/>
      <c r="LO91" s="715"/>
      <c r="LP91" s="715"/>
      <c r="LQ91" s="715"/>
      <c r="LR91" s="715"/>
      <c r="LS91" s="715"/>
      <c r="LT91" s="715"/>
      <c r="LU91" s="715"/>
      <c r="LV91" s="715"/>
      <c r="LW91" s="715"/>
      <c r="LX91" s="715"/>
      <c r="LY91" s="715"/>
      <c r="LZ91" s="715"/>
      <c r="MA91" s="715"/>
      <c r="MB91" s="715"/>
      <c r="MC91" s="715"/>
      <c r="MD91" s="715"/>
      <c r="ME91" s="715"/>
      <c r="MF91" s="715"/>
      <c r="MG91" s="715"/>
      <c r="MH91" s="715"/>
      <c r="MI91" s="715"/>
      <c r="MJ91" s="715"/>
      <c r="MK91" s="715"/>
      <c r="ML91" s="715"/>
      <c r="MM91" s="715"/>
      <c r="MN91" s="715"/>
      <c r="MO91" s="715"/>
      <c r="MP91" s="715"/>
      <c r="MQ91" s="715"/>
      <c r="MR91" s="715"/>
      <c r="MS91" s="715"/>
      <c r="MT91" s="715"/>
      <c r="MU91" s="715"/>
      <c r="MV91" s="715"/>
      <c r="MW91" s="715"/>
      <c r="MX91" s="715"/>
      <c r="MY91" s="715"/>
      <c r="MZ91" s="715"/>
      <c r="NA91" s="715"/>
      <c r="NB91" s="715"/>
      <c r="NC91" s="715"/>
      <c r="ND91" s="715"/>
      <c r="NE91" s="715"/>
      <c r="NF91" s="715"/>
      <c r="NG91" s="715"/>
      <c r="NH91" s="715"/>
      <c r="NI91" s="715"/>
      <c r="NJ91" s="715"/>
      <c r="NK91" s="715"/>
      <c r="NL91" s="715"/>
      <c r="NM91" s="715"/>
      <c r="NN91" s="715"/>
      <c r="NO91" s="715"/>
      <c r="NP91" s="715"/>
      <c r="NQ91" s="715"/>
      <c r="NR91" s="715"/>
      <c r="NS91" s="715"/>
      <c r="NT91" s="715"/>
      <c r="NU91" s="715"/>
      <c r="NV91" s="715"/>
      <c r="NW91" s="715"/>
      <c r="NX91" s="715"/>
      <c r="NY91" s="715"/>
      <c r="NZ91" s="715"/>
      <c r="OA91" s="715"/>
      <c r="OB91" s="715"/>
      <c r="OC91" s="715"/>
      <c r="OD91" s="715"/>
      <c r="OE91" s="715"/>
      <c r="OF91" s="715"/>
      <c r="OG91" s="715"/>
      <c r="OH91" s="715"/>
      <c r="OI91" s="715"/>
      <c r="OJ91" s="715"/>
      <c r="OK91" s="715"/>
      <c r="OL91" s="715"/>
      <c r="OM91" s="715"/>
      <c r="ON91" s="715"/>
      <c r="OO91" s="715"/>
      <c r="OP91" s="715"/>
      <c r="OQ91" s="715"/>
      <c r="OR91" s="715"/>
      <c r="OS91" s="715"/>
      <c r="OT91" s="715"/>
      <c r="OU91" s="715"/>
      <c r="OV91" s="715"/>
      <c r="OW91" s="715"/>
      <c r="OX91" s="715"/>
      <c r="OY91" s="715"/>
      <c r="OZ91" s="715"/>
      <c r="PA91" s="715"/>
      <c r="PB91" s="715"/>
      <c r="PC91" s="715"/>
      <c r="PD91" s="715"/>
      <c r="PE91" s="715"/>
      <c r="PF91" s="715"/>
      <c r="PG91" s="715"/>
      <c r="PH91" s="715"/>
      <c r="PI91" s="715"/>
      <c r="PJ91" s="715"/>
      <c r="PK91" s="715"/>
      <c r="PL91" s="715"/>
      <c r="PM91" s="715"/>
      <c r="PN91" s="715"/>
      <c r="PO91" s="715"/>
      <c r="PP91" s="715"/>
      <c r="PQ91" s="715"/>
      <c r="PR91" s="715"/>
      <c r="PS91" s="715"/>
      <c r="PT91" s="715"/>
      <c r="PU91" s="715"/>
      <c r="PV91" s="715"/>
      <c r="PW91" s="715"/>
      <c r="PX91" s="715"/>
      <c r="PY91" s="715"/>
      <c r="PZ91" s="715"/>
      <c r="QA91" s="715"/>
      <c r="QB91" s="715"/>
      <c r="QC91" s="715"/>
      <c r="QD91" s="715"/>
      <c r="QE91" s="715"/>
      <c r="QF91" s="715"/>
      <c r="QG91" s="715"/>
      <c r="QH91" s="715"/>
      <c r="QI91" s="715"/>
      <c r="QJ91" s="715"/>
      <c r="QK91" s="715"/>
      <c r="QL91" s="715"/>
      <c r="QM91" s="715"/>
      <c r="QN91" s="715"/>
      <c r="QO91" s="715"/>
      <c r="QP91" s="715"/>
      <c r="QQ91" s="715"/>
      <c r="QR91" s="715"/>
      <c r="QS91" s="715"/>
      <c r="QT91" s="715"/>
      <c r="QU91" s="715"/>
      <c r="QV91" s="715"/>
      <c r="QW91" s="715"/>
      <c r="QX91" s="715"/>
      <c r="QY91" s="715"/>
      <c r="QZ91" s="715"/>
      <c r="RA91" s="715"/>
      <c r="RB91" s="715"/>
      <c r="RC91" s="715"/>
      <c r="RD91" s="715"/>
      <c r="RE91" s="715"/>
      <c r="RF91" s="715"/>
      <c r="RG91" s="715"/>
      <c r="RH91" s="715"/>
      <c r="RI91" s="715"/>
      <c r="RJ91" s="715"/>
      <c r="RK91" s="715"/>
      <c r="RL91" s="715"/>
      <c r="RM91" s="715"/>
      <c r="RN91" s="715"/>
      <c r="RO91" s="715"/>
      <c r="RP91" s="715"/>
      <c r="RQ91" s="715"/>
      <c r="RR91" s="715"/>
      <c r="RS91" s="715"/>
      <c r="RT91" s="715"/>
      <c r="RU91" s="715"/>
      <c r="RV91" s="715"/>
      <c r="RW91" s="715"/>
      <c r="RX91" s="715"/>
      <c r="RY91" s="715"/>
      <c r="RZ91" s="715"/>
      <c r="SA91" s="715"/>
      <c r="SB91" s="715"/>
      <c r="SC91" s="715"/>
      <c r="SD91" s="715"/>
      <c r="SE91" s="715"/>
      <c r="SF91" s="715"/>
      <c r="SG91" s="715"/>
      <c r="SH91" s="715"/>
      <c r="SI91" s="715"/>
      <c r="SJ91" s="715"/>
      <c r="SK91" s="715"/>
      <c r="SL91" s="715"/>
      <c r="SM91" s="715"/>
      <c r="SN91" s="715"/>
      <c r="SO91" s="715"/>
      <c r="SP91" s="715"/>
      <c r="SQ91" s="715"/>
      <c r="SR91" s="715"/>
      <c r="SS91" s="715"/>
      <c r="ST91" s="715"/>
      <c r="SU91" s="715"/>
      <c r="SV91" s="715"/>
      <c r="SW91" s="715"/>
      <c r="SX91" s="715"/>
      <c r="SY91" s="715"/>
      <c r="SZ91" s="715"/>
      <c r="TA91" s="715"/>
      <c r="TB91" s="715"/>
      <c r="TC91" s="715"/>
      <c r="TD91" s="715"/>
      <c r="TE91" s="715"/>
      <c r="TF91" s="715"/>
      <c r="TG91" s="715"/>
      <c r="TH91" s="715"/>
      <c r="TI91" s="715"/>
      <c r="TJ91" s="715"/>
      <c r="TK91" s="715"/>
      <c r="TL91" s="715"/>
      <c r="TM91" s="715"/>
      <c r="TN91" s="715"/>
      <c r="TO91" s="715"/>
      <c r="TP91" s="715"/>
      <c r="TQ91" s="715"/>
      <c r="TR91" s="715"/>
      <c r="TS91" s="715"/>
      <c r="TT91" s="715"/>
      <c r="TU91" s="715"/>
      <c r="TV91" s="715"/>
      <c r="TW91" s="715"/>
      <c r="TX91" s="715"/>
      <c r="TY91" s="715"/>
      <c r="TZ91" s="715"/>
      <c r="UA91" s="715"/>
      <c r="UB91" s="715"/>
      <c r="UC91" s="715"/>
      <c r="UD91" s="715"/>
      <c r="UE91" s="715"/>
      <c r="UF91" s="715"/>
      <c r="UG91" s="715"/>
      <c r="UH91" s="715"/>
      <c r="UI91" s="715"/>
      <c r="UJ91" s="715"/>
      <c r="UK91" s="715"/>
      <c r="UL91" s="715"/>
      <c r="UM91" s="715"/>
      <c r="UN91" s="715"/>
      <c r="UO91" s="715"/>
      <c r="UP91" s="715"/>
      <c r="UQ91" s="715"/>
      <c r="UR91" s="715"/>
      <c r="US91" s="715"/>
      <c r="UT91" s="715"/>
      <c r="UU91" s="715"/>
      <c r="UV91" s="715"/>
      <c r="UW91" s="715"/>
      <c r="UX91" s="715"/>
      <c r="UY91" s="715"/>
      <c r="UZ91" s="715"/>
      <c r="VA91" s="715"/>
      <c r="VB91" s="715"/>
      <c r="VC91" s="715"/>
      <c r="VD91" s="715"/>
      <c r="VE91" s="715"/>
      <c r="VF91" s="715"/>
      <c r="VG91" s="715"/>
      <c r="VH91" s="715"/>
      <c r="VI91" s="715"/>
      <c r="VJ91" s="715"/>
      <c r="VK91" s="715"/>
      <c r="VL91" s="715"/>
      <c r="VM91" s="715"/>
      <c r="VN91" s="715"/>
      <c r="VO91" s="715"/>
      <c r="VP91" s="715"/>
      <c r="VQ91" s="715"/>
      <c r="VR91" s="715"/>
      <c r="VS91" s="715"/>
      <c r="VT91" s="715"/>
      <c r="VU91" s="715"/>
      <c r="VV91" s="715"/>
      <c r="VW91" s="715"/>
      <c r="VX91" s="715"/>
      <c r="VY91" s="715"/>
      <c r="VZ91" s="715"/>
      <c r="WA91" s="715"/>
      <c r="WB91" s="715"/>
      <c r="WC91" s="715"/>
      <c r="WD91" s="715"/>
      <c r="WE91" s="715"/>
      <c r="WF91" s="715"/>
      <c r="WG91" s="715"/>
      <c r="WH91" s="715"/>
      <c r="WI91" s="715"/>
      <c r="WJ91" s="715"/>
      <c r="WK91" s="715"/>
      <c r="WL91" s="715"/>
      <c r="WM91" s="715"/>
      <c r="WN91" s="715"/>
      <c r="WO91" s="715"/>
      <c r="WP91" s="715"/>
      <c r="WQ91" s="715"/>
      <c r="WR91" s="715"/>
      <c r="WS91" s="715"/>
      <c r="WT91" s="715"/>
      <c r="WU91" s="715"/>
      <c r="WV91" s="715"/>
      <c r="WW91" s="715"/>
      <c r="WX91" s="715"/>
      <c r="WY91" s="715"/>
      <c r="WZ91" s="715"/>
      <c r="XA91" s="715"/>
      <c r="XB91" s="715"/>
      <c r="XC91" s="715"/>
      <c r="XD91" s="715"/>
      <c r="XE91" s="715"/>
      <c r="XF91" s="715"/>
      <c r="XG91" s="715"/>
      <c r="XH91" s="715"/>
      <c r="XI91" s="715"/>
      <c r="XJ91" s="715"/>
      <c r="XK91" s="715"/>
      <c r="XL91" s="715"/>
      <c r="XM91" s="715"/>
      <c r="XN91" s="715"/>
      <c r="XO91" s="715"/>
      <c r="XP91" s="715"/>
      <c r="XQ91" s="715"/>
      <c r="XR91" s="715"/>
      <c r="XS91" s="715"/>
      <c r="XT91" s="715"/>
      <c r="XU91" s="715"/>
      <c r="XV91" s="715"/>
      <c r="XW91" s="715"/>
      <c r="XX91" s="715"/>
      <c r="XY91" s="715"/>
      <c r="XZ91" s="715"/>
      <c r="YA91" s="715"/>
      <c r="YB91" s="715"/>
      <c r="YC91" s="715"/>
      <c r="YD91" s="715"/>
      <c r="YE91" s="715"/>
      <c r="YF91" s="715"/>
      <c r="YG91" s="715"/>
      <c r="YH91" s="715"/>
      <c r="YI91" s="715"/>
      <c r="YJ91" s="715"/>
      <c r="YK91" s="715"/>
      <c r="YL91" s="715"/>
      <c r="YM91" s="715"/>
      <c r="YN91" s="715"/>
      <c r="YO91" s="715"/>
      <c r="YP91" s="715"/>
      <c r="YQ91" s="715"/>
      <c r="YR91" s="715"/>
      <c r="YS91" s="715"/>
      <c r="YT91" s="715"/>
      <c r="YU91" s="715"/>
      <c r="YV91" s="715"/>
      <c r="YW91" s="715"/>
      <c r="YX91" s="715"/>
      <c r="YY91" s="715"/>
      <c r="YZ91" s="715"/>
      <c r="ZA91" s="715"/>
      <c r="ZB91" s="715"/>
      <c r="ZC91" s="715"/>
      <c r="ZD91" s="715"/>
      <c r="ZE91" s="715"/>
      <c r="ZF91" s="715"/>
      <c r="ZG91" s="715"/>
      <c r="ZH91" s="715"/>
      <c r="ZI91" s="715"/>
      <c r="ZJ91" s="715"/>
      <c r="ZK91" s="715"/>
      <c r="ZL91" s="715"/>
      <c r="ZM91" s="715"/>
      <c r="ZN91" s="715"/>
      <c r="ZO91" s="715"/>
      <c r="ZP91" s="715"/>
      <c r="ZQ91" s="715"/>
      <c r="ZR91" s="715"/>
      <c r="ZS91" s="715"/>
      <c r="ZT91" s="715"/>
      <c r="ZU91" s="715"/>
      <c r="ZV91" s="715"/>
      <c r="ZW91" s="715"/>
      <c r="ZX91" s="715"/>
      <c r="ZY91" s="715"/>
      <c r="ZZ91" s="715"/>
      <c r="AAA91" s="715"/>
      <c r="AAB91" s="715"/>
      <c r="AAC91" s="715"/>
      <c r="AAD91" s="715"/>
      <c r="AAE91" s="715"/>
      <c r="AAF91" s="715"/>
      <c r="AAG91" s="715"/>
      <c r="AAH91" s="715"/>
      <c r="AAI91" s="715"/>
      <c r="AAJ91" s="715"/>
      <c r="AAK91" s="715"/>
      <c r="AAL91" s="715"/>
      <c r="AAM91" s="715"/>
      <c r="AAN91" s="715"/>
      <c r="AAO91" s="715"/>
      <c r="AAP91" s="715"/>
      <c r="AAQ91" s="715"/>
      <c r="AAR91" s="715"/>
      <c r="AAS91" s="715"/>
      <c r="AAT91" s="715"/>
      <c r="AAU91" s="715"/>
      <c r="AAV91" s="715"/>
      <c r="AAW91" s="715"/>
      <c r="AAX91" s="715"/>
      <c r="AAY91" s="715"/>
      <c r="AAZ91" s="715"/>
      <c r="ABA91" s="715"/>
      <c r="ABB91" s="715"/>
      <c r="ABC91" s="715"/>
      <c r="ABD91" s="715"/>
      <c r="ABE91" s="715"/>
      <c r="ABF91" s="715"/>
      <c r="ABG91" s="715"/>
      <c r="ABH91" s="715"/>
      <c r="ABI91" s="715"/>
      <c r="ABJ91" s="715"/>
      <c r="ABK91" s="715"/>
      <c r="ABL91" s="715"/>
      <c r="ABM91" s="715"/>
      <c r="ABN91" s="715"/>
      <c r="ABO91" s="715"/>
      <c r="ABP91" s="715"/>
      <c r="ABQ91" s="715"/>
      <c r="ABR91" s="715"/>
      <c r="ABS91" s="715"/>
      <c r="ABT91" s="715"/>
      <c r="ABU91" s="715"/>
      <c r="ABV91" s="715"/>
      <c r="ABW91" s="715"/>
      <c r="ABX91" s="715"/>
      <c r="ABY91" s="715"/>
      <c r="ABZ91" s="715"/>
      <c r="ACA91" s="715"/>
      <c r="ACB91" s="715"/>
      <c r="ACC91" s="715"/>
      <c r="ACD91" s="715"/>
      <c r="ACE91" s="715"/>
      <c r="ACF91" s="715"/>
      <c r="ACG91" s="715"/>
      <c r="ACH91" s="715"/>
      <c r="ACI91" s="715"/>
      <c r="ACJ91" s="715"/>
      <c r="ACK91" s="715"/>
      <c r="ACL91" s="715"/>
      <c r="ACM91" s="715"/>
      <c r="ACN91" s="715"/>
      <c r="ACO91" s="715"/>
      <c r="ACP91" s="715"/>
      <c r="ACQ91" s="715"/>
      <c r="ACR91" s="715"/>
      <c r="ACS91" s="715"/>
      <c r="ACT91" s="715"/>
      <c r="ACU91" s="715"/>
      <c r="ACV91" s="715"/>
      <c r="ACW91" s="715"/>
      <c r="ACX91" s="715"/>
      <c r="ACY91" s="715"/>
      <c r="ACZ91" s="715"/>
      <c r="ADA91" s="715"/>
      <c r="ADB91" s="715"/>
      <c r="ADC91" s="715"/>
      <c r="ADD91" s="715"/>
      <c r="ADE91" s="715"/>
      <c r="ADF91" s="715"/>
      <c r="ADG91" s="715"/>
      <c r="ADH91" s="715"/>
      <c r="ADI91" s="715"/>
      <c r="ADJ91" s="715"/>
      <c r="ADK91" s="715"/>
      <c r="ADL91" s="715"/>
      <c r="ADM91" s="715"/>
      <c r="ADN91" s="715"/>
      <c r="ADO91" s="715"/>
      <c r="ADP91" s="715"/>
      <c r="ADQ91" s="715"/>
      <c r="ADR91" s="715"/>
      <c r="ADS91" s="715"/>
      <c r="ADT91" s="715"/>
      <c r="ADU91" s="715"/>
      <c r="ADV91" s="715"/>
      <c r="ADW91" s="715"/>
      <c r="ADX91" s="715"/>
      <c r="ADY91" s="715"/>
      <c r="ADZ91" s="715"/>
      <c r="AEA91" s="715"/>
      <c r="AEB91" s="715"/>
      <c r="AEC91" s="715"/>
      <c r="AED91" s="715"/>
      <c r="AEE91" s="715"/>
      <c r="AEF91" s="715"/>
      <c r="AEG91" s="715"/>
      <c r="AEH91" s="715"/>
      <c r="AEI91" s="715"/>
      <c r="AEJ91" s="715"/>
      <c r="AEK91" s="715"/>
      <c r="AEL91" s="715"/>
      <c r="AEM91" s="715"/>
      <c r="AEN91" s="715"/>
      <c r="AEO91" s="715"/>
      <c r="AEP91" s="715"/>
      <c r="AEQ91" s="715"/>
      <c r="AER91" s="715"/>
      <c r="AES91" s="715"/>
      <c r="AET91" s="715"/>
      <c r="AEU91" s="715"/>
      <c r="AEV91" s="715"/>
      <c r="AEW91" s="715"/>
      <c r="AEX91" s="715"/>
      <c r="AEY91" s="715"/>
      <c r="AEZ91" s="715"/>
      <c r="AFA91" s="715"/>
      <c r="AFB91" s="715"/>
      <c r="AFC91" s="715"/>
      <c r="AFD91" s="715"/>
      <c r="AFE91" s="715"/>
      <c r="AFF91" s="715"/>
      <c r="AFG91" s="715"/>
      <c r="AFH91" s="715"/>
      <c r="AFI91" s="715"/>
      <c r="AFJ91" s="715"/>
      <c r="AFK91" s="715"/>
      <c r="AFL91" s="715"/>
      <c r="AFM91" s="715"/>
      <c r="AFN91" s="715"/>
      <c r="AFO91" s="715"/>
      <c r="AFP91" s="715"/>
      <c r="AFQ91" s="715"/>
      <c r="AFR91" s="715"/>
      <c r="AFS91" s="715"/>
      <c r="AFT91" s="715"/>
      <c r="AFU91" s="715"/>
      <c r="AFV91" s="715"/>
      <c r="AFW91" s="715"/>
      <c r="AFX91" s="715"/>
      <c r="AFY91" s="715"/>
      <c r="AFZ91" s="715"/>
      <c r="AGA91" s="715"/>
      <c r="AGB91" s="715"/>
      <c r="AGC91" s="715"/>
      <c r="AGD91" s="715"/>
      <c r="AGE91" s="715"/>
      <c r="AGF91" s="715"/>
      <c r="AGG91" s="715"/>
      <c r="AGH91" s="715"/>
      <c r="AGI91" s="715"/>
      <c r="AGJ91" s="715"/>
      <c r="AGK91" s="715"/>
      <c r="AGL91" s="715"/>
      <c r="AGM91" s="715"/>
      <c r="AGN91" s="715"/>
      <c r="AGO91" s="715"/>
      <c r="AGP91" s="715"/>
      <c r="AGQ91" s="715"/>
      <c r="AGR91" s="715"/>
      <c r="AGS91" s="715"/>
      <c r="AGT91" s="715"/>
      <c r="AGU91" s="715"/>
      <c r="AGV91" s="715"/>
      <c r="AGW91" s="715"/>
      <c r="AGX91" s="715"/>
      <c r="AGY91" s="715"/>
      <c r="AGZ91" s="715"/>
      <c r="AHA91" s="715"/>
      <c r="AHB91" s="715"/>
      <c r="AHC91" s="715"/>
      <c r="AHD91" s="715"/>
      <c r="AHE91" s="715"/>
      <c r="AHF91" s="715"/>
      <c r="AHG91" s="715"/>
      <c r="AHH91" s="715"/>
      <c r="AHI91" s="715"/>
      <c r="AHJ91" s="715"/>
      <c r="AHK91" s="715"/>
      <c r="AHL91" s="715"/>
      <c r="AHM91" s="715"/>
      <c r="AHN91" s="715"/>
      <c r="AHO91" s="715"/>
      <c r="AHP91" s="715"/>
      <c r="AHQ91" s="715"/>
      <c r="AHR91" s="715"/>
      <c r="AHS91" s="715"/>
      <c r="AHT91" s="715"/>
      <c r="AHU91" s="715"/>
      <c r="AHV91" s="715"/>
      <c r="AHW91" s="715"/>
      <c r="AHX91" s="715"/>
      <c r="AHY91" s="715"/>
      <c r="AHZ91" s="715"/>
      <c r="AIA91" s="715"/>
      <c r="AIB91" s="715"/>
      <c r="AIC91" s="715"/>
      <c r="AID91" s="715"/>
      <c r="AIE91" s="715"/>
      <c r="AIF91" s="715"/>
      <c r="AIG91" s="715"/>
      <c r="AIH91" s="715"/>
      <c r="AII91" s="715"/>
      <c r="AIJ91" s="715"/>
      <c r="AIK91" s="715"/>
      <c r="AIL91" s="715"/>
      <c r="AIM91" s="715"/>
      <c r="AIN91" s="715"/>
      <c r="AIO91" s="715"/>
      <c r="AIP91" s="715"/>
      <c r="AIQ91" s="715"/>
      <c r="AIR91" s="715"/>
      <c r="AIS91" s="715"/>
      <c r="AIT91" s="715"/>
      <c r="AIU91" s="715"/>
      <c r="AIV91" s="715"/>
      <c r="AIW91" s="715"/>
      <c r="AIX91" s="715"/>
      <c r="AIY91" s="715"/>
      <c r="AIZ91" s="715"/>
      <c r="AJA91" s="715"/>
      <c r="AJB91" s="715"/>
      <c r="AJC91" s="715"/>
      <c r="AJD91" s="715"/>
      <c r="AJE91" s="715"/>
      <c r="AJF91" s="715"/>
      <c r="AJG91" s="715"/>
      <c r="AJH91" s="715"/>
      <c r="AJI91" s="715"/>
      <c r="AJJ91" s="715"/>
      <c r="AJK91" s="715"/>
      <c r="AJL91" s="715"/>
      <c r="AJM91" s="715"/>
      <c r="AJN91" s="715"/>
      <c r="AJO91" s="715"/>
      <c r="AJP91" s="715"/>
      <c r="AJQ91" s="715"/>
      <c r="AJR91" s="715"/>
      <c r="AJS91" s="715"/>
      <c r="AJT91" s="715"/>
      <c r="AJU91" s="715"/>
      <c r="AJV91" s="715"/>
      <c r="AJW91" s="715"/>
      <c r="AJX91" s="715"/>
      <c r="AJY91" s="715"/>
      <c r="AJZ91" s="715"/>
      <c r="AKA91" s="715"/>
      <c r="AKB91" s="715"/>
      <c r="AKC91" s="715"/>
      <c r="AKD91" s="715"/>
      <c r="AKE91" s="715"/>
      <c r="AKF91" s="715"/>
      <c r="AKG91" s="715"/>
      <c r="AKH91" s="715"/>
      <c r="AKI91" s="715"/>
      <c r="AKJ91" s="715"/>
      <c r="AKK91" s="715"/>
      <c r="AKL91" s="715"/>
      <c r="AKM91" s="715"/>
      <c r="AKN91" s="715"/>
      <c r="AKO91" s="715"/>
      <c r="AKP91" s="715"/>
      <c r="AKQ91" s="715"/>
      <c r="AKR91" s="715"/>
      <c r="AKS91" s="715"/>
      <c r="AKT91" s="715"/>
      <c r="AKU91" s="715"/>
      <c r="AKV91" s="715"/>
      <c r="AKW91" s="715"/>
      <c r="AKX91" s="715"/>
      <c r="AKY91" s="715"/>
      <c r="AKZ91" s="715"/>
      <c r="ALA91" s="715"/>
      <c r="ALB91" s="715"/>
      <c r="ALC91" s="715"/>
      <c r="ALD91" s="715"/>
      <c r="ALE91" s="715"/>
      <c r="ALF91" s="715"/>
      <c r="ALG91" s="715"/>
      <c r="ALH91" s="715"/>
      <c r="ALI91" s="715"/>
      <c r="ALJ91" s="715"/>
      <c r="ALK91" s="715"/>
      <c r="ALL91" s="715"/>
      <c r="ALM91" s="715"/>
      <c r="ALN91" s="715"/>
      <c r="ALO91" s="715"/>
      <c r="ALP91" s="715"/>
      <c r="ALQ91" s="715"/>
      <c r="ALR91" s="715"/>
      <c r="ALS91" s="715"/>
      <c r="ALT91" s="715"/>
      <c r="ALU91" s="715"/>
      <c r="ALV91" s="715"/>
      <c r="ALW91" s="715"/>
      <c r="ALX91" s="715"/>
      <c r="ALY91" s="715"/>
      <c r="ALZ91" s="715"/>
      <c r="AMA91" s="715"/>
      <c r="AMB91" s="715"/>
      <c r="AMC91" s="715"/>
      <c r="AMD91" s="715"/>
      <c r="AME91" s="715"/>
      <c r="AMF91" s="715"/>
      <c r="AMG91" s="715"/>
      <c r="AMH91" s="715"/>
      <c r="AMI91" s="715"/>
      <c r="AMJ91" s="715"/>
      <c r="AMK91" s="715"/>
      <c r="AML91" s="715"/>
      <c r="AMM91" s="715"/>
      <c r="AMN91" s="715"/>
      <c r="AMO91" s="715"/>
      <c r="AMP91" s="715"/>
      <c r="AMQ91" s="715"/>
      <c r="AMR91" s="715"/>
      <c r="AMS91" s="715"/>
      <c r="AMT91" s="715"/>
      <c r="AMU91" s="715"/>
      <c r="AMV91" s="715"/>
      <c r="AMW91" s="715"/>
      <c r="AMX91" s="715"/>
      <c r="AMY91" s="715"/>
      <c r="AMZ91" s="715"/>
      <c r="ANA91" s="715"/>
      <c r="ANB91" s="715"/>
      <c r="ANC91" s="715"/>
      <c r="AND91" s="715"/>
      <c r="ANE91" s="715"/>
      <c r="ANF91" s="715"/>
      <c r="ANG91" s="715"/>
      <c r="ANH91" s="715"/>
      <c r="ANI91" s="715"/>
      <c r="ANJ91" s="715"/>
      <c r="ANK91" s="715"/>
      <c r="ANL91" s="715"/>
      <c r="ANM91" s="715"/>
      <c r="ANN91" s="715"/>
      <c r="ANO91" s="715"/>
      <c r="ANP91" s="715"/>
      <c r="ANQ91" s="715"/>
      <c r="ANR91" s="715"/>
      <c r="ANS91" s="715"/>
      <c r="ANT91" s="715"/>
      <c r="ANU91" s="715"/>
      <c r="ANV91" s="715"/>
      <c r="ANW91" s="715"/>
      <c r="ANX91" s="715"/>
      <c r="ANY91" s="715"/>
      <c r="ANZ91" s="715"/>
      <c r="AOA91" s="715"/>
      <c r="AOB91" s="715"/>
      <c r="AOC91" s="715"/>
      <c r="AOD91" s="715"/>
      <c r="AOE91" s="715"/>
      <c r="AOF91" s="715"/>
      <c r="AOG91" s="715"/>
      <c r="AOH91" s="715"/>
      <c r="AOI91" s="715"/>
      <c r="AOJ91" s="715"/>
      <c r="AOK91" s="715"/>
      <c r="AOL91" s="715"/>
      <c r="AOM91" s="715"/>
      <c r="AON91" s="715"/>
      <c r="AOO91" s="715"/>
      <c r="AOP91" s="715"/>
      <c r="AOQ91" s="715"/>
      <c r="AOR91" s="715"/>
      <c r="AOS91" s="715"/>
      <c r="AOT91" s="715"/>
      <c r="AOU91" s="715"/>
      <c r="AOV91" s="715"/>
      <c r="AOW91" s="715"/>
      <c r="AOX91" s="715"/>
      <c r="AOY91" s="715"/>
      <c r="AOZ91" s="715"/>
      <c r="APA91" s="715"/>
      <c r="APB91" s="715"/>
      <c r="APC91" s="715"/>
      <c r="APD91" s="715"/>
      <c r="APE91" s="715"/>
      <c r="APF91" s="715"/>
      <c r="APG91" s="715"/>
      <c r="APH91" s="715"/>
      <c r="API91" s="715"/>
      <c r="APJ91" s="715"/>
      <c r="APK91" s="715"/>
      <c r="APL91" s="715"/>
      <c r="APM91" s="715"/>
      <c r="APN91" s="715"/>
      <c r="APO91" s="715"/>
      <c r="APP91" s="715"/>
      <c r="APQ91" s="715"/>
      <c r="APR91" s="715"/>
      <c r="APS91" s="715"/>
      <c r="APT91" s="715"/>
      <c r="APU91" s="715"/>
      <c r="APV91" s="715"/>
      <c r="APW91" s="715"/>
      <c r="APX91" s="715"/>
      <c r="APY91" s="715"/>
      <c r="APZ91" s="715"/>
      <c r="AQA91" s="715"/>
      <c r="AQB91" s="715"/>
      <c r="AQC91" s="715"/>
      <c r="AQD91" s="715"/>
      <c r="AQE91" s="715"/>
      <c r="AQF91" s="715"/>
      <c r="AQG91" s="715"/>
      <c r="AQH91" s="715"/>
      <c r="AQI91" s="715"/>
      <c r="AQJ91" s="715"/>
      <c r="AQK91" s="715"/>
      <c r="AQL91" s="715"/>
      <c r="AQM91" s="715"/>
      <c r="AQN91" s="715"/>
      <c r="AQO91" s="715"/>
      <c r="AQP91" s="715"/>
      <c r="AQQ91" s="715"/>
      <c r="AQR91" s="715"/>
      <c r="AQS91" s="715"/>
      <c r="AQT91" s="715"/>
      <c r="AQU91" s="715"/>
      <c r="AQV91" s="715"/>
      <c r="AQW91" s="715"/>
      <c r="AQX91" s="715"/>
      <c r="AQY91" s="715"/>
      <c r="AQZ91" s="715"/>
      <c r="ARA91" s="715"/>
      <c r="ARB91" s="715"/>
      <c r="ARC91" s="715"/>
      <c r="ARD91" s="715"/>
      <c r="ARE91" s="715"/>
      <c r="ARF91" s="715"/>
      <c r="ARG91" s="715"/>
      <c r="ARH91" s="715"/>
      <c r="ARI91" s="715"/>
      <c r="ARJ91" s="715"/>
      <c r="ARK91" s="715"/>
      <c r="ARL91" s="715"/>
      <c r="ARM91" s="715"/>
      <c r="ARN91" s="715"/>
      <c r="ARO91" s="715"/>
      <c r="ARP91" s="715"/>
      <c r="ARQ91" s="715"/>
      <c r="ARR91" s="715"/>
      <c r="ARS91" s="715"/>
      <c r="ART91" s="715"/>
      <c r="ARU91" s="715"/>
      <c r="ARV91" s="715"/>
      <c r="ARW91" s="715"/>
      <c r="ARX91" s="715"/>
      <c r="ARY91" s="715"/>
      <c r="ARZ91" s="715"/>
      <c r="ASA91" s="715"/>
      <c r="ASB91" s="715"/>
      <c r="ASC91" s="715"/>
      <c r="ASD91" s="715"/>
      <c r="ASE91" s="715"/>
      <c r="ASF91" s="715"/>
      <c r="ASG91" s="715"/>
      <c r="ASH91" s="715"/>
      <c r="ASI91" s="715"/>
      <c r="ASJ91" s="715"/>
      <c r="ASK91" s="715"/>
      <c r="ASL91" s="715"/>
      <c r="ASM91" s="715"/>
      <c r="ASN91" s="715"/>
      <c r="ASO91" s="715"/>
      <c r="ASP91" s="715"/>
      <c r="ASQ91" s="715"/>
      <c r="ASR91" s="715"/>
      <c r="ASS91" s="715"/>
      <c r="AST91" s="715"/>
      <c r="ASU91" s="715"/>
      <c r="ASV91" s="715"/>
      <c r="ASW91" s="715"/>
      <c r="ASX91" s="715"/>
      <c r="ASY91" s="715"/>
      <c r="ASZ91" s="715"/>
      <c r="ATA91" s="715"/>
      <c r="ATB91" s="715"/>
      <c r="ATC91" s="715"/>
      <c r="ATD91" s="715"/>
      <c r="ATE91" s="715"/>
      <c r="ATF91" s="715"/>
      <c r="ATG91" s="715"/>
      <c r="ATH91" s="715"/>
      <c r="ATI91" s="715"/>
      <c r="ATJ91" s="715"/>
      <c r="ATK91" s="715"/>
      <c r="ATL91" s="715"/>
      <c r="ATM91" s="715"/>
      <c r="ATN91" s="715"/>
      <c r="ATO91" s="715"/>
      <c r="ATP91" s="715"/>
      <c r="ATQ91" s="715"/>
      <c r="ATR91" s="715"/>
      <c r="ATS91" s="715"/>
      <c r="ATT91" s="715"/>
      <c r="ATU91" s="715"/>
      <c r="ATV91" s="715"/>
      <c r="ATW91" s="715"/>
      <c r="ATX91" s="715"/>
      <c r="ATY91" s="715"/>
      <c r="ATZ91" s="715"/>
      <c r="AUA91" s="715"/>
      <c r="AUB91" s="715"/>
      <c r="AUC91" s="715"/>
      <c r="AUD91" s="715"/>
      <c r="AUE91" s="715"/>
      <c r="AUF91" s="715"/>
      <c r="AUG91" s="715"/>
      <c r="AUH91" s="715"/>
      <c r="AUI91" s="715"/>
      <c r="AUJ91" s="715"/>
      <c r="AUK91" s="715"/>
      <c r="AUL91" s="715"/>
      <c r="AUM91" s="715"/>
      <c r="AUN91" s="715"/>
      <c r="AUO91" s="715"/>
      <c r="AUP91" s="715"/>
      <c r="AUQ91" s="715"/>
      <c r="AUR91" s="715"/>
      <c r="AUS91" s="715"/>
      <c r="AUT91" s="715"/>
      <c r="AUU91" s="715"/>
      <c r="AUV91" s="715"/>
      <c r="AUW91" s="715"/>
      <c r="AUX91" s="715"/>
      <c r="AUY91" s="715"/>
      <c r="AUZ91" s="715"/>
      <c r="AVA91" s="715"/>
      <c r="AVB91" s="715"/>
      <c r="AVC91" s="715"/>
      <c r="AVD91" s="715"/>
      <c r="AVE91" s="715"/>
      <c r="AVF91" s="715"/>
      <c r="AVG91" s="715"/>
      <c r="AVH91" s="715"/>
      <c r="AVI91" s="715"/>
      <c r="AVJ91" s="715"/>
      <c r="AVK91" s="715"/>
      <c r="AVL91" s="715"/>
      <c r="AVM91" s="715"/>
      <c r="AVN91" s="715"/>
      <c r="AVO91" s="715"/>
      <c r="AVP91" s="715"/>
      <c r="AVQ91" s="715"/>
      <c r="AVR91" s="715"/>
      <c r="AVS91" s="715"/>
      <c r="AVT91" s="715"/>
      <c r="AVU91" s="715"/>
      <c r="AVV91" s="715"/>
      <c r="AVW91" s="715"/>
      <c r="AVX91" s="715"/>
      <c r="AVY91" s="715"/>
      <c r="AVZ91" s="715"/>
      <c r="AWA91" s="715"/>
      <c r="AWB91" s="715"/>
      <c r="AWC91" s="715"/>
      <c r="AWD91" s="715"/>
      <c r="AWE91" s="715"/>
      <c r="AWF91" s="715"/>
      <c r="AWG91" s="715"/>
      <c r="AWH91" s="715"/>
      <c r="AWI91" s="715"/>
      <c r="AWJ91" s="715"/>
      <c r="AWK91" s="715"/>
      <c r="AWL91" s="715"/>
      <c r="AWM91" s="715"/>
      <c r="AWN91" s="715"/>
      <c r="AWO91" s="715"/>
      <c r="AWP91" s="715"/>
      <c r="AWQ91" s="715"/>
      <c r="AWR91" s="715"/>
      <c r="AWS91" s="715"/>
      <c r="AWT91" s="715"/>
      <c r="AWU91" s="715"/>
      <c r="AWV91" s="715"/>
      <c r="AWW91" s="715"/>
      <c r="AWX91" s="715"/>
      <c r="AWY91" s="715"/>
      <c r="AWZ91" s="715"/>
      <c r="AXA91" s="715"/>
      <c r="AXB91" s="715"/>
      <c r="AXC91" s="715"/>
      <c r="AXD91" s="715"/>
      <c r="AXE91" s="715"/>
      <c r="AXF91" s="715"/>
      <c r="AXG91" s="715"/>
      <c r="AXH91" s="715"/>
      <c r="AXI91" s="715"/>
      <c r="AXJ91" s="715"/>
      <c r="AXK91" s="715"/>
      <c r="AXL91" s="715"/>
      <c r="AXM91" s="715"/>
      <c r="AXN91" s="715"/>
      <c r="AXO91" s="715"/>
      <c r="AXP91" s="715"/>
      <c r="AXQ91" s="715"/>
      <c r="AXR91" s="715"/>
      <c r="AXS91" s="715"/>
      <c r="AXT91" s="715"/>
      <c r="AXU91" s="715"/>
      <c r="AXV91" s="715"/>
      <c r="AXW91" s="715"/>
      <c r="AXX91" s="715"/>
      <c r="AXY91" s="715"/>
      <c r="AXZ91" s="715"/>
      <c r="AYA91" s="715"/>
      <c r="AYB91" s="715"/>
      <c r="AYC91" s="715"/>
      <c r="AYD91" s="715"/>
      <c r="AYE91" s="715"/>
      <c r="AYF91" s="715"/>
      <c r="AYG91" s="715"/>
      <c r="AYH91" s="715"/>
      <c r="AYI91" s="715"/>
      <c r="AYJ91" s="715"/>
      <c r="AYK91" s="715"/>
      <c r="AYL91" s="715"/>
      <c r="AYM91" s="715"/>
      <c r="AYN91" s="715"/>
      <c r="AYO91" s="715"/>
      <c r="AYP91" s="715"/>
      <c r="AYQ91" s="715"/>
      <c r="AYR91" s="715"/>
      <c r="AYS91" s="715"/>
      <c r="AYT91" s="715"/>
      <c r="AYU91" s="715"/>
      <c r="AYV91" s="715"/>
      <c r="AYW91" s="715"/>
      <c r="AYX91" s="715"/>
      <c r="AYY91" s="715"/>
      <c r="AYZ91" s="715"/>
      <c r="AZA91" s="715"/>
      <c r="AZB91" s="715"/>
      <c r="AZC91" s="715"/>
      <c r="AZD91" s="715"/>
      <c r="AZE91" s="715"/>
      <c r="AZF91" s="715"/>
      <c r="AZG91" s="715"/>
      <c r="AZH91" s="715"/>
      <c r="AZI91" s="715"/>
      <c r="AZJ91" s="715"/>
      <c r="AZK91" s="715"/>
      <c r="AZL91" s="715"/>
      <c r="AZM91" s="715"/>
      <c r="AZN91" s="715"/>
      <c r="AZO91" s="715"/>
      <c r="AZP91" s="715"/>
      <c r="AZQ91" s="715"/>
      <c r="AZR91" s="715"/>
      <c r="AZS91" s="715"/>
      <c r="AZT91" s="715"/>
      <c r="AZU91" s="715"/>
      <c r="AZV91" s="715"/>
      <c r="AZW91" s="715"/>
      <c r="AZX91" s="715"/>
      <c r="AZY91" s="715"/>
      <c r="AZZ91" s="715"/>
      <c r="BAA91" s="715"/>
      <c r="BAB91" s="715"/>
      <c r="BAC91" s="715"/>
      <c r="BAD91" s="715"/>
      <c r="BAE91" s="715"/>
      <c r="BAF91" s="715"/>
      <c r="BAG91" s="715"/>
      <c r="BAH91" s="715"/>
      <c r="BAI91" s="715"/>
      <c r="BAJ91" s="715"/>
      <c r="BAK91" s="715"/>
      <c r="BAL91" s="715"/>
      <c r="BAM91" s="715"/>
      <c r="BAN91" s="715"/>
      <c r="BAO91" s="715"/>
      <c r="BAP91" s="715"/>
      <c r="BAQ91" s="715"/>
      <c r="BAR91" s="715"/>
      <c r="BAS91" s="715"/>
      <c r="BAT91" s="715"/>
      <c r="BAU91" s="715"/>
      <c r="BAV91" s="715"/>
      <c r="BAW91" s="715"/>
      <c r="BAX91" s="715"/>
      <c r="BAY91" s="715"/>
      <c r="BAZ91" s="715"/>
      <c r="BBA91" s="715"/>
      <c r="BBB91" s="715"/>
      <c r="BBC91" s="715"/>
      <c r="BBD91" s="715"/>
      <c r="BBE91" s="715"/>
      <c r="BBF91" s="715"/>
      <c r="BBG91" s="715"/>
      <c r="BBH91" s="715"/>
      <c r="BBI91" s="715"/>
      <c r="BBJ91" s="715"/>
      <c r="BBK91" s="715"/>
      <c r="BBL91" s="715"/>
      <c r="BBM91" s="715"/>
      <c r="BBN91" s="715"/>
      <c r="BBO91" s="715"/>
      <c r="BBP91" s="715"/>
      <c r="BBQ91" s="715"/>
      <c r="BBR91" s="715"/>
      <c r="BBS91" s="715"/>
      <c r="BBT91" s="715"/>
      <c r="BBU91" s="715"/>
      <c r="BBV91" s="715"/>
      <c r="BBW91" s="715"/>
      <c r="BBX91" s="715"/>
      <c r="BBY91" s="715"/>
      <c r="BBZ91" s="715"/>
      <c r="BCA91" s="715"/>
      <c r="BCB91" s="715"/>
      <c r="BCC91" s="715"/>
      <c r="BCD91" s="715"/>
      <c r="BCE91" s="715"/>
      <c r="BCF91" s="715"/>
      <c r="BCG91" s="715"/>
      <c r="BCH91" s="715"/>
      <c r="BCI91" s="715"/>
      <c r="BCJ91" s="715"/>
      <c r="BCK91" s="715"/>
      <c r="BCL91" s="715"/>
      <c r="BCM91" s="715"/>
      <c r="BCN91" s="715"/>
      <c r="BCO91" s="715"/>
      <c r="BCP91" s="715"/>
      <c r="BCQ91" s="715"/>
      <c r="BCR91" s="715"/>
      <c r="BCS91" s="715"/>
      <c r="BCT91" s="715"/>
      <c r="BCU91" s="715"/>
      <c r="BCV91" s="715"/>
      <c r="BCW91" s="715"/>
      <c r="BCX91" s="715"/>
      <c r="BCY91" s="715"/>
      <c r="BCZ91" s="715"/>
      <c r="BDA91" s="715"/>
      <c r="BDB91" s="715"/>
      <c r="BDC91" s="715"/>
      <c r="BDD91" s="715"/>
      <c r="BDE91" s="715"/>
      <c r="BDF91" s="715"/>
      <c r="BDG91" s="715"/>
      <c r="BDH91" s="715"/>
      <c r="BDI91" s="715"/>
      <c r="BDJ91" s="715"/>
      <c r="BDK91" s="715"/>
      <c r="BDL91" s="715"/>
      <c r="BDM91" s="715"/>
      <c r="BDN91" s="715"/>
      <c r="BDO91" s="715"/>
      <c r="BDP91" s="715"/>
      <c r="BDQ91" s="715"/>
      <c r="BDR91" s="715"/>
      <c r="BDS91" s="715"/>
      <c r="BDT91" s="715"/>
      <c r="BDU91" s="715"/>
      <c r="BDV91" s="715"/>
      <c r="BDW91" s="715"/>
      <c r="BDX91" s="715"/>
      <c r="BDY91" s="715"/>
      <c r="BDZ91" s="715"/>
      <c r="BEA91" s="715"/>
      <c r="BEB91" s="715"/>
      <c r="BEC91" s="715"/>
      <c r="BED91" s="715"/>
      <c r="BEE91" s="715"/>
      <c r="BEF91" s="715"/>
      <c r="BEG91" s="715"/>
      <c r="BEH91" s="715"/>
      <c r="BEI91" s="715"/>
      <c r="BEJ91" s="715"/>
      <c r="BEK91" s="715"/>
      <c r="BEL91" s="715"/>
      <c r="BEM91" s="715"/>
      <c r="BEN91" s="715"/>
      <c r="BEO91" s="715"/>
      <c r="BEP91" s="715"/>
      <c r="BEQ91" s="715"/>
      <c r="BER91" s="715"/>
      <c r="BES91" s="715"/>
      <c r="BET91" s="715"/>
      <c r="BEU91" s="715"/>
      <c r="BEV91" s="715"/>
      <c r="BEW91" s="715"/>
      <c r="BEX91" s="715"/>
      <c r="BEY91" s="715"/>
      <c r="BEZ91" s="715"/>
      <c r="BFA91" s="715"/>
      <c r="BFB91" s="715"/>
      <c r="BFC91" s="715"/>
      <c r="BFD91" s="715"/>
      <c r="BFE91" s="715"/>
      <c r="BFF91" s="715"/>
      <c r="BFG91" s="715"/>
      <c r="BFH91" s="715"/>
      <c r="BFI91" s="715"/>
      <c r="BFJ91" s="715"/>
      <c r="BFK91" s="715"/>
      <c r="BFL91" s="715"/>
      <c r="BFM91" s="715"/>
      <c r="BFN91" s="715"/>
      <c r="BFO91" s="715"/>
      <c r="BFP91" s="715"/>
      <c r="BFQ91" s="715"/>
      <c r="BFR91" s="715"/>
      <c r="BFS91" s="715"/>
      <c r="BFT91" s="715"/>
      <c r="BFU91" s="715"/>
      <c r="BFV91" s="715"/>
      <c r="BFW91" s="715"/>
      <c r="BFX91" s="715"/>
      <c r="BFY91" s="715"/>
      <c r="BFZ91" s="715"/>
      <c r="BGA91" s="715"/>
      <c r="BGB91" s="715"/>
      <c r="BGC91" s="715"/>
      <c r="BGD91" s="715"/>
      <c r="BGE91" s="715"/>
      <c r="BGF91" s="715"/>
      <c r="BGG91" s="715"/>
      <c r="BGH91" s="715"/>
      <c r="BGI91" s="715"/>
      <c r="BGJ91" s="715"/>
      <c r="BGK91" s="715"/>
      <c r="BGL91" s="715"/>
      <c r="BGM91" s="715"/>
      <c r="BGN91" s="715"/>
      <c r="BGO91" s="715"/>
      <c r="BGP91" s="715"/>
      <c r="BGQ91" s="715"/>
      <c r="BGR91" s="715"/>
      <c r="BGS91" s="715"/>
      <c r="BGT91" s="715"/>
      <c r="BGU91" s="715"/>
      <c r="BGV91" s="715"/>
      <c r="BGW91" s="715"/>
      <c r="BGX91" s="715"/>
      <c r="BGY91" s="715"/>
      <c r="BGZ91" s="715"/>
      <c r="BHA91" s="715"/>
      <c r="BHB91" s="715"/>
      <c r="BHC91" s="715"/>
      <c r="BHD91" s="715"/>
      <c r="BHE91" s="715"/>
      <c r="BHF91" s="715"/>
      <c r="BHG91" s="715"/>
      <c r="BHH91" s="715"/>
      <c r="BHI91" s="715"/>
      <c r="BHJ91" s="715"/>
      <c r="BHK91" s="715"/>
      <c r="BHL91" s="715"/>
      <c r="BHM91" s="715"/>
      <c r="BHN91" s="715"/>
      <c r="BHO91" s="715"/>
      <c r="BHP91" s="715"/>
      <c r="BHQ91" s="715"/>
      <c r="BHR91" s="715"/>
      <c r="BHS91" s="715"/>
      <c r="BHT91" s="715"/>
      <c r="BHU91" s="715"/>
      <c r="BHV91" s="715"/>
      <c r="BHW91" s="715"/>
      <c r="BHX91" s="715"/>
      <c r="BHY91" s="715"/>
      <c r="BHZ91" s="715"/>
      <c r="BIA91" s="715"/>
      <c r="BIB91" s="715"/>
      <c r="BIC91" s="715"/>
      <c r="BID91" s="715"/>
      <c r="BIE91" s="715"/>
      <c r="BIF91" s="715"/>
      <c r="BIG91" s="715"/>
      <c r="BIH91" s="715"/>
      <c r="BII91" s="715"/>
      <c r="BIJ91" s="715"/>
      <c r="BIK91" s="715"/>
      <c r="BIL91" s="715"/>
      <c r="BIM91" s="715"/>
      <c r="BIN91" s="715"/>
      <c r="BIO91" s="715"/>
      <c r="BIP91" s="715"/>
      <c r="BIQ91" s="715"/>
      <c r="BIR91" s="715"/>
      <c r="BIS91" s="715"/>
      <c r="BIT91" s="715"/>
      <c r="BIU91" s="715"/>
      <c r="BIV91" s="715"/>
      <c r="BIW91" s="715"/>
      <c r="BIX91" s="715"/>
      <c r="BIY91" s="715"/>
      <c r="BIZ91" s="715"/>
      <c r="BJA91" s="715"/>
      <c r="BJB91" s="715"/>
      <c r="BJC91" s="715"/>
      <c r="BJD91" s="715"/>
      <c r="BJE91" s="715"/>
      <c r="BJF91" s="715"/>
      <c r="BJG91" s="715"/>
      <c r="BJH91" s="715"/>
      <c r="BJI91" s="715"/>
      <c r="BJJ91" s="715"/>
      <c r="BJK91" s="715"/>
      <c r="BJL91" s="715"/>
      <c r="BJM91" s="715"/>
      <c r="BJN91" s="715"/>
      <c r="BJO91" s="715"/>
      <c r="BJP91" s="715"/>
      <c r="BJQ91" s="715"/>
      <c r="BJR91" s="715"/>
      <c r="BJS91" s="715"/>
      <c r="BJT91" s="715"/>
      <c r="BJU91" s="715"/>
      <c r="BJV91" s="715"/>
      <c r="BJW91" s="715"/>
      <c r="BJX91" s="715"/>
      <c r="BJY91" s="715"/>
      <c r="BJZ91" s="715"/>
      <c r="BKA91" s="715"/>
      <c r="BKB91" s="715"/>
      <c r="BKC91" s="715"/>
      <c r="BKD91" s="715"/>
      <c r="BKE91" s="715"/>
      <c r="BKF91" s="715"/>
      <c r="BKG91" s="715"/>
      <c r="BKH91" s="715"/>
      <c r="BKI91" s="715"/>
      <c r="BKJ91" s="715"/>
      <c r="BKK91" s="715"/>
      <c r="BKL91" s="715"/>
      <c r="BKM91" s="715"/>
      <c r="BKN91" s="715"/>
      <c r="BKO91" s="715"/>
      <c r="BKP91" s="715"/>
      <c r="BKQ91" s="715"/>
      <c r="BKR91" s="715"/>
      <c r="BKS91" s="715"/>
      <c r="BKT91" s="715"/>
      <c r="BKU91" s="715"/>
      <c r="BKV91" s="715"/>
      <c r="BKW91" s="715"/>
      <c r="BKX91" s="715"/>
      <c r="BKY91" s="715"/>
      <c r="BKZ91" s="715"/>
      <c r="BLA91" s="715"/>
      <c r="BLB91" s="715"/>
      <c r="BLC91" s="715"/>
      <c r="BLD91" s="715"/>
      <c r="BLE91" s="715"/>
      <c r="BLF91" s="715"/>
      <c r="BLG91" s="715"/>
      <c r="BLH91" s="715"/>
      <c r="BLI91" s="715"/>
      <c r="BLJ91" s="715"/>
      <c r="BLK91" s="715"/>
      <c r="BLL91" s="715"/>
      <c r="BLM91" s="715"/>
      <c r="BLN91" s="715"/>
      <c r="BLO91" s="715"/>
      <c r="BLP91" s="715"/>
      <c r="BLQ91" s="715"/>
      <c r="BLR91" s="715"/>
      <c r="BLS91" s="715"/>
      <c r="BLT91" s="715"/>
      <c r="BLU91" s="715"/>
      <c r="BLV91" s="715"/>
      <c r="BLW91" s="715"/>
      <c r="BLX91" s="715"/>
      <c r="BLY91" s="715"/>
      <c r="BLZ91" s="715"/>
      <c r="BMA91" s="715"/>
      <c r="BMB91" s="715"/>
      <c r="BMC91" s="715"/>
      <c r="BMD91" s="715"/>
      <c r="BME91" s="715"/>
      <c r="BMF91" s="715"/>
      <c r="BMG91" s="715"/>
      <c r="BMH91" s="715"/>
      <c r="BMI91" s="715"/>
      <c r="BMJ91" s="715"/>
      <c r="BMK91" s="715"/>
      <c r="BML91" s="715"/>
      <c r="BMM91" s="715"/>
      <c r="BMN91" s="715"/>
      <c r="BMO91" s="715"/>
      <c r="BMP91" s="715"/>
      <c r="BMQ91" s="715"/>
      <c r="BMR91" s="715"/>
      <c r="BMS91" s="715"/>
      <c r="BMT91" s="715"/>
      <c r="BMU91" s="715"/>
      <c r="BMV91" s="715"/>
      <c r="BMW91" s="715"/>
      <c r="BMX91" s="715"/>
      <c r="BMY91" s="715"/>
      <c r="BMZ91" s="715"/>
      <c r="BNA91" s="715"/>
      <c r="BNB91" s="715"/>
      <c r="BNC91" s="715"/>
      <c r="BND91" s="715"/>
      <c r="BNE91" s="715"/>
      <c r="BNF91" s="715"/>
      <c r="BNG91" s="715"/>
      <c r="BNH91" s="715"/>
      <c r="BNI91" s="715"/>
      <c r="BNJ91" s="715"/>
      <c r="BNK91" s="715"/>
      <c r="BNL91" s="715"/>
      <c r="BNM91" s="715"/>
      <c r="BNN91" s="715"/>
      <c r="BNO91" s="715"/>
      <c r="BNP91" s="715"/>
      <c r="BNQ91" s="715"/>
      <c r="BNR91" s="715"/>
      <c r="BNS91" s="715"/>
      <c r="BNT91" s="715"/>
      <c r="BNU91" s="715"/>
      <c r="BNV91" s="715"/>
      <c r="BNW91" s="715"/>
      <c r="BNX91" s="715"/>
      <c r="BNY91" s="715"/>
      <c r="BNZ91" s="715"/>
      <c r="BOA91" s="715"/>
      <c r="BOB91" s="715"/>
      <c r="BOC91" s="715"/>
      <c r="BOD91" s="715"/>
      <c r="BOE91" s="715"/>
      <c r="BOF91" s="715"/>
      <c r="BOG91" s="715"/>
      <c r="BOH91" s="715"/>
      <c r="BOI91" s="715"/>
      <c r="BOJ91" s="715"/>
      <c r="BOK91" s="715"/>
      <c r="BOL91" s="715"/>
      <c r="BOM91" s="715"/>
      <c r="BON91" s="715"/>
      <c r="BOO91" s="715"/>
      <c r="BOP91" s="715"/>
      <c r="BOQ91" s="715"/>
      <c r="BOR91" s="715"/>
      <c r="BOS91" s="715"/>
      <c r="BOT91" s="715"/>
      <c r="BOU91" s="715"/>
      <c r="BOV91" s="715"/>
      <c r="BOW91" s="715"/>
      <c r="BOX91" s="715"/>
      <c r="BOY91" s="715"/>
      <c r="BOZ91" s="715"/>
      <c r="BPA91" s="715"/>
      <c r="BPB91" s="715"/>
      <c r="BPC91" s="715"/>
      <c r="BPD91" s="715"/>
      <c r="BPE91" s="715"/>
      <c r="BPF91" s="715"/>
      <c r="BPG91" s="715"/>
      <c r="BPH91" s="715"/>
      <c r="BPI91" s="715"/>
      <c r="BPJ91" s="715"/>
      <c r="BPK91" s="715"/>
      <c r="BPL91" s="715"/>
      <c r="BPM91" s="715"/>
      <c r="BPN91" s="715"/>
      <c r="BPO91" s="715"/>
      <c r="BPP91" s="715"/>
      <c r="BPQ91" s="715"/>
      <c r="BPR91" s="715"/>
      <c r="BPS91" s="715"/>
      <c r="BPT91" s="715"/>
      <c r="BPU91" s="715"/>
      <c r="BPV91" s="715"/>
      <c r="BPW91" s="715"/>
      <c r="BPX91" s="715"/>
      <c r="BPY91" s="715"/>
      <c r="BPZ91" s="715"/>
      <c r="BQA91" s="715"/>
      <c r="BQB91" s="715"/>
      <c r="BQC91" s="715"/>
      <c r="BQD91" s="715"/>
      <c r="BQE91" s="715"/>
      <c r="BQF91" s="715"/>
      <c r="BQG91" s="715"/>
      <c r="BQH91" s="715"/>
      <c r="BQI91" s="715"/>
      <c r="BQJ91" s="715"/>
      <c r="BQK91" s="715"/>
      <c r="BQL91" s="715"/>
      <c r="BQM91" s="715"/>
      <c r="BQN91" s="715"/>
      <c r="BQO91" s="715"/>
      <c r="BQP91" s="715"/>
      <c r="BQQ91" s="715"/>
      <c r="BQR91" s="715"/>
      <c r="BQS91" s="715"/>
      <c r="BQT91" s="715"/>
      <c r="BQU91" s="715"/>
      <c r="BQV91" s="715"/>
      <c r="BQW91" s="715"/>
      <c r="BQX91" s="715"/>
      <c r="BQY91" s="715"/>
      <c r="BQZ91" s="715"/>
      <c r="BRA91" s="715"/>
      <c r="BRB91" s="715"/>
      <c r="BRC91" s="715"/>
      <c r="BRD91" s="715"/>
      <c r="BRE91" s="715"/>
      <c r="BRF91" s="715"/>
      <c r="BRG91" s="715"/>
      <c r="BRH91" s="715"/>
      <c r="BRI91" s="715"/>
      <c r="BRJ91" s="715"/>
      <c r="BRK91" s="715"/>
      <c r="BRL91" s="715"/>
      <c r="BRM91" s="715"/>
      <c r="BRN91" s="715"/>
      <c r="BRO91" s="715"/>
      <c r="BRP91" s="715"/>
      <c r="BRQ91" s="715"/>
      <c r="BRR91" s="715"/>
      <c r="BRS91" s="715"/>
      <c r="BRT91" s="715"/>
      <c r="BRU91" s="715"/>
      <c r="BRV91" s="715"/>
      <c r="BRW91" s="715"/>
      <c r="BRX91" s="715"/>
      <c r="BRY91" s="715"/>
      <c r="BRZ91" s="715"/>
      <c r="BSA91" s="715"/>
      <c r="BSB91" s="715"/>
      <c r="BSC91" s="715"/>
      <c r="BSD91" s="715"/>
      <c r="BSE91" s="715"/>
      <c r="BSF91" s="715"/>
      <c r="BSG91" s="715"/>
      <c r="BSH91" s="715"/>
      <c r="BSI91" s="715"/>
      <c r="BSJ91" s="715"/>
      <c r="BSK91" s="715"/>
      <c r="BSL91" s="715"/>
      <c r="BSM91" s="715"/>
      <c r="BSN91" s="715"/>
      <c r="BSO91" s="715"/>
      <c r="BSP91" s="715"/>
      <c r="BSQ91" s="715"/>
      <c r="BSR91" s="715"/>
      <c r="BSS91" s="715"/>
      <c r="BST91" s="715"/>
      <c r="BSU91" s="715"/>
      <c r="BSV91" s="715"/>
      <c r="BSW91" s="715"/>
      <c r="BSX91" s="715"/>
      <c r="BSY91" s="715"/>
      <c r="BSZ91" s="715"/>
      <c r="BTA91" s="715"/>
      <c r="BTB91" s="715"/>
      <c r="BTC91" s="715"/>
      <c r="BTD91" s="715"/>
      <c r="BTE91" s="715"/>
      <c r="BTF91" s="715"/>
      <c r="BTG91" s="715"/>
      <c r="BTH91" s="715"/>
      <c r="BTI91" s="715"/>
      <c r="BTJ91" s="715"/>
      <c r="BTK91" s="715"/>
      <c r="BTL91" s="715"/>
      <c r="BTM91" s="715"/>
      <c r="BTN91" s="715"/>
      <c r="BTO91" s="715"/>
      <c r="BTP91" s="715"/>
      <c r="BTQ91" s="715"/>
      <c r="BTR91" s="715"/>
      <c r="BTS91" s="715"/>
      <c r="BTT91" s="715"/>
      <c r="BTU91" s="715"/>
      <c r="BTV91" s="715"/>
      <c r="BTW91" s="715"/>
      <c r="BTX91" s="715"/>
      <c r="BTY91" s="715"/>
      <c r="BTZ91" s="715"/>
      <c r="BUA91" s="715"/>
      <c r="BUB91" s="715"/>
      <c r="BUC91" s="715"/>
      <c r="BUD91" s="715"/>
      <c r="BUE91" s="715"/>
      <c r="BUF91" s="715"/>
      <c r="BUG91" s="715"/>
      <c r="BUH91" s="715"/>
      <c r="BUI91" s="715"/>
      <c r="BUJ91" s="715"/>
      <c r="BUK91" s="715"/>
      <c r="BUL91" s="715"/>
      <c r="BUM91" s="715"/>
      <c r="BUN91" s="715"/>
      <c r="BUO91" s="715"/>
      <c r="BUP91" s="715"/>
      <c r="BUQ91" s="715"/>
      <c r="BUR91" s="715"/>
      <c r="BUS91" s="715"/>
      <c r="BUT91" s="715"/>
      <c r="BUU91" s="715"/>
      <c r="BUV91" s="715"/>
      <c r="BUW91" s="715"/>
      <c r="BUX91" s="715"/>
      <c r="BUY91" s="715"/>
      <c r="BUZ91" s="715"/>
      <c r="BVA91" s="715"/>
      <c r="BVB91" s="715"/>
      <c r="BVC91" s="715"/>
      <c r="BVD91" s="715"/>
      <c r="BVE91" s="715"/>
      <c r="BVF91" s="715"/>
      <c r="BVG91" s="715"/>
      <c r="BVH91" s="715"/>
      <c r="BVI91" s="715"/>
      <c r="BVJ91" s="715"/>
      <c r="BVK91" s="715"/>
      <c r="BVL91" s="715"/>
      <c r="BVM91" s="715"/>
      <c r="BVN91" s="715"/>
      <c r="BVO91" s="715"/>
      <c r="BVP91" s="715"/>
      <c r="BVQ91" s="715"/>
      <c r="BVR91" s="715"/>
      <c r="BVS91" s="715"/>
      <c r="BVT91" s="715"/>
      <c r="BVU91" s="715"/>
      <c r="BVV91" s="715"/>
      <c r="BVW91" s="715"/>
      <c r="BVX91" s="715"/>
      <c r="BVY91" s="715"/>
      <c r="BVZ91" s="715"/>
      <c r="BWA91" s="715"/>
      <c r="BWB91" s="715"/>
      <c r="BWC91" s="715"/>
      <c r="BWD91" s="715"/>
      <c r="BWE91" s="715"/>
      <c r="BWF91" s="715"/>
      <c r="BWG91" s="715"/>
      <c r="BWH91" s="715"/>
      <c r="BWI91" s="715"/>
      <c r="BWJ91" s="715"/>
      <c r="BWK91" s="715"/>
      <c r="BWL91" s="715"/>
      <c r="BWM91" s="715"/>
      <c r="BWN91" s="715"/>
      <c r="BWO91" s="715"/>
      <c r="BWP91" s="715"/>
      <c r="BWQ91" s="715"/>
      <c r="BWR91" s="715"/>
      <c r="BWS91" s="715"/>
      <c r="BWT91" s="715"/>
      <c r="BWU91" s="715"/>
      <c r="BWV91" s="715"/>
      <c r="BWW91" s="715"/>
      <c r="BWX91" s="715"/>
      <c r="BWY91" s="715"/>
      <c r="BWZ91" s="715"/>
      <c r="BXA91" s="715"/>
      <c r="BXB91" s="715"/>
      <c r="BXC91" s="715"/>
      <c r="BXD91" s="715"/>
      <c r="BXE91" s="715"/>
      <c r="BXF91" s="715"/>
      <c r="BXG91" s="715"/>
      <c r="BXH91" s="715"/>
      <c r="BXI91" s="715"/>
      <c r="BXJ91" s="715"/>
      <c r="BXK91" s="715"/>
      <c r="BXL91" s="715"/>
      <c r="BXM91" s="715"/>
      <c r="BXN91" s="715"/>
      <c r="BXO91" s="715"/>
      <c r="BXP91" s="715"/>
      <c r="BXQ91" s="715"/>
      <c r="BXR91" s="715"/>
      <c r="BXS91" s="715"/>
      <c r="BXT91" s="715"/>
      <c r="BXU91" s="715"/>
      <c r="BXV91" s="715"/>
      <c r="BXW91" s="715"/>
      <c r="BXX91" s="715"/>
      <c r="BXY91" s="715"/>
      <c r="BXZ91" s="715"/>
      <c r="BYA91" s="715"/>
      <c r="BYB91" s="715"/>
      <c r="BYC91" s="715"/>
      <c r="BYD91" s="715"/>
      <c r="BYE91" s="715"/>
      <c r="BYF91" s="715"/>
      <c r="BYG91" s="715"/>
      <c r="BYH91" s="715"/>
      <c r="BYI91" s="715"/>
      <c r="BYJ91" s="715"/>
      <c r="BYK91" s="715"/>
      <c r="BYL91" s="715"/>
      <c r="BYM91" s="715"/>
      <c r="BYN91" s="715"/>
      <c r="BYO91" s="715"/>
      <c r="BYP91" s="715"/>
      <c r="BYQ91" s="715"/>
      <c r="BYR91" s="715"/>
      <c r="BYS91" s="715"/>
      <c r="BYT91" s="715"/>
      <c r="BYU91" s="715"/>
      <c r="BYV91" s="715"/>
      <c r="BYW91" s="715"/>
      <c r="BYX91" s="715"/>
      <c r="BYY91" s="715"/>
      <c r="BYZ91" s="715"/>
      <c r="BZA91" s="715"/>
      <c r="BZB91" s="715"/>
      <c r="BZC91" s="715"/>
      <c r="BZD91" s="715"/>
      <c r="BZE91" s="715"/>
      <c r="BZF91" s="715"/>
      <c r="BZG91" s="715"/>
      <c r="BZH91" s="715"/>
      <c r="BZI91" s="715"/>
      <c r="BZJ91" s="715"/>
      <c r="BZK91" s="715"/>
      <c r="BZL91" s="715"/>
      <c r="BZM91" s="715"/>
      <c r="BZN91" s="715"/>
      <c r="BZO91" s="715"/>
      <c r="BZP91" s="715"/>
      <c r="BZQ91" s="715"/>
      <c r="BZR91" s="715"/>
      <c r="BZS91" s="715"/>
      <c r="BZT91" s="715"/>
      <c r="BZU91" s="715"/>
      <c r="BZV91" s="715"/>
      <c r="BZW91" s="715"/>
      <c r="BZX91" s="715"/>
      <c r="BZY91" s="715"/>
      <c r="BZZ91" s="715"/>
      <c r="CAA91" s="715"/>
      <c r="CAB91" s="715"/>
      <c r="CAC91" s="715"/>
      <c r="CAD91" s="715"/>
      <c r="CAE91" s="715"/>
      <c r="CAF91" s="715"/>
      <c r="CAG91" s="715"/>
      <c r="CAH91" s="715"/>
      <c r="CAI91" s="715"/>
      <c r="CAJ91" s="715"/>
      <c r="CAK91" s="715"/>
      <c r="CAL91" s="715"/>
      <c r="CAM91" s="715"/>
      <c r="CAN91" s="715"/>
      <c r="CAO91" s="715"/>
      <c r="CAP91" s="715"/>
      <c r="CAQ91" s="715"/>
      <c r="CAR91" s="715"/>
      <c r="CAS91" s="715"/>
      <c r="CAT91" s="715"/>
      <c r="CAU91" s="715"/>
      <c r="CAV91" s="715"/>
      <c r="CAW91" s="715"/>
      <c r="CAX91" s="715"/>
      <c r="CAY91" s="715"/>
      <c r="CAZ91" s="715"/>
      <c r="CBA91" s="715"/>
      <c r="CBB91" s="715"/>
      <c r="CBC91" s="715"/>
      <c r="CBD91" s="715"/>
      <c r="CBE91" s="715"/>
      <c r="CBF91" s="715"/>
      <c r="CBG91" s="715"/>
      <c r="CBH91" s="715"/>
      <c r="CBI91" s="715"/>
      <c r="CBJ91" s="715"/>
      <c r="CBK91" s="715"/>
      <c r="CBL91" s="715"/>
      <c r="CBM91" s="715"/>
      <c r="CBN91" s="715"/>
      <c r="CBO91" s="715"/>
      <c r="CBP91" s="715"/>
      <c r="CBQ91" s="715"/>
      <c r="CBR91" s="715"/>
      <c r="CBS91" s="715"/>
      <c r="CBT91" s="715"/>
      <c r="CBU91" s="715"/>
      <c r="CBV91" s="715"/>
      <c r="CBW91" s="715"/>
      <c r="CBX91" s="715"/>
      <c r="CBY91" s="715"/>
      <c r="CBZ91" s="715"/>
      <c r="CCA91" s="715"/>
      <c r="CCB91" s="715"/>
      <c r="CCC91" s="715"/>
      <c r="CCD91" s="715"/>
      <c r="CCE91" s="715"/>
      <c r="CCF91" s="715"/>
      <c r="CCG91" s="715"/>
      <c r="CCH91" s="715"/>
      <c r="CCI91" s="715"/>
      <c r="CCJ91" s="715"/>
      <c r="CCK91" s="715"/>
      <c r="CCL91" s="715"/>
      <c r="CCM91" s="715"/>
      <c r="CCN91" s="715"/>
      <c r="CCO91" s="715"/>
      <c r="CCP91" s="715"/>
      <c r="CCQ91" s="715"/>
      <c r="CCR91" s="715"/>
      <c r="CCS91" s="715"/>
      <c r="CCT91" s="715"/>
      <c r="CCU91" s="715"/>
      <c r="CCV91" s="715"/>
      <c r="CCW91" s="715"/>
      <c r="CCX91" s="715"/>
      <c r="CCY91" s="715"/>
      <c r="CCZ91" s="715"/>
      <c r="CDA91" s="715"/>
      <c r="CDB91" s="715"/>
      <c r="CDC91" s="715"/>
      <c r="CDD91" s="715"/>
      <c r="CDE91" s="715"/>
      <c r="CDF91" s="715"/>
      <c r="CDG91" s="715"/>
      <c r="CDH91" s="715"/>
      <c r="CDI91" s="715"/>
      <c r="CDJ91" s="715"/>
      <c r="CDK91" s="715"/>
      <c r="CDL91" s="715"/>
      <c r="CDM91" s="715"/>
      <c r="CDN91" s="715"/>
      <c r="CDO91" s="715"/>
      <c r="CDP91" s="715"/>
      <c r="CDQ91" s="715"/>
      <c r="CDR91" s="715"/>
      <c r="CDS91" s="715"/>
      <c r="CDT91" s="715"/>
      <c r="CDU91" s="715"/>
      <c r="CDV91" s="715"/>
      <c r="CDW91" s="715"/>
      <c r="CDX91" s="715"/>
      <c r="CDY91" s="715"/>
      <c r="CDZ91" s="715"/>
      <c r="CEA91" s="715"/>
      <c r="CEB91" s="715"/>
      <c r="CEC91" s="715"/>
      <c r="CED91" s="715"/>
      <c r="CEE91" s="715"/>
      <c r="CEF91" s="715"/>
      <c r="CEG91" s="715"/>
      <c r="CEH91" s="715"/>
      <c r="CEI91" s="715"/>
      <c r="CEJ91" s="715"/>
      <c r="CEK91" s="715"/>
      <c r="CEL91" s="715"/>
      <c r="CEM91" s="715"/>
      <c r="CEN91" s="715"/>
      <c r="CEO91" s="715"/>
      <c r="CEP91" s="715"/>
      <c r="CEQ91" s="715"/>
      <c r="CER91" s="715"/>
      <c r="CES91" s="715"/>
      <c r="CET91" s="715"/>
      <c r="CEU91" s="715"/>
      <c r="CEV91" s="715"/>
      <c r="CEW91" s="715"/>
      <c r="CEX91" s="715"/>
      <c r="CEY91" s="715"/>
      <c r="CEZ91" s="715"/>
      <c r="CFA91" s="715"/>
      <c r="CFB91" s="715"/>
      <c r="CFC91" s="715"/>
      <c r="CFD91" s="715"/>
      <c r="CFE91" s="715"/>
      <c r="CFF91" s="715"/>
      <c r="CFG91" s="715"/>
      <c r="CFH91" s="715"/>
      <c r="CFI91" s="715"/>
      <c r="CFJ91" s="715"/>
      <c r="CFK91" s="715"/>
      <c r="CFL91" s="715"/>
      <c r="CFM91" s="715"/>
      <c r="CFN91" s="715"/>
      <c r="CFO91" s="715"/>
      <c r="CFP91" s="715"/>
      <c r="CFQ91" s="715"/>
      <c r="CFR91" s="715"/>
      <c r="CFS91" s="715"/>
      <c r="CFT91" s="715"/>
      <c r="CFU91" s="715"/>
      <c r="CFV91" s="715"/>
      <c r="CFW91" s="715"/>
      <c r="CFX91" s="715"/>
      <c r="CFY91" s="715"/>
      <c r="CFZ91" s="715"/>
      <c r="CGA91" s="715"/>
      <c r="CGB91" s="715"/>
      <c r="CGC91" s="715"/>
      <c r="CGD91" s="715"/>
      <c r="CGE91" s="715"/>
      <c r="CGF91" s="715"/>
      <c r="CGG91" s="715"/>
      <c r="CGH91" s="715"/>
      <c r="CGI91" s="715"/>
      <c r="CGJ91" s="715"/>
      <c r="CGK91" s="715"/>
      <c r="CGL91" s="715"/>
      <c r="CGM91" s="715"/>
      <c r="CGN91" s="715"/>
      <c r="CGO91" s="715"/>
      <c r="CGP91" s="715"/>
      <c r="CGQ91" s="715"/>
      <c r="CGR91" s="715"/>
      <c r="CGS91" s="715"/>
      <c r="CGT91" s="715"/>
      <c r="CGU91" s="715"/>
      <c r="CGV91" s="715"/>
      <c r="CGW91" s="715"/>
      <c r="CGX91" s="715"/>
      <c r="CGY91" s="715"/>
      <c r="CGZ91" s="715"/>
      <c r="CHA91" s="715"/>
      <c r="CHB91" s="715"/>
      <c r="CHC91" s="715"/>
      <c r="CHD91" s="715"/>
      <c r="CHE91" s="715"/>
      <c r="CHF91" s="715"/>
      <c r="CHG91" s="715"/>
      <c r="CHH91" s="715"/>
      <c r="CHI91" s="715"/>
      <c r="CHJ91" s="715"/>
      <c r="CHK91" s="715"/>
      <c r="CHL91" s="715"/>
      <c r="CHM91" s="715"/>
      <c r="CHN91" s="715"/>
      <c r="CHO91" s="715"/>
      <c r="CHP91" s="715"/>
      <c r="CHQ91" s="715"/>
      <c r="CHR91" s="715"/>
      <c r="CHS91" s="715"/>
      <c r="CHT91" s="715"/>
      <c r="CHU91" s="715"/>
      <c r="CHV91" s="715"/>
      <c r="CHW91" s="715"/>
      <c r="CHX91" s="715"/>
      <c r="CHY91" s="715"/>
      <c r="CHZ91" s="715"/>
      <c r="CIA91" s="715"/>
      <c r="CIB91" s="715"/>
      <c r="CIC91" s="715"/>
      <c r="CID91" s="715"/>
      <c r="CIE91" s="715"/>
      <c r="CIF91" s="715"/>
      <c r="CIG91" s="715"/>
      <c r="CIH91" s="715"/>
      <c r="CII91" s="715"/>
      <c r="CIJ91" s="715"/>
      <c r="CIK91" s="715"/>
      <c r="CIL91" s="715"/>
      <c r="CIM91" s="715"/>
      <c r="CIN91" s="715"/>
      <c r="CIO91" s="715"/>
      <c r="CIP91" s="715"/>
      <c r="CIQ91" s="715"/>
      <c r="CIR91" s="715"/>
      <c r="CIS91" s="715"/>
      <c r="CIT91" s="715"/>
      <c r="CIU91" s="715"/>
      <c r="CIV91" s="715"/>
      <c r="CIW91" s="715"/>
      <c r="CIX91" s="715"/>
      <c r="CIY91" s="715"/>
      <c r="CIZ91" s="715"/>
      <c r="CJA91" s="715"/>
      <c r="CJB91" s="715"/>
      <c r="CJC91" s="715"/>
      <c r="CJD91" s="715"/>
      <c r="CJE91" s="715"/>
      <c r="CJF91" s="715"/>
      <c r="CJG91" s="715"/>
      <c r="CJH91" s="715"/>
      <c r="CJI91" s="715"/>
      <c r="CJJ91" s="715"/>
      <c r="CJK91" s="715"/>
      <c r="CJL91" s="715"/>
      <c r="CJM91" s="715"/>
      <c r="CJN91" s="715"/>
      <c r="CJO91" s="715"/>
      <c r="CJP91" s="715"/>
      <c r="CJQ91" s="715"/>
      <c r="CJR91" s="715"/>
      <c r="CJS91" s="715"/>
      <c r="CJT91" s="715"/>
      <c r="CJU91" s="715"/>
      <c r="CJV91" s="715"/>
      <c r="CJW91" s="715"/>
      <c r="CJX91" s="715"/>
      <c r="CJY91" s="715"/>
      <c r="CJZ91" s="715"/>
      <c r="CKA91" s="715"/>
      <c r="CKB91" s="715"/>
      <c r="CKC91" s="715"/>
      <c r="CKD91" s="715"/>
      <c r="CKE91" s="715"/>
      <c r="CKF91" s="715"/>
      <c r="CKG91" s="715"/>
      <c r="CKH91" s="715"/>
      <c r="CKI91" s="715"/>
      <c r="CKJ91" s="715"/>
      <c r="CKK91" s="715"/>
      <c r="CKL91" s="715"/>
      <c r="CKM91" s="715"/>
      <c r="CKN91" s="715"/>
      <c r="CKO91" s="715"/>
      <c r="CKP91" s="715"/>
      <c r="CKQ91" s="715"/>
      <c r="CKR91" s="715"/>
      <c r="CKS91" s="715"/>
      <c r="CKT91" s="715"/>
      <c r="CKU91" s="715"/>
      <c r="CKV91" s="715"/>
      <c r="CKW91" s="715"/>
      <c r="CKX91" s="715"/>
      <c r="CKY91" s="715"/>
      <c r="CKZ91" s="715"/>
      <c r="CLA91" s="715"/>
      <c r="CLB91" s="715"/>
      <c r="CLC91" s="715"/>
      <c r="CLD91" s="715"/>
      <c r="CLE91" s="715"/>
      <c r="CLF91" s="715"/>
      <c r="CLG91" s="715"/>
      <c r="CLH91" s="715"/>
      <c r="CLI91" s="715"/>
      <c r="CLJ91" s="715"/>
      <c r="CLK91" s="715"/>
      <c r="CLL91" s="715"/>
      <c r="CLM91" s="715"/>
      <c r="CLN91" s="715"/>
      <c r="CLO91" s="715"/>
      <c r="CLP91" s="715"/>
      <c r="CLQ91" s="715"/>
      <c r="CLR91" s="715"/>
      <c r="CLS91" s="715"/>
      <c r="CLT91" s="715"/>
      <c r="CLU91" s="715"/>
      <c r="CLV91" s="715"/>
      <c r="CLW91" s="715"/>
      <c r="CLX91" s="715"/>
      <c r="CLY91" s="715"/>
      <c r="CLZ91" s="715"/>
      <c r="CMA91" s="715"/>
      <c r="CMB91" s="715"/>
      <c r="CMC91" s="715"/>
      <c r="CMD91" s="715"/>
      <c r="CME91" s="715"/>
      <c r="CMF91" s="715"/>
      <c r="CMG91" s="715"/>
      <c r="CMH91" s="715"/>
      <c r="CMI91" s="715"/>
      <c r="CMJ91" s="715"/>
      <c r="CMK91" s="715"/>
      <c r="CML91" s="715"/>
      <c r="CMM91" s="715"/>
      <c r="CMN91" s="715"/>
      <c r="CMO91" s="715"/>
      <c r="CMP91" s="715"/>
      <c r="CMQ91" s="715"/>
      <c r="CMR91" s="715"/>
      <c r="CMS91" s="715"/>
      <c r="CMT91" s="715"/>
      <c r="CMU91" s="715"/>
      <c r="CMV91" s="715"/>
      <c r="CMW91" s="715"/>
      <c r="CMX91" s="715"/>
      <c r="CMY91" s="715"/>
      <c r="CMZ91" s="715"/>
      <c r="CNA91" s="715"/>
      <c r="CNB91" s="715"/>
      <c r="CNC91" s="715"/>
      <c r="CND91" s="715"/>
      <c r="CNE91" s="715"/>
      <c r="CNF91" s="715"/>
      <c r="CNG91" s="715"/>
      <c r="CNH91" s="715"/>
      <c r="CNI91" s="715"/>
      <c r="CNJ91" s="715"/>
      <c r="CNK91" s="715"/>
      <c r="CNL91" s="715"/>
      <c r="CNM91" s="715"/>
      <c r="CNN91" s="715"/>
      <c r="CNO91" s="715"/>
      <c r="CNP91" s="715"/>
      <c r="CNQ91" s="715"/>
      <c r="CNR91" s="715"/>
      <c r="CNS91" s="715"/>
      <c r="CNT91" s="715"/>
      <c r="CNU91" s="715"/>
      <c r="CNV91" s="715"/>
      <c r="CNW91" s="715"/>
      <c r="CNX91" s="715"/>
      <c r="CNY91" s="715"/>
      <c r="CNZ91" s="715"/>
      <c r="COA91" s="715"/>
      <c r="COB91" s="715"/>
      <c r="COC91" s="715"/>
      <c r="COD91" s="715"/>
      <c r="COE91" s="715"/>
      <c r="COF91" s="715"/>
      <c r="COG91" s="715"/>
      <c r="COH91" s="715"/>
      <c r="COI91" s="715"/>
      <c r="COJ91" s="715"/>
      <c r="COK91" s="715"/>
      <c r="COL91" s="715"/>
      <c r="COM91" s="715"/>
      <c r="CON91" s="715"/>
      <c r="COO91" s="715"/>
      <c r="COP91" s="715"/>
      <c r="COQ91" s="715"/>
      <c r="COR91" s="715"/>
      <c r="COS91" s="715"/>
      <c r="COT91" s="715"/>
      <c r="COU91" s="715"/>
      <c r="COV91" s="715"/>
      <c r="COW91" s="715"/>
      <c r="COX91" s="715"/>
      <c r="COY91" s="715"/>
      <c r="COZ91" s="715"/>
      <c r="CPA91" s="715"/>
      <c r="CPB91" s="715"/>
      <c r="CPC91" s="715"/>
      <c r="CPD91" s="715"/>
      <c r="CPE91" s="715"/>
      <c r="CPF91" s="715"/>
      <c r="CPG91" s="715"/>
      <c r="CPH91" s="715"/>
      <c r="CPI91" s="715"/>
      <c r="CPJ91" s="715"/>
      <c r="CPK91" s="715"/>
      <c r="CPL91" s="715"/>
      <c r="CPM91" s="715"/>
      <c r="CPN91" s="715"/>
      <c r="CPO91" s="715"/>
      <c r="CPP91" s="715"/>
      <c r="CPQ91" s="715"/>
      <c r="CPR91" s="715"/>
      <c r="CPS91" s="715"/>
      <c r="CPT91" s="715"/>
      <c r="CPU91" s="715"/>
      <c r="CPV91" s="715"/>
      <c r="CPW91" s="715"/>
      <c r="CPX91" s="715"/>
      <c r="CPY91" s="715"/>
      <c r="CPZ91" s="715"/>
      <c r="CQA91" s="715"/>
      <c r="CQB91" s="715"/>
      <c r="CQC91" s="715"/>
      <c r="CQD91" s="715"/>
      <c r="CQE91" s="715"/>
      <c r="CQF91" s="715"/>
      <c r="CQG91" s="715"/>
      <c r="CQH91" s="715"/>
      <c r="CQI91" s="715"/>
      <c r="CQJ91" s="715"/>
      <c r="CQK91" s="715"/>
      <c r="CQL91" s="715"/>
      <c r="CQM91" s="715"/>
      <c r="CQN91" s="715"/>
      <c r="CQO91" s="715"/>
      <c r="CQP91" s="715"/>
      <c r="CQQ91" s="715"/>
      <c r="CQR91" s="715"/>
      <c r="CQS91" s="715"/>
      <c r="CQT91" s="715"/>
      <c r="CQU91" s="715"/>
      <c r="CQV91" s="715"/>
      <c r="CQW91" s="715"/>
      <c r="CQX91" s="715"/>
      <c r="CQY91" s="715"/>
      <c r="CQZ91" s="715"/>
      <c r="CRA91" s="715"/>
      <c r="CRB91" s="715"/>
      <c r="CRC91" s="715"/>
      <c r="CRD91" s="715"/>
      <c r="CRE91" s="715"/>
      <c r="CRF91" s="715"/>
      <c r="CRG91" s="715"/>
      <c r="CRH91" s="715"/>
      <c r="CRI91" s="715"/>
      <c r="CRJ91" s="715"/>
      <c r="CRK91" s="715"/>
      <c r="CRL91" s="715"/>
      <c r="CRM91" s="715"/>
      <c r="CRN91" s="715"/>
      <c r="CRO91" s="715"/>
      <c r="CRP91" s="715"/>
      <c r="CRQ91" s="715"/>
      <c r="CRR91" s="715"/>
      <c r="CRS91" s="715"/>
      <c r="CRT91" s="715"/>
      <c r="CRU91" s="715"/>
      <c r="CRV91" s="715"/>
      <c r="CRW91" s="715"/>
      <c r="CRX91" s="715"/>
      <c r="CRY91" s="715"/>
      <c r="CRZ91" s="715"/>
      <c r="CSA91" s="715"/>
      <c r="CSB91" s="715"/>
      <c r="CSC91" s="715"/>
      <c r="CSD91" s="715"/>
      <c r="CSE91" s="715"/>
      <c r="CSF91" s="715"/>
      <c r="CSG91" s="715"/>
      <c r="CSH91" s="715"/>
      <c r="CSI91" s="715"/>
      <c r="CSJ91" s="715"/>
      <c r="CSK91" s="715"/>
      <c r="CSL91" s="715"/>
      <c r="CSM91" s="715"/>
      <c r="CSN91" s="715"/>
      <c r="CSO91" s="715"/>
      <c r="CSP91" s="715"/>
      <c r="CSQ91" s="715"/>
      <c r="CSR91" s="715"/>
      <c r="CSS91" s="715"/>
      <c r="CST91" s="715"/>
      <c r="CSU91" s="715"/>
      <c r="CSV91" s="715"/>
      <c r="CSW91" s="715"/>
      <c r="CSX91" s="715"/>
      <c r="CSY91" s="715"/>
      <c r="CSZ91" s="715"/>
      <c r="CTA91" s="715"/>
      <c r="CTB91" s="715"/>
      <c r="CTC91" s="715"/>
      <c r="CTD91" s="715"/>
      <c r="CTE91" s="715"/>
      <c r="CTF91" s="715"/>
      <c r="CTG91" s="715"/>
      <c r="CTH91" s="715"/>
      <c r="CTI91" s="715"/>
      <c r="CTJ91" s="715"/>
      <c r="CTK91" s="715"/>
      <c r="CTL91" s="715"/>
      <c r="CTM91" s="715"/>
      <c r="CTN91" s="715"/>
      <c r="CTO91" s="715"/>
      <c r="CTP91" s="715"/>
      <c r="CTQ91" s="715"/>
      <c r="CTR91" s="715"/>
      <c r="CTS91" s="715"/>
      <c r="CTT91" s="715"/>
      <c r="CTU91" s="715"/>
      <c r="CTV91" s="715"/>
      <c r="CTW91" s="715"/>
      <c r="CTX91" s="715"/>
      <c r="CTY91" s="715"/>
      <c r="CTZ91" s="715"/>
      <c r="CUA91" s="715"/>
      <c r="CUB91" s="715"/>
      <c r="CUC91" s="715"/>
      <c r="CUD91" s="715"/>
      <c r="CUE91" s="715"/>
      <c r="CUF91" s="715"/>
      <c r="CUG91" s="715"/>
      <c r="CUH91" s="715"/>
      <c r="CUI91" s="715"/>
      <c r="CUJ91" s="715"/>
      <c r="CUK91" s="715"/>
      <c r="CUL91" s="715"/>
      <c r="CUM91" s="715"/>
      <c r="CUN91" s="715"/>
      <c r="CUO91" s="715"/>
      <c r="CUP91" s="715"/>
      <c r="CUQ91" s="715"/>
      <c r="CUR91" s="715"/>
      <c r="CUS91" s="715"/>
      <c r="CUT91" s="715"/>
      <c r="CUU91" s="715"/>
      <c r="CUV91" s="715"/>
      <c r="CUW91" s="715"/>
      <c r="CUX91" s="715"/>
      <c r="CUY91" s="715"/>
      <c r="CUZ91" s="715"/>
      <c r="CVA91" s="715"/>
      <c r="CVB91" s="715"/>
      <c r="CVC91" s="715"/>
      <c r="CVD91" s="715"/>
      <c r="CVE91" s="715"/>
      <c r="CVF91" s="715"/>
      <c r="CVG91" s="715"/>
      <c r="CVH91" s="715"/>
      <c r="CVI91" s="715"/>
      <c r="CVJ91" s="715"/>
      <c r="CVK91" s="715"/>
      <c r="CVL91" s="715"/>
      <c r="CVM91" s="715"/>
      <c r="CVN91" s="715"/>
      <c r="CVO91" s="715"/>
      <c r="CVP91" s="715"/>
      <c r="CVQ91" s="715"/>
      <c r="CVR91" s="715"/>
      <c r="CVS91" s="715"/>
      <c r="CVT91" s="715"/>
      <c r="CVU91" s="715"/>
      <c r="CVV91" s="715"/>
      <c r="CVW91" s="715"/>
      <c r="CVX91" s="715"/>
      <c r="CVY91" s="715"/>
      <c r="CVZ91" s="715"/>
      <c r="CWA91" s="715"/>
      <c r="CWB91" s="715"/>
      <c r="CWC91" s="715"/>
      <c r="CWD91" s="715"/>
      <c r="CWE91" s="715"/>
      <c r="CWF91" s="715"/>
      <c r="CWG91" s="715"/>
      <c r="CWH91" s="715"/>
      <c r="CWI91" s="715"/>
      <c r="CWJ91" s="715"/>
      <c r="CWK91" s="715"/>
      <c r="CWL91" s="715"/>
      <c r="CWM91" s="715"/>
      <c r="CWN91" s="715"/>
      <c r="CWO91" s="715"/>
      <c r="CWP91" s="715"/>
      <c r="CWQ91" s="715"/>
      <c r="CWR91" s="715"/>
      <c r="CWS91" s="715"/>
      <c r="CWT91" s="715"/>
      <c r="CWU91" s="715"/>
      <c r="CWV91" s="715"/>
      <c r="CWW91" s="715"/>
      <c r="CWX91" s="715"/>
      <c r="CWY91" s="715"/>
      <c r="CWZ91" s="715"/>
      <c r="CXA91" s="715"/>
      <c r="CXB91" s="715"/>
      <c r="CXC91" s="715"/>
      <c r="CXD91" s="715"/>
      <c r="CXE91" s="715"/>
      <c r="CXF91" s="715"/>
      <c r="CXG91" s="715"/>
      <c r="CXH91" s="715"/>
      <c r="CXI91" s="715"/>
      <c r="CXJ91" s="715"/>
      <c r="CXK91" s="715"/>
      <c r="CXL91" s="715"/>
      <c r="CXM91" s="715"/>
      <c r="CXN91" s="715"/>
      <c r="CXO91" s="715"/>
      <c r="CXP91" s="715"/>
      <c r="CXQ91" s="715"/>
      <c r="CXR91" s="715"/>
      <c r="CXS91" s="715"/>
      <c r="CXT91" s="715"/>
      <c r="CXU91" s="715"/>
      <c r="CXV91" s="715"/>
      <c r="CXW91" s="715"/>
      <c r="CXX91" s="715"/>
      <c r="CXY91" s="715"/>
      <c r="CXZ91" s="715"/>
      <c r="CYA91" s="715"/>
      <c r="CYB91" s="715"/>
      <c r="CYC91" s="715"/>
      <c r="CYD91" s="715"/>
      <c r="CYE91" s="715"/>
      <c r="CYF91" s="715"/>
      <c r="CYG91" s="715"/>
      <c r="CYH91" s="715"/>
      <c r="CYI91" s="715"/>
      <c r="CYJ91" s="715"/>
      <c r="CYK91" s="715"/>
      <c r="CYL91" s="715"/>
      <c r="CYM91" s="715"/>
      <c r="CYN91" s="715"/>
      <c r="CYO91" s="715"/>
      <c r="CYP91" s="715"/>
      <c r="CYQ91" s="715"/>
      <c r="CYR91" s="715"/>
      <c r="CYS91" s="715"/>
      <c r="CYT91" s="715"/>
      <c r="CYU91" s="715"/>
      <c r="CYV91" s="715"/>
      <c r="CYW91" s="715"/>
      <c r="CYX91" s="715"/>
      <c r="CYY91" s="715"/>
      <c r="CYZ91" s="715"/>
      <c r="CZA91" s="715"/>
      <c r="CZB91" s="715"/>
      <c r="CZC91" s="715"/>
      <c r="CZD91" s="715"/>
      <c r="CZE91" s="715"/>
      <c r="CZF91" s="715"/>
      <c r="CZG91" s="715"/>
      <c r="CZH91" s="715"/>
      <c r="CZI91" s="715"/>
      <c r="CZJ91" s="715"/>
      <c r="CZK91" s="715"/>
      <c r="CZL91" s="715"/>
      <c r="CZM91" s="715"/>
      <c r="CZN91" s="715"/>
      <c r="CZO91" s="715"/>
      <c r="CZP91" s="715"/>
      <c r="CZQ91" s="715"/>
      <c r="CZR91" s="715"/>
      <c r="CZS91" s="715"/>
      <c r="CZT91" s="715"/>
      <c r="CZU91" s="715"/>
      <c r="CZV91" s="715"/>
      <c r="CZW91" s="715"/>
      <c r="CZX91" s="715"/>
      <c r="CZY91" s="715"/>
      <c r="CZZ91" s="715"/>
      <c r="DAA91" s="715"/>
      <c r="DAB91" s="715"/>
      <c r="DAC91" s="715"/>
      <c r="DAD91" s="715"/>
      <c r="DAE91" s="715"/>
      <c r="DAF91" s="715"/>
      <c r="DAG91" s="715"/>
      <c r="DAH91" s="715"/>
      <c r="DAI91" s="715"/>
      <c r="DAJ91" s="715"/>
      <c r="DAK91" s="715"/>
      <c r="DAL91" s="715"/>
      <c r="DAM91" s="715"/>
      <c r="DAN91" s="715"/>
      <c r="DAO91" s="715"/>
      <c r="DAP91" s="715"/>
      <c r="DAQ91" s="715"/>
      <c r="DAR91" s="715"/>
      <c r="DAS91" s="715"/>
      <c r="DAT91" s="715"/>
      <c r="DAU91" s="715"/>
      <c r="DAV91" s="715"/>
      <c r="DAW91" s="715"/>
      <c r="DAX91" s="715"/>
      <c r="DAY91" s="715"/>
      <c r="DAZ91" s="715"/>
      <c r="DBA91" s="715"/>
      <c r="DBB91" s="715"/>
      <c r="DBC91" s="715"/>
      <c r="DBD91" s="715"/>
      <c r="DBE91" s="715"/>
      <c r="DBF91" s="715"/>
      <c r="DBG91" s="715"/>
      <c r="DBH91" s="715"/>
      <c r="DBI91" s="715"/>
      <c r="DBJ91" s="715"/>
      <c r="DBK91" s="715"/>
      <c r="DBL91" s="715"/>
      <c r="DBM91" s="715"/>
      <c r="DBN91" s="715"/>
      <c r="DBO91" s="715"/>
      <c r="DBP91" s="715"/>
      <c r="DBQ91" s="715"/>
      <c r="DBR91" s="715"/>
      <c r="DBS91" s="715"/>
      <c r="DBT91" s="715"/>
      <c r="DBU91" s="715"/>
      <c r="DBV91" s="715"/>
      <c r="DBW91" s="715"/>
      <c r="DBX91" s="715"/>
      <c r="DBY91" s="715"/>
      <c r="DBZ91" s="715"/>
      <c r="DCA91" s="715"/>
      <c r="DCB91" s="715"/>
      <c r="DCC91" s="715"/>
      <c r="DCD91" s="715"/>
      <c r="DCE91" s="715"/>
      <c r="DCF91" s="715"/>
      <c r="DCG91" s="715"/>
      <c r="DCH91" s="715"/>
      <c r="DCI91" s="715"/>
      <c r="DCJ91" s="715"/>
      <c r="DCK91" s="715"/>
      <c r="DCL91" s="715"/>
      <c r="DCM91" s="715"/>
      <c r="DCN91" s="715"/>
      <c r="DCO91" s="715"/>
      <c r="DCP91" s="715"/>
      <c r="DCQ91" s="715"/>
      <c r="DCR91" s="715"/>
      <c r="DCS91" s="715"/>
      <c r="DCT91" s="715"/>
      <c r="DCU91" s="715"/>
      <c r="DCV91" s="715"/>
      <c r="DCW91" s="715"/>
      <c r="DCX91" s="715"/>
      <c r="DCY91" s="715"/>
      <c r="DCZ91" s="715"/>
      <c r="DDA91" s="715"/>
      <c r="DDB91" s="715"/>
      <c r="DDC91" s="715"/>
      <c r="DDD91" s="715"/>
      <c r="DDE91" s="715"/>
      <c r="DDF91" s="715"/>
      <c r="DDG91" s="715"/>
      <c r="DDH91" s="715"/>
      <c r="DDI91" s="715"/>
      <c r="DDJ91" s="715"/>
      <c r="DDK91" s="715"/>
      <c r="DDL91" s="715"/>
      <c r="DDM91" s="715"/>
      <c r="DDN91" s="715"/>
      <c r="DDO91" s="715"/>
      <c r="DDP91" s="715"/>
      <c r="DDQ91" s="715"/>
      <c r="DDR91" s="715"/>
      <c r="DDS91" s="715"/>
      <c r="DDT91" s="715"/>
      <c r="DDU91" s="715"/>
      <c r="DDV91" s="715"/>
      <c r="DDW91" s="715"/>
      <c r="DDX91" s="715"/>
      <c r="DDY91" s="715"/>
      <c r="DDZ91" s="715"/>
      <c r="DEA91" s="715"/>
      <c r="DEB91" s="715"/>
      <c r="DEC91" s="715"/>
      <c r="DED91" s="715"/>
      <c r="DEE91" s="715"/>
      <c r="DEF91" s="715"/>
      <c r="DEG91" s="715"/>
      <c r="DEH91" s="715"/>
      <c r="DEI91" s="715"/>
      <c r="DEJ91" s="715"/>
      <c r="DEK91" s="715"/>
      <c r="DEL91" s="715"/>
      <c r="DEM91" s="715"/>
      <c r="DEN91" s="715"/>
      <c r="DEO91" s="715"/>
      <c r="DEP91" s="715"/>
      <c r="DEQ91" s="715"/>
      <c r="DER91" s="715"/>
      <c r="DES91" s="715"/>
      <c r="DET91" s="715"/>
      <c r="DEU91" s="715"/>
      <c r="DEV91" s="715"/>
      <c r="DEW91" s="715"/>
      <c r="DEX91" s="715"/>
      <c r="DEY91" s="715"/>
      <c r="DEZ91" s="715"/>
      <c r="DFA91" s="715"/>
      <c r="DFB91" s="715"/>
      <c r="DFC91" s="715"/>
      <c r="DFD91" s="715"/>
      <c r="DFE91" s="715"/>
      <c r="DFF91" s="715"/>
      <c r="DFG91" s="715"/>
      <c r="DFH91" s="715"/>
      <c r="DFI91" s="715"/>
      <c r="DFJ91" s="715"/>
      <c r="DFK91" s="715"/>
      <c r="DFL91" s="715"/>
      <c r="DFM91" s="715"/>
      <c r="DFN91" s="715"/>
      <c r="DFO91" s="715"/>
      <c r="DFP91" s="715"/>
      <c r="DFQ91" s="715"/>
      <c r="DFR91" s="715"/>
      <c r="DFS91" s="715"/>
      <c r="DFT91" s="715"/>
      <c r="DFU91" s="715"/>
      <c r="DFV91" s="715"/>
      <c r="DFW91" s="715"/>
      <c r="DFX91" s="715"/>
      <c r="DFY91" s="715"/>
      <c r="DFZ91" s="715"/>
      <c r="DGA91" s="715"/>
      <c r="DGB91" s="715"/>
      <c r="DGC91" s="715"/>
      <c r="DGD91" s="715"/>
      <c r="DGE91" s="715"/>
      <c r="DGF91" s="715"/>
      <c r="DGG91" s="715"/>
      <c r="DGH91" s="715"/>
      <c r="DGI91" s="715"/>
      <c r="DGJ91" s="715"/>
      <c r="DGK91" s="715"/>
      <c r="DGL91" s="715"/>
      <c r="DGM91" s="715"/>
      <c r="DGN91" s="715"/>
      <c r="DGO91" s="715"/>
      <c r="DGP91" s="715"/>
      <c r="DGQ91" s="715"/>
      <c r="DGR91" s="715"/>
      <c r="DGS91" s="715"/>
      <c r="DGT91" s="715"/>
      <c r="DGU91" s="715"/>
      <c r="DGV91" s="715"/>
      <c r="DGW91" s="715"/>
      <c r="DGX91" s="715"/>
      <c r="DGY91" s="715"/>
      <c r="DGZ91" s="715"/>
      <c r="DHA91" s="715"/>
      <c r="DHB91" s="715"/>
      <c r="DHC91" s="715"/>
      <c r="DHD91" s="715"/>
      <c r="DHE91" s="715"/>
      <c r="DHF91" s="715"/>
      <c r="DHG91" s="715"/>
      <c r="DHH91" s="715"/>
      <c r="DHI91" s="715"/>
      <c r="DHJ91" s="715"/>
      <c r="DHK91" s="715"/>
      <c r="DHL91" s="715"/>
      <c r="DHM91" s="715"/>
      <c r="DHN91" s="715"/>
      <c r="DHO91" s="715"/>
      <c r="DHP91" s="715"/>
      <c r="DHQ91" s="715"/>
      <c r="DHR91" s="715"/>
      <c r="DHS91" s="715"/>
      <c r="DHT91" s="715"/>
      <c r="DHU91" s="715"/>
      <c r="DHV91" s="715"/>
      <c r="DHW91" s="715"/>
      <c r="DHX91" s="715"/>
      <c r="DHY91" s="715"/>
      <c r="DHZ91" s="715"/>
      <c r="DIA91" s="715"/>
      <c r="DIB91" s="715"/>
      <c r="DIC91" s="715"/>
      <c r="DID91" s="715"/>
      <c r="DIE91" s="715"/>
      <c r="DIF91" s="715"/>
      <c r="DIG91" s="715"/>
      <c r="DIH91" s="715"/>
      <c r="DII91" s="715"/>
      <c r="DIJ91" s="715"/>
      <c r="DIK91" s="715"/>
      <c r="DIL91" s="715"/>
      <c r="DIM91" s="715"/>
      <c r="DIN91" s="715"/>
      <c r="DIO91" s="715"/>
      <c r="DIP91" s="715"/>
      <c r="DIQ91" s="715"/>
      <c r="DIR91" s="715"/>
      <c r="DIS91" s="715"/>
      <c r="DIT91" s="715"/>
      <c r="DIU91" s="715"/>
      <c r="DIV91" s="715"/>
      <c r="DIW91" s="715"/>
      <c r="DIX91" s="715"/>
      <c r="DIY91" s="715"/>
      <c r="DIZ91" s="715"/>
      <c r="DJA91" s="715"/>
      <c r="DJB91" s="715"/>
      <c r="DJC91" s="715"/>
      <c r="DJD91" s="715"/>
      <c r="DJE91" s="715"/>
      <c r="DJF91" s="715"/>
      <c r="DJG91" s="715"/>
      <c r="DJH91" s="715"/>
      <c r="DJI91" s="715"/>
      <c r="DJJ91" s="715"/>
      <c r="DJK91" s="715"/>
      <c r="DJL91" s="715"/>
      <c r="DJM91" s="715"/>
      <c r="DJN91" s="715"/>
      <c r="DJO91" s="715"/>
      <c r="DJP91" s="715"/>
      <c r="DJQ91" s="715"/>
      <c r="DJR91" s="715"/>
      <c r="DJS91" s="715"/>
      <c r="DJT91" s="715"/>
      <c r="DJU91" s="715"/>
      <c r="DJV91" s="715"/>
      <c r="DJW91" s="715"/>
      <c r="DJX91" s="715"/>
      <c r="DJY91" s="715"/>
      <c r="DJZ91" s="715"/>
      <c r="DKA91" s="715"/>
      <c r="DKB91" s="715"/>
      <c r="DKC91" s="715"/>
      <c r="DKD91" s="715"/>
      <c r="DKE91" s="715"/>
      <c r="DKF91" s="715"/>
      <c r="DKG91" s="715"/>
      <c r="DKH91" s="715"/>
      <c r="DKI91" s="715"/>
      <c r="DKJ91" s="715"/>
      <c r="DKK91" s="715"/>
      <c r="DKL91" s="715"/>
      <c r="DKM91" s="715"/>
      <c r="DKN91" s="715"/>
      <c r="DKO91" s="715"/>
      <c r="DKP91" s="715"/>
      <c r="DKQ91" s="715"/>
      <c r="DKR91" s="715"/>
      <c r="DKS91" s="715"/>
      <c r="DKT91" s="715"/>
      <c r="DKU91" s="715"/>
      <c r="DKV91" s="715"/>
      <c r="DKW91" s="715"/>
      <c r="DKX91" s="715"/>
      <c r="DKY91" s="715"/>
      <c r="DKZ91" s="715"/>
      <c r="DLA91" s="715"/>
      <c r="DLB91" s="715"/>
      <c r="DLC91" s="715"/>
      <c r="DLD91" s="715"/>
      <c r="DLE91" s="715"/>
      <c r="DLF91" s="715"/>
      <c r="DLG91" s="715"/>
      <c r="DLH91" s="715"/>
      <c r="DLI91" s="715"/>
      <c r="DLJ91" s="715"/>
      <c r="DLK91" s="715"/>
      <c r="DLL91" s="715"/>
      <c r="DLM91" s="715"/>
      <c r="DLN91" s="715"/>
      <c r="DLO91" s="715"/>
      <c r="DLP91" s="715"/>
      <c r="DLQ91" s="715"/>
      <c r="DLR91" s="715"/>
      <c r="DLS91" s="715"/>
      <c r="DLT91" s="715"/>
      <c r="DLU91" s="715"/>
      <c r="DLV91" s="715"/>
      <c r="DLW91" s="715"/>
      <c r="DLX91" s="715"/>
      <c r="DLY91" s="715"/>
      <c r="DLZ91" s="715"/>
      <c r="DMA91" s="715"/>
      <c r="DMB91" s="715"/>
      <c r="DMC91" s="715"/>
      <c r="DMD91" s="715"/>
      <c r="DME91" s="715"/>
      <c r="DMF91" s="715"/>
      <c r="DMG91" s="715"/>
      <c r="DMH91" s="715"/>
      <c r="DMI91" s="715"/>
      <c r="DMJ91" s="715"/>
      <c r="DMK91" s="715"/>
      <c r="DML91" s="715"/>
      <c r="DMM91" s="715"/>
      <c r="DMN91" s="715"/>
      <c r="DMO91" s="715"/>
      <c r="DMP91" s="715"/>
      <c r="DMQ91" s="715"/>
      <c r="DMR91" s="715"/>
      <c r="DMS91" s="715"/>
      <c r="DMT91" s="715"/>
      <c r="DMU91" s="715"/>
      <c r="DMV91" s="715"/>
      <c r="DMW91" s="715"/>
      <c r="DMX91" s="715"/>
      <c r="DMY91" s="715"/>
      <c r="DMZ91" s="715"/>
      <c r="DNA91" s="715"/>
      <c r="DNB91" s="715"/>
      <c r="DNC91" s="715"/>
      <c r="DND91" s="715"/>
      <c r="DNE91" s="715"/>
      <c r="DNF91" s="715"/>
      <c r="DNG91" s="715"/>
      <c r="DNH91" s="715"/>
      <c r="DNI91" s="715"/>
      <c r="DNJ91" s="715"/>
      <c r="DNK91" s="715"/>
      <c r="DNL91" s="715"/>
      <c r="DNM91" s="715"/>
      <c r="DNN91" s="715"/>
      <c r="DNO91" s="715"/>
      <c r="DNP91" s="715"/>
      <c r="DNQ91" s="715"/>
      <c r="DNR91" s="715"/>
      <c r="DNS91" s="715"/>
      <c r="DNT91" s="715"/>
      <c r="DNU91" s="715"/>
      <c r="DNV91" s="715"/>
      <c r="DNW91" s="715"/>
      <c r="DNX91" s="715"/>
      <c r="DNY91" s="715"/>
      <c r="DNZ91" s="715"/>
      <c r="DOA91" s="715"/>
      <c r="DOB91" s="715"/>
      <c r="DOC91" s="715"/>
      <c r="DOD91" s="715"/>
      <c r="DOE91" s="715"/>
      <c r="DOF91" s="715"/>
      <c r="DOG91" s="715"/>
      <c r="DOH91" s="715"/>
      <c r="DOI91" s="715"/>
      <c r="DOJ91" s="715"/>
      <c r="DOK91" s="715"/>
      <c r="DOL91" s="715"/>
      <c r="DOM91" s="715"/>
      <c r="DON91" s="715"/>
      <c r="DOO91" s="715"/>
      <c r="DOP91" s="715"/>
      <c r="DOQ91" s="715"/>
      <c r="DOR91" s="715"/>
      <c r="DOS91" s="715"/>
      <c r="DOT91" s="715"/>
      <c r="DOU91" s="715"/>
      <c r="DOV91" s="715"/>
      <c r="DOW91" s="715"/>
      <c r="DOX91" s="715"/>
      <c r="DOY91" s="715"/>
      <c r="DOZ91" s="715"/>
      <c r="DPA91" s="715"/>
      <c r="DPB91" s="715"/>
      <c r="DPC91" s="715"/>
      <c r="DPD91" s="715"/>
      <c r="DPE91" s="715"/>
      <c r="DPF91" s="715"/>
      <c r="DPG91" s="715"/>
      <c r="DPH91" s="715"/>
      <c r="DPI91" s="715"/>
      <c r="DPJ91" s="715"/>
      <c r="DPK91" s="715"/>
      <c r="DPL91" s="715"/>
      <c r="DPM91" s="715"/>
      <c r="DPN91" s="715"/>
      <c r="DPO91" s="715"/>
      <c r="DPP91" s="715"/>
      <c r="DPQ91" s="715"/>
      <c r="DPR91" s="715"/>
      <c r="DPS91" s="715"/>
      <c r="DPT91" s="715"/>
      <c r="DPU91" s="715"/>
      <c r="DPV91" s="715"/>
      <c r="DPW91" s="715"/>
      <c r="DPX91" s="715"/>
      <c r="DPY91" s="715"/>
      <c r="DPZ91" s="715"/>
      <c r="DQA91" s="715"/>
      <c r="DQB91" s="715"/>
      <c r="DQC91" s="715"/>
      <c r="DQD91" s="715"/>
      <c r="DQE91" s="715"/>
      <c r="DQF91" s="715"/>
      <c r="DQG91" s="715"/>
      <c r="DQH91" s="715"/>
      <c r="DQI91" s="715"/>
      <c r="DQJ91" s="715"/>
      <c r="DQK91" s="715"/>
      <c r="DQL91" s="715"/>
      <c r="DQM91" s="715"/>
      <c r="DQN91" s="715"/>
      <c r="DQO91" s="715"/>
      <c r="DQP91" s="715"/>
      <c r="DQQ91" s="715"/>
      <c r="DQR91" s="715"/>
      <c r="DQS91" s="715"/>
      <c r="DQT91" s="715"/>
      <c r="DQU91" s="715"/>
      <c r="DQV91" s="715"/>
      <c r="DQW91" s="715"/>
      <c r="DQX91" s="715"/>
      <c r="DQY91" s="715"/>
      <c r="DQZ91" s="715"/>
      <c r="DRA91" s="715"/>
      <c r="DRB91" s="715"/>
      <c r="DRC91" s="715"/>
      <c r="DRD91" s="715"/>
      <c r="DRE91" s="715"/>
      <c r="DRF91" s="715"/>
      <c r="DRG91" s="715"/>
      <c r="DRH91" s="715"/>
      <c r="DRI91" s="715"/>
      <c r="DRJ91" s="715"/>
      <c r="DRK91" s="715"/>
      <c r="DRL91" s="715"/>
      <c r="DRM91" s="715"/>
      <c r="DRN91" s="715"/>
      <c r="DRO91" s="715"/>
      <c r="DRP91" s="715"/>
      <c r="DRQ91" s="715"/>
      <c r="DRR91" s="715"/>
      <c r="DRS91" s="715"/>
      <c r="DRT91" s="715"/>
      <c r="DRU91" s="715"/>
      <c r="DRV91" s="715"/>
      <c r="DRW91" s="715"/>
      <c r="DRX91" s="715"/>
      <c r="DRY91" s="715"/>
      <c r="DRZ91" s="715"/>
      <c r="DSA91" s="715"/>
      <c r="DSB91" s="715"/>
      <c r="DSC91" s="715"/>
      <c r="DSD91" s="715"/>
      <c r="DSE91" s="715"/>
      <c r="DSF91" s="715"/>
      <c r="DSG91" s="715"/>
      <c r="DSH91" s="715"/>
      <c r="DSI91" s="715"/>
      <c r="DSJ91" s="715"/>
      <c r="DSK91" s="715"/>
      <c r="DSL91" s="715"/>
      <c r="DSM91" s="715"/>
      <c r="DSN91" s="715"/>
      <c r="DSO91" s="715"/>
      <c r="DSP91" s="715"/>
      <c r="DSQ91" s="715"/>
      <c r="DSR91" s="715"/>
      <c r="DSS91" s="715"/>
      <c r="DST91" s="715"/>
      <c r="DSU91" s="715"/>
      <c r="DSV91" s="715"/>
      <c r="DSW91" s="715"/>
      <c r="DSX91" s="715"/>
      <c r="DSY91" s="715"/>
      <c r="DSZ91" s="715"/>
      <c r="DTA91" s="715"/>
      <c r="DTB91" s="715"/>
      <c r="DTC91" s="715"/>
      <c r="DTD91" s="715"/>
      <c r="DTE91" s="715"/>
      <c r="DTF91" s="715"/>
      <c r="DTG91" s="715"/>
      <c r="DTH91" s="715"/>
      <c r="DTI91" s="715"/>
      <c r="DTJ91" s="715"/>
      <c r="DTK91" s="715"/>
      <c r="DTL91" s="715"/>
      <c r="DTM91" s="715"/>
      <c r="DTN91" s="715"/>
      <c r="DTO91" s="715"/>
      <c r="DTP91" s="715"/>
      <c r="DTQ91" s="715"/>
      <c r="DTR91" s="715"/>
      <c r="DTS91" s="715"/>
      <c r="DTT91" s="715"/>
      <c r="DTU91" s="715"/>
      <c r="DTV91" s="715"/>
      <c r="DTW91" s="715"/>
      <c r="DTX91" s="715"/>
      <c r="DTY91" s="715"/>
      <c r="DTZ91" s="715"/>
      <c r="DUA91" s="715"/>
      <c r="DUB91" s="715"/>
      <c r="DUC91" s="715"/>
      <c r="DUD91" s="715"/>
      <c r="DUE91" s="715"/>
      <c r="DUF91" s="715"/>
      <c r="DUG91" s="715"/>
      <c r="DUH91" s="715"/>
      <c r="DUI91" s="715"/>
      <c r="DUJ91" s="715"/>
      <c r="DUK91" s="715"/>
      <c r="DUL91" s="715"/>
      <c r="DUM91" s="715"/>
      <c r="DUN91" s="715"/>
      <c r="DUO91" s="715"/>
      <c r="DUP91" s="715"/>
      <c r="DUQ91" s="715"/>
      <c r="DUR91" s="715"/>
      <c r="DUS91" s="715"/>
      <c r="DUT91" s="715"/>
      <c r="DUU91" s="715"/>
      <c r="DUV91" s="715"/>
      <c r="DUW91" s="715"/>
      <c r="DUX91" s="715"/>
      <c r="DUY91" s="715"/>
      <c r="DUZ91" s="715"/>
      <c r="DVA91" s="715"/>
      <c r="DVB91" s="715"/>
      <c r="DVC91" s="715"/>
      <c r="DVD91" s="715"/>
      <c r="DVE91" s="715"/>
      <c r="DVF91" s="715"/>
      <c r="DVG91" s="715"/>
      <c r="DVH91" s="715"/>
      <c r="DVI91" s="715"/>
      <c r="DVJ91" s="715"/>
      <c r="DVK91" s="715"/>
      <c r="DVL91" s="715"/>
      <c r="DVM91" s="715"/>
      <c r="DVN91" s="715"/>
      <c r="DVO91" s="715"/>
      <c r="DVP91" s="715"/>
      <c r="DVQ91" s="715"/>
      <c r="DVR91" s="715"/>
      <c r="DVS91" s="715"/>
      <c r="DVT91" s="715"/>
      <c r="DVU91" s="715"/>
      <c r="DVV91" s="715"/>
      <c r="DVW91" s="715"/>
      <c r="DVX91" s="715"/>
      <c r="DVY91" s="715"/>
      <c r="DVZ91" s="715"/>
      <c r="DWA91" s="715"/>
      <c r="DWB91" s="715"/>
      <c r="DWC91" s="715"/>
      <c r="DWD91" s="715"/>
      <c r="DWE91" s="715"/>
      <c r="DWF91" s="715"/>
      <c r="DWG91" s="715"/>
      <c r="DWH91" s="715"/>
      <c r="DWI91" s="715"/>
      <c r="DWJ91" s="715"/>
      <c r="DWK91" s="715"/>
      <c r="DWL91" s="715"/>
      <c r="DWM91" s="715"/>
      <c r="DWN91" s="715"/>
      <c r="DWO91" s="715"/>
      <c r="DWP91" s="715"/>
      <c r="DWQ91" s="715"/>
      <c r="DWR91" s="715"/>
      <c r="DWS91" s="715"/>
      <c r="DWT91" s="715"/>
      <c r="DWU91" s="715"/>
      <c r="DWV91" s="715"/>
      <c r="DWW91" s="715"/>
      <c r="DWX91" s="715"/>
      <c r="DWY91" s="715"/>
      <c r="DWZ91" s="715"/>
      <c r="DXA91" s="715"/>
      <c r="DXB91" s="715"/>
      <c r="DXC91" s="715"/>
      <c r="DXD91" s="715"/>
      <c r="DXE91" s="715"/>
      <c r="DXF91" s="715"/>
      <c r="DXG91" s="715"/>
      <c r="DXH91" s="715"/>
      <c r="DXI91" s="715"/>
      <c r="DXJ91" s="715"/>
      <c r="DXK91" s="715"/>
      <c r="DXL91" s="715"/>
      <c r="DXM91" s="715"/>
      <c r="DXN91" s="715"/>
      <c r="DXO91" s="715"/>
      <c r="DXP91" s="715"/>
      <c r="DXQ91" s="715"/>
      <c r="DXR91" s="715"/>
      <c r="DXS91" s="715"/>
      <c r="DXT91" s="715"/>
      <c r="DXU91" s="715"/>
      <c r="DXV91" s="715"/>
      <c r="DXW91" s="715"/>
      <c r="DXX91" s="715"/>
      <c r="DXY91" s="715"/>
      <c r="DXZ91" s="715"/>
      <c r="DYA91" s="715"/>
      <c r="DYB91" s="715"/>
      <c r="DYC91" s="715"/>
      <c r="DYD91" s="715"/>
      <c r="DYE91" s="715"/>
      <c r="DYF91" s="715"/>
      <c r="DYG91" s="715"/>
      <c r="DYH91" s="715"/>
      <c r="DYI91" s="715"/>
      <c r="DYJ91" s="715"/>
      <c r="DYK91" s="715"/>
      <c r="DYL91" s="715"/>
      <c r="DYM91" s="715"/>
      <c r="DYN91" s="715"/>
      <c r="DYO91" s="715"/>
      <c r="DYP91" s="715"/>
      <c r="DYQ91" s="715"/>
      <c r="DYR91" s="715"/>
      <c r="DYS91" s="715"/>
      <c r="DYT91" s="715"/>
      <c r="DYU91" s="715"/>
      <c r="DYV91" s="715"/>
      <c r="DYW91" s="715"/>
      <c r="DYX91" s="715"/>
      <c r="DYY91" s="715"/>
      <c r="DYZ91" s="715"/>
      <c r="DZA91" s="715"/>
      <c r="DZB91" s="715"/>
      <c r="DZC91" s="715"/>
      <c r="DZD91" s="715"/>
      <c r="DZE91" s="715"/>
      <c r="DZF91" s="715"/>
      <c r="DZG91" s="715"/>
      <c r="DZH91" s="715"/>
      <c r="DZI91" s="715"/>
      <c r="DZJ91" s="715"/>
      <c r="DZK91" s="715"/>
      <c r="DZL91" s="715"/>
      <c r="DZM91" s="715"/>
      <c r="DZN91" s="715"/>
      <c r="DZO91" s="715"/>
      <c r="DZP91" s="715"/>
      <c r="DZQ91" s="715"/>
      <c r="DZR91" s="715"/>
      <c r="DZS91" s="715"/>
      <c r="DZT91" s="715"/>
      <c r="DZU91" s="715"/>
      <c r="DZV91" s="715"/>
      <c r="DZW91" s="715"/>
      <c r="DZX91" s="715"/>
      <c r="DZY91" s="715"/>
      <c r="DZZ91" s="715"/>
      <c r="EAA91" s="715"/>
      <c r="EAB91" s="715"/>
      <c r="EAC91" s="715"/>
      <c r="EAD91" s="715"/>
      <c r="EAE91" s="715"/>
      <c r="EAF91" s="715"/>
      <c r="EAG91" s="715"/>
      <c r="EAH91" s="715"/>
      <c r="EAI91" s="715"/>
      <c r="EAJ91" s="715"/>
      <c r="EAK91" s="715"/>
      <c r="EAL91" s="715"/>
      <c r="EAM91" s="715"/>
      <c r="EAN91" s="715"/>
      <c r="EAO91" s="715"/>
      <c r="EAP91" s="715"/>
      <c r="EAQ91" s="715"/>
      <c r="EAR91" s="715"/>
      <c r="EAS91" s="715"/>
      <c r="EAT91" s="715"/>
      <c r="EAU91" s="715"/>
      <c r="EAV91" s="715"/>
      <c r="EAW91" s="715"/>
      <c r="EAX91" s="715"/>
      <c r="EAY91" s="715"/>
      <c r="EAZ91" s="715"/>
      <c r="EBA91" s="715"/>
      <c r="EBB91" s="715"/>
      <c r="EBC91" s="715"/>
      <c r="EBD91" s="715"/>
      <c r="EBE91" s="715"/>
      <c r="EBF91" s="715"/>
      <c r="EBG91" s="715"/>
      <c r="EBH91" s="715"/>
      <c r="EBI91" s="715"/>
      <c r="EBJ91" s="715"/>
      <c r="EBK91" s="715"/>
      <c r="EBL91" s="715"/>
      <c r="EBM91" s="715"/>
      <c r="EBN91" s="715"/>
      <c r="EBO91" s="715"/>
      <c r="EBP91" s="715"/>
      <c r="EBQ91" s="715"/>
      <c r="EBR91" s="715"/>
      <c r="EBS91" s="715"/>
      <c r="EBT91" s="715"/>
      <c r="EBU91" s="715"/>
      <c r="EBV91" s="715"/>
      <c r="EBW91" s="715"/>
      <c r="EBX91" s="715"/>
      <c r="EBY91" s="715"/>
      <c r="EBZ91" s="715"/>
      <c r="ECA91" s="715"/>
      <c r="ECB91" s="715"/>
      <c r="ECC91" s="715"/>
      <c r="ECD91" s="715"/>
      <c r="ECE91" s="715"/>
      <c r="ECF91" s="715"/>
      <c r="ECG91" s="715"/>
      <c r="ECH91" s="715"/>
      <c r="ECI91" s="715"/>
      <c r="ECJ91" s="715"/>
      <c r="ECK91" s="715"/>
      <c r="ECL91" s="715"/>
      <c r="ECM91" s="715"/>
      <c r="ECN91" s="715"/>
      <c r="ECO91" s="715"/>
      <c r="ECP91" s="715"/>
      <c r="ECQ91" s="715"/>
      <c r="ECR91" s="715"/>
      <c r="ECS91" s="715"/>
      <c r="ECT91" s="715"/>
      <c r="ECU91" s="715"/>
      <c r="ECV91" s="715"/>
      <c r="ECW91" s="715"/>
      <c r="ECX91" s="715"/>
      <c r="ECY91" s="715"/>
      <c r="ECZ91" s="715"/>
      <c r="EDA91" s="715"/>
      <c r="EDB91" s="715"/>
      <c r="EDC91" s="715"/>
      <c r="EDD91" s="715"/>
      <c r="EDE91" s="715"/>
      <c r="EDF91" s="715"/>
      <c r="EDG91" s="715"/>
      <c r="EDH91" s="715"/>
      <c r="EDI91" s="715"/>
      <c r="EDJ91" s="715"/>
      <c r="EDK91" s="715"/>
      <c r="EDL91" s="715"/>
      <c r="EDM91" s="715"/>
      <c r="EDN91" s="715"/>
      <c r="EDO91" s="715"/>
      <c r="EDP91" s="715"/>
      <c r="EDQ91" s="715"/>
      <c r="EDR91" s="715"/>
      <c r="EDS91" s="715"/>
      <c r="EDT91" s="715"/>
      <c r="EDU91" s="715"/>
      <c r="EDV91" s="715"/>
      <c r="EDW91" s="715"/>
      <c r="EDX91" s="715"/>
      <c r="EDY91" s="715"/>
      <c r="EDZ91" s="715"/>
      <c r="EEA91" s="715"/>
      <c r="EEB91" s="715"/>
      <c r="EEC91" s="715"/>
      <c r="EED91" s="715"/>
      <c r="EEE91" s="715"/>
      <c r="EEF91" s="715"/>
      <c r="EEG91" s="715"/>
      <c r="EEH91" s="715"/>
      <c r="EEI91" s="715"/>
      <c r="EEJ91" s="715"/>
      <c r="EEK91" s="715"/>
      <c r="EEL91" s="715"/>
      <c r="EEM91" s="715"/>
      <c r="EEN91" s="715"/>
      <c r="EEO91" s="715"/>
      <c r="EEP91" s="715"/>
      <c r="EEQ91" s="715"/>
      <c r="EER91" s="715"/>
      <c r="EES91" s="715"/>
      <c r="EET91" s="715"/>
      <c r="EEU91" s="715"/>
      <c r="EEV91" s="715"/>
      <c r="EEW91" s="715"/>
      <c r="EEX91" s="715"/>
      <c r="EEY91" s="715"/>
      <c r="EEZ91" s="715"/>
      <c r="EFA91" s="715"/>
      <c r="EFB91" s="715"/>
      <c r="EFC91" s="715"/>
      <c r="EFD91" s="715"/>
      <c r="EFE91" s="715"/>
      <c r="EFF91" s="715"/>
      <c r="EFG91" s="715"/>
      <c r="EFH91" s="715"/>
      <c r="EFI91" s="715"/>
      <c r="EFJ91" s="715"/>
      <c r="EFK91" s="715"/>
      <c r="EFL91" s="715"/>
      <c r="EFM91" s="715"/>
      <c r="EFN91" s="715"/>
      <c r="EFO91" s="715"/>
      <c r="EFP91" s="715"/>
      <c r="EFQ91" s="715"/>
      <c r="EFR91" s="715"/>
      <c r="EFS91" s="715"/>
      <c r="EFT91" s="715"/>
      <c r="EFU91" s="715"/>
      <c r="EFV91" s="715"/>
      <c r="EFW91" s="715"/>
      <c r="EFX91" s="715"/>
      <c r="EFY91" s="715"/>
      <c r="EFZ91" s="715"/>
      <c r="EGA91" s="715"/>
      <c r="EGB91" s="715"/>
      <c r="EGC91" s="715"/>
      <c r="EGD91" s="715"/>
      <c r="EGE91" s="715"/>
      <c r="EGF91" s="715"/>
      <c r="EGG91" s="715"/>
      <c r="EGH91" s="715"/>
      <c r="EGI91" s="715"/>
      <c r="EGJ91" s="715"/>
      <c r="EGK91" s="715"/>
      <c r="EGL91" s="715"/>
      <c r="EGM91" s="715"/>
      <c r="EGN91" s="715"/>
      <c r="EGO91" s="715"/>
      <c r="EGP91" s="715"/>
      <c r="EGQ91" s="715"/>
      <c r="EGR91" s="715"/>
      <c r="EGS91" s="715"/>
      <c r="EGT91" s="715"/>
      <c r="EGU91" s="715"/>
      <c r="EGV91" s="715"/>
      <c r="EGW91" s="715"/>
      <c r="EGX91" s="715"/>
      <c r="EGY91" s="715"/>
      <c r="EGZ91" s="715"/>
      <c r="EHA91" s="715"/>
      <c r="EHB91" s="715"/>
      <c r="EHC91" s="715"/>
      <c r="EHD91" s="715"/>
      <c r="EHE91" s="715"/>
      <c r="EHF91" s="715"/>
      <c r="EHG91" s="715"/>
      <c r="EHH91" s="715"/>
      <c r="EHI91" s="715"/>
      <c r="EHJ91" s="715"/>
      <c r="EHK91" s="715"/>
      <c r="EHL91" s="715"/>
      <c r="EHM91" s="715"/>
      <c r="EHN91" s="715"/>
      <c r="EHO91" s="715"/>
      <c r="EHP91" s="715"/>
      <c r="EHQ91" s="715"/>
      <c r="EHR91" s="715"/>
      <c r="EHS91" s="715"/>
      <c r="EHT91" s="715"/>
      <c r="EHU91" s="715"/>
      <c r="EHV91" s="715"/>
      <c r="EHW91" s="715"/>
      <c r="EHX91" s="715"/>
      <c r="EHY91" s="715"/>
      <c r="EHZ91" s="715"/>
      <c r="EIA91" s="715"/>
      <c r="EIB91" s="715"/>
      <c r="EIC91" s="715"/>
      <c r="EID91" s="715"/>
      <c r="EIE91" s="715"/>
      <c r="EIF91" s="715"/>
      <c r="EIG91" s="715"/>
      <c r="EIH91" s="715"/>
      <c r="EII91" s="715"/>
      <c r="EIJ91" s="715"/>
      <c r="EIK91" s="715"/>
      <c r="EIL91" s="715"/>
      <c r="EIM91" s="715"/>
      <c r="EIN91" s="715"/>
      <c r="EIO91" s="715"/>
      <c r="EIP91" s="715"/>
      <c r="EIQ91" s="715"/>
      <c r="EIR91" s="715"/>
      <c r="EIS91" s="715"/>
      <c r="EIT91" s="715"/>
      <c r="EIU91" s="715"/>
      <c r="EIV91" s="715"/>
      <c r="EIW91" s="715"/>
      <c r="EIX91" s="715"/>
      <c r="EIY91" s="715"/>
      <c r="EIZ91" s="715"/>
      <c r="EJA91" s="715"/>
      <c r="EJB91" s="715"/>
      <c r="EJC91" s="715"/>
      <c r="EJD91" s="715"/>
      <c r="EJE91" s="715"/>
      <c r="EJF91" s="715"/>
      <c r="EJG91" s="715"/>
      <c r="EJH91" s="715"/>
      <c r="EJI91" s="715"/>
      <c r="EJJ91" s="715"/>
      <c r="EJK91" s="715"/>
      <c r="EJL91" s="715"/>
      <c r="EJM91" s="715"/>
      <c r="EJN91" s="715"/>
      <c r="EJO91" s="715"/>
      <c r="EJP91" s="715"/>
      <c r="EJQ91" s="715"/>
      <c r="EJR91" s="715"/>
      <c r="EJS91" s="715"/>
      <c r="EJT91" s="715"/>
      <c r="EJU91" s="715"/>
      <c r="EJV91" s="715"/>
      <c r="EJW91" s="715"/>
      <c r="EJX91" s="715"/>
      <c r="EJY91" s="715"/>
      <c r="EJZ91" s="715"/>
      <c r="EKA91" s="715"/>
      <c r="EKB91" s="715"/>
      <c r="EKC91" s="715"/>
      <c r="EKD91" s="715"/>
      <c r="EKE91" s="715"/>
      <c r="EKF91" s="715"/>
      <c r="EKG91" s="715"/>
      <c r="EKH91" s="715"/>
      <c r="EKI91" s="715"/>
      <c r="EKJ91" s="715"/>
      <c r="EKK91" s="715"/>
      <c r="EKL91" s="715"/>
      <c r="EKM91" s="715"/>
      <c r="EKN91" s="715"/>
      <c r="EKO91" s="715"/>
      <c r="EKP91" s="715"/>
      <c r="EKQ91" s="715"/>
      <c r="EKR91" s="715"/>
      <c r="EKS91" s="715"/>
      <c r="EKT91" s="715"/>
      <c r="EKU91" s="715"/>
      <c r="EKV91" s="715"/>
      <c r="EKW91" s="715"/>
      <c r="EKX91" s="715"/>
      <c r="EKY91" s="715"/>
      <c r="EKZ91" s="715"/>
      <c r="ELA91" s="715"/>
      <c r="ELB91" s="715"/>
      <c r="ELC91" s="715"/>
      <c r="ELD91" s="715"/>
      <c r="ELE91" s="715"/>
      <c r="ELF91" s="715"/>
      <c r="ELG91" s="715"/>
      <c r="ELH91" s="715"/>
      <c r="ELI91" s="715"/>
      <c r="ELJ91" s="715"/>
      <c r="ELK91" s="715"/>
      <c r="ELL91" s="715"/>
      <c r="ELM91" s="715"/>
      <c r="ELN91" s="715"/>
      <c r="ELO91" s="715"/>
      <c r="ELP91" s="715"/>
      <c r="ELQ91" s="715"/>
      <c r="ELR91" s="715"/>
      <c r="ELS91" s="715"/>
      <c r="ELT91" s="715"/>
      <c r="ELU91" s="715"/>
      <c r="ELV91" s="715"/>
      <c r="ELW91" s="715"/>
      <c r="ELX91" s="715"/>
      <c r="ELY91" s="715"/>
      <c r="ELZ91" s="715"/>
      <c r="EMA91" s="715"/>
      <c r="EMB91" s="715"/>
      <c r="EMC91" s="715"/>
      <c r="EMD91" s="715"/>
      <c r="EME91" s="715"/>
      <c r="EMF91" s="715"/>
      <c r="EMG91" s="715"/>
      <c r="EMH91" s="715"/>
      <c r="EMI91" s="715"/>
      <c r="EMJ91" s="715"/>
      <c r="EMK91" s="715"/>
      <c r="EML91" s="715"/>
      <c r="EMM91" s="715"/>
      <c r="EMN91" s="715"/>
      <c r="EMO91" s="715"/>
      <c r="EMP91" s="715"/>
      <c r="EMQ91" s="715"/>
      <c r="EMR91" s="715"/>
      <c r="EMS91" s="715"/>
      <c r="EMT91" s="715"/>
      <c r="EMU91" s="715"/>
      <c r="EMV91" s="715"/>
      <c r="EMW91" s="715"/>
      <c r="EMX91" s="715"/>
      <c r="EMY91" s="715"/>
      <c r="EMZ91" s="715"/>
      <c r="ENA91" s="715"/>
      <c r="ENB91" s="715"/>
      <c r="ENC91" s="715"/>
      <c r="END91" s="715"/>
      <c r="ENE91" s="715"/>
      <c r="ENF91" s="715"/>
      <c r="ENG91" s="715"/>
      <c r="ENH91" s="715"/>
      <c r="ENI91" s="715"/>
      <c r="ENJ91" s="715"/>
      <c r="ENK91" s="715"/>
      <c r="ENL91" s="715"/>
      <c r="ENM91" s="715"/>
      <c r="ENN91" s="715"/>
      <c r="ENO91" s="715"/>
      <c r="ENP91" s="715"/>
      <c r="ENQ91" s="715"/>
      <c r="ENR91" s="715"/>
      <c r="ENS91" s="715"/>
      <c r="ENT91" s="715"/>
      <c r="ENU91" s="715"/>
      <c r="ENV91" s="715"/>
      <c r="ENW91" s="715"/>
      <c r="ENX91" s="715"/>
      <c r="ENY91" s="715"/>
      <c r="ENZ91" s="715"/>
      <c r="EOA91" s="715"/>
      <c r="EOB91" s="715"/>
      <c r="EOC91" s="715"/>
      <c r="EOD91" s="715"/>
      <c r="EOE91" s="715"/>
      <c r="EOF91" s="715"/>
      <c r="EOG91" s="715"/>
      <c r="EOH91" s="715"/>
      <c r="EOI91" s="715"/>
      <c r="EOJ91" s="715"/>
      <c r="EOK91" s="715"/>
      <c r="EOL91" s="715"/>
      <c r="EOM91" s="715"/>
      <c r="EON91" s="715"/>
      <c r="EOO91" s="715"/>
      <c r="EOP91" s="715"/>
      <c r="EOQ91" s="715"/>
      <c r="EOR91" s="715"/>
      <c r="EOS91" s="715"/>
      <c r="EOT91" s="715"/>
      <c r="EOU91" s="715"/>
      <c r="EOV91" s="715"/>
      <c r="EOW91" s="715"/>
      <c r="EOX91" s="715"/>
      <c r="EOY91" s="715"/>
      <c r="EOZ91" s="715"/>
      <c r="EPA91" s="715"/>
      <c r="EPB91" s="715"/>
      <c r="EPC91" s="715"/>
      <c r="EPD91" s="715"/>
      <c r="EPE91" s="715"/>
      <c r="EPF91" s="715"/>
      <c r="EPG91" s="715"/>
      <c r="EPH91" s="715"/>
      <c r="EPI91" s="715"/>
      <c r="EPJ91" s="715"/>
      <c r="EPK91" s="715"/>
      <c r="EPL91" s="715"/>
      <c r="EPM91" s="715"/>
      <c r="EPN91" s="715"/>
      <c r="EPO91" s="715"/>
      <c r="EPP91" s="715"/>
      <c r="EPQ91" s="715"/>
      <c r="EPR91" s="715"/>
      <c r="EPS91" s="715"/>
      <c r="EPT91" s="715"/>
      <c r="EPU91" s="715"/>
      <c r="EPV91" s="715"/>
      <c r="EPW91" s="715"/>
      <c r="EPX91" s="715"/>
      <c r="EPY91" s="715"/>
      <c r="EPZ91" s="715"/>
      <c r="EQA91" s="715"/>
      <c r="EQB91" s="715"/>
      <c r="EQC91" s="715"/>
      <c r="EQD91" s="715"/>
      <c r="EQE91" s="715"/>
      <c r="EQF91" s="715"/>
      <c r="EQG91" s="715"/>
      <c r="EQH91" s="715"/>
      <c r="EQI91" s="715"/>
      <c r="EQJ91" s="715"/>
      <c r="EQK91" s="715"/>
      <c r="EQL91" s="715"/>
      <c r="EQM91" s="715"/>
      <c r="EQN91" s="715"/>
      <c r="EQO91" s="715"/>
      <c r="EQP91" s="715"/>
      <c r="EQQ91" s="715"/>
      <c r="EQR91" s="715"/>
      <c r="EQS91" s="715"/>
      <c r="EQT91" s="715"/>
      <c r="EQU91" s="715"/>
      <c r="EQV91" s="715"/>
      <c r="EQW91" s="715"/>
      <c r="EQX91" s="715"/>
      <c r="EQY91" s="715"/>
      <c r="EQZ91" s="715"/>
      <c r="ERA91" s="715"/>
      <c r="ERB91" s="715"/>
      <c r="ERC91" s="715"/>
      <c r="ERD91" s="715"/>
      <c r="ERE91" s="715"/>
      <c r="ERF91" s="715"/>
      <c r="ERG91" s="715"/>
      <c r="ERH91" s="715"/>
      <c r="ERI91" s="715"/>
      <c r="ERJ91" s="715"/>
      <c r="ERK91" s="715"/>
      <c r="ERL91" s="715"/>
      <c r="ERM91" s="715"/>
      <c r="ERN91" s="715"/>
      <c r="ERO91" s="715"/>
      <c r="ERP91" s="715"/>
      <c r="ERQ91" s="715"/>
      <c r="ERR91" s="715"/>
      <c r="ERS91" s="715"/>
      <c r="ERT91" s="715"/>
      <c r="ERU91" s="715"/>
      <c r="ERV91" s="715"/>
      <c r="ERW91" s="715"/>
      <c r="ERX91" s="715"/>
      <c r="ERY91" s="715"/>
      <c r="ERZ91" s="715"/>
      <c r="ESA91" s="715"/>
      <c r="ESB91" s="715"/>
      <c r="ESC91" s="715"/>
      <c r="ESD91" s="715"/>
      <c r="ESE91" s="715"/>
      <c r="ESF91" s="715"/>
      <c r="ESG91" s="715"/>
      <c r="ESH91" s="715"/>
      <c r="ESI91" s="715"/>
      <c r="ESJ91" s="715"/>
      <c r="ESK91" s="715"/>
      <c r="ESL91" s="715"/>
      <c r="ESM91" s="715"/>
      <c r="ESN91" s="715"/>
      <c r="ESO91" s="715"/>
      <c r="ESP91" s="715"/>
      <c r="ESQ91" s="715"/>
      <c r="ESR91" s="715"/>
      <c r="ESS91" s="715"/>
      <c r="EST91" s="715"/>
      <c r="ESU91" s="715"/>
      <c r="ESV91" s="715"/>
      <c r="ESW91" s="715"/>
      <c r="ESX91" s="715"/>
      <c r="ESY91" s="715"/>
      <c r="ESZ91" s="715"/>
      <c r="ETA91" s="715"/>
      <c r="ETB91" s="715"/>
      <c r="ETC91" s="715"/>
      <c r="ETD91" s="715"/>
      <c r="ETE91" s="715"/>
      <c r="ETF91" s="715"/>
      <c r="ETG91" s="715"/>
      <c r="ETH91" s="715"/>
      <c r="ETI91" s="715"/>
      <c r="ETJ91" s="715"/>
      <c r="ETK91" s="715"/>
      <c r="ETL91" s="715"/>
      <c r="ETM91" s="715"/>
      <c r="ETN91" s="715"/>
      <c r="ETO91" s="715"/>
      <c r="ETP91" s="715"/>
      <c r="ETQ91" s="715"/>
      <c r="ETR91" s="715"/>
      <c r="ETS91" s="715"/>
      <c r="ETT91" s="715"/>
      <c r="ETU91" s="715"/>
      <c r="ETV91" s="715"/>
      <c r="ETW91" s="715"/>
      <c r="ETX91" s="715"/>
      <c r="ETY91" s="715"/>
      <c r="ETZ91" s="715"/>
      <c r="EUA91" s="715"/>
      <c r="EUB91" s="715"/>
      <c r="EUC91" s="715"/>
      <c r="EUD91" s="715"/>
      <c r="EUE91" s="715"/>
      <c r="EUF91" s="715"/>
      <c r="EUG91" s="715"/>
      <c r="EUH91" s="715"/>
      <c r="EUI91" s="715"/>
      <c r="EUJ91" s="715"/>
      <c r="EUK91" s="715"/>
      <c r="EUL91" s="715"/>
      <c r="EUM91" s="715"/>
      <c r="EUN91" s="715"/>
      <c r="EUO91" s="715"/>
      <c r="EUP91" s="715"/>
      <c r="EUQ91" s="715"/>
      <c r="EUR91" s="715"/>
      <c r="EUS91" s="715"/>
      <c r="EUT91" s="715"/>
      <c r="EUU91" s="715"/>
      <c r="EUV91" s="715"/>
      <c r="EUW91" s="715"/>
      <c r="EUX91" s="715"/>
      <c r="EUY91" s="715"/>
      <c r="EUZ91" s="715"/>
      <c r="EVA91" s="715"/>
      <c r="EVB91" s="715"/>
      <c r="EVC91" s="715"/>
      <c r="EVD91" s="715"/>
      <c r="EVE91" s="715"/>
      <c r="EVF91" s="715"/>
      <c r="EVG91" s="715"/>
      <c r="EVH91" s="715"/>
      <c r="EVI91" s="715"/>
      <c r="EVJ91" s="715"/>
      <c r="EVK91" s="715"/>
      <c r="EVL91" s="715"/>
      <c r="EVM91" s="715"/>
      <c r="EVN91" s="715"/>
      <c r="EVO91" s="715"/>
      <c r="EVP91" s="715"/>
      <c r="EVQ91" s="715"/>
      <c r="EVR91" s="715"/>
      <c r="EVS91" s="715"/>
      <c r="EVT91" s="715"/>
      <c r="EVU91" s="715"/>
      <c r="EVV91" s="715"/>
      <c r="EVW91" s="715"/>
      <c r="EVX91" s="715"/>
      <c r="EVY91" s="715"/>
      <c r="EVZ91" s="715"/>
      <c r="EWA91" s="715"/>
      <c r="EWB91" s="715"/>
      <c r="EWC91" s="715"/>
      <c r="EWD91" s="715"/>
      <c r="EWE91" s="715"/>
      <c r="EWF91" s="715"/>
      <c r="EWG91" s="715"/>
      <c r="EWH91" s="715"/>
      <c r="EWI91" s="715"/>
      <c r="EWJ91" s="715"/>
      <c r="EWK91" s="715"/>
      <c r="EWL91" s="715"/>
      <c r="EWM91" s="715"/>
      <c r="EWN91" s="715"/>
      <c r="EWO91" s="715"/>
      <c r="EWP91" s="715"/>
      <c r="EWQ91" s="715"/>
      <c r="EWR91" s="715"/>
      <c r="EWS91" s="715"/>
      <c r="EWT91" s="715"/>
      <c r="EWU91" s="715"/>
      <c r="EWV91" s="715"/>
      <c r="EWW91" s="715"/>
      <c r="EWX91" s="715"/>
      <c r="EWY91" s="715"/>
      <c r="EWZ91" s="715"/>
      <c r="EXA91" s="715"/>
      <c r="EXB91" s="715"/>
      <c r="EXC91" s="715"/>
      <c r="EXD91" s="715"/>
      <c r="EXE91" s="715"/>
      <c r="EXF91" s="715"/>
      <c r="EXG91" s="715"/>
      <c r="EXH91" s="715"/>
      <c r="EXI91" s="715"/>
      <c r="EXJ91" s="715"/>
      <c r="EXK91" s="715"/>
      <c r="EXL91" s="715"/>
      <c r="EXM91" s="715"/>
      <c r="EXN91" s="715"/>
      <c r="EXO91" s="715"/>
      <c r="EXP91" s="715"/>
      <c r="EXQ91" s="715"/>
      <c r="EXR91" s="715"/>
      <c r="EXS91" s="715"/>
      <c r="EXT91" s="715"/>
      <c r="EXU91" s="715"/>
      <c r="EXV91" s="715"/>
      <c r="EXW91" s="715"/>
      <c r="EXX91" s="715"/>
      <c r="EXY91" s="715"/>
      <c r="EXZ91" s="715"/>
      <c r="EYA91" s="715"/>
      <c r="EYB91" s="715"/>
      <c r="EYC91" s="715"/>
      <c r="EYD91" s="715"/>
      <c r="EYE91" s="715"/>
      <c r="EYF91" s="715"/>
      <c r="EYG91" s="715"/>
      <c r="EYH91" s="715"/>
      <c r="EYI91" s="715"/>
      <c r="EYJ91" s="715"/>
      <c r="EYK91" s="715"/>
      <c r="EYL91" s="715"/>
      <c r="EYM91" s="715"/>
      <c r="EYN91" s="715"/>
      <c r="EYO91" s="715"/>
      <c r="EYP91" s="715"/>
      <c r="EYQ91" s="715"/>
      <c r="EYR91" s="715"/>
      <c r="EYS91" s="715"/>
      <c r="EYT91" s="715"/>
      <c r="EYU91" s="715"/>
      <c r="EYV91" s="715"/>
      <c r="EYW91" s="715"/>
      <c r="EYX91" s="715"/>
      <c r="EYY91" s="715"/>
      <c r="EYZ91" s="715"/>
      <c r="EZA91" s="715"/>
      <c r="EZB91" s="715"/>
      <c r="EZC91" s="715"/>
      <c r="EZD91" s="715"/>
      <c r="EZE91" s="715"/>
      <c r="EZF91" s="715"/>
      <c r="EZG91" s="715"/>
      <c r="EZH91" s="715"/>
      <c r="EZI91" s="715"/>
      <c r="EZJ91" s="715"/>
      <c r="EZK91" s="715"/>
      <c r="EZL91" s="715"/>
      <c r="EZM91" s="715"/>
      <c r="EZN91" s="715"/>
      <c r="EZO91" s="715"/>
      <c r="EZP91" s="715"/>
      <c r="EZQ91" s="715"/>
      <c r="EZR91" s="715"/>
      <c r="EZS91" s="715"/>
      <c r="EZT91" s="715"/>
      <c r="EZU91" s="715"/>
      <c r="EZV91" s="715"/>
      <c r="EZW91" s="715"/>
      <c r="EZX91" s="715"/>
      <c r="EZY91" s="715"/>
      <c r="EZZ91" s="715"/>
      <c r="FAA91" s="715"/>
      <c r="FAB91" s="715"/>
      <c r="FAC91" s="715"/>
      <c r="FAD91" s="715"/>
      <c r="FAE91" s="715"/>
      <c r="FAF91" s="715"/>
      <c r="FAG91" s="715"/>
      <c r="FAH91" s="715"/>
      <c r="FAI91" s="715"/>
      <c r="FAJ91" s="715"/>
      <c r="FAK91" s="715"/>
      <c r="FAL91" s="715"/>
      <c r="FAM91" s="715"/>
      <c r="FAN91" s="715"/>
      <c r="FAO91" s="715"/>
      <c r="FAP91" s="715"/>
      <c r="FAQ91" s="715"/>
      <c r="FAR91" s="715"/>
      <c r="FAS91" s="715"/>
      <c r="FAT91" s="715"/>
      <c r="FAU91" s="715"/>
      <c r="FAV91" s="715"/>
      <c r="FAW91" s="715"/>
      <c r="FAX91" s="715"/>
      <c r="FAY91" s="715"/>
      <c r="FAZ91" s="715"/>
      <c r="FBA91" s="715"/>
      <c r="FBB91" s="715"/>
      <c r="FBC91" s="715"/>
      <c r="FBD91" s="715"/>
      <c r="FBE91" s="715"/>
      <c r="FBF91" s="715"/>
      <c r="FBG91" s="715"/>
      <c r="FBH91" s="715"/>
      <c r="FBI91" s="715"/>
      <c r="FBJ91" s="715"/>
      <c r="FBK91" s="715"/>
      <c r="FBL91" s="715"/>
      <c r="FBM91" s="715"/>
      <c r="FBN91" s="715"/>
      <c r="FBO91" s="715"/>
      <c r="FBP91" s="715"/>
      <c r="FBQ91" s="715"/>
      <c r="FBR91" s="715"/>
      <c r="FBS91" s="715"/>
      <c r="FBT91" s="715"/>
      <c r="FBU91" s="715"/>
      <c r="FBV91" s="715"/>
      <c r="FBW91" s="715"/>
      <c r="FBX91" s="715"/>
      <c r="FBY91" s="715"/>
      <c r="FBZ91" s="715"/>
      <c r="FCA91" s="715"/>
      <c r="FCB91" s="715"/>
      <c r="FCC91" s="715"/>
      <c r="FCD91" s="715"/>
      <c r="FCE91" s="715"/>
      <c r="FCF91" s="715"/>
      <c r="FCG91" s="715"/>
      <c r="FCH91" s="715"/>
      <c r="FCI91" s="715"/>
      <c r="FCJ91" s="715"/>
      <c r="FCK91" s="715"/>
      <c r="FCL91" s="715"/>
      <c r="FCM91" s="715"/>
      <c r="FCN91" s="715"/>
      <c r="FCO91" s="715"/>
      <c r="FCP91" s="715"/>
      <c r="FCQ91" s="715"/>
      <c r="FCR91" s="715"/>
      <c r="FCS91" s="715"/>
      <c r="FCT91" s="715"/>
      <c r="FCU91" s="715"/>
      <c r="FCV91" s="715"/>
      <c r="FCW91" s="715"/>
      <c r="FCX91" s="715"/>
      <c r="FCY91" s="715"/>
      <c r="FCZ91" s="715"/>
      <c r="FDA91" s="715"/>
      <c r="FDB91" s="715"/>
      <c r="FDC91" s="715"/>
      <c r="FDD91" s="715"/>
      <c r="FDE91" s="715"/>
      <c r="FDF91" s="715"/>
      <c r="FDG91" s="715"/>
      <c r="FDH91" s="715"/>
      <c r="FDI91" s="715"/>
      <c r="FDJ91" s="715"/>
      <c r="FDK91" s="715"/>
      <c r="FDL91" s="715"/>
      <c r="FDM91" s="715"/>
      <c r="FDN91" s="715"/>
      <c r="FDO91" s="715"/>
      <c r="FDP91" s="715"/>
      <c r="FDQ91" s="715"/>
      <c r="FDR91" s="715"/>
      <c r="FDS91" s="715"/>
      <c r="FDT91" s="715"/>
      <c r="FDU91" s="715"/>
      <c r="FDV91" s="715"/>
      <c r="FDW91" s="715"/>
      <c r="FDX91" s="715"/>
      <c r="FDY91" s="715"/>
      <c r="FDZ91" s="715"/>
      <c r="FEA91" s="715"/>
      <c r="FEB91" s="715"/>
      <c r="FEC91" s="715"/>
      <c r="FED91" s="715"/>
      <c r="FEE91" s="715"/>
      <c r="FEF91" s="715"/>
      <c r="FEG91" s="715"/>
      <c r="FEH91" s="715"/>
      <c r="FEI91" s="715"/>
      <c r="FEJ91" s="715"/>
      <c r="FEK91" s="715"/>
      <c r="FEL91" s="715"/>
      <c r="FEM91" s="715"/>
      <c r="FEN91" s="715"/>
      <c r="FEO91" s="715"/>
      <c r="FEP91" s="715"/>
      <c r="FEQ91" s="715"/>
      <c r="FER91" s="715"/>
      <c r="FES91" s="715"/>
      <c r="FET91" s="715"/>
      <c r="FEU91" s="715"/>
      <c r="FEV91" s="715"/>
      <c r="FEW91" s="715"/>
      <c r="FEX91" s="715"/>
      <c r="FEY91" s="715"/>
      <c r="FEZ91" s="715"/>
      <c r="FFA91" s="715"/>
      <c r="FFB91" s="715"/>
      <c r="FFC91" s="715"/>
      <c r="FFD91" s="715"/>
      <c r="FFE91" s="715"/>
      <c r="FFF91" s="715"/>
      <c r="FFG91" s="715"/>
      <c r="FFH91" s="715"/>
      <c r="FFI91" s="715"/>
      <c r="FFJ91" s="715"/>
      <c r="FFK91" s="715"/>
      <c r="FFL91" s="715"/>
      <c r="FFM91" s="715"/>
      <c r="FFN91" s="715"/>
      <c r="FFO91" s="715"/>
      <c r="FFP91" s="715"/>
      <c r="FFQ91" s="715"/>
      <c r="FFR91" s="715"/>
      <c r="FFS91" s="715"/>
      <c r="FFT91" s="715"/>
      <c r="FFU91" s="715"/>
      <c r="FFV91" s="715"/>
      <c r="FFW91" s="715"/>
      <c r="FFX91" s="715"/>
      <c r="FFY91" s="715"/>
      <c r="FFZ91" s="715"/>
      <c r="FGA91" s="715"/>
      <c r="FGB91" s="715"/>
      <c r="FGC91" s="715"/>
      <c r="FGD91" s="715"/>
      <c r="FGE91" s="715"/>
      <c r="FGF91" s="715"/>
      <c r="FGG91" s="715"/>
      <c r="FGH91" s="715"/>
      <c r="FGI91" s="715"/>
      <c r="FGJ91" s="715"/>
      <c r="FGK91" s="715"/>
      <c r="FGL91" s="715"/>
      <c r="FGM91" s="715"/>
      <c r="FGN91" s="715"/>
      <c r="FGO91" s="715"/>
      <c r="FGP91" s="715"/>
      <c r="FGQ91" s="715"/>
      <c r="FGR91" s="715"/>
      <c r="FGS91" s="715"/>
      <c r="FGT91" s="715"/>
      <c r="FGU91" s="715"/>
      <c r="FGV91" s="715"/>
      <c r="FGW91" s="715"/>
      <c r="FGX91" s="715"/>
      <c r="FGY91" s="715"/>
      <c r="FGZ91" s="715"/>
      <c r="FHA91" s="715"/>
      <c r="FHB91" s="715"/>
      <c r="FHC91" s="715"/>
      <c r="FHD91" s="715"/>
      <c r="FHE91" s="715"/>
      <c r="FHF91" s="715"/>
      <c r="FHG91" s="715"/>
      <c r="FHH91" s="715"/>
      <c r="FHI91" s="715"/>
      <c r="FHJ91" s="715"/>
      <c r="FHK91" s="715"/>
      <c r="FHL91" s="715"/>
      <c r="FHM91" s="715"/>
      <c r="FHN91" s="715"/>
      <c r="FHO91" s="715"/>
      <c r="FHP91" s="715"/>
      <c r="FHQ91" s="715"/>
      <c r="FHR91" s="715"/>
      <c r="FHS91" s="715"/>
      <c r="FHT91" s="715"/>
      <c r="FHU91" s="715"/>
      <c r="FHV91" s="715"/>
      <c r="FHW91" s="715"/>
      <c r="FHX91" s="715"/>
      <c r="FHY91" s="715"/>
      <c r="FHZ91" s="715"/>
      <c r="FIA91" s="715"/>
      <c r="FIB91" s="715"/>
      <c r="FIC91" s="715"/>
      <c r="FID91" s="715"/>
      <c r="FIE91" s="715"/>
      <c r="FIF91" s="715"/>
      <c r="FIG91" s="715"/>
      <c r="FIH91" s="715"/>
      <c r="FII91" s="715"/>
      <c r="FIJ91" s="715"/>
      <c r="FIK91" s="715"/>
      <c r="FIL91" s="715"/>
      <c r="FIM91" s="715"/>
      <c r="FIN91" s="715"/>
      <c r="FIO91" s="715"/>
      <c r="FIP91" s="715"/>
      <c r="FIQ91" s="715"/>
      <c r="FIR91" s="715"/>
      <c r="FIS91" s="715"/>
      <c r="FIT91" s="715"/>
      <c r="FIU91" s="715"/>
      <c r="FIV91" s="715"/>
      <c r="FIW91" s="715"/>
      <c r="FIX91" s="715"/>
      <c r="FIY91" s="715"/>
      <c r="FIZ91" s="715"/>
      <c r="FJA91" s="715"/>
      <c r="FJB91" s="715"/>
      <c r="FJC91" s="715"/>
      <c r="FJD91" s="715"/>
      <c r="FJE91" s="715"/>
      <c r="FJF91" s="715"/>
      <c r="FJG91" s="715"/>
      <c r="FJH91" s="715"/>
      <c r="FJI91" s="715"/>
      <c r="FJJ91" s="715"/>
      <c r="FJK91" s="715"/>
      <c r="FJL91" s="715"/>
      <c r="FJM91" s="715"/>
      <c r="FJN91" s="715"/>
      <c r="FJO91" s="715"/>
      <c r="FJP91" s="715"/>
      <c r="FJQ91" s="715"/>
      <c r="FJR91" s="715"/>
      <c r="FJS91" s="715"/>
      <c r="FJT91" s="715"/>
      <c r="FJU91" s="715"/>
      <c r="FJV91" s="715"/>
      <c r="FJW91" s="715"/>
      <c r="FJX91" s="715"/>
      <c r="FJY91" s="715"/>
      <c r="FJZ91" s="715"/>
      <c r="FKA91" s="715"/>
      <c r="FKB91" s="715"/>
      <c r="FKC91" s="715"/>
      <c r="FKD91" s="715"/>
      <c r="FKE91" s="715"/>
      <c r="FKF91" s="715"/>
      <c r="FKG91" s="715"/>
      <c r="FKH91" s="715"/>
      <c r="FKI91" s="715"/>
      <c r="FKJ91" s="715"/>
      <c r="FKK91" s="715"/>
      <c r="FKL91" s="715"/>
      <c r="FKM91" s="715"/>
      <c r="FKN91" s="715"/>
      <c r="FKO91" s="715"/>
      <c r="FKP91" s="715"/>
      <c r="FKQ91" s="715"/>
      <c r="FKR91" s="715"/>
      <c r="FKS91" s="715"/>
      <c r="FKT91" s="715"/>
      <c r="FKU91" s="715"/>
      <c r="FKV91" s="715"/>
      <c r="FKW91" s="715"/>
      <c r="FKX91" s="715"/>
      <c r="FKY91" s="715"/>
      <c r="FKZ91" s="715"/>
      <c r="FLA91" s="715"/>
      <c r="FLB91" s="715"/>
      <c r="FLC91" s="715"/>
      <c r="FLD91" s="715"/>
      <c r="FLE91" s="715"/>
      <c r="FLF91" s="715"/>
      <c r="FLG91" s="715"/>
      <c r="FLH91" s="715"/>
      <c r="FLI91" s="715"/>
      <c r="FLJ91" s="715"/>
      <c r="FLK91" s="715"/>
      <c r="FLL91" s="715"/>
      <c r="FLM91" s="715"/>
      <c r="FLN91" s="715"/>
      <c r="FLO91" s="715"/>
      <c r="FLP91" s="715"/>
      <c r="FLQ91" s="715"/>
      <c r="FLR91" s="715"/>
      <c r="FLS91" s="715"/>
      <c r="FLT91" s="715"/>
      <c r="FLU91" s="715"/>
      <c r="FLV91" s="715"/>
      <c r="FLW91" s="715"/>
      <c r="FLX91" s="715"/>
      <c r="FLY91" s="715"/>
      <c r="FLZ91" s="715"/>
      <c r="FMA91" s="715"/>
      <c r="FMB91" s="715"/>
      <c r="FMC91" s="715"/>
      <c r="FMD91" s="715"/>
      <c r="FME91" s="715"/>
      <c r="FMF91" s="715"/>
      <c r="FMG91" s="715"/>
      <c r="FMH91" s="715"/>
      <c r="FMI91" s="715"/>
      <c r="FMJ91" s="715"/>
      <c r="FMK91" s="715"/>
      <c r="FML91" s="715"/>
      <c r="FMM91" s="715"/>
      <c r="FMN91" s="715"/>
      <c r="FMO91" s="715"/>
      <c r="FMP91" s="715"/>
      <c r="FMQ91" s="715"/>
      <c r="FMR91" s="715"/>
      <c r="FMS91" s="715"/>
      <c r="FMT91" s="715"/>
      <c r="FMU91" s="715"/>
      <c r="FMV91" s="715"/>
      <c r="FMW91" s="715"/>
      <c r="FMX91" s="715"/>
      <c r="FMY91" s="715"/>
      <c r="FMZ91" s="715"/>
      <c r="FNA91" s="715"/>
      <c r="FNB91" s="715"/>
      <c r="FNC91" s="715"/>
      <c r="FND91" s="715"/>
      <c r="FNE91" s="715"/>
      <c r="FNF91" s="715"/>
      <c r="FNG91" s="715"/>
      <c r="FNH91" s="715"/>
      <c r="FNI91" s="715"/>
      <c r="FNJ91" s="715"/>
      <c r="FNK91" s="715"/>
      <c r="FNL91" s="715"/>
      <c r="FNM91" s="715"/>
      <c r="FNN91" s="715"/>
      <c r="FNO91" s="715"/>
      <c r="FNP91" s="715"/>
      <c r="FNQ91" s="715"/>
      <c r="FNR91" s="715"/>
      <c r="FNS91" s="715"/>
      <c r="FNT91" s="715"/>
      <c r="FNU91" s="715"/>
      <c r="FNV91" s="715"/>
      <c r="FNW91" s="715"/>
      <c r="FNX91" s="715"/>
      <c r="FNY91" s="715"/>
      <c r="FNZ91" s="715"/>
      <c r="FOA91" s="715"/>
      <c r="FOB91" s="715"/>
      <c r="FOC91" s="715"/>
      <c r="FOD91" s="715"/>
      <c r="FOE91" s="715"/>
      <c r="FOF91" s="715"/>
      <c r="FOG91" s="715"/>
      <c r="FOH91" s="715"/>
      <c r="FOI91" s="715"/>
      <c r="FOJ91" s="715"/>
      <c r="FOK91" s="715"/>
      <c r="FOL91" s="715"/>
      <c r="FOM91" s="715"/>
      <c r="FON91" s="715"/>
      <c r="FOO91" s="715"/>
      <c r="FOP91" s="715"/>
      <c r="FOQ91" s="715"/>
      <c r="FOR91" s="715"/>
      <c r="FOS91" s="715"/>
      <c r="FOT91" s="715"/>
      <c r="FOU91" s="715"/>
      <c r="FOV91" s="715"/>
      <c r="FOW91" s="715"/>
      <c r="FOX91" s="715"/>
      <c r="FOY91" s="715"/>
      <c r="FOZ91" s="715"/>
      <c r="FPA91" s="715"/>
      <c r="FPB91" s="715"/>
      <c r="FPC91" s="715"/>
      <c r="FPD91" s="715"/>
      <c r="FPE91" s="715"/>
      <c r="FPF91" s="715"/>
      <c r="FPG91" s="715"/>
      <c r="FPH91" s="715"/>
      <c r="FPI91" s="715"/>
      <c r="FPJ91" s="715"/>
      <c r="FPK91" s="715"/>
      <c r="FPL91" s="715"/>
      <c r="FPM91" s="715"/>
      <c r="FPN91" s="715"/>
      <c r="FPO91" s="715"/>
      <c r="FPP91" s="715"/>
      <c r="FPQ91" s="715"/>
      <c r="FPR91" s="715"/>
      <c r="FPS91" s="715"/>
      <c r="FPT91" s="715"/>
      <c r="FPU91" s="715"/>
      <c r="FPV91" s="715"/>
      <c r="FPW91" s="715"/>
      <c r="FPX91" s="715"/>
      <c r="FPY91" s="715"/>
      <c r="FPZ91" s="715"/>
      <c r="FQA91" s="715"/>
      <c r="FQB91" s="715"/>
      <c r="FQC91" s="715"/>
      <c r="FQD91" s="715"/>
      <c r="FQE91" s="715"/>
      <c r="FQF91" s="715"/>
      <c r="FQG91" s="715"/>
      <c r="FQH91" s="715"/>
      <c r="FQI91" s="715"/>
      <c r="FQJ91" s="715"/>
      <c r="FQK91" s="715"/>
      <c r="FQL91" s="715"/>
      <c r="FQM91" s="715"/>
      <c r="FQN91" s="715"/>
      <c r="FQO91" s="715"/>
      <c r="FQP91" s="715"/>
      <c r="FQQ91" s="715"/>
      <c r="FQR91" s="715"/>
      <c r="FQS91" s="715"/>
      <c r="FQT91" s="715"/>
      <c r="FQU91" s="715"/>
      <c r="FQV91" s="715"/>
      <c r="FQW91" s="715"/>
      <c r="FQX91" s="715"/>
      <c r="FQY91" s="715"/>
      <c r="FQZ91" s="715"/>
      <c r="FRA91" s="715"/>
      <c r="FRB91" s="715"/>
      <c r="FRC91" s="715"/>
      <c r="FRD91" s="715"/>
      <c r="FRE91" s="715"/>
      <c r="FRF91" s="715"/>
      <c r="FRG91" s="715"/>
      <c r="FRH91" s="715"/>
      <c r="FRI91" s="715"/>
      <c r="FRJ91" s="715"/>
      <c r="FRK91" s="715"/>
      <c r="FRL91" s="715"/>
      <c r="FRM91" s="715"/>
      <c r="FRN91" s="715"/>
      <c r="FRO91" s="715"/>
      <c r="FRP91" s="715"/>
      <c r="FRQ91" s="715"/>
      <c r="FRR91" s="715"/>
      <c r="FRS91" s="715"/>
      <c r="FRT91" s="715"/>
      <c r="FRU91" s="715"/>
      <c r="FRV91" s="715"/>
      <c r="FRW91" s="715"/>
      <c r="FRX91" s="715"/>
      <c r="FRY91" s="715"/>
      <c r="FRZ91" s="715"/>
      <c r="FSA91" s="715"/>
      <c r="FSB91" s="715"/>
      <c r="FSC91" s="715"/>
      <c r="FSD91" s="715"/>
      <c r="FSE91" s="715"/>
      <c r="FSF91" s="715"/>
      <c r="FSG91" s="715"/>
      <c r="FSH91" s="715"/>
      <c r="FSI91" s="715"/>
      <c r="FSJ91" s="715"/>
      <c r="FSK91" s="715"/>
      <c r="FSL91" s="715"/>
      <c r="FSM91" s="715"/>
      <c r="FSN91" s="715"/>
      <c r="FSO91" s="715"/>
      <c r="FSP91" s="715"/>
      <c r="FSQ91" s="715"/>
      <c r="FSR91" s="715"/>
      <c r="FSS91" s="715"/>
      <c r="FST91" s="715"/>
      <c r="FSU91" s="715"/>
      <c r="FSV91" s="715"/>
      <c r="FSW91" s="715"/>
      <c r="FSX91" s="715"/>
      <c r="FSY91" s="715"/>
      <c r="FSZ91" s="715"/>
      <c r="FTA91" s="715"/>
      <c r="FTB91" s="715"/>
      <c r="FTC91" s="715"/>
      <c r="FTD91" s="715"/>
      <c r="FTE91" s="715"/>
      <c r="FTF91" s="715"/>
      <c r="FTG91" s="715"/>
      <c r="FTH91" s="715"/>
      <c r="FTI91" s="715"/>
      <c r="FTJ91" s="715"/>
      <c r="FTK91" s="715"/>
      <c r="FTL91" s="715"/>
      <c r="FTM91" s="715"/>
      <c r="FTN91" s="715"/>
      <c r="FTO91" s="715"/>
      <c r="FTP91" s="715"/>
      <c r="FTQ91" s="715"/>
      <c r="FTR91" s="715"/>
      <c r="FTS91" s="715"/>
      <c r="FTT91" s="715"/>
      <c r="FTU91" s="715"/>
      <c r="FTV91" s="715"/>
      <c r="FTW91" s="715"/>
      <c r="FTX91" s="715"/>
      <c r="FTY91" s="715"/>
      <c r="FTZ91" s="715"/>
      <c r="FUA91" s="715"/>
      <c r="FUB91" s="715"/>
      <c r="FUC91" s="715"/>
      <c r="FUD91" s="715"/>
      <c r="FUE91" s="715"/>
      <c r="FUF91" s="715"/>
      <c r="FUG91" s="715"/>
      <c r="FUH91" s="715"/>
      <c r="FUI91" s="715"/>
      <c r="FUJ91" s="715"/>
      <c r="FUK91" s="715"/>
      <c r="FUL91" s="715"/>
      <c r="FUM91" s="715"/>
      <c r="FUN91" s="715"/>
      <c r="FUO91" s="715"/>
      <c r="FUP91" s="715"/>
      <c r="FUQ91" s="715"/>
      <c r="FUR91" s="715"/>
      <c r="FUS91" s="715"/>
      <c r="FUT91" s="715"/>
      <c r="FUU91" s="715"/>
      <c r="FUV91" s="715"/>
      <c r="FUW91" s="715"/>
      <c r="FUX91" s="715"/>
      <c r="FUY91" s="715"/>
      <c r="FUZ91" s="715"/>
      <c r="FVA91" s="715"/>
      <c r="FVB91" s="715"/>
      <c r="FVC91" s="715"/>
      <c r="FVD91" s="715"/>
      <c r="FVE91" s="715"/>
      <c r="FVF91" s="715"/>
      <c r="FVG91" s="715"/>
      <c r="FVH91" s="715"/>
      <c r="FVI91" s="715"/>
      <c r="FVJ91" s="715"/>
      <c r="FVK91" s="715"/>
      <c r="FVL91" s="715"/>
      <c r="FVM91" s="715"/>
      <c r="FVN91" s="715"/>
      <c r="FVO91" s="715"/>
      <c r="FVP91" s="715"/>
      <c r="FVQ91" s="715"/>
      <c r="FVR91" s="715"/>
      <c r="FVS91" s="715"/>
      <c r="FVT91" s="715"/>
      <c r="FVU91" s="715"/>
      <c r="FVV91" s="715"/>
      <c r="FVW91" s="715"/>
      <c r="FVX91" s="715"/>
      <c r="FVY91" s="715"/>
      <c r="FVZ91" s="715"/>
      <c r="FWA91" s="715"/>
      <c r="FWB91" s="715"/>
      <c r="FWC91" s="715"/>
      <c r="FWD91" s="715"/>
      <c r="FWE91" s="715"/>
      <c r="FWF91" s="715"/>
      <c r="FWG91" s="715"/>
      <c r="FWH91" s="715"/>
      <c r="FWI91" s="715"/>
      <c r="FWJ91" s="715"/>
      <c r="FWK91" s="715"/>
      <c r="FWL91" s="715"/>
      <c r="FWM91" s="715"/>
      <c r="FWN91" s="715"/>
      <c r="FWO91" s="715"/>
      <c r="FWP91" s="715"/>
      <c r="FWQ91" s="715"/>
      <c r="FWR91" s="715"/>
      <c r="FWS91" s="715"/>
      <c r="FWT91" s="715"/>
      <c r="FWU91" s="715"/>
      <c r="FWV91" s="715"/>
      <c r="FWW91" s="715"/>
      <c r="FWX91" s="715"/>
      <c r="FWY91" s="715"/>
      <c r="FWZ91" s="715"/>
      <c r="FXA91" s="715"/>
      <c r="FXB91" s="715"/>
      <c r="FXC91" s="715"/>
      <c r="FXD91" s="715"/>
      <c r="FXE91" s="715"/>
      <c r="FXF91" s="715"/>
      <c r="FXG91" s="715"/>
      <c r="FXH91" s="715"/>
      <c r="FXI91" s="715"/>
      <c r="FXJ91" s="715"/>
      <c r="FXK91" s="715"/>
      <c r="FXL91" s="715"/>
      <c r="FXM91" s="715"/>
      <c r="FXN91" s="715"/>
      <c r="FXO91" s="715"/>
      <c r="FXP91" s="715"/>
      <c r="FXQ91" s="715"/>
      <c r="FXR91" s="715"/>
      <c r="FXS91" s="715"/>
      <c r="FXT91" s="715"/>
      <c r="FXU91" s="715"/>
      <c r="FXV91" s="715"/>
      <c r="FXW91" s="715"/>
      <c r="FXX91" s="715"/>
      <c r="FXY91" s="715"/>
      <c r="FXZ91" s="715"/>
      <c r="FYA91" s="715"/>
      <c r="FYB91" s="715"/>
      <c r="FYC91" s="715"/>
      <c r="FYD91" s="715"/>
      <c r="FYE91" s="715"/>
      <c r="FYF91" s="715"/>
      <c r="FYG91" s="715"/>
      <c r="FYH91" s="715"/>
      <c r="FYI91" s="715"/>
      <c r="FYJ91" s="715"/>
      <c r="FYK91" s="715"/>
      <c r="FYL91" s="715"/>
      <c r="FYM91" s="715"/>
      <c r="FYN91" s="715"/>
      <c r="FYO91" s="715"/>
      <c r="FYP91" s="715"/>
      <c r="FYQ91" s="715"/>
      <c r="FYR91" s="715"/>
      <c r="FYS91" s="715"/>
      <c r="FYT91" s="715"/>
      <c r="FYU91" s="715"/>
      <c r="FYV91" s="715"/>
      <c r="FYW91" s="715"/>
      <c r="FYX91" s="715"/>
      <c r="FYY91" s="715"/>
      <c r="FYZ91" s="715"/>
      <c r="FZA91" s="715"/>
      <c r="FZB91" s="715"/>
      <c r="FZC91" s="715"/>
      <c r="FZD91" s="715"/>
      <c r="FZE91" s="715"/>
      <c r="FZF91" s="715"/>
      <c r="FZG91" s="715"/>
      <c r="FZH91" s="715"/>
      <c r="FZI91" s="715"/>
      <c r="FZJ91" s="715"/>
      <c r="FZK91" s="715"/>
      <c r="FZL91" s="715"/>
      <c r="FZM91" s="715"/>
      <c r="FZN91" s="715"/>
      <c r="FZO91" s="715"/>
      <c r="FZP91" s="715"/>
      <c r="FZQ91" s="715"/>
      <c r="FZR91" s="715"/>
      <c r="FZS91" s="715"/>
      <c r="FZT91" s="715"/>
      <c r="FZU91" s="715"/>
      <c r="FZV91" s="715"/>
      <c r="FZW91" s="715"/>
      <c r="FZX91" s="715"/>
      <c r="FZY91" s="715"/>
      <c r="FZZ91" s="715"/>
      <c r="GAA91" s="715"/>
      <c r="GAB91" s="715"/>
      <c r="GAC91" s="715"/>
      <c r="GAD91" s="715"/>
      <c r="GAE91" s="715"/>
      <c r="GAF91" s="715"/>
      <c r="GAG91" s="715"/>
      <c r="GAH91" s="715"/>
      <c r="GAI91" s="715"/>
      <c r="GAJ91" s="715"/>
      <c r="GAK91" s="715"/>
      <c r="GAL91" s="715"/>
      <c r="GAM91" s="715"/>
      <c r="GAN91" s="715"/>
      <c r="GAO91" s="715"/>
      <c r="GAP91" s="715"/>
      <c r="GAQ91" s="715"/>
      <c r="GAR91" s="715"/>
      <c r="GAS91" s="715"/>
      <c r="GAT91" s="715"/>
      <c r="GAU91" s="715"/>
      <c r="GAV91" s="715"/>
      <c r="GAW91" s="715"/>
      <c r="GAX91" s="715"/>
      <c r="GAY91" s="715"/>
      <c r="GAZ91" s="715"/>
      <c r="GBA91" s="715"/>
      <c r="GBB91" s="715"/>
      <c r="GBC91" s="715"/>
      <c r="GBD91" s="715"/>
      <c r="GBE91" s="715"/>
      <c r="GBF91" s="715"/>
      <c r="GBG91" s="715"/>
      <c r="GBH91" s="715"/>
      <c r="GBI91" s="715"/>
      <c r="GBJ91" s="715"/>
      <c r="GBK91" s="715"/>
      <c r="GBL91" s="715"/>
      <c r="GBM91" s="715"/>
      <c r="GBN91" s="715"/>
      <c r="GBO91" s="715"/>
      <c r="GBP91" s="715"/>
      <c r="GBQ91" s="715"/>
      <c r="GBR91" s="715"/>
      <c r="GBS91" s="715"/>
      <c r="GBT91" s="715"/>
      <c r="GBU91" s="715"/>
      <c r="GBV91" s="715"/>
      <c r="GBW91" s="715"/>
      <c r="GBX91" s="715"/>
      <c r="GBY91" s="715"/>
      <c r="GBZ91" s="715"/>
      <c r="GCA91" s="715"/>
      <c r="GCB91" s="715"/>
      <c r="GCC91" s="715"/>
      <c r="GCD91" s="715"/>
      <c r="GCE91" s="715"/>
      <c r="GCF91" s="715"/>
      <c r="GCG91" s="715"/>
      <c r="GCH91" s="715"/>
      <c r="GCI91" s="715"/>
      <c r="GCJ91" s="715"/>
      <c r="GCK91" s="715"/>
      <c r="GCL91" s="715"/>
      <c r="GCM91" s="715"/>
      <c r="GCN91" s="715"/>
      <c r="GCO91" s="715"/>
      <c r="GCP91" s="715"/>
      <c r="GCQ91" s="715"/>
      <c r="GCR91" s="715"/>
      <c r="GCS91" s="715"/>
      <c r="GCT91" s="715"/>
      <c r="GCU91" s="715"/>
      <c r="GCV91" s="715"/>
      <c r="GCW91" s="715"/>
      <c r="GCX91" s="715"/>
      <c r="GCY91" s="715"/>
      <c r="GCZ91" s="715"/>
      <c r="GDA91" s="715"/>
      <c r="GDB91" s="715"/>
      <c r="GDC91" s="715"/>
      <c r="GDD91" s="715"/>
      <c r="GDE91" s="715"/>
      <c r="GDF91" s="715"/>
      <c r="GDG91" s="715"/>
      <c r="GDH91" s="715"/>
      <c r="GDI91" s="715"/>
      <c r="GDJ91" s="715"/>
      <c r="GDK91" s="715"/>
      <c r="GDL91" s="715"/>
      <c r="GDM91" s="715"/>
      <c r="GDN91" s="715"/>
      <c r="GDO91" s="715"/>
      <c r="GDP91" s="715"/>
      <c r="GDQ91" s="715"/>
      <c r="GDR91" s="715"/>
      <c r="GDS91" s="715"/>
      <c r="GDT91" s="715"/>
      <c r="GDU91" s="715"/>
      <c r="GDV91" s="715"/>
      <c r="GDW91" s="715"/>
      <c r="GDX91" s="715"/>
      <c r="GDY91" s="715"/>
      <c r="GDZ91" s="715"/>
      <c r="GEA91" s="715"/>
      <c r="GEB91" s="715"/>
      <c r="GEC91" s="715"/>
      <c r="GED91" s="715"/>
      <c r="GEE91" s="715"/>
      <c r="GEF91" s="715"/>
      <c r="GEG91" s="715"/>
      <c r="GEH91" s="715"/>
      <c r="GEI91" s="715"/>
      <c r="GEJ91" s="715"/>
      <c r="GEK91" s="715"/>
      <c r="GEL91" s="715"/>
      <c r="GEM91" s="715"/>
      <c r="GEN91" s="715"/>
      <c r="GEO91" s="715"/>
      <c r="GEP91" s="715"/>
      <c r="GEQ91" s="715"/>
      <c r="GER91" s="715"/>
      <c r="GES91" s="715"/>
      <c r="GET91" s="715"/>
      <c r="GEU91" s="715"/>
      <c r="GEV91" s="715"/>
      <c r="GEW91" s="715"/>
      <c r="GEX91" s="715"/>
      <c r="GEY91" s="715"/>
      <c r="GEZ91" s="715"/>
      <c r="GFA91" s="715"/>
      <c r="GFB91" s="715"/>
      <c r="GFC91" s="715"/>
      <c r="GFD91" s="715"/>
      <c r="GFE91" s="715"/>
      <c r="GFF91" s="715"/>
      <c r="GFG91" s="715"/>
      <c r="GFH91" s="715"/>
      <c r="GFI91" s="715"/>
      <c r="GFJ91" s="715"/>
      <c r="GFK91" s="715"/>
      <c r="GFL91" s="715"/>
      <c r="GFM91" s="715"/>
      <c r="GFN91" s="715"/>
      <c r="GFO91" s="715"/>
      <c r="GFP91" s="715"/>
      <c r="GFQ91" s="715"/>
      <c r="GFR91" s="715"/>
      <c r="GFS91" s="715"/>
      <c r="GFT91" s="715"/>
      <c r="GFU91" s="715"/>
      <c r="GFV91" s="715"/>
      <c r="GFW91" s="715"/>
      <c r="GFX91" s="715"/>
      <c r="GFY91" s="715"/>
      <c r="GFZ91" s="715"/>
      <c r="GGA91" s="715"/>
      <c r="GGB91" s="715"/>
      <c r="GGC91" s="715"/>
      <c r="GGD91" s="715"/>
      <c r="GGE91" s="715"/>
      <c r="GGF91" s="715"/>
      <c r="GGG91" s="715"/>
      <c r="GGH91" s="715"/>
      <c r="GGI91" s="715"/>
      <c r="GGJ91" s="715"/>
      <c r="GGK91" s="715"/>
      <c r="GGL91" s="715"/>
      <c r="GGM91" s="715"/>
      <c r="GGN91" s="715"/>
      <c r="GGO91" s="715"/>
      <c r="GGP91" s="715"/>
      <c r="GGQ91" s="715"/>
      <c r="GGR91" s="715"/>
      <c r="GGS91" s="715"/>
      <c r="GGT91" s="715"/>
      <c r="GGU91" s="715"/>
      <c r="GGV91" s="715"/>
      <c r="GGW91" s="715"/>
      <c r="GGX91" s="715"/>
      <c r="GGY91" s="715"/>
      <c r="GGZ91" s="715"/>
      <c r="GHA91" s="715"/>
      <c r="GHB91" s="715"/>
      <c r="GHC91" s="715"/>
      <c r="GHD91" s="715"/>
      <c r="GHE91" s="715"/>
      <c r="GHF91" s="715"/>
      <c r="GHG91" s="715"/>
      <c r="GHH91" s="715"/>
      <c r="GHI91" s="715"/>
      <c r="GHJ91" s="715"/>
      <c r="GHK91" s="715"/>
      <c r="GHL91" s="715"/>
      <c r="GHM91" s="715"/>
      <c r="GHN91" s="715"/>
      <c r="GHO91" s="715"/>
      <c r="GHP91" s="715"/>
      <c r="GHQ91" s="715"/>
      <c r="GHR91" s="715"/>
      <c r="GHS91" s="715"/>
      <c r="GHT91" s="715"/>
      <c r="GHU91" s="715"/>
      <c r="GHV91" s="715"/>
      <c r="GHW91" s="715"/>
      <c r="GHX91" s="715"/>
      <c r="GHY91" s="715"/>
      <c r="GHZ91" s="715"/>
      <c r="GIA91" s="715"/>
      <c r="GIB91" s="715"/>
      <c r="GIC91" s="715"/>
      <c r="GID91" s="715"/>
      <c r="GIE91" s="715"/>
      <c r="GIF91" s="715"/>
      <c r="GIG91" s="715"/>
      <c r="GIH91" s="715"/>
      <c r="GII91" s="715"/>
      <c r="GIJ91" s="715"/>
      <c r="GIK91" s="715"/>
      <c r="GIL91" s="715"/>
      <c r="GIM91" s="715"/>
      <c r="GIN91" s="715"/>
      <c r="GIO91" s="715"/>
      <c r="GIP91" s="715"/>
      <c r="GIQ91" s="715"/>
      <c r="GIR91" s="715"/>
      <c r="GIS91" s="715"/>
      <c r="GIT91" s="715"/>
      <c r="GIU91" s="715"/>
      <c r="GIV91" s="715"/>
      <c r="GIW91" s="715"/>
      <c r="GIX91" s="715"/>
      <c r="GIY91" s="715"/>
      <c r="GIZ91" s="715"/>
      <c r="GJA91" s="715"/>
      <c r="GJB91" s="715"/>
      <c r="GJC91" s="715"/>
      <c r="GJD91" s="715"/>
      <c r="GJE91" s="715"/>
      <c r="GJF91" s="715"/>
      <c r="GJG91" s="715"/>
      <c r="GJH91" s="715"/>
      <c r="GJI91" s="715"/>
      <c r="GJJ91" s="715"/>
      <c r="GJK91" s="715"/>
      <c r="GJL91" s="715"/>
      <c r="GJM91" s="715"/>
      <c r="GJN91" s="715"/>
      <c r="GJO91" s="715"/>
      <c r="GJP91" s="715"/>
      <c r="GJQ91" s="715"/>
      <c r="GJR91" s="715"/>
      <c r="GJS91" s="715"/>
      <c r="GJT91" s="715"/>
      <c r="GJU91" s="715"/>
      <c r="GJV91" s="715"/>
      <c r="GJW91" s="715"/>
      <c r="GJX91" s="715"/>
      <c r="GJY91" s="715"/>
      <c r="GJZ91" s="715"/>
      <c r="GKA91" s="715"/>
      <c r="GKB91" s="715"/>
      <c r="GKC91" s="715"/>
      <c r="GKD91" s="715"/>
      <c r="GKE91" s="715"/>
      <c r="GKF91" s="715"/>
      <c r="GKG91" s="715"/>
      <c r="GKH91" s="715"/>
      <c r="GKI91" s="715"/>
      <c r="GKJ91" s="715"/>
      <c r="GKK91" s="715"/>
      <c r="GKL91" s="715"/>
      <c r="GKM91" s="715"/>
      <c r="GKN91" s="715"/>
      <c r="GKO91" s="715"/>
      <c r="GKP91" s="715"/>
      <c r="GKQ91" s="715"/>
      <c r="GKR91" s="715"/>
      <c r="GKS91" s="715"/>
      <c r="GKT91" s="715"/>
      <c r="GKU91" s="715"/>
      <c r="GKV91" s="715"/>
      <c r="GKW91" s="715"/>
      <c r="GKX91" s="715"/>
      <c r="GKY91" s="715"/>
      <c r="GKZ91" s="715"/>
      <c r="GLA91" s="715"/>
      <c r="GLB91" s="715"/>
      <c r="GLC91" s="715"/>
      <c r="GLD91" s="715"/>
      <c r="GLE91" s="715"/>
      <c r="GLF91" s="715"/>
      <c r="GLG91" s="715"/>
      <c r="GLH91" s="715"/>
      <c r="GLI91" s="715"/>
      <c r="GLJ91" s="715"/>
      <c r="GLK91" s="715"/>
      <c r="GLL91" s="715"/>
      <c r="GLM91" s="715"/>
      <c r="GLN91" s="715"/>
      <c r="GLO91" s="715"/>
      <c r="GLP91" s="715"/>
      <c r="GLQ91" s="715"/>
      <c r="GLR91" s="715"/>
      <c r="GLS91" s="715"/>
      <c r="GLT91" s="715"/>
      <c r="GLU91" s="715"/>
      <c r="GLV91" s="715"/>
      <c r="GLW91" s="715"/>
      <c r="GLX91" s="715"/>
      <c r="GLY91" s="715"/>
      <c r="GLZ91" s="715"/>
      <c r="GMA91" s="715"/>
      <c r="GMB91" s="715"/>
      <c r="GMC91" s="715"/>
      <c r="GMD91" s="715"/>
      <c r="GME91" s="715"/>
      <c r="GMF91" s="715"/>
      <c r="GMG91" s="715"/>
      <c r="GMH91" s="715"/>
      <c r="GMI91" s="715"/>
      <c r="GMJ91" s="715"/>
      <c r="GMK91" s="715"/>
      <c r="GML91" s="715"/>
      <c r="GMM91" s="715"/>
      <c r="GMN91" s="715"/>
      <c r="GMO91" s="715"/>
      <c r="GMP91" s="715"/>
      <c r="GMQ91" s="715"/>
      <c r="GMR91" s="715"/>
      <c r="GMS91" s="715"/>
      <c r="GMT91" s="715"/>
      <c r="GMU91" s="715"/>
      <c r="GMV91" s="715"/>
      <c r="GMW91" s="715"/>
      <c r="GMX91" s="715"/>
      <c r="GMY91" s="715"/>
      <c r="GMZ91" s="715"/>
      <c r="GNA91" s="715"/>
      <c r="GNB91" s="715"/>
      <c r="GNC91" s="715"/>
      <c r="GND91" s="715"/>
      <c r="GNE91" s="715"/>
      <c r="GNF91" s="715"/>
      <c r="GNG91" s="715"/>
      <c r="GNH91" s="715"/>
      <c r="GNI91" s="715"/>
      <c r="GNJ91" s="715"/>
      <c r="GNK91" s="715"/>
      <c r="GNL91" s="715"/>
      <c r="GNM91" s="715"/>
      <c r="GNN91" s="715"/>
      <c r="GNO91" s="715"/>
      <c r="GNP91" s="715"/>
      <c r="GNQ91" s="715"/>
      <c r="GNR91" s="715"/>
      <c r="GNS91" s="715"/>
      <c r="GNT91" s="715"/>
      <c r="GNU91" s="715"/>
      <c r="GNV91" s="715"/>
      <c r="GNW91" s="715"/>
      <c r="GNX91" s="715"/>
      <c r="GNY91" s="715"/>
      <c r="GNZ91" s="715"/>
      <c r="GOA91" s="715"/>
      <c r="GOB91" s="715"/>
      <c r="GOC91" s="715"/>
      <c r="GOD91" s="715"/>
      <c r="GOE91" s="715"/>
      <c r="GOF91" s="715"/>
      <c r="GOG91" s="715"/>
      <c r="GOH91" s="715"/>
      <c r="GOI91" s="715"/>
      <c r="GOJ91" s="715"/>
      <c r="GOK91" s="715"/>
      <c r="GOL91" s="715"/>
      <c r="GOM91" s="715"/>
      <c r="GON91" s="715"/>
      <c r="GOO91" s="715"/>
      <c r="GOP91" s="715"/>
      <c r="GOQ91" s="715"/>
      <c r="GOR91" s="715"/>
      <c r="GOS91" s="715"/>
      <c r="GOT91" s="715"/>
      <c r="GOU91" s="715"/>
      <c r="GOV91" s="715"/>
      <c r="GOW91" s="715"/>
      <c r="GOX91" s="715"/>
      <c r="GOY91" s="715"/>
      <c r="GOZ91" s="715"/>
      <c r="GPA91" s="715"/>
      <c r="GPB91" s="715"/>
      <c r="GPC91" s="715"/>
      <c r="GPD91" s="715"/>
      <c r="GPE91" s="715"/>
      <c r="GPF91" s="715"/>
      <c r="GPG91" s="715"/>
      <c r="GPH91" s="715"/>
      <c r="GPI91" s="715"/>
      <c r="GPJ91" s="715"/>
      <c r="GPK91" s="715"/>
      <c r="GPL91" s="715"/>
      <c r="GPM91" s="715"/>
      <c r="GPN91" s="715"/>
      <c r="GPO91" s="715"/>
      <c r="GPP91" s="715"/>
      <c r="GPQ91" s="715"/>
      <c r="GPR91" s="715"/>
      <c r="GPS91" s="715"/>
      <c r="GPT91" s="715"/>
      <c r="GPU91" s="715"/>
      <c r="GPV91" s="715"/>
      <c r="GPW91" s="715"/>
      <c r="GPX91" s="715"/>
      <c r="GPY91" s="715"/>
      <c r="GPZ91" s="715"/>
      <c r="GQA91" s="715"/>
      <c r="GQB91" s="715"/>
      <c r="GQC91" s="715"/>
      <c r="GQD91" s="715"/>
      <c r="GQE91" s="715"/>
      <c r="GQF91" s="715"/>
      <c r="GQG91" s="715"/>
      <c r="GQH91" s="715"/>
      <c r="GQI91" s="715"/>
      <c r="GQJ91" s="715"/>
      <c r="GQK91" s="715"/>
      <c r="GQL91" s="715"/>
      <c r="GQM91" s="715"/>
      <c r="GQN91" s="715"/>
      <c r="GQO91" s="715"/>
      <c r="GQP91" s="715"/>
      <c r="GQQ91" s="715"/>
      <c r="GQR91" s="715"/>
      <c r="GQS91" s="715"/>
      <c r="GQT91" s="715"/>
      <c r="GQU91" s="715"/>
      <c r="GQV91" s="715"/>
      <c r="GQW91" s="715"/>
      <c r="GQX91" s="715"/>
      <c r="GQY91" s="715"/>
      <c r="GQZ91" s="715"/>
      <c r="GRA91" s="715"/>
      <c r="GRB91" s="715"/>
      <c r="GRC91" s="715"/>
      <c r="GRD91" s="715"/>
      <c r="GRE91" s="715"/>
      <c r="GRF91" s="715"/>
      <c r="GRG91" s="715"/>
      <c r="GRH91" s="715"/>
      <c r="GRI91" s="715"/>
      <c r="GRJ91" s="715"/>
      <c r="GRK91" s="715"/>
      <c r="GRL91" s="715"/>
      <c r="GRM91" s="715"/>
      <c r="GRN91" s="715"/>
      <c r="GRO91" s="715"/>
      <c r="GRP91" s="715"/>
      <c r="GRQ91" s="715"/>
      <c r="GRR91" s="715"/>
      <c r="GRS91" s="715"/>
      <c r="GRT91" s="715"/>
      <c r="GRU91" s="715"/>
      <c r="GRV91" s="715"/>
      <c r="GRW91" s="715"/>
      <c r="GRX91" s="715"/>
      <c r="GRY91" s="715"/>
      <c r="GRZ91" s="715"/>
      <c r="GSA91" s="715"/>
      <c r="GSB91" s="715"/>
      <c r="GSC91" s="715"/>
      <c r="GSD91" s="715"/>
      <c r="GSE91" s="715"/>
      <c r="GSF91" s="715"/>
      <c r="GSG91" s="715"/>
      <c r="GSH91" s="715"/>
      <c r="GSI91" s="715"/>
      <c r="GSJ91" s="715"/>
      <c r="GSK91" s="715"/>
      <c r="GSL91" s="715"/>
      <c r="GSM91" s="715"/>
      <c r="GSN91" s="715"/>
      <c r="GSO91" s="715"/>
      <c r="GSP91" s="715"/>
      <c r="GSQ91" s="715"/>
      <c r="GSR91" s="715"/>
      <c r="GSS91" s="715"/>
      <c r="GST91" s="715"/>
      <c r="GSU91" s="715"/>
      <c r="GSV91" s="715"/>
      <c r="GSW91" s="715"/>
      <c r="GSX91" s="715"/>
      <c r="GSY91" s="715"/>
      <c r="GSZ91" s="715"/>
      <c r="GTA91" s="715"/>
      <c r="GTB91" s="715"/>
      <c r="GTC91" s="715"/>
      <c r="GTD91" s="715"/>
      <c r="GTE91" s="715"/>
      <c r="GTF91" s="715"/>
      <c r="GTG91" s="715"/>
      <c r="GTH91" s="715"/>
      <c r="GTI91" s="715"/>
      <c r="GTJ91" s="715"/>
      <c r="GTK91" s="715"/>
      <c r="GTL91" s="715"/>
      <c r="GTM91" s="715"/>
      <c r="GTN91" s="715"/>
      <c r="GTO91" s="715"/>
      <c r="GTP91" s="715"/>
      <c r="GTQ91" s="715"/>
      <c r="GTR91" s="715"/>
      <c r="GTS91" s="715"/>
      <c r="GTT91" s="715"/>
      <c r="GTU91" s="715"/>
      <c r="GTV91" s="715"/>
      <c r="GTW91" s="715"/>
      <c r="GTX91" s="715"/>
      <c r="GTY91" s="715"/>
      <c r="GTZ91" s="715"/>
      <c r="GUA91" s="715"/>
      <c r="GUB91" s="715"/>
      <c r="GUC91" s="715"/>
      <c r="GUD91" s="715"/>
      <c r="GUE91" s="715"/>
      <c r="GUF91" s="715"/>
      <c r="GUG91" s="715"/>
      <c r="GUH91" s="715"/>
      <c r="GUI91" s="715"/>
      <c r="GUJ91" s="715"/>
      <c r="GUK91" s="715"/>
      <c r="GUL91" s="715"/>
      <c r="GUM91" s="715"/>
      <c r="GUN91" s="715"/>
      <c r="GUO91" s="715"/>
      <c r="GUP91" s="715"/>
      <c r="GUQ91" s="715"/>
      <c r="GUR91" s="715"/>
      <c r="GUS91" s="715"/>
      <c r="GUT91" s="715"/>
      <c r="GUU91" s="715"/>
      <c r="GUV91" s="715"/>
      <c r="GUW91" s="715"/>
      <c r="GUX91" s="715"/>
      <c r="GUY91" s="715"/>
      <c r="GUZ91" s="715"/>
      <c r="GVA91" s="715"/>
      <c r="GVB91" s="715"/>
      <c r="GVC91" s="715"/>
      <c r="GVD91" s="715"/>
      <c r="GVE91" s="715"/>
      <c r="GVF91" s="715"/>
      <c r="GVG91" s="715"/>
      <c r="GVH91" s="715"/>
      <c r="GVI91" s="715"/>
      <c r="GVJ91" s="715"/>
      <c r="GVK91" s="715"/>
      <c r="GVL91" s="715"/>
      <c r="GVM91" s="715"/>
      <c r="GVN91" s="715"/>
      <c r="GVO91" s="715"/>
      <c r="GVP91" s="715"/>
      <c r="GVQ91" s="715"/>
      <c r="GVR91" s="715"/>
      <c r="GVS91" s="715"/>
      <c r="GVT91" s="715"/>
      <c r="GVU91" s="715"/>
      <c r="GVV91" s="715"/>
      <c r="GVW91" s="715"/>
      <c r="GVX91" s="715"/>
      <c r="GVY91" s="715"/>
      <c r="GVZ91" s="715"/>
      <c r="GWA91" s="715"/>
      <c r="GWB91" s="715"/>
      <c r="GWC91" s="715"/>
      <c r="GWD91" s="715"/>
      <c r="GWE91" s="715"/>
      <c r="GWF91" s="715"/>
      <c r="GWG91" s="715"/>
      <c r="GWH91" s="715"/>
      <c r="GWI91" s="715"/>
      <c r="GWJ91" s="715"/>
      <c r="GWK91" s="715"/>
      <c r="GWL91" s="715"/>
      <c r="GWM91" s="715"/>
      <c r="GWN91" s="715"/>
      <c r="GWO91" s="715"/>
      <c r="GWP91" s="715"/>
      <c r="GWQ91" s="715"/>
      <c r="GWR91" s="715"/>
      <c r="GWS91" s="715"/>
      <c r="GWT91" s="715"/>
      <c r="GWU91" s="715"/>
      <c r="GWV91" s="715"/>
      <c r="GWW91" s="715"/>
      <c r="GWX91" s="715"/>
      <c r="GWY91" s="715"/>
      <c r="GWZ91" s="715"/>
      <c r="GXA91" s="715"/>
      <c r="GXB91" s="715"/>
      <c r="GXC91" s="715"/>
      <c r="GXD91" s="715"/>
      <c r="GXE91" s="715"/>
      <c r="GXF91" s="715"/>
      <c r="GXG91" s="715"/>
      <c r="GXH91" s="715"/>
      <c r="GXI91" s="715"/>
      <c r="GXJ91" s="715"/>
      <c r="GXK91" s="715"/>
      <c r="GXL91" s="715"/>
      <c r="GXM91" s="715"/>
      <c r="GXN91" s="715"/>
      <c r="GXO91" s="715"/>
      <c r="GXP91" s="715"/>
      <c r="GXQ91" s="715"/>
      <c r="GXR91" s="715"/>
      <c r="GXS91" s="715"/>
      <c r="GXT91" s="715"/>
      <c r="GXU91" s="715"/>
      <c r="GXV91" s="715"/>
      <c r="GXW91" s="715"/>
      <c r="GXX91" s="715"/>
      <c r="GXY91" s="715"/>
      <c r="GXZ91" s="715"/>
      <c r="GYA91" s="715"/>
      <c r="GYB91" s="715"/>
      <c r="GYC91" s="715"/>
      <c r="GYD91" s="715"/>
      <c r="GYE91" s="715"/>
      <c r="GYF91" s="715"/>
      <c r="GYG91" s="715"/>
      <c r="GYH91" s="715"/>
      <c r="GYI91" s="715"/>
      <c r="GYJ91" s="715"/>
      <c r="GYK91" s="715"/>
      <c r="GYL91" s="715"/>
      <c r="GYM91" s="715"/>
      <c r="GYN91" s="715"/>
      <c r="GYO91" s="715"/>
      <c r="GYP91" s="715"/>
      <c r="GYQ91" s="715"/>
      <c r="GYR91" s="715"/>
      <c r="GYS91" s="715"/>
      <c r="GYT91" s="715"/>
      <c r="GYU91" s="715"/>
      <c r="GYV91" s="715"/>
      <c r="GYW91" s="715"/>
      <c r="GYX91" s="715"/>
      <c r="GYY91" s="715"/>
      <c r="GYZ91" s="715"/>
      <c r="GZA91" s="715"/>
      <c r="GZB91" s="715"/>
      <c r="GZC91" s="715"/>
      <c r="GZD91" s="715"/>
      <c r="GZE91" s="715"/>
      <c r="GZF91" s="715"/>
      <c r="GZG91" s="715"/>
      <c r="GZH91" s="715"/>
      <c r="GZI91" s="715"/>
      <c r="GZJ91" s="715"/>
      <c r="GZK91" s="715"/>
      <c r="GZL91" s="715"/>
      <c r="GZM91" s="715"/>
      <c r="GZN91" s="715"/>
      <c r="GZO91" s="715"/>
      <c r="GZP91" s="715"/>
      <c r="GZQ91" s="715"/>
      <c r="GZR91" s="715"/>
      <c r="GZS91" s="715"/>
      <c r="GZT91" s="715"/>
      <c r="GZU91" s="715"/>
      <c r="GZV91" s="715"/>
      <c r="GZW91" s="715"/>
      <c r="GZX91" s="715"/>
      <c r="GZY91" s="715"/>
      <c r="GZZ91" s="715"/>
      <c r="HAA91" s="715"/>
      <c r="HAB91" s="715"/>
      <c r="HAC91" s="715"/>
      <c r="HAD91" s="715"/>
      <c r="HAE91" s="715"/>
      <c r="HAF91" s="715"/>
      <c r="HAG91" s="715"/>
      <c r="HAH91" s="715"/>
      <c r="HAI91" s="715"/>
      <c r="HAJ91" s="715"/>
      <c r="HAK91" s="715"/>
      <c r="HAL91" s="715"/>
      <c r="HAM91" s="715"/>
      <c r="HAN91" s="715"/>
      <c r="HAO91" s="715"/>
      <c r="HAP91" s="715"/>
      <c r="HAQ91" s="715"/>
      <c r="HAR91" s="715"/>
      <c r="HAS91" s="715"/>
      <c r="HAT91" s="715"/>
      <c r="HAU91" s="715"/>
      <c r="HAV91" s="715"/>
      <c r="HAW91" s="715"/>
      <c r="HAX91" s="715"/>
      <c r="HAY91" s="715"/>
      <c r="HAZ91" s="715"/>
      <c r="HBA91" s="715"/>
      <c r="HBB91" s="715"/>
      <c r="HBC91" s="715"/>
      <c r="HBD91" s="715"/>
      <c r="HBE91" s="715"/>
      <c r="HBF91" s="715"/>
      <c r="HBG91" s="715"/>
      <c r="HBH91" s="715"/>
      <c r="HBI91" s="715"/>
      <c r="HBJ91" s="715"/>
      <c r="HBK91" s="715"/>
      <c r="HBL91" s="715"/>
      <c r="HBM91" s="715"/>
      <c r="HBN91" s="715"/>
      <c r="HBO91" s="715"/>
      <c r="HBP91" s="715"/>
      <c r="HBQ91" s="715"/>
      <c r="HBR91" s="715"/>
      <c r="HBS91" s="715"/>
      <c r="HBT91" s="715"/>
      <c r="HBU91" s="715"/>
      <c r="HBV91" s="715"/>
      <c r="HBW91" s="715"/>
      <c r="HBX91" s="715"/>
      <c r="HBY91" s="715"/>
      <c r="HBZ91" s="715"/>
      <c r="HCA91" s="715"/>
      <c r="HCB91" s="715"/>
      <c r="HCC91" s="715"/>
      <c r="HCD91" s="715"/>
      <c r="HCE91" s="715"/>
      <c r="HCF91" s="715"/>
      <c r="HCG91" s="715"/>
      <c r="HCH91" s="715"/>
      <c r="HCI91" s="715"/>
      <c r="HCJ91" s="715"/>
      <c r="HCK91" s="715"/>
      <c r="HCL91" s="715"/>
      <c r="HCM91" s="715"/>
      <c r="HCN91" s="715"/>
      <c r="HCO91" s="715"/>
      <c r="HCP91" s="715"/>
      <c r="HCQ91" s="715"/>
      <c r="HCR91" s="715"/>
      <c r="HCS91" s="715"/>
      <c r="HCT91" s="715"/>
      <c r="HCU91" s="715"/>
      <c r="HCV91" s="715"/>
      <c r="HCW91" s="715"/>
      <c r="HCX91" s="715"/>
      <c r="HCY91" s="715"/>
      <c r="HCZ91" s="715"/>
      <c r="HDA91" s="715"/>
      <c r="HDB91" s="715"/>
      <c r="HDC91" s="715"/>
      <c r="HDD91" s="715"/>
      <c r="HDE91" s="715"/>
      <c r="HDF91" s="715"/>
      <c r="HDG91" s="715"/>
      <c r="HDH91" s="715"/>
      <c r="HDI91" s="715"/>
      <c r="HDJ91" s="715"/>
      <c r="HDK91" s="715"/>
      <c r="HDL91" s="715"/>
      <c r="HDM91" s="715"/>
      <c r="HDN91" s="715"/>
      <c r="HDO91" s="715"/>
      <c r="HDP91" s="715"/>
      <c r="HDQ91" s="715"/>
      <c r="HDR91" s="715"/>
      <c r="HDS91" s="715"/>
      <c r="HDT91" s="715"/>
      <c r="HDU91" s="715"/>
      <c r="HDV91" s="715"/>
      <c r="HDW91" s="715"/>
      <c r="HDX91" s="715"/>
      <c r="HDY91" s="715"/>
      <c r="HDZ91" s="715"/>
      <c r="HEA91" s="715"/>
      <c r="HEB91" s="715"/>
      <c r="HEC91" s="715"/>
      <c r="HED91" s="715"/>
      <c r="HEE91" s="715"/>
      <c r="HEF91" s="715"/>
      <c r="HEG91" s="715"/>
      <c r="HEH91" s="715"/>
      <c r="HEI91" s="715"/>
      <c r="HEJ91" s="715"/>
      <c r="HEK91" s="715"/>
      <c r="HEL91" s="715"/>
      <c r="HEM91" s="715"/>
      <c r="HEN91" s="715"/>
      <c r="HEO91" s="715"/>
      <c r="HEP91" s="715"/>
      <c r="HEQ91" s="715"/>
      <c r="HER91" s="715"/>
      <c r="HES91" s="715"/>
      <c r="HET91" s="715"/>
      <c r="HEU91" s="715"/>
      <c r="HEV91" s="715"/>
      <c r="HEW91" s="715"/>
      <c r="HEX91" s="715"/>
      <c r="HEY91" s="715"/>
      <c r="HEZ91" s="715"/>
      <c r="HFA91" s="715"/>
      <c r="HFB91" s="715"/>
      <c r="HFC91" s="715"/>
      <c r="HFD91" s="715"/>
      <c r="HFE91" s="715"/>
      <c r="HFF91" s="715"/>
      <c r="HFG91" s="715"/>
      <c r="HFH91" s="715"/>
      <c r="HFI91" s="715"/>
      <c r="HFJ91" s="715"/>
      <c r="HFK91" s="715"/>
      <c r="HFL91" s="715"/>
      <c r="HFM91" s="715"/>
      <c r="HFN91" s="715"/>
      <c r="HFO91" s="715"/>
      <c r="HFP91" s="715"/>
      <c r="HFQ91" s="715"/>
      <c r="HFR91" s="715"/>
      <c r="HFS91" s="715"/>
      <c r="HFT91" s="715"/>
      <c r="HFU91" s="715"/>
      <c r="HFV91" s="715"/>
      <c r="HFW91" s="715"/>
      <c r="HFX91" s="715"/>
      <c r="HFY91" s="715"/>
      <c r="HFZ91" s="715"/>
      <c r="HGA91" s="715"/>
      <c r="HGB91" s="715"/>
      <c r="HGC91" s="715"/>
      <c r="HGD91" s="715"/>
      <c r="HGE91" s="715"/>
      <c r="HGF91" s="715"/>
      <c r="HGG91" s="715"/>
      <c r="HGH91" s="715"/>
      <c r="HGI91" s="715"/>
      <c r="HGJ91" s="715"/>
      <c r="HGK91" s="715"/>
      <c r="HGL91" s="715"/>
      <c r="HGM91" s="715"/>
      <c r="HGN91" s="715"/>
      <c r="HGO91" s="715"/>
      <c r="HGP91" s="715"/>
      <c r="HGQ91" s="715"/>
      <c r="HGR91" s="715"/>
      <c r="HGS91" s="715"/>
      <c r="HGT91" s="715"/>
      <c r="HGU91" s="715"/>
      <c r="HGV91" s="715"/>
      <c r="HGW91" s="715"/>
      <c r="HGX91" s="715"/>
      <c r="HGY91" s="715"/>
      <c r="HGZ91" s="715"/>
      <c r="HHA91" s="715"/>
      <c r="HHB91" s="715"/>
      <c r="HHC91" s="715"/>
      <c r="HHD91" s="715"/>
      <c r="HHE91" s="715"/>
      <c r="HHF91" s="715"/>
      <c r="HHG91" s="715"/>
      <c r="HHH91" s="715"/>
      <c r="HHI91" s="715"/>
      <c r="HHJ91" s="715"/>
      <c r="HHK91" s="715"/>
      <c r="HHL91" s="715"/>
      <c r="HHM91" s="715"/>
      <c r="HHN91" s="715"/>
      <c r="HHO91" s="715"/>
      <c r="HHP91" s="715"/>
      <c r="HHQ91" s="715"/>
      <c r="HHR91" s="715"/>
      <c r="HHS91" s="715"/>
      <c r="HHT91" s="715"/>
      <c r="HHU91" s="715"/>
      <c r="HHV91" s="715"/>
      <c r="HHW91" s="715"/>
      <c r="HHX91" s="715"/>
      <c r="HHY91" s="715"/>
      <c r="HHZ91" s="715"/>
      <c r="HIA91" s="715"/>
      <c r="HIB91" s="715"/>
      <c r="HIC91" s="715"/>
      <c r="HID91" s="715"/>
      <c r="HIE91" s="715"/>
      <c r="HIF91" s="715"/>
      <c r="HIG91" s="715"/>
      <c r="HIH91" s="715"/>
      <c r="HII91" s="715"/>
      <c r="HIJ91" s="715"/>
      <c r="HIK91" s="715"/>
      <c r="HIL91" s="715"/>
      <c r="HIM91" s="715"/>
      <c r="HIN91" s="715"/>
      <c r="HIO91" s="715"/>
      <c r="HIP91" s="715"/>
      <c r="HIQ91" s="715"/>
      <c r="HIR91" s="715"/>
      <c r="HIS91" s="715"/>
      <c r="HIT91" s="715"/>
      <c r="HIU91" s="715"/>
      <c r="HIV91" s="715"/>
      <c r="HIW91" s="715"/>
      <c r="HIX91" s="715"/>
      <c r="HIY91" s="715"/>
      <c r="HIZ91" s="715"/>
      <c r="HJA91" s="715"/>
      <c r="HJB91" s="715"/>
      <c r="HJC91" s="715"/>
      <c r="HJD91" s="715"/>
      <c r="HJE91" s="715"/>
      <c r="HJF91" s="715"/>
      <c r="HJG91" s="715"/>
      <c r="HJH91" s="715"/>
      <c r="HJI91" s="715"/>
      <c r="HJJ91" s="715"/>
      <c r="HJK91" s="715"/>
      <c r="HJL91" s="715"/>
      <c r="HJM91" s="715"/>
      <c r="HJN91" s="715"/>
      <c r="HJO91" s="715"/>
      <c r="HJP91" s="715"/>
      <c r="HJQ91" s="715"/>
      <c r="HJR91" s="715"/>
      <c r="HJS91" s="715"/>
      <c r="HJT91" s="715"/>
      <c r="HJU91" s="715"/>
      <c r="HJV91" s="715"/>
      <c r="HJW91" s="715"/>
      <c r="HJX91" s="715"/>
      <c r="HJY91" s="715"/>
      <c r="HJZ91" s="715"/>
      <c r="HKA91" s="715"/>
      <c r="HKB91" s="715"/>
      <c r="HKC91" s="715"/>
      <c r="HKD91" s="715"/>
      <c r="HKE91" s="715"/>
      <c r="HKF91" s="715"/>
      <c r="HKG91" s="715"/>
      <c r="HKH91" s="715"/>
      <c r="HKI91" s="715"/>
      <c r="HKJ91" s="715"/>
      <c r="HKK91" s="715"/>
      <c r="HKL91" s="715"/>
      <c r="HKM91" s="715"/>
      <c r="HKN91" s="715"/>
      <c r="HKO91" s="715"/>
      <c r="HKP91" s="715"/>
      <c r="HKQ91" s="715"/>
      <c r="HKR91" s="715"/>
      <c r="HKS91" s="715"/>
      <c r="HKT91" s="715"/>
      <c r="HKU91" s="715"/>
      <c r="HKV91" s="715"/>
      <c r="HKW91" s="715"/>
      <c r="HKX91" s="715"/>
      <c r="HKY91" s="715"/>
      <c r="HKZ91" s="715"/>
      <c r="HLA91" s="715"/>
      <c r="HLB91" s="715"/>
      <c r="HLC91" s="715"/>
      <c r="HLD91" s="715"/>
      <c r="HLE91" s="715"/>
      <c r="HLF91" s="715"/>
      <c r="HLG91" s="715"/>
      <c r="HLH91" s="715"/>
      <c r="HLI91" s="715"/>
      <c r="HLJ91" s="715"/>
      <c r="HLK91" s="715"/>
      <c r="HLL91" s="715"/>
      <c r="HLM91" s="715"/>
      <c r="HLN91" s="715"/>
      <c r="HLO91" s="715"/>
      <c r="HLP91" s="715"/>
      <c r="HLQ91" s="715"/>
      <c r="HLR91" s="715"/>
      <c r="HLS91" s="715"/>
      <c r="HLT91" s="715"/>
      <c r="HLU91" s="715"/>
      <c r="HLV91" s="715"/>
      <c r="HLW91" s="715"/>
      <c r="HLX91" s="715"/>
      <c r="HLY91" s="715"/>
      <c r="HLZ91" s="715"/>
      <c r="HMA91" s="715"/>
      <c r="HMB91" s="715"/>
      <c r="HMC91" s="715"/>
      <c r="HMD91" s="715"/>
      <c r="HME91" s="715"/>
      <c r="HMF91" s="715"/>
      <c r="HMG91" s="715"/>
      <c r="HMH91" s="715"/>
      <c r="HMI91" s="715"/>
      <c r="HMJ91" s="715"/>
      <c r="HMK91" s="715"/>
      <c r="HML91" s="715"/>
      <c r="HMM91" s="715"/>
      <c r="HMN91" s="715"/>
      <c r="HMO91" s="715"/>
      <c r="HMP91" s="715"/>
      <c r="HMQ91" s="715"/>
      <c r="HMR91" s="715"/>
      <c r="HMS91" s="715"/>
      <c r="HMT91" s="715"/>
      <c r="HMU91" s="715"/>
      <c r="HMV91" s="715"/>
      <c r="HMW91" s="715"/>
      <c r="HMX91" s="715"/>
      <c r="HMY91" s="715"/>
      <c r="HMZ91" s="715"/>
      <c r="HNA91" s="715"/>
      <c r="HNB91" s="715"/>
      <c r="HNC91" s="715"/>
      <c r="HND91" s="715"/>
      <c r="HNE91" s="715"/>
      <c r="HNF91" s="715"/>
      <c r="HNG91" s="715"/>
      <c r="HNH91" s="715"/>
      <c r="HNI91" s="715"/>
      <c r="HNJ91" s="715"/>
      <c r="HNK91" s="715"/>
      <c r="HNL91" s="715"/>
      <c r="HNM91" s="715"/>
      <c r="HNN91" s="715"/>
      <c r="HNO91" s="715"/>
      <c r="HNP91" s="715"/>
      <c r="HNQ91" s="715"/>
      <c r="HNR91" s="715"/>
      <c r="HNS91" s="715"/>
      <c r="HNT91" s="715"/>
      <c r="HNU91" s="715"/>
      <c r="HNV91" s="715"/>
      <c r="HNW91" s="715"/>
      <c r="HNX91" s="715"/>
      <c r="HNY91" s="715"/>
      <c r="HNZ91" s="715"/>
      <c r="HOA91" s="715"/>
      <c r="HOB91" s="715"/>
      <c r="HOC91" s="715"/>
      <c r="HOD91" s="715"/>
      <c r="HOE91" s="715"/>
      <c r="HOF91" s="715"/>
      <c r="HOG91" s="715"/>
      <c r="HOH91" s="715"/>
      <c r="HOI91" s="715"/>
      <c r="HOJ91" s="715"/>
      <c r="HOK91" s="715"/>
      <c r="HOL91" s="715"/>
      <c r="HOM91" s="715"/>
      <c r="HON91" s="715"/>
      <c r="HOO91" s="715"/>
      <c r="HOP91" s="715"/>
      <c r="HOQ91" s="715"/>
      <c r="HOR91" s="715"/>
      <c r="HOS91" s="715"/>
      <c r="HOT91" s="715"/>
      <c r="HOU91" s="715"/>
      <c r="HOV91" s="715"/>
      <c r="HOW91" s="715"/>
      <c r="HOX91" s="715"/>
      <c r="HOY91" s="715"/>
      <c r="HOZ91" s="715"/>
      <c r="HPA91" s="715"/>
      <c r="HPB91" s="715"/>
      <c r="HPC91" s="715"/>
      <c r="HPD91" s="715"/>
      <c r="HPE91" s="715"/>
      <c r="HPF91" s="715"/>
      <c r="HPG91" s="715"/>
      <c r="HPH91" s="715"/>
      <c r="HPI91" s="715"/>
      <c r="HPJ91" s="715"/>
      <c r="HPK91" s="715"/>
      <c r="HPL91" s="715"/>
      <c r="HPM91" s="715"/>
      <c r="HPN91" s="715"/>
      <c r="HPO91" s="715"/>
      <c r="HPP91" s="715"/>
      <c r="HPQ91" s="715"/>
      <c r="HPR91" s="715"/>
      <c r="HPS91" s="715"/>
      <c r="HPT91" s="715"/>
      <c r="HPU91" s="715"/>
      <c r="HPV91" s="715"/>
      <c r="HPW91" s="715"/>
      <c r="HPX91" s="715"/>
      <c r="HPY91" s="715"/>
      <c r="HPZ91" s="715"/>
      <c r="HQA91" s="715"/>
      <c r="HQB91" s="715"/>
      <c r="HQC91" s="715"/>
      <c r="HQD91" s="715"/>
      <c r="HQE91" s="715"/>
      <c r="HQF91" s="715"/>
      <c r="HQG91" s="715"/>
      <c r="HQH91" s="715"/>
      <c r="HQI91" s="715"/>
      <c r="HQJ91" s="715"/>
      <c r="HQK91" s="715"/>
      <c r="HQL91" s="715"/>
      <c r="HQM91" s="715"/>
      <c r="HQN91" s="715"/>
      <c r="HQO91" s="715"/>
      <c r="HQP91" s="715"/>
      <c r="HQQ91" s="715"/>
      <c r="HQR91" s="715"/>
      <c r="HQS91" s="715"/>
      <c r="HQT91" s="715"/>
      <c r="HQU91" s="715"/>
      <c r="HQV91" s="715"/>
      <c r="HQW91" s="715"/>
      <c r="HQX91" s="715"/>
      <c r="HQY91" s="715"/>
      <c r="HQZ91" s="715"/>
      <c r="HRA91" s="715"/>
      <c r="HRB91" s="715"/>
      <c r="HRC91" s="715"/>
      <c r="HRD91" s="715"/>
      <c r="HRE91" s="715"/>
      <c r="HRF91" s="715"/>
      <c r="HRG91" s="715"/>
      <c r="HRH91" s="715"/>
      <c r="HRI91" s="715"/>
      <c r="HRJ91" s="715"/>
      <c r="HRK91" s="715"/>
      <c r="HRL91" s="715"/>
      <c r="HRM91" s="715"/>
      <c r="HRN91" s="715"/>
      <c r="HRO91" s="715"/>
      <c r="HRP91" s="715"/>
      <c r="HRQ91" s="715"/>
      <c r="HRR91" s="715"/>
      <c r="HRS91" s="715"/>
      <c r="HRT91" s="715"/>
      <c r="HRU91" s="715"/>
      <c r="HRV91" s="715"/>
      <c r="HRW91" s="715"/>
      <c r="HRX91" s="715"/>
      <c r="HRY91" s="715"/>
      <c r="HRZ91" s="715"/>
      <c r="HSA91" s="715"/>
      <c r="HSB91" s="715"/>
      <c r="HSC91" s="715"/>
      <c r="HSD91" s="715"/>
      <c r="HSE91" s="715"/>
      <c r="HSF91" s="715"/>
      <c r="HSG91" s="715"/>
      <c r="HSH91" s="715"/>
      <c r="HSI91" s="715"/>
      <c r="HSJ91" s="715"/>
      <c r="HSK91" s="715"/>
      <c r="HSL91" s="715"/>
      <c r="HSM91" s="715"/>
      <c r="HSN91" s="715"/>
      <c r="HSO91" s="715"/>
      <c r="HSP91" s="715"/>
      <c r="HSQ91" s="715"/>
      <c r="HSR91" s="715"/>
      <c r="HSS91" s="715"/>
      <c r="HST91" s="715"/>
      <c r="HSU91" s="715"/>
      <c r="HSV91" s="715"/>
      <c r="HSW91" s="715"/>
      <c r="HSX91" s="715"/>
      <c r="HSY91" s="715"/>
      <c r="HSZ91" s="715"/>
      <c r="HTA91" s="715"/>
      <c r="HTB91" s="715"/>
      <c r="HTC91" s="715"/>
      <c r="HTD91" s="715"/>
      <c r="HTE91" s="715"/>
      <c r="HTF91" s="715"/>
      <c r="HTG91" s="715"/>
      <c r="HTH91" s="715"/>
      <c r="HTI91" s="715"/>
      <c r="HTJ91" s="715"/>
      <c r="HTK91" s="715"/>
      <c r="HTL91" s="715"/>
      <c r="HTM91" s="715"/>
      <c r="HTN91" s="715"/>
      <c r="HTO91" s="715"/>
      <c r="HTP91" s="715"/>
      <c r="HTQ91" s="715"/>
      <c r="HTR91" s="715"/>
      <c r="HTS91" s="715"/>
      <c r="HTT91" s="715"/>
      <c r="HTU91" s="715"/>
      <c r="HTV91" s="715"/>
      <c r="HTW91" s="715"/>
      <c r="HTX91" s="715"/>
      <c r="HTY91" s="715"/>
      <c r="HTZ91" s="715"/>
      <c r="HUA91" s="715"/>
      <c r="HUB91" s="715"/>
      <c r="HUC91" s="715"/>
      <c r="HUD91" s="715"/>
      <c r="HUE91" s="715"/>
      <c r="HUF91" s="715"/>
      <c r="HUG91" s="715"/>
      <c r="HUH91" s="715"/>
      <c r="HUI91" s="715"/>
      <c r="HUJ91" s="715"/>
      <c r="HUK91" s="715"/>
      <c r="HUL91" s="715"/>
      <c r="HUM91" s="715"/>
      <c r="HUN91" s="715"/>
      <c r="HUO91" s="715"/>
      <c r="HUP91" s="715"/>
      <c r="HUQ91" s="715"/>
      <c r="HUR91" s="715"/>
      <c r="HUS91" s="715"/>
      <c r="HUT91" s="715"/>
      <c r="HUU91" s="715"/>
      <c r="HUV91" s="715"/>
      <c r="HUW91" s="715"/>
      <c r="HUX91" s="715"/>
      <c r="HUY91" s="715"/>
      <c r="HUZ91" s="715"/>
      <c r="HVA91" s="715"/>
      <c r="HVB91" s="715"/>
      <c r="HVC91" s="715"/>
      <c r="HVD91" s="715"/>
      <c r="HVE91" s="715"/>
      <c r="HVF91" s="715"/>
      <c r="HVG91" s="715"/>
      <c r="HVH91" s="715"/>
      <c r="HVI91" s="715"/>
      <c r="HVJ91" s="715"/>
      <c r="HVK91" s="715"/>
      <c r="HVL91" s="715"/>
      <c r="HVM91" s="715"/>
      <c r="HVN91" s="715"/>
      <c r="HVO91" s="715"/>
      <c r="HVP91" s="715"/>
      <c r="HVQ91" s="715"/>
      <c r="HVR91" s="715"/>
      <c r="HVS91" s="715"/>
      <c r="HVT91" s="715"/>
      <c r="HVU91" s="715"/>
      <c r="HVV91" s="715"/>
      <c r="HVW91" s="715"/>
      <c r="HVX91" s="715"/>
      <c r="HVY91" s="715"/>
      <c r="HVZ91" s="715"/>
      <c r="HWA91" s="715"/>
      <c r="HWB91" s="715"/>
      <c r="HWC91" s="715"/>
      <c r="HWD91" s="715"/>
      <c r="HWE91" s="715"/>
      <c r="HWF91" s="715"/>
      <c r="HWG91" s="715"/>
      <c r="HWH91" s="715"/>
      <c r="HWI91" s="715"/>
      <c r="HWJ91" s="715"/>
      <c r="HWK91" s="715"/>
      <c r="HWL91" s="715"/>
      <c r="HWM91" s="715"/>
      <c r="HWN91" s="715"/>
      <c r="HWO91" s="715"/>
      <c r="HWP91" s="715"/>
      <c r="HWQ91" s="715"/>
      <c r="HWR91" s="715"/>
      <c r="HWS91" s="715"/>
      <c r="HWT91" s="715"/>
      <c r="HWU91" s="715"/>
      <c r="HWV91" s="715"/>
      <c r="HWW91" s="715"/>
      <c r="HWX91" s="715"/>
      <c r="HWY91" s="715"/>
      <c r="HWZ91" s="715"/>
      <c r="HXA91" s="715"/>
      <c r="HXB91" s="715"/>
      <c r="HXC91" s="715"/>
      <c r="HXD91" s="715"/>
      <c r="HXE91" s="715"/>
      <c r="HXF91" s="715"/>
      <c r="HXG91" s="715"/>
      <c r="HXH91" s="715"/>
      <c r="HXI91" s="715"/>
      <c r="HXJ91" s="715"/>
      <c r="HXK91" s="715"/>
      <c r="HXL91" s="715"/>
      <c r="HXM91" s="715"/>
      <c r="HXN91" s="715"/>
      <c r="HXO91" s="715"/>
      <c r="HXP91" s="715"/>
      <c r="HXQ91" s="715"/>
      <c r="HXR91" s="715"/>
      <c r="HXS91" s="715"/>
      <c r="HXT91" s="715"/>
      <c r="HXU91" s="715"/>
      <c r="HXV91" s="715"/>
      <c r="HXW91" s="715"/>
      <c r="HXX91" s="715"/>
      <c r="HXY91" s="715"/>
      <c r="HXZ91" s="715"/>
      <c r="HYA91" s="715"/>
      <c r="HYB91" s="715"/>
      <c r="HYC91" s="715"/>
      <c r="HYD91" s="715"/>
      <c r="HYE91" s="715"/>
      <c r="HYF91" s="715"/>
      <c r="HYG91" s="715"/>
      <c r="HYH91" s="715"/>
      <c r="HYI91" s="715"/>
      <c r="HYJ91" s="715"/>
      <c r="HYK91" s="715"/>
      <c r="HYL91" s="715"/>
      <c r="HYM91" s="715"/>
      <c r="HYN91" s="715"/>
      <c r="HYO91" s="715"/>
      <c r="HYP91" s="715"/>
      <c r="HYQ91" s="715"/>
      <c r="HYR91" s="715"/>
      <c r="HYS91" s="715"/>
      <c r="HYT91" s="715"/>
      <c r="HYU91" s="715"/>
      <c r="HYV91" s="715"/>
      <c r="HYW91" s="715"/>
      <c r="HYX91" s="715"/>
      <c r="HYY91" s="715"/>
      <c r="HYZ91" s="715"/>
      <c r="HZA91" s="715"/>
      <c r="HZB91" s="715"/>
      <c r="HZC91" s="715"/>
      <c r="HZD91" s="715"/>
      <c r="HZE91" s="715"/>
      <c r="HZF91" s="715"/>
      <c r="HZG91" s="715"/>
      <c r="HZH91" s="715"/>
      <c r="HZI91" s="715"/>
      <c r="HZJ91" s="715"/>
      <c r="HZK91" s="715"/>
      <c r="HZL91" s="715"/>
      <c r="HZM91" s="715"/>
      <c r="HZN91" s="715"/>
      <c r="HZO91" s="715"/>
      <c r="HZP91" s="715"/>
      <c r="HZQ91" s="715"/>
      <c r="HZR91" s="715"/>
      <c r="HZS91" s="715"/>
      <c r="HZT91" s="715"/>
      <c r="HZU91" s="715"/>
      <c r="HZV91" s="715"/>
      <c r="HZW91" s="715"/>
      <c r="HZX91" s="715"/>
      <c r="HZY91" s="715"/>
      <c r="HZZ91" s="715"/>
      <c r="IAA91" s="715"/>
      <c r="IAB91" s="715"/>
      <c r="IAC91" s="715"/>
      <c r="IAD91" s="715"/>
      <c r="IAE91" s="715"/>
      <c r="IAF91" s="715"/>
      <c r="IAG91" s="715"/>
      <c r="IAH91" s="715"/>
      <c r="IAI91" s="715"/>
      <c r="IAJ91" s="715"/>
      <c r="IAK91" s="715"/>
      <c r="IAL91" s="715"/>
      <c r="IAM91" s="715"/>
      <c r="IAN91" s="715"/>
      <c r="IAO91" s="715"/>
      <c r="IAP91" s="715"/>
      <c r="IAQ91" s="715"/>
      <c r="IAR91" s="715"/>
      <c r="IAS91" s="715"/>
      <c r="IAT91" s="715"/>
      <c r="IAU91" s="715"/>
      <c r="IAV91" s="715"/>
      <c r="IAW91" s="715"/>
      <c r="IAX91" s="715"/>
      <c r="IAY91" s="715"/>
      <c r="IAZ91" s="715"/>
      <c r="IBA91" s="715"/>
      <c r="IBB91" s="715"/>
      <c r="IBC91" s="715"/>
      <c r="IBD91" s="715"/>
      <c r="IBE91" s="715"/>
      <c r="IBF91" s="715"/>
      <c r="IBG91" s="715"/>
      <c r="IBH91" s="715"/>
      <c r="IBI91" s="715"/>
      <c r="IBJ91" s="715"/>
      <c r="IBK91" s="715"/>
      <c r="IBL91" s="715"/>
      <c r="IBM91" s="715"/>
      <c r="IBN91" s="715"/>
      <c r="IBO91" s="715"/>
      <c r="IBP91" s="715"/>
      <c r="IBQ91" s="715"/>
      <c r="IBR91" s="715"/>
      <c r="IBS91" s="715"/>
      <c r="IBT91" s="715"/>
      <c r="IBU91" s="715"/>
      <c r="IBV91" s="715"/>
      <c r="IBW91" s="715"/>
      <c r="IBX91" s="715"/>
      <c r="IBY91" s="715"/>
      <c r="IBZ91" s="715"/>
      <c r="ICA91" s="715"/>
      <c r="ICB91" s="715"/>
      <c r="ICC91" s="715"/>
      <c r="ICD91" s="715"/>
      <c r="ICE91" s="715"/>
      <c r="ICF91" s="715"/>
      <c r="ICG91" s="715"/>
      <c r="ICH91" s="715"/>
      <c r="ICI91" s="715"/>
      <c r="ICJ91" s="715"/>
      <c r="ICK91" s="715"/>
      <c r="ICL91" s="715"/>
      <c r="ICM91" s="715"/>
      <c r="ICN91" s="715"/>
      <c r="ICO91" s="715"/>
      <c r="ICP91" s="715"/>
      <c r="ICQ91" s="715"/>
      <c r="ICR91" s="715"/>
      <c r="ICS91" s="715"/>
      <c r="ICT91" s="715"/>
      <c r="ICU91" s="715"/>
      <c r="ICV91" s="715"/>
      <c r="ICW91" s="715"/>
      <c r="ICX91" s="715"/>
      <c r="ICY91" s="715"/>
      <c r="ICZ91" s="715"/>
      <c r="IDA91" s="715"/>
      <c r="IDB91" s="715"/>
      <c r="IDC91" s="715"/>
      <c r="IDD91" s="715"/>
      <c r="IDE91" s="715"/>
      <c r="IDF91" s="715"/>
      <c r="IDG91" s="715"/>
      <c r="IDH91" s="715"/>
      <c r="IDI91" s="715"/>
      <c r="IDJ91" s="715"/>
      <c r="IDK91" s="715"/>
      <c r="IDL91" s="715"/>
      <c r="IDM91" s="715"/>
      <c r="IDN91" s="715"/>
      <c r="IDO91" s="715"/>
      <c r="IDP91" s="715"/>
      <c r="IDQ91" s="715"/>
      <c r="IDR91" s="715"/>
      <c r="IDS91" s="715"/>
      <c r="IDT91" s="715"/>
      <c r="IDU91" s="715"/>
      <c r="IDV91" s="715"/>
      <c r="IDW91" s="715"/>
      <c r="IDX91" s="715"/>
      <c r="IDY91" s="715"/>
      <c r="IDZ91" s="715"/>
      <c r="IEA91" s="715"/>
      <c r="IEB91" s="715"/>
      <c r="IEC91" s="715"/>
      <c r="IED91" s="715"/>
      <c r="IEE91" s="715"/>
      <c r="IEF91" s="715"/>
      <c r="IEG91" s="715"/>
      <c r="IEH91" s="715"/>
      <c r="IEI91" s="715"/>
      <c r="IEJ91" s="715"/>
      <c r="IEK91" s="715"/>
      <c r="IEL91" s="715"/>
      <c r="IEM91" s="715"/>
      <c r="IEN91" s="715"/>
      <c r="IEO91" s="715"/>
      <c r="IEP91" s="715"/>
      <c r="IEQ91" s="715"/>
      <c r="IER91" s="715"/>
      <c r="IES91" s="715"/>
      <c r="IET91" s="715"/>
      <c r="IEU91" s="715"/>
      <c r="IEV91" s="715"/>
      <c r="IEW91" s="715"/>
      <c r="IEX91" s="715"/>
      <c r="IEY91" s="715"/>
      <c r="IEZ91" s="715"/>
      <c r="IFA91" s="715"/>
      <c r="IFB91" s="715"/>
      <c r="IFC91" s="715"/>
      <c r="IFD91" s="715"/>
      <c r="IFE91" s="715"/>
      <c r="IFF91" s="715"/>
      <c r="IFG91" s="715"/>
      <c r="IFH91" s="715"/>
      <c r="IFI91" s="715"/>
      <c r="IFJ91" s="715"/>
      <c r="IFK91" s="715"/>
      <c r="IFL91" s="715"/>
      <c r="IFM91" s="715"/>
      <c r="IFN91" s="715"/>
      <c r="IFO91" s="715"/>
      <c r="IFP91" s="715"/>
      <c r="IFQ91" s="715"/>
      <c r="IFR91" s="715"/>
      <c r="IFS91" s="715"/>
      <c r="IFT91" s="715"/>
      <c r="IFU91" s="715"/>
      <c r="IFV91" s="715"/>
      <c r="IFW91" s="715"/>
      <c r="IFX91" s="715"/>
      <c r="IFY91" s="715"/>
      <c r="IFZ91" s="715"/>
      <c r="IGA91" s="715"/>
      <c r="IGB91" s="715"/>
      <c r="IGC91" s="715"/>
      <c r="IGD91" s="715"/>
      <c r="IGE91" s="715"/>
      <c r="IGF91" s="715"/>
      <c r="IGG91" s="715"/>
      <c r="IGH91" s="715"/>
      <c r="IGI91" s="715"/>
      <c r="IGJ91" s="715"/>
      <c r="IGK91" s="715"/>
      <c r="IGL91" s="715"/>
      <c r="IGM91" s="715"/>
      <c r="IGN91" s="715"/>
      <c r="IGO91" s="715"/>
      <c r="IGP91" s="715"/>
      <c r="IGQ91" s="715"/>
      <c r="IGR91" s="715"/>
      <c r="IGS91" s="715"/>
      <c r="IGT91" s="715"/>
      <c r="IGU91" s="715"/>
      <c r="IGV91" s="715"/>
      <c r="IGW91" s="715"/>
      <c r="IGX91" s="715"/>
      <c r="IGY91" s="715"/>
      <c r="IGZ91" s="715"/>
      <c r="IHA91" s="715"/>
      <c r="IHB91" s="715"/>
      <c r="IHC91" s="715"/>
      <c r="IHD91" s="715"/>
      <c r="IHE91" s="715"/>
      <c r="IHF91" s="715"/>
      <c r="IHG91" s="715"/>
      <c r="IHH91" s="715"/>
      <c r="IHI91" s="715"/>
      <c r="IHJ91" s="715"/>
      <c r="IHK91" s="715"/>
      <c r="IHL91" s="715"/>
      <c r="IHM91" s="715"/>
      <c r="IHN91" s="715"/>
      <c r="IHO91" s="715"/>
      <c r="IHP91" s="715"/>
      <c r="IHQ91" s="715"/>
      <c r="IHR91" s="715"/>
      <c r="IHS91" s="715"/>
      <c r="IHT91" s="715"/>
      <c r="IHU91" s="715"/>
      <c r="IHV91" s="715"/>
      <c r="IHW91" s="715"/>
      <c r="IHX91" s="715"/>
      <c r="IHY91" s="715"/>
      <c r="IHZ91" s="715"/>
      <c r="IIA91" s="715"/>
      <c r="IIB91" s="715"/>
      <c r="IIC91" s="715"/>
      <c r="IID91" s="715"/>
      <c r="IIE91" s="715"/>
      <c r="IIF91" s="715"/>
      <c r="IIG91" s="715"/>
      <c r="IIH91" s="715"/>
      <c r="III91" s="715"/>
      <c r="IIJ91" s="715"/>
      <c r="IIK91" s="715"/>
      <c r="IIL91" s="715"/>
      <c r="IIM91" s="715"/>
      <c r="IIN91" s="715"/>
      <c r="IIO91" s="715"/>
      <c r="IIP91" s="715"/>
      <c r="IIQ91" s="715"/>
      <c r="IIR91" s="715"/>
      <c r="IIS91" s="715"/>
      <c r="IIT91" s="715"/>
      <c r="IIU91" s="715"/>
      <c r="IIV91" s="715"/>
      <c r="IIW91" s="715"/>
      <c r="IIX91" s="715"/>
      <c r="IIY91" s="715"/>
      <c r="IIZ91" s="715"/>
      <c r="IJA91" s="715"/>
      <c r="IJB91" s="715"/>
      <c r="IJC91" s="715"/>
      <c r="IJD91" s="715"/>
      <c r="IJE91" s="715"/>
      <c r="IJF91" s="715"/>
      <c r="IJG91" s="715"/>
      <c r="IJH91" s="715"/>
      <c r="IJI91" s="715"/>
      <c r="IJJ91" s="715"/>
      <c r="IJK91" s="715"/>
      <c r="IJL91" s="715"/>
      <c r="IJM91" s="715"/>
      <c r="IJN91" s="715"/>
      <c r="IJO91" s="715"/>
      <c r="IJP91" s="715"/>
      <c r="IJQ91" s="715"/>
      <c r="IJR91" s="715"/>
      <c r="IJS91" s="715"/>
      <c r="IJT91" s="715"/>
      <c r="IJU91" s="715"/>
      <c r="IJV91" s="715"/>
      <c r="IJW91" s="715"/>
      <c r="IJX91" s="715"/>
      <c r="IJY91" s="715"/>
      <c r="IJZ91" s="715"/>
      <c r="IKA91" s="715"/>
      <c r="IKB91" s="715"/>
      <c r="IKC91" s="715"/>
      <c r="IKD91" s="715"/>
      <c r="IKE91" s="715"/>
      <c r="IKF91" s="715"/>
      <c r="IKG91" s="715"/>
      <c r="IKH91" s="715"/>
      <c r="IKI91" s="715"/>
      <c r="IKJ91" s="715"/>
      <c r="IKK91" s="715"/>
      <c r="IKL91" s="715"/>
      <c r="IKM91" s="715"/>
      <c r="IKN91" s="715"/>
      <c r="IKO91" s="715"/>
      <c r="IKP91" s="715"/>
      <c r="IKQ91" s="715"/>
      <c r="IKR91" s="715"/>
      <c r="IKS91" s="715"/>
      <c r="IKT91" s="715"/>
      <c r="IKU91" s="715"/>
      <c r="IKV91" s="715"/>
      <c r="IKW91" s="715"/>
      <c r="IKX91" s="715"/>
      <c r="IKY91" s="715"/>
      <c r="IKZ91" s="715"/>
      <c r="ILA91" s="715"/>
      <c r="ILB91" s="715"/>
      <c r="ILC91" s="715"/>
      <c r="ILD91" s="715"/>
      <c r="ILE91" s="715"/>
      <c r="ILF91" s="715"/>
      <c r="ILG91" s="715"/>
      <c r="ILH91" s="715"/>
      <c r="ILI91" s="715"/>
      <c r="ILJ91" s="715"/>
      <c r="ILK91" s="715"/>
      <c r="ILL91" s="715"/>
      <c r="ILM91" s="715"/>
      <c r="ILN91" s="715"/>
      <c r="ILO91" s="715"/>
      <c r="ILP91" s="715"/>
      <c r="ILQ91" s="715"/>
      <c r="ILR91" s="715"/>
      <c r="ILS91" s="715"/>
      <c r="ILT91" s="715"/>
      <c r="ILU91" s="715"/>
      <c r="ILV91" s="715"/>
      <c r="ILW91" s="715"/>
      <c r="ILX91" s="715"/>
      <c r="ILY91" s="715"/>
      <c r="ILZ91" s="715"/>
      <c r="IMA91" s="715"/>
      <c r="IMB91" s="715"/>
      <c r="IMC91" s="715"/>
      <c r="IMD91" s="715"/>
      <c r="IME91" s="715"/>
      <c r="IMF91" s="715"/>
      <c r="IMG91" s="715"/>
      <c r="IMH91" s="715"/>
      <c r="IMI91" s="715"/>
      <c r="IMJ91" s="715"/>
      <c r="IMK91" s="715"/>
      <c r="IML91" s="715"/>
      <c r="IMM91" s="715"/>
      <c r="IMN91" s="715"/>
      <c r="IMO91" s="715"/>
      <c r="IMP91" s="715"/>
      <c r="IMQ91" s="715"/>
      <c r="IMR91" s="715"/>
      <c r="IMS91" s="715"/>
      <c r="IMT91" s="715"/>
      <c r="IMU91" s="715"/>
      <c r="IMV91" s="715"/>
      <c r="IMW91" s="715"/>
      <c r="IMX91" s="715"/>
      <c r="IMY91" s="715"/>
      <c r="IMZ91" s="715"/>
      <c r="INA91" s="715"/>
      <c r="INB91" s="715"/>
      <c r="INC91" s="715"/>
      <c r="IND91" s="715"/>
      <c r="INE91" s="715"/>
      <c r="INF91" s="715"/>
      <c r="ING91" s="715"/>
      <c r="INH91" s="715"/>
      <c r="INI91" s="715"/>
      <c r="INJ91" s="715"/>
      <c r="INK91" s="715"/>
      <c r="INL91" s="715"/>
      <c r="INM91" s="715"/>
      <c r="INN91" s="715"/>
      <c r="INO91" s="715"/>
      <c r="INP91" s="715"/>
      <c r="INQ91" s="715"/>
      <c r="INR91" s="715"/>
      <c r="INS91" s="715"/>
      <c r="INT91" s="715"/>
      <c r="INU91" s="715"/>
      <c r="INV91" s="715"/>
      <c r="INW91" s="715"/>
      <c r="INX91" s="715"/>
      <c r="INY91" s="715"/>
      <c r="INZ91" s="715"/>
      <c r="IOA91" s="715"/>
      <c r="IOB91" s="715"/>
      <c r="IOC91" s="715"/>
      <c r="IOD91" s="715"/>
      <c r="IOE91" s="715"/>
      <c r="IOF91" s="715"/>
      <c r="IOG91" s="715"/>
      <c r="IOH91" s="715"/>
      <c r="IOI91" s="715"/>
      <c r="IOJ91" s="715"/>
      <c r="IOK91" s="715"/>
      <c r="IOL91" s="715"/>
      <c r="IOM91" s="715"/>
      <c r="ION91" s="715"/>
      <c r="IOO91" s="715"/>
      <c r="IOP91" s="715"/>
      <c r="IOQ91" s="715"/>
      <c r="IOR91" s="715"/>
      <c r="IOS91" s="715"/>
      <c r="IOT91" s="715"/>
      <c r="IOU91" s="715"/>
      <c r="IOV91" s="715"/>
      <c r="IOW91" s="715"/>
      <c r="IOX91" s="715"/>
      <c r="IOY91" s="715"/>
      <c r="IOZ91" s="715"/>
      <c r="IPA91" s="715"/>
      <c r="IPB91" s="715"/>
      <c r="IPC91" s="715"/>
      <c r="IPD91" s="715"/>
      <c r="IPE91" s="715"/>
      <c r="IPF91" s="715"/>
      <c r="IPG91" s="715"/>
      <c r="IPH91" s="715"/>
      <c r="IPI91" s="715"/>
      <c r="IPJ91" s="715"/>
      <c r="IPK91" s="715"/>
      <c r="IPL91" s="715"/>
      <c r="IPM91" s="715"/>
      <c r="IPN91" s="715"/>
      <c r="IPO91" s="715"/>
      <c r="IPP91" s="715"/>
      <c r="IPQ91" s="715"/>
      <c r="IPR91" s="715"/>
      <c r="IPS91" s="715"/>
      <c r="IPT91" s="715"/>
      <c r="IPU91" s="715"/>
      <c r="IPV91" s="715"/>
      <c r="IPW91" s="715"/>
      <c r="IPX91" s="715"/>
      <c r="IPY91" s="715"/>
      <c r="IPZ91" s="715"/>
      <c r="IQA91" s="715"/>
      <c r="IQB91" s="715"/>
      <c r="IQC91" s="715"/>
      <c r="IQD91" s="715"/>
      <c r="IQE91" s="715"/>
      <c r="IQF91" s="715"/>
      <c r="IQG91" s="715"/>
      <c r="IQH91" s="715"/>
      <c r="IQI91" s="715"/>
      <c r="IQJ91" s="715"/>
      <c r="IQK91" s="715"/>
      <c r="IQL91" s="715"/>
      <c r="IQM91" s="715"/>
      <c r="IQN91" s="715"/>
      <c r="IQO91" s="715"/>
      <c r="IQP91" s="715"/>
      <c r="IQQ91" s="715"/>
      <c r="IQR91" s="715"/>
      <c r="IQS91" s="715"/>
      <c r="IQT91" s="715"/>
      <c r="IQU91" s="715"/>
      <c r="IQV91" s="715"/>
      <c r="IQW91" s="715"/>
      <c r="IQX91" s="715"/>
      <c r="IQY91" s="715"/>
      <c r="IQZ91" s="715"/>
      <c r="IRA91" s="715"/>
      <c r="IRB91" s="715"/>
      <c r="IRC91" s="715"/>
      <c r="IRD91" s="715"/>
      <c r="IRE91" s="715"/>
      <c r="IRF91" s="715"/>
      <c r="IRG91" s="715"/>
      <c r="IRH91" s="715"/>
      <c r="IRI91" s="715"/>
      <c r="IRJ91" s="715"/>
      <c r="IRK91" s="715"/>
      <c r="IRL91" s="715"/>
      <c r="IRM91" s="715"/>
      <c r="IRN91" s="715"/>
      <c r="IRO91" s="715"/>
      <c r="IRP91" s="715"/>
      <c r="IRQ91" s="715"/>
      <c r="IRR91" s="715"/>
      <c r="IRS91" s="715"/>
      <c r="IRT91" s="715"/>
      <c r="IRU91" s="715"/>
      <c r="IRV91" s="715"/>
      <c r="IRW91" s="715"/>
      <c r="IRX91" s="715"/>
      <c r="IRY91" s="715"/>
      <c r="IRZ91" s="715"/>
      <c r="ISA91" s="715"/>
      <c r="ISB91" s="715"/>
      <c r="ISC91" s="715"/>
      <c r="ISD91" s="715"/>
      <c r="ISE91" s="715"/>
      <c r="ISF91" s="715"/>
      <c r="ISG91" s="715"/>
      <c r="ISH91" s="715"/>
      <c r="ISI91" s="715"/>
      <c r="ISJ91" s="715"/>
      <c r="ISK91" s="715"/>
      <c r="ISL91" s="715"/>
      <c r="ISM91" s="715"/>
      <c r="ISN91" s="715"/>
      <c r="ISO91" s="715"/>
      <c r="ISP91" s="715"/>
      <c r="ISQ91" s="715"/>
      <c r="ISR91" s="715"/>
      <c r="ISS91" s="715"/>
      <c r="IST91" s="715"/>
      <c r="ISU91" s="715"/>
      <c r="ISV91" s="715"/>
      <c r="ISW91" s="715"/>
      <c r="ISX91" s="715"/>
      <c r="ISY91" s="715"/>
      <c r="ISZ91" s="715"/>
      <c r="ITA91" s="715"/>
      <c r="ITB91" s="715"/>
      <c r="ITC91" s="715"/>
      <c r="ITD91" s="715"/>
      <c r="ITE91" s="715"/>
      <c r="ITF91" s="715"/>
      <c r="ITG91" s="715"/>
      <c r="ITH91" s="715"/>
      <c r="ITI91" s="715"/>
      <c r="ITJ91" s="715"/>
      <c r="ITK91" s="715"/>
      <c r="ITL91" s="715"/>
      <c r="ITM91" s="715"/>
      <c r="ITN91" s="715"/>
      <c r="ITO91" s="715"/>
      <c r="ITP91" s="715"/>
      <c r="ITQ91" s="715"/>
      <c r="ITR91" s="715"/>
      <c r="ITS91" s="715"/>
      <c r="ITT91" s="715"/>
      <c r="ITU91" s="715"/>
      <c r="ITV91" s="715"/>
      <c r="ITW91" s="715"/>
      <c r="ITX91" s="715"/>
      <c r="ITY91" s="715"/>
      <c r="ITZ91" s="715"/>
      <c r="IUA91" s="715"/>
      <c r="IUB91" s="715"/>
      <c r="IUC91" s="715"/>
      <c r="IUD91" s="715"/>
      <c r="IUE91" s="715"/>
      <c r="IUF91" s="715"/>
      <c r="IUG91" s="715"/>
      <c r="IUH91" s="715"/>
      <c r="IUI91" s="715"/>
      <c r="IUJ91" s="715"/>
      <c r="IUK91" s="715"/>
      <c r="IUL91" s="715"/>
      <c r="IUM91" s="715"/>
      <c r="IUN91" s="715"/>
      <c r="IUO91" s="715"/>
      <c r="IUP91" s="715"/>
      <c r="IUQ91" s="715"/>
      <c r="IUR91" s="715"/>
      <c r="IUS91" s="715"/>
      <c r="IUT91" s="715"/>
      <c r="IUU91" s="715"/>
      <c r="IUV91" s="715"/>
      <c r="IUW91" s="715"/>
      <c r="IUX91" s="715"/>
      <c r="IUY91" s="715"/>
      <c r="IUZ91" s="715"/>
      <c r="IVA91" s="715"/>
      <c r="IVB91" s="715"/>
      <c r="IVC91" s="715"/>
      <c r="IVD91" s="715"/>
      <c r="IVE91" s="715"/>
      <c r="IVF91" s="715"/>
      <c r="IVG91" s="715"/>
      <c r="IVH91" s="715"/>
      <c r="IVI91" s="715"/>
      <c r="IVJ91" s="715"/>
      <c r="IVK91" s="715"/>
      <c r="IVL91" s="715"/>
      <c r="IVM91" s="715"/>
      <c r="IVN91" s="715"/>
      <c r="IVO91" s="715"/>
      <c r="IVP91" s="715"/>
      <c r="IVQ91" s="715"/>
      <c r="IVR91" s="715"/>
      <c r="IVS91" s="715"/>
      <c r="IVT91" s="715"/>
      <c r="IVU91" s="715"/>
      <c r="IVV91" s="715"/>
      <c r="IVW91" s="715"/>
      <c r="IVX91" s="715"/>
      <c r="IVY91" s="715"/>
      <c r="IVZ91" s="715"/>
      <c r="IWA91" s="715"/>
      <c r="IWB91" s="715"/>
      <c r="IWC91" s="715"/>
      <c r="IWD91" s="715"/>
      <c r="IWE91" s="715"/>
      <c r="IWF91" s="715"/>
      <c r="IWG91" s="715"/>
      <c r="IWH91" s="715"/>
      <c r="IWI91" s="715"/>
      <c r="IWJ91" s="715"/>
      <c r="IWK91" s="715"/>
      <c r="IWL91" s="715"/>
      <c r="IWM91" s="715"/>
      <c r="IWN91" s="715"/>
      <c r="IWO91" s="715"/>
      <c r="IWP91" s="715"/>
      <c r="IWQ91" s="715"/>
      <c r="IWR91" s="715"/>
      <c r="IWS91" s="715"/>
      <c r="IWT91" s="715"/>
      <c r="IWU91" s="715"/>
      <c r="IWV91" s="715"/>
      <c r="IWW91" s="715"/>
      <c r="IWX91" s="715"/>
      <c r="IWY91" s="715"/>
      <c r="IWZ91" s="715"/>
      <c r="IXA91" s="715"/>
      <c r="IXB91" s="715"/>
      <c r="IXC91" s="715"/>
      <c r="IXD91" s="715"/>
      <c r="IXE91" s="715"/>
      <c r="IXF91" s="715"/>
      <c r="IXG91" s="715"/>
      <c r="IXH91" s="715"/>
      <c r="IXI91" s="715"/>
      <c r="IXJ91" s="715"/>
      <c r="IXK91" s="715"/>
      <c r="IXL91" s="715"/>
      <c r="IXM91" s="715"/>
      <c r="IXN91" s="715"/>
      <c r="IXO91" s="715"/>
      <c r="IXP91" s="715"/>
      <c r="IXQ91" s="715"/>
      <c r="IXR91" s="715"/>
      <c r="IXS91" s="715"/>
      <c r="IXT91" s="715"/>
      <c r="IXU91" s="715"/>
      <c r="IXV91" s="715"/>
      <c r="IXW91" s="715"/>
      <c r="IXX91" s="715"/>
      <c r="IXY91" s="715"/>
      <c r="IXZ91" s="715"/>
      <c r="IYA91" s="715"/>
      <c r="IYB91" s="715"/>
      <c r="IYC91" s="715"/>
      <c r="IYD91" s="715"/>
      <c r="IYE91" s="715"/>
      <c r="IYF91" s="715"/>
      <c r="IYG91" s="715"/>
      <c r="IYH91" s="715"/>
      <c r="IYI91" s="715"/>
      <c r="IYJ91" s="715"/>
      <c r="IYK91" s="715"/>
      <c r="IYL91" s="715"/>
      <c r="IYM91" s="715"/>
      <c r="IYN91" s="715"/>
      <c r="IYO91" s="715"/>
      <c r="IYP91" s="715"/>
      <c r="IYQ91" s="715"/>
      <c r="IYR91" s="715"/>
      <c r="IYS91" s="715"/>
      <c r="IYT91" s="715"/>
      <c r="IYU91" s="715"/>
      <c r="IYV91" s="715"/>
      <c r="IYW91" s="715"/>
      <c r="IYX91" s="715"/>
      <c r="IYY91" s="715"/>
      <c r="IYZ91" s="715"/>
      <c r="IZA91" s="715"/>
      <c r="IZB91" s="715"/>
      <c r="IZC91" s="715"/>
      <c r="IZD91" s="715"/>
      <c r="IZE91" s="715"/>
      <c r="IZF91" s="715"/>
      <c r="IZG91" s="715"/>
      <c r="IZH91" s="715"/>
      <c r="IZI91" s="715"/>
      <c r="IZJ91" s="715"/>
      <c r="IZK91" s="715"/>
      <c r="IZL91" s="715"/>
      <c r="IZM91" s="715"/>
      <c r="IZN91" s="715"/>
      <c r="IZO91" s="715"/>
      <c r="IZP91" s="715"/>
      <c r="IZQ91" s="715"/>
      <c r="IZR91" s="715"/>
      <c r="IZS91" s="715"/>
      <c r="IZT91" s="715"/>
      <c r="IZU91" s="715"/>
      <c r="IZV91" s="715"/>
      <c r="IZW91" s="715"/>
      <c r="IZX91" s="715"/>
      <c r="IZY91" s="715"/>
      <c r="IZZ91" s="715"/>
      <c r="JAA91" s="715"/>
      <c r="JAB91" s="715"/>
      <c r="JAC91" s="715"/>
      <c r="JAD91" s="715"/>
      <c r="JAE91" s="715"/>
      <c r="JAF91" s="715"/>
      <c r="JAG91" s="715"/>
      <c r="JAH91" s="715"/>
      <c r="JAI91" s="715"/>
      <c r="JAJ91" s="715"/>
      <c r="JAK91" s="715"/>
      <c r="JAL91" s="715"/>
      <c r="JAM91" s="715"/>
      <c r="JAN91" s="715"/>
      <c r="JAO91" s="715"/>
      <c r="JAP91" s="715"/>
      <c r="JAQ91" s="715"/>
      <c r="JAR91" s="715"/>
      <c r="JAS91" s="715"/>
      <c r="JAT91" s="715"/>
      <c r="JAU91" s="715"/>
      <c r="JAV91" s="715"/>
      <c r="JAW91" s="715"/>
      <c r="JAX91" s="715"/>
      <c r="JAY91" s="715"/>
      <c r="JAZ91" s="715"/>
      <c r="JBA91" s="715"/>
      <c r="JBB91" s="715"/>
      <c r="JBC91" s="715"/>
      <c r="JBD91" s="715"/>
      <c r="JBE91" s="715"/>
      <c r="JBF91" s="715"/>
      <c r="JBG91" s="715"/>
      <c r="JBH91" s="715"/>
      <c r="JBI91" s="715"/>
      <c r="JBJ91" s="715"/>
      <c r="JBK91" s="715"/>
      <c r="JBL91" s="715"/>
      <c r="JBM91" s="715"/>
      <c r="JBN91" s="715"/>
      <c r="JBO91" s="715"/>
      <c r="JBP91" s="715"/>
      <c r="JBQ91" s="715"/>
      <c r="JBR91" s="715"/>
      <c r="JBS91" s="715"/>
      <c r="JBT91" s="715"/>
      <c r="JBU91" s="715"/>
      <c r="JBV91" s="715"/>
      <c r="JBW91" s="715"/>
      <c r="JBX91" s="715"/>
      <c r="JBY91" s="715"/>
      <c r="JBZ91" s="715"/>
      <c r="JCA91" s="715"/>
      <c r="JCB91" s="715"/>
      <c r="JCC91" s="715"/>
      <c r="JCD91" s="715"/>
      <c r="JCE91" s="715"/>
      <c r="JCF91" s="715"/>
      <c r="JCG91" s="715"/>
      <c r="JCH91" s="715"/>
      <c r="JCI91" s="715"/>
      <c r="JCJ91" s="715"/>
      <c r="JCK91" s="715"/>
      <c r="JCL91" s="715"/>
      <c r="JCM91" s="715"/>
      <c r="JCN91" s="715"/>
      <c r="JCO91" s="715"/>
      <c r="JCP91" s="715"/>
      <c r="JCQ91" s="715"/>
      <c r="JCR91" s="715"/>
      <c r="JCS91" s="715"/>
      <c r="JCT91" s="715"/>
      <c r="JCU91" s="715"/>
      <c r="JCV91" s="715"/>
      <c r="JCW91" s="715"/>
      <c r="JCX91" s="715"/>
      <c r="JCY91" s="715"/>
      <c r="JCZ91" s="715"/>
      <c r="JDA91" s="715"/>
      <c r="JDB91" s="715"/>
      <c r="JDC91" s="715"/>
      <c r="JDD91" s="715"/>
      <c r="JDE91" s="715"/>
      <c r="JDF91" s="715"/>
      <c r="JDG91" s="715"/>
      <c r="JDH91" s="715"/>
      <c r="JDI91" s="715"/>
      <c r="JDJ91" s="715"/>
      <c r="JDK91" s="715"/>
      <c r="JDL91" s="715"/>
      <c r="JDM91" s="715"/>
      <c r="JDN91" s="715"/>
      <c r="JDO91" s="715"/>
      <c r="JDP91" s="715"/>
      <c r="JDQ91" s="715"/>
      <c r="JDR91" s="715"/>
      <c r="JDS91" s="715"/>
      <c r="JDT91" s="715"/>
      <c r="JDU91" s="715"/>
      <c r="JDV91" s="715"/>
      <c r="JDW91" s="715"/>
      <c r="JDX91" s="715"/>
      <c r="JDY91" s="715"/>
      <c r="JDZ91" s="715"/>
      <c r="JEA91" s="715"/>
      <c r="JEB91" s="715"/>
      <c r="JEC91" s="715"/>
      <c r="JED91" s="715"/>
      <c r="JEE91" s="715"/>
      <c r="JEF91" s="715"/>
      <c r="JEG91" s="715"/>
      <c r="JEH91" s="715"/>
      <c r="JEI91" s="715"/>
      <c r="JEJ91" s="715"/>
      <c r="JEK91" s="715"/>
      <c r="JEL91" s="715"/>
      <c r="JEM91" s="715"/>
      <c r="JEN91" s="715"/>
      <c r="JEO91" s="715"/>
      <c r="JEP91" s="715"/>
      <c r="JEQ91" s="715"/>
      <c r="JER91" s="715"/>
      <c r="JES91" s="715"/>
      <c r="JET91" s="715"/>
      <c r="JEU91" s="715"/>
      <c r="JEV91" s="715"/>
      <c r="JEW91" s="715"/>
      <c r="JEX91" s="715"/>
      <c r="JEY91" s="715"/>
      <c r="JEZ91" s="715"/>
      <c r="JFA91" s="715"/>
      <c r="JFB91" s="715"/>
      <c r="JFC91" s="715"/>
      <c r="JFD91" s="715"/>
      <c r="JFE91" s="715"/>
      <c r="JFF91" s="715"/>
      <c r="JFG91" s="715"/>
      <c r="JFH91" s="715"/>
      <c r="JFI91" s="715"/>
      <c r="JFJ91" s="715"/>
      <c r="JFK91" s="715"/>
      <c r="JFL91" s="715"/>
      <c r="JFM91" s="715"/>
      <c r="JFN91" s="715"/>
      <c r="JFO91" s="715"/>
      <c r="JFP91" s="715"/>
      <c r="JFQ91" s="715"/>
      <c r="JFR91" s="715"/>
      <c r="JFS91" s="715"/>
      <c r="JFT91" s="715"/>
      <c r="JFU91" s="715"/>
      <c r="JFV91" s="715"/>
      <c r="JFW91" s="715"/>
      <c r="JFX91" s="715"/>
      <c r="JFY91" s="715"/>
      <c r="JFZ91" s="715"/>
      <c r="JGA91" s="715"/>
      <c r="JGB91" s="715"/>
      <c r="JGC91" s="715"/>
      <c r="JGD91" s="715"/>
      <c r="JGE91" s="715"/>
      <c r="JGF91" s="715"/>
      <c r="JGG91" s="715"/>
      <c r="JGH91" s="715"/>
      <c r="JGI91" s="715"/>
      <c r="JGJ91" s="715"/>
      <c r="JGK91" s="715"/>
      <c r="JGL91" s="715"/>
      <c r="JGM91" s="715"/>
      <c r="JGN91" s="715"/>
      <c r="JGO91" s="715"/>
      <c r="JGP91" s="715"/>
      <c r="JGQ91" s="715"/>
      <c r="JGR91" s="715"/>
      <c r="JGS91" s="715"/>
      <c r="JGT91" s="715"/>
      <c r="JGU91" s="715"/>
      <c r="JGV91" s="715"/>
      <c r="JGW91" s="715"/>
      <c r="JGX91" s="715"/>
      <c r="JGY91" s="715"/>
      <c r="JGZ91" s="715"/>
      <c r="JHA91" s="715"/>
      <c r="JHB91" s="715"/>
      <c r="JHC91" s="715"/>
      <c r="JHD91" s="715"/>
      <c r="JHE91" s="715"/>
      <c r="JHF91" s="715"/>
      <c r="JHG91" s="715"/>
      <c r="JHH91" s="715"/>
      <c r="JHI91" s="715"/>
      <c r="JHJ91" s="715"/>
      <c r="JHK91" s="715"/>
      <c r="JHL91" s="715"/>
      <c r="JHM91" s="715"/>
      <c r="JHN91" s="715"/>
      <c r="JHO91" s="715"/>
      <c r="JHP91" s="715"/>
      <c r="JHQ91" s="715"/>
      <c r="JHR91" s="715"/>
      <c r="JHS91" s="715"/>
      <c r="JHT91" s="715"/>
      <c r="JHU91" s="715"/>
      <c r="JHV91" s="715"/>
      <c r="JHW91" s="715"/>
      <c r="JHX91" s="715"/>
      <c r="JHY91" s="715"/>
      <c r="JHZ91" s="715"/>
      <c r="JIA91" s="715"/>
      <c r="JIB91" s="715"/>
      <c r="JIC91" s="715"/>
      <c r="JID91" s="715"/>
      <c r="JIE91" s="715"/>
      <c r="JIF91" s="715"/>
      <c r="JIG91" s="715"/>
      <c r="JIH91" s="715"/>
      <c r="JII91" s="715"/>
      <c r="JIJ91" s="715"/>
      <c r="JIK91" s="715"/>
      <c r="JIL91" s="715"/>
      <c r="JIM91" s="715"/>
      <c r="JIN91" s="715"/>
      <c r="JIO91" s="715"/>
      <c r="JIP91" s="715"/>
      <c r="JIQ91" s="715"/>
      <c r="JIR91" s="715"/>
      <c r="JIS91" s="715"/>
      <c r="JIT91" s="715"/>
      <c r="JIU91" s="715"/>
      <c r="JIV91" s="715"/>
      <c r="JIW91" s="715"/>
      <c r="JIX91" s="715"/>
      <c r="JIY91" s="715"/>
      <c r="JIZ91" s="715"/>
      <c r="JJA91" s="715"/>
      <c r="JJB91" s="715"/>
      <c r="JJC91" s="715"/>
      <c r="JJD91" s="715"/>
      <c r="JJE91" s="715"/>
      <c r="JJF91" s="715"/>
      <c r="JJG91" s="715"/>
      <c r="JJH91" s="715"/>
      <c r="JJI91" s="715"/>
      <c r="JJJ91" s="715"/>
      <c r="JJK91" s="715"/>
      <c r="JJL91" s="715"/>
      <c r="JJM91" s="715"/>
      <c r="JJN91" s="715"/>
      <c r="JJO91" s="715"/>
      <c r="JJP91" s="715"/>
      <c r="JJQ91" s="715"/>
      <c r="JJR91" s="715"/>
      <c r="JJS91" s="715"/>
      <c r="JJT91" s="715"/>
      <c r="JJU91" s="715"/>
      <c r="JJV91" s="715"/>
      <c r="JJW91" s="715"/>
      <c r="JJX91" s="715"/>
      <c r="JJY91" s="715"/>
      <c r="JJZ91" s="715"/>
      <c r="JKA91" s="715"/>
      <c r="JKB91" s="715"/>
      <c r="JKC91" s="715"/>
      <c r="JKD91" s="715"/>
      <c r="JKE91" s="715"/>
      <c r="JKF91" s="715"/>
      <c r="JKG91" s="715"/>
      <c r="JKH91" s="715"/>
      <c r="JKI91" s="715"/>
      <c r="JKJ91" s="715"/>
      <c r="JKK91" s="715"/>
      <c r="JKL91" s="715"/>
      <c r="JKM91" s="715"/>
      <c r="JKN91" s="715"/>
      <c r="JKO91" s="715"/>
      <c r="JKP91" s="715"/>
      <c r="JKQ91" s="715"/>
      <c r="JKR91" s="715"/>
      <c r="JKS91" s="715"/>
      <c r="JKT91" s="715"/>
      <c r="JKU91" s="715"/>
      <c r="JKV91" s="715"/>
      <c r="JKW91" s="715"/>
      <c r="JKX91" s="715"/>
      <c r="JKY91" s="715"/>
      <c r="JKZ91" s="715"/>
      <c r="JLA91" s="715"/>
      <c r="JLB91" s="715"/>
      <c r="JLC91" s="715"/>
      <c r="JLD91" s="715"/>
      <c r="JLE91" s="715"/>
      <c r="JLF91" s="715"/>
      <c r="JLG91" s="715"/>
      <c r="JLH91" s="715"/>
      <c r="JLI91" s="715"/>
      <c r="JLJ91" s="715"/>
      <c r="JLK91" s="715"/>
      <c r="JLL91" s="715"/>
      <c r="JLM91" s="715"/>
      <c r="JLN91" s="715"/>
      <c r="JLO91" s="715"/>
      <c r="JLP91" s="715"/>
      <c r="JLQ91" s="715"/>
      <c r="JLR91" s="715"/>
      <c r="JLS91" s="715"/>
      <c r="JLT91" s="715"/>
      <c r="JLU91" s="715"/>
      <c r="JLV91" s="715"/>
      <c r="JLW91" s="715"/>
      <c r="JLX91" s="715"/>
      <c r="JLY91" s="715"/>
      <c r="JLZ91" s="715"/>
      <c r="JMA91" s="715"/>
      <c r="JMB91" s="715"/>
      <c r="JMC91" s="715"/>
      <c r="JMD91" s="715"/>
      <c r="JME91" s="715"/>
      <c r="JMF91" s="715"/>
      <c r="JMG91" s="715"/>
      <c r="JMH91" s="715"/>
      <c r="JMI91" s="715"/>
      <c r="JMJ91" s="715"/>
      <c r="JMK91" s="715"/>
      <c r="JML91" s="715"/>
      <c r="JMM91" s="715"/>
      <c r="JMN91" s="715"/>
      <c r="JMO91" s="715"/>
      <c r="JMP91" s="715"/>
      <c r="JMQ91" s="715"/>
      <c r="JMR91" s="715"/>
      <c r="JMS91" s="715"/>
      <c r="JMT91" s="715"/>
      <c r="JMU91" s="715"/>
      <c r="JMV91" s="715"/>
      <c r="JMW91" s="715"/>
      <c r="JMX91" s="715"/>
      <c r="JMY91" s="715"/>
      <c r="JMZ91" s="715"/>
      <c r="JNA91" s="715"/>
      <c r="JNB91" s="715"/>
      <c r="JNC91" s="715"/>
      <c r="JND91" s="715"/>
      <c r="JNE91" s="715"/>
      <c r="JNF91" s="715"/>
      <c r="JNG91" s="715"/>
      <c r="JNH91" s="715"/>
      <c r="JNI91" s="715"/>
      <c r="JNJ91" s="715"/>
      <c r="JNK91" s="715"/>
      <c r="JNL91" s="715"/>
      <c r="JNM91" s="715"/>
      <c r="JNN91" s="715"/>
      <c r="JNO91" s="715"/>
      <c r="JNP91" s="715"/>
      <c r="JNQ91" s="715"/>
      <c r="JNR91" s="715"/>
      <c r="JNS91" s="715"/>
      <c r="JNT91" s="715"/>
      <c r="JNU91" s="715"/>
      <c r="JNV91" s="715"/>
      <c r="JNW91" s="715"/>
      <c r="JNX91" s="715"/>
      <c r="JNY91" s="715"/>
      <c r="JNZ91" s="715"/>
      <c r="JOA91" s="715"/>
      <c r="JOB91" s="715"/>
      <c r="JOC91" s="715"/>
      <c r="JOD91" s="715"/>
      <c r="JOE91" s="715"/>
      <c r="JOF91" s="715"/>
      <c r="JOG91" s="715"/>
      <c r="JOH91" s="715"/>
      <c r="JOI91" s="715"/>
      <c r="JOJ91" s="715"/>
      <c r="JOK91" s="715"/>
      <c r="JOL91" s="715"/>
      <c r="JOM91" s="715"/>
      <c r="JON91" s="715"/>
      <c r="JOO91" s="715"/>
      <c r="JOP91" s="715"/>
      <c r="JOQ91" s="715"/>
      <c r="JOR91" s="715"/>
      <c r="JOS91" s="715"/>
      <c r="JOT91" s="715"/>
      <c r="JOU91" s="715"/>
      <c r="JOV91" s="715"/>
      <c r="JOW91" s="715"/>
      <c r="JOX91" s="715"/>
      <c r="JOY91" s="715"/>
      <c r="JOZ91" s="715"/>
      <c r="JPA91" s="715"/>
      <c r="JPB91" s="715"/>
      <c r="JPC91" s="715"/>
      <c r="JPD91" s="715"/>
      <c r="JPE91" s="715"/>
      <c r="JPF91" s="715"/>
      <c r="JPG91" s="715"/>
      <c r="JPH91" s="715"/>
      <c r="JPI91" s="715"/>
      <c r="JPJ91" s="715"/>
      <c r="JPK91" s="715"/>
      <c r="JPL91" s="715"/>
      <c r="JPM91" s="715"/>
      <c r="JPN91" s="715"/>
      <c r="JPO91" s="715"/>
      <c r="JPP91" s="715"/>
      <c r="JPQ91" s="715"/>
      <c r="JPR91" s="715"/>
      <c r="JPS91" s="715"/>
      <c r="JPT91" s="715"/>
      <c r="JPU91" s="715"/>
      <c r="JPV91" s="715"/>
      <c r="JPW91" s="715"/>
      <c r="JPX91" s="715"/>
      <c r="JPY91" s="715"/>
      <c r="JPZ91" s="715"/>
      <c r="JQA91" s="715"/>
      <c r="JQB91" s="715"/>
      <c r="JQC91" s="715"/>
      <c r="JQD91" s="715"/>
      <c r="JQE91" s="715"/>
      <c r="JQF91" s="715"/>
      <c r="JQG91" s="715"/>
      <c r="JQH91" s="715"/>
      <c r="JQI91" s="715"/>
      <c r="JQJ91" s="715"/>
      <c r="JQK91" s="715"/>
      <c r="JQL91" s="715"/>
      <c r="JQM91" s="715"/>
      <c r="JQN91" s="715"/>
      <c r="JQO91" s="715"/>
      <c r="JQP91" s="715"/>
      <c r="JQQ91" s="715"/>
      <c r="JQR91" s="715"/>
      <c r="JQS91" s="715"/>
      <c r="JQT91" s="715"/>
      <c r="JQU91" s="715"/>
      <c r="JQV91" s="715"/>
      <c r="JQW91" s="715"/>
      <c r="JQX91" s="715"/>
      <c r="JQY91" s="715"/>
      <c r="JQZ91" s="715"/>
      <c r="JRA91" s="715"/>
      <c r="JRB91" s="715"/>
      <c r="JRC91" s="715"/>
      <c r="JRD91" s="715"/>
      <c r="JRE91" s="715"/>
      <c r="JRF91" s="715"/>
      <c r="JRG91" s="715"/>
      <c r="JRH91" s="715"/>
      <c r="JRI91" s="715"/>
      <c r="JRJ91" s="715"/>
      <c r="JRK91" s="715"/>
      <c r="JRL91" s="715"/>
      <c r="JRM91" s="715"/>
      <c r="JRN91" s="715"/>
      <c r="JRO91" s="715"/>
      <c r="JRP91" s="715"/>
      <c r="JRQ91" s="715"/>
      <c r="JRR91" s="715"/>
      <c r="JRS91" s="715"/>
      <c r="JRT91" s="715"/>
      <c r="JRU91" s="715"/>
      <c r="JRV91" s="715"/>
      <c r="JRW91" s="715"/>
      <c r="JRX91" s="715"/>
      <c r="JRY91" s="715"/>
      <c r="JRZ91" s="715"/>
      <c r="JSA91" s="715"/>
      <c r="JSB91" s="715"/>
      <c r="JSC91" s="715"/>
      <c r="JSD91" s="715"/>
      <c r="JSE91" s="715"/>
      <c r="JSF91" s="715"/>
      <c r="JSG91" s="715"/>
      <c r="JSH91" s="715"/>
      <c r="JSI91" s="715"/>
      <c r="JSJ91" s="715"/>
      <c r="JSK91" s="715"/>
      <c r="JSL91" s="715"/>
      <c r="JSM91" s="715"/>
      <c r="JSN91" s="715"/>
      <c r="JSO91" s="715"/>
      <c r="JSP91" s="715"/>
      <c r="JSQ91" s="715"/>
      <c r="JSR91" s="715"/>
      <c r="JSS91" s="715"/>
      <c r="JST91" s="715"/>
      <c r="JSU91" s="715"/>
      <c r="JSV91" s="715"/>
      <c r="JSW91" s="715"/>
      <c r="JSX91" s="715"/>
      <c r="JSY91" s="715"/>
      <c r="JSZ91" s="715"/>
      <c r="JTA91" s="715"/>
      <c r="JTB91" s="715"/>
      <c r="JTC91" s="715"/>
      <c r="JTD91" s="715"/>
      <c r="JTE91" s="715"/>
      <c r="JTF91" s="715"/>
      <c r="JTG91" s="715"/>
      <c r="JTH91" s="715"/>
      <c r="JTI91" s="715"/>
      <c r="JTJ91" s="715"/>
      <c r="JTK91" s="715"/>
      <c r="JTL91" s="715"/>
      <c r="JTM91" s="715"/>
      <c r="JTN91" s="715"/>
      <c r="JTO91" s="715"/>
      <c r="JTP91" s="715"/>
      <c r="JTQ91" s="715"/>
      <c r="JTR91" s="715"/>
      <c r="JTS91" s="715"/>
      <c r="JTT91" s="715"/>
      <c r="JTU91" s="715"/>
      <c r="JTV91" s="715"/>
      <c r="JTW91" s="715"/>
      <c r="JTX91" s="715"/>
      <c r="JTY91" s="715"/>
      <c r="JTZ91" s="715"/>
      <c r="JUA91" s="715"/>
      <c r="JUB91" s="715"/>
      <c r="JUC91" s="715"/>
      <c r="JUD91" s="715"/>
      <c r="JUE91" s="715"/>
      <c r="JUF91" s="715"/>
      <c r="JUG91" s="715"/>
      <c r="JUH91" s="715"/>
      <c r="JUI91" s="715"/>
      <c r="JUJ91" s="715"/>
      <c r="JUK91" s="715"/>
      <c r="JUL91" s="715"/>
      <c r="JUM91" s="715"/>
      <c r="JUN91" s="715"/>
      <c r="JUO91" s="715"/>
      <c r="JUP91" s="715"/>
      <c r="JUQ91" s="715"/>
      <c r="JUR91" s="715"/>
      <c r="JUS91" s="715"/>
      <c r="JUT91" s="715"/>
      <c r="JUU91" s="715"/>
      <c r="JUV91" s="715"/>
      <c r="JUW91" s="715"/>
      <c r="JUX91" s="715"/>
      <c r="JUY91" s="715"/>
      <c r="JUZ91" s="715"/>
      <c r="JVA91" s="715"/>
      <c r="JVB91" s="715"/>
      <c r="JVC91" s="715"/>
      <c r="JVD91" s="715"/>
      <c r="JVE91" s="715"/>
      <c r="JVF91" s="715"/>
      <c r="JVG91" s="715"/>
      <c r="JVH91" s="715"/>
      <c r="JVI91" s="715"/>
      <c r="JVJ91" s="715"/>
      <c r="JVK91" s="715"/>
      <c r="JVL91" s="715"/>
      <c r="JVM91" s="715"/>
      <c r="JVN91" s="715"/>
      <c r="JVO91" s="715"/>
      <c r="JVP91" s="715"/>
      <c r="JVQ91" s="715"/>
      <c r="JVR91" s="715"/>
      <c r="JVS91" s="715"/>
      <c r="JVT91" s="715"/>
      <c r="JVU91" s="715"/>
      <c r="JVV91" s="715"/>
      <c r="JVW91" s="715"/>
      <c r="JVX91" s="715"/>
      <c r="JVY91" s="715"/>
      <c r="JVZ91" s="715"/>
      <c r="JWA91" s="715"/>
      <c r="JWB91" s="715"/>
      <c r="JWC91" s="715"/>
      <c r="JWD91" s="715"/>
      <c r="JWE91" s="715"/>
      <c r="JWF91" s="715"/>
      <c r="JWG91" s="715"/>
      <c r="JWH91" s="715"/>
      <c r="JWI91" s="715"/>
      <c r="JWJ91" s="715"/>
      <c r="JWK91" s="715"/>
      <c r="JWL91" s="715"/>
      <c r="JWM91" s="715"/>
      <c r="JWN91" s="715"/>
      <c r="JWO91" s="715"/>
      <c r="JWP91" s="715"/>
      <c r="JWQ91" s="715"/>
      <c r="JWR91" s="715"/>
      <c r="JWS91" s="715"/>
      <c r="JWT91" s="715"/>
      <c r="JWU91" s="715"/>
      <c r="JWV91" s="715"/>
      <c r="JWW91" s="715"/>
      <c r="JWX91" s="715"/>
      <c r="JWY91" s="715"/>
      <c r="JWZ91" s="715"/>
      <c r="JXA91" s="715"/>
      <c r="JXB91" s="715"/>
      <c r="JXC91" s="715"/>
      <c r="JXD91" s="715"/>
      <c r="JXE91" s="715"/>
      <c r="JXF91" s="715"/>
      <c r="JXG91" s="715"/>
      <c r="JXH91" s="715"/>
      <c r="JXI91" s="715"/>
      <c r="JXJ91" s="715"/>
      <c r="JXK91" s="715"/>
      <c r="JXL91" s="715"/>
      <c r="JXM91" s="715"/>
      <c r="JXN91" s="715"/>
      <c r="JXO91" s="715"/>
      <c r="JXP91" s="715"/>
      <c r="JXQ91" s="715"/>
      <c r="JXR91" s="715"/>
      <c r="JXS91" s="715"/>
      <c r="JXT91" s="715"/>
      <c r="JXU91" s="715"/>
      <c r="JXV91" s="715"/>
      <c r="JXW91" s="715"/>
      <c r="JXX91" s="715"/>
      <c r="JXY91" s="715"/>
      <c r="JXZ91" s="715"/>
      <c r="JYA91" s="715"/>
      <c r="JYB91" s="715"/>
      <c r="JYC91" s="715"/>
      <c r="JYD91" s="715"/>
      <c r="JYE91" s="715"/>
      <c r="JYF91" s="715"/>
      <c r="JYG91" s="715"/>
      <c r="JYH91" s="715"/>
      <c r="JYI91" s="715"/>
      <c r="JYJ91" s="715"/>
      <c r="JYK91" s="715"/>
      <c r="JYL91" s="715"/>
      <c r="JYM91" s="715"/>
      <c r="JYN91" s="715"/>
      <c r="JYO91" s="715"/>
      <c r="JYP91" s="715"/>
      <c r="JYQ91" s="715"/>
      <c r="JYR91" s="715"/>
      <c r="JYS91" s="715"/>
      <c r="JYT91" s="715"/>
      <c r="JYU91" s="715"/>
      <c r="JYV91" s="715"/>
      <c r="JYW91" s="715"/>
      <c r="JYX91" s="715"/>
      <c r="JYY91" s="715"/>
      <c r="JYZ91" s="715"/>
      <c r="JZA91" s="715"/>
      <c r="JZB91" s="715"/>
      <c r="JZC91" s="715"/>
      <c r="JZD91" s="715"/>
      <c r="JZE91" s="715"/>
      <c r="JZF91" s="715"/>
      <c r="JZG91" s="715"/>
      <c r="JZH91" s="715"/>
      <c r="JZI91" s="715"/>
      <c r="JZJ91" s="715"/>
      <c r="JZK91" s="715"/>
      <c r="JZL91" s="715"/>
      <c r="JZM91" s="715"/>
      <c r="JZN91" s="715"/>
      <c r="JZO91" s="715"/>
      <c r="JZP91" s="715"/>
      <c r="JZQ91" s="715"/>
      <c r="JZR91" s="715"/>
      <c r="JZS91" s="715"/>
      <c r="JZT91" s="715"/>
      <c r="JZU91" s="715"/>
      <c r="JZV91" s="715"/>
      <c r="JZW91" s="715"/>
      <c r="JZX91" s="715"/>
      <c r="JZY91" s="715"/>
      <c r="JZZ91" s="715"/>
      <c r="KAA91" s="715"/>
      <c r="KAB91" s="715"/>
      <c r="KAC91" s="715"/>
      <c r="KAD91" s="715"/>
      <c r="KAE91" s="715"/>
      <c r="KAF91" s="715"/>
      <c r="KAG91" s="715"/>
      <c r="KAH91" s="715"/>
      <c r="KAI91" s="715"/>
      <c r="KAJ91" s="715"/>
      <c r="KAK91" s="715"/>
      <c r="KAL91" s="715"/>
      <c r="KAM91" s="715"/>
      <c r="KAN91" s="715"/>
      <c r="KAO91" s="715"/>
      <c r="KAP91" s="715"/>
      <c r="KAQ91" s="715"/>
      <c r="KAR91" s="715"/>
      <c r="KAS91" s="715"/>
      <c r="KAT91" s="715"/>
      <c r="KAU91" s="715"/>
      <c r="KAV91" s="715"/>
      <c r="KAW91" s="715"/>
      <c r="KAX91" s="715"/>
      <c r="KAY91" s="715"/>
      <c r="KAZ91" s="715"/>
      <c r="KBA91" s="715"/>
      <c r="KBB91" s="715"/>
      <c r="KBC91" s="715"/>
      <c r="KBD91" s="715"/>
      <c r="KBE91" s="715"/>
      <c r="KBF91" s="715"/>
      <c r="KBG91" s="715"/>
      <c r="KBH91" s="715"/>
      <c r="KBI91" s="715"/>
      <c r="KBJ91" s="715"/>
      <c r="KBK91" s="715"/>
      <c r="KBL91" s="715"/>
      <c r="KBM91" s="715"/>
      <c r="KBN91" s="715"/>
      <c r="KBO91" s="715"/>
      <c r="KBP91" s="715"/>
      <c r="KBQ91" s="715"/>
      <c r="KBR91" s="715"/>
      <c r="KBS91" s="715"/>
      <c r="KBT91" s="715"/>
      <c r="KBU91" s="715"/>
      <c r="KBV91" s="715"/>
      <c r="KBW91" s="715"/>
      <c r="KBX91" s="715"/>
      <c r="KBY91" s="715"/>
      <c r="KBZ91" s="715"/>
      <c r="KCA91" s="715"/>
      <c r="KCB91" s="715"/>
      <c r="KCC91" s="715"/>
      <c r="KCD91" s="715"/>
      <c r="KCE91" s="715"/>
      <c r="KCF91" s="715"/>
      <c r="KCG91" s="715"/>
      <c r="KCH91" s="715"/>
      <c r="KCI91" s="715"/>
      <c r="KCJ91" s="715"/>
      <c r="KCK91" s="715"/>
      <c r="KCL91" s="715"/>
      <c r="KCM91" s="715"/>
      <c r="KCN91" s="715"/>
      <c r="KCO91" s="715"/>
      <c r="KCP91" s="715"/>
      <c r="KCQ91" s="715"/>
      <c r="KCR91" s="715"/>
      <c r="KCS91" s="715"/>
      <c r="KCT91" s="715"/>
      <c r="KCU91" s="715"/>
      <c r="KCV91" s="715"/>
      <c r="KCW91" s="715"/>
      <c r="KCX91" s="715"/>
      <c r="KCY91" s="715"/>
      <c r="KCZ91" s="715"/>
      <c r="KDA91" s="715"/>
      <c r="KDB91" s="715"/>
      <c r="KDC91" s="715"/>
      <c r="KDD91" s="715"/>
      <c r="KDE91" s="715"/>
      <c r="KDF91" s="715"/>
      <c r="KDG91" s="715"/>
      <c r="KDH91" s="715"/>
      <c r="KDI91" s="715"/>
      <c r="KDJ91" s="715"/>
      <c r="KDK91" s="715"/>
      <c r="KDL91" s="715"/>
      <c r="KDM91" s="715"/>
      <c r="KDN91" s="715"/>
      <c r="KDO91" s="715"/>
      <c r="KDP91" s="715"/>
      <c r="KDQ91" s="715"/>
      <c r="KDR91" s="715"/>
      <c r="KDS91" s="715"/>
      <c r="KDT91" s="715"/>
      <c r="KDU91" s="715"/>
      <c r="KDV91" s="715"/>
      <c r="KDW91" s="715"/>
      <c r="KDX91" s="715"/>
      <c r="KDY91" s="715"/>
      <c r="KDZ91" s="715"/>
      <c r="KEA91" s="715"/>
      <c r="KEB91" s="715"/>
      <c r="KEC91" s="715"/>
      <c r="KED91" s="715"/>
      <c r="KEE91" s="715"/>
      <c r="KEF91" s="715"/>
      <c r="KEG91" s="715"/>
      <c r="KEH91" s="715"/>
      <c r="KEI91" s="715"/>
      <c r="KEJ91" s="715"/>
      <c r="KEK91" s="715"/>
      <c r="KEL91" s="715"/>
      <c r="KEM91" s="715"/>
      <c r="KEN91" s="715"/>
      <c r="KEO91" s="715"/>
      <c r="KEP91" s="715"/>
      <c r="KEQ91" s="715"/>
      <c r="KER91" s="715"/>
      <c r="KES91" s="715"/>
      <c r="KET91" s="715"/>
      <c r="KEU91" s="715"/>
      <c r="KEV91" s="715"/>
      <c r="KEW91" s="715"/>
      <c r="KEX91" s="715"/>
      <c r="KEY91" s="715"/>
      <c r="KEZ91" s="715"/>
      <c r="KFA91" s="715"/>
      <c r="KFB91" s="715"/>
      <c r="KFC91" s="715"/>
      <c r="KFD91" s="715"/>
      <c r="KFE91" s="715"/>
      <c r="KFF91" s="715"/>
      <c r="KFG91" s="715"/>
      <c r="KFH91" s="715"/>
      <c r="KFI91" s="715"/>
      <c r="KFJ91" s="715"/>
      <c r="KFK91" s="715"/>
      <c r="KFL91" s="715"/>
      <c r="KFM91" s="715"/>
      <c r="KFN91" s="715"/>
      <c r="KFO91" s="715"/>
      <c r="KFP91" s="715"/>
      <c r="KFQ91" s="715"/>
      <c r="KFR91" s="715"/>
      <c r="KFS91" s="715"/>
      <c r="KFT91" s="715"/>
      <c r="KFU91" s="715"/>
      <c r="KFV91" s="715"/>
      <c r="KFW91" s="715"/>
      <c r="KFX91" s="715"/>
      <c r="KFY91" s="715"/>
      <c r="KFZ91" s="715"/>
      <c r="KGA91" s="715"/>
      <c r="KGB91" s="715"/>
      <c r="KGC91" s="715"/>
      <c r="KGD91" s="715"/>
      <c r="KGE91" s="715"/>
      <c r="KGF91" s="715"/>
      <c r="KGG91" s="715"/>
      <c r="KGH91" s="715"/>
      <c r="KGI91" s="715"/>
      <c r="KGJ91" s="715"/>
      <c r="KGK91" s="715"/>
      <c r="KGL91" s="715"/>
      <c r="KGM91" s="715"/>
      <c r="KGN91" s="715"/>
      <c r="KGO91" s="715"/>
      <c r="KGP91" s="715"/>
      <c r="KGQ91" s="715"/>
      <c r="KGR91" s="715"/>
      <c r="KGS91" s="715"/>
      <c r="KGT91" s="715"/>
      <c r="KGU91" s="715"/>
      <c r="KGV91" s="715"/>
      <c r="KGW91" s="715"/>
      <c r="KGX91" s="715"/>
      <c r="KGY91" s="715"/>
      <c r="KGZ91" s="715"/>
      <c r="KHA91" s="715"/>
      <c r="KHB91" s="715"/>
      <c r="KHC91" s="715"/>
      <c r="KHD91" s="715"/>
      <c r="KHE91" s="715"/>
      <c r="KHF91" s="715"/>
      <c r="KHG91" s="715"/>
      <c r="KHH91" s="715"/>
      <c r="KHI91" s="715"/>
      <c r="KHJ91" s="715"/>
      <c r="KHK91" s="715"/>
      <c r="KHL91" s="715"/>
      <c r="KHM91" s="715"/>
      <c r="KHN91" s="715"/>
      <c r="KHO91" s="715"/>
      <c r="KHP91" s="715"/>
      <c r="KHQ91" s="715"/>
      <c r="KHR91" s="715"/>
      <c r="KHS91" s="715"/>
      <c r="KHT91" s="715"/>
      <c r="KHU91" s="715"/>
      <c r="KHV91" s="715"/>
      <c r="KHW91" s="715"/>
      <c r="KHX91" s="715"/>
      <c r="KHY91" s="715"/>
      <c r="KHZ91" s="715"/>
      <c r="KIA91" s="715"/>
      <c r="KIB91" s="715"/>
      <c r="KIC91" s="715"/>
      <c r="KID91" s="715"/>
      <c r="KIE91" s="715"/>
      <c r="KIF91" s="715"/>
      <c r="KIG91" s="715"/>
      <c r="KIH91" s="715"/>
      <c r="KII91" s="715"/>
      <c r="KIJ91" s="715"/>
      <c r="KIK91" s="715"/>
      <c r="KIL91" s="715"/>
      <c r="KIM91" s="715"/>
      <c r="KIN91" s="715"/>
      <c r="KIO91" s="715"/>
      <c r="KIP91" s="715"/>
      <c r="KIQ91" s="715"/>
      <c r="KIR91" s="715"/>
      <c r="KIS91" s="715"/>
      <c r="KIT91" s="715"/>
      <c r="KIU91" s="715"/>
      <c r="KIV91" s="715"/>
      <c r="KIW91" s="715"/>
      <c r="KIX91" s="715"/>
      <c r="KIY91" s="715"/>
      <c r="KIZ91" s="715"/>
      <c r="KJA91" s="715"/>
      <c r="KJB91" s="715"/>
      <c r="KJC91" s="715"/>
      <c r="KJD91" s="715"/>
      <c r="KJE91" s="715"/>
      <c r="KJF91" s="715"/>
      <c r="KJG91" s="715"/>
      <c r="KJH91" s="715"/>
      <c r="KJI91" s="715"/>
      <c r="KJJ91" s="715"/>
      <c r="KJK91" s="715"/>
      <c r="KJL91" s="715"/>
      <c r="KJM91" s="715"/>
      <c r="KJN91" s="715"/>
      <c r="KJO91" s="715"/>
      <c r="KJP91" s="715"/>
      <c r="KJQ91" s="715"/>
      <c r="KJR91" s="715"/>
      <c r="KJS91" s="715"/>
      <c r="KJT91" s="715"/>
      <c r="KJU91" s="715"/>
      <c r="KJV91" s="715"/>
      <c r="KJW91" s="715"/>
      <c r="KJX91" s="715"/>
      <c r="KJY91" s="715"/>
      <c r="KJZ91" s="715"/>
      <c r="KKA91" s="715"/>
      <c r="KKB91" s="715"/>
      <c r="KKC91" s="715"/>
      <c r="KKD91" s="715"/>
      <c r="KKE91" s="715"/>
      <c r="KKF91" s="715"/>
      <c r="KKG91" s="715"/>
      <c r="KKH91" s="715"/>
      <c r="KKI91" s="715"/>
      <c r="KKJ91" s="715"/>
      <c r="KKK91" s="715"/>
      <c r="KKL91" s="715"/>
      <c r="KKM91" s="715"/>
      <c r="KKN91" s="715"/>
      <c r="KKO91" s="715"/>
      <c r="KKP91" s="715"/>
      <c r="KKQ91" s="715"/>
      <c r="KKR91" s="715"/>
      <c r="KKS91" s="715"/>
      <c r="KKT91" s="715"/>
      <c r="KKU91" s="715"/>
      <c r="KKV91" s="715"/>
      <c r="KKW91" s="715"/>
      <c r="KKX91" s="715"/>
      <c r="KKY91" s="715"/>
      <c r="KKZ91" s="715"/>
      <c r="KLA91" s="715"/>
      <c r="KLB91" s="715"/>
      <c r="KLC91" s="715"/>
      <c r="KLD91" s="715"/>
      <c r="KLE91" s="715"/>
      <c r="KLF91" s="715"/>
      <c r="KLG91" s="715"/>
      <c r="KLH91" s="715"/>
      <c r="KLI91" s="715"/>
      <c r="KLJ91" s="715"/>
      <c r="KLK91" s="715"/>
      <c r="KLL91" s="715"/>
      <c r="KLM91" s="715"/>
      <c r="KLN91" s="715"/>
      <c r="KLO91" s="715"/>
      <c r="KLP91" s="715"/>
      <c r="KLQ91" s="715"/>
      <c r="KLR91" s="715"/>
      <c r="KLS91" s="715"/>
      <c r="KLT91" s="715"/>
      <c r="KLU91" s="715"/>
      <c r="KLV91" s="715"/>
      <c r="KLW91" s="715"/>
      <c r="KLX91" s="715"/>
      <c r="KLY91" s="715"/>
      <c r="KLZ91" s="715"/>
      <c r="KMA91" s="715"/>
      <c r="KMB91" s="715"/>
      <c r="KMC91" s="715"/>
      <c r="KMD91" s="715"/>
      <c r="KME91" s="715"/>
      <c r="KMF91" s="715"/>
      <c r="KMG91" s="715"/>
      <c r="KMH91" s="715"/>
      <c r="KMI91" s="715"/>
      <c r="KMJ91" s="715"/>
      <c r="KMK91" s="715"/>
      <c r="KML91" s="715"/>
      <c r="KMM91" s="715"/>
      <c r="KMN91" s="715"/>
      <c r="KMO91" s="715"/>
      <c r="KMP91" s="715"/>
      <c r="KMQ91" s="715"/>
      <c r="KMR91" s="715"/>
      <c r="KMS91" s="715"/>
      <c r="KMT91" s="715"/>
      <c r="KMU91" s="715"/>
      <c r="KMV91" s="715"/>
      <c r="KMW91" s="715"/>
      <c r="KMX91" s="715"/>
      <c r="KMY91" s="715"/>
      <c r="KMZ91" s="715"/>
      <c r="KNA91" s="715"/>
      <c r="KNB91" s="715"/>
      <c r="KNC91" s="715"/>
      <c r="KND91" s="715"/>
      <c r="KNE91" s="715"/>
      <c r="KNF91" s="715"/>
      <c r="KNG91" s="715"/>
      <c r="KNH91" s="715"/>
      <c r="KNI91" s="715"/>
      <c r="KNJ91" s="715"/>
      <c r="KNK91" s="715"/>
      <c r="KNL91" s="715"/>
      <c r="KNM91" s="715"/>
      <c r="KNN91" s="715"/>
      <c r="KNO91" s="715"/>
      <c r="KNP91" s="715"/>
      <c r="KNQ91" s="715"/>
      <c r="KNR91" s="715"/>
      <c r="KNS91" s="715"/>
      <c r="KNT91" s="715"/>
      <c r="KNU91" s="715"/>
      <c r="KNV91" s="715"/>
      <c r="KNW91" s="715"/>
      <c r="KNX91" s="715"/>
      <c r="KNY91" s="715"/>
      <c r="KNZ91" s="715"/>
      <c r="KOA91" s="715"/>
      <c r="KOB91" s="715"/>
      <c r="KOC91" s="715"/>
      <c r="KOD91" s="715"/>
      <c r="KOE91" s="715"/>
      <c r="KOF91" s="715"/>
      <c r="KOG91" s="715"/>
      <c r="KOH91" s="715"/>
      <c r="KOI91" s="715"/>
      <c r="KOJ91" s="715"/>
      <c r="KOK91" s="715"/>
      <c r="KOL91" s="715"/>
      <c r="KOM91" s="715"/>
      <c r="KON91" s="715"/>
      <c r="KOO91" s="715"/>
      <c r="KOP91" s="715"/>
      <c r="KOQ91" s="715"/>
      <c r="KOR91" s="715"/>
      <c r="KOS91" s="715"/>
      <c r="KOT91" s="715"/>
      <c r="KOU91" s="715"/>
      <c r="KOV91" s="715"/>
      <c r="KOW91" s="715"/>
      <c r="KOX91" s="715"/>
      <c r="KOY91" s="715"/>
      <c r="KOZ91" s="715"/>
      <c r="KPA91" s="715"/>
      <c r="KPB91" s="715"/>
      <c r="KPC91" s="715"/>
      <c r="KPD91" s="715"/>
      <c r="KPE91" s="715"/>
      <c r="KPF91" s="715"/>
      <c r="KPG91" s="715"/>
      <c r="KPH91" s="715"/>
      <c r="KPI91" s="715"/>
      <c r="KPJ91" s="715"/>
      <c r="KPK91" s="715"/>
      <c r="KPL91" s="715"/>
      <c r="KPM91" s="715"/>
      <c r="KPN91" s="715"/>
      <c r="KPO91" s="715"/>
      <c r="KPP91" s="715"/>
      <c r="KPQ91" s="715"/>
      <c r="KPR91" s="715"/>
      <c r="KPS91" s="715"/>
      <c r="KPT91" s="715"/>
      <c r="KPU91" s="715"/>
      <c r="KPV91" s="715"/>
      <c r="KPW91" s="715"/>
      <c r="KPX91" s="715"/>
      <c r="KPY91" s="715"/>
      <c r="KPZ91" s="715"/>
      <c r="KQA91" s="715"/>
      <c r="KQB91" s="715"/>
      <c r="KQC91" s="715"/>
      <c r="KQD91" s="715"/>
      <c r="KQE91" s="715"/>
      <c r="KQF91" s="715"/>
      <c r="KQG91" s="715"/>
      <c r="KQH91" s="715"/>
      <c r="KQI91" s="715"/>
      <c r="KQJ91" s="715"/>
      <c r="KQK91" s="715"/>
      <c r="KQL91" s="715"/>
      <c r="KQM91" s="715"/>
      <c r="KQN91" s="715"/>
      <c r="KQO91" s="715"/>
      <c r="KQP91" s="715"/>
      <c r="KQQ91" s="715"/>
      <c r="KQR91" s="715"/>
      <c r="KQS91" s="715"/>
      <c r="KQT91" s="715"/>
      <c r="KQU91" s="715"/>
      <c r="KQV91" s="715"/>
      <c r="KQW91" s="715"/>
      <c r="KQX91" s="715"/>
      <c r="KQY91" s="715"/>
      <c r="KQZ91" s="715"/>
      <c r="KRA91" s="715"/>
      <c r="KRB91" s="715"/>
      <c r="KRC91" s="715"/>
      <c r="KRD91" s="715"/>
      <c r="KRE91" s="715"/>
      <c r="KRF91" s="715"/>
      <c r="KRG91" s="715"/>
      <c r="KRH91" s="715"/>
      <c r="KRI91" s="715"/>
      <c r="KRJ91" s="715"/>
      <c r="KRK91" s="715"/>
      <c r="KRL91" s="715"/>
      <c r="KRM91" s="715"/>
      <c r="KRN91" s="715"/>
      <c r="KRO91" s="715"/>
      <c r="KRP91" s="715"/>
      <c r="KRQ91" s="715"/>
      <c r="KRR91" s="715"/>
      <c r="KRS91" s="715"/>
      <c r="KRT91" s="715"/>
      <c r="KRU91" s="715"/>
      <c r="KRV91" s="715"/>
      <c r="KRW91" s="715"/>
      <c r="KRX91" s="715"/>
      <c r="KRY91" s="715"/>
      <c r="KRZ91" s="715"/>
      <c r="KSA91" s="715"/>
      <c r="KSB91" s="715"/>
      <c r="KSC91" s="715"/>
      <c r="KSD91" s="715"/>
      <c r="KSE91" s="715"/>
      <c r="KSF91" s="715"/>
      <c r="KSG91" s="715"/>
      <c r="KSH91" s="715"/>
      <c r="KSI91" s="715"/>
      <c r="KSJ91" s="715"/>
      <c r="KSK91" s="715"/>
      <c r="KSL91" s="715"/>
      <c r="KSM91" s="715"/>
      <c r="KSN91" s="715"/>
      <c r="KSO91" s="715"/>
      <c r="KSP91" s="715"/>
      <c r="KSQ91" s="715"/>
      <c r="KSR91" s="715"/>
      <c r="KSS91" s="715"/>
      <c r="KST91" s="715"/>
      <c r="KSU91" s="715"/>
      <c r="KSV91" s="715"/>
      <c r="KSW91" s="715"/>
      <c r="KSX91" s="715"/>
      <c r="KSY91" s="715"/>
      <c r="KSZ91" s="715"/>
      <c r="KTA91" s="715"/>
      <c r="KTB91" s="715"/>
      <c r="KTC91" s="715"/>
      <c r="KTD91" s="715"/>
      <c r="KTE91" s="715"/>
      <c r="KTF91" s="715"/>
      <c r="KTG91" s="715"/>
      <c r="KTH91" s="715"/>
      <c r="KTI91" s="715"/>
      <c r="KTJ91" s="715"/>
      <c r="KTK91" s="715"/>
      <c r="KTL91" s="715"/>
      <c r="KTM91" s="715"/>
      <c r="KTN91" s="715"/>
      <c r="KTO91" s="715"/>
      <c r="KTP91" s="715"/>
      <c r="KTQ91" s="715"/>
      <c r="KTR91" s="715"/>
      <c r="KTS91" s="715"/>
      <c r="KTT91" s="715"/>
      <c r="KTU91" s="715"/>
      <c r="KTV91" s="715"/>
      <c r="KTW91" s="715"/>
      <c r="KTX91" s="715"/>
      <c r="KTY91" s="715"/>
      <c r="KTZ91" s="715"/>
      <c r="KUA91" s="715"/>
      <c r="KUB91" s="715"/>
      <c r="KUC91" s="715"/>
      <c r="KUD91" s="715"/>
      <c r="KUE91" s="715"/>
      <c r="KUF91" s="715"/>
      <c r="KUG91" s="715"/>
      <c r="KUH91" s="715"/>
      <c r="KUI91" s="715"/>
      <c r="KUJ91" s="715"/>
      <c r="KUK91" s="715"/>
      <c r="KUL91" s="715"/>
      <c r="KUM91" s="715"/>
      <c r="KUN91" s="715"/>
      <c r="KUO91" s="715"/>
      <c r="KUP91" s="715"/>
      <c r="KUQ91" s="715"/>
      <c r="KUR91" s="715"/>
      <c r="KUS91" s="715"/>
      <c r="KUT91" s="715"/>
      <c r="KUU91" s="715"/>
      <c r="KUV91" s="715"/>
      <c r="KUW91" s="715"/>
      <c r="KUX91" s="715"/>
      <c r="KUY91" s="715"/>
      <c r="KUZ91" s="715"/>
      <c r="KVA91" s="715"/>
      <c r="KVB91" s="715"/>
      <c r="KVC91" s="715"/>
      <c r="KVD91" s="715"/>
      <c r="KVE91" s="715"/>
      <c r="KVF91" s="715"/>
      <c r="KVG91" s="715"/>
      <c r="KVH91" s="715"/>
      <c r="KVI91" s="715"/>
      <c r="KVJ91" s="715"/>
      <c r="KVK91" s="715"/>
      <c r="KVL91" s="715"/>
      <c r="KVM91" s="715"/>
      <c r="KVN91" s="715"/>
      <c r="KVO91" s="715"/>
      <c r="KVP91" s="715"/>
      <c r="KVQ91" s="715"/>
      <c r="KVR91" s="715"/>
      <c r="KVS91" s="715"/>
      <c r="KVT91" s="715"/>
      <c r="KVU91" s="715"/>
      <c r="KVV91" s="715"/>
      <c r="KVW91" s="715"/>
      <c r="KVX91" s="715"/>
      <c r="KVY91" s="715"/>
      <c r="KVZ91" s="715"/>
      <c r="KWA91" s="715"/>
      <c r="KWB91" s="715"/>
      <c r="KWC91" s="715"/>
      <c r="KWD91" s="715"/>
      <c r="KWE91" s="715"/>
      <c r="KWF91" s="715"/>
      <c r="KWG91" s="715"/>
      <c r="KWH91" s="715"/>
      <c r="KWI91" s="715"/>
      <c r="KWJ91" s="715"/>
      <c r="KWK91" s="715"/>
      <c r="KWL91" s="715"/>
      <c r="KWM91" s="715"/>
      <c r="KWN91" s="715"/>
      <c r="KWO91" s="715"/>
      <c r="KWP91" s="715"/>
      <c r="KWQ91" s="715"/>
      <c r="KWR91" s="715"/>
      <c r="KWS91" s="715"/>
      <c r="KWT91" s="715"/>
      <c r="KWU91" s="715"/>
      <c r="KWV91" s="715"/>
      <c r="KWW91" s="715"/>
      <c r="KWX91" s="715"/>
      <c r="KWY91" s="715"/>
      <c r="KWZ91" s="715"/>
      <c r="KXA91" s="715"/>
      <c r="KXB91" s="715"/>
      <c r="KXC91" s="715"/>
      <c r="KXD91" s="715"/>
      <c r="KXE91" s="715"/>
      <c r="KXF91" s="715"/>
      <c r="KXG91" s="715"/>
      <c r="KXH91" s="715"/>
      <c r="KXI91" s="715"/>
      <c r="KXJ91" s="715"/>
      <c r="KXK91" s="715"/>
      <c r="KXL91" s="715"/>
      <c r="KXM91" s="715"/>
      <c r="KXN91" s="715"/>
      <c r="KXO91" s="715"/>
      <c r="KXP91" s="715"/>
      <c r="KXQ91" s="715"/>
      <c r="KXR91" s="715"/>
      <c r="KXS91" s="715"/>
      <c r="KXT91" s="715"/>
      <c r="KXU91" s="715"/>
      <c r="KXV91" s="715"/>
      <c r="KXW91" s="715"/>
      <c r="KXX91" s="715"/>
      <c r="KXY91" s="715"/>
      <c r="KXZ91" s="715"/>
      <c r="KYA91" s="715"/>
      <c r="KYB91" s="715"/>
      <c r="KYC91" s="715"/>
      <c r="KYD91" s="715"/>
      <c r="KYE91" s="715"/>
      <c r="KYF91" s="715"/>
      <c r="KYG91" s="715"/>
      <c r="KYH91" s="715"/>
      <c r="KYI91" s="715"/>
      <c r="KYJ91" s="715"/>
      <c r="KYK91" s="715"/>
      <c r="KYL91" s="715"/>
      <c r="KYM91" s="715"/>
      <c r="KYN91" s="715"/>
      <c r="KYO91" s="715"/>
      <c r="KYP91" s="715"/>
      <c r="KYQ91" s="715"/>
      <c r="KYR91" s="715"/>
      <c r="KYS91" s="715"/>
      <c r="KYT91" s="715"/>
      <c r="KYU91" s="715"/>
      <c r="KYV91" s="715"/>
      <c r="KYW91" s="715"/>
      <c r="KYX91" s="715"/>
      <c r="KYY91" s="715"/>
      <c r="KYZ91" s="715"/>
      <c r="KZA91" s="715"/>
      <c r="KZB91" s="715"/>
      <c r="KZC91" s="715"/>
      <c r="KZD91" s="715"/>
      <c r="KZE91" s="715"/>
      <c r="KZF91" s="715"/>
      <c r="KZG91" s="715"/>
      <c r="KZH91" s="715"/>
      <c r="KZI91" s="715"/>
      <c r="KZJ91" s="715"/>
      <c r="KZK91" s="715"/>
      <c r="KZL91" s="715"/>
      <c r="KZM91" s="715"/>
      <c r="KZN91" s="715"/>
      <c r="KZO91" s="715"/>
      <c r="KZP91" s="715"/>
      <c r="KZQ91" s="715"/>
      <c r="KZR91" s="715"/>
      <c r="KZS91" s="715"/>
      <c r="KZT91" s="715"/>
      <c r="KZU91" s="715"/>
      <c r="KZV91" s="715"/>
      <c r="KZW91" s="715"/>
      <c r="KZX91" s="715"/>
      <c r="KZY91" s="715"/>
      <c r="KZZ91" s="715"/>
      <c r="LAA91" s="715"/>
      <c r="LAB91" s="715"/>
      <c r="LAC91" s="715"/>
      <c r="LAD91" s="715"/>
      <c r="LAE91" s="715"/>
      <c r="LAF91" s="715"/>
      <c r="LAG91" s="715"/>
      <c r="LAH91" s="715"/>
      <c r="LAI91" s="715"/>
      <c r="LAJ91" s="715"/>
      <c r="LAK91" s="715"/>
      <c r="LAL91" s="715"/>
      <c r="LAM91" s="715"/>
      <c r="LAN91" s="715"/>
      <c r="LAO91" s="715"/>
      <c r="LAP91" s="715"/>
      <c r="LAQ91" s="715"/>
      <c r="LAR91" s="715"/>
      <c r="LAS91" s="715"/>
      <c r="LAT91" s="715"/>
      <c r="LAU91" s="715"/>
      <c r="LAV91" s="715"/>
      <c r="LAW91" s="715"/>
      <c r="LAX91" s="715"/>
      <c r="LAY91" s="715"/>
      <c r="LAZ91" s="715"/>
      <c r="LBA91" s="715"/>
      <c r="LBB91" s="715"/>
      <c r="LBC91" s="715"/>
      <c r="LBD91" s="715"/>
      <c r="LBE91" s="715"/>
      <c r="LBF91" s="715"/>
      <c r="LBG91" s="715"/>
      <c r="LBH91" s="715"/>
      <c r="LBI91" s="715"/>
      <c r="LBJ91" s="715"/>
      <c r="LBK91" s="715"/>
      <c r="LBL91" s="715"/>
      <c r="LBM91" s="715"/>
      <c r="LBN91" s="715"/>
      <c r="LBO91" s="715"/>
      <c r="LBP91" s="715"/>
      <c r="LBQ91" s="715"/>
      <c r="LBR91" s="715"/>
      <c r="LBS91" s="715"/>
      <c r="LBT91" s="715"/>
      <c r="LBU91" s="715"/>
      <c r="LBV91" s="715"/>
      <c r="LBW91" s="715"/>
      <c r="LBX91" s="715"/>
      <c r="LBY91" s="715"/>
      <c r="LBZ91" s="715"/>
      <c r="LCA91" s="715"/>
      <c r="LCB91" s="715"/>
      <c r="LCC91" s="715"/>
      <c r="LCD91" s="715"/>
      <c r="LCE91" s="715"/>
      <c r="LCF91" s="715"/>
      <c r="LCG91" s="715"/>
      <c r="LCH91" s="715"/>
      <c r="LCI91" s="715"/>
      <c r="LCJ91" s="715"/>
      <c r="LCK91" s="715"/>
      <c r="LCL91" s="715"/>
      <c r="LCM91" s="715"/>
      <c r="LCN91" s="715"/>
      <c r="LCO91" s="715"/>
      <c r="LCP91" s="715"/>
      <c r="LCQ91" s="715"/>
      <c r="LCR91" s="715"/>
      <c r="LCS91" s="715"/>
      <c r="LCT91" s="715"/>
      <c r="LCU91" s="715"/>
      <c r="LCV91" s="715"/>
      <c r="LCW91" s="715"/>
      <c r="LCX91" s="715"/>
      <c r="LCY91" s="715"/>
      <c r="LCZ91" s="715"/>
      <c r="LDA91" s="715"/>
      <c r="LDB91" s="715"/>
      <c r="LDC91" s="715"/>
      <c r="LDD91" s="715"/>
      <c r="LDE91" s="715"/>
      <c r="LDF91" s="715"/>
      <c r="LDG91" s="715"/>
      <c r="LDH91" s="715"/>
      <c r="LDI91" s="715"/>
      <c r="LDJ91" s="715"/>
      <c r="LDK91" s="715"/>
      <c r="LDL91" s="715"/>
      <c r="LDM91" s="715"/>
      <c r="LDN91" s="715"/>
      <c r="LDO91" s="715"/>
      <c r="LDP91" s="715"/>
      <c r="LDQ91" s="715"/>
      <c r="LDR91" s="715"/>
      <c r="LDS91" s="715"/>
      <c r="LDT91" s="715"/>
      <c r="LDU91" s="715"/>
      <c r="LDV91" s="715"/>
      <c r="LDW91" s="715"/>
      <c r="LDX91" s="715"/>
      <c r="LDY91" s="715"/>
      <c r="LDZ91" s="715"/>
      <c r="LEA91" s="715"/>
      <c r="LEB91" s="715"/>
      <c r="LEC91" s="715"/>
      <c r="LED91" s="715"/>
      <c r="LEE91" s="715"/>
      <c r="LEF91" s="715"/>
      <c r="LEG91" s="715"/>
      <c r="LEH91" s="715"/>
      <c r="LEI91" s="715"/>
      <c r="LEJ91" s="715"/>
      <c r="LEK91" s="715"/>
      <c r="LEL91" s="715"/>
      <c r="LEM91" s="715"/>
      <c r="LEN91" s="715"/>
      <c r="LEO91" s="715"/>
      <c r="LEP91" s="715"/>
      <c r="LEQ91" s="715"/>
      <c r="LER91" s="715"/>
      <c r="LES91" s="715"/>
      <c r="LET91" s="715"/>
      <c r="LEU91" s="715"/>
      <c r="LEV91" s="715"/>
      <c r="LEW91" s="715"/>
      <c r="LEX91" s="715"/>
      <c r="LEY91" s="715"/>
      <c r="LEZ91" s="715"/>
      <c r="LFA91" s="715"/>
      <c r="LFB91" s="715"/>
      <c r="LFC91" s="715"/>
      <c r="LFD91" s="715"/>
      <c r="LFE91" s="715"/>
      <c r="LFF91" s="715"/>
      <c r="LFG91" s="715"/>
      <c r="LFH91" s="715"/>
      <c r="LFI91" s="715"/>
      <c r="LFJ91" s="715"/>
      <c r="LFK91" s="715"/>
      <c r="LFL91" s="715"/>
      <c r="LFM91" s="715"/>
      <c r="LFN91" s="715"/>
      <c r="LFO91" s="715"/>
      <c r="LFP91" s="715"/>
      <c r="LFQ91" s="715"/>
      <c r="LFR91" s="715"/>
      <c r="LFS91" s="715"/>
      <c r="LFT91" s="715"/>
      <c r="LFU91" s="715"/>
      <c r="LFV91" s="715"/>
      <c r="LFW91" s="715"/>
      <c r="LFX91" s="715"/>
      <c r="LFY91" s="715"/>
      <c r="LFZ91" s="715"/>
      <c r="LGA91" s="715"/>
      <c r="LGB91" s="715"/>
      <c r="LGC91" s="715"/>
      <c r="LGD91" s="715"/>
      <c r="LGE91" s="715"/>
      <c r="LGF91" s="715"/>
      <c r="LGG91" s="715"/>
      <c r="LGH91" s="715"/>
      <c r="LGI91" s="715"/>
      <c r="LGJ91" s="715"/>
      <c r="LGK91" s="715"/>
      <c r="LGL91" s="715"/>
      <c r="LGM91" s="715"/>
      <c r="LGN91" s="715"/>
      <c r="LGO91" s="715"/>
      <c r="LGP91" s="715"/>
      <c r="LGQ91" s="715"/>
      <c r="LGR91" s="715"/>
      <c r="LGS91" s="715"/>
      <c r="LGT91" s="715"/>
      <c r="LGU91" s="715"/>
      <c r="LGV91" s="715"/>
      <c r="LGW91" s="715"/>
      <c r="LGX91" s="715"/>
      <c r="LGY91" s="715"/>
      <c r="LGZ91" s="715"/>
      <c r="LHA91" s="715"/>
      <c r="LHB91" s="715"/>
      <c r="LHC91" s="715"/>
      <c r="LHD91" s="715"/>
      <c r="LHE91" s="715"/>
      <c r="LHF91" s="715"/>
      <c r="LHG91" s="715"/>
      <c r="LHH91" s="715"/>
      <c r="LHI91" s="715"/>
      <c r="LHJ91" s="715"/>
      <c r="LHK91" s="715"/>
      <c r="LHL91" s="715"/>
      <c r="LHM91" s="715"/>
      <c r="LHN91" s="715"/>
      <c r="LHO91" s="715"/>
      <c r="LHP91" s="715"/>
      <c r="LHQ91" s="715"/>
      <c r="LHR91" s="715"/>
      <c r="LHS91" s="715"/>
      <c r="LHT91" s="715"/>
      <c r="LHU91" s="715"/>
      <c r="LHV91" s="715"/>
      <c r="LHW91" s="715"/>
      <c r="LHX91" s="715"/>
      <c r="LHY91" s="715"/>
      <c r="LHZ91" s="715"/>
      <c r="LIA91" s="715"/>
      <c r="LIB91" s="715"/>
      <c r="LIC91" s="715"/>
      <c r="LID91" s="715"/>
      <c r="LIE91" s="715"/>
      <c r="LIF91" s="715"/>
      <c r="LIG91" s="715"/>
      <c r="LIH91" s="715"/>
      <c r="LII91" s="715"/>
      <c r="LIJ91" s="715"/>
      <c r="LIK91" s="715"/>
      <c r="LIL91" s="715"/>
      <c r="LIM91" s="715"/>
      <c r="LIN91" s="715"/>
      <c r="LIO91" s="715"/>
      <c r="LIP91" s="715"/>
      <c r="LIQ91" s="715"/>
      <c r="LIR91" s="715"/>
      <c r="LIS91" s="715"/>
      <c r="LIT91" s="715"/>
      <c r="LIU91" s="715"/>
      <c r="LIV91" s="715"/>
      <c r="LIW91" s="715"/>
      <c r="LIX91" s="715"/>
      <c r="LIY91" s="715"/>
      <c r="LIZ91" s="715"/>
      <c r="LJA91" s="715"/>
      <c r="LJB91" s="715"/>
      <c r="LJC91" s="715"/>
      <c r="LJD91" s="715"/>
      <c r="LJE91" s="715"/>
      <c r="LJF91" s="715"/>
      <c r="LJG91" s="715"/>
      <c r="LJH91" s="715"/>
      <c r="LJI91" s="715"/>
      <c r="LJJ91" s="715"/>
      <c r="LJK91" s="715"/>
      <c r="LJL91" s="715"/>
      <c r="LJM91" s="715"/>
      <c r="LJN91" s="715"/>
      <c r="LJO91" s="715"/>
      <c r="LJP91" s="715"/>
      <c r="LJQ91" s="715"/>
      <c r="LJR91" s="715"/>
      <c r="LJS91" s="715"/>
      <c r="LJT91" s="715"/>
      <c r="LJU91" s="715"/>
      <c r="LJV91" s="715"/>
      <c r="LJW91" s="715"/>
      <c r="LJX91" s="715"/>
      <c r="LJY91" s="715"/>
      <c r="LJZ91" s="715"/>
      <c r="LKA91" s="715"/>
      <c r="LKB91" s="715"/>
      <c r="LKC91" s="715"/>
      <c r="LKD91" s="715"/>
      <c r="LKE91" s="715"/>
      <c r="LKF91" s="715"/>
      <c r="LKG91" s="715"/>
      <c r="LKH91" s="715"/>
      <c r="LKI91" s="715"/>
      <c r="LKJ91" s="715"/>
      <c r="LKK91" s="715"/>
      <c r="LKL91" s="715"/>
      <c r="LKM91" s="715"/>
      <c r="LKN91" s="715"/>
      <c r="LKO91" s="715"/>
      <c r="LKP91" s="715"/>
      <c r="LKQ91" s="715"/>
      <c r="LKR91" s="715"/>
      <c r="LKS91" s="715"/>
      <c r="LKT91" s="715"/>
      <c r="LKU91" s="715"/>
      <c r="LKV91" s="715"/>
      <c r="LKW91" s="715"/>
      <c r="LKX91" s="715"/>
      <c r="LKY91" s="715"/>
      <c r="LKZ91" s="715"/>
      <c r="LLA91" s="715"/>
      <c r="LLB91" s="715"/>
      <c r="LLC91" s="715"/>
      <c r="LLD91" s="715"/>
      <c r="LLE91" s="715"/>
      <c r="LLF91" s="715"/>
      <c r="LLG91" s="715"/>
      <c r="LLH91" s="715"/>
      <c r="LLI91" s="715"/>
      <c r="LLJ91" s="715"/>
      <c r="LLK91" s="715"/>
      <c r="LLL91" s="715"/>
      <c r="LLM91" s="715"/>
      <c r="LLN91" s="715"/>
      <c r="LLO91" s="715"/>
      <c r="LLP91" s="715"/>
      <c r="LLQ91" s="715"/>
      <c r="LLR91" s="715"/>
      <c r="LLS91" s="715"/>
      <c r="LLT91" s="715"/>
      <c r="LLU91" s="715"/>
      <c r="LLV91" s="715"/>
      <c r="LLW91" s="715"/>
      <c r="LLX91" s="715"/>
      <c r="LLY91" s="715"/>
      <c r="LLZ91" s="715"/>
      <c r="LMA91" s="715"/>
      <c r="LMB91" s="715"/>
      <c r="LMC91" s="715"/>
      <c r="LMD91" s="715"/>
      <c r="LME91" s="715"/>
      <c r="LMF91" s="715"/>
      <c r="LMG91" s="715"/>
      <c r="LMH91" s="715"/>
      <c r="LMI91" s="715"/>
      <c r="LMJ91" s="715"/>
      <c r="LMK91" s="715"/>
      <c r="LML91" s="715"/>
      <c r="LMM91" s="715"/>
      <c r="LMN91" s="715"/>
      <c r="LMO91" s="715"/>
      <c r="LMP91" s="715"/>
      <c r="LMQ91" s="715"/>
      <c r="LMR91" s="715"/>
      <c r="LMS91" s="715"/>
      <c r="LMT91" s="715"/>
      <c r="LMU91" s="715"/>
      <c r="LMV91" s="715"/>
      <c r="LMW91" s="715"/>
      <c r="LMX91" s="715"/>
      <c r="LMY91" s="715"/>
      <c r="LMZ91" s="715"/>
      <c r="LNA91" s="715"/>
      <c r="LNB91" s="715"/>
      <c r="LNC91" s="715"/>
      <c r="LND91" s="715"/>
      <c r="LNE91" s="715"/>
      <c r="LNF91" s="715"/>
      <c r="LNG91" s="715"/>
      <c r="LNH91" s="715"/>
      <c r="LNI91" s="715"/>
      <c r="LNJ91" s="715"/>
      <c r="LNK91" s="715"/>
      <c r="LNL91" s="715"/>
      <c r="LNM91" s="715"/>
      <c r="LNN91" s="715"/>
      <c r="LNO91" s="715"/>
      <c r="LNP91" s="715"/>
      <c r="LNQ91" s="715"/>
      <c r="LNR91" s="715"/>
      <c r="LNS91" s="715"/>
      <c r="LNT91" s="715"/>
      <c r="LNU91" s="715"/>
      <c r="LNV91" s="715"/>
      <c r="LNW91" s="715"/>
      <c r="LNX91" s="715"/>
      <c r="LNY91" s="715"/>
      <c r="LNZ91" s="715"/>
      <c r="LOA91" s="715"/>
      <c r="LOB91" s="715"/>
      <c r="LOC91" s="715"/>
      <c r="LOD91" s="715"/>
      <c r="LOE91" s="715"/>
      <c r="LOF91" s="715"/>
      <c r="LOG91" s="715"/>
      <c r="LOH91" s="715"/>
      <c r="LOI91" s="715"/>
      <c r="LOJ91" s="715"/>
      <c r="LOK91" s="715"/>
      <c r="LOL91" s="715"/>
      <c r="LOM91" s="715"/>
      <c r="LON91" s="715"/>
      <c r="LOO91" s="715"/>
      <c r="LOP91" s="715"/>
      <c r="LOQ91" s="715"/>
      <c r="LOR91" s="715"/>
      <c r="LOS91" s="715"/>
      <c r="LOT91" s="715"/>
      <c r="LOU91" s="715"/>
      <c r="LOV91" s="715"/>
      <c r="LOW91" s="715"/>
      <c r="LOX91" s="715"/>
      <c r="LOY91" s="715"/>
      <c r="LOZ91" s="715"/>
      <c r="LPA91" s="715"/>
      <c r="LPB91" s="715"/>
      <c r="LPC91" s="715"/>
      <c r="LPD91" s="715"/>
      <c r="LPE91" s="715"/>
      <c r="LPF91" s="715"/>
      <c r="LPG91" s="715"/>
      <c r="LPH91" s="715"/>
      <c r="LPI91" s="715"/>
      <c r="LPJ91" s="715"/>
      <c r="LPK91" s="715"/>
      <c r="LPL91" s="715"/>
      <c r="LPM91" s="715"/>
      <c r="LPN91" s="715"/>
      <c r="LPO91" s="715"/>
      <c r="LPP91" s="715"/>
      <c r="LPQ91" s="715"/>
      <c r="LPR91" s="715"/>
      <c r="LPS91" s="715"/>
      <c r="LPT91" s="715"/>
      <c r="LPU91" s="715"/>
      <c r="LPV91" s="715"/>
      <c r="LPW91" s="715"/>
      <c r="LPX91" s="715"/>
      <c r="LPY91" s="715"/>
      <c r="LPZ91" s="715"/>
      <c r="LQA91" s="715"/>
      <c r="LQB91" s="715"/>
      <c r="LQC91" s="715"/>
      <c r="LQD91" s="715"/>
      <c r="LQE91" s="715"/>
      <c r="LQF91" s="715"/>
      <c r="LQG91" s="715"/>
      <c r="LQH91" s="715"/>
      <c r="LQI91" s="715"/>
      <c r="LQJ91" s="715"/>
      <c r="LQK91" s="715"/>
      <c r="LQL91" s="715"/>
      <c r="LQM91" s="715"/>
      <c r="LQN91" s="715"/>
      <c r="LQO91" s="715"/>
      <c r="LQP91" s="715"/>
      <c r="LQQ91" s="715"/>
      <c r="LQR91" s="715"/>
      <c r="LQS91" s="715"/>
      <c r="LQT91" s="715"/>
      <c r="LQU91" s="715"/>
      <c r="LQV91" s="715"/>
      <c r="LQW91" s="715"/>
      <c r="LQX91" s="715"/>
      <c r="LQY91" s="715"/>
      <c r="LQZ91" s="715"/>
      <c r="LRA91" s="715"/>
      <c r="LRB91" s="715"/>
      <c r="LRC91" s="715"/>
      <c r="LRD91" s="715"/>
      <c r="LRE91" s="715"/>
      <c r="LRF91" s="715"/>
      <c r="LRG91" s="715"/>
      <c r="LRH91" s="715"/>
      <c r="LRI91" s="715"/>
      <c r="LRJ91" s="715"/>
      <c r="LRK91" s="715"/>
      <c r="LRL91" s="715"/>
      <c r="LRM91" s="715"/>
      <c r="LRN91" s="715"/>
      <c r="LRO91" s="715"/>
      <c r="LRP91" s="715"/>
      <c r="LRQ91" s="715"/>
      <c r="LRR91" s="715"/>
      <c r="LRS91" s="715"/>
      <c r="LRT91" s="715"/>
      <c r="LRU91" s="715"/>
      <c r="LRV91" s="715"/>
      <c r="LRW91" s="715"/>
      <c r="LRX91" s="715"/>
      <c r="LRY91" s="715"/>
      <c r="LRZ91" s="715"/>
      <c r="LSA91" s="715"/>
      <c r="LSB91" s="715"/>
      <c r="LSC91" s="715"/>
      <c r="LSD91" s="715"/>
      <c r="LSE91" s="715"/>
      <c r="LSF91" s="715"/>
      <c r="LSG91" s="715"/>
      <c r="LSH91" s="715"/>
      <c r="LSI91" s="715"/>
      <c r="LSJ91" s="715"/>
      <c r="LSK91" s="715"/>
      <c r="LSL91" s="715"/>
      <c r="LSM91" s="715"/>
      <c r="LSN91" s="715"/>
      <c r="LSO91" s="715"/>
      <c r="LSP91" s="715"/>
      <c r="LSQ91" s="715"/>
      <c r="LSR91" s="715"/>
      <c r="LSS91" s="715"/>
      <c r="LST91" s="715"/>
      <c r="LSU91" s="715"/>
      <c r="LSV91" s="715"/>
      <c r="LSW91" s="715"/>
      <c r="LSX91" s="715"/>
      <c r="LSY91" s="715"/>
      <c r="LSZ91" s="715"/>
      <c r="LTA91" s="715"/>
      <c r="LTB91" s="715"/>
      <c r="LTC91" s="715"/>
      <c r="LTD91" s="715"/>
      <c r="LTE91" s="715"/>
      <c r="LTF91" s="715"/>
      <c r="LTG91" s="715"/>
      <c r="LTH91" s="715"/>
      <c r="LTI91" s="715"/>
      <c r="LTJ91" s="715"/>
      <c r="LTK91" s="715"/>
      <c r="LTL91" s="715"/>
      <c r="LTM91" s="715"/>
      <c r="LTN91" s="715"/>
      <c r="LTO91" s="715"/>
      <c r="LTP91" s="715"/>
      <c r="LTQ91" s="715"/>
      <c r="LTR91" s="715"/>
      <c r="LTS91" s="715"/>
      <c r="LTT91" s="715"/>
      <c r="LTU91" s="715"/>
      <c r="LTV91" s="715"/>
      <c r="LTW91" s="715"/>
      <c r="LTX91" s="715"/>
      <c r="LTY91" s="715"/>
      <c r="LTZ91" s="715"/>
      <c r="LUA91" s="715"/>
      <c r="LUB91" s="715"/>
      <c r="LUC91" s="715"/>
      <c r="LUD91" s="715"/>
      <c r="LUE91" s="715"/>
      <c r="LUF91" s="715"/>
      <c r="LUG91" s="715"/>
      <c r="LUH91" s="715"/>
      <c r="LUI91" s="715"/>
      <c r="LUJ91" s="715"/>
      <c r="LUK91" s="715"/>
      <c r="LUL91" s="715"/>
      <c r="LUM91" s="715"/>
      <c r="LUN91" s="715"/>
      <c r="LUO91" s="715"/>
      <c r="LUP91" s="715"/>
      <c r="LUQ91" s="715"/>
      <c r="LUR91" s="715"/>
      <c r="LUS91" s="715"/>
      <c r="LUT91" s="715"/>
      <c r="LUU91" s="715"/>
      <c r="LUV91" s="715"/>
      <c r="LUW91" s="715"/>
      <c r="LUX91" s="715"/>
      <c r="LUY91" s="715"/>
      <c r="LUZ91" s="715"/>
      <c r="LVA91" s="715"/>
      <c r="LVB91" s="715"/>
      <c r="LVC91" s="715"/>
      <c r="LVD91" s="715"/>
      <c r="LVE91" s="715"/>
      <c r="LVF91" s="715"/>
      <c r="LVG91" s="715"/>
      <c r="LVH91" s="715"/>
      <c r="LVI91" s="715"/>
      <c r="LVJ91" s="715"/>
      <c r="LVK91" s="715"/>
      <c r="LVL91" s="715"/>
      <c r="LVM91" s="715"/>
      <c r="LVN91" s="715"/>
      <c r="LVO91" s="715"/>
      <c r="LVP91" s="715"/>
      <c r="LVQ91" s="715"/>
      <c r="LVR91" s="715"/>
      <c r="LVS91" s="715"/>
      <c r="LVT91" s="715"/>
      <c r="LVU91" s="715"/>
      <c r="LVV91" s="715"/>
      <c r="LVW91" s="715"/>
      <c r="LVX91" s="715"/>
      <c r="LVY91" s="715"/>
      <c r="LVZ91" s="715"/>
      <c r="LWA91" s="715"/>
      <c r="LWB91" s="715"/>
      <c r="LWC91" s="715"/>
      <c r="LWD91" s="715"/>
      <c r="LWE91" s="715"/>
      <c r="LWF91" s="715"/>
      <c r="LWG91" s="715"/>
      <c r="LWH91" s="715"/>
      <c r="LWI91" s="715"/>
      <c r="LWJ91" s="715"/>
      <c r="LWK91" s="715"/>
      <c r="LWL91" s="715"/>
      <c r="LWM91" s="715"/>
      <c r="LWN91" s="715"/>
      <c r="LWO91" s="715"/>
      <c r="LWP91" s="715"/>
      <c r="LWQ91" s="715"/>
      <c r="LWR91" s="715"/>
      <c r="LWS91" s="715"/>
      <c r="LWT91" s="715"/>
      <c r="LWU91" s="715"/>
      <c r="LWV91" s="715"/>
      <c r="LWW91" s="715"/>
      <c r="LWX91" s="715"/>
      <c r="LWY91" s="715"/>
      <c r="LWZ91" s="715"/>
      <c r="LXA91" s="715"/>
      <c r="LXB91" s="715"/>
      <c r="LXC91" s="715"/>
      <c r="LXD91" s="715"/>
      <c r="LXE91" s="715"/>
      <c r="LXF91" s="715"/>
      <c r="LXG91" s="715"/>
      <c r="LXH91" s="715"/>
      <c r="LXI91" s="715"/>
      <c r="LXJ91" s="715"/>
      <c r="LXK91" s="715"/>
      <c r="LXL91" s="715"/>
      <c r="LXM91" s="715"/>
      <c r="LXN91" s="715"/>
      <c r="LXO91" s="715"/>
      <c r="LXP91" s="715"/>
      <c r="LXQ91" s="715"/>
      <c r="LXR91" s="715"/>
      <c r="LXS91" s="715"/>
      <c r="LXT91" s="715"/>
      <c r="LXU91" s="715"/>
      <c r="LXV91" s="715"/>
      <c r="LXW91" s="715"/>
      <c r="LXX91" s="715"/>
      <c r="LXY91" s="715"/>
      <c r="LXZ91" s="715"/>
      <c r="LYA91" s="715"/>
      <c r="LYB91" s="715"/>
      <c r="LYC91" s="715"/>
      <c r="LYD91" s="715"/>
      <c r="LYE91" s="715"/>
      <c r="LYF91" s="715"/>
      <c r="LYG91" s="715"/>
      <c r="LYH91" s="715"/>
      <c r="LYI91" s="715"/>
      <c r="LYJ91" s="715"/>
      <c r="LYK91" s="715"/>
      <c r="LYL91" s="715"/>
      <c r="LYM91" s="715"/>
      <c r="LYN91" s="715"/>
      <c r="LYO91" s="715"/>
      <c r="LYP91" s="715"/>
      <c r="LYQ91" s="715"/>
      <c r="LYR91" s="715"/>
      <c r="LYS91" s="715"/>
      <c r="LYT91" s="715"/>
      <c r="LYU91" s="715"/>
      <c r="LYV91" s="715"/>
      <c r="LYW91" s="715"/>
      <c r="LYX91" s="715"/>
      <c r="LYY91" s="715"/>
      <c r="LYZ91" s="715"/>
      <c r="LZA91" s="715"/>
      <c r="LZB91" s="715"/>
      <c r="LZC91" s="715"/>
      <c r="LZD91" s="715"/>
      <c r="LZE91" s="715"/>
      <c r="LZF91" s="715"/>
      <c r="LZG91" s="715"/>
      <c r="LZH91" s="715"/>
      <c r="LZI91" s="715"/>
      <c r="LZJ91" s="715"/>
      <c r="LZK91" s="715"/>
      <c r="LZL91" s="715"/>
      <c r="LZM91" s="715"/>
      <c r="LZN91" s="715"/>
      <c r="LZO91" s="715"/>
      <c r="LZP91" s="715"/>
      <c r="LZQ91" s="715"/>
      <c r="LZR91" s="715"/>
      <c r="LZS91" s="715"/>
      <c r="LZT91" s="715"/>
      <c r="LZU91" s="715"/>
      <c r="LZV91" s="715"/>
      <c r="LZW91" s="715"/>
      <c r="LZX91" s="715"/>
      <c r="LZY91" s="715"/>
      <c r="LZZ91" s="715"/>
      <c r="MAA91" s="715"/>
      <c r="MAB91" s="715"/>
      <c r="MAC91" s="715"/>
      <c r="MAD91" s="715"/>
      <c r="MAE91" s="715"/>
      <c r="MAF91" s="715"/>
      <c r="MAG91" s="715"/>
      <c r="MAH91" s="715"/>
      <c r="MAI91" s="715"/>
      <c r="MAJ91" s="715"/>
      <c r="MAK91" s="715"/>
      <c r="MAL91" s="715"/>
      <c r="MAM91" s="715"/>
      <c r="MAN91" s="715"/>
      <c r="MAO91" s="715"/>
      <c r="MAP91" s="715"/>
      <c r="MAQ91" s="715"/>
      <c r="MAR91" s="715"/>
      <c r="MAS91" s="715"/>
      <c r="MAT91" s="715"/>
      <c r="MAU91" s="715"/>
      <c r="MAV91" s="715"/>
      <c r="MAW91" s="715"/>
      <c r="MAX91" s="715"/>
      <c r="MAY91" s="715"/>
      <c r="MAZ91" s="715"/>
      <c r="MBA91" s="715"/>
      <c r="MBB91" s="715"/>
      <c r="MBC91" s="715"/>
      <c r="MBD91" s="715"/>
      <c r="MBE91" s="715"/>
      <c r="MBF91" s="715"/>
      <c r="MBG91" s="715"/>
      <c r="MBH91" s="715"/>
      <c r="MBI91" s="715"/>
      <c r="MBJ91" s="715"/>
      <c r="MBK91" s="715"/>
      <c r="MBL91" s="715"/>
      <c r="MBM91" s="715"/>
      <c r="MBN91" s="715"/>
      <c r="MBO91" s="715"/>
      <c r="MBP91" s="715"/>
      <c r="MBQ91" s="715"/>
      <c r="MBR91" s="715"/>
      <c r="MBS91" s="715"/>
      <c r="MBT91" s="715"/>
      <c r="MBU91" s="715"/>
      <c r="MBV91" s="715"/>
      <c r="MBW91" s="715"/>
      <c r="MBX91" s="715"/>
      <c r="MBY91" s="715"/>
      <c r="MBZ91" s="715"/>
      <c r="MCA91" s="715"/>
      <c r="MCB91" s="715"/>
      <c r="MCC91" s="715"/>
      <c r="MCD91" s="715"/>
      <c r="MCE91" s="715"/>
      <c r="MCF91" s="715"/>
      <c r="MCG91" s="715"/>
      <c r="MCH91" s="715"/>
      <c r="MCI91" s="715"/>
      <c r="MCJ91" s="715"/>
      <c r="MCK91" s="715"/>
      <c r="MCL91" s="715"/>
      <c r="MCM91" s="715"/>
      <c r="MCN91" s="715"/>
      <c r="MCO91" s="715"/>
      <c r="MCP91" s="715"/>
      <c r="MCQ91" s="715"/>
      <c r="MCR91" s="715"/>
      <c r="MCS91" s="715"/>
      <c r="MCT91" s="715"/>
      <c r="MCU91" s="715"/>
      <c r="MCV91" s="715"/>
      <c r="MCW91" s="715"/>
      <c r="MCX91" s="715"/>
      <c r="MCY91" s="715"/>
      <c r="MCZ91" s="715"/>
      <c r="MDA91" s="715"/>
      <c r="MDB91" s="715"/>
      <c r="MDC91" s="715"/>
      <c r="MDD91" s="715"/>
      <c r="MDE91" s="715"/>
      <c r="MDF91" s="715"/>
      <c r="MDG91" s="715"/>
      <c r="MDH91" s="715"/>
      <c r="MDI91" s="715"/>
      <c r="MDJ91" s="715"/>
      <c r="MDK91" s="715"/>
      <c r="MDL91" s="715"/>
      <c r="MDM91" s="715"/>
      <c r="MDN91" s="715"/>
      <c r="MDO91" s="715"/>
      <c r="MDP91" s="715"/>
      <c r="MDQ91" s="715"/>
      <c r="MDR91" s="715"/>
      <c r="MDS91" s="715"/>
      <c r="MDT91" s="715"/>
      <c r="MDU91" s="715"/>
      <c r="MDV91" s="715"/>
      <c r="MDW91" s="715"/>
      <c r="MDX91" s="715"/>
      <c r="MDY91" s="715"/>
      <c r="MDZ91" s="715"/>
      <c r="MEA91" s="715"/>
      <c r="MEB91" s="715"/>
      <c r="MEC91" s="715"/>
      <c r="MED91" s="715"/>
      <c r="MEE91" s="715"/>
      <c r="MEF91" s="715"/>
      <c r="MEG91" s="715"/>
      <c r="MEH91" s="715"/>
      <c r="MEI91" s="715"/>
      <c r="MEJ91" s="715"/>
      <c r="MEK91" s="715"/>
      <c r="MEL91" s="715"/>
      <c r="MEM91" s="715"/>
      <c r="MEN91" s="715"/>
      <c r="MEO91" s="715"/>
      <c r="MEP91" s="715"/>
      <c r="MEQ91" s="715"/>
      <c r="MER91" s="715"/>
      <c r="MES91" s="715"/>
      <c r="MET91" s="715"/>
      <c r="MEU91" s="715"/>
      <c r="MEV91" s="715"/>
      <c r="MEW91" s="715"/>
      <c r="MEX91" s="715"/>
      <c r="MEY91" s="715"/>
      <c r="MEZ91" s="715"/>
      <c r="MFA91" s="715"/>
      <c r="MFB91" s="715"/>
      <c r="MFC91" s="715"/>
      <c r="MFD91" s="715"/>
      <c r="MFE91" s="715"/>
      <c r="MFF91" s="715"/>
      <c r="MFG91" s="715"/>
      <c r="MFH91" s="715"/>
      <c r="MFI91" s="715"/>
      <c r="MFJ91" s="715"/>
      <c r="MFK91" s="715"/>
      <c r="MFL91" s="715"/>
      <c r="MFM91" s="715"/>
      <c r="MFN91" s="715"/>
      <c r="MFO91" s="715"/>
      <c r="MFP91" s="715"/>
      <c r="MFQ91" s="715"/>
      <c r="MFR91" s="715"/>
      <c r="MFS91" s="715"/>
      <c r="MFT91" s="715"/>
      <c r="MFU91" s="715"/>
      <c r="MFV91" s="715"/>
      <c r="MFW91" s="715"/>
      <c r="MFX91" s="715"/>
      <c r="MFY91" s="715"/>
      <c r="MFZ91" s="715"/>
      <c r="MGA91" s="715"/>
      <c r="MGB91" s="715"/>
      <c r="MGC91" s="715"/>
      <c r="MGD91" s="715"/>
      <c r="MGE91" s="715"/>
      <c r="MGF91" s="715"/>
      <c r="MGG91" s="715"/>
      <c r="MGH91" s="715"/>
      <c r="MGI91" s="715"/>
      <c r="MGJ91" s="715"/>
      <c r="MGK91" s="715"/>
      <c r="MGL91" s="715"/>
      <c r="MGM91" s="715"/>
      <c r="MGN91" s="715"/>
      <c r="MGO91" s="715"/>
      <c r="MGP91" s="715"/>
      <c r="MGQ91" s="715"/>
      <c r="MGR91" s="715"/>
      <c r="MGS91" s="715"/>
      <c r="MGT91" s="715"/>
      <c r="MGU91" s="715"/>
      <c r="MGV91" s="715"/>
      <c r="MGW91" s="715"/>
      <c r="MGX91" s="715"/>
      <c r="MGY91" s="715"/>
      <c r="MGZ91" s="715"/>
      <c r="MHA91" s="715"/>
      <c r="MHB91" s="715"/>
      <c r="MHC91" s="715"/>
      <c r="MHD91" s="715"/>
      <c r="MHE91" s="715"/>
      <c r="MHF91" s="715"/>
      <c r="MHG91" s="715"/>
      <c r="MHH91" s="715"/>
      <c r="MHI91" s="715"/>
      <c r="MHJ91" s="715"/>
      <c r="MHK91" s="715"/>
      <c r="MHL91" s="715"/>
      <c r="MHM91" s="715"/>
      <c r="MHN91" s="715"/>
      <c r="MHO91" s="715"/>
      <c r="MHP91" s="715"/>
      <c r="MHQ91" s="715"/>
      <c r="MHR91" s="715"/>
      <c r="MHS91" s="715"/>
      <c r="MHT91" s="715"/>
      <c r="MHU91" s="715"/>
      <c r="MHV91" s="715"/>
      <c r="MHW91" s="715"/>
      <c r="MHX91" s="715"/>
      <c r="MHY91" s="715"/>
      <c r="MHZ91" s="715"/>
      <c r="MIA91" s="715"/>
      <c r="MIB91" s="715"/>
      <c r="MIC91" s="715"/>
      <c r="MID91" s="715"/>
      <c r="MIE91" s="715"/>
      <c r="MIF91" s="715"/>
      <c r="MIG91" s="715"/>
      <c r="MIH91" s="715"/>
      <c r="MII91" s="715"/>
      <c r="MIJ91" s="715"/>
      <c r="MIK91" s="715"/>
      <c r="MIL91" s="715"/>
      <c r="MIM91" s="715"/>
      <c r="MIN91" s="715"/>
      <c r="MIO91" s="715"/>
      <c r="MIP91" s="715"/>
      <c r="MIQ91" s="715"/>
      <c r="MIR91" s="715"/>
      <c r="MIS91" s="715"/>
      <c r="MIT91" s="715"/>
      <c r="MIU91" s="715"/>
      <c r="MIV91" s="715"/>
      <c r="MIW91" s="715"/>
      <c r="MIX91" s="715"/>
      <c r="MIY91" s="715"/>
      <c r="MIZ91" s="715"/>
      <c r="MJA91" s="715"/>
      <c r="MJB91" s="715"/>
      <c r="MJC91" s="715"/>
      <c r="MJD91" s="715"/>
      <c r="MJE91" s="715"/>
      <c r="MJF91" s="715"/>
      <c r="MJG91" s="715"/>
      <c r="MJH91" s="715"/>
      <c r="MJI91" s="715"/>
      <c r="MJJ91" s="715"/>
      <c r="MJK91" s="715"/>
      <c r="MJL91" s="715"/>
      <c r="MJM91" s="715"/>
      <c r="MJN91" s="715"/>
      <c r="MJO91" s="715"/>
      <c r="MJP91" s="715"/>
      <c r="MJQ91" s="715"/>
      <c r="MJR91" s="715"/>
      <c r="MJS91" s="715"/>
      <c r="MJT91" s="715"/>
      <c r="MJU91" s="715"/>
      <c r="MJV91" s="715"/>
      <c r="MJW91" s="715"/>
      <c r="MJX91" s="715"/>
      <c r="MJY91" s="715"/>
      <c r="MJZ91" s="715"/>
      <c r="MKA91" s="715"/>
      <c r="MKB91" s="715"/>
      <c r="MKC91" s="715"/>
      <c r="MKD91" s="715"/>
      <c r="MKE91" s="715"/>
      <c r="MKF91" s="715"/>
      <c r="MKG91" s="715"/>
      <c r="MKH91" s="715"/>
      <c r="MKI91" s="715"/>
      <c r="MKJ91" s="715"/>
      <c r="MKK91" s="715"/>
      <c r="MKL91" s="715"/>
      <c r="MKM91" s="715"/>
      <c r="MKN91" s="715"/>
      <c r="MKO91" s="715"/>
      <c r="MKP91" s="715"/>
      <c r="MKQ91" s="715"/>
      <c r="MKR91" s="715"/>
      <c r="MKS91" s="715"/>
      <c r="MKT91" s="715"/>
      <c r="MKU91" s="715"/>
      <c r="MKV91" s="715"/>
      <c r="MKW91" s="715"/>
      <c r="MKX91" s="715"/>
      <c r="MKY91" s="715"/>
      <c r="MKZ91" s="715"/>
      <c r="MLA91" s="715"/>
      <c r="MLB91" s="715"/>
      <c r="MLC91" s="715"/>
      <c r="MLD91" s="715"/>
      <c r="MLE91" s="715"/>
      <c r="MLF91" s="715"/>
      <c r="MLG91" s="715"/>
      <c r="MLH91" s="715"/>
      <c r="MLI91" s="715"/>
      <c r="MLJ91" s="715"/>
      <c r="MLK91" s="715"/>
      <c r="MLL91" s="715"/>
      <c r="MLM91" s="715"/>
      <c r="MLN91" s="715"/>
      <c r="MLO91" s="715"/>
      <c r="MLP91" s="715"/>
      <c r="MLQ91" s="715"/>
      <c r="MLR91" s="715"/>
      <c r="MLS91" s="715"/>
      <c r="MLT91" s="715"/>
      <c r="MLU91" s="715"/>
      <c r="MLV91" s="715"/>
      <c r="MLW91" s="715"/>
      <c r="MLX91" s="715"/>
      <c r="MLY91" s="715"/>
      <c r="MLZ91" s="715"/>
      <c r="MMA91" s="715"/>
      <c r="MMB91" s="715"/>
      <c r="MMC91" s="715"/>
      <c r="MMD91" s="715"/>
      <c r="MME91" s="715"/>
      <c r="MMF91" s="715"/>
      <c r="MMG91" s="715"/>
      <c r="MMH91" s="715"/>
      <c r="MMI91" s="715"/>
      <c r="MMJ91" s="715"/>
      <c r="MMK91" s="715"/>
      <c r="MML91" s="715"/>
      <c r="MMM91" s="715"/>
      <c r="MMN91" s="715"/>
      <c r="MMO91" s="715"/>
      <c r="MMP91" s="715"/>
      <c r="MMQ91" s="715"/>
      <c r="MMR91" s="715"/>
      <c r="MMS91" s="715"/>
      <c r="MMT91" s="715"/>
      <c r="MMU91" s="715"/>
      <c r="MMV91" s="715"/>
      <c r="MMW91" s="715"/>
      <c r="MMX91" s="715"/>
      <c r="MMY91" s="715"/>
      <c r="MMZ91" s="715"/>
      <c r="MNA91" s="715"/>
      <c r="MNB91" s="715"/>
      <c r="MNC91" s="715"/>
      <c r="MND91" s="715"/>
      <c r="MNE91" s="715"/>
      <c r="MNF91" s="715"/>
      <c r="MNG91" s="715"/>
      <c r="MNH91" s="715"/>
      <c r="MNI91" s="715"/>
      <c r="MNJ91" s="715"/>
      <c r="MNK91" s="715"/>
      <c r="MNL91" s="715"/>
      <c r="MNM91" s="715"/>
      <c r="MNN91" s="715"/>
      <c r="MNO91" s="715"/>
      <c r="MNP91" s="715"/>
      <c r="MNQ91" s="715"/>
      <c r="MNR91" s="715"/>
      <c r="MNS91" s="715"/>
      <c r="MNT91" s="715"/>
      <c r="MNU91" s="715"/>
      <c r="MNV91" s="715"/>
      <c r="MNW91" s="715"/>
      <c r="MNX91" s="715"/>
      <c r="MNY91" s="715"/>
      <c r="MNZ91" s="715"/>
      <c r="MOA91" s="715"/>
      <c r="MOB91" s="715"/>
      <c r="MOC91" s="715"/>
      <c r="MOD91" s="715"/>
      <c r="MOE91" s="715"/>
      <c r="MOF91" s="715"/>
      <c r="MOG91" s="715"/>
      <c r="MOH91" s="715"/>
      <c r="MOI91" s="715"/>
      <c r="MOJ91" s="715"/>
      <c r="MOK91" s="715"/>
      <c r="MOL91" s="715"/>
      <c r="MOM91" s="715"/>
      <c r="MON91" s="715"/>
      <c r="MOO91" s="715"/>
      <c r="MOP91" s="715"/>
      <c r="MOQ91" s="715"/>
      <c r="MOR91" s="715"/>
      <c r="MOS91" s="715"/>
      <c r="MOT91" s="715"/>
      <c r="MOU91" s="715"/>
      <c r="MOV91" s="715"/>
      <c r="MOW91" s="715"/>
      <c r="MOX91" s="715"/>
      <c r="MOY91" s="715"/>
      <c r="MOZ91" s="715"/>
      <c r="MPA91" s="715"/>
      <c r="MPB91" s="715"/>
      <c r="MPC91" s="715"/>
      <c r="MPD91" s="715"/>
      <c r="MPE91" s="715"/>
      <c r="MPF91" s="715"/>
      <c r="MPG91" s="715"/>
      <c r="MPH91" s="715"/>
      <c r="MPI91" s="715"/>
      <c r="MPJ91" s="715"/>
      <c r="MPK91" s="715"/>
      <c r="MPL91" s="715"/>
      <c r="MPM91" s="715"/>
      <c r="MPN91" s="715"/>
      <c r="MPO91" s="715"/>
      <c r="MPP91" s="715"/>
      <c r="MPQ91" s="715"/>
      <c r="MPR91" s="715"/>
      <c r="MPS91" s="715"/>
      <c r="MPT91" s="715"/>
      <c r="MPU91" s="715"/>
      <c r="MPV91" s="715"/>
      <c r="MPW91" s="715"/>
      <c r="MPX91" s="715"/>
      <c r="MPY91" s="715"/>
      <c r="MPZ91" s="715"/>
      <c r="MQA91" s="715"/>
      <c r="MQB91" s="715"/>
      <c r="MQC91" s="715"/>
      <c r="MQD91" s="715"/>
      <c r="MQE91" s="715"/>
      <c r="MQF91" s="715"/>
      <c r="MQG91" s="715"/>
      <c r="MQH91" s="715"/>
      <c r="MQI91" s="715"/>
      <c r="MQJ91" s="715"/>
      <c r="MQK91" s="715"/>
      <c r="MQL91" s="715"/>
      <c r="MQM91" s="715"/>
      <c r="MQN91" s="715"/>
      <c r="MQO91" s="715"/>
      <c r="MQP91" s="715"/>
      <c r="MQQ91" s="715"/>
      <c r="MQR91" s="715"/>
      <c r="MQS91" s="715"/>
      <c r="MQT91" s="715"/>
      <c r="MQU91" s="715"/>
      <c r="MQV91" s="715"/>
      <c r="MQW91" s="715"/>
      <c r="MQX91" s="715"/>
      <c r="MQY91" s="715"/>
      <c r="MQZ91" s="715"/>
      <c r="MRA91" s="715"/>
      <c r="MRB91" s="715"/>
      <c r="MRC91" s="715"/>
      <c r="MRD91" s="715"/>
      <c r="MRE91" s="715"/>
      <c r="MRF91" s="715"/>
      <c r="MRG91" s="715"/>
      <c r="MRH91" s="715"/>
      <c r="MRI91" s="715"/>
      <c r="MRJ91" s="715"/>
      <c r="MRK91" s="715"/>
      <c r="MRL91" s="715"/>
      <c r="MRM91" s="715"/>
      <c r="MRN91" s="715"/>
      <c r="MRO91" s="715"/>
      <c r="MRP91" s="715"/>
      <c r="MRQ91" s="715"/>
      <c r="MRR91" s="715"/>
      <c r="MRS91" s="715"/>
      <c r="MRT91" s="715"/>
      <c r="MRU91" s="715"/>
      <c r="MRV91" s="715"/>
      <c r="MRW91" s="715"/>
      <c r="MRX91" s="715"/>
      <c r="MRY91" s="715"/>
      <c r="MRZ91" s="715"/>
      <c r="MSA91" s="715"/>
      <c r="MSB91" s="715"/>
      <c r="MSC91" s="715"/>
      <c r="MSD91" s="715"/>
      <c r="MSE91" s="715"/>
      <c r="MSF91" s="715"/>
      <c r="MSG91" s="715"/>
      <c r="MSH91" s="715"/>
      <c r="MSI91" s="715"/>
      <c r="MSJ91" s="715"/>
      <c r="MSK91" s="715"/>
      <c r="MSL91" s="715"/>
      <c r="MSM91" s="715"/>
      <c r="MSN91" s="715"/>
      <c r="MSO91" s="715"/>
      <c r="MSP91" s="715"/>
      <c r="MSQ91" s="715"/>
      <c r="MSR91" s="715"/>
      <c r="MSS91" s="715"/>
      <c r="MST91" s="715"/>
      <c r="MSU91" s="715"/>
      <c r="MSV91" s="715"/>
      <c r="MSW91" s="715"/>
      <c r="MSX91" s="715"/>
      <c r="MSY91" s="715"/>
      <c r="MSZ91" s="715"/>
      <c r="MTA91" s="715"/>
      <c r="MTB91" s="715"/>
      <c r="MTC91" s="715"/>
      <c r="MTD91" s="715"/>
      <c r="MTE91" s="715"/>
      <c r="MTF91" s="715"/>
      <c r="MTG91" s="715"/>
      <c r="MTH91" s="715"/>
      <c r="MTI91" s="715"/>
      <c r="MTJ91" s="715"/>
      <c r="MTK91" s="715"/>
      <c r="MTL91" s="715"/>
      <c r="MTM91" s="715"/>
      <c r="MTN91" s="715"/>
      <c r="MTO91" s="715"/>
      <c r="MTP91" s="715"/>
      <c r="MTQ91" s="715"/>
      <c r="MTR91" s="715"/>
      <c r="MTS91" s="715"/>
      <c r="MTT91" s="715"/>
      <c r="MTU91" s="715"/>
      <c r="MTV91" s="715"/>
      <c r="MTW91" s="715"/>
      <c r="MTX91" s="715"/>
      <c r="MTY91" s="715"/>
      <c r="MTZ91" s="715"/>
      <c r="MUA91" s="715"/>
      <c r="MUB91" s="715"/>
      <c r="MUC91" s="715"/>
      <c r="MUD91" s="715"/>
      <c r="MUE91" s="715"/>
      <c r="MUF91" s="715"/>
      <c r="MUG91" s="715"/>
      <c r="MUH91" s="715"/>
      <c r="MUI91" s="715"/>
      <c r="MUJ91" s="715"/>
      <c r="MUK91" s="715"/>
      <c r="MUL91" s="715"/>
      <c r="MUM91" s="715"/>
      <c r="MUN91" s="715"/>
      <c r="MUO91" s="715"/>
      <c r="MUP91" s="715"/>
      <c r="MUQ91" s="715"/>
      <c r="MUR91" s="715"/>
      <c r="MUS91" s="715"/>
      <c r="MUT91" s="715"/>
      <c r="MUU91" s="715"/>
      <c r="MUV91" s="715"/>
      <c r="MUW91" s="715"/>
      <c r="MUX91" s="715"/>
      <c r="MUY91" s="715"/>
      <c r="MUZ91" s="715"/>
      <c r="MVA91" s="715"/>
      <c r="MVB91" s="715"/>
      <c r="MVC91" s="715"/>
      <c r="MVD91" s="715"/>
      <c r="MVE91" s="715"/>
      <c r="MVF91" s="715"/>
      <c r="MVG91" s="715"/>
      <c r="MVH91" s="715"/>
      <c r="MVI91" s="715"/>
      <c r="MVJ91" s="715"/>
      <c r="MVK91" s="715"/>
      <c r="MVL91" s="715"/>
      <c r="MVM91" s="715"/>
      <c r="MVN91" s="715"/>
      <c r="MVO91" s="715"/>
      <c r="MVP91" s="715"/>
      <c r="MVQ91" s="715"/>
      <c r="MVR91" s="715"/>
      <c r="MVS91" s="715"/>
      <c r="MVT91" s="715"/>
      <c r="MVU91" s="715"/>
      <c r="MVV91" s="715"/>
      <c r="MVW91" s="715"/>
      <c r="MVX91" s="715"/>
      <c r="MVY91" s="715"/>
      <c r="MVZ91" s="715"/>
      <c r="MWA91" s="715"/>
      <c r="MWB91" s="715"/>
      <c r="MWC91" s="715"/>
      <c r="MWD91" s="715"/>
      <c r="MWE91" s="715"/>
      <c r="MWF91" s="715"/>
      <c r="MWG91" s="715"/>
      <c r="MWH91" s="715"/>
      <c r="MWI91" s="715"/>
      <c r="MWJ91" s="715"/>
      <c r="MWK91" s="715"/>
      <c r="MWL91" s="715"/>
      <c r="MWM91" s="715"/>
      <c r="MWN91" s="715"/>
      <c r="MWO91" s="715"/>
      <c r="MWP91" s="715"/>
      <c r="MWQ91" s="715"/>
      <c r="MWR91" s="715"/>
      <c r="MWS91" s="715"/>
      <c r="MWT91" s="715"/>
      <c r="MWU91" s="715"/>
      <c r="MWV91" s="715"/>
      <c r="MWW91" s="715"/>
      <c r="MWX91" s="715"/>
      <c r="MWY91" s="715"/>
      <c r="MWZ91" s="715"/>
      <c r="MXA91" s="715"/>
      <c r="MXB91" s="715"/>
      <c r="MXC91" s="715"/>
      <c r="MXD91" s="715"/>
      <c r="MXE91" s="715"/>
      <c r="MXF91" s="715"/>
      <c r="MXG91" s="715"/>
      <c r="MXH91" s="715"/>
      <c r="MXI91" s="715"/>
      <c r="MXJ91" s="715"/>
      <c r="MXK91" s="715"/>
      <c r="MXL91" s="715"/>
      <c r="MXM91" s="715"/>
      <c r="MXN91" s="715"/>
      <c r="MXO91" s="715"/>
      <c r="MXP91" s="715"/>
      <c r="MXQ91" s="715"/>
      <c r="MXR91" s="715"/>
      <c r="MXS91" s="715"/>
      <c r="MXT91" s="715"/>
      <c r="MXU91" s="715"/>
      <c r="MXV91" s="715"/>
      <c r="MXW91" s="715"/>
      <c r="MXX91" s="715"/>
      <c r="MXY91" s="715"/>
      <c r="MXZ91" s="715"/>
      <c r="MYA91" s="715"/>
      <c r="MYB91" s="715"/>
      <c r="MYC91" s="715"/>
      <c r="MYD91" s="715"/>
      <c r="MYE91" s="715"/>
      <c r="MYF91" s="715"/>
      <c r="MYG91" s="715"/>
      <c r="MYH91" s="715"/>
      <c r="MYI91" s="715"/>
      <c r="MYJ91" s="715"/>
      <c r="MYK91" s="715"/>
      <c r="MYL91" s="715"/>
      <c r="MYM91" s="715"/>
      <c r="MYN91" s="715"/>
      <c r="MYO91" s="715"/>
      <c r="MYP91" s="715"/>
      <c r="MYQ91" s="715"/>
      <c r="MYR91" s="715"/>
      <c r="MYS91" s="715"/>
      <c r="MYT91" s="715"/>
      <c r="MYU91" s="715"/>
      <c r="MYV91" s="715"/>
      <c r="MYW91" s="715"/>
      <c r="MYX91" s="715"/>
      <c r="MYY91" s="715"/>
      <c r="MYZ91" s="715"/>
      <c r="MZA91" s="715"/>
      <c r="MZB91" s="715"/>
      <c r="MZC91" s="715"/>
      <c r="MZD91" s="715"/>
      <c r="MZE91" s="715"/>
      <c r="MZF91" s="715"/>
      <c r="MZG91" s="715"/>
      <c r="MZH91" s="715"/>
      <c r="MZI91" s="715"/>
      <c r="MZJ91" s="715"/>
      <c r="MZK91" s="715"/>
      <c r="MZL91" s="715"/>
      <c r="MZM91" s="715"/>
      <c r="MZN91" s="715"/>
      <c r="MZO91" s="715"/>
      <c r="MZP91" s="715"/>
      <c r="MZQ91" s="715"/>
      <c r="MZR91" s="715"/>
      <c r="MZS91" s="715"/>
      <c r="MZT91" s="715"/>
      <c r="MZU91" s="715"/>
      <c r="MZV91" s="715"/>
      <c r="MZW91" s="715"/>
      <c r="MZX91" s="715"/>
      <c r="MZY91" s="715"/>
      <c r="MZZ91" s="715"/>
      <c r="NAA91" s="715"/>
      <c r="NAB91" s="715"/>
      <c r="NAC91" s="715"/>
      <c r="NAD91" s="715"/>
      <c r="NAE91" s="715"/>
      <c r="NAF91" s="715"/>
      <c r="NAG91" s="715"/>
      <c r="NAH91" s="715"/>
      <c r="NAI91" s="715"/>
      <c r="NAJ91" s="715"/>
      <c r="NAK91" s="715"/>
      <c r="NAL91" s="715"/>
      <c r="NAM91" s="715"/>
      <c r="NAN91" s="715"/>
      <c r="NAO91" s="715"/>
      <c r="NAP91" s="715"/>
      <c r="NAQ91" s="715"/>
      <c r="NAR91" s="715"/>
      <c r="NAS91" s="715"/>
      <c r="NAT91" s="715"/>
      <c r="NAU91" s="715"/>
      <c r="NAV91" s="715"/>
      <c r="NAW91" s="715"/>
      <c r="NAX91" s="715"/>
      <c r="NAY91" s="715"/>
      <c r="NAZ91" s="715"/>
      <c r="NBA91" s="715"/>
      <c r="NBB91" s="715"/>
      <c r="NBC91" s="715"/>
      <c r="NBD91" s="715"/>
      <c r="NBE91" s="715"/>
      <c r="NBF91" s="715"/>
      <c r="NBG91" s="715"/>
      <c r="NBH91" s="715"/>
      <c r="NBI91" s="715"/>
      <c r="NBJ91" s="715"/>
      <c r="NBK91" s="715"/>
      <c r="NBL91" s="715"/>
      <c r="NBM91" s="715"/>
      <c r="NBN91" s="715"/>
      <c r="NBO91" s="715"/>
      <c r="NBP91" s="715"/>
      <c r="NBQ91" s="715"/>
      <c r="NBR91" s="715"/>
      <c r="NBS91" s="715"/>
      <c r="NBT91" s="715"/>
      <c r="NBU91" s="715"/>
      <c r="NBV91" s="715"/>
      <c r="NBW91" s="715"/>
      <c r="NBX91" s="715"/>
      <c r="NBY91" s="715"/>
      <c r="NBZ91" s="715"/>
      <c r="NCA91" s="715"/>
      <c r="NCB91" s="715"/>
      <c r="NCC91" s="715"/>
      <c r="NCD91" s="715"/>
      <c r="NCE91" s="715"/>
      <c r="NCF91" s="715"/>
      <c r="NCG91" s="715"/>
      <c r="NCH91" s="715"/>
      <c r="NCI91" s="715"/>
      <c r="NCJ91" s="715"/>
      <c r="NCK91" s="715"/>
      <c r="NCL91" s="715"/>
      <c r="NCM91" s="715"/>
      <c r="NCN91" s="715"/>
      <c r="NCO91" s="715"/>
      <c r="NCP91" s="715"/>
      <c r="NCQ91" s="715"/>
      <c r="NCR91" s="715"/>
      <c r="NCS91" s="715"/>
      <c r="NCT91" s="715"/>
      <c r="NCU91" s="715"/>
      <c r="NCV91" s="715"/>
      <c r="NCW91" s="715"/>
      <c r="NCX91" s="715"/>
      <c r="NCY91" s="715"/>
      <c r="NCZ91" s="715"/>
      <c r="NDA91" s="715"/>
      <c r="NDB91" s="715"/>
      <c r="NDC91" s="715"/>
      <c r="NDD91" s="715"/>
      <c r="NDE91" s="715"/>
      <c r="NDF91" s="715"/>
      <c r="NDG91" s="715"/>
      <c r="NDH91" s="715"/>
      <c r="NDI91" s="715"/>
      <c r="NDJ91" s="715"/>
      <c r="NDK91" s="715"/>
      <c r="NDL91" s="715"/>
      <c r="NDM91" s="715"/>
      <c r="NDN91" s="715"/>
      <c r="NDO91" s="715"/>
      <c r="NDP91" s="715"/>
      <c r="NDQ91" s="715"/>
      <c r="NDR91" s="715"/>
      <c r="NDS91" s="715"/>
      <c r="NDT91" s="715"/>
      <c r="NDU91" s="715"/>
      <c r="NDV91" s="715"/>
      <c r="NDW91" s="715"/>
      <c r="NDX91" s="715"/>
      <c r="NDY91" s="715"/>
      <c r="NDZ91" s="715"/>
      <c r="NEA91" s="715"/>
      <c r="NEB91" s="715"/>
      <c r="NEC91" s="715"/>
      <c r="NED91" s="715"/>
      <c r="NEE91" s="715"/>
      <c r="NEF91" s="715"/>
      <c r="NEG91" s="715"/>
      <c r="NEH91" s="715"/>
      <c r="NEI91" s="715"/>
      <c r="NEJ91" s="715"/>
      <c r="NEK91" s="715"/>
      <c r="NEL91" s="715"/>
      <c r="NEM91" s="715"/>
      <c r="NEN91" s="715"/>
      <c r="NEO91" s="715"/>
      <c r="NEP91" s="715"/>
      <c r="NEQ91" s="715"/>
      <c r="NER91" s="715"/>
      <c r="NES91" s="715"/>
      <c r="NET91" s="715"/>
      <c r="NEU91" s="715"/>
      <c r="NEV91" s="715"/>
      <c r="NEW91" s="715"/>
      <c r="NEX91" s="715"/>
      <c r="NEY91" s="715"/>
      <c r="NEZ91" s="715"/>
      <c r="NFA91" s="715"/>
      <c r="NFB91" s="715"/>
      <c r="NFC91" s="715"/>
      <c r="NFD91" s="715"/>
      <c r="NFE91" s="715"/>
      <c r="NFF91" s="715"/>
      <c r="NFG91" s="715"/>
      <c r="NFH91" s="715"/>
      <c r="NFI91" s="715"/>
      <c r="NFJ91" s="715"/>
      <c r="NFK91" s="715"/>
      <c r="NFL91" s="715"/>
      <c r="NFM91" s="715"/>
      <c r="NFN91" s="715"/>
      <c r="NFO91" s="715"/>
      <c r="NFP91" s="715"/>
      <c r="NFQ91" s="715"/>
      <c r="NFR91" s="715"/>
      <c r="NFS91" s="715"/>
      <c r="NFT91" s="715"/>
      <c r="NFU91" s="715"/>
      <c r="NFV91" s="715"/>
      <c r="NFW91" s="715"/>
      <c r="NFX91" s="715"/>
      <c r="NFY91" s="715"/>
      <c r="NFZ91" s="715"/>
      <c r="NGA91" s="715"/>
      <c r="NGB91" s="715"/>
      <c r="NGC91" s="715"/>
      <c r="NGD91" s="715"/>
      <c r="NGE91" s="715"/>
      <c r="NGF91" s="715"/>
      <c r="NGG91" s="715"/>
      <c r="NGH91" s="715"/>
      <c r="NGI91" s="715"/>
      <c r="NGJ91" s="715"/>
      <c r="NGK91" s="715"/>
      <c r="NGL91" s="715"/>
      <c r="NGM91" s="715"/>
      <c r="NGN91" s="715"/>
      <c r="NGO91" s="715"/>
      <c r="NGP91" s="715"/>
      <c r="NGQ91" s="715"/>
      <c r="NGR91" s="715"/>
      <c r="NGS91" s="715"/>
      <c r="NGT91" s="715"/>
      <c r="NGU91" s="715"/>
      <c r="NGV91" s="715"/>
      <c r="NGW91" s="715"/>
      <c r="NGX91" s="715"/>
      <c r="NGY91" s="715"/>
      <c r="NGZ91" s="715"/>
      <c r="NHA91" s="715"/>
      <c r="NHB91" s="715"/>
      <c r="NHC91" s="715"/>
      <c r="NHD91" s="715"/>
      <c r="NHE91" s="715"/>
      <c r="NHF91" s="715"/>
      <c r="NHG91" s="715"/>
      <c r="NHH91" s="715"/>
      <c r="NHI91" s="715"/>
      <c r="NHJ91" s="715"/>
      <c r="NHK91" s="715"/>
      <c r="NHL91" s="715"/>
      <c r="NHM91" s="715"/>
      <c r="NHN91" s="715"/>
      <c r="NHO91" s="715"/>
      <c r="NHP91" s="715"/>
      <c r="NHQ91" s="715"/>
      <c r="NHR91" s="715"/>
      <c r="NHS91" s="715"/>
      <c r="NHT91" s="715"/>
      <c r="NHU91" s="715"/>
      <c r="NHV91" s="715"/>
      <c r="NHW91" s="715"/>
      <c r="NHX91" s="715"/>
      <c r="NHY91" s="715"/>
      <c r="NHZ91" s="715"/>
      <c r="NIA91" s="715"/>
      <c r="NIB91" s="715"/>
      <c r="NIC91" s="715"/>
      <c r="NID91" s="715"/>
      <c r="NIE91" s="715"/>
      <c r="NIF91" s="715"/>
      <c r="NIG91" s="715"/>
      <c r="NIH91" s="715"/>
      <c r="NII91" s="715"/>
      <c r="NIJ91" s="715"/>
      <c r="NIK91" s="715"/>
      <c r="NIL91" s="715"/>
      <c r="NIM91" s="715"/>
      <c r="NIN91" s="715"/>
      <c r="NIO91" s="715"/>
      <c r="NIP91" s="715"/>
      <c r="NIQ91" s="715"/>
      <c r="NIR91" s="715"/>
      <c r="NIS91" s="715"/>
      <c r="NIT91" s="715"/>
      <c r="NIU91" s="715"/>
      <c r="NIV91" s="715"/>
      <c r="NIW91" s="715"/>
      <c r="NIX91" s="715"/>
      <c r="NIY91" s="715"/>
      <c r="NIZ91" s="715"/>
      <c r="NJA91" s="715"/>
      <c r="NJB91" s="715"/>
      <c r="NJC91" s="715"/>
      <c r="NJD91" s="715"/>
      <c r="NJE91" s="715"/>
      <c r="NJF91" s="715"/>
      <c r="NJG91" s="715"/>
      <c r="NJH91" s="715"/>
      <c r="NJI91" s="715"/>
      <c r="NJJ91" s="715"/>
      <c r="NJK91" s="715"/>
      <c r="NJL91" s="715"/>
      <c r="NJM91" s="715"/>
      <c r="NJN91" s="715"/>
      <c r="NJO91" s="715"/>
      <c r="NJP91" s="715"/>
      <c r="NJQ91" s="715"/>
      <c r="NJR91" s="715"/>
      <c r="NJS91" s="715"/>
      <c r="NJT91" s="715"/>
      <c r="NJU91" s="715"/>
      <c r="NJV91" s="715"/>
      <c r="NJW91" s="715"/>
      <c r="NJX91" s="715"/>
      <c r="NJY91" s="715"/>
      <c r="NJZ91" s="715"/>
      <c r="NKA91" s="715"/>
      <c r="NKB91" s="715"/>
      <c r="NKC91" s="715"/>
      <c r="NKD91" s="715"/>
      <c r="NKE91" s="715"/>
      <c r="NKF91" s="715"/>
      <c r="NKG91" s="715"/>
      <c r="NKH91" s="715"/>
      <c r="NKI91" s="715"/>
      <c r="NKJ91" s="715"/>
      <c r="NKK91" s="715"/>
      <c r="NKL91" s="715"/>
      <c r="NKM91" s="715"/>
      <c r="NKN91" s="715"/>
      <c r="NKO91" s="715"/>
      <c r="NKP91" s="715"/>
      <c r="NKQ91" s="715"/>
      <c r="NKR91" s="715"/>
      <c r="NKS91" s="715"/>
      <c r="NKT91" s="715"/>
      <c r="NKU91" s="715"/>
      <c r="NKV91" s="715"/>
      <c r="NKW91" s="715"/>
      <c r="NKX91" s="715"/>
      <c r="NKY91" s="715"/>
      <c r="NKZ91" s="715"/>
      <c r="NLA91" s="715"/>
      <c r="NLB91" s="715"/>
      <c r="NLC91" s="715"/>
      <c r="NLD91" s="715"/>
      <c r="NLE91" s="715"/>
      <c r="NLF91" s="715"/>
      <c r="NLG91" s="715"/>
      <c r="NLH91" s="715"/>
      <c r="NLI91" s="715"/>
      <c r="NLJ91" s="715"/>
      <c r="NLK91" s="715"/>
      <c r="NLL91" s="715"/>
      <c r="NLM91" s="715"/>
      <c r="NLN91" s="715"/>
      <c r="NLO91" s="715"/>
      <c r="NLP91" s="715"/>
      <c r="NLQ91" s="715"/>
      <c r="NLR91" s="715"/>
      <c r="NLS91" s="715"/>
      <c r="NLT91" s="715"/>
      <c r="NLU91" s="715"/>
      <c r="NLV91" s="715"/>
      <c r="NLW91" s="715"/>
      <c r="NLX91" s="715"/>
      <c r="NLY91" s="715"/>
      <c r="NLZ91" s="715"/>
      <c r="NMA91" s="715"/>
      <c r="NMB91" s="715"/>
      <c r="NMC91" s="715"/>
      <c r="NMD91" s="715"/>
      <c r="NME91" s="715"/>
      <c r="NMF91" s="715"/>
      <c r="NMG91" s="715"/>
      <c r="NMH91" s="715"/>
      <c r="NMI91" s="715"/>
      <c r="NMJ91" s="715"/>
      <c r="NMK91" s="715"/>
      <c r="NML91" s="715"/>
      <c r="NMM91" s="715"/>
      <c r="NMN91" s="715"/>
      <c r="NMO91" s="715"/>
      <c r="NMP91" s="715"/>
      <c r="NMQ91" s="715"/>
      <c r="NMR91" s="715"/>
      <c r="NMS91" s="715"/>
      <c r="NMT91" s="715"/>
      <c r="NMU91" s="715"/>
      <c r="NMV91" s="715"/>
      <c r="NMW91" s="715"/>
      <c r="NMX91" s="715"/>
      <c r="NMY91" s="715"/>
      <c r="NMZ91" s="715"/>
      <c r="NNA91" s="715"/>
      <c r="NNB91" s="715"/>
      <c r="NNC91" s="715"/>
      <c r="NND91" s="715"/>
      <c r="NNE91" s="715"/>
      <c r="NNF91" s="715"/>
      <c r="NNG91" s="715"/>
      <c r="NNH91" s="715"/>
      <c r="NNI91" s="715"/>
      <c r="NNJ91" s="715"/>
      <c r="NNK91" s="715"/>
      <c r="NNL91" s="715"/>
      <c r="NNM91" s="715"/>
      <c r="NNN91" s="715"/>
      <c r="NNO91" s="715"/>
      <c r="NNP91" s="715"/>
      <c r="NNQ91" s="715"/>
      <c r="NNR91" s="715"/>
      <c r="NNS91" s="715"/>
      <c r="NNT91" s="715"/>
      <c r="NNU91" s="715"/>
      <c r="NNV91" s="715"/>
      <c r="NNW91" s="715"/>
      <c r="NNX91" s="715"/>
      <c r="NNY91" s="715"/>
      <c r="NNZ91" s="715"/>
      <c r="NOA91" s="715"/>
      <c r="NOB91" s="715"/>
      <c r="NOC91" s="715"/>
      <c r="NOD91" s="715"/>
      <c r="NOE91" s="715"/>
      <c r="NOF91" s="715"/>
      <c r="NOG91" s="715"/>
      <c r="NOH91" s="715"/>
      <c r="NOI91" s="715"/>
      <c r="NOJ91" s="715"/>
      <c r="NOK91" s="715"/>
      <c r="NOL91" s="715"/>
      <c r="NOM91" s="715"/>
      <c r="NON91" s="715"/>
      <c r="NOO91" s="715"/>
      <c r="NOP91" s="715"/>
      <c r="NOQ91" s="715"/>
      <c r="NOR91" s="715"/>
      <c r="NOS91" s="715"/>
      <c r="NOT91" s="715"/>
      <c r="NOU91" s="715"/>
      <c r="NOV91" s="715"/>
      <c r="NOW91" s="715"/>
      <c r="NOX91" s="715"/>
      <c r="NOY91" s="715"/>
      <c r="NOZ91" s="715"/>
      <c r="NPA91" s="715"/>
      <c r="NPB91" s="715"/>
      <c r="NPC91" s="715"/>
      <c r="NPD91" s="715"/>
      <c r="NPE91" s="715"/>
      <c r="NPF91" s="715"/>
      <c r="NPG91" s="715"/>
      <c r="NPH91" s="715"/>
      <c r="NPI91" s="715"/>
      <c r="NPJ91" s="715"/>
      <c r="NPK91" s="715"/>
      <c r="NPL91" s="715"/>
      <c r="NPM91" s="715"/>
      <c r="NPN91" s="715"/>
      <c r="NPO91" s="715"/>
      <c r="NPP91" s="715"/>
      <c r="NPQ91" s="715"/>
      <c r="NPR91" s="715"/>
      <c r="NPS91" s="715"/>
      <c r="NPT91" s="715"/>
      <c r="NPU91" s="715"/>
      <c r="NPV91" s="715"/>
      <c r="NPW91" s="715"/>
      <c r="NPX91" s="715"/>
      <c r="NPY91" s="715"/>
      <c r="NPZ91" s="715"/>
      <c r="NQA91" s="715"/>
      <c r="NQB91" s="715"/>
      <c r="NQC91" s="715"/>
      <c r="NQD91" s="715"/>
      <c r="NQE91" s="715"/>
      <c r="NQF91" s="715"/>
      <c r="NQG91" s="715"/>
      <c r="NQH91" s="715"/>
      <c r="NQI91" s="715"/>
      <c r="NQJ91" s="715"/>
      <c r="NQK91" s="715"/>
      <c r="NQL91" s="715"/>
      <c r="NQM91" s="715"/>
      <c r="NQN91" s="715"/>
      <c r="NQO91" s="715"/>
      <c r="NQP91" s="715"/>
      <c r="NQQ91" s="715"/>
      <c r="NQR91" s="715"/>
      <c r="NQS91" s="715"/>
      <c r="NQT91" s="715"/>
      <c r="NQU91" s="715"/>
      <c r="NQV91" s="715"/>
      <c r="NQW91" s="715"/>
      <c r="NQX91" s="715"/>
      <c r="NQY91" s="715"/>
      <c r="NQZ91" s="715"/>
      <c r="NRA91" s="715"/>
      <c r="NRB91" s="715"/>
      <c r="NRC91" s="715"/>
      <c r="NRD91" s="715"/>
      <c r="NRE91" s="715"/>
      <c r="NRF91" s="715"/>
      <c r="NRG91" s="715"/>
      <c r="NRH91" s="715"/>
      <c r="NRI91" s="715"/>
      <c r="NRJ91" s="715"/>
      <c r="NRK91" s="715"/>
      <c r="NRL91" s="715"/>
      <c r="NRM91" s="715"/>
      <c r="NRN91" s="715"/>
      <c r="NRO91" s="715"/>
      <c r="NRP91" s="715"/>
      <c r="NRQ91" s="715"/>
      <c r="NRR91" s="715"/>
      <c r="NRS91" s="715"/>
      <c r="NRT91" s="715"/>
      <c r="NRU91" s="715"/>
      <c r="NRV91" s="715"/>
      <c r="NRW91" s="715"/>
      <c r="NRX91" s="715"/>
      <c r="NRY91" s="715"/>
      <c r="NRZ91" s="715"/>
      <c r="NSA91" s="715"/>
      <c r="NSB91" s="715"/>
      <c r="NSC91" s="715"/>
      <c r="NSD91" s="715"/>
      <c r="NSE91" s="715"/>
      <c r="NSF91" s="715"/>
      <c r="NSG91" s="715"/>
      <c r="NSH91" s="715"/>
      <c r="NSI91" s="715"/>
      <c r="NSJ91" s="715"/>
      <c r="NSK91" s="715"/>
      <c r="NSL91" s="715"/>
      <c r="NSM91" s="715"/>
      <c r="NSN91" s="715"/>
      <c r="NSO91" s="715"/>
      <c r="NSP91" s="715"/>
      <c r="NSQ91" s="715"/>
      <c r="NSR91" s="715"/>
      <c r="NSS91" s="715"/>
      <c r="NST91" s="715"/>
      <c r="NSU91" s="715"/>
      <c r="NSV91" s="715"/>
      <c r="NSW91" s="715"/>
      <c r="NSX91" s="715"/>
      <c r="NSY91" s="715"/>
      <c r="NSZ91" s="715"/>
      <c r="NTA91" s="715"/>
      <c r="NTB91" s="715"/>
      <c r="NTC91" s="715"/>
      <c r="NTD91" s="715"/>
      <c r="NTE91" s="715"/>
      <c r="NTF91" s="715"/>
      <c r="NTG91" s="715"/>
      <c r="NTH91" s="715"/>
      <c r="NTI91" s="715"/>
      <c r="NTJ91" s="715"/>
      <c r="NTK91" s="715"/>
      <c r="NTL91" s="715"/>
      <c r="NTM91" s="715"/>
      <c r="NTN91" s="715"/>
      <c r="NTO91" s="715"/>
      <c r="NTP91" s="715"/>
      <c r="NTQ91" s="715"/>
      <c r="NTR91" s="715"/>
      <c r="NTS91" s="715"/>
      <c r="NTT91" s="715"/>
      <c r="NTU91" s="715"/>
      <c r="NTV91" s="715"/>
      <c r="NTW91" s="715"/>
      <c r="NTX91" s="715"/>
      <c r="NTY91" s="715"/>
      <c r="NTZ91" s="715"/>
      <c r="NUA91" s="715"/>
      <c r="NUB91" s="715"/>
      <c r="NUC91" s="715"/>
      <c r="NUD91" s="715"/>
      <c r="NUE91" s="715"/>
      <c r="NUF91" s="715"/>
      <c r="NUG91" s="715"/>
      <c r="NUH91" s="715"/>
      <c r="NUI91" s="715"/>
      <c r="NUJ91" s="715"/>
      <c r="NUK91" s="715"/>
      <c r="NUL91" s="715"/>
      <c r="NUM91" s="715"/>
      <c r="NUN91" s="715"/>
      <c r="NUO91" s="715"/>
      <c r="NUP91" s="715"/>
      <c r="NUQ91" s="715"/>
      <c r="NUR91" s="715"/>
      <c r="NUS91" s="715"/>
      <c r="NUT91" s="715"/>
      <c r="NUU91" s="715"/>
      <c r="NUV91" s="715"/>
      <c r="NUW91" s="715"/>
      <c r="NUX91" s="715"/>
      <c r="NUY91" s="715"/>
      <c r="NUZ91" s="715"/>
      <c r="NVA91" s="715"/>
      <c r="NVB91" s="715"/>
      <c r="NVC91" s="715"/>
      <c r="NVD91" s="715"/>
      <c r="NVE91" s="715"/>
      <c r="NVF91" s="715"/>
      <c r="NVG91" s="715"/>
      <c r="NVH91" s="715"/>
      <c r="NVI91" s="715"/>
      <c r="NVJ91" s="715"/>
      <c r="NVK91" s="715"/>
      <c r="NVL91" s="715"/>
      <c r="NVM91" s="715"/>
      <c r="NVN91" s="715"/>
      <c r="NVO91" s="715"/>
      <c r="NVP91" s="715"/>
      <c r="NVQ91" s="715"/>
      <c r="NVR91" s="715"/>
      <c r="NVS91" s="715"/>
      <c r="NVT91" s="715"/>
      <c r="NVU91" s="715"/>
      <c r="NVV91" s="715"/>
      <c r="NVW91" s="715"/>
      <c r="NVX91" s="715"/>
      <c r="NVY91" s="715"/>
      <c r="NVZ91" s="715"/>
      <c r="NWA91" s="715"/>
      <c r="NWB91" s="715"/>
      <c r="NWC91" s="715"/>
      <c r="NWD91" s="715"/>
      <c r="NWE91" s="715"/>
      <c r="NWF91" s="715"/>
      <c r="NWG91" s="715"/>
      <c r="NWH91" s="715"/>
      <c r="NWI91" s="715"/>
      <c r="NWJ91" s="715"/>
      <c r="NWK91" s="715"/>
      <c r="NWL91" s="715"/>
      <c r="NWM91" s="715"/>
      <c r="NWN91" s="715"/>
      <c r="NWO91" s="715"/>
      <c r="NWP91" s="715"/>
      <c r="NWQ91" s="715"/>
      <c r="NWR91" s="715"/>
      <c r="NWS91" s="715"/>
      <c r="NWT91" s="715"/>
      <c r="NWU91" s="715"/>
      <c r="NWV91" s="715"/>
      <c r="NWW91" s="715"/>
      <c r="NWX91" s="715"/>
      <c r="NWY91" s="715"/>
      <c r="NWZ91" s="715"/>
      <c r="NXA91" s="715"/>
      <c r="NXB91" s="715"/>
      <c r="NXC91" s="715"/>
      <c r="NXD91" s="715"/>
      <c r="NXE91" s="715"/>
      <c r="NXF91" s="715"/>
      <c r="NXG91" s="715"/>
      <c r="NXH91" s="715"/>
      <c r="NXI91" s="715"/>
      <c r="NXJ91" s="715"/>
      <c r="NXK91" s="715"/>
      <c r="NXL91" s="715"/>
      <c r="NXM91" s="715"/>
      <c r="NXN91" s="715"/>
      <c r="NXO91" s="715"/>
      <c r="NXP91" s="715"/>
      <c r="NXQ91" s="715"/>
      <c r="NXR91" s="715"/>
      <c r="NXS91" s="715"/>
      <c r="NXT91" s="715"/>
      <c r="NXU91" s="715"/>
      <c r="NXV91" s="715"/>
      <c r="NXW91" s="715"/>
      <c r="NXX91" s="715"/>
      <c r="NXY91" s="715"/>
      <c r="NXZ91" s="715"/>
      <c r="NYA91" s="715"/>
      <c r="NYB91" s="715"/>
      <c r="NYC91" s="715"/>
      <c r="NYD91" s="715"/>
      <c r="NYE91" s="715"/>
      <c r="NYF91" s="715"/>
      <c r="NYG91" s="715"/>
      <c r="NYH91" s="715"/>
      <c r="NYI91" s="715"/>
      <c r="NYJ91" s="715"/>
      <c r="NYK91" s="715"/>
      <c r="NYL91" s="715"/>
      <c r="NYM91" s="715"/>
      <c r="NYN91" s="715"/>
      <c r="NYO91" s="715"/>
      <c r="NYP91" s="715"/>
      <c r="NYQ91" s="715"/>
      <c r="NYR91" s="715"/>
      <c r="NYS91" s="715"/>
      <c r="NYT91" s="715"/>
      <c r="NYU91" s="715"/>
      <c r="NYV91" s="715"/>
      <c r="NYW91" s="715"/>
      <c r="NYX91" s="715"/>
      <c r="NYY91" s="715"/>
      <c r="NYZ91" s="715"/>
      <c r="NZA91" s="715"/>
      <c r="NZB91" s="715"/>
      <c r="NZC91" s="715"/>
      <c r="NZD91" s="715"/>
      <c r="NZE91" s="715"/>
      <c r="NZF91" s="715"/>
      <c r="NZG91" s="715"/>
      <c r="NZH91" s="715"/>
      <c r="NZI91" s="715"/>
      <c r="NZJ91" s="715"/>
      <c r="NZK91" s="715"/>
      <c r="NZL91" s="715"/>
      <c r="NZM91" s="715"/>
      <c r="NZN91" s="715"/>
      <c r="NZO91" s="715"/>
      <c r="NZP91" s="715"/>
      <c r="NZQ91" s="715"/>
      <c r="NZR91" s="715"/>
      <c r="NZS91" s="715"/>
      <c r="NZT91" s="715"/>
      <c r="NZU91" s="715"/>
      <c r="NZV91" s="715"/>
      <c r="NZW91" s="715"/>
      <c r="NZX91" s="715"/>
      <c r="NZY91" s="715"/>
      <c r="NZZ91" s="715"/>
      <c r="OAA91" s="715"/>
      <c r="OAB91" s="715"/>
      <c r="OAC91" s="715"/>
      <c r="OAD91" s="715"/>
      <c r="OAE91" s="715"/>
      <c r="OAF91" s="715"/>
      <c r="OAG91" s="715"/>
      <c r="OAH91" s="715"/>
      <c r="OAI91" s="715"/>
      <c r="OAJ91" s="715"/>
      <c r="OAK91" s="715"/>
      <c r="OAL91" s="715"/>
      <c r="OAM91" s="715"/>
      <c r="OAN91" s="715"/>
      <c r="OAO91" s="715"/>
      <c r="OAP91" s="715"/>
      <c r="OAQ91" s="715"/>
      <c r="OAR91" s="715"/>
      <c r="OAS91" s="715"/>
      <c r="OAT91" s="715"/>
      <c r="OAU91" s="715"/>
      <c r="OAV91" s="715"/>
      <c r="OAW91" s="715"/>
      <c r="OAX91" s="715"/>
      <c r="OAY91" s="715"/>
      <c r="OAZ91" s="715"/>
      <c r="OBA91" s="715"/>
      <c r="OBB91" s="715"/>
      <c r="OBC91" s="715"/>
      <c r="OBD91" s="715"/>
      <c r="OBE91" s="715"/>
      <c r="OBF91" s="715"/>
      <c r="OBG91" s="715"/>
      <c r="OBH91" s="715"/>
      <c r="OBI91" s="715"/>
      <c r="OBJ91" s="715"/>
      <c r="OBK91" s="715"/>
      <c r="OBL91" s="715"/>
      <c r="OBM91" s="715"/>
      <c r="OBN91" s="715"/>
      <c r="OBO91" s="715"/>
      <c r="OBP91" s="715"/>
      <c r="OBQ91" s="715"/>
      <c r="OBR91" s="715"/>
      <c r="OBS91" s="715"/>
      <c r="OBT91" s="715"/>
      <c r="OBU91" s="715"/>
      <c r="OBV91" s="715"/>
      <c r="OBW91" s="715"/>
      <c r="OBX91" s="715"/>
      <c r="OBY91" s="715"/>
      <c r="OBZ91" s="715"/>
      <c r="OCA91" s="715"/>
      <c r="OCB91" s="715"/>
      <c r="OCC91" s="715"/>
      <c r="OCD91" s="715"/>
      <c r="OCE91" s="715"/>
      <c r="OCF91" s="715"/>
      <c r="OCG91" s="715"/>
      <c r="OCH91" s="715"/>
      <c r="OCI91" s="715"/>
      <c r="OCJ91" s="715"/>
      <c r="OCK91" s="715"/>
      <c r="OCL91" s="715"/>
      <c r="OCM91" s="715"/>
      <c r="OCN91" s="715"/>
      <c r="OCO91" s="715"/>
      <c r="OCP91" s="715"/>
      <c r="OCQ91" s="715"/>
      <c r="OCR91" s="715"/>
      <c r="OCS91" s="715"/>
      <c r="OCT91" s="715"/>
      <c r="OCU91" s="715"/>
      <c r="OCV91" s="715"/>
      <c r="OCW91" s="715"/>
      <c r="OCX91" s="715"/>
      <c r="OCY91" s="715"/>
      <c r="OCZ91" s="715"/>
      <c r="ODA91" s="715"/>
      <c r="ODB91" s="715"/>
      <c r="ODC91" s="715"/>
      <c r="ODD91" s="715"/>
      <c r="ODE91" s="715"/>
      <c r="ODF91" s="715"/>
      <c r="ODG91" s="715"/>
      <c r="ODH91" s="715"/>
      <c r="ODI91" s="715"/>
      <c r="ODJ91" s="715"/>
      <c r="ODK91" s="715"/>
      <c r="ODL91" s="715"/>
      <c r="ODM91" s="715"/>
      <c r="ODN91" s="715"/>
      <c r="ODO91" s="715"/>
      <c r="ODP91" s="715"/>
      <c r="ODQ91" s="715"/>
      <c r="ODR91" s="715"/>
      <c r="ODS91" s="715"/>
      <c r="ODT91" s="715"/>
      <c r="ODU91" s="715"/>
      <c r="ODV91" s="715"/>
      <c r="ODW91" s="715"/>
      <c r="ODX91" s="715"/>
      <c r="ODY91" s="715"/>
      <c r="ODZ91" s="715"/>
      <c r="OEA91" s="715"/>
      <c r="OEB91" s="715"/>
      <c r="OEC91" s="715"/>
      <c r="OED91" s="715"/>
      <c r="OEE91" s="715"/>
      <c r="OEF91" s="715"/>
      <c r="OEG91" s="715"/>
      <c r="OEH91" s="715"/>
      <c r="OEI91" s="715"/>
      <c r="OEJ91" s="715"/>
      <c r="OEK91" s="715"/>
      <c r="OEL91" s="715"/>
      <c r="OEM91" s="715"/>
      <c r="OEN91" s="715"/>
      <c r="OEO91" s="715"/>
      <c r="OEP91" s="715"/>
      <c r="OEQ91" s="715"/>
      <c r="OER91" s="715"/>
      <c r="OES91" s="715"/>
      <c r="OET91" s="715"/>
      <c r="OEU91" s="715"/>
      <c r="OEV91" s="715"/>
      <c r="OEW91" s="715"/>
      <c r="OEX91" s="715"/>
      <c r="OEY91" s="715"/>
      <c r="OEZ91" s="715"/>
      <c r="OFA91" s="715"/>
      <c r="OFB91" s="715"/>
      <c r="OFC91" s="715"/>
      <c r="OFD91" s="715"/>
      <c r="OFE91" s="715"/>
      <c r="OFF91" s="715"/>
      <c r="OFG91" s="715"/>
      <c r="OFH91" s="715"/>
      <c r="OFI91" s="715"/>
      <c r="OFJ91" s="715"/>
      <c r="OFK91" s="715"/>
      <c r="OFL91" s="715"/>
      <c r="OFM91" s="715"/>
      <c r="OFN91" s="715"/>
      <c r="OFO91" s="715"/>
      <c r="OFP91" s="715"/>
      <c r="OFQ91" s="715"/>
      <c r="OFR91" s="715"/>
      <c r="OFS91" s="715"/>
      <c r="OFT91" s="715"/>
      <c r="OFU91" s="715"/>
      <c r="OFV91" s="715"/>
      <c r="OFW91" s="715"/>
      <c r="OFX91" s="715"/>
      <c r="OFY91" s="715"/>
      <c r="OFZ91" s="715"/>
      <c r="OGA91" s="715"/>
      <c r="OGB91" s="715"/>
      <c r="OGC91" s="715"/>
      <c r="OGD91" s="715"/>
      <c r="OGE91" s="715"/>
      <c r="OGF91" s="715"/>
      <c r="OGG91" s="715"/>
      <c r="OGH91" s="715"/>
      <c r="OGI91" s="715"/>
      <c r="OGJ91" s="715"/>
      <c r="OGK91" s="715"/>
      <c r="OGL91" s="715"/>
      <c r="OGM91" s="715"/>
      <c r="OGN91" s="715"/>
      <c r="OGO91" s="715"/>
      <c r="OGP91" s="715"/>
      <c r="OGQ91" s="715"/>
      <c r="OGR91" s="715"/>
      <c r="OGS91" s="715"/>
      <c r="OGT91" s="715"/>
      <c r="OGU91" s="715"/>
      <c r="OGV91" s="715"/>
      <c r="OGW91" s="715"/>
      <c r="OGX91" s="715"/>
      <c r="OGY91" s="715"/>
      <c r="OGZ91" s="715"/>
      <c r="OHA91" s="715"/>
      <c r="OHB91" s="715"/>
      <c r="OHC91" s="715"/>
      <c r="OHD91" s="715"/>
      <c r="OHE91" s="715"/>
      <c r="OHF91" s="715"/>
      <c r="OHG91" s="715"/>
      <c r="OHH91" s="715"/>
      <c r="OHI91" s="715"/>
      <c r="OHJ91" s="715"/>
      <c r="OHK91" s="715"/>
      <c r="OHL91" s="715"/>
      <c r="OHM91" s="715"/>
      <c r="OHN91" s="715"/>
      <c r="OHO91" s="715"/>
      <c r="OHP91" s="715"/>
      <c r="OHQ91" s="715"/>
      <c r="OHR91" s="715"/>
      <c r="OHS91" s="715"/>
      <c r="OHT91" s="715"/>
      <c r="OHU91" s="715"/>
      <c r="OHV91" s="715"/>
      <c r="OHW91" s="715"/>
      <c r="OHX91" s="715"/>
      <c r="OHY91" s="715"/>
      <c r="OHZ91" s="715"/>
      <c r="OIA91" s="715"/>
      <c r="OIB91" s="715"/>
      <c r="OIC91" s="715"/>
      <c r="OID91" s="715"/>
      <c r="OIE91" s="715"/>
      <c r="OIF91" s="715"/>
      <c r="OIG91" s="715"/>
      <c r="OIH91" s="715"/>
      <c r="OII91" s="715"/>
      <c r="OIJ91" s="715"/>
      <c r="OIK91" s="715"/>
      <c r="OIL91" s="715"/>
      <c r="OIM91" s="715"/>
      <c r="OIN91" s="715"/>
      <c r="OIO91" s="715"/>
      <c r="OIP91" s="715"/>
      <c r="OIQ91" s="715"/>
      <c r="OIR91" s="715"/>
      <c r="OIS91" s="715"/>
      <c r="OIT91" s="715"/>
      <c r="OIU91" s="715"/>
      <c r="OIV91" s="715"/>
      <c r="OIW91" s="715"/>
      <c r="OIX91" s="715"/>
      <c r="OIY91" s="715"/>
      <c r="OIZ91" s="715"/>
      <c r="OJA91" s="715"/>
      <c r="OJB91" s="715"/>
      <c r="OJC91" s="715"/>
      <c r="OJD91" s="715"/>
      <c r="OJE91" s="715"/>
      <c r="OJF91" s="715"/>
      <c r="OJG91" s="715"/>
      <c r="OJH91" s="715"/>
      <c r="OJI91" s="715"/>
      <c r="OJJ91" s="715"/>
      <c r="OJK91" s="715"/>
      <c r="OJL91" s="715"/>
      <c r="OJM91" s="715"/>
      <c r="OJN91" s="715"/>
      <c r="OJO91" s="715"/>
      <c r="OJP91" s="715"/>
      <c r="OJQ91" s="715"/>
      <c r="OJR91" s="715"/>
      <c r="OJS91" s="715"/>
      <c r="OJT91" s="715"/>
      <c r="OJU91" s="715"/>
      <c r="OJV91" s="715"/>
      <c r="OJW91" s="715"/>
      <c r="OJX91" s="715"/>
      <c r="OJY91" s="715"/>
      <c r="OJZ91" s="715"/>
      <c r="OKA91" s="715"/>
      <c r="OKB91" s="715"/>
      <c r="OKC91" s="715"/>
      <c r="OKD91" s="715"/>
      <c r="OKE91" s="715"/>
      <c r="OKF91" s="715"/>
      <c r="OKG91" s="715"/>
      <c r="OKH91" s="715"/>
      <c r="OKI91" s="715"/>
      <c r="OKJ91" s="715"/>
      <c r="OKK91" s="715"/>
      <c r="OKL91" s="715"/>
      <c r="OKM91" s="715"/>
      <c r="OKN91" s="715"/>
      <c r="OKO91" s="715"/>
      <c r="OKP91" s="715"/>
      <c r="OKQ91" s="715"/>
      <c r="OKR91" s="715"/>
      <c r="OKS91" s="715"/>
      <c r="OKT91" s="715"/>
      <c r="OKU91" s="715"/>
      <c r="OKV91" s="715"/>
      <c r="OKW91" s="715"/>
      <c r="OKX91" s="715"/>
      <c r="OKY91" s="715"/>
      <c r="OKZ91" s="715"/>
      <c r="OLA91" s="715"/>
      <c r="OLB91" s="715"/>
      <c r="OLC91" s="715"/>
      <c r="OLD91" s="715"/>
      <c r="OLE91" s="715"/>
      <c r="OLF91" s="715"/>
      <c r="OLG91" s="715"/>
      <c r="OLH91" s="715"/>
      <c r="OLI91" s="715"/>
      <c r="OLJ91" s="715"/>
      <c r="OLK91" s="715"/>
      <c r="OLL91" s="715"/>
      <c r="OLM91" s="715"/>
      <c r="OLN91" s="715"/>
      <c r="OLO91" s="715"/>
      <c r="OLP91" s="715"/>
      <c r="OLQ91" s="715"/>
      <c r="OLR91" s="715"/>
      <c r="OLS91" s="715"/>
      <c r="OLT91" s="715"/>
      <c r="OLU91" s="715"/>
      <c r="OLV91" s="715"/>
      <c r="OLW91" s="715"/>
      <c r="OLX91" s="715"/>
      <c r="OLY91" s="715"/>
      <c r="OLZ91" s="715"/>
      <c r="OMA91" s="715"/>
      <c r="OMB91" s="715"/>
      <c r="OMC91" s="715"/>
      <c r="OMD91" s="715"/>
      <c r="OME91" s="715"/>
      <c r="OMF91" s="715"/>
      <c r="OMG91" s="715"/>
      <c r="OMH91" s="715"/>
      <c r="OMI91" s="715"/>
      <c r="OMJ91" s="715"/>
      <c r="OMK91" s="715"/>
      <c r="OML91" s="715"/>
      <c r="OMM91" s="715"/>
      <c r="OMN91" s="715"/>
      <c r="OMO91" s="715"/>
      <c r="OMP91" s="715"/>
      <c r="OMQ91" s="715"/>
      <c r="OMR91" s="715"/>
      <c r="OMS91" s="715"/>
      <c r="OMT91" s="715"/>
      <c r="OMU91" s="715"/>
      <c r="OMV91" s="715"/>
      <c r="OMW91" s="715"/>
      <c r="OMX91" s="715"/>
      <c r="OMY91" s="715"/>
      <c r="OMZ91" s="715"/>
      <c r="ONA91" s="715"/>
      <c r="ONB91" s="715"/>
      <c r="ONC91" s="715"/>
      <c r="OND91" s="715"/>
      <c r="ONE91" s="715"/>
      <c r="ONF91" s="715"/>
      <c r="ONG91" s="715"/>
      <c r="ONH91" s="715"/>
      <c r="ONI91" s="715"/>
      <c r="ONJ91" s="715"/>
      <c r="ONK91" s="715"/>
      <c r="ONL91" s="715"/>
      <c r="ONM91" s="715"/>
      <c r="ONN91" s="715"/>
      <c r="ONO91" s="715"/>
      <c r="ONP91" s="715"/>
      <c r="ONQ91" s="715"/>
      <c r="ONR91" s="715"/>
      <c r="ONS91" s="715"/>
      <c r="ONT91" s="715"/>
      <c r="ONU91" s="715"/>
      <c r="ONV91" s="715"/>
      <c r="ONW91" s="715"/>
      <c r="ONX91" s="715"/>
      <c r="ONY91" s="715"/>
      <c r="ONZ91" s="715"/>
      <c r="OOA91" s="715"/>
      <c r="OOB91" s="715"/>
      <c r="OOC91" s="715"/>
      <c r="OOD91" s="715"/>
      <c r="OOE91" s="715"/>
      <c r="OOF91" s="715"/>
      <c r="OOG91" s="715"/>
      <c r="OOH91" s="715"/>
      <c r="OOI91" s="715"/>
      <c r="OOJ91" s="715"/>
      <c r="OOK91" s="715"/>
      <c r="OOL91" s="715"/>
      <c r="OOM91" s="715"/>
      <c r="OON91" s="715"/>
      <c r="OOO91" s="715"/>
      <c r="OOP91" s="715"/>
      <c r="OOQ91" s="715"/>
      <c r="OOR91" s="715"/>
      <c r="OOS91" s="715"/>
      <c r="OOT91" s="715"/>
      <c r="OOU91" s="715"/>
      <c r="OOV91" s="715"/>
      <c r="OOW91" s="715"/>
      <c r="OOX91" s="715"/>
      <c r="OOY91" s="715"/>
      <c r="OOZ91" s="715"/>
      <c r="OPA91" s="715"/>
      <c r="OPB91" s="715"/>
      <c r="OPC91" s="715"/>
      <c r="OPD91" s="715"/>
      <c r="OPE91" s="715"/>
      <c r="OPF91" s="715"/>
      <c r="OPG91" s="715"/>
      <c r="OPH91" s="715"/>
      <c r="OPI91" s="715"/>
      <c r="OPJ91" s="715"/>
      <c r="OPK91" s="715"/>
      <c r="OPL91" s="715"/>
      <c r="OPM91" s="715"/>
      <c r="OPN91" s="715"/>
      <c r="OPO91" s="715"/>
      <c r="OPP91" s="715"/>
      <c r="OPQ91" s="715"/>
      <c r="OPR91" s="715"/>
      <c r="OPS91" s="715"/>
      <c r="OPT91" s="715"/>
      <c r="OPU91" s="715"/>
      <c r="OPV91" s="715"/>
      <c r="OPW91" s="715"/>
      <c r="OPX91" s="715"/>
      <c r="OPY91" s="715"/>
      <c r="OPZ91" s="715"/>
      <c r="OQA91" s="715"/>
      <c r="OQB91" s="715"/>
      <c r="OQC91" s="715"/>
      <c r="OQD91" s="715"/>
      <c r="OQE91" s="715"/>
      <c r="OQF91" s="715"/>
      <c r="OQG91" s="715"/>
      <c r="OQH91" s="715"/>
      <c r="OQI91" s="715"/>
      <c r="OQJ91" s="715"/>
      <c r="OQK91" s="715"/>
      <c r="OQL91" s="715"/>
      <c r="OQM91" s="715"/>
      <c r="OQN91" s="715"/>
      <c r="OQO91" s="715"/>
      <c r="OQP91" s="715"/>
      <c r="OQQ91" s="715"/>
      <c r="OQR91" s="715"/>
      <c r="OQS91" s="715"/>
      <c r="OQT91" s="715"/>
      <c r="OQU91" s="715"/>
      <c r="OQV91" s="715"/>
      <c r="OQW91" s="715"/>
      <c r="OQX91" s="715"/>
      <c r="OQY91" s="715"/>
      <c r="OQZ91" s="715"/>
      <c r="ORA91" s="715"/>
      <c r="ORB91" s="715"/>
      <c r="ORC91" s="715"/>
      <c r="ORD91" s="715"/>
      <c r="ORE91" s="715"/>
      <c r="ORF91" s="715"/>
      <c r="ORG91" s="715"/>
      <c r="ORH91" s="715"/>
      <c r="ORI91" s="715"/>
      <c r="ORJ91" s="715"/>
      <c r="ORK91" s="715"/>
      <c r="ORL91" s="715"/>
      <c r="ORM91" s="715"/>
      <c r="ORN91" s="715"/>
      <c r="ORO91" s="715"/>
      <c r="ORP91" s="715"/>
      <c r="ORQ91" s="715"/>
      <c r="ORR91" s="715"/>
      <c r="ORS91" s="715"/>
      <c r="ORT91" s="715"/>
      <c r="ORU91" s="715"/>
      <c r="ORV91" s="715"/>
      <c r="ORW91" s="715"/>
      <c r="ORX91" s="715"/>
      <c r="ORY91" s="715"/>
      <c r="ORZ91" s="715"/>
      <c r="OSA91" s="715"/>
      <c r="OSB91" s="715"/>
      <c r="OSC91" s="715"/>
      <c r="OSD91" s="715"/>
      <c r="OSE91" s="715"/>
      <c r="OSF91" s="715"/>
      <c r="OSG91" s="715"/>
      <c r="OSH91" s="715"/>
      <c r="OSI91" s="715"/>
      <c r="OSJ91" s="715"/>
      <c r="OSK91" s="715"/>
      <c r="OSL91" s="715"/>
      <c r="OSM91" s="715"/>
      <c r="OSN91" s="715"/>
      <c r="OSO91" s="715"/>
      <c r="OSP91" s="715"/>
      <c r="OSQ91" s="715"/>
      <c r="OSR91" s="715"/>
      <c r="OSS91" s="715"/>
      <c r="OST91" s="715"/>
      <c r="OSU91" s="715"/>
      <c r="OSV91" s="715"/>
      <c r="OSW91" s="715"/>
      <c r="OSX91" s="715"/>
      <c r="OSY91" s="715"/>
      <c r="OSZ91" s="715"/>
      <c r="OTA91" s="715"/>
      <c r="OTB91" s="715"/>
      <c r="OTC91" s="715"/>
      <c r="OTD91" s="715"/>
      <c r="OTE91" s="715"/>
      <c r="OTF91" s="715"/>
      <c r="OTG91" s="715"/>
      <c r="OTH91" s="715"/>
      <c r="OTI91" s="715"/>
      <c r="OTJ91" s="715"/>
      <c r="OTK91" s="715"/>
      <c r="OTL91" s="715"/>
      <c r="OTM91" s="715"/>
      <c r="OTN91" s="715"/>
      <c r="OTO91" s="715"/>
      <c r="OTP91" s="715"/>
      <c r="OTQ91" s="715"/>
      <c r="OTR91" s="715"/>
      <c r="OTS91" s="715"/>
      <c r="OTT91" s="715"/>
      <c r="OTU91" s="715"/>
      <c r="OTV91" s="715"/>
      <c r="OTW91" s="715"/>
      <c r="OTX91" s="715"/>
      <c r="OTY91" s="715"/>
      <c r="OTZ91" s="715"/>
      <c r="OUA91" s="715"/>
      <c r="OUB91" s="715"/>
      <c r="OUC91" s="715"/>
      <c r="OUD91" s="715"/>
      <c r="OUE91" s="715"/>
      <c r="OUF91" s="715"/>
      <c r="OUG91" s="715"/>
      <c r="OUH91" s="715"/>
      <c r="OUI91" s="715"/>
      <c r="OUJ91" s="715"/>
      <c r="OUK91" s="715"/>
      <c r="OUL91" s="715"/>
      <c r="OUM91" s="715"/>
      <c r="OUN91" s="715"/>
      <c r="OUO91" s="715"/>
      <c r="OUP91" s="715"/>
      <c r="OUQ91" s="715"/>
      <c r="OUR91" s="715"/>
      <c r="OUS91" s="715"/>
      <c r="OUT91" s="715"/>
      <c r="OUU91" s="715"/>
      <c r="OUV91" s="715"/>
      <c r="OUW91" s="715"/>
      <c r="OUX91" s="715"/>
      <c r="OUY91" s="715"/>
      <c r="OUZ91" s="715"/>
      <c r="OVA91" s="715"/>
      <c r="OVB91" s="715"/>
      <c r="OVC91" s="715"/>
      <c r="OVD91" s="715"/>
      <c r="OVE91" s="715"/>
      <c r="OVF91" s="715"/>
      <c r="OVG91" s="715"/>
      <c r="OVH91" s="715"/>
      <c r="OVI91" s="715"/>
      <c r="OVJ91" s="715"/>
      <c r="OVK91" s="715"/>
      <c r="OVL91" s="715"/>
      <c r="OVM91" s="715"/>
      <c r="OVN91" s="715"/>
      <c r="OVO91" s="715"/>
      <c r="OVP91" s="715"/>
      <c r="OVQ91" s="715"/>
      <c r="OVR91" s="715"/>
      <c r="OVS91" s="715"/>
      <c r="OVT91" s="715"/>
      <c r="OVU91" s="715"/>
      <c r="OVV91" s="715"/>
      <c r="OVW91" s="715"/>
      <c r="OVX91" s="715"/>
      <c r="OVY91" s="715"/>
      <c r="OVZ91" s="715"/>
      <c r="OWA91" s="715"/>
      <c r="OWB91" s="715"/>
      <c r="OWC91" s="715"/>
      <c r="OWD91" s="715"/>
      <c r="OWE91" s="715"/>
      <c r="OWF91" s="715"/>
      <c r="OWG91" s="715"/>
      <c r="OWH91" s="715"/>
      <c r="OWI91" s="715"/>
      <c r="OWJ91" s="715"/>
      <c r="OWK91" s="715"/>
      <c r="OWL91" s="715"/>
      <c r="OWM91" s="715"/>
      <c r="OWN91" s="715"/>
      <c r="OWO91" s="715"/>
      <c r="OWP91" s="715"/>
      <c r="OWQ91" s="715"/>
      <c r="OWR91" s="715"/>
      <c r="OWS91" s="715"/>
      <c r="OWT91" s="715"/>
      <c r="OWU91" s="715"/>
      <c r="OWV91" s="715"/>
      <c r="OWW91" s="715"/>
      <c r="OWX91" s="715"/>
      <c r="OWY91" s="715"/>
      <c r="OWZ91" s="715"/>
      <c r="OXA91" s="715"/>
      <c r="OXB91" s="715"/>
      <c r="OXC91" s="715"/>
      <c r="OXD91" s="715"/>
      <c r="OXE91" s="715"/>
      <c r="OXF91" s="715"/>
      <c r="OXG91" s="715"/>
      <c r="OXH91" s="715"/>
      <c r="OXI91" s="715"/>
      <c r="OXJ91" s="715"/>
      <c r="OXK91" s="715"/>
      <c r="OXL91" s="715"/>
      <c r="OXM91" s="715"/>
      <c r="OXN91" s="715"/>
      <c r="OXO91" s="715"/>
      <c r="OXP91" s="715"/>
      <c r="OXQ91" s="715"/>
      <c r="OXR91" s="715"/>
      <c r="OXS91" s="715"/>
      <c r="OXT91" s="715"/>
      <c r="OXU91" s="715"/>
      <c r="OXV91" s="715"/>
      <c r="OXW91" s="715"/>
      <c r="OXX91" s="715"/>
      <c r="OXY91" s="715"/>
      <c r="OXZ91" s="715"/>
      <c r="OYA91" s="715"/>
      <c r="OYB91" s="715"/>
      <c r="OYC91" s="715"/>
      <c r="OYD91" s="715"/>
      <c r="OYE91" s="715"/>
      <c r="OYF91" s="715"/>
      <c r="OYG91" s="715"/>
      <c r="OYH91" s="715"/>
      <c r="OYI91" s="715"/>
      <c r="OYJ91" s="715"/>
      <c r="OYK91" s="715"/>
      <c r="OYL91" s="715"/>
      <c r="OYM91" s="715"/>
      <c r="OYN91" s="715"/>
      <c r="OYO91" s="715"/>
      <c r="OYP91" s="715"/>
      <c r="OYQ91" s="715"/>
      <c r="OYR91" s="715"/>
      <c r="OYS91" s="715"/>
      <c r="OYT91" s="715"/>
      <c r="OYU91" s="715"/>
      <c r="OYV91" s="715"/>
      <c r="OYW91" s="715"/>
      <c r="OYX91" s="715"/>
      <c r="OYY91" s="715"/>
      <c r="OYZ91" s="715"/>
      <c r="OZA91" s="715"/>
      <c r="OZB91" s="715"/>
      <c r="OZC91" s="715"/>
      <c r="OZD91" s="715"/>
      <c r="OZE91" s="715"/>
      <c r="OZF91" s="715"/>
      <c r="OZG91" s="715"/>
      <c r="OZH91" s="715"/>
      <c r="OZI91" s="715"/>
      <c r="OZJ91" s="715"/>
      <c r="OZK91" s="715"/>
      <c r="OZL91" s="715"/>
      <c r="OZM91" s="715"/>
      <c r="OZN91" s="715"/>
      <c r="OZO91" s="715"/>
      <c r="OZP91" s="715"/>
      <c r="OZQ91" s="715"/>
      <c r="OZR91" s="715"/>
      <c r="OZS91" s="715"/>
      <c r="OZT91" s="715"/>
      <c r="OZU91" s="715"/>
      <c r="OZV91" s="715"/>
      <c r="OZW91" s="715"/>
      <c r="OZX91" s="715"/>
      <c r="OZY91" s="715"/>
      <c r="OZZ91" s="715"/>
      <c r="PAA91" s="715"/>
      <c r="PAB91" s="715"/>
      <c r="PAC91" s="715"/>
      <c r="PAD91" s="715"/>
      <c r="PAE91" s="715"/>
      <c r="PAF91" s="715"/>
      <c r="PAG91" s="715"/>
      <c r="PAH91" s="715"/>
      <c r="PAI91" s="715"/>
      <c r="PAJ91" s="715"/>
      <c r="PAK91" s="715"/>
      <c r="PAL91" s="715"/>
      <c r="PAM91" s="715"/>
      <c r="PAN91" s="715"/>
      <c r="PAO91" s="715"/>
      <c r="PAP91" s="715"/>
      <c r="PAQ91" s="715"/>
      <c r="PAR91" s="715"/>
      <c r="PAS91" s="715"/>
      <c r="PAT91" s="715"/>
      <c r="PAU91" s="715"/>
      <c r="PAV91" s="715"/>
      <c r="PAW91" s="715"/>
      <c r="PAX91" s="715"/>
      <c r="PAY91" s="715"/>
      <c r="PAZ91" s="715"/>
      <c r="PBA91" s="715"/>
      <c r="PBB91" s="715"/>
      <c r="PBC91" s="715"/>
      <c r="PBD91" s="715"/>
      <c r="PBE91" s="715"/>
      <c r="PBF91" s="715"/>
      <c r="PBG91" s="715"/>
      <c r="PBH91" s="715"/>
      <c r="PBI91" s="715"/>
      <c r="PBJ91" s="715"/>
      <c r="PBK91" s="715"/>
      <c r="PBL91" s="715"/>
      <c r="PBM91" s="715"/>
      <c r="PBN91" s="715"/>
      <c r="PBO91" s="715"/>
      <c r="PBP91" s="715"/>
      <c r="PBQ91" s="715"/>
      <c r="PBR91" s="715"/>
      <c r="PBS91" s="715"/>
      <c r="PBT91" s="715"/>
      <c r="PBU91" s="715"/>
      <c r="PBV91" s="715"/>
      <c r="PBW91" s="715"/>
      <c r="PBX91" s="715"/>
      <c r="PBY91" s="715"/>
      <c r="PBZ91" s="715"/>
      <c r="PCA91" s="715"/>
      <c r="PCB91" s="715"/>
      <c r="PCC91" s="715"/>
      <c r="PCD91" s="715"/>
      <c r="PCE91" s="715"/>
      <c r="PCF91" s="715"/>
      <c r="PCG91" s="715"/>
      <c r="PCH91" s="715"/>
      <c r="PCI91" s="715"/>
      <c r="PCJ91" s="715"/>
      <c r="PCK91" s="715"/>
      <c r="PCL91" s="715"/>
      <c r="PCM91" s="715"/>
      <c r="PCN91" s="715"/>
      <c r="PCO91" s="715"/>
      <c r="PCP91" s="715"/>
      <c r="PCQ91" s="715"/>
      <c r="PCR91" s="715"/>
      <c r="PCS91" s="715"/>
      <c r="PCT91" s="715"/>
      <c r="PCU91" s="715"/>
      <c r="PCV91" s="715"/>
      <c r="PCW91" s="715"/>
      <c r="PCX91" s="715"/>
      <c r="PCY91" s="715"/>
      <c r="PCZ91" s="715"/>
      <c r="PDA91" s="715"/>
      <c r="PDB91" s="715"/>
      <c r="PDC91" s="715"/>
      <c r="PDD91" s="715"/>
      <c r="PDE91" s="715"/>
      <c r="PDF91" s="715"/>
      <c r="PDG91" s="715"/>
      <c r="PDH91" s="715"/>
      <c r="PDI91" s="715"/>
      <c r="PDJ91" s="715"/>
      <c r="PDK91" s="715"/>
      <c r="PDL91" s="715"/>
      <c r="PDM91" s="715"/>
      <c r="PDN91" s="715"/>
      <c r="PDO91" s="715"/>
      <c r="PDP91" s="715"/>
      <c r="PDQ91" s="715"/>
      <c r="PDR91" s="715"/>
      <c r="PDS91" s="715"/>
      <c r="PDT91" s="715"/>
      <c r="PDU91" s="715"/>
      <c r="PDV91" s="715"/>
      <c r="PDW91" s="715"/>
      <c r="PDX91" s="715"/>
      <c r="PDY91" s="715"/>
      <c r="PDZ91" s="715"/>
      <c r="PEA91" s="715"/>
      <c r="PEB91" s="715"/>
      <c r="PEC91" s="715"/>
      <c r="PED91" s="715"/>
      <c r="PEE91" s="715"/>
      <c r="PEF91" s="715"/>
      <c r="PEG91" s="715"/>
      <c r="PEH91" s="715"/>
      <c r="PEI91" s="715"/>
      <c r="PEJ91" s="715"/>
      <c r="PEK91" s="715"/>
      <c r="PEL91" s="715"/>
      <c r="PEM91" s="715"/>
      <c r="PEN91" s="715"/>
      <c r="PEO91" s="715"/>
      <c r="PEP91" s="715"/>
      <c r="PEQ91" s="715"/>
      <c r="PER91" s="715"/>
      <c r="PES91" s="715"/>
      <c r="PET91" s="715"/>
      <c r="PEU91" s="715"/>
      <c r="PEV91" s="715"/>
      <c r="PEW91" s="715"/>
      <c r="PEX91" s="715"/>
      <c r="PEY91" s="715"/>
      <c r="PEZ91" s="715"/>
      <c r="PFA91" s="715"/>
      <c r="PFB91" s="715"/>
      <c r="PFC91" s="715"/>
      <c r="PFD91" s="715"/>
      <c r="PFE91" s="715"/>
      <c r="PFF91" s="715"/>
      <c r="PFG91" s="715"/>
      <c r="PFH91" s="715"/>
      <c r="PFI91" s="715"/>
      <c r="PFJ91" s="715"/>
      <c r="PFK91" s="715"/>
      <c r="PFL91" s="715"/>
      <c r="PFM91" s="715"/>
      <c r="PFN91" s="715"/>
      <c r="PFO91" s="715"/>
      <c r="PFP91" s="715"/>
      <c r="PFQ91" s="715"/>
      <c r="PFR91" s="715"/>
      <c r="PFS91" s="715"/>
      <c r="PFT91" s="715"/>
      <c r="PFU91" s="715"/>
      <c r="PFV91" s="715"/>
      <c r="PFW91" s="715"/>
      <c r="PFX91" s="715"/>
      <c r="PFY91" s="715"/>
      <c r="PFZ91" s="715"/>
      <c r="PGA91" s="715"/>
      <c r="PGB91" s="715"/>
      <c r="PGC91" s="715"/>
      <c r="PGD91" s="715"/>
      <c r="PGE91" s="715"/>
      <c r="PGF91" s="715"/>
      <c r="PGG91" s="715"/>
      <c r="PGH91" s="715"/>
      <c r="PGI91" s="715"/>
      <c r="PGJ91" s="715"/>
      <c r="PGK91" s="715"/>
      <c r="PGL91" s="715"/>
      <c r="PGM91" s="715"/>
      <c r="PGN91" s="715"/>
      <c r="PGO91" s="715"/>
      <c r="PGP91" s="715"/>
      <c r="PGQ91" s="715"/>
      <c r="PGR91" s="715"/>
      <c r="PGS91" s="715"/>
      <c r="PGT91" s="715"/>
      <c r="PGU91" s="715"/>
      <c r="PGV91" s="715"/>
      <c r="PGW91" s="715"/>
      <c r="PGX91" s="715"/>
      <c r="PGY91" s="715"/>
      <c r="PGZ91" s="715"/>
      <c r="PHA91" s="715"/>
      <c r="PHB91" s="715"/>
      <c r="PHC91" s="715"/>
      <c r="PHD91" s="715"/>
      <c r="PHE91" s="715"/>
      <c r="PHF91" s="715"/>
      <c r="PHG91" s="715"/>
      <c r="PHH91" s="715"/>
      <c r="PHI91" s="715"/>
      <c r="PHJ91" s="715"/>
      <c r="PHK91" s="715"/>
      <c r="PHL91" s="715"/>
      <c r="PHM91" s="715"/>
      <c r="PHN91" s="715"/>
      <c r="PHO91" s="715"/>
      <c r="PHP91" s="715"/>
      <c r="PHQ91" s="715"/>
      <c r="PHR91" s="715"/>
      <c r="PHS91" s="715"/>
      <c r="PHT91" s="715"/>
      <c r="PHU91" s="715"/>
      <c r="PHV91" s="715"/>
      <c r="PHW91" s="715"/>
      <c r="PHX91" s="715"/>
      <c r="PHY91" s="715"/>
      <c r="PHZ91" s="715"/>
      <c r="PIA91" s="715"/>
      <c r="PIB91" s="715"/>
      <c r="PIC91" s="715"/>
      <c r="PID91" s="715"/>
      <c r="PIE91" s="715"/>
      <c r="PIF91" s="715"/>
      <c r="PIG91" s="715"/>
      <c r="PIH91" s="715"/>
      <c r="PII91" s="715"/>
      <c r="PIJ91" s="715"/>
      <c r="PIK91" s="715"/>
      <c r="PIL91" s="715"/>
      <c r="PIM91" s="715"/>
      <c r="PIN91" s="715"/>
      <c r="PIO91" s="715"/>
      <c r="PIP91" s="715"/>
      <c r="PIQ91" s="715"/>
      <c r="PIR91" s="715"/>
      <c r="PIS91" s="715"/>
      <c r="PIT91" s="715"/>
      <c r="PIU91" s="715"/>
      <c r="PIV91" s="715"/>
      <c r="PIW91" s="715"/>
      <c r="PIX91" s="715"/>
      <c r="PIY91" s="715"/>
      <c r="PIZ91" s="715"/>
      <c r="PJA91" s="715"/>
      <c r="PJB91" s="715"/>
      <c r="PJC91" s="715"/>
      <c r="PJD91" s="715"/>
      <c r="PJE91" s="715"/>
      <c r="PJF91" s="715"/>
      <c r="PJG91" s="715"/>
      <c r="PJH91" s="715"/>
      <c r="PJI91" s="715"/>
      <c r="PJJ91" s="715"/>
      <c r="PJK91" s="715"/>
      <c r="PJL91" s="715"/>
      <c r="PJM91" s="715"/>
      <c r="PJN91" s="715"/>
      <c r="PJO91" s="715"/>
      <c r="PJP91" s="715"/>
      <c r="PJQ91" s="715"/>
      <c r="PJR91" s="715"/>
      <c r="PJS91" s="715"/>
      <c r="PJT91" s="715"/>
      <c r="PJU91" s="715"/>
      <c r="PJV91" s="715"/>
      <c r="PJW91" s="715"/>
      <c r="PJX91" s="715"/>
      <c r="PJY91" s="715"/>
      <c r="PJZ91" s="715"/>
      <c r="PKA91" s="715"/>
      <c r="PKB91" s="715"/>
      <c r="PKC91" s="715"/>
      <c r="PKD91" s="715"/>
      <c r="PKE91" s="715"/>
      <c r="PKF91" s="715"/>
      <c r="PKG91" s="715"/>
      <c r="PKH91" s="715"/>
      <c r="PKI91" s="715"/>
      <c r="PKJ91" s="715"/>
      <c r="PKK91" s="715"/>
      <c r="PKL91" s="715"/>
      <c r="PKM91" s="715"/>
      <c r="PKN91" s="715"/>
      <c r="PKO91" s="715"/>
      <c r="PKP91" s="715"/>
      <c r="PKQ91" s="715"/>
      <c r="PKR91" s="715"/>
      <c r="PKS91" s="715"/>
      <c r="PKT91" s="715"/>
      <c r="PKU91" s="715"/>
      <c r="PKV91" s="715"/>
      <c r="PKW91" s="715"/>
      <c r="PKX91" s="715"/>
      <c r="PKY91" s="715"/>
      <c r="PKZ91" s="715"/>
      <c r="PLA91" s="715"/>
      <c r="PLB91" s="715"/>
      <c r="PLC91" s="715"/>
      <c r="PLD91" s="715"/>
      <c r="PLE91" s="715"/>
      <c r="PLF91" s="715"/>
      <c r="PLG91" s="715"/>
      <c r="PLH91" s="715"/>
      <c r="PLI91" s="715"/>
      <c r="PLJ91" s="715"/>
      <c r="PLK91" s="715"/>
      <c r="PLL91" s="715"/>
      <c r="PLM91" s="715"/>
      <c r="PLN91" s="715"/>
      <c r="PLO91" s="715"/>
      <c r="PLP91" s="715"/>
      <c r="PLQ91" s="715"/>
      <c r="PLR91" s="715"/>
      <c r="PLS91" s="715"/>
      <c r="PLT91" s="715"/>
      <c r="PLU91" s="715"/>
      <c r="PLV91" s="715"/>
      <c r="PLW91" s="715"/>
      <c r="PLX91" s="715"/>
      <c r="PLY91" s="715"/>
      <c r="PLZ91" s="715"/>
      <c r="PMA91" s="715"/>
      <c r="PMB91" s="715"/>
      <c r="PMC91" s="715"/>
      <c r="PMD91" s="715"/>
      <c r="PME91" s="715"/>
      <c r="PMF91" s="715"/>
      <c r="PMG91" s="715"/>
      <c r="PMH91" s="715"/>
      <c r="PMI91" s="715"/>
      <c r="PMJ91" s="715"/>
      <c r="PMK91" s="715"/>
      <c r="PML91" s="715"/>
      <c r="PMM91" s="715"/>
      <c r="PMN91" s="715"/>
      <c r="PMO91" s="715"/>
      <c r="PMP91" s="715"/>
      <c r="PMQ91" s="715"/>
      <c r="PMR91" s="715"/>
      <c r="PMS91" s="715"/>
      <c r="PMT91" s="715"/>
      <c r="PMU91" s="715"/>
      <c r="PMV91" s="715"/>
      <c r="PMW91" s="715"/>
      <c r="PMX91" s="715"/>
      <c r="PMY91" s="715"/>
      <c r="PMZ91" s="715"/>
      <c r="PNA91" s="715"/>
      <c r="PNB91" s="715"/>
      <c r="PNC91" s="715"/>
      <c r="PND91" s="715"/>
      <c r="PNE91" s="715"/>
      <c r="PNF91" s="715"/>
      <c r="PNG91" s="715"/>
      <c r="PNH91" s="715"/>
      <c r="PNI91" s="715"/>
      <c r="PNJ91" s="715"/>
      <c r="PNK91" s="715"/>
      <c r="PNL91" s="715"/>
      <c r="PNM91" s="715"/>
      <c r="PNN91" s="715"/>
      <c r="PNO91" s="715"/>
      <c r="PNP91" s="715"/>
      <c r="PNQ91" s="715"/>
      <c r="PNR91" s="715"/>
      <c r="PNS91" s="715"/>
      <c r="PNT91" s="715"/>
      <c r="PNU91" s="715"/>
      <c r="PNV91" s="715"/>
      <c r="PNW91" s="715"/>
      <c r="PNX91" s="715"/>
      <c r="PNY91" s="715"/>
      <c r="PNZ91" s="715"/>
      <c r="POA91" s="715"/>
      <c r="POB91" s="715"/>
      <c r="POC91" s="715"/>
      <c r="POD91" s="715"/>
      <c r="POE91" s="715"/>
      <c r="POF91" s="715"/>
      <c r="POG91" s="715"/>
      <c r="POH91" s="715"/>
      <c r="POI91" s="715"/>
      <c r="POJ91" s="715"/>
      <c r="POK91" s="715"/>
      <c r="POL91" s="715"/>
      <c r="POM91" s="715"/>
      <c r="PON91" s="715"/>
      <c r="POO91" s="715"/>
      <c r="POP91" s="715"/>
      <c r="POQ91" s="715"/>
      <c r="POR91" s="715"/>
      <c r="POS91" s="715"/>
      <c r="POT91" s="715"/>
      <c r="POU91" s="715"/>
      <c r="POV91" s="715"/>
      <c r="POW91" s="715"/>
      <c r="POX91" s="715"/>
      <c r="POY91" s="715"/>
      <c r="POZ91" s="715"/>
      <c r="PPA91" s="715"/>
      <c r="PPB91" s="715"/>
      <c r="PPC91" s="715"/>
      <c r="PPD91" s="715"/>
      <c r="PPE91" s="715"/>
      <c r="PPF91" s="715"/>
      <c r="PPG91" s="715"/>
      <c r="PPH91" s="715"/>
      <c r="PPI91" s="715"/>
      <c r="PPJ91" s="715"/>
      <c r="PPK91" s="715"/>
      <c r="PPL91" s="715"/>
      <c r="PPM91" s="715"/>
      <c r="PPN91" s="715"/>
      <c r="PPO91" s="715"/>
      <c r="PPP91" s="715"/>
      <c r="PPQ91" s="715"/>
      <c r="PPR91" s="715"/>
      <c r="PPS91" s="715"/>
      <c r="PPT91" s="715"/>
      <c r="PPU91" s="715"/>
      <c r="PPV91" s="715"/>
      <c r="PPW91" s="715"/>
      <c r="PPX91" s="715"/>
      <c r="PPY91" s="715"/>
      <c r="PPZ91" s="715"/>
      <c r="PQA91" s="715"/>
      <c r="PQB91" s="715"/>
      <c r="PQC91" s="715"/>
      <c r="PQD91" s="715"/>
      <c r="PQE91" s="715"/>
      <c r="PQF91" s="715"/>
      <c r="PQG91" s="715"/>
      <c r="PQH91" s="715"/>
      <c r="PQI91" s="715"/>
      <c r="PQJ91" s="715"/>
      <c r="PQK91" s="715"/>
      <c r="PQL91" s="715"/>
      <c r="PQM91" s="715"/>
      <c r="PQN91" s="715"/>
      <c r="PQO91" s="715"/>
      <c r="PQP91" s="715"/>
      <c r="PQQ91" s="715"/>
      <c r="PQR91" s="715"/>
      <c r="PQS91" s="715"/>
      <c r="PQT91" s="715"/>
      <c r="PQU91" s="715"/>
      <c r="PQV91" s="715"/>
      <c r="PQW91" s="715"/>
      <c r="PQX91" s="715"/>
      <c r="PQY91" s="715"/>
      <c r="PQZ91" s="715"/>
      <c r="PRA91" s="715"/>
      <c r="PRB91" s="715"/>
      <c r="PRC91" s="715"/>
      <c r="PRD91" s="715"/>
      <c r="PRE91" s="715"/>
      <c r="PRF91" s="715"/>
      <c r="PRG91" s="715"/>
      <c r="PRH91" s="715"/>
      <c r="PRI91" s="715"/>
      <c r="PRJ91" s="715"/>
      <c r="PRK91" s="715"/>
      <c r="PRL91" s="715"/>
      <c r="PRM91" s="715"/>
      <c r="PRN91" s="715"/>
      <c r="PRO91" s="715"/>
      <c r="PRP91" s="715"/>
      <c r="PRQ91" s="715"/>
      <c r="PRR91" s="715"/>
      <c r="PRS91" s="715"/>
      <c r="PRT91" s="715"/>
      <c r="PRU91" s="715"/>
      <c r="PRV91" s="715"/>
      <c r="PRW91" s="715"/>
      <c r="PRX91" s="715"/>
      <c r="PRY91" s="715"/>
      <c r="PRZ91" s="715"/>
      <c r="PSA91" s="715"/>
      <c r="PSB91" s="715"/>
      <c r="PSC91" s="715"/>
      <c r="PSD91" s="715"/>
      <c r="PSE91" s="715"/>
      <c r="PSF91" s="715"/>
      <c r="PSG91" s="715"/>
      <c r="PSH91" s="715"/>
      <c r="PSI91" s="715"/>
      <c r="PSJ91" s="715"/>
      <c r="PSK91" s="715"/>
      <c r="PSL91" s="715"/>
      <c r="PSM91" s="715"/>
      <c r="PSN91" s="715"/>
      <c r="PSO91" s="715"/>
      <c r="PSP91" s="715"/>
      <c r="PSQ91" s="715"/>
      <c r="PSR91" s="715"/>
      <c r="PSS91" s="715"/>
      <c r="PST91" s="715"/>
      <c r="PSU91" s="715"/>
      <c r="PSV91" s="715"/>
      <c r="PSW91" s="715"/>
      <c r="PSX91" s="715"/>
      <c r="PSY91" s="715"/>
      <c r="PSZ91" s="715"/>
      <c r="PTA91" s="715"/>
      <c r="PTB91" s="715"/>
      <c r="PTC91" s="715"/>
      <c r="PTD91" s="715"/>
      <c r="PTE91" s="715"/>
      <c r="PTF91" s="715"/>
      <c r="PTG91" s="715"/>
      <c r="PTH91" s="715"/>
      <c r="PTI91" s="715"/>
      <c r="PTJ91" s="715"/>
      <c r="PTK91" s="715"/>
      <c r="PTL91" s="715"/>
      <c r="PTM91" s="715"/>
      <c r="PTN91" s="715"/>
      <c r="PTO91" s="715"/>
      <c r="PTP91" s="715"/>
      <c r="PTQ91" s="715"/>
      <c r="PTR91" s="715"/>
      <c r="PTS91" s="715"/>
      <c r="PTT91" s="715"/>
      <c r="PTU91" s="715"/>
      <c r="PTV91" s="715"/>
      <c r="PTW91" s="715"/>
      <c r="PTX91" s="715"/>
      <c r="PTY91" s="715"/>
      <c r="PTZ91" s="715"/>
      <c r="PUA91" s="715"/>
      <c r="PUB91" s="715"/>
      <c r="PUC91" s="715"/>
      <c r="PUD91" s="715"/>
      <c r="PUE91" s="715"/>
      <c r="PUF91" s="715"/>
      <c r="PUG91" s="715"/>
      <c r="PUH91" s="715"/>
      <c r="PUI91" s="715"/>
      <c r="PUJ91" s="715"/>
      <c r="PUK91" s="715"/>
      <c r="PUL91" s="715"/>
      <c r="PUM91" s="715"/>
      <c r="PUN91" s="715"/>
      <c r="PUO91" s="715"/>
      <c r="PUP91" s="715"/>
      <c r="PUQ91" s="715"/>
      <c r="PUR91" s="715"/>
      <c r="PUS91" s="715"/>
      <c r="PUT91" s="715"/>
      <c r="PUU91" s="715"/>
      <c r="PUV91" s="715"/>
      <c r="PUW91" s="715"/>
      <c r="PUX91" s="715"/>
      <c r="PUY91" s="715"/>
      <c r="PUZ91" s="715"/>
      <c r="PVA91" s="715"/>
      <c r="PVB91" s="715"/>
      <c r="PVC91" s="715"/>
      <c r="PVD91" s="715"/>
      <c r="PVE91" s="715"/>
      <c r="PVF91" s="715"/>
      <c r="PVG91" s="715"/>
      <c r="PVH91" s="715"/>
      <c r="PVI91" s="715"/>
      <c r="PVJ91" s="715"/>
      <c r="PVK91" s="715"/>
      <c r="PVL91" s="715"/>
      <c r="PVM91" s="715"/>
      <c r="PVN91" s="715"/>
      <c r="PVO91" s="715"/>
      <c r="PVP91" s="715"/>
      <c r="PVQ91" s="715"/>
      <c r="PVR91" s="715"/>
      <c r="PVS91" s="715"/>
      <c r="PVT91" s="715"/>
      <c r="PVU91" s="715"/>
      <c r="PVV91" s="715"/>
      <c r="PVW91" s="715"/>
      <c r="PVX91" s="715"/>
      <c r="PVY91" s="715"/>
      <c r="PVZ91" s="715"/>
      <c r="PWA91" s="715"/>
      <c r="PWB91" s="715"/>
      <c r="PWC91" s="715"/>
      <c r="PWD91" s="715"/>
      <c r="PWE91" s="715"/>
      <c r="PWF91" s="715"/>
      <c r="PWG91" s="715"/>
      <c r="PWH91" s="715"/>
      <c r="PWI91" s="715"/>
      <c r="PWJ91" s="715"/>
      <c r="PWK91" s="715"/>
      <c r="PWL91" s="715"/>
      <c r="PWM91" s="715"/>
      <c r="PWN91" s="715"/>
      <c r="PWO91" s="715"/>
      <c r="PWP91" s="715"/>
      <c r="PWQ91" s="715"/>
      <c r="PWR91" s="715"/>
      <c r="PWS91" s="715"/>
      <c r="PWT91" s="715"/>
      <c r="PWU91" s="715"/>
      <c r="PWV91" s="715"/>
      <c r="PWW91" s="715"/>
      <c r="PWX91" s="715"/>
      <c r="PWY91" s="715"/>
      <c r="PWZ91" s="715"/>
      <c r="PXA91" s="715"/>
      <c r="PXB91" s="715"/>
      <c r="PXC91" s="715"/>
      <c r="PXD91" s="715"/>
      <c r="PXE91" s="715"/>
      <c r="PXF91" s="715"/>
      <c r="PXG91" s="715"/>
      <c r="PXH91" s="715"/>
      <c r="PXI91" s="715"/>
      <c r="PXJ91" s="715"/>
      <c r="PXK91" s="715"/>
      <c r="PXL91" s="715"/>
      <c r="PXM91" s="715"/>
      <c r="PXN91" s="715"/>
      <c r="PXO91" s="715"/>
      <c r="PXP91" s="715"/>
      <c r="PXQ91" s="715"/>
      <c r="PXR91" s="715"/>
      <c r="PXS91" s="715"/>
      <c r="PXT91" s="715"/>
      <c r="PXU91" s="715"/>
      <c r="PXV91" s="715"/>
      <c r="PXW91" s="715"/>
      <c r="PXX91" s="715"/>
      <c r="PXY91" s="715"/>
      <c r="PXZ91" s="715"/>
      <c r="PYA91" s="715"/>
      <c r="PYB91" s="715"/>
      <c r="PYC91" s="715"/>
      <c r="PYD91" s="715"/>
      <c r="PYE91" s="715"/>
      <c r="PYF91" s="715"/>
      <c r="PYG91" s="715"/>
      <c r="PYH91" s="715"/>
      <c r="PYI91" s="715"/>
      <c r="PYJ91" s="715"/>
      <c r="PYK91" s="715"/>
      <c r="PYL91" s="715"/>
      <c r="PYM91" s="715"/>
      <c r="PYN91" s="715"/>
      <c r="PYO91" s="715"/>
      <c r="PYP91" s="715"/>
      <c r="PYQ91" s="715"/>
      <c r="PYR91" s="715"/>
      <c r="PYS91" s="715"/>
      <c r="PYT91" s="715"/>
      <c r="PYU91" s="715"/>
      <c r="PYV91" s="715"/>
      <c r="PYW91" s="715"/>
      <c r="PYX91" s="715"/>
      <c r="PYY91" s="715"/>
      <c r="PYZ91" s="715"/>
      <c r="PZA91" s="715"/>
      <c r="PZB91" s="715"/>
      <c r="PZC91" s="715"/>
      <c r="PZD91" s="715"/>
      <c r="PZE91" s="715"/>
      <c r="PZF91" s="715"/>
      <c r="PZG91" s="715"/>
      <c r="PZH91" s="715"/>
      <c r="PZI91" s="715"/>
      <c r="PZJ91" s="715"/>
      <c r="PZK91" s="715"/>
      <c r="PZL91" s="715"/>
      <c r="PZM91" s="715"/>
      <c r="PZN91" s="715"/>
      <c r="PZO91" s="715"/>
      <c r="PZP91" s="715"/>
      <c r="PZQ91" s="715"/>
      <c r="PZR91" s="715"/>
      <c r="PZS91" s="715"/>
      <c r="PZT91" s="715"/>
      <c r="PZU91" s="715"/>
      <c r="PZV91" s="715"/>
      <c r="PZW91" s="715"/>
      <c r="PZX91" s="715"/>
      <c r="PZY91" s="715"/>
      <c r="PZZ91" s="715"/>
      <c r="QAA91" s="715"/>
      <c r="QAB91" s="715"/>
      <c r="QAC91" s="715"/>
      <c r="QAD91" s="715"/>
      <c r="QAE91" s="715"/>
      <c r="QAF91" s="715"/>
      <c r="QAG91" s="715"/>
      <c r="QAH91" s="715"/>
      <c r="QAI91" s="715"/>
      <c r="QAJ91" s="715"/>
      <c r="QAK91" s="715"/>
      <c r="QAL91" s="715"/>
      <c r="QAM91" s="715"/>
      <c r="QAN91" s="715"/>
      <c r="QAO91" s="715"/>
      <c r="QAP91" s="715"/>
      <c r="QAQ91" s="715"/>
      <c r="QAR91" s="715"/>
      <c r="QAS91" s="715"/>
      <c r="QAT91" s="715"/>
      <c r="QAU91" s="715"/>
      <c r="QAV91" s="715"/>
      <c r="QAW91" s="715"/>
      <c r="QAX91" s="715"/>
      <c r="QAY91" s="715"/>
      <c r="QAZ91" s="715"/>
      <c r="QBA91" s="715"/>
      <c r="QBB91" s="715"/>
      <c r="QBC91" s="715"/>
      <c r="QBD91" s="715"/>
      <c r="QBE91" s="715"/>
      <c r="QBF91" s="715"/>
      <c r="QBG91" s="715"/>
      <c r="QBH91" s="715"/>
      <c r="QBI91" s="715"/>
      <c r="QBJ91" s="715"/>
      <c r="QBK91" s="715"/>
      <c r="QBL91" s="715"/>
      <c r="QBM91" s="715"/>
      <c r="QBN91" s="715"/>
      <c r="QBO91" s="715"/>
      <c r="QBP91" s="715"/>
      <c r="QBQ91" s="715"/>
      <c r="QBR91" s="715"/>
      <c r="QBS91" s="715"/>
      <c r="QBT91" s="715"/>
      <c r="QBU91" s="715"/>
      <c r="QBV91" s="715"/>
      <c r="QBW91" s="715"/>
      <c r="QBX91" s="715"/>
      <c r="QBY91" s="715"/>
      <c r="QBZ91" s="715"/>
      <c r="QCA91" s="715"/>
      <c r="QCB91" s="715"/>
      <c r="QCC91" s="715"/>
      <c r="QCD91" s="715"/>
      <c r="QCE91" s="715"/>
      <c r="QCF91" s="715"/>
      <c r="QCG91" s="715"/>
      <c r="QCH91" s="715"/>
      <c r="QCI91" s="715"/>
      <c r="QCJ91" s="715"/>
      <c r="QCK91" s="715"/>
      <c r="QCL91" s="715"/>
      <c r="QCM91" s="715"/>
      <c r="QCN91" s="715"/>
      <c r="QCO91" s="715"/>
      <c r="QCP91" s="715"/>
      <c r="QCQ91" s="715"/>
      <c r="QCR91" s="715"/>
      <c r="QCS91" s="715"/>
      <c r="QCT91" s="715"/>
      <c r="QCU91" s="715"/>
      <c r="QCV91" s="715"/>
      <c r="QCW91" s="715"/>
      <c r="QCX91" s="715"/>
      <c r="QCY91" s="715"/>
      <c r="QCZ91" s="715"/>
      <c r="QDA91" s="715"/>
      <c r="QDB91" s="715"/>
      <c r="QDC91" s="715"/>
      <c r="QDD91" s="715"/>
      <c r="QDE91" s="715"/>
      <c r="QDF91" s="715"/>
      <c r="QDG91" s="715"/>
      <c r="QDH91" s="715"/>
      <c r="QDI91" s="715"/>
      <c r="QDJ91" s="715"/>
      <c r="QDK91" s="715"/>
      <c r="QDL91" s="715"/>
      <c r="QDM91" s="715"/>
      <c r="QDN91" s="715"/>
      <c r="QDO91" s="715"/>
      <c r="QDP91" s="715"/>
      <c r="QDQ91" s="715"/>
      <c r="QDR91" s="715"/>
      <c r="QDS91" s="715"/>
      <c r="QDT91" s="715"/>
      <c r="QDU91" s="715"/>
      <c r="QDV91" s="715"/>
      <c r="QDW91" s="715"/>
      <c r="QDX91" s="715"/>
      <c r="QDY91" s="715"/>
      <c r="QDZ91" s="715"/>
      <c r="QEA91" s="715"/>
      <c r="QEB91" s="715"/>
      <c r="QEC91" s="715"/>
      <c r="QED91" s="715"/>
      <c r="QEE91" s="715"/>
      <c r="QEF91" s="715"/>
      <c r="QEG91" s="715"/>
      <c r="QEH91" s="715"/>
      <c r="QEI91" s="715"/>
      <c r="QEJ91" s="715"/>
      <c r="QEK91" s="715"/>
      <c r="QEL91" s="715"/>
      <c r="QEM91" s="715"/>
      <c r="QEN91" s="715"/>
      <c r="QEO91" s="715"/>
      <c r="QEP91" s="715"/>
      <c r="QEQ91" s="715"/>
      <c r="QER91" s="715"/>
      <c r="QES91" s="715"/>
      <c r="QET91" s="715"/>
      <c r="QEU91" s="715"/>
      <c r="QEV91" s="715"/>
      <c r="QEW91" s="715"/>
      <c r="QEX91" s="715"/>
      <c r="QEY91" s="715"/>
      <c r="QEZ91" s="715"/>
      <c r="QFA91" s="715"/>
      <c r="QFB91" s="715"/>
      <c r="QFC91" s="715"/>
      <c r="QFD91" s="715"/>
      <c r="QFE91" s="715"/>
      <c r="QFF91" s="715"/>
      <c r="QFG91" s="715"/>
      <c r="QFH91" s="715"/>
      <c r="QFI91" s="715"/>
      <c r="QFJ91" s="715"/>
      <c r="QFK91" s="715"/>
      <c r="QFL91" s="715"/>
      <c r="QFM91" s="715"/>
      <c r="QFN91" s="715"/>
      <c r="QFO91" s="715"/>
      <c r="QFP91" s="715"/>
      <c r="QFQ91" s="715"/>
      <c r="QFR91" s="715"/>
      <c r="QFS91" s="715"/>
      <c r="QFT91" s="715"/>
      <c r="QFU91" s="715"/>
      <c r="QFV91" s="715"/>
      <c r="QFW91" s="715"/>
      <c r="QFX91" s="715"/>
      <c r="QFY91" s="715"/>
      <c r="QFZ91" s="715"/>
      <c r="QGA91" s="715"/>
      <c r="QGB91" s="715"/>
      <c r="QGC91" s="715"/>
      <c r="QGD91" s="715"/>
      <c r="QGE91" s="715"/>
      <c r="QGF91" s="715"/>
      <c r="QGG91" s="715"/>
      <c r="QGH91" s="715"/>
      <c r="QGI91" s="715"/>
      <c r="QGJ91" s="715"/>
      <c r="QGK91" s="715"/>
      <c r="QGL91" s="715"/>
      <c r="QGM91" s="715"/>
      <c r="QGN91" s="715"/>
      <c r="QGO91" s="715"/>
      <c r="QGP91" s="715"/>
      <c r="QGQ91" s="715"/>
      <c r="QGR91" s="715"/>
      <c r="QGS91" s="715"/>
      <c r="QGT91" s="715"/>
      <c r="QGU91" s="715"/>
      <c r="QGV91" s="715"/>
      <c r="QGW91" s="715"/>
      <c r="QGX91" s="715"/>
      <c r="QGY91" s="715"/>
      <c r="QGZ91" s="715"/>
      <c r="QHA91" s="715"/>
      <c r="QHB91" s="715"/>
      <c r="QHC91" s="715"/>
      <c r="QHD91" s="715"/>
      <c r="QHE91" s="715"/>
      <c r="QHF91" s="715"/>
      <c r="QHG91" s="715"/>
      <c r="QHH91" s="715"/>
      <c r="QHI91" s="715"/>
      <c r="QHJ91" s="715"/>
      <c r="QHK91" s="715"/>
      <c r="QHL91" s="715"/>
      <c r="QHM91" s="715"/>
      <c r="QHN91" s="715"/>
      <c r="QHO91" s="715"/>
      <c r="QHP91" s="715"/>
      <c r="QHQ91" s="715"/>
      <c r="QHR91" s="715"/>
      <c r="QHS91" s="715"/>
      <c r="QHT91" s="715"/>
      <c r="QHU91" s="715"/>
      <c r="QHV91" s="715"/>
      <c r="QHW91" s="715"/>
      <c r="QHX91" s="715"/>
      <c r="QHY91" s="715"/>
      <c r="QHZ91" s="715"/>
      <c r="QIA91" s="715"/>
      <c r="QIB91" s="715"/>
      <c r="QIC91" s="715"/>
      <c r="QID91" s="715"/>
      <c r="QIE91" s="715"/>
      <c r="QIF91" s="715"/>
      <c r="QIG91" s="715"/>
      <c r="QIH91" s="715"/>
      <c r="QII91" s="715"/>
      <c r="QIJ91" s="715"/>
      <c r="QIK91" s="715"/>
      <c r="QIL91" s="715"/>
      <c r="QIM91" s="715"/>
      <c r="QIN91" s="715"/>
      <c r="QIO91" s="715"/>
      <c r="QIP91" s="715"/>
      <c r="QIQ91" s="715"/>
      <c r="QIR91" s="715"/>
      <c r="QIS91" s="715"/>
      <c r="QIT91" s="715"/>
      <c r="QIU91" s="715"/>
      <c r="QIV91" s="715"/>
      <c r="QIW91" s="715"/>
      <c r="QIX91" s="715"/>
      <c r="QIY91" s="715"/>
      <c r="QIZ91" s="715"/>
      <c r="QJA91" s="715"/>
      <c r="QJB91" s="715"/>
      <c r="QJC91" s="715"/>
      <c r="QJD91" s="715"/>
      <c r="QJE91" s="715"/>
      <c r="QJF91" s="715"/>
      <c r="QJG91" s="715"/>
      <c r="QJH91" s="715"/>
      <c r="QJI91" s="715"/>
      <c r="QJJ91" s="715"/>
      <c r="QJK91" s="715"/>
      <c r="QJL91" s="715"/>
      <c r="QJM91" s="715"/>
      <c r="QJN91" s="715"/>
      <c r="QJO91" s="715"/>
      <c r="QJP91" s="715"/>
      <c r="QJQ91" s="715"/>
      <c r="QJR91" s="715"/>
      <c r="QJS91" s="715"/>
      <c r="QJT91" s="715"/>
      <c r="QJU91" s="715"/>
      <c r="QJV91" s="715"/>
      <c r="QJW91" s="715"/>
      <c r="QJX91" s="715"/>
      <c r="QJY91" s="715"/>
      <c r="QJZ91" s="715"/>
      <c r="QKA91" s="715"/>
      <c r="QKB91" s="715"/>
      <c r="QKC91" s="715"/>
      <c r="QKD91" s="715"/>
      <c r="QKE91" s="715"/>
      <c r="QKF91" s="715"/>
      <c r="QKG91" s="715"/>
      <c r="QKH91" s="715"/>
      <c r="QKI91" s="715"/>
      <c r="QKJ91" s="715"/>
      <c r="QKK91" s="715"/>
      <c r="QKL91" s="715"/>
      <c r="QKM91" s="715"/>
      <c r="QKN91" s="715"/>
      <c r="QKO91" s="715"/>
      <c r="QKP91" s="715"/>
      <c r="QKQ91" s="715"/>
      <c r="QKR91" s="715"/>
      <c r="QKS91" s="715"/>
      <c r="QKT91" s="715"/>
      <c r="QKU91" s="715"/>
      <c r="QKV91" s="715"/>
      <c r="QKW91" s="715"/>
      <c r="QKX91" s="715"/>
      <c r="QKY91" s="715"/>
      <c r="QKZ91" s="715"/>
      <c r="QLA91" s="715"/>
      <c r="QLB91" s="715"/>
      <c r="QLC91" s="715"/>
      <c r="QLD91" s="715"/>
      <c r="QLE91" s="715"/>
      <c r="QLF91" s="715"/>
      <c r="QLG91" s="715"/>
      <c r="QLH91" s="715"/>
      <c r="QLI91" s="715"/>
      <c r="QLJ91" s="715"/>
      <c r="QLK91" s="715"/>
      <c r="QLL91" s="715"/>
      <c r="QLM91" s="715"/>
      <c r="QLN91" s="715"/>
      <c r="QLO91" s="715"/>
      <c r="QLP91" s="715"/>
      <c r="QLQ91" s="715"/>
      <c r="QLR91" s="715"/>
      <c r="QLS91" s="715"/>
      <c r="QLT91" s="715"/>
      <c r="QLU91" s="715"/>
      <c r="QLV91" s="715"/>
      <c r="QLW91" s="715"/>
      <c r="QLX91" s="715"/>
      <c r="QLY91" s="715"/>
      <c r="QLZ91" s="715"/>
      <c r="QMA91" s="715"/>
      <c r="QMB91" s="715"/>
      <c r="QMC91" s="715"/>
      <c r="QMD91" s="715"/>
      <c r="QME91" s="715"/>
      <c r="QMF91" s="715"/>
      <c r="QMG91" s="715"/>
      <c r="QMH91" s="715"/>
      <c r="QMI91" s="715"/>
      <c r="QMJ91" s="715"/>
      <c r="QMK91" s="715"/>
      <c r="QML91" s="715"/>
      <c r="QMM91" s="715"/>
      <c r="QMN91" s="715"/>
      <c r="QMO91" s="715"/>
      <c r="QMP91" s="715"/>
      <c r="QMQ91" s="715"/>
      <c r="QMR91" s="715"/>
      <c r="QMS91" s="715"/>
      <c r="QMT91" s="715"/>
      <c r="QMU91" s="715"/>
      <c r="QMV91" s="715"/>
      <c r="QMW91" s="715"/>
      <c r="QMX91" s="715"/>
      <c r="QMY91" s="715"/>
      <c r="QMZ91" s="715"/>
      <c r="QNA91" s="715"/>
      <c r="QNB91" s="715"/>
      <c r="QNC91" s="715"/>
      <c r="QND91" s="715"/>
      <c r="QNE91" s="715"/>
      <c r="QNF91" s="715"/>
      <c r="QNG91" s="715"/>
      <c r="QNH91" s="715"/>
      <c r="QNI91" s="715"/>
      <c r="QNJ91" s="715"/>
      <c r="QNK91" s="715"/>
      <c r="QNL91" s="715"/>
      <c r="QNM91" s="715"/>
      <c r="QNN91" s="715"/>
      <c r="QNO91" s="715"/>
      <c r="QNP91" s="715"/>
      <c r="QNQ91" s="715"/>
      <c r="QNR91" s="715"/>
      <c r="QNS91" s="715"/>
      <c r="QNT91" s="715"/>
      <c r="QNU91" s="715"/>
      <c r="QNV91" s="715"/>
      <c r="QNW91" s="715"/>
      <c r="QNX91" s="715"/>
      <c r="QNY91" s="715"/>
      <c r="QNZ91" s="715"/>
      <c r="QOA91" s="715"/>
      <c r="QOB91" s="715"/>
      <c r="QOC91" s="715"/>
      <c r="QOD91" s="715"/>
      <c r="QOE91" s="715"/>
      <c r="QOF91" s="715"/>
      <c r="QOG91" s="715"/>
      <c r="QOH91" s="715"/>
      <c r="QOI91" s="715"/>
      <c r="QOJ91" s="715"/>
      <c r="QOK91" s="715"/>
      <c r="QOL91" s="715"/>
      <c r="QOM91" s="715"/>
      <c r="QON91" s="715"/>
      <c r="QOO91" s="715"/>
      <c r="QOP91" s="715"/>
      <c r="QOQ91" s="715"/>
      <c r="QOR91" s="715"/>
      <c r="QOS91" s="715"/>
      <c r="QOT91" s="715"/>
      <c r="QOU91" s="715"/>
      <c r="QOV91" s="715"/>
      <c r="QOW91" s="715"/>
      <c r="QOX91" s="715"/>
      <c r="QOY91" s="715"/>
      <c r="QOZ91" s="715"/>
      <c r="QPA91" s="715"/>
      <c r="QPB91" s="715"/>
      <c r="QPC91" s="715"/>
      <c r="QPD91" s="715"/>
      <c r="QPE91" s="715"/>
      <c r="QPF91" s="715"/>
      <c r="QPG91" s="715"/>
      <c r="QPH91" s="715"/>
      <c r="QPI91" s="715"/>
      <c r="QPJ91" s="715"/>
      <c r="QPK91" s="715"/>
      <c r="QPL91" s="715"/>
      <c r="QPM91" s="715"/>
      <c r="QPN91" s="715"/>
      <c r="QPO91" s="715"/>
      <c r="QPP91" s="715"/>
      <c r="QPQ91" s="715"/>
      <c r="QPR91" s="715"/>
      <c r="QPS91" s="715"/>
      <c r="QPT91" s="715"/>
      <c r="QPU91" s="715"/>
      <c r="QPV91" s="715"/>
      <c r="QPW91" s="715"/>
      <c r="QPX91" s="715"/>
      <c r="QPY91" s="715"/>
      <c r="QPZ91" s="715"/>
      <c r="QQA91" s="715"/>
      <c r="QQB91" s="715"/>
      <c r="QQC91" s="715"/>
      <c r="QQD91" s="715"/>
      <c r="QQE91" s="715"/>
      <c r="QQF91" s="715"/>
      <c r="QQG91" s="715"/>
      <c r="QQH91" s="715"/>
      <c r="QQI91" s="715"/>
      <c r="QQJ91" s="715"/>
      <c r="QQK91" s="715"/>
      <c r="QQL91" s="715"/>
      <c r="QQM91" s="715"/>
      <c r="QQN91" s="715"/>
      <c r="QQO91" s="715"/>
      <c r="QQP91" s="715"/>
      <c r="QQQ91" s="715"/>
      <c r="QQR91" s="715"/>
      <c r="QQS91" s="715"/>
      <c r="QQT91" s="715"/>
      <c r="QQU91" s="715"/>
      <c r="QQV91" s="715"/>
      <c r="QQW91" s="715"/>
      <c r="QQX91" s="715"/>
      <c r="QQY91" s="715"/>
      <c r="QQZ91" s="715"/>
      <c r="QRA91" s="715"/>
      <c r="QRB91" s="715"/>
      <c r="QRC91" s="715"/>
      <c r="QRD91" s="715"/>
      <c r="QRE91" s="715"/>
      <c r="QRF91" s="715"/>
      <c r="QRG91" s="715"/>
      <c r="QRH91" s="715"/>
      <c r="QRI91" s="715"/>
      <c r="QRJ91" s="715"/>
      <c r="QRK91" s="715"/>
      <c r="QRL91" s="715"/>
      <c r="QRM91" s="715"/>
      <c r="QRN91" s="715"/>
      <c r="QRO91" s="715"/>
      <c r="QRP91" s="715"/>
      <c r="QRQ91" s="715"/>
      <c r="QRR91" s="715"/>
      <c r="QRS91" s="715"/>
      <c r="QRT91" s="715"/>
      <c r="QRU91" s="715"/>
      <c r="QRV91" s="715"/>
      <c r="QRW91" s="715"/>
      <c r="QRX91" s="715"/>
      <c r="QRY91" s="715"/>
      <c r="QRZ91" s="715"/>
      <c r="QSA91" s="715"/>
      <c r="QSB91" s="715"/>
      <c r="QSC91" s="715"/>
      <c r="QSD91" s="715"/>
      <c r="QSE91" s="715"/>
      <c r="QSF91" s="715"/>
      <c r="QSG91" s="715"/>
      <c r="QSH91" s="715"/>
      <c r="QSI91" s="715"/>
      <c r="QSJ91" s="715"/>
      <c r="QSK91" s="715"/>
      <c r="QSL91" s="715"/>
      <c r="QSM91" s="715"/>
      <c r="QSN91" s="715"/>
      <c r="QSO91" s="715"/>
      <c r="QSP91" s="715"/>
      <c r="QSQ91" s="715"/>
      <c r="QSR91" s="715"/>
      <c r="QSS91" s="715"/>
      <c r="QST91" s="715"/>
      <c r="QSU91" s="715"/>
      <c r="QSV91" s="715"/>
      <c r="QSW91" s="715"/>
      <c r="QSX91" s="715"/>
      <c r="QSY91" s="715"/>
      <c r="QSZ91" s="715"/>
      <c r="QTA91" s="715"/>
      <c r="QTB91" s="715"/>
      <c r="QTC91" s="715"/>
      <c r="QTD91" s="715"/>
      <c r="QTE91" s="715"/>
      <c r="QTF91" s="715"/>
      <c r="QTG91" s="715"/>
      <c r="QTH91" s="715"/>
      <c r="QTI91" s="715"/>
      <c r="QTJ91" s="715"/>
      <c r="QTK91" s="715"/>
      <c r="QTL91" s="715"/>
      <c r="QTM91" s="715"/>
      <c r="QTN91" s="715"/>
      <c r="QTO91" s="715"/>
      <c r="QTP91" s="715"/>
      <c r="QTQ91" s="715"/>
      <c r="QTR91" s="715"/>
      <c r="QTS91" s="715"/>
      <c r="QTT91" s="715"/>
      <c r="QTU91" s="715"/>
      <c r="QTV91" s="715"/>
      <c r="QTW91" s="715"/>
      <c r="QTX91" s="715"/>
      <c r="QTY91" s="715"/>
      <c r="QTZ91" s="715"/>
      <c r="QUA91" s="715"/>
      <c r="QUB91" s="715"/>
      <c r="QUC91" s="715"/>
      <c r="QUD91" s="715"/>
      <c r="QUE91" s="715"/>
      <c r="QUF91" s="715"/>
      <c r="QUG91" s="715"/>
      <c r="QUH91" s="715"/>
      <c r="QUI91" s="715"/>
      <c r="QUJ91" s="715"/>
      <c r="QUK91" s="715"/>
      <c r="QUL91" s="715"/>
      <c r="QUM91" s="715"/>
      <c r="QUN91" s="715"/>
      <c r="QUO91" s="715"/>
      <c r="QUP91" s="715"/>
      <c r="QUQ91" s="715"/>
      <c r="QUR91" s="715"/>
      <c r="QUS91" s="715"/>
      <c r="QUT91" s="715"/>
      <c r="QUU91" s="715"/>
      <c r="QUV91" s="715"/>
      <c r="QUW91" s="715"/>
      <c r="QUX91" s="715"/>
      <c r="QUY91" s="715"/>
      <c r="QUZ91" s="715"/>
      <c r="QVA91" s="715"/>
      <c r="QVB91" s="715"/>
      <c r="QVC91" s="715"/>
      <c r="QVD91" s="715"/>
      <c r="QVE91" s="715"/>
      <c r="QVF91" s="715"/>
      <c r="QVG91" s="715"/>
      <c r="QVH91" s="715"/>
      <c r="QVI91" s="715"/>
      <c r="QVJ91" s="715"/>
      <c r="QVK91" s="715"/>
      <c r="QVL91" s="715"/>
      <c r="QVM91" s="715"/>
      <c r="QVN91" s="715"/>
      <c r="QVO91" s="715"/>
      <c r="QVP91" s="715"/>
      <c r="QVQ91" s="715"/>
      <c r="QVR91" s="715"/>
      <c r="QVS91" s="715"/>
      <c r="QVT91" s="715"/>
      <c r="QVU91" s="715"/>
      <c r="QVV91" s="715"/>
      <c r="QVW91" s="715"/>
      <c r="QVX91" s="715"/>
      <c r="QVY91" s="715"/>
      <c r="QVZ91" s="715"/>
      <c r="QWA91" s="715"/>
      <c r="QWB91" s="715"/>
      <c r="QWC91" s="715"/>
      <c r="QWD91" s="715"/>
      <c r="QWE91" s="715"/>
      <c r="QWF91" s="715"/>
      <c r="QWG91" s="715"/>
      <c r="QWH91" s="715"/>
      <c r="QWI91" s="715"/>
      <c r="QWJ91" s="715"/>
      <c r="QWK91" s="715"/>
      <c r="QWL91" s="715"/>
      <c r="QWM91" s="715"/>
      <c r="QWN91" s="715"/>
      <c r="QWO91" s="715"/>
      <c r="QWP91" s="715"/>
      <c r="QWQ91" s="715"/>
      <c r="QWR91" s="715"/>
      <c r="QWS91" s="715"/>
      <c r="QWT91" s="715"/>
      <c r="QWU91" s="715"/>
      <c r="QWV91" s="715"/>
      <c r="QWW91" s="715"/>
      <c r="QWX91" s="715"/>
      <c r="QWY91" s="715"/>
      <c r="QWZ91" s="715"/>
      <c r="QXA91" s="715"/>
      <c r="QXB91" s="715"/>
      <c r="QXC91" s="715"/>
      <c r="QXD91" s="715"/>
      <c r="QXE91" s="715"/>
      <c r="QXF91" s="715"/>
      <c r="QXG91" s="715"/>
      <c r="QXH91" s="715"/>
      <c r="QXI91" s="715"/>
      <c r="QXJ91" s="715"/>
      <c r="QXK91" s="715"/>
      <c r="QXL91" s="715"/>
      <c r="QXM91" s="715"/>
      <c r="QXN91" s="715"/>
      <c r="QXO91" s="715"/>
      <c r="QXP91" s="715"/>
      <c r="QXQ91" s="715"/>
      <c r="QXR91" s="715"/>
      <c r="QXS91" s="715"/>
      <c r="QXT91" s="715"/>
      <c r="QXU91" s="715"/>
      <c r="QXV91" s="715"/>
      <c r="QXW91" s="715"/>
      <c r="QXX91" s="715"/>
      <c r="QXY91" s="715"/>
      <c r="QXZ91" s="715"/>
      <c r="QYA91" s="715"/>
      <c r="QYB91" s="715"/>
      <c r="QYC91" s="715"/>
      <c r="QYD91" s="715"/>
      <c r="QYE91" s="715"/>
      <c r="QYF91" s="715"/>
      <c r="QYG91" s="715"/>
      <c r="QYH91" s="715"/>
      <c r="QYI91" s="715"/>
      <c r="QYJ91" s="715"/>
      <c r="QYK91" s="715"/>
      <c r="QYL91" s="715"/>
      <c r="QYM91" s="715"/>
      <c r="QYN91" s="715"/>
      <c r="QYO91" s="715"/>
      <c r="QYP91" s="715"/>
      <c r="QYQ91" s="715"/>
      <c r="QYR91" s="715"/>
      <c r="QYS91" s="715"/>
      <c r="QYT91" s="715"/>
      <c r="QYU91" s="715"/>
      <c r="QYV91" s="715"/>
      <c r="QYW91" s="715"/>
      <c r="QYX91" s="715"/>
      <c r="QYY91" s="715"/>
      <c r="QYZ91" s="715"/>
      <c r="QZA91" s="715"/>
      <c r="QZB91" s="715"/>
      <c r="QZC91" s="715"/>
      <c r="QZD91" s="715"/>
      <c r="QZE91" s="715"/>
      <c r="QZF91" s="715"/>
      <c r="QZG91" s="715"/>
      <c r="QZH91" s="715"/>
      <c r="QZI91" s="715"/>
      <c r="QZJ91" s="715"/>
      <c r="QZK91" s="715"/>
      <c r="QZL91" s="715"/>
      <c r="QZM91" s="715"/>
      <c r="QZN91" s="715"/>
      <c r="QZO91" s="715"/>
      <c r="QZP91" s="715"/>
      <c r="QZQ91" s="715"/>
      <c r="QZR91" s="715"/>
      <c r="QZS91" s="715"/>
      <c r="QZT91" s="715"/>
      <c r="QZU91" s="715"/>
      <c r="QZV91" s="715"/>
      <c r="QZW91" s="715"/>
      <c r="QZX91" s="715"/>
      <c r="QZY91" s="715"/>
      <c r="QZZ91" s="715"/>
      <c r="RAA91" s="715"/>
      <c r="RAB91" s="715"/>
      <c r="RAC91" s="715"/>
      <c r="RAD91" s="715"/>
      <c r="RAE91" s="715"/>
      <c r="RAF91" s="715"/>
      <c r="RAG91" s="715"/>
      <c r="RAH91" s="715"/>
      <c r="RAI91" s="715"/>
      <c r="RAJ91" s="715"/>
      <c r="RAK91" s="715"/>
      <c r="RAL91" s="715"/>
      <c r="RAM91" s="715"/>
      <c r="RAN91" s="715"/>
      <c r="RAO91" s="715"/>
      <c r="RAP91" s="715"/>
      <c r="RAQ91" s="715"/>
      <c r="RAR91" s="715"/>
      <c r="RAS91" s="715"/>
      <c r="RAT91" s="715"/>
      <c r="RAU91" s="715"/>
      <c r="RAV91" s="715"/>
      <c r="RAW91" s="715"/>
      <c r="RAX91" s="715"/>
      <c r="RAY91" s="715"/>
      <c r="RAZ91" s="715"/>
      <c r="RBA91" s="715"/>
      <c r="RBB91" s="715"/>
      <c r="RBC91" s="715"/>
      <c r="RBD91" s="715"/>
      <c r="RBE91" s="715"/>
      <c r="RBF91" s="715"/>
      <c r="RBG91" s="715"/>
      <c r="RBH91" s="715"/>
      <c r="RBI91" s="715"/>
      <c r="RBJ91" s="715"/>
      <c r="RBK91" s="715"/>
      <c r="RBL91" s="715"/>
      <c r="RBM91" s="715"/>
      <c r="RBN91" s="715"/>
      <c r="RBO91" s="715"/>
      <c r="RBP91" s="715"/>
      <c r="RBQ91" s="715"/>
      <c r="RBR91" s="715"/>
      <c r="RBS91" s="715"/>
      <c r="RBT91" s="715"/>
      <c r="RBU91" s="715"/>
      <c r="RBV91" s="715"/>
      <c r="RBW91" s="715"/>
      <c r="RBX91" s="715"/>
      <c r="RBY91" s="715"/>
      <c r="RBZ91" s="715"/>
      <c r="RCA91" s="715"/>
      <c r="RCB91" s="715"/>
      <c r="RCC91" s="715"/>
      <c r="RCD91" s="715"/>
      <c r="RCE91" s="715"/>
      <c r="RCF91" s="715"/>
      <c r="RCG91" s="715"/>
      <c r="RCH91" s="715"/>
      <c r="RCI91" s="715"/>
      <c r="RCJ91" s="715"/>
      <c r="RCK91" s="715"/>
      <c r="RCL91" s="715"/>
      <c r="RCM91" s="715"/>
      <c r="RCN91" s="715"/>
      <c r="RCO91" s="715"/>
      <c r="RCP91" s="715"/>
      <c r="RCQ91" s="715"/>
      <c r="RCR91" s="715"/>
      <c r="RCS91" s="715"/>
      <c r="RCT91" s="715"/>
      <c r="RCU91" s="715"/>
      <c r="RCV91" s="715"/>
      <c r="RCW91" s="715"/>
      <c r="RCX91" s="715"/>
      <c r="RCY91" s="715"/>
      <c r="RCZ91" s="715"/>
      <c r="RDA91" s="715"/>
      <c r="RDB91" s="715"/>
      <c r="RDC91" s="715"/>
      <c r="RDD91" s="715"/>
      <c r="RDE91" s="715"/>
      <c r="RDF91" s="715"/>
      <c r="RDG91" s="715"/>
      <c r="RDH91" s="715"/>
      <c r="RDI91" s="715"/>
      <c r="RDJ91" s="715"/>
      <c r="RDK91" s="715"/>
      <c r="RDL91" s="715"/>
      <c r="RDM91" s="715"/>
      <c r="RDN91" s="715"/>
      <c r="RDO91" s="715"/>
      <c r="RDP91" s="715"/>
      <c r="RDQ91" s="715"/>
      <c r="RDR91" s="715"/>
      <c r="RDS91" s="715"/>
      <c r="RDT91" s="715"/>
      <c r="RDU91" s="715"/>
      <c r="RDV91" s="715"/>
      <c r="RDW91" s="715"/>
      <c r="RDX91" s="715"/>
      <c r="RDY91" s="715"/>
      <c r="RDZ91" s="715"/>
      <c r="REA91" s="715"/>
      <c r="REB91" s="715"/>
      <c r="REC91" s="715"/>
      <c r="RED91" s="715"/>
      <c r="REE91" s="715"/>
      <c r="REF91" s="715"/>
      <c r="REG91" s="715"/>
      <c r="REH91" s="715"/>
      <c r="REI91" s="715"/>
      <c r="REJ91" s="715"/>
      <c r="REK91" s="715"/>
      <c r="REL91" s="715"/>
      <c r="REM91" s="715"/>
      <c r="REN91" s="715"/>
      <c r="REO91" s="715"/>
      <c r="REP91" s="715"/>
      <c r="REQ91" s="715"/>
      <c r="RER91" s="715"/>
      <c r="RES91" s="715"/>
      <c r="RET91" s="715"/>
      <c r="REU91" s="715"/>
      <c r="REV91" s="715"/>
      <c r="REW91" s="715"/>
      <c r="REX91" s="715"/>
      <c r="REY91" s="715"/>
      <c r="REZ91" s="715"/>
      <c r="RFA91" s="715"/>
      <c r="RFB91" s="715"/>
      <c r="RFC91" s="715"/>
      <c r="RFD91" s="715"/>
      <c r="RFE91" s="715"/>
      <c r="RFF91" s="715"/>
      <c r="RFG91" s="715"/>
      <c r="RFH91" s="715"/>
      <c r="RFI91" s="715"/>
      <c r="RFJ91" s="715"/>
      <c r="RFK91" s="715"/>
      <c r="RFL91" s="715"/>
      <c r="RFM91" s="715"/>
      <c r="RFN91" s="715"/>
      <c r="RFO91" s="715"/>
      <c r="RFP91" s="715"/>
      <c r="RFQ91" s="715"/>
      <c r="RFR91" s="715"/>
      <c r="RFS91" s="715"/>
      <c r="RFT91" s="715"/>
      <c r="RFU91" s="715"/>
      <c r="RFV91" s="715"/>
      <c r="RFW91" s="715"/>
      <c r="RFX91" s="715"/>
      <c r="RFY91" s="715"/>
      <c r="RFZ91" s="715"/>
      <c r="RGA91" s="715"/>
      <c r="RGB91" s="715"/>
      <c r="RGC91" s="715"/>
      <c r="RGD91" s="715"/>
      <c r="RGE91" s="715"/>
      <c r="RGF91" s="715"/>
      <c r="RGG91" s="715"/>
      <c r="RGH91" s="715"/>
      <c r="RGI91" s="715"/>
      <c r="RGJ91" s="715"/>
      <c r="RGK91" s="715"/>
      <c r="RGL91" s="715"/>
      <c r="RGM91" s="715"/>
      <c r="RGN91" s="715"/>
      <c r="RGO91" s="715"/>
      <c r="RGP91" s="715"/>
      <c r="RGQ91" s="715"/>
      <c r="RGR91" s="715"/>
      <c r="RGS91" s="715"/>
      <c r="RGT91" s="715"/>
      <c r="RGU91" s="715"/>
      <c r="RGV91" s="715"/>
      <c r="RGW91" s="715"/>
      <c r="RGX91" s="715"/>
      <c r="RGY91" s="715"/>
      <c r="RGZ91" s="715"/>
      <c r="RHA91" s="715"/>
      <c r="RHB91" s="715"/>
      <c r="RHC91" s="715"/>
      <c r="RHD91" s="715"/>
      <c r="RHE91" s="715"/>
      <c r="RHF91" s="715"/>
      <c r="RHG91" s="715"/>
      <c r="RHH91" s="715"/>
      <c r="RHI91" s="715"/>
      <c r="RHJ91" s="715"/>
      <c r="RHK91" s="715"/>
      <c r="RHL91" s="715"/>
      <c r="RHM91" s="715"/>
      <c r="RHN91" s="715"/>
      <c r="RHO91" s="715"/>
      <c r="RHP91" s="715"/>
      <c r="RHQ91" s="715"/>
      <c r="RHR91" s="715"/>
      <c r="RHS91" s="715"/>
      <c r="RHT91" s="715"/>
      <c r="RHU91" s="715"/>
      <c r="RHV91" s="715"/>
      <c r="RHW91" s="715"/>
      <c r="RHX91" s="715"/>
      <c r="RHY91" s="715"/>
      <c r="RHZ91" s="715"/>
      <c r="RIA91" s="715"/>
      <c r="RIB91" s="715"/>
      <c r="RIC91" s="715"/>
      <c r="RID91" s="715"/>
      <c r="RIE91" s="715"/>
      <c r="RIF91" s="715"/>
      <c r="RIG91" s="715"/>
      <c r="RIH91" s="715"/>
      <c r="RII91" s="715"/>
      <c r="RIJ91" s="715"/>
      <c r="RIK91" s="715"/>
      <c r="RIL91" s="715"/>
      <c r="RIM91" s="715"/>
      <c r="RIN91" s="715"/>
      <c r="RIO91" s="715"/>
      <c r="RIP91" s="715"/>
      <c r="RIQ91" s="715"/>
      <c r="RIR91" s="715"/>
      <c r="RIS91" s="715"/>
      <c r="RIT91" s="715"/>
      <c r="RIU91" s="715"/>
      <c r="RIV91" s="715"/>
      <c r="RIW91" s="715"/>
      <c r="RIX91" s="715"/>
      <c r="RIY91" s="715"/>
      <c r="RIZ91" s="715"/>
      <c r="RJA91" s="715"/>
      <c r="RJB91" s="715"/>
      <c r="RJC91" s="715"/>
      <c r="RJD91" s="715"/>
      <c r="RJE91" s="715"/>
      <c r="RJF91" s="715"/>
      <c r="RJG91" s="715"/>
      <c r="RJH91" s="715"/>
      <c r="RJI91" s="715"/>
      <c r="RJJ91" s="715"/>
      <c r="RJK91" s="715"/>
      <c r="RJL91" s="715"/>
      <c r="RJM91" s="715"/>
      <c r="RJN91" s="715"/>
      <c r="RJO91" s="715"/>
      <c r="RJP91" s="715"/>
      <c r="RJQ91" s="715"/>
      <c r="RJR91" s="715"/>
      <c r="RJS91" s="715"/>
      <c r="RJT91" s="715"/>
      <c r="RJU91" s="715"/>
      <c r="RJV91" s="715"/>
      <c r="RJW91" s="715"/>
      <c r="RJX91" s="715"/>
      <c r="RJY91" s="715"/>
      <c r="RJZ91" s="715"/>
      <c r="RKA91" s="715"/>
      <c r="RKB91" s="715"/>
      <c r="RKC91" s="715"/>
      <c r="RKD91" s="715"/>
      <c r="RKE91" s="715"/>
      <c r="RKF91" s="715"/>
      <c r="RKG91" s="715"/>
      <c r="RKH91" s="715"/>
      <c r="RKI91" s="715"/>
      <c r="RKJ91" s="715"/>
      <c r="RKK91" s="715"/>
      <c r="RKL91" s="715"/>
      <c r="RKM91" s="715"/>
      <c r="RKN91" s="715"/>
      <c r="RKO91" s="715"/>
      <c r="RKP91" s="715"/>
      <c r="RKQ91" s="715"/>
      <c r="RKR91" s="715"/>
      <c r="RKS91" s="715"/>
      <c r="RKT91" s="715"/>
      <c r="RKU91" s="715"/>
      <c r="RKV91" s="715"/>
      <c r="RKW91" s="715"/>
      <c r="RKX91" s="715"/>
      <c r="RKY91" s="715"/>
      <c r="RKZ91" s="715"/>
      <c r="RLA91" s="715"/>
      <c r="RLB91" s="715"/>
      <c r="RLC91" s="715"/>
      <c r="RLD91" s="715"/>
      <c r="RLE91" s="715"/>
      <c r="RLF91" s="715"/>
      <c r="RLG91" s="715"/>
      <c r="RLH91" s="715"/>
      <c r="RLI91" s="715"/>
      <c r="RLJ91" s="715"/>
      <c r="RLK91" s="715"/>
      <c r="RLL91" s="715"/>
      <c r="RLM91" s="715"/>
      <c r="RLN91" s="715"/>
      <c r="RLO91" s="715"/>
      <c r="RLP91" s="715"/>
      <c r="RLQ91" s="715"/>
      <c r="RLR91" s="715"/>
      <c r="RLS91" s="715"/>
      <c r="RLT91" s="715"/>
      <c r="RLU91" s="715"/>
      <c r="RLV91" s="715"/>
      <c r="RLW91" s="715"/>
      <c r="RLX91" s="715"/>
      <c r="RLY91" s="715"/>
      <c r="RLZ91" s="715"/>
      <c r="RMA91" s="715"/>
      <c r="RMB91" s="715"/>
      <c r="RMC91" s="715"/>
      <c r="RMD91" s="715"/>
      <c r="RME91" s="715"/>
      <c r="RMF91" s="715"/>
      <c r="RMG91" s="715"/>
      <c r="RMH91" s="715"/>
      <c r="RMI91" s="715"/>
      <c r="RMJ91" s="715"/>
      <c r="RMK91" s="715"/>
      <c r="RML91" s="715"/>
      <c r="RMM91" s="715"/>
      <c r="RMN91" s="715"/>
      <c r="RMO91" s="715"/>
      <c r="RMP91" s="715"/>
      <c r="RMQ91" s="715"/>
      <c r="RMR91" s="715"/>
      <c r="RMS91" s="715"/>
      <c r="RMT91" s="715"/>
      <c r="RMU91" s="715"/>
      <c r="RMV91" s="715"/>
      <c r="RMW91" s="715"/>
      <c r="RMX91" s="715"/>
      <c r="RMY91" s="715"/>
      <c r="RMZ91" s="715"/>
      <c r="RNA91" s="715"/>
      <c r="RNB91" s="715"/>
      <c r="RNC91" s="715"/>
      <c r="RND91" s="715"/>
      <c r="RNE91" s="715"/>
      <c r="RNF91" s="715"/>
      <c r="RNG91" s="715"/>
      <c r="RNH91" s="715"/>
      <c r="RNI91" s="715"/>
      <c r="RNJ91" s="715"/>
      <c r="RNK91" s="715"/>
      <c r="RNL91" s="715"/>
      <c r="RNM91" s="715"/>
      <c r="RNN91" s="715"/>
      <c r="RNO91" s="715"/>
      <c r="RNP91" s="715"/>
      <c r="RNQ91" s="715"/>
      <c r="RNR91" s="715"/>
      <c r="RNS91" s="715"/>
      <c r="RNT91" s="715"/>
      <c r="RNU91" s="715"/>
      <c r="RNV91" s="715"/>
      <c r="RNW91" s="715"/>
      <c r="RNX91" s="715"/>
      <c r="RNY91" s="715"/>
      <c r="RNZ91" s="715"/>
      <c r="ROA91" s="715"/>
      <c r="ROB91" s="715"/>
      <c r="ROC91" s="715"/>
      <c r="ROD91" s="715"/>
      <c r="ROE91" s="715"/>
      <c r="ROF91" s="715"/>
      <c r="ROG91" s="715"/>
      <c r="ROH91" s="715"/>
      <c r="ROI91" s="715"/>
      <c r="ROJ91" s="715"/>
      <c r="ROK91" s="715"/>
      <c r="ROL91" s="715"/>
      <c r="ROM91" s="715"/>
      <c r="RON91" s="715"/>
      <c r="ROO91" s="715"/>
      <c r="ROP91" s="715"/>
      <c r="ROQ91" s="715"/>
      <c r="ROR91" s="715"/>
      <c r="ROS91" s="715"/>
      <c r="ROT91" s="715"/>
      <c r="ROU91" s="715"/>
      <c r="ROV91" s="715"/>
      <c r="ROW91" s="715"/>
      <c r="ROX91" s="715"/>
      <c r="ROY91" s="715"/>
      <c r="ROZ91" s="715"/>
      <c r="RPA91" s="715"/>
      <c r="RPB91" s="715"/>
      <c r="RPC91" s="715"/>
      <c r="RPD91" s="715"/>
      <c r="RPE91" s="715"/>
      <c r="RPF91" s="715"/>
      <c r="RPG91" s="715"/>
      <c r="RPH91" s="715"/>
      <c r="RPI91" s="715"/>
      <c r="RPJ91" s="715"/>
      <c r="RPK91" s="715"/>
      <c r="RPL91" s="715"/>
      <c r="RPM91" s="715"/>
      <c r="RPN91" s="715"/>
      <c r="RPO91" s="715"/>
      <c r="RPP91" s="715"/>
      <c r="RPQ91" s="715"/>
      <c r="RPR91" s="715"/>
      <c r="RPS91" s="715"/>
      <c r="RPT91" s="715"/>
      <c r="RPU91" s="715"/>
      <c r="RPV91" s="715"/>
      <c r="RPW91" s="715"/>
      <c r="RPX91" s="715"/>
      <c r="RPY91" s="715"/>
      <c r="RPZ91" s="715"/>
      <c r="RQA91" s="715"/>
      <c r="RQB91" s="715"/>
      <c r="RQC91" s="715"/>
      <c r="RQD91" s="715"/>
      <c r="RQE91" s="715"/>
      <c r="RQF91" s="715"/>
      <c r="RQG91" s="715"/>
      <c r="RQH91" s="715"/>
      <c r="RQI91" s="715"/>
      <c r="RQJ91" s="715"/>
      <c r="RQK91" s="715"/>
      <c r="RQL91" s="715"/>
      <c r="RQM91" s="715"/>
      <c r="RQN91" s="715"/>
      <c r="RQO91" s="715"/>
      <c r="RQP91" s="715"/>
      <c r="RQQ91" s="715"/>
      <c r="RQR91" s="715"/>
      <c r="RQS91" s="715"/>
      <c r="RQT91" s="715"/>
      <c r="RQU91" s="715"/>
      <c r="RQV91" s="715"/>
      <c r="RQW91" s="715"/>
      <c r="RQX91" s="715"/>
      <c r="RQY91" s="715"/>
      <c r="RQZ91" s="715"/>
      <c r="RRA91" s="715"/>
      <c r="RRB91" s="715"/>
      <c r="RRC91" s="715"/>
      <c r="RRD91" s="715"/>
      <c r="RRE91" s="715"/>
      <c r="RRF91" s="715"/>
      <c r="RRG91" s="715"/>
      <c r="RRH91" s="715"/>
      <c r="RRI91" s="715"/>
      <c r="RRJ91" s="715"/>
      <c r="RRK91" s="715"/>
      <c r="RRL91" s="715"/>
      <c r="RRM91" s="715"/>
      <c r="RRN91" s="715"/>
      <c r="RRO91" s="715"/>
      <c r="RRP91" s="715"/>
      <c r="RRQ91" s="715"/>
      <c r="RRR91" s="715"/>
      <c r="RRS91" s="715"/>
      <c r="RRT91" s="715"/>
      <c r="RRU91" s="715"/>
      <c r="RRV91" s="715"/>
      <c r="RRW91" s="715"/>
      <c r="RRX91" s="715"/>
      <c r="RRY91" s="715"/>
      <c r="RRZ91" s="715"/>
      <c r="RSA91" s="715"/>
      <c r="RSB91" s="715"/>
      <c r="RSC91" s="715"/>
      <c r="RSD91" s="715"/>
      <c r="RSE91" s="715"/>
      <c r="RSF91" s="715"/>
      <c r="RSG91" s="715"/>
      <c r="RSH91" s="715"/>
      <c r="RSI91" s="715"/>
      <c r="RSJ91" s="715"/>
      <c r="RSK91" s="715"/>
      <c r="RSL91" s="715"/>
      <c r="RSM91" s="715"/>
      <c r="RSN91" s="715"/>
      <c r="RSO91" s="715"/>
      <c r="RSP91" s="715"/>
      <c r="RSQ91" s="715"/>
      <c r="RSR91" s="715"/>
      <c r="RSS91" s="715"/>
      <c r="RST91" s="715"/>
      <c r="RSU91" s="715"/>
      <c r="RSV91" s="715"/>
      <c r="RSW91" s="715"/>
      <c r="RSX91" s="715"/>
      <c r="RSY91" s="715"/>
      <c r="RSZ91" s="715"/>
      <c r="RTA91" s="715"/>
      <c r="RTB91" s="715"/>
      <c r="RTC91" s="715"/>
      <c r="RTD91" s="715"/>
      <c r="RTE91" s="715"/>
      <c r="RTF91" s="715"/>
      <c r="RTG91" s="715"/>
      <c r="RTH91" s="715"/>
      <c r="RTI91" s="715"/>
      <c r="RTJ91" s="715"/>
      <c r="RTK91" s="715"/>
      <c r="RTL91" s="715"/>
      <c r="RTM91" s="715"/>
      <c r="RTN91" s="715"/>
      <c r="RTO91" s="715"/>
      <c r="RTP91" s="715"/>
      <c r="RTQ91" s="715"/>
      <c r="RTR91" s="715"/>
      <c r="RTS91" s="715"/>
      <c r="RTT91" s="715"/>
      <c r="RTU91" s="715"/>
      <c r="RTV91" s="715"/>
      <c r="RTW91" s="715"/>
      <c r="RTX91" s="715"/>
      <c r="RTY91" s="715"/>
      <c r="RTZ91" s="715"/>
      <c r="RUA91" s="715"/>
      <c r="RUB91" s="715"/>
      <c r="RUC91" s="715"/>
      <c r="RUD91" s="715"/>
      <c r="RUE91" s="715"/>
      <c r="RUF91" s="715"/>
      <c r="RUG91" s="715"/>
      <c r="RUH91" s="715"/>
      <c r="RUI91" s="715"/>
      <c r="RUJ91" s="715"/>
      <c r="RUK91" s="715"/>
      <c r="RUL91" s="715"/>
      <c r="RUM91" s="715"/>
      <c r="RUN91" s="715"/>
      <c r="RUO91" s="715"/>
      <c r="RUP91" s="715"/>
      <c r="RUQ91" s="715"/>
      <c r="RUR91" s="715"/>
      <c r="RUS91" s="715"/>
      <c r="RUT91" s="715"/>
      <c r="RUU91" s="715"/>
      <c r="RUV91" s="715"/>
      <c r="RUW91" s="715"/>
      <c r="RUX91" s="715"/>
      <c r="RUY91" s="715"/>
      <c r="RUZ91" s="715"/>
      <c r="RVA91" s="715"/>
      <c r="RVB91" s="715"/>
      <c r="RVC91" s="715"/>
      <c r="RVD91" s="715"/>
      <c r="RVE91" s="715"/>
      <c r="RVF91" s="715"/>
      <c r="RVG91" s="715"/>
      <c r="RVH91" s="715"/>
      <c r="RVI91" s="715"/>
      <c r="RVJ91" s="715"/>
      <c r="RVK91" s="715"/>
      <c r="RVL91" s="715"/>
      <c r="RVM91" s="715"/>
      <c r="RVN91" s="715"/>
      <c r="RVO91" s="715"/>
      <c r="RVP91" s="715"/>
      <c r="RVQ91" s="715"/>
      <c r="RVR91" s="715"/>
      <c r="RVS91" s="715"/>
      <c r="RVT91" s="715"/>
      <c r="RVU91" s="715"/>
      <c r="RVV91" s="715"/>
      <c r="RVW91" s="715"/>
      <c r="RVX91" s="715"/>
      <c r="RVY91" s="715"/>
      <c r="RVZ91" s="715"/>
      <c r="RWA91" s="715"/>
      <c r="RWB91" s="715"/>
      <c r="RWC91" s="715"/>
      <c r="RWD91" s="715"/>
      <c r="RWE91" s="715"/>
      <c r="RWF91" s="715"/>
      <c r="RWG91" s="715"/>
      <c r="RWH91" s="715"/>
      <c r="RWI91" s="715"/>
      <c r="RWJ91" s="715"/>
      <c r="RWK91" s="715"/>
      <c r="RWL91" s="715"/>
      <c r="RWM91" s="715"/>
      <c r="RWN91" s="715"/>
      <c r="RWO91" s="715"/>
      <c r="RWP91" s="715"/>
      <c r="RWQ91" s="715"/>
      <c r="RWR91" s="715"/>
      <c r="RWS91" s="715"/>
      <c r="RWT91" s="715"/>
      <c r="RWU91" s="715"/>
      <c r="RWV91" s="715"/>
      <c r="RWW91" s="715"/>
      <c r="RWX91" s="715"/>
      <c r="RWY91" s="715"/>
      <c r="RWZ91" s="715"/>
      <c r="RXA91" s="715"/>
      <c r="RXB91" s="715"/>
      <c r="RXC91" s="715"/>
      <c r="RXD91" s="715"/>
      <c r="RXE91" s="715"/>
      <c r="RXF91" s="715"/>
      <c r="RXG91" s="715"/>
      <c r="RXH91" s="715"/>
      <c r="RXI91" s="715"/>
      <c r="RXJ91" s="715"/>
      <c r="RXK91" s="715"/>
      <c r="RXL91" s="715"/>
      <c r="RXM91" s="715"/>
      <c r="RXN91" s="715"/>
      <c r="RXO91" s="715"/>
      <c r="RXP91" s="715"/>
      <c r="RXQ91" s="715"/>
      <c r="RXR91" s="715"/>
      <c r="RXS91" s="715"/>
      <c r="RXT91" s="715"/>
      <c r="RXU91" s="715"/>
      <c r="RXV91" s="715"/>
      <c r="RXW91" s="715"/>
      <c r="RXX91" s="715"/>
      <c r="RXY91" s="715"/>
      <c r="RXZ91" s="715"/>
      <c r="RYA91" s="715"/>
      <c r="RYB91" s="715"/>
      <c r="RYC91" s="715"/>
      <c r="RYD91" s="715"/>
      <c r="RYE91" s="715"/>
      <c r="RYF91" s="715"/>
      <c r="RYG91" s="715"/>
      <c r="RYH91" s="715"/>
      <c r="RYI91" s="715"/>
      <c r="RYJ91" s="715"/>
      <c r="RYK91" s="715"/>
      <c r="RYL91" s="715"/>
      <c r="RYM91" s="715"/>
      <c r="RYN91" s="715"/>
      <c r="RYO91" s="715"/>
      <c r="RYP91" s="715"/>
      <c r="RYQ91" s="715"/>
      <c r="RYR91" s="715"/>
      <c r="RYS91" s="715"/>
      <c r="RYT91" s="715"/>
      <c r="RYU91" s="715"/>
      <c r="RYV91" s="715"/>
      <c r="RYW91" s="715"/>
      <c r="RYX91" s="715"/>
      <c r="RYY91" s="715"/>
      <c r="RYZ91" s="715"/>
      <c r="RZA91" s="715"/>
      <c r="RZB91" s="715"/>
      <c r="RZC91" s="715"/>
      <c r="RZD91" s="715"/>
      <c r="RZE91" s="715"/>
      <c r="RZF91" s="715"/>
      <c r="RZG91" s="715"/>
      <c r="RZH91" s="715"/>
      <c r="RZI91" s="715"/>
      <c r="RZJ91" s="715"/>
      <c r="RZK91" s="715"/>
      <c r="RZL91" s="715"/>
      <c r="RZM91" s="715"/>
      <c r="RZN91" s="715"/>
      <c r="RZO91" s="715"/>
      <c r="RZP91" s="715"/>
      <c r="RZQ91" s="715"/>
      <c r="RZR91" s="715"/>
      <c r="RZS91" s="715"/>
      <c r="RZT91" s="715"/>
      <c r="RZU91" s="715"/>
      <c r="RZV91" s="715"/>
      <c r="RZW91" s="715"/>
      <c r="RZX91" s="715"/>
      <c r="RZY91" s="715"/>
      <c r="RZZ91" s="715"/>
      <c r="SAA91" s="715"/>
      <c r="SAB91" s="715"/>
      <c r="SAC91" s="715"/>
      <c r="SAD91" s="715"/>
      <c r="SAE91" s="715"/>
      <c r="SAF91" s="715"/>
      <c r="SAG91" s="715"/>
      <c r="SAH91" s="715"/>
      <c r="SAI91" s="715"/>
      <c r="SAJ91" s="715"/>
      <c r="SAK91" s="715"/>
      <c r="SAL91" s="715"/>
      <c r="SAM91" s="715"/>
      <c r="SAN91" s="715"/>
      <c r="SAO91" s="715"/>
      <c r="SAP91" s="715"/>
      <c r="SAQ91" s="715"/>
      <c r="SAR91" s="715"/>
      <c r="SAS91" s="715"/>
      <c r="SAT91" s="715"/>
      <c r="SAU91" s="715"/>
      <c r="SAV91" s="715"/>
      <c r="SAW91" s="715"/>
      <c r="SAX91" s="715"/>
      <c r="SAY91" s="715"/>
      <c r="SAZ91" s="715"/>
      <c r="SBA91" s="715"/>
      <c r="SBB91" s="715"/>
      <c r="SBC91" s="715"/>
      <c r="SBD91" s="715"/>
      <c r="SBE91" s="715"/>
      <c r="SBF91" s="715"/>
      <c r="SBG91" s="715"/>
      <c r="SBH91" s="715"/>
      <c r="SBI91" s="715"/>
      <c r="SBJ91" s="715"/>
      <c r="SBK91" s="715"/>
      <c r="SBL91" s="715"/>
      <c r="SBM91" s="715"/>
      <c r="SBN91" s="715"/>
      <c r="SBO91" s="715"/>
      <c r="SBP91" s="715"/>
      <c r="SBQ91" s="715"/>
      <c r="SBR91" s="715"/>
      <c r="SBS91" s="715"/>
      <c r="SBT91" s="715"/>
      <c r="SBU91" s="715"/>
      <c r="SBV91" s="715"/>
      <c r="SBW91" s="715"/>
      <c r="SBX91" s="715"/>
      <c r="SBY91" s="715"/>
      <c r="SBZ91" s="715"/>
      <c r="SCA91" s="715"/>
      <c r="SCB91" s="715"/>
      <c r="SCC91" s="715"/>
      <c r="SCD91" s="715"/>
      <c r="SCE91" s="715"/>
      <c r="SCF91" s="715"/>
      <c r="SCG91" s="715"/>
      <c r="SCH91" s="715"/>
      <c r="SCI91" s="715"/>
      <c r="SCJ91" s="715"/>
      <c r="SCK91" s="715"/>
      <c r="SCL91" s="715"/>
      <c r="SCM91" s="715"/>
      <c r="SCN91" s="715"/>
      <c r="SCO91" s="715"/>
      <c r="SCP91" s="715"/>
      <c r="SCQ91" s="715"/>
      <c r="SCR91" s="715"/>
      <c r="SCS91" s="715"/>
      <c r="SCT91" s="715"/>
      <c r="SCU91" s="715"/>
      <c r="SCV91" s="715"/>
      <c r="SCW91" s="715"/>
      <c r="SCX91" s="715"/>
      <c r="SCY91" s="715"/>
      <c r="SCZ91" s="715"/>
      <c r="SDA91" s="715"/>
      <c r="SDB91" s="715"/>
      <c r="SDC91" s="715"/>
      <c r="SDD91" s="715"/>
      <c r="SDE91" s="715"/>
      <c r="SDF91" s="715"/>
      <c r="SDG91" s="715"/>
      <c r="SDH91" s="715"/>
      <c r="SDI91" s="715"/>
      <c r="SDJ91" s="715"/>
      <c r="SDK91" s="715"/>
      <c r="SDL91" s="715"/>
      <c r="SDM91" s="715"/>
      <c r="SDN91" s="715"/>
      <c r="SDO91" s="715"/>
      <c r="SDP91" s="715"/>
      <c r="SDQ91" s="715"/>
      <c r="SDR91" s="715"/>
      <c r="SDS91" s="715"/>
      <c r="SDT91" s="715"/>
      <c r="SDU91" s="715"/>
      <c r="SDV91" s="715"/>
      <c r="SDW91" s="715"/>
      <c r="SDX91" s="715"/>
      <c r="SDY91" s="715"/>
      <c r="SDZ91" s="715"/>
      <c r="SEA91" s="715"/>
      <c r="SEB91" s="715"/>
      <c r="SEC91" s="715"/>
      <c r="SED91" s="715"/>
      <c r="SEE91" s="715"/>
      <c r="SEF91" s="715"/>
      <c r="SEG91" s="715"/>
      <c r="SEH91" s="715"/>
      <c r="SEI91" s="715"/>
      <c r="SEJ91" s="715"/>
      <c r="SEK91" s="715"/>
      <c r="SEL91" s="715"/>
      <c r="SEM91" s="715"/>
      <c r="SEN91" s="715"/>
      <c r="SEO91" s="715"/>
      <c r="SEP91" s="715"/>
      <c r="SEQ91" s="715"/>
      <c r="SER91" s="715"/>
      <c r="SES91" s="715"/>
      <c r="SET91" s="715"/>
      <c r="SEU91" s="715"/>
      <c r="SEV91" s="715"/>
      <c r="SEW91" s="715"/>
      <c r="SEX91" s="715"/>
      <c r="SEY91" s="715"/>
      <c r="SEZ91" s="715"/>
      <c r="SFA91" s="715"/>
      <c r="SFB91" s="715"/>
      <c r="SFC91" s="715"/>
      <c r="SFD91" s="715"/>
      <c r="SFE91" s="715"/>
      <c r="SFF91" s="715"/>
      <c r="SFG91" s="715"/>
      <c r="SFH91" s="715"/>
      <c r="SFI91" s="715"/>
      <c r="SFJ91" s="715"/>
      <c r="SFK91" s="715"/>
      <c r="SFL91" s="715"/>
      <c r="SFM91" s="715"/>
      <c r="SFN91" s="715"/>
      <c r="SFO91" s="715"/>
      <c r="SFP91" s="715"/>
      <c r="SFQ91" s="715"/>
      <c r="SFR91" s="715"/>
      <c r="SFS91" s="715"/>
      <c r="SFT91" s="715"/>
      <c r="SFU91" s="715"/>
      <c r="SFV91" s="715"/>
      <c r="SFW91" s="715"/>
      <c r="SFX91" s="715"/>
      <c r="SFY91" s="715"/>
      <c r="SFZ91" s="715"/>
      <c r="SGA91" s="715"/>
      <c r="SGB91" s="715"/>
      <c r="SGC91" s="715"/>
      <c r="SGD91" s="715"/>
      <c r="SGE91" s="715"/>
      <c r="SGF91" s="715"/>
      <c r="SGG91" s="715"/>
      <c r="SGH91" s="715"/>
      <c r="SGI91" s="715"/>
      <c r="SGJ91" s="715"/>
      <c r="SGK91" s="715"/>
      <c r="SGL91" s="715"/>
      <c r="SGM91" s="715"/>
      <c r="SGN91" s="715"/>
      <c r="SGO91" s="715"/>
      <c r="SGP91" s="715"/>
      <c r="SGQ91" s="715"/>
      <c r="SGR91" s="715"/>
      <c r="SGS91" s="715"/>
      <c r="SGT91" s="715"/>
      <c r="SGU91" s="715"/>
      <c r="SGV91" s="715"/>
      <c r="SGW91" s="715"/>
      <c r="SGX91" s="715"/>
      <c r="SGY91" s="715"/>
      <c r="SGZ91" s="715"/>
      <c r="SHA91" s="715"/>
      <c r="SHB91" s="715"/>
      <c r="SHC91" s="715"/>
      <c r="SHD91" s="715"/>
      <c r="SHE91" s="715"/>
      <c r="SHF91" s="715"/>
      <c r="SHG91" s="715"/>
      <c r="SHH91" s="715"/>
      <c r="SHI91" s="715"/>
      <c r="SHJ91" s="715"/>
      <c r="SHK91" s="715"/>
      <c r="SHL91" s="715"/>
      <c r="SHM91" s="715"/>
      <c r="SHN91" s="715"/>
      <c r="SHO91" s="715"/>
      <c r="SHP91" s="715"/>
      <c r="SHQ91" s="715"/>
      <c r="SHR91" s="715"/>
      <c r="SHS91" s="715"/>
      <c r="SHT91" s="715"/>
      <c r="SHU91" s="715"/>
      <c r="SHV91" s="715"/>
      <c r="SHW91" s="715"/>
      <c r="SHX91" s="715"/>
      <c r="SHY91" s="715"/>
      <c r="SHZ91" s="715"/>
      <c r="SIA91" s="715"/>
      <c r="SIB91" s="715"/>
      <c r="SIC91" s="715"/>
      <c r="SID91" s="715"/>
      <c r="SIE91" s="715"/>
      <c r="SIF91" s="715"/>
      <c r="SIG91" s="715"/>
      <c r="SIH91" s="715"/>
      <c r="SII91" s="715"/>
      <c r="SIJ91" s="715"/>
      <c r="SIK91" s="715"/>
      <c r="SIL91" s="715"/>
      <c r="SIM91" s="715"/>
      <c r="SIN91" s="715"/>
      <c r="SIO91" s="715"/>
      <c r="SIP91" s="715"/>
      <c r="SIQ91" s="715"/>
      <c r="SIR91" s="715"/>
      <c r="SIS91" s="715"/>
      <c r="SIT91" s="715"/>
      <c r="SIU91" s="715"/>
      <c r="SIV91" s="715"/>
      <c r="SIW91" s="715"/>
      <c r="SIX91" s="715"/>
      <c r="SIY91" s="715"/>
      <c r="SIZ91" s="715"/>
      <c r="SJA91" s="715"/>
      <c r="SJB91" s="715"/>
      <c r="SJC91" s="715"/>
      <c r="SJD91" s="715"/>
      <c r="SJE91" s="715"/>
      <c r="SJF91" s="715"/>
      <c r="SJG91" s="715"/>
      <c r="SJH91" s="715"/>
      <c r="SJI91" s="715"/>
      <c r="SJJ91" s="715"/>
      <c r="SJK91" s="715"/>
      <c r="SJL91" s="715"/>
      <c r="SJM91" s="715"/>
      <c r="SJN91" s="715"/>
      <c r="SJO91" s="715"/>
      <c r="SJP91" s="715"/>
      <c r="SJQ91" s="715"/>
      <c r="SJR91" s="715"/>
      <c r="SJS91" s="715"/>
      <c r="SJT91" s="715"/>
      <c r="SJU91" s="715"/>
      <c r="SJV91" s="715"/>
      <c r="SJW91" s="715"/>
      <c r="SJX91" s="715"/>
      <c r="SJY91" s="715"/>
      <c r="SJZ91" s="715"/>
      <c r="SKA91" s="715"/>
      <c r="SKB91" s="715"/>
      <c r="SKC91" s="715"/>
      <c r="SKD91" s="715"/>
      <c r="SKE91" s="715"/>
      <c r="SKF91" s="715"/>
      <c r="SKG91" s="715"/>
      <c r="SKH91" s="715"/>
      <c r="SKI91" s="715"/>
      <c r="SKJ91" s="715"/>
      <c r="SKK91" s="715"/>
      <c r="SKL91" s="715"/>
      <c r="SKM91" s="715"/>
      <c r="SKN91" s="715"/>
      <c r="SKO91" s="715"/>
      <c r="SKP91" s="715"/>
      <c r="SKQ91" s="715"/>
      <c r="SKR91" s="715"/>
      <c r="SKS91" s="715"/>
      <c r="SKT91" s="715"/>
      <c r="SKU91" s="715"/>
      <c r="SKV91" s="715"/>
      <c r="SKW91" s="715"/>
      <c r="SKX91" s="715"/>
      <c r="SKY91" s="715"/>
      <c r="SKZ91" s="715"/>
      <c r="SLA91" s="715"/>
      <c r="SLB91" s="715"/>
      <c r="SLC91" s="715"/>
      <c r="SLD91" s="715"/>
      <c r="SLE91" s="715"/>
      <c r="SLF91" s="715"/>
      <c r="SLG91" s="715"/>
      <c r="SLH91" s="715"/>
      <c r="SLI91" s="715"/>
      <c r="SLJ91" s="715"/>
      <c r="SLK91" s="715"/>
      <c r="SLL91" s="715"/>
      <c r="SLM91" s="715"/>
      <c r="SLN91" s="715"/>
      <c r="SLO91" s="715"/>
      <c r="SLP91" s="715"/>
      <c r="SLQ91" s="715"/>
      <c r="SLR91" s="715"/>
      <c r="SLS91" s="715"/>
      <c r="SLT91" s="715"/>
      <c r="SLU91" s="715"/>
      <c r="SLV91" s="715"/>
      <c r="SLW91" s="715"/>
      <c r="SLX91" s="715"/>
      <c r="SLY91" s="715"/>
      <c r="SLZ91" s="715"/>
      <c r="SMA91" s="715"/>
      <c r="SMB91" s="715"/>
      <c r="SMC91" s="715"/>
      <c r="SMD91" s="715"/>
      <c r="SME91" s="715"/>
      <c r="SMF91" s="715"/>
      <c r="SMG91" s="715"/>
      <c r="SMH91" s="715"/>
      <c r="SMI91" s="715"/>
      <c r="SMJ91" s="715"/>
      <c r="SMK91" s="715"/>
      <c r="SML91" s="715"/>
      <c r="SMM91" s="715"/>
      <c r="SMN91" s="715"/>
      <c r="SMO91" s="715"/>
      <c r="SMP91" s="715"/>
      <c r="SMQ91" s="715"/>
      <c r="SMR91" s="715"/>
      <c r="SMS91" s="715"/>
      <c r="SMT91" s="715"/>
      <c r="SMU91" s="715"/>
      <c r="SMV91" s="715"/>
      <c r="SMW91" s="715"/>
      <c r="SMX91" s="715"/>
      <c r="SMY91" s="715"/>
      <c r="SMZ91" s="715"/>
      <c r="SNA91" s="715"/>
      <c r="SNB91" s="715"/>
      <c r="SNC91" s="715"/>
      <c r="SND91" s="715"/>
      <c r="SNE91" s="715"/>
      <c r="SNF91" s="715"/>
      <c r="SNG91" s="715"/>
      <c r="SNH91" s="715"/>
      <c r="SNI91" s="715"/>
      <c r="SNJ91" s="715"/>
      <c r="SNK91" s="715"/>
      <c r="SNL91" s="715"/>
      <c r="SNM91" s="715"/>
      <c r="SNN91" s="715"/>
      <c r="SNO91" s="715"/>
      <c r="SNP91" s="715"/>
      <c r="SNQ91" s="715"/>
      <c r="SNR91" s="715"/>
      <c r="SNS91" s="715"/>
      <c r="SNT91" s="715"/>
      <c r="SNU91" s="715"/>
      <c r="SNV91" s="715"/>
      <c r="SNW91" s="715"/>
      <c r="SNX91" s="715"/>
      <c r="SNY91" s="715"/>
      <c r="SNZ91" s="715"/>
      <c r="SOA91" s="715"/>
      <c r="SOB91" s="715"/>
      <c r="SOC91" s="715"/>
      <c r="SOD91" s="715"/>
      <c r="SOE91" s="715"/>
      <c r="SOF91" s="715"/>
      <c r="SOG91" s="715"/>
      <c r="SOH91" s="715"/>
      <c r="SOI91" s="715"/>
      <c r="SOJ91" s="715"/>
      <c r="SOK91" s="715"/>
      <c r="SOL91" s="715"/>
      <c r="SOM91" s="715"/>
      <c r="SON91" s="715"/>
      <c r="SOO91" s="715"/>
      <c r="SOP91" s="715"/>
      <c r="SOQ91" s="715"/>
      <c r="SOR91" s="715"/>
      <c r="SOS91" s="715"/>
      <c r="SOT91" s="715"/>
      <c r="SOU91" s="715"/>
      <c r="SOV91" s="715"/>
      <c r="SOW91" s="715"/>
      <c r="SOX91" s="715"/>
      <c r="SOY91" s="715"/>
      <c r="SOZ91" s="715"/>
      <c r="SPA91" s="715"/>
      <c r="SPB91" s="715"/>
      <c r="SPC91" s="715"/>
      <c r="SPD91" s="715"/>
      <c r="SPE91" s="715"/>
      <c r="SPF91" s="715"/>
      <c r="SPG91" s="715"/>
      <c r="SPH91" s="715"/>
      <c r="SPI91" s="715"/>
      <c r="SPJ91" s="715"/>
      <c r="SPK91" s="715"/>
      <c r="SPL91" s="715"/>
      <c r="SPM91" s="715"/>
      <c r="SPN91" s="715"/>
      <c r="SPO91" s="715"/>
      <c r="SPP91" s="715"/>
      <c r="SPQ91" s="715"/>
      <c r="SPR91" s="715"/>
      <c r="SPS91" s="715"/>
      <c r="SPT91" s="715"/>
      <c r="SPU91" s="715"/>
      <c r="SPV91" s="715"/>
      <c r="SPW91" s="715"/>
      <c r="SPX91" s="715"/>
      <c r="SPY91" s="715"/>
      <c r="SPZ91" s="715"/>
      <c r="SQA91" s="715"/>
      <c r="SQB91" s="715"/>
      <c r="SQC91" s="715"/>
      <c r="SQD91" s="715"/>
      <c r="SQE91" s="715"/>
      <c r="SQF91" s="715"/>
      <c r="SQG91" s="715"/>
      <c r="SQH91" s="715"/>
      <c r="SQI91" s="715"/>
      <c r="SQJ91" s="715"/>
      <c r="SQK91" s="715"/>
      <c r="SQL91" s="715"/>
      <c r="SQM91" s="715"/>
      <c r="SQN91" s="715"/>
      <c r="SQO91" s="715"/>
      <c r="SQP91" s="715"/>
      <c r="SQQ91" s="715"/>
      <c r="SQR91" s="715"/>
      <c r="SQS91" s="715"/>
      <c r="SQT91" s="715"/>
      <c r="SQU91" s="715"/>
      <c r="SQV91" s="715"/>
      <c r="SQW91" s="715"/>
      <c r="SQX91" s="715"/>
      <c r="SQY91" s="715"/>
      <c r="SQZ91" s="715"/>
      <c r="SRA91" s="715"/>
      <c r="SRB91" s="715"/>
      <c r="SRC91" s="715"/>
      <c r="SRD91" s="715"/>
      <c r="SRE91" s="715"/>
      <c r="SRF91" s="715"/>
      <c r="SRG91" s="715"/>
      <c r="SRH91" s="715"/>
      <c r="SRI91" s="715"/>
      <c r="SRJ91" s="715"/>
      <c r="SRK91" s="715"/>
      <c r="SRL91" s="715"/>
      <c r="SRM91" s="715"/>
      <c r="SRN91" s="715"/>
      <c r="SRO91" s="715"/>
      <c r="SRP91" s="715"/>
      <c r="SRQ91" s="715"/>
      <c r="SRR91" s="715"/>
      <c r="SRS91" s="715"/>
      <c r="SRT91" s="715"/>
      <c r="SRU91" s="715"/>
      <c r="SRV91" s="715"/>
      <c r="SRW91" s="715"/>
      <c r="SRX91" s="715"/>
      <c r="SRY91" s="715"/>
      <c r="SRZ91" s="715"/>
      <c r="SSA91" s="715"/>
      <c r="SSB91" s="715"/>
      <c r="SSC91" s="715"/>
      <c r="SSD91" s="715"/>
      <c r="SSE91" s="715"/>
      <c r="SSF91" s="715"/>
      <c r="SSG91" s="715"/>
      <c r="SSH91" s="715"/>
      <c r="SSI91" s="715"/>
      <c r="SSJ91" s="715"/>
      <c r="SSK91" s="715"/>
      <c r="SSL91" s="715"/>
      <c r="SSM91" s="715"/>
      <c r="SSN91" s="715"/>
      <c r="SSO91" s="715"/>
      <c r="SSP91" s="715"/>
      <c r="SSQ91" s="715"/>
      <c r="SSR91" s="715"/>
      <c r="SSS91" s="715"/>
      <c r="SST91" s="715"/>
      <c r="SSU91" s="715"/>
      <c r="SSV91" s="715"/>
      <c r="SSW91" s="715"/>
      <c r="SSX91" s="715"/>
      <c r="SSY91" s="715"/>
      <c r="SSZ91" s="715"/>
      <c r="STA91" s="715"/>
      <c r="STB91" s="715"/>
      <c r="STC91" s="715"/>
      <c r="STD91" s="715"/>
      <c r="STE91" s="715"/>
      <c r="STF91" s="715"/>
      <c r="STG91" s="715"/>
      <c r="STH91" s="715"/>
      <c r="STI91" s="715"/>
      <c r="STJ91" s="715"/>
      <c r="STK91" s="715"/>
      <c r="STL91" s="715"/>
      <c r="STM91" s="715"/>
      <c r="STN91" s="715"/>
      <c r="STO91" s="715"/>
      <c r="STP91" s="715"/>
      <c r="STQ91" s="715"/>
      <c r="STR91" s="715"/>
      <c r="STS91" s="715"/>
      <c r="STT91" s="715"/>
      <c r="STU91" s="715"/>
      <c r="STV91" s="715"/>
      <c r="STW91" s="715"/>
      <c r="STX91" s="715"/>
      <c r="STY91" s="715"/>
      <c r="STZ91" s="715"/>
      <c r="SUA91" s="715"/>
      <c r="SUB91" s="715"/>
      <c r="SUC91" s="715"/>
      <c r="SUD91" s="715"/>
      <c r="SUE91" s="715"/>
      <c r="SUF91" s="715"/>
      <c r="SUG91" s="715"/>
      <c r="SUH91" s="715"/>
      <c r="SUI91" s="715"/>
      <c r="SUJ91" s="715"/>
      <c r="SUK91" s="715"/>
      <c r="SUL91" s="715"/>
      <c r="SUM91" s="715"/>
      <c r="SUN91" s="715"/>
      <c r="SUO91" s="715"/>
      <c r="SUP91" s="715"/>
      <c r="SUQ91" s="715"/>
      <c r="SUR91" s="715"/>
      <c r="SUS91" s="715"/>
      <c r="SUT91" s="715"/>
      <c r="SUU91" s="715"/>
      <c r="SUV91" s="715"/>
      <c r="SUW91" s="715"/>
      <c r="SUX91" s="715"/>
      <c r="SUY91" s="715"/>
      <c r="SUZ91" s="715"/>
      <c r="SVA91" s="715"/>
      <c r="SVB91" s="715"/>
      <c r="SVC91" s="715"/>
      <c r="SVD91" s="715"/>
      <c r="SVE91" s="715"/>
      <c r="SVF91" s="715"/>
      <c r="SVG91" s="715"/>
      <c r="SVH91" s="715"/>
      <c r="SVI91" s="715"/>
      <c r="SVJ91" s="715"/>
      <c r="SVK91" s="715"/>
      <c r="SVL91" s="715"/>
      <c r="SVM91" s="715"/>
      <c r="SVN91" s="715"/>
      <c r="SVO91" s="715"/>
      <c r="SVP91" s="715"/>
      <c r="SVQ91" s="715"/>
      <c r="SVR91" s="715"/>
      <c r="SVS91" s="715"/>
      <c r="SVT91" s="715"/>
      <c r="SVU91" s="715"/>
      <c r="SVV91" s="715"/>
      <c r="SVW91" s="715"/>
      <c r="SVX91" s="715"/>
      <c r="SVY91" s="715"/>
      <c r="SVZ91" s="715"/>
      <c r="SWA91" s="715"/>
      <c r="SWB91" s="715"/>
      <c r="SWC91" s="715"/>
      <c r="SWD91" s="715"/>
      <c r="SWE91" s="715"/>
      <c r="SWF91" s="715"/>
      <c r="SWG91" s="715"/>
      <c r="SWH91" s="715"/>
      <c r="SWI91" s="715"/>
      <c r="SWJ91" s="715"/>
      <c r="SWK91" s="715"/>
      <c r="SWL91" s="715"/>
      <c r="SWM91" s="715"/>
      <c r="SWN91" s="715"/>
      <c r="SWO91" s="715"/>
      <c r="SWP91" s="715"/>
      <c r="SWQ91" s="715"/>
      <c r="SWR91" s="715"/>
      <c r="SWS91" s="715"/>
      <c r="SWT91" s="715"/>
      <c r="SWU91" s="715"/>
      <c r="SWV91" s="715"/>
      <c r="SWW91" s="715"/>
      <c r="SWX91" s="715"/>
      <c r="SWY91" s="715"/>
      <c r="SWZ91" s="715"/>
      <c r="SXA91" s="715"/>
      <c r="SXB91" s="715"/>
      <c r="SXC91" s="715"/>
      <c r="SXD91" s="715"/>
      <c r="SXE91" s="715"/>
      <c r="SXF91" s="715"/>
      <c r="SXG91" s="715"/>
      <c r="SXH91" s="715"/>
      <c r="SXI91" s="715"/>
      <c r="SXJ91" s="715"/>
      <c r="SXK91" s="715"/>
      <c r="SXL91" s="715"/>
      <c r="SXM91" s="715"/>
      <c r="SXN91" s="715"/>
      <c r="SXO91" s="715"/>
      <c r="SXP91" s="715"/>
      <c r="SXQ91" s="715"/>
      <c r="SXR91" s="715"/>
      <c r="SXS91" s="715"/>
      <c r="SXT91" s="715"/>
      <c r="SXU91" s="715"/>
      <c r="SXV91" s="715"/>
      <c r="SXW91" s="715"/>
      <c r="SXX91" s="715"/>
      <c r="SXY91" s="715"/>
      <c r="SXZ91" s="715"/>
      <c r="SYA91" s="715"/>
      <c r="SYB91" s="715"/>
      <c r="SYC91" s="715"/>
      <c r="SYD91" s="715"/>
      <c r="SYE91" s="715"/>
      <c r="SYF91" s="715"/>
      <c r="SYG91" s="715"/>
      <c r="SYH91" s="715"/>
      <c r="SYI91" s="715"/>
      <c r="SYJ91" s="715"/>
      <c r="SYK91" s="715"/>
      <c r="SYL91" s="715"/>
      <c r="SYM91" s="715"/>
      <c r="SYN91" s="715"/>
      <c r="SYO91" s="715"/>
      <c r="SYP91" s="715"/>
      <c r="SYQ91" s="715"/>
      <c r="SYR91" s="715"/>
      <c r="SYS91" s="715"/>
      <c r="SYT91" s="715"/>
      <c r="SYU91" s="715"/>
      <c r="SYV91" s="715"/>
      <c r="SYW91" s="715"/>
      <c r="SYX91" s="715"/>
      <c r="SYY91" s="715"/>
      <c r="SYZ91" s="715"/>
      <c r="SZA91" s="715"/>
      <c r="SZB91" s="715"/>
      <c r="SZC91" s="715"/>
      <c r="SZD91" s="715"/>
      <c r="SZE91" s="715"/>
      <c r="SZF91" s="715"/>
      <c r="SZG91" s="715"/>
      <c r="SZH91" s="715"/>
      <c r="SZI91" s="715"/>
      <c r="SZJ91" s="715"/>
      <c r="SZK91" s="715"/>
      <c r="SZL91" s="715"/>
      <c r="SZM91" s="715"/>
      <c r="SZN91" s="715"/>
      <c r="SZO91" s="715"/>
      <c r="SZP91" s="715"/>
      <c r="SZQ91" s="715"/>
      <c r="SZR91" s="715"/>
      <c r="SZS91" s="715"/>
      <c r="SZT91" s="715"/>
      <c r="SZU91" s="715"/>
      <c r="SZV91" s="715"/>
      <c r="SZW91" s="715"/>
      <c r="SZX91" s="715"/>
      <c r="SZY91" s="715"/>
      <c r="SZZ91" s="715"/>
      <c r="TAA91" s="715"/>
      <c r="TAB91" s="715"/>
      <c r="TAC91" s="715"/>
      <c r="TAD91" s="715"/>
      <c r="TAE91" s="715"/>
      <c r="TAF91" s="715"/>
      <c r="TAG91" s="715"/>
      <c r="TAH91" s="715"/>
      <c r="TAI91" s="715"/>
      <c r="TAJ91" s="715"/>
      <c r="TAK91" s="715"/>
      <c r="TAL91" s="715"/>
      <c r="TAM91" s="715"/>
      <c r="TAN91" s="715"/>
      <c r="TAO91" s="715"/>
      <c r="TAP91" s="715"/>
      <c r="TAQ91" s="715"/>
      <c r="TAR91" s="715"/>
      <c r="TAS91" s="715"/>
      <c r="TAT91" s="715"/>
      <c r="TAU91" s="715"/>
      <c r="TAV91" s="715"/>
      <c r="TAW91" s="715"/>
      <c r="TAX91" s="715"/>
      <c r="TAY91" s="715"/>
      <c r="TAZ91" s="715"/>
      <c r="TBA91" s="715"/>
      <c r="TBB91" s="715"/>
      <c r="TBC91" s="715"/>
      <c r="TBD91" s="715"/>
      <c r="TBE91" s="715"/>
      <c r="TBF91" s="715"/>
      <c r="TBG91" s="715"/>
      <c r="TBH91" s="715"/>
      <c r="TBI91" s="715"/>
      <c r="TBJ91" s="715"/>
      <c r="TBK91" s="715"/>
      <c r="TBL91" s="715"/>
      <c r="TBM91" s="715"/>
      <c r="TBN91" s="715"/>
      <c r="TBO91" s="715"/>
      <c r="TBP91" s="715"/>
      <c r="TBQ91" s="715"/>
      <c r="TBR91" s="715"/>
      <c r="TBS91" s="715"/>
      <c r="TBT91" s="715"/>
      <c r="TBU91" s="715"/>
      <c r="TBV91" s="715"/>
      <c r="TBW91" s="715"/>
      <c r="TBX91" s="715"/>
      <c r="TBY91" s="715"/>
      <c r="TBZ91" s="715"/>
      <c r="TCA91" s="715"/>
      <c r="TCB91" s="715"/>
      <c r="TCC91" s="715"/>
      <c r="TCD91" s="715"/>
      <c r="TCE91" s="715"/>
      <c r="TCF91" s="715"/>
      <c r="TCG91" s="715"/>
      <c r="TCH91" s="715"/>
      <c r="TCI91" s="715"/>
      <c r="TCJ91" s="715"/>
      <c r="TCK91" s="715"/>
      <c r="TCL91" s="715"/>
      <c r="TCM91" s="715"/>
      <c r="TCN91" s="715"/>
      <c r="TCO91" s="715"/>
      <c r="TCP91" s="715"/>
      <c r="TCQ91" s="715"/>
      <c r="TCR91" s="715"/>
      <c r="TCS91" s="715"/>
      <c r="TCT91" s="715"/>
      <c r="TCU91" s="715"/>
      <c r="TCV91" s="715"/>
      <c r="TCW91" s="715"/>
      <c r="TCX91" s="715"/>
      <c r="TCY91" s="715"/>
      <c r="TCZ91" s="715"/>
      <c r="TDA91" s="715"/>
      <c r="TDB91" s="715"/>
      <c r="TDC91" s="715"/>
      <c r="TDD91" s="715"/>
      <c r="TDE91" s="715"/>
      <c r="TDF91" s="715"/>
      <c r="TDG91" s="715"/>
      <c r="TDH91" s="715"/>
      <c r="TDI91" s="715"/>
      <c r="TDJ91" s="715"/>
      <c r="TDK91" s="715"/>
      <c r="TDL91" s="715"/>
      <c r="TDM91" s="715"/>
      <c r="TDN91" s="715"/>
      <c r="TDO91" s="715"/>
      <c r="TDP91" s="715"/>
      <c r="TDQ91" s="715"/>
      <c r="TDR91" s="715"/>
      <c r="TDS91" s="715"/>
      <c r="TDT91" s="715"/>
      <c r="TDU91" s="715"/>
      <c r="TDV91" s="715"/>
      <c r="TDW91" s="715"/>
      <c r="TDX91" s="715"/>
      <c r="TDY91" s="715"/>
      <c r="TDZ91" s="715"/>
      <c r="TEA91" s="715"/>
      <c r="TEB91" s="715"/>
      <c r="TEC91" s="715"/>
      <c r="TED91" s="715"/>
      <c r="TEE91" s="715"/>
      <c r="TEF91" s="715"/>
      <c r="TEG91" s="715"/>
      <c r="TEH91" s="715"/>
      <c r="TEI91" s="715"/>
      <c r="TEJ91" s="715"/>
      <c r="TEK91" s="715"/>
      <c r="TEL91" s="715"/>
      <c r="TEM91" s="715"/>
      <c r="TEN91" s="715"/>
      <c r="TEO91" s="715"/>
      <c r="TEP91" s="715"/>
      <c r="TEQ91" s="715"/>
      <c r="TER91" s="715"/>
      <c r="TES91" s="715"/>
      <c r="TET91" s="715"/>
      <c r="TEU91" s="715"/>
      <c r="TEV91" s="715"/>
      <c r="TEW91" s="715"/>
      <c r="TEX91" s="715"/>
      <c r="TEY91" s="715"/>
      <c r="TEZ91" s="715"/>
      <c r="TFA91" s="715"/>
      <c r="TFB91" s="715"/>
      <c r="TFC91" s="715"/>
      <c r="TFD91" s="715"/>
      <c r="TFE91" s="715"/>
      <c r="TFF91" s="715"/>
      <c r="TFG91" s="715"/>
      <c r="TFH91" s="715"/>
      <c r="TFI91" s="715"/>
      <c r="TFJ91" s="715"/>
      <c r="TFK91" s="715"/>
      <c r="TFL91" s="715"/>
      <c r="TFM91" s="715"/>
      <c r="TFN91" s="715"/>
      <c r="TFO91" s="715"/>
      <c r="TFP91" s="715"/>
      <c r="TFQ91" s="715"/>
      <c r="TFR91" s="715"/>
      <c r="TFS91" s="715"/>
      <c r="TFT91" s="715"/>
      <c r="TFU91" s="715"/>
      <c r="TFV91" s="715"/>
      <c r="TFW91" s="715"/>
      <c r="TFX91" s="715"/>
      <c r="TFY91" s="715"/>
      <c r="TFZ91" s="715"/>
      <c r="TGA91" s="715"/>
      <c r="TGB91" s="715"/>
      <c r="TGC91" s="715"/>
      <c r="TGD91" s="715"/>
      <c r="TGE91" s="715"/>
      <c r="TGF91" s="715"/>
      <c r="TGG91" s="715"/>
      <c r="TGH91" s="715"/>
      <c r="TGI91" s="715"/>
      <c r="TGJ91" s="715"/>
      <c r="TGK91" s="715"/>
      <c r="TGL91" s="715"/>
      <c r="TGM91" s="715"/>
      <c r="TGN91" s="715"/>
      <c r="TGO91" s="715"/>
      <c r="TGP91" s="715"/>
      <c r="TGQ91" s="715"/>
      <c r="TGR91" s="715"/>
      <c r="TGS91" s="715"/>
      <c r="TGT91" s="715"/>
      <c r="TGU91" s="715"/>
      <c r="TGV91" s="715"/>
      <c r="TGW91" s="715"/>
      <c r="TGX91" s="715"/>
      <c r="TGY91" s="715"/>
      <c r="TGZ91" s="715"/>
      <c r="THA91" s="715"/>
      <c r="THB91" s="715"/>
      <c r="THC91" s="715"/>
      <c r="THD91" s="715"/>
      <c r="THE91" s="715"/>
      <c r="THF91" s="715"/>
      <c r="THG91" s="715"/>
      <c r="THH91" s="715"/>
      <c r="THI91" s="715"/>
      <c r="THJ91" s="715"/>
      <c r="THK91" s="715"/>
      <c r="THL91" s="715"/>
      <c r="THM91" s="715"/>
      <c r="THN91" s="715"/>
      <c r="THO91" s="715"/>
      <c r="THP91" s="715"/>
      <c r="THQ91" s="715"/>
      <c r="THR91" s="715"/>
      <c r="THS91" s="715"/>
      <c r="THT91" s="715"/>
      <c r="THU91" s="715"/>
      <c r="THV91" s="715"/>
      <c r="THW91" s="715"/>
      <c r="THX91" s="715"/>
      <c r="THY91" s="715"/>
      <c r="THZ91" s="715"/>
      <c r="TIA91" s="715"/>
      <c r="TIB91" s="715"/>
      <c r="TIC91" s="715"/>
      <c r="TID91" s="715"/>
      <c r="TIE91" s="715"/>
      <c r="TIF91" s="715"/>
      <c r="TIG91" s="715"/>
      <c r="TIH91" s="715"/>
      <c r="TII91" s="715"/>
      <c r="TIJ91" s="715"/>
      <c r="TIK91" s="715"/>
      <c r="TIL91" s="715"/>
      <c r="TIM91" s="715"/>
      <c r="TIN91" s="715"/>
      <c r="TIO91" s="715"/>
      <c r="TIP91" s="715"/>
      <c r="TIQ91" s="715"/>
      <c r="TIR91" s="715"/>
      <c r="TIS91" s="715"/>
      <c r="TIT91" s="715"/>
      <c r="TIU91" s="715"/>
      <c r="TIV91" s="715"/>
      <c r="TIW91" s="715"/>
      <c r="TIX91" s="715"/>
      <c r="TIY91" s="715"/>
      <c r="TIZ91" s="715"/>
      <c r="TJA91" s="715"/>
      <c r="TJB91" s="715"/>
      <c r="TJC91" s="715"/>
      <c r="TJD91" s="715"/>
      <c r="TJE91" s="715"/>
      <c r="TJF91" s="715"/>
      <c r="TJG91" s="715"/>
      <c r="TJH91" s="715"/>
      <c r="TJI91" s="715"/>
      <c r="TJJ91" s="715"/>
      <c r="TJK91" s="715"/>
      <c r="TJL91" s="715"/>
      <c r="TJM91" s="715"/>
      <c r="TJN91" s="715"/>
      <c r="TJO91" s="715"/>
      <c r="TJP91" s="715"/>
      <c r="TJQ91" s="715"/>
      <c r="TJR91" s="715"/>
      <c r="TJS91" s="715"/>
      <c r="TJT91" s="715"/>
      <c r="TJU91" s="715"/>
      <c r="TJV91" s="715"/>
      <c r="TJW91" s="715"/>
      <c r="TJX91" s="715"/>
      <c r="TJY91" s="715"/>
      <c r="TJZ91" s="715"/>
      <c r="TKA91" s="715"/>
      <c r="TKB91" s="715"/>
      <c r="TKC91" s="715"/>
      <c r="TKD91" s="715"/>
      <c r="TKE91" s="715"/>
      <c r="TKF91" s="715"/>
      <c r="TKG91" s="715"/>
      <c r="TKH91" s="715"/>
      <c r="TKI91" s="715"/>
      <c r="TKJ91" s="715"/>
      <c r="TKK91" s="715"/>
      <c r="TKL91" s="715"/>
      <c r="TKM91" s="715"/>
      <c r="TKN91" s="715"/>
      <c r="TKO91" s="715"/>
      <c r="TKP91" s="715"/>
      <c r="TKQ91" s="715"/>
      <c r="TKR91" s="715"/>
      <c r="TKS91" s="715"/>
      <c r="TKT91" s="715"/>
      <c r="TKU91" s="715"/>
      <c r="TKV91" s="715"/>
      <c r="TKW91" s="715"/>
      <c r="TKX91" s="715"/>
      <c r="TKY91" s="715"/>
      <c r="TKZ91" s="715"/>
      <c r="TLA91" s="715"/>
      <c r="TLB91" s="715"/>
      <c r="TLC91" s="715"/>
      <c r="TLD91" s="715"/>
      <c r="TLE91" s="715"/>
      <c r="TLF91" s="715"/>
      <c r="TLG91" s="715"/>
      <c r="TLH91" s="715"/>
      <c r="TLI91" s="715"/>
      <c r="TLJ91" s="715"/>
      <c r="TLK91" s="715"/>
      <c r="TLL91" s="715"/>
      <c r="TLM91" s="715"/>
      <c r="TLN91" s="715"/>
      <c r="TLO91" s="715"/>
      <c r="TLP91" s="715"/>
      <c r="TLQ91" s="715"/>
      <c r="TLR91" s="715"/>
      <c r="TLS91" s="715"/>
      <c r="TLT91" s="715"/>
      <c r="TLU91" s="715"/>
      <c r="TLV91" s="715"/>
      <c r="TLW91" s="715"/>
      <c r="TLX91" s="715"/>
      <c r="TLY91" s="715"/>
      <c r="TLZ91" s="715"/>
      <c r="TMA91" s="715"/>
      <c r="TMB91" s="715"/>
      <c r="TMC91" s="715"/>
      <c r="TMD91" s="715"/>
      <c r="TME91" s="715"/>
      <c r="TMF91" s="715"/>
      <c r="TMG91" s="715"/>
      <c r="TMH91" s="715"/>
      <c r="TMI91" s="715"/>
      <c r="TMJ91" s="715"/>
      <c r="TMK91" s="715"/>
      <c r="TML91" s="715"/>
      <c r="TMM91" s="715"/>
      <c r="TMN91" s="715"/>
      <c r="TMO91" s="715"/>
      <c r="TMP91" s="715"/>
      <c r="TMQ91" s="715"/>
      <c r="TMR91" s="715"/>
      <c r="TMS91" s="715"/>
      <c r="TMT91" s="715"/>
      <c r="TMU91" s="715"/>
      <c r="TMV91" s="715"/>
      <c r="TMW91" s="715"/>
      <c r="TMX91" s="715"/>
      <c r="TMY91" s="715"/>
      <c r="TMZ91" s="715"/>
      <c r="TNA91" s="715"/>
      <c r="TNB91" s="715"/>
      <c r="TNC91" s="715"/>
      <c r="TND91" s="715"/>
      <c r="TNE91" s="715"/>
      <c r="TNF91" s="715"/>
      <c r="TNG91" s="715"/>
      <c r="TNH91" s="715"/>
      <c r="TNI91" s="715"/>
      <c r="TNJ91" s="715"/>
      <c r="TNK91" s="715"/>
      <c r="TNL91" s="715"/>
      <c r="TNM91" s="715"/>
      <c r="TNN91" s="715"/>
      <c r="TNO91" s="715"/>
      <c r="TNP91" s="715"/>
      <c r="TNQ91" s="715"/>
      <c r="TNR91" s="715"/>
      <c r="TNS91" s="715"/>
      <c r="TNT91" s="715"/>
      <c r="TNU91" s="715"/>
      <c r="TNV91" s="715"/>
      <c r="TNW91" s="715"/>
      <c r="TNX91" s="715"/>
      <c r="TNY91" s="715"/>
      <c r="TNZ91" s="715"/>
      <c r="TOA91" s="715"/>
      <c r="TOB91" s="715"/>
      <c r="TOC91" s="715"/>
      <c r="TOD91" s="715"/>
      <c r="TOE91" s="715"/>
      <c r="TOF91" s="715"/>
      <c r="TOG91" s="715"/>
      <c r="TOH91" s="715"/>
      <c r="TOI91" s="715"/>
      <c r="TOJ91" s="715"/>
      <c r="TOK91" s="715"/>
      <c r="TOL91" s="715"/>
      <c r="TOM91" s="715"/>
      <c r="TON91" s="715"/>
      <c r="TOO91" s="715"/>
      <c r="TOP91" s="715"/>
      <c r="TOQ91" s="715"/>
      <c r="TOR91" s="715"/>
      <c r="TOS91" s="715"/>
      <c r="TOT91" s="715"/>
      <c r="TOU91" s="715"/>
      <c r="TOV91" s="715"/>
      <c r="TOW91" s="715"/>
      <c r="TOX91" s="715"/>
      <c r="TOY91" s="715"/>
      <c r="TOZ91" s="715"/>
      <c r="TPA91" s="715"/>
      <c r="TPB91" s="715"/>
      <c r="TPC91" s="715"/>
      <c r="TPD91" s="715"/>
      <c r="TPE91" s="715"/>
      <c r="TPF91" s="715"/>
      <c r="TPG91" s="715"/>
      <c r="TPH91" s="715"/>
      <c r="TPI91" s="715"/>
      <c r="TPJ91" s="715"/>
      <c r="TPK91" s="715"/>
      <c r="TPL91" s="715"/>
      <c r="TPM91" s="715"/>
      <c r="TPN91" s="715"/>
      <c r="TPO91" s="715"/>
      <c r="TPP91" s="715"/>
      <c r="TPQ91" s="715"/>
      <c r="TPR91" s="715"/>
      <c r="TPS91" s="715"/>
      <c r="TPT91" s="715"/>
      <c r="TPU91" s="715"/>
      <c r="TPV91" s="715"/>
      <c r="TPW91" s="715"/>
      <c r="TPX91" s="715"/>
      <c r="TPY91" s="715"/>
      <c r="TPZ91" s="715"/>
      <c r="TQA91" s="715"/>
      <c r="TQB91" s="715"/>
      <c r="TQC91" s="715"/>
      <c r="TQD91" s="715"/>
      <c r="TQE91" s="715"/>
      <c r="TQF91" s="715"/>
      <c r="TQG91" s="715"/>
      <c r="TQH91" s="715"/>
      <c r="TQI91" s="715"/>
      <c r="TQJ91" s="715"/>
      <c r="TQK91" s="715"/>
      <c r="TQL91" s="715"/>
      <c r="TQM91" s="715"/>
      <c r="TQN91" s="715"/>
      <c r="TQO91" s="715"/>
      <c r="TQP91" s="715"/>
      <c r="TQQ91" s="715"/>
      <c r="TQR91" s="715"/>
      <c r="TQS91" s="715"/>
      <c r="TQT91" s="715"/>
      <c r="TQU91" s="715"/>
      <c r="TQV91" s="715"/>
      <c r="TQW91" s="715"/>
      <c r="TQX91" s="715"/>
      <c r="TQY91" s="715"/>
      <c r="TQZ91" s="715"/>
      <c r="TRA91" s="715"/>
      <c r="TRB91" s="715"/>
      <c r="TRC91" s="715"/>
      <c r="TRD91" s="715"/>
      <c r="TRE91" s="715"/>
      <c r="TRF91" s="715"/>
      <c r="TRG91" s="715"/>
      <c r="TRH91" s="715"/>
      <c r="TRI91" s="715"/>
      <c r="TRJ91" s="715"/>
      <c r="TRK91" s="715"/>
      <c r="TRL91" s="715"/>
      <c r="TRM91" s="715"/>
      <c r="TRN91" s="715"/>
      <c r="TRO91" s="715"/>
      <c r="TRP91" s="715"/>
      <c r="TRQ91" s="715"/>
      <c r="TRR91" s="715"/>
      <c r="TRS91" s="715"/>
      <c r="TRT91" s="715"/>
      <c r="TRU91" s="715"/>
      <c r="TRV91" s="715"/>
      <c r="TRW91" s="715"/>
      <c r="TRX91" s="715"/>
      <c r="TRY91" s="715"/>
      <c r="TRZ91" s="715"/>
      <c r="TSA91" s="715"/>
      <c r="TSB91" s="715"/>
      <c r="TSC91" s="715"/>
      <c r="TSD91" s="715"/>
      <c r="TSE91" s="715"/>
      <c r="TSF91" s="715"/>
      <c r="TSG91" s="715"/>
      <c r="TSH91" s="715"/>
      <c r="TSI91" s="715"/>
      <c r="TSJ91" s="715"/>
      <c r="TSK91" s="715"/>
      <c r="TSL91" s="715"/>
      <c r="TSM91" s="715"/>
      <c r="TSN91" s="715"/>
      <c r="TSO91" s="715"/>
      <c r="TSP91" s="715"/>
      <c r="TSQ91" s="715"/>
      <c r="TSR91" s="715"/>
      <c r="TSS91" s="715"/>
      <c r="TST91" s="715"/>
      <c r="TSU91" s="715"/>
      <c r="TSV91" s="715"/>
      <c r="TSW91" s="715"/>
      <c r="TSX91" s="715"/>
      <c r="TSY91" s="715"/>
      <c r="TSZ91" s="715"/>
      <c r="TTA91" s="715"/>
      <c r="TTB91" s="715"/>
      <c r="TTC91" s="715"/>
      <c r="TTD91" s="715"/>
      <c r="TTE91" s="715"/>
      <c r="TTF91" s="715"/>
      <c r="TTG91" s="715"/>
      <c r="TTH91" s="715"/>
      <c r="TTI91" s="715"/>
      <c r="TTJ91" s="715"/>
      <c r="TTK91" s="715"/>
      <c r="TTL91" s="715"/>
      <c r="TTM91" s="715"/>
      <c r="TTN91" s="715"/>
      <c r="TTO91" s="715"/>
      <c r="TTP91" s="715"/>
      <c r="TTQ91" s="715"/>
      <c r="TTR91" s="715"/>
      <c r="TTS91" s="715"/>
      <c r="TTT91" s="715"/>
      <c r="TTU91" s="715"/>
      <c r="TTV91" s="715"/>
      <c r="TTW91" s="715"/>
      <c r="TTX91" s="715"/>
      <c r="TTY91" s="715"/>
      <c r="TTZ91" s="715"/>
      <c r="TUA91" s="715"/>
      <c r="TUB91" s="715"/>
      <c r="TUC91" s="715"/>
      <c r="TUD91" s="715"/>
      <c r="TUE91" s="715"/>
      <c r="TUF91" s="715"/>
      <c r="TUG91" s="715"/>
      <c r="TUH91" s="715"/>
      <c r="TUI91" s="715"/>
      <c r="TUJ91" s="715"/>
      <c r="TUK91" s="715"/>
      <c r="TUL91" s="715"/>
      <c r="TUM91" s="715"/>
      <c r="TUN91" s="715"/>
      <c r="TUO91" s="715"/>
      <c r="TUP91" s="715"/>
      <c r="TUQ91" s="715"/>
      <c r="TUR91" s="715"/>
      <c r="TUS91" s="715"/>
      <c r="TUT91" s="715"/>
      <c r="TUU91" s="715"/>
      <c r="TUV91" s="715"/>
      <c r="TUW91" s="715"/>
      <c r="TUX91" s="715"/>
      <c r="TUY91" s="715"/>
      <c r="TUZ91" s="715"/>
      <c r="TVA91" s="715"/>
      <c r="TVB91" s="715"/>
      <c r="TVC91" s="715"/>
      <c r="TVD91" s="715"/>
      <c r="TVE91" s="715"/>
      <c r="TVF91" s="715"/>
      <c r="TVG91" s="715"/>
      <c r="TVH91" s="715"/>
      <c r="TVI91" s="715"/>
      <c r="TVJ91" s="715"/>
      <c r="TVK91" s="715"/>
      <c r="TVL91" s="715"/>
      <c r="TVM91" s="715"/>
      <c r="TVN91" s="715"/>
      <c r="TVO91" s="715"/>
      <c r="TVP91" s="715"/>
      <c r="TVQ91" s="715"/>
      <c r="TVR91" s="715"/>
      <c r="TVS91" s="715"/>
      <c r="TVT91" s="715"/>
      <c r="TVU91" s="715"/>
      <c r="TVV91" s="715"/>
      <c r="TVW91" s="715"/>
      <c r="TVX91" s="715"/>
      <c r="TVY91" s="715"/>
      <c r="TVZ91" s="715"/>
      <c r="TWA91" s="715"/>
      <c r="TWB91" s="715"/>
      <c r="TWC91" s="715"/>
      <c r="TWD91" s="715"/>
      <c r="TWE91" s="715"/>
      <c r="TWF91" s="715"/>
      <c r="TWG91" s="715"/>
      <c r="TWH91" s="715"/>
      <c r="TWI91" s="715"/>
      <c r="TWJ91" s="715"/>
      <c r="TWK91" s="715"/>
      <c r="TWL91" s="715"/>
      <c r="TWM91" s="715"/>
      <c r="TWN91" s="715"/>
      <c r="TWO91" s="715"/>
      <c r="TWP91" s="715"/>
      <c r="TWQ91" s="715"/>
      <c r="TWR91" s="715"/>
      <c r="TWS91" s="715"/>
      <c r="TWT91" s="715"/>
      <c r="TWU91" s="715"/>
      <c r="TWV91" s="715"/>
      <c r="TWW91" s="715"/>
      <c r="TWX91" s="715"/>
      <c r="TWY91" s="715"/>
      <c r="TWZ91" s="715"/>
      <c r="TXA91" s="715"/>
      <c r="TXB91" s="715"/>
      <c r="TXC91" s="715"/>
      <c r="TXD91" s="715"/>
      <c r="TXE91" s="715"/>
      <c r="TXF91" s="715"/>
      <c r="TXG91" s="715"/>
      <c r="TXH91" s="715"/>
      <c r="TXI91" s="715"/>
      <c r="TXJ91" s="715"/>
      <c r="TXK91" s="715"/>
      <c r="TXL91" s="715"/>
      <c r="TXM91" s="715"/>
      <c r="TXN91" s="715"/>
      <c r="TXO91" s="715"/>
      <c r="TXP91" s="715"/>
      <c r="TXQ91" s="715"/>
      <c r="TXR91" s="715"/>
      <c r="TXS91" s="715"/>
      <c r="TXT91" s="715"/>
      <c r="TXU91" s="715"/>
      <c r="TXV91" s="715"/>
      <c r="TXW91" s="715"/>
      <c r="TXX91" s="715"/>
      <c r="TXY91" s="715"/>
      <c r="TXZ91" s="715"/>
      <c r="TYA91" s="715"/>
      <c r="TYB91" s="715"/>
      <c r="TYC91" s="715"/>
      <c r="TYD91" s="715"/>
      <c r="TYE91" s="715"/>
      <c r="TYF91" s="715"/>
      <c r="TYG91" s="715"/>
      <c r="TYH91" s="715"/>
      <c r="TYI91" s="715"/>
      <c r="TYJ91" s="715"/>
      <c r="TYK91" s="715"/>
      <c r="TYL91" s="715"/>
      <c r="TYM91" s="715"/>
      <c r="TYN91" s="715"/>
      <c r="TYO91" s="715"/>
      <c r="TYP91" s="715"/>
      <c r="TYQ91" s="715"/>
      <c r="TYR91" s="715"/>
      <c r="TYS91" s="715"/>
      <c r="TYT91" s="715"/>
      <c r="TYU91" s="715"/>
      <c r="TYV91" s="715"/>
      <c r="TYW91" s="715"/>
      <c r="TYX91" s="715"/>
      <c r="TYY91" s="715"/>
      <c r="TYZ91" s="715"/>
      <c r="TZA91" s="715"/>
      <c r="TZB91" s="715"/>
      <c r="TZC91" s="715"/>
      <c r="TZD91" s="715"/>
      <c r="TZE91" s="715"/>
      <c r="TZF91" s="715"/>
      <c r="TZG91" s="715"/>
      <c r="TZH91" s="715"/>
      <c r="TZI91" s="715"/>
      <c r="TZJ91" s="715"/>
      <c r="TZK91" s="715"/>
      <c r="TZL91" s="715"/>
      <c r="TZM91" s="715"/>
      <c r="TZN91" s="715"/>
      <c r="TZO91" s="715"/>
      <c r="TZP91" s="715"/>
      <c r="TZQ91" s="715"/>
      <c r="TZR91" s="715"/>
      <c r="TZS91" s="715"/>
      <c r="TZT91" s="715"/>
      <c r="TZU91" s="715"/>
      <c r="TZV91" s="715"/>
      <c r="TZW91" s="715"/>
      <c r="TZX91" s="715"/>
      <c r="TZY91" s="715"/>
      <c r="TZZ91" s="715"/>
      <c r="UAA91" s="715"/>
      <c r="UAB91" s="715"/>
      <c r="UAC91" s="715"/>
      <c r="UAD91" s="715"/>
      <c r="UAE91" s="715"/>
      <c r="UAF91" s="715"/>
      <c r="UAG91" s="715"/>
      <c r="UAH91" s="715"/>
      <c r="UAI91" s="715"/>
      <c r="UAJ91" s="715"/>
      <c r="UAK91" s="715"/>
      <c r="UAL91" s="715"/>
      <c r="UAM91" s="715"/>
      <c r="UAN91" s="715"/>
      <c r="UAO91" s="715"/>
      <c r="UAP91" s="715"/>
      <c r="UAQ91" s="715"/>
      <c r="UAR91" s="715"/>
      <c r="UAS91" s="715"/>
      <c r="UAT91" s="715"/>
      <c r="UAU91" s="715"/>
      <c r="UAV91" s="715"/>
      <c r="UAW91" s="715"/>
      <c r="UAX91" s="715"/>
      <c r="UAY91" s="715"/>
      <c r="UAZ91" s="715"/>
      <c r="UBA91" s="715"/>
      <c r="UBB91" s="715"/>
      <c r="UBC91" s="715"/>
      <c r="UBD91" s="715"/>
      <c r="UBE91" s="715"/>
      <c r="UBF91" s="715"/>
      <c r="UBG91" s="715"/>
      <c r="UBH91" s="715"/>
      <c r="UBI91" s="715"/>
      <c r="UBJ91" s="715"/>
      <c r="UBK91" s="715"/>
      <c r="UBL91" s="715"/>
      <c r="UBM91" s="715"/>
      <c r="UBN91" s="715"/>
      <c r="UBO91" s="715"/>
      <c r="UBP91" s="715"/>
      <c r="UBQ91" s="715"/>
      <c r="UBR91" s="715"/>
      <c r="UBS91" s="715"/>
      <c r="UBT91" s="715"/>
      <c r="UBU91" s="715"/>
      <c r="UBV91" s="715"/>
      <c r="UBW91" s="715"/>
      <c r="UBX91" s="715"/>
      <c r="UBY91" s="715"/>
      <c r="UBZ91" s="715"/>
      <c r="UCA91" s="715"/>
      <c r="UCB91" s="715"/>
      <c r="UCC91" s="715"/>
      <c r="UCD91" s="715"/>
      <c r="UCE91" s="715"/>
      <c r="UCF91" s="715"/>
      <c r="UCG91" s="715"/>
      <c r="UCH91" s="715"/>
      <c r="UCI91" s="715"/>
      <c r="UCJ91" s="715"/>
      <c r="UCK91" s="715"/>
      <c r="UCL91" s="715"/>
      <c r="UCM91" s="715"/>
      <c r="UCN91" s="715"/>
      <c r="UCO91" s="715"/>
      <c r="UCP91" s="715"/>
      <c r="UCQ91" s="715"/>
      <c r="UCR91" s="715"/>
      <c r="UCS91" s="715"/>
      <c r="UCT91" s="715"/>
      <c r="UCU91" s="715"/>
      <c r="UCV91" s="715"/>
      <c r="UCW91" s="715"/>
      <c r="UCX91" s="715"/>
      <c r="UCY91" s="715"/>
      <c r="UCZ91" s="715"/>
      <c r="UDA91" s="715"/>
      <c r="UDB91" s="715"/>
      <c r="UDC91" s="715"/>
      <c r="UDD91" s="715"/>
      <c r="UDE91" s="715"/>
      <c r="UDF91" s="715"/>
      <c r="UDG91" s="715"/>
      <c r="UDH91" s="715"/>
      <c r="UDI91" s="715"/>
      <c r="UDJ91" s="715"/>
      <c r="UDK91" s="715"/>
      <c r="UDL91" s="715"/>
      <c r="UDM91" s="715"/>
      <c r="UDN91" s="715"/>
      <c r="UDO91" s="715"/>
      <c r="UDP91" s="715"/>
      <c r="UDQ91" s="715"/>
      <c r="UDR91" s="715"/>
      <c r="UDS91" s="715"/>
      <c r="UDT91" s="715"/>
      <c r="UDU91" s="715"/>
      <c r="UDV91" s="715"/>
      <c r="UDW91" s="715"/>
      <c r="UDX91" s="715"/>
      <c r="UDY91" s="715"/>
      <c r="UDZ91" s="715"/>
      <c r="UEA91" s="715"/>
      <c r="UEB91" s="715"/>
      <c r="UEC91" s="715"/>
      <c r="UED91" s="715"/>
      <c r="UEE91" s="715"/>
      <c r="UEF91" s="715"/>
      <c r="UEG91" s="715"/>
      <c r="UEH91" s="715"/>
      <c r="UEI91" s="715"/>
      <c r="UEJ91" s="715"/>
      <c r="UEK91" s="715"/>
      <c r="UEL91" s="715"/>
      <c r="UEM91" s="715"/>
      <c r="UEN91" s="715"/>
      <c r="UEO91" s="715"/>
      <c r="UEP91" s="715"/>
      <c r="UEQ91" s="715"/>
      <c r="UER91" s="715"/>
      <c r="UES91" s="715"/>
      <c r="UET91" s="715"/>
      <c r="UEU91" s="715"/>
      <c r="UEV91" s="715"/>
      <c r="UEW91" s="715"/>
      <c r="UEX91" s="715"/>
      <c r="UEY91" s="715"/>
      <c r="UEZ91" s="715"/>
      <c r="UFA91" s="715"/>
      <c r="UFB91" s="715"/>
      <c r="UFC91" s="715"/>
      <c r="UFD91" s="715"/>
      <c r="UFE91" s="715"/>
      <c r="UFF91" s="715"/>
      <c r="UFG91" s="715"/>
      <c r="UFH91" s="715"/>
      <c r="UFI91" s="715"/>
      <c r="UFJ91" s="715"/>
      <c r="UFK91" s="715"/>
      <c r="UFL91" s="715"/>
      <c r="UFM91" s="715"/>
      <c r="UFN91" s="715"/>
      <c r="UFO91" s="715"/>
      <c r="UFP91" s="715"/>
      <c r="UFQ91" s="715"/>
      <c r="UFR91" s="715"/>
      <c r="UFS91" s="715"/>
      <c r="UFT91" s="715"/>
      <c r="UFU91" s="715"/>
      <c r="UFV91" s="715"/>
      <c r="UFW91" s="715"/>
      <c r="UFX91" s="715"/>
      <c r="UFY91" s="715"/>
      <c r="UFZ91" s="715"/>
      <c r="UGA91" s="715"/>
      <c r="UGB91" s="715"/>
      <c r="UGC91" s="715"/>
      <c r="UGD91" s="715"/>
      <c r="UGE91" s="715"/>
      <c r="UGF91" s="715"/>
      <c r="UGG91" s="715"/>
      <c r="UGH91" s="715"/>
      <c r="UGI91" s="715"/>
      <c r="UGJ91" s="715"/>
      <c r="UGK91" s="715"/>
      <c r="UGL91" s="715"/>
      <c r="UGM91" s="715"/>
      <c r="UGN91" s="715"/>
      <c r="UGO91" s="715"/>
      <c r="UGP91" s="715"/>
      <c r="UGQ91" s="715"/>
      <c r="UGR91" s="715"/>
      <c r="UGS91" s="715"/>
      <c r="UGT91" s="715"/>
      <c r="UGU91" s="715"/>
      <c r="UGV91" s="715"/>
      <c r="UGW91" s="715"/>
      <c r="UGX91" s="715"/>
      <c r="UGY91" s="715"/>
      <c r="UGZ91" s="715"/>
      <c r="UHA91" s="715"/>
      <c r="UHB91" s="715"/>
      <c r="UHC91" s="715"/>
      <c r="UHD91" s="715"/>
      <c r="UHE91" s="715"/>
      <c r="UHF91" s="715"/>
      <c r="UHG91" s="715"/>
      <c r="UHH91" s="715"/>
      <c r="UHI91" s="715"/>
      <c r="UHJ91" s="715"/>
      <c r="UHK91" s="715"/>
      <c r="UHL91" s="715"/>
      <c r="UHM91" s="715"/>
      <c r="UHN91" s="715"/>
      <c r="UHO91" s="715"/>
      <c r="UHP91" s="715"/>
      <c r="UHQ91" s="715"/>
      <c r="UHR91" s="715"/>
      <c r="UHS91" s="715"/>
      <c r="UHT91" s="715"/>
      <c r="UHU91" s="715"/>
      <c r="UHV91" s="715"/>
      <c r="UHW91" s="715"/>
      <c r="UHX91" s="715"/>
      <c r="UHY91" s="715"/>
      <c r="UHZ91" s="715"/>
      <c r="UIA91" s="715"/>
      <c r="UIB91" s="715"/>
      <c r="UIC91" s="715"/>
      <c r="UID91" s="715"/>
      <c r="UIE91" s="715"/>
      <c r="UIF91" s="715"/>
      <c r="UIG91" s="715"/>
      <c r="UIH91" s="715"/>
      <c r="UII91" s="715"/>
      <c r="UIJ91" s="715"/>
      <c r="UIK91" s="715"/>
      <c r="UIL91" s="715"/>
      <c r="UIM91" s="715"/>
      <c r="UIN91" s="715"/>
      <c r="UIO91" s="715"/>
      <c r="UIP91" s="715"/>
      <c r="UIQ91" s="715"/>
      <c r="UIR91" s="715"/>
      <c r="UIS91" s="715"/>
      <c r="UIT91" s="715"/>
      <c r="UIU91" s="715"/>
      <c r="UIV91" s="715"/>
      <c r="UIW91" s="715"/>
      <c r="UIX91" s="715"/>
      <c r="UIY91" s="715"/>
      <c r="UIZ91" s="715"/>
      <c r="UJA91" s="715"/>
      <c r="UJB91" s="715"/>
      <c r="UJC91" s="715"/>
      <c r="UJD91" s="715"/>
      <c r="UJE91" s="715"/>
      <c r="UJF91" s="715"/>
      <c r="UJG91" s="715"/>
      <c r="UJH91" s="715"/>
      <c r="UJI91" s="715"/>
      <c r="UJJ91" s="715"/>
      <c r="UJK91" s="715"/>
      <c r="UJL91" s="715"/>
      <c r="UJM91" s="715"/>
      <c r="UJN91" s="715"/>
      <c r="UJO91" s="715"/>
      <c r="UJP91" s="715"/>
      <c r="UJQ91" s="715"/>
      <c r="UJR91" s="715"/>
      <c r="UJS91" s="715"/>
      <c r="UJT91" s="715"/>
      <c r="UJU91" s="715"/>
      <c r="UJV91" s="715"/>
      <c r="UJW91" s="715"/>
      <c r="UJX91" s="715"/>
      <c r="UJY91" s="715"/>
      <c r="UJZ91" s="715"/>
      <c r="UKA91" s="715"/>
      <c r="UKB91" s="715"/>
      <c r="UKC91" s="715"/>
      <c r="UKD91" s="715"/>
      <c r="UKE91" s="715"/>
      <c r="UKF91" s="715"/>
      <c r="UKG91" s="715"/>
      <c r="UKH91" s="715"/>
      <c r="UKI91" s="715"/>
      <c r="UKJ91" s="715"/>
      <c r="UKK91" s="715"/>
      <c r="UKL91" s="715"/>
      <c r="UKM91" s="715"/>
      <c r="UKN91" s="715"/>
      <c r="UKO91" s="715"/>
      <c r="UKP91" s="715"/>
      <c r="UKQ91" s="715"/>
      <c r="UKR91" s="715"/>
      <c r="UKS91" s="715"/>
      <c r="UKT91" s="715"/>
      <c r="UKU91" s="715"/>
      <c r="UKV91" s="715"/>
      <c r="UKW91" s="715"/>
      <c r="UKX91" s="715"/>
      <c r="UKY91" s="715"/>
      <c r="UKZ91" s="715"/>
      <c r="ULA91" s="715"/>
      <c r="ULB91" s="715"/>
      <c r="ULC91" s="715"/>
      <c r="ULD91" s="715"/>
      <c r="ULE91" s="715"/>
      <c r="ULF91" s="715"/>
      <c r="ULG91" s="715"/>
      <c r="ULH91" s="715"/>
      <c r="ULI91" s="715"/>
      <c r="ULJ91" s="715"/>
      <c r="ULK91" s="715"/>
      <c r="ULL91" s="715"/>
      <c r="ULM91" s="715"/>
      <c r="ULN91" s="715"/>
      <c r="ULO91" s="715"/>
      <c r="ULP91" s="715"/>
      <c r="ULQ91" s="715"/>
      <c r="ULR91" s="715"/>
      <c r="ULS91" s="715"/>
      <c r="ULT91" s="715"/>
      <c r="ULU91" s="715"/>
      <c r="ULV91" s="715"/>
      <c r="ULW91" s="715"/>
      <c r="ULX91" s="715"/>
      <c r="ULY91" s="715"/>
      <c r="ULZ91" s="715"/>
      <c r="UMA91" s="715"/>
      <c r="UMB91" s="715"/>
      <c r="UMC91" s="715"/>
      <c r="UMD91" s="715"/>
      <c r="UME91" s="715"/>
      <c r="UMF91" s="715"/>
      <c r="UMG91" s="715"/>
      <c r="UMH91" s="715"/>
      <c r="UMI91" s="715"/>
      <c r="UMJ91" s="715"/>
      <c r="UMK91" s="715"/>
      <c r="UML91" s="715"/>
      <c r="UMM91" s="715"/>
      <c r="UMN91" s="715"/>
      <c r="UMO91" s="715"/>
      <c r="UMP91" s="715"/>
      <c r="UMQ91" s="715"/>
      <c r="UMR91" s="715"/>
      <c r="UMS91" s="715"/>
      <c r="UMT91" s="715"/>
      <c r="UMU91" s="715"/>
      <c r="UMV91" s="715"/>
      <c r="UMW91" s="715"/>
      <c r="UMX91" s="715"/>
      <c r="UMY91" s="715"/>
      <c r="UMZ91" s="715"/>
      <c r="UNA91" s="715"/>
      <c r="UNB91" s="715"/>
      <c r="UNC91" s="715"/>
      <c r="UND91" s="715"/>
      <c r="UNE91" s="715"/>
      <c r="UNF91" s="715"/>
      <c r="UNG91" s="715"/>
      <c r="UNH91" s="715"/>
      <c r="UNI91" s="715"/>
      <c r="UNJ91" s="715"/>
      <c r="UNK91" s="715"/>
      <c r="UNL91" s="715"/>
      <c r="UNM91" s="715"/>
      <c r="UNN91" s="715"/>
      <c r="UNO91" s="715"/>
      <c r="UNP91" s="715"/>
      <c r="UNQ91" s="715"/>
      <c r="UNR91" s="715"/>
      <c r="UNS91" s="715"/>
      <c r="UNT91" s="715"/>
      <c r="UNU91" s="715"/>
      <c r="UNV91" s="715"/>
      <c r="UNW91" s="715"/>
      <c r="UNX91" s="715"/>
      <c r="UNY91" s="715"/>
      <c r="UNZ91" s="715"/>
      <c r="UOA91" s="715"/>
      <c r="UOB91" s="715"/>
      <c r="UOC91" s="715"/>
      <c r="UOD91" s="715"/>
      <c r="UOE91" s="715"/>
      <c r="UOF91" s="715"/>
      <c r="UOG91" s="715"/>
      <c r="UOH91" s="715"/>
      <c r="UOI91" s="715"/>
      <c r="UOJ91" s="715"/>
      <c r="UOK91" s="715"/>
      <c r="UOL91" s="715"/>
      <c r="UOM91" s="715"/>
      <c r="UON91" s="715"/>
      <c r="UOO91" s="715"/>
      <c r="UOP91" s="715"/>
      <c r="UOQ91" s="715"/>
      <c r="UOR91" s="715"/>
      <c r="UOS91" s="715"/>
      <c r="UOT91" s="715"/>
      <c r="UOU91" s="715"/>
      <c r="UOV91" s="715"/>
      <c r="UOW91" s="715"/>
      <c r="UOX91" s="715"/>
      <c r="UOY91" s="715"/>
      <c r="UOZ91" s="715"/>
      <c r="UPA91" s="715"/>
      <c r="UPB91" s="715"/>
      <c r="UPC91" s="715"/>
      <c r="UPD91" s="715"/>
      <c r="UPE91" s="715"/>
      <c r="UPF91" s="715"/>
      <c r="UPG91" s="715"/>
      <c r="UPH91" s="715"/>
      <c r="UPI91" s="715"/>
      <c r="UPJ91" s="715"/>
      <c r="UPK91" s="715"/>
      <c r="UPL91" s="715"/>
      <c r="UPM91" s="715"/>
      <c r="UPN91" s="715"/>
      <c r="UPO91" s="715"/>
      <c r="UPP91" s="715"/>
      <c r="UPQ91" s="715"/>
      <c r="UPR91" s="715"/>
      <c r="UPS91" s="715"/>
      <c r="UPT91" s="715"/>
      <c r="UPU91" s="715"/>
      <c r="UPV91" s="715"/>
      <c r="UPW91" s="715"/>
      <c r="UPX91" s="715"/>
      <c r="UPY91" s="715"/>
      <c r="UPZ91" s="715"/>
      <c r="UQA91" s="715"/>
      <c r="UQB91" s="715"/>
      <c r="UQC91" s="715"/>
      <c r="UQD91" s="715"/>
      <c r="UQE91" s="715"/>
      <c r="UQF91" s="715"/>
      <c r="UQG91" s="715"/>
      <c r="UQH91" s="715"/>
      <c r="UQI91" s="715"/>
      <c r="UQJ91" s="715"/>
      <c r="UQK91" s="715"/>
      <c r="UQL91" s="715"/>
      <c r="UQM91" s="715"/>
      <c r="UQN91" s="715"/>
      <c r="UQO91" s="715"/>
      <c r="UQP91" s="715"/>
      <c r="UQQ91" s="715"/>
      <c r="UQR91" s="715"/>
      <c r="UQS91" s="715"/>
      <c r="UQT91" s="715"/>
      <c r="UQU91" s="715"/>
      <c r="UQV91" s="715"/>
      <c r="UQW91" s="715"/>
      <c r="UQX91" s="715"/>
      <c r="UQY91" s="715"/>
      <c r="UQZ91" s="715"/>
      <c r="URA91" s="715"/>
      <c r="URB91" s="715"/>
      <c r="URC91" s="715"/>
      <c r="URD91" s="715"/>
      <c r="URE91" s="715"/>
      <c r="URF91" s="715"/>
      <c r="URG91" s="715"/>
      <c r="URH91" s="715"/>
      <c r="URI91" s="715"/>
      <c r="URJ91" s="715"/>
      <c r="URK91" s="715"/>
      <c r="URL91" s="715"/>
      <c r="URM91" s="715"/>
      <c r="URN91" s="715"/>
      <c r="URO91" s="715"/>
      <c r="URP91" s="715"/>
      <c r="URQ91" s="715"/>
      <c r="URR91" s="715"/>
      <c r="URS91" s="715"/>
      <c r="URT91" s="715"/>
      <c r="URU91" s="715"/>
      <c r="URV91" s="715"/>
      <c r="URW91" s="715"/>
      <c r="URX91" s="715"/>
      <c r="URY91" s="715"/>
      <c r="URZ91" s="715"/>
      <c r="USA91" s="715"/>
      <c r="USB91" s="715"/>
      <c r="USC91" s="715"/>
      <c r="USD91" s="715"/>
      <c r="USE91" s="715"/>
      <c r="USF91" s="715"/>
      <c r="USG91" s="715"/>
      <c r="USH91" s="715"/>
      <c r="USI91" s="715"/>
      <c r="USJ91" s="715"/>
      <c r="USK91" s="715"/>
      <c r="USL91" s="715"/>
      <c r="USM91" s="715"/>
      <c r="USN91" s="715"/>
      <c r="USO91" s="715"/>
      <c r="USP91" s="715"/>
      <c r="USQ91" s="715"/>
      <c r="USR91" s="715"/>
      <c r="USS91" s="715"/>
      <c r="UST91" s="715"/>
      <c r="USU91" s="715"/>
      <c r="USV91" s="715"/>
      <c r="USW91" s="715"/>
      <c r="USX91" s="715"/>
      <c r="USY91" s="715"/>
      <c r="USZ91" s="715"/>
      <c r="UTA91" s="715"/>
      <c r="UTB91" s="715"/>
      <c r="UTC91" s="715"/>
      <c r="UTD91" s="715"/>
      <c r="UTE91" s="715"/>
      <c r="UTF91" s="715"/>
      <c r="UTG91" s="715"/>
      <c r="UTH91" s="715"/>
      <c r="UTI91" s="715"/>
      <c r="UTJ91" s="715"/>
      <c r="UTK91" s="715"/>
      <c r="UTL91" s="715"/>
      <c r="UTM91" s="715"/>
      <c r="UTN91" s="715"/>
      <c r="UTO91" s="715"/>
      <c r="UTP91" s="715"/>
      <c r="UTQ91" s="715"/>
      <c r="UTR91" s="715"/>
      <c r="UTS91" s="715"/>
      <c r="UTT91" s="715"/>
      <c r="UTU91" s="715"/>
      <c r="UTV91" s="715"/>
      <c r="UTW91" s="715"/>
      <c r="UTX91" s="715"/>
      <c r="UTY91" s="715"/>
      <c r="UTZ91" s="715"/>
      <c r="UUA91" s="715"/>
      <c r="UUB91" s="715"/>
      <c r="UUC91" s="715"/>
      <c r="UUD91" s="715"/>
      <c r="UUE91" s="715"/>
      <c r="UUF91" s="715"/>
      <c r="UUG91" s="715"/>
      <c r="UUH91" s="715"/>
      <c r="UUI91" s="715"/>
      <c r="UUJ91" s="715"/>
      <c r="UUK91" s="715"/>
      <c r="UUL91" s="715"/>
      <c r="UUM91" s="715"/>
      <c r="UUN91" s="715"/>
      <c r="UUO91" s="715"/>
      <c r="UUP91" s="715"/>
      <c r="UUQ91" s="715"/>
      <c r="UUR91" s="715"/>
      <c r="UUS91" s="715"/>
      <c r="UUT91" s="715"/>
      <c r="UUU91" s="715"/>
      <c r="UUV91" s="715"/>
      <c r="UUW91" s="715"/>
      <c r="UUX91" s="715"/>
      <c r="UUY91" s="715"/>
      <c r="UUZ91" s="715"/>
      <c r="UVA91" s="715"/>
      <c r="UVB91" s="715"/>
      <c r="UVC91" s="715"/>
      <c r="UVD91" s="715"/>
      <c r="UVE91" s="715"/>
      <c r="UVF91" s="715"/>
      <c r="UVG91" s="715"/>
      <c r="UVH91" s="715"/>
      <c r="UVI91" s="715"/>
      <c r="UVJ91" s="715"/>
      <c r="UVK91" s="715"/>
      <c r="UVL91" s="715"/>
      <c r="UVM91" s="715"/>
      <c r="UVN91" s="715"/>
      <c r="UVO91" s="715"/>
      <c r="UVP91" s="715"/>
      <c r="UVQ91" s="715"/>
      <c r="UVR91" s="715"/>
      <c r="UVS91" s="715"/>
      <c r="UVT91" s="715"/>
      <c r="UVU91" s="715"/>
      <c r="UVV91" s="715"/>
      <c r="UVW91" s="715"/>
      <c r="UVX91" s="715"/>
      <c r="UVY91" s="715"/>
      <c r="UVZ91" s="715"/>
      <c r="UWA91" s="715"/>
      <c r="UWB91" s="715"/>
      <c r="UWC91" s="715"/>
      <c r="UWD91" s="715"/>
      <c r="UWE91" s="715"/>
      <c r="UWF91" s="715"/>
      <c r="UWG91" s="715"/>
      <c r="UWH91" s="715"/>
      <c r="UWI91" s="715"/>
      <c r="UWJ91" s="715"/>
      <c r="UWK91" s="715"/>
      <c r="UWL91" s="715"/>
      <c r="UWM91" s="715"/>
      <c r="UWN91" s="715"/>
      <c r="UWO91" s="715"/>
      <c r="UWP91" s="715"/>
      <c r="UWQ91" s="715"/>
      <c r="UWR91" s="715"/>
      <c r="UWS91" s="715"/>
      <c r="UWT91" s="715"/>
      <c r="UWU91" s="715"/>
      <c r="UWV91" s="715"/>
      <c r="UWW91" s="715"/>
      <c r="UWX91" s="715"/>
      <c r="UWY91" s="715"/>
      <c r="UWZ91" s="715"/>
      <c r="UXA91" s="715"/>
      <c r="UXB91" s="715"/>
      <c r="UXC91" s="715"/>
      <c r="UXD91" s="715"/>
      <c r="UXE91" s="715"/>
      <c r="UXF91" s="715"/>
      <c r="UXG91" s="715"/>
      <c r="UXH91" s="715"/>
      <c r="UXI91" s="715"/>
      <c r="UXJ91" s="715"/>
      <c r="UXK91" s="715"/>
      <c r="UXL91" s="715"/>
      <c r="UXM91" s="715"/>
      <c r="UXN91" s="715"/>
      <c r="UXO91" s="715"/>
      <c r="UXP91" s="715"/>
      <c r="UXQ91" s="715"/>
      <c r="UXR91" s="715"/>
      <c r="UXS91" s="715"/>
      <c r="UXT91" s="715"/>
      <c r="UXU91" s="715"/>
      <c r="UXV91" s="715"/>
      <c r="UXW91" s="715"/>
      <c r="UXX91" s="715"/>
      <c r="UXY91" s="715"/>
      <c r="UXZ91" s="715"/>
      <c r="UYA91" s="715"/>
      <c r="UYB91" s="715"/>
      <c r="UYC91" s="715"/>
      <c r="UYD91" s="715"/>
      <c r="UYE91" s="715"/>
      <c r="UYF91" s="715"/>
      <c r="UYG91" s="715"/>
      <c r="UYH91" s="715"/>
      <c r="UYI91" s="715"/>
      <c r="UYJ91" s="715"/>
      <c r="UYK91" s="715"/>
      <c r="UYL91" s="715"/>
      <c r="UYM91" s="715"/>
      <c r="UYN91" s="715"/>
      <c r="UYO91" s="715"/>
      <c r="UYP91" s="715"/>
      <c r="UYQ91" s="715"/>
      <c r="UYR91" s="715"/>
      <c r="UYS91" s="715"/>
      <c r="UYT91" s="715"/>
      <c r="UYU91" s="715"/>
      <c r="UYV91" s="715"/>
      <c r="UYW91" s="715"/>
      <c r="UYX91" s="715"/>
      <c r="UYY91" s="715"/>
      <c r="UYZ91" s="715"/>
      <c r="UZA91" s="715"/>
      <c r="UZB91" s="715"/>
      <c r="UZC91" s="715"/>
      <c r="UZD91" s="715"/>
      <c r="UZE91" s="715"/>
      <c r="UZF91" s="715"/>
      <c r="UZG91" s="715"/>
      <c r="UZH91" s="715"/>
      <c r="UZI91" s="715"/>
      <c r="UZJ91" s="715"/>
      <c r="UZK91" s="715"/>
      <c r="UZL91" s="715"/>
      <c r="UZM91" s="715"/>
      <c r="UZN91" s="715"/>
      <c r="UZO91" s="715"/>
      <c r="UZP91" s="715"/>
      <c r="UZQ91" s="715"/>
      <c r="UZR91" s="715"/>
      <c r="UZS91" s="715"/>
      <c r="UZT91" s="715"/>
      <c r="UZU91" s="715"/>
      <c r="UZV91" s="715"/>
      <c r="UZW91" s="715"/>
      <c r="UZX91" s="715"/>
      <c r="UZY91" s="715"/>
      <c r="UZZ91" s="715"/>
      <c r="VAA91" s="715"/>
      <c r="VAB91" s="715"/>
      <c r="VAC91" s="715"/>
      <c r="VAD91" s="715"/>
      <c r="VAE91" s="715"/>
      <c r="VAF91" s="715"/>
      <c r="VAG91" s="715"/>
      <c r="VAH91" s="715"/>
      <c r="VAI91" s="715"/>
      <c r="VAJ91" s="715"/>
      <c r="VAK91" s="715"/>
      <c r="VAL91" s="715"/>
      <c r="VAM91" s="715"/>
      <c r="VAN91" s="715"/>
      <c r="VAO91" s="715"/>
      <c r="VAP91" s="715"/>
      <c r="VAQ91" s="715"/>
      <c r="VAR91" s="715"/>
      <c r="VAS91" s="715"/>
      <c r="VAT91" s="715"/>
      <c r="VAU91" s="715"/>
      <c r="VAV91" s="715"/>
      <c r="VAW91" s="715"/>
      <c r="VAX91" s="715"/>
      <c r="VAY91" s="715"/>
      <c r="VAZ91" s="715"/>
      <c r="VBA91" s="715"/>
      <c r="VBB91" s="715"/>
      <c r="VBC91" s="715"/>
      <c r="VBD91" s="715"/>
      <c r="VBE91" s="715"/>
      <c r="VBF91" s="715"/>
      <c r="VBG91" s="715"/>
      <c r="VBH91" s="715"/>
      <c r="VBI91" s="715"/>
      <c r="VBJ91" s="715"/>
      <c r="VBK91" s="715"/>
      <c r="VBL91" s="715"/>
      <c r="VBM91" s="715"/>
      <c r="VBN91" s="715"/>
      <c r="VBO91" s="715"/>
      <c r="VBP91" s="715"/>
      <c r="VBQ91" s="715"/>
      <c r="VBR91" s="715"/>
      <c r="VBS91" s="715"/>
      <c r="VBT91" s="715"/>
      <c r="VBU91" s="715"/>
      <c r="VBV91" s="715"/>
      <c r="VBW91" s="715"/>
      <c r="VBX91" s="715"/>
      <c r="VBY91" s="715"/>
      <c r="VBZ91" s="715"/>
      <c r="VCA91" s="715"/>
      <c r="VCB91" s="715"/>
      <c r="VCC91" s="715"/>
      <c r="VCD91" s="715"/>
      <c r="VCE91" s="715"/>
      <c r="VCF91" s="715"/>
      <c r="VCG91" s="715"/>
      <c r="VCH91" s="715"/>
      <c r="VCI91" s="715"/>
      <c r="VCJ91" s="715"/>
      <c r="VCK91" s="715"/>
      <c r="VCL91" s="715"/>
      <c r="VCM91" s="715"/>
      <c r="VCN91" s="715"/>
      <c r="VCO91" s="715"/>
      <c r="VCP91" s="715"/>
      <c r="VCQ91" s="715"/>
      <c r="VCR91" s="715"/>
      <c r="VCS91" s="715"/>
      <c r="VCT91" s="715"/>
      <c r="VCU91" s="715"/>
      <c r="VCV91" s="715"/>
      <c r="VCW91" s="715"/>
      <c r="VCX91" s="715"/>
      <c r="VCY91" s="715"/>
      <c r="VCZ91" s="715"/>
      <c r="VDA91" s="715"/>
      <c r="VDB91" s="715"/>
      <c r="VDC91" s="715"/>
      <c r="VDD91" s="715"/>
      <c r="VDE91" s="715"/>
      <c r="VDF91" s="715"/>
      <c r="VDG91" s="715"/>
      <c r="VDH91" s="715"/>
      <c r="VDI91" s="715"/>
      <c r="VDJ91" s="715"/>
      <c r="VDK91" s="715"/>
      <c r="VDL91" s="715"/>
      <c r="VDM91" s="715"/>
      <c r="VDN91" s="715"/>
      <c r="VDO91" s="715"/>
      <c r="VDP91" s="715"/>
      <c r="VDQ91" s="715"/>
      <c r="VDR91" s="715"/>
      <c r="VDS91" s="715"/>
      <c r="VDT91" s="715"/>
      <c r="VDU91" s="715"/>
      <c r="VDV91" s="715"/>
      <c r="VDW91" s="715"/>
      <c r="VDX91" s="715"/>
      <c r="VDY91" s="715"/>
      <c r="VDZ91" s="715"/>
      <c r="VEA91" s="715"/>
      <c r="VEB91" s="715"/>
      <c r="VEC91" s="715"/>
      <c r="VED91" s="715"/>
      <c r="VEE91" s="715"/>
      <c r="VEF91" s="715"/>
      <c r="VEG91" s="715"/>
      <c r="VEH91" s="715"/>
      <c r="VEI91" s="715"/>
      <c r="VEJ91" s="715"/>
      <c r="VEK91" s="715"/>
      <c r="VEL91" s="715"/>
      <c r="VEM91" s="715"/>
      <c r="VEN91" s="715"/>
      <c r="VEO91" s="715"/>
      <c r="VEP91" s="715"/>
      <c r="VEQ91" s="715"/>
      <c r="VER91" s="715"/>
      <c r="VES91" s="715"/>
      <c r="VET91" s="715"/>
      <c r="VEU91" s="715"/>
      <c r="VEV91" s="715"/>
      <c r="VEW91" s="715"/>
      <c r="VEX91" s="715"/>
      <c r="VEY91" s="715"/>
      <c r="VEZ91" s="715"/>
      <c r="VFA91" s="715"/>
      <c r="VFB91" s="715"/>
      <c r="VFC91" s="715"/>
      <c r="VFD91" s="715"/>
      <c r="VFE91" s="715"/>
      <c r="VFF91" s="715"/>
      <c r="VFG91" s="715"/>
      <c r="VFH91" s="715"/>
      <c r="VFI91" s="715"/>
      <c r="VFJ91" s="715"/>
      <c r="VFK91" s="715"/>
      <c r="VFL91" s="715"/>
      <c r="VFM91" s="715"/>
      <c r="VFN91" s="715"/>
      <c r="VFO91" s="715"/>
      <c r="VFP91" s="715"/>
      <c r="VFQ91" s="715"/>
      <c r="VFR91" s="715"/>
      <c r="VFS91" s="715"/>
      <c r="VFT91" s="715"/>
      <c r="VFU91" s="715"/>
      <c r="VFV91" s="715"/>
      <c r="VFW91" s="715"/>
      <c r="VFX91" s="715"/>
      <c r="VFY91" s="715"/>
      <c r="VFZ91" s="715"/>
      <c r="VGA91" s="715"/>
      <c r="VGB91" s="715"/>
      <c r="VGC91" s="715"/>
      <c r="VGD91" s="715"/>
      <c r="VGE91" s="715"/>
      <c r="VGF91" s="715"/>
      <c r="VGG91" s="715"/>
      <c r="VGH91" s="715"/>
      <c r="VGI91" s="715"/>
      <c r="VGJ91" s="715"/>
      <c r="VGK91" s="715"/>
      <c r="VGL91" s="715"/>
      <c r="VGM91" s="715"/>
      <c r="VGN91" s="715"/>
      <c r="VGO91" s="715"/>
      <c r="VGP91" s="715"/>
      <c r="VGQ91" s="715"/>
      <c r="VGR91" s="715"/>
      <c r="VGS91" s="715"/>
      <c r="VGT91" s="715"/>
      <c r="VGU91" s="715"/>
      <c r="VGV91" s="715"/>
      <c r="VGW91" s="715"/>
      <c r="VGX91" s="715"/>
      <c r="VGY91" s="715"/>
      <c r="VGZ91" s="715"/>
      <c r="VHA91" s="715"/>
      <c r="VHB91" s="715"/>
      <c r="VHC91" s="715"/>
      <c r="VHD91" s="715"/>
      <c r="VHE91" s="715"/>
      <c r="VHF91" s="715"/>
      <c r="VHG91" s="715"/>
      <c r="VHH91" s="715"/>
      <c r="VHI91" s="715"/>
      <c r="VHJ91" s="715"/>
      <c r="VHK91" s="715"/>
      <c r="VHL91" s="715"/>
      <c r="VHM91" s="715"/>
      <c r="VHN91" s="715"/>
      <c r="VHO91" s="715"/>
      <c r="VHP91" s="715"/>
      <c r="VHQ91" s="715"/>
      <c r="VHR91" s="715"/>
      <c r="VHS91" s="715"/>
      <c r="VHT91" s="715"/>
      <c r="VHU91" s="715"/>
      <c r="VHV91" s="715"/>
      <c r="VHW91" s="715"/>
      <c r="VHX91" s="715"/>
      <c r="VHY91" s="715"/>
      <c r="VHZ91" s="715"/>
      <c r="VIA91" s="715"/>
      <c r="VIB91" s="715"/>
      <c r="VIC91" s="715"/>
      <c r="VID91" s="715"/>
      <c r="VIE91" s="715"/>
      <c r="VIF91" s="715"/>
      <c r="VIG91" s="715"/>
      <c r="VIH91" s="715"/>
      <c r="VII91" s="715"/>
      <c r="VIJ91" s="715"/>
      <c r="VIK91" s="715"/>
      <c r="VIL91" s="715"/>
      <c r="VIM91" s="715"/>
      <c r="VIN91" s="715"/>
      <c r="VIO91" s="715"/>
      <c r="VIP91" s="715"/>
      <c r="VIQ91" s="715"/>
      <c r="VIR91" s="715"/>
      <c r="VIS91" s="715"/>
      <c r="VIT91" s="715"/>
      <c r="VIU91" s="715"/>
      <c r="VIV91" s="715"/>
      <c r="VIW91" s="715"/>
      <c r="VIX91" s="715"/>
      <c r="VIY91" s="715"/>
      <c r="VIZ91" s="715"/>
      <c r="VJA91" s="715"/>
      <c r="VJB91" s="715"/>
      <c r="VJC91" s="715"/>
      <c r="VJD91" s="715"/>
      <c r="VJE91" s="715"/>
      <c r="VJF91" s="715"/>
      <c r="VJG91" s="715"/>
      <c r="VJH91" s="715"/>
      <c r="VJI91" s="715"/>
      <c r="VJJ91" s="715"/>
      <c r="VJK91" s="715"/>
      <c r="VJL91" s="715"/>
      <c r="VJM91" s="715"/>
      <c r="VJN91" s="715"/>
      <c r="VJO91" s="715"/>
      <c r="VJP91" s="715"/>
      <c r="VJQ91" s="715"/>
      <c r="VJR91" s="715"/>
      <c r="VJS91" s="715"/>
      <c r="VJT91" s="715"/>
      <c r="VJU91" s="715"/>
      <c r="VJV91" s="715"/>
      <c r="VJW91" s="715"/>
      <c r="VJX91" s="715"/>
      <c r="VJY91" s="715"/>
      <c r="VJZ91" s="715"/>
      <c r="VKA91" s="715"/>
      <c r="VKB91" s="715"/>
      <c r="VKC91" s="715"/>
      <c r="VKD91" s="715"/>
      <c r="VKE91" s="715"/>
      <c r="VKF91" s="715"/>
      <c r="VKG91" s="715"/>
      <c r="VKH91" s="715"/>
      <c r="VKI91" s="715"/>
      <c r="VKJ91" s="715"/>
      <c r="VKK91" s="715"/>
      <c r="VKL91" s="715"/>
      <c r="VKM91" s="715"/>
      <c r="VKN91" s="715"/>
      <c r="VKO91" s="715"/>
      <c r="VKP91" s="715"/>
      <c r="VKQ91" s="715"/>
      <c r="VKR91" s="715"/>
      <c r="VKS91" s="715"/>
      <c r="VKT91" s="715"/>
      <c r="VKU91" s="715"/>
      <c r="VKV91" s="715"/>
      <c r="VKW91" s="715"/>
      <c r="VKX91" s="715"/>
      <c r="VKY91" s="715"/>
      <c r="VKZ91" s="715"/>
      <c r="VLA91" s="715"/>
      <c r="VLB91" s="715"/>
      <c r="VLC91" s="715"/>
      <c r="VLD91" s="715"/>
      <c r="VLE91" s="715"/>
      <c r="VLF91" s="715"/>
      <c r="VLG91" s="715"/>
      <c r="VLH91" s="715"/>
      <c r="VLI91" s="715"/>
      <c r="VLJ91" s="715"/>
      <c r="VLK91" s="715"/>
      <c r="VLL91" s="715"/>
      <c r="VLM91" s="715"/>
      <c r="VLN91" s="715"/>
      <c r="VLO91" s="715"/>
      <c r="VLP91" s="715"/>
      <c r="VLQ91" s="715"/>
      <c r="VLR91" s="715"/>
      <c r="VLS91" s="715"/>
      <c r="VLT91" s="715"/>
      <c r="VLU91" s="715"/>
      <c r="VLV91" s="715"/>
      <c r="VLW91" s="715"/>
      <c r="VLX91" s="715"/>
      <c r="VLY91" s="715"/>
      <c r="VLZ91" s="715"/>
      <c r="VMA91" s="715"/>
      <c r="VMB91" s="715"/>
      <c r="VMC91" s="715"/>
      <c r="VMD91" s="715"/>
      <c r="VME91" s="715"/>
      <c r="VMF91" s="715"/>
      <c r="VMG91" s="715"/>
      <c r="VMH91" s="715"/>
      <c r="VMI91" s="715"/>
      <c r="VMJ91" s="715"/>
      <c r="VMK91" s="715"/>
      <c r="VML91" s="715"/>
      <c r="VMM91" s="715"/>
      <c r="VMN91" s="715"/>
      <c r="VMO91" s="715"/>
      <c r="VMP91" s="715"/>
      <c r="VMQ91" s="715"/>
      <c r="VMR91" s="715"/>
      <c r="VMS91" s="715"/>
      <c r="VMT91" s="715"/>
      <c r="VMU91" s="715"/>
      <c r="VMV91" s="715"/>
      <c r="VMW91" s="715"/>
      <c r="VMX91" s="715"/>
      <c r="VMY91" s="715"/>
      <c r="VMZ91" s="715"/>
      <c r="VNA91" s="715"/>
      <c r="VNB91" s="715"/>
      <c r="VNC91" s="715"/>
      <c r="VND91" s="715"/>
      <c r="VNE91" s="715"/>
      <c r="VNF91" s="715"/>
      <c r="VNG91" s="715"/>
      <c r="VNH91" s="715"/>
      <c r="VNI91" s="715"/>
      <c r="VNJ91" s="715"/>
      <c r="VNK91" s="715"/>
      <c r="VNL91" s="715"/>
      <c r="VNM91" s="715"/>
      <c r="VNN91" s="715"/>
      <c r="VNO91" s="715"/>
      <c r="VNP91" s="715"/>
      <c r="VNQ91" s="715"/>
      <c r="VNR91" s="715"/>
      <c r="VNS91" s="715"/>
      <c r="VNT91" s="715"/>
      <c r="VNU91" s="715"/>
      <c r="VNV91" s="715"/>
      <c r="VNW91" s="715"/>
      <c r="VNX91" s="715"/>
      <c r="VNY91" s="715"/>
      <c r="VNZ91" s="715"/>
      <c r="VOA91" s="715"/>
      <c r="VOB91" s="715"/>
      <c r="VOC91" s="715"/>
      <c r="VOD91" s="715"/>
      <c r="VOE91" s="715"/>
      <c r="VOF91" s="715"/>
      <c r="VOG91" s="715"/>
      <c r="VOH91" s="715"/>
      <c r="VOI91" s="715"/>
      <c r="VOJ91" s="715"/>
      <c r="VOK91" s="715"/>
      <c r="VOL91" s="715"/>
      <c r="VOM91" s="715"/>
      <c r="VON91" s="715"/>
      <c r="VOO91" s="715"/>
      <c r="VOP91" s="715"/>
      <c r="VOQ91" s="715"/>
      <c r="VOR91" s="715"/>
      <c r="VOS91" s="715"/>
      <c r="VOT91" s="715"/>
      <c r="VOU91" s="715"/>
      <c r="VOV91" s="715"/>
      <c r="VOW91" s="715"/>
      <c r="VOX91" s="715"/>
      <c r="VOY91" s="715"/>
      <c r="VOZ91" s="715"/>
      <c r="VPA91" s="715"/>
      <c r="VPB91" s="715"/>
      <c r="VPC91" s="715"/>
      <c r="VPD91" s="715"/>
      <c r="VPE91" s="715"/>
      <c r="VPF91" s="715"/>
      <c r="VPG91" s="715"/>
      <c r="VPH91" s="715"/>
      <c r="VPI91" s="715"/>
      <c r="VPJ91" s="715"/>
      <c r="VPK91" s="715"/>
      <c r="VPL91" s="715"/>
      <c r="VPM91" s="715"/>
      <c r="VPN91" s="715"/>
      <c r="VPO91" s="715"/>
      <c r="VPP91" s="715"/>
      <c r="VPQ91" s="715"/>
      <c r="VPR91" s="715"/>
      <c r="VPS91" s="715"/>
      <c r="VPT91" s="715"/>
      <c r="VPU91" s="715"/>
      <c r="VPV91" s="715"/>
      <c r="VPW91" s="715"/>
      <c r="VPX91" s="715"/>
      <c r="VPY91" s="715"/>
      <c r="VPZ91" s="715"/>
      <c r="VQA91" s="715"/>
      <c r="VQB91" s="715"/>
      <c r="VQC91" s="715"/>
      <c r="VQD91" s="715"/>
      <c r="VQE91" s="715"/>
      <c r="VQF91" s="715"/>
      <c r="VQG91" s="715"/>
      <c r="VQH91" s="715"/>
      <c r="VQI91" s="715"/>
      <c r="VQJ91" s="715"/>
      <c r="VQK91" s="715"/>
      <c r="VQL91" s="715"/>
      <c r="VQM91" s="715"/>
      <c r="VQN91" s="715"/>
      <c r="VQO91" s="715"/>
      <c r="VQP91" s="715"/>
      <c r="VQQ91" s="715"/>
      <c r="VQR91" s="715"/>
      <c r="VQS91" s="715"/>
      <c r="VQT91" s="715"/>
      <c r="VQU91" s="715"/>
      <c r="VQV91" s="715"/>
      <c r="VQW91" s="715"/>
      <c r="VQX91" s="715"/>
      <c r="VQY91" s="715"/>
      <c r="VQZ91" s="715"/>
      <c r="VRA91" s="715"/>
      <c r="VRB91" s="715"/>
      <c r="VRC91" s="715"/>
      <c r="VRD91" s="715"/>
      <c r="VRE91" s="715"/>
      <c r="VRF91" s="715"/>
      <c r="VRG91" s="715"/>
      <c r="VRH91" s="715"/>
      <c r="VRI91" s="715"/>
      <c r="VRJ91" s="715"/>
      <c r="VRK91" s="715"/>
      <c r="VRL91" s="715"/>
      <c r="VRM91" s="715"/>
      <c r="VRN91" s="715"/>
      <c r="VRO91" s="715"/>
      <c r="VRP91" s="715"/>
      <c r="VRQ91" s="715"/>
      <c r="VRR91" s="715"/>
      <c r="VRS91" s="715"/>
      <c r="VRT91" s="715"/>
      <c r="VRU91" s="715"/>
      <c r="VRV91" s="715"/>
      <c r="VRW91" s="715"/>
      <c r="VRX91" s="715"/>
      <c r="VRY91" s="715"/>
      <c r="VRZ91" s="715"/>
      <c r="VSA91" s="715"/>
      <c r="VSB91" s="715"/>
      <c r="VSC91" s="715"/>
      <c r="VSD91" s="715"/>
      <c r="VSE91" s="715"/>
      <c r="VSF91" s="715"/>
      <c r="VSG91" s="715"/>
      <c r="VSH91" s="715"/>
      <c r="VSI91" s="715"/>
      <c r="VSJ91" s="715"/>
      <c r="VSK91" s="715"/>
      <c r="VSL91" s="715"/>
      <c r="VSM91" s="715"/>
      <c r="VSN91" s="715"/>
      <c r="VSO91" s="715"/>
      <c r="VSP91" s="715"/>
      <c r="VSQ91" s="715"/>
      <c r="VSR91" s="715"/>
      <c r="VSS91" s="715"/>
      <c r="VST91" s="715"/>
      <c r="VSU91" s="715"/>
      <c r="VSV91" s="715"/>
      <c r="VSW91" s="715"/>
      <c r="VSX91" s="715"/>
      <c r="VSY91" s="715"/>
      <c r="VSZ91" s="715"/>
      <c r="VTA91" s="715"/>
      <c r="VTB91" s="715"/>
      <c r="VTC91" s="715"/>
      <c r="VTD91" s="715"/>
      <c r="VTE91" s="715"/>
      <c r="VTF91" s="715"/>
      <c r="VTG91" s="715"/>
      <c r="VTH91" s="715"/>
      <c r="VTI91" s="715"/>
      <c r="VTJ91" s="715"/>
      <c r="VTK91" s="715"/>
      <c r="VTL91" s="715"/>
      <c r="VTM91" s="715"/>
      <c r="VTN91" s="715"/>
      <c r="VTO91" s="715"/>
      <c r="VTP91" s="715"/>
      <c r="VTQ91" s="715"/>
      <c r="VTR91" s="715"/>
      <c r="VTS91" s="715"/>
      <c r="VTT91" s="715"/>
      <c r="VTU91" s="715"/>
      <c r="VTV91" s="715"/>
      <c r="VTW91" s="715"/>
      <c r="VTX91" s="715"/>
      <c r="VTY91" s="715"/>
      <c r="VTZ91" s="715"/>
      <c r="VUA91" s="715"/>
      <c r="VUB91" s="715"/>
      <c r="VUC91" s="715"/>
      <c r="VUD91" s="715"/>
      <c r="VUE91" s="715"/>
      <c r="VUF91" s="715"/>
      <c r="VUG91" s="715"/>
      <c r="VUH91" s="715"/>
      <c r="VUI91" s="715"/>
      <c r="VUJ91" s="715"/>
      <c r="VUK91" s="715"/>
      <c r="VUL91" s="715"/>
      <c r="VUM91" s="715"/>
      <c r="VUN91" s="715"/>
      <c r="VUO91" s="715"/>
      <c r="VUP91" s="715"/>
      <c r="VUQ91" s="715"/>
      <c r="VUR91" s="715"/>
      <c r="VUS91" s="715"/>
      <c r="VUT91" s="715"/>
      <c r="VUU91" s="715"/>
      <c r="VUV91" s="715"/>
      <c r="VUW91" s="715"/>
      <c r="VUX91" s="715"/>
      <c r="VUY91" s="715"/>
      <c r="VUZ91" s="715"/>
      <c r="VVA91" s="715"/>
      <c r="VVB91" s="715"/>
      <c r="VVC91" s="715"/>
      <c r="VVD91" s="715"/>
      <c r="VVE91" s="715"/>
      <c r="VVF91" s="715"/>
      <c r="VVG91" s="715"/>
      <c r="VVH91" s="715"/>
      <c r="VVI91" s="715"/>
      <c r="VVJ91" s="715"/>
      <c r="VVK91" s="715"/>
      <c r="VVL91" s="715"/>
      <c r="VVM91" s="715"/>
      <c r="VVN91" s="715"/>
      <c r="VVO91" s="715"/>
      <c r="VVP91" s="715"/>
      <c r="VVQ91" s="715"/>
      <c r="VVR91" s="715"/>
      <c r="VVS91" s="715"/>
      <c r="VVT91" s="715"/>
      <c r="VVU91" s="715"/>
      <c r="VVV91" s="715"/>
      <c r="VVW91" s="715"/>
      <c r="VVX91" s="715"/>
      <c r="VVY91" s="715"/>
      <c r="VVZ91" s="715"/>
      <c r="VWA91" s="715"/>
      <c r="VWB91" s="715"/>
      <c r="VWC91" s="715"/>
      <c r="VWD91" s="715"/>
      <c r="VWE91" s="715"/>
      <c r="VWF91" s="715"/>
      <c r="VWG91" s="715"/>
      <c r="VWH91" s="715"/>
      <c r="VWI91" s="715"/>
      <c r="VWJ91" s="715"/>
      <c r="VWK91" s="715"/>
      <c r="VWL91" s="715"/>
      <c r="VWM91" s="715"/>
      <c r="VWN91" s="715"/>
      <c r="VWO91" s="715"/>
      <c r="VWP91" s="715"/>
      <c r="VWQ91" s="715"/>
      <c r="VWR91" s="715"/>
      <c r="VWS91" s="715"/>
      <c r="VWT91" s="715"/>
      <c r="VWU91" s="715"/>
      <c r="VWV91" s="715"/>
      <c r="VWW91" s="715"/>
      <c r="VWX91" s="715"/>
      <c r="VWY91" s="715"/>
      <c r="VWZ91" s="715"/>
      <c r="VXA91" s="715"/>
      <c r="VXB91" s="715"/>
      <c r="VXC91" s="715"/>
      <c r="VXD91" s="715"/>
      <c r="VXE91" s="715"/>
      <c r="VXF91" s="715"/>
      <c r="VXG91" s="715"/>
      <c r="VXH91" s="715"/>
      <c r="VXI91" s="715"/>
      <c r="VXJ91" s="715"/>
      <c r="VXK91" s="715"/>
      <c r="VXL91" s="715"/>
      <c r="VXM91" s="715"/>
      <c r="VXN91" s="715"/>
      <c r="VXO91" s="715"/>
      <c r="VXP91" s="715"/>
      <c r="VXQ91" s="715"/>
      <c r="VXR91" s="715"/>
      <c r="VXS91" s="715"/>
      <c r="VXT91" s="715"/>
      <c r="VXU91" s="715"/>
      <c r="VXV91" s="715"/>
      <c r="VXW91" s="715"/>
      <c r="VXX91" s="715"/>
      <c r="VXY91" s="715"/>
      <c r="VXZ91" s="715"/>
      <c r="VYA91" s="715"/>
      <c r="VYB91" s="715"/>
      <c r="VYC91" s="715"/>
      <c r="VYD91" s="715"/>
      <c r="VYE91" s="715"/>
      <c r="VYF91" s="715"/>
      <c r="VYG91" s="715"/>
      <c r="VYH91" s="715"/>
      <c r="VYI91" s="715"/>
      <c r="VYJ91" s="715"/>
      <c r="VYK91" s="715"/>
      <c r="VYL91" s="715"/>
      <c r="VYM91" s="715"/>
      <c r="VYN91" s="715"/>
      <c r="VYO91" s="715"/>
      <c r="VYP91" s="715"/>
      <c r="VYQ91" s="715"/>
      <c r="VYR91" s="715"/>
      <c r="VYS91" s="715"/>
      <c r="VYT91" s="715"/>
      <c r="VYU91" s="715"/>
      <c r="VYV91" s="715"/>
      <c r="VYW91" s="715"/>
      <c r="VYX91" s="715"/>
      <c r="VYY91" s="715"/>
      <c r="VYZ91" s="715"/>
      <c r="VZA91" s="715"/>
      <c r="VZB91" s="715"/>
      <c r="VZC91" s="715"/>
      <c r="VZD91" s="715"/>
      <c r="VZE91" s="715"/>
      <c r="VZF91" s="715"/>
      <c r="VZG91" s="715"/>
      <c r="VZH91" s="715"/>
      <c r="VZI91" s="715"/>
      <c r="VZJ91" s="715"/>
      <c r="VZK91" s="715"/>
      <c r="VZL91" s="715"/>
      <c r="VZM91" s="715"/>
      <c r="VZN91" s="715"/>
      <c r="VZO91" s="715"/>
      <c r="VZP91" s="715"/>
      <c r="VZQ91" s="715"/>
      <c r="VZR91" s="715"/>
      <c r="VZS91" s="715"/>
      <c r="VZT91" s="715"/>
      <c r="VZU91" s="715"/>
      <c r="VZV91" s="715"/>
      <c r="VZW91" s="715"/>
      <c r="VZX91" s="715"/>
      <c r="VZY91" s="715"/>
      <c r="VZZ91" s="715"/>
      <c r="WAA91" s="715"/>
      <c r="WAB91" s="715"/>
      <c r="WAC91" s="715"/>
      <c r="WAD91" s="715"/>
      <c r="WAE91" s="715"/>
      <c r="WAF91" s="715"/>
      <c r="WAG91" s="715"/>
      <c r="WAH91" s="715"/>
      <c r="WAI91" s="715"/>
      <c r="WAJ91" s="715"/>
      <c r="WAK91" s="715"/>
      <c r="WAL91" s="715"/>
      <c r="WAM91" s="715"/>
      <c r="WAN91" s="715"/>
      <c r="WAO91" s="715"/>
      <c r="WAP91" s="715"/>
      <c r="WAQ91" s="715"/>
      <c r="WAR91" s="715"/>
      <c r="WAS91" s="715"/>
      <c r="WAT91" s="715"/>
      <c r="WAU91" s="715"/>
      <c r="WAV91" s="715"/>
      <c r="WAW91" s="715"/>
      <c r="WAX91" s="715"/>
      <c r="WAY91" s="715"/>
      <c r="WAZ91" s="715"/>
      <c r="WBA91" s="715"/>
      <c r="WBB91" s="715"/>
      <c r="WBC91" s="715"/>
      <c r="WBD91" s="715"/>
      <c r="WBE91" s="715"/>
      <c r="WBF91" s="715"/>
      <c r="WBG91" s="715"/>
      <c r="WBH91" s="715"/>
      <c r="WBI91" s="715"/>
      <c r="WBJ91" s="715"/>
      <c r="WBK91" s="715"/>
      <c r="WBL91" s="715"/>
      <c r="WBM91" s="715"/>
      <c r="WBN91" s="715"/>
      <c r="WBO91" s="715"/>
      <c r="WBP91" s="715"/>
      <c r="WBQ91" s="715"/>
      <c r="WBR91" s="715"/>
      <c r="WBS91" s="715"/>
      <c r="WBT91" s="715"/>
      <c r="WBU91" s="715"/>
      <c r="WBV91" s="715"/>
      <c r="WBW91" s="715"/>
      <c r="WBX91" s="715"/>
      <c r="WBY91" s="715"/>
      <c r="WBZ91" s="715"/>
      <c r="WCA91" s="715"/>
      <c r="WCB91" s="715"/>
      <c r="WCC91" s="715"/>
      <c r="WCD91" s="715"/>
      <c r="WCE91" s="715"/>
      <c r="WCF91" s="715"/>
      <c r="WCG91" s="715"/>
      <c r="WCH91" s="715"/>
      <c r="WCI91" s="715"/>
      <c r="WCJ91" s="715"/>
      <c r="WCK91" s="715"/>
      <c r="WCL91" s="715"/>
      <c r="WCM91" s="715"/>
      <c r="WCN91" s="715"/>
      <c r="WCO91" s="715"/>
      <c r="WCP91" s="715"/>
      <c r="WCQ91" s="715"/>
      <c r="WCR91" s="715"/>
      <c r="WCS91" s="715"/>
      <c r="WCT91" s="715"/>
      <c r="WCU91" s="715"/>
      <c r="WCV91" s="715"/>
      <c r="WCW91" s="715"/>
      <c r="WCX91" s="715"/>
      <c r="WCY91" s="715"/>
      <c r="WCZ91" s="715"/>
      <c r="WDA91" s="715"/>
      <c r="WDB91" s="715"/>
      <c r="WDC91" s="715"/>
      <c r="WDD91" s="715"/>
      <c r="WDE91" s="715"/>
      <c r="WDF91" s="715"/>
      <c r="WDG91" s="715"/>
      <c r="WDH91" s="715"/>
      <c r="WDI91" s="715"/>
      <c r="WDJ91" s="715"/>
      <c r="WDK91" s="715"/>
      <c r="WDL91" s="715"/>
      <c r="WDM91" s="715"/>
      <c r="WDN91" s="715"/>
      <c r="WDO91" s="715"/>
      <c r="WDP91" s="715"/>
      <c r="WDQ91" s="715"/>
      <c r="WDR91" s="715"/>
      <c r="WDS91" s="715"/>
      <c r="WDT91" s="715"/>
      <c r="WDU91" s="715"/>
      <c r="WDV91" s="715"/>
      <c r="WDW91" s="715"/>
      <c r="WDX91" s="715"/>
      <c r="WDY91" s="715"/>
      <c r="WDZ91" s="715"/>
      <c r="WEA91" s="715"/>
      <c r="WEB91" s="715"/>
      <c r="WEC91" s="715"/>
      <c r="WED91" s="715"/>
      <c r="WEE91" s="715"/>
      <c r="WEF91" s="715"/>
      <c r="WEG91" s="715"/>
      <c r="WEH91" s="715"/>
      <c r="WEI91" s="715"/>
      <c r="WEJ91" s="715"/>
      <c r="WEK91" s="715"/>
      <c r="WEL91" s="715"/>
      <c r="WEM91" s="715"/>
      <c r="WEN91" s="715"/>
      <c r="WEO91" s="715"/>
      <c r="WEP91" s="715"/>
      <c r="WEQ91" s="715"/>
      <c r="WER91" s="715"/>
      <c r="WES91" s="715"/>
      <c r="WET91" s="715"/>
      <c r="WEU91" s="715"/>
      <c r="WEV91" s="715"/>
      <c r="WEW91" s="715"/>
      <c r="WEX91" s="715"/>
      <c r="WEY91" s="715"/>
      <c r="WEZ91" s="715"/>
      <c r="WFA91" s="715"/>
      <c r="WFB91" s="715"/>
      <c r="WFC91" s="715"/>
      <c r="WFD91" s="715"/>
      <c r="WFE91" s="715"/>
      <c r="WFF91" s="715"/>
      <c r="WFG91" s="715"/>
      <c r="WFH91" s="715"/>
      <c r="WFI91" s="715"/>
      <c r="WFJ91" s="715"/>
      <c r="WFK91" s="715"/>
      <c r="WFL91" s="715"/>
      <c r="WFM91" s="715"/>
      <c r="WFN91" s="715"/>
      <c r="WFO91" s="715"/>
      <c r="WFP91" s="715"/>
      <c r="WFQ91" s="715"/>
      <c r="WFR91" s="715"/>
      <c r="WFS91" s="715"/>
      <c r="WFT91" s="715"/>
      <c r="WFU91" s="715"/>
      <c r="WFV91" s="715"/>
      <c r="WFW91" s="715"/>
      <c r="WFX91" s="715"/>
      <c r="WFY91" s="715"/>
      <c r="WFZ91" s="715"/>
      <c r="WGA91" s="715"/>
      <c r="WGB91" s="715"/>
      <c r="WGC91" s="715"/>
      <c r="WGD91" s="715"/>
      <c r="WGE91" s="715"/>
      <c r="WGF91" s="715"/>
      <c r="WGG91" s="715"/>
      <c r="WGH91" s="715"/>
      <c r="WGI91" s="715"/>
      <c r="WGJ91" s="715"/>
      <c r="WGK91" s="715"/>
      <c r="WGL91" s="715"/>
      <c r="WGM91" s="715"/>
      <c r="WGN91" s="715"/>
      <c r="WGO91" s="715"/>
      <c r="WGP91" s="715"/>
      <c r="WGQ91" s="715"/>
      <c r="WGR91" s="715"/>
      <c r="WGS91" s="715"/>
      <c r="WGT91" s="715"/>
      <c r="WGU91" s="715"/>
      <c r="WGV91" s="715"/>
      <c r="WGW91" s="715"/>
      <c r="WGX91" s="715"/>
      <c r="WGY91" s="715"/>
      <c r="WGZ91" s="715"/>
      <c r="WHA91" s="715"/>
      <c r="WHB91" s="715"/>
      <c r="WHC91" s="715"/>
      <c r="WHD91" s="715"/>
      <c r="WHE91" s="715"/>
      <c r="WHF91" s="715"/>
      <c r="WHG91" s="715"/>
      <c r="WHH91" s="715"/>
      <c r="WHI91" s="715"/>
      <c r="WHJ91" s="715"/>
      <c r="WHK91" s="715"/>
      <c r="WHL91" s="715"/>
      <c r="WHM91" s="715"/>
      <c r="WHN91" s="715"/>
      <c r="WHO91" s="715"/>
      <c r="WHP91" s="715"/>
      <c r="WHQ91" s="715"/>
      <c r="WHR91" s="715"/>
      <c r="WHS91" s="715"/>
      <c r="WHT91" s="715"/>
      <c r="WHU91" s="715"/>
      <c r="WHV91" s="715"/>
      <c r="WHW91" s="715"/>
      <c r="WHX91" s="715"/>
      <c r="WHY91" s="715"/>
      <c r="WHZ91" s="715"/>
      <c r="WIA91" s="715"/>
      <c r="WIB91" s="715"/>
      <c r="WIC91" s="715"/>
      <c r="WID91" s="715"/>
      <c r="WIE91" s="715"/>
      <c r="WIF91" s="715"/>
      <c r="WIG91" s="715"/>
      <c r="WIH91" s="715"/>
      <c r="WII91" s="715"/>
      <c r="WIJ91" s="715"/>
      <c r="WIK91" s="715"/>
      <c r="WIL91" s="715"/>
      <c r="WIM91" s="715"/>
      <c r="WIN91" s="715"/>
      <c r="WIO91" s="715"/>
      <c r="WIP91" s="715"/>
      <c r="WIQ91" s="715"/>
      <c r="WIR91" s="715"/>
      <c r="WIS91" s="715"/>
      <c r="WIT91" s="715"/>
      <c r="WIU91" s="715"/>
      <c r="WIV91" s="715"/>
      <c r="WIW91" s="715"/>
      <c r="WIX91" s="715"/>
      <c r="WIY91" s="715"/>
      <c r="WIZ91" s="715"/>
      <c r="WJA91" s="715"/>
      <c r="WJB91" s="715"/>
      <c r="WJC91" s="715"/>
      <c r="WJD91" s="715"/>
      <c r="WJE91" s="715"/>
      <c r="WJF91" s="715"/>
      <c r="WJG91" s="715"/>
      <c r="WJH91" s="715"/>
      <c r="WJI91" s="715"/>
      <c r="WJJ91" s="715"/>
      <c r="WJK91" s="715"/>
      <c r="WJL91" s="715"/>
      <c r="WJM91" s="715"/>
      <c r="WJN91" s="715"/>
      <c r="WJO91" s="715"/>
      <c r="WJP91" s="715"/>
      <c r="WJQ91" s="715"/>
      <c r="WJR91" s="715"/>
      <c r="WJS91" s="715"/>
      <c r="WJT91" s="715"/>
      <c r="WJU91" s="715"/>
      <c r="WJV91" s="715"/>
      <c r="WJW91" s="715"/>
      <c r="WJX91" s="715"/>
      <c r="WJY91" s="715"/>
      <c r="WJZ91" s="715"/>
      <c r="WKA91" s="715"/>
      <c r="WKB91" s="715"/>
      <c r="WKC91" s="715"/>
      <c r="WKD91" s="715"/>
      <c r="WKE91" s="715"/>
      <c r="WKF91" s="715"/>
      <c r="WKG91" s="715"/>
      <c r="WKH91" s="715"/>
      <c r="WKI91" s="715"/>
      <c r="WKJ91" s="715"/>
      <c r="WKK91" s="715"/>
      <c r="WKL91" s="715"/>
      <c r="WKM91" s="715"/>
      <c r="WKN91" s="715"/>
      <c r="WKO91" s="715"/>
      <c r="WKP91" s="715"/>
      <c r="WKQ91" s="715"/>
      <c r="WKR91" s="715"/>
      <c r="WKS91" s="715"/>
      <c r="WKT91" s="715"/>
      <c r="WKU91" s="715"/>
      <c r="WKV91" s="715"/>
      <c r="WKW91" s="715"/>
      <c r="WKX91" s="715"/>
      <c r="WKY91" s="715"/>
      <c r="WKZ91" s="715"/>
      <c r="WLA91" s="715"/>
      <c r="WLB91" s="715"/>
      <c r="WLC91" s="715"/>
      <c r="WLD91" s="715"/>
      <c r="WLE91" s="715"/>
      <c r="WLF91" s="715"/>
      <c r="WLG91" s="715"/>
      <c r="WLH91" s="715"/>
      <c r="WLI91" s="715"/>
      <c r="WLJ91" s="715"/>
      <c r="WLK91" s="715"/>
      <c r="WLL91" s="715"/>
      <c r="WLM91" s="715"/>
      <c r="WLN91" s="715"/>
      <c r="WLO91" s="715"/>
      <c r="WLP91" s="715"/>
      <c r="WLQ91" s="715"/>
      <c r="WLR91" s="715"/>
      <c r="WLS91" s="715"/>
      <c r="WLT91" s="715"/>
      <c r="WLU91" s="715"/>
      <c r="WLV91" s="715"/>
      <c r="WLW91" s="715"/>
      <c r="WLX91" s="715"/>
      <c r="WLY91" s="715"/>
      <c r="WLZ91" s="715"/>
      <c r="WMA91" s="715"/>
      <c r="WMB91" s="715"/>
      <c r="WMC91" s="715"/>
      <c r="WMD91" s="715"/>
      <c r="WME91" s="715"/>
      <c r="WMF91" s="715"/>
      <c r="WMG91" s="715"/>
      <c r="WMH91" s="715"/>
      <c r="WMI91" s="715"/>
      <c r="WMJ91" s="715"/>
      <c r="WMK91" s="715"/>
      <c r="WML91" s="715"/>
      <c r="WMM91" s="715"/>
      <c r="WMN91" s="715"/>
      <c r="WMO91" s="715"/>
      <c r="WMP91" s="715"/>
      <c r="WMQ91" s="715"/>
      <c r="WMR91" s="715"/>
      <c r="WMS91" s="715"/>
      <c r="WMT91" s="715"/>
      <c r="WMU91" s="715"/>
      <c r="WMV91" s="715"/>
      <c r="WMW91" s="715"/>
      <c r="WMX91" s="715"/>
      <c r="WMY91" s="715"/>
      <c r="WMZ91" s="715"/>
      <c r="WNA91" s="715"/>
      <c r="WNB91" s="715"/>
      <c r="WNC91" s="715"/>
      <c r="WND91" s="715"/>
      <c r="WNE91" s="715"/>
      <c r="WNF91" s="715"/>
      <c r="WNG91" s="715"/>
      <c r="WNH91" s="715"/>
      <c r="WNI91" s="715"/>
      <c r="WNJ91" s="715"/>
      <c r="WNK91" s="715"/>
      <c r="WNL91" s="715"/>
      <c r="WNM91" s="715"/>
      <c r="WNN91" s="715"/>
      <c r="WNO91" s="715"/>
      <c r="WNP91" s="715"/>
      <c r="WNQ91" s="715"/>
      <c r="WNR91" s="715"/>
      <c r="WNS91" s="715"/>
      <c r="WNT91" s="715"/>
      <c r="WNU91" s="715"/>
      <c r="WNV91" s="715"/>
      <c r="WNW91" s="715"/>
      <c r="WNX91" s="715"/>
      <c r="WNY91" s="715"/>
      <c r="WNZ91" s="715"/>
      <c r="WOA91" s="715"/>
      <c r="WOB91" s="715"/>
      <c r="WOC91" s="715"/>
      <c r="WOD91" s="715"/>
      <c r="WOE91" s="715"/>
      <c r="WOF91" s="715"/>
      <c r="WOG91" s="715"/>
      <c r="WOH91" s="715"/>
      <c r="WOI91" s="715"/>
      <c r="WOJ91" s="715"/>
      <c r="WOK91" s="715"/>
      <c r="WOL91" s="715"/>
      <c r="WOM91" s="715"/>
      <c r="WON91" s="715"/>
      <c r="WOO91" s="715"/>
      <c r="WOP91" s="715"/>
      <c r="WOQ91" s="715"/>
      <c r="WOR91" s="715"/>
      <c r="WOS91" s="715"/>
      <c r="WOT91" s="715"/>
      <c r="WOU91" s="715"/>
      <c r="WOV91" s="715"/>
      <c r="WOW91" s="715"/>
      <c r="WOX91" s="715"/>
      <c r="WOY91" s="715"/>
      <c r="WOZ91" s="715"/>
      <c r="WPA91" s="715"/>
      <c r="WPB91" s="715"/>
      <c r="WPC91" s="715"/>
      <c r="WPD91" s="715"/>
      <c r="WPE91" s="715"/>
      <c r="WPF91" s="715"/>
      <c r="WPG91" s="715"/>
      <c r="WPH91" s="715"/>
      <c r="WPI91" s="715"/>
      <c r="WPJ91" s="715"/>
      <c r="WPK91" s="715"/>
      <c r="WPL91" s="715"/>
      <c r="WPM91" s="715"/>
      <c r="WPN91" s="715"/>
      <c r="WPO91" s="715"/>
      <c r="WPP91" s="715"/>
      <c r="WPQ91" s="715"/>
      <c r="WPR91" s="715"/>
      <c r="WPS91" s="715"/>
      <c r="WPT91" s="715"/>
      <c r="WPU91" s="715"/>
      <c r="WPV91" s="715"/>
      <c r="WPW91" s="715"/>
      <c r="WPX91" s="715"/>
      <c r="WPY91" s="715"/>
      <c r="WPZ91" s="715"/>
      <c r="WQA91" s="715"/>
      <c r="WQB91" s="715"/>
      <c r="WQC91" s="715"/>
      <c r="WQD91" s="715"/>
      <c r="WQE91" s="715"/>
      <c r="WQF91" s="715"/>
      <c r="WQG91" s="715"/>
      <c r="WQH91" s="715"/>
      <c r="WQI91" s="715"/>
      <c r="WQJ91" s="715"/>
      <c r="WQK91" s="715"/>
      <c r="WQL91" s="715"/>
      <c r="WQM91" s="715"/>
      <c r="WQN91" s="715"/>
      <c r="WQO91" s="715"/>
      <c r="WQP91" s="715"/>
      <c r="WQQ91" s="715"/>
      <c r="WQR91" s="715"/>
      <c r="WQS91" s="715"/>
      <c r="WQT91" s="715"/>
      <c r="WQU91" s="715"/>
      <c r="WQV91" s="715"/>
      <c r="WQW91" s="715"/>
      <c r="WQX91" s="715"/>
      <c r="WQY91" s="715"/>
      <c r="WQZ91" s="715"/>
      <c r="WRA91" s="715"/>
      <c r="WRB91" s="715"/>
      <c r="WRC91" s="715"/>
      <c r="WRD91" s="715"/>
      <c r="WRE91" s="715"/>
      <c r="WRF91" s="715"/>
      <c r="WRG91" s="715"/>
      <c r="WRH91" s="715"/>
      <c r="WRI91" s="715"/>
      <c r="WRJ91" s="715"/>
      <c r="WRK91" s="715"/>
      <c r="WRL91" s="715"/>
      <c r="WRM91" s="715"/>
      <c r="WRN91" s="715"/>
      <c r="WRO91" s="715"/>
      <c r="WRP91" s="715"/>
      <c r="WRQ91" s="715"/>
      <c r="WRR91" s="715"/>
      <c r="WRS91" s="715"/>
      <c r="WRT91" s="715"/>
      <c r="WRU91" s="715"/>
      <c r="WRV91" s="715"/>
      <c r="WRW91" s="715"/>
      <c r="WRX91" s="715"/>
      <c r="WRY91" s="715"/>
      <c r="WRZ91" s="715"/>
      <c r="WSA91" s="715"/>
      <c r="WSB91" s="715"/>
      <c r="WSC91" s="715"/>
      <c r="WSD91" s="715"/>
      <c r="WSE91" s="715"/>
      <c r="WSF91" s="715"/>
      <c r="WSG91" s="715"/>
      <c r="WSH91" s="715"/>
      <c r="WSI91" s="715"/>
      <c r="WSJ91" s="715"/>
      <c r="WSK91" s="715"/>
      <c r="WSL91" s="715"/>
      <c r="WSM91" s="715"/>
      <c r="WSN91" s="715"/>
      <c r="WSO91" s="715"/>
      <c r="WSP91" s="715"/>
      <c r="WSQ91" s="715"/>
      <c r="WSR91" s="715"/>
      <c r="WSS91" s="715"/>
      <c r="WST91" s="715"/>
      <c r="WSU91" s="715"/>
      <c r="WSV91" s="715"/>
      <c r="WSW91" s="715"/>
      <c r="WSX91" s="715"/>
      <c r="WSY91" s="715"/>
      <c r="WSZ91" s="715"/>
      <c r="WTA91" s="715"/>
      <c r="WTB91" s="715"/>
      <c r="WTC91" s="715"/>
      <c r="WTD91" s="715"/>
      <c r="WTE91" s="715"/>
      <c r="WTF91" s="715"/>
      <c r="WTG91" s="715"/>
      <c r="WTH91" s="715"/>
      <c r="WTI91" s="715"/>
      <c r="WTJ91" s="715"/>
      <c r="WTK91" s="715"/>
      <c r="WTL91" s="715"/>
      <c r="WTM91" s="715"/>
      <c r="WTN91" s="715"/>
      <c r="WTO91" s="715"/>
      <c r="WTP91" s="715"/>
      <c r="WTQ91" s="715"/>
      <c r="WTR91" s="715"/>
      <c r="WTS91" s="715"/>
      <c r="WTT91" s="715"/>
      <c r="WTU91" s="715"/>
      <c r="WTV91" s="715"/>
      <c r="WTW91" s="715"/>
      <c r="WTX91" s="715"/>
      <c r="WTY91" s="715"/>
      <c r="WTZ91" s="715"/>
      <c r="WUA91" s="715"/>
      <c r="WUB91" s="715"/>
      <c r="WUC91" s="715"/>
      <c r="WUD91" s="715"/>
      <c r="WUE91" s="715"/>
      <c r="WUF91" s="715"/>
      <c r="WUG91" s="715"/>
      <c r="WUH91" s="715"/>
      <c r="WUI91" s="715"/>
      <c r="WUJ91" s="715"/>
      <c r="WUK91" s="715"/>
      <c r="WUL91" s="715"/>
      <c r="WUM91" s="715"/>
      <c r="WUN91" s="715"/>
      <c r="WUO91" s="715"/>
      <c r="WUP91" s="715"/>
      <c r="WUQ91" s="715"/>
      <c r="WUR91" s="715"/>
      <c r="WUS91" s="715"/>
      <c r="WUT91" s="715"/>
      <c r="WUU91" s="715"/>
      <c r="WUV91" s="715"/>
      <c r="WUW91" s="715"/>
      <c r="WUX91" s="715"/>
      <c r="WUY91" s="715"/>
      <c r="WUZ91" s="715"/>
      <c r="WVA91" s="715"/>
      <c r="WVB91" s="715"/>
      <c r="WVC91" s="715"/>
      <c r="WVD91" s="715"/>
      <c r="WVE91" s="715"/>
      <c r="WVF91" s="715"/>
      <c r="WVG91" s="715"/>
      <c r="WVH91" s="715"/>
      <c r="WVI91" s="715"/>
      <c r="WVJ91" s="715"/>
      <c r="WVK91" s="715"/>
      <c r="WVL91" s="715"/>
      <c r="WVM91" s="715"/>
      <c r="WVN91" s="715"/>
      <c r="WVO91" s="715"/>
      <c r="WVP91" s="715"/>
      <c r="WVQ91" s="715"/>
      <c r="WVR91" s="715"/>
      <c r="WVS91" s="715"/>
      <c r="WVT91" s="715"/>
      <c r="WVU91" s="715"/>
      <c r="WVV91" s="715"/>
      <c r="WVW91" s="715"/>
      <c r="WVX91" s="715"/>
      <c r="WVY91" s="715"/>
      <c r="WVZ91" s="715"/>
      <c r="WWA91" s="715"/>
      <c r="WWB91" s="715"/>
      <c r="WWC91" s="715"/>
      <c r="WWD91" s="715"/>
      <c r="WWE91" s="715"/>
      <c r="WWF91" s="715"/>
      <c r="WWG91" s="715"/>
      <c r="WWH91" s="715"/>
      <c r="WWI91" s="715"/>
      <c r="WWJ91" s="715"/>
      <c r="WWK91" s="715"/>
      <c r="WWL91" s="715"/>
      <c r="WWM91" s="715"/>
      <c r="WWN91" s="715"/>
      <c r="WWO91" s="715"/>
      <c r="WWP91" s="715"/>
      <c r="WWQ91" s="715"/>
      <c r="WWR91" s="715"/>
      <c r="WWS91" s="715"/>
      <c r="WWT91" s="715"/>
      <c r="WWU91" s="715"/>
      <c r="WWV91" s="715"/>
      <c r="WWW91" s="715"/>
      <c r="WWX91" s="715"/>
      <c r="WWY91" s="715"/>
      <c r="WWZ91" s="715"/>
      <c r="WXA91" s="715"/>
      <c r="WXB91" s="715"/>
      <c r="WXC91" s="715"/>
      <c r="WXD91" s="715"/>
      <c r="WXE91" s="715"/>
      <c r="WXF91" s="715"/>
      <c r="WXG91" s="715"/>
      <c r="WXH91" s="715"/>
      <c r="WXI91" s="715"/>
      <c r="WXJ91" s="715"/>
      <c r="WXK91" s="715"/>
      <c r="WXL91" s="715"/>
      <c r="WXM91" s="715"/>
      <c r="WXN91" s="715"/>
      <c r="WXO91" s="715"/>
      <c r="WXP91" s="715"/>
      <c r="WXQ91" s="715"/>
      <c r="WXR91" s="715"/>
      <c r="WXS91" s="715"/>
      <c r="WXT91" s="715"/>
      <c r="WXU91" s="715"/>
      <c r="WXV91" s="715"/>
      <c r="WXW91" s="715"/>
      <c r="WXX91" s="715"/>
      <c r="WXY91" s="715"/>
      <c r="WXZ91" s="715"/>
      <c r="WYA91" s="715"/>
      <c r="WYB91" s="715"/>
      <c r="WYC91" s="715"/>
      <c r="WYD91" s="715"/>
      <c r="WYE91" s="715"/>
      <c r="WYF91" s="715"/>
      <c r="WYG91" s="715"/>
      <c r="WYH91" s="715"/>
      <c r="WYI91" s="715"/>
      <c r="WYJ91" s="715"/>
      <c r="WYK91" s="715"/>
      <c r="WYL91" s="715"/>
      <c r="WYM91" s="715"/>
      <c r="WYN91" s="715"/>
      <c r="WYO91" s="715"/>
      <c r="WYP91" s="715"/>
      <c r="WYQ91" s="715"/>
      <c r="WYR91" s="715"/>
      <c r="WYS91" s="715"/>
      <c r="WYT91" s="715"/>
      <c r="WYU91" s="715"/>
      <c r="WYV91" s="715"/>
      <c r="WYW91" s="715"/>
      <c r="WYX91" s="715"/>
      <c r="WYY91" s="715"/>
      <c r="WYZ91" s="715"/>
      <c r="WZA91" s="715"/>
      <c r="WZB91" s="715"/>
      <c r="WZC91" s="715"/>
      <c r="WZD91" s="715"/>
      <c r="WZE91" s="715"/>
      <c r="WZF91" s="715"/>
      <c r="WZG91" s="715"/>
      <c r="WZH91" s="715"/>
      <c r="WZI91" s="715"/>
      <c r="WZJ91" s="715"/>
      <c r="WZK91" s="715"/>
      <c r="WZL91" s="715"/>
      <c r="WZM91" s="715"/>
      <c r="WZN91" s="715"/>
      <c r="WZO91" s="715"/>
      <c r="WZP91" s="715"/>
      <c r="WZQ91" s="715"/>
      <c r="WZR91" s="715"/>
      <c r="WZS91" s="715"/>
      <c r="WZT91" s="715"/>
      <c r="WZU91" s="715"/>
      <c r="WZV91" s="715"/>
      <c r="WZW91" s="715"/>
      <c r="WZX91" s="715"/>
      <c r="WZY91" s="715"/>
      <c r="WZZ91" s="715"/>
      <c r="XAA91" s="715"/>
      <c r="XAB91" s="715"/>
      <c r="XAC91" s="715"/>
      <c r="XAD91" s="715"/>
      <c r="XAE91" s="715"/>
      <c r="XAF91" s="715"/>
      <c r="XAG91" s="715"/>
      <c r="XAH91" s="715"/>
      <c r="XAI91" s="715"/>
      <c r="XAJ91" s="715"/>
      <c r="XAK91" s="715"/>
      <c r="XAL91" s="715"/>
      <c r="XAM91" s="715"/>
      <c r="XAN91" s="715"/>
      <c r="XAO91" s="715"/>
      <c r="XAP91" s="715"/>
      <c r="XAQ91" s="715"/>
      <c r="XAR91" s="715"/>
      <c r="XAS91" s="715"/>
      <c r="XAT91" s="715"/>
      <c r="XAU91" s="715"/>
      <c r="XAV91" s="715"/>
      <c r="XAW91" s="715"/>
      <c r="XAX91" s="715"/>
      <c r="XAY91" s="715"/>
      <c r="XAZ91" s="715"/>
      <c r="XBA91" s="715"/>
      <c r="XBB91" s="715"/>
      <c r="XBC91" s="715"/>
      <c r="XBD91" s="715"/>
      <c r="XBE91" s="715"/>
      <c r="XBF91" s="715"/>
      <c r="XBG91" s="715"/>
      <c r="XBH91" s="715"/>
      <c r="XBI91" s="715"/>
      <c r="XBJ91" s="715"/>
      <c r="XBK91" s="715"/>
      <c r="XBL91" s="715"/>
      <c r="XBM91" s="715"/>
      <c r="XBN91" s="715"/>
      <c r="XBO91" s="715"/>
      <c r="XBP91" s="715"/>
      <c r="XBQ91" s="715"/>
      <c r="XBR91" s="715"/>
      <c r="XBS91" s="715"/>
      <c r="XBT91" s="715"/>
      <c r="XBU91" s="715"/>
      <c r="XBV91" s="715"/>
      <c r="XBW91" s="715"/>
      <c r="XBX91" s="715"/>
      <c r="XBY91" s="715"/>
      <c r="XBZ91" s="715"/>
      <c r="XCA91" s="715"/>
      <c r="XCB91" s="715"/>
      <c r="XCC91" s="715"/>
      <c r="XCD91" s="715"/>
      <c r="XCE91" s="715"/>
      <c r="XCF91" s="715"/>
      <c r="XCG91" s="715"/>
      <c r="XCH91" s="715"/>
      <c r="XCI91" s="715"/>
      <c r="XCJ91" s="715"/>
      <c r="XCK91" s="715"/>
      <c r="XCL91" s="715"/>
      <c r="XCM91" s="715"/>
      <c r="XCN91" s="715"/>
      <c r="XCO91" s="715"/>
      <c r="XCP91" s="715"/>
      <c r="XCQ91" s="715"/>
      <c r="XCR91" s="715"/>
      <c r="XCS91" s="715"/>
      <c r="XCT91" s="715"/>
      <c r="XCU91" s="715"/>
      <c r="XCV91" s="715"/>
      <c r="XCW91" s="715"/>
      <c r="XCX91" s="715"/>
      <c r="XCY91" s="715"/>
      <c r="XCZ91" s="715"/>
      <c r="XDA91" s="715"/>
      <c r="XDB91" s="715"/>
      <c r="XDC91" s="715"/>
      <c r="XDD91" s="715"/>
      <c r="XDE91" s="715"/>
      <c r="XDF91" s="715"/>
      <c r="XDG91" s="715"/>
      <c r="XDH91" s="715"/>
      <c r="XDI91" s="715"/>
      <c r="XDJ91" s="715"/>
      <c r="XDK91" s="715"/>
      <c r="XDL91" s="715"/>
      <c r="XDM91" s="715"/>
      <c r="XDN91" s="715"/>
      <c r="XDO91" s="715"/>
      <c r="XDP91" s="715"/>
      <c r="XDQ91" s="715"/>
      <c r="XDR91" s="715"/>
      <c r="XDS91" s="715"/>
      <c r="XDT91" s="715"/>
      <c r="XDU91" s="715"/>
      <c r="XDV91" s="715"/>
      <c r="XDW91" s="715"/>
      <c r="XDX91" s="715"/>
      <c r="XDY91" s="715"/>
      <c r="XDZ91" s="715"/>
      <c r="XEA91" s="715"/>
      <c r="XEB91" s="715"/>
      <c r="XEC91" s="715"/>
      <c r="XED91" s="715"/>
      <c r="XEE91" s="715"/>
      <c r="XEF91" s="715"/>
      <c r="XEG91" s="715"/>
      <c r="XEH91" s="715"/>
      <c r="XEI91" s="715"/>
      <c r="XEJ91" s="715"/>
      <c r="XEK91" s="715"/>
    </row>
    <row r="92" spans="1:16365" s="704" customFormat="1" ht="99.9" customHeight="1" x14ac:dyDescent="0.25">
      <c r="A92" s="755">
        <v>104</v>
      </c>
      <c r="B92" s="45" t="s">
        <v>632</v>
      </c>
      <c r="C92" s="45">
        <v>15</v>
      </c>
      <c r="D92" s="755" t="s">
        <v>1091</v>
      </c>
      <c r="E92" s="45" t="s">
        <v>1092</v>
      </c>
      <c r="F92" s="256" t="s">
        <v>1112</v>
      </c>
      <c r="G92" s="45" t="s">
        <v>1129</v>
      </c>
      <c r="H92" s="143">
        <v>2020</v>
      </c>
      <c r="I92" s="45" t="s">
        <v>1130</v>
      </c>
      <c r="J92" s="157">
        <v>1303838.8799999999</v>
      </c>
      <c r="K92" s="143" t="s">
        <v>1122</v>
      </c>
      <c r="L92" s="45" t="s">
        <v>1097</v>
      </c>
      <c r="M92" s="45" t="s">
        <v>1098</v>
      </c>
      <c r="N92" s="735" t="s">
        <v>1131</v>
      </c>
      <c r="O92" s="735" t="s">
        <v>1116</v>
      </c>
      <c r="P92" s="705" t="s">
        <v>1132</v>
      </c>
      <c r="Q92" s="159">
        <f t="shared" si="7"/>
        <v>201.58999999999997</v>
      </c>
      <c r="R92" s="159">
        <v>153.38999999999999</v>
      </c>
      <c r="S92" s="183">
        <v>23.6</v>
      </c>
      <c r="T92" s="183">
        <v>24.6</v>
      </c>
      <c r="U92" s="160">
        <f t="shared" si="8"/>
        <v>201.58999999999997</v>
      </c>
      <c r="V92" s="255">
        <v>100</v>
      </c>
      <c r="W92" s="149">
        <v>8</v>
      </c>
      <c r="X92" s="1364" t="s">
        <v>1102</v>
      </c>
      <c r="Y92" s="161">
        <v>3</v>
      </c>
      <c r="Z92" s="161">
        <v>1</v>
      </c>
      <c r="AA92" s="161">
        <v>3</v>
      </c>
      <c r="AB92" s="161">
        <v>60</v>
      </c>
      <c r="AC92" s="161"/>
      <c r="AD92" s="162">
        <v>0</v>
      </c>
      <c r="AE92" s="163">
        <v>5</v>
      </c>
      <c r="AF92" s="707">
        <v>100</v>
      </c>
      <c r="AG92" s="164" t="s">
        <v>1118</v>
      </c>
      <c r="AH92" s="260" t="s">
        <v>645</v>
      </c>
      <c r="AI92" s="165">
        <v>97</v>
      </c>
      <c r="AJ92" s="164" t="s">
        <v>645</v>
      </c>
      <c r="AK92" s="191" t="s">
        <v>645</v>
      </c>
      <c r="AL92" s="192">
        <v>0</v>
      </c>
      <c r="AM92" s="164" t="s">
        <v>645</v>
      </c>
      <c r="AN92" s="63" t="s">
        <v>645</v>
      </c>
      <c r="AO92" s="166">
        <v>0</v>
      </c>
      <c r="AP92" s="164" t="s">
        <v>645</v>
      </c>
      <c r="AQ92" s="191" t="s">
        <v>645</v>
      </c>
      <c r="AR92" s="192">
        <v>0</v>
      </c>
      <c r="AS92" s="164" t="s">
        <v>1104</v>
      </c>
      <c r="AT92" s="63" t="s">
        <v>645</v>
      </c>
      <c r="AU92" s="166">
        <v>3</v>
      </c>
      <c r="AV92" s="167" t="s">
        <v>645</v>
      </c>
      <c r="AW92" s="168" t="s">
        <v>645</v>
      </c>
      <c r="AX92" s="169">
        <v>0</v>
      </c>
      <c r="AY92" s="716"/>
      <c r="AZ92" s="716"/>
      <c r="BA92" s="716"/>
      <c r="BB92" s="716"/>
      <c r="BC92" s="716"/>
      <c r="BD92" s="716"/>
      <c r="BE92" s="716"/>
      <c r="BF92" s="716"/>
      <c r="BG92" s="716"/>
      <c r="BH92" s="715"/>
      <c r="BI92" s="715"/>
      <c r="BJ92" s="715"/>
      <c r="BK92" s="715"/>
      <c r="BL92" s="715"/>
      <c r="BM92" s="715"/>
      <c r="BN92" s="715"/>
      <c r="BO92" s="715"/>
      <c r="BP92" s="715"/>
      <c r="BQ92" s="715"/>
      <c r="BR92" s="715"/>
      <c r="BS92" s="715"/>
      <c r="BT92" s="715"/>
      <c r="BU92" s="715"/>
      <c r="BV92" s="715"/>
      <c r="BW92" s="715"/>
      <c r="BX92" s="715"/>
      <c r="BY92" s="715"/>
      <c r="BZ92" s="715"/>
      <c r="CA92" s="715"/>
      <c r="CB92" s="715"/>
      <c r="CC92" s="715"/>
      <c r="CD92" s="715"/>
      <c r="CE92" s="715"/>
      <c r="CF92" s="715"/>
      <c r="CG92" s="715"/>
      <c r="CH92" s="715"/>
      <c r="CI92" s="715"/>
      <c r="CJ92" s="715"/>
      <c r="CK92" s="715"/>
      <c r="CL92" s="715"/>
      <c r="CM92" s="715"/>
      <c r="CN92" s="715"/>
      <c r="CO92" s="715"/>
      <c r="CP92" s="715"/>
      <c r="CQ92" s="715"/>
      <c r="CR92" s="715"/>
      <c r="CS92" s="715"/>
      <c r="CT92" s="715"/>
      <c r="CU92" s="715"/>
      <c r="CV92" s="715"/>
      <c r="CW92" s="715"/>
      <c r="CX92" s="715"/>
      <c r="CY92" s="715"/>
      <c r="CZ92" s="715"/>
      <c r="DA92" s="715"/>
      <c r="DB92" s="715"/>
      <c r="DC92" s="715"/>
      <c r="DD92" s="715"/>
      <c r="DE92" s="715"/>
      <c r="DF92" s="715"/>
      <c r="DG92" s="715"/>
      <c r="DH92" s="715"/>
      <c r="DI92" s="715"/>
      <c r="DJ92" s="715"/>
      <c r="DK92" s="715"/>
      <c r="DL92" s="715"/>
      <c r="DM92" s="715"/>
      <c r="DN92" s="715"/>
      <c r="DO92" s="715"/>
      <c r="DP92" s="715"/>
      <c r="DQ92" s="715"/>
      <c r="DR92" s="715"/>
      <c r="DS92" s="715"/>
      <c r="DT92" s="715"/>
      <c r="DU92" s="715"/>
      <c r="DV92" s="715"/>
      <c r="DW92" s="715"/>
      <c r="DX92" s="715"/>
      <c r="DY92" s="715"/>
      <c r="DZ92" s="715"/>
      <c r="EA92" s="715"/>
      <c r="EB92" s="715"/>
      <c r="EC92" s="715"/>
      <c r="ED92" s="715"/>
      <c r="EE92" s="715"/>
      <c r="EF92" s="715"/>
      <c r="EG92" s="715"/>
      <c r="EH92" s="715"/>
      <c r="EI92" s="715"/>
      <c r="EJ92" s="715"/>
      <c r="EK92" s="715"/>
      <c r="EL92" s="715"/>
      <c r="EM92" s="715"/>
      <c r="EN92" s="715"/>
      <c r="EO92" s="715"/>
      <c r="EP92" s="715"/>
      <c r="EQ92" s="715"/>
      <c r="ER92" s="715"/>
      <c r="ES92" s="715"/>
      <c r="ET92" s="715"/>
      <c r="EU92" s="715"/>
      <c r="EV92" s="715"/>
      <c r="EW92" s="715"/>
      <c r="EX92" s="715"/>
      <c r="EY92" s="715"/>
      <c r="EZ92" s="715"/>
      <c r="FA92" s="715"/>
      <c r="FB92" s="715"/>
      <c r="FC92" s="715"/>
      <c r="FD92" s="715"/>
      <c r="FE92" s="715"/>
      <c r="FF92" s="715"/>
      <c r="FG92" s="715"/>
      <c r="FH92" s="715"/>
      <c r="FI92" s="715"/>
      <c r="FJ92" s="715"/>
      <c r="FK92" s="715"/>
      <c r="FL92" s="715"/>
      <c r="FM92" s="715"/>
      <c r="FN92" s="715"/>
      <c r="FO92" s="715"/>
      <c r="FP92" s="715"/>
      <c r="FQ92" s="715"/>
      <c r="FR92" s="715"/>
      <c r="FS92" s="715"/>
      <c r="FT92" s="715"/>
      <c r="FU92" s="715"/>
      <c r="FV92" s="715"/>
      <c r="FW92" s="715"/>
      <c r="FX92" s="715"/>
      <c r="FY92" s="715"/>
      <c r="FZ92" s="715"/>
      <c r="GA92" s="715"/>
      <c r="GB92" s="715"/>
      <c r="GC92" s="715"/>
      <c r="GD92" s="715"/>
      <c r="GE92" s="715"/>
      <c r="GF92" s="715"/>
      <c r="GG92" s="715"/>
      <c r="GH92" s="715"/>
      <c r="GI92" s="715"/>
      <c r="GJ92" s="715"/>
      <c r="GK92" s="715"/>
      <c r="GL92" s="715"/>
      <c r="GM92" s="715"/>
      <c r="GN92" s="715"/>
      <c r="GO92" s="715"/>
      <c r="GP92" s="715"/>
      <c r="GQ92" s="715"/>
      <c r="GR92" s="715"/>
      <c r="GS92" s="715"/>
      <c r="GT92" s="715"/>
      <c r="GU92" s="715"/>
      <c r="GV92" s="715"/>
      <c r="GW92" s="715"/>
      <c r="GX92" s="715"/>
      <c r="GY92" s="715"/>
      <c r="GZ92" s="715"/>
      <c r="HA92" s="715"/>
      <c r="HB92" s="715"/>
      <c r="HC92" s="715"/>
      <c r="HD92" s="715"/>
      <c r="HE92" s="715"/>
      <c r="HF92" s="715"/>
      <c r="HG92" s="715"/>
      <c r="HH92" s="715"/>
      <c r="HI92" s="715"/>
      <c r="HJ92" s="715"/>
      <c r="HK92" s="715"/>
      <c r="HL92" s="715"/>
      <c r="HM92" s="715"/>
      <c r="HN92" s="715"/>
      <c r="HO92" s="715"/>
      <c r="HP92" s="715"/>
      <c r="HQ92" s="715"/>
      <c r="HR92" s="715"/>
      <c r="HS92" s="715"/>
      <c r="HT92" s="715"/>
      <c r="HU92" s="715"/>
      <c r="HV92" s="715"/>
      <c r="HW92" s="715"/>
      <c r="HX92" s="715"/>
      <c r="HY92" s="715"/>
      <c r="HZ92" s="715"/>
      <c r="IA92" s="715"/>
      <c r="IB92" s="715"/>
      <c r="IC92" s="715"/>
      <c r="ID92" s="715"/>
      <c r="IE92" s="715"/>
      <c r="IF92" s="715"/>
      <c r="IG92" s="715"/>
      <c r="IH92" s="715"/>
      <c r="II92" s="715"/>
      <c r="IJ92" s="715"/>
      <c r="IK92" s="715"/>
      <c r="IL92" s="715"/>
      <c r="IM92" s="715"/>
      <c r="IN92" s="715"/>
      <c r="IO92" s="715"/>
      <c r="IP92" s="715"/>
      <c r="IQ92" s="715"/>
      <c r="IR92" s="715"/>
      <c r="IS92" s="715"/>
      <c r="IT92" s="715"/>
      <c r="IU92" s="715"/>
      <c r="IV92" s="715"/>
      <c r="IW92" s="715"/>
      <c r="IX92" s="715"/>
      <c r="IY92" s="715"/>
      <c r="IZ92" s="715"/>
      <c r="JA92" s="715"/>
      <c r="JB92" s="715"/>
      <c r="JC92" s="715"/>
      <c r="JD92" s="715"/>
      <c r="JE92" s="715"/>
      <c r="JF92" s="715"/>
      <c r="JG92" s="715"/>
      <c r="JH92" s="715"/>
      <c r="JI92" s="715"/>
      <c r="JJ92" s="715"/>
      <c r="JK92" s="715"/>
      <c r="JL92" s="715"/>
      <c r="JM92" s="715"/>
      <c r="JN92" s="715"/>
      <c r="JO92" s="715"/>
      <c r="JP92" s="715"/>
      <c r="JQ92" s="715"/>
      <c r="JR92" s="715"/>
      <c r="JS92" s="715"/>
      <c r="JT92" s="715"/>
      <c r="JU92" s="715"/>
      <c r="JV92" s="715"/>
      <c r="JW92" s="715"/>
      <c r="JX92" s="715"/>
      <c r="JY92" s="715"/>
      <c r="JZ92" s="715"/>
      <c r="KA92" s="715"/>
      <c r="KB92" s="715"/>
      <c r="KC92" s="715"/>
      <c r="KD92" s="715"/>
      <c r="KE92" s="715"/>
      <c r="KF92" s="715"/>
      <c r="KG92" s="715"/>
      <c r="KH92" s="715"/>
      <c r="KI92" s="715"/>
      <c r="KJ92" s="715"/>
      <c r="KK92" s="715"/>
      <c r="KL92" s="715"/>
      <c r="KM92" s="715"/>
      <c r="KN92" s="715"/>
      <c r="KO92" s="715"/>
      <c r="KP92" s="715"/>
      <c r="KQ92" s="715"/>
      <c r="KR92" s="715"/>
      <c r="KS92" s="715"/>
      <c r="KT92" s="715"/>
      <c r="KU92" s="715"/>
      <c r="KV92" s="715"/>
      <c r="KW92" s="715"/>
      <c r="KX92" s="715"/>
      <c r="KY92" s="715"/>
      <c r="KZ92" s="715"/>
      <c r="LA92" s="715"/>
      <c r="LB92" s="715"/>
      <c r="LC92" s="715"/>
      <c r="LD92" s="715"/>
      <c r="LE92" s="715"/>
      <c r="LF92" s="715"/>
      <c r="LG92" s="715"/>
      <c r="LH92" s="715"/>
      <c r="LI92" s="715"/>
      <c r="LJ92" s="715"/>
      <c r="LK92" s="715"/>
      <c r="LL92" s="715"/>
      <c r="LM92" s="715"/>
      <c r="LN92" s="715"/>
      <c r="LO92" s="715"/>
      <c r="LP92" s="715"/>
      <c r="LQ92" s="715"/>
      <c r="LR92" s="715"/>
      <c r="LS92" s="715"/>
      <c r="LT92" s="715"/>
      <c r="LU92" s="715"/>
      <c r="LV92" s="715"/>
      <c r="LW92" s="715"/>
      <c r="LX92" s="715"/>
      <c r="LY92" s="715"/>
      <c r="LZ92" s="715"/>
      <c r="MA92" s="715"/>
      <c r="MB92" s="715"/>
      <c r="MC92" s="715"/>
      <c r="MD92" s="715"/>
      <c r="ME92" s="715"/>
      <c r="MF92" s="715"/>
      <c r="MG92" s="715"/>
      <c r="MH92" s="715"/>
      <c r="MI92" s="715"/>
      <c r="MJ92" s="715"/>
      <c r="MK92" s="715"/>
      <c r="ML92" s="715"/>
      <c r="MM92" s="715"/>
      <c r="MN92" s="715"/>
      <c r="MO92" s="715"/>
      <c r="MP92" s="715"/>
      <c r="MQ92" s="715"/>
      <c r="MR92" s="715"/>
      <c r="MS92" s="715"/>
      <c r="MT92" s="715"/>
      <c r="MU92" s="715"/>
      <c r="MV92" s="715"/>
      <c r="MW92" s="715"/>
      <c r="MX92" s="715"/>
      <c r="MY92" s="715"/>
      <c r="MZ92" s="715"/>
      <c r="NA92" s="715"/>
      <c r="NB92" s="715"/>
      <c r="NC92" s="715"/>
      <c r="ND92" s="715"/>
      <c r="NE92" s="715"/>
      <c r="NF92" s="715"/>
      <c r="NG92" s="715"/>
      <c r="NH92" s="715"/>
      <c r="NI92" s="715"/>
      <c r="NJ92" s="715"/>
      <c r="NK92" s="715"/>
      <c r="NL92" s="715"/>
      <c r="NM92" s="715"/>
      <c r="NN92" s="715"/>
      <c r="NO92" s="715"/>
      <c r="NP92" s="715"/>
      <c r="NQ92" s="715"/>
      <c r="NR92" s="715"/>
      <c r="NS92" s="715"/>
      <c r="NT92" s="715"/>
      <c r="NU92" s="715"/>
      <c r="NV92" s="715"/>
      <c r="NW92" s="715"/>
      <c r="NX92" s="715"/>
      <c r="NY92" s="715"/>
      <c r="NZ92" s="715"/>
      <c r="OA92" s="715"/>
      <c r="OB92" s="715"/>
      <c r="OC92" s="715"/>
      <c r="OD92" s="715"/>
      <c r="OE92" s="715"/>
      <c r="OF92" s="715"/>
      <c r="OG92" s="715"/>
      <c r="OH92" s="715"/>
      <c r="OI92" s="715"/>
      <c r="OJ92" s="715"/>
      <c r="OK92" s="715"/>
      <c r="OL92" s="715"/>
      <c r="OM92" s="715"/>
      <c r="ON92" s="715"/>
      <c r="OO92" s="715"/>
      <c r="OP92" s="715"/>
      <c r="OQ92" s="715"/>
      <c r="OR92" s="715"/>
      <c r="OS92" s="715"/>
      <c r="OT92" s="715"/>
      <c r="OU92" s="715"/>
      <c r="OV92" s="715"/>
      <c r="OW92" s="715"/>
      <c r="OX92" s="715"/>
      <c r="OY92" s="715"/>
      <c r="OZ92" s="715"/>
      <c r="PA92" s="715"/>
      <c r="PB92" s="715"/>
      <c r="PC92" s="715"/>
      <c r="PD92" s="715"/>
      <c r="PE92" s="715"/>
      <c r="PF92" s="715"/>
      <c r="PG92" s="715"/>
      <c r="PH92" s="715"/>
      <c r="PI92" s="715"/>
      <c r="PJ92" s="715"/>
      <c r="PK92" s="715"/>
      <c r="PL92" s="715"/>
      <c r="PM92" s="715"/>
      <c r="PN92" s="715"/>
      <c r="PO92" s="715"/>
      <c r="PP92" s="715"/>
      <c r="PQ92" s="715"/>
      <c r="PR92" s="715"/>
      <c r="PS92" s="715"/>
      <c r="PT92" s="715"/>
      <c r="PU92" s="715"/>
      <c r="PV92" s="715"/>
      <c r="PW92" s="715"/>
      <c r="PX92" s="715"/>
      <c r="PY92" s="715"/>
      <c r="PZ92" s="715"/>
      <c r="QA92" s="715"/>
      <c r="QB92" s="715"/>
      <c r="QC92" s="715"/>
      <c r="QD92" s="715"/>
      <c r="QE92" s="715"/>
      <c r="QF92" s="715"/>
      <c r="QG92" s="715"/>
      <c r="QH92" s="715"/>
      <c r="QI92" s="715"/>
      <c r="QJ92" s="715"/>
      <c r="QK92" s="715"/>
      <c r="QL92" s="715"/>
      <c r="QM92" s="715"/>
      <c r="QN92" s="715"/>
      <c r="QO92" s="715"/>
      <c r="QP92" s="715"/>
      <c r="QQ92" s="715"/>
      <c r="QR92" s="715"/>
      <c r="QS92" s="715"/>
      <c r="QT92" s="715"/>
      <c r="QU92" s="715"/>
      <c r="QV92" s="715"/>
      <c r="QW92" s="715"/>
      <c r="QX92" s="715"/>
      <c r="QY92" s="715"/>
      <c r="QZ92" s="715"/>
      <c r="RA92" s="715"/>
      <c r="RB92" s="715"/>
      <c r="RC92" s="715"/>
      <c r="RD92" s="715"/>
      <c r="RE92" s="715"/>
      <c r="RF92" s="715"/>
      <c r="RG92" s="715"/>
      <c r="RH92" s="715"/>
      <c r="RI92" s="715"/>
      <c r="RJ92" s="715"/>
      <c r="RK92" s="715"/>
      <c r="RL92" s="715"/>
      <c r="RM92" s="715"/>
      <c r="RN92" s="715"/>
      <c r="RO92" s="715"/>
      <c r="RP92" s="715"/>
      <c r="RQ92" s="715"/>
      <c r="RR92" s="715"/>
      <c r="RS92" s="715"/>
      <c r="RT92" s="715"/>
      <c r="RU92" s="715"/>
      <c r="RV92" s="715"/>
      <c r="RW92" s="715"/>
      <c r="RX92" s="715"/>
      <c r="RY92" s="715"/>
      <c r="RZ92" s="715"/>
      <c r="SA92" s="715"/>
      <c r="SB92" s="715"/>
      <c r="SC92" s="715"/>
      <c r="SD92" s="715"/>
      <c r="SE92" s="715"/>
      <c r="SF92" s="715"/>
      <c r="SG92" s="715"/>
      <c r="SH92" s="715"/>
      <c r="SI92" s="715"/>
      <c r="SJ92" s="715"/>
      <c r="SK92" s="715"/>
      <c r="SL92" s="715"/>
      <c r="SM92" s="715"/>
      <c r="SN92" s="715"/>
      <c r="SO92" s="715"/>
      <c r="SP92" s="715"/>
      <c r="SQ92" s="715"/>
      <c r="SR92" s="715"/>
      <c r="SS92" s="715"/>
      <c r="ST92" s="715"/>
      <c r="SU92" s="715"/>
      <c r="SV92" s="715"/>
      <c r="SW92" s="715"/>
      <c r="SX92" s="715"/>
      <c r="SY92" s="715"/>
      <c r="SZ92" s="715"/>
      <c r="TA92" s="715"/>
      <c r="TB92" s="715"/>
      <c r="TC92" s="715"/>
      <c r="TD92" s="715"/>
      <c r="TE92" s="715"/>
      <c r="TF92" s="715"/>
      <c r="TG92" s="715"/>
      <c r="TH92" s="715"/>
      <c r="TI92" s="715"/>
      <c r="TJ92" s="715"/>
      <c r="TK92" s="715"/>
      <c r="TL92" s="715"/>
      <c r="TM92" s="715"/>
      <c r="TN92" s="715"/>
      <c r="TO92" s="715"/>
      <c r="TP92" s="715"/>
      <c r="TQ92" s="715"/>
      <c r="TR92" s="715"/>
      <c r="TS92" s="715"/>
      <c r="TT92" s="715"/>
      <c r="TU92" s="715"/>
      <c r="TV92" s="715"/>
      <c r="TW92" s="715"/>
      <c r="TX92" s="715"/>
      <c r="TY92" s="715"/>
      <c r="TZ92" s="715"/>
      <c r="UA92" s="715"/>
      <c r="UB92" s="715"/>
      <c r="UC92" s="715"/>
      <c r="UD92" s="715"/>
      <c r="UE92" s="715"/>
      <c r="UF92" s="715"/>
      <c r="UG92" s="715"/>
      <c r="UH92" s="715"/>
      <c r="UI92" s="715"/>
      <c r="UJ92" s="715"/>
      <c r="UK92" s="715"/>
      <c r="UL92" s="715"/>
      <c r="UM92" s="715"/>
      <c r="UN92" s="715"/>
      <c r="UO92" s="715"/>
      <c r="UP92" s="715"/>
      <c r="UQ92" s="715"/>
      <c r="UR92" s="715"/>
      <c r="US92" s="715"/>
      <c r="UT92" s="715"/>
      <c r="UU92" s="715"/>
      <c r="UV92" s="715"/>
      <c r="UW92" s="715"/>
      <c r="UX92" s="715"/>
      <c r="UY92" s="715"/>
      <c r="UZ92" s="715"/>
      <c r="VA92" s="715"/>
      <c r="VB92" s="715"/>
      <c r="VC92" s="715"/>
      <c r="VD92" s="715"/>
      <c r="VE92" s="715"/>
      <c r="VF92" s="715"/>
      <c r="VG92" s="715"/>
      <c r="VH92" s="715"/>
      <c r="VI92" s="715"/>
      <c r="VJ92" s="715"/>
      <c r="VK92" s="715"/>
      <c r="VL92" s="715"/>
      <c r="VM92" s="715"/>
      <c r="VN92" s="715"/>
      <c r="VO92" s="715"/>
      <c r="VP92" s="715"/>
      <c r="VQ92" s="715"/>
      <c r="VR92" s="715"/>
      <c r="VS92" s="715"/>
      <c r="VT92" s="715"/>
      <c r="VU92" s="715"/>
      <c r="VV92" s="715"/>
      <c r="VW92" s="715"/>
      <c r="VX92" s="715"/>
      <c r="VY92" s="715"/>
      <c r="VZ92" s="715"/>
      <c r="WA92" s="715"/>
      <c r="WB92" s="715"/>
      <c r="WC92" s="715"/>
      <c r="WD92" s="715"/>
      <c r="WE92" s="715"/>
      <c r="WF92" s="715"/>
      <c r="WG92" s="715"/>
      <c r="WH92" s="715"/>
      <c r="WI92" s="715"/>
      <c r="WJ92" s="715"/>
      <c r="WK92" s="715"/>
      <c r="WL92" s="715"/>
      <c r="WM92" s="715"/>
      <c r="WN92" s="715"/>
      <c r="WO92" s="715"/>
      <c r="WP92" s="715"/>
      <c r="WQ92" s="715"/>
      <c r="WR92" s="715"/>
      <c r="WS92" s="715"/>
      <c r="WT92" s="715"/>
      <c r="WU92" s="715"/>
      <c r="WV92" s="715"/>
      <c r="WW92" s="715"/>
      <c r="WX92" s="715"/>
      <c r="WY92" s="715"/>
      <c r="WZ92" s="715"/>
      <c r="XA92" s="715"/>
      <c r="XB92" s="715"/>
      <c r="XC92" s="715"/>
      <c r="XD92" s="715"/>
      <c r="XE92" s="715"/>
      <c r="XF92" s="715"/>
      <c r="XG92" s="715"/>
      <c r="XH92" s="715"/>
      <c r="XI92" s="715"/>
      <c r="XJ92" s="715"/>
      <c r="XK92" s="715"/>
      <c r="XL92" s="715"/>
      <c r="XM92" s="715"/>
      <c r="XN92" s="715"/>
      <c r="XO92" s="715"/>
      <c r="XP92" s="715"/>
      <c r="XQ92" s="715"/>
      <c r="XR92" s="715"/>
      <c r="XS92" s="715"/>
      <c r="XT92" s="715"/>
      <c r="XU92" s="715"/>
      <c r="XV92" s="715"/>
      <c r="XW92" s="715"/>
      <c r="XX92" s="715"/>
      <c r="XY92" s="715"/>
      <c r="XZ92" s="715"/>
      <c r="YA92" s="715"/>
      <c r="YB92" s="715"/>
      <c r="YC92" s="715"/>
      <c r="YD92" s="715"/>
      <c r="YE92" s="715"/>
      <c r="YF92" s="715"/>
      <c r="YG92" s="715"/>
      <c r="YH92" s="715"/>
      <c r="YI92" s="715"/>
      <c r="YJ92" s="715"/>
      <c r="YK92" s="715"/>
      <c r="YL92" s="715"/>
      <c r="YM92" s="715"/>
      <c r="YN92" s="715"/>
      <c r="YO92" s="715"/>
      <c r="YP92" s="715"/>
      <c r="YQ92" s="715"/>
      <c r="YR92" s="715"/>
      <c r="YS92" s="715"/>
      <c r="YT92" s="715"/>
      <c r="YU92" s="715"/>
      <c r="YV92" s="715"/>
      <c r="YW92" s="715"/>
      <c r="YX92" s="715"/>
      <c r="YY92" s="715"/>
      <c r="YZ92" s="715"/>
      <c r="ZA92" s="715"/>
      <c r="ZB92" s="715"/>
      <c r="ZC92" s="715"/>
      <c r="ZD92" s="715"/>
      <c r="ZE92" s="715"/>
      <c r="ZF92" s="715"/>
      <c r="ZG92" s="715"/>
      <c r="ZH92" s="715"/>
      <c r="ZI92" s="715"/>
      <c r="ZJ92" s="715"/>
      <c r="ZK92" s="715"/>
      <c r="ZL92" s="715"/>
      <c r="ZM92" s="715"/>
      <c r="ZN92" s="715"/>
      <c r="ZO92" s="715"/>
      <c r="ZP92" s="715"/>
      <c r="ZQ92" s="715"/>
      <c r="ZR92" s="715"/>
      <c r="ZS92" s="715"/>
      <c r="ZT92" s="715"/>
      <c r="ZU92" s="715"/>
      <c r="ZV92" s="715"/>
      <c r="ZW92" s="715"/>
      <c r="ZX92" s="715"/>
      <c r="ZY92" s="715"/>
      <c r="ZZ92" s="715"/>
      <c r="AAA92" s="715"/>
      <c r="AAB92" s="715"/>
      <c r="AAC92" s="715"/>
      <c r="AAD92" s="715"/>
      <c r="AAE92" s="715"/>
      <c r="AAF92" s="715"/>
      <c r="AAG92" s="715"/>
      <c r="AAH92" s="715"/>
      <c r="AAI92" s="715"/>
      <c r="AAJ92" s="715"/>
      <c r="AAK92" s="715"/>
      <c r="AAL92" s="715"/>
      <c r="AAM92" s="715"/>
      <c r="AAN92" s="715"/>
      <c r="AAO92" s="715"/>
      <c r="AAP92" s="715"/>
      <c r="AAQ92" s="715"/>
      <c r="AAR92" s="715"/>
      <c r="AAS92" s="715"/>
      <c r="AAT92" s="715"/>
      <c r="AAU92" s="715"/>
      <c r="AAV92" s="715"/>
      <c r="AAW92" s="715"/>
      <c r="AAX92" s="715"/>
      <c r="AAY92" s="715"/>
      <c r="AAZ92" s="715"/>
      <c r="ABA92" s="715"/>
      <c r="ABB92" s="715"/>
      <c r="ABC92" s="715"/>
      <c r="ABD92" s="715"/>
      <c r="ABE92" s="715"/>
      <c r="ABF92" s="715"/>
      <c r="ABG92" s="715"/>
      <c r="ABH92" s="715"/>
      <c r="ABI92" s="715"/>
      <c r="ABJ92" s="715"/>
      <c r="ABK92" s="715"/>
      <c r="ABL92" s="715"/>
      <c r="ABM92" s="715"/>
      <c r="ABN92" s="715"/>
      <c r="ABO92" s="715"/>
      <c r="ABP92" s="715"/>
      <c r="ABQ92" s="715"/>
      <c r="ABR92" s="715"/>
      <c r="ABS92" s="715"/>
      <c r="ABT92" s="715"/>
      <c r="ABU92" s="715"/>
      <c r="ABV92" s="715"/>
      <c r="ABW92" s="715"/>
      <c r="ABX92" s="715"/>
      <c r="ABY92" s="715"/>
      <c r="ABZ92" s="715"/>
      <c r="ACA92" s="715"/>
      <c r="ACB92" s="715"/>
      <c r="ACC92" s="715"/>
      <c r="ACD92" s="715"/>
      <c r="ACE92" s="715"/>
      <c r="ACF92" s="715"/>
      <c r="ACG92" s="715"/>
      <c r="ACH92" s="715"/>
      <c r="ACI92" s="715"/>
      <c r="ACJ92" s="715"/>
      <c r="ACK92" s="715"/>
      <c r="ACL92" s="715"/>
      <c r="ACM92" s="715"/>
      <c r="ACN92" s="715"/>
      <c r="ACO92" s="715"/>
      <c r="ACP92" s="715"/>
      <c r="ACQ92" s="715"/>
      <c r="ACR92" s="715"/>
      <c r="ACS92" s="715"/>
      <c r="ACT92" s="715"/>
      <c r="ACU92" s="715"/>
      <c r="ACV92" s="715"/>
      <c r="ACW92" s="715"/>
      <c r="ACX92" s="715"/>
      <c r="ACY92" s="715"/>
      <c r="ACZ92" s="715"/>
      <c r="ADA92" s="715"/>
      <c r="ADB92" s="715"/>
      <c r="ADC92" s="715"/>
      <c r="ADD92" s="715"/>
      <c r="ADE92" s="715"/>
      <c r="ADF92" s="715"/>
      <c r="ADG92" s="715"/>
      <c r="ADH92" s="715"/>
      <c r="ADI92" s="715"/>
      <c r="ADJ92" s="715"/>
      <c r="ADK92" s="715"/>
      <c r="ADL92" s="715"/>
      <c r="ADM92" s="715"/>
      <c r="ADN92" s="715"/>
      <c r="ADO92" s="715"/>
      <c r="ADP92" s="715"/>
      <c r="ADQ92" s="715"/>
      <c r="ADR92" s="715"/>
      <c r="ADS92" s="715"/>
      <c r="ADT92" s="715"/>
      <c r="ADU92" s="715"/>
      <c r="ADV92" s="715"/>
      <c r="ADW92" s="715"/>
      <c r="ADX92" s="715"/>
      <c r="ADY92" s="715"/>
      <c r="ADZ92" s="715"/>
      <c r="AEA92" s="715"/>
      <c r="AEB92" s="715"/>
      <c r="AEC92" s="715"/>
      <c r="AED92" s="715"/>
      <c r="AEE92" s="715"/>
      <c r="AEF92" s="715"/>
      <c r="AEG92" s="715"/>
      <c r="AEH92" s="715"/>
      <c r="AEI92" s="715"/>
      <c r="AEJ92" s="715"/>
      <c r="AEK92" s="715"/>
      <c r="AEL92" s="715"/>
      <c r="AEM92" s="715"/>
      <c r="AEN92" s="715"/>
      <c r="AEO92" s="715"/>
      <c r="AEP92" s="715"/>
      <c r="AEQ92" s="715"/>
      <c r="AER92" s="715"/>
      <c r="AES92" s="715"/>
      <c r="AET92" s="715"/>
      <c r="AEU92" s="715"/>
      <c r="AEV92" s="715"/>
      <c r="AEW92" s="715"/>
      <c r="AEX92" s="715"/>
      <c r="AEY92" s="715"/>
      <c r="AEZ92" s="715"/>
      <c r="AFA92" s="715"/>
      <c r="AFB92" s="715"/>
      <c r="AFC92" s="715"/>
      <c r="AFD92" s="715"/>
      <c r="AFE92" s="715"/>
      <c r="AFF92" s="715"/>
      <c r="AFG92" s="715"/>
      <c r="AFH92" s="715"/>
      <c r="AFI92" s="715"/>
      <c r="AFJ92" s="715"/>
      <c r="AFK92" s="715"/>
      <c r="AFL92" s="715"/>
      <c r="AFM92" s="715"/>
      <c r="AFN92" s="715"/>
      <c r="AFO92" s="715"/>
      <c r="AFP92" s="715"/>
      <c r="AFQ92" s="715"/>
      <c r="AFR92" s="715"/>
      <c r="AFS92" s="715"/>
      <c r="AFT92" s="715"/>
      <c r="AFU92" s="715"/>
      <c r="AFV92" s="715"/>
      <c r="AFW92" s="715"/>
      <c r="AFX92" s="715"/>
      <c r="AFY92" s="715"/>
      <c r="AFZ92" s="715"/>
      <c r="AGA92" s="715"/>
      <c r="AGB92" s="715"/>
      <c r="AGC92" s="715"/>
      <c r="AGD92" s="715"/>
      <c r="AGE92" s="715"/>
      <c r="AGF92" s="715"/>
      <c r="AGG92" s="715"/>
      <c r="AGH92" s="715"/>
      <c r="AGI92" s="715"/>
      <c r="AGJ92" s="715"/>
      <c r="AGK92" s="715"/>
      <c r="AGL92" s="715"/>
      <c r="AGM92" s="715"/>
      <c r="AGN92" s="715"/>
      <c r="AGO92" s="715"/>
      <c r="AGP92" s="715"/>
      <c r="AGQ92" s="715"/>
      <c r="AGR92" s="715"/>
      <c r="AGS92" s="715"/>
      <c r="AGT92" s="715"/>
      <c r="AGU92" s="715"/>
      <c r="AGV92" s="715"/>
      <c r="AGW92" s="715"/>
      <c r="AGX92" s="715"/>
      <c r="AGY92" s="715"/>
      <c r="AGZ92" s="715"/>
      <c r="AHA92" s="715"/>
      <c r="AHB92" s="715"/>
      <c r="AHC92" s="715"/>
      <c r="AHD92" s="715"/>
      <c r="AHE92" s="715"/>
      <c r="AHF92" s="715"/>
      <c r="AHG92" s="715"/>
      <c r="AHH92" s="715"/>
      <c r="AHI92" s="715"/>
      <c r="AHJ92" s="715"/>
      <c r="AHK92" s="715"/>
      <c r="AHL92" s="715"/>
      <c r="AHM92" s="715"/>
      <c r="AHN92" s="715"/>
      <c r="AHO92" s="715"/>
      <c r="AHP92" s="715"/>
      <c r="AHQ92" s="715"/>
      <c r="AHR92" s="715"/>
      <c r="AHS92" s="715"/>
      <c r="AHT92" s="715"/>
      <c r="AHU92" s="715"/>
      <c r="AHV92" s="715"/>
      <c r="AHW92" s="715"/>
      <c r="AHX92" s="715"/>
      <c r="AHY92" s="715"/>
      <c r="AHZ92" s="715"/>
      <c r="AIA92" s="715"/>
      <c r="AIB92" s="715"/>
      <c r="AIC92" s="715"/>
      <c r="AID92" s="715"/>
      <c r="AIE92" s="715"/>
      <c r="AIF92" s="715"/>
      <c r="AIG92" s="715"/>
      <c r="AIH92" s="715"/>
      <c r="AII92" s="715"/>
      <c r="AIJ92" s="715"/>
      <c r="AIK92" s="715"/>
      <c r="AIL92" s="715"/>
      <c r="AIM92" s="715"/>
      <c r="AIN92" s="715"/>
      <c r="AIO92" s="715"/>
      <c r="AIP92" s="715"/>
      <c r="AIQ92" s="715"/>
      <c r="AIR92" s="715"/>
      <c r="AIS92" s="715"/>
      <c r="AIT92" s="715"/>
      <c r="AIU92" s="715"/>
      <c r="AIV92" s="715"/>
      <c r="AIW92" s="715"/>
      <c r="AIX92" s="715"/>
      <c r="AIY92" s="715"/>
      <c r="AIZ92" s="715"/>
      <c r="AJA92" s="715"/>
      <c r="AJB92" s="715"/>
      <c r="AJC92" s="715"/>
      <c r="AJD92" s="715"/>
      <c r="AJE92" s="715"/>
      <c r="AJF92" s="715"/>
      <c r="AJG92" s="715"/>
      <c r="AJH92" s="715"/>
      <c r="AJI92" s="715"/>
      <c r="AJJ92" s="715"/>
      <c r="AJK92" s="715"/>
      <c r="AJL92" s="715"/>
      <c r="AJM92" s="715"/>
      <c r="AJN92" s="715"/>
      <c r="AJO92" s="715"/>
      <c r="AJP92" s="715"/>
      <c r="AJQ92" s="715"/>
      <c r="AJR92" s="715"/>
      <c r="AJS92" s="715"/>
      <c r="AJT92" s="715"/>
      <c r="AJU92" s="715"/>
      <c r="AJV92" s="715"/>
      <c r="AJW92" s="715"/>
      <c r="AJX92" s="715"/>
      <c r="AJY92" s="715"/>
      <c r="AJZ92" s="715"/>
      <c r="AKA92" s="715"/>
      <c r="AKB92" s="715"/>
      <c r="AKC92" s="715"/>
      <c r="AKD92" s="715"/>
      <c r="AKE92" s="715"/>
      <c r="AKF92" s="715"/>
      <c r="AKG92" s="715"/>
      <c r="AKH92" s="715"/>
      <c r="AKI92" s="715"/>
      <c r="AKJ92" s="715"/>
      <c r="AKK92" s="715"/>
      <c r="AKL92" s="715"/>
      <c r="AKM92" s="715"/>
      <c r="AKN92" s="715"/>
      <c r="AKO92" s="715"/>
      <c r="AKP92" s="715"/>
      <c r="AKQ92" s="715"/>
      <c r="AKR92" s="715"/>
      <c r="AKS92" s="715"/>
      <c r="AKT92" s="715"/>
      <c r="AKU92" s="715"/>
      <c r="AKV92" s="715"/>
      <c r="AKW92" s="715"/>
      <c r="AKX92" s="715"/>
      <c r="AKY92" s="715"/>
      <c r="AKZ92" s="715"/>
      <c r="ALA92" s="715"/>
      <c r="ALB92" s="715"/>
      <c r="ALC92" s="715"/>
      <c r="ALD92" s="715"/>
      <c r="ALE92" s="715"/>
      <c r="ALF92" s="715"/>
      <c r="ALG92" s="715"/>
      <c r="ALH92" s="715"/>
      <c r="ALI92" s="715"/>
      <c r="ALJ92" s="715"/>
      <c r="ALK92" s="715"/>
      <c r="ALL92" s="715"/>
      <c r="ALM92" s="715"/>
      <c r="ALN92" s="715"/>
      <c r="ALO92" s="715"/>
      <c r="ALP92" s="715"/>
      <c r="ALQ92" s="715"/>
      <c r="ALR92" s="715"/>
      <c r="ALS92" s="715"/>
      <c r="ALT92" s="715"/>
      <c r="ALU92" s="715"/>
      <c r="ALV92" s="715"/>
      <c r="ALW92" s="715"/>
      <c r="ALX92" s="715"/>
      <c r="ALY92" s="715"/>
      <c r="ALZ92" s="715"/>
      <c r="AMA92" s="715"/>
      <c r="AMB92" s="715"/>
      <c r="AMC92" s="715"/>
      <c r="AMD92" s="715"/>
      <c r="AME92" s="715"/>
      <c r="AMF92" s="715"/>
      <c r="AMG92" s="715"/>
      <c r="AMH92" s="715"/>
      <c r="AMI92" s="715"/>
      <c r="AMJ92" s="715"/>
      <c r="AMK92" s="715"/>
      <c r="AML92" s="715"/>
      <c r="AMM92" s="715"/>
      <c r="AMN92" s="715"/>
      <c r="AMO92" s="715"/>
      <c r="AMP92" s="715"/>
      <c r="AMQ92" s="715"/>
      <c r="AMR92" s="715"/>
      <c r="AMS92" s="715"/>
      <c r="AMT92" s="715"/>
      <c r="AMU92" s="715"/>
      <c r="AMV92" s="715"/>
      <c r="AMW92" s="715"/>
      <c r="AMX92" s="715"/>
      <c r="AMY92" s="715"/>
      <c r="AMZ92" s="715"/>
      <c r="ANA92" s="715"/>
      <c r="ANB92" s="715"/>
      <c r="ANC92" s="715"/>
      <c r="AND92" s="715"/>
      <c r="ANE92" s="715"/>
      <c r="ANF92" s="715"/>
      <c r="ANG92" s="715"/>
      <c r="ANH92" s="715"/>
      <c r="ANI92" s="715"/>
      <c r="ANJ92" s="715"/>
      <c r="ANK92" s="715"/>
      <c r="ANL92" s="715"/>
      <c r="ANM92" s="715"/>
      <c r="ANN92" s="715"/>
      <c r="ANO92" s="715"/>
      <c r="ANP92" s="715"/>
      <c r="ANQ92" s="715"/>
      <c r="ANR92" s="715"/>
      <c r="ANS92" s="715"/>
      <c r="ANT92" s="715"/>
      <c r="ANU92" s="715"/>
      <c r="ANV92" s="715"/>
      <c r="ANW92" s="715"/>
      <c r="ANX92" s="715"/>
      <c r="ANY92" s="715"/>
      <c r="ANZ92" s="715"/>
      <c r="AOA92" s="715"/>
      <c r="AOB92" s="715"/>
      <c r="AOC92" s="715"/>
      <c r="AOD92" s="715"/>
      <c r="AOE92" s="715"/>
      <c r="AOF92" s="715"/>
      <c r="AOG92" s="715"/>
      <c r="AOH92" s="715"/>
      <c r="AOI92" s="715"/>
      <c r="AOJ92" s="715"/>
      <c r="AOK92" s="715"/>
      <c r="AOL92" s="715"/>
      <c r="AOM92" s="715"/>
      <c r="AON92" s="715"/>
      <c r="AOO92" s="715"/>
      <c r="AOP92" s="715"/>
      <c r="AOQ92" s="715"/>
      <c r="AOR92" s="715"/>
      <c r="AOS92" s="715"/>
      <c r="AOT92" s="715"/>
      <c r="AOU92" s="715"/>
      <c r="AOV92" s="715"/>
      <c r="AOW92" s="715"/>
      <c r="AOX92" s="715"/>
      <c r="AOY92" s="715"/>
      <c r="AOZ92" s="715"/>
      <c r="APA92" s="715"/>
      <c r="APB92" s="715"/>
      <c r="APC92" s="715"/>
      <c r="APD92" s="715"/>
      <c r="APE92" s="715"/>
      <c r="APF92" s="715"/>
      <c r="APG92" s="715"/>
      <c r="APH92" s="715"/>
      <c r="API92" s="715"/>
      <c r="APJ92" s="715"/>
      <c r="APK92" s="715"/>
      <c r="APL92" s="715"/>
      <c r="APM92" s="715"/>
      <c r="APN92" s="715"/>
      <c r="APO92" s="715"/>
      <c r="APP92" s="715"/>
      <c r="APQ92" s="715"/>
      <c r="APR92" s="715"/>
      <c r="APS92" s="715"/>
      <c r="APT92" s="715"/>
      <c r="APU92" s="715"/>
      <c r="APV92" s="715"/>
      <c r="APW92" s="715"/>
      <c r="APX92" s="715"/>
      <c r="APY92" s="715"/>
      <c r="APZ92" s="715"/>
      <c r="AQA92" s="715"/>
      <c r="AQB92" s="715"/>
      <c r="AQC92" s="715"/>
      <c r="AQD92" s="715"/>
      <c r="AQE92" s="715"/>
      <c r="AQF92" s="715"/>
      <c r="AQG92" s="715"/>
      <c r="AQH92" s="715"/>
      <c r="AQI92" s="715"/>
      <c r="AQJ92" s="715"/>
      <c r="AQK92" s="715"/>
      <c r="AQL92" s="715"/>
      <c r="AQM92" s="715"/>
      <c r="AQN92" s="715"/>
      <c r="AQO92" s="715"/>
      <c r="AQP92" s="715"/>
      <c r="AQQ92" s="715"/>
      <c r="AQR92" s="715"/>
      <c r="AQS92" s="715"/>
      <c r="AQT92" s="715"/>
      <c r="AQU92" s="715"/>
      <c r="AQV92" s="715"/>
      <c r="AQW92" s="715"/>
      <c r="AQX92" s="715"/>
      <c r="AQY92" s="715"/>
      <c r="AQZ92" s="715"/>
      <c r="ARA92" s="715"/>
      <c r="ARB92" s="715"/>
      <c r="ARC92" s="715"/>
      <c r="ARD92" s="715"/>
      <c r="ARE92" s="715"/>
      <c r="ARF92" s="715"/>
      <c r="ARG92" s="715"/>
      <c r="ARH92" s="715"/>
      <c r="ARI92" s="715"/>
      <c r="ARJ92" s="715"/>
      <c r="ARK92" s="715"/>
      <c r="ARL92" s="715"/>
      <c r="ARM92" s="715"/>
      <c r="ARN92" s="715"/>
      <c r="ARO92" s="715"/>
      <c r="ARP92" s="715"/>
      <c r="ARQ92" s="715"/>
      <c r="ARR92" s="715"/>
      <c r="ARS92" s="715"/>
      <c r="ART92" s="715"/>
      <c r="ARU92" s="715"/>
      <c r="ARV92" s="715"/>
      <c r="ARW92" s="715"/>
      <c r="ARX92" s="715"/>
      <c r="ARY92" s="715"/>
      <c r="ARZ92" s="715"/>
      <c r="ASA92" s="715"/>
      <c r="ASB92" s="715"/>
      <c r="ASC92" s="715"/>
      <c r="ASD92" s="715"/>
      <c r="ASE92" s="715"/>
      <c r="ASF92" s="715"/>
      <c r="ASG92" s="715"/>
      <c r="ASH92" s="715"/>
      <c r="ASI92" s="715"/>
      <c r="ASJ92" s="715"/>
      <c r="ASK92" s="715"/>
      <c r="ASL92" s="715"/>
      <c r="ASM92" s="715"/>
      <c r="ASN92" s="715"/>
      <c r="ASO92" s="715"/>
      <c r="ASP92" s="715"/>
      <c r="ASQ92" s="715"/>
      <c r="ASR92" s="715"/>
      <c r="ASS92" s="715"/>
      <c r="AST92" s="715"/>
      <c r="ASU92" s="715"/>
      <c r="ASV92" s="715"/>
      <c r="ASW92" s="715"/>
      <c r="ASX92" s="715"/>
      <c r="ASY92" s="715"/>
      <c r="ASZ92" s="715"/>
      <c r="ATA92" s="715"/>
      <c r="ATB92" s="715"/>
      <c r="ATC92" s="715"/>
      <c r="ATD92" s="715"/>
      <c r="ATE92" s="715"/>
      <c r="ATF92" s="715"/>
      <c r="ATG92" s="715"/>
      <c r="ATH92" s="715"/>
      <c r="ATI92" s="715"/>
      <c r="ATJ92" s="715"/>
      <c r="ATK92" s="715"/>
      <c r="ATL92" s="715"/>
      <c r="ATM92" s="715"/>
      <c r="ATN92" s="715"/>
      <c r="ATO92" s="715"/>
      <c r="ATP92" s="715"/>
      <c r="ATQ92" s="715"/>
      <c r="ATR92" s="715"/>
      <c r="ATS92" s="715"/>
      <c r="ATT92" s="715"/>
      <c r="ATU92" s="715"/>
      <c r="ATV92" s="715"/>
      <c r="ATW92" s="715"/>
      <c r="ATX92" s="715"/>
      <c r="ATY92" s="715"/>
      <c r="ATZ92" s="715"/>
      <c r="AUA92" s="715"/>
      <c r="AUB92" s="715"/>
      <c r="AUC92" s="715"/>
      <c r="AUD92" s="715"/>
      <c r="AUE92" s="715"/>
      <c r="AUF92" s="715"/>
      <c r="AUG92" s="715"/>
      <c r="AUH92" s="715"/>
      <c r="AUI92" s="715"/>
      <c r="AUJ92" s="715"/>
      <c r="AUK92" s="715"/>
      <c r="AUL92" s="715"/>
      <c r="AUM92" s="715"/>
      <c r="AUN92" s="715"/>
      <c r="AUO92" s="715"/>
      <c r="AUP92" s="715"/>
      <c r="AUQ92" s="715"/>
      <c r="AUR92" s="715"/>
      <c r="AUS92" s="715"/>
      <c r="AUT92" s="715"/>
      <c r="AUU92" s="715"/>
      <c r="AUV92" s="715"/>
      <c r="AUW92" s="715"/>
      <c r="AUX92" s="715"/>
      <c r="AUY92" s="715"/>
      <c r="AUZ92" s="715"/>
      <c r="AVA92" s="715"/>
      <c r="AVB92" s="715"/>
      <c r="AVC92" s="715"/>
      <c r="AVD92" s="715"/>
      <c r="AVE92" s="715"/>
      <c r="AVF92" s="715"/>
      <c r="AVG92" s="715"/>
      <c r="AVH92" s="715"/>
      <c r="AVI92" s="715"/>
      <c r="AVJ92" s="715"/>
      <c r="AVK92" s="715"/>
      <c r="AVL92" s="715"/>
      <c r="AVM92" s="715"/>
      <c r="AVN92" s="715"/>
      <c r="AVO92" s="715"/>
      <c r="AVP92" s="715"/>
      <c r="AVQ92" s="715"/>
      <c r="AVR92" s="715"/>
      <c r="AVS92" s="715"/>
      <c r="AVT92" s="715"/>
      <c r="AVU92" s="715"/>
      <c r="AVV92" s="715"/>
      <c r="AVW92" s="715"/>
      <c r="AVX92" s="715"/>
      <c r="AVY92" s="715"/>
      <c r="AVZ92" s="715"/>
      <c r="AWA92" s="715"/>
      <c r="AWB92" s="715"/>
      <c r="AWC92" s="715"/>
      <c r="AWD92" s="715"/>
      <c r="AWE92" s="715"/>
      <c r="AWF92" s="715"/>
      <c r="AWG92" s="715"/>
      <c r="AWH92" s="715"/>
      <c r="AWI92" s="715"/>
      <c r="AWJ92" s="715"/>
      <c r="AWK92" s="715"/>
      <c r="AWL92" s="715"/>
      <c r="AWM92" s="715"/>
      <c r="AWN92" s="715"/>
      <c r="AWO92" s="715"/>
      <c r="AWP92" s="715"/>
      <c r="AWQ92" s="715"/>
      <c r="AWR92" s="715"/>
      <c r="AWS92" s="715"/>
      <c r="AWT92" s="715"/>
      <c r="AWU92" s="715"/>
      <c r="AWV92" s="715"/>
      <c r="AWW92" s="715"/>
      <c r="AWX92" s="715"/>
      <c r="AWY92" s="715"/>
      <c r="AWZ92" s="715"/>
      <c r="AXA92" s="715"/>
      <c r="AXB92" s="715"/>
      <c r="AXC92" s="715"/>
      <c r="AXD92" s="715"/>
      <c r="AXE92" s="715"/>
      <c r="AXF92" s="715"/>
      <c r="AXG92" s="715"/>
      <c r="AXH92" s="715"/>
      <c r="AXI92" s="715"/>
      <c r="AXJ92" s="715"/>
      <c r="AXK92" s="715"/>
      <c r="AXL92" s="715"/>
      <c r="AXM92" s="715"/>
      <c r="AXN92" s="715"/>
      <c r="AXO92" s="715"/>
      <c r="AXP92" s="715"/>
      <c r="AXQ92" s="715"/>
      <c r="AXR92" s="715"/>
      <c r="AXS92" s="715"/>
      <c r="AXT92" s="715"/>
      <c r="AXU92" s="715"/>
      <c r="AXV92" s="715"/>
      <c r="AXW92" s="715"/>
      <c r="AXX92" s="715"/>
      <c r="AXY92" s="715"/>
      <c r="AXZ92" s="715"/>
      <c r="AYA92" s="715"/>
      <c r="AYB92" s="715"/>
      <c r="AYC92" s="715"/>
      <c r="AYD92" s="715"/>
      <c r="AYE92" s="715"/>
      <c r="AYF92" s="715"/>
      <c r="AYG92" s="715"/>
      <c r="AYH92" s="715"/>
      <c r="AYI92" s="715"/>
      <c r="AYJ92" s="715"/>
      <c r="AYK92" s="715"/>
      <c r="AYL92" s="715"/>
      <c r="AYM92" s="715"/>
      <c r="AYN92" s="715"/>
      <c r="AYO92" s="715"/>
      <c r="AYP92" s="715"/>
      <c r="AYQ92" s="715"/>
      <c r="AYR92" s="715"/>
      <c r="AYS92" s="715"/>
      <c r="AYT92" s="715"/>
      <c r="AYU92" s="715"/>
      <c r="AYV92" s="715"/>
      <c r="AYW92" s="715"/>
      <c r="AYX92" s="715"/>
      <c r="AYY92" s="715"/>
      <c r="AYZ92" s="715"/>
      <c r="AZA92" s="715"/>
      <c r="AZB92" s="715"/>
      <c r="AZC92" s="715"/>
      <c r="AZD92" s="715"/>
      <c r="AZE92" s="715"/>
      <c r="AZF92" s="715"/>
      <c r="AZG92" s="715"/>
      <c r="AZH92" s="715"/>
      <c r="AZI92" s="715"/>
      <c r="AZJ92" s="715"/>
      <c r="AZK92" s="715"/>
      <c r="AZL92" s="715"/>
      <c r="AZM92" s="715"/>
      <c r="AZN92" s="715"/>
      <c r="AZO92" s="715"/>
      <c r="AZP92" s="715"/>
      <c r="AZQ92" s="715"/>
      <c r="AZR92" s="715"/>
      <c r="AZS92" s="715"/>
      <c r="AZT92" s="715"/>
      <c r="AZU92" s="715"/>
      <c r="AZV92" s="715"/>
      <c r="AZW92" s="715"/>
      <c r="AZX92" s="715"/>
      <c r="AZY92" s="715"/>
      <c r="AZZ92" s="715"/>
      <c r="BAA92" s="715"/>
      <c r="BAB92" s="715"/>
      <c r="BAC92" s="715"/>
      <c r="BAD92" s="715"/>
      <c r="BAE92" s="715"/>
      <c r="BAF92" s="715"/>
      <c r="BAG92" s="715"/>
      <c r="BAH92" s="715"/>
      <c r="BAI92" s="715"/>
      <c r="BAJ92" s="715"/>
      <c r="BAK92" s="715"/>
      <c r="BAL92" s="715"/>
      <c r="BAM92" s="715"/>
      <c r="BAN92" s="715"/>
      <c r="BAO92" s="715"/>
      <c r="BAP92" s="715"/>
      <c r="BAQ92" s="715"/>
      <c r="BAR92" s="715"/>
      <c r="BAS92" s="715"/>
      <c r="BAT92" s="715"/>
      <c r="BAU92" s="715"/>
      <c r="BAV92" s="715"/>
      <c r="BAW92" s="715"/>
      <c r="BAX92" s="715"/>
      <c r="BAY92" s="715"/>
      <c r="BAZ92" s="715"/>
      <c r="BBA92" s="715"/>
      <c r="BBB92" s="715"/>
      <c r="BBC92" s="715"/>
      <c r="BBD92" s="715"/>
      <c r="BBE92" s="715"/>
      <c r="BBF92" s="715"/>
      <c r="BBG92" s="715"/>
      <c r="BBH92" s="715"/>
      <c r="BBI92" s="715"/>
      <c r="BBJ92" s="715"/>
      <c r="BBK92" s="715"/>
      <c r="BBL92" s="715"/>
      <c r="BBM92" s="715"/>
      <c r="BBN92" s="715"/>
      <c r="BBO92" s="715"/>
      <c r="BBP92" s="715"/>
      <c r="BBQ92" s="715"/>
      <c r="BBR92" s="715"/>
      <c r="BBS92" s="715"/>
      <c r="BBT92" s="715"/>
      <c r="BBU92" s="715"/>
      <c r="BBV92" s="715"/>
      <c r="BBW92" s="715"/>
      <c r="BBX92" s="715"/>
      <c r="BBY92" s="715"/>
      <c r="BBZ92" s="715"/>
      <c r="BCA92" s="715"/>
      <c r="BCB92" s="715"/>
      <c r="BCC92" s="715"/>
      <c r="BCD92" s="715"/>
      <c r="BCE92" s="715"/>
      <c r="BCF92" s="715"/>
      <c r="BCG92" s="715"/>
      <c r="BCH92" s="715"/>
      <c r="BCI92" s="715"/>
      <c r="BCJ92" s="715"/>
      <c r="BCK92" s="715"/>
      <c r="BCL92" s="715"/>
      <c r="BCM92" s="715"/>
      <c r="BCN92" s="715"/>
      <c r="BCO92" s="715"/>
      <c r="BCP92" s="715"/>
      <c r="BCQ92" s="715"/>
      <c r="BCR92" s="715"/>
      <c r="BCS92" s="715"/>
      <c r="BCT92" s="715"/>
      <c r="BCU92" s="715"/>
      <c r="BCV92" s="715"/>
      <c r="BCW92" s="715"/>
      <c r="BCX92" s="715"/>
      <c r="BCY92" s="715"/>
      <c r="BCZ92" s="715"/>
      <c r="BDA92" s="715"/>
      <c r="BDB92" s="715"/>
      <c r="BDC92" s="715"/>
      <c r="BDD92" s="715"/>
      <c r="BDE92" s="715"/>
      <c r="BDF92" s="715"/>
      <c r="BDG92" s="715"/>
      <c r="BDH92" s="715"/>
      <c r="BDI92" s="715"/>
      <c r="BDJ92" s="715"/>
      <c r="BDK92" s="715"/>
      <c r="BDL92" s="715"/>
      <c r="BDM92" s="715"/>
      <c r="BDN92" s="715"/>
      <c r="BDO92" s="715"/>
      <c r="BDP92" s="715"/>
      <c r="BDQ92" s="715"/>
      <c r="BDR92" s="715"/>
      <c r="BDS92" s="715"/>
      <c r="BDT92" s="715"/>
      <c r="BDU92" s="715"/>
      <c r="BDV92" s="715"/>
      <c r="BDW92" s="715"/>
      <c r="BDX92" s="715"/>
      <c r="BDY92" s="715"/>
      <c r="BDZ92" s="715"/>
      <c r="BEA92" s="715"/>
      <c r="BEB92" s="715"/>
      <c r="BEC92" s="715"/>
      <c r="BED92" s="715"/>
      <c r="BEE92" s="715"/>
      <c r="BEF92" s="715"/>
      <c r="BEG92" s="715"/>
      <c r="BEH92" s="715"/>
      <c r="BEI92" s="715"/>
      <c r="BEJ92" s="715"/>
      <c r="BEK92" s="715"/>
      <c r="BEL92" s="715"/>
      <c r="BEM92" s="715"/>
      <c r="BEN92" s="715"/>
      <c r="BEO92" s="715"/>
      <c r="BEP92" s="715"/>
      <c r="BEQ92" s="715"/>
      <c r="BER92" s="715"/>
      <c r="BES92" s="715"/>
      <c r="BET92" s="715"/>
      <c r="BEU92" s="715"/>
      <c r="BEV92" s="715"/>
      <c r="BEW92" s="715"/>
      <c r="BEX92" s="715"/>
      <c r="BEY92" s="715"/>
      <c r="BEZ92" s="715"/>
      <c r="BFA92" s="715"/>
      <c r="BFB92" s="715"/>
      <c r="BFC92" s="715"/>
      <c r="BFD92" s="715"/>
      <c r="BFE92" s="715"/>
      <c r="BFF92" s="715"/>
      <c r="BFG92" s="715"/>
      <c r="BFH92" s="715"/>
      <c r="BFI92" s="715"/>
      <c r="BFJ92" s="715"/>
      <c r="BFK92" s="715"/>
      <c r="BFL92" s="715"/>
      <c r="BFM92" s="715"/>
      <c r="BFN92" s="715"/>
      <c r="BFO92" s="715"/>
      <c r="BFP92" s="715"/>
      <c r="BFQ92" s="715"/>
      <c r="BFR92" s="715"/>
      <c r="BFS92" s="715"/>
      <c r="BFT92" s="715"/>
      <c r="BFU92" s="715"/>
      <c r="BFV92" s="715"/>
      <c r="BFW92" s="715"/>
      <c r="BFX92" s="715"/>
      <c r="BFY92" s="715"/>
      <c r="BFZ92" s="715"/>
      <c r="BGA92" s="715"/>
      <c r="BGB92" s="715"/>
      <c r="BGC92" s="715"/>
      <c r="BGD92" s="715"/>
      <c r="BGE92" s="715"/>
      <c r="BGF92" s="715"/>
      <c r="BGG92" s="715"/>
      <c r="BGH92" s="715"/>
      <c r="BGI92" s="715"/>
      <c r="BGJ92" s="715"/>
      <c r="BGK92" s="715"/>
      <c r="BGL92" s="715"/>
      <c r="BGM92" s="715"/>
      <c r="BGN92" s="715"/>
      <c r="BGO92" s="715"/>
      <c r="BGP92" s="715"/>
      <c r="BGQ92" s="715"/>
      <c r="BGR92" s="715"/>
      <c r="BGS92" s="715"/>
      <c r="BGT92" s="715"/>
      <c r="BGU92" s="715"/>
      <c r="BGV92" s="715"/>
      <c r="BGW92" s="715"/>
      <c r="BGX92" s="715"/>
      <c r="BGY92" s="715"/>
      <c r="BGZ92" s="715"/>
      <c r="BHA92" s="715"/>
      <c r="BHB92" s="715"/>
      <c r="BHC92" s="715"/>
      <c r="BHD92" s="715"/>
      <c r="BHE92" s="715"/>
      <c r="BHF92" s="715"/>
      <c r="BHG92" s="715"/>
      <c r="BHH92" s="715"/>
      <c r="BHI92" s="715"/>
      <c r="BHJ92" s="715"/>
      <c r="BHK92" s="715"/>
      <c r="BHL92" s="715"/>
      <c r="BHM92" s="715"/>
      <c r="BHN92" s="715"/>
      <c r="BHO92" s="715"/>
      <c r="BHP92" s="715"/>
      <c r="BHQ92" s="715"/>
      <c r="BHR92" s="715"/>
      <c r="BHS92" s="715"/>
      <c r="BHT92" s="715"/>
      <c r="BHU92" s="715"/>
      <c r="BHV92" s="715"/>
      <c r="BHW92" s="715"/>
      <c r="BHX92" s="715"/>
      <c r="BHY92" s="715"/>
      <c r="BHZ92" s="715"/>
      <c r="BIA92" s="715"/>
      <c r="BIB92" s="715"/>
      <c r="BIC92" s="715"/>
      <c r="BID92" s="715"/>
      <c r="BIE92" s="715"/>
      <c r="BIF92" s="715"/>
      <c r="BIG92" s="715"/>
      <c r="BIH92" s="715"/>
      <c r="BII92" s="715"/>
      <c r="BIJ92" s="715"/>
      <c r="BIK92" s="715"/>
      <c r="BIL92" s="715"/>
      <c r="BIM92" s="715"/>
      <c r="BIN92" s="715"/>
      <c r="BIO92" s="715"/>
      <c r="BIP92" s="715"/>
      <c r="BIQ92" s="715"/>
      <c r="BIR92" s="715"/>
      <c r="BIS92" s="715"/>
      <c r="BIT92" s="715"/>
      <c r="BIU92" s="715"/>
      <c r="BIV92" s="715"/>
      <c r="BIW92" s="715"/>
      <c r="BIX92" s="715"/>
      <c r="BIY92" s="715"/>
      <c r="BIZ92" s="715"/>
      <c r="BJA92" s="715"/>
      <c r="BJB92" s="715"/>
      <c r="BJC92" s="715"/>
      <c r="BJD92" s="715"/>
      <c r="BJE92" s="715"/>
      <c r="BJF92" s="715"/>
      <c r="BJG92" s="715"/>
      <c r="BJH92" s="715"/>
      <c r="BJI92" s="715"/>
      <c r="BJJ92" s="715"/>
      <c r="BJK92" s="715"/>
      <c r="BJL92" s="715"/>
      <c r="BJM92" s="715"/>
      <c r="BJN92" s="715"/>
      <c r="BJO92" s="715"/>
      <c r="BJP92" s="715"/>
      <c r="BJQ92" s="715"/>
      <c r="BJR92" s="715"/>
      <c r="BJS92" s="715"/>
      <c r="BJT92" s="715"/>
      <c r="BJU92" s="715"/>
      <c r="BJV92" s="715"/>
      <c r="BJW92" s="715"/>
      <c r="BJX92" s="715"/>
      <c r="BJY92" s="715"/>
      <c r="BJZ92" s="715"/>
      <c r="BKA92" s="715"/>
      <c r="BKB92" s="715"/>
      <c r="BKC92" s="715"/>
      <c r="BKD92" s="715"/>
      <c r="BKE92" s="715"/>
      <c r="BKF92" s="715"/>
      <c r="BKG92" s="715"/>
      <c r="BKH92" s="715"/>
      <c r="BKI92" s="715"/>
      <c r="BKJ92" s="715"/>
      <c r="BKK92" s="715"/>
      <c r="BKL92" s="715"/>
      <c r="BKM92" s="715"/>
      <c r="BKN92" s="715"/>
      <c r="BKO92" s="715"/>
      <c r="BKP92" s="715"/>
      <c r="BKQ92" s="715"/>
      <c r="BKR92" s="715"/>
      <c r="BKS92" s="715"/>
      <c r="BKT92" s="715"/>
      <c r="BKU92" s="715"/>
      <c r="BKV92" s="715"/>
      <c r="BKW92" s="715"/>
      <c r="BKX92" s="715"/>
      <c r="BKY92" s="715"/>
      <c r="BKZ92" s="715"/>
      <c r="BLA92" s="715"/>
      <c r="BLB92" s="715"/>
      <c r="BLC92" s="715"/>
      <c r="BLD92" s="715"/>
      <c r="BLE92" s="715"/>
      <c r="BLF92" s="715"/>
      <c r="BLG92" s="715"/>
      <c r="BLH92" s="715"/>
      <c r="BLI92" s="715"/>
      <c r="BLJ92" s="715"/>
      <c r="BLK92" s="715"/>
      <c r="BLL92" s="715"/>
      <c r="BLM92" s="715"/>
      <c r="BLN92" s="715"/>
      <c r="BLO92" s="715"/>
      <c r="BLP92" s="715"/>
      <c r="BLQ92" s="715"/>
      <c r="BLR92" s="715"/>
      <c r="BLS92" s="715"/>
      <c r="BLT92" s="715"/>
      <c r="BLU92" s="715"/>
      <c r="BLV92" s="715"/>
      <c r="BLW92" s="715"/>
      <c r="BLX92" s="715"/>
      <c r="BLY92" s="715"/>
      <c r="BLZ92" s="715"/>
      <c r="BMA92" s="715"/>
      <c r="BMB92" s="715"/>
      <c r="BMC92" s="715"/>
      <c r="BMD92" s="715"/>
      <c r="BME92" s="715"/>
      <c r="BMF92" s="715"/>
      <c r="BMG92" s="715"/>
      <c r="BMH92" s="715"/>
      <c r="BMI92" s="715"/>
      <c r="BMJ92" s="715"/>
      <c r="BMK92" s="715"/>
      <c r="BML92" s="715"/>
      <c r="BMM92" s="715"/>
      <c r="BMN92" s="715"/>
      <c r="BMO92" s="715"/>
      <c r="BMP92" s="715"/>
      <c r="BMQ92" s="715"/>
      <c r="BMR92" s="715"/>
      <c r="BMS92" s="715"/>
      <c r="BMT92" s="715"/>
      <c r="BMU92" s="715"/>
      <c r="BMV92" s="715"/>
      <c r="BMW92" s="715"/>
      <c r="BMX92" s="715"/>
      <c r="BMY92" s="715"/>
      <c r="BMZ92" s="715"/>
      <c r="BNA92" s="715"/>
      <c r="BNB92" s="715"/>
      <c r="BNC92" s="715"/>
      <c r="BND92" s="715"/>
      <c r="BNE92" s="715"/>
      <c r="BNF92" s="715"/>
      <c r="BNG92" s="715"/>
      <c r="BNH92" s="715"/>
      <c r="BNI92" s="715"/>
      <c r="BNJ92" s="715"/>
      <c r="BNK92" s="715"/>
      <c r="BNL92" s="715"/>
      <c r="BNM92" s="715"/>
      <c r="BNN92" s="715"/>
      <c r="BNO92" s="715"/>
      <c r="BNP92" s="715"/>
      <c r="BNQ92" s="715"/>
      <c r="BNR92" s="715"/>
      <c r="BNS92" s="715"/>
      <c r="BNT92" s="715"/>
      <c r="BNU92" s="715"/>
      <c r="BNV92" s="715"/>
      <c r="BNW92" s="715"/>
      <c r="BNX92" s="715"/>
      <c r="BNY92" s="715"/>
      <c r="BNZ92" s="715"/>
      <c r="BOA92" s="715"/>
      <c r="BOB92" s="715"/>
      <c r="BOC92" s="715"/>
      <c r="BOD92" s="715"/>
      <c r="BOE92" s="715"/>
      <c r="BOF92" s="715"/>
      <c r="BOG92" s="715"/>
      <c r="BOH92" s="715"/>
      <c r="BOI92" s="715"/>
      <c r="BOJ92" s="715"/>
      <c r="BOK92" s="715"/>
      <c r="BOL92" s="715"/>
      <c r="BOM92" s="715"/>
      <c r="BON92" s="715"/>
      <c r="BOO92" s="715"/>
      <c r="BOP92" s="715"/>
      <c r="BOQ92" s="715"/>
      <c r="BOR92" s="715"/>
      <c r="BOS92" s="715"/>
      <c r="BOT92" s="715"/>
      <c r="BOU92" s="715"/>
      <c r="BOV92" s="715"/>
      <c r="BOW92" s="715"/>
      <c r="BOX92" s="715"/>
      <c r="BOY92" s="715"/>
      <c r="BOZ92" s="715"/>
      <c r="BPA92" s="715"/>
      <c r="BPB92" s="715"/>
      <c r="BPC92" s="715"/>
      <c r="BPD92" s="715"/>
      <c r="BPE92" s="715"/>
      <c r="BPF92" s="715"/>
      <c r="BPG92" s="715"/>
      <c r="BPH92" s="715"/>
      <c r="BPI92" s="715"/>
      <c r="BPJ92" s="715"/>
      <c r="BPK92" s="715"/>
      <c r="BPL92" s="715"/>
      <c r="BPM92" s="715"/>
      <c r="BPN92" s="715"/>
      <c r="BPO92" s="715"/>
      <c r="BPP92" s="715"/>
      <c r="BPQ92" s="715"/>
      <c r="BPR92" s="715"/>
      <c r="BPS92" s="715"/>
      <c r="BPT92" s="715"/>
      <c r="BPU92" s="715"/>
      <c r="BPV92" s="715"/>
      <c r="BPW92" s="715"/>
      <c r="BPX92" s="715"/>
      <c r="BPY92" s="715"/>
      <c r="BPZ92" s="715"/>
      <c r="BQA92" s="715"/>
      <c r="BQB92" s="715"/>
      <c r="BQC92" s="715"/>
      <c r="BQD92" s="715"/>
      <c r="BQE92" s="715"/>
      <c r="BQF92" s="715"/>
      <c r="BQG92" s="715"/>
      <c r="BQH92" s="715"/>
      <c r="BQI92" s="715"/>
      <c r="BQJ92" s="715"/>
      <c r="BQK92" s="715"/>
      <c r="BQL92" s="715"/>
      <c r="BQM92" s="715"/>
      <c r="BQN92" s="715"/>
      <c r="BQO92" s="715"/>
      <c r="BQP92" s="715"/>
      <c r="BQQ92" s="715"/>
      <c r="BQR92" s="715"/>
      <c r="BQS92" s="715"/>
      <c r="BQT92" s="715"/>
      <c r="BQU92" s="715"/>
      <c r="BQV92" s="715"/>
      <c r="BQW92" s="715"/>
      <c r="BQX92" s="715"/>
      <c r="BQY92" s="715"/>
      <c r="BQZ92" s="715"/>
      <c r="BRA92" s="715"/>
      <c r="BRB92" s="715"/>
      <c r="BRC92" s="715"/>
      <c r="BRD92" s="715"/>
      <c r="BRE92" s="715"/>
      <c r="BRF92" s="715"/>
      <c r="BRG92" s="715"/>
      <c r="BRH92" s="715"/>
      <c r="BRI92" s="715"/>
      <c r="BRJ92" s="715"/>
      <c r="BRK92" s="715"/>
      <c r="BRL92" s="715"/>
      <c r="BRM92" s="715"/>
      <c r="BRN92" s="715"/>
      <c r="BRO92" s="715"/>
      <c r="BRP92" s="715"/>
      <c r="BRQ92" s="715"/>
      <c r="BRR92" s="715"/>
      <c r="BRS92" s="715"/>
      <c r="BRT92" s="715"/>
      <c r="BRU92" s="715"/>
      <c r="BRV92" s="715"/>
      <c r="BRW92" s="715"/>
      <c r="BRX92" s="715"/>
      <c r="BRY92" s="715"/>
      <c r="BRZ92" s="715"/>
      <c r="BSA92" s="715"/>
      <c r="BSB92" s="715"/>
      <c r="BSC92" s="715"/>
      <c r="BSD92" s="715"/>
      <c r="BSE92" s="715"/>
      <c r="BSF92" s="715"/>
      <c r="BSG92" s="715"/>
      <c r="BSH92" s="715"/>
      <c r="BSI92" s="715"/>
      <c r="BSJ92" s="715"/>
      <c r="BSK92" s="715"/>
      <c r="BSL92" s="715"/>
      <c r="BSM92" s="715"/>
      <c r="BSN92" s="715"/>
      <c r="BSO92" s="715"/>
      <c r="BSP92" s="715"/>
      <c r="BSQ92" s="715"/>
      <c r="BSR92" s="715"/>
      <c r="BSS92" s="715"/>
      <c r="BST92" s="715"/>
      <c r="BSU92" s="715"/>
      <c r="BSV92" s="715"/>
      <c r="BSW92" s="715"/>
      <c r="BSX92" s="715"/>
      <c r="BSY92" s="715"/>
      <c r="BSZ92" s="715"/>
      <c r="BTA92" s="715"/>
      <c r="BTB92" s="715"/>
      <c r="BTC92" s="715"/>
      <c r="BTD92" s="715"/>
      <c r="BTE92" s="715"/>
      <c r="BTF92" s="715"/>
      <c r="BTG92" s="715"/>
      <c r="BTH92" s="715"/>
      <c r="BTI92" s="715"/>
      <c r="BTJ92" s="715"/>
      <c r="BTK92" s="715"/>
      <c r="BTL92" s="715"/>
      <c r="BTM92" s="715"/>
      <c r="BTN92" s="715"/>
      <c r="BTO92" s="715"/>
      <c r="BTP92" s="715"/>
      <c r="BTQ92" s="715"/>
      <c r="BTR92" s="715"/>
      <c r="BTS92" s="715"/>
      <c r="BTT92" s="715"/>
      <c r="BTU92" s="715"/>
      <c r="BTV92" s="715"/>
      <c r="BTW92" s="715"/>
      <c r="BTX92" s="715"/>
      <c r="BTY92" s="715"/>
      <c r="BTZ92" s="715"/>
      <c r="BUA92" s="715"/>
      <c r="BUB92" s="715"/>
      <c r="BUC92" s="715"/>
      <c r="BUD92" s="715"/>
      <c r="BUE92" s="715"/>
      <c r="BUF92" s="715"/>
      <c r="BUG92" s="715"/>
      <c r="BUH92" s="715"/>
      <c r="BUI92" s="715"/>
      <c r="BUJ92" s="715"/>
      <c r="BUK92" s="715"/>
      <c r="BUL92" s="715"/>
      <c r="BUM92" s="715"/>
      <c r="BUN92" s="715"/>
      <c r="BUO92" s="715"/>
      <c r="BUP92" s="715"/>
      <c r="BUQ92" s="715"/>
      <c r="BUR92" s="715"/>
      <c r="BUS92" s="715"/>
      <c r="BUT92" s="715"/>
      <c r="BUU92" s="715"/>
      <c r="BUV92" s="715"/>
      <c r="BUW92" s="715"/>
      <c r="BUX92" s="715"/>
      <c r="BUY92" s="715"/>
      <c r="BUZ92" s="715"/>
      <c r="BVA92" s="715"/>
      <c r="BVB92" s="715"/>
      <c r="BVC92" s="715"/>
      <c r="BVD92" s="715"/>
      <c r="BVE92" s="715"/>
      <c r="BVF92" s="715"/>
      <c r="BVG92" s="715"/>
      <c r="BVH92" s="715"/>
      <c r="BVI92" s="715"/>
      <c r="BVJ92" s="715"/>
      <c r="BVK92" s="715"/>
      <c r="BVL92" s="715"/>
      <c r="BVM92" s="715"/>
      <c r="BVN92" s="715"/>
      <c r="BVO92" s="715"/>
      <c r="BVP92" s="715"/>
      <c r="BVQ92" s="715"/>
      <c r="BVR92" s="715"/>
      <c r="BVS92" s="715"/>
      <c r="BVT92" s="715"/>
      <c r="BVU92" s="715"/>
      <c r="BVV92" s="715"/>
      <c r="BVW92" s="715"/>
      <c r="BVX92" s="715"/>
      <c r="BVY92" s="715"/>
      <c r="BVZ92" s="715"/>
      <c r="BWA92" s="715"/>
      <c r="BWB92" s="715"/>
      <c r="BWC92" s="715"/>
      <c r="BWD92" s="715"/>
      <c r="BWE92" s="715"/>
      <c r="BWF92" s="715"/>
      <c r="BWG92" s="715"/>
      <c r="BWH92" s="715"/>
      <c r="BWI92" s="715"/>
      <c r="BWJ92" s="715"/>
      <c r="BWK92" s="715"/>
      <c r="BWL92" s="715"/>
      <c r="BWM92" s="715"/>
      <c r="BWN92" s="715"/>
      <c r="BWO92" s="715"/>
      <c r="BWP92" s="715"/>
      <c r="BWQ92" s="715"/>
      <c r="BWR92" s="715"/>
      <c r="BWS92" s="715"/>
      <c r="BWT92" s="715"/>
      <c r="BWU92" s="715"/>
      <c r="BWV92" s="715"/>
      <c r="BWW92" s="715"/>
      <c r="BWX92" s="715"/>
      <c r="BWY92" s="715"/>
      <c r="BWZ92" s="715"/>
      <c r="BXA92" s="715"/>
      <c r="BXB92" s="715"/>
      <c r="BXC92" s="715"/>
      <c r="BXD92" s="715"/>
      <c r="BXE92" s="715"/>
      <c r="BXF92" s="715"/>
      <c r="BXG92" s="715"/>
      <c r="BXH92" s="715"/>
      <c r="BXI92" s="715"/>
      <c r="BXJ92" s="715"/>
      <c r="BXK92" s="715"/>
      <c r="BXL92" s="715"/>
      <c r="BXM92" s="715"/>
      <c r="BXN92" s="715"/>
      <c r="BXO92" s="715"/>
      <c r="BXP92" s="715"/>
      <c r="BXQ92" s="715"/>
      <c r="BXR92" s="715"/>
      <c r="BXS92" s="715"/>
      <c r="BXT92" s="715"/>
      <c r="BXU92" s="715"/>
      <c r="BXV92" s="715"/>
      <c r="BXW92" s="715"/>
      <c r="BXX92" s="715"/>
      <c r="BXY92" s="715"/>
      <c r="BXZ92" s="715"/>
      <c r="BYA92" s="715"/>
      <c r="BYB92" s="715"/>
      <c r="BYC92" s="715"/>
      <c r="BYD92" s="715"/>
      <c r="BYE92" s="715"/>
      <c r="BYF92" s="715"/>
      <c r="BYG92" s="715"/>
      <c r="BYH92" s="715"/>
      <c r="BYI92" s="715"/>
      <c r="BYJ92" s="715"/>
      <c r="BYK92" s="715"/>
      <c r="BYL92" s="715"/>
      <c r="BYM92" s="715"/>
      <c r="BYN92" s="715"/>
      <c r="BYO92" s="715"/>
      <c r="BYP92" s="715"/>
      <c r="BYQ92" s="715"/>
      <c r="BYR92" s="715"/>
      <c r="BYS92" s="715"/>
      <c r="BYT92" s="715"/>
      <c r="BYU92" s="715"/>
      <c r="BYV92" s="715"/>
      <c r="BYW92" s="715"/>
      <c r="BYX92" s="715"/>
      <c r="BYY92" s="715"/>
      <c r="BYZ92" s="715"/>
      <c r="BZA92" s="715"/>
      <c r="BZB92" s="715"/>
      <c r="BZC92" s="715"/>
      <c r="BZD92" s="715"/>
      <c r="BZE92" s="715"/>
      <c r="BZF92" s="715"/>
      <c r="BZG92" s="715"/>
      <c r="BZH92" s="715"/>
      <c r="BZI92" s="715"/>
      <c r="BZJ92" s="715"/>
      <c r="BZK92" s="715"/>
      <c r="BZL92" s="715"/>
      <c r="BZM92" s="715"/>
      <c r="BZN92" s="715"/>
      <c r="BZO92" s="715"/>
      <c r="BZP92" s="715"/>
      <c r="BZQ92" s="715"/>
      <c r="BZR92" s="715"/>
      <c r="BZS92" s="715"/>
      <c r="BZT92" s="715"/>
      <c r="BZU92" s="715"/>
      <c r="BZV92" s="715"/>
      <c r="BZW92" s="715"/>
      <c r="BZX92" s="715"/>
      <c r="BZY92" s="715"/>
      <c r="BZZ92" s="715"/>
      <c r="CAA92" s="715"/>
      <c r="CAB92" s="715"/>
      <c r="CAC92" s="715"/>
      <c r="CAD92" s="715"/>
      <c r="CAE92" s="715"/>
      <c r="CAF92" s="715"/>
      <c r="CAG92" s="715"/>
      <c r="CAH92" s="715"/>
      <c r="CAI92" s="715"/>
      <c r="CAJ92" s="715"/>
      <c r="CAK92" s="715"/>
      <c r="CAL92" s="715"/>
      <c r="CAM92" s="715"/>
      <c r="CAN92" s="715"/>
      <c r="CAO92" s="715"/>
      <c r="CAP92" s="715"/>
      <c r="CAQ92" s="715"/>
      <c r="CAR92" s="715"/>
      <c r="CAS92" s="715"/>
      <c r="CAT92" s="715"/>
      <c r="CAU92" s="715"/>
      <c r="CAV92" s="715"/>
      <c r="CAW92" s="715"/>
      <c r="CAX92" s="715"/>
      <c r="CAY92" s="715"/>
      <c r="CAZ92" s="715"/>
      <c r="CBA92" s="715"/>
      <c r="CBB92" s="715"/>
      <c r="CBC92" s="715"/>
      <c r="CBD92" s="715"/>
      <c r="CBE92" s="715"/>
      <c r="CBF92" s="715"/>
      <c r="CBG92" s="715"/>
      <c r="CBH92" s="715"/>
      <c r="CBI92" s="715"/>
      <c r="CBJ92" s="715"/>
      <c r="CBK92" s="715"/>
      <c r="CBL92" s="715"/>
      <c r="CBM92" s="715"/>
      <c r="CBN92" s="715"/>
      <c r="CBO92" s="715"/>
      <c r="CBP92" s="715"/>
      <c r="CBQ92" s="715"/>
      <c r="CBR92" s="715"/>
      <c r="CBS92" s="715"/>
      <c r="CBT92" s="715"/>
      <c r="CBU92" s="715"/>
      <c r="CBV92" s="715"/>
      <c r="CBW92" s="715"/>
      <c r="CBX92" s="715"/>
      <c r="CBY92" s="715"/>
      <c r="CBZ92" s="715"/>
      <c r="CCA92" s="715"/>
      <c r="CCB92" s="715"/>
      <c r="CCC92" s="715"/>
      <c r="CCD92" s="715"/>
      <c r="CCE92" s="715"/>
      <c r="CCF92" s="715"/>
      <c r="CCG92" s="715"/>
      <c r="CCH92" s="715"/>
      <c r="CCI92" s="715"/>
      <c r="CCJ92" s="715"/>
      <c r="CCK92" s="715"/>
      <c r="CCL92" s="715"/>
      <c r="CCM92" s="715"/>
      <c r="CCN92" s="715"/>
      <c r="CCO92" s="715"/>
      <c r="CCP92" s="715"/>
      <c r="CCQ92" s="715"/>
      <c r="CCR92" s="715"/>
      <c r="CCS92" s="715"/>
      <c r="CCT92" s="715"/>
      <c r="CCU92" s="715"/>
      <c r="CCV92" s="715"/>
      <c r="CCW92" s="715"/>
      <c r="CCX92" s="715"/>
      <c r="CCY92" s="715"/>
      <c r="CCZ92" s="715"/>
      <c r="CDA92" s="715"/>
      <c r="CDB92" s="715"/>
      <c r="CDC92" s="715"/>
      <c r="CDD92" s="715"/>
      <c r="CDE92" s="715"/>
      <c r="CDF92" s="715"/>
      <c r="CDG92" s="715"/>
      <c r="CDH92" s="715"/>
      <c r="CDI92" s="715"/>
      <c r="CDJ92" s="715"/>
      <c r="CDK92" s="715"/>
      <c r="CDL92" s="715"/>
      <c r="CDM92" s="715"/>
      <c r="CDN92" s="715"/>
      <c r="CDO92" s="715"/>
      <c r="CDP92" s="715"/>
      <c r="CDQ92" s="715"/>
      <c r="CDR92" s="715"/>
      <c r="CDS92" s="715"/>
      <c r="CDT92" s="715"/>
      <c r="CDU92" s="715"/>
      <c r="CDV92" s="715"/>
      <c r="CDW92" s="715"/>
      <c r="CDX92" s="715"/>
      <c r="CDY92" s="715"/>
      <c r="CDZ92" s="715"/>
      <c r="CEA92" s="715"/>
      <c r="CEB92" s="715"/>
      <c r="CEC92" s="715"/>
      <c r="CED92" s="715"/>
      <c r="CEE92" s="715"/>
      <c r="CEF92" s="715"/>
      <c r="CEG92" s="715"/>
      <c r="CEH92" s="715"/>
      <c r="CEI92" s="715"/>
      <c r="CEJ92" s="715"/>
      <c r="CEK92" s="715"/>
      <c r="CEL92" s="715"/>
      <c r="CEM92" s="715"/>
      <c r="CEN92" s="715"/>
      <c r="CEO92" s="715"/>
      <c r="CEP92" s="715"/>
      <c r="CEQ92" s="715"/>
      <c r="CER92" s="715"/>
      <c r="CES92" s="715"/>
      <c r="CET92" s="715"/>
      <c r="CEU92" s="715"/>
      <c r="CEV92" s="715"/>
      <c r="CEW92" s="715"/>
      <c r="CEX92" s="715"/>
      <c r="CEY92" s="715"/>
      <c r="CEZ92" s="715"/>
      <c r="CFA92" s="715"/>
      <c r="CFB92" s="715"/>
      <c r="CFC92" s="715"/>
      <c r="CFD92" s="715"/>
      <c r="CFE92" s="715"/>
      <c r="CFF92" s="715"/>
      <c r="CFG92" s="715"/>
      <c r="CFH92" s="715"/>
      <c r="CFI92" s="715"/>
      <c r="CFJ92" s="715"/>
      <c r="CFK92" s="715"/>
      <c r="CFL92" s="715"/>
      <c r="CFM92" s="715"/>
      <c r="CFN92" s="715"/>
      <c r="CFO92" s="715"/>
      <c r="CFP92" s="715"/>
      <c r="CFQ92" s="715"/>
      <c r="CFR92" s="715"/>
      <c r="CFS92" s="715"/>
      <c r="CFT92" s="715"/>
      <c r="CFU92" s="715"/>
      <c r="CFV92" s="715"/>
      <c r="CFW92" s="715"/>
      <c r="CFX92" s="715"/>
      <c r="CFY92" s="715"/>
      <c r="CFZ92" s="715"/>
      <c r="CGA92" s="715"/>
      <c r="CGB92" s="715"/>
      <c r="CGC92" s="715"/>
      <c r="CGD92" s="715"/>
      <c r="CGE92" s="715"/>
      <c r="CGF92" s="715"/>
      <c r="CGG92" s="715"/>
      <c r="CGH92" s="715"/>
      <c r="CGI92" s="715"/>
      <c r="CGJ92" s="715"/>
      <c r="CGK92" s="715"/>
      <c r="CGL92" s="715"/>
      <c r="CGM92" s="715"/>
      <c r="CGN92" s="715"/>
      <c r="CGO92" s="715"/>
      <c r="CGP92" s="715"/>
      <c r="CGQ92" s="715"/>
      <c r="CGR92" s="715"/>
      <c r="CGS92" s="715"/>
      <c r="CGT92" s="715"/>
      <c r="CGU92" s="715"/>
      <c r="CGV92" s="715"/>
      <c r="CGW92" s="715"/>
      <c r="CGX92" s="715"/>
      <c r="CGY92" s="715"/>
      <c r="CGZ92" s="715"/>
      <c r="CHA92" s="715"/>
      <c r="CHB92" s="715"/>
      <c r="CHC92" s="715"/>
      <c r="CHD92" s="715"/>
      <c r="CHE92" s="715"/>
      <c r="CHF92" s="715"/>
      <c r="CHG92" s="715"/>
      <c r="CHH92" s="715"/>
      <c r="CHI92" s="715"/>
      <c r="CHJ92" s="715"/>
      <c r="CHK92" s="715"/>
      <c r="CHL92" s="715"/>
      <c r="CHM92" s="715"/>
      <c r="CHN92" s="715"/>
      <c r="CHO92" s="715"/>
      <c r="CHP92" s="715"/>
      <c r="CHQ92" s="715"/>
      <c r="CHR92" s="715"/>
      <c r="CHS92" s="715"/>
      <c r="CHT92" s="715"/>
      <c r="CHU92" s="715"/>
      <c r="CHV92" s="715"/>
      <c r="CHW92" s="715"/>
      <c r="CHX92" s="715"/>
      <c r="CHY92" s="715"/>
      <c r="CHZ92" s="715"/>
      <c r="CIA92" s="715"/>
      <c r="CIB92" s="715"/>
      <c r="CIC92" s="715"/>
      <c r="CID92" s="715"/>
      <c r="CIE92" s="715"/>
      <c r="CIF92" s="715"/>
      <c r="CIG92" s="715"/>
      <c r="CIH92" s="715"/>
      <c r="CII92" s="715"/>
      <c r="CIJ92" s="715"/>
      <c r="CIK92" s="715"/>
      <c r="CIL92" s="715"/>
      <c r="CIM92" s="715"/>
      <c r="CIN92" s="715"/>
      <c r="CIO92" s="715"/>
      <c r="CIP92" s="715"/>
      <c r="CIQ92" s="715"/>
      <c r="CIR92" s="715"/>
      <c r="CIS92" s="715"/>
      <c r="CIT92" s="715"/>
      <c r="CIU92" s="715"/>
      <c r="CIV92" s="715"/>
      <c r="CIW92" s="715"/>
      <c r="CIX92" s="715"/>
      <c r="CIY92" s="715"/>
      <c r="CIZ92" s="715"/>
      <c r="CJA92" s="715"/>
      <c r="CJB92" s="715"/>
      <c r="CJC92" s="715"/>
      <c r="CJD92" s="715"/>
      <c r="CJE92" s="715"/>
      <c r="CJF92" s="715"/>
      <c r="CJG92" s="715"/>
      <c r="CJH92" s="715"/>
      <c r="CJI92" s="715"/>
      <c r="CJJ92" s="715"/>
      <c r="CJK92" s="715"/>
      <c r="CJL92" s="715"/>
      <c r="CJM92" s="715"/>
      <c r="CJN92" s="715"/>
      <c r="CJO92" s="715"/>
      <c r="CJP92" s="715"/>
      <c r="CJQ92" s="715"/>
      <c r="CJR92" s="715"/>
      <c r="CJS92" s="715"/>
      <c r="CJT92" s="715"/>
      <c r="CJU92" s="715"/>
      <c r="CJV92" s="715"/>
      <c r="CJW92" s="715"/>
      <c r="CJX92" s="715"/>
      <c r="CJY92" s="715"/>
      <c r="CJZ92" s="715"/>
      <c r="CKA92" s="715"/>
      <c r="CKB92" s="715"/>
      <c r="CKC92" s="715"/>
      <c r="CKD92" s="715"/>
      <c r="CKE92" s="715"/>
      <c r="CKF92" s="715"/>
      <c r="CKG92" s="715"/>
      <c r="CKH92" s="715"/>
      <c r="CKI92" s="715"/>
      <c r="CKJ92" s="715"/>
      <c r="CKK92" s="715"/>
      <c r="CKL92" s="715"/>
      <c r="CKM92" s="715"/>
      <c r="CKN92" s="715"/>
      <c r="CKO92" s="715"/>
      <c r="CKP92" s="715"/>
      <c r="CKQ92" s="715"/>
      <c r="CKR92" s="715"/>
      <c r="CKS92" s="715"/>
      <c r="CKT92" s="715"/>
      <c r="CKU92" s="715"/>
      <c r="CKV92" s="715"/>
      <c r="CKW92" s="715"/>
      <c r="CKX92" s="715"/>
      <c r="CKY92" s="715"/>
      <c r="CKZ92" s="715"/>
      <c r="CLA92" s="715"/>
      <c r="CLB92" s="715"/>
      <c r="CLC92" s="715"/>
      <c r="CLD92" s="715"/>
      <c r="CLE92" s="715"/>
      <c r="CLF92" s="715"/>
      <c r="CLG92" s="715"/>
      <c r="CLH92" s="715"/>
      <c r="CLI92" s="715"/>
      <c r="CLJ92" s="715"/>
      <c r="CLK92" s="715"/>
      <c r="CLL92" s="715"/>
      <c r="CLM92" s="715"/>
      <c r="CLN92" s="715"/>
      <c r="CLO92" s="715"/>
      <c r="CLP92" s="715"/>
      <c r="CLQ92" s="715"/>
      <c r="CLR92" s="715"/>
      <c r="CLS92" s="715"/>
      <c r="CLT92" s="715"/>
      <c r="CLU92" s="715"/>
      <c r="CLV92" s="715"/>
      <c r="CLW92" s="715"/>
      <c r="CLX92" s="715"/>
      <c r="CLY92" s="715"/>
      <c r="CLZ92" s="715"/>
      <c r="CMA92" s="715"/>
      <c r="CMB92" s="715"/>
      <c r="CMC92" s="715"/>
      <c r="CMD92" s="715"/>
      <c r="CME92" s="715"/>
      <c r="CMF92" s="715"/>
      <c r="CMG92" s="715"/>
      <c r="CMH92" s="715"/>
      <c r="CMI92" s="715"/>
      <c r="CMJ92" s="715"/>
      <c r="CMK92" s="715"/>
      <c r="CML92" s="715"/>
      <c r="CMM92" s="715"/>
      <c r="CMN92" s="715"/>
      <c r="CMO92" s="715"/>
      <c r="CMP92" s="715"/>
      <c r="CMQ92" s="715"/>
      <c r="CMR92" s="715"/>
      <c r="CMS92" s="715"/>
      <c r="CMT92" s="715"/>
      <c r="CMU92" s="715"/>
      <c r="CMV92" s="715"/>
      <c r="CMW92" s="715"/>
      <c r="CMX92" s="715"/>
      <c r="CMY92" s="715"/>
      <c r="CMZ92" s="715"/>
      <c r="CNA92" s="715"/>
      <c r="CNB92" s="715"/>
      <c r="CNC92" s="715"/>
      <c r="CND92" s="715"/>
      <c r="CNE92" s="715"/>
      <c r="CNF92" s="715"/>
      <c r="CNG92" s="715"/>
      <c r="CNH92" s="715"/>
      <c r="CNI92" s="715"/>
      <c r="CNJ92" s="715"/>
      <c r="CNK92" s="715"/>
      <c r="CNL92" s="715"/>
      <c r="CNM92" s="715"/>
      <c r="CNN92" s="715"/>
      <c r="CNO92" s="715"/>
      <c r="CNP92" s="715"/>
      <c r="CNQ92" s="715"/>
      <c r="CNR92" s="715"/>
      <c r="CNS92" s="715"/>
      <c r="CNT92" s="715"/>
      <c r="CNU92" s="715"/>
      <c r="CNV92" s="715"/>
      <c r="CNW92" s="715"/>
      <c r="CNX92" s="715"/>
      <c r="CNY92" s="715"/>
      <c r="CNZ92" s="715"/>
      <c r="COA92" s="715"/>
      <c r="COB92" s="715"/>
      <c r="COC92" s="715"/>
      <c r="COD92" s="715"/>
      <c r="COE92" s="715"/>
      <c r="COF92" s="715"/>
      <c r="COG92" s="715"/>
      <c r="COH92" s="715"/>
      <c r="COI92" s="715"/>
      <c r="COJ92" s="715"/>
      <c r="COK92" s="715"/>
      <c r="COL92" s="715"/>
      <c r="COM92" s="715"/>
      <c r="CON92" s="715"/>
      <c r="COO92" s="715"/>
      <c r="COP92" s="715"/>
      <c r="COQ92" s="715"/>
      <c r="COR92" s="715"/>
      <c r="COS92" s="715"/>
      <c r="COT92" s="715"/>
      <c r="COU92" s="715"/>
      <c r="COV92" s="715"/>
      <c r="COW92" s="715"/>
      <c r="COX92" s="715"/>
      <c r="COY92" s="715"/>
      <c r="COZ92" s="715"/>
      <c r="CPA92" s="715"/>
      <c r="CPB92" s="715"/>
      <c r="CPC92" s="715"/>
      <c r="CPD92" s="715"/>
      <c r="CPE92" s="715"/>
      <c r="CPF92" s="715"/>
      <c r="CPG92" s="715"/>
      <c r="CPH92" s="715"/>
      <c r="CPI92" s="715"/>
      <c r="CPJ92" s="715"/>
      <c r="CPK92" s="715"/>
      <c r="CPL92" s="715"/>
      <c r="CPM92" s="715"/>
      <c r="CPN92" s="715"/>
      <c r="CPO92" s="715"/>
      <c r="CPP92" s="715"/>
      <c r="CPQ92" s="715"/>
      <c r="CPR92" s="715"/>
      <c r="CPS92" s="715"/>
      <c r="CPT92" s="715"/>
      <c r="CPU92" s="715"/>
      <c r="CPV92" s="715"/>
      <c r="CPW92" s="715"/>
      <c r="CPX92" s="715"/>
      <c r="CPY92" s="715"/>
      <c r="CPZ92" s="715"/>
      <c r="CQA92" s="715"/>
      <c r="CQB92" s="715"/>
      <c r="CQC92" s="715"/>
      <c r="CQD92" s="715"/>
      <c r="CQE92" s="715"/>
      <c r="CQF92" s="715"/>
      <c r="CQG92" s="715"/>
      <c r="CQH92" s="715"/>
      <c r="CQI92" s="715"/>
      <c r="CQJ92" s="715"/>
      <c r="CQK92" s="715"/>
      <c r="CQL92" s="715"/>
      <c r="CQM92" s="715"/>
      <c r="CQN92" s="715"/>
      <c r="CQO92" s="715"/>
      <c r="CQP92" s="715"/>
      <c r="CQQ92" s="715"/>
      <c r="CQR92" s="715"/>
      <c r="CQS92" s="715"/>
      <c r="CQT92" s="715"/>
      <c r="CQU92" s="715"/>
      <c r="CQV92" s="715"/>
      <c r="CQW92" s="715"/>
      <c r="CQX92" s="715"/>
      <c r="CQY92" s="715"/>
      <c r="CQZ92" s="715"/>
      <c r="CRA92" s="715"/>
      <c r="CRB92" s="715"/>
      <c r="CRC92" s="715"/>
      <c r="CRD92" s="715"/>
      <c r="CRE92" s="715"/>
      <c r="CRF92" s="715"/>
      <c r="CRG92" s="715"/>
      <c r="CRH92" s="715"/>
      <c r="CRI92" s="715"/>
      <c r="CRJ92" s="715"/>
      <c r="CRK92" s="715"/>
      <c r="CRL92" s="715"/>
      <c r="CRM92" s="715"/>
      <c r="CRN92" s="715"/>
      <c r="CRO92" s="715"/>
      <c r="CRP92" s="715"/>
      <c r="CRQ92" s="715"/>
      <c r="CRR92" s="715"/>
      <c r="CRS92" s="715"/>
      <c r="CRT92" s="715"/>
      <c r="CRU92" s="715"/>
      <c r="CRV92" s="715"/>
      <c r="CRW92" s="715"/>
      <c r="CRX92" s="715"/>
      <c r="CRY92" s="715"/>
      <c r="CRZ92" s="715"/>
      <c r="CSA92" s="715"/>
      <c r="CSB92" s="715"/>
      <c r="CSC92" s="715"/>
      <c r="CSD92" s="715"/>
      <c r="CSE92" s="715"/>
      <c r="CSF92" s="715"/>
      <c r="CSG92" s="715"/>
      <c r="CSH92" s="715"/>
      <c r="CSI92" s="715"/>
      <c r="CSJ92" s="715"/>
      <c r="CSK92" s="715"/>
      <c r="CSL92" s="715"/>
      <c r="CSM92" s="715"/>
      <c r="CSN92" s="715"/>
      <c r="CSO92" s="715"/>
      <c r="CSP92" s="715"/>
      <c r="CSQ92" s="715"/>
      <c r="CSR92" s="715"/>
      <c r="CSS92" s="715"/>
      <c r="CST92" s="715"/>
      <c r="CSU92" s="715"/>
      <c r="CSV92" s="715"/>
      <c r="CSW92" s="715"/>
      <c r="CSX92" s="715"/>
      <c r="CSY92" s="715"/>
      <c r="CSZ92" s="715"/>
      <c r="CTA92" s="715"/>
      <c r="CTB92" s="715"/>
      <c r="CTC92" s="715"/>
      <c r="CTD92" s="715"/>
      <c r="CTE92" s="715"/>
      <c r="CTF92" s="715"/>
      <c r="CTG92" s="715"/>
      <c r="CTH92" s="715"/>
      <c r="CTI92" s="715"/>
      <c r="CTJ92" s="715"/>
      <c r="CTK92" s="715"/>
      <c r="CTL92" s="715"/>
      <c r="CTM92" s="715"/>
      <c r="CTN92" s="715"/>
      <c r="CTO92" s="715"/>
      <c r="CTP92" s="715"/>
      <c r="CTQ92" s="715"/>
      <c r="CTR92" s="715"/>
      <c r="CTS92" s="715"/>
      <c r="CTT92" s="715"/>
      <c r="CTU92" s="715"/>
      <c r="CTV92" s="715"/>
      <c r="CTW92" s="715"/>
      <c r="CTX92" s="715"/>
      <c r="CTY92" s="715"/>
      <c r="CTZ92" s="715"/>
      <c r="CUA92" s="715"/>
      <c r="CUB92" s="715"/>
      <c r="CUC92" s="715"/>
      <c r="CUD92" s="715"/>
      <c r="CUE92" s="715"/>
      <c r="CUF92" s="715"/>
      <c r="CUG92" s="715"/>
      <c r="CUH92" s="715"/>
      <c r="CUI92" s="715"/>
      <c r="CUJ92" s="715"/>
      <c r="CUK92" s="715"/>
      <c r="CUL92" s="715"/>
      <c r="CUM92" s="715"/>
      <c r="CUN92" s="715"/>
      <c r="CUO92" s="715"/>
      <c r="CUP92" s="715"/>
      <c r="CUQ92" s="715"/>
      <c r="CUR92" s="715"/>
      <c r="CUS92" s="715"/>
      <c r="CUT92" s="715"/>
      <c r="CUU92" s="715"/>
      <c r="CUV92" s="715"/>
      <c r="CUW92" s="715"/>
      <c r="CUX92" s="715"/>
      <c r="CUY92" s="715"/>
      <c r="CUZ92" s="715"/>
      <c r="CVA92" s="715"/>
      <c r="CVB92" s="715"/>
      <c r="CVC92" s="715"/>
      <c r="CVD92" s="715"/>
      <c r="CVE92" s="715"/>
      <c r="CVF92" s="715"/>
      <c r="CVG92" s="715"/>
      <c r="CVH92" s="715"/>
      <c r="CVI92" s="715"/>
      <c r="CVJ92" s="715"/>
      <c r="CVK92" s="715"/>
      <c r="CVL92" s="715"/>
      <c r="CVM92" s="715"/>
      <c r="CVN92" s="715"/>
      <c r="CVO92" s="715"/>
      <c r="CVP92" s="715"/>
      <c r="CVQ92" s="715"/>
      <c r="CVR92" s="715"/>
      <c r="CVS92" s="715"/>
      <c r="CVT92" s="715"/>
      <c r="CVU92" s="715"/>
      <c r="CVV92" s="715"/>
      <c r="CVW92" s="715"/>
      <c r="CVX92" s="715"/>
      <c r="CVY92" s="715"/>
      <c r="CVZ92" s="715"/>
      <c r="CWA92" s="715"/>
      <c r="CWB92" s="715"/>
      <c r="CWC92" s="715"/>
      <c r="CWD92" s="715"/>
      <c r="CWE92" s="715"/>
      <c r="CWF92" s="715"/>
      <c r="CWG92" s="715"/>
      <c r="CWH92" s="715"/>
      <c r="CWI92" s="715"/>
      <c r="CWJ92" s="715"/>
      <c r="CWK92" s="715"/>
      <c r="CWL92" s="715"/>
      <c r="CWM92" s="715"/>
      <c r="CWN92" s="715"/>
      <c r="CWO92" s="715"/>
      <c r="CWP92" s="715"/>
      <c r="CWQ92" s="715"/>
      <c r="CWR92" s="715"/>
      <c r="CWS92" s="715"/>
      <c r="CWT92" s="715"/>
      <c r="CWU92" s="715"/>
      <c r="CWV92" s="715"/>
      <c r="CWW92" s="715"/>
      <c r="CWX92" s="715"/>
      <c r="CWY92" s="715"/>
      <c r="CWZ92" s="715"/>
      <c r="CXA92" s="715"/>
      <c r="CXB92" s="715"/>
      <c r="CXC92" s="715"/>
      <c r="CXD92" s="715"/>
      <c r="CXE92" s="715"/>
      <c r="CXF92" s="715"/>
      <c r="CXG92" s="715"/>
      <c r="CXH92" s="715"/>
      <c r="CXI92" s="715"/>
      <c r="CXJ92" s="715"/>
      <c r="CXK92" s="715"/>
      <c r="CXL92" s="715"/>
      <c r="CXM92" s="715"/>
      <c r="CXN92" s="715"/>
      <c r="CXO92" s="715"/>
      <c r="CXP92" s="715"/>
      <c r="CXQ92" s="715"/>
      <c r="CXR92" s="715"/>
      <c r="CXS92" s="715"/>
      <c r="CXT92" s="715"/>
      <c r="CXU92" s="715"/>
      <c r="CXV92" s="715"/>
      <c r="CXW92" s="715"/>
      <c r="CXX92" s="715"/>
      <c r="CXY92" s="715"/>
      <c r="CXZ92" s="715"/>
      <c r="CYA92" s="715"/>
      <c r="CYB92" s="715"/>
      <c r="CYC92" s="715"/>
      <c r="CYD92" s="715"/>
      <c r="CYE92" s="715"/>
      <c r="CYF92" s="715"/>
      <c r="CYG92" s="715"/>
      <c r="CYH92" s="715"/>
      <c r="CYI92" s="715"/>
      <c r="CYJ92" s="715"/>
      <c r="CYK92" s="715"/>
      <c r="CYL92" s="715"/>
      <c r="CYM92" s="715"/>
      <c r="CYN92" s="715"/>
      <c r="CYO92" s="715"/>
      <c r="CYP92" s="715"/>
      <c r="CYQ92" s="715"/>
      <c r="CYR92" s="715"/>
      <c r="CYS92" s="715"/>
      <c r="CYT92" s="715"/>
      <c r="CYU92" s="715"/>
      <c r="CYV92" s="715"/>
      <c r="CYW92" s="715"/>
      <c r="CYX92" s="715"/>
      <c r="CYY92" s="715"/>
      <c r="CYZ92" s="715"/>
      <c r="CZA92" s="715"/>
      <c r="CZB92" s="715"/>
      <c r="CZC92" s="715"/>
      <c r="CZD92" s="715"/>
      <c r="CZE92" s="715"/>
      <c r="CZF92" s="715"/>
      <c r="CZG92" s="715"/>
      <c r="CZH92" s="715"/>
      <c r="CZI92" s="715"/>
      <c r="CZJ92" s="715"/>
      <c r="CZK92" s="715"/>
      <c r="CZL92" s="715"/>
      <c r="CZM92" s="715"/>
      <c r="CZN92" s="715"/>
      <c r="CZO92" s="715"/>
      <c r="CZP92" s="715"/>
      <c r="CZQ92" s="715"/>
      <c r="CZR92" s="715"/>
      <c r="CZS92" s="715"/>
      <c r="CZT92" s="715"/>
      <c r="CZU92" s="715"/>
      <c r="CZV92" s="715"/>
      <c r="CZW92" s="715"/>
      <c r="CZX92" s="715"/>
      <c r="CZY92" s="715"/>
      <c r="CZZ92" s="715"/>
      <c r="DAA92" s="715"/>
      <c r="DAB92" s="715"/>
      <c r="DAC92" s="715"/>
      <c r="DAD92" s="715"/>
      <c r="DAE92" s="715"/>
      <c r="DAF92" s="715"/>
      <c r="DAG92" s="715"/>
      <c r="DAH92" s="715"/>
      <c r="DAI92" s="715"/>
      <c r="DAJ92" s="715"/>
      <c r="DAK92" s="715"/>
      <c r="DAL92" s="715"/>
      <c r="DAM92" s="715"/>
      <c r="DAN92" s="715"/>
      <c r="DAO92" s="715"/>
      <c r="DAP92" s="715"/>
      <c r="DAQ92" s="715"/>
      <c r="DAR92" s="715"/>
      <c r="DAS92" s="715"/>
      <c r="DAT92" s="715"/>
      <c r="DAU92" s="715"/>
      <c r="DAV92" s="715"/>
      <c r="DAW92" s="715"/>
      <c r="DAX92" s="715"/>
      <c r="DAY92" s="715"/>
      <c r="DAZ92" s="715"/>
      <c r="DBA92" s="715"/>
      <c r="DBB92" s="715"/>
      <c r="DBC92" s="715"/>
      <c r="DBD92" s="715"/>
      <c r="DBE92" s="715"/>
      <c r="DBF92" s="715"/>
      <c r="DBG92" s="715"/>
      <c r="DBH92" s="715"/>
      <c r="DBI92" s="715"/>
      <c r="DBJ92" s="715"/>
      <c r="DBK92" s="715"/>
      <c r="DBL92" s="715"/>
      <c r="DBM92" s="715"/>
      <c r="DBN92" s="715"/>
      <c r="DBO92" s="715"/>
      <c r="DBP92" s="715"/>
      <c r="DBQ92" s="715"/>
      <c r="DBR92" s="715"/>
      <c r="DBS92" s="715"/>
      <c r="DBT92" s="715"/>
      <c r="DBU92" s="715"/>
      <c r="DBV92" s="715"/>
      <c r="DBW92" s="715"/>
      <c r="DBX92" s="715"/>
      <c r="DBY92" s="715"/>
      <c r="DBZ92" s="715"/>
      <c r="DCA92" s="715"/>
      <c r="DCB92" s="715"/>
      <c r="DCC92" s="715"/>
      <c r="DCD92" s="715"/>
      <c r="DCE92" s="715"/>
      <c r="DCF92" s="715"/>
      <c r="DCG92" s="715"/>
      <c r="DCH92" s="715"/>
      <c r="DCI92" s="715"/>
      <c r="DCJ92" s="715"/>
      <c r="DCK92" s="715"/>
      <c r="DCL92" s="715"/>
      <c r="DCM92" s="715"/>
      <c r="DCN92" s="715"/>
      <c r="DCO92" s="715"/>
      <c r="DCP92" s="715"/>
      <c r="DCQ92" s="715"/>
      <c r="DCR92" s="715"/>
      <c r="DCS92" s="715"/>
      <c r="DCT92" s="715"/>
      <c r="DCU92" s="715"/>
      <c r="DCV92" s="715"/>
      <c r="DCW92" s="715"/>
      <c r="DCX92" s="715"/>
      <c r="DCY92" s="715"/>
      <c r="DCZ92" s="715"/>
      <c r="DDA92" s="715"/>
      <c r="DDB92" s="715"/>
      <c r="DDC92" s="715"/>
      <c r="DDD92" s="715"/>
      <c r="DDE92" s="715"/>
      <c r="DDF92" s="715"/>
      <c r="DDG92" s="715"/>
      <c r="DDH92" s="715"/>
      <c r="DDI92" s="715"/>
      <c r="DDJ92" s="715"/>
      <c r="DDK92" s="715"/>
      <c r="DDL92" s="715"/>
      <c r="DDM92" s="715"/>
      <c r="DDN92" s="715"/>
      <c r="DDO92" s="715"/>
      <c r="DDP92" s="715"/>
      <c r="DDQ92" s="715"/>
      <c r="DDR92" s="715"/>
      <c r="DDS92" s="715"/>
      <c r="DDT92" s="715"/>
      <c r="DDU92" s="715"/>
      <c r="DDV92" s="715"/>
      <c r="DDW92" s="715"/>
      <c r="DDX92" s="715"/>
      <c r="DDY92" s="715"/>
      <c r="DDZ92" s="715"/>
      <c r="DEA92" s="715"/>
      <c r="DEB92" s="715"/>
      <c r="DEC92" s="715"/>
      <c r="DED92" s="715"/>
      <c r="DEE92" s="715"/>
      <c r="DEF92" s="715"/>
      <c r="DEG92" s="715"/>
      <c r="DEH92" s="715"/>
      <c r="DEI92" s="715"/>
      <c r="DEJ92" s="715"/>
      <c r="DEK92" s="715"/>
      <c r="DEL92" s="715"/>
      <c r="DEM92" s="715"/>
      <c r="DEN92" s="715"/>
      <c r="DEO92" s="715"/>
      <c r="DEP92" s="715"/>
      <c r="DEQ92" s="715"/>
      <c r="DER92" s="715"/>
      <c r="DES92" s="715"/>
      <c r="DET92" s="715"/>
      <c r="DEU92" s="715"/>
      <c r="DEV92" s="715"/>
      <c r="DEW92" s="715"/>
      <c r="DEX92" s="715"/>
      <c r="DEY92" s="715"/>
      <c r="DEZ92" s="715"/>
      <c r="DFA92" s="715"/>
      <c r="DFB92" s="715"/>
      <c r="DFC92" s="715"/>
      <c r="DFD92" s="715"/>
      <c r="DFE92" s="715"/>
      <c r="DFF92" s="715"/>
      <c r="DFG92" s="715"/>
      <c r="DFH92" s="715"/>
      <c r="DFI92" s="715"/>
      <c r="DFJ92" s="715"/>
      <c r="DFK92" s="715"/>
      <c r="DFL92" s="715"/>
      <c r="DFM92" s="715"/>
      <c r="DFN92" s="715"/>
      <c r="DFO92" s="715"/>
      <c r="DFP92" s="715"/>
      <c r="DFQ92" s="715"/>
      <c r="DFR92" s="715"/>
      <c r="DFS92" s="715"/>
      <c r="DFT92" s="715"/>
      <c r="DFU92" s="715"/>
      <c r="DFV92" s="715"/>
      <c r="DFW92" s="715"/>
      <c r="DFX92" s="715"/>
      <c r="DFY92" s="715"/>
      <c r="DFZ92" s="715"/>
      <c r="DGA92" s="715"/>
      <c r="DGB92" s="715"/>
      <c r="DGC92" s="715"/>
      <c r="DGD92" s="715"/>
      <c r="DGE92" s="715"/>
      <c r="DGF92" s="715"/>
      <c r="DGG92" s="715"/>
      <c r="DGH92" s="715"/>
      <c r="DGI92" s="715"/>
      <c r="DGJ92" s="715"/>
      <c r="DGK92" s="715"/>
      <c r="DGL92" s="715"/>
      <c r="DGM92" s="715"/>
      <c r="DGN92" s="715"/>
      <c r="DGO92" s="715"/>
      <c r="DGP92" s="715"/>
      <c r="DGQ92" s="715"/>
      <c r="DGR92" s="715"/>
      <c r="DGS92" s="715"/>
      <c r="DGT92" s="715"/>
      <c r="DGU92" s="715"/>
      <c r="DGV92" s="715"/>
      <c r="DGW92" s="715"/>
      <c r="DGX92" s="715"/>
      <c r="DGY92" s="715"/>
      <c r="DGZ92" s="715"/>
      <c r="DHA92" s="715"/>
      <c r="DHB92" s="715"/>
      <c r="DHC92" s="715"/>
      <c r="DHD92" s="715"/>
      <c r="DHE92" s="715"/>
      <c r="DHF92" s="715"/>
      <c r="DHG92" s="715"/>
      <c r="DHH92" s="715"/>
      <c r="DHI92" s="715"/>
      <c r="DHJ92" s="715"/>
      <c r="DHK92" s="715"/>
      <c r="DHL92" s="715"/>
      <c r="DHM92" s="715"/>
      <c r="DHN92" s="715"/>
      <c r="DHO92" s="715"/>
      <c r="DHP92" s="715"/>
      <c r="DHQ92" s="715"/>
      <c r="DHR92" s="715"/>
      <c r="DHS92" s="715"/>
      <c r="DHT92" s="715"/>
      <c r="DHU92" s="715"/>
      <c r="DHV92" s="715"/>
      <c r="DHW92" s="715"/>
      <c r="DHX92" s="715"/>
      <c r="DHY92" s="715"/>
      <c r="DHZ92" s="715"/>
      <c r="DIA92" s="715"/>
      <c r="DIB92" s="715"/>
      <c r="DIC92" s="715"/>
      <c r="DID92" s="715"/>
      <c r="DIE92" s="715"/>
      <c r="DIF92" s="715"/>
      <c r="DIG92" s="715"/>
      <c r="DIH92" s="715"/>
      <c r="DII92" s="715"/>
      <c r="DIJ92" s="715"/>
      <c r="DIK92" s="715"/>
      <c r="DIL92" s="715"/>
      <c r="DIM92" s="715"/>
      <c r="DIN92" s="715"/>
      <c r="DIO92" s="715"/>
      <c r="DIP92" s="715"/>
      <c r="DIQ92" s="715"/>
      <c r="DIR92" s="715"/>
      <c r="DIS92" s="715"/>
      <c r="DIT92" s="715"/>
      <c r="DIU92" s="715"/>
      <c r="DIV92" s="715"/>
      <c r="DIW92" s="715"/>
      <c r="DIX92" s="715"/>
      <c r="DIY92" s="715"/>
      <c r="DIZ92" s="715"/>
      <c r="DJA92" s="715"/>
      <c r="DJB92" s="715"/>
      <c r="DJC92" s="715"/>
      <c r="DJD92" s="715"/>
      <c r="DJE92" s="715"/>
      <c r="DJF92" s="715"/>
      <c r="DJG92" s="715"/>
      <c r="DJH92" s="715"/>
      <c r="DJI92" s="715"/>
      <c r="DJJ92" s="715"/>
      <c r="DJK92" s="715"/>
      <c r="DJL92" s="715"/>
      <c r="DJM92" s="715"/>
      <c r="DJN92" s="715"/>
      <c r="DJO92" s="715"/>
      <c r="DJP92" s="715"/>
      <c r="DJQ92" s="715"/>
      <c r="DJR92" s="715"/>
      <c r="DJS92" s="715"/>
      <c r="DJT92" s="715"/>
      <c r="DJU92" s="715"/>
      <c r="DJV92" s="715"/>
      <c r="DJW92" s="715"/>
      <c r="DJX92" s="715"/>
      <c r="DJY92" s="715"/>
      <c r="DJZ92" s="715"/>
      <c r="DKA92" s="715"/>
      <c r="DKB92" s="715"/>
      <c r="DKC92" s="715"/>
      <c r="DKD92" s="715"/>
      <c r="DKE92" s="715"/>
      <c r="DKF92" s="715"/>
      <c r="DKG92" s="715"/>
      <c r="DKH92" s="715"/>
      <c r="DKI92" s="715"/>
      <c r="DKJ92" s="715"/>
      <c r="DKK92" s="715"/>
      <c r="DKL92" s="715"/>
      <c r="DKM92" s="715"/>
      <c r="DKN92" s="715"/>
      <c r="DKO92" s="715"/>
      <c r="DKP92" s="715"/>
      <c r="DKQ92" s="715"/>
      <c r="DKR92" s="715"/>
      <c r="DKS92" s="715"/>
      <c r="DKT92" s="715"/>
      <c r="DKU92" s="715"/>
      <c r="DKV92" s="715"/>
      <c r="DKW92" s="715"/>
      <c r="DKX92" s="715"/>
      <c r="DKY92" s="715"/>
      <c r="DKZ92" s="715"/>
      <c r="DLA92" s="715"/>
      <c r="DLB92" s="715"/>
      <c r="DLC92" s="715"/>
      <c r="DLD92" s="715"/>
      <c r="DLE92" s="715"/>
      <c r="DLF92" s="715"/>
      <c r="DLG92" s="715"/>
      <c r="DLH92" s="715"/>
      <c r="DLI92" s="715"/>
      <c r="DLJ92" s="715"/>
      <c r="DLK92" s="715"/>
      <c r="DLL92" s="715"/>
      <c r="DLM92" s="715"/>
      <c r="DLN92" s="715"/>
      <c r="DLO92" s="715"/>
      <c r="DLP92" s="715"/>
      <c r="DLQ92" s="715"/>
      <c r="DLR92" s="715"/>
      <c r="DLS92" s="715"/>
      <c r="DLT92" s="715"/>
      <c r="DLU92" s="715"/>
      <c r="DLV92" s="715"/>
      <c r="DLW92" s="715"/>
      <c r="DLX92" s="715"/>
      <c r="DLY92" s="715"/>
      <c r="DLZ92" s="715"/>
      <c r="DMA92" s="715"/>
      <c r="DMB92" s="715"/>
      <c r="DMC92" s="715"/>
      <c r="DMD92" s="715"/>
      <c r="DME92" s="715"/>
      <c r="DMF92" s="715"/>
      <c r="DMG92" s="715"/>
      <c r="DMH92" s="715"/>
      <c r="DMI92" s="715"/>
      <c r="DMJ92" s="715"/>
      <c r="DMK92" s="715"/>
      <c r="DML92" s="715"/>
      <c r="DMM92" s="715"/>
      <c r="DMN92" s="715"/>
      <c r="DMO92" s="715"/>
      <c r="DMP92" s="715"/>
      <c r="DMQ92" s="715"/>
      <c r="DMR92" s="715"/>
      <c r="DMS92" s="715"/>
      <c r="DMT92" s="715"/>
      <c r="DMU92" s="715"/>
      <c r="DMV92" s="715"/>
      <c r="DMW92" s="715"/>
      <c r="DMX92" s="715"/>
      <c r="DMY92" s="715"/>
      <c r="DMZ92" s="715"/>
      <c r="DNA92" s="715"/>
      <c r="DNB92" s="715"/>
      <c r="DNC92" s="715"/>
      <c r="DND92" s="715"/>
      <c r="DNE92" s="715"/>
      <c r="DNF92" s="715"/>
      <c r="DNG92" s="715"/>
      <c r="DNH92" s="715"/>
      <c r="DNI92" s="715"/>
      <c r="DNJ92" s="715"/>
      <c r="DNK92" s="715"/>
      <c r="DNL92" s="715"/>
      <c r="DNM92" s="715"/>
      <c r="DNN92" s="715"/>
      <c r="DNO92" s="715"/>
      <c r="DNP92" s="715"/>
      <c r="DNQ92" s="715"/>
      <c r="DNR92" s="715"/>
      <c r="DNS92" s="715"/>
      <c r="DNT92" s="715"/>
      <c r="DNU92" s="715"/>
      <c r="DNV92" s="715"/>
      <c r="DNW92" s="715"/>
      <c r="DNX92" s="715"/>
      <c r="DNY92" s="715"/>
      <c r="DNZ92" s="715"/>
      <c r="DOA92" s="715"/>
      <c r="DOB92" s="715"/>
      <c r="DOC92" s="715"/>
      <c r="DOD92" s="715"/>
      <c r="DOE92" s="715"/>
      <c r="DOF92" s="715"/>
      <c r="DOG92" s="715"/>
      <c r="DOH92" s="715"/>
      <c r="DOI92" s="715"/>
      <c r="DOJ92" s="715"/>
      <c r="DOK92" s="715"/>
      <c r="DOL92" s="715"/>
      <c r="DOM92" s="715"/>
      <c r="DON92" s="715"/>
      <c r="DOO92" s="715"/>
      <c r="DOP92" s="715"/>
      <c r="DOQ92" s="715"/>
      <c r="DOR92" s="715"/>
      <c r="DOS92" s="715"/>
      <c r="DOT92" s="715"/>
      <c r="DOU92" s="715"/>
      <c r="DOV92" s="715"/>
      <c r="DOW92" s="715"/>
      <c r="DOX92" s="715"/>
      <c r="DOY92" s="715"/>
      <c r="DOZ92" s="715"/>
      <c r="DPA92" s="715"/>
      <c r="DPB92" s="715"/>
      <c r="DPC92" s="715"/>
      <c r="DPD92" s="715"/>
      <c r="DPE92" s="715"/>
      <c r="DPF92" s="715"/>
      <c r="DPG92" s="715"/>
      <c r="DPH92" s="715"/>
      <c r="DPI92" s="715"/>
      <c r="DPJ92" s="715"/>
      <c r="DPK92" s="715"/>
      <c r="DPL92" s="715"/>
      <c r="DPM92" s="715"/>
      <c r="DPN92" s="715"/>
      <c r="DPO92" s="715"/>
      <c r="DPP92" s="715"/>
      <c r="DPQ92" s="715"/>
      <c r="DPR92" s="715"/>
      <c r="DPS92" s="715"/>
      <c r="DPT92" s="715"/>
      <c r="DPU92" s="715"/>
      <c r="DPV92" s="715"/>
      <c r="DPW92" s="715"/>
      <c r="DPX92" s="715"/>
      <c r="DPY92" s="715"/>
      <c r="DPZ92" s="715"/>
      <c r="DQA92" s="715"/>
      <c r="DQB92" s="715"/>
      <c r="DQC92" s="715"/>
      <c r="DQD92" s="715"/>
      <c r="DQE92" s="715"/>
      <c r="DQF92" s="715"/>
      <c r="DQG92" s="715"/>
      <c r="DQH92" s="715"/>
      <c r="DQI92" s="715"/>
      <c r="DQJ92" s="715"/>
      <c r="DQK92" s="715"/>
      <c r="DQL92" s="715"/>
      <c r="DQM92" s="715"/>
      <c r="DQN92" s="715"/>
      <c r="DQO92" s="715"/>
      <c r="DQP92" s="715"/>
      <c r="DQQ92" s="715"/>
      <c r="DQR92" s="715"/>
      <c r="DQS92" s="715"/>
      <c r="DQT92" s="715"/>
      <c r="DQU92" s="715"/>
      <c r="DQV92" s="715"/>
      <c r="DQW92" s="715"/>
      <c r="DQX92" s="715"/>
      <c r="DQY92" s="715"/>
      <c r="DQZ92" s="715"/>
      <c r="DRA92" s="715"/>
      <c r="DRB92" s="715"/>
      <c r="DRC92" s="715"/>
      <c r="DRD92" s="715"/>
      <c r="DRE92" s="715"/>
      <c r="DRF92" s="715"/>
      <c r="DRG92" s="715"/>
      <c r="DRH92" s="715"/>
      <c r="DRI92" s="715"/>
      <c r="DRJ92" s="715"/>
      <c r="DRK92" s="715"/>
      <c r="DRL92" s="715"/>
      <c r="DRM92" s="715"/>
      <c r="DRN92" s="715"/>
      <c r="DRO92" s="715"/>
      <c r="DRP92" s="715"/>
      <c r="DRQ92" s="715"/>
      <c r="DRR92" s="715"/>
      <c r="DRS92" s="715"/>
      <c r="DRT92" s="715"/>
      <c r="DRU92" s="715"/>
      <c r="DRV92" s="715"/>
      <c r="DRW92" s="715"/>
      <c r="DRX92" s="715"/>
      <c r="DRY92" s="715"/>
      <c r="DRZ92" s="715"/>
      <c r="DSA92" s="715"/>
      <c r="DSB92" s="715"/>
      <c r="DSC92" s="715"/>
      <c r="DSD92" s="715"/>
      <c r="DSE92" s="715"/>
      <c r="DSF92" s="715"/>
      <c r="DSG92" s="715"/>
      <c r="DSH92" s="715"/>
      <c r="DSI92" s="715"/>
      <c r="DSJ92" s="715"/>
      <c r="DSK92" s="715"/>
      <c r="DSL92" s="715"/>
      <c r="DSM92" s="715"/>
      <c r="DSN92" s="715"/>
      <c r="DSO92" s="715"/>
      <c r="DSP92" s="715"/>
      <c r="DSQ92" s="715"/>
      <c r="DSR92" s="715"/>
      <c r="DSS92" s="715"/>
      <c r="DST92" s="715"/>
      <c r="DSU92" s="715"/>
      <c r="DSV92" s="715"/>
      <c r="DSW92" s="715"/>
      <c r="DSX92" s="715"/>
      <c r="DSY92" s="715"/>
      <c r="DSZ92" s="715"/>
      <c r="DTA92" s="715"/>
      <c r="DTB92" s="715"/>
      <c r="DTC92" s="715"/>
      <c r="DTD92" s="715"/>
      <c r="DTE92" s="715"/>
      <c r="DTF92" s="715"/>
      <c r="DTG92" s="715"/>
      <c r="DTH92" s="715"/>
      <c r="DTI92" s="715"/>
      <c r="DTJ92" s="715"/>
      <c r="DTK92" s="715"/>
      <c r="DTL92" s="715"/>
      <c r="DTM92" s="715"/>
      <c r="DTN92" s="715"/>
      <c r="DTO92" s="715"/>
      <c r="DTP92" s="715"/>
      <c r="DTQ92" s="715"/>
      <c r="DTR92" s="715"/>
      <c r="DTS92" s="715"/>
      <c r="DTT92" s="715"/>
      <c r="DTU92" s="715"/>
      <c r="DTV92" s="715"/>
      <c r="DTW92" s="715"/>
      <c r="DTX92" s="715"/>
      <c r="DTY92" s="715"/>
      <c r="DTZ92" s="715"/>
      <c r="DUA92" s="715"/>
      <c r="DUB92" s="715"/>
      <c r="DUC92" s="715"/>
      <c r="DUD92" s="715"/>
      <c r="DUE92" s="715"/>
      <c r="DUF92" s="715"/>
      <c r="DUG92" s="715"/>
      <c r="DUH92" s="715"/>
      <c r="DUI92" s="715"/>
      <c r="DUJ92" s="715"/>
      <c r="DUK92" s="715"/>
      <c r="DUL92" s="715"/>
      <c r="DUM92" s="715"/>
      <c r="DUN92" s="715"/>
      <c r="DUO92" s="715"/>
      <c r="DUP92" s="715"/>
      <c r="DUQ92" s="715"/>
      <c r="DUR92" s="715"/>
      <c r="DUS92" s="715"/>
      <c r="DUT92" s="715"/>
      <c r="DUU92" s="715"/>
      <c r="DUV92" s="715"/>
      <c r="DUW92" s="715"/>
      <c r="DUX92" s="715"/>
      <c r="DUY92" s="715"/>
      <c r="DUZ92" s="715"/>
      <c r="DVA92" s="715"/>
      <c r="DVB92" s="715"/>
      <c r="DVC92" s="715"/>
      <c r="DVD92" s="715"/>
      <c r="DVE92" s="715"/>
      <c r="DVF92" s="715"/>
      <c r="DVG92" s="715"/>
      <c r="DVH92" s="715"/>
      <c r="DVI92" s="715"/>
      <c r="DVJ92" s="715"/>
      <c r="DVK92" s="715"/>
      <c r="DVL92" s="715"/>
      <c r="DVM92" s="715"/>
      <c r="DVN92" s="715"/>
      <c r="DVO92" s="715"/>
      <c r="DVP92" s="715"/>
      <c r="DVQ92" s="715"/>
      <c r="DVR92" s="715"/>
      <c r="DVS92" s="715"/>
      <c r="DVT92" s="715"/>
      <c r="DVU92" s="715"/>
      <c r="DVV92" s="715"/>
      <c r="DVW92" s="715"/>
      <c r="DVX92" s="715"/>
      <c r="DVY92" s="715"/>
      <c r="DVZ92" s="715"/>
      <c r="DWA92" s="715"/>
      <c r="DWB92" s="715"/>
      <c r="DWC92" s="715"/>
      <c r="DWD92" s="715"/>
      <c r="DWE92" s="715"/>
      <c r="DWF92" s="715"/>
      <c r="DWG92" s="715"/>
      <c r="DWH92" s="715"/>
      <c r="DWI92" s="715"/>
      <c r="DWJ92" s="715"/>
      <c r="DWK92" s="715"/>
      <c r="DWL92" s="715"/>
      <c r="DWM92" s="715"/>
      <c r="DWN92" s="715"/>
      <c r="DWO92" s="715"/>
      <c r="DWP92" s="715"/>
      <c r="DWQ92" s="715"/>
      <c r="DWR92" s="715"/>
      <c r="DWS92" s="715"/>
      <c r="DWT92" s="715"/>
      <c r="DWU92" s="715"/>
      <c r="DWV92" s="715"/>
      <c r="DWW92" s="715"/>
      <c r="DWX92" s="715"/>
      <c r="DWY92" s="715"/>
      <c r="DWZ92" s="715"/>
      <c r="DXA92" s="715"/>
      <c r="DXB92" s="715"/>
      <c r="DXC92" s="715"/>
      <c r="DXD92" s="715"/>
      <c r="DXE92" s="715"/>
      <c r="DXF92" s="715"/>
      <c r="DXG92" s="715"/>
      <c r="DXH92" s="715"/>
      <c r="DXI92" s="715"/>
      <c r="DXJ92" s="715"/>
      <c r="DXK92" s="715"/>
      <c r="DXL92" s="715"/>
      <c r="DXM92" s="715"/>
      <c r="DXN92" s="715"/>
      <c r="DXO92" s="715"/>
      <c r="DXP92" s="715"/>
      <c r="DXQ92" s="715"/>
      <c r="DXR92" s="715"/>
      <c r="DXS92" s="715"/>
      <c r="DXT92" s="715"/>
      <c r="DXU92" s="715"/>
      <c r="DXV92" s="715"/>
      <c r="DXW92" s="715"/>
      <c r="DXX92" s="715"/>
      <c r="DXY92" s="715"/>
      <c r="DXZ92" s="715"/>
      <c r="DYA92" s="715"/>
      <c r="DYB92" s="715"/>
      <c r="DYC92" s="715"/>
      <c r="DYD92" s="715"/>
      <c r="DYE92" s="715"/>
      <c r="DYF92" s="715"/>
      <c r="DYG92" s="715"/>
      <c r="DYH92" s="715"/>
      <c r="DYI92" s="715"/>
      <c r="DYJ92" s="715"/>
      <c r="DYK92" s="715"/>
      <c r="DYL92" s="715"/>
      <c r="DYM92" s="715"/>
      <c r="DYN92" s="715"/>
      <c r="DYO92" s="715"/>
      <c r="DYP92" s="715"/>
      <c r="DYQ92" s="715"/>
      <c r="DYR92" s="715"/>
      <c r="DYS92" s="715"/>
      <c r="DYT92" s="715"/>
      <c r="DYU92" s="715"/>
      <c r="DYV92" s="715"/>
      <c r="DYW92" s="715"/>
      <c r="DYX92" s="715"/>
      <c r="DYY92" s="715"/>
      <c r="DYZ92" s="715"/>
      <c r="DZA92" s="715"/>
      <c r="DZB92" s="715"/>
      <c r="DZC92" s="715"/>
      <c r="DZD92" s="715"/>
      <c r="DZE92" s="715"/>
      <c r="DZF92" s="715"/>
      <c r="DZG92" s="715"/>
      <c r="DZH92" s="715"/>
      <c r="DZI92" s="715"/>
      <c r="DZJ92" s="715"/>
      <c r="DZK92" s="715"/>
      <c r="DZL92" s="715"/>
      <c r="DZM92" s="715"/>
      <c r="DZN92" s="715"/>
      <c r="DZO92" s="715"/>
      <c r="DZP92" s="715"/>
      <c r="DZQ92" s="715"/>
      <c r="DZR92" s="715"/>
      <c r="DZS92" s="715"/>
      <c r="DZT92" s="715"/>
      <c r="DZU92" s="715"/>
      <c r="DZV92" s="715"/>
      <c r="DZW92" s="715"/>
      <c r="DZX92" s="715"/>
      <c r="DZY92" s="715"/>
      <c r="DZZ92" s="715"/>
      <c r="EAA92" s="715"/>
      <c r="EAB92" s="715"/>
      <c r="EAC92" s="715"/>
      <c r="EAD92" s="715"/>
      <c r="EAE92" s="715"/>
      <c r="EAF92" s="715"/>
      <c r="EAG92" s="715"/>
      <c r="EAH92" s="715"/>
      <c r="EAI92" s="715"/>
      <c r="EAJ92" s="715"/>
      <c r="EAK92" s="715"/>
      <c r="EAL92" s="715"/>
      <c r="EAM92" s="715"/>
      <c r="EAN92" s="715"/>
      <c r="EAO92" s="715"/>
      <c r="EAP92" s="715"/>
      <c r="EAQ92" s="715"/>
      <c r="EAR92" s="715"/>
      <c r="EAS92" s="715"/>
      <c r="EAT92" s="715"/>
      <c r="EAU92" s="715"/>
      <c r="EAV92" s="715"/>
      <c r="EAW92" s="715"/>
      <c r="EAX92" s="715"/>
      <c r="EAY92" s="715"/>
      <c r="EAZ92" s="715"/>
      <c r="EBA92" s="715"/>
      <c r="EBB92" s="715"/>
      <c r="EBC92" s="715"/>
      <c r="EBD92" s="715"/>
      <c r="EBE92" s="715"/>
      <c r="EBF92" s="715"/>
      <c r="EBG92" s="715"/>
      <c r="EBH92" s="715"/>
      <c r="EBI92" s="715"/>
      <c r="EBJ92" s="715"/>
      <c r="EBK92" s="715"/>
      <c r="EBL92" s="715"/>
      <c r="EBM92" s="715"/>
      <c r="EBN92" s="715"/>
      <c r="EBO92" s="715"/>
      <c r="EBP92" s="715"/>
      <c r="EBQ92" s="715"/>
      <c r="EBR92" s="715"/>
      <c r="EBS92" s="715"/>
      <c r="EBT92" s="715"/>
      <c r="EBU92" s="715"/>
      <c r="EBV92" s="715"/>
      <c r="EBW92" s="715"/>
      <c r="EBX92" s="715"/>
      <c r="EBY92" s="715"/>
      <c r="EBZ92" s="715"/>
      <c r="ECA92" s="715"/>
      <c r="ECB92" s="715"/>
      <c r="ECC92" s="715"/>
      <c r="ECD92" s="715"/>
      <c r="ECE92" s="715"/>
      <c r="ECF92" s="715"/>
      <c r="ECG92" s="715"/>
      <c r="ECH92" s="715"/>
      <c r="ECI92" s="715"/>
      <c r="ECJ92" s="715"/>
      <c r="ECK92" s="715"/>
      <c r="ECL92" s="715"/>
      <c r="ECM92" s="715"/>
      <c r="ECN92" s="715"/>
      <c r="ECO92" s="715"/>
      <c r="ECP92" s="715"/>
      <c r="ECQ92" s="715"/>
      <c r="ECR92" s="715"/>
      <c r="ECS92" s="715"/>
      <c r="ECT92" s="715"/>
      <c r="ECU92" s="715"/>
      <c r="ECV92" s="715"/>
      <c r="ECW92" s="715"/>
      <c r="ECX92" s="715"/>
      <c r="ECY92" s="715"/>
      <c r="ECZ92" s="715"/>
      <c r="EDA92" s="715"/>
      <c r="EDB92" s="715"/>
      <c r="EDC92" s="715"/>
      <c r="EDD92" s="715"/>
      <c r="EDE92" s="715"/>
      <c r="EDF92" s="715"/>
      <c r="EDG92" s="715"/>
      <c r="EDH92" s="715"/>
      <c r="EDI92" s="715"/>
      <c r="EDJ92" s="715"/>
      <c r="EDK92" s="715"/>
      <c r="EDL92" s="715"/>
      <c r="EDM92" s="715"/>
      <c r="EDN92" s="715"/>
      <c r="EDO92" s="715"/>
      <c r="EDP92" s="715"/>
      <c r="EDQ92" s="715"/>
      <c r="EDR92" s="715"/>
      <c r="EDS92" s="715"/>
      <c r="EDT92" s="715"/>
      <c r="EDU92" s="715"/>
      <c r="EDV92" s="715"/>
      <c r="EDW92" s="715"/>
      <c r="EDX92" s="715"/>
      <c r="EDY92" s="715"/>
      <c r="EDZ92" s="715"/>
      <c r="EEA92" s="715"/>
      <c r="EEB92" s="715"/>
      <c r="EEC92" s="715"/>
      <c r="EED92" s="715"/>
      <c r="EEE92" s="715"/>
      <c r="EEF92" s="715"/>
      <c r="EEG92" s="715"/>
      <c r="EEH92" s="715"/>
      <c r="EEI92" s="715"/>
      <c r="EEJ92" s="715"/>
      <c r="EEK92" s="715"/>
      <c r="EEL92" s="715"/>
      <c r="EEM92" s="715"/>
      <c r="EEN92" s="715"/>
      <c r="EEO92" s="715"/>
      <c r="EEP92" s="715"/>
      <c r="EEQ92" s="715"/>
      <c r="EER92" s="715"/>
      <c r="EES92" s="715"/>
      <c r="EET92" s="715"/>
      <c r="EEU92" s="715"/>
      <c r="EEV92" s="715"/>
      <c r="EEW92" s="715"/>
      <c r="EEX92" s="715"/>
      <c r="EEY92" s="715"/>
      <c r="EEZ92" s="715"/>
      <c r="EFA92" s="715"/>
      <c r="EFB92" s="715"/>
      <c r="EFC92" s="715"/>
      <c r="EFD92" s="715"/>
      <c r="EFE92" s="715"/>
      <c r="EFF92" s="715"/>
      <c r="EFG92" s="715"/>
      <c r="EFH92" s="715"/>
      <c r="EFI92" s="715"/>
      <c r="EFJ92" s="715"/>
      <c r="EFK92" s="715"/>
      <c r="EFL92" s="715"/>
      <c r="EFM92" s="715"/>
      <c r="EFN92" s="715"/>
      <c r="EFO92" s="715"/>
      <c r="EFP92" s="715"/>
      <c r="EFQ92" s="715"/>
      <c r="EFR92" s="715"/>
      <c r="EFS92" s="715"/>
      <c r="EFT92" s="715"/>
      <c r="EFU92" s="715"/>
      <c r="EFV92" s="715"/>
      <c r="EFW92" s="715"/>
      <c r="EFX92" s="715"/>
      <c r="EFY92" s="715"/>
      <c r="EFZ92" s="715"/>
      <c r="EGA92" s="715"/>
      <c r="EGB92" s="715"/>
      <c r="EGC92" s="715"/>
      <c r="EGD92" s="715"/>
      <c r="EGE92" s="715"/>
      <c r="EGF92" s="715"/>
      <c r="EGG92" s="715"/>
      <c r="EGH92" s="715"/>
      <c r="EGI92" s="715"/>
      <c r="EGJ92" s="715"/>
      <c r="EGK92" s="715"/>
      <c r="EGL92" s="715"/>
      <c r="EGM92" s="715"/>
      <c r="EGN92" s="715"/>
      <c r="EGO92" s="715"/>
      <c r="EGP92" s="715"/>
      <c r="EGQ92" s="715"/>
      <c r="EGR92" s="715"/>
      <c r="EGS92" s="715"/>
      <c r="EGT92" s="715"/>
      <c r="EGU92" s="715"/>
      <c r="EGV92" s="715"/>
      <c r="EGW92" s="715"/>
      <c r="EGX92" s="715"/>
      <c r="EGY92" s="715"/>
      <c r="EGZ92" s="715"/>
      <c r="EHA92" s="715"/>
      <c r="EHB92" s="715"/>
      <c r="EHC92" s="715"/>
      <c r="EHD92" s="715"/>
      <c r="EHE92" s="715"/>
      <c r="EHF92" s="715"/>
      <c r="EHG92" s="715"/>
      <c r="EHH92" s="715"/>
      <c r="EHI92" s="715"/>
      <c r="EHJ92" s="715"/>
      <c r="EHK92" s="715"/>
      <c r="EHL92" s="715"/>
      <c r="EHM92" s="715"/>
      <c r="EHN92" s="715"/>
      <c r="EHO92" s="715"/>
      <c r="EHP92" s="715"/>
      <c r="EHQ92" s="715"/>
      <c r="EHR92" s="715"/>
      <c r="EHS92" s="715"/>
      <c r="EHT92" s="715"/>
      <c r="EHU92" s="715"/>
      <c r="EHV92" s="715"/>
      <c r="EHW92" s="715"/>
      <c r="EHX92" s="715"/>
      <c r="EHY92" s="715"/>
      <c r="EHZ92" s="715"/>
      <c r="EIA92" s="715"/>
      <c r="EIB92" s="715"/>
      <c r="EIC92" s="715"/>
      <c r="EID92" s="715"/>
      <c r="EIE92" s="715"/>
      <c r="EIF92" s="715"/>
      <c r="EIG92" s="715"/>
      <c r="EIH92" s="715"/>
      <c r="EII92" s="715"/>
      <c r="EIJ92" s="715"/>
      <c r="EIK92" s="715"/>
      <c r="EIL92" s="715"/>
      <c r="EIM92" s="715"/>
      <c r="EIN92" s="715"/>
      <c r="EIO92" s="715"/>
      <c r="EIP92" s="715"/>
      <c r="EIQ92" s="715"/>
      <c r="EIR92" s="715"/>
      <c r="EIS92" s="715"/>
      <c r="EIT92" s="715"/>
      <c r="EIU92" s="715"/>
      <c r="EIV92" s="715"/>
      <c r="EIW92" s="715"/>
      <c r="EIX92" s="715"/>
      <c r="EIY92" s="715"/>
      <c r="EIZ92" s="715"/>
      <c r="EJA92" s="715"/>
      <c r="EJB92" s="715"/>
      <c r="EJC92" s="715"/>
      <c r="EJD92" s="715"/>
      <c r="EJE92" s="715"/>
      <c r="EJF92" s="715"/>
      <c r="EJG92" s="715"/>
      <c r="EJH92" s="715"/>
      <c r="EJI92" s="715"/>
      <c r="EJJ92" s="715"/>
      <c r="EJK92" s="715"/>
      <c r="EJL92" s="715"/>
      <c r="EJM92" s="715"/>
      <c r="EJN92" s="715"/>
      <c r="EJO92" s="715"/>
      <c r="EJP92" s="715"/>
      <c r="EJQ92" s="715"/>
      <c r="EJR92" s="715"/>
      <c r="EJS92" s="715"/>
      <c r="EJT92" s="715"/>
      <c r="EJU92" s="715"/>
      <c r="EJV92" s="715"/>
      <c r="EJW92" s="715"/>
      <c r="EJX92" s="715"/>
      <c r="EJY92" s="715"/>
      <c r="EJZ92" s="715"/>
      <c r="EKA92" s="715"/>
      <c r="EKB92" s="715"/>
      <c r="EKC92" s="715"/>
      <c r="EKD92" s="715"/>
      <c r="EKE92" s="715"/>
      <c r="EKF92" s="715"/>
      <c r="EKG92" s="715"/>
      <c r="EKH92" s="715"/>
      <c r="EKI92" s="715"/>
      <c r="EKJ92" s="715"/>
      <c r="EKK92" s="715"/>
      <c r="EKL92" s="715"/>
      <c r="EKM92" s="715"/>
      <c r="EKN92" s="715"/>
      <c r="EKO92" s="715"/>
      <c r="EKP92" s="715"/>
      <c r="EKQ92" s="715"/>
      <c r="EKR92" s="715"/>
      <c r="EKS92" s="715"/>
      <c r="EKT92" s="715"/>
      <c r="EKU92" s="715"/>
      <c r="EKV92" s="715"/>
      <c r="EKW92" s="715"/>
      <c r="EKX92" s="715"/>
      <c r="EKY92" s="715"/>
      <c r="EKZ92" s="715"/>
      <c r="ELA92" s="715"/>
      <c r="ELB92" s="715"/>
      <c r="ELC92" s="715"/>
      <c r="ELD92" s="715"/>
      <c r="ELE92" s="715"/>
      <c r="ELF92" s="715"/>
      <c r="ELG92" s="715"/>
      <c r="ELH92" s="715"/>
      <c r="ELI92" s="715"/>
      <c r="ELJ92" s="715"/>
      <c r="ELK92" s="715"/>
      <c r="ELL92" s="715"/>
      <c r="ELM92" s="715"/>
      <c r="ELN92" s="715"/>
      <c r="ELO92" s="715"/>
      <c r="ELP92" s="715"/>
      <c r="ELQ92" s="715"/>
      <c r="ELR92" s="715"/>
      <c r="ELS92" s="715"/>
      <c r="ELT92" s="715"/>
      <c r="ELU92" s="715"/>
      <c r="ELV92" s="715"/>
      <c r="ELW92" s="715"/>
      <c r="ELX92" s="715"/>
      <c r="ELY92" s="715"/>
      <c r="ELZ92" s="715"/>
      <c r="EMA92" s="715"/>
      <c r="EMB92" s="715"/>
      <c r="EMC92" s="715"/>
      <c r="EMD92" s="715"/>
      <c r="EME92" s="715"/>
      <c r="EMF92" s="715"/>
      <c r="EMG92" s="715"/>
      <c r="EMH92" s="715"/>
      <c r="EMI92" s="715"/>
      <c r="EMJ92" s="715"/>
      <c r="EMK92" s="715"/>
      <c r="EML92" s="715"/>
      <c r="EMM92" s="715"/>
      <c r="EMN92" s="715"/>
      <c r="EMO92" s="715"/>
      <c r="EMP92" s="715"/>
      <c r="EMQ92" s="715"/>
      <c r="EMR92" s="715"/>
      <c r="EMS92" s="715"/>
      <c r="EMT92" s="715"/>
      <c r="EMU92" s="715"/>
      <c r="EMV92" s="715"/>
      <c r="EMW92" s="715"/>
      <c r="EMX92" s="715"/>
      <c r="EMY92" s="715"/>
      <c r="EMZ92" s="715"/>
      <c r="ENA92" s="715"/>
      <c r="ENB92" s="715"/>
      <c r="ENC92" s="715"/>
      <c r="END92" s="715"/>
      <c r="ENE92" s="715"/>
      <c r="ENF92" s="715"/>
      <c r="ENG92" s="715"/>
      <c r="ENH92" s="715"/>
      <c r="ENI92" s="715"/>
      <c r="ENJ92" s="715"/>
      <c r="ENK92" s="715"/>
      <c r="ENL92" s="715"/>
      <c r="ENM92" s="715"/>
      <c r="ENN92" s="715"/>
      <c r="ENO92" s="715"/>
      <c r="ENP92" s="715"/>
      <c r="ENQ92" s="715"/>
      <c r="ENR92" s="715"/>
      <c r="ENS92" s="715"/>
      <c r="ENT92" s="715"/>
      <c r="ENU92" s="715"/>
      <c r="ENV92" s="715"/>
      <c r="ENW92" s="715"/>
      <c r="ENX92" s="715"/>
      <c r="ENY92" s="715"/>
      <c r="ENZ92" s="715"/>
      <c r="EOA92" s="715"/>
      <c r="EOB92" s="715"/>
      <c r="EOC92" s="715"/>
      <c r="EOD92" s="715"/>
      <c r="EOE92" s="715"/>
      <c r="EOF92" s="715"/>
      <c r="EOG92" s="715"/>
      <c r="EOH92" s="715"/>
      <c r="EOI92" s="715"/>
      <c r="EOJ92" s="715"/>
      <c r="EOK92" s="715"/>
      <c r="EOL92" s="715"/>
      <c r="EOM92" s="715"/>
      <c r="EON92" s="715"/>
      <c r="EOO92" s="715"/>
      <c r="EOP92" s="715"/>
      <c r="EOQ92" s="715"/>
      <c r="EOR92" s="715"/>
      <c r="EOS92" s="715"/>
      <c r="EOT92" s="715"/>
      <c r="EOU92" s="715"/>
      <c r="EOV92" s="715"/>
      <c r="EOW92" s="715"/>
      <c r="EOX92" s="715"/>
      <c r="EOY92" s="715"/>
      <c r="EOZ92" s="715"/>
      <c r="EPA92" s="715"/>
      <c r="EPB92" s="715"/>
      <c r="EPC92" s="715"/>
      <c r="EPD92" s="715"/>
      <c r="EPE92" s="715"/>
      <c r="EPF92" s="715"/>
      <c r="EPG92" s="715"/>
      <c r="EPH92" s="715"/>
      <c r="EPI92" s="715"/>
      <c r="EPJ92" s="715"/>
      <c r="EPK92" s="715"/>
      <c r="EPL92" s="715"/>
      <c r="EPM92" s="715"/>
      <c r="EPN92" s="715"/>
      <c r="EPO92" s="715"/>
      <c r="EPP92" s="715"/>
      <c r="EPQ92" s="715"/>
      <c r="EPR92" s="715"/>
      <c r="EPS92" s="715"/>
      <c r="EPT92" s="715"/>
      <c r="EPU92" s="715"/>
      <c r="EPV92" s="715"/>
      <c r="EPW92" s="715"/>
      <c r="EPX92" s="715"/>
      <c r="EPY92" s="715"/>
      <c r="EPZ92" s="715"/>
      <c r="EQA92" s="715"/>
      <c r="EQB92" s="715"/>
      <c r="EQC92" s="715"/>
      <c r="EQD92" s="715"/>
      <c r="EQE92" s="715"/>
      <c r="EQF92" s="715"/>
      <c r="EQG92" s="715"/>
      <c r="EQH92" s="715"/>
      <c r="EQI92" s="715"/>
      <c r="EQJ92" s="715"/>
      <c r="EQK92" s="715"/>
      <c r="EQL92" s="715"/>
      <c r="EQM92" s="715"/>
      <c r="EQN92" s="715"/>
      <c r="EQO92" s="715"/>
      <c r="EQP92" s="715"/>
      <c r="EQQ92" s="715"/>
      <c r="EQR92" s="715"/>
      <c r="EQS92" s="715"/>
      <c r="EQT92" s="715"/>
      <c r="EQU92" s="715"/>
      <c r="EQV92" s="715"/>
      <c r="EQW92" s="715"/>
      <c r="EQX92" s="715"/>
      <c r="EQY92" s="715"/>
      <c r="EQZ92" s="715"/>
      <c r="ERA92" s="715"/>
      <c r="ERB92" s="715"/>
      <c r="ERC92" s="715"/>
      <c r="ERD92" s="715"/>
      <c r="ERE92" s="715"/>
      <c r="ERF92" s="715"/>
      <c r="ERG92" s="715"/>
      <c r="ERH92" s="715"/>
      <c r="ERI92" s="715"/>
      <c r="ERJ92" s="715"/>
      <c r="ERK92" s="715"/>
      <c r="ERL92" s="715"/>
      <c r="ERM92" s="715"/>
      <c r="ERN92" s="715"/>
      <c r="ERO92" s="715"/>
      <c r="ERP92" s="715"/>
      <c r="ERQ92" s="715"/>
      <c r="ERR92" s="715"/>
      <c r="ERS92" s="715"/>
      <c r="ERT92" s="715"/>
      <c r="ERU92" s="715"/>
      <c r="ERV92" s="715"/>
      <c r="ERW92" s="715"/>
      <c r="ERX92" s="715"/>
      <c r="ERY92" s="715"/>
      <c r="ERZ92" s="715"/>
      <c r="ESA92" s="715"/>
      <c r="ESB92" s="715"/>
      <c r="ESC92" s="715"/>
      <c r="ESD92" s="715"/>
      <c r="ESE92" s="715"/>
      <c r="ESF92" s="715"/>
      <c r="ESG92" s="715"/>
      <c r="ESH92" s="715"/>
      <c r="ESI92" s="715"/>
      <c r="ESJ92" s="715"/>
      <c r="ESK92" s="715"/>
      <c r="ESL92" s="715"/>
      <c r="ESM92" s="715"/>
      <c r="ESN92" s="715"/>
      <c r="ESO92" s="715"/>
      <c r="ESP92" s="715"/>
      <c r="ESQ92" s="715"/>
      <c r="ESR92" s="715"/>
      <c r="ESS92" s="715"/>
      <c r="EST92" s="715"/>
      <c r="ESU92" s="715"/>
      <c r="ESV92" s="715"/>
      <c r="ESW92" s="715"/>
      <c r="ESX92" s="715"/>
      <c r="ESY92" s="715"/>
      <c r="ESZ92" s="715"/>
      <c r="ETA92" s="715"/>
      <c r="ETB92" s="715"/>
      <c r="ETC92" s="715"/>
      <c r="ETD92" s="715"/>
      <c r="ETE92" s="715"/>
      <c r="ETF92" s="715"/>
      <c r="ETG92" s="715"/>
      <c r="ETH92" s="715"/>
      <c r="ETI92" s="715"/>
      <c r="ETJ92" s="715"/>
      <c r="ETK92" s="715"/>
      <c r="ETL92" s="715"/>
      <c r="ETM92" s="715"/>
      <c r="ETN92" s="715"/>
      <c r="ETO92" s="715"/>
      <c r="ETP92" s="715"/>
      <c r="ETQ92" s="715"/>
      <c r="ETR92" s="715"/>
      <c r="ETS92" s="715"/>
      <c r="ETT92" s="715"/>
      <c r="ETU92" s="715"/>
      <c r="ETV92" s="715"/>
      <c r="ETW92" s="715"/>
      <c r="ETX92" s="715"/>
      <c r="ETY92" s="715"/>
      <c r="ETZ92" s="715"/>
      <c r="EUA92" s="715"/>
      <c r="EUB92" s="715"/>
      <c r="EUC92" s="715"/>
      <c r="EUD92" s="715"/>
      <c r="EUE92" s="715"/>
      <c r="EUF92" s="715"/>
      <c r="EUG92" s="715"/>
      <c r="EUH92" s="715"/>
      <c r="EUI92" s="715"/>
      <c r="EUJ92" s="715"/>
      <c r="EUK92" s="715"/>
      <c r="EUL92" s="715"/>
      <c r="EUM92" s="715"/>
      <c r="EUN92" s="715"/>
      <c r="EUO92" s="715"/>
      <c r="EUP92" s="715"/>
      <c r="EUQ92" s="715"/>
      <c r="EUR92" s="715"/>
      <c r="EUS92" s="715"/>
      <c r="EUT92" s="715"/>
      <c r="EUU92" s="715"/>
      <c r="EUV92" s="715"/>
      <c r="EUW92" s="715"/>
      <c r="EUX92" s="715"/>
      <c r="EUY92" s="715"/>
      <c r="EUZ92" s="715"/>
      <c r="EVA92" s="715"/>
      <c r="EVB92" s="715"/>
      <c r="EVC92" s="715"/>
      <c r="EVD92" s="715"/>
      <c r="EVE92" s="715"/>
      <c r="EVF92" s="715"/>
      <c r="EVG92" s="715"/>
      <c r="EVH92" s="715"/>
      <c r="EVI92" s="715"/>
      <c r="EVJ92" s="715"/>
      <c r="EVK92" s="715"/>
      <c r="EVL92" s="715"/>
      <c r="EVM92" s="715"/>
      <c r="EVN92" s="715"/>
      <c r="EVO92" s="715"/>
      <c r="EVP92" s="715"/>
      <c r="EVQ92" s="715"/>
      <c r="EVR92" s="715"/>
      <c r="EVS92" s="715"/>
      <c r="EVT92" s="715"/>
      <c r="EVU92" s="715"/>
      <c r="EVV92" s="715"/>
      <c r="EVW92" s="715"/>
      <c r="EVX92" s="715"/>
      <c r="EVY92" s="715"/>
      <c r="EVZ92" s="715"/>
      <c r="EWA92" s="715"/>
      <c r="EWB92" s="715"/>
      <c r="EWC92" s="715"/>
      <c r="EWD92" s="715"/>
      <c r="EWE92" s="715"/>
      <c r="EWF92" s="715"/>
      <c r="EWG92" s="715"/>
      <c r="EWH92" s="715"/>
      <c r="EWI92" s="715"/>
      <c r="EWJ92" s="715"/>
      <c r="EWK92" s="715"/>
      <c r="EWL92" s="715"/>
      <c r="EWM92" s="715"/>
      <c r="EWN92" s="715"/>
      <c r="EWO92" s="715"/>
      <c r="EWP92" s="715"/>
      <c r="EWQ92" s="715"/>
      <c r="EWR92" s="715"/>
      <c r="EWS92" s="715"/>
      <c r="EWT92" s="715"/>
      <c r="EWU92" s="715"/>
      <c r="EWV92" s="715"/>
      <c r="EWW92" s="715"/>
      <c r="EWX92" s="715"/>
      <c r="EWY92" s="715"/>
      <c r="EWZ92" s="715"/>
      <c r="EXA92" s="715"/>
      <c r="EXB92" s="715"/>
      <c r="EXC92" s="715"/>
      <c r="EXD92" s="715"/>
      <c r="EXE92" s="715"/>
      <c r="EXF92" s="715"/>
      <c r="EXG92" s="715"/>
      <c r="EXH92" s="715"/>
      <c r="EXI92" s="715"/>
      <c r="EXJ92" s="715"/>
      <c r="EXK92" s="715"/>
      <c r="EXL92" s="715"/>
      <c r="EXM92" s="715"/>
      <c r="EXN92" s="715"/>
      <c r="EXO92" s="715"/>
      <c r="EXP92" s="715"/>
      <c r="EXQ92" s="715"/>
      <c r="EXR92" s="715"/>
      <c r="EXS92" s="715"/>
      <c r="EXT92" s="715"/>
      <c r="EXU92" s="715"/>
      <c r="EXV92" s="715"/>
      <c r="EXW92" s="715"/>
      <c r="EXX92" s="715"/>
      <c r="EXY92" s="715"/>
      <c r="EXZ92" s="715"/>
      <c r="EYA92" s="715"/>
      <c r="EYB92" s="715"/>
      <c r="EYC92" s="715"/>
      <c r="EYD92" s="715"/>
      <c r="EYE92" s="715"/>
      <c r="EYF92" s="715"/>
      <c r="EYG92" s="715"/>
      <c r="EYH92" s="715"/>
      <c r="EYI92" s="715"/>
      <c r="EYJ92" s="715"/>
      <c r="EYK92" s="715"/>
      <c r="EYL92" s="715"/>
      <c r="EYM92" s="715"/>
      <c r="EYN92" s="715"/>
      <c r="EYO92" s="715"/>
      <c r="EYP92" s="715"/>
      <c r="EYQ92" s="715"/>
      <c r="EYR92" s="715"/>
      <c r="EYS92" s="715"/>
      <c r="EYT92" s="715"/>
      <c r="EYU92" s="715"/>
      <c r="EYV92" s="715"/>
      <c r="EYW92" s="715"/>
      <c r="EYX92" s="715"/>
      <c r="EYY92" s="715"/>
      <c r="EYZ92" s="715"/>
      <c r="EZA92" s="715"/>
      <c r="EZB92" s="715"/>
      <c r="EZC92" s="715"/>
      <c r="EZD92" s="715"/>
      <c r="EZE92" s="715"/>
      <c r="EZF92" s="715"/>
      <c r="EZG92" s="715"/>
      <c r="EZH92" s="715"/>
      <c r="EZI92" s="715"/>
      <c r="EZJ92" s="715"/>
      <c r="EZK92" s="715"/>
      <c r="EZL92" s="715"/>
      <c r="EZM92" s="715"/>
      <c r="EZN92" s="715"/>
      <c r="EZO92" s="715"/>
      <c r="EZP92" s="715"/>
      <c r="EZQ92" s="715"/>
      <c r="EZR92" s="715"/>
      <c r="EZS92" s="715"/>
      <c r="EZT92" s="715"/>
      <c r="EZU92" s="715"/>
      <c r="EZV92" s="715"/>
      <c r="EZW92" s="715"/>
      <c r="EZX92" s="715"/>
      <c r="EZY92" s="715"/>
      <c r="EZZ92" s="715"/>
      <c r="FAA92" s="715"/>
      <c r="FAB92" s="715"/>
      <c r="FAC92" s="715"/>
      <c r="FAD92" s="715"/>
      <c r="FAE92" s="715"/>
      <c r="FAF92" s="715"/>
      <c r="FAG92" s="715"/>
      <c r="FAH92" s="715"/>
      <c r="FAI92" s="715"/>
      <c r="FAJ92" s="715"/>
      <c r="FAK92" s="715"/>
      <c r="FAL92" s="715"/>
      <c r="FAM92" s="715"/>
      <c r="FAN92" s="715"/>
      <c r="FAO92" s="715"/>
      <c r="FAP92" s="715"/>
      <c r="FAQ92" s="715"/>
      <c r="FAR92" s="715"/>
      <c r="FAS92" s="715"/>
      <c r="FAT92" s="715"/>
      <c r="FAU92" s="715"/>
      <c r="FAV92" s="715"/>
      <c r="FAW92" s="715"/>
      <c r="FAX92" s="715"/>
      <c r="FAY92" s="715"/>
      <c r="FAZ92" s="715"/>
      <c r="FBA92" s="715"/>
      <c r="FBB92" s="715"/>
      <c r="FBC92" s="715"/>
      <c r="FBD92" s="715"/>
      <c r="FBE92" s="715"/>
      <c r="FBF92" s="715"/>
      <c r="FBG92" s="715"/>
      <c r="FBH92" s="715"/>
      <c r="FBI92" s="715"/>
      <c r="FBJ92" s="715"/>
      <c r="FBK92" s="715"/>
      <c r="FBL92" s="715"/>
      <c r="FBM92" s="715"/>
      <c r="FBN92" s="715"/>
      <c r="FBO92" s="715"/>
      <c r="FBP92" s="715"/>
      <c r="FBQ92" s="715"/>
      <c r="FBR92" s="715"/>
      <c r="FBS92" s="715"/>
      <c r="FBT92" s="715"/>
      <c r="FBU92" s="715"/>
      <c r="FBV92" s="715"/>
      <c r="FBW92" s="715"/>
      <c r="FBX92" s="715"/>
      <c r="FBY92" s="715"/>
      <c r="FBZ92" s="715"/>
      <c r="FCA92" s="715"/>
      <c r="FCB92" s="715"/>
      <c r="FCC92" s="715"/>
      <c r="FCD92" s="715"/>
      <c r="FCE92" s="715"/>
      <c r="FCF92" s="715"/>
      <c r="FCG92" s="715"/>
      <c r="FCH92" s="715"/>
      <c r="FCI92" s="715"/>
      <c r="FCJ92" s="715"/>
      <c r="FCK92" s="715"/>
      <c r="FCL92" s="715"/>
      <c r="FCM92" s="715"/>
      <c r="FCN92" s="715"/>
      <c r="FCO92" s="715"/>
      <c r="FCP92" s="715"/>
      <c r="FCQ92" s="715"/>
      <c r="FCR92" s="715"/>
      <c r="FCS92" s="715"/>
      <c r="FCT92" s="715"/>
      <c r="FCU92" s="715"/>
      <c r="FCV92" s="715"/>
      <c r="FCW92" s="715"/>
      <c r="FCX92" s="715"/>
      <c r="FCY92" s="715"/>
      <c r="FCZ92" s="715"/>
      <c r="FDA92" s="715"/>
      <c r="FDB92" s="715"/>
      <c r="FDC92" s="715"/>
      <c r="FDD92" s="715"/>
      <c r="FDE92" s="715"/>
      <c r="FDF92" s="715"/>
      <c r="FDG92" s="715"/>
      <c r="FDH92" s="715"/>
      <c r="FDI92" s="715"/>
      <c r="FDJ92" s="715"/>
      <c r="FDK92" s="715"/>
      <c r="FDL92" s="715"/>
      <c r="FDM92" s="715"/>
      <c r="FDN92" s="715"/>
      <c r="FDO92" s="715"/>
      <c r="FDP92" s="715"/>
      <c r="FDQ92" s="715"/>
      <c r="FDR92" s="715"/>
      <c r="FDS92" s="715"/>
      <c r="FDT92" s="715"/>
      <c r="FDU92" s="715"/>
      <c r="FDV92" s="715"/>
      <c r="FDW92" s="715"/>
      <c r="FDX92" s="715"/>
      <c r="FDY92" s="715"/>
      <c r="FDZ92" s="715"/>
      <c r="FEA92" s="715"/>
      <c r="FEB92" s="715"/>
      <c r="FEC92" s="715"/>
      <c r="FED92" s="715"/>
      <c r="FEE92" s="715"/>
      <c r="FEF92" s="715"/>
      <c r="FEG92" s="715"/>
      <c r="FEH92" s="715"/>
      <c r="FEI92" s="715"/>
      <c r="FEJ92" s="715"/>
      <c r="FEK92" s="715"/>
      <c r="FEL92" s="715"/>
      <c r="FEM92" s="715"/>
      <c r="FEN92" s="715"/>
      <c r="FEO92" s="715"/>
      <c r="FEP92" s="715"/>
      <c r="FEQ92" s="715"/>
      <c r="FER92" s="715"/>
      <c r="FES92" s="715"/>
      <c r="FET92" s="715"/>
      <c r="FEU92" s="715"/>
      <c r="FEV92" s="715"/>
      <c r="FEW92" s="715"/>
      <c r="FEX92" s="715"/>
      <c r="FEY92" s="715"/>
      <c r="FEZ92" s="715"/>
      <c r="FFA92" s="715"/>
      <c r="FFB92" s="715"/>
      <c r="FFC92" s="715"/>
      <c r="FFD92" s="715"/>
      <c r="FFE92" s="715"/>
      <c r="FFF92" s="715"/>
      <c r="FFG92" s="715"/>
      <c r="FFH92" s="715"/>
      <c r="FFI92" s="715"/>
      <c r="FFJ92" s="715"/>
      <c r="FFK92" s="715"/>
      <c r="FFL92" s="715"/>
      <c r="FFM92" s="715"/>
      <c r="FFN92" s="715"/>
      <c r="FFO92" s="715"/>
      <c r="FFP92" s="715"/>
      <c r="FFQ92" s="715"/>
      <c r="FFR92" s="715"/>
      <c r="FFS92" s="715"/>
      <c r="FFT92" s="715"/>
      <c r="FFU92" s="715"/>
      <c r="FFV92" s="715"/>
      <c r="FFW92" s="715"/>
      <c r="FFX92" s="715"/>
      <c r="FFY92" s="715"/>
      <c r="FFZ92" s="715"/>
      <c r="FGA92" s="715"/>
      <c r="FGB92" s="715"/>
      <c r="FGC92" s="715"/>
      <c r="FGD92" s="715"/>
      <c r="FGE92" s="715"/>
      <c r="FGF92" s="715"/>
      <c r="FGG92" s="715"/>
      <c r="FGH92" s="715"/>
      <c r="FGI92" s="715"/>
      <c r="FGJ92" s="715"/>
      <c r="FGK92" s="715"/>
      <c r="FGL92" s="715"/>
      <c r="FGM92" s="715"/>
      <c r="FGN92" s="715"/>
      <c r="FGO92" s="715"/>
      <c r="FGP92" s="715"/>
      <c r="FGQ92" s="715"/>
      <c r="FGR92" s="715"/>
      <c r="FGS92" s="715"/>
      <c r="FGT92" s="715"/>
      <c r="FGU92" s="715"/>
      <c r="FGV92" s="715"/>
      <c r="FGW92" s="715"/>
      <c r="FGX92" s="715"/>
      <c r="FGY92" s="715"/>
      <c r="FGZ92" s="715"/>
      <c r="FHA92" s="715"/>
      <c r="FHB92" s="715"/>
      <c r="FHC92" s="715"/>
      <c r="FHD92" s="715"/>
      <c r="FHE92" s="715"/>
      <c r="FHF92" s="715"/>
      <c r="FHG92" s="715"/>
      <c r="FHH92" s="715"/>
      <c r="FHI92" s="715"/>
      <c r="FHJ92" s="715"/>
      <c r="FHK92" s="715"/>
      <c r="FHL92" s="715"/>
      <c r="FHM92" s="715"/>
      <c r="FHN92" s="715"/>
      <c r="FHO92" s="715"/>
      <c r="FHP92" s="715"/>
      <c r="FHQ92" s="715"/>
      <c r="FHR92" s="715"/>
      <c r="FHS92" s="715"/>
      <c r="FHT92" s="715"/>
      <c r="FHU92" s="715"/>
      <c r="FHV92" s="715"/>
      <c r="FHW92" s="715"/>
      <c r="FHX92" s="715"/>
      <c r="FHY92" s="715"/>
      <c r="FHZ92" s="715"/>
      <c r="FIA92" s="715"/>
      <c r="FIB92" s="715"/>
      <c r="FIC92" s="715"/>
      <c r="FID92" s="715"/>
      <c r="FIE92" s="715"/>
      <c r="FIF92" s="715"/>
      <c r="FIG92" s="715"/>
      <c r="FIH92" s="715"/>
      <c r="FII92" s="715"/>
      <c r="FIJ92" s="715"/>
      <c r="FIK92" s="715"/>
      <c r="FIL92" s="715"/>
      <c r="FIM92" s="715"/>
      <c r="FIN92" s="715"/>
      <c r="FIO92" s="715"/>
      <c r="FIP92" s="715"/>
      <c r="FIQ92" s="715"/>
      <c r="FIR92" s="715"/>
      <c r="FIS92" s="715"/>
      <c r="FIT92" s="715"/>
      <c r="FIU92" s="715"/>
      <c r="FIV92" s="715"/>
      <c r="FIW92" s="715"/>
      <c r="FIX92" s="715"/>
      <c r="FIY92" s="715"/>
      <c r="FIZ92" s="715"/>
      <c r="FJA92" s="715"/>
      <c r="FJB92" s="715"/>
      <c r="FJC92" s="715"/>
      <c r="FJD92" s="715"/>
      <c r="FJE92" s="715"/>
      <c r="FJF92" s="715"/>
      <c r="FJG92" s="715"/>
      <c r="FJH92" s="715"/>
      <c r="FJI92" s="715"/>
      <c r="FJJ92" s="715"/>
      <c r="FJK92" s="715"/>
      <c r="FJL92" s="715"/>
      <c r="FJM92" s="715"/>
      <c r="FJN92" s="715"/>
      <c r="FJO92" s="715"/>
      <c r="FJP92" s="715"/>
      <c r="FJQ92" s="715"/>
      <c r="FJR92" s="715"/>
      <c r="FJS92" s="715"/>
      <c r="FJT92" s="715"/>
      <c r="FJU92" s="715"/>
      <c r="FJV92" s="715"/>
      <c r="FJW92" s="715"/>
      <c r="FJX92" s="715"/>
      <c r="FJY92" s="715"/>
      <c r="FJZ92" s="715"/>
      <c r="FKA92" s="715"/>
      <c r="FKB92" s="715"/>
      <c r="FKC92" s="715"/>
      <c r="FKD92" s="715"/>
      <c r="FKE92" s="715"/>
      <c r="FKF92" s="715"/>
      <c r="FKG92" s="715"/>
      <c r="FKH92" s="715"/>
      <c r="FKI92" s="715"/>
      <c r="FKJ92" s="715"/>
      <c r="FKK92" s="715"/>
      <c r="FKL92" s="715"/>
      <c r="FKM92" s="715"/>
      <c r="FKN92" s="715"/>
      <c r="FKO92" s="715"/>
      <c r="FKP92" s="715"/>
      <c r="FKQ92" s="715"/>
      <c r="FKR92" s="715"/>
      <c r="FKS92" s="715"/>
      <c r="FKT92" s="715"/>
      <c r="FKU92" s="715"/>
      <c r="FKV92" s="715"/>
      <c r="FKW92" s="715"/>
      <c r="FKX92" s="715"/>
      <c r="FKY92" s="715"/>
      <c r="FKZ92" s="715"/>
      <c r="FLA92" s="715"/>
      <c r="FLB92" s="715"/>
      <c r="FLC92" s="715"/>
      <c r="FLD92" s="715"/>
      <c r="FLE92" s="715"/>
      <c r="FLF92" s="715"/>
      <c r="FLG92" s="715"/>
      <c r="FLH92" s="715"/>
      <c r="FLI92" s="715"/>
      <c r="FLJ92" s="715"/>
      <c r="FLK92" s="715"/>
      <c r="FLL92" s="715"/>
      <c r="FLM92" s="715"/>
      <c r="FLN92" s="715"/>
      <c r="FLO92" s="715"/>
      <c r="FLP92" s="715"/>
      <c r="FLQ92" s="715"/>
      <c r="FLR92" s="715"/>
      <c r="FLS92" s="715"/>
      <c r="FLT92" s="715"/>
      <c r="FLU92" s="715"/>
      <c r="FLV92" s="715"/>
      <c r="FLW92" s="715"/>
      <c r="FLX92" s="715"/>
      <c r="FLY92" s="715"/>
      <c r="FLZ92" s="715"/>
      <c r="FMA92" s="715"/>
      <c r="FMB92" s="715"/>
      <c r="FMC92" s="715"/>
      <c r="FMD92" s="715"/>
      <c r="FME92" s="715"/>
      <c r="FMF92" s="715"/>
      <c r="FMG92" s="715"/>
      <c r="FMH92" s="715"/>
      <c r="FMI92" s="715"/>
      <c r="FMJ92" s="715"/>
      <c r="FMK92" s="715"/>
      <c r="FML92" s="715"/>
      <c r="FMM92" s="715"/>
      <c r="FMN92" s="715"/>
      <c r="FMO92" s="715"/>
      <c r="FMP92" s="715"/>
      <c r="FMQ92" s="715"/>
      <c r="FMR92" s="715"/>
      <c r="FMS92" s="715"/>
      <c r="FMT92" s="715"/>
      <c r="FMU92" s="715"/>
      <c r="FMV92" s="715"/>
      <c r="FMW92" s="715"/>
      <c r="FMX92" s="715"/>
      <c r="FMY92" s="715"/>
      <c r="FMZ92" s="715"/>
      <c r="FNA92" s="715"/>
      <c r="FNB92" s="715"/>
      <c r="FNC92" s="715"/>
      <c r="FND92" s="715"/>
      <c r="FNE92" s="715"/>
      <c r="FNF92" s="715"/>
      <c r="FNG92" s="715"/>
      <c r="FNH92" s="715"/>
      <c r="FNI92" s="715"/>
      <c r="FNJ92" s="715"/>
      <c r="FNK92" s="715"/>
      <c r="FNL92" s="715"/>
      <c r="FNM92" s="715"/>
      <c r="FNN92" s="715"/>
      <c r="FNO92" s="715"/>
      <c r="FNP92" s="715"/>
      <c r="FNQ92" s="715"/>
      <c r="FNR92" s="715"/>
      <c r="FNS92" s="715"/>
      <c r="FNT92" s="715"/>
      <c r="FNU92" s="715"/>
      <c r="FNV92" s="715"/>
      <c r="FNW92" s="715"/>
      <c r="FNX92" s="715"/>
      <c r="FNY92" s="715"/>
      <c r="FNZ92" s="715"/>
      <c r="FOA92" s="715"/>
      <c r="FOB92" s="715"/>
      <c r="FOC92" s="715"/>
      <c r="FOD92" s="715"/>
      <c r="FOE92" s="715"/>
      <c r="FOF92" s="715"/>
      <c r="FOG92" s="715"/>
      <c r="FOH92" s="715"/>
      <c r="FOI92" s="715"/>
      <c r="FOJ92" s="715"/>
      <c r="FOK92" s="715"/>
      <c r="FOL92" s="715"/>
      <c r="FOM92" s="715"/>
      <c r="FON92" s="715"/>
      <c r="FOO92" s="715"/>
      <c r="FOP92" s="715"/>
      <c r="FOQ92" s="715"/>
      <c r="FOR92" s="715"/>
      <c r="FOS92" s="715"/>
      <c r="FOT92" s="715"/>
      <c r="FOU92" s="715"/>
      <c r="FOV92" s="715"/>
      <c r="FOW92" s="715"/>
      <c r="FOX92" s="715"/>
      <c r="FOY92" s="715"/>
      <c r="FOZ92" s="715"/>
      <c r="FPA92" s="715"/>
      <c r="FPB92" s="715"/>
      <c r="FPC92" s="715"/>
      <c r="FPD92" s="715"/>
      <c r="FPE92" s="715"/>
      <c r="FPF92" s="715"/>
      <c r="FPG92" s="715"/>
      <c r="FPH92" s="715"/>
      <c r="FPI92" s="715"/>
      <c r="FPJ92" s="715"/>
      <c r="FPK92" s="715"/>
      <c r="FPL92" s="715"/>
      <c r="FPM92" s="715"/>
      <c r="FPN92" s="715"/>
      <c r="FPO92" s="715"/>
      <c r="FPP92" s="715"/>
      <c r="FPQ92" s="715"/>
      <c r="FPR92" s="715"/>
      <c r="FPS92" s="715"/>
      <c r="FPT92" s="715"/>
      <c r="FPU92" s="715"/>
      <c r="FPV92" s="715"/>
      <c r="FPW92" s="715"/>
      <c r="FPX92" s="715"/>
      <c r="FPY92" s="715"/>
      <c r="FPZ92" s="715"/>
      <c r="FQA92" s="715"/>
      <c r="FQB92" s="715"/>
      <c r="FQC92" s="715"/>
      <c r="FQD92" s="715"/>
      <c r="FQE92" s="715"/>
      <c r="FQF92" s="715"/>
      <c r="FQG92" s="715"/>
      <c r="FQH92" s="715"/>
      <c r="FQI92" s="715"/>
      <c r="FQJ92" s="715"/>
      <c r="FQK92" s="715"/>
      <c r="FQL92" s="715"/>
      <c r="FQM92" s="715"/>
      <c r="FQN92" s="715"/>
      <c r="FQO92" s="715"/>
      <c r="FQP92" s="715"/>
      <c r="FQQ92" s="715"/>
      <c r="FQR92" s="715"/>
      <c r="FQS92" s="715"/>
      <c r="FQT92" s="715"/>
      <c r="FQU92" s="715"/>
      <c r="FQV92" s="715"/>
      <c r="FQW92" s="715"/>
      <c r="FQX92" s="715"/>
      <c r="FQY92" s="715"/>
      <c r="FQZ92" s="715"/>
      <c r="FRA92" s="715"/>
      <c r="FRB92" s="715"/>
      <c r="FRC92" s="715"/>
      <c r="FRD92" s="715"/>
      <c r="FRE92" s="715"/>
      <c r="FRF92" s="715"/>
      <c r="FRG92" s="715"/>
      <c r="FRH92" s="715"/>
      <c r="FRI92" s="715"/>
      <c r="FRJ92" s="715"/>
      <c r="FRK92" s="715"/>
      <c r="FRL92" s="715"/>
      <c r="FRM92" s="715"/>
      <c r="FRN92" s="715"/>
      <c r="FRO92" s="715"/>
      <c r="FRP92" s="715"/>
      <c r="FRQ92" s="715"/>
      <c r="FRR92" s="715"/>
      <c r="FRS92" s="715"/>
      <c r="FRT92" s="715"/>
      <c r="FRU92" s="715"/>
      <c r="FRV92" s="715"/>
      <c r="FRW92" s="715"/>
      <c r="FRX92" s="715"/>
      <c r="FRY92" s="715"/>
      <c r="FRZ92" s="715"/>
      <c r="FSA92" s="715"/>
      <c r="FSB92" s="715"/>
      <c r="FSC92" s="715"/>
      <c r="FSD92" s="715"/>
      <c r="FSE92" s="715"/>
      <c r="FSF92" s="715"/>
      <c r="FSG92" s="715"/>
      <c r="FSH92" s="715"/>
      <c r="FSI92" s="715"/>
      <c r="FSJ92" s="715"/>
      <c r="FSK92" s="715"/>
      <c r="FSL92" s="715"/>
      <c r="FSM92" s="715"/>
      <c r="FSN92" s="715"/>
      <c r="FSO92" s="715"/>
      <c r="FSP92" s="715"/>
      <c r="FSQ92" s="715"/>
      <c r="FSR92" s="715"/>
      <c r="FSS92" s="715"/>
      <c r="FST92" s="715"/>
      <c r="FSU92" s="715"/>
      <c r="FSV92" s="715"/>
      <c r="FSW92" s="715"/>
      <c r="FSX92" s="715"/>
      <c r="FSY92" s="715"/>
      <c r="FSZ92" s="715"/>
      <c r="FTA92" s="715"/>
      <c r="FTB92" s="715"/>
      <c r="FTC92" s="715"/>
      <c r="FTD92" s="715"/>
      <c r="FTE92" s="715"/>
      <c r="FTF92" s="715"/>
      <c r="FTG92" s="715"/>
      <c r="FTH92" s="715"/>
      <c r="FTI92" s="715"/>
      <c r="FTJ92" s="715"/>
      <c r="FTK92" s="715"/>
      <c r="FTL92" s="715"/>
      <c r="FTM92" s="715"/>
      <c r="FTN92" s="715"/>
      <c r="FTO92" s="715"/>
      <c r="FTP92" s="715"/>
      <c r="FTQ92" s="715"/>
      <c r="FTR92" s="715"/>
      <c r="FTS92" s="715"/>
      <c r="FTT92" s="715"/>
      <c r="FTU92" s="715"/>
      <c r="FTV92" s="715"/>
      <c r="FTW92" s="715"/>
      <c r="FTX92" s="715"/>
      <c r="FTY92" s="715"/>
      <c r="FTZ92" s="715"/>
      <c r="FUA92" s="715"/>
      <c r="FUB92" s="715"/>
      <c r="FUC92" s="715"/>
      <c r="FUD92" s="715"/>
      <c r="FUE92" s="715"/>
      <c r="FUF92" s="715"/>
      <c r="FUG92" s="715"/>
      <c r="FUH92" s="715"/>
      <c r="FUI92" s="715"/>
      <c r="FUJ92" s="715"/>
      <c r="FUK92" s="715"/>
      <c r="FUL92" s="715"/>
      <c r="FUM92" s="715"/>
      <c r="FUN92" s="715"/>
      <c r="FUO92" s="715"/>
      <c r="FUP92" s="715"/>
      <c r="FUQ92" s="715"/>
      <c r="FUR92" s="715"/>
      <c r="FUS92" s="715"/>
      <c r="FUT92" s="715"/>
      <c r="FUU92" s="715"/>
      <c r="FUV92" s="715"/>
      <c r="FUW92" s="715"/>
      <c r="FUX92" s="715"/>
      <c r="FUY92" s="715"/>
      <c r="FUZ92" s="715"/>
      <c r="FVA92" s="715"/>
      <c r="FVB92" s="715"/>
      <c r="FVC92" s="715"/>
      <c r="FVD92" s="715"/>
      <c r="FVE92" s="715"/>
      <c r="FVF92" s="715"/>
      <c r="FVG92" s="715"/>
      <c r="FVH92" s="715"/>
      <c r="FVI92" s="715"/>
      <c r="FVJ92" s="715"/>
      <c r="FVK92" s="715"/>
      <c r="FVL92" s="715"/>
      <c r="FVM92" s="715"/>
      <c r="FVN92" s="715"/>
      <c r="FVO92" s="715"/>
      <c r="FVP92" s="715"/>
      <c r="FVQ92" s="715"/>
      <c r="FVR92" s="715"/>
      <c r="FVS92" s="715"/>
      <c r="FVT92" s="715"/>
      <c r="FVU92" s="715"/>
      <c r="FVV92" s="715"/>
      <c r="FVW92" s="715"/>
      <c r="FVX92" s="715"/>
      <c r="FVY92" s="715"/>
      <c r="FVZ92" s="715"/>
      <c r="FWA92" s="715"/>
      <c r="FWB92" s="715"/>
      <c r="FWC92" s="715"/>
      <c r="FWD92" s="715"/>
      <c r="FWE92" s="715"/>
      <c r="FWF92" s="715"/>
      <c r="FWG92" s="715"/>
      <c r="FWH92" s="715"/>
      <c r="FWI92" s="715"/>
      <c r="FWJ92" s="715"/>
      <c r="FWK92" s="715"/>
      <c r="FWL92" s="715"/>
      <c r="FWM92" s="715"/>
      <c r="FWN92" s="715"/>
      <c r="FWO92" s="715"/>
      <c r="FWP92" s="715"/>
      <c r="FWQ92" s="715"/>
      <c r="FWR92" s="715"/>
      <c r="FWS92" s="715"/>
      <c r="FWT92" s="715"/>
      <c r="FWU92" s="715"/>
      <c r="FWV92" s="715"/>
      <c r="FWW92" s="715"/>
      <c r="FWX92" s="715"/>
      <c r="FWY92" s="715"/>
      <c r="FWZ92" s="715"/>
      <c r="FXA92" s="715"/>
      <c r="FXB92" s="715"/>
      <c r="FXC92" s="715"/>
      <c r="FXD92" s="715"/>
      <c r="FXE92" s="715"/>
      <c r="FXF92" s="715"/>
      <c r="FXG92" s="715"/>
      <c r="FXH92" s="715"/>
      <c r="FXI92" s="715"/>
      <c r="FXJ92" s="715"/>
      <c r="FXK92" s="715"/>
      <c r="FXL92" s="715"/>
      <c r="FXM92" s="715"/>
      <c r="FXN92" s="715"/>
      <c r="FXO92" s="715"/>
      <c r="FXP92" s="715"/>
      <c r="FXQ92" s="715"/>
      <c r="FXR92" s="715"/>
      <c r="FXS92" s="715"/>
      <c r="FXT92" s="715"/>
      <c r="FXU92" s="715"/>
      <c r="FXV92" s="715"/>
      <c r="FXW92" s="715"/>
      <c r="FXX92" s="715"/>
      <c r="FXY92" s="715"/>
      <c r="FXZ92" s="715"/>
      <c r="FYA92" s="715"/>
      <c r="FYB92" s="715"/>
      <c r="FYC92" s="715"/>
      <c r="FYD92" s="715"/>
      <c r="FYE92" s="715"/>
      <c r="FYF92" s="715"/>
      <c r="FYG92" s="715"/>
      <c r="FYH92" s="715"/>
      <c r="FYI92" s="715"/>
      <c r="FYJ92" s="715"/>
      <c r="FYK92" s="715"/>
      <c r="FYL92" s="715"/>
      <c r="FYM92" s="715"/>
      <c r="FYN92" s="715"/>
      <c r="FYO92" s="715"/>
      <c r="FYP92" s="715"/>
      <c r="FYQ92" s="715"/>
      <c r="FYR92" s="715"/>
      <c r="FYS92" s="715"/>
      <c r="FYT92" s="715"/>
      <c r="FYU92" s="715"/>
      <c r="FYV92" s="715"/>
      <c r="FYW92" s="715"/>
      <c r="FYX92" s="715"/>
      <c r="FYY92" s="715"/>
      <c r="FYZ92" s="715"/>
      <c r="FZA92" s="715"/>
      <c r="FZB92" s="715"/>
      <c r="FZC92" s="715"/>
      <c r="FZD92" s="715"/>
      <c r="FZE92" s="715"/>
      <c r="FZF92" s="715"/>
      <c r="FZG92" s="715"/>
      <c r="FZH92" s="715"/>
      <c r="FZI92" s="715"/>
      <c r="FZJ92" s="715"/>
      <c r="FZK92" s="715"/>
      <c r="FZL92" s="715"/>
      <c r="FZM92" s="715"/>
      <c r="FZN92" s="715"/>
      <c r="FZO92" s="715"/>
      <c r="FZP92" s="715"/>
      <c r="FZQ92" s="715"/>
      <c r="FZR92" s="715"/>
      <c r="FZS92" s="715"/>
      <c r="FZT92" s="715"/>
      <c r="FZU92" s="715"/>
      <c r="FZV92" s="715"/>
      <c r="FZW92" s="715"/>
      <c r="FZX92" s="715"/>
      <c r="FZY92" s="715"/>
      <c r="FZZ92" s="715"/>
      <c r="GAA92" s="715"/>
      <c r="GAB92" s="715"/>
      <c r="GAC92" s="715"/>
      <c r="GAD92" s="715"/>
      <c r="GAE92" s="715"/>
      <c r="GAF92" s="715"/>
      <c r="GAG92" s="715"/>
      <c r="GAH92" s="715"/>
      <c r="GAI92" s="715"/>
      <c r="GAJ92" s="715"/>
      <c r="GAK92" s="715"/>
      <c r="GAL92" s="715"/>
      <c r="GAM92" s="715"/>
      <c r="GAN92" s="715"/>
      <c r="GAO92" s="715"/>
      <c r="GAP92" s="715"/>
      <c r="GAQ92" s="715"/>
      <c r="GAR92" s="715"/>
      <c r="GAS92" s="715"/>
      <c r="GAT92" s="715"/>
      <c r="GAU92" s="715"/>
      <c r="GAV92" s="715"/>
      <c r="GAW92" s="715"/>
      <c r="GAX92" s="715"/>
      <c r="GAY92" s="715"/>
      <c r="GAZ92" s="715"/>
      <c r="GBA92" s="715"/>
      <c r="GBB92" s="715"/>
      <c r="GBC92" s="715"/>
      <c r="GBD92" s="715"/>
      <c r="GBE92" s="715"/>
      <c r="GBF92" s="715"/>
      <c r="GBG92" s="715"/>
      <c r="GBH92" s="715"/>
      <c r="GBI92" s="715"/>
      <c r="GBJ92" s="715"/>
      <c r="GBK92" s="715"/>
      <c r="GBL92" s="715"/>
      <c r="GBM92" s="715"/>
      <c r="GBN92" s="715"/>
      <c r="GBO92" s="715"/>
      <c r="GBP92" s="715"/>
      <c r="GBQ92" s="715"/>
      <c r="GBR92" s="715"/>
      <c r="GBS92" s="715"/>
      <c r="GBT92" s="715"/>
      <c r="GBU92" s="715"/>
      <c r="GBV92" s="715"/>
      <c r="GBW92" s="715"/>
      <c r="GBX92" s="715"/>
      <c r="GBY92" s="715"/>
      <c r="GBZ92" s="715"/>
      <c r="GCA92" s="715"/>
      <c r="GCB92" s="715"/>
      <c r="GCC92" s="715"/>
      <c r="GCD92" s="715"/>
      <c r="GCE92" s="715"/>
      <c r="GCF92" s="715"/>
      <c r="GCG92" s="715"/>
      <c r="GCH92" s="715"/>
      <c r="GCI92" s="715"/>
      <c r="GCJ92" s="715"/>
      <c r="GCK92" s="715"/>
      <c r="GCL92" s="715"/>
      <c r="GCM92" s="715"/>
      <c r="GCN92" s="715"/>
      <c r="GCO92" s="715"/>
      <c r="GCP92" s="715"/>
      <c r="GCQ92" s="715"/>
      <c r="GCR92" s="715"/>
      <c r="GCS92" s="715"/>
      <c r="GCT92" s="715"/>
      <c r="GCU92" s="715"/>
      <c r="GCV92" s="715"/>
      <c r="GCW92" s="715"/>
      <c r="GCX92" s="715"/>
      <c r="GCY92" s="715"/>
      <c r="GCZ92" s="715"/>
      <c r="GDA92" s="715"/>
      <c r="GDB92" s="715"/>
      <c r="GDC92" s="715"/>
      <c r="GDD92" s="715"/>
      <c r="GDE92" s="715"/>
      <c r="GDF92" s="715"/>
      <c r="GDG92" s="715"/>
      <c r="GDH92" s="715"/>
      <c r="GDI92" s="715"/>
      <c r="GDJ92" s="715"/>
      <c r="GDK92" s="715"/>
      <c r="GDL92" s="715"/>
      <c r="GDM92" s="715"/>
      <c r="GDN92" s="715"/>
      <c r="GDO92" s="715"/>
      <c r="GDP92" s="715"/>
      <c r="GDQ92" s="715"/>
      <c r="GDR92" s="715"/>
      <c r="GDS92" s="715"/>
      <c r="GDT92" s="715"/>
      <c r="GDU92" s="715"/>
      <c r="GDV92" s="715"/>
      <c r="GDW92" s="715"/>
      <c r="GDX92" s="715"/>
      <c r="GDY92" s="715"/>
      <c r="GDZ92" s="715"/>
      <c r="GEA92" s="715"/>
      <c r="GEB92" s="715"/>
      <c r="GEC92" s="715"/>
      <c r="GED92" s="715"/>
      <c r="GEE92" s="715"/>
      <c r="GEF92" s="715"/>
      <c r="GEG92" s="715"/>
      <c r="GEH92" s="715"/>
      <c r="GEI92" s="715"/>
      <c r="GEJ92" s="715"/>
      <c r="GEK92" s="715"/>
      <c r="GEL92" s="715"/>
      <c r="GEM92" s="715"/>
      <c r="GEN92" s="715"/>
      <c r="GEO92" s="715"/>
      <c r="GEP92" s="715"/>
      <c r="GEQ92" s="715"/>
      <c r="GER92" s="715"/>
      <c r="GES92" s="715"/>
      <c r="GET92" s="715"/>
      <c r="GEU92" s="715"/>
      <c r="GEV92" s="715"/>
      <c r="GEW92" s="715"/>
      <c r="GEX92" s="715"/>
      <c r="GEY92" s="715"/>
      <c r="GEZ92" s="715"/>
      <c r="GFA92" s="715"/>
      <c r="GFB92" s="715"/>
      <c r="GFC92" s="715"/>
      <c r="GFD92" s="715"/>
      <c r="GFE92" s="715"/>
      <c r="GFF92" s="715"/>
      <c r="GFG92" s="715"/>
      <c r="GFH92" s="715"/>
      <c r="GFI92" s="715"/>
      <c r="GFJ92" s="715"/>
      <c r="GFK92" s="715"/>
      <c r="GFL92" s="715"/>
      <c r="GFM92" s="715"/>
      <c r="GFN92" s="715"/>
      <c r="GFO92" s="715"/>
      <c r="GFP92" s="715"/>
      <c r="GFQ92" s="715"/>
      <c r="GFR92" s="715"/>
      <c r="GFS92" s="715"/>
      <c r="GFT92" s="715"/>
      <c r="GFU92" s="715"/>
      <c r="GFV92" s="715"/>
      <c r="GFW92" s="715"/>
      <c r="GFX92" s="715"/>
      <c r="GFY92" s="715"/>
      <c r="GFZ92" s="715"/>
      <c r="GGA92" s="715"/>
      <c r="GGB92" s="715"/>
      <c r="GGC92" s="715"/>
      <c r="GGD92" s="715"/>
      <c r="GGE92" s="715"/>
      <c r="GGF92" s="715"/>
      <c r="GGG92" s="715"/>
      <c r="GGH92" s="715"/>
      <c r="GGI92" s="715"/>
      <c r="GGJ92" s="715"/>
      <c r="GGK92" s="715"/>
      <c r="GGL92" s="715"/>
      <c r="GGM92" s="715"/>
      <c r="GGN92" s="715"/>
      <c r="GGO92" s="715"/>
      <c r="GGP92" s="715"/>
      <c r="GGQ92" s="715"/>
      <c r="GGR92" s="715"/>
      <c r="GGS92" s="715"/>
      <c r="GGT92" s="715"/>
      <c r="GGU92" s="715"/>
      <c r="GGV92" s="715"/>
      <c r="GGW92" s="715"/>
      <c r="GGX92" s="715"/>
      <c r="GGY92" s="715"/>
      <c r="GGZ92" s="715"/>
      <c r="GHA92" s="715"/>
      <c r="GHB92" s="715"/>
      <c r="GHC92" s="715"/>
      <c r="GHD92" s="715"/>
      <c r="GHE92" s="715"/>
      <c r="GHF92" s="715"/>
      <c r="GHG92" s="715"/>
      <c r="GHH92" s="715"/>
      <c r="GHI92" s="715"/>
      <c r="GHJ92" s="715"/>
      <c r="GHK92" s="715"/>
      <c r="GHL92" s="715"/>
      <c r="GHM92" s="715"/>
      <c r="GHN92" s="715"/>
      <c r="GHO92" s="715"/>
      <c r="GHP92" s="715"/>
      <c r="GHQ92" s="715"/>
      <c r="GHR92" s="715"/>
      <c r="GHS92" s="715"/>
      <c r="GHT92" s="715"/>
      <c r="GHU92" s="715"/>
      <c r="GHV92" s="715"/>
      <c r="GHW92" s="715"/>
      <c r="GHX92" s="715"/>
      <c r="GHY92" s="715"/>
      <c r="GHZ92" s="715"/>
      <c r="GIA92" s="715"/>
      <c r="GIB92" s="715"/>
      <c r="GIC92" s="715"/>
      <c r="GID92" s="715"/>
      <c r="GIE92" s="715"/>
      <c r="GIF92" s="715"/>
      <c r="GIG92" s="715"/>
      <c r="GIH92" s="715"/>
      <c r="GII92" s="715"/>
      <c r="GIJ92" s="715"/>
      <c r="GIK92" s="715"/>
      <c r="GIL92" s="715"/>
      <c r="GIM92" s="715"/>
      <c r="GIN92" s="715"/>
      <c r="GIO92" s="715"/>
      <c r="GIP92" s="715"/>
      <c r="GIQ92" s="715"/>
      <c r="GIR92" s="715"/>
      <c r="GIS92" s="715"/>
      <c r="GIT92" s="715"/>
      <c r="GIU92" s="715"/>
      <c r="GIV92" s="715"/>
      <c r="GIW92" s="715"/>
      <c r="GIX92" s="715"/>
      <c r="GIY92" s="715"/>
      <c r="GIZ92" s="715"/>
      <c r="GJA92" s="715"/>
      <c r="GJB92" s="715"/>
      <c r="GJC92" s="715"/>
      <c r="GJD92" s="715"/>
      <c r="GJE92" s="715"/>
      <c r="GJF92" s="715"/>
      <c r="GJG92" s="715"/>
      <c r="GJH92" s="715"/>
      <c r="GJI92" s="715"/>
      <c r="GJJ92" s="715"/>
      <c r="GJK92" s="715"/>
      <c r="GJL92" s="715"/>
      <c r="GJM92" s="715"/>
      <c r="GJN92" s="715"/>
      <c r="GJO92" s="715"/>
      <c r="GJP92" s="715"/>
      <c r="GJQ92" s="715"/>
      <c r="GJR92" s="715"/>
      <c r="GJS92" s="715"/>
      <c r="GJT92" s="715"/>
      <c r="GJU92" s="715"/>
      <c r="GJV92" s="715"/>
      <c r="GJW92" s="715"/>
      <c r="GJX92" s="715"/>
      <c r="GJY92" s="715"/>
      <c r="GJZ92" s="715"/>
      <c r="GKA92" s="715"/>
      <c r="GKB92" s="715"/>
      <c r="GKC92" s="715"/>
      <c r="GKD92" s="715"/>
      <c r="GKE92" s="715"/>
      <c r="GKF92" s="715"/>
      <c r="GKG92" s="715"/>
      <c r="GKH92" s="715"/>
      <c r="GKI92" s="715"/>
      <c r="GKJ92" s="715"/>
      <c r="GKK92" s="715"/>
      <c r="GKL92" s="715"/>
      <c r="GKM92" s="715"/>
      <c r="GKN92" s="715"/>
      <c r="GKO92" s="715"/>
      <c r="GKP92" s="715"/>
      <c r="GKQ92" s="715"/>
      <c r="GKR92" s="715"/>
      <c r="GKS92" s="715"/>
      <c r="GKT92" s="715"/>
      <c r="GKU92" s="715"/>
      <c r="GKV92" s="715"/>
      <c r="GKW92" s="715"/>
      <c r="GKX92" s="715"/>
      <c r="GKY92" s="715"/>
      <c r="GKZ92" s="715"/>
      <c r="GLA92" s="715"/>
      <c r="GLB92" s="715"/>
      <c r="GLC92" s="715"/>
      <c r="GLD92" s="715"/>
      <c r="GLE92" s="715"/>
      <c r="GLF92" s="715"/>
      <c r="GLG92" s="715"/>
      <c r="GLH92" s="715"/>
      <c r="GLI92" s="715"/>
      <c r="GLJ92" s="715"/>
      <c r="GLK92" s="715"/>
      <c r="GLL92" s="715"/>
      <c r="GLM92" s="715"/>
      <c r="GLN92" s="715"/>
      <c r="GLO92" s="715"/>
      <c r="GLP92" s="715"/>
      <c r="GLQ92" s="715"/>
      <c r="GLR92" s="715"/>
      <c r="GLS92" s="715"/>
      <c r="GLT92" s="715"/>
      <c r="GLU92" s="715"/>
      <c r="GLV92" s="715"/>
      <c r="GLW92" s="715"/>
      <c r="GLX92" s="715"/>
      <c r="GLY92" s="715"/>
      <c r="GLZ92" s="715"/>
      <c r="GMA92" s="715"/>
      <c r="GMB92" s="715"/>
      <c r="GMC92" s="715"/>
      <c r="GMD92" s="715"/>
      <c r="GME92" s="715"/>
      <c r="GMF92" s="715"/>
      <c r="GMG92" s="715"/>
      <c r="GMH92" s="715"/>
      <c r="GMI92" s="715"/>
      <c r="GMJ92" s="715"/>
      <c r="GMK92" s="715"/>
      <c r="GML92" s="715"/>
      <c r="GMM92" s="715"/>
      <c r="GMN92" s="715"/>
      <c r="GMO92" s="715"/>
      <c r="GMP92" s="715"/>
      <c r="GMQ92" s="715"/>
      <c r="GMR92" s="715"/>
      <c r="GMS92" s="715"/>
      <c r="GMT92" s="715"/>
      <c r="GMU92" s="715"/>
      <c r="GMV92" s="715"/>
      <c r="GMW92" s="715"/>
      <c r="GMX92" s="715"/>
      <c r="GMY92" s="715"/>
      <c r="GMZ92" s="715"/>
      <c r="GNA92" s="715"/>
      <c r="GNB92" s="715"/>
      <c r="GNC92" s="715"/>
      <c r="GND92" s="715"/>
      <c r="GNE92" s="715"/>
      <c r="GNF92" s="715"/>
      <c r="GNG92" s="715"/>
      <c r="GNH92" s="715"/>
      <c r="GNI92" s="715"/>
      <c r="GNJ92" s="715"/>
      <c r="GNK92" s="715"/>
      <c r="GNL92" s="715"/>
      <c r="GNM92" s="715"/>
      <c r="GNN92" s="715"/>
      <c r="GNO92" s="715"/>
      <c r="GNP92" s="715"/>
      <c r="GNQ92" s="715"/>
      <c r="GNR92" s="715"/>
      <c r="GNS92" s="715"/>
      <c r="GNT92" s="715"/>
      <c r="GNU92" s="715"/>
      <c r="GNV92" s="715"/>
      <c r="GNW92" s="715"/>
      <c r="GNX92" s="715"/>
      <c r="GNY92" s="715"/>
      <c r="GNZ92" s="715"/>
      <c r="GOA92" s="715"/>
      <c r="GOB92" s="715"/>
      <c r="GOC92" s="715"/>
      <c r="GOD92" s="715"/>
      <c r="GOE92" s="715"/>
      <c r="GOF92" s="715"/>
      <c r="GOG92" s="715"/>
      <c r="GOH92" s="715"/>
      <c r="GOI92" s="715"/>
      <c r="GOJ92" s="715"/>
      <c r="GOK92" s="715"/>
      <c r="GOL92" s="715"/>
      <c r="GOM92" s="715"/>
      <c r="GON92" s="715"/>
      <c r="GOO92" s="715"/>
      <c r="GOP92" s="715"/>
      <c r="GOQ92" s="715"/>
      <c r="GOR92" s="715"/>
      <c r="GOS92" s="715"/>
      <c r="GOT92" s="715"/>
      <c r="GOU92" s="715"/>
      <c r="GOV92" s="715"/>
      <c r="GOW92" s="715"/>
      <c r="GOX92" s="715"/>
      <c r="GOY92" s="715"/>
      <c r="GOZ92" s="715"/>
      <c r="GPA92" s="715"/>
      <c r="GPB92" s="715"/>
      <c r="GPC92" s="715"/>
      <c r="GPD92" s="715"/>
      <c r="GPE92" s="715"/>
      <c r="GPF92" s="715"/>
      <c r="GPG92" s="715"/>
      <c r="GPH92" s="715"/>
      <c r="GPI92" s="715"/>
      <c r="GPJ92" s="715"/>
      <c r="GPK92" s="715"/>
      <c r="GPL92" s="715"/>
      <c r="GPM92" s="715"/>
      <c r="GPN92" s="715"/>
      <c r="GPO92" s="715"/>
      <c r="GPP92" s="715"/>
      <c r="GPQ92" s="715"/>
      <c r="GPR92" s="715"/>
      <c r="GPS92" s="715"/>
      <c r="GPT92" s="715"/>
      <c r="GPU92" s="715"/>
      <c r="GPV92" s="715"/>
      <c r="GPW92" s="715"/>
      <c r="GPX92" s="715"/>
      <c r="GPY92" s="715"/>
      <c r="GPZ92" s="715"/>
      <c r="GQA92" s="715"/>
      <c r="GQB92" s="715"/>
      <c r="GQC92" s="715"/>
      <c r="GQD92" s="715"/>
      <c r="GQE92" s="715"/>
      <c r="GQF92" s="715"/>
      <c r="GQG92" s="715"/>
      <c r="GQH92" s="715"/>
      <c r="GQI92" s="715"/>
      <c r="GQJ92" s="715"/>
      <c r="GQK92" s="715"/>
      <c r="GQL92" s="715"/>
      <c r="GQM92" s="715"/>
      <c r="GQN92" s="715"/>
      <c r="GQO92" s="715"/>
      <c r="GQP92" s="715"/>
      <c r="GQQ92" s="715"/>
      <c r="GQR92" s="715"/>
      <c r="GQS92" s="715"/>
      <c r="GQT92" s="715"/>
      <c r="GQU92" s="715"/>
      <c r="GQV92" s="715"/>
      <c r="GQW92" s="715"/>
      <c r="GQX92" s="715"/>
      <c r="GQY92" s="715"/>
      <c r="GQZ92" s="715"/>
      <c r="GRA92" s="715"/>
      <c r="GRB92" s="715"/>
      <c r="GRC92" s="715"/>
      <c r="GRD92" s="715"/>
      <c r="GRE92" s="715"/>
      <c r="GRF92" s="715"/>
      <c r="GRG92" s="715"/>
      <c r="GRH92" s="715"/>
      <c r="GRI92" s="715"/>
      <c r="GRJ92" s="715"/>
      <c r="GRK92" s="715"/>
      <c r="GRL92" s="715"/>
      <c r="GRM92" s="715"/>
      <c r="GRN92" s="715"/>
      <c r="GRO92" s="715"/>
      <c r="GRP92" s="715"/>
      <c r="GRQ92" s="715"/>
      <c r="GRR92" s="715"/>
      <c r="GRS92" s="715"/>
      <c r="GRT92" s="715"/>
      <c r="GRU92" s="715"/>
      <c r="GRV92" s="715"/>
      <c r="GRW92" s="715"/>
      <c r="GRX92" s="715"/>
      <c r="GRY92" s="715"/>
      <c r="GRZ92" s="715"/>
      <c r="GSA92" s="715"/>
      <c r="GSB92" s="715"/>
      <c r="GSC92" s="715"/>
      <c r="GSD92" s="715"/>
      <c r="GSE92" s="715"/>
      <c r="GSF92" s="715"/>
      <c r="GSG92" s="715"/>
      <c r="GSH92" s="715"/>
      <c r="GSI92" s="715"/>
      <c r="GSJ92" s="715"/>
      <c r="GSK92" s="715"/>
      <c r="GSL92" s="715"/>
      <c r="GSM92" s="715"/>
      <c r="GSN92" s="715"/>
      <c r="GSO92" s="715"/>
      <c r="GSP92" s="715"/>
      <c r="GSQ92" s="715"/>
      <c r="GSR92" s="715"/>
      <c r="GSS92" s="715"/>
      <c r="GST92" s="715"/>
      <c r="GSU92" s="715"/>
      <c r="GSV92" s="715"/>
      <c r="GSW92" s="715"/>
      <c r="GSX92" s="715"/>
      <c r="GSY92" s="715"/>
      <c r="GSZ92" s="715"/>
      <c r="GTA92" s="715"/>
      <c r="GTB92" s="715"/>
      <c r="GTC92" s="715"/>
      <c r="GTD92" s="715"/>
      <c r="GTE92" s="715"/>
      <c r="GTF92" s="715"/>
      <c r="GTG92" s="715"/>
      <c r="GTH92" s="715"/>
      <c r="GTI92" s="715"/>
      <c r="GTJ92" s="715"/>
      <c r="GTK92" s="715"/>
      <c r="GTL92" s="715"/>
      <c r="GTM92" s="715"/>
      <c r="GTN92" s="715"/>
      <c r="GTO92" s="715"/>
      <c r="GTP92" s="715"/>
      <c r="GTQ92" s="715"/>
      <c r="GTR92" s="715"/>
      <c r="GTS92" s="715"/>
      <c r="GTT92" s="715"/>
      <c r="GTU92" s="715"/>
      <c r="GTV92" s="715"/>
      <c r="GTW92" s="715"/>
      <c r="GTX92" s="715"/>
      <c r="GTY92" s="715"/>
      <c r="GTZ92" s="715"/>
      <c r="GUA92" s="715"/>
      <c r="GUB92" s="715"/>
      <c r="GUC92" s="715"/>
      <c r="GUD92" s="715"/>
      <c r="GUE92" s="715"/>
      <c r="GUF92" s="715"/>
      <c r="GUG92" s="715"/>
      <c r="GUH92" s="715"/>
      <c r="GUI92" s="715"/>
      <c r="GUJ92" s="715"/>
      <c r="GUK92" s="715"/>
      <c r="GUL92" s="715"/>
      <c r="GUM92" s="715"/>
      <c r="GUN92" s="715"/>
      <c r="GUO92" s="715"/>
      <c r="GUP92" s="715"/>
      <c r="GUQ92" s="715"/>
      <c r="GUR92" s="715"/>
      <c r="GUS92" s="715"/>
      <c r="GUT92" s="715"/>
      <c r="GUU92" s="715"/>
      <c r="GUV92" s="715"/>
      <c r="GUW92" s="715"/>
      <c r="GUX92" s="715"/>
      <c r="GUY92" s="715"/>
      <c r="GUZ92" s="715"/>
      <c r="GVA92" s="715"/>
      <c r="GVB92" s="715"/>
      <c r="GVC92" s="715"/>
      <c r="GVD92" s="715"/>
      <c r="GVE92" s="715"/>
      <c r="GVF92" s="715"/>
      <c r="GVG92" s="715"/>
      <c r="GVH92" s="715"/>
      <c r="GVI92" s="715"/>
      <c r="GVJ92" s="715"/>
      <c r="GVK92" s="715"/>
      <c r="GVL92" s="715"/>
      <c r="GVM92" s="715"/>
      <c r="GVN92" s="715"/>
      <c r="GVO92" s="715"/>
      <c r="GVP92" s="715"/>
      <c r="GVQ92" s="715"/>
      <c r="GVR92" s="715"/>
      <c r="GVS92" s="715"/>
      <c r="GVT92" s="715"/>
      <c r="GVU92" s="715"/>
      <c r="GVV92" s="715"/>
      <c r="GVW92" s="715"/>
      <c r="GVX92" s="715"/>
      <c r="GVY92" s="715"/>
      <c r="GVZ92" s="715"/>
      <c r="GWA92" s="715"/>
      <c r="GWB92" s="715"/>
      <c r="GWC92" s="715"/>
      <c r="GWD92" s="715"/>
      <c r="GWE92" s="715"/>
      <c r="GWF92" s="715"/>
      <c r="GWG92" s="715"/>
      <c r="GWH92" s="715"/>
      <c r="GWI92" s="715"/>
      <c r="GWJ92" s="715"/>
      <c r="GWK92" s="715"/>
      <c r="GWL92" s="715"/>
      <c r="GWM92" s="715"/>
      <c r="GWN92" s="715"/>
      <c r="GWO92" s="715"/>
      <c r="GWP92" s="715"/>
      <c r="GWQ92" s="715"/>
      <c r="GWR92" s="715"/>
      <c r="GWS92" s="715"/>
      <c r="GWT92" s="715"/>
      <c r="GWU92" s="715"/>
      <c r="GWV92" s="715"/>
      <c r="GWW92" s="715"/>
      <c r="GWX92" s="715"/>
      <c r="GWY92" s="715"/>
      <c r="GWZ92" s="715"/>
      <c r="GXA92" s="715"/>
      <c r="GXB92" s="715"/>
      <c r="GXC92" s="715"/>
      <c r="GXD92" s="715"/>
      <c r="GXE92" s="715"/>
      <c r="GXF92" s="715"/>
      <c r="GXG92" s="715"/>
      <c r="GXH92" s="715"/>
      <c r="GXI92" s="715"/>
      <c r="GXJ92" s="715"/>
      <c r="GXK92" s="715"/>
      <c r="GXL92" s="715"/>
      <c r="GXM92" s="715"/>
      <c r="GXN92" s="715"/>
      <c r="GXO92" s="715"/>
      <c r="GXP92" s="715"/>
      <c r="GXQ92" s="715"/>
      <c r="GXR92" s="715"/>
      <c r="GXS92" s="715"/>
      <c r="GXT92" s="715"/>
      <c r="GXU92" s="715"/>
      <c r="GXV92" s="715"/>
      <c r="GXW92" s="715"/>
      <c r="GXX92" s="715"/>
      <c r="GXY92" s="715"/>
      <c r="GXZ92" s="715"/>
      <c r="GYA92" s="715"/>
      <c r="GYB92" s="715"/>
      <c r="GYC92" s="715"/>
      <c r="GYD92" s="715"/>
      <c r="GYE92" s="715"/>
      <c r="GYF92" s="715"/>
      <c r="GYG92" s="715"/>
      <c r="GYH92" s="715"/>
      <c r="GYI92" s="715"/>
      <c r="GYJ92" s="715"/>
      <c r="GYK92" s="715"/>
      <c r="GYL92" s="715"/>
      <c r="GYM92" s="715"/>
      <c r="GYN92" s="715"/>
      <c r="GYO92" s="715"/>
      <c r="GYP92" s="715"/>
      <c r="GYQ92" s="715"/>
      <c r="GYR92" s="715"/>
      <c r="GYS92" s="715"/>
      <c r="GYT92" s="715"/>
      <c r="GYU92" s="715"/>
      <c r="GYV92" s="715"/>
      <c r="GYW92" s="715"/>
      <c r="GYX92" s="715"/>
      <c r="GYY92" s="715"/>
      <c r="GYZ92" s="715"/>
      <c r="GZA92" s="715"/>
      <c r="GZB92" s="715"/>
      <c r="GZC92" s="715"/>
      <c r="GZD92" s="715"/>
      <c r="GZE92" s="715"/>
      <c r="GZF92" s="715"/>
      <c r="GZG92" s="715"/>
      <c r="GZH92" s="715"/>
      <c r="GZI92" s="715"/>
      <c r="GZJ92" s="715"/>
      <c r="GZK92" s="715"/>
      <c r="GZL92" s="715"/>
      <c r="GZM92" s="715"/>
      <c r="GZN92" s="715"/>
      <c r="GZO92" s="715"/>
      <c r="GZP92" s="715"/>
      <c r="GZQ92" s="715"/>
      <c r="GZR92" s="715"/>
      <c r="GZS92" s="715"/>
      <c r="GZT92" s="715"/>
      <c r="GZU92" s="715"/>
      <c r="GZV92" s="715"/>
      <c r="GZW92" s="715"/>
      <c r="GZX92" s="715"/>
      <c r="GZY92" s="715"/>
      <c r="GZZ92" s="715"/>
      <c r="HAA92" s="715"/>
      <c r="HAB92" s="715"/>
      <c r="HAC92" s="715"/>
      <c r="HAD92" s="715"/>
      <c r="HAE92" s="715"/>
      <c r="HAF92" s="715"/>
      <c r="HAG92" s="715"/>
      <c r="HAH92" s="715"/>
      <c r="HAI92" s="715"/>
      <c r="HAJ92" s="715"/>
      <c r="HAK92" s="715"/>
      <c r="HAL92" s="715"/>
      <c r="HAM92" s="715"/>
      <c r="HAN92" s="715"/>
      <c r="HAO92" s="715"/>
      <c r="HAP92" s="715"/>
      <c r="HAQ92" s="715"/>
      <c r="HAR92" s="715"/>
      <c r="HAS92" s="715"/>
      <c r="HAT92" s="715"/>
      <c r="HAU92" s="715"/>
      <c r="HAV92" s="715"/>
      <c r="HAW92" s="715"/>
      <c r="HAX92" s="715"/>
      <c r="HAY92" s="715"/>
      <c r="HAZ92" s="715"/>
      <c r="HBA92" s="715"/>
      <c r="HBB92" s="715"/>
      <c r="HBC92" s="715"/>
      <c r="HBD92" s="715"/>
      <c r="HBE92" s="715"/>
      <c r="HBF92" s="715"/>
      <c r="HBG92" s="715"/>
      <c r="HBH92" s="715"/>
      <c r="HBI92" s="715"/>
      <c r="HBJ92" s="715"/>
      <c r="HBK92" s="715"/>
      <c r="HBL92" s="715"/>
      <c r="HBM92" s="715"/>
      <c r="HBN92" s="715"/>
      <c r="HBO92" s="715"/>
      <c r="HBP92" s="715"/>
      <c r="HBQ92" s="715"/>
      <c r="HBR92" s="715"/>
      <c r="HBS92" s="715"/>
      <c r="HBT92" s="715"/>
      <c r="HBU92" s="715"/>
      <c r="HBV92" s="715"/>
      <c r="HBW92" s="715"/>
      <c r="HBX92" s="715"/>
      <c r="HBY92" s="715"/>
      <c r="HBZ92" s="715"/>
      <c r="HCA92" s="715"/>
      <c r="HCB92" s="715"/>
      <c r="HCC92" s="715"/>
      <c r="HCD92" s="715"/>
      <c r="HCE92" s="715"/>
      <c r="HCF92" s="715"/>
      <c r="HCG92" s="715"/>
      <c r="HCH92" s="715"/>
      <c r="HCI92" s="715"/>
      <c r="HCJ92" s="715"/>
      <c r="HCK92" s="715"/>
      <c r="HCL92" s="715"/>
      <c r="HCM92" s="715"/>
      <c r="HCN92" s="715"/>
      <c r="HCO92" s="715"/>
      <c r="HCP92" s="715"/>
      <c r="HCQ92" s="715"/>
      <c r="HCR92" s="715"/>
      <c r="HCS92" s="715"/>
      <c r="HCT92" s="715"/>
      <c r="HCU92" s="715"/>
      <c r="HCV92" s="715"/>
      <c r="HCW92" s="715"/>
      <c r="HCX92" s="715"/>
      <c r="HCY92" s="715"/>
      <c r="HCZ92" s="715"/>
      <c r="HDA92" s="715"/>
      <c r="HDB92" s="715"/>
      <c r="HDC92" s="715"/>
      <c r="HDD92" s="715"/>
      <c r="HDE92" s="715"/>
      <c r="HDF92" s="715"/>
      <c r="HDG92" s="715"/>
      <c r="HDH92" s="715"/>
      <c r="HDI92" s="715"/>
      <c r="HDJ92" s="715"/>
      <c r="HDK92" s="715"/>
      <c r="HDL92" s="715"/>
      <c r="HDM92" s="715"/>
      <c r="HDN92" s="715"/>
      <c r="HDO92" s="715"/>
      <c r="HDP92" s="715"/>
      <c r="HDQ92" s="715"/>
      <c r="HDR92" s="715"/>
      <c r="HDS92" s="715"/>
      <c r="HDT92" s="715"/>
      <c r="HDU92" s="715"/>
      <c r="HDV92" s="715"/>
      <c r="HDW92" s="715"/>
      <c r="HDX92" s="715"/>
      <c r="HDY92" s="715"/>
      <c r="HDZ92" s="715"/>
      <c r="HEA92" s="715"/>
      <c r="HEB92" s="715"/>
      <c r="HEC92" s="715"/>
      <c r="HED92" s="715"/>
      <c r="HEE92" s="715"/>
      <c r="HEF92" s="715"/>
      <c r="HEG92" s="715"/>
      <c r="HEH92" s="715"/>
      <c r="HEI92" s="715"/>
      <c r="HEJ92" s="715"/>
      <c r="HEK92" s="715"/>
      <c r="HEL92" s="715"/>
      <c r="HEM92" s="715"/>
      <c r="HEN92" s="715"/>
      <c r="HEO92" s="715"/>
      <c r="HEP92" s="715"/>
      <c r="HEQ92" s="715"/>
      <c r="HER92" s="715"/>
      <c r="HES92" s="715"/>
      <c r="HET92" s="715"/>
      <c r="HEU92" s="715"/>
      <c r="HEV92" s="715"/>
      <c r="HEW92" s="715"/>
      <c r="HEX92" s="715"/>
      <c r="HEY92" s="715"/>
      <c r="HEZ92" s="715"/>
      <c r="HFA92" s="715"/>
      <c r="HFB92" s="715"/>
      <c r="HFC92" s="715"/>
      <c r="HFD92" s="715"/>
      <c r="HFE92" s="715"/>
      <c r="HFF92" s="715"/>
      <c r="HFG92" s="715"/>
      <c r="HFH92" s="715"/>
      <c r="HFI92" s="715"/>
      <c r="HFJ92" s="715"/>
      <c r="HFK92" s="715"/>
      <c r="HFL92" s="715"/>
      <c r="HFM92" s="715"/>
      <c r="HFN92" s="715"/>
      <c r="HFO92" s="715"/>
      <c r="HFP92" s="715"/>
      <c r="HFQ92" s="715"/>
      <c r="HFR92" s="715"/>
      <c r="HFS92" s="715"/>
      <c r="HFT92" s="715"/>
      <c r="HFU92" s="715"/>
      <c r="HFV92" s="715"/>
      <c r="HFW92" s="715"/>
      <c r="HFX92" s="715"/>
      <c r="HFY92" s="715"/>
      <c r="HFZ92" s="715"/>
      <c r="HGA92" s="715"/>
      <c r="HGB92" s="715"/>
      <c r="HGC92" s="715"/>
      <c r="HGD92" s="715"/>
      <c r="HGE92" s="715"/>
      <c r="HGF92" s="715"/>
      <c r="HGG92" s="715"/>
      <c r="HGH92" s="715"/>
      <c r="HGI92" s="715"/>
      <c r="HGJ92" s="715"/>
      <c r="HGK92" s="715"/>
      <c r="HGL92" s="715"/>
      <c r="HGM92" s="715"/>
      <c r="HGN92" s="715"/>
      <c r="HGO92" s="715"/>
      <c r="HGP92" s="715"/>
      <c r="HGQ92" s="715"/>
      <c r="HGR92" s="715"/>
      <c r="HGS92" s="715"/>
      <c r="HGT92" s="715"/>
      <c r="HGU92" s="715"/>
      <c r="HGV92" s="715"/>
      <c r="HGW92" s="715"/>
      <c r="HGX92" s="715"/>
      <c r="HGY92" s="715"/>
      <c r="HGZ92" s="715"/>
      <c r="HHA92" s="715"/>
      <c r="HHB92" s="715"/>
      <c r="HHC92" s="715"/>
      <c r="HHD92" s="715"/>
      <c r="HHE92" s="715"/>
      <c r="HHF92" s="715"/>
      <c r="HHG92" s="715"/>
      <c r="HHH92" s="715"/>
      <c r="HHI92" s="715"/>
      <c r="HHJ92" s="715"/>
      <c r="HHK92" s="715"/>
      <c r="HHL92" s="715"/>
      <c r="HHM92" s="715"/>
      <c r="HHN92" s="715"/>
      <c r="HHO92" s="715"/>
      <c r="HHP92" s="715"/>
      <c r="HHQ92" s="715"/>
      <c r="HHR92" s="715"/>
      <c r="HHS92" s="715"/>
      <c r="HHT92" s="715"/>
      <c r="HHU92" s="715"/>
      <c r="HHV92" s="715"/>
      <c r="HHW92" s="715"/>
      <c r="HHX92" s="715"/>
      <c r="HHY92" s="715"/>
      <c r="HHZ92" s="715"/>
      <c r="HIA92" s="715"/>
      <c r="HIB92" s="715"/>
      <c r="HIC92" s="715"/>
      <c r="HID92" s="715"/>
      <c r="HIE92" s="715"/>
      <c r="HIF92" s="715"/>
      <c r="HIG92" s="715"/>
      <c r="HIH92" s="715"/>
      <c r="HII92" s="715"/>
      <c r="HIJ92" s="715"/>
      <c r="HIK92" s="715"/>
      <c r="HIL92" s="715"/>
      <c r="HIM92" s="715"/>
      <c r="HIN92" s="715"/>
      <c r="HIO92" s="715"/>
      <c r="HIP92" s="715"/>
      <c r="HIQ92" s="715"/>
      <c r="HIR92" s="715"/>
      <c r="HIS92" s="715"/>
      <c r="HIT92" s="715"/>
      <c r="HIU92" s="715"/>
      <c r="HIV92" s="715"/>
      <c r="HIW92" s="715"/>
      <c r="HIX92" s="715"/>
      <c r="HIY92" s="715"/>
      <c r="HIZ92" s="715"/>
      <c r="HJA92" s="715"/>
      <c r="HJB92" s="715"/>
      <c r="HJC92" s="715"/>
      <c r="HJD92" s="715"/>
      <c r="HJE92" s="715"/>
      <c r="HJF92" s="715"/>
      <c r="HJG92" s="715"/>
      <c r="HJH92" s="715"/>
      <c r="HJI92" s="715"/>
      <c r="HJJ92" s="715"/>
      <c r="HJK92" s="715"/>
      <c r="HJL92" s="715"/>
      <c r="HJM92" s="715"/>
      <c r="HJN92" s="715"/>
      <c r="HJO92" s="715"/>
      <c r="HJP92" s="715"/>
      <c r="HJQ92" s="715"/>
      <c r="HJR92" s="715"/>
      <c r="HJS92" s="715"/>
      <c r="HJT92" s="715"/>
      <c r="HJU92" s="715"/>
      <c r="HJV92" s="715"/>
      <c r="HJW92" s="715"/>
      <c r="HJX92" s="715"/>
      <c r="HJY92" s="715"/>
      <c r="HJZ92" s="715"/>
      <c r="HKA92" s="715"/>
      <c r="HKB92" s="715"/>
      <c r="HKC92" s="715"/>
      <c r="HKD92" s="715"/>
      <c r="HKE92" s="715"/>
      <c r="HKF92" s="715"/>
      <c r="HKG92" s="715"/>
      <c r="HKH92" s="715"/>
      <c r="HKI92" s="715"/>
      <c r="HKJ92" s="715"/>
      <c r="HKK92" s="715"/>
      <c r="HKL92" s="715"/>
      <c r="HKM92" s="715"/>
      <c r="HKN92" s="715"/>
      <c r="HKO92" s="715"/>
      <c r="HKP92" s="715"/>
      <c r="HKQ92" s="715"/>
      <c r="HKR92" s="715"/>
      <c r="HKS92" s="715"/>
      <c r="HKT92" s="715"/>
      <c r="HKU92" s="715"/>
      <c r="HKV92" s="715"/>
      <c r="HKW92" s="715"/>
      <c r="HKX92" s="715"/>
      <c r="HKY92" s="715"/>
      <c r="HKZ92" s="715"/>
      <c r="HLA92" s="715"/>
      <c r="HLB92" s="715"/>
      <c r="HLC92" s="715"/>
      <c r="HLD92" s="715"/>
      <c r="HLE92" s="715"/>
      <c r="HLF92" s="715"/>
      <c r="HLG92" s="715"/>
      <c r="HLH92" s="715"/>
      <c r="HLI92" s="715"/>
      <c r="HLJ92" s="715"/>
      <c r="HLK92" s="715"/>
      <c r="HLL92" s="715"/>
      <c r="HLM92" s="715"/>
      <c r="HLN92" s="715"/>
      <c r="HLO92" s="715"/>
      <c r="HLP92" s="715"/>
      <c r="HLQ92" s="715"/>
      <c r="HLR92" s="715"/>
      <c r="HLS92" s="715"/>
      <c r="HLT92" s="715"/>
      <c r="HLU92" s="715"/>
      <c r="HLV92" s="715"/>
      <c r="HLW92" s="715"/>
      <c r="HLX92" s="715"/>
      <c r="HLY92" s="715"/>
      <c r="HLZ92" s="715"/>
      <c r="HMA92" s="715"/>
      <c r="HMB92" s="715"/>
      <c r="HMC92" s="715"/>
      <c r="HMD92" s="715"/>
      <c r="HME92" s="715"/>
      <c r="HMF92" s="715"/>
      <c r="HMG92" s="715"/>
      <c r="HMH92" s="715"/>
      <c r="HMI92" s="715"/>
      <c r="HMJ92" s="715"/>
      <c r="HMK92" s="715"/>
      <c r="HML92" s="715"/>
      <c r="HMM92" s="715"/>
      <c r="HMN92" s="715"/>
      <c r="HMO92" s="715"/>
      <c r="HMP92" s="715"/>
      <c r="HMQ92" s="715"/>
      <c r="HMR92" s="715"/>
      <c r="HMS92" s="715"/>
      <c r="HMT92" s="715"/>
      <c r="HMU92" s="715"/>
      <c r="HMV92" s="715"/>
      <c r="HMW92" s="715"/>
      <c r="HMX92" s="715"/>
      <c r="HMY92" s="715"/>
      <c r="HMZ92" s="715"/>
      <c r="HNA92" s="715"/>
      <c r="HNB92" s="715"/>
      <c r="HNC92" s="715"/>
      <c r="HND92" s="715"/>
      <c r="HNE92" s="715"/>
      <c r="HNF92" s="715"/>
      <c r="HNG92" s="715"/>
      <c r="HNH92" s="715"/>
      <c r="HNI92" s="715"/>
      <c r="HNJ92" s="715"/>
      <c r="HNK92" s="715"/>
      <c r="HNL92" s="715"/>
      <c r="HNM92" s="715"/>
      <c r="HNN92" s="715"/>
      <c r="HNO92" s="715"/>
      <c r="HNP92" s="715"/>
      <c r="HNQ92" s="715"/>
      <c r="HNR92" s="715"/>
      <c r="HNS92" s="715"/>
      <c r="HNT92" s="715"/>
      <c r="HNU92" s="715"/>
      <c r="HNV92" s="715"/>
      <c r="HNW92" s="715"/>
      <c r="HNX92" s="715"/>
      <c r="HNY92" s="715"/>
      <c r="HNZ92" s="715"/>
      <c r="HOA92" s="715"/>
      <c r="HOB92" s="715"/>
      <c r="HOC92" s="715"/>
      <c r="HOD92" s="715"/>
      <c r="HOE92" s="715"/>
      <c r="HOF92" s="715"/>
      <c r="HOG92" s="715"/>
      <c r="HOH92" s="715"/>
      <c r="HOI92" s="715"/>
      <c r="HOJ92" s="715"/>
      <c r="HOK92" s="715"/>
      <c r="HOL92" s="715"/>
      <c r="HOM92" s="715"/>
      <c r="HON92" s="715"/>
      <c r="HOO92" s="715"/>
      <c r="HOP92" s="715"/>
      <c r="HOQ92" s="715"/>
      <c r="HOR92" s="715"/>
      <c r="HOS92" s="715"/>
      <c r="HOT92" s="715"/>
      <c r="HOU92" s="715"/>
      <c r="HOV92" s="715"/>
      <c r="HOW92" s="715"/>
      <c r="HOX92" s="715"/>
      <c r="HOY92" s="715"/>
      <c r="HOZ92" s="715"/>
      <c r="HPA92" s="715"/>
      <c r="HPB92" s="715"/>
      <c r="HPC92" s="715"/>
      <c r="HPD92" s="715"/>
      <c r="HPE92" s="715"/>
      <c r="HPF92" s="715"/>
      <c r="HPG92" s="715"/>
      <c r="HPH92" s="715"/>
      <c r="HPI92" s="715"/>
      <c r="HPJ92" s="715"/>
      <c r="HPK92" s="715"/>
      <c r="HPL92" s="715"/>
      <c r="HPM92" s="715"/>
      <c r="HPN92" s="715"/>
      <c r="HPO92" s="715"/>
      <c r="HPP92" s="715"/>
      <c r="HPQ92" s="715"/>
      <c r="HPR92" s="715"/>
      <c r="HPS92" s="715"/>
      <c r="HPT92" s="715"/>
      <c r="HPU92" s="715"/>
      <c r="HPV92" s="715"/>
      <c r="HPW92" s="715"/>
      <c r="HPX92" s="715"/>
      <c r="HPY92" s="715"/>
      <c r="HPZ92" s="715"/>
      <c r="HQA92" s="715"/>
      <c r="HQB92" s="715"/>
      <c r="HQC92" s="715"/>
      <c r="HQD92" s="715"/>
      <c r="HQE92" s="715"/>
      <c r="HQF92" s="715"/>
      <c r="HQG92" s="715"/>
      <c r="HQH92" s="715"/>
      <c r="HQI92" s="715"/>
      <c r="HQJ92" s="715"/>
      <c r="HQK92" s="715"/>
      <c r="HQL92" s="715"/>
      <c r="HQM92" s="715"/>
      <c r="HQN92" s="715"/>
      <c r="HQO92" s="715"/>
      <c r="HQP92" s="715"/>
      <c r="HQQ92" s="715"/>
      <c r="HQR92" s="715"/>
      <c r="HQS92" s="715"/>
      <c r="HQT92" s="715"/>
      <c r="HQU92" s="715"/>
      <c r="HQV92" s="715"/>
      <c r="HQW92" s="715"/>
      <c r="HQX92" s="715"/>
      <c r="HQY92" s="715"/>
      <c r="HQZ92" s="715"/>
      <c r="HRA92" s="715"/>
      <c r="HRB92" s="715"/>
      <c r="HRC92" s="715"/>
      <c r="HRD92" s="715"/>
      <c r="HRE92" s="715"/>
      <c r="HRF92" s="715"/>
      <c r="HRG92" s="715"/>
      <c r="HRH92" s="715"/>
      <c r="HRI92" s="715"/>
      <c r="HRJ92" s="715"/>
      <c r="HRK92" s="715"/>
      <c r="HRL92" s="715"/>
      <c r="HRM92" s="715"/>
      <c r="HRN92" s="715"/>
      <c r="HRO92" s="715"/>
      <c r="HRP92" s="715"/>
      <c r="HRQ92" s="715"/>
      <c r="HRR92" s="715"/>
      <c r="HRS92" s="715"/>
      <c r="HRT92" s="715"/>
      <c r="HRU92" s="715"/>
      <c r="HRV92" s="715"/>
      <c r="HRW92" s="715"/>
      <c r="HRX92" s="715"/>
      <c r="HRY92" s="715"/>
      <c r="HRZ92" s="715"/>
      <c r="HSA92" s="715"/>
      <c r="HSB92" s="715"/>
      <c r="HSC92" s="715"/>
      <c r="HSD92" s="715"/>
      <c r="HSE92" s="715"/>
      <c r="HSF92" s="715"/>
      <c r="HSG92" s="715"/>
      <c r="HSH92" s="715"/>
      <c r="HSI92" s="715"/>
      <c r="HSJ92" s="715"/>
      <c r="HSK92" s="715"/>
      <c r="HSL92" s="715"/>
      <c r="HSM92" s="715"/>
      <c r="HSN92" s="715"/>
      <c r="HSO92" s="715"/>
      <c r="HSP92" s="715"/>
      <c r="HSQ92" s="715"/>
      <c r="HSR92" s="715"/>
      <c r="HSS92" s="715"/>
      <c r="HST92" s="715"/>
      <c r="HSU92" s="715"/>
      <c r="HSV92" s="715"/>
      <c r="HSW92" s="715"/>
      <c r="HSX92" s="715"/>
      <c r="HSY92" s="715"/>
      <c r="HSZ92" s="715"/>
      <c r="HTA92" s="715"/>
      <c r="HTB92" s="715"/>
      <c r="HTC92" s="715"/>
      <c r="HTD92" s="715"/>
      <c r="HTE92" s="715"/>
      <c r="HTF92" s="715"/>
      <c r="HTG92" s="715"/>
      <c r="HTH92" s="715"/>
      <c r="HTI92" s="715"/>
      <c r="HTJ92" s="715"/>
      <c r="HTK92" s="715"/>
      <c r="HTL92" s="715"/>
      <c r="HTM92" s="715"/>
      <c r="HTN92" s="715"/>
      <c r="HTO92" s="715"/>
      <c r="HTP92" s="715"/>
      <c r="HTQ92" s="715"/>
      <c r="HTR92" s="715"/>
      <c r="HTS92" s="715"/>
      <c r="HTT92" s="715"/>
      <c r="HTU92" s="715"/>
      <c r="HTV92" s="715"/>
      <c r="HTW92" s="715"/>
      <c r="HTX92" s="715"/>
      <c r="HTY92" s="715"/>
      <c r="HTZ92" s="715"/>
      <c r="HUA92" s="715"/>
      <c r="HUB92" s="715"/>
      <c r="HUC92" s="715"/>
      <c r="HUD92" s="715"/>
      <c r="HUE92" s="715"/>
      <c r="HUF92" s="715"/>
      <c r="HUG92" s="715"/>
      <c r="HUH92" s="715"/>
      <c r="HUI92" s="715"/>
      <c r="HUJ92" s="715"/>
      <c r="HUK92" s="715"/>
      <c r="HUL92" s="715"/>
      <c r="HUM92" s="715"/>
      <c r="HUN92" s="715"/>
      <c r="HUO92" s="715"/>
      <c r="HUP92" s="715"/>
      <c r="HUQ92" s="715"/>
      <c r="HUR92" s="715"/>
      <c r="HUS92" s="715"/>
      <c r="HUT92" s="715"/>
      <c r="HUU92" s="715"/>
      <c r="HUV92" s="715"/>
      <c r="HUW92" s="715"/>
      <c r="HUX92" s="715"/>
      <c r="HUY92" s="715"/>
      <c r="HUZ92" s="715"/>
      <c r="HVA92" s="715"/>
      <c r="HVB92" s="715"/>
      <c r="HVC92" s="715"/>
      <c r="HVD92" s="715"/>
      <c r="HVE92" s="715"/>
      <c r="HVF92" s="715"/>
      <c r="HVG92" s="715"/>
      <c r="HVH92" s="715"/>
      <c r="HVI92" s="715"/>
      <c r="HVJ92" s="715"/>
      <c r="HVK92" s="715"/>
      <c r="HVL92" s="715"/>
      <c r="HVM92" s="715"/>
      <c r="HVN92" s="715"/>
      <c r="HVO92" s="715"/>
      <c r="HVP92" s="715"/>
      <c r="HVQ92" s="715"/>
      <c r="HVR92" s="715"/>
      <c r="HVS92" s="715"/>
      <c r="HVT92" s="715"/>
      <c r="HVU92" s="715"/>
      <c r="HVV92" s="715"/>
      <c r="HVW92" s="715"/>
      <c r="HVX92" s="715"/>
      <c r="HVY92" s="715"/>
      <c r="HVZ92" s="715"/>
      <c r="HWA92" s="715"/>
      <c r="HWB92" s="715"/>
      <c r="HWC92" s="715"/>
      <c r="HWD92" s="715"/>
      <c r="HWE92" s="715"/>
      <c r="HWF92" s="715"/>
      <c r="HWG92" s="715"/>
      <c r="HWH92" s="715"/>
      <c r="HWI92" s="715"/>
      <c r="HWJ92" s="715"/>
      <c r="HWK92" s="715"/>
      <c r="HWL92" s="715"/>
      <c r="HWM92" s="715"/>
      <c r="HWN92" s="715"/>
      <c r="HWO92" s="715"/>
      <c r="HWP92" s="715"/>
      <c r="HWQ92" s="715"/>
      <c r="HWR92" s="715"/>
      <c r="HWS92" s="715"/>
      <c r="HWT92" s="715"/>
      <c r="HWU92" s="715"/>
      <c r="HWV92" s="715"/>
      <c r="HWW92" s="715"/>
      <c r="HWX92" s="715"/>
      <c r="HWY92" s="715"/>
      <c r="HWZ92" s="715"/>
      <c r="HXA92" s="715"/>
      <c r="HXB92" s="715"/>
      <c r="HXC92" s="715"/>
      <c r="HXD92" s="715"/>
      <c r="HXE92" s="715"/>
      <c r="HXF92" s="715"/>
      <c r="HXG92" s="715"/>
      <c r="HXH92" s="715"/>
      <c r="HXI92" s="715"/>
      <c r="HXJ92" s="715"/>
      <c r="HXK92" s="715"/>
      <c r="HXL92" s="715"/>
      <c r="HXM92" s="715"/>
      <c r="HXN92" s="715"/>
      <c r="HXO92" s="715"/>
      <c r="HXP92" s="715"/>
      <c r="HXQ92" s="715"/>
      <c r="HXR92" s="715"/>
      <c r="HXS92" s="715"/>
      <c r="HXT92" s="715"/>
      <c r="HXU92" s="715"/>
      <c r="HXV92" s="715"/>
      <c r="HXW92" s="715"/>
      <c r="HXX92" s="715"/>
      <c r="HXY92" s="715"/>
      <c r="HXZ92" s="715"/>
      <c r="HYA92" s="715"/>
      <c r="HYB92" s="715"/>
      <c r="HYC92" s="715"/>
      <c r="HYD92" s="715"/>
      <c r="HYE92" s="715"/>
      <c r="HYF92" s="715"/>
      <c r="HYG92" s="715"/>
      <c r="HYH92" s="715"/>
      <c r="HYI92" s="715"/>
      <c r="HYJ92" s="715"/>
      <c r="HYK92" s="715"/>
      <c r="HYL92" s="715"/>
      <c r="HYM92" s="715"/>
      <c r="HYN92" s="715"/>
      <c r="HYO92" s="715"/>
      <c r="HYP92" s="715"/>
      <c r="HYQ92" s="715"/>
      <c r="HYR92" s="715"/>
      <c r="HYS92" s="715"/>
      <c r="HYT92" s="715"/>
      <c r="HYU92" s="715"/>
      <c r="HYV92" s="715"/>
      <c r="HYW92" s="715"/>
      <c r="HYX92" s="715"/>
      <c r="HYY92" s="715"/>
      <c r="HYZ92" s="715"/>
      <c r="HZA92" s="715"/>
      <c r="HZB92" s="715"/>
      <c r="HZC92" s="715"/>
      <c r="HZD92" s="715"/>
      <c r="HZE92" s="715"/>
      <c r="HZF92" s="715"/>
      <c r="HZG92" s="715"/>
      <c r="HZH92" s="715"/>
      <c r="HZI92" s="715"/>
      <c r="HZJ92" s="715"/>
      <c r="HZK92" s="715"/>
      <c r="HZL92" s="715"/>
      <c r="HZM92" s="715"/>
      <c r="HZN92" s="715"/>
      <c r="HZO92" s="715"/>
      <c r="HZP92" s="715"/>
      <c r="HZQ92" s="715"/>
      <c r="HZR92" s="715"/>
      <c r="HZS92" s="715"/>
      <c r="HZT92" s="715"/>
      <c r="HZU92" s="715"/>
      <c r="HZV92" s="715"/>
      <c r="HZW92" s="715"/>
      <c r="HZX92" s="715"/>
      <c r="HZY92" s="715"/>
      <c r="HZZ92" s="715"/>
      <c r="IAA92" s="715"/>
      <c r="IAB92" s="715"/>
      <c r="IAC92" s="715"/>
      <c r="IAD92" s="715"/>
      <c r="IAE92" s="715"/>
      <c r="IAF92" s="715"/>
      <c r="IAG92" s="715"/>
      <c r="IAH92" s="715"/>
      <c r="IAI92" s="715"/>
      <c r="IAJ92" s="715"/>
      <c r="IAK92" s="715"/>
      <c r="IAL92" s="715"/>
      <c r="IAM92" s="715"/>
      <c r="IAN92" s="715"/>
      <c r="IAO92" s="715"/>
      <c r="IAP92" s="715"/>
      <c r="IAQ92" s="715"/>
      <c r="IAR92" s="715"/>
      <c r="IAS92" s="715"/>
      <c r="IAT92" s="715"/>
      <c r="IAU92" s="715"/>
      <c r="IAV92" s="715"/>
      <c r="IAW92" s="715"/>
      <c r="IAX92" s="715"/>
      <c r="IAY92" s="715"/>
      <c r="IAZ92" s="715"/>
      <c r="IBA92" s="715"/>
      <c r="IBB92" s="715"/>
      <c r="IBC92" s="715"/>
      <c r="IBD92" s="715"/>
      <c r="IBE92" s="715"/>
      <c r="IBF92" s="715"/>
      <c r="IBG92" s="715"/>
      <c r="IBH92" s="715"/>
      <c r="IBI92" s="715"/>
      <c r="IBJ92" s="715"/>
      <c r="IBK92" s="715"/>
      <c r="IBL92" s="715"/>
      <c r="IBM92" s="715"/>
      <c r="IBN92" s="715"/>
      <c r="IBO92" s="715"/>
      <c r="IBP92" s="715"/>
      <c r="IBQ92" s="715"/>
      <c r="IBR92" s="715"/>
      <c r="IBS92" s="715"/>
      <c r="IBT92" s="715"/>
      <c r="IBU92" s="715"/>
      <c r="IBV92" s="715"/>
      <c r="IBW92" s="715"/>
      <c r="IBX92" s="715"/>
      <c r="IBY92" s="715"/>
      <c r="IBZ92" s="715"/>
      <c r="ICA92" s="715"/>
      <c r="ICB92" s="715"/>
      <c r="ICC92" s="715"/>
      <c r="ICD92" s="715"/>
      <c r="ICE92" s="715"/>
      <c r="ICF92" s="715"/>
      <c r="ICG92" s="715"/>
      <c r="ICH92" s="715"/>
      <c r="ICI92" s="715"/>
      <c r="ICJ92" s="715"/>
      <c r="ICK92" s="715"/>
      <c r="ICL92" s="715"/>
      <c r="ICM92" s="715"/>
      <c r="ICN92" s="715"/>
      <c r="ICO92" s="715"/>
      <c r="ICP92" s="715"/>
      <c r="ICQ92" s="715"/>
      <c r="ICR92" s="715"/>
      <c r="ICS92" s="715"/>
      <c r="ICT92" s="715"/>
      <c r="ICU92" s="715"/>
      <c r="ICV92" s="715"/>
      <c r="ICW92" s="715"/>
      <c r="ICX92" s="715"/>
      <c r="ICY92" s="715"/>
      <c r="ICZ92" s="715"/>
      <c r="IDA92" s="715"/>
      <c r="IDB92" s="715"/>
      <c r="IDC92" s="715"/>
      <c r="IDD92" s="715"/>
      <c r="IDE92" s="715"/>
      <c r="IDF92" s="715"/>
      <c r="IDG92" s="715"/>
      <c r="IDH92" s="715"/>
      <c r="IDI92" s="715"/>
      <c r="IDJ92" s="715"/>
      <c r="IDK92" s="715"/>
      <c r="IDL92" s="715"/>
      <c r="IDM92" s="715"/>
      <c r="IDN92" s="715"/>
      <c r="IDO92" s="715"/>
      <c r="IDP92" s="715"/>
      <c r="IDQ92" s="715"/>
      <c r="IDR92" s="715"/>
      <c r="IDS92" s="715"/>
      <c r="IDT92" s="715"/>
      <c r="IDU92" s="715"/>
      <c r="IDV92" s="715"/>
      <c r="IDW92" s="715"/>
      <c r="IDX92" s="715"/>
      <c r="IDY92" s="715"/>
      <c r="IDZ92" s="715"/>
      <c r="IEA92" s="715"/>
      <c r="IEB92" s="715"/>
      <c r="IEC92" s="715"/>
      <c r="IED92" s="715"/>
      <c r="IEE92" s="715"/>
      <c r="IEF92" s="715"/>
      <c r="IEG92" s="715"/>
      <c r="IEH92" s="715"/>
      <c r="IEI92" s="715"/>
      <c r="IEJ92" s="715"/>
      <c r="IEK92" s="715"/>
      <c r="IEL92" s="715"/>
      <c r="IEM92" s="715"/>
      <c r="IEN92" s="715"/>
      <c r="IEO92" s="715"/>
      <c r="IEP92" s="715"/>
      <c r="IEQ92" s="715"/>
      <c r="IER92" s="715"/>
      <c r="IES92" s="715"/>
      <c r="IET92" s="715"/>
      <c r="IEU92" s="715"/>
      <c r="IEV92" s="715"/>
      <c r="IEW92" s="715"/>
      <c r="IEX92" s="715"/>
      <c r="IEY92" s="715"/>
      <c r="IEZ92" s="715"/>
      <c r="IFA92" s="715"/>
      <c r="IFB92" s="715"/>
      <c r="IFC92" s="715"/>
      <c r="IFD92" s="715"/>
      <c r="IFE92" s="715"/>
      <c r="IFF92" s="715"/>
      <c r="IFG92" s="715"/>
      <c r="IFH92" s="715"/>
      <c r="IFI92" s="715"/>
      <c r="IFJ92" s="715"/>
      <c r="IFK92" s="715"/>
      <c r="IFL92" s="715"/>
      <c r="IFM92" s="715"/>
      <c r="IFN92" s="715"/>
      <c r="IFO92" s="715"/>
      <c r="IFP92" s="715"/>
      <c r="IFQ92" s="715"/>
      <c r="IFR92" s="715"/>
      <c r="IFS92" s="715"/>
      <c r="IFT92" s="715"/>
      <c r="IFU92" s="715"/>
      <c r="IFV92" s="715"/>
      <c r="IFW92" s="715"/>
      <c r="IFX92" s="715"/>
      <c r="IFY92" s="715"/>
      <c r="IFZ92" s="715"/>
      <c r="IGA92" s="715"/>
      <c r="IGB92" s="715"/>
      <c r="IGC92" s="715"/>
      <c r="IGD92" s="715"/>
      <c r="IGE92" s="715"/>
      <c r="IGF92" s="715"/>
      <c r="IGG92" s="715"/>
      <c r="IGH92" s="715"/>
      <c r="IGI92" s="715"/>
      <c r="IGJ92" s="715"/>
      <c r="IGK92" s="715"/>
      <c r="IGL92" s="715"/>
      <c r="IGM92" s="715"/>
      <c r="IGN92" s="715"/>
      <c r="IGO92" s="715"/>
      <c r="IGP92" s="715"/>
      <c r="IGQ92" s="715"/>
      <c r="IGR92" s="715"/>
      <c r="IGS92" s="715"/>
      <c r="IGT92" s="715"/>
      <c r="IGU92" s="715"/>
      <c r="IGV92" s="715"/>
      <c r="IGW92" s="715"/>
      <c r="IGX92" s="715"/>
      <c r="IGY92" s="715"/>
      <c r="IGZ92" s="715"/>
      <c r="IHA92" s="715"/>
      <c r="IHB92" s="715"/>
      <c r="IHC92" s="715"/>
      <c r="IHD92" s="715"/>
      <c r="IHE92" s="715"/>
      <c r="IHF92" s="715"/>
      <c r="IHG92" s="715"/>
      <c r="IHH92" s="715"/>
      <c r="IHI92" s="715"/>
      <c r="IHJ92" s="715"/>
      <c r="IHK92" s="715"/>
      <c r="IHL92" s="715"/>
      <c r="IHM92" s="715"/>
      <c r="IHN92" s="715"/>
      <c r="IHO92" s="715"/>
      <c r="IHP92" s="715"/>
      <c r="IHQ92" s="715"/>
      <c r="IHR92" s="715"/>
      <c r="IHS92" s="715"/>
      <c r="IHT92" s="715"/>
      <c r="IHU92" s="715"/>
      <c r="IHV92" s="715"/>
      <c r="IHW92" s="715"/>
      <c r="IHX92" s="715"/>
      <c r="IHY92" s="715"/>
      <c r="IHZ92" s="715"/>
      <c r="IIA92" s="715"/>
      <c r="IIB92" s="715"/>
      <c r="IIC92" s="715"/>
      <c r="IID92" s="715"/>
      <c r="IIE92" s="715"/>
      <c r="IIF92" s="715"/>
      <c r="IIG92" s="715"/>
      <c r="IIH92" s="715"/>
      <c r="III92" s="715"/>
      <c r="IIJ92" s="715"/>
      <c r="IIK92" s="715"/>
      <c r="IIL92" s="715"/>
      <c r="IIM92" s="715"/>
      <c r="IIN92" s="715"/>
      <c r="IIO92" s="715"/>
      <c r="IIP92" s="715"/>
      <c r="IIQ92" s="715"/>
      <c r="IIR92" s="715"/>
      <c r="IIS92" s="715"/>
      <c r="IIT92" s="715"/>
      <c r="IIU92" s="715"/>
      <c r="IIV92" s="715"/>
      <c r="IIW92" s="715"/>
      <c r="IIX92" s="715"/>
      <c r="IIY92" s="715"/>
      <c r="IIZ92" s="715"/>
      <c r="IJA92" s="715"/>
      <c r="IJB92" s="715"/>
      <c r="IJC92" s="715"/>
      <c r="IJD92" s="715"/>
      <c r="IJE92" s="715"/>
      <c r="IJF92" s="715"/>
      <c r="IJG92" s="715"/>
      <c r="IJH92" s="715"/>
      <c r="IJI92" s="715"/>
      <c r="IJJ92" s="715"/>
      <c r="IJK92" s="715"/>
      <c r="IJL92" s="715"/>
      <c r="IJM92" s="715"/>
      <c r="IJN92" s="715"/>
      <c r="IJO92" s="715"/>
      <c r="IJP92" s="715"/>
      <c r="IJQ92" s="715"/>
      <c r="IJR92" s="715"/>
      <c r="IJS92" s="715"/>
      <c r="IJT92" s="715"/>
      <c r="IJU92" s="715"/>
      <c r="IJV92" s="715"/>
      <c r="IJW92" s="715"/>
      <c r="IJX92" s="715"/>
      <c r="IJY92" s="715"/>
      <c r="IJZ92" s="715"/>
      <c r="IKA92" s="715"/>
      <c r="IKB92" s="715"/>
      <c r="IKC92" s="715"/>
      <c r="IKD92" s="715"/>
      <c r="IKE92" s="715"/>
      <c r="IKF92" s="715"/>
      <c r="IKG92" s="715"/>
      <c r="IKH92" s="715"/>
      <c r="IKI92" s="715"/>
      <c r="IKJ92" s="715"/>
      <c r="IKK92" s="715"/>
      <c r="IKL92" s="715"/>
      <c r="IKM92" s="715"/>
      <c r="IKN92" s="715"/>
      <c r="IKO92" s="715"/>
      <c r="IKP92" s="715"/>
      <c r="IKQ92" s="715"/>
      <c r="IKR92" s="715"/>
      <c r="IKS92" s="715"/>
      <c r="IKT92" s="715"/>
      <c r="IKU92" s="715"/>
      <c r="IKV92" s="715"/>
      <c r="IKW92" s="715"/>
      <c r="IKX92" s="715"/>
      <c r="IKY92" s="715"/>
      <c r="IKZ92" s="715"/>
      <c r="ILA92" s="715"/>
      <c r="ILB92" s="715"/>
      <c r="ILC92" s="715"/>
      <c r="ILD92" s="715"/>
      <c r="ILE92" s="715"/>
      <c r="ILF92" s="715"/>
      <c r="ILG92" s="715"/>
      <c r="ILH92" s="715"/>
      <c r="ILI92" s="715"/>
      <c r="ILJ92" s="715"/>
      <c r="ILK92" s="715"/>
      <c r="ILL92" s="715"/>
      <c r="ILM92" s="715"/>
      <c r="ILN92" s="715"/>
      <c r="ILO92" s="715"/>
      <c r="ILP92" s="715"/>
      <c r="ILQ92" s="715"/>
      <c r="ILR92" s="715"/>
      <c r="ILS92" s="715"/>
      <c r="ILT92" s="715"/>
      <c r="ILU92" s="715"/>
      <c r="ILV92" s="715"/>
      <c r="ILW92" s="715"/>
      <c r="ILX92" s="715"/>
      <c r="ILY92" s="715"/>
      <c r="ILZ92" s="715"/>
      <c r="IMA92" s="715"/>
      <c r="IMB92" s="715"/>
      <c r="IMC92" s="715"/>
      <c r="IMD92" s="715"/>
      <c r="IME92" s="715"/>
      <c r="IMF92" s="715"/>
      <c r="IMG92" s="715"/>
      <c r="IMH92" s="715"/>
      <c r="IMI92" s="715"/>
      <c r="IMJ92" s="715"/>
      <c r="IMK92" s="715"/>
      <c r="IML92" s="715"/>
      <c r="IMM92" s="715"/>
      <c r="IMN92" s="715"/>
      <c r="IMO92" s="715"/>
      <c r="IMP92" s="715"/>
      <c r="IMQ92" s="715"/>
      <c r="IMR92" s="715"/>
      <c r="IMS92" s="715"/>
      <c r="IMT92" s="715"/>
      <c r="IMU92" s="715"/>
      <c r="IMV92" s="715"/>
      <c r="IMW92" s="715"/>
      <c r="IMX92" s="715"/>
      <c r="IMY92" s="715"/>
      <c r="IMZ92" s="715"/>
      <c r="INA92" s="715"/>
      <c r="INB92" s="715"/>
      <c r="INC92" s="715"/>
      <c r="IND92" s="715"/>
      <c r="INE92" s="715"/>
      <c r="INF92" s="715"/>
      <c r="ING92" s="715"/>
      <c r="INH92" s="715"/>
      <c r="INI92" s="715"/>
      <c r="INJ92" s="715"/>
      <c r="INK92" s="715"/>
      <c r="INL92" s="715"/>
      <c r="INM92" s="715"/>
      <c r="INN92" s="715"/>
      <c r="INO92" s="715"/>
      <c r="INP92" s="715"/>
      <c r="INQ92" s="715"/>
      <c r="INR92" s="715"/>
      <c r="INS92" s="715"/>
      <c r="INT92" s="715"/>
      <c r="INU92" s="715"/>
      <c r="INV92" s="715"/>
      <c r="INW92" s="715"/>
      <c r="INX92" s="715"/>
      <c r="INY92" s="715"/>
      <c r="INZ92" s="715"/>
      <c r="IOA92" s="715"/>
      <c r="IOB92" s="715"/>
      <c r="IOC92" s="715"/>
      <c r="IOD92" s="715"/>
      <c r="IOE92" s="715"/>
      <c r="IOF92" s="715"/>
      <c r="IOG92" s="715"/>
      <c r="IOH92" s="715"/>
      <c r="IOI92" s="715"/>
      <c r="IOJ92" s="715"/>
      <c r="IOK92" s="715"/>
      <c r="IOL92" s="715"/>
      <c r="IOM92" s="715"/>
      <c r="ION92" s="715"/>
      <c r="IOO92" s="715"/>
      <c r="IOP92" s="715"/>
      <c r="IOQ92" s="715"/>
      <c r="IOR92" s="715"/>
      <c r="IOS92" s="715"/>
      <c r="IOT92" s="715"/>
      <c r="IOU92" s="715"/>
      <c r="IOV92" s="715"/>
      <c r="IOW92" s="715"/>
      <c r="IOX92" s="715"/>
      <c r="IOY92" s="715"/>
      <c r="IOZ92" s="715"/>
      <c r="IPA92" s="715"/>
      <c r="IPB92" s="715"/>
      <c r="IPC92" s="715"/>
      <c r="IPD92" s="715"/>
      <c r="IPE92" s="715"/>
      <c r="IPF92" s="715"/>
      <c r="IPG92" s="715"/>
      <c r="IPH92" s="715"/>
      <c r="IPI92" s="715"/>
      <c r="IPJ92" s="715"/>
      <c r="IPK92" s="715"/>
      <c r="IPL92" s="715"/>
      <c r="IPM92" s="715"/>
      <c r="IPN92" s="715"/>
      <c r="IPO92" s="715"/>
      <c r="IPP92" s="715"/>
      <c r="IPQ92" s="715"/>
      <c r="IPR92" s="715"/>
      <c r="IPS92" s="715"/>
      <c r="IPT92" s="715"/>
      <c r="IPU92" s="715"/>
      <c r="IPV92" s="715"/>
      <c r="IPW92" s="715"/>
      <c r="IPX92" s="715"/>
      <c r="IPY92" s="715"/>
      <c r="IPZ92" s="715"/>
      <c r="IQA92" s="715"/>
      <c r="IQB92" s="715"/>
      <c r="IQC92" s="715"/>
      <c r="IQD92" s="715"/>
      <c r="IQE92" s="715"/>
      <c r="IQF92" s="715"/>
      <c r="IQG92" s="715"/>
      <c r="IQH92" s="715"/>
      <c r="IQI92" s="715"/>
      <c r="IQJ92" s="715"/>
      <c r="IQK92" s="715"/>
      <c r="IQL92" s="715"/>
      <c r="IQM92" s="715"/>
      <c r="IQN92" s="715"/>
      <c r="IQO92" s="715"/>
      <c r="IQP92" s="715"/>
      <c r="IQQ92" s="715"/>
      <c r="IQR92" s="715"/>
      <c r="IQS92" s="715"/>
      <c r="IQT92" s="715"/>
      <c r="IQU92" s="715"/>
      <c r="IQV92" s="715"/>
      <c r="IQW92" s="715"/>
      <c r="IQX92" s="715"/>
      <c r="IQY92" s="715"/>
      <c r="IQZ92" s="715"/>
      <c r="IRA92" s="715"/>
      <c r="IRB92" s="715"/>
      <c r="IRC92" s="715"/>
      <c r="IRD92" s="715"/>
      <c r="IRE92" s="715"/>
      <c r="IRF92" s="715"/>
      <c r="IRG92" s="715"/>
      <c r="IRH92" s="715"/>
      <c r="IRI92" s="715"/>
      <c r="IRJ92" s="715"/>
      <c r="IRK92" s="715"/>
      <c r="IRL92" s="715"/>
      <c r="IRM92" s="715"/>
      <c r="IRN92" s="715"/>
      <c r="IRO92" s="715"/>
      <c r="IRP92" s="715"/>
      <c r="IRQ92" s="715"/>
      <c r="IRR92" s="715"/>
      <c r="IRS92" s="715"/>
      <c r="IRT92" s="715"/>
      <c r="IRU92" s="715"/>
      <c r="IRV92" s="715"/>
      <c r="IRW92" s="715"/>
      <c r="IRX92" s="715"/>
      <c r="IRY92" s="715"/>
      <c r="IRZ92" s="715"/>
      <c r="ISA92" s="715"/>
      <c r="ISB92" s="715"/>
      <c r="ISC92" s="715"/>
      <c r="ISD92" s="715"/>
      <c r="ISE92" s="715"/>
      <c r="ISF92" s="715"/>
      <c r="ISG92" s="715"/>
      <c r="ISH92" s="715"/>
      <c r="ISI92" s="715"/>
      <c r="ISJ92" s="715"/>
      <c r="ISK92" s="715"/>
      <c r="ISL92" s="715"/>
      <c r="ISM92" s="715"/>
      <c r="ISN92" s="715"/>
      <c r="ISO92" s="715"/>
      <c r="ISP92" s="715"/>
      <c r="ISQ92" s="715"/>
      <c r="ISR92" s="715"/>
      <c r="ISS92" s="715"/>
      <c r="IST92" s="715"/>
      <c r="ISU92" s="715"/>
      <c r="ISV92" s="715"/>
      <c r="ISW92" s="715"/>
      <c r="ISX92" s="715"/>
      <c r="ISY92" s="715"/>
      <c r="ISZ92" s="715"/>
      <c r="ITA92" s="715"/>
      <c r="ITB92" s="715"/>
      <c r="ITC92" s="715"/>
      <c r="ITD92" s="715"/>
      <c r="ITE92" s="715"/>
      <c r="ITF92" s="715"/>
      <c r="ITG92" s="715"/>
      <c r="ITH92" s="715"/>
      <c r="ITI92" s="715"/>
      <c r="ITJ92" s="715"/>
      <c r="ITK92" s="715"/>
      <c r="ITL92" s="715"/>
      <c r="ITM92" s="715"/>
      <c r="ITN92" s="715"/>
      <c r="ITO92" s="715"/>
      <c r="ITP92" s="715"/>
      <c r="ITQ92" s="715"/>
      <c r="ITR92" s="715"/>
      <c r="ITS92" s="715"/>
      <c r="ITT92" s="715"/>
      <c r="ITU92" s="715"/>
      <c r="ITV92" s="715"/>
      <c r="ITW92" s="715"/>
      <c r="ITX92" s="715"/>
      <c r="ITY92" s="715"/>
      <c r="ITZ92" s="715"/>
      <c r="IUA92" s="715"/>
      <c r="IUB92" s="715"/>
      <c r="IUC92" s="715"/>
      <c r="IUD92" s="715"/>
      <c r="IUE92" s="715"/>
      <c r="IUF92" s="715"/>
      <c r="IUG92" s="715"/>
      <c r="IUH92" s="715"/>
      <c r="IUI92" s="715"/>
      <c r="IUJ92" s="715"/>
      <c r="IUK92" s="715"/>
      <c r="IUL92" s="715"/>
      <c r="IUM92" s="715"/>
      <c r="IUN92" s="715"/>
      <c r="IUO92" s="715"/>
      <c r="IUP92" s="715"/>
      <c r="IUQ92" s="715"/>
      <c r="IUR92" s="715"/>
      <c r="IUS92" s="715"/>
      <c r="IUT92" s="715"/>
      <c r="IUU92" s="715"/>
      <c r="IUV92" s="715"/>
      <c r="IUW92" s="715"/>
      <c r="IUX92" s="715"/>
      <c r="IUY92" s="715"/>
      <c r="IUZ92" s="715"/>
      <c r="IVA92" s="715"/>
      <c r="IVB92" s="715"/>
      <c r="IVC92" s="715"/>
      <c r="IVD92" s="715"/>
      <c r="IVE92" s="715"/>
      <c r="IVF92" s="715"/>
      <c r="IVG92" s="715"/>
      <c r="IVH92" s="715"/>
      <c r="IVI92" s="715"/>
      <c r="IVJ92" s="715"/>
      <c r="IVK92" s="715"/>
      <c r="IVL92" s="715"/>
      <c r="IVM92" s="715"/>
      <c r="IVN92" s="715"/>
      <c r="IVO92" s="715"/>
      <c r="IVP92" s="715"/>
      <c r="IVQ92" s="715"/>
      <c r="IVR92" s="715"/>
      <c r="IVS92" s="715"/>
      <c r="IVT92" s="715"/>
      <c r="IVU92" s="715"/>
      <c r="IVV92" s="715"/>
      <c r="IVW92" s="715"/>
      <c r="IVX92" s="715"/>
      <c r="IVY92" s="715"/>
      <c r="IVZ92" s="715"/>
      <c r="IWA92" s="715"/>
      <c r="IWB92" s="715"/>
      <c r="IWC92" s="715"/>
      <c r="IWD92" s="715"/>
      <c r="IWE92" s="715"/>
      <c r="IWF92" s="715"/>
      <c r="IWG92" s="715"/>
      <c r="IWH92" s="715"/>
      <c r="IWI92" s="715"/>
      <c r="IWJ92" s="715"/>
      <c r="IWK92" s="715"/>
      <c r="IWL92" s="715"/>
      <c r="IWM92" s="715"/>
      <c r="IWN92" s="715"/>
      <c r="IWO92" s="715"/>
      <c r="IWP92" s="715"/>
      <c r="IWQ92" s="715"/>
      <c r="IWR92" s="715"/>
      <c r="IWS92" s="715"/>
      <c r="IWT92" s="715"/>
      <c r="IWU92" s="715"/>
      <c r="IWV92" s="715"/>
      <c r="IWW92" s="715"/>
      <c r="IWX92" s="715"/>
      <c r="IWY92" s="715"/>
      <c r="IWZ92" s="715"/>
      <c r="IXA92" s="715"/>
      <c r="IXB92" s="715"/>
      <c r="IXC92" s="715"/>
      <c r="IXD92" s="715"/>
      <c r="IXE92" s="715"/>
      <c r="IXF92" s="715"/>
      <c r="IXG92" s="715"/>
      <c r="IXH92" s="715"/>
      <c r="IXI92" s="715"/>
      <c r="IXJ92" s="715"/>
      <c r="IXK92" s="715"/>
      <c r="IXL92" s="715"/>
      <c r="IXM92" s="715"/>
      <c r="IXN92" s="715"/>
      <c r="IXO92" s="715"/>
      <c r="IXP92" s="715"/>
      <c r="IXQ92" s="715"/>
      <c r="IXR92" s="715"/>
      <c r="IXS92" s="715"/>
      <c r="IXT92" s="715"/>
      <c r="IXU92" s="715"/>
      <c r="IXV92" s="715"/>
      <c r="IXW92" s="715"/>
      <c r="IXX92" s="715"/>
      <c r="IXY92" s="715"/>
      <c r="IXZ92" s="715"/>
      <c r="IYA92" s="715"/>
      <c r="IYB92" s="715"/>
      <c r="IYC92" s="715"/>
      <c r="IYD92" s="715"/>
      <c r="IYE92" s="715"/>
      <c r="IYF92" s="715"/>
      <c r="IYG92" s="715"/>
      <c r="IYH92" s="715"/>
      <c r="IYI92" s="715"/>
      <c r="IYJ92" s="715"/>
      <c r="IYK92" s="715"/>
      <c r="IYL92" s="715"/>
      <c r="IYM92" s="715"/>
      <c r="IYN92" s="715"/>
      <c r="IYO92" s="715"/>
      <c r="IYP92" s="715"/>
      <c r="IYQ92" s="715"/>
      <c r="IYR92" s="715"/>
      <c r="IYS92" s="715"/>
      <c r="IYT92" s="715"/>
      <c r="IYU92" s="715"/>
      <c r="IYV92" s="715"/>
      <c r="IYW92" s="715"/>
      <c r="IYX92" s="715"/>
      <c r="IYY92" s="715"/>
      <c r="IYZ92" s="715"/>
      <c r="IZA92" s="715"/>
      <c r="IZB92" s="715"/>
      <c r="IZC92" s="715"/>
      <c r="IZD92" s="715"/>
      <c r="IZE92" s="715"/>
      <c r="IZF92" s="715"/>
      <c r="IZG92" s="715"/>
      <c r="IZH92" s="715"/>
      <c r="IZI92" s="715"/>
      <c r="IZJ92" s="715"/>
      <c r="IZK92" s="715"/>
      <c r="IZL92" s="715"/>
      <c r="IZM92" s="715"/>
      <c r="IZN92" s="715"/>
      <c r="IZO92" s="715"/>
      <c r="IZP92" s="715"/>
      <c r="IZQ92" s="715"/>
      <c r="IZR92" s="715"/>
      <c r="IZS92" s="715"/>
      <c r="IZT92" s="715"/>
      <c r="IZU92" s="715"/>
      <c r="IZV92" s="715"/>
      <c r="IZW92" s="715"/>
      <c r="IZX92" s="715"/>
      <c r="IZY92" s="715"/>
      <c r="IZZ92" s="715"/>
      <c r="JAA92" s="715"/>
      <c r="JAB92" s="715"/>
      <c r="JAC92" s="715"/>
      <c r="JAD92" s="715"/>
      <c r="JAE92" s="715"/>
      <c r="JAF92" s="715"/>
      <c r="JAG92" s="715"/>
      <c r="JAH92" s="715"/>
      <c r="JAI92" s="715"/>
      <c r="JAJ92" s="715"/>
      <c r="JAK92" s="715"/>
      <c r="JAL92" s="715"/>
      <c r="JAM92" s="715"/>
      <c r="JAN92" s="715"/>
      <c r="JAO92" s="715"/>
      <c r="JAP92" s="715"/>
      <c r="JAQ92" s="715"/>
      <c r="JAR92" s="715"/>
      <c r="JAS92" s="715"/>
      <c r="JAT92" s="715"/>
      <c r="JAU92" s="715"/>
      <c r="JAV92" s="715"/>
      <c r="JAW92" s="715"/>
      <c r="JAX92" s="715"/>
      <c r="JAY92" s="715"/>
      <c r="JAZ92" s="715"/>
      <c r="JBA92" s="715"/>
      <c r="JBB92" s="715"/>
      <c r="JBC92" s="715"/>
      <c r="JBD92" s="715"/>
      <c r="JBE92" s="715"/>
      <c r="JBF92" s="715"/>
      <c r="JBG92" s="715"/>
      <c r="JBH92" s="715"/>
      <c r="JBI92" s="715"/>
      <c r="JBJ92" s="715"/>
      <c r="JBK92" s="715"/>
      <c r="JBL92" s="715"/>
      <c r="JBM92" s="715"/>
      <c r="JBN92" s="715"/>
      <c r="JBO92" s="715"/>
      <c r="JBP92" s="715"/>
      <c r="JBQ92" s="715"/>
      <c r="JBR92" s="715"/>
      <c r="JBS92" s="715"/>
      <c r="JBT92" s="715"/>
      <c r="JBU92" s="715"/>
      <c r="JBV92" s="715"/>
      <c r="JBW92" s="715"/>
      <c r="JBX92" s="715"/>
      <c r="JBY92" s="715"/>
      <c r="JBZ92" s="715"/>
      <c r="JCA92" s="715"/>
      <c r="JCB92" s="715"/>
      <c r="JCC92" s="715"/>
      <c r="JCD92" s="715"/>
      <c r="JCE92" s="715"/>
      <c r="JCF92" s="715"/>
      <c r="JCG92" s="715"/>
      <c r="JCH92" s="715"/>
      <c r="JCI92" s="715"/>
      <c r="JCJ92" s="715"/>
      <c r="JCK92" s="715"/>
      <c r="JCL92" s="715"/>
      <c r="JCM92" s="715"/>
      <c r="JCN92" s="715"/>
      <c r="JCO92" s="715"/>
      <c r="JCP92" s="715"/>
      <c r="JCQ92" s="715"/>
      <c r="JCR92" s="715"/>
      <c r="JCS92" s="715"/>
      <c r="JCT92" s="715"/>
      <c r="JCU92" s="715"/>
      <c r="JCV92" s="715"/>
      <c r="JCW92" s="715"/>
      <c r="JCX92" s="715"/>
      <c r="JCY92" s="715"/>
      <c r="JCZ92" s="715"/>
      <c r="JDA92" s="715"/>
      <c r="JDB92" s="715"/>
      <c r="JDC92" s="715"/>
      <c r="JDD92" s="715"/>
      <c r="JDE92" s="715"/>
      <c r="JDF92" s="715"/>
      <c r="JDG92" s="715"/>
      <c r="JDH92" s="715"/>
      <c r="JDI92" s="715"/>
      <c r="JDJ92" s="715"/>
      <c r="JDK92" s="715"/>
      <c r="JDL92" s="715"/>
      <c r="JDM92" s="715"/>
      <c r="JDN92" s="715"/>
      <c r="JDO92" s="715"/>
      <c r="JDP92" s="715"/>
      <c r="JDQ92" s="715"/>
      <c r="JDR92" s="715"/>
      <c r="JDS92" s="715"/>
      <c r="JDT92" s="715"/>
      <c r="JDU92" s="715"/>
      <c r="JDV92" s="715"/>
      <c r="JDW92" s="715"/>
      <c r="JDX92" s="715"/>
      <c r="JDY92" s="715"/>
      <c r="JDZ92" s="715"/>
      <c r="JEA92" s="715"/>
      <c r="JEB92" s="715"/>
      <c r="JEC92" s="715"/>
      <c r="JED92" s="715"/>
      <c r="JEE92" s="715"/>
      <c r="JEF92" s="715"/>
      <c r="JEG92" s="715"/>
      <c r="JEH92" s="715"/>
      <c r="JEI92" s="715"/>
      <c r="JEJ92" s="715"/>
      <c r="JEK92" s="715"/>
      <c r="JEL92" s="715"/>
      <c r="JEM92" s="715"/>
      <c r="JEN92" s="715"/>
      <c r="JEO92" s="715"/>
      <c r="JEP92" s="715"/>
      <c r="JEQ92" s="715"/>
      <c r="JER92" s="715"/>
      <c r="JES92" s="715"/>
      <c r="JET92" s="715"/>
      <c r="JEU92" s="715"/>
      <c r="JEV92" s="715"/>
      <c r="JEW92" s="715"/>
      <c r="JEX92" s="715"/>
      <c r="JEY92" s="715"/>
      <c r="JEZ92" s="715"/>
      <c r="JFA92" s="715"/>
      <c r="JFB92" s="715"/>
      <c r="JFC92" s="715"/>
      <c r="JFD92" s="715"/>
      <c r="JFE92" s="715"/>
      <c r="JFF92" s="715"/>
      <c r="JFG92" s="715"/>
      <c r="JFH92" s="715"/>
      <c r="JFI92" s="715"/>
      <c r="JFJ92" s="715"/>
      <c r="JFK92" s="715"/>
      <c r="JFL92" s="715"/>
      <c r="JFM92" s="715"/>
      <c r="JFN92" s="715"/>
      <c r="JFO92" s="715"/>
      <c r="JFP92" s="715"/>
      <c r="JFQ92" s="715"/>
      <c r="JFR92" s="715"/>
      <c r="JFS92" s="715"/>
      <c r="JFT92" s="715"/>
      <c r="JFU92" s="715"/>
      <c r="JFV92" s="715"/>
      <c r="JFW92" s="715"/>
      <c r="JFX92" s="715"/>
      <c r="JFY92" s="715"/>
      <c r="JFZ92" s="715"/>
      <c r="JGA92" s="715"/>
      <c r="JGB92" s="715"/>
      <c r="JGC92" s="715"/>
      <c r="JGD92" s="715"/>
      <c r="JGE92" s="715"/>
      <c r="JGF92" s="715"/>
      <c r="JGG92" s="715"/>
      <c r="JGH92" s="715"/>
      <c r="JGI92" s="715"/>
      <c r="JGJ92" s="715"/>
      <c r="JGK92" s="715"/>
      <c r="JGL92" s="715"/>
      <c r="JGM92" s="715"/>
      <c r="JGN92" s="715"/>
      <c r="JGO92" s="715"/>
      <c r="JGP92" s="715"/>
      <c r="JGQ92" s="715"/>
      <c r="JGR92" s="715"/>
      <c r="JGS92" s="715"/>
      <c r="JGT92" s="715"/>
      <c r="JGU92" s="715"/>
      <c r="JGV92" s="715"/>
      <c r="JGW92" s="715"/>
      <c r="JGX92" s="715"/>
      <c r="JGY92" s="715"/>
      <c r="JGZ92" s="715"/>
      <c r="JHA92" s="715"/>
      <c r="JHB92" s="715"/>
      <c r="JHC92" s="715"/>
      <c r="JHD92" s="715"/>
      <c r="JHE92" s="715"/>
      <c r="JHF92" s="715"/>
      <c r="JHG92" s="715"/>
      <c r="JHH92" s="715"/>
      <c r="JHI92" s="715"/>
      <c r="JHJ92" s="715"/>
      <c r="JHK92" s="715"/>
      <c r="JHL92" s="715"/>
      <c r="JHM92" s="715"/>
      <c r="JHN92" s="715"/>
      <c r="JHO92" s="715"/>
      <c r="JHP92" s="715"/>
      <c r="JHQ92" s="715"/>
      <c r="JHR92" s="715"/>
      <c r="JHS92" s="715"/>
      <c r="JHT92" s="715"/>
      <c r="JHU92" s="715"/>
      <c r="JHV92" s="715"/>
      <c r="JHW92" s="715"/>
      <c r="JHX92" s="715"/>
      <c r="JHY92" s="715"/>
      <c r="JHZ92" s="715"/>
      <c r="JIA92" s="715"/>
      <c r="JIB92" s="715"/>
      <c r="JIC92" s="715"/>
      <c r="JID92" s="715"/>
      <c r="JIE92" s="715"/>
      <c r="JIF92" s="715"/>
      <c r="JIG92" s="715"/>
      <c r="JIH92" s="715"/>
      <c r="JII92" s="715"/>
      <c r="JIJ92" s="715"/>
      <c r="JIK92" s="715"/>
      <c r="JIL92" s="715"/>
      <c r="JIM92" s="715"/>
      <c r="JIN92" s="715"/>
      <c r="JIO92" s="715"/>
      <c r="JIP92" s="715"/>
      <c r="JIQ92" s="715"/>
      <c r="JIR92" s="715"/>
      <c r="JIS92" s="715"/>
      <c r="JIT92" s="715"/>
      <c r="JIU92" s="715"/>
      <c r="JIV92" s="715"/>
      <c r="JIW92" s="715"/>
      <c r="JIX92" s="715"/>
      <c r="JIY92" s="715"/>
      <c r="JIZ92" s="715"/>
      <c r="JJA92" s="715"/>
      <c r="JJB92" s="715"/>
      <c r="JJC92" s="715"/>
      <c r="JJD92" s="715"/>
      <c r="JJE92" s="715"/>
      <c r="JJF92" s="715"/>
      <c r="JJG92" s="715"/>
      <c r="JJH92" s="715"/>
      <c r="JJI92" s="715"/>
      <c r="JJJ92" s="715"/>
      <c r="JJK92" s="715"/>
      <c r="JJL92" s="715"/>
      <c r="JJM92" s="715"/>
      <c r="JJN92" s="715"/>
      <c r="JJO92" s="715"/>
      <c r="JJP92" s="715"/>
      <c r="JJQ92" s="715"/>
      <c r="JJR92" s="715"/>
      <c r="JJS92" s="715"/>
      <c r="JJT92" s="715"/>
      <c r="JJU92" s="715"/>
      <c r="JJV92" s="715"/>
      <c r="JJW92" s="715"/>
      <c r="JJX92" s="715"/>
      <c r="JJY92" s="715"/>
      <c r="JJZ92" s="715"/>
      <c r="JKA92" s="715"/>
      <c r="JKB92" s="715"/>
      <c r="JKC92" s="715"/>
      <c r="JKD92" s="715"/>
      <c r="JKE92" s="715"/>
      <c r="JKF92" s="715"/>
      <c r="JKG92" s="715"/>
      <c r="JKH92" s="715"/>
      <c r="JKI92" s="715"/>
      <c r="JKJ92" s="715"/>
      <c r="JKK92" s="715"/>
      <c r="JKL92" s="715"/>
      <c r="JKM92" s="715"/>
      <c r="JKN92" s="715"/>
      <c r="JKO92" s="715"/>
      <c r="JKP92" s="715"/>
      <c r="JKQ92" s="715"/>
      <c r="JKR92" s="715"/>
      <c r="JKS92" s="715"/>
      <c r="JKT92" s="715"/>
      <c r="JKU92" s="715"/>
      <c r="JKV92" s="715"/>
      <c r="JKW92" s="715"/>
      <c r="JKX92" s="715"/>
      <c r="JKY92" s="715"/>
      <c r="JKZ92" s="715"/>
      <c r="JLA92" s="715"/>
      <c r="JLB92" s="715"/>
      <c r="JLC92" s="715"/>
      <c r="JLD92" s="715"/>
      <c r="JLE92" s="715"/>
      <c r="JLF92" s="715"/>
      <c r="JLG92" s="715"/>
      <c r="JLH92" s="715"/>
      <c r="JLI92" s="715"/>
      <c r="JLJ92" s="715"/>
      <c r="JLK92" s="715"/>
      <c r="JLL92" s="715"/>
      <c r="JLM92" s="715"/>
      <c r="JLN92" s="715"/>
      <c r="JLO92" s="715"/>
      <c r="JLP92" s="715"/>
      <c r="JLQ92" s="715"/>
      <c r="JLR92" s="715"/>
      <c r="JLS92" s="715"/>
      <c r="JLT92" s="715"/>
      <c r="JLU92" s="715"/>
      <c r="JLV92" s="715"/>
      <c r="JLW92" s="715"/>
      <c r="JLX92" s="715"/>
      <c r="JLY92" s="715"/>
      <c r="JLZ92" s="715"/>
      <c r="JMA92" s="715"/>
      <c r="JMB92" s="715"/>
      <c r="JMC92" s="715"/>
      <c r="JMD92" s="715"/>
      <c r="JME92" s="715"/>
      <c r="JMF92" s="715"/>
      <c r="JMG92" s="715"/>
      <c r="JMH92" s="715"/>
      <c r="JMI92" s="715"/>
      <c r="JMJ92" s="715"/>
      <c r="JMK92" s="715"/>
      <c r="JML92" s="715"/>
      <c r="JMM92" s="715"/>
      <c r="JMN92" s="715"/>
      <c r="JMO92" s="715"/>
      <c r="JMP92" s="715"/>
      <c r="JMQ92" s="715"/>
      <c r="JMR92" s="715"/>
      <c r="JMS92" s="715"/>
      <c r="JMT92" s="715"/>
      <c r="JMU92" s="715"/>
      <c r="JMV92" s="715"/>
      <c r="JMW92" s="715"/>
      <c r="JMX92" s="715"/>
      <c r="JMY92" s="715"/>
      <c r="JMZ92" s="715"/>
      <c r="JNA92" s="715"/>
      <c r="JNB92" s="715"/>
      <c r="JNC92" s="715"/>
      <c r="JND92" s="715"/>
      <c r="JNE92" s="715"/>
      <c r="JNF92" s="715"/>
      <c r="JNG92" s="715"/>
      <c r="JNH92" s="715"/>
      <c r="JNI92" s="715"/>
      <c r="JNJ92" s="715"/>
      <c r="JNK92" s="715"/>
      <c r="JNL92" s="715"/>
      <c r="JNM92" s="715"/>
      <c r="JNN92" s="715"/>
      <c r="JNO92" s="715"/>
      <c r="JNP92" s="715"/>
      <c r="JNQ92" s="715"/>
      <c r="JNR92" s="715"/>
      <c r="JNS92" s="715"/>
      <c r="JNT92" s="715"/>
      <c r="JNU92" s="715"/>
      <c r="JNV92" s="715"/>
      <c r="JNW92" s="715"/>
      <c r="JNX92" s="715"/>
      <c r="JNY92" s="715"/>
      <c r="JNZ92" s="715"/>
      <c r="JOA92" s="715"/>
      <c r="JOB92" s="715"/>
      <c r="JOC92" s="715"/>
      <c r="JOD92" s="715"/>
      <c r="JOE92" s="715"/>
      <c r="JOF92" s="715"/>
      <c r="JOG92" s="715"/>
      <c r="JOH92" s="715"/>
      <c r="JOI92" s="715"/>
      <c r="JOJ92" s="715"/>
      <c r="JOK92" s="715"/>
      <c r="JOL92" s="715"/>
      <c r="JOM92" s="715"/>
      <c r="JON92" s="715"/>
      <c r="JOO92" s="715"/>
      <c r="JOP92" s="715"/>
      <c r="JOQ92" s="715"/>
      <c r="JOR92" s="715"/>
      <c r="JOS92" s="715"/>
      <c r="JOT92" s="715"/>
      <c r="JOU92" s="715"/>
      <c r="JOV92" s="715"/>
      <c r="JOW92" s="715"/>
      <c r="JOX92" s="715"/>
      <c r="JOY92" s="715"/>
      <c r="JOZ92" s="715"/>
      <c r="JPA92" s="715"/>
      <c r="JPB92" s="715"/>
      <c r="JPC92" s="715"/>
      <c r="JPD92" s="715"/>
      <c r="JPE92" s="715"/>
      <c r="JPF92" s="715"/>
      <c r="JPG92" s="715"/>
      <c r="JPH92" s="715"/>
      <c r="JPI92" s="715"/>
      <c r="JPJ92" s="715"/>
      <c r="JPK92" s="715"/>
      <c r="JPL92" s="715"/>
      <c r="JPM92" s="715"/>
      <c r="JPN92" s="715"/>
      <c r="JPO92" s="715"/>
      <c r="JPP92" s="715"/>
      <c r="JPQ92" s="715"/>
      <c r="JPR92" s="715"/>
      <c r="JPS92" s="715"/>
      <c r="JPT92" s="715"/>
      <c r="JPU92" s="715"/>
      <c r="JPV92" s="715"/>
      <c r="JPW92" s="715"/>
      <c r="JPX92" s="715"/>
      <c r="JPY92" s="715"/>
      <c r="JPZ92" s="715"/>
      <c r="JQA92" s="715"/>
      <c r="JQB92" s="715"/>
      <c r="JQC92" s="715"/>
      <c r="JQD92" s="715"/>
      <c r="JQE92" s="715"/>
      <c r="JQF92" s="715"/>
      <c r="JQG92" s="715"/>
      <c r="JQH92" s="715"/>
      <c r="JQI92" s="715"/>
      <c r="JQJ92" s="715"/>
      <c r="JQK92" s="715"/>
      <c r="JQL92" s="715"/>
      <c r="JQM92" s="715"/>
      <c r="JQN92" s="715"/>
      <c r="JQO92" s="715"/>
      <c r="JQP92" s="715"/>
      <c r="JQQ92" s="715"/>
      <c r="JQR92" s="715"/>
      <c r="JQS92" s="715"/>
      <c r="JQT92" s="715"/>
      <c r="JQU92" s="715"/>
      <c r="JQV92" s="715"/>
      <c r="JQW92" s="715"/>
      <c r="JQX92" s="715"/>
      <c r="JQY92" s="715"/>
      <c r="JQZ92" s="715"/>
      <c r="JRA92" s="715"/>
      <c r="JRB92" s="715"/>
      <c r="JRC92" s="715"/>
      <c r="JRD92" s="715"/>
      <c r="JRE92" s="715"/>
      <c r="JRF92" s="715"/>
      <c r="JRG92" s="715"/>
      <c r="JRH92" s="715"/>
      <c r="JRI92" s="715"/>
      <c r="JRJ92" s="715"/>
      <c r="JRK92" s="715"/>
      <c r="JRL92" s="715"/>
      <c r="JRM92" s="715"/>
      <c r="JRN92" s="715"/>
      <c r="JRO92" s="715"/>
      <c r="JRP92" s="715"/>
      <c r="JRQ92" s="715"/>
      <c r="JRR92" s="715"/>
      <c r="JRS92" s="715"/>
      <c r="JRT92" s="715"/>
      <c r="JRU92" s="715"/>
      <c r="JRV92" s="715"/>
      <c r="JRW92" s="715"/>
      <c r="JRX92" s="715"/>
      <c r="JRY92" s="715"/>
      <c r="JRZ92" s="715"/>
      <c r="JSA92" s="715"/>
      <c r="JSB92" s="715"/>
      <c r="JSC92" s="715"/>
      <c r="JSD92" s="715"/>
      <c r="JSE92" s="715"/>
      <c r="JSF92" s="715"/>
      <c r="JSG92" s="715"/>
      <c r="JSH92" s="715"/>
      <c r="JSI92" s="715"/>
      <c r="JSJ92" s="715"/>
      <c r="JSK92" s="715"/>
      <c r="JSL92" s="715"/>
      <c r="JSM92" s="715"/>
      <c r="JSN92" s="715"/>
      <c r="JSO92" s="715"/>
      <c r="JSP92" s="715"/>
      <c r="JSQ92" s="715"/>
      <c r="JSR92" s="715"/>
      <c r="JSS92" s="715"/>
      <c r="JST92" s="715"/>
      <c r="JSU92" s="715"/>
      <c r="JSV92" s="715"/>
      <c r="JSW92" s="715"/>
      <c r="JSX92" s="715"/>
      <c r="JSY92" s="715"/>
      <c r="JSZ92" s="715"/>
      <c r="JTA92" s="715"/>
      <c r="JTB92" s="715"/>
      <c r="JTC92" s="715"/>
      <c r="JTD92" s="715"/>
      <c r="JTE92" s="715"/>
      <c r="JTF92" s="715"/>
      <c r="JTG92" s="715"/>
      <c r="JTH92" s="715"/>
      <c r="JTI92" s="715"/>
      <c r="JTJ92" s="715"/>
      <c r="JTK92" s="715"/>
      <c r="JTL92" s="715"/>
      <c r="JTM92" s="715"/>
      <c r="JTN92" s="715"/>
      <c r="JTO92" s="715"/>
      <c r="JTP92" s="715"/>
      <c r="JTQ92" s="715"/>
      <c r="JTR92" s="715"/>
      <c r="JTS92" s="715"/>
      <c r="JTT92" s="715"/>
      <c r="JTU92" s="715"/>
      <c r="JTV92" s="715"/>
      <c r="JTW92" s="715"/>
      <c r="JTX92" s="715"/>
      <c r="JTY92" s="715"/>
      <c r="JTZ92" s="715"/>
      <c r="JUA92" s="715"/>
      <c r="JUB92" s="715"/>
      <c r="JUC92" s="715"/>
      <c r="JUD92" s="715"/>
      <c r="JUE92" s="715"/>
      <c r="JUF92" s="715"/>
      <c r="JUG92" s="715"/>
      <c r="JUH92" s="715"/>
      <c r="JUI92" s="715"/>
      <c r="JUJ92" s="715"/>
      <c r="JUK92" s="715"/>
      <c r="JUL92" s="715"/>
      <c r="JUM92" s="715"/>
      <c r="JUN92" s="715"/>
      <c r="JUO92" s="715"/>
      <c r="JUP92" s="715"/>
      <c r="JUQ92" s="715"/>
      <c r="JUR92" s="715"/>
      <c r="JUS92" s="715"/>
      <c r="JUT92" s="715"/>
      <c r="JUU92" s="715"/>
      <c r="JUV92" s="715"/>
      <c r="JUW92" s="715"/>
      <c r="JUX92" s="715"/>
      <c r="JUY92" s="715"/>
      <c r="JUZ92" s="715"/>
      <c r="JVA92" s="715"/>
      <c r="JVB92" s="715"/>
      <c r="JVC92" s="715"/>
      <c r="JVD92" s="715"/>
      <c r="JVE92" s="715"/>
      <c r="JVF92" s="715"/>
      <c r="JVG92" s="715"/>
      <c r="JVH92" s="715"/>
      <c r="JVI92" s="715"/>
      <c r="JVJ92" s="715"/>
      <c r="JVK92" s="715"/>
      <c r="JVL92" s="715"/>
      <c r="JVM92" s="715"/>
      <c r="JVN92" s="715"/>
      <c r="JVO92" s="715"/>
      <c r="JVP92" s="715"/>
      <c r="JVQ92" s="715"/>
      <c r="JVR92" s="715"/>
      <c r="JVS92" s="715"/>
      <c r="JVT92" s="715"/>
      <c r="JVU92" s="715"/>
      <c r="JVV92" s="715"/>
      <c r="JVW92" s="715"/>
      <c r="JVX92" s="715"/>
      <c r="JVY92" s="715"/>
      <c r="JVZ92" s="715"/>
      <c r="JWA92" s="715"/>
      <c r="JWB92" s="715"/>
      <c r="JWC92" s="715"/>
      <c r="JWD92" s="715"/>
      <c r="JWE92" s="715"/>
      <c r="JWF92" s="715"/>
      <c r="JWG92" s="715"/>
      <c r="JWH92" s="715"/>
      <c r="JWI92" s="715"/>
      <c r="JWJ92" s="715"/>
      <c r="JWK92" s="715"/>
      <c r="JWL92" s="715"/>
      <c r="JWM92" s="715"/>
      <c r="JWN92" s="715"/>
      <c r="JWO92" s="715"/>
      <c r="JWP92" s="715"/>
      <c r="JWQ92" s="715"/>
      <c r="JWR92" s="715"/>
      <c r="JWS92" s="715"/>
      <c r="JWT92" s="715"/>
      <c r="JWU92" s="715"/>
      <c r="JWV92" s="715"/>
      <c r="JWW92" s="715"/>
      <c r="JWX92" s="715"/>
      <c r="JWY92" s="715"/>
      <c r="JWZ92" s="715"/>
      <c r="JXA92" s="715"/>
      <c r="JXB92" s="715"/>
      <c r="JXC92" s="715"/>
      <c r="JXD92" s="715"/>
      <c r="JXE92" s="715"/>
      <c r="JXF92" s="715"/>
      <c r="JXG92" s="715"/>
      <c r="JXH92" s="715"/>
      <c r="JXI92" s="715"/>
      <c r="JXJ92" s="715"/>
      <c r="JXK92" s="715"/>
      <c r="JXL92" s="715"/>
      <c r="JXM92" s="715"/>
      <c r="JXN92" s="715"/>
      <c r="JXO92" s="715"/>
      <c r="JXP92" s="715"/>
      <c r="JXQ92" s="715"/>
      <c r="JXR92" s="715"/>
      <c r="JXS92" s="715"/>
      <c r="JXT92" s="715"/>
      <c r="JXU92" s="715"/>
      <c r="JXV92" s="715"/>
      <c r="JXW92" s="715"/>
      <c r="JXX92" s="715"/>
      <c r="JXY92" s="715"/>
      <c r="JXZ92" s="715"/>
      <c r="JYA92" s="715"/>
      <c r="JYB92" s="715"/>
      <c r="JYC92" s="715"/>
      <c r="JYD92" s="715"/>
      <c r="JYE92" s="715"/>
      <c r="JYF92" s="715"/>
      <c r="JYG92" s="715"/>
      <c r="JYH92" s="715"/>
      <c r="JYI92" s="715"/>
      <c r="JYJ92" s="715"/>
      <c r="JYK92" s="715"/>
      <c r="JYL92" s="715"/>
      <c r="JYM92" s="715"/>
      <c r="JYN92" s="715"/>
      <c r="JYO92" s="715"/>
      <c r="JYP92" s="715"/>
      <c r="JYQ92" s="715"/>
      <c r="JYR92" s="715"/>
      <c r="JYS92" s="715"/>
      <c r="JYT92" s="715"/>
      <c r="JYU92" s="715"/>
      <c r="JYV92" s="715"/>
      <c r="JYW92" s="715"/>
      <c r="JYX92" s="715"/>
      <c r="JYY92" s="715"/>
      <c r="JYZ92" s="715"/>
      <c r="JZA92" s="715"/>
      <c r="JZB92" s="715"/>
      <c r="JZC92" s="715"/>
      <c r="JZD92" s="715"/>
      <c r="JZE92" s="715"/>
      <c r="JZF92" s="715"/>
      <c r="JZG92" s="715"/>
      <c r="JZH92" s="715"/>
      <c r="JZI92" s="715"/>
      <c r="JZJ92" s="715"/>
      <c r="JZK92" s="715"/>
      <c r="JZL92" s="715"/>
      <c r="JZM92" s="715"/>
      <c r="JZN92" s="715"/>
      <c r="JZO92" s="715"/>
      <c r="JZP92" s="715"/>
      <c r="JZQ92" s="715"/>
      <c r="JZR92" s="715"/>
      <c r="JZS92" s="715"/>
      <c r="JZT92" s="715"/>
      <c r="JZU92" s="715"/>
      <c r="JZV92" s="715"/>
      <c r="JZW92" s="715"/>
      <c r="JZX92" s="715"/>
      <c r="JZY92" s="715"/>
      <c r="JZZ92" s="715"/>
      <c r="KAA92" s="715"/>
      <c r="KAB92" s="715"/>
      <c r="KAC92" s="715"/>
      <c r="KAD92" s="715"/>
      <c r="KAE92" s="715"/>
      <c r="KAF92" s="715"/>
      <c r="KAG92" s="715"/>
      <c r="KAH92" s="715"/>
      <c r="KAI92" s="715"/>
      <c r="KAJ92" s="715"/>
      <c r="KAK92" s="715"/>
      <c r="KAL92" s="715"/>
      <c r="KAM92" s="715"/>
      <c r="KAN92" s="715"/>
      <c r="KAO92" s="715"/>
      <c r="KAP92" s="715"/>
      <c r="KAQ92" s="715"/>
      <c r="KAR92" s="715"/>
      <c r="KAS92" s="715"/>
      <c r="KAT92" s="715"/>
      <c r="KAU92" s="715"/>
      <c r="KAV92" s="715"/>
      <c r="KAW92" s="715"/>
      <c r="KAX92" s="715"/>
      <c r="KAY92" s="715"/>
      <c r="KAZ92" s="715"/>
      <c r="KBA92" s="715"/>
      <c r="KBB92" s="715"/>
      <c r="KBC92" s="715"/>
      <c r="KBD92" s="715"/>
      <c r="KBE92" s="715"/>
      <c r="KBF92" s="715"/>
      <c r="KBG92" s="715"/>
      <c r="KBH92" s="715"/>
      <c r="KBI92" s="715"/>
      <c r="KBJ92" s="715"/>
      <c r="KBK92" s="715"/>
      <c r="KBL92" s="715"/>
      <c r="KBM92" s="715"/>
      <c r="KBN92" s="715"/>
      <c r="KBO92" s="715"/>
      <c r="KBP92" s="715"/>
      <c r="KBQ92" s="715"/>
      <c r="KBR92" s="715"/>
      <c r="KBS92" s="715"/>
      <c r="KBT92" s="715"/>
      <c r="KBU92" s="715"/>
      <c r="KBV92" s="715"/>
      <c r="KBW92" s="715"/>
      <c r="KBX92" s="715"/>
      <c r="KBY92" s="715"/>
      <c r="KBZ92" s="715"/>
      <c r="KCA92" s="715"/>
      <c r="KCB92" s="715"/>
      <c r="KCC92" s="715"/>
      <c r="KCD92" s="715"/>
      <c r="KCE92" s="715"/>
      <c r="KCF92" s="715"/>
      <c r="KCG92" s="715"/>
      <c r="KCH92" s="715"/>
      <c r="KCI92" s="715"/>
      <c r="KCJ92" s="715"/>
      <c r="KCK92" s="715"/>
      <c r="KCL92" s="715"/>
      <c r="KCM92" s="715"/>
      <c r="KCN92" s="715"/>
      <c r="KCO92" s="715"/>
      <c r="KCP92" s="715"/>
      <c r="KCQ92" s="715"/>
      <c r="KCR92" s="715"/>
      <c r="KCS92" s="715"/>
      <c r="KCT92" s="715"/>
      <c r="KCU92" s="715"/>
      <c r="KCV92" s="715"/>
      <c r="KCW92" s="715"/>
      <c r="KCX92" s="715"/>
      <c r="KCY92" s="715"/>
      <c r="KCZ92" s="715"/>
      <c r="KDA92" s="715"/>
      <c r="KDB92" s="715"/>
      <c r="KDC92" s="715"/>
      <c r="KDD92" s="715"/>
      <c r="KDE92" s="715"/>
      <c r="KDF92" s="715"/>
      <c r="KDG92" s="715"/>
      <c r="KDH92" s="715"/>
      <c r="KDI92" s="715"/>
      <c r="KDJ92" s="715"/>
      <c r="KDK92" s="715"/>
      <c r="KDL92" s="715"/>
      <c r="KDM92" s="715"/>
      <c r="KDN92" s="715"/>
      <c r="KDO92" s="715"/>
      <c r="KDP92" s="715"/>
      <c r="KDQ92" s="715"/>
      <c r="KDR92" s="715"/>
      <c r="KDS92" s="715"/>
      <c r="KDT92" s="715"/>
      <c r="KDU92" s="715"/>
      <c r="KDV92" s="715"/>
      <c r="KDW92" s="715"/>
      <c r="KDX92" s="715"/>
      <c r="KDY92" s="715"/>
      <c r="KDZ92" s="715"/>
      <c r="KEA92" s="715"/>
      <c r="KEB92" s="715"/>
      <c r="KEC92" s="715"/>
      <c r="KED92" s="715"/>
      <c r="KEE92" s="715"/>
      <c r="KEF92" s="715"/>
      <c r="KEG92" s="715"/>
      <c r="KEH92" s="715"/>
      <c r="KEI92" s="715"/>
      <c r="KEJ92" s="715"/>
      <c r="KEK92" s="715"/>
      <c r="KEL92" s="715"/>
      <c r="KEM92" s="715"/>
      <c r="KEN92" s="715"/>
      <c r="KEO92" s="715"/>
      <c r="KEP92" s="715"/>
      <c r="KEQ92" s="715"/>
      <c r="KER92" s="715"/>
      <c r="KES92" s="715"/>
      <c r="KET92" s="715"/>
      <c r="KEU92" s="715"/>
      <c r="KEV92" s="715"/>
      <c r="KEW92" s="715"/>
      <c r="KEX92" s="715"/>
      <c r="KEY92" s="715"/>
      <c r="KEZ92" s="715"/>
      <c r="KFA92" s="715"/>
      <c r="KFB92" s="715"/>
      <c r="KFC92" s="715"/>
      <c r="KFD92" s="715"/>
      <c r="KFE92" s="715"/>
      <c r="KFF92" s="715"/>
      <c r="KFG92" s="715"/>
      <c r="KFH92" s="715"/>
      <c r="KFI92" s="715"/>
      <c r="KFJ92" s="715"/>
      <c r="KFK92" s="715"/>
      <c r="KFL92" s="715"/>
      <c r="KFM92" s="715"/>
      <c r="KFN92" s="715"/>
      <c r="KFO92" s="715"/>
      <c r="KFP92" s="715"/>
      <c r="KFQ92" s="715"/>
      <c r="KFR92" s="715"/>
      <c r="KFS92" s="715"/>
      <c r="KFT92" s="715"/>
      <c r="KFU92" s="715"/>
      <c r="KFV92" s="715"/>
      <c r="KFW92" s="715"/>
      <c r="KFX92" s="715"/>
      <c r="KFY92" s="715"/>
      <c r="KFZ92" s="715"/>
      <c r="KGA92" s="715"/>
      <c r="KGB92" s="715"/>
      <c r="KGC92" s="715"/>
      <c r="KGD92" s="715"/>
      <c r="KGE92" s="715"/>
      <c r="KGF92" s="715"/>
      <c r="KGG92" s="715"/>
      <c r="KGH92" s="715"/>
      <c r="KGI92" s="715"/>
      <c r="KGJ92" s="715"/>
      <c r="KGK92" s="715"/>
      <c r="KGL92" s="715"/>
      <c r="KGM92" s="715"/>
      <c r="KGN92" s="715"/>
      <c r="KGO92" s="715"/>
      <c r="KGP92" s="715"/>
      <c r="KGQ92" s="715"/>
      <c r="KGR92" s="715"/>
      <c r="KGS92" s="715"/>
      <c r="KGT92" s="715"/>
      <c r="KGU92" s="715"/>
      <c r="KGV92" s="715"/>
      <c r="KGW92" s="715"/>
      <c r="KGX92" s="715"/>
      <c r="KGY92" s="715"/>
      <c r="KGZ92" s="715"/>
      <c r="KHA92" s="715"/>
      <c r="KHB92" s="715"/>
      <c r="KHC92" s="715"/>
      <c r="KHD92" s="715"/>
      <c r="KHE92" s="715"/>
      <c r="KHF92" s="715"/>
      <c r="KHG92" s="715"/>
      <c r="KHH92" s="715"/>
      <c r="KHI92" s="715"/>
      <c r="KHJ92" s="715"/>
      <c r="KHK92" s="715"/>
      <c r="KHL92" s="715"/>
      <c r="KHM92" s="715"/>
      <c r="KHN92" s="715"/>
      <c r="KHO92" s="715"/>
      <c r="KHP92" s="715"/>
      <c r="KHQ92" s="715"/>
      <c r="KHR92" s="715"/>
      <c r="KHS92" s="715"/>
      <c r="KHT92" s="715"/>
      <c r="KHU92" s="715"/>
      <c r="KHV92" s="715"/>
      <c r="KHW92" s="715"/>
      <c r="KHX92" s="715"/>
      <c r="KHY92" s="715"/>
      <c r="KHZ92" s="715"/>
      <c r="KIA92" s="715"/>
      <c r="KIB92" s="715"/>
      <c r="KIC92" s="715"/>
      <c r="KID92" s="715"/>
      <c r="KIE92" s="715"/>
      <c r="KIF92" s="715"/>
      <c r="KIG92" s="715"/>
      <c r="KIH92" s="715"/>
      <c r="KII92" s="715"/>
      <c r="KIJ92" s="715"/>
      <c r="KIK92" s="715"/>
      <c r="KIL92" s="715"/>
      <c r="KIM92" s="715"/>
      <c r="KIN92" s="715"/>
      <c r="KIO92" s="715"/>
      <c r="KIP92" s="715"/>
      <c r="KIQ92" s="715"/>
      <c r="KIR92" s="715"/>
      <c r="KIS92" s="715"/>
      <c r="KIT92" s="715"/>
      <c r="KIU92" s="715"/>
      <c r="KIV92" s="715"/>
      <c r="KIW92" s="715"/>
      <c r="KIX92" s="715"/>
      <c r="KIY92" s="715"/>
      <c r="KIZ92" s="715"/>
      <c r="KJA92" s="715"/>
      <c r="KJB92" s="715"/>
      <c r="KJC92" s="715"/>
      <c r="KJD92" s="715"/>
      <c r="KJE92" s="715"/>
      <c r="KJF92" s="715"/>
      <c r="KJG92" s="715"/>
      <c r="KJH92" s="715"/>
      <c r="KJI92" s="715"/>
      <c r="KJJ92" s="715"/>
      <c r="KJK92" s="715"/>
      <c r="KJL92" s="715"/>
      <c r="KJM92" s="715"/>
      <c r="KJN92" s="715"/>
      <c r="KJO92" s="715"/>
      <c r="KJP92" s="715"/>
      <c r="KJQ92" s="715"/>
      <c r="KJR92" s="715"/>
      <c r="KJS92" s="715"/>
      <c r="KJT92" s="715"/>
      <c r="KJU92" s="715"/>
      <c r="KJV92" s="715"/>
      <c r="KJW92" s="715"/>
      <c r="KJX92" s="715"/>
      <c r="KJY92" s="715"/>
      <c r="KJZ92" s="715"/>
      <c r="KKA92" s="715"/>
      <c r="KKB92" s="715"/>
      <c r="KKC92" s="715"/>
      <c r="KKD92" s="715"/>
      <c r="KKE92" s="715"/>
      <c r="KKF92" s="715"/>
      <c r="KKG92" s="715"/>
      <c r="KKH92" s="715"/>
      <c r="KKI92" s="715"/>
      <c r="KKJ92" s="715"/>
      <c r="KKK92" s="715"/>
      <c r="KKL92" s="715"/>
      <c r="KKM92" s="715"/>
      <c r="KKN92" s="715"/>
      <c r="KKO92" s="715"/>
      <c r="KKP92" s="715"/>
      <c r="KKQ92" s="715"/>
      <c r="KKR92" s="715"/>
      <c r="KKS92" s="715"/>
      <c r="KKT92" s="715"/>
      <c r="KKU92" s="715"/>
      <c r="KKV92" s="715"/>
      <c r="KKW92" s="715"/>
      <c r="KKX92" s="715"/>
      <c r="KKY92" s="715"/>
      <c r="KKZ92" s="715"/>
      <c r="KLA92" s="715"/>
      <c r="KLB92" s="715"/>
      <c r="KLC92" s="715"/>
      <c r="KLD92" s="715"/>
      <c r="KLE92" s="715"/>
      <c r="KLF92" s="715"/>
      <c r="KLG92" s="715"/>
      <c r="KLH92" s="715"/>
      <c r="KLI92" s="715"/>
      <c r="KLJ92" s="715"/>
      <c r="KLK92" s="715"/>
      <c r="KLL92" s="715"/>
      <c r="KLM92" s="715"/>
      <c r="KLN92" s="715"/>
      <c r="KLO92" s="715"/>
      <c r="KLP92" s="715"/>
      <c r="KLQ92" s="715"/>
      <c r="KLR92" s="715"/>
      <c r="KLS92" s="715"/>
      <c r="KLT92" s="715"/>
      <c r="KLU92" s="715"/>
      <c r="KLV92" s="715"/>
      <c r="KLW92" s="715"/>
      <c r="KLX92" s="715"/>
      <c r="KLY92" s="715"/>
      <c r="KLZ92" s="715"/>
      <c r="KMA92" s="715"/>
      <c r="KMB92" s="715"/>
      <c r="KMC92" s="715"/>
      <c r="KMD92" s="715"/>
      <c r="KME92" s="715"/>
      <c r="KMF92" s="715"/>
      <c r="KMG92" s="715"/>
      <c r="KMH92" s="715"/>
      <c r="KMI92" s="715"/>
      <c r="KMJ92" s="715"/>
      <c r="KMK92" s="715"/>
      <c r="KML92" s="715"/>
      <c r="KMM92" s="715"/>
      <c r="KMN92" s="715"/>
      <c r="KMO92" s="715"/>
      <c r="KMP92" s="715"/>
      <c r="KMQ92" s="715"/>
      <c r="KMR92" s="715"/>
      <c r="KMS92" s="715"/>
      <c r="KMT92" s="715"/>
      <c r="KMU92" s="715"/>
      <c r="KMV92" s="715"/>
      <c r="KMW92" s="715"/>
      <c r="KMX92" s="715"/>
      <c r="KMY92" s="715"/>
      <c r="KMZ92" s="715"/>
      <c r="KNA92" s="715"/>
      <c r="KNB92" s="715"/>
      <c r="KNC92" s="715"/>
      <c r="KND92" s="715"/>
      <c r="KNE92" s="715"/>
      <c r="KNF92" s="715"/>
      <c r="KNG92" s="715"/>
      <c r="KNH92" s="715"/>
      <c r="KNI92" s="715"/>
      <c r="KNJ92" s="715"/>
      <c r="KNK92" s="715"/>
      <c r="KNL92" s="715"/>
      <c r="KNM92" s="715"/>
      <c r="KNN92" s="715"/>
      <c r="KNO92" s="715"/>
      <c r="KNP92" s="715"/>
      <c r="KNQ92" s="715"/>
      <c r="KNR92" s="715"/>
      <c r="KNS92" s="715"/>
      <c r="KNT92" s="715"/>
      <c r="KNU92" s="715"/>
      <c r="KNV92" s="715"/>
      <c r="KNW92" s="715"/>
      <c r="KNX92" s="715"/>
      <c r="KNY92" s="715"/>
      <c r="KNZ92" s="715"/>
      <c r="KOA92" s="715"/>
      <c r="KOB92" s="715"/>
      <c r="KOC92" s="715"/>
      <c r="KOD92" s="715"/>
      <c r="KOE92" s="715"/>
      <c r="KOF92" s="715"/>
      <c r="KOG92" s="715"/>
      <c r="KOH92" s="715"/>
      <c r="KOI92" s="715"/>
      <c r="KOJ92" s="715"/>
      <c r="KOK92" s="715"/>
      <c r="KOL92" s="715"/>
      <c r="KOM92" s="715"/>
      <c r="KON92" s="715"/>
      <c r="KOO92" s="715"/>
      <c r="KOP92" s="715"/>
      <c r="KOQ92" s="715"/>
      <c r="KOR92" s="715"/>
      <c r="KOS92" s="715"/>
      <c r="KOT92" s="715"/>
      <c r="KOU92" s="715"/>
      <c r="KOV92" s="715"/>
      <c r="KOW92" s="715"/>
      <c r="KOX92" s="715"/>
      <c r="KOY92" s="715"/>
      <c r="KOZ92" s="715"/>
      <c r="KPA92" s="715"/>
      <c r="KPB92" s="715"/>
      <c r="KPC92" s="715"/>
      <c r="KPD92" s="715"/>
      <c r="KPE92" s="715"/>
      <c r="KPF92" s="715"/>
      <c r="KPG92" s="715"/>
      <c r="KPH92" s="715"/>
      <c r="KPI92" s="715"/>
      <c r="KPJ92" s="715"/>
      <c r="KPK92" s="715"/>
      <c r="KPL92" s="715"/>
      <c r="KPM92" s="715"/>
      <c r="KPN92" s="715"/>
      <c r="KPO92" s="715"/>
      <c r="KPP92" s="715"/>
      <c r="KPQ92" s="715"/>
      <c r="KPR92" s="715"/>
      <c r="KPS92" s="715"/>
      <c r="KPT92" s="715"/>
      <c r="KPU92" s="715"/>
      <c r="KPV92" s="715"/>
      <c r="KPW92" s="715"/>
      <c r="KPX92" s="715"/>
      <c r="KPY92" s="715"/>
      <c r="KPZ92" s="715"/>
      <c r="KQA92" s="715"/>
      <c r="KQB92" s="715"/>
      <c r="KQC92" s="715"/>
      <c r="KQD92" s="715"/>
      <c r="KQE92" s="715"/>
      <c r="KQF92" s="715"/>
      <c r="KQG92" s="715"/>
      <c r="KQH92" s="715"/>
      <c r="KQI92" s="715"/>
      <c r="KQJ92" s="715"/>
      <c r="KQK92" s="715"/>
      <c r="KQL92" s="715"/>
      <c r="KQM92" s="715"/>
      <c r="KQN92" s="715"/>
      <c r="KQO92" s="715"/>
      <c r="KQP92" s="715"/>
      <c r="KQQ92" s="715"/>
      <c r="KQR92" s="715"/>
      <c r="KQS92" s="715"/>
      <c r="KQT92" s="715"/>
      <c r="KQU92" s="715"/>
      <c r="KQV92" s="715"/>
      <c r="KQW92" s="715"/>
      <c r="KQX92" s="715"/>
      <c r="KQY92" s="715"/>
      <c r="KQZ92" s="715"/>
      <c r="KRA92" s="715"/>
      <c r="KRB92" s="715"/>
      <c r="KRC92" s="715"/>
      <c r="KRD92" s="715"/>
      <c r="KRE92" s="715"/>
      <c r="KRF92" s="715"/>
      <c r="KRG92" s="715"/>
      <c r="KRH92" s="715"/>
      <c r="KRI92" s="715"/>
      <c r="KRJ92" s="715"/>
      <c r="KRK92" s="715"/>
      <c r="KRL92" s="715"/>
      <c r="KRM92" s="715"/>
      <c r="KRN92" s="715"/>
      <c r="KRO92" s="715"/>
      <c r="KRP92" s="715"/>
      <c r="KRQ92" s="715"/>
      <c r="KRR92" s="715"/>
      <c r="KRS92" s="715"/>
      <c r="KRT92" s="715"/>
      <c r="KRU92" s="715"/>
      <c r="KRV92" s="715"/>
      <c r="KRW92" s="715"/>
      <c r="KRX92" s="715"/>
      <c r="KRY92" s="715"/>
      <c r="KRZ92" s="715"/>
      <c r="KSA92" s="715"/>
      <c r="KSB92" s="715"/>
      <c r="KSC92" s="715"/>
      <c r="KSD92" s="715"/>
      <c r="KSE92" s="715"/>
      <c r="KSF92" s="715"/>
      <c r="KSG92" s="715"/>
      <c r="KSH92" s="715"/>
      <c r="KSI92" s="715"/>
      <c r="KSJ92" s="715"/>
      <c r="KSK92" s="715"/>
      <c r="KSL92" s="715"/>
      <c r="KSM92" s="715"/>
      <c r="KSN92" s="715"/>
      <c r="KSO92" s="715"/>
      <c r="KSP92" s="715"/>
      <c r="KSQ92" s="715"/>
      <c r="KSR92" s="715"/>
      <c r="KSS92" s="715"/>
      <c r="KST92" s="715"/>
      <c r="KSU92" s="715"/>
      <c r="KSV92" s="715"/>
      <c r="KSW92" s="715"/>
      <c r="KSX92" s="715"/>
      <c r="KSY92" s="715"/>
      <c r="KSZ92" s="715"/>
      <c r="KTA92" s="715"/>
      <c r="KTB92" s="715"/>
      <c r="KTC92" s="715"/>
      <c r="KTD92" s="715"/>
      <c r="KTE92" s="715"/>
      <c r="KTF92" s="715"/>
      <c r="KTG92" s="715"/>
      <c r="KTH92" s="715"/>
      <c r="KTI92" s="715"/>
      <c r="KTJ92" s="715"/>
      <c r="KTK92" s="715"/>
      <c r="KTL92" s="715"/>
      <c r="KTM92" s="715"/>
      <c r="KTN92" s="715"/>
      <c r="KTO92" s="715"/>
      <c r="KTP92" s="715"/>
      <c r="KTQ92" s="715"/>
      <c r="KTR92" s="715"/>
      <c r="KTS92" s="715"/>
      <c r="KTT92" s="715"/>
      <c r="KTU92" s="715"/>
      <c r="KTV92" s="715"/>
      <c r="KTW92" s="715"/>
      <c r="KTX92" s="715"/>
      <c r="KTY92" s="715"/>
      <c r="KTZ92" s="715"/>
      <c r="KUA92" s="715"/>
      <c r="KUB92" s="715"/>
      <c r="KUC92" s="715"/>
      <c r="KUD92" s="715"/>
      <c r="KUE92" s="715"/>
      <c r="KUF92" s="715"/>
      <c r="KUG92" s="715"/>
      <c r="KUH92" s="715"/>
      <c r="KUI92" s="715"/>
      <c r="KUJ92" s="715"/>
      <c r="KUK92" s="715"/>
      <c r="KUL92" s="715"/>
      <c r="KUM92" s="715"/>
      <c r="KUN92" s="715"/>
      <c r="KUO92" s="715"/>
      <c r="KUP92" s="715"/>
      <c r="KUQ92" s="715"/>
      <c r="KUR92" s="715"/>
      <c r="KUS92" s="715"/>
      <c r="KUT92" s="715"/>
      <c r="KUU92" s="715"/>
      <c r="KUV92" s="715"/>
      <c r="KUW92" s="715"/>
      <c r="KUX92" s="715"/>
      <c r="KUY92" s="715"/>
      <c r="KUZ92" s="715"/>
      <c r="KVA92" s="715"/>
      <c r="KVB92" s="715"/>
      <c r="KVC92" s="715"/>
      <c r="KVD92" s="715"/>
      <c r="KVE92" s="715"/>
      <c r="KVF92" s="715"/>
      <c r="KVG92" s="715"/>
      <c r="KVH92" s="715"/>
      <c r="KVI92" s="715"/>
      <c r="KVJ92" s="715"/>
      <c r="KVK92" s="715"/>
      <c r="KVL92" s="715"/>
      <c r="KVM92" s="715"/>
      <c r="KVN92" s="715"/>
      <c r="KVO92" s="715"/>
      <c r="KVP92" s="715"/>
      <c r="KVQ92" s="715"/>
      <c r="KVR92" s="715"/>
      <c r="KVS92" s="715"/>
      <c r="KVT92" s="715"/>
      <c r="KVU92" s="715"/>
      <c r="KVV92" s="715"/>
      <c r="KVW92" s="715"/>
      <c r="KVX92" s="715"/>
      <c r="KVY92" s="715"/>
      <c r="KVZ92" s="715"/>
      <c r="KWA92" s="715"/>
      <c r="KWB92" s="715"/>
      <c r="KWC92" s="715"/>
      <c r="KWD92" s="715"/>
      <c r="KWE92" s="715"/>
      <c r="KWF92" s="715"/>
      <c r="KWG92" s="715"/>
      <c r="KWH92" s="715"/>
      <c r="KWI92" s="715"/>
      <c r="KWJ92" s="715"/>
      <c r="KWK92" s="715"/>
      <c r="KWL92" s="715"/>
      <c r="KWM92" s="715"/>
      <c r="KWN92" s="715"/>
      <c r="KWO92" s="715"/>
      <c r="KWP92" s="715"/>
      <c r="KWQ92" s="715"/>
      <c r="KWR92" s="715"/>
      <c r="KWS92" s="715"/>
      <c r="KWT92" s="715"/>
      <c r="KWU92" s="715"/>
      <c r="KWV92" s="715"/>
      <c r="KWW92" s="715"/>
      <c r="KWX92" s="715"/>
      <c r="KWY92" s="715"/>
      <c r="KWZ92" s="715"/>
      <c r="KXA92" s="715"/>
      <c r="KXB92" s="715"/>
      <c r="KXC92" s="715"/>
      <c r="KXD92" s="715"/>
      <c r="KXE92" s="715"/>
      <c r="KXF92" s="715"/>
      <c r="KXG92" s="715"/>
      <c r="KXH92" s="715"/>
      <c r="KXI92" s="715"/>
      <c r="KXJ92" s="715"/>
      <c r="KXK92" s="715"/>
      <c r="KXL92" s="715"/>
      <c r="KXM92" s="715"/>
      <c r="KXN92" s="715"/>
      <c r="KXO92" s="715"/>
      <c r="KXP92" s="715"/>
      <c r="KXQ92" s="715"/>
      <c r="KXR92" s="715"/>
      <c r="KXS92" s="715"/>
      <c r="KXT92" s="715"/>
      <c r="KXU92" s="715"/>
      <c r="KXV92" s="715"/>
      <c r="KXW92" s="715"/>
      <c r="KXX92" s="715"/>
      <c r="KXY92" s="715"/>
      <c r="KXZ92" s="715"/>
      <c r="KYA92" s="715"/>
      <c r="KYB92" s="715"/>
      <c r="KYC92" s="715"/>
      <c r="KYD92" s="715"/>
      <c r="KYE92" s="715"/>
      <c r="KYF92" s="715"/>
      <c r="KYG92" s="715"/>
      <c r="KYH92" s="715"/>
      <c r="KYI92" s="715"/>
      <c r="KYJ92" s="715"/>
      <c r="KYK92" s="715"/>
      <c r="KYL92" s="715"/>
      <c r="KYM92" s="715"/>
      <c r="KYN92" s="715"/>
      <c r="KYO92" s="715"/>
      <c r="KYP92" s="715"/>
      <c r="KYQ92" s="715"/>
      <c r="KYR92" s="715"/>
      <c r="KYS92" s="715"/>
      <c r="KYT92" s="715"/>
      <c r="KYU92" s="715"/>
      <c r="KYV92" s="715"/>
      <c r="KYW92" s="715"/>
      <c r="KYX92" s="715"/>
      <c r="KYY92" s="715"/>
      <c r="KYZ92" s="715"/>
      <c r="KZA92" s="715"/>
      <c r="KZB92" s="715"/>
      <c r="KZC92" s="715"/>
      <c r="KZD92" s="715"/>
      <c r="KZE92" s="715"/>
      <c r="KZF92" s="715"/>
      <c r="KZG92" s="715"/>
      <c r="KZH92" s="715"/>
      <c r="KZI92" s="715"/>
      <c r="KZJ92" s="715"/>
      <c r="KZK92" s="715"/>
      <c r="KZL92" s="715"/>
      <c r="KZM92" s="715"/>
      <c r="KZN92" s="715"/>
      <c r="KZO92" s="715"/>
      <c r="KZP92" s="715"/>
      <c r="KZQ92" s="715"/>
      <c r="KZR92" s="715"/>
      <c r="KZS92" s="715"/>
      <c r="KZT92" s="715"/>
      <c r="KZU92" s="715"/>
      <c r="KZV92" s="715"/>
      <c r="KZW92" s="715"/>
      <c r="KZX92" s="715"/>
      <c r="KZY92" s="715"/>
      <c r="KZZ92" s="715"/>
      <c r="LAA92" s="715"/>
      <c r="LAB92" s="715"/>
      <c r="LAC92" s="715"/>
      <c r="LAD92" s="715"/>
      <c r="LAE92" s="715"/>
      <c r="LAF92" s="715"/>
      <c r="LAG92" s="715"/>
      <c r="LAH92" s="715"/>
      <c r="LAI92" s="715"/>
      <c r="LAJ92" s="715"/>
      <c r="LAK92" s="715"/>
      <c r="LAL92" s="715"/>
      <c r="LAM92" s="715"/>
      <c r="LAN92" s="715"/>
      <c r="LAO92" s="715"/>
      <c r="LAP92" s="715"/>
      <c r="LAQ92" s="715"/>
      <c r="LAR92" s="715"/>
      <c r="LAS92" s="715"/>
      <c r="LAT92" s="715"/>
      <c r="LAU92" s="715"/>
      <c r="LAV92" s="715"/>
      <c r="LAW92" s="715"/>
      <c r="LAX92" s="715"/>
      <c r="LAY92" s="715"/>
      <c r="LAZ92" s="715"/>
      <c r="LBA92" s="715"/>
      <c r="LBB92" s="715"/>
      <c r="LBC92" s="715"/>
      <c r="LBD92" s="715"/>
      <c r="LBE92" s="715"/>
      <c r="LBF92" s="715"/>
      <c r="LBG92" s="715"/>
      <c r="LBH92" s="715"/>
      <c r="LBI92" s="715"/>
      <c r="LBJ92" s="715"/>
      <c r="LBK92" s="715"/>
      <c r="LBL92" s="715"/>
      <c r="LBM92" s="715"/>
      <c r="LBN92" s="715"/>
      <c r="LBO92" s="715"/>
      <c r="LBP92" s="715"/>
      <c r="LBQ92" s="715"/>
      <c r="LBR92" s="715"/>
      <c r="LBS92" s="715"/>
      <c r="LBT92" s="715"/>
      <c r="LBU92" s="715"/>
      <c r="LBV92" s="715"/>
      <c r="LBW92" s="715"/>
      <c r="LBX92" s="715"/>
      <c r="LBY92" s="715"/>
      <c r="LBZ92" s="715"/>
      <c r="LCA92" s="715"/>
      <c r="LCB92" s="715"/>
      <c r="LCC92" s="715"/>
      <c r="LCD92" s="715"/>
      <c r="LCE92" s="715"/>
      <c r="LCF92" s="715"/>
      <c r="LCG92" s="715"/>
      <c r="LCH92" s="715"/>
      <c r="LCI92" s="715"/>
      <c r="LCJ92" s="715"/>
      <c r="LCK92" s="715"/>
      <c r="LCL92" s="715"/>
      <c r="LCM92" s="715"/>
      <c r="LCN92" s="715"/>
      <c r="LCO92" s="715"/>
      <c r="LCP92" s="715"/>
      <c r="LCQ92" s="715"/>
      <c r="LCR92" s="715"/>
      <c r="LCS92" s="715"/>
      <c r="LCT92" s="715"/>
      <c r="LCU92" s="715"/>
      <c r="LCV92" s="715"/>
      <c r="LCW92" s="715"/>
      <c r="LCX92" s="715"/>
      <c r="LCY92" s="715"/>
      <c r="LCZ92" s="715"/>
      <c r="LDA92" s="715"/>
      <c r="LDB92" s="715"/>
      <c r="LDC92" s="715"/>
      <c r="LDD92" s="715"/>
      <c r="LDE92" s="715"/>
      <c r="LDF92" s="715"/>
      <c r="LDG92" s="715"/>
      <c r="LDH92" s="715"/>
      <c r="LDI92" s="715"/>
      <c r="LDJ92" s="715"/>
      <c r="LDK92" s="715"/>
      <c r="LDL92" s="715"/>
      <c r="LDM92" s="715"/>
      <c r="LDN92" s="715"/>
      <c r="LDO92" s="715"/>
      <c r="LDP92" s="715"/>
      <c r="LDQ92" s="715"/>
      <c r="LDR92" s="715"/>
      <c r="LDS92" s="715"/>
      <c r="LDT92" s="715"/>
      <c r="LDU92" s="715"/>
      <c r="LDV92" s="715"/>
      <c r="LDW92" s="715"/>
      <c r="LDX92" s="715"/>
      <c r="LDY92" s="715"/>
      <c r="LDZ92" s="715"/>
      <c r="LEA92" s="715"/>
      <c r="LEB92" s="715"/>
      <c r="LEC92" s="715"/>
      <c r="LED92" s="715"/>
      <c r="LEE92" s="715"/>
      <c r="LEF92" s="715"/>
      <c r="LEG92" s="715"/>
      <c r="LEH92" s="715"/>
      <c r="LEI92" s="715"/>
      <c r="LEJ92" s="715"/>
      <c r="LEK92" s="715"/>
      <c r="LEL92" s="715"/>
      <c r="LEM92" s="715"/>
      <c r="LEN92" s="715"/>
      <c r="LEO92" s="715"/>
      <c r="LEP92" s="715"/>
      <c r="LEQ92" s="715"/>
      <c r="LER92" s="715"/>
      <c r="LES92" s="715"/>
      <c r="LET92" s="715"/>
      <c r="LEU92" s="715"/>
      <c r="LEV92" s="715"/>
      <c r="LEW92" s="715"/>
      <c r="LEX92" s="715"/>
      <c r="LEY92" s="715"/>
      <c r="LEZ92" s="715"/>
      <c r="LFA92" s="715"/>
      <c r="LFB92" s="715"/>
      <c r="LFC92" s="715"/>
      <c r="LFD92" s="715"/>
      <c r="LFE92" s="715"/>
      <c r="LFF92" s="715"/>
      <c r="LFG92" s="715"/>
      <c r="LFH92" s="715"/>
      <c r="LFI92" s="715"/>
      <c r="LFJ92" s="715"/>
      <c r="LFK92" s="715"/>
      <c r="LFL92" s="715"/>
      <c r="LFM92" s="715"/>
      <c r="LFN92" s="715"/>
      <c r="LFO92" s="715"/>
      <c r="LFP92" s="715"/>
      <c r="LFQ92" s="715"/>
      <c r="LFR92" s="715"/>
      <c r="LFS92" s="715"/>
      <c r="LFT92" s="715"/>
      <c r="LFU92" s="715"/>
      <c r="LFV92" s="715"/>
      <c r="LFW92" s="715"/>
      <c r="LFX92" s="715"/>
      <c r="LFY92" s="715"/>
      <c r="LFZ92" s="715"/>
      <c r="LGA92" s="715"/>
      <c r="LGB92" s="715"/>
      <c r="LGC92" s="715"/>
      <c r="LGD92" s="715"/>
      <c r="LGE92" s="715"/>
      <c r="LGF92" s="715"/>
      <c r="LGG92" s="715"/>
      <c r="LGH92" s="715"/>
      <c r="LGI92" s="715"/>
      <c r="LGJ92" s="715"/>
      <c r="LGK92" s="715"/>
      <c r="LGL92" s="715"/>
      <c r="LGM92" s="715"/>
      <c r="LGN92" s="715"/>
      <c r="LGO92" s="715"/>
      <c r="LGP92" s="715"/>
      <c r="LGQ92" s="715"/>
      <c r="LGR92" s="715"/>
      <c r="LGS92" s="715"/>
      <c r="LGT92" s="715"/>
      <c r="LGU92" s="715"/>
      <c r="LGV92" s="715"/>
      <c r="LGW92" s="715"/>
      <c r="LGX92" s="715"/>
      <c r="LGY92" s="715"/>
      <c r="LGZ92" s="715"/>
      <c r="LHA92" s="715"/>
      <c r="LHB92" s="715"/>
      <c r="LHC92" s="715"/>
      <c r="LHD92" s="715"/>
      <c r="LHE92" s="715"/>
      <c r="LHF92" s="715"/>
      <c r="LHG92" s="715"/>
      <c r="LHH92" s="715"/>
      <c r="LHI92" s="715"/>
      <c r="LHJ92" s="715"/>
      <c r="LHK92" s="715"/>
      <c r="LHL92" s="715"/>
      <c r="LHM92" s="715"/>
      <c r="LHN92" s="715"/>
      <c r="LHO92" s="715"/>
      <c r="LHP92" s="715"/>
      <c r="LHQ92" s="715"/>
      <c r="LHR92" s="715"/>
      <c r="LHS92" s="715"/>
      <c r="LHT92" s="715"/>
      <c r="LHU92" s="715"/>
      <c r="LHV92" s="715"/>
      <c r="LHW92" s="715"/>
      <c r="LHX92" s="715"/>
      <c r="LHY92" s="715"/>
      <c r="LHZ92" s="715"/>
      <c r="LIA92" s="715"/>
      <c r="LIB92" s="715"/>
      <c r="LIC92" s="715"/>
      <c r="LID92" s="715"/>
      <c r="LIE92" s="715"/>
      <c r="LIF92" s="715"/>
      <c r="LIG92" s="715"/>
      <c r="LIH92" s="715"/>
      <c r="LII92" s="715"/>
      <c r="LIJ92" s="715"/>
      <c r="LIK92" s="715"/>
      <c r="LIL92" s="715"/>
      <c r="LIM92" s="715"/>
      <c r="LIN92" s="715"/>
      <c r="LIO92" s="715"/>
      <c r="LIP92" s="715"/>
      <c r="LIQ92" s="715"/>
      <c r="LIR92" s="715"/>
      <c r="LIS92" s="715"/>
      <c r="LIT92" s="715"/>
      <c r="LIU92" s="715"/>
      <c r="LIV92" s="715"/>
      <c r="LIW92" s="715"/>
      <c r="LIX92" s="715"/>
      <c r="LIY92" s="715"/>
      <c r="LIZ92" s="715"/>
      <c r="LJA92" s="715"/>
      <c r="LJB92" s="715"/>
      <c r="LJC92" s="715"/>
      <c r="LJD92" s="715"/>
      <c r="LJE92" s="715"/>
      <c r="LJF92" s="715"/>
      <c r="LJG92" s="715"/>
      <c r="LJH92" s="715"/>
      <c r="LJI92" s="715"/>
      <c r="LJJ92" s="715"/>
      <c r="LJK92" s="715"/>
      <c r="LJL92" s="715"/>
      <c r="LJM92" s="715"/>
      <c r="LJN92" s="715"/>
      <c r="LJO92" s="715"/>
      <c r="LJP92" s="715"/>
      <c r="LJQ92" s="715"/>
      <c r="LJR92" s="715"/>
      <c r="LJS92" s="715"/>
      <c r="LJT92" s="715"/>
      <c r="LJU92" s="715"/>
      <c r="LJV92" s="715"/>
      <c r="LJW92" s="715"/>
      <c r="LJX92" s="715"/>
      <c r="LJY92" s="715"/>
      <c r="LJZ92" s="715"/>
      <c r="LKA92" s="715"/>
      <c r="LKB92" s="715"/>
      <c r="LKC92" s="715"/>
      <c r="LKD92" s="715"/>
      <c r="LKE92" s="715"/>
      <c r="LKF92" s="715"/>
      <c r="LKG92" s="715"/>
      <c r="LKH92" s="715"/>
      <c r="LKI92" s="715"/>
      <c r="LKJ92" s="715"/>
      <c r="LKK92" s="715"/>
      <c r="LKL92" s="715"/>
      <c r="LKM92" s="715"/>
      <c r="LKN92" s="715"/>
      <c r="LKO92" s="715"/>
      <c r="LKP92" s="715"/>
      <c r="LKQ92" s="715"/>
      <c r="LKR92" s="715"/>
      <c r="LKS92" s="715"/>
      <c r="LKT92" s="715"/>
      <c r="LKU92" s="715"/>
      <c r="LKV92" s="715"/>
      <c r="LKW92" s="715"/>
      <c r="LKX92" s="715"/>
      <c r="LKY92" s="715"/>
      <c r="LKZ92" s="715"/>
      <c r="LLA92" s="715"/>
      <c r="LLB92" s="715"/>
      <c r="LLC92" s="715"/>
      <c r="LLD92" s="715"/>
      <c r="LLE92" s="715"/>
      <c r="LLF92" s="715"/>
      <c r="LLG92" s="715"/>
      <c r="LLH92" s="715"/>
      <c r="LLI92" s="715"/>
      <c r="LLJ92" s="715"/>
      <c r="LLK92" s="715"/>
      <c r="LLL92" s="715"/>
      <c r="LLM92" s="715"/>
      <c r="LLN92" s="715"/>
      <c r="LLO92" s="715"/>
      <c r="LLP92" s="715"/>
      <c r="LLQ92" s="715"/>
      <c r="LLR92" s="715"/>
      <c r="LLS92" s="715"/>
      <c r="LLT92" s="715"/>
      <c r="LLU92" s="715"/>
      <c r="LLV92" s="715"/>
      <c r="LLW92" s="715"/>
      <c r="LLX92" s="715"/>
      <c r="LLY92" s="715"/>
      <c r="LLZ92" s="715"/>
      <c r="LMA92" s="715"/>
      <c r="LMB92" s="715"/>
      <c r="LMC92" s="715"/>
      <c r="LMD92" s="715"/>
      <c r="LME92" s="715"/>
      <c r="LMF92" s="715"/>
      <c r="LMG92" s="715"/>
      <c r="LMH92" s="715"/>
      <c r="LMI92" s="715"/>
      <c r="LMJ92" s="715"/>
      <c r="LMK92" s="715"/>
      <c r="LML92" s="715"/>
      <c r="LMM92" s="715"/>
      <c r="LMN92" s="715"/>
      <c r="LMO92" s="715"/>
      <c r="LMP92" s="715"/>
      <c r="LMQ92" s="715"/>
      <c r="LMR92" s="715"/>
      <c r="LMS92" s="715"/>
      <c r="LMT92" s="715"/>
      <c r="LMU92" s="715"/>
      <c r="LMV92" s="715"/>
      <c r="LMW92" s="715"/>
      <c r="LMX92" s="715"/>
      <c r="LMY92" s="715"/>
      <c r="LMZ92" s="715"/>
      <c r="LNA92" s="715"/>
      <c r="LNB92" s="715"/>
      <c r="LNC92" s="715"/>
      <c r="LND92" s="715"/>
      <c r="LNE92" s="715"/>
      <c r="LNF92" s="715"/>
      <c r="LNG92" s="715"/>
      <c r="LNH92" s="715"/>
      <c r="LNI92" s="715"/>
      <c r="LNJ92" s="715"/>
      <c r="LNK92" s="715"/>
      <c r="LNL92" s="715"/>
      <c r="LNM92" s="715"/>
      <c r="LNN92" s="715"/>
      <c r="LNO92" s="715"/>
      <c r="LNP92" s="715"/>
      <c r="LNQ92" s="715"/>
      <c r="LNR92" s="715"/>
      <c r="LNS92" s="715"/>
      <c r="LNT92" s="715"/>
      <c r="LNU92" s="715"/>
      <c r="LNV92" s="715"/>
      <c r="LNW92" s="715"/>
      <c r="LNX92" s="715"/>
      <c r="LNY92" s="715"/>
      <c r="LNZ92" s="715"/>
      <c r="LOA92" s="715"/>
      <c r="LOB92" s="715"/>
      <c r="LOC92" s="715"/>
      <c r="LOD92" s="715"/>
      <c r="LOE92" s="715"/>
      <c r="LOF92" s="715"/>
      <c r="LOG92" s="715"/>
      <c r="LOH92" s="715"/>
      <c r="LOI92" s="715"/>
      <c r="LOJ92" s="715"/>
      <c r="LOK92" s="715"/>
      <c r="LOL92" s="715"/>
      <c r="LOM92" s="715"/>
      <c r="LON92" s="715"/>
      <c r="LOO92" s="715"/>
      <c r="LOP92" s="715"/>
      <c r="LOQ92" s="715"/>
      <c r="LOR92" s="715"/>
      <c r="LOS92" s="715"/>
      <c r="LOT92" s="715"/>
      <c r="LOU92" s="715"/>
      <c r="LOV92" s="715"/>
      <c r="LOW92" s="715"/>
      <c r="LOX92" s="715"/>
      <c r="LOY92" s="715"/>
      <c r="LOZ92" s="715"/>
      <c r="LPA92" s="715"/>
      <c r="LPB92" s="715"/>
      <c r="LPC92" s="715"/>
      <c r="LPD92" s="715"/>
      <c r="LPE92" s="715"/>
      <c r="LPF92" s="715"/>
      <c r="LPG92" s="715"/>
      <c r="LPH92" s="715"/>
      <c r="LPI92" s="715"/>
      <c r="LPJ92" s="715"/>
      <c r="LPK92" s="715"/>
      <c r="LPL92" s="715"/>
      <c r="LPM92" s="715"/>
      <c r="LPN92" s="715"/>
      <c r="LPO92" s="715"/>
      <c r="LPP92" s="715"/>
      <c r="LPQ92" s="715"/>
      <c r="LPR92" s="715"/>
      <c r="LPS92" s="715"/>
      <c r="LPT92" s="715"/>
      <c r="LPU92" s="715"/>
      <c r="LPV92" s="715"/>
      <c r="LPW92" s="715"/>
      <c r="LPX92" s="715"/>
      <c r="LPY92" s="715"/>
      <c r="LPZ92" s="715"/>
      <c r="LQA92" s="715"/>
      <c r="LQB92" s="715"/>
      <c r="LQC92" s="715"/>
      <c r="LQD92" s="715"/>
      <c r="LQE92" s="715"/>
      <c r="LQF92" s="715"/>
      <c r="LQG92" s="715"/>
      <c r="LQH92" s="715"/>
      <c r="LQI92" s="715"/>
      <c r="LQJ92" s="715"/>
      <c r="LQK92" s="715"/>
      <c r="LQL92" s="715"/>
      <c r="LQM92" s="715"/>
      <c r="LQN92" s="715"/>
      <c r="LQO92" s="715"/>
      <c r="LQP92" s="715"/>
      <c r="LQQ92" s="715"/>
      <c r="LQR92" s="715"/>
      <c r="LQS92" s="715"/>
      <c r="LQT92" s="715"/>
      <c r="LQU92" s="715"/>
      <c r="LQV92" s="715"/>
      <c r="LQW92" s="715"/>
      <c r="LQX92" s="715"/>
      <c r="LQY92" s="715"/>
      <c r="LQZ92" s="715"/>
      <c r="LRA92" s="715"/>
      <c r="LRB92" s="715"/>
      <c r="LRC92" s="715"/>
      <c r="LRD92" s="715"/>
      <c r="LRE92" s="715"/>
      <c r="LRF92" s="715"/>
      <c r="LRG92" s="715"/>
      <c r="LRH92" s="715"/>
      <c r="LRI92" s="715"/>
      <c r="LRJ92" s="715"/>
      <c r="LRK92" s="715"/>
      <c r="LRL92" s="715"/>
      <c r="LRM92" s="715"/>
      <c r="LRN92" s="715"/>
      <c r="LRO92" s="715"/>
      <c r="LRP92" s="715"/>
      <c r="LRQ92" s="715"/>
      <c r="LRR92" s="715"/>
      <c r="LRS92" s="715"/>
      <c r="LRT92" s="715"/>
      <c r="LRU92" s="715"/>
      <c r="LRV92" s="715"/>
      <c r="LRW92" s="715"/>
      <c r="LRX92" s="715"/>
      <c r="LRY92" s="715"/>
      <c r="LRZ92" s="715"/>
      <c r="LSA92" s="715"/>
      <c r="LSB92" s="715"/>
      <c r="LSC92" s="715"/>
      <c r="LSD92" s="715"/>
      <c r="LSE92" s="715"/>
      <c r="LSF92" s="715"/>
      <c r="LSG92" s="715"/>
      <c r="LSH92" s="715"/>
      <c r="LSI92" s="715"/>
      <c r="LSJ92" s="715"/>
      <c r="LSK92" s="715"/>
      <c r="LSL92" s="715"/>
      <c r="LSM92" s="715"/>
      <c r="LSN92" s="715"/>
      <c r="LSO92" s="715"/>
      <c r="LSP92" s="715"/>
      <c r="LSQ92" s="715"/>
      <c r="LSR92" s="715"/>
      <c r="LSS92" s="715"/>
      <c r="LST92" s="715"/>
      <c r="LSU92" s="715"/>
      <c r="LSV92" s="715"/>
      <c r="LSW92" s="715"/>
      <c r="LSX92" s="715"/>
      <c r="LSY92" s="715"/>
      <c r="LSZ92" s="715"/>
      <c r="LTA92" s="715"/>
      <c r="LTB92" s="715"/>
      <c r="LTC92" s="715"/>
      <c r="LTD92" s="715"/>
      <c r="LTE92" s="715"/>
      <c r="LTF92" s="715"/>
      <c r="LTG92" s="715"/>
      <c r="LTH92" s="715"/>
      <c r="LTI92" s="715"/>
      <c r="LTJ92" s="715"/>
      <c r="LTK92" s="715"/>
      <c r="LTL92" s="715"/>
      <c r="LTM92" s="715"/>
      <c r="LTN92" s="715"/>
      <c r="LTO92" s="715"/>
      <c r="LTP92" s="715"/>
      <c r="LTQ92" s="715"/>
      <c r="LTR92" s="715"/>
      <c r="LTS92" s="715"/>
      <c r="LTT92" s="715"/>
      <c r="LTU92" s="715"/>
      <c r="LTV92" s="715"/>
      <c r="LTW92" s="715"/>
      <c r="LTX92" s="715"/>
      <c r="LTY92" s="715"/>
      <c r="LTZ92" s="715"/>
      <c r="LUA92" s="715"/>
      <c r="LUB92" s="715"/>
      <c r="LUC92" s="715"/>
      <c r="LUD92" s="715"/>
      <c r="LUE92" s="715"/>
      <c r="LUF92" s="715"/>
      <c r="LUG92" s="715"/>
      <c r="LUH92" s="715"/>
      <c r="LUI92" s="715"/>
      <c r="LUJ92" s="715"/>
      <c r="LUK92" s="715"/>
      <c r="LUL92" s="715"/>
      <c r="LUM92" s="715"/>
      <c r="LUN92" s="715"/>
      <c r="LUO92" s="715"/>
      <c r="LUP92" s="715"/>
      <c r="LUQ92" s="715"/>
      <c r="LUR92" s="715"/>
      <c r="LUS92" s="715"/>
      <c r="LUT92" s="715"/>
      <c r="LUU92" s="715"/>
      <c r="LUV92" s="715"/>
      <c r="LUW92" s="715"/>
      <c r="LUX92" s="715"/>
      <c r="LUY92" s="715"/>
      <c r="LUZ92" s="715"/>
      <c r="LVA92" s="715"/>
      <c r="LVB92" s="715"/>
      <c r="LVC92" s="715"/>
      <c r="LVD92" s="715"/>
      <c r="LVE92" s="715"/>
      <c r="LVF92" s="715"/>
      <c r="LVG92" s="715"/>
      <c r="LVH92" s="715"/>
      <c r="LVI92" s="715"/>
      <c r="LVJ92" s="715"/>
      <c r="LVK92" s="715"/>
      <c r="LVL92" s="715"/>
      <c r="LVM92" s="715"/>
      <c r="LVN92" s="715"/>
      <c r="LVO92" s="715"/>
      <c r="LVP92" s="715"/>
      <c r="LVQ92" s="715"/>
      <c r="LVR92" s="715"/>
      <c r="LVS92" s="715"/>
      <c r="LVT92" s="715"/>
      <c r="LVU92" s="715"/>
      <c r="LVV92" s="715"/>
      <c r="LVW92" s="715"/>
      <c r="LVX92" s="715"/>
      <c r="LVY92" s="715"/>
      <c r="LVZ92" s="715"/>
      <c r="LWA92" s="715"/>
      <c r="LWB92" s="715"/>
      <c r="LWC92" s="715"/>
      <c r="LWD92" s="715"/>
      <c r="LWE92" s="715"/>
      <c r="LWF92" s="715"/>
      <c r="LWG92" s="715"/>
      <c r="LWH92" s="715"/>
      <c r="LWI92" s="715"/>
      <c r="LWJ92" s="715"/>
      <c r="LWK92" s="715"/>
      <c r="LWL92" s="715"/>
      <c r="LWM92" s="715"/>
      <c r="LWN92" s="715"/>
      <c r="LWO92" s="715"/>
      <c r="LWP92" s="715"/>
      <c r="LWQ92" s="715"/>
      <c r="LWR92" s="715"/>
      <c r="LWS92" s="715"/>
      <c r="LWT92" s="715"/>
      <c r="LWU92" s="715"/>
      <c r="LWV92" s="715"/>
      <c r="LWW92" s="715"/>
      <c r="LWX92" s="715"/>
      <c r="LWY92" s="715"/>
      <c r="LWZ92" s="715"/>
      <c r="LXA92" s="715"/>
      <c r="LXB92" s="715"/>
      <c r="LXC92" s="715"/>
      <c r="LXD92" s="715"/>
      <c r="LXE92" s="715"/>
      <c r="LXF92" s="715"/>
      <c r="LXG92" s="715"/>
      <c r="LXH92" s="715"/>
      <c r="LXI92" s="715"/>
      <c r="LXJ92" s="715"/>
      <c r="LXK92" s="715"/>
      <c r="LXL92" s="715"/>
      <c r="LXM92" s="715"/>
      <c r="LXN92" s="715"/>
      <c r="LXO92" s="715"/>
      <c r="LXP92" s="715"/>
      <c r="LXQ92" s="715"/>
      <c r="LXR92" s="715"/>
      <c r="LXS92" s="715"/>
      <c r="LXT92" s="715"/>
      <c r="LXU92" s="715"/>
      <c r="LXV92" s="715"/>
      <c r="LXW92" s="715"/>
      <c r="LXX92" s="715"/>
      <c r="LXY92" s="715"/>
      <c r="LXZ92" s="715"/>
      <c r="LYA92" s="715"/>
      <c r="LYB92" s="715"/>
      <c r="LYC92" s="715"/>
      <c r="LYD92" s="715"/>
      <c r="LYE92" s="715"/>
      <c r="LYF92" s="715"/>
      <c r="LYG92" s="715"/>
      <c r="LYH92" s="715"/>
      <c r="LYI92" s="715"/>
      <c r="LYJ92" s="715"/>
      <c r="LYK92" s="715"/>
      <c r="LYL92" s="715"/>
      <c r="LYM92" s="715"/>
      <c r="LYN92" s="715"/>
      <c r="LYO92" s="715"/>
      <c r="LYP92" s="715"/>
      <c r="LYQ92" s="715"/>
      <c r="LYR92" s="715"/>
      <c r="LYS92" s="715"/>
      <c r="LYT92" s="715"/>
      <c r="LYU92" s="715"/>
      <c r="LYV92" s="715"/>
      <c r="LYW92" s="715"/>
      <c r="LYX92" s="715"/>
      <c r="LYY92" s="715"/>
      <c r="LYZ92" s="715"/>
      <c r="LZA92" s="715"/>
      <c r="LZB92" s="715"/>
      <c r="LZC92" s="715"/>
      <c r="LZD92" s="715"/>
      <c r="LZE92" s="715"/>
      <c r="LZF92" s="715"/>
      <c r="LZG92" s="715"/>
      <c r="LZH92" s="715"/>
      <c r="LZI92" s="715"/>
      <c r="LZJ92" s="715"/>
      <c r="LZK92" s="715"/>
      <c r="LZL92" s="715"/>
      <c r="LZM92" s="715"/>
      <c r="LZN92" s="715"/>
      <c r="LZO92" s="715"/>
      <c r="LZP92" s="715"/>
      <c r="LZQ92" s="715"/>
      <c r="LZR92" s="715"/>
      <c r="LZS92" s="715"/>
      <c r="LZT92" s="715"/>
      <c r="LZU92" s="715"/>
      <c r="LZV92" s="715"/>
      <c r="LZW92" s="715"/>
      <c r="LZX92" s="715"/>
      <c r="LZY92" s="715"/>
      <c r="LZZ92" s="715"/>
      <c r="MAA92" s="715"/>
      <c r="MAB92" s="715"/>
      <c r="MAC92" s="715"/>
      <c r="MAD92" s="715"/>
      <c r="MAE92" s="715"/>
      <c r="MAF92" s="715"/>
      <c r="MAG92" s="715"/>
      <c r="MAH92" s="715"/>
      <c r="MAI92" s="715"/>
      <c r="MAJ92" s="715"/>
      <c r="MAK92" s="715"/>
      <c r="MAL92" s="715"/>
      <c r="MAM92" s="715"/>
      <c r="MAN92" s="715"/>
      <c r="MAO92" s="715"/>
      <c r="MAP92" s="715"/>
      <c r="MAQ92" s="715"/>
      <c r="MAR92" s="715"/>
      <c r="MAS92" s="715"/>
      <c r="MAT92" s="715"/>
      <c r="MAU92" s="715"/>
      <c r="MAV92" s="715"/>
      <c r="MAW92" s="715"/>
      <c r="MAX92" s="715"/>
      <c r="MAY92" s="715"/>
      <c r="MAZ92" s="715"/>
      <c r="MBA92" s="715"/>
      <c r="MBB92" s="715"/>
      <c r="MBC92" s="715"/>
      <c r="MBD92" s="715"/>
      <c r="MBE92" s="715"/>
      <c r="MBF92" s="715"/>
      <c r="MBG92" s="715"/>
      <c r="MBH92" s="715"/>
      <c r="MBI92" s="715"/>
      <c r="MBJ92" s="715"/>
      <c r="MBK92" s="715"/>
      <c r="MBL92" s="715"/>
      <c r="MBM92" s="715"/>
      <c r="MBN92" s="715"/>
      <c r="MBO92" s="715"/>
      <c r="MBP92" s="715"/>
      <c r="MBQ92" s="715"/>
      <c r="MBR92" s="715"/>
      <c r="MBS92" s="715"/>
      <c r="MBT92" s="715"/>
      <c r="MBU92" s="715"/>
      <c r="MBV92" s="715"/>
      <c r="MBW92" s="715"/>
      <c r="MBX92" s="715"/>
      <c r="MBY92" s="715"/>
      <c r="MBZ92" s="715"/>
      <c r="MCA92" s="715"/>
      <c r="MCB92" s="715"/>
      <c r="MCC92" s="715"/>
      <c r="MCD92" s="715"/>
      <c r="MCE92" s="715"/>
      <c r="MCF92" s="715"/>
      <c r="MCG92" s="715"/>
      <c r="MCH92" s="715"/>
      <c r="MCI92" s="715"/>
      <c r="MCJ92" s="715"/>
      <c r="MCK92" s="715"/>
      <c r="MCL92" s="715"/>
      <c r="MCM92" s="715"/>
      <c r="MCN92" s="715"/>
      <c r="MCO92" s="715"/>
      <c r="MCP92" s="715"/>
      <c r="MCQ92" s="715"/>
      <c r="MCR92" s="715"/>
      <c r="MCS92" s="715"/>
      <c r="MCT92" s="715"/>
      <c r="MCU92" s="715"/>
      <c r="MCV92" s="715"/>
      <c r="MCW92" s="715"/>
      <c r="MCX92" s="715"/>
      <c r="MCY92" s="715"/>
      <c r="MCZ92" s="715"/>
      <c r="MDA92" s="715"/>
      <c r="MDB92" s="715"/>
      <c r="MDC92" s="715"/>
      <c r="MDD92" s="715"/>
      <c r="MDE92" s="715"/>
      <c r="MDF92" s="715"/>
      <c r="MDG92" s="715"/>
      <c r="MDH92" s="715"/>
      <c r="MDI92" s="715"/>
      <c r="MDJ92" s="715"/>
      <c r="MDK92" s="715"/>
      <c r="MDL92" s="715"/>
      <c r="MDM92" s="715"/>
      <c r="MDN92" s="715"/>
      <c r="MDO92" s="715"/>
      <c r="MDP92" s="715"/>
      <c r="MDQ92" s="715"/>
      <c r="MDR92" s="715"/>
      <c r="MDS92" s="715"/>
      <c r="MDT92" s="715"/>
      <c r="MDU92" s="715"/>
      <c r="MDV92" s="715"/>
      <c r="MDW92" s="715"/>
      <c r="MDX92" s="715"/>
      <c r="MDY92" s="715"/>
      <c r="MDZ92" s="715"/>
      <c r="MEA92" s="715"/>
      <c r="MEB92" s="715"/>
      <c r="MEC92" s="715"/>
      <c r="MED92" s="715"/>
      <c r="MEE92" s="715"/>
      <c r="MEF92" s="715"/>
      <c r="MEG92" s="715"/>
      <c r="MEH92" s="715"/>
      <c r="MEI92" s="715"/>
      <c r="MEJ92" s="715"/>
      <c r="MEK92" s="715"/>
      <c r="MEL92" s="715"/>
      <c r="MEM92" s="715"/>
      <c r="MEN92" s="715"/>
      <c r="MEO92" s="715"/>
      <c r="MEP92" s="715"/>
      <c r="MEQ92" s="715"/>
      <c r="MER92" s="715"/>
      <c r="MES92" s="715"/>
      <c r="MET92" s="715"/>
      <c r="MEU92" s="715"/>
      <c r="MEV92" s="715"/>
      <c r="MEW92" s="715"/>
      <c r="MEX92" s="715"/>
      <c r="MEY92" s="715"/>
      <c r="MEZ92" s="715"/>
      <c r="MFA92" s="715"/>
      <c r="MFB92" s="715"/>
      <c r="MFC92" s="715"/>
      <c r="MFD92" s="715"/>
      <c r="MFE92" s="715"/>
      <c r="MFF92" s="715"/>
      <c r="MFG92" s="715"/>
      <c r="MFH92" s="715"/>
      <c r="MFI92" s="715"/>
      <c r="MFJ92" s="715"/>
      <c r="MFK92" s="715"/>
      <c r="MFL92" s="715"/>
      <c r="MFM92" s="715"/>
      <c r="MFN92" s="715"/>
      <c r="MFO92" s="715"/>
      <c r="MFP92" s="715"/>
      <c r="MFQ92" s="715"/>
      <c r="MFR92" s="715"/>
      <c r="MFS92" s="715"/>
      <c r="MFT92" s="715"/>
      <c r="MFU92" s="715"/>
      <c r="MFV92" s="715"/>
      <c r="MFW92" s="715"/>
      <c r="MFX92" s="715"/>
      <c r="MFY92" s="715"/>
      <c r="MFZ92" s="715"/>
      <c r="MGA92" s="715"/>
      <c r="MGB92" s="715"/>
      <c r="MGC92" s="715"/>
      <c r="MGD92" s="715"/>
      <c r="MGE92" s="715"/>
      <c r="MGF92" s="715"/>
      <c r="MGG92" s="715"/>
      <c r="MGH92" s="715"/>
      <c r="MGI92" s="715"/>
      <c r="MGJ92" s="715"/>
      <c r="MGK92" s="715"/>
      <c r="MGL92" s="715"/>
      <c r="MGM92" s="715"/>
      <c r="MGN92" s="715"/>
      <c r="MGO92" s="715"/>
      <c r="MGP92" s="715"/>
      <c r="MGQ92" s="715"/>
      <c r="MGR92" s="715"/>
      <c r="MGS92" s="715"/>
      <c r="MGT92" s="715"/>
      <c r="MGU92" s="715"/>
      <c r="MGV92" s="715"/>
      <c r="MGW92" s="715"/>
      <c r="MGX92" s="715"/>
      <c r="MGY92" s="715"/>
      <c r="MGZ92" s="715"/>
      <c r="MHA92" s="715"/>
      <c r="MHB92" s="715"/>
      <c r="MHC92" s="715"/>
      <c r="MHD92" s="715"/>
      <c r="MHE92" s="715"/>
      <c r="MHF92" s="715"/>
      <c r="MHG92" s="715"/>
      <c r="MHH92" s="715"/>
      <c r="MHI92" s="715"/>
      <c r="MHJ92" s="715"/>
      <c r="MHK92" s="715"/>
      <c r="MHL92" s="715"/>
      <c r="MHM92" s="715"/>
      <c r="MHN92" s="715"/>
      <c r="MHO92" s="715"/>
      <c r="MHP92" s="715"/>
      <c r="MHQ92" s="715"/>
      <c r="MHR92" s="715"/>
      <c r="MHS92" s="715"/>
      <c r="MHT92" s="715"/>
      <c r="MHU92" s="715"/>
      <c r="MHV92" s="715"/>
      <c r="MHW92" s="715"/>
      <c r="MHX92" s="715"/>
      <c r="MHY92" s="715"/>
      <c r="MHZ92" s="715"/>
      <c r="MIA92" s="715"/>
      <c r="MIB92" s="715"/>
      <c r="MIC92" s="715"/>
      <c r="MID92" s="715"/>
      <c r="MIE92" s="715"/>
      <c r="MIF92" s="715"/>
      <c r="MIG92" s="715"/>
      <c r="MIH92" s="715"/>
      <c r="MII92" s="715"/>
      <c r="MIJ92" s="715"/>
      <c r="MIK92" s="715"/>
      <c r="MIL92" s="715"/>
      <c r="MIM92" s="715"/>
      <c r="MIN92" s="715"/>
      <c r="MIO92" s="715"/>
      <c r="MIP92" s="715"/>
      <c r="MIQ92" s="715"/>
      <c r="MIR92" s="715"/>
      <c r="MIS92" s="715"/>
      <c r="MIT92" s="715"/>
      <c r="MIU92" s="715"/>
      <c r="MIV92" s="715"/>
      <c r="MIW92" s="715"/>
      <c r="MIX92" s="715"/>
      <c r="MIY92" s="715"/>
      <c r="MIZ92" s="715"/>
      <c r="MJA92" s="715"/>
      <c r="MJB92" s="715"/>
      <c r="MJC92" s="715"/>
      <c r="MJD92" s="715"/>
      <c r="MJE92" s="715"/>
      <c r="MJF92" s="715"/>
      <c r="MJG92" s="715"/>
      <c r="MJH92" s="715"/>
      <c r="MJI92" s="715"/>
      <c r="MJJ92" s="715"/>
      <c r="MJK92" s="715"/>
      <c r="MJL92" s="715"/>
      <c r="MJM92" s="715"/>
      <c r="MJN92" s="715"/>
      <c r="MJO92" s="715"/>
      <c r="MJP92" s="715"/>
      <c r="MJQ92" s="715"/>
      <c r="MJR92" s="715"/>
      <c r="MJS92" s="715"/>
      <c r="MJT92" s="715"/>
      <c r="MJU92" s="715"/>
      <c r="MJV92" s="715"/>
      <c r="MJW92" s="715"/>
      <c r="MJX92" s="715"/>
      <c r="MJY92" s="715"/>
      <c r="MJZ92" s="715"/>
      <c r="MKA92" s="715"/>
      <c r="MKB92" s="715"/>
      <c r="MKC92" s="715"/>
      <c r="MKD92" s="715"/>
      <c r="MKE92" s="715"/>
      <c r="MKF92" s="715"/>
      <c r="MKG92" s="715"/>
      <c r="MKH92" s="715"/>
      <c r="MKI92" s="715"/>
      <c r="MKJ92" s="715"/>
      <c r="MKK92" s="715"/>
      <c r="MKL92" s="715"/>
      <c r="MKM92" s="715"/>
      <c r="MKN92" s="715"/>
      <c r="MKO92" s="715"/>
      <c r="MKP92" s="715"/>
      <c r="MKQ92" s="715"/>
      <c r="MKR92" s="715"/>
      <c r="MKS92" s="715"/>
      <c r="MKT92" s="715"/>
      <c r="MKU92" s="715"/>
      <c r="MKV92" s="715"/>
      <c r="MKW92" s="715"/>
      <c r="MKX92" s="715"/>
      <c r="MKY92" s="715"/>
      <c r="MKZ92" s="715"/>
      <c r="MLA92" s="715"/>
      <c r="MLB92" s="715"/>
      <c r="MLC92" s="715"/>
      <c r="MLD92" s="715"/>
      <c r="MLE92" s="715"/>
      <c r="MLF92" s="715"/>
      <c r="MLG92" s="715"/>
      <c r="MLH92" s="715"/>
      <c r="MLI92" s="715"/>
      <c r="MLJ92" s="715"/>
      <c r="MLK92" s="715"/>
      <c r="MLL92" s="715"/>
      <c r="MLM92" s="715"/>
      <c r="MLN92" s="715"/>
      <c r="MLO92" s="715"/>
      <c r="MLP92" s="715"/>
      <c r="MLQ92" s="715"/>
      <c r="MLR92" s="715"/>
      <c r="MLS92" s="715"/>
      <c r="MLT92" s="715"/>
      <c r="MLU92" s="715"/>
      <c r="MLV92" s="715"/>
      <c r="MLW92" s="715"/>
      <c r="MLX92" s="715"/>
      <c r="MLY92" s="715"/>
      <c r="MLZ92" s="715"/>
      <c r="MMA92" s="715"/>
      <c r="MMB92" s="715"/>
      <c r="MMC92" s="715"/>
      <c r="MMD92" s="715"/>
      <c r="MME92" s="715"/>
      <c r="MMF92" s="715"/>
      <c r="MMG92" s="715"/>
      <c r="MMH92" s="715"/>
      <c r="MMI92" s="715"/>
      <c r="MMJ92" s="715"/>
      <c r="MMK92" s="715"/>
      <c r="MML92" s="715"/>
      <c r="MMM92" s="715"/>
      <c r="MMN92" s="715"/>
      <c r="MMO92" s="715"/>
      <c r="MMP92" s="715"/>
      <c r="MMQ92" s="715"/>
      <c r="MMR92" s="715"/>
      <c r="MMS92" s="715"/>
      <c r="MMT92" s="715"/>
      <c r="MMU92" s="715"/>
      <c r="MMV92" s="715"/>
      <c r="MMW92" s="715"/>
      <c r="MMX92" s="715"/>
      <c r="MMY92" s="715"/>
      <c r="MMZ92" s="715"/>
      <c r="MNA92" s="715"/>
      <c r="MNB92" s="715"/>
      <c r="MNC92" s="715"/>
      <c r="MND92" s="715"/>
      <c r="MNE92" s="715"/>
      <c r="MNF92" s="715"/>
      <c r="MNG92" s="715"/>
      <c r="MNH92" s="715"/>
      <c r="MNI92" s="715"/>
      <c r="MNJ92" s="715"/>
      <c r="MNK92" s="715"/>
      <c r="MNL92" s="715"/>
      <c r="MNM92" s="715"/>
      <c r="MNN92" s="715"/>
      <c r="MNO92" s="715"/>
      <c r="MNP92" s="715"/>
      <c r="MNQ92" s="715"/>
      <c r="MNR92" s="715"/>
      <c r="MNS92" s="715"/>
      <c r="MNT92" s="715"/>
      <c r="MNU92" s="715"/>
      <c r="MNV92" s="715"/>
      <c r="MNW92" s="715"/>
      <c r="MNX92" s="715"/>
      <c r="MNY92" s="715"/>
      <c r="MNZ92" s="715"/>
      <c r="MOA92" s="715"/>
      <c r="MOB92" s="715"/>
      <c r="MOC92" s="715"/>
      <c r="MOD92" s="715"/>
      <c r="MOE92" s="715"/>
      <c r="MOF92" s="715"/>
      <c r="MOG92" s="715"/>
      <c r="MOH92" s="715"/>
      <c r="MOI92" s="715"/>
      <c r="MOJ92" s="715"/>
      <c r="MOK92" s="715"/>
      <c r="MOL92" s="715"/>
      <c r="MOM92" s="715"/>
      <c r="MON92" s="715"/>
      <c r="MOO92" s="715"/>
      <c r="MOP92" s="715"/>
      <c r="MOQ92" s="715"/>
      <c r="MOR92" s="715"/>
      <c r="MOS92" s="715"/>
      <c r="MOT92" s="715"/>
      <c r="MOU92" s="715"/>
      <c r="MOV92" s="715"/>
      <c r="MOW92" s="715"/>
      <c r="MOX92" s="715"/>
      <c r="MOY92" s="715"/>
      <c r="MOZ92" s="715"/>
      <c r="MPA92" s="715"/>
      <c r="MPB92" s="715"/>
      <c r="MPC92" s="715"/>
      <c r="MPD92" s="715"/>
      <c r="MPE92" s="715"/>
      <c r="MPF92" s="715"/>
      <c r="MPG92" s="715"/>
      <c r="MPH92" s="715"/>
      <c r="MPI92" s="715"/>
      <c r="MPJ92" s="715"/>
      <c r="MPK92" s="715"/>
      <c r="MPL92" s="715"/>
      <c r="MPM92" s="715"/>
      <c r="MPN92" s="715"/>
      <c r="MPO92" s="715"/>
      <c r="MPP92" s="715"/>
      <c r="MPQ92" s="715"/>
      <c r="MPR92" s="715"/>
      <c r="MPS92" s="715"/>
      <c r="MPT92" s="715"/>
      <c r="MPU92" s="715"/>
      <c r="MPV92" s="715"/>
      <c r="MPW92" s="715"/>
      <c r="MPX92" s="715"/>
      <c r="MPY92" s="715"/>
      <c r="MPZ92" s="715"/>
      <c r="MQA92" s="715"/>
      <c r="MQB92" s="715"/>
      <c r="MQC92" s="715"/>
      <c r="MQD92" s="715"/>
      <c r="MQE92" s="715"/>
      <c r="MQF92" s="715"/>
      <c r="MQG92" s="715"/>
      <c r="MQH92" s="715"/>
      <c r="MQI92" s="715"/>
      <c r="MQJ92" s="715"/>
      <c r="MQK92" s="715"/>
      <c r="MQL92" s="715"/>
      <c r="MQM92" s="715"/>
      <c r="MQN92" s="715"/>
      <c r="MQO92" s="715"/>
      <c r="MQP92" s="715"/>
      <c r="MQQ92" s="715"/>
      <c r="MQR92" s="715"/>
      <c r="MQS92" s="715"/>
      <c r="MQT92" s="715"/>
      <c r="MQU92" s="715"/>
      <c r="MQV92" s="715"/>
      <c r="MQW92" s="715"/>
      <c r="MQX92" s="715"/>
      <c r="MQY92" s="715"/>
      <c r="MQZ92" s="715"/>
      <c r="MRA92" s="715"/>
      <c r="MRB92" s="715"/>
      <c r="MRC92" s="715"/>
      <c r="MRD92" s="715"/>
      <c r="MRE92" s="715"/>
      <c r="MRF92" s="715"/>
      <c r="MRG92" s="715"/>
      <c r="MRH92" s="715"/>
      <c r="MRI92" s="715"/>
      <c r="MRJ92" s="715"/>
      <c r="MRK92" s="715"/>
      <c r="MRL92" s="715"/>
      <c r="MRM92" s="715"/>
      <c r="MRN92" s="715"/>
      <c r="MRO92" s="715"/>
      <c r="MRP92" s="715"/>
      <c r="MRQ92" s="715"/>
      <c r="MRR92" s="715"/>
      <c r="MRS92" s="715"/>
      <c r="MRT92" s="715"/>
      <c r="MRU92" s="715"/>
      <c r="MRV92" s="715"/>
      <c r="MRW92" s="715"/>
      <c r="MRX92" s="715"/>
      <c r="MRY92" s="715"/>
      <c r="MRZ92" s="715"/>
      <c r="MSA92" s="715"/>
      <c r="MSB92" s="715"/>
      <c r="MSC92" s="715"/>
      <c r="MSD92" s="715"/>
      <c r="MSE92" s="715"/>
      <c r="MSF92" s="715"/>
      <c r="MSG92" s="715"/>
      <c r="MSH92" s="715"/>
      <c r="MSI92" s="715"/>
      <c r="MSJ92" s="715"/>
      <c r="MSK92" s="715"/>
      <c r="MSL92" s="715"/>
      <c r="MSM92" s="715"/>
      <c r="MSN92" s="715"/>
      <c r="MSO92" s="715"/>
      <c r="MSP92" s="715"/>
      <c r="MSQ92" s="715"/>
      <c r="MSR92" s="715"/>
      <c r="MSS92" s="715"/>
      <c r="MST92" s="715"/>
      <c r="MSU92" s="715"/>
      <c r="MSV92" s="715"/>
      <c r="MSW92" s="715"/>
      <c r="MSX92" s="715"/>
      <c r="MSY92" s="715"/>
      <c r="MSZ92" s="715"/>
      <c r="MTA92" s="715"/>
      <c r="MTB92" s="715"/>
      <c r="MTC92" s="715"/>
      <c r="MTD92" s="715"/>
      <c r="MTE92" s="715"/>
      <c r="MTF92" s="715"/>
      <c r="MTG92" s="715"/>
      <c r="MTH92" s="715"/>
      <c r="MTI92" s="715"/>
      <c r="MTJ92" s="715"/>
      <c r="MTK92" s="715"/>
      <c r="MTL92" s="715"/>
      <c r="MTM92" s="715"/>
      <c r="MTN92" s="715"/>
      <c r="MTO92" s="715"/>
      <c r="MTP92" s="715"/>
      <c r="MTQ92" s="715"/>
      <c r="MTR92" s="715"/>
      <c r="MTS92" s="715"/>
      <c r="MTT92" s="715"/>
      <c r="MTU92" s="715"/>
      <c r="MTV92" s="715"/>
      <c r="MTW92" s="715"/>
      <c r="MTX92" s="715"/>
      <c r="MTY92" s="715"/>
      <c r="MTZ92" s="715"/>
      <c r="MUA92" s="715"/>
      <c r="MUB92" s="715"/>
      <c r="MUC92" s="715"/>
      <c r="MUD92" s="715"/>
      <c r="MUE92" s="715"/>
      <c r="MUF92" s="715"/>
      <c r="MUG92" s="715"/>
      <c r="MUH92" s="715"/>
      <c r="MUI92" s="715"/>
      <c r="MUJ92" s="715"/>
      <c r="MUK92" s="715"/>
      <c r="MUL92" s="715"/>
      <c r="MUM92" s="715"/>
      <c r="MUN92" s="715"/>
      <c r="MUO92" s="715"/>
      <c r="MUP92" s="715"/>
      <c r="MUQ92" s="715"/>
      <c r="MUR92" s="715"/>
      <c r="MUS92" s="715"/>
      <c r="MUT92" s="715"/>
      <c r="MUU92" s="715"/>
      <c r="MUV92" s="715"/>
      <c r="MUW92" s="715"/>
      <c r="MUX92" s="715"/>
      <c r="MUY92" s="715"/>
      <c r="MUZ92" s="715"/>
      <c r="MVA92" s="715"/>
      <c r="MVB92" s="715"/>
      <c r="MVC92" s="715"/>
      <c r="MVD92" s="715"/>
      <c r="MVE92" s="715"/>
      <c r="MVF92" s="715"/>
      <c r="MVG92" s="715"/>
      <c r="MVH92" s="715"/>
      <c r="MVI92" s="715"/>
      <c r="MVJ92" s="715"/>
      <c r="MVK92" s="715"/>
      <c r="MVL92" s="715"/>
      <c r="MVM92" s="715"/>
      <c r="MVN92" s="715"/>
      <c r="MVO92" s="715"/>
      <c r="MVP92" s="715"/>
      <c r="MVQ92" s="715"/>
      <c r="MVR92" s="715"/>
      <c r="MVS92" s="715"/>
      <c r="MVT92" s="715"/>
      <c r="MVU92" s="715"/>
      <c r="MVV92" s="715"/>
      <c r="MVW92" s="715"/>
      <c r="MVX92" s="715"/>
      <c r="MVY92" s="715"/>
      <c r="MVZ92" s="715"/>
      <c r="MWA92" s="715"/>
      <c r="MWB92" s="715"/>
      <c r="MWC92" s="715"/>
      <c r="MWD92" s="715"/>
      <c r="MWE92" s="715"/>
      <c r="MWF92" s="715"/>
      <c r="MWG92" s="715"/>
      <c r="MWH92" s="715"/>
      <c r="MWI92" s="715"/>
      <c r="MWJ92" s="715"/>
      <c r="MWK92" s="715"/>
      <c r="MWL92" s="715"/>
      <c r="MWM92" s="715"/>
      <c r="MWN92" s="715"/>
      <c r="MWO92" s="715"/>
      <c r="MWP92" s="715"/>
      <c r="MWQ92" s="715"/>
      <c r="MWR92" s="715"/>
      <c r="MWS92" s="715"/>
      <c r="MWT92" s="715"/>
      <c r="MWU92" s="715"/>
      <c r="MWV92" s="715"/>
      <c r="MWW92" s="715"/>
      <c r="MWX92" s="715"/>
      <c r="MWY92" s="715"/>
      <c r="MWZ92" s="715"/>
      <c r="MXA92" s="715"/>
      <c r="MXB92" s="715"/>
      <c r="MXC92" s="715"/>
      <c r="MXD92" s="715"/>
      <c r="MXE92" s="715"/>
      <c r="MXF92" s="715"/>
      <c r="MXG92" s="715"/>
      <c r="MXH92" s="715"/>
      <c r="MXI92" s="715"/>
      <c r="MXJ92" s="715"/>
      <c r="MXK92" s="715"/>
      <c r="MXL92" s="715"/>
      <c r="MXM92" s="715"/>
      <c r="MXN92" s="715"/>
      <c r="MXO92" s="715"/>
      <c r="MXP92" s="715"/>
      <c r="MXQ92" s="715"/>
      <c r="MXR92" s="715"/>
      <c r="MXS92" s="715"/>
      <c r="MXT92" s="715"/>
      <c r="MXU92" s="715"/>
      <c r="MXV92" s="715"/>
      <c r="MXW92" s="715"/>
      <c r="MXX92" s="715"/>
      <c r="MXY92" s="715"/>
      <c r="MXZ92" s="715"/>
      <c r="MYA92" s="715"/>
      <c r="MYB92" s="715"/>
      <c r="MYC92" s="715"/>
      <c r="MYD92" s="715"/>
      <c r="MYE92" s="715"/>
      <c r="MYF92" s="715"/>
      <c r="MYG92" s="715"/>
      <c r="MYH92" s="715"/>
      <c r="MYI92" s="715"/>
      <c r="MYJ92" s="715"/>
      <c r="MYK92" s="715"/>
      <c r="MYL92" s="715"/>
      <c r="MYM92" s="715"/>
      <c r="MYN92" s="715"/>
      <c r="MYO92" s="715"/>
      <c r="MYP92" s="715"/>
      <c r="MYQ92" s="715"/>
      <c r="MYR92" s="715"/>
      <c r="MYS92" s="715"/>
      <c r="MYT92" s="715"/>
      <c r="MYU92" s="715"/>
      <c r="MYV92" s="715"/>
      <c r="MYW92" s="715"/>
      <c r="MYX92" s="715"/>
      <c r="MYY92" s="715"/>
      <c r="MYZ92" s="715"/>
      <c r="MZA92" s="715"/>
      <c r="MZB92" s="715"/>
      <c r="MZC92" s="715"/>
      <c r="MZD92" s="715"/>
      <c r="MZE92" s="715"/>
      <c r="MZF92" s="715"/>
      <c r="MZG92" s="715"/>
      <c r="MZH92" s="715"/>
      <c r="MZI92" s="715"/>
      <c r="MZJ92" s="715"/>
      <c r="MZK92" s="715"/>
      <c r="MZL92" s="715"/>
      <c r="MZM92" s="715"/>
      <c r="MZN92" s="715"/>
      <c r="MZO92" s="715"/>
      <c r="MZP92" s="715"/>
      <c r="MZQ92" s="715"/>
      <c r="MZR92" s="715"/>
      <c r="MZS92" s="715"/>
      <c r="MZT92" s="715"/>
      <c r="MZU92" s="715"/>
      <c r="MZV92" s="715"/>
      <c r="MZW92" s="715"/>
      <c r="MZX92" s="715"/>
      <c r="MZY92" s="715"/>
      <c r="MZZ92" s="715"/>
      <c r="NAA92" s="715"/>
      <c r="NAB92" s="715"/>
      <c r="NAC92" s="715"/>
      <c r="NAD92" s="715"/>
      <c r="NAE92" s="715"/>
      <c r="NAF92" s="715"/>
      <c r="NAG92" s="715"/>
      <c r="NAH92" s="715"/>
      <c r="NAI92" s="715"/>
      <c r="NAJ92" s="715"/>
      <c r="NAK92" s="715"/>
      <c r="NAL92" s="715"/>
      <c r="NAM92" s="715"/>
      <c r="NAN92" s="715"/>
      <c r="NAO92" s="715"/>
      <c r="NAP92" s="715"/>
      <c r="NAQ92" s="715"/>
      <c r="NAR92" s="715"/>
      <c r="NAS92" s="715"/>
      <c r="NAT92" s="715"/>
      <c r="NAU92" s="715"/>
      <c r="NAV92" s="715"/>
      <c r="NAW92" s="715"/>
      <c r="NAX92" s="715"/>
      <c r="NAY92" s="715"/>
      <c r="NAZ92" s="715"/>
      <c r="NBA92" s="715"/>
      <c r="NBB92" s="715"/>
      <c r="NBC92" s="715"/>
      <c r="NBD92" s="715"/>
      <c r="NBE92" s="715"/>
      <c r="NBF92" s="715"/>
      <c r="NBG92" s="715"/>
      <c r="NBH92" s="715"/>
      <c r="NBI92" s="715"/>
      <c r="NBJ92" s="715"/>
      <c r="NBK92" s="715"/>
      <c r="NBL92" s="715"/>
      <c r="NBM92" s="715"/>
      <c r="NBN92" s="715"/>
      <c r="NBO92" s="715"/>
      <c r="NBP92" s="715"/>
      <c r="NBQ92" s="715"/>
      <c r="NBR92" s="715"/>
      <c r="NBS92" s="715"/>
      <c r="NBT92" s="715"/>
      <c r="NBU92" s="715"/>
      <c r="NBV92" s="715"/>
      <c r="NBW92" s="715"/>
      <c r="NBX92" s="715"/>
      <c r="NBY92" s="715"/>
      <c r="NBZ92" s="715"/>
      <c r="NCA92" s="715"/>
      <c r="NCB92" s="715"/>
      <c r="NCC92" s="715"/>
      <c r="NCD92" s="715"/>
      <c r="NCE92" s="715"/>
      <c r="NCF92" s="715"/>
      <c r="NCG92" s="715"/>
      <c r="NCH92" s="715"/>
      <c r="NCI92" s="715"/>
      <c r="NCJ92" s="715"/>
      <c r="NCK92" s="715"/>
      <c r="NCL92" s="715"/>
      <c r="NCM92" s="715"/>
      <c r="NCN92" s="715"/>
      <c r="NCO92" s="715"/>
      <c r="NCP92" s="715"/>
      <c r="NCQ92" s="715"/>
      <c r="NCR92" s="715"/>
      <c r="NCS92" s="715"/>
      <c r="NCT92" s="715"/>
      <c r="NCU92" s="715"/>
      <c r="NCV92" s="715"/>
      <c r="NCW92" s="715"/>
      <c r="NCX92" s="715"/>
      <c r="NCY92" s="715"/>
      <c r="NCZ92" s="715"/>
      <c r="NDA92" s="715"/>
      <c r="NDB92" s="715"/>
      <c r="NDC92" s="715"/>
      <c r="NDD92" s="715"/>
      <c r="NDE92" s="715"/>
      <c r="NDF92" s="715"/>
      <c r="NDG92" s="715"/>
      <c r="NDH92" s="715"/>
      <c r="NDI92" s="715"/>
      <c r="NDJ92" s="715"/>
      <c r="NDK92" s="715"/>
      <c r="NDL92" s="715"/>
      <c r="NDM92" s="715"/>
      <c r="NDN92" s="715"/>
      <c r="NDO92" s="715"/>
      <c r="NDP92" s="715"/>
      <c r="NDQ92" s="715"/>
      <c r="NDR92" s="715"/>
      <c r="NDS92" s="715"/>
      <c r="NDT92" s="715"/>
      <c r="NDU92" s="715"/>
      <c r="NDV92" s="715"/>
      <c r="NDW92" s="715"/>
      <c r="NDX92" s="715"/>
      <c r="NDY92" s="715"/>
      <c r="NDZ92" s="715"/>
      <c r="NEA92" s="715"/>
      <c r="NEB92" s="715"/>
      <c r="NEC92" s="715"/>
      <c r="NED92" s="715"/>
      <c r="NEE92" s="715"/>
      <c r="NEF92" s="715"/>
      <c r="NEG92" s="715"/>
      <c r="NEH92" s="715"/>
      <c r="NEI92" s="715"/>
      <c r="NEJ92" s="715"/>
      <c r="NEK92" s="715"/>
      <c r="NEL92" s="715"/>
      <c r="NEM92" s="715"/>
      <c r="NEN92" s="715"/>
      <c r="NEO92" s="715"/>
      <c r="NEP92" s="715"/>
      <c r="NEQ92" s="715"/>
      <c r="NER92" s="715"/>
      <c r="NES92" s="715"/>
      <c r="NET92" s="715"/>
      <c r="NEU92" s="715"/>
      <c r="NEV92" s="715"/>
      <c r="NEW92" s="715"/>
      <c r="NEX92" s="715"/>
      <c r="NEY92" s="715"/>
      <c r="NEZ92" s="715"/>
      <c r="NFA92" s="715"/>
      <c r="NFB92" s="715"/>
      <c r="NFC92" s="715"/>
      <c r="NFD92" s="715"/>
      <c r="NFE92" s="715"/>
      <c r="NFF92" s="715"/>
      <c r="NFG92" s="715"/>
      <c r="NFH92" s="715"/>
      <c r="NFI92" s="715"/>
      <c r="NFJ92" s="715"/>
      <c r="NFK92" s="715"/>
      <c r="NFL92" s="715"/>
      <c r="NFM92" s="715"/>
      <c r="NFN92" s="715"/>
      <c r="NFO92" s="715"/>
      <c r="NFP92" s="715"/>
      <c r="NFQ92" s="715"/>
      <c r="NFR92" s="715"/>
      <c r="NFS92" s="715"/>
      <c r="NFT92" s="715"/>
      <c r="NFU92" s="715"/>
      <c r="NFV92" s="715"/>
      <c r="NFW92" s="715"/>
      <c r="NFX92" s="715"/>
      <c r="NFY92" s="715"/>
      <c r="NFZ92" s="715"/>
      <c r="NGA92" s="715"/>
      <c r="NGB92" s="715"/>
      <c r="NGC92" s="715"/>
      <c r="NGD92" s="715"/>
      <c r="NGE92" s="715"/>
      <c r="NGF92" s="715"/>
      <c r="NGG92" s="715"/>
      <c r="NGH92" s="715"/>
      <c r="NGI92" s="715"/>
      <c r="NGJ92" s="715"/>
      <c r="NGK92" s="715"/>
      <c r="NGL92" s="715"/>
      <c r="NGM92" s="715"/>
      <c r="NGN92" s="715"/>
      <c r="NGO92" s="715"/>
      <c r="NGP92" s="715"/>
      <c r="NGQ92" s="715"/>
      <c r="NGR92" s="715"/>
      <c r="NGS92" s="715"/>
      <c r="NGT92" s="715"/>
      <c r="NGU92" s="715"/>
      <c r="NGV92" s="715"/>
      <c r="NGW92" s="715"/>
      <c r="NGX92" s="715"/>
      <c r="NGY92" s="715"/>
      <c r="NGZ92" s="715"/>
      <c r="NHA92" s="715"/>
      <c r="NHB92" s="715"/>
      <c r="NHC92" s="715"/>
      <c r="NHD92" s="715"/>
      <c r="NHE92" s="715"/>
      <c r="NHF92" s="715"/>
      <c r="NHG92" s="715"/>
      <c r="NHH92" s="715"/>
      <c r="NHI92" s="715"/>
      <c r="NHJ92" s="715"/>
      <c r="NHK92" s="715"/>
      <c r="NHL92" s="715"/>
      <c r="NHM92" s="715"/>
      <c r="NHN92" s="715"/>
      <c r="NHO92" s="715"/>
      <c r="NHP92" s="715"/>
      <c r="NHQ92" s="715"/>
      <c r="NHR92" s="715"/>
      <c r="NHS92" s="715"/>
      <c r="NHT92" s="715"/>
      <c r="NHU92" s="715"/>
      <c r="NHV92" s="715"/>
      <c r="NHW92" s="715"/>
      <c r="NHX92" s="715"/>
      <c r="NHY92" s="715"/>
      <c r="NHZ92" s="715"/>
      <c r="NIA92" s="715"/>
      <c r="NIB92" s="715"/>
      <c r="NIC92" s="715"/>
      <c r="NID92" s="715"/>
      <c r="NIE92" s="715"/>
      <c r="NIF92" s="715"/>
      <c r="NIG92" s="715"/>
      <c r="NIH92" s="715"/>
      <c r="NII92" s="715"/>
      <c r="NIJ92" s="715"/>
      <c r="NIK92" s="715"/>
      <c r="NIL92" s="715"/>
      <c r="NIM92" s="715"/>
      <c r="NIN92" s="715"/>
      <c r="NIO92" s="715"/>
      <c r="NIP92" s="715"/>
      <c r="NIQ92" s="715"/>
      <c r="NIR92" s="715"/>
      <c r="NIS92" s="715"/>
      <c r="NIT92" s="715"/>
      <c r="NIU92" s="715"/>
      <c r="NIV92" s="715"/>
      <c r="NIW92" s="715"/>
      <c r="NIX92" s="715"/>
      <c r="NIY92" s="715"/>
      <c r="NIZ92" s="715"/>
      <c r="NJA92" s="715"/>
      <c r="NJB92" s="715"/>
      <c r="NJC92" s="715"/>
      <c r="NJD92" s="715"/>
      <c r="NJE92" s="715"/>
      <c r="NJF92" s="715"/>
      <c r="NJG92" s="715"/>
      <c r="NJH92" s="715"/>
      <c r="NJI92" s="715"/>
      <c r="NJJ92" s="715"/>
      <c r="NJK92" s="715"/>
      <c r="NJL92" s="715"/>
      <c r="NJM92" s="715"/>
      <c r="NJN92" s="715"/>
      <c r="NJO92" s="715"/>
      <c r="NJP92" s="715"/>
      <c r="NJQ92" s="715"/>
      <c r="NJR92" s="715"/>
      <c r="NJS92" s="715"/>
      <c r="NJT92" s="715"/>
      <c r="NJU92" s="715"/>
      <c r="NJV92" s="715"/>
      <c r="NJW92" s="715"/>
      <c r="NJX92" s="715"/>
      <c r="NJY92" s="715"/>
      <c r="NJZ92" s="715"/>
      <c r="NKA92" s="715"/>
      <c r="NKB92" s="715"/>
      <c r="NKC92" s="715"/>
      <c r="NKD92" s="715"/>
      <c r="NKE92" s="715"/>
      <c r="NKF92" s="715"/>
      <c r="NKG92" s="715"/>
      <c r="NKH92" s="715"/>
      <c r="NKI92" s="715"/>
      <c r="NKJ92" s="715"/>
      <c r="NKK92" s="715"/>
      <c r="NKL92" s="715"/>
      <c r="NKM92" s="715"/>
      <c r="NKN92" s="715"/>
      <c r="NKO92" s="715"/>
      <c r="NKP92" s="715"/>
      <c r="NKQ92" s="715"/>
      <c r="NKR92" s="715"/>
      <c r="NKS92" s="715"/>
      <c r="NKT92" s="715"/>
      <c r="NKU92" s="715"/>
      <c r="NKV92" s="715"/>
      <c r="NKW92" s="715"/>
      <c r="NKX92" s="715"/>
      <c r="NKY92" s="715"/>
      <c r="NKZ92" s="715"/>
      <c r="NLA92" s="715"/>
      <c r="NLB92" s="715"/>
      <c r="NLC92" s="715"/>
      <c r="NLD92" s="715"/>
      <c r="NLE92" s="715"/>
      <c r="NLF92" s="715"/>
      <c r="NLG92" s="715"/>
      <c r="NLH92" s="715"/>
      <c r="NLI92" s="715"/>
      <c r="NLJ92" s="715"/>
      <c r="NLK92" s="715"/>
      <c r="NLL92" s="715"/>
      <c r="NLM92" s="715"/>
      <c r="NLN92" s="715"/>
      <c r="NLO92" s="715"/>
      <c r="NLP92" s="715"/>
      <c r="NLQ92" s="715"/>
      <c r="NLR92" s="715"/>
      <c r="NLS92" s="715"/>
      <c r="NLT92" s="715"/>
      <c r="NLU92" s="715"/>
      <c r="NLV92" s="715"/>
      <c r="NLW92" s="715"/>
      <c r="NLX92" s="715"/>
      <c r="NLY92" s="715"/>
      <c r="NLZ92" s="715"/>
      <c r="NMA92" s="715"/>
      <c r="NMB92" s="715"/>
      <c r="NMC92" s="715"/>
      <c r="NMD92" s="715"/>
      <c r="NME92" s="715"/>
      <c r="NMF92" s="715"/>
      <c r="NMG92" s="715"/>
      <c r="NMH92" s="715"/>
      <c r="NMI92" s="715"/>
      <c r="NMJ92" s="715"/>
      <c r="NMK92" s="715"/>
      <c r="NML92" s="715"/>
      <c r="NMM92" s="715"/>
      <c r="NMN92" s="715"/>
      <c r="NMO92" s="715"/>
      <c r="NMP92" s="715"/>
      <c r="NMQ92" s="715"/>
      <c r="NMR92" s="715"/>
      <c r="NMS92" s="715"/>
      <c r="NMT92" s="715"/>
      <c r="NMU92" s="715"/>
      <c r="NMV92" s="715"/>
      <c r="NMW92" s="715"/>
      <c r="NMX92" s="715"/>
      <c r="NMY92" s="715"/>
      <c r="NMZ92" s="715"/>
      <c r="NNA92" s="715"/>
      <c r="NNB92" s="715"/>
      <c r="NNC92" s="715"/>
      <c r="NND92" s="715"/>
      <c r="NNE92" s="715"/>
      <c r="NNF92" s="715"/>
      <c r="NNG92" s="715"/>
      <c r="NNH92" s="715"/>
      <c r="NNI92" s="715"/>
      <c r="NNJ92" s="715"/>
      <c r="NNK92" s="715"/>
      <c r="NNL92" s="715"/>
      <c r="NNM92" s="715"/>
      <c r="NNN92" s="715"/>
      <c r="NNO92" s="715"/>
      <c r="NNP92" s="715"/>
      <c r="NNQ92" s="715"/>
      <c r="NNR92" s="715"/>
      <c r="NNS92" s="715"/>
      <c r="NNT92" s="715"/>
      <c r="NNU92" s="715"/>
      <c r="NNV92" s="715"/>
      <c r="NNW92" s="715"/>
      <c r="NNX92" s="715"/>
      <c r="NNY92" s="715"/>
      <c r="NNZ92" s="715"/>
      <c r="NOA92" s="715"/>
      <c r="NOB92" s="715"/>
      <c r="NOC92" s="715"/>
      <c r="NOD92" s="715"/>
      <c r="NOE92" s="715"/>
      <c r="NOF92" s="715"/>
      <c r="NOG92" s="715"/>
      <c r="NOH92" s="715"/>
      <c r="NOI92" s="715"/>
      <c r="NOJ92" s="715"/>
      <c r="NOK92" s="715"/>
      <c r="NOL92" s="715"/>
      <c r="NOM92" s="715"/>
      <c r="NON92" s="715"/>
      <c r="NOO92" s="715"/>
      <c r="NOP92" s="715"/>
      <c r="NOQ92" s="715"/>
      <c r="NOR92" s="715"/>
      <c r="NOS92" s="715"/>
      <c r="NOT92" s="715"/>
      <c r="NOU92" s="715"/>
      <c r="NOV92" s="715"/>
      <c r="NOW92" s="715"/>
      <c r="NOX92" s="715"/>
      <c r="NOY92" s="715"/>
      <c r="NOZ92" s="715"/>
      <c r="NPA92" s="715"/>
      <c r="NPB92" s="715"/>
      <c r="NPC92" s="715"/>
      <c r="NPD92" s="715"/>
      <c r="NPE92" s="715"/>
      <c r="NPF92" s="715"/>
      <c r="NPG92" s="715"/>
      <c r="NPH92" s="715"/>
      <c r="NPI92" s="715"/>
      <c r="NPJ92" s="715"/>
      <c r="NPK92" s="715"/>
      <c r="NPL92" s="715"/>
      <c r="NPM92" s="715"/>
      <c r="NPN92" s="715"/>
      <c r="NPO92" s="715"/>
      <c r="NPP92" s="715"/>
      <c r="NPQ92" s="715"/>
      <c r="NPR92" s="715"/>
      <c r="NPS92" s="715"/>
      <c r="NPT92" s="715"/>
      <c r="NPU92" s="715"/>
      <c r="NPV92" s="715"/>
      <c r="NPW92" s="715"/>
      <c r="NPX92" s="715"/>
      <c r="NPY92" s="715"/>
      <c r="NPZ92" s="715"/>
      <c r="NQA92" s="715"/>
      <c r="NQB92" s="715"/>
      <c r="NQC92" s="715"/>
      <c r="NQD92" s="715"/>
      <c r="NQE92" s="715"/>
      <c r="NQF92" s="715"/>
      <c r="NQG92" s="715"/>
      <c r="NQH92" s="715"/>
      <c r="NQI92" s="715"/>
      <c r="NQJ92" s="715"/>
      <c r="NQK92" s="715"/>
      <c r="NQL92" s="715"/>
      <c r="NQM92" s="715"/>
      <c r="NQN92" s="715"/>
      <c r="NQO92" s="715"/>
      <c r="NQP92" s="715"/>
      <c r="NQQ92" s="715"/>
      <c r="NQR92" s="715"/>
      <c r="NQS92" s="715"/>
      <c r="NQT92" s="715"/>
      <c r="NQU92" s="715"/>
      <c r="NQV92" s="715"/>
      <c r="NQW92" s="715"/>
      <c r="NQX92" s="715"/>
      <c r="NQY92" s="715"/>
      <c r="NQZ92" s="715"/>
      <c r="NRA92" s="715"/>
      <c r="NRB92" s="715"/>
      <c r="NRC92" s="715"/>
      <c r="NRD92" s="715"/>
      <c r="NRE92" s="715"/>
      <c r="NRF92" s="715"/>
      <c r="NRG92" s="715"/>
      <c r="NRH92" s="715"/>
      <c r="NRI92" s="715"/>
      <c r="NRJ92" s="715"/>
      <c r="NRK92" s="715"/>
      <c r="NRL92" s="715"/>
      <c r="NRM92" s="715"/>
      <c r="NRN92" s="715"/>
      <c r="NRO92" s="715"/>
      <c r="NRP92" s="715"/>
      <c r="NRQ92" s="715"/>
      <c r="NRR92" s="715"/>
      <c r="NRS92" s="715"/>
      <c r="NRT92" s="715"/>
      <c r="NRU92" s="715"/>
      <c r="NRV92" s="715"/>
      <c r="NRW92" s="715"/>
      <c r="NRX92" s="715"/>
      <c r="NRY92" s="715"/>
      <c r="NRZ92" s="715"/>
      <c r="NSA92" s="715"/>
      <c r="NSB92" s="715"/>
      <c r="NSC92" s="715"/>
      <c r="NSD92" s="715"/>
      <c r="NSE92" s="715"/>
      <c r="NSF92" s="715"/>
      <c r="NSG92" s="715"/>
      <c r="NSH92" s="715"/>
      <c r="NSI92" s="715"/>
      <c r="NSJ92" s="715"/>
      <c r="NSK92" s="715"/>
      <c r="NSL92" s="715"/>
      <c r="NSM92" s="715"/>
      <c r="NSN92" s="715"/>
      <c r="NSO92" s="715"/>
      <c r="NSP92" s="715"/>
      <c r="NSQ92" s="715"/>
      <c r="NSR92" s="715"/>
      <c r="NSS92" s="715"/>
      <c r="NST92" s="715"/>
      <c r="NSU92" s="715"/>
      <c r="NSV92" s="715"/>
      <c r="NSW92" s="715"/>
      <c r="NSX92" s="715"/>
      <c r="NSY92" s="715"/>
      <c r="NSZ92" s="715"/>
      <c r="NTA92" s="715"/>
      <c r="NTB92" s="715"/>
      <c r="NTC92" s="715"/>
      <c r="NTD92" s="715"/>
      <c r="NTE92" s="715"/>
      <c r="NTF92" s="715"/>
      <c r="NTG92" s="715"/>
      <c r="NTH92" s="715"/>
      <c r="NTI92" s="715"/>
      <c r="NTJ92" s="715"/>
      <c r="NTK92" s="715"/>
      <c r="NTL92" s="715"/>
      <c r="NTM92" s="715"/>
      <c r="NTN92" s="715"/>
      <c r="NTO92" s="715"/>
      <c r="NTP92" s="715"/>
      <c r="NTQ92" s="715"/>
      <c r="NTR92" s="715"/>
      <c r="NTS92" s="715"/>
      <c r="NTT92" s="715"/>
      <c r="NTU92" s="715"/>
      <c r="NTV92" s="715"/>
      <c r="NTW92" s="715"/>
      <c r="NTX92" s="715"/>
      <c r="NTY92" s="715"/>
      <c r="NTZ92" s="715"/>
      <c r="NUA92" s="715"/>
      <c r="NUB92" s="715"/>
      <c r="NUC92" s="715"/>
      <c r="NUD92" s="715"/>
      <c r="NUE92" s="715"/>
      <c r="NUF92" s="715"/>
      <c r="NUG92" s="715"/>
      <c r="NUH92" s="715"/>
      <c r="NUI92" s="715"/>
      <c r="NUJ92" s="715"/>
      <c r="NUK92" s="715"/>
      <c r="NUL92" s="715"/>
      <c r="NUM92" s="715"/>
      <c r="NUN92" s="715"/>
      <c r="NUO92" s="715"/>
      <c r="NUP92" s="715"/>
      <c r="NUQ92" s="715"/>
      <c r="NUR92" s="715"/>
      <c r="NUS92" s="715"/>
      <c r="NUT92" s="715"/>
      <c r="NUU92" s="715"/>
      <c r="NUV92" s="715"/>
      <c r="NUW92" s="715"/>
      <c r="NUX92" s="715"/>
      <c r="NUY92" s="715"/>
      <c r="NUZ92" s="715"/>
      <c r="NVA92" s="715"/>
      <c r="NVB92" s="715"/>
      <c r="NVC92" s="715"/>
      <c r="NVD92" s="715"/>
      <c r="NVE92" s="715"/>
      <c r="NVF92" s="715"/>
      <c r="NVG92" s="715"/>
      <c r="NVH92" s="715"/>
      <c r="NVI92" s="715"/>
      <c r="NVJ92" s="715"/>
      <c r="NVK92" s="715"/>
      <c r="NVL92" s="715"/>
      <c r="NVM92" s="715"/>
      <c r="NVN92" s="715"/>
      <c r="NVO92" s="715"/>
      <c r="NVP92" s="715"/>
      <c r="NVQ92" s="715"/>
      <c r="NVR92" s="715"/>
      <c r="NVS92" s="715"/>
      <c r="NVT92" s="715"/>
      <c r="NVU92" s="715"/>
      <c r="NVV92" s="715"/>
      <c r="NVW92" s="715"/>
      <c r="NVX92" s="715"/>
      <c r="NVY92" s="715"/>
      <c r="NVZ92" s="715"/>
      <c r="NWA92" s="715"/>
      <c r="NWB92" s="715"/>
      <c r="NWC92" s="715"/>
      <c r="NWD92" s="715"/>
      <c r="NWE92" s="715"/>
      <c r="NWF92" s="715"/>
      <c r="NWG92" s="715"/>
      <c r="NWH92" s="715"/>
      <c r="NWI92" s="715"/>
      <c r="NWJ92" s="715"/>
      <c r="NWK92" s="715"/>
      <c r="NWL92" s="715"/>
      <c r="NWM92" s="715"/>
      <c r="NWN92" s="715"/>
      <c r="NWO92" s="715"/>
      <c r="NWP92" s="715"/>
      <c r="NWQ92" s="715"/>
      <c r="NWR92" s="715"/>
      <c r="NWS92" s="715"/>
      <c r="NWT92" s="715"/>
      <c r="NWU92" s="715"/>
      <c r="NWV92" s="715"/>
      <c r="NWW92" s="715"/>
      <c r="NWX92" s="715"/>
      <c r="NWY92" s="715"/>
      <c r="NWZ92" s="715"/>
      <c r="NXA92" s="715"/>
      <c r="NXB92" s="715"/>
      <c r="NXC92" s="715"/>
      <c r="NXD92" s="715"/>
      <c r="NXE92" s="715"/>
      <c r="NXF92" s="715"/>
      <c r="NXG92" s="715"/>
      <c r="NXH92" s="715"/>
      <c r="NXI92" s="715"/>
      <c r="NXJ92" s="715"/>
      <c r="NXK92" s="715"/>
      <c r="NXL92" s="715"/>
      <c r="NXM92" s="715"/>
      <c r="NXN92" s="715"/>
      <c r="NXO92" s="715"/>
      <c r="NXP92" s="715"/>
      <c r="NXQ92" s="715"/>
      <c r="NXR92" s="715"/>
      <c r="NXS92" s="715"/>
      <c r="NXT92" s="715"/>
      <c r="NXU92" s="715"/>
      <c r="NXV92" s="715"/>
      <c r="NXW92" s="715"/>
      <c r="NXX92" s="715"/>
      <c r="NXY92" s="715"/>
      <c r="NXZ92" s="715"/>
      <c r="NYA92" s="715"/>
      <c r="NYB92" s="715"/>
      <c r="NYC92" s="715"/>
      <c r="NYD92" s="715"/>
      <c r="NYE92" s="715"/>
      <c r="NYF92" s="715"/>
      <c r="NYG92" s="715"/>
      <c r="NYH92" s="715"/>
      <c r="NYI92" s="715"/>
      <c r="NYJ92" s="715"/>
      <c r="NYK92" s="715"/>
      <c r="NYL92" s="715"/>
      <c r="NYM92" s="715"/>
      <c r="NYN92" s="715"/>
      <c r="NYO92" s="715"/>
      <c r="NYP92" s="715"/>
      <c r="NYQ92" s="715"/>
      <c r="NYR92" s="715"/>
      <c r="NYS92" s="715"/>
      <c r="NYT92" s="715"/>
      <c r="NYU92" s="715"/>
      <c r="NYV92" s="715"/>
      <c r="NYW92" s="715"/>
      <c r="NYX92" s="715"/>
      <c r="NYY92" s="715"/>
      <c r="NYZ92" s="715"/>
      <c r="NZA92" s="715"/>
      <c r="NZB92" s="715"/>
      <c r="NZC92" s="715"/>
      <c r="NZD92" s="715"/>
      <c r="NZE92" s="715"/>
      <c r="NZF92" s="715"/>
      <c r="NZG92" s="715"/>
      <c r="NZH92" s="715"/>
      <c r="NZI92" s="715"/>
      <c r="NZJ92" s="715"/>
      <c r="NZK92" s="715"/>
      <c r="NZL92" s="715"/>
      <c r="NZM92" s="715"/>
      <c r="NZN92" s="715"/>
      <c r="NZO92" s="715"/>
      <c r="NZP92" s="715"/>
      <c r="NZQ92" s="715"/>
      <c r="NZR92" s="715"/>
      <c r="NZS92" s="715"/>
      <c r="NZT92" s="715"/>
      <c r="NZU92" s="715"/>
      <c r="NZV92" s="715"/>
      <c r="NZW92" s="715"/>
      <c r="NZX92" s="715"/>
      <c r="NZY92" s="715"/>
      <c r="NZZ92" s="715"/>
      <c r="OAA92" s="715"/>
      <c r="OAB92" s="715"/>
      <c r="OAC92" s="715"/>
      <c r="OAD92" s="715"/>
      <c r="OAE92" s="715"/>
      <c r="OAF92" s="715"/>
      <c r="OAG92" s="715"/>
      <c r="OAH92" s="715"/>
      <c r="OAI92" s="715"/>
      <c r="OAJ92" s="715"/>
      <c r="OAK92" s="715"/>
      <c r="OAL92" s="715"/>
      <c r="OAM92" s="715"/>
      <c r="OAN92" s="715"/>
      <c r="OAO92" s="715"/>
      <c r="OAP92" s="715"/>
      <c r="OAQ92" s="715"/>
      <c r="OAR92" s="715"/>
      <c r="OAS92" s="715"/>
      <c r="OAT92" s="715"/>
      <c r="OAU92" s="715"/>
      <c r="OAV92" s="715"/>
      <c r="OAW92" s="715"/>
      <c r="OAX92" s="715"/>
      <c r="OAY92" s="715"/>
      <c r="OAZ92" s="715"/>
      <c r="OBA92" s="715"/>
      <c r="OBB92" s="715"/>
      <c r="OBC92" s="715"/>
      <c r="OBD92" s="715"/>
      <c r="OBE92" s="715"/>
      <c r="OBF92" s="715"/>
      <c r="OBG92" s="715"/>
      <c r="OBH92" s="715"/>
      <c r="OBI92" s="715"/>
      <c r="OBJ92" s="715"/>
      <c r="OBK92" s="715"/>
      <c r="OBL92" s="715"/>
      <c r="OBM92" s="715"/>
      <c r="OBN92" s="715"/>
      <c r="OBO92" s="715"/>
      <c r="OBP92" s="715"/>
      <c r="OBQ92" s="715"/>
      <c r="OBR92" s="715"/>
      <c r="OBS92" s="715"/>
      <c r="OBT92" s="715"/>
      <c r="OBU92" s="715"/>
      <c r="OBV92" s="715"/>
      <c r="OBW92" s="715"/>
      <c r="OBX92" s="715"/>
      <c r="OBY92" s="715"/>
      <c r="OBZ92" s="715"/>
      <c r="OCA92" s="715"/>
      <c r="OCB92" s="715"/>
      <c r="OCC92" s="715"/>
      <c r="OCD92" s="715"/>
      <c r="OCE92" s="715"/>
      <c r="OCF92" s="715"/>
      <c r="OCG92" s="715"/>
      <c r="OCH92" s="715"/>
      <c r="OCI92" s="715"/>
      <c r="OCJ92" s="715"/>
      <c r="OCK92" s="715"/>
      <c r="OCL92" s="715"/>
      <c r="OCM92" s="715"/>
      <c r="OCN92" s="715"/>
      <c r="OCO92" s="715"/>
      <c r="OCP92" s="715"/>
      <c r="OCQ92" s="715"/>
      <c r="OCR92" s="715"/>
      <c r="OCS92" s="715"/>
      <c r="OCT92" s="715"/>
      <c r="OCU92" s="715"/>
      <c r="OCV92" s="715"/>
      <c r="OCW92" s="715"/>
      <c r="OCX92" s="715"/>
      <c r="OCY92" s="715"/>
      <c r="OCZ92" s="715"/>
      <c r="ODA92" s="715"/>
      <c r="ODB92" s="715"/>
      <c r="ODC92" s="715"/>
      <c r="ODD92" s="715"/>
      <c r="ODE92" s="715"/>
      <c r="ODF92" s="715"/>
      <c r="ODG92" s="715"/>
      <c r="ODH92" s="715"/>
      <c r="ODI92" s="715"/>
      <c r="ODJ92" s="715"/>
      <c r="ODK92" s="715"/>
      <c r="ODL92" s="715"/>
      <c r="ODM92" s="715"/>
      <c r="ODN92" s="715"/>
      <c r="ODO92" s="715"/>
      <c r="ODP92" s="715"/>
      <c r="ODQ92" s="715"/>
      <c r="ODR92" s="715"/>
      <c r="ODS92" s="715"/>
      <c r="ODT92" s="715"/>
      <c r="ODU92" s="715"/>
      <c r="ODV92" s="715"/>
      <c r="ODW92" s="715"/>
      <c r="ODX92" s="715"/>
      <c r="ODY92" s="715"/>
      <c r="ODZ92" s="715"/>
      <c r="OEA92" s="715"/>
      <c r="OEB92" s="715"/>
      <c r="OEC92" s="715"/>
      <c r="OED92" s="715"/>
      <c r="OEE92" s="715"/>
      <c r="OEF92" s="715"/>
      <c r="OEG92" s="715"/>
      <c r="OEH92" s="715"/>
      <c r="OEI92" s="715"/>
      <c r="OEJ92" s="715"/>
      <c r="OEK92" s="715"/>
      <c r="OEL92" s="715"/>
      <c r="OEM92" s="715"/>
      <c r="OEN92" s="715"/>
      <c r="OEO92" s="715"/>
      <c r="OEP92" s="715"/>
      <c r="OEQ92" s="715"/>
      <c r="OER92" s="715"/>
      <c r="OES92" s="715"/>
      <c r="OET92" s="715"/>
      <c r="OEU92" s="715"/>
      <c r="OEV92" s="715"/>
      <c r="OEW92" s="715"/>
      <c r="OEX92" s="715"/>
      <c r="OEY92" s="715"/>
      <c r="OEZ92" s="715"/>
      <c r="OFA92" s="715"/>
      <c r="OFB92" s="715"/>
      <c r="OFC92" s="715"/>
      <c r="OFD92" s="715"/>
      <c r="OFE92" s="715"/>
      <c r="OFF92" s="715"/>
      <c r="OFG92" s="715"/>
      <c r="OFH92" s="715"/>
      <c r="OFI92" s="715"/>
      <c r="OFJ92" s="715"/>
      <c r="OFK92" s="715"/>
      <c r="OFL92" s="715"/>
      <c r="OFM92" s="715"/>
      <c r="OFN92" s="715"/>
      <c r="OFO92" s="715"/>
      <c r="OFP92" s="715"/>
      <c r="OFQ92" s="715"/>
      <c r="OFR92" s="715"/>
      <c r="OFS92" s="715"/>
      <c r="OFT92" s="715"/>
      <c r="OFU92" s="715"/>
      <c r="OFV92" s="715"/>
      <c r="OFW92" s="715"/>
      <c r="OFX92" s="715"/>
      <c r="OFY92" s="715"/>
      <c r="OFZ92" s="715"/>
      <c r="OGA92" s="715"/>
      <c r="OGB92" s="715"/>
      <c r="OGC92" s="715"/>
      <c r="OGD92" s="715"/>
      <c r="OGE92" s="715"/>
      <c r="OGF92" s="715"/>
      <c r="OGG92" s="715"/>
      <c r="OGH92" s="715"/>
      <c r="OGI92" s="715"/>
      <c r="OGJ92" s="715"/>
      <c r="OGK92" s="715"/>
      <c r="OGL92" s="715"/>
      <c r="OGM92" s="715"/>
      <c r="OGN92" s="715"/>
      <c r="OGO92" s="715"/>
      <c r="OGP92" s="715"/>
      <c r="OGQ92" s="715"/>
      <c r="OGR92" s="715"/>
      <c r="OGS92" s="715"/>
      <c r="OGT92" s="715"/>
      <c r="OGU92" s="715"/>
      <c r="OGV92" s="715"/>
      <c r="OGW92" s="715"/>
      <c r="OGX92" s="715"/>
      <c r="OGY92" s="715"/>
      <c r="OGZ92" s="715"/>
      <c r="OHA92" s="715"/>
      <c r="OHB92" s="715"/>
      <c r="OHC92" s="715"/>
      <c r="OHD92" s="715"/>
      <c r="OHE92" s="715"/>
      <c r="OHF92" s="715"/>
      <c r="OHG92" s="715"/>
      <c r="OHH92" s="715"/>
      <c r="OHI92" s="715"/>
      <c r="OHJ92" s="715"/>
      <c r="OHK92" s="715"/>
      <c r="OHL92" s="715"/>
      <c r="OHM92" s="715"/>
      <c r="OHN92" s="715"/>
      <c r="OHO92" s="715"/>
      <c r="OHP92" s="715"/>
      <c r="OHQ92" s="715"/>
      <c r="OHR92" s="715"/>
      <c r="OHS92" s="715"/>
      <c r="OHT92" s="715"/>
      <c r="OHU92" s="715"/>
      <c r="OHV92" s="715"/>
      <c r="OHW92" s="715"/>
      <c r="OHX92" s="715"/>
      <c r="OHY92" s="715"/>
      <c r="OHZ92" s="715"/>
      <c r="OIA92" s="715"/>
      <c r="OIB92" s="715"/>
      <c r="OIC92" s="715"/>
      <c r="OID92" s="715"/>
      <c r="OIE92" s="715"/>
      <c r="OIF92" s="715"/>
      <c r="OIG92" s="715"/>
      <c r="OIH92" s="715"/>
      <c r="OII92" s="715"/>
      <c r="OIJ92" s="715"/>
      <c r="OIK92" s="715"/>
      <c r="OIL92" s="715"/>
      <c r="OIM92" s="715"/>
      <c r="OIN92" s="715"/>
      <c r="OIO92" s="715"/>
      <c r="OIP92" s="715"/>
      <c r="OIQ92" s="715"/>
      <c r="OIR92" s="715"/>
      <c r="OIS92" s="715"/>
      <c r="OIT92" s="715"/>
      <c r="OIU92" s="715"/>
      <c r="OIV92" s="715"/>
      <c r="OIW92" s="715"/>
      <c r="OIX92" s="715"/>
      <c r="OIY92" s="715"/>
      <c r="OIZ92" s="715"/>
      <c r="OJA92" s="715"/>
      <c r="OJB92" s="715"/>
      <c r="OJC92" s="715"/>
      <c r="OJD92" s="715"/>
      <c r="OJE92" s="715"/>
      <c r="OJF92" s="715"/>
      <c r="OJG92" s="715"/>
      <c r="OJH92" s="715"/>
      <c r="OJI92" s="715"/>
      <c r="OJJ92" s="715"/>
      <c r="OJK92" s="715"/>
      <c r="OJL92" s="715"/>
      <c r="OJM92" s="715"/>
      <c r="OJN92" s="715"/>
      <c r="OJO92" s="715"/>
      <c r="OJP92" s="715"/>
      <c r="OJQ92" s="715"/>
      <c r="OJR92" s="715"/>
      <c r="OJS92" s="715"/>
      <c r="OJT92" s="715"/>
      <c r="OJU92" s="715"/>
      <c r="OJV92" s="715"/>
      <c r="OJW92" s="715"/>
      <c r="OJX92" s="715"/>
      <c r="OJY92" s="715"/>
      <c r="OJZ92" s="715"/>
      <c r="OKA92" s="715"/>
      <c r="OKB92" s="715"/>
      <c r="OKC92" s="715"/>
      <c r="OKD92" s="715"/>
      <c r="OKE92" s="715"/>
      <c r="OKF92" s="715"/>
      <c r="OKG92" s="715"/>
      <c r="OKH92" s="715"/>
      <c r="OKI92" s="715"/>
      <c r="OKJ92" s="715"/>
      <c r="OKK92" s="715"/>
      <c r="OKL92" s="715"/>
      <c r="OKM92" s="715"/>
      <c r="OKN92" s="715"/>
      <c r="OKO92" s="715"/>
      <c r="OKP92" s="715"/>
      <c r="OKQ92" s="715"/>
      <c r="OKR92" s="715"/>
      <c r="OKS92" s="715"/>
      <c r="OKT92" s="715"/>
      <c r="OKU92" s="715"/>
      <c r="OKV92" s="715"/>
      <c r="OKW92" s="715"/>
      <c r="OKX92" s="715"/>
      <c r="OKY92" s="715"/>
      <c r="OKZ92" s="715"/>
      <c r="OLA92" s="715"/>
      <c r="OLB92" s="715"/>
      <c r="OLC92" s="715"/>
      <c r="OLD92" s="715"/>
      <c r="OLE92" s="715"/>
      <c r="OLF92" s="715"/>
      <c r="OLG92" s="715"/>
      <c r="OLH92" s="715"/>
      <c r="OLI92" s="715"/>
      <c r="OLJ92" s="715"/>
      <c r="OLK92" s="715"/>
      <c r="OLL92" s="715"/>
      <c r="OLM92" s="715"/>
      <c r="OLN92" s="715"/>
      <c r="OLO92" s="715"/>
      <c r="OLP92" s="715"/>
      <c r="OLQ92" s="715"/>
      <c r="OLR92" s="715"/>
      <c r="OLS92" s="715"/>
      <c r="OLT92" s="715"/>
      <c r="OLU92" s="715"/>
      <c r="OLV92" s="715"/>
      <c r="OLW92" s="715"/>
      <c r="OLX92" s="715"/>
      <c r="OLY92" s="715"/>
      <c r="OLZ92" s="715"/>
      <c r="OMA92" s="715"/>
      <c r="OMB92" s="715"/>
      <c r="OMC92" s="715"/>
      <c r="OMD92" s="715"/>
      <c r="OME92" s="715"/>
      <c r="OMF92" s="715"/>
      <c r="OMG92" s="715"/>
      <c r="OMH92" s="715"/>
      <c r="OMI92" s="715"/>
      <c r="OMJ92" s="715"/>
      <c r="OMK92" s="715"/>
      <c r="OML92" s="715"/>
      <c r="OMM92" s="715"/>
      <c r="OMN92" s="715"/>
      <c r="OMO92" s="715"/>
      <c r="OMP92" s="715"/>
      <c r="OMQ92" s="715"/>
      <c r="OMR92" s="715"/>
      <c r="OMS92" s="715"/>
      <c r="OMT92" s="715"/>
      <c r="OMU92" s="715"/>
      <c r="OMV92" s="715"/>
      <c r="OMW92" s="715"/>
      <c r="OMX92" s="715"/>
      <c r="OMY92" s="715"/>
      <c r="OMZ92" s="715"/>
      <c r="ONA92" s="715"/>
      <c r="ONB92" s="715"/>
      <c r="ONC92" s="715"/>
      <c r="OND92" s="715"/>
      <c r="ONE92" s="715"/>
      <c r="ONF92" s="715"/>
      <c r="ONG92" s="715"/>
      <c r="ONH92" s="715"/>
      <c r="ONI92" s="715"/>
      <c r="ONJ92" s="715"/>
      <c r="ONK92" s="715"/>
      <c r="ONL92" s="715"/>
      <c r="ONM92" s="715"/>
      <c r="ONN92" s="715"/>
      <c r="ONO92" s="715"/>
      <c r="ONP92" s="715"/>
      <c r="ONQ92" s="715"/>
      <c r="ONR92" s="715"/>
      <c r="ONS92" s="715"/>
      <c r="ONT92" s="715"/>
      <c r="ONU92" s="715"/>
      <c r="ONV92" s="715"/>
      <c r="ONW92" s="715"/>
      <c r="ONX92" s="715"/>
      <c r="ONY92" s="715"/>
      <c r="ONZ92" s="715"/>
      <c r="OOA92" s="715"/>
      <c r="OOB92" s="715"/>
      <c r="OOC92" s="715"/>
      <c r="OOD92" s="715"/>
      <c r="OOE92" s="715"/>
      <c r="OOF92" s="715"/>
      <c r="OOG92" s="715"/>
      <c r="OOH92" s="715"/>
      <c r="OOI92" s="715"/>
      <c r="OOJ92" s="715"/>
      <c r="OOK92" s="715"/>
      <c r="OOL92" s="715"/>
      <c r="OOM92" s="715"/>
      <c r="OON92" s="715"/>
      <c r="OOO92" s="715"/>
      <c r="OOP92" s="715"/>
      <c r="OOQ92" s="715"/>
      <c r="OOR92" s="715"/>
      <c r="OOS92" s="715"/>
      <c r="OOT92" s="715"/>
      <c r="OOU92" s="715"/>
      <c r="OOV92" s="715"/>
      <c r="OOW92" s="715"/>
      <c r="OOX92" s="715"/>
      <c r="OOY92" s="715"/>
      <c r="OOZ92" s="715"/>
      <c r="OPA92" s="715"/>
      <c r="OPB92" s="715"/>
      <c r="OPC92" s="715"/>
      <c r="OPD92" s="715"/>
      <c r="OPE92" s="715"/>
      <c r="OPF92" s="715"/>
      <c r="OPG92" s="715"/>
      <c r="OPH92" s="715"/>
      <c r="OPI92" s="715"/>
      <c r="OPJ92" s="715"/>
      <c r="OPK92" s="715"/>
      <c r="OPL92" s="715"/>
      <c r="OPM92" s="715"/>
      <c r="OPN92" s="715"/>
      <c r="OPO92" s="715"/>
      <c r="OPP92" s="715"/>
      <c r="OPQ92" s="715"/>
      <c r="OPR92" s="715"/>
      <c r="OPS92" s="715"/>
      <c r="OPT92" s="715"/>
      <c r="OPU92" s="715"/>
      <c r="OPV92" s="715"/>
      <c r="OPW92" s="715"/>
      <c r="OPX92" s="715"/>
      <c r="OPY92" s="715"/>
      <c r="OPZ92" s="715"/>
      <c r="OQA92" s="715"/>
      <c r="OQB92" s="715"/>
      <c r="OQC92" s="715"/>
      <c r="OQD92" s="715"/>
      <c r="OQE92" s="715"/>
      <c r="OQF92" s="715"/>
      <c r="OQG92" s="715"/>
      <c r="OQH92" s="715"/>
      <c r="OQI92" s="715"/>
      <c r="OQJ92" s="715"/>
      <c r="OQK92" s="715"/>
      <c r="OQL92" s="715"/>
      <c r="OQM92" s="715"/>
      <c r="OQN92" s="715"/>
      <c r="OQO92" s="715"/>
      <c r="OQP92" s="715"/>
      <c r="OQQ92" s="715"/>
      <c r="OQR92" s="715"/>
      <c r="OQS92" s="715"/>
      <c r="OQT92" s="715"/>
      <c r="OQU92" s="715"/>
      <c r="OQV92" s="715"/>
      <c r="OQW92" s="715"/>
      <c r="OQX92" s="715"/>
      <c r="OQY92" s="715"/>
      <c r="OQZ92" s="715"/>
      <c r="ORA92" s="715"/>
      <c r="ORB92" s="715"/>
      <c r="ORC92" s="715"/>
      <c r="ORD92" s="715"/>
      <c r="ORE92" s="715"/>
      <c r="ORF92" s="715"/>
      <c r="ORG92" s="715"/>
      <c r="ORH92" s="715"/>
      <c r="ORI92" s="715"/>
      <c r="ORJ92" s="715"/>
      <c r="ORK92" s="715"/>
      <c r="ORL92" s="715"/>
      <c r="ORM92" s="715"/>
      <c r="ORN92" s="715"/>
      <c r="ORO92" s="715"/>
      <c r="ORP92" s="715"/>
      <c r="ORQ92" s="715"/>
      <c r="ORR92" s="715"/>
      <c r="ORS92" s="715"/>
      <c r="ORT92" s="715"/>
      <c r="ORU92" s="715"/>
      <c r="ORV92" s="715"/>
      <c r="ORW92" s="715"/>
      <c r="ORX92" s="715"/>
      <c r="ORY92" s="715"/>
      <c r="ORZ92" s="715"/>
      <c r="OSA92" s="715"/>
      <c r="OSB92" s="715"/>
      <c r="OSC92" s="715"/>
      <c r="OSD92" s="715"/>
      <c r="OSE92" s="715"/>
      <c r="OSF92" s="715"/>
      <c r="OSG92" s="715"/>
      <c r="OSH92" s="715"/>
      <c r="OSI92" s="715"/>
      <c r="OSJ92" s="715"/>
      <c r="OSK92" s="715"/>
      <c r="OSL92" s="715"/>
      <c r="OSM92" s="715"/>
      <c r="OSN92" s="715"/>
      <c r="OSO92" s="715"/>
      <c r="OSP92" s="715"/>
      <c r="OSQ92" s="715"/>
      <c r="OSR92" s="715"/>
      <c r="OSS92" s="715"/>
      <c r="OST92" s="715"/>
      <c r="OSU92" s="715"/>
      <c r="OSV92" s="715"/>
      <c r="OSW92" s="715"/>
      <c r="OSX92" s="715"/>
      <c r="OSY92" s="715"/>
      <c r="OSZ92" s="715"/>
      <c r="OTA92" s="715"/>
      <c r="OTB92" s="715"/>
      <c r="OTC92" s="715"/>
      <c r="OTD92" s="715"/>
      <c r="OTE92" s="715"/>
      <c r="OTF92" s="715"/>
      <c r="OTG92" s="715"/>
      <c r="OTH92" s="715"/>
      <c r="OTI92" s="715"/>
      <c r="OTJ92" s="715"/>
      <c r="OTK92" s="715"/>
      <c r="OTL92" s="715"/>
      <c r="OTM92" s="715"/>
      <c r="OTN92" s="715"/>
      <c r="OTO92" s="715"/>
      <c r="OTP92" s="715"/>
      <c r="OTQ92" s="715"/>
      <c r="OTR92" s="715"/>
      <c r="OTS92" s="715"/>
      <c r="OTT92" s="715"/>
      <c r="OTU92" s="715"/>
      <c r="OTV92" s="715"/>
      <c r="OTW92" s="715"/>
      <c r="OTX92" s="715"/>
      <c r="OTY92" s="715"/>
      <c r="OTZ92" s="715"/>
      <c r="OUA92" s="715"/>
      <c r="OUB92" s="715"/>
      <c r="OUC92" s="715"/>
      <c r="OUD92" s="715"/>
      <c r="OUE92" s="715"/>
      <c r="OUF92" s="715"/>
      <c r="OUG92" s="715"/>
      <c r="OUH92" s="715"/>
      <c r="OUI92" s="715"/>
      <c r="OUJ92" s="715"/>
      <c r="OUK92" s="715"/>
      <c r="OUL92" s="715"/>
      <c r="OUM92" s="715"/>
      <c r="OUN92" s="715"/>
      <c r="OUO92" s="715"/>
      <c r="OUP92" s="715"/>
      <c r="OUQ92" s="715"/>
      <c r="OUR92" s="715"/>
      <c r="OUS92" s="715"/>
      <c r="OUT92" s="715"/>
      <c r="OUU92" s="715"/>
      <c r="OUV92" s="715"/>
      <c r="OUW92" s="715"/>
      <c r="OUX92" s="715"/>
      <c r="OUY92" s="715"/>
      <c r="OUZ92" s="715"/>
      <c r="OVA92" s="715"/>
      <c r="OVB92" s="715"/>
      <c r="OVC92" s="715"/>
      <c r="OVD92" s="715"/>
      <c r="OVE92" s="715"/>
      <c r="OVF92" s="715"/>
      <c r="OVG92" s="715"/>
      <c r="OVH92" s="715"/>
      <c r="OVI92" s="715"/>
      <c r="OVJ92" s="715"/>
      <c r="OVK92" s="715"/>
      <c r="OVL92" s="715"/>
      <c r="OVM92" s="715"/>
      <c r="OVN92" s="715"/>
      <c r="OVO92" s="715"/>
      <c r="OVP92" s="715"/>
      <c r="OVQ92" s="715"/>
      <c r="OVR92" s="715"/>
      <c r="OVS92" s="715"/>
      <c r="OVT92" s="715"/>
      <c r="OVU92" s="715"/>
      <c r="OVV92" s="715"/>
      <c r="OVW92" s="715"/>
      <c r="OVX92" s="715"/>
      <c r="OVY92" s="715"/>
      <c r="OVZ92" s="715"/>
      <c r="OWA92" s="715"/>
      <c r="OWB92" s="715"/>
      <c r="OWC92" s="715"/>
      <c r="OWD92" s="715"/>
      <c r="OWE92" s="715"/>
      <c r="OWF92" s="715"/>
      <c r="OWG92" s="715"/>
      <c r="OWH92" s="715"/>
      <c r="OWI92" s="715"/>
      <c r="OWJ92" s="715"/>
      <c r="OWK92" s="715"/>
      <c r="OWL92" s="715"/>
      <c r="OWM92" s="715"/>
      <c r="OWN92" s="715"/>
      <c r="OWO92" s="715"/>
      <c r="OWP92" s="715"/>
      <c r="OWQ92" s="715"/>
      <c r="OWR92" s="715"/>
      <c r="OWS92" s="715"/>
      <c r="OWT92" s="715"/>
      <c r="OWU92" s="715"/>
      <c r="OWV92" s="715"/>
      <c r="OWW92" s="715"/>
      <c r="OWX92" s="715"/>
      <c r="OWY92" s="715"/>
      <c r="OWZ92" s="715"/>
      <c r="OXA92" s="715"/>
      <c r="OXB92" s="715"/>
      <c r="OXC92" s="715"/>
      <c r="OXD92" s="715"/>
      <c r="OXE92" s="715"/>
      <c r="OXF92" s="715"/>
      <c r="OXG92" s="715"/>
      <c r="OXH92" s="715"/>
      <c r="OXI92" s="715"/>
      <c r="OXJ92" s="715"/>
      <c r="OXK92" s="715"/>
      <c r="OXL92" s="715"/>
      <c r="OXM92" s="715"/>
      <c r="OXN92" s="715"/>
      <c r="OXO92" s="715"/>
      <c r="OXP92" s="715"/>
      <c r="OXQ92" s="715"/>
      <c r="OXR92" s="715"/>
      <c r="OXS92" s="715"/>
      <c r="OXT92" s="715"/>
      <c r="OXU92" s="715"/>
      <c r="OXV92" s="715"/>
      <c r="OXW92" s="715"/>
      <c r="OXX92" s="715"/>
      <c r="OXY92" s="715"/>
      <c r="OXZ92" s="715"/>
      <c r="OYA92" s="715"/>
      <c r="OYB92" s="715"/>
      <c r="OYC92" s="715"/>
      <c r="OYD92" s="715"/>
      <c r="OYE92" s="715"/>
      <c r="OYF92" s="715"/>
      <c r="OYG92" s="715"/>
      <c r="OYH92" s="715"/>
      <c r="OYI92" s="715"/>
      <c r="OYJ92" s="715"/>
      <c r="OYK92" s="715"/>
      <c r="OYL92" s="715"/>
      <c r="OYM92" s="715"/>
      <c r="OYN92" s="715"/>
      <c r="OYO92" s="715"/>
      <c r="OYP92" s="715"/>
      <c r="OYQ92" s="715"/>
      <c r="OYR92" s="715"/>
      <c r="OYS92" s="715"/>
      <c r="OYT92" s="715"/>
      <c r="OYU92" s="715"/>
      <c r="OYV92" s="715"/>
      <c r="OYW92" s="715"/>
      <c r="OYX92" s="715"/>
      <c r="OYY92" s="715"/>
      <c r="OYZ92" s="715"/>
      <c r="OZA92" s="715"/>
      <c r="OZB92" s="715"/>
      <c r="OZC92" s="715"/>
      <c r="OZD92" s="715"/>
      <c r="OZE92" s="715"/>
      <c r="OZF92" s="715"/>
      <c r="OZG92" s="715"/>
      <c r="OZH92" s="715"/>
      <c r="OZI92" s="715"/>
      <c r="OZJ92" s="715"/>
      <c r="OZK92" s="715"/>
      <c r="OZL92" s="715"/>
      <c r="OZM92" s="715"/>
      <c r="OZN92" s="715"/>
      <c r="OZO92" s="715"/>
      <c r="OZP92" s="715"/>
      <c r="OZQ92" s="715"/>
      <c r="OZR92" s="715"/>
      <c r="OZS92" s="715"/>
      <c r="OZT92" s="715"/>
      <c r="OZU92" s="715"/>
      <c r="OZV92" s="715"/>
      <c r="OZW92" s="715"/>
      <c r="OZX92" s="715"/>
      <c r="OZY92" s="715"/>
      <c r="OZZ92" s="715"/>
      <c r="PAA92" s="715"/>
      <c r="PAB92" s="715"/>
      <c r="PAC92" s="715"/>
      <c r="PAD92" s="715"/>
      <c r="PAE92" s="715"/>
      <c r="PAF92" s="715"/>
      <c r="PAG92" s="715"/>
      <c r="PAH92" s="715"/>
      <c r="PAI92" s="715"/>
      <c r="PAJ92" s="715"/>
      <c r="PAK92" s="715"/>
      <c r="PAL92" s="715"/>
      <c r="PAM92" s="715"/>
      <c r="PAN92" s="715"/>
      <c r="PAO92" s="715"/>
      <c r="PAP92" s="715"/>
      <c r="PAQ92" s="715"/>
      <c r="PAR92" s="715"/>
      <c r="PAS92" s="715"/>
      <c r="PAT92" s="715"/>
      <c r="PAU92" s="715"/>
      <c r="PAV92" s="715"/>
      <c r="PAW92" s="715"/>
      <c r="PAX92" s="715"/>
      <c r="PAY92" s="715"/>
      <c r="PAZ92" s="715"/>
      <c r="PBA92" s="715"/>
      <c r="PBB92" s="715"/>
      <c r="PBC92" s="715"/>
      <c r="PBD92" s="715"/>
      <c r="PBE92" s="715"/>
      <c r="PBF92" s="715"/>
      <c r="PBG92" s="715"/>
      <c r="PBH92" s="715"/>
      <c r="PBI92" s="715"/>
      <c r="PBJ92" s="715"/>
      <c r="PBK92" s="715"/>
      <c r="PBL92" s="715"/>
      <c r="PBM92" s="715"/>
      <c r="PBN92" s="715"/>
      <c r="PBO92" s="715"/>
      <c r="PBP92" s="715"/>
      <c r="PBQ92" s="715"/>
      <c r="PBR92" s="715"/>
      <c r="PBS92" s="715"/>
      <c r="PBT92" s="715"/>
      <c r="PBU92" s="715"/>
      <c r="PBV92" s="715"/>
      <c r="PBW92" s="715"/>
      <c r="PBX92" s="715"/>
      <c r="PBY92" s="715"/>
      <c r="PBZ92" s="715"/>
      <c r="PCA92" s="715"/>
      <c r="PCB92" s="715"/>
      <c r="PCC92" s="715"/>
      <c r="PCD92" s="715"/>
      <c r="PCE92" s="715"/>
      <c r="PCF92" s="715"/>
      <c r="PCG92" s="715"/>
      <c r="PCH92" s="715"/>
      <c r="PCI92" s="715"/>
      <c r="PCJ92" s="715"/>
      <c r="PCK92" s="715"/>
      <c r="PCL92" s="715"/>
      <c r="PCM92" s="715"/>
      <c r="PCN92" s="715"/>
      <c r="PCO92" s="715"/>
      <c r="PCP92" s="715"/>
      <c r="PCQ92" s="715"/>
      <c r="PCR92" s="715"/>
      <c r="PCS92" s="715"/>
      <c r="PCT92" s="715"/>
      <c r="PCU92" s="715"/>
      <c r="PCV92" s="715"/>
      <c r="PCW92" s="715"/>
      <c r="PCX92" s="715"/>
      <c r="PCY92" s="715"/>
      <c r="PCZ92" s="715"/>
      <c r="PDA92" s="715"/>
      <c r="PDB92" s="715"/>
      <c r="PDC92" s="715"/>
      <c r="PDD92" s="715"/>
      <c r="PDE92" s="715"/>
      <c r="PDF92" s="715"/>
      <c r="PDG92" s="715"/>
      <c r="PDH92" s="715"/>
      <c r="PDI92" s="715"/>
      <c r="PDJ92" s="715"/>
      <c r="PDK92" s="715"/>
      <c r="PDL92" s="715"/>
      <c r="PDM92" s="715"/>
      <c r="PDN92" s="715"/>
      <c r="PDO92" s="715"/>
      <c r="PDP92" s="715"/>
      <c r="PDQ92" s="715"/>
      <c r="PDR92" s="715"/>
      <c r="PDS92" s="715"/>
      <c r="PDT92" s="715"/>
      <c r="PDU92" s="715"/>
      <c r="PDV92" s="715"/>
      <c r="PDW92" s="715"/>
      <c r="PDX92" s="715"/>
      <c r="PDY92" s="715"/>
      <c r="PDZ92" s="715"/>
      <c r="PEA92" s="715"/>
      <c r="PEB92" s="715"/>
      <c r="PEC92" s="715"/>
      <c r="PED92" s="715"/>
      <c r="PEE92" s="715"/>
      <c r="PEF92" s="715"/>
      <c r="PEG92" s="715"/>
      <c r="PEH92" s="715"/>
      <c r="PEI92" s="715"/>
      <c r="PEJ92" s="715"/>
      <c r="PEK92" s="715"/>
      <c r="PEL92" s="715"/>
      <c r="PEM92" s="715"/>
      <c r="PEN92" s="715"/>
      <c r="PEO92" s="715"/>
      <c r="PEP92" s="715"/>
      <c r="PEQ92" s="715"/>
      <c r="PER92" s="715"/>
      <c r="PES92" s="715"/>
      <c r="PET92" s="715"/>
      <c r="PEU92" s="715"/>
      <c r="PEV92" s="715"/>
      <c r="PEW92" s="715"/>
      <c r="PEX92" s="715"/>
      <c r="PEY92" s="715"/>
      <c r="PEZ92" s="715"/>
      <c r="PFA92" s="715"/>
      <c r="PFB92" s="715"/>
      <c r="PFC92" s="715"/>
      <c r="PFD92" s="715"/>
      <c r="PFE92" s="715"/>
      <c r="PFF92" s="715"/>
      <c r="PFG92" s="715"/>
      <c r="PFH92" s="715"/>
      <c r="PFI92" s="715"/>
      <c r="PFJ92" s="715"/>
      <c r="PFK92" s="715"/>
      <c r="PFL92" s="715"/>
      <c r="PFM92" s="715"/>
      <c r="PFN92" s="715"/>
      <c r="PFO92" s="715"/>
      <c r="PFP92" s="715"/>
      <c r="PFQ92" s="715"/>
      <c r="PFR92" s="715"/>
      <c r="PFS92" s="715"/>
      <c r="PFT92" s="715"/>
      <c r="PFU92" s="715"/>
      <c r="PFV92" s="715"/>
      <c r="PFW92" s="715"/>
      <c r="PFX92" s="715"/>
      <c r="PFY92" s="715"/>
      <c r="PFZ92" s="715"/>
      <c r="PGA92" s="715"/>
      <c r="PGB92" s="715"/>
      <c r="PGC92" s="715"/>
      <c r="PGD92" s="715"/>
      <c r="PGE92" s="715"/>
      <c r="PGF92" s="715"/>
      <c r="PGG92" s="715"/>
      <c r="PGH92" s="715"/>
      <c r="PGI92" s="715"/>
      <c r="PGJ92" s="715"/>
      <c r="PGK92" s="715"/>
      <c r="PGL92" s="715"/>
      <c r="PGM92" s="715"/>
      <c r="PGN92" s="715"/>
      <c r="PGO92" s="715"/>
      <c r="PGP92" s="715"/>
      <c r="PGQ92" s="715"/>
      <c r="PGR92" s="715"/>
      <c r="PGS92" s="715"/>
      <c r="PGT92" s="715"/>
      <c r="PGU92" s="715"/>
      <c r="PGV92" s="715"/>
      <c r="PGW92" s="715"/>
      <c r="PGX92" s="715"/>
      <c r="PGY92" s="715"/>
      <c r="PGZ92" s="715"/>
      <c r="PHA92" s="715"/>
      <c r="PHB92" s="715"/>
      <c r="PHC92" s="715"/>
      <c r="PHD92" s="715"/>
      <c r="PHE92" s="715"/>
      <c r="PHF92" s="715"/>
      <c r="PHG92" s="715"/>
      <c r="PHH92" s="715"/>
      <c r="PHI92" s="715"/>
      <c r="PHJ92" s="715"/>
      <c r="PHK92" s="715"/>
      <c r="PHL92" s="715"/>
      <c r="PHM92" s="715"/>
      <c r="PHN92" s="715"/>
      <c r="PHO92" s="715"/>
      <c r="PHP92" s="715"/>
      <c r="PHQ92" s="715"/>
      <c r="PHR92" s="715"/>
      <c r="PHS92" s="715"/>
      <c r="PHT92" s="715"/>
      <c r="PHU92" s="715"/>
      <c r="PHV92" s="715"/>
      <c r="PHW92" s="715"/>
      <c r="PHX92" s="715"/>
      <c r="PHY92" s="715"/>
      <c r="PHZ92" s="715"/>
      <c r="PIA92" s="715"/>
      <c r="PIB92" s="715"/>
      <c r="PIC92" s="715"/>
      <c r="PID92" s="715"/>
      <c r="PIE92" s="715"/>
      <c r="PIF92" s="715"/>
      <c r="PIG92" s="715"/>
      <c r="PIH92" s="715"/>
      <c r="PII92" s="715"/>
      <c r="PIJ92" s="715"/>
      <c r="PIK92" s="715"/>
      <c r="PIL92" s="715"/>
      <c r="PIM92" s="715"/>
      <c r="PIN92" s="715"/>
      <c r="PIO92" s="715"/>
      <c r="PIP92" s="715"/>
      <c r="PIQ92" s="715"/>
      <c r="PIR92" s="715"/>
      <c r="PIS92" s="715"/>
      <c r="PIT92" s="715"/>
      <c r="PIU92" s="715"/>
      <c r="PIV92" s="715"/>
      <c r="PIW92" s="715"/>
      <c r="PIX92" s="715"/>
      <c r="PIY92" s="715"/>
      <c r="PIZ92" s="715"/>
      <c r="PJA92" s="715"/>
      <c r="PJB92" s="715"/>
      <c r="PJC92" s="715"/>
      <c r="PJD92" s="715"/>
      <c r="PJE92" s="715"/>
      <c r="PJF92" s="715"/>
      <c r="PJG92" s="715"/>
      <c r="PJH92" s="715"/>
      <c r="PJI92" s="715"/>
      <c r="PJJ92" s="715"/>
      <c r="PJK92" s="715"/>
      <c r="PJL92" s="715"/>
      <c r="PJM92" s="715"/>
      <c r="PJN92" s="715"/>
      <c r="PJO92" s="715"/>
      <c r="PJP92" s="715"/>
      <c r="PJQ92" s="715"/>
      <c r="PJR92" s="715"/>
      <c r="PJS92" s="715"/>
      <c r="PJT92" s="715"/>
      <c r="PJU92" s="715"/>
      <c r="PJV92" s="715"/>
      <c r="PJW92" s="715"/>
      <c r="PJX92" s="715"/>
      <c r="PJY92" s="715"/>
      <c r="PJZ92" s="715"/>
      <c r="PKA92" s="715"/>
      <c r="PKB92" s="715"/>
      <c r="PKC92" s="715"/>
      <c r="PKD92" s="715"/>
      <c r="PKE92" s="715"/>
      <c r="PKF92" s="715"/>
      <c r="PKG92" s="715"/>
      <c r="PKH92" s="715"/>
      <c r="PKI92" s="715"/>
      <c r="PKJ92" s="715"/>
      <c r="PKK92" s="715"/>
      <c r="PKL92" s="715"/>
      <c r="PKM92" s="715"/>
      <c r="PKN92" s="715"/>
      <c r="PKO92" s="715"/>
      <c r="PKP92" s="715"/>
      <c r="PKQ92" s="715"/>
      <c r="PKR92" s="715"/>
      <c r="PKS92" s="715"/>
      <c r="PKT92" s="715"/>
      <c r="PKU92" s="715"/>
      <c r="PKV92" s="715"/>
      <c r="PKW92" s="715"/>
      <c r="PKX92" s="715"/>
      <c r="PKY92" s="715"/>
      <c r="PKZ92" s="715"/>
      <c r="PLA92" s="715"/>
      <c r="PLB92" s="715"/>
      <c r="PLC92" s="715"/>
      <c r="PLD92" s="715"/>
      <c r="PLE92" s="715"/>
      <c r="PLF92" s="715"/>
      <c r="PLG92" s="715"/>
      <c r="PLH92" s="715"/>
      <c r="PLI92" s="715"/>
      <c r="PLJ92" s="715"/>
      <c r="PLK92" s="715"/>
      <c r="PLL92" s="715"/>
      <c r="PLM92" s="715"/>
      <c r="PLN92" s="715"/>
      <c r="PLO92" s="715"/>
      <c r="PLP92" s="715"/>
      <c r="PLQ92" s="715"/>
      <c r="PLR92" s="715"/>
      <c r="PLS92" s="715"/>
      <c r="PLT92" s="715"/>
      <c r="PLU92" s="715"/>
      <c r="PLV92" s="715"/>
      <c r="PLW92" s="715"/>
      <c r="PLX92" s="715"/>
      <c r="PLY92" s="715"/>
      <c r="PLZ92" s="715"/>
      <c r="PMA92" s="715"/>
      <c r="PMB92" s="715"/>
      <c r="PMC92" s="715"/>
      <c r="PMD92" s="715"/>
      <c r="PME92" s="715"/>
      <c r="PMF92" s="715"/>
      <c r="PMG92" s="715"/>
      <c r="PMH92" s="715"/>
      <c r="PMI92" s="715"/>
      <c r="PMJ92" s="715"/>
      <c r="PMK92" s="715"/>
      <c r="PML92" s="715"/>
      <c r="PMM92" s="715"/>
      <c r="PMN92" s="715"/>
      <c r="PMO92" s="715"/>
      <c r="PMP92" s="715"/>
      <c r="PMQ92" s="715"/>
      <c r="PMR92" s="715"/>
      <c r="PMS92" s="715"/>
      <c r="PMT92" s="715"/>
      <c r="PMU92" s="715"/>
      <c r="PMV92" s="715"/>
      <c r="PMW92" s="715"/>
      <c r="PMX92" s="715"/>
      <c r="PMY92" s="715"/>
      <c r="PMZ92" s="715"/>
      <c r="PNA92" s="715"/>
      <c r="PNB92" s="715"/>
      <c r="PNC92" s="715"/>
      <c r="PND92" s="715"/>
      <c r="PNE92" s="715"/>
      <c r="PNF92" s="715"/>
      <c r="PNG92" s="715"/>
      <c r="PNH92" s="715"/>
      <c r="PNI92" s="715"/>
      <c r="PNJ92" s="715"/>
      <c r="PNK92" s="715"/>
      <c r="PNL92" s="715"/>
      <c r="PNM92" s="715"/>
      <c r="PNN92" s="715"/>
      <c r="PNO92" s="715"/>
      <c r="PNP92" s="715"/>
      <c r="PNQ92" s="715"/>
      <c r="PNR92" s="715"/>
      <c r="PNS92" s="715"/>
      <c r="PNT92" s="715"/>
      <c r="PNU92" s="715"/>
      <c r="PNV92" s="715"/>
      <c r="PNW92" s="715"/>
      <c r="PNX92" s="715"/>
      <c r="PNY92" s="715"/>
      <c r="PNZ92" s="715"/>
      <c r="POA92" s="715"/>
      <c r="POB92" s="715"/>
      <c r="POC92" s="715"/>
      <c r="POD92" s="715"/>
      <c r="POE92" s="715"/>
      <c r="POF92" s="715"/>
      <c r="POG92" s="715"/>
      <c r="POH92" s="715"/>
      <c r="POI92" s="715"/>
      <c r="POJ92" s="715"/>
      <c r="POK92" s="715"/>
      <c r="POL92" s="715"/>
      <c r="POM92" s="715"/>
      <c r="PON92" s="715"/>
      <c r="POO92" s="715"/>
      <c r="POP92" s="715"/>
      <c r="POQ92" s="715"/>
      <c r="POR92" s="715"/>
      <c r="POS92" s="715"/>
      <c r="POT92" s="715"/>
      <c r="POU92" s="715"/>
      <c r="POV92" s="715"/>
      <c r="POW92" s="715"/>
      <c r="POX92" s="715"/>
      <c r="POY92" s="715"/>
      <c r="POZ92" s="715"/>
      <c r="PPA92" s="715"/>
      <c r="PPB92" s="715"/>
      <c r="PPC92" s="715"/>
      <c r="PPD92" s="715"/>
      <c r="PPE92" s="715"/>
      <c r="PPF92" s="715"/>
      <c r="PPG92" s="715"/>
      <c r="PPH92" s="715"/>
      <c r="PPI92" s="715"/>
      <c r="PPJ92" s="715"/>
      <c r="PPK92" s="715"/>
      <c r="PPL92" s="715"/>
      <c r="PPM92" s="715"/>
      <c r="PPN92" s="715"/>
      <c r="PPO92" s="715"/>
      <c r="PPP92" s="715"/>
      <c r="PPQ92" s="715"/>
      <c r="PPR92" s="715"/>
      <c r="PPS92" s="715"/>
      <c r="PPT92" s="715"/>
      <c r="PPU92" s="715"/>
      <c r="PPV92" s="715"/>
      <c r="PPW92" s="715"/>
      <c r="PPX92" s="715"/>
      <c r="PPY92" s="715"/>
      <c r="PPZ92" s="715"/>
      <c r="PQA92" s="715"/>
      <c r="PQB92" s="715"/>
      <c r="PQC92" s="715"/>
      <c r="PQD92" s="715"/>
      <c r="PQE92" s="715"/>
      <c r="PQF92" s="715"/>
      <c r="PQG92" s="715"/>
      <c r="PQH92" s="715"/>
      <c r="PQI92" s="715"/>
      <c r="PQJ92" s="715"/>
      <c r="PQK92" s="715"/>
      <c r="PQL92" s="715"/>
      <c r="PQM92" s="715"/>
      <c r="PQN92" s="715"/>
      <c r="PQO92" s="715"/>
      <c r="PQP92" s="715"/>
      <c r="PQQ92" s="715"/>
      <c r="PQR92" s="715"/>
      <c r="PQS92" s="715"/>
      <c r="PQT92" s="715"/>
      <c r="PQU92" s="715"/>
      <c r="PQV92" s="715"/>
      <c r="PQW92" s="715"/>
      <c r="PQX92" s="715"/>
      <c r="PQY92" s="715"/>
      <c r="PQZ92" s="715"/>
      <c r="PRA92" s="715"/>
      <c r="PRB92" s="715"/>
      <c r="PRC92" s="715"/>
      <c r="PRD92" s="715"/>
      <c r="PRE92" s="715"/>
      <c r="PRF92" s="715"/>
      <c r="PRG92" s="715"/>
      <c r="PRH92" s="715"/>
      <c r="PRI92" s="715"/>
      <c r="PRJ92" s="715"/>
      <c r="PRK92" s="715"/>
      <c r="PRL92" s="715"/>
      <c r="PRM92" s="715"/>
      <c r="PRN92" s="715"/>
      <c r="PRO92" s="715"/>
      <c r="PRP92" s="715"/>
      <c r="PRQ92" s="715"/>
      <c r="PRR92" s="715"/>
      <c r="PRS92" s="715"/>
      <c r="PRT92" s="715"/>
      <c r="PRU92" s="715"/>
      <c r="PRV92" s="715"/>
      <c r="PRW92" s="715"/>
      <c r="PRX92" s="715"/>
      <c r="PRY92" s="715"/>
      <c r="PRZ92" s="715"/>
      <c r="PSA92" s="715"/>
      <c r="PSB92" s="715"/>
      <c r="PSC92" s="715"/>
      <c r="PSD92" s="715"/>
      <c r="PSE92" s="715"/>
      <c r="PSF92" s="715"/>
      <c r="PSG92" s="715"/>
      <c r="PSH92" s="715"/>
      <c r="PSI92" s="715"/>
      <c r="PSJ92" s="715"/>
      <c r="PSK92" s="715"/>
      <c r="PSL92" s="715"/>
      <c r="PSM92" s="715"/>
      <c r="PSN92" s="715"/>
      <c r="PSO92" s="715"/>
      <c r="PSP92" s="715"/>
      <c r="PSQ92" s="715"/>
      <c r="PSR92" s="715"/>
      <c r="PSS92" s="715"/>
      <c r="PST92" s="715"/>
      <c r="PSU92" s="715"/>
      <c r="PSV92" s="715"/>
      <c r="PSW92" s="715"/>
      <c r="PSX92" s="715"/>
      <c r="PSY92" s="715"/>
      <c r="PSZ92" s="715"/>
      <c r="PTA92" s="715"/>
      <c r="PTB92" s="715"/>
      <c r="PTC92" s="715"/>
      <c r="PTD92" s="715"/>
      <c r="PTE92" s="715"/>
      <c r="PTF92" s="715"/>
      <c r="PTG92" s="715"/>
      <c r="PTH92" s="715"/>
      <c r="PTI92" s="715"/>
      <c r="PTJ92" s="715"/>
      <c r="PTK92" s="715"/>
      <c r="PTL92" s="715"/>
      <c r="PTM92" s="715"/>
      <c r="PTN92" s="715"/>
      <c r="PTO92" s="715"/>
      <c r="PTP92" s="715"/>
      <c r="PTQ92" s="715"/>
      <c r="PTR92" s="715"/>
      <c r="PTS92" s="715"/>
      <c r="PTT92" s="715"/>
      <c r="PTU92" s="715"/>
      <c r="PTV92" s="715"/>
      <c r="PTW92" s="715"/>
      <c r="PTX92" s="715"/>
      <c r="PTY92" s="715"/>
      <c r="PTZ92" s="715"/>
      <c r="PUA92" s="715"/>
      <c r="PUB92" s="715"/>
      <c r="PUC92" s="715"/>
      <c r="PUD92" s="715"/>
      <c r="PUE92" s="715"/>
      <c r="PUF92" s="715"/>
      <c r="PUG92" s="715"/>
      <c r="PUH92" s="715"/>
      <c r="PUI92" s="715"/>
      <c r="PUJ92" s="715"/>
      <c r="PUK92" s="715"/>
      <c r="PUL92" s="715"/>
      <c r="PUM92" s="715"/>
      <c r="PUN92" s="715"/>
      <c r="PUO92" s="715"/>
      <c r="PUP92" s="715"/>
      <c r="PUQ92" s="715"/>
      <c r="PUR92" s="715"/>
      <c r="PUS92" s="715"/>
      <c r="PUT92" s="715"/>
      <c r="PUU92" s="715"/>
      <c r="PUV92" s="715"/>
      <c r="PUW92" s="715"/>
      <c r="PUX92" s="715"/>
      <c r="PUY92" s="715"/>
      <c r="PUZ92" s="715"/>
      <c r="PVA92" s="715"/>
      <c r="PVB92" s="715"/>
      <c r="PVC92" s="715"/>
      <c r="PVD92" s="715"/>
      <c r="PVE92" s="715"/>
      <c r="PVF92" s="715"/>
      <c r="PVG92" s="715"/>
      <c r="PVH92" s="715"/>
      <c r="PVI92" s="715"/>
      <c r="PVJ92" s="715"/>
      <c r="PVK92" s="715"/>
      <c r="PVL92" s="715"/>
      <c r="PVM92" s="715"/>
      <c r="PVN92" s="715"/>
      <c r="PVO92" s="715"/>
      <c r="PVP92" s="715"/>
      <c r="PVQ92" s="715"/>
      <c r="PVR92" s="715"/>
      <c r="PVS92" s="715"/>
      <c r="PVT92" s="715"/>
      <c r="PVU92" s="715"/>
      <c r="PVV92" s="715"/>
      <c r="PVW92" s="715"/>
      <c r="PVX92" s="715"/>
      <c r="PVY92" s="715"/>
      <c r="PVZ92" s="715"/>
      <c r="PWA92" s="715"/>
      <c r="PWB92" s="715"/>
      <c r="PWC92" s="715"/>
      <c r="PWD92" s="715"/>
      <c r="PWE92" s="715"/>
      <c r="PWF92" s="715"/>
      <c r="PWG92" s="715"/>
      <c r="PWH92" s="715"/>
      <c r="PWI92" s="715"/>
      <c r="PWJ92" s="715"/>
      <c r="PWK92" s="715"/>
      <c r="PWL92" s="715"/>
      <c r="PWM92" s="715"/>
      <c r="PWN92" s="715"/>
      <c r="PWO92" s="715"/>
      <c r="PWP92" s="715"/>
      <c r="PWQ92" s="715"/>
      <c r="PWR92" s="715"/>
      <c r="PWS92" s="715"/>
      <c r="PWT92" s="715"/>
      <c r="PWU92" s="715"/>
      <c r="PWV92" s="715"/>
      <c r="PWW92" s="715"/>
      <c r="PWX92" s="715"/>
      <c r="PWY92" s="715"/>
      <c r="PWZ92" s="715"/>
      <c r="PXA92" s="715"/>
      <c r="PXB92" s="715"/>
      <c r="PXC92" s="715"/>
      <c r="PXD92" s="715"/>
      <c r="PXE92" s="715"/>
      <c r="PXF92" s="715"/>
      <c r="PXG92" s="715"/>
      <c r="PXH92" s="715"/>
      <c r="PXI92" s="715"/>
      <c r="PXJ92" s="715"/>
      <c r="PXK92" s="715"/>
      <c r="PXL92" s="715"/>
      <c r="PXM92" s="715"/>
      <c r="PXN92" s="715"/>
      <c r="PXO92" s="715"/>
      <c r="PXP92" s="715"/>
      <c r="PXQ92" s="715"/>
      <c r="PXR92" s="715"/>
      <c r="PXS92" s="715"/>
      <c r="PXT92" s="715"/>
      <c r="PXU92" s="715"/>
      <c r="PXV92" s="715"/>
      <c r="PXW92" s="715"/>
      <c r="PXX92" s="715"/>
      <c r="PXY92" s="715"/>
      <c r="PXZ92" s="715"/>
      <c r="PYA92" s="715"/>
      <c r="PYB92" s="715"/>
      <c r="PYC92" s="715"/>
      <c r="PYD92" s="715"/>
      <c r="PYE92" s="715"/>
      <c r="PYF92" s="715"/>
      <c r="PYG92" s="715"/>
      <c r="PYH92" s="715"/>
      <c r="PYI92" s="715"/>
      <c r="PYJ92" s="715"/>
      <c r="PYK92" s="715"/>
      <c r="PYL92" s="715"/>
      <c r="PYM92" s="715"/>
      <c r="PYN92" s="715"/>
      <c r="PYO92" s="715"/>
      <c r="PYP92" s="715"/>
      <c r="PYQ92" s="715"/>
      <c r="PYR92" s="715"/>
      <c r="PYS92" s="715"/>
      <c r="PYT92" s="715"/>
      <c r="PYU92" s="715"/>
      <c r="PYV92" s="715"/>
      <c r="PYW92" s="715"/>
      <c r="PYX92" s="715"/>
      <c r="PYY92" s="715"/>
      <c r="PYZ92" s="715"/>
      <c r="PZA92" s="715"/>
      <c r="PZB92" s="715"/>
      <c r="PZC92" s="715"/>
      <c r="PZD92" s="715"/>
      <c r="PZE92" s="715"/>
      <c r="PZF92" s="715"/>
      <c r="PZG92" s="715"/>
      <c r="PZH92" s="715"/>
      <c r="PZI92" s="715"/>
      <c r="PZJ92" s="715"/>
      <c r="PZK92" s="715"/>
      <c r="PZL92" s="715"/>
      <c r="PZM92" s="715"/>
      <c r="PZN92" s="715"/>
      <c r="PZO92" s="715"/>
      <c r="PZP92" s="715"/>
      <c r="PZQ92" s="715"/>
      <c r="PZR92" s="715"/>
      <c r="PZS92" s="715"/>
      <c r="PZT92" s="715"/>
      <c r="PZU92" s="715"/>
      <c r="PZV92" s="715"/>
      <c r="PZW92" s="715"/>
      <c r="PZX92" s="715"/>
      <c r="PZY92" s="715"/>
      <c r="PZZ92" s="715"/>
      <c r="QAA92" s="715"/>
      <c r="QAB92" s="715"/>
      <c r="QAC92" s="715"/>
      <c r="QAD92" s="715"/>
      <c r="QAE92" s="715"/>
      <c r="QAF92" s="715"/>
      <c r="QAG92" s="715"/>
      <c r="QAH92" s="715"/>
      <c r="QAI92" s="715"/>
      <c r="QAJ92" s="715"/>
      <c r="QAK92" s="715"/>
      <c r="QAL92" s="715"/>
      <c r="QAM92" s="715"/>
      <c r="QAN92" s="715"/>
      <c r="QAO92" s="715"/>
      <c r="QAP92" s="715"/>
      <c r="QAQ92" s="715"/>
      <c r="QAR92" s="715"/>
      <c r="QAS92" s="715"/>
      <c r="QAT92" s="715"/>
      <c r="QAU92" s="715"/>
      <c r="QAV92" s="715"/>
      <c r="QAW92" s="715"/>
      <c r="QAX92" s="715"/>
      <c r="QAY92" s="715"/>
      <c r="QAZ92" s="715"/>
      <c r="QBA92" s="715"/>
      <c r="QBB92" s="715"/>
      <c r="QBC92" s="715"/>
      <c r="QBD92" s="715"/>
      <c r="QBE92" s="715"/>
      <c r="QBF92" s="715"/>
      <c r="QBG92" s="715"/>
      <c r="QBH92" s="715"/>
      <c r="QBI92" s="715"/>
      <c r="QBJ92" s="715"/>
      <c r="QBK92" s="715"/>
      <c r="QBL92" s="715"/>
      <c r="QBM92" s="715"/>
      <c r="QBN92" s="715"/>
      <c r="QBO92" s="715"/>
      <c r="QBP92" s="715"/>
      <c r="QBQ92" s="715"/>
      <c r="QBR92" s="715"/>
      <c r="QBS92" s="715"/>
      <c r="QBT92" s="715"/>
      <c r="QBU92" s="715"/>
      <c r="QBV92" s="715"/>
      <c r="QBW92" s="715"/>
      <c r="QBX92" s="715"/>
      <c r="QBY92" s="715"/>
      <c r="QBZ92" s="715"/>
      <c r="QCA92" s="715"/>
      <c r="QCB92" s="715"/>
      <c r="QCC92" s="715"/>
      <c r="QCD92" s="715"/>
      <c r="QCE92" s="715"/>
      <c r="QCF92" s="715"/>
      <c r="QCG92" s="715"/>
      <c r="QCH92" s="715"/>
      <c r="QCI92" s="715"/>
      <c r="QCJ92" s="715"/>
      <c r="QCK92" s="715"/>
      <c r="QCL92" s="715"/>
      <c r="QCM92" s="715"/>
      <c r="QCN92" s="715"/>
      <c r="QCO92" s="715"/>
      <c r="QCP92" s="715"/>
      <c r="QCQ92" s="715"/>
      <c r="QCR92" s="715"/>
      <c r="QCS92" s="715"/>
      <c r="QCT92" s="715"/>
      <c r="QCU92" s="715"/>
      <c r="QCV92" s="715"/>
      <c r="QCW92" s="715"/>
      <c r="QCX92" s="715"/>
      <c r="QCY92" s="715"/>
      <c r="QCZ92" s="715"/>
      <c r="QDA92" s="715"/>
      <c r="QDB92" s="715"/>
      <c r="QDC92" s="715"/>
      <c r="QDD92" s="715"/>
      <c r="QDE92" s="715"/>
      <c r="QDF92" s="715"/>
      <c r="QDG92" s="715"/>
      <c r="QDH92" s="715"/>
      <c r="QDI92" s="715"/>
      <c r="QDJ92" s="715"/>
      <c r="QDK92" s="715"/>
      <c r="QDL92" s="715"/>
      <c r="QDM92" s="715"/>
      <c r="QDN92" s="715"/>
      <c r="QDO92" s="715"/>
      <c r="QDP92" s="715"/>
      <c r="QDQ92" s="715"/>
      <c r="QDR92" s="715"/>
      <c r="QDS92" s="715"/>
      <c r="QDT92" s="715"/>
      <c r="QDU92" s="715"/>
      <c r="QDV92" s="715"/>
      <c r="QDW92" s="715"/>
      <c r="QDX92" s="715"/>
      <c r="QDY92" s="715"/>
      <c r="QDZ92" s="715"/>
      <c r="QEA92" s="715"/>
      <c r="QEB92" s="715"/>
      <c r="QEC92" s="715"/>
      <c r="QED92" s="715"/>
      <c r="QEE92" s="715"/>
      <c r="QEF92" s="715"/>
      <c r="QEG92" s="715"/>
      <c r="QEH92" s="715"/>
      <c r="QEI92" s="715"/>
      <c r="QEJ92" s="715"/>
      <c r="QEK92" s="715"/>
      <c r="QEL92" s="715"/>
      <c r="QEM92" s="715"/>
      <c r="QEN92" s="715"/>
      <c r="QEO92" s="715"/>
      <c r="QEP92" s="715"/>
      <c r="QEQ92" s="715"/>
      <c r="QER92" s="715"/>
      <c r="QES92" s="715"/>
      <c r="QET92" s="715"/>
      <c r="QEU92" s="715"/>
      <c r="QEV92" s="715"/>
      <c r="QEW92" s="715"/>
      <c r="QEX92" s="715"/>
      <c r="QEY92" s="715"/>
      <c r="QEZ92" s="715"/>
      <c r="QFA92" s="715"/>
      <c r="QFB92" s="715"/>
      <c r="QFC92" s="715"/>
      <c r="QFD92" s="715"/>
      <c r="QFE92" s="715"/>
      <c r="QFF92" s="715"/>
      <c r="QFG92" s="715"/>
      <c r="QFH92" s="715"/>
      <c r="QFI92" s="715"/>
      <c r="QFJ92" s="715"/>
      <c r="QFK92" s="715"/>
      <c r="QFL92" s="715"/>
      <c r="QFM92" s="715"/>
      <c r="QFN92" s="715"/>
      <c r="QFO92" s="715"/>
      <c r="QFP92" s="715"/>
      <c r="QFQ92" s="715"/>
      <c r="QFR92" s="715"/>
      <c r="QFS92" s="715"/>
      <c r="QFT92" s="715"/>
      <c r="QFU92" s="715"/>
      <c r="QFV92" s="715"/>
      <c r="QFW92" s="715"/>
      <c r="QFX92" s="715"/>
      <c r="QFY92" s="715"/>
      <c r="QFZ92" s="715"/>
      <c r="QGA92" s="715"/>
      <c r="QGB92" s="715"/>
      <c r="QGC92" s="715"/>
      <c r="QGD92" s="715"/>
      <c r="QGE92" s="715"/>
      <c r="QGF92" s="715"/>
      <c r="QGG92" s="715"/>
      <c r="QGH92" s="715"/>
      <c r="QGI92" s="715"/>
      <c r="QGJ92" s="715"/>
      <c r="QGK92" s="715"/>
      <c r="QGL92" s="715"/>
      <c r="QGM92" s="715"/>
      <c r="QGN92" s="715"/>
      <c r="QGO92" s="715"/>
      <c r="QGP92" s="715"/>
      <c r="QGQ92" s="715"/>
      <c r="QGR92" s="715"/>
      <c r="QGS92" s="715"/>
      <c r="QGT92" s="715"/>
      <c r="QGU92" s="715"/>
      <c r="QGV92" s="715"/>
      <c r="QGW92" s="715"/>
      <c r="QGX92" s="715"/>
      <c r="QGY92" s="715"/>
      <c r="QGZ92" s="715"/>
      <c r="QHA92" s="715"/>
      <c r="QHB92" s="715"/>
      <c r="QHC92" s="715"/>
      <c r="QHD92" s="715"/>
      <c r="QHE92" s="715"/>
      <c r="QHF92" s="715"/>
      <c r="QHG92" s="715"/>
      <c r="QHH92" s="715"/>
      <c r="QHI92" s="715"/>
      <c r="QHJ92" s="715"/>
      <c r="QHK92" s="715"/>
      <c r="QHL92" s="715"/>
      <c r="QHM92" s="715"/>
      <c r="QHN92" s="715"/>
      <c r="QHO92" s="715"/>
      <c r="QHP92" s="715"/>
      <c r="QHQ92" s="715"/>
      <c r="QHR92" s="715"/>
      <c r="QHS92" s="715"/>
      <c r="QHT92" s="715"/>
      <c r="QHU92" s="715"/>
      <c r="QHV92" s="715"/>
      <c r="QHW92" s="715"/>
      <c r="QHX92" s="715"/>
      <c r="QHY92" s="715"/>
      <c r="QHZ92" s="715"/>
      <c r="QIA92" s="715"/>
      <c r="QIB92" s="715"/>
      <c r="QIC92" s="715"/>
      <c r="QID92" s="715"/>
      <c r="QIE92" s="715"/>
      <c r="QIF92" s="715"/>
      <c r="QIG92" s="715"/>
      <c r="QIH92" s="715"/>
      <c r="QII92" s="715"/>
      <c r="QIJ92" s="715"/>
      <c r="QIK92" s="715"/>
      <c r="QIL92" s="715"/>
      <c r="QIM92" s="715"/>
      <c r="QIN92" s="715"/>
      <c r="QIO92" s="715"/>
      <c r="QIP92" s="715"/>
      <c r="QIQ92" s="715"/>
      <c r="QIR92" s="715"/>
      <c r="QIS92" s="715"/>
      <c r="QIT92" s="715"/>
      <c r="QIU92" s="715"/>
      <c r="QIV92" s="715"/>
      <c r="QIW92" s="715"/>
      <c r="QIX92" s="715"/>
      <c r="QIY92" s="715"/>
      <c r="QIZ92" s="715"/>
      <c r="QJA92" s="715"/>
      <c r="QJB92" s="715"/>
      <c r="QJC92" s="715"/>
      <c r="QJD92" s="715"/>
      <c r="QJE92" s="715"/>
      <c r="QJF92" s="715"/>
      <c r="QJG92" s="715"/>
      <c r="QJH92" s="715"/>
      <c r="QJI92" s="715"/>
      <c r="QJJ92" s="715"/>
      <c r="QJK92" s="715"/>
      <c r="QJL92" s="715"/>
      <c r="QJM92" s="715"/>
      <c r="QJN92" s="715"/>
      <c r="QJO92" s="715"/>
      <c r="QJP92" s="715"/>
      <c r="QJQ92" s="715"/>
      <c r="QJR92" s="715"/>
      <c r="QJS92" s="715"/>
      <c r="QJT92" s="715"/>
      <c r="QJU92" s="715"/>
      <c r="QJV92" s="715"/>
      <c r="QJW92" s="715"/>
      <c r="QJX92" s="715"/>
      <c r="QJY92" s="715"/>
      <c r="QJZ92" s="715"/>
      <c r="QKA92" s="715"/>
      <c r="QKB92" s="715"/>
      <c r="QKC92" s="715"/>
      <c r="QKD92" s="715"/>
      <c r="QKE92" s="715"/>
      <c r="QKF92" s="715"/>
      <c r="QKG92" s="715"/>
      <c r="QKH92" s="715"/>
      <c r="QKI92" s="715"/>
      <c r="QKJ92" s="715"/>
      <c r="QKK92" s="715"/>
      <c r="QKL92" s="715"/>
      <c r="QKM92" s="715"/>
      <c r="QKN92" s="715"/>
      <c r="QKO92" s="715"/>
      <c r="QKP92" s="715"/>
      <c r="QKQ92" s="715"/>
      <c r="QKR92" s="715"/>
      <c r="QKS92" s="715"/>
      <c r="QKT92" s="715"/>
      <c r="QKU92" s="715"/>
      <c r="QKV92" s="715"/>
      <c r="QKW92" s="715"/>
      <c r="QKX92" s="715"/>
      <c r="QKY92" s="715"/>
      <c r="QKZ92" s="715"/>
      <c r="QLA92" s="715"/>
      <c r="QLB92" s="715"/>
      <c r="QLC92" s="715"/>
      <c r="QLD92" s="715"/>
      <c r="QLE92" s="715"/>
      <c r="QLF92" s="715"/>
      <c r="QLG92" s="715"/>
      <c r="QLH92" s="715"/>
      <c r="QLI92" s="715"/>
      <c r="QLJ92" s="715"/>
      <c r="QLK92" s="715"/>
      <c r="QLL92" s="715"/>
      <c r="QLM92" s="715"/>
      <c r="QLN92" s="715"/>
      <c r="QLO92" s="715"/>
      <c r="QLP92" s="715"/>
      <c r="QLQ92" s="715"/>
      <c r="QLR92" s="715"/>
      <c r="QLS92" s="715"/>
      <c r="QLT92" s="715"/>
      <c r="QLU92" s="715"/>
      <c r="QLV92" s="715"/>
      <c r="QLW92" s="715"/>
      <c r="QLX92" s="715"/>
      <c r="QLY92" s="715"/>
      <c r="QLZ92" s="715"/>
      <c r="QMA92" s="715"/>
      <c r="QMB92" s="715"/>
      <c r="QMC92" s="715"/>
      <c r="QMD92" s="715"/>
      <c r="QME92" s="715"/>
      <c r="QMF92" s="715"/>
      <c r="QMG92" s="715"/>
      <c r="QMH92" s="715"/>
      <c r="QMI92" s="715"/>
      <c r="QMJ92" s="715"/>
      <c r="QMK92" s="715"/>
      <c r="QML92" s="715"/>
      <c r="QMM92" s="715"/>
      <c r="QMN92" s="715"/>
      <c r="QMO92" s="715"/>
      <c r="QMP92" s="715"/>
      <c r="QMQ92" s="715"/>
      <c r="QMR92" s="715"/>
      <c r="QMS92" s="715"/>
      <c r="QMT92" s="715"/>
      <c r="QMU92" s="715"/>
      <c r="QMV92" s="715"/>
      <c r="QMW92" s="715"/>
      <c r="QMX92" s="715"/>
      <c r="QMY92" s="715"/>
      <c r="QMZ92" s="715"/>
      <c r="QNA92" s="715"/>
      <c r="QNB92" s="715"/>
      <c r="QNC92" s="715"/>
      <c r="QND92" s="715"/>
      <c r="QNE92" s="715"/>
      <c r="QNF92" s="715"/>
      <c r="QNG92" s="715"/>
      <c r="QNH92" s="715"/>
      <c r="QNI92" s="715"/>
      <c r="QNJ92" s="715"/>
      <c r="QNK92" s="715"/>
      <c r="QNL92" s="715"/>
      <c r="QNM92" s="715"/>
      <c r="QNN92" s="715"/>
      <c r="QNO92" s="715"/>
      <c r="QNP92" s="715"/>
      <c r="QNQ92" s="715"/>
      <c r="QNR92" s="715"/>
      <c r="QNS92" s="715"/>
      <c r="QNT92" s="715"/>
      <c r="QNU92" s="715"/>
      <c r="QNV92" s="715"/>
      <c r="QNW92" s="715"/>
      <c r="QNX92" s="715"/>
      <c r="QNY92" s="715"/>
      <c r="QNZ92" s="715"/>
      <c r="QOA92" s="715"/>
      <c r="QOB92" s="715"/>
      <c r="QOC92" s="715"/>
      <c r="QOD92" s="715"/>
      <c r="QOE92" s="715"/>
      <c r="QOF92" s="715"/>
      <c r="QOG92" s="715"/>
      <c r="QOH92" s="715"/>
      <c r="QOI92" s="715"/>
      <c r="QOJ92" s="715"/>
      <c r="QOK92" s="715"/>
      <c r="QOL92" s="715"/>
      <c r="QOM92" s="715"/>
      <c r="QON92" s="715"/>
      <c r="QOO92" s="715"/>
      <c r="QOP92" s="715"/>
      <c r="QOQ92" s="715"/>
      <c r="QOR92" s="715"/>
      <c r="QOS92" s="715"/>
      <c r="QOT92" s="715"/>
      <c r="QOU92" s="715"/>
      <c r="QOV92" s="715"/>
      <c r="QOW92" s="715"/>
      <c r="QOX92" s="715"/>
      <c r="QOY92" s="715"/>
      <c r="QOZ92" s="715"/>
      <c r="QPA92" s="715"/>
      <c r="QPB92" s="715"/>
      <c r="QPC92" s="715"/>
      <c r="QPD92" s="715"/>
      <c r="QPE92" s="715"/>
      <c r="QPF92" s="715"/>
      <c r="QPG92" s="715"/>
      <c r="QPH92" s="715"/>
      <c r="QPI92" s="715"/>
      <c r="QPJ92" s="715"/>
      <c r="QPK92" s="715"/>
      <c r="QPL92" s="715"/>
      <c r="QPM92" s="715"/>
      <c r="QPN92" s="715"/>
      <c r="QPO92" s="715"/>
      <c r="QPP92" s="715"/>
      <c r="QPQ92" s="715"/>
      <c r="QPR92" s="715"/>
      <c r="QPS92" s="715"/>
      <c r="QPT92" s="715"/>
      <c r="QPU92" s="715"/>
      <c r="QPV92" s="715"/>
      <c r="QPW92" s="715"/>
      <c r="QPX92" s="715"/>
      <c r="QPY92" s="715"/>
      <c r="QPZ92" s="715"/>
      <c r="QQA92" s="715"/>
      <c r="QQB92" s="715"/>
      <c r="QQC92" s="715"/>
      <c r="QQD92" s="715"/>
      <c r="QQE92" s="715"/>
      <c r="QQF92" s="715"/>
      <c r="QQG92" s="715"/>
      <c r="QQH92" s="715"/>
      <c r="QQI92" s="715"/>
      <c r="QQJ92" s="715"/>
      <c r="QQK92" s="715"/>
      <c r="QQL92" s="715"/>
      <c r="QQM92" s="715"/>
      <c r="QQN92" s="715"/>
      <c r="QQO92" s="715"/>
      <c r="QQP92" s="715"/>
      <c r="QQQ92" s="715"/>
      <c r="QQR92" s="715"/>
      <c r="QQS92" s="715"/>
      <c r="QQT92" s="715"/>
      <c r="QQU92" s="715"/>
      <c r="QQV92" s="715"/>
      <c r="QQW92" s="715"/>
      <c r="QQX92" s="715"/>
      <c r="QQY92" s="715"/>
      <c r="QQZ92" s="715"/>
      <c r="QRA92" s="715"/>
      <c r="QRB92" s="715"/>
      <c r="QRC92" s="715"/>
      <c r="QRD92" s="715"/>
      <c r="QRE92" s="715"/>
      <c r="QRF92" s="715"/>
      <c r="QRG92" s="715"/>
      <c r="QRH92" s="715"/>
      <c r="QRI92" s="715"/>
      <c r="QRJ92" s="715"/>
      <c r="QRK92" s="715"/>
      <c r="QRL92" s="715"/>
      <c r="QRM92" s="715"/>
      <c r="QRN92" s="715"/>
      <c r="QRO92" s="715"/>
      <c r="QRP92" s="715"/>
      <c r="QRQ92" s="715"/>
      <c r="QRR92" s="715"/>
      <c r="QRS92" s="715"/>
      <c r="QRT92" s="715"/>
      <c r="QRU92" s="715"/>
      <c r="QRV92" s="715"/>
      <c r="QRW92" s="715"/>
      <c r="QRX92" s="715"/>
      <c r="QRY92" s="715"/>
      <c r="QRZ92" s="715"/>
      <c r="QSA92" s="715"/>
      <c r="QSB92" s="715"/>
      <c r="QSC92" s="715"/>
      <c r="QSD92" s="715"/>
      <c r="QSE92" s="715"/>
      <c r="QSF92" s="715"/>
      <c r="QSG92" s="715"/>
      <c r="QSH92" s="715"/>
      <c r="QSI92" s="715"/>
      <c r="QSJ92" s="715"/>
      <c r="QSK92" s="715"/>
      <c r="QSL92" s="715"/>
      <c r="QSM92" s="715"/>
      <c r="QSN92" s="715"/>
      <c r="QSO92" s="715"/>
      <c r="QSP92" s="715"/>
      <c r="QSQ92" s="715"/>
      <c r="QSR92" s="715"/>
      <c r="QSS92" s="715"/>
      <c r="QST92" s="715"/>
      <c r="QSU92" s="715"/>
      <c r="QSV92" s="715"/>
      <c r="QSW92" s="715"/>
      <c r="QSX92" s="715"/>
      <c r="QSY92" s="715"/>
      <c r="QSZ92" s="715"/>
      <c r="QTA92" s="715"/>
      <c r="QTB92" s="715"/>
      <c r="QTC92" s="715"/>
      <c r="QTD92" s="715"/>
      <c r="QTE92" s="715"/>
      <c r="QTF92" s="715"/>
      <c r="QTG92" s="715"/>
      <c r="QTH92" s="715"/>
      <c r="QTI92" s="715"/>
      <c r="QTJ92" s="715"/>
      <c r="QTK92" s="715"/>
      <c r="QTL92" s="715"/>
      <c r="QTM92" s="715"/>
      <c r="QTN92" s="715"/>
      <c r="QTO92" s="715"/>
      <c r="QTP92" s="715"/>
      <c r="QTQ92" s="715"/>
      <c r="QTR92" s="715"/>
      <c r="QTS92" s="715"/>
      <c r="QTT92" s="715"/>
      <c r="QTU92" s="715"/>
      <c r="QTV92" s="715"/>
      <c r="QTW92" s="715"/>
      <c r="QTX92" s="715"/>
      <c r="QTY92" s="715"/>
      <c r="QTZ92" s="715"/>
      <c r="QUA92" s="715"/>
      <c r="QUB92" s="715"/>
      <c r="QUC92" s="715"/>
      <c r="QUD92" s="715"/>
      <c r="QUE92" s="715"/>
      <c r="QUF92" s="715"/>
      <c r="QUG92" s="715"/>
      <c r="QUH92" s="715"/>
      <c r="QUI92" s="715"/>
      <c r="QUJ92" s="715"/>
      <c r="QUK92" s="715"/>
      <c r="QUL92" s="715"/>
      <c r="QUM92" s="715"/>
      <c r="QUN92" s="715"/>
      <c r="QUO92" s="715"/>
      <c r="QUP92" s="715"/>
      <c r="QUQ92" s="715"/>
      <c r="QUR92" s="715"/>
      <c r="QUS92" s="715"/>
      <c r="QUT92" s="715"/>
      <c r="QUU92" s="715"/>
      <c r="QUV92" s="715"/>
      <c r="QUW92" s="715"/>
      <c r="QUX92" s="715"/>
      <c r="QUY92" s="715"/>
      <c r="QUZ92" s="715"/>
      <c r="QVA92" s="715"/>
      <c r="QVB92" s="715"/>
      <c r="QVC92" s="715"/>
      <c r="QVD92" s="715"/>
      <c r="QVE92" s="715"/>
      <c r="QVF92" s="715"/>
      <c r="QVG92" s="715"/>
      <c r="QVH92" s="715"/>
      <c r="QVI92" s="715"/>
      <c r="QVJ92" s="715"/>
      <c r="QVK92" s="715"/>
      <c r="QVL92" s="715"/>
      <c r="QVM92" s="715"/>
      <c r="QVN92" s="715"/>
      <c r="QVO92" s="715"/>
      <c r="QVP92" s="715"/>
      <c r="QVQ92" s="715"/>
      <c r="QVR92" s="715"/>
      <c r="QVS92" s="715"/>
      <c r="QVT92" s="715"/>
      <c r="QVU92" s="715"/>
      <c r="QVV92" s="715"/>
      <c r="QVW92" s="715"/>
      <c r="QVX92" s="715"/>
      <c r="QVY92" s="715"/>
      <c r="QVZ92" s="715"/>
      <c r="QWA92" s="715"/>
      <c r="QWB92" s="715"/>
      <c r="QWC92" s="715"/>
      <c r="QWD92" s="715"/>
      <c r="QWE92" s="715"/>
      <c r="QWF92" s="715"/>
      <c r="QWG92" s="715"/>
      <c r="QWH92" s="715"/>
      <c r="QWI92" s="715"/>
      <c r="QWJ92" s="715"/>
      <c r="QWK92" s="715"/>
      <c r="QWL92" s="715"/>
      <c r="QWM92" s="715"/>
      <c r="QWN92" s="715"/>
      <c r="QWO92" s="715"/>
      <c r="QWP92" s="715"/>
      <c r="QWQ92" s="715"/>
      <c r="QWR92" s="715"/>
      <c r="QWS92" s="715"/>
      <c r="QWT92" s="715"/>
      <c r="QWU92" s="715"/>
      <c r="QWV92" s="715"/>
      <c r="QWW92" s="715"/>
      <c r="QWX92" s="715"/>
      <c r="QWY92" s="715"/>
      <c r="QWZ92" s="715"/>
      <c r="QXA92" s="715"/>
      <c r="QXB92" s="715"/>
      <c r="QXC92" s="715"/>
      <c r="QXD92" s="715"/>
      <c r="QXE92" s="715"/>
      <c r="QXF92" s="715"/>
      <c r="QXG92" s="715"/>
      <c r="QXH92" s="715"/>
      <c r="QXI92" s="715"/>
      <c r="QXJ92" s="715"/>
      <c r="QXK92" s="715"/>
      <c r="QXL92" s="715"/>
      <c r="QXM92" s="715"/>
      <c r="QXN92" s="715"/>
      <c r="QXO92" s="715"/>
      <c r="QXP92" s="715"/>
      <c r="QXQ92" s="715"/>
      <c r="QXR92" s="715"/>
      <c r="QXS92" s="715"/>
      <c r="QXT92" s="715"/>
      <c r="QXU92" s="715"/>
      <c r="QXV92" s="715"/>
      <c r="QXW92" s="715"/>
      <c r="QXX92" s="715"/>
      <c r="QXY92" s="715"/>
      <c r="QXZ92" s="715"/>
      <c r="QYA92" s="715"/>
      <c r="QYB92" s="715"/>
      <c r="QYC92" s="715"/>
      <c r="QYD92" s="715"/>
      <c r="QYE92" s="715"/>
      <c r="QYF92" s="715"/>
      <c r="QYG92" s="715"/>
      <c r="QYH92" s="715"/>
      <c r="QYI92" s="715"/>
      <c r="QYJ92" s="715"/>
      <c r="QYK92" s="715"/>
      <c r="QYL92" s="715"/>
      <c r="QYM92" s="715"/>
      <c r="QYN92" s="715"/>
      <c r="QYO92" s="715"/>
      <c r="QYP92" s="715"/>
      <c r="QYQ92" s="715"/>
      <c r="QYR92" s="715"/>
      <c r="QYS92" s="715"/>
      <c r="QYT92" s="715"/>
      <c r="QYU92" s="715"/>
      <c r="QYV92" s="715"/>
      <c r="QYW92" s="715"/>
      <c r="QYX92" s="715"/>
      <c r="QYY92" s="715"/>
      <c r="QYZ92" s="715"/>
      <c r="QZA92" s="715"/>
      <c r="QZB92" s="715"/>
      <c r="QZC92" s="715"/>
      <c r="QZD92" s="715"/>
      <c r="QZE92" s="715"/>
      <c r="QZF92" s="715"/>
      <c r="QZG92" s="715"/>
      <c r="QZH92" s="715"/>
      <c r="QZI92" s="715"/>
      <c r="QZJ92" s="715"/>
      <c r="QZK92" s="715"/>
      <c r="QZL92" s="715"/>
      <c r="QZM92" s="715"/>
      <c r="QZN92" s="715"/>
      <c r="QZO92" s="715"/>
      <c r="QZP92" s="715"/>
      <c r="QZQ92" s="715"/>
      <c r="QZR92" s="715"/>
      <c r="QZS92" s="715"/>
      <c r="QZT92" s="715"/>
      <c r="QZU92" s="715"/>
      <c r="QZV92" s="715"/>
      <c r="QZW92" s="715"/>
      <c r="QZX92" s="715"/>
      <c r="QZY92" s="715"/>
      <c r="QZZ92" s="715"/>
      <c r="RAA92" s="715"/>
      <c r="RAB92" s="715"/>
      <c r="RAC92" s="715"/>
      <c r="RAD92" s="715"/>
      <c r="RAE92" s="715"/>
      <c r="RAF92" s="715"/>
      <c r="RAG92" s="715"/>
      <c r="RAH92" s="715"/>
      <c r="RAI92" s="715"/>
      <c r="RAJ92" s="715"/>
      <c r="RAK92" s="715"/>
      <c r="RAL92" s="715"/>
      <c r="RAM92" s="715"/>
      <c r="RAN92" s="715"/>
      <c r="RAO92" s="715"/>
      <c r="RAP92" s="715"/>
      <c r="RAQ92" s="715"/>
      <c r="RAR92" s="715"/>
      <c r="RAS92" s="715"/>
      <c r="RAT92" s="715"/>
      <c r="RAU92" s="715"/>
      <c r="RAV92" s="715"/>
      <c r="RAW92" s="715"/>
      <c r="RAX92" s="715"/>
      <c r="RAY92" s="715"/>
      <c r="RAZ92" s="715"/>
      <c r="RBA92" s="715"/>
      <c r="RBB92" s="715"/>
      <c r="RBC92" s="715"/>
      <c r="RBD92" s="715"/>
      <c r="RBE92" s="715"/>
      <c r="RBF92" s="715"/>
      <c r="RBG92" s="715"/>
      <c r="RBH92" s="715"/>
      <c r="RBI92" s="715"/>
      <c r="RBJ92" s="715"/>
      <c r="RBK92" s="715"/>
      <c r="RBL92" s="715"/>
      <c r="RBM92" s="715"/>
      <c r="RBN92" s="715"/>
      <c r="RBO92" s="715"/>
      <c r="RBP92" s="715"/>
      <c r="RBQ92" s="715"/>
      <c r="RBR92" s="715"/>
      <c r="RBS92" s="715"/>
      <c r="RBT92" s="715"/>
      <c r="RBU92" s="715"/>
      <c r="RBV92" s="715"/>
      <c r="RBW92" s="715"/>
      <c r="RBX92" s="715"/>
      <c r="RBY92" s="715"/>
      <c r="RBZ92" s="715"/>
      <c r="RCA92" s="715"/>
      <c r="RCB92" s="715"/>
      <c r="RCC92" s="715"/>
      <c r="RCD92" s="715"/>
      <c r="RCE92" s="715"/>
      <c r="RCF92" s="715"/>
      <c r="RCG92" s="715"/>
      <c r="RCH92" s="715"/>
      <c r="RCI92" s="715"/>
      <c r="RCJ92" s="715"/>
      <c r="RCK92" s="715"/>
      <c r="RCL92" s="715"/>
      <c r="RCM92" s="715"/>
      <c r="RCN92" s="715"/>
      <c r="RCO92" s="715"/>
      <c r="RCP92" s="715"/>
      <c r="RCQ92" s="715"/>
      <c r="RCR92" s="715"/>
      <c r="RCS92" s="715"/>
      <c r="RCT92" s="715"/>
      <c r="RCU92" s="715"/>
      <c r="RCV92" s="715"/>
      <c r="RCW92" s="715"/>
      <c r="RCX92" s="715"/>
      <c r="RCY92" s="715"/>
      <c r="RCZ92" s="715"/>
      <c r="RDA92" s="715"/>
      <c r="RDB92" s="715"/>
      <c r="RDC92" s="715"/>
      <c r="RDD92" s="715"/>
      <c r="RDE92" s="715"/>
      <c r="RDF92" s="715"/>
      <c r="RDG92" s="715"/>
      <c r="RDH92" s="715"/>
      <c r="RDI92" s="715"/>
      <c r="RDJ92" s="715"/>
      <c r="RDK92" s="715"/>
      <c r="RDL92" s="715"/>
      <c r="RDM92" s="715"/>
      <c r="RDN92" s="715"/>
      <c r="RDO92" s="715"/>
      <c r="RDP92" s="715"/>
      <c r="RDQ92" s="715"/>
      <c r="RDR92" s="715"/>
      <c r="RDS92" s="715"/>
      <c r="RDT92" s="715"/>
      <c r="RDU92" s="715"/>
      <c r="RDV92" s="715"/>
      <c r="RDW92" s="715"/>
      <c r="RDX92" s="715"/>
      <c r="RDY92" s="715"/>
      <c r="RDZ92" s="715"/>
      <c r="REA92" s="715"/>
      <c r="REB92" s="715"/>
      <c r="REC92" s="715"/>
      <c r="RED92" s="715"/>
      <c r="REE92" s="715"/>
      <c r="REF92" s="715"/>
      <c r="REG92" s="715"/>
      <c r="REH92" s="715"/>
      <c r="REI92" s="715"/>
      <c r="REJ92" s="715"/>
      <c r="REK92" s="715"/>
      <c r="REL92" s="715"/>
      <c r="REM92" s="715"/>
      <c r="REN92" s="715"/>
      <c r="REO92" s="715"/>
      <c r="REP92" s="715"/>
      <c r="REQ92" s="715"/>
      <c r="RER92" s="715"/>
      <c r="RES92" s="715"/>
      <c r="RET92" s="715"/>
      <c r="REU92" s="715"/>
      <c r="REV92" s="715"/>
      <c r="REW92" s="715"/>
      <c r="REX92" s="715"/>
      <c r="REY92" s="715"/>
      <c r="REZ92" s="715"/>
      <c r="RFA92" s="715"/>
      <c r="RFB92" s="715"/>
      <c r="RFC92" s="715"/>
      <c r="RFD92" s="715"/>
      <c r="RFE92" s="715"/>
      <c r="RFF92" s="715"/>
      <c r="RFG92" s="715"/>
      <c r="RFH92" s="715"/>
      <c r="RFI92" s="715"/>
      <c r="RFJ92" s="715"/>
      <c r="RFK92" s="715"/>
      <c r="RFL92" s="715"/>
      <c r="RFM92" s="715"/>
      <c r="RFN92" s="715"/>
      <c r="RFO92" s="715"/>
      <c r="RFP92" s="715"/>
      <c r="RFQ92" s="715"/>
      <c r="RFR92" s="715"/>
      <c r="RFS92" s="715"/>
      <c r="RFT92" s="715"/>
      <c r="RFU92" s="715"/>
      <c r="RFV92" s="715"/>
      <c r="RFW92" s="715"/>
      <c r="RFX92" s="715"/>
      <c r="RFY92" s="715"/>
      <c r="RFZ92" s="715"/>
      <c r="RGA92" s="715"/>
      <c r="RGB92" s="715"/>
      <c r="RGC92" s="715"/>
      <c r="RGD92" s="715"/>
      <c r="RGE92" s="715"/>
      <c r="RGF92" s="715"/>
      <c r="RGG92" s="715"/>
      <c r="RGH92" s="715"/>
      <c r="RGI92" s="715"/>
      <c r="RGJ92" s="715"/>
      <c r="RGK92" s="715"/>
      <c r="RGL92" s="715"/>
      <c r="RGM92" s="715"/>
      <c r="RGN92" s="715"/>
      <c r="RGO92" s="715"/>
      <c r="RGP92" s="715"/>
      <c r="RGQ92" s="715"/>
      <c r="RGR92" s="715"/>
      <c r="RGS92" s="715"/>
      <c r="RGT92" s="715"/>
      <c r="RGU92" s="715"/>
      <c r="RGV92" s="715"/>
      <c r="RGW92" s="715"/>
      <c r="RGX92" s="715"/>
      <c r="RGY92" s="715"/>
      <c r="RGZ92" s="715"/>
      <c r="RHA92" s="715"/>
      <c r="RHB92" s="715"/>
      <c r="RHC92" s="715"/>
      <c r="RHD92" s="715"/>
      <c r="RHE92" s="715"/>
      <c r="RHF92" s="715"/>
      <c r="RHG92" s="715"/>
      <c r="RHH92" s="715"/>
      <c r="RHI92" s="715"/>
      <c r="RHJ92" s="715"/>
      <c r="RHK92" s="715"/>
      <c r="RHL92" s="715"/>
      <c r="RHM92" s="715"/>
      <c r="RHN92" s="715"/>
      <c r="RHO92" s="715"/>
      <c r="RHP92" s="715"/>
      <c r="RHQ92" s="715"/>
      <c r="RHR92" s="715"/>
      <c r="RHS92" s="715"/>
      <c r="RHT92" s="715"/>
      <c r="RHU92" s="715"/>
      <c r="RHV92" s="715"/>
      <c r="RHW92" s="715"/>
      <c r="RHX92" s="715"/>
      <c r="RHY92" s="715"/>
      <c r="RHZ92" s="715"/>
      <c r="RIA92" s="715"/>
      <c r="RIB92" s="715"/>
      <c r="RIC92" s="715"/>
      <c r="RID92" s="715"/>
      <c r="RIE92" s="715"/>
      <c r="RIF92" s="715"/>
      <c r="RIG92" s="715"/>
      <c r="RIH92" s="715"/>
      <c r="RII92" s="715"/>
      <c r="RIJ92" s="715"/>
      <c r="RIK92" s="715"/>
      <c r="RIL92" s="715"/>
      <c r="RIM92" s="715"/>
      <c r="RIN92" s="715"/>
      <c r="RIO92" s="715"/>
      <c r="RIP92" s="715"/>
      <c r="RIQ92" s="715"/>
      <c r="RIR92" s="715"/>
      <c r="RIS92" s="715"/>
      <c r="RIT92" s="715"/>
      <c r="RIU92" s="715"/>
      <c r="RIV92" s="715"/>
      <c r="RIW92" s="715"/>
      <c r="RIX92" s="715"/>
      <c r="RIY92" s="715"/>
      <c r="RIZ92" s="715"/>
      <c r="RJA92" s="715"/>
      <c r="RJB92" s="715"/>
      <c r="RJC92" s="715"/>
      <c r="RJD92" s="715"/>
      <c r="RJE92" s="715"/>
      <c r="RJF92" s="715"/>
      <c r="RJG92" s="715"/>
      <c r="RJH92" s="715"/>
      <c r="RJI92" s="715"/>
      <c r="RJJ92" s="715"/>
      <c r="RJK92" s="715"/>
      <c r="RJL92" s="715"/>
      <c r="RJM92" s="715"/>
      <c r="RJN92" s="715"/>
      <c r="RJO92" s="715"/>
      <c r="RJP92" s="715"/>
      <c r="RJQ92" s="715"/>
      <c r="RJR92" s="715"/>
      <c r="RJS92" s="715"/>
      <c r="RJT92" s="715"/>
      <c r="RJU92" s="715"/>
      <c r="RJV92" s="715"/>
      <c r="RJW92" s="715"/>
      <c r="RJX92" s="715"/>
      <c r="RJY92" s="715"/>
      <c r="RJZ92" s="715"/>
      <c r="RKA92" s="715"/>
      <c r="RKB92" s="715"/>
      <c r="RKC92" s="715"/>
      <c r="RKD92" s="715"/>
      <c r="RKE92" s="715"/>
      <c r="RKF92" s="715"/>
      <c r="RKG92" s="715"/>
      <c r="RKH92" s="715"/>
      <c r="RKI92" s="715"/>
      <c r="RKJ92" s="715"/>
      <c r="RKK92" s="715"/>
      <c r="RKL92" s="715"/>
      <c r="RKM92" s="715"/>
      <c r="RKN92" s="715"/>
      <c r="RKO92" s="715"/>
      <c r="RKP92" s="715"/>
      <c r="RKQ92" s="715"/>
      <c r="RKR92" s="715"/>
      <c r="RKS92" s="715"/>
      <c r="RKT92" s="715"/>
      <c r="RKU92" s="715"/>
      <c r="RKV92" s="715"/>
      <c r="RKW92" s="715"/>
      <c r="RKX92" s="715"/>
      <c r="RKY92" s="715"/>
      <c r="RKZ92" s="715"/>
      <c r="RLA92" s="715"/>
      <c r="RLB92" s="715"/>
      <c r="RLC92" s="715"/>
      <c r="RLD92" s="715"/>
      <c r="RLE92" s="715"/>
      <c r="RLF92" s="715"/>
      <c r="RLG92" s="715"/>
      <c r="RLH92" s="715"/>
      <c r="RLI92" s="715"/>
      <c r="RLJ92" s="715"/>
      <c r="RLK92" s="715"/>
      <c r="RLL92" s="715"/>
      <c r="RLM92" s="715"/>
      <c r="RLN92" s="715"/>
      <c r="RLO92" s="715"/>
      <c r="RLP92" s="715"/>
      <c r="RLQ92" s="715"/>
      <c r="RLR92" s="715"/>
      <c r="RLS92" s="715"/>
      <c r="RLT92" s="715"/>
      <c r="RLU92" s="715"/>
      <c r="RLV92" s="715"/>
      <c r="RLW92" s="715"/>
      <c r="RLX92" s="715"/>
      <c r="RLY92" s="715"/>
      <c r="RLZ92" s="715"/>
      <c r="RMA92" s="715"/>
      <c r="RMB92" s="715"/>
      <c r="RMC92" s="715"/>
      <c r="RMD92" s="715"/>
      <c r="RME92" s="715"/>
      <c r="RMF92" s="715"/>
      <c r="RMG92" s="715"/>
      <c r="RMH92" s="715"/>
      <c r="RMI92" s="715"/>
      <c r="RMJ92" s="715"/>
      <c r="RMK92" s="715"/>
      <c r="RML92" s="715"/>
      <c r="RMM92" s="715"/>
      <c r="RMN92" s="715"/>
      <c r="RMO92" s="715"/>
      <c r="RMP92" s="715"/>
      <c r="RMQ92" s="715"/>
      <c r="RMR92" s="715"/>
      <c r="RMS92" s="715"/>
      <c r="RMT92" s="715"/>
      <c r="RMU92" s="715"/>
      <c r="RMV92" s="715"/>
      <c r="RMW92" s="715"/>
      <c r="RMX92" s="715"/>
      <c r="RMY92" s="715"/>
      <c r="RMZ92" s="715"/>
      <c r="RNA92" s="715"/>
      <c r="RNB92" s="715"/>
      <c r="RNC92" s="715"/>
      <c r="RND92" s="715"/>
      <c r="RNE92" s="715"/>
      <c r="RNF92" s="715"/>
      <c r="RNG92" s="715"/>
      <c r="RNH92" s="715"/>
      <c r="RNI92" s="715"/>
      <c r="RNJ92" s="715"/>
      <c r="RNK92" s="715"/>
      <c r="RNL92" s="715"/>
      <c r="RNM92" s="715"/>
      <c r="RNN92" s="715"/>
      <c r="RNO92" s="715"/>
      <c r="RNP92" s="715"/>
      <c r="RNQ92" s="715"/>
      <c r="RNR92" s="715"/>
      <c r="RNS92" s="715"/>
      <c r="RNT92" s="715"/>
      <c r="RNU92" s="715"/>
      <c r="RNV92" s="715"/>
      <c r="RNW92" s="715"/>
      <c r="RNX92" s="715"/>
      <c r="RNY92" s="715"/>
      <c r="RNZ92" s="715"/>
      <c r="ROA92" s="715"/>
      <c r="ROB92" s="715"/>
      <c r="ROC92" s="715"/>
      <c r="ROD92" s="715"/>
      <c r="ROE92" s="715"/>
      <c r="ROF92" s="715"/>
      <c r="ROG92" s="715"/>
      <c r="ROH92" s="715"/>
      <c r="ROI92" s="715"/>
      <c r="ROJ92" s="715"/>
      <c r="ROK92" s="715"/>
      <c r="ROL92" s="715"/>
      <c r="ROM92" s="715"/>
      <c r="RON92" s="715"/>
      <c r="ROO92" s="715"/>
      <c r="ROP92" s="715"/>
      <c r="ROQ92" s="715"/>
      <c r="ROR92" s="715"/>
      <c r="ROS92" s="715"/>
      <c r="ROT92" s="715"/>
      <c r="ROU92" s="715"/>
      <c r="ROV92" s="715"/>
      <c r="ROW92" s="715"/>
      <c r="ROX92" s="715"/>
      <c r="ROY92" s="715"/>
      <c r="ROZ92" s="715"/>
      <c r="RPA92" s="715"/>
      <c r="RPB92" s="715"/>
      <c r="RPC92" s="715"/>
      <c r="RPD92" s="715"/>
      <c r="RPE92" s="715"/>
      <c r="RPF92" s="715"/>
      <c r="RPG92" s="715"/>
      <c r="RPH92" s="715"/>
      <c r="RPI92" s="715"/>
      <c r="RPJ92" s="715"/>
      <c r="RPK92" s="715"/>
      <c r="RPL92" s="715"/>
      <c r="RPM92" s="715"/>
      <c r="RPN92" s="715"/>
      <c r="RPO92" s="715"/>
      <c r="RPP92" s="715"/>
      <c r="RPQ92" s="715"/>
      <c r="RPR92" s="715"/>
      <c r="RPS92" s="715"/>
      <c r="RPT92" s="715"/>
      <c r="RPU92" s="715"/>
      <c r="RPV92" s="715"/>
      <c r="RPW92" s="715"/>
      <c r="RPX92" s="715"/>
      <c r="RPY92" s="715"/>
      <c r="RPZ92" s="715"/>
      <c r="RQA92" s="715"/>
      <c r="RQB92" s="715"/>
      <c r="RQC92" s="715"/>
      <c r="RQD92" s="715"/>
      <c r="RQE92" s="715"/>
      <c r="RQF92" s="715"/>
      <c r="RQG92" s="715"/>
      <c r="RQH92" s="715"/>
      <c r="RQI92" s="715"/>
      <c r="RQJ92" s="715"/>
      <c r="RQK92" s="715"/>
      <c r="RQL92" s="715"/>
      <c r="RQM92" s="715"/>
      <c r="RQN92" s="715"/>
      <c r="RQO92" s="715"/>
      <c r="RQP92" s="715"/>
      <c r="RQQ92" s="715"/>
      <c r="RQR92" s="715"/>
      <c r="RQS92" s="715"/>
      <c r="RQT92" s="715"/>
      <c r="RQU92" s="715"/>
      <c r="RQV92" s="715"/>
      <c r="RQW92" s="715"/>
      <c r="RQX92" s="715"/>
      <c r="RQY92" s="715"/>
      <c r="RQZ92" s="715"/>
      <c r="RRA92" s="715"/>
      <c r="RRB92" s="715"/>
      <c r="RRC92" s="715"/>
      <c r="RRD92" s="715"/>
      <c r="RRE92" s="715"/>
      <c r="RRF92" s="715"/>
      <c r="RRG92" s="715"/>
      <c r="RRH92" s="715"/>
      <c r="RRI92" s="715"/>
      <c r="RRJ92" s="715"/>
      <c r="RRK92" s="715"/>
      <c r="RRL92" s="715"/>
      <c r="RRM92" s="715"/>
      <c r="RRN92" s="715"/>
      <c r="RRO92" s="715"/>
      <c r="RRP92" s="715"/>
      <c r="RRQ92" s="715"/>
      <c r="RRR92" s="715"/>
      <c r="RRS92" s="715"/>
      <c r="RRT92" s="715"/>
      <c r="RRU92" s="715"/>
      <c r="RRV92" s="715"/>
      <c r="RRW92" s="715"/>
      <c r="RRX92" s="715"/>
      <c r="RRY92" s="715"/>
      <c r="RRZ92" s="715"/>
      <c r="RSA92" s="715"/>
      <c r="RSB92" s="715"/>
      <c r="RSC92" s="715"/>
      <c r="RSD92" s="715"/>
      <c r="RSE92" s="715"/>
      <c r="RSF92" s="715"/>
      <c r="RSG92" s="715"/>
      <c r="RSH92" s="715"/>
      <c r="RSI92" s="715"/>
      <c r="RSJ92" s="715"/>
      <c r="RSK92" s="715"/>
      <c r="RSL92" s="715"/>
      <c r="RSM92" s="715"/>
      <c r="RSN92" s="715"/>
      <c r="RSO92" s="715"/>
      <c r="RSP92" s="715"/>
      <c r="RSQ92" s="715"/>
      <c r="RSR92" s="715"/>
      <c r="RSS92" s="715"/>
      <c r="RST92" s="715"/>
      <c r="RSU92" s="715"/>
      <c r="RSV92" s="715"/>
      <c r="RSW92" s="715"/>
      <c r="RSX92" s="715"/>
      <c r="RSY92" s="715"/>
      <c r="RSZ92" s="715"/>
      <c r="RTA92" s="715"/>
      <c r="RTB92" s="715"/>
      <c r="RTC92" s="715"/>
      <c r="RTD92" s="715"/>
      <c r="RTE92" s="715"/>
      <c r="RTF92" s="715"/>
      <c r="RTG92" s="715"/>
      <c r="RTH92" s="715"/>
      <c r="RTI92" s="715"/>
      <c r="RTJ92" s="715"/>
      <c r="RTK92" s="715"/>
      <c r="RTL92" s="715"/>
      <c r="RTM92" s="715"/>
      <c r="RTN92" s="715"/>
      <c r="RTO92" s="715"/>
      <c r="RTP92" s="715"/>
      <c r="RTQ92" s="715"/>
      <c r="RTR92" s="715"/>
      <c r="RTS92" s="715"/>
      <c r="RTT92" s="715"/>
      <c r="RTU92" s="715"/>
      <c r="RTV92" s="715"/>
      <c r="RTW92" s="715"/>
      <c r="RTX92" s="715"/>
      <c r="RTY92" s="715"/>
      <c r="RTZ92" s="715"/>
      <c r="RUA92" s="715"/>
      <c r="RUB92" s="715"/>
      <c r="RUC92" s="715"/>
      <c r="RUD92" s="715"/>
      <c r="RUE92" s="715"/>
      <c r="RUF92" s="715"/>
      <c r="RUG92" s="715"/>
      <c r="RUH92" s="715"/>
      <c r="RUI92" s="715"/>
      <c r="RUJ92" s="715"/>
      <c r="RUK92" s="715"/>
      <c r="RUL92" s="715"/>
      <c r="RUM92" s="715"/>
      <c r="RUN92" s="715"/>
      <c r="RUO92" s="715"/>
      <c r="RUP92" s="715"/>
      <c r="RUQ92" s="715"/>
      <c r="RUR92" s="715"/>
      <c r="RUS92" s="715"/>
      <c r="RUT92" s="715"/>
      <c r="RUU92" s="715"/>
      <c r="RUV92" s="715"/>
      <c r="RUW92" s="715"/>
      <c r="RUX92" s="715"/>
      <c r="RUY92" s="715"/>
      <c r="RUZ92" s="715"/>
      <c r="RVA92" s="715"/>
      <c r="RVB92" s="715"/>
      <c r="RVC92" s="715"/>
      <c r="RVD92" s="715"/>
      <c r="RVE92" s="715"/>
      <c r="RVF92" s="715"/>
      <c r="RVG92" s="715"/>
      <c r="RVH92" s="715"/>
      <c r="RVI92" s="715"/>
      <c r="RVJ92" s="715"/>
      <c r="RVK92" s="715"/>
      <c r="RVL92" s="715"/>
      <c r="RVM92" s="715"/>
      <c r="RVN92" s="715"/>
      <c r="RVO92" s="715"/>
      <c r="RVP92" s="715"/>
      <c r="RVQ92" s="715"/>
      <c r="RVR92" s="715"/>
      <c r="RVS92" s="715"/>
      <c r="RVT92" s="715"/>
      <c r="RVU92" s="715"/>
      <c r="RVV92" s="715"/>
      <c r="RVW92" s="715"/>
      <c r="RVX92" s="715"/>
      <c r="RVY92" s="715"/>
      <c r="RVZ92" s="715"/>
      <c r="RWA92" s="715"/>
      <c r="RWB92" s="715"/>
      <c r="RWC92" s="715"/>
      <c r="RWD92" s="715"/>
      <c r="RWE92" s="715"/>
      <c r="RWF92" s="715"/>
      <c r="RWG92" s="715"/>
      <c r="RWH92" s="715"/>
      <c r="RWI92" s="715"/>
      <c r="RWJ92" s="715"/>
      <c r="RWK92" s="715"/>
      <c r="RWL92" s="715"/>
      <c r="RWM92" s="715"/>
      <c r="RWN92" s="715"/>
      <c r="RWO92" s="715"/>
      <c r="RWP92" s="715"/>
      <c r="RWQ92" s="715"/>
      <c r="RWR92" s="715"/>
      <c r="RWS92" s="715"/>
      <c r="RWT92" s="715"/>
      <c r="RWU92" s="715"/>
      <c r="RWV92" s="715"/>
      <c r="RWW92" s="715"/>
      <c r="RWX92" s="715"/>
      <c r="RWY92" s="715"/>
      <c r="RWZ92" s="715"/>
      <c r="RXA92" s="715"/>
      <c r="RXB92" s="715"/>
      <c r="RXC92" s="715"/>
      <c r="RXD92" s="715"/>
      <c r="RXE92" s="715"/>
      <c r="RXF92" s="715"/>
      <c r="RXG92" s="715"/>
      <c r="RXH92" s="715"/>
      <c r="RXI92" s="715"/>
      <c r="RXJ92" s="715"/>
      <c r="RXK92" s="715"/>
      <c r="RXL92" s="715"/>
      <c r="RXM92" s="715"/>
      <c r="RXN92" s="715"/>
      <c r="RXO92" s="715"/>
      <c r="RXP92" s="715"/>
      <c r="RXQ92" s="715"/>
      <c r="RXR92" s="715"/>
      <c r="RXS92" s="715"/>
      <c r="RXT92" s="715"/>
      <c r="RXU92" s="715"/>
      <c r="RXV92" s="715"/>
      <c r="RXW92" s="715"/>
      <c r="RXX92" s="715"/>
      <c r="RXY92" s="715"/>
      <c r="RXZ92" s="715"/>
      <c r="RYA92" s="715"/>
      <c r="RYB92" s="715"/>
      <c r="RYC92" s="715"/>
      <c r="RYD92" s="715"/>
      <c r="RYE92" s="715"/>
      <c r="RYF92" s="715"/>
      <c r="RYG92" s="715"/>
      <c r="RYH92" s="715"/>
      <c r="RYI92" s="715"/>
      <c r="RYJ92" s="715"/>
      <c r="RYK92" s="715"/>
      <c r="RYL92" s="715"/>
      <c r="RYM92" s="715"/>
      <c r="RYN92" s="715"/>
      <c r="RYO92" s="715"/>
      <c r="RYP92" s="715"/>
      <c r="RYQ92" s="715"/>
      <c r="RYR92" s="715"/>
      <c r="RYS92" s="715"/>
      <c r="RYT92" s="715"/>
      <c r="RYU92" s="715"/>
      <c r="RYV92" s="715"/>
      <c r="RYW92" s="715"/>
      <c r="RYX92" s="715"/>
      <c r="RYY92" s="715"/>
      <c r="RYZ92" s="715"/>
      <c r="RZA92" s="715"/>
      <c r="RZB92" s="715"/>
      <c r="RZC92" s="715"/>
      <c r="RZD92" s="715"/>
      <c r="RZE92" s="715"/>
      <c r="RZF92" s="715"/>
      <c r="RZG92" s="715"/>
      <c r="RZH92" s="715"/>
      <c r="RZI92" s="715"/>
      <c r="RZJ92" s="715"/>
      <c r="RZK92" s="715"/>
      <c r="RZL92" s="715"/>
      <c r="RZM92" s="715"/>
      <c r="RZN92" s="715"/>
      <c r="RZO92" s="715"/>
      <c r="RZP92" s="715"/>
      <c r="RZQ92" s="715"/>
      <c r="RZR92" s="715"/>
      <c r="RZS92" s="715"/>
      <c r="RZT92" s="715"/>
      <c r="RZU92" s="715"/>
      <c r="RZV92" s="715"/>
      <c r="RZW92" s="715"/>
      <c r="RZX92" s="715"/>
      <c r="RZY92" s="715"/>
      <c r="RZZ92" s="715"/>
      <c r="SAA92" s="715"/>
      <c r="SAB92" s="715"/>
      <c r="SAC92" s="715"/>
      <c r="SAD92" s="715"/>
      <c r="SAE92" s="715"/>
      <c r="SAF92" s="715"/>
      <c r="SAG92" s="715"/>
      <c r="SAH92" s="715"/>
      <c r="SAI92" s="715"/>
      <c r="SAJ92" s="715"/>
      <c r="SAK92" s="715"/>
      <c r="SAL92" s="715"/>
      <c r="SAM92" s="715"/>
      <c r="SAN92" s="715"/>
      <c r="SAO92" s="715"/>
      <c r="SAP92" s="715"/>
      <c r="SAQ92" s="715"/>
      <c r="SAR92" s="715"/>
      <c r="SAS92" s="715"/>
      <c r="SAT92" s="715"/>
      <c r="SAU92" s="715"/>
      <c r="SAV92" s="715"/>
      <c r="SAW92" s="715"/>
      <c r="SAX92" s="715"/>
      <c r="SAY92" s="715"/>
      <c r="SAZ92" s="715"/>
      <c r="SBA92" s="715"/>
      <c r="SBB92" s="715"/>
      <c r="SBC92" s="715"/>
      <c r="SBD92" s="715"/>
      <c r="SBE92" s="715"/>
      <c r="SBF92" s="715"/>
      <c r="SBG92" s="715"/>
      <c r="SBH92" s="715"/>
      <c r="SBI92" s="715"/>
      <c r="SBJ92" s="715"/>
      <c r="SBK92" s="715"/>
      <c r="SBL92" s="715"/>
      <c r="SBM92" s="715"/>
      <c r="SBN92" s="715"/>
      <c r="SBO92" s="715"/>
      <c r="SBP92" s="715"/>
      <c r="SBQ92" s="715"/>
      <c r="SBR92" s="715"/>
      <c r="SBS92" s="715"/>
      <c r="SBT92" s="715"/>
      <c r="SBU92" s="715"/>
      <c r="SBV92" s="715"/>
      <c r="SBW92" s="715"/>
      <c r="SBX92" s="715"/>
      <c r="SBY92" s="715"/>
      <c r="SBZ92" s="715"/>
      <c r="SCA92" s="715"/>
      <c r="SCB92" s="715"/>
      <c r="SCC92" s="715"/>
      <c r="SCD92" s="715"/>
      <c r="SCE92" s="715"/>
      <c r="SCF92" s="715"/>
      <c r="SCG92" s="715"/>
      <c r="SCH92" s="715"/>
      <c r="SCI92" s="715"/>
      <c r="SCJ92" s="715"/>
      <c r="SCK92" s="715"/>
      <c r="SCL92" s="715"/>
      <c r="SCM92" s="715"/>
      <c r="SCN92" s="715"/>
      <c r="SCO92" s="715"/>
      <c r="SCP92" s="715"/>
      <c r="SCQ92" s="715"/>
      <c r="SCR92" s="715"/>
      <c r="SCS92" s="715"/>
      <c r="SCT92" s="715"/>
      <c r="SCU92" s="715"/>
      <c r="SCV92" s="715"/>
      <c r="SCW92" s="715"/>
      <c r="SCX92" s="715"/>
      <c r="SCY92" s="715"/>
      <c r="SCZ92" s="715"/>
      <c r="SDA92" s="715"/>
      <c r="SDB92" s="715"/>
      <c r="SDC92" s="715"/>
      <c r="SDD92" s="715"/>
      <c r="SDE92" s="715"/>
      <c r="SDF92" s="715"/>
      <c r="SDG92" s="715"/>
      <c r="SDH92" s="715"/>
      <c r="SDI92" s="715"/>
      <c r="SDJ92" s="715"/>
      <c r="SDK92" s="715"/>
      <c r="SDL92" s="715"/>
      <c r="SDM92" s="715"/>
      <c r="SDN92" s="715"/>
      <c r="SDO92" s="715"/>
      <c r="SDP92" s="715"/>
      <c r="SDQ92" s="715"/>
      <c r="SDR92" s="715"/>
      <c r="SDS92" s="715"/>
      <c r="SDT92" s="715"/>
      <c r="SDU92" s="715"/>
      <c r="SDV92" s="715"/>
      <c r="SDW92" s="715"/>
      <c r="SDX92" s="715"/>
      <c r="SDY92" s="715"/>
      <c r="SDZ92" s="715"/>
      <c r="SEA92" s="715"/>
      <c r="SEB92" s="715"/>
      <c r="SEC92" s="715"/>
      <c r="SED92" s="715"/>
      <c r="SEE92" s="715"/>
      <c r="SEF92" s="715"/>
      <c r="SEG92" s="715"/>
      <c r="SEH92" s="715"/>
      <c r="SEI92" s="715"/>
      <c r="SEJ92" s="715"/>
      <c r="SEK92" s="715"/>
      <c r="SEL92" s="715"/>
      <c r="SEM92" s="715"/>
      <c r="SEN92" s="715"/>
      <c r="SEO92" s="715"/>
      <c r="SEP92" s="715"/>
      <c r="SEQ92" s="715"/>
      <c r="SER92" s="715"/>
      <c r="SES92" s="715"/>
      <c r="SET92" s="715"/>
      <c r="SEU92" s="715"/>
      <c r="SEV92" s="715"/>
      <c r="SEW92" s="715"/>
      <c r="SEX92" s="715"/>
      <c r="SEY92" s="715"/>
      <c r="SEZ92" s="715"/>
      <c r="SFA92" s="715"/>
      <c r="SFB92" s="715"/>
      <c r="SFC92" s="715"/>
      <c r="SFD92" s="715"/>
      <c r="SFE92" s="715"/>
      <c r="SFF92" s="715"/>
      <c r="SFG92" s="715"/>
      <c r="SFH92" s="715"/>
      <c r="SFI92" s="715"/>
      <c r="SFJ92" s="715"/>
      <c r="SFK92" s="715"/>
      <c r="SFL92" s="715"/>
      <c r="SFM92" s="715"/>
      <c r="SFN92" s="715"/>
      <c r="SFO92" s="715"/>
      <c r="SFP92" s="715"/>
      <c r="SFQ92" s="715"/>
      <c r="SFR92" s="715"/>
      <c r="SFS92" s="715"/>
      <c r="SFT92" s="715"/>
      <c r="SFU92" s="715"/>
      <c r="SFV92" s="715"/>
      <c r="SFW92" s="715"/>
      <c r="SFX92" s="715"/>
      <c r="SFY92" s="715"/>
      <c r="SFZ92" s="715"/>
      <c r="SGA92" s="715"/>
      <c r="SGB92" s="715"/>
      <c r="SGC92" s="715"/>
      <c r="SGD92" s="715"/>
      <c r="SGE92" s="715"/>
      <c r="SGF92" s="715"/>
      <c r="SGG92" s="715"/>
      <c r="SGH92" s="715"/>
      <c r="SGI92" s="715"/>
      <c r="SGJ92" s="715"/>
      <c r="SGK92" s="715"/>
      <c r="SGL92" s="715"/>
      <c r="SGM92" s="715"/>
      <c r="SGN92" s="715"/>
      <c r="SGO92" s="715"/>
      <c r="SGP92" s="715"/>
      <c r="SGQ92" s="715"/>
      <c r="SGR92" s="715"/>
      <c r="SGS92" s="715"/>
      <c r="SGT92" s="715"/>
      <c r="SGU92" s="715"/>
      <c r="SGV92" s="715"/>
      <c r="SGW92" s="715"/>
      <c r="SGX92" s="715"/>
      <c r="SGY92" s="715"/>
      <c r="SGZ92" s="715"/>
      <c r="SHA92" s="715"/>
      <c r="SHB92" s="715"/>
      <c r="SHC92" s="715"/>
      <c r="SHD92" s="715"/>
      <c r="SHE92" s="715"/>
      <c r="SHF92" s="715"/>
      <c r="SHG92" s="715"/>
      <c r="SHH92" s="715"/>
      <c r="SHI92" s="715"/>
      <c r="SHJ92" s="715"/>
      <c r="SHK92" s="715"/>
      <c r="SHL92" s="715"/>
      <c r="SHM92" s="715"/>
      <c r="SHN92" s="715"/>
      <c r="SHO92" s="715"/>
      <c r="SHP92" s="715"/>
      <c r="SHQ92" s="715"/>
      <c r="SHR92" s="715"/>
      <c r="SHS92" s="715"/>
      <c r="SHT92" s="715"/>
      <c r="SHU92" s="715"/>
      <c r="SHV92" s="715"/>
      <c r="SHW92" s="715"/>
      <c r="SHX92" s="715"/>
      <c r="SHY92" s="715"/>
      <c r="SHZ92" s="715"/>
      <c r="SIA92" s="715"/>
      <c r="SIB92" s="715"/>
      <c r="SIC92" s="715"/>
      <c r="SID92" s="715"/>
      <c r="SIE92" s="715"/>
      <c r="SIF92" s="715"/>
      <c r="SIG92" s="715"/>
      <c r="SIH92" s="715"/>
      <c r="SII92" s="715"/>
      <c r="SIJ92" s="715"/>
      <c r="SIK92" s="715"/>
      <c r="SIL92" s="715"/>
      <c r="SIM92" s="715"/>
      <c r="SIN92" s="715"/>
      <c r="SIO92" s="715"/>
      <c r="SIP92" s="715"/>
      <c r="SIQ92" s="715"/>
      <c r="SIR92" s="715"/>
      <c r="SIS92" s="715"/>
      <c r="SIT92" s="715"/>
      <c r="SIU92" s="715"/>
      <c r="SIV92" s="715"/>
      <c r="SIW92" s="715"/>
      <c r="SIX92" s="715"/>
      <c r="SIY92" s="715"/>
      <c r="SIZ92" s="715"/>
      <c r="SJA92" s="715"/>
      <c r="SJB92" s="715"/>
      <c r="SJC92" s="715"/>
      <c r="SJD92" s="715"/>
      <c r="SJE92" s="715"/>
      <c r="SJF92" s="715"/>
      <c r="SJG92" s="715"/>
      <c r="SJH92" s="715"/>
      <c r="SJI92" s="715"/>
      <c r="SJJ92" s="715"/>
      <c r="SJK92" s="715"/>
      <c r="SJL92" s="715"/>
      <c r="SJM92" s="715"/>
      <c r="SJN92" s="715"/>
      <c r="SJO92" s="715"/>
      <c r="SJP92" s="715"/>
      <c r="SJQ92" s="715"/>
      <c r="SJR92" s="715"/>
      <c r="SJS92" s="715"/>
      <c r="SJT92" s="715"/>
      <c r="SJU92" s="715"/>
      <c r="SJV92" s="715"/>
      <c r="SJW92" s="715"/>
      <c r="SJX92" s="715"/>
      <c r="SJY92" s="715"/>
      <c r="SJZ92" s="715"/>
      <c r="SKA92" s="715"/>
      <c r="SKB92" s="715"/>
      <c r="SKC92" s="715"/>
      <c r="SKD92" s="715"/>
      <c r="SKE92" s="715"/>
      <c r="SKF92" s="715"/>
      <c r="SKG92" s="715"/>
      <c r="SKH92" s="715"/>
      <c r="SKI92" s="715"/>
      <c r="SKJ92" s="715"/>
      <c r="SKK92" s="715"/>
      <c r="SKL92" s="715"/>
      <c r="SKM92" s="715"/>
      <c r="SKN92" s="715"/>
      <c r="SKO92" s="715"/>
      <c r="SKP92" s="715"/>
      <c r="SKQ92" s="715"/>
      <c r="SKR92" s="715"/>
      <c r="SKS92" s="715"/>
      <c r="SKT92" s="715"/>
      <c r="SKU92" s="715"/>
      <c r="SKV92" s="715"/>
      <c r="SKW92" s="715"/>
      <c r="SKX92" s="715"/>
      <c r="SKY92" s="715"/>
      <c r="SKZ92" s="715"/>
      <c r="SLA92" s="715"/>
      <c r="SLB92" s="715"/>
      <c r="SLC92" s="715"/>
      <c r="SLD92" s="715"/>
      <c r="SLE92" s="715"/>
      <c r="SLF92" s="715"/>
      <c r="SLG92" s="715"/>
      <c r="SLH92" s="715"/>
      <c r="SLI92" s="715"/>
      <c r="SLJ92" s="715"/>
      <c r="SLK92" s="715"/>
      <c r="SLL92" s="715"/>
      <c r="SLM92" s="715"/>
      <c r="SLN92" s="715"/>
      <c r="SLO92" s="715"/>
      <c r="SLP92" s="715"/>
      <c r="SLQ92" s="715"/>
      <c r="SLR92" s="715"/>
      <c r="SLS92" s="715"/>
      <c r="SLT92" s="715"/>
      <c r="SLU92" s="715"/>
      <c r="SLV92" s="715"/>
      <c r="SLW92" s="715"/>
      <c r="SLX92" s="715"/>
      <c r="SLY92" s="715"/>
      <c r="SLZ92" s="715"/>
      <c r="SMA92" s="715"/>
      <c r="SMB92" s="715"/>
      <c r="SMC92" s="715"/>
      <c r="SMD92" s="715"/>
      <c r="SME92" s="715"/>
      <c r="SMF92" s="715"/>
      <c r="SMG92" s="715"/>
      <c r="SMH92" s="715"/>
      <c r="SMI92" s="715"/>
      <c r="SMJ92" s="715"/>
      <c r="SMK92" s="715"/>
      <c r="SML92" s="715"/>
      <c r="SMM92" s="715"/>
      <c r="SMN92" s="715"/>
      <c r="SMO92" s="715"/>
      <c r="SMP92" s="715"/>
      <c r="SMQ92" s="715"/>
      <c r="SMR92" s="715"/>
      <c r="SMS92" s="715"/>
      <c r="SMT92" s="715"/>
      <c r="SMU92" s="715"/>
      <c r="SMV92" s="715"/>
      <c r="SMW92" s="715"/>
      <c r="SMX92" s="715"/>
      <c r="SMY92" s="715"/>
      <c r="SMZ92" s="715"/>
      <c r="SNA92" s="715"/>
      <c r="SNB92" s="715"/>
      <c r="SNC92" s="715"/>
      <c r="SND92" s="715"/>
      <c r="SNE92" s="715"/>
      <c r="SNF92" s="715"/>
      <c r="SNG92" s="715"/>
      <c r="SNH92" s="715"/>
      <c r="SNI92" s="715"/>
      <c r="SNJ92" s="715"/>
      <c r="SNK92" s="715"/>
      <c r="SNL92" s="715"/>
      <c r="SNM92" s="715"/>
      <c r="SNN92" s="715"/>
      <c r="SNO92" s="715"/>
      <c r="SNP92" s="715"/>
      <c r="SNQ92" s="715"/>
      <c r="SNR92" s="715"/>
      <c r="SNS92" s="715"/>
      <c r="SNT92" s="715"/>
      <c r="SNU92" s="715"/>
      <c r="SNV92" s="715"/>
      <c r="SNW92" s="715"/>
      <c r="SNX92" s="715"/>
      <c r="SNY92" s="715"/>
      <c r="SNZ92" s="715"/>
      <c r="SOA92" s="715"/>
      <c r="SOB92" s="715"/>
      <c r="SOC92" s="715"/>
      <c r="SOD92" s="715"/>
      <c r="SOE92" s="715"/>
      <c r="SOF92" s="715"/>
      <c r="SOG92" s="715"/>
      <c r="SOH92" s="715"/>
      <c r="SOI92" s="715"/>
      <c r="SOJ92" s="715"/>
      <c r="SOK92" s="715"/>
      <c r="SOL92" s="715"/>
      <c r="SOM92" s="715"/>
      <c r="SON92" s="715"/>
      <c r="SOO92" s="715"/>
      <c r="SOP92" s="715"/>
      <c r="SOQ92" s="715"/>
      <c r="SOR92" s="715"/>
      <c r="SOS92" s="715"/>
      <c r="SOT92" s="715"/>
      <c r="SOU92" s="715"/>
      <c r="SOV92" s="715"/>
      <c r="SOW92" s="715"/>
      <c r="SOX92" s="715"/>
      <c r="SOY92" s="715"/>
      <c r="SOZ92" s="715"/>
      <c r="SPA92" s="715"/>
      <c r="SPB92" s="715"/>
      <c r="SPC92" s="715"/>
      <c r="SPD92" s="715"/>
      <c r="SPE92" s="715"/>
      <c r="SPF92" s="715"/>
      <c r="SPG92" s="715"/>
      <c r="SPH92" s="715"/>
      <c r="SPI92" s="715"/>
      <c r="SPJ92" s="715"/>
      <c r="SPK92" s="715"/>
      <c r="SPL92" s="715"/>
      <c r="SPM92" s="715"/>
      <c r="SPN92" s="715"/>
      <c r="SPO92" s="715"/>
      <c r="SPP92" s="715"/>
      <c r="SPQ92" s="715"/>
      <c r="SPR92" s="715"/>
      <c r="SPS92" s="715"/>
      <c r="SPT92" s="715"/>
      <c r="SPU92" s="715"/>
      <c r="SPV92" s="715"/>
      <c r="SPW92" s="715"/>
      <c r="SPX92" s="715"/>
      <c r="SPY92" s="715"/>
      <c r="SPZ92" s="715"/>
      <c r="SQA92" s="715"/>
      <c r="SQB92" s="715"/>
      <c r="SQC92" s="715"/>
      <c r="SQD92" s="715"/>
      <c r="SQE92" s="715"/>
      <c r="SQF92" s="715"/>
      <c r="SQG92" s="715"/>
      <c r="SQH92" s="715"/>
      <c r="SQI92" s="715"/>
      <c r="SQJ92" s="715"/>
      <c r="SQK92" s="715"/>
      <c r="SQL92" s="715"/>
      <c r="SQM92" s="715"/>
      <c r="SQN92" s="715"/>
      <c r="SQO92" s="715"/>
      <c r="SQP92" s="715"/>
      <c r="SQQ92" s="715"/>
      <c r="SQR92" s="715"/>
      <c r="SQS92" s="715"/>
      <c r="SQT92" s="715"/>
      <c r="SQU92" s="715"/>
      <c r="SQV92" s="715"/>
      <c r="SQW92" s="715"/>
      <c r="SQX92" s="715"/>
      <c r="SQY92" s="715"/>
      <c r="SQZ92" s="715"/>
      <c r="SRA92" s="715"/>
      <c r="SRB92" s="715"/>
      <c r="SRC92" s="715"/>
      <c r="SRD92" s="715"/>
      <c r="SRE92" s="715"/>
      <c r="SRF92" s="715"/>
      <c r="SRG92" s="715"/>
      <c r="SRH92" s="715"/>
      <c r="SRI92" s="715"/>
      <c r="SRJ92" s="715"/>
      <c r="SRK92" s="715"/>
      <c r="SRL92" s="715"/>
      <c r="SRM92" s="715"/>
      <c r="SRN92" s="715"/>
      <c r="SRO92" s="715"/>
      <c r="SRP92" s="715"/>
      <c r="SRQ92" s="715"/>
      <c r="SRR92" s="715"/>
      <c r="SRS92" s="715"/>
      <c r="SRT92" s="715"/>
      <c r="SRU92" s="715"/>
      <c r="SRV92" s="715"/>
      <c r="SRW92" s="715"/>
      <c r="SRX92" s="715"/>
      <c r="SRY92" s="715"/>
      <c r="SRZ92" s="715"/>
      <c r="SSA92" s="715"/>
      <c r="SSB92" s="715"/>
      <c r="SSC92" s="715"/>
      <c r="SSD92" s="715"/>
      <c r="SSE92" s="715"/>
      <c r="SSF92" s="715"/>
      <c r="SSG92" s="715"/>
      <c r="SSH92" s="715"/>
      <c r="SSI92" s="715"/>
      <c r="SSJ92" s="715"/>
      <c r="SSK92" s="715"/>
      <c r="SSL92" s="715"/>
      <c r="SSM92" s="715"/>
      <c r="SSN92" s="715"/>
      <c r="SSO92" s="715"/>
      <c r="SSP92" s="715"/>
      <c r="SSQ92" s="715"/>
      <c r="SSR92" s="715"/>
      <c r="SSS92" s="715"/>
      <c r="SST92" s="715"/>
      <c r="SSU92" s="715"/>
      <c r="SSV92" s="715"/>
      <c r="SSW92" s="715"/>
      <c r="SSX92" s="715"/>
      <c r="SSY92" s="715"/>
      <c r="SSZ92" s="715"/>
      <c r="STA92" s="715"/>
      <c r="STB92" s="715"/>
      <c r="STC92" s="715"/>
      <c r="STD92" s="715"/>
      <c r="STE92" s="715"/>
      <c r="STF92" s="715"/>
      <c r="STG92" s="715"/>
      <c r="STH92" s="715"/>
      <c r="STI92" s="715"/>
      <c r="STJ92" s="715"/>
      <c r="STK92" s="715"/>
      <c r="STL92" s="715"/>
      <c r="STM92" s="715"/>
      <c r="STN92" s="715"/>
      <c r="STO92" s="715"/>
      <c r="STP92" s="715"/>
      <c r="STQ92" s="715"/>
      <c r="STR92" s="715"/>
      <c r="STS92" s="715"/>
      <c r="STT92" s="715"/>
      <c r="STU92" s="715"/>
      <c r="STV92" s="715"/>
      <c r="STW92" s="715"/>
      <c r="STX92" s="715"/>
      <c r="STY92" s="715"/>
      <c r="STZ92" s="715"/>
      <c r="SUA92" s="715"/>
      <c r="SUB92" s="715"/>
      <c r="SUC92" s="715"/>
      <c r="SUD92" s="715"/>
      <c r="SUE92" s="715"/>
      <c r="SUF92" s="715"/>
      <c r="SUG92" s="715"/>
      <c r="SUH92" s="715"/>
      <c r="SUI92" s="715"/>
      <c r="SUJ92" s="715"/>
      <c r="SUK92" s="715"/>
      <c r="SUL92" s="715"/>
      <c r="SUM92" s="715"/>
      <c r="SUN92" s="715"/>
      <c r="SUO92" s="715"/>
      <c r="SUP92" s="715"/>
      <c r="SUQ92" s="715"/>
      <c r="SUR92" s="715"/>
      <c r="SUS92" s="715"/>
      <c r="SUT92" s="715"/>
      <c r="SUU92" s="715"/>
      <c r="SUV92" s="715"/>
      <c r="SUW92" s="715"/>
      <c r="SUX92" s="715"/>
      <c r="SUY92" s="715"/>
      <c r="SUZ92" s="715"/>
      <c r="SVA92" s="715"/>
      <c r="SVB92" s="715"/>
      <c r="SVC92" s="715"/>
      <c r="SVD92" s="715"/>
      <c r="SVE92" s="715"/>
      <c r="SVF92" s="715"/>
      <c r="SVG92" s="715"/>
      <c r="SVH92" s="715"/>
      <c r="SVI92" s="715"/>
      <c r="SVJ92" s="715"/>
      <c r="SVK92" s="715"/>
      <c r="SVL92" s="715"/>
      <c r="SVM92" s="715"/>
      <c r="SVN92" s="715"/>
      <c r="SVO92" s="715"/>
      <c r="SVP92" s="715"/>
      <c r="SVQ92" s="715"/>
      <c r="SVR92" s="715"/>
      <c r="SVS92" s="715"/>
      <c r="SVT92" s="715"/>
      <c r="SVU92" s="715"/>
      <c r="SVV92" s="715"/>
      <c r="SVW92" s="715"/>
      <c r="SVX92" s="715"/>
      <c r="SVY92" s="715"/>
      <c r="SVZ92" s="715"/>
      <c r="SWA92" s="715"/>
      <c r="SWB92" s="715"/>
      <c r="SWC92" s="715"/>
      <c r="SWD92" s="715"/>
      <c r="SWE92" s="715"/>
      <c r="SWF92" s="715"/>
      <c r="SWG92" s="715"/>
      <c r="SWH92" s="715"/>
      <c r="SWI92" s="715"/>
      <c r="SWJ92" s="715"/>
      <c r="SWK92" s="715"/>
      <c r="SWL92" s="715"/>
      <c r="SWM92" s="715"/>
      <c r="SWN92" s="715"/>
      <c r="SWO92" s="715"/>
      <c r="SWP92" s="715"/>
      <c r="SWQ92" s="715"/>
      <c r="SWR92" s="715"/>
      <c r="SWS92" s="715"/>
      <c r="SWT92" s="715"/>
      <c r="SWU92" s="715"/>
      <c r="SWV92" s="715"/>
      <c r="SWW92" s="715"/>
      <c r="SWX92" s="715"/>
      <c r="SWY92" s="715"/>
      <c r="SWZ92" s="715"/>
      <c r="SXA92" s="715"/>
      <c r="SXB92" s="715"/>
      <c r="SXC92" s="715"/>
      <c r="SXD92" s="715"/>
      <c r="SXE92" s="715"/>
      <c r="SXF92" s="715"/>
      <c r="SXG92" s="715"/>
      <c r="SXH92" s="715"/>
      <c r="SXI92" s="715"/>
      <c r="SXJ92" s="715"/>
      <c r="SXK92" s="715"/>
      <c r="SXL92" s="715"/>
      <c r="SXM92" s="715"/>
      <c r="SXN92" s="715"/>
      <c r="SXO92" s="715"/>
      <c r="SXP92" s="715"/>
      <c r="SXQ92" s="715"/>
      <c r="SXR92" s="715"/>
      <c r="SXS92" s="715"/>
      <c r="SXT92" s="715"/>
      <c r="SXU92" s="715"/>
      <c r="SXV92" s="715"/>
      <c r="SXW92" s="715"/>
      <c r="SXX92" s="715"/>
      <c r="SXY92" s="715"/>
      <c r="SXZ92" s="715"/>
      <c r="SYA92" s="715"/>
      <c r="SYB92" s="715"/>
      <c r="SYC92" s="715"/>
      <c r="SYD92" s="715"/>
      <c r="SYE92" s="715"/>
      <c r="SYF92" s="715"/>
      <c r="SYG92" s="715"/>
      <c r="SYH92" s="715"/>
      <c r="SYI92" s="715"/>
      <c r="SYJ92" s="715"/>
      <c r="SYK92" s="715"/>
      <c r="SYL92" s="715"/>
      <c r="SYM92" s="715"/>
      <c r="SYN92" s="715"/>
      <c r="SYO92" s="715"/>
      <c r="SYP92" s="715"/>
      <c r="SYQ92" s="715"/>
      <c r="SYR92" s="715"/>
      <c r="SYS92" s="715"/>
      <c r="SYT92" s="715"/>
      <c r="SYU92" s="715"/>
      <c r="SYV92" s="715"/>
      <c r="SYW92" s="715"/>
      <c r="SYX92" s="715"/>
      <c r="SYY92" s="715"/>
      <c r="SYZ92" s="715"/>
      <c r="SZA92" s="715"/>
      <c r="SZB92" s="715"/>
      <c r="SZC92" s="715"/>
      <c r="SZD92" s="715"/>
      <c r="SZE92" s="715"/>
      <c r="SZF92" s="715"/>
      <c r="SZG92" s="715"/>
      <c r="SZH92" s="715"/>
      <c r="SZI92" s="715"/>
      <c r="SZJ92" s="715"/>
      <c r="SZK92" s="715"/>
      <c r="SZL92" s="715"/>
      <c r="SZM92" s="715"/>
      <c r="SZN92" s="715"/>
      <c r="SZO92" s="715"/>
      <c r="SZP92" s="715"/>
      <c r="SZQ92" s="715"/>
      <c r="SZR92" s="715"/>
      <c r="SZS92" s="715"/>
      <c r="SZT92" s="715"/>
      <c r="SZU92" s="715"/>
      <c r="SZV92" s="715"/>
      <c r="SZW92" s="715"/>
      <c r="SZX92" s="715"/>
      <c r="SZY92" s="715"/>
      <c r="SZZ92" s="715"/>
      <c r="TAA92" s="715"/>
      <c r="TAB92" s="715"/>
      <c r="TAC92" s="715"/>
      <c r="TAD92" s="715"/>
      <c r="TAE92" s="715"/>
      <c r="TAF92" s="715"/>
      <c r="TAG92" s="715"/>
      <c r="TAH92" s="715"/>
      <c r="TAI92" s="715"/>
      <c r="TAJ92" s="715"/>
      <c r="TAK92" s="715"/>
      <c r="TAL92" s="715"/>
      <c r="TAM92" s="715"/>
      <c r="TAN92" s="715"/>
      <c r="TAO92" s="715"/>
      <c r="TAP92" s="715"/>
      <c r="TAQ92" s="715"/>
      <c r="TAR92" s="715"/>
      <c r="TAS92" s="715"/>
      <c r="TAT92" s="715"/>
      <c r="TAU92" s="715"/>
      <c r="TAV92" s="715"/>
      <c r="TAW92" s="715"/>
      <c r="TAX92" s="715"/>
      <c r="TAY92" s="715"/>
      <c r="TAZ92" s="715"/>
      <c r="TBA92" s="715"/>
      <c r="TBB92" s="715"/>
      <c r="TBC92" s="715"/>
      <c r="TBD92" s="715"/>
      <c r="TBE92" s="715"/>
      <c r="TBF92" s="715"/>
      <c r="TBG92" s="715"/>
      <c r="TBH92" s="715"/>
      <c r="TBI92" s="715"/>
      <c r="TBJ92" s="715"/>
      <c r="TBK92" s="715"/>
      <c r="TBL92" s="715"/>
      <c r="TBM92" s="715"/>
      <c r="TBN92" s="715"/>
      <c r="TBO92" s="715"/>
      <c r="TBP92" s="715"/>
      <c r="TBQ92" s="715"/>
      <c r="TBR92" s="715"/>
      <c r="TBS92" s="715"/>
      <c r="TBT92" s="715"/>
      <c r="TBU92" s="715"/>
      <c r="TBV92" s="715"/>
      <c r="TBW92" s="715"/>
      <c r="TBX92" s="715"/>
      <c r="TBY92" s="715"/>
      <c r="TBZ92" s="715"/>
      <c r="TCA92" s="715"/>
      <c r="TCB92" s="715"/>
      <c r="TCC92" s="715"/>
      <c r="TCD92" s="715"/>
      <c r="TCE92" s="715"/>
      <c r="TCF92" s="715"/>
      <c r="TCG92" s="715"/>
      <c r="TCH92" s="715"/>
      <c r="TCI92" s="715"/>
      <c r="TCJ92" s="715"/>
      <c r="TCK92" s="715"/>
      <c r="TCL92" s="715"/>
      <c r="TCM92" s="715"/>
      <c r="TCN92" s="715"/>
      <c r="TCO92" s="715"/>
      <c r="TCP92" s="715"/>
      <c r="TCQ92" s="715"/>
      <c r="TCR92" s="715"/>
      <c r="TCS92" s="715"/>
      <c r="TCT92" s="715"/>
      <c r="TCU92" s="715"/>
      <c r="TCV92" s="715"/>
      <c r="TCW92" s="715"/>
      <c r="TCX92" s="715"/>
      <c r="TCY92" s="715"/>
      <c r="TCZ92" s="715"/>
      <c r="TDA92" s="715"/>
      <c r="TDB92" s="715"/>
      <c r="TDC92" s="715"/>
      <c r="TDD92" s="715"/>
      <c r="TDE92" s="715"/>
      <c r="TDF92" s="715"/>
      <c r="TDG92" s="715"/>
      <c r="TDH92" s="715"/>
      <c r="TDI92" s="715"/>
      <c r="TDJ92" s="715"/>
      <c r="TDK92" s="715"/>
      <c r="TDL92" s="715"/>
      <c r="TDM92" s="715"/>
      <c r="TDN92" s="715"/>
      <c r="TDO92" s="715"/>
      <c r="TDP92" s="715"/>
      <c r="TDQ92" s="715"/>
      <c r="TDR92" s="715"/>
      <c r="TDS92" s="715"/>
      <c r="TDT92" s="715"/>
      <c r="TDU92" s="715"/>
      <c r="TDV92" s="715"/>
      <c r="TDW92" s="715"/>
      <c r="TDX92" s="715"/>
      <c r="TDY92" s="715"/>
      <c r="TDZ92" s="715"/>
      <c r="TEA92" s="715"/>
      <c r="TEB92" s="715"/>
      <c r="TEC92" s="715"/>
      <c r="TED92" s="715"/>
      <c r="TEE92" s="715"/>
      <c r="TEF92" s="715"/>
      <c r="TEG92" s="715"/>
      <c r="TEH92" s="715"/>
      <c r="TEI92" s="715"/>
      <c r="TEJ92" s="715"/>
      <c r="TEK92" s="715"/>
      <c r="TEL92" s="715"/>
      <c r="TEM92" s="715"/>
      <c r="TEN92" s="715"/>
      <c r="TEO92" s="715"/>
      <c r="TEP92" s="715"/>
      <c r="TEQ92" s="715"/>
      <c r="TER92" s="715"/>
      <c r="TES92" s="715"/>
      <c r="TET92" s="715"/>
      <c r="TEU92" s="715"/>
      <c r="TEV92" s="715"/>
      <c r="TEW92" s="715"/>
      <c r="TEX92" s="715"/>
      <c r="TEY92" s="715"/>
      <c r="TEZ92" s="715"/>
      <c r="TFA92" s="715"/>
      <c r="TFB92" s="715"/>
      <c r="TFC92" s="715"/>
      <c r="TFD92" s="715"/>
      <c r="TFE92" s="715"/>
      <c r="TFF92" s="715"/>
      <c r="TFG92" s="715"/>
      <c r="TFH92" s="715"/>
      <c r="TFI92" s="715"/>
      <c r="TFJ92" s="715"/>
      <c r="TFK92" s="715"/>
      <c r="TFL92" s="715"/>
      <c r="TFM92" s="715"/>
      <c r="TFN92" s="715"/>
      <c r="TFO92" s="715"/>
      <c r="TFP92" s="715"/>
      <c r="TFQ92" s="715"/>
      <c r="TFR92" s="715"/>
      <c r="TFS92" s="715"/>
      <c r="TFT92" s="715"/>
      <c r="TFU92" s="715"/>
      <c r="TFV92" s="715"/>
      <c r="TFW92" s="715"/>
      <c r="TFX92" s="715"/>
      <c r="TFY92" s="715"/>
      <c r="TFZ92" s="715"/>
      <c r="TGA92" s="715"/>
      <c r="TGB92" s="715"/>
      <c r="TGC92" s="715"/>
      <c r="TGD92" s="715"/>
      <c r="TGE92" s="715"/>
      <c r="TGF92" s="715"/>
      <c r="TGG92" s="715"/>
      <c r="TGH92" s="715"/>
      <c r="TGI92" s="715"/>
      <c r="TGJ92" s="715"/>
      <c r="TGK92" s="715"/>
      <c r="TGL92" s="715"/>
      <c r="TGM92" s="715"/>
      <c r="TGN92" s="715"/>
      <c r="TGO92" s="715"/>
      <c r="TGP92" s="715"/>
      <c r="TGQ92" s="715"/>
      <c r="TGR92" s="715"/>
      <c r="TGS92" s="715"/>
      <c r="TGT92" s="715"/>
      <c r="TGU92" s="715"/>
      <c r="TGV92" s="715"/>
      <c r="TGW92" s="715"/>
      <c r="TGX92" s="715"/>
      <c r="TGY92" s="715"/>
      <c r="TGZ92" s="715"/>
      <c r="THA92" s="715"/>
      <c r="THB92" s="715"/>
      <c r="THC92" s="715"/>
      <c r="THD92" s="715"/>
      <c r="THE92" s="715"/>
      <c r="THF92" s="715"/>
      <c r="THG92" s="715"/>
      <c r="THH92" s="715"/>
      <c r="THI92" s="715"/>
      <c r="THJ92" s="715"/>
      <c r="THK92" s="715"/>
      <c r="THL92" s="715"/>
      <c r="THM92" s="715"/>
      <c r="THN92" s="715"/>
      <c r="THO92" s="715"/>
      <c r="THP92" s="715"/>
      <c r="THQ92" s="715"/>
      <c r="THR92" s="715"/>
      <c r="THS92" s="715"/>
      <c r="THT92" s="715"/>
      <c r="THU92" s="715"/>
      <c r="THV92" s="715"/>
      <c r="THW92" s="715"/>
      <c r="THX92" s="715"/>
      <c r="THY92" s="715"/>
      <c r="THZ92" s="715"/>
      <c r="TIA92" s="715"/>
      <c r="TIB92" s="715"/>
      <c r="TIC92" s="715"/>
      <c r="TID92" s="715"/>
      <c r="TIE92" s="715"/>
      <c r="TIF92" s="715"/>
      <c r="TIG92" s="715"/>
      <c r="TIH92" s="715"/>
      <c r="TII92" s="715"/>
      <c r="TIJ92" s="715"/>
      <c r="TIK92" s="715"/>
      <c r="TIL92" s="715"/>
      <c r="TIM92" s="715"/>
      <c r="TIN92" s="715"/>
      <c r="TIO92" s="715"/>
      <c r="TIP92" s="715"/>
      <c r="TIQ92" s="715"/>
      <c r="TIR92" s="715"/>
      <c r="TIS92" s="715"/>
      <c r="TIT92" s="715"/>
      <c r="TIU92" s="715"/>
      <c r="TIV92" s="715"/>
      <c r="TIW92" s="715"/>
      <c r="TIX92" s="715"/>
      <c r="TIY92" s="715"/>
      <c r="TIZ92" s="715"/>
      <c r="TJA92" s="715"/>
      <c r="TJB92" s="715"/>
      <c r="TJC92" s="715"/>
      <c r="TJD92" s="715"/>
      <c r="TJE92" s="715"/>
      <c r="TJF92" s="715"/>
      <c r="TJG92" s="715"/>
      <c r="TJH92" s="715"/>
      <c r="TJI92" s="715"/>
      <c r="TJJ92" s="715"/>
      <c r="TJK92" s="715"/>
      <c r="TJL92" s="715"/>
      <c r="TJM92" s="715"/>
      <c r="TJN92" s="715"/>
      <c r="TJO92" s="715"/>
      <c r="TJP92" s="715"/>
      <c r="TJQ92" s="715"/>
      <c r="TJR92" s="715"/>
      <c r="TJS92" s="715"/>
      <c r="TJT92" s="715"/>
      <c r="TJU92" s="715"/>
      <c r="TJV92" s="715"/>
      <c r="TJW92" s="715"/>
      <c r="TJX92" s="715"/>
      <c r="TJY92" s="715"/>
      <c r="TJZ92" s="715"/>
      <c r="TKA92" s="715"/>
      <c r="TKB92" s="715"/>
      <c r="TKC92" s="715"/>
      <c r="TKD92" s="715"/>
      <c r="TKE92" s="715"/>
      <c r="TKF92" s="715"/>
      <c r="TKG92" s="715"/>
      <c r="TKH92" s="715"/>
      <c r="TKI92" s="715"/>
      <c r="TKJ92" s="715"/>
      <c r="TKK92" s="715"/>
      <c r="TKL92" s="715"/>
      <c r="TKM92" s="715"/>
      <c r="TKN92" s="715"/>
      <c r="TKO92" s="715"/>
      <c r="TKP92" s="715"/>
      <c r="TKQ92" s="715"/>
      <c r="TKR92" s="715"/>
      <c r="TKS92" s="715"/>
      <c r="TKT92" s="715"/>
      <c r="TKU92" s="715"/>
      <c r="TKV92" s="715"/>
      <c r="TKW92" s="715"/>
      <c r="TKX92" s="715"/>
      <c r="TKY92" s="715"/>
      <c r="TKZ92" s="715"/>
      <c r="TLA92" s="715"/>
      <c r="TLB92" s="715"/>
      <c r="TLC92" s="715"/>
      <c r="TLD92" s="715"/>
      <c r="TLE92" s="715"/>
      <c r="TLF92" s="715"/>
      <c r="TLG92" s="715"/>
      <c r="TLH92" s="715"/>
      <c r="TLI92" s="715"/>
      <c r="TLJ92" s="715"/>
      <c r="TLK92" s="715"/>
      <c r="TLL92" s="715"/>
      <c r="TLM92" s="715"/>
      <c r="TLN92" s="715"/>
      <c r="TLO92" s="715"/>
      <c r="TLP92" s="715"/>
      <c r="TLQ92" s="715"/>
      <c r="TLR92" s="715"/>
      <c r="TLS92" s="715"/>
      <c r="TLT92" s="715"/>
      <c r="TLU92" s="715"/>
      <c r="TLV92" s="715"/>
      <c r="TLW92" s="715"/>
      <c r="TLX92" s="715"/>
      <c r="TLY92" s="715"/>
      <c r="TLZ92" s="715"/>
      <c r="TMA92" s="715"/>
      <c r="TMB92" s="715"/>
      <c r="TMC92" s="715"/>
      <c r="TMD92" s="715"/>
      <c r="TME92" s="715"/>
      <c r="TMF92" s="715"/>
      <c r="TMG92" s="715"/>
      <c r="TMH92" s="715"/>
      <c r="TMI92" s="715"/>
      <c r="TMJ92" s="715"/>
      <c r="TMK92" s="715"/>
      <c r="TML92" s="715"/>
      <c r="TMM92" s="715"/>
      <c r="TMN92" s="715"/>
      <c r="TMO92" s="715"/>
      <c r="TMP92" s="715"/>
      <c r="TMQ92" s="715"/>
      <c r="TMR92" s="715"/>
      <c r="TMS92" s="715"/>
      <c r="TMT92" s="715"/>
      <c r="TMU92" s="715"/>
      <c r="TMV92" s="715"/>
      <c r="TMW92" s="715"/>
      <c r="TMX92" s="715"/>
      <c r="TMY92" s="715"/>
      <c r="TMZ92" s="715"/>
      <c r="TNA92" s="715"/>
      <c r="TNB92" s="715"/>
      <c r="TNC92" s="715"/>
      <c r="TND92" s="715"/>
      <c r="TNE92" s="715"/>
      <c r="TNF92" s="715"/>
      <c r="TNG92" s="715"/>
      <c r="TNH92" s="715"/>
      <c r="TNI92" s="715"/>
      <c r="TNJ92" s="715"/>
      <c r="TNK92" s="715"/>
      <c r="TNL92" s="715"/>
      <c r="TNM92" s="715"/>
      <c r="TNN92" s="715"/>
      <c r="TNO92" s="715"/>
      <c r="TNP92" s="715"/>
      <c r="TNQ92" s="715"/>
      <c r="TNR92" s="715"/>
      <c r="TNS92" s="715"/>
      <c r="TNT92" s="715"/>
      <c r="TNU92" s="715"/>
      <c r="TNV92" s="715"/>
      <c r="TNW92" s="715"/>
      <c r="TNX92" s="715"/>
      <c r="TNY92" s="715"/>
      <c r="TNZ92" s="715"/>
      <c r="TOA92" s="715"/>
      <c r="TOB92" s="715"/>
      <c r="TOC92" s="715"/>
      <c r="TOD92" s="715"/>
      <c r="TOE92" s="715"/>
      <c r="TOF92" s="715"/>
      <c r="TOG92" s="715"/>
      <c r="TOH92" s="715"/>
      <c r="TOI92" s="715"/>
      <c r="TOJ92" s="715"/>
      <c r="TOK92" s="715"/>
      <c r="TOL92" s="715"/>
      <c r="TOM92" s="715"/>
      <c r="TON92" s="715"/>
      <c r="TOO92" s="715"/>
      <c r="TOP92" s="715"/>
      <c r="TOQ92" s="715"/>
      <c r="TOR92" s="715"/>
      <c r="TOS92" s="715"/>
      <c r="TOT92" s="715"/>
      <c r="TOU92" s="715"/>
      <c r="TOV92" s="715"/>
      <c r="TOW92" s="715"/>
      <c r="TOX92" s="715"/>
      <c r="TOY92" s="715"/>
      <c r="TOZ92" s="715"/>
      <c r="TPA92" s="715"/>
      <c r="TPB92" s="715"/>
      <c r="TPC92" s="715"/>
      <c r="TPD92" s="715"/>
      <c r="TPE92" s="715"/>
      <c r="TPF92" s="715"/>
      <c r="TPG92" s="715"/>
      <c r="TPH92" s="715"/>
      <c r="TPI92" s="715"/>
      <c r="TPJ92" s="715"/>
      <c r="TPK92" s="715"/>
      <c r="TPL92" s="715"/>
      <c r="TPM92" s="715"/>
      <c r="TPN92" s="715"/>
      <c r="TPO92" s="715"/>
      <c r="TPP92" s="715"/>
      <c r="TPQ92" s="715"/>
      <c r="TPR92" s="715"/>
      <c r="TPS92" s="715"/>
      <c r="TPT92" s="715"/>
      <c r="TPU92" s="715"/>
      <c r="TPV92" s="715"/>
      <c r="TPW92" s="715"/>
      <c r="TPX92" s="715"/>
      <c r="TPY92" s="715"/>
      <c r="TPZ92" s="715"/>
      <c r="TQA92" s="715"/>
      <c r="TQB92" s="715"/>
      <c r="TQC92" s="715"/>
      <c r="TQD92" s="715"/>
      <c r="TQE92" s="715"/>
      <c r="TQF92" s="715"/>
      <c r="TQG92" s="715"/>
      <c r="TQH92" s="715"/>
      <c r="TQI92" s="715"/>
      <c r="TQJ92" s="715"/>
      <c r="TQK92" s="715"/>
      <c r="TQL92" s="715"/>
      <c r="TQM92" s="715"/>
      <c r="TQN92" s="715"/>
      <c r="TQO92" s="715"/>
      <c r="TQP92" s="715"/>
      <c r="TQQ92" s="715"/>
      <c r="TQR92" s="715"/>
      <c r="TQS92" s="715"/>
      <c r="TQT92" s="715"/>
      <c r="TQU92" s="715"/>
      <c r="TQV92" s="715"/>
      <c r="TQW92" s="715"/>
      <c r="TQX92" s="715"/>
      <c r="TQY92" s="715"/>
      <c r="TQZ92" s="715"/>
      <c r="TRA92" s="715"/>
      <c r="TRB92" s="715"/>
      <c r="TRC92" s="715"/>
      <c r="TRD92" s="715"/>
      <c r="TRE92" s="715"/>
      <c r="TRF92" s="715"/>
      <c r="TRG92" s="715"/>
      <c r="TRH92" s="715"/>
      <c r="TRI92" s="715"/>
      <c r="TRJ92" s="715"/>
      <c r="TRK92" s="715"/>
      <c r="TRL92" s="715"/>
      <c r="TRM92" s="715"/>
      <c r="TRN92" s="715"/>
      <c r="TRO92" s="715"/>
      <c r="TRP92" s="715"/>
      <c r="TRQ92" s="715"/>
      <c r="TRR92" s="715"/>
      <c r="TRS92" s="715"/>
      <c r="TRT92" s="715"/>
      <c r="TRU92" s="715"/>
      <c r="TRV92" s="715"/>
      <c r="TRW92" s="715"/>
      <c r="TRX92" s="715"/>
      <c r="TRY92" s="715"/>
      <c r="TRZ92" s="715"/>
      <c r="TSA92" s="715"/>
      <c r="TSB92" s="715"/>
      <c r="TSC92" s="715"/>
      <c r="TSD92" s="715"/>
      <c r="TSE92" s="715"/>
      <c r="TSF92" s="715"/>
      <c r="TSG92" s="715"/>
      <c r="TSH92" s="715"/>
      <c r="TSI92" s="715"/>
      <c r="TSJ92" s="715"/>
      <c r="TSK92" s="715"/>
      <c r="TSL92" s="715"/>
      <c r="TSM92" s="715"/>
      <c r="TSN92" s="715"/>
      <c r="TSO92" s="715"/>
      <c r="TSP92" s="715"/>
      <c r="TSQ92" s="715"/>
      <c r="TSR92" s="715"/>
      <c r="TSS92" s="715"/>
      <c r="TST92" s="715"/>
      <c r="TSU92" s="715"/>
      <c r="TSV92" s="715"/>
      <c r="TSW92" s="715"/>
      <c r="TSX92" s="715"/>
      <c r="TSY92" s="715"/>
      <c r="TSZ92" s="715"/>
      <c r="TTA92" s="715"/>
      <c r="TTB92" s="715"/>
      <c r="TTC92" s="715"/>
      <c r="TTD92" s="715"/>
      <c r="TTE92" s="715"/>
      <c r="TTF92" s="715"/>
      <c r="TTG92" s="715"/>
      <c r="TTH92" s="715"/>
      <c r="TTI92" s="715"/>
      <c r="TTJ92" s="715"/>
      <c r="TTK92" s="715"/>
      <c r="TTL92" s="715"/>
      <c r="TTM92" s="715"/>
      <c r="TTN92" s="715"/>
      <c r="TTO92" s="715"/>
      <c r="TTP92" s="715"/>
      <c r="TTQ92" s="715"/>
      <c r="TTR92" s="715"/>
      <c r="TTS92" s="715"/>
      <c r="TTT92" s="715"/>
      <c r="TTU92" s="715"/>
      <c r="TTV92" s="715"/>
      <c r="TTW92" s="715"/>
      <c r="TTX92" s="715"/>
      <c r="TTY92" s="715"/>
      <c r="TTZ92" s="715"/>
      <c r="TUA92" s="715"/>
      <c r="TUB92" s="715"/>
      <c r="TUC92" s="715"/>
      <c r="TUD92" s="715"/>
      <c r="TUE92" s="715"/>
      <c r="TUF92" s="715"/>
      <c r="TUG92" s="715"/>
      <c r="TUH92" s="715"/>
      <c r="TUI92" s="715"/>
      <c r="TUJ92" s="715"/>
      <c r="TUK92" s="715"/>
      <c r="TUL92" s="715"/>
      <c r="TUM92" s="715"/>
      <c r="TUN92" s="715"/>
      <c r="TUO92" s="715"/>
      <c r="TUP92" s="715"/>
      <c r="TUQ92" s="715"/>
      <c r="TUR92" s="715"/>
      <c r="TUS92" s="715"/>
      <c r="TUT92" s="715"/>
      <c r="TUU92" s="715"/>
      <c r="TUV92" s="715"/>
      <c r="TUW92" s="715"/>
      <c r="TUX92" s="715"/>
      <c r="TUY92" s="715"/>
      <c r="TUZ92" s="715"/>
      <c r="TVA92" s="715"/>
      <c r="TVB92" s="715"/>
      <c r="TVC92" s="715"/>
      <c r="TVD92" s="715"/>
      <c r="TVE92" s="715"/>
      <c r="TVF92" s="715"/>
      <c r="TVG92" s="715"/>
      <c r="TVH92" s="715"/>
      <c r="TVI92" s="715"/>
      <c r="TVJ92" s="715"/>
      <c r="TVK92" s="715"/>
      <c r="TVL92" s="715"/>
      <c r="TVM92" s="715"/>
      <c r="TVN92" s="715"/>
      <c r="TVO92" s="715"/>
      <c r="TVP92" s="715"/>
      <c r="TVQ92" s="715"/>
      <c r="TVR92" s="715"/>
      <c r="TVS92" s="715"/>
      <c r="TVT92" s="715"/>
      <c r="TVU92" s="715"/>
      <c r="TVV92" s="715"/>
      <c r="TVW92" s="715"/>
      <c r="TVX92" s="715"/>
      <c r="TVY92" s="715"/>
      <c r="TVZ92" s="715"/>
      <c r="TWA92" s="715"/>
      <c r="TWB92" s="715"/>
      <c r="TWC92" s="715"/>
      <c r="TWD92" s="715"/>
      <c r="TWE92" s="715"/>
      <c r="TWF92" s="715"/>
      <c r="TWG92" s="715"/>
      <c r="TWH92" s="715"/>
      <c r="TWI92" s="715"/>
      <c r="TWJ92" s="715"/>
      <c r="TWK92" s="715"/>
      <c r="TWL92" s="715"/>
      <c r="TWM92" s="715"/>
      <c r="TWN92" s="715"/>
      <c r="TWO92" s="715"/>
      <c r="TWP92" s="715"/>
      <c r="TWQ92" s="715"/>
      <c r="TWR92" s="715"/>
      <c r="TWS92" s="715"/>
      <c r="TWT92" s="715"/>
      <c r="TWU92" s="715"/>
      <c r="TWV92" s="715"/>
      <c r="TWW92" s="715"/>
      <c r="TWX92" s="715"/>
      <c r="TWY92" s="715"/>
      <c r="TWZ92" s="715"/>
      <c r="TXA92" s="715"/>
      <c r="TXB92" s="715"/>
      <c r="TXC92" s="715"/>
      <c r="TXD92" s="715"/>
      <c r="TXE92" s="715"/>
      <c r="TXF92" s="715"/>
      <c r="TXG92" s="715"/>
      <c r="TXH92" s="715"/>
      <c r="TXI92" s="715"/>
      <c r="TXJ92" s="715"/>
      <c r="TXK92" s="715"/>
      <c r="TXL92" s="715"/>
      <c r="TXM92" s="715"/>
      <c r="TXN92" s="715"/>
      <c r="TXO92" s="715"/>
      <c r="TXP92" s="715"/>
      <c r="TXQ92" s="715"/>
      <c r="TXR92" s="715"/>
      <c r="TXS92" s="715"/>
      <c r="TXT92" s="715"/>
      <c r="TXU92" s="715"/>
      <c r="TXV92" s="715"/>
      <c r="TXW92" s="715"/>
      <c r="TXX92" s="715"/>
      <c r="TXY92" s="715"/>
      <c r="TXZ92" s="715"/>
      <c r="TYA92" s="715"/>
      <c r="TYB92" s="715"/>
      <c r="TYC92" s="715"/>
      <c r="TYD92" s="715"/>
      <c r="TYE92" s="715"/>
      <c r="TYF92" s="715"/>
      <c r="TYG92" s="715"/>
      <c r="TYH92" s="715"/>
      <c r="TYI92" s="715"/>
      <c r="TYJ92" s="715"/>
      <c r="TYK92" s="715"/>
      <c r="TYL92" s="715"/>
      <c r="TYM92" s="715"/>
      <c r="TYN92" s="715"/>
      <c r="TYO92" s="715"/>
      <c r="TYP92" s="715"/>
      <c r="TYQ92" s="715"/>
      <c r="TYR92" s="715"/>
      <c r="TYS92" s="715"/>
      <c r="TYT92" s="715"/>
      <c r="TYU92" s="715"/>
      <c r="TYV92" s="715"/>
      <c r="TYW92" s="715"/>
      <c r="TYX92" s="715"/>
      <c r="TYY92" s="715"/>
      <c r="TYZ92" s="715"/>
      <c r="TZA92" s="715"/>
      <c r="TZB92" s="715"/>
      <c r="TZC92" s="715"/>
      <c r="TZD92" s="715"/>
      <c r="TZE92" s="715"/>
      <c r="TZF92" s="715"/>
      <c r="TZG92" s="715"/>
      <c r="TZH92" s="715"/>
      <c r="TZI92" s="715"/>
      <c r="TZJ92" s="715"/>
      <c r="TZK92" s="715"/>
      <c r="TZL92" s="715"/>
      <c r="TZM92" s="715"/>
      <c r="TZN92" s="715"/>
      <c r="TZO92" s="715"/>
      <c r="TZP92" s="715"/>
      <c r="TZQ92" s="715"/>
      <c r="TZR92" s="715"/>
      <c r="TZS92" s="715"/>
      <c r="TZT92" s="715"/>
      <c r="TZU92" s="715"/>
      <c r="TZV92" s="715"/>
      <c r="TZW92" s="715"/>
      <c r="TZX92" s="715"/>
      <c r="TZY92" s="715"/>
      <c r="TZZ92" s="715"/>
      <c r="UAA92" s="715"/>
      <c r="UAB92" s="715"/>
      <c r="UAC92" s="715"/>
      <c r="UAD92" s="715"/>
      <c r="UAE92" s="715"/>
      <c r="UAF92" s="715"/>
      <c r="UAG92" s="715"/>
      <c r="UAH92" s="715"/>
      <c r="UAI92" s="715"/>
      <c r="UAJ92" s="715"/>
      <c r="UAK92" s="715"/>
      <c r="UAL92" s="715"/>
      <c r="UAM92" s="715"/>
      <c r="UAN92" s="715"/>
      <c r="UAO92" s="715"/>
      <c r="UAP92" s="715"/>
      <c r="UAQ92" s="715"/>
      <c r="UAR92" s="715"/>
      <c r="UAS92" s="715"/>
      <c r="UAT92" s="715"/>
      <c r="UAU92" s="715"/>
      <c r="UAV92" s="715"/>
      <c r="UAW92" s="715"/>
      <c r="UAX92" s="715"/>
      <c r="UAY92" s="715"/>
      <c r="UAZ92" s="715"/>
      <c r="UBA92" s="715"/>
      <c r="UBB92" s="715"/>
      <c r="UBC92" s="715"/>
      <c r="UBD92" s="715"/>
      <c r="UBE92" s="715"/>
      <c r="UBF92" s="715"/>
      <c r="UBG92" s="715"/>
      <c r="UBH92" s="715"/>
      <c r="UBI92" s="715"/>
      <c r="UBJ92" s="715"/>
      <c r="UBK92" s="715"/>
      <c r="UBL92" s="715"/>
      <c r="UBM92" s="715"/>
      <c r="UBN92" s="715"/>
      <c r="UBO92" s="715"/>
      <c r="UBP92" s="715"/>
      <c r="UBQ92" s="715"/>
      <c r="UBR92" s="715"/>
      <c r="UBS92" s="715"/>
      <c r="UBT92" s="715"/>
      <c r="UBU92" s="715"/>
      <c r="UBV92" s="715"/>
      <c r="UBW92" s="715"/>
      <c r="UBX92" s="715"/>
      <c r="UBY92" s="715"/>
      <c r="UBZ92" s="715"/>
      <c r="UCA92" s="715"/>
      <c r="UCB92" s="715"/>
      <c r="UCC92" s="715"/>
      <c r="UCD92" s="715"/>
      <c r="UCE92" s="715"/>
      <c r="UCF92" s="715"/>
      <c r="UCG92" s="715"/>
      <c r="UCH92" s="715"/>
      <c r="UCI92" s="715"/>
      <c r="UCJ92" s="715"/>
      <c r="UCK92" s="715"/>
      <c r="UCL92" s="715"/>
      <c r="UCM92" s="715"/>
      <c r="UCN92" s="715"/>
      <c r="UCO92" s="715"/>
      <c r="UCP92" s="715"/>
      <c r="UCQ92" s="715"/>
      <c r="UCR92" s="715"/>
      <c r="UCS92" s="715"/>
      <c r="UCT92" s="715"/>
      <c r="UCU92" s="715"/>
      <c r="UCV92" s="715"/>
      <c r="UCW92" s="715"/>
      <c r="UCX92" s="715"/>
      <c r="UCY92" s="715"/>
      <c r="UCZ92" s="715"/>
      <c r="UDA92" s="715"/>
      <c r="UDB92" s="715"/>
      <c r="UDC92" s="715"/>
      <c r="UDD92" s="715"/>
      <c r="UDE92" s="715"/>
      <c r="UDF92" s="715"/>
      <c r="UDG92" s="715"/>
      <c r="UDH92" s="715"/>
      <c r="UDI92" s="715"/>
      <c r="UDJ92" s="715"/>
      <c r="UDK92" s="715"/>
      <c r="UDL92" s="715"/>
      <c r="UDM92" s="715"/>
      <c r="UDN92" s="715"/>
      <c r="UDO92" s="715"/>
      <c r="UDP92" s="715"/>
      <c r="UDQ92" s="715"/>
      <c r="UDR92" s="715"/>
      <c r="UDS92" s="715"/>
      <c r="UDT92" s="715"/>
      <c r="UDU92" s="715"/>
      <c r="UDV92" s="715"/>
      <c r="UDW92" s="715"/>
      <c r="UDX92" s="715"/>
      <c r="UDY92" s="715"/>
      <c r="UDZ92" s="715"/>
      <c r="UEA92" s="715"/>
      <c r="UEB92" s="715"/>
      <c r="UEC92" s="715"/>
      <c r="UED92" s="715"/>
      <c r="UEE92" s="715"/>
      <c r="UEF92" s="715"/>
      <c r="UEG92" s="715"/>
      <c r="UEH92" s="715"/>
      <c r="UEI92" s="715"/>
      <c r="UEJ92" s="715"/>
      <c r="UEK92" s="715"/>
      <c r="UEL92" s="715"/>
      <c r="UEM92" s="715"/>
      <c r="UEN92" s="715"/>
      <c r="UEO92" s="715"/>
      <c r="UEP92" s="715"/>
      <c r="UEQ92" s="715"/>
      <c r="UER92" s="715"/>
      <c r="UES92" s="715"/>
      <c r="UET92" s="715"/>
      <c r="UEU92" s="715"/>
      <c r="UEV92" s="715"/>
      <c r="UEW92" s="715"/>
      <c r="UEX92" s="715"/>
      <c r="UEY92" s="715"/>
      <c r="UEZ92" s="715"/>
      <c r="UFA92" s="715"/>
      <c r="UFB92" s="715"/>
      <c r="UFC92" s="715"/>
      <c r="UFD92" s="715"/>
      <c r="UFE92" s="715"/>
      <c r="UFF92" s="715"/>
      <c r="UFG92" s="715"/>
      <c r="UFH92" s="715"/>
      <c r="UFI92" s="715"/>
      <c r="UFJ92" s="715"/>
      <c r="UFK92" s="715"/>
      <c r="UFL92" s="715"/>
      <c r="UFM92" s="715"/>
      <c r="UFN92" s="715"/>
      <c r="UFO92" s="715"/>
      <c r="UFP92" s="715"/>
      <c r="UFQ92" s="715"/>
      <c r="UFR92" s="715"/>
      <c r="UFS92" s="715"/>
      <c r="UFT92" s="715"/>
      <c r="UFU92" s="715"/>
      <c r="UFV92" s="715"/>
      <c r="UFW92" s="715"/>
      <c r="UFX92" s="715"/>
      <c r="UFY92" s="715"/>
      <c r="UFZ92" s="715"/>
      <c r="UGA92" s="715"/>
      <c r="UGB92" s="715"/>
      <c r="UGC92" s="715"/>
      <c r="UGD92" s="715"/>
      <c r="UGE92" s="715"/>
      <c r="UGF92" s="715"/>
      <c r="UGG92" s="715"/>
      <c r="UGH92" s="715"/>
      <c r="UGI92" s="715"/>
      <c r="UGJ92" s="715"/>
      <c r="UGK92" s="715"/>
      <c r="UGL92" s="715"/>
      <c r="UGM92" s="715"/>
      <c r="UGN92" s="715"/>
      <c r="UGO92" s="715"/>
      <c r="UGP92" s="715"/>
      <c r="UGQ92" s="715"/>
      <c r="UGR92" s="715"/>
      <c r="UGS92" s="715"/>
      <c r="UGT92" s="715"/>
      <c r="UGU92" s="715"/>
      <c r="UGV92" s="715"/>
      <c r="UGW92" s="715"/>
      <c r="UGX92" s="715"/>
      <c r="UGY92" s="715"/>
      <c r="UGZ92" s="715"/>
      <c r="UHA92" s="715"/>
      <c r="UHB92" s="715"/>
      <c r="UHC92" s="715"/>
      <c r="UHD92" s="715"/>
      <c r="UHE92" s="715"/>
      <c r="UHF92" s="715"/>
      <c r="UHG92" s="715"/>
      <c r="UHH92" s="715"/>
      <c r="UHI92" s="715"/>
      <c r="UHJ92" s="715"/>
      <c r="UHK92" s="715"/>
      <c r="UHL92" s="715"/>
      <c r="UHM92" s="715"/>
      <c r="UHN92" s="715"/>
      <c r="UHO92" s="715"/>
      <c r="UHP92" s="715"/>
      <c r="UHQ92" s="715"/>
      <c r="UHR92" s="715"/>
      <c r="UHS92" s="715"/>
      <c r="UHT92" s="715"/>
      <c r="UHU92" s="715"/>
      <c r="UHV92" s="715"/>
      <c r="UHW92" s="715"/>
      <c r="UHX92" s="715"/>
      <c r="UHY92" s="715"/>
      <c r="UHZ92" s="715"/>
      <c r="UIA92" s="715"/>
      <c r="UIB92" s="715"/>
      <c r="UIC92" s="715"/>
      <c r="UID92" s="715"/>
      <c r="UIE92" s="715"/>
      <c r="UIF92" s="715"/>
      <c r="UIG92" s="715"/>
      <c r="UIH92" s="715"/>
      <c r="UII92" s="715"/>
      <c r="UIJ92" s="715"/>
      <c r="UIK92" s="715"/>
      <c r="UIL92" s="715"/>
      <c r="UIM92" s="715"/>
      <c r="UIN92" s="715"/>
      <c r="UIO92" s="715"/>
      <c r="UIP92" s="715"/>
      <c r="UIQ92" s="715"/>
      <c r="UIR92" s="715"/>
      <c r="UIS92" s="715"/>
      <c r="UIT92" s="715"/>
      <c r="UIU92" s="715"/>
      <c r="UIV92" s="715"/>
      <c r="UIW92" s="715"/>
      <c r="UIX92" s="715"/>
      <c r="UIY92" s="715"/>
      <c r="UIZ92" s="715"/>
      <c r="UJA92" s="715"/>
      <c r="UJB92" s="715"/>
      <c r="UJC92" s="715"/>
      <c r="UJD92" s="715"/>
      <c r="UJE92" s="715"/>
      <c r="UJF92" s="715"/>
      <c r="UJG92" s="715"/>
      <c r="UJH92" s="715"/>
      <c r="UJI92" s="715"/>
      <c r="UJJ92" s="715"/>
      <c r="UJK92" s="715"/>
      <c r="UJL92" s="715"/>
      <c r="UJM92" s="715"/>
      <c r="UJN92" s="715"/>
      <c r="UJO92" s="715"/>
      <c r="UJP92" s="715"/>
      <c r="UJQ92" s="715"/>
      <c r="UJR92" s="715"/>
      <c r="UJS92" s="715"/>
      <c r="UJT92" s="715"/>
      <c r="UJU92" s="715"/>
      <c r="UJV92" s="715"/>
      <c r="UJW92" s="715"/>
      <c r="UJX92" s="715"/>
      <c r="UJY92" s="715"/>
      <c r="UJZ92" s="715"/>
      <c r="UKA92" s="715"/>
      <c r="UKB92" s="715"/>
      <c r="UKC92" s="715"/>
      <c r="UKD92" s="715"/>
      <c r="UKE92" s="715"/>
      <c r="UKF92" s="715"/>
      <c r="UKG92" s="715"/>
      <c r="UKH92" s="715"/>
      <c r="UKI92" s="715"/>
      <c r="UKJ92" s="715"/>
      <c r="UKK92" s="715"/>
      <c r="UKL92" s="715"/>
      <c r="UKM92" s="715"/>
      <c r="UKN92" s="715"/>
      <c r="UKO92" s="715"/>
      <c r="UKP92" s="715"/>
      <c r="UKQ92" s="715"/>
      <c r="UKR92" s="715"/>
      <c r="UKS92" s="715"/>
      <c r="UKT92" s="715"/>
      <c r="UKU92" s="715"/>
      <c r="UKV92" s="715"/>
      <c r="UKW92" s="715"/>
      <c r="UKX92" s="715"/>
      <c r="UKY92" s="715"/>
      <c r="UKZ92" s="715"/>
      <c r="ULA92" s="715"/>
      <c r="ULB92" s="715"/>
      <c r="ULC92" s="715"/>
      <c r="ULD92" s="715"/>
      <c r="ULE92" s="715"/>
      <c r="ULF92" s="715"/>
      <c r="ULG92" s="715"/>
      <c r="ULH92" s="715"/>
      <c r="ULI92" s="715"/>
      <c r="ULJ92" s="715"/>
      <c r="ULK92" s="715"/>
      <c r="ULL92" s="715"/>
      <c r="ULM92" s="715"/>
      <c r="ULN92" s="715"/>
      <c r="ULO92" s="715"/>
      <c r="ULP92" s="715"/>
      <c r="ULQ92" s="715"/>
      <c r="ULR92" s="715"/>
      <c r="ULS92" s="715"/>
      <c r="ULT92" s="715"/>
      <c r="ULU92" s="715"/>
      <c r="ULV92" s="715"/>
      <c r="ULW92" s="715"/>
      <c r="ULX92" s="715"/>
      <c r="ULY92" s="715"/>
      <c r="ULZ92" s="715"/>
      <c r="UMA92" s="715"/>
      <c r="UMB92" s="715"/>
      <c r="UMC92" s="715"/>
      <c r="UMD92" s="715"/>
      <c r="UME92" s="715"/>
      <c r="UMF92" s="715"/>
      <c r="UMG92" s="715"/>
      <c r="UMH92" s="715"/>
      <c r="UMI92" s="715"/>
      <c r="UMJ92" s="715"/>
      <c r="UMK92" s="715"/>
      <c r="UML92" s="715"/>
      <c r="UMM92" s="715"/>
      <c r="UMN92" s="715"/>
      <c r="UMO92" s="715"/>
      <c r="UMP92" s="715"/>
      <c r="UMQ92" s="715"/>
      <c r="UMR92" s="715"/>
      <c r="UMS92" s="715"/>
      <c r="UMT92" s="715"/>
      <c r="UMU92" s="715"/>
      <c r="UMV92" s="715"/>
      <c r="UMW92" s="715"/>
      <c r="UMX92" s="715"/>
      <c r="UMY92" s="715"/>
      <c r="UMZ92" s="715"/>
      <c r="UNA92" s="715"/>
      <c r="UNB92" s="715"/>
      <c r="UNC92" s="715"/>
      <c r="UND92" s="715"/>
      <c r="UNE92" s="715"/>
      <c r="UNF92" s="715"/>
      <c r="UNG92" s="715"/>
      <c r="UNH92" s="715"/>
      <c r="UNI92" s="715"/>
      <c r="UNJ92" s="715"/>
      <c r="UNK92" s="715"/>
      <c r="UNL92" s="715"/>
      <c r="UNM92" s="715"/>
      <c r="UNN92" s="715"/>
      <c r="UNO92" s="715"/>
      <c r="UNP92" s="715"/>
      <c r="UNQ92" s="715"/>
      <c r="UNR92" s="715"/>
      <c r="UNS92" s="715"/>
      <c r="UNT92" s="715"/>
      <c r="UNU92" s="715"/>
      <c r="UNV92" s="715"/>
      <c r="UNW92" s="715"/>
      <c r="UNX92" s="715"/>
      <c r="UNY92" s="715"/>
      <c r="UNZ92" s="715"/>
      <c r="UOA92" s="715"/>
      <c r="UOB92" s="715"/>
      <c r="UOC92" s="715"/>
      <c r="UOD92" s="715"/>
      <c r="UOE92" s="715"/>
      <c r="UOF92" s="715"/>
      <c r="UOG92" s="715"/>
      <c r="UOH92" s="715"/>
      <c r="UOI92" s="715"/>
      <c r="UOJ92" s="715"/>
      <c r="UOK92" s="715"/>
      <c r="UOL92" s="715"/>
      <c r="UOM92" s="715"/>
      <c r="UON92" s="715"/>
      <c r="UOO92" s="715"/>
      <c r="UOP92" s="715"/>
      <c r="UOQ92" s="715"/>
      <c r="UOR92" s="715"/>
      <c r="UOS92" s="715"/>
      <c r="UOT92" s="715"/>
      <c r="UOU92" s="715"/>
      <c r="UOV92" s="715"/>
      <c r="UOW92" s="715"/>
      <c r="UOX92" s="715"/>
      <c r="UOY92" s="715"/>
      <c r="UOZ92" s="715"/>
      <c r="UPA92" s="715"/>
      <c r="UPB92" s="715"/>
      <c r="UPC92" s="715"/>
      <c r="UPD92" s="715"/>
      <c r="UPE92" s="715"/>
      <c r="UPF92" s="715"/>
      <c r="UPG92" s="715"/>
      <c r="UPH92" s="715"/>
      <c r="UPI92" s="715"/>
      <c r="UPJ92" s="715"/>
      <c r="UPK92" s="715"/>
      <c r="UPL92" s="715"/>
      <c r="UPM92" s="715"/>
      <c r="UPN92" s="715"/>
      <c r="UPO92" s="715"/>
      <c r="UPP92" s="715"/>
      <c r="UPQ92" s="715"/>
      <c r="UPR92" s="715"/>
      <c r="UPS92" s="715"/>
      <c r="UPT92" s="715"/>
      <c r="UPU92" s="715"/>
      <c r="UPV92" s="715"/>
      <c r="UPW92" s="715"/>
      <c r="UPX92" s="715"/>
      <c r="UPY92" s="715"/>
      <c r="UPZ92" s="715"/>
      <c r="UQA92" s="715"/>
      <c r="UQB92" s="715"/>
      <c r="UQC92" s="715"/>
      <c r="UQD92" s="715"/>
      <c r="UQE92" s="715"/>
      <c r="UQF92" s="715"/>
      <c r="UQG92" s="715"/>
      <c r="UQH92" s="715"/>
      <c r="UQI92" s="715"/>
      <c r="UQJ92" s="715"/>
      <c r="UQK92" s="715"/>
      <c r="UQL92" s="715"/>
      <c r="UQM92" s="715"/>
      <c r="UQN92" s="715"/>
      <c r="UQO92" s="715"/>
      <c r="UQP92" s="715"/>
      <c r="UQQ92" s="715"/>
      <c r="UQR92" s="715"/>
      <c r="UQS92" s="715"/>
      <c r="UQT92" s="715"/>
      <c r="UQU92" s="715"/>
      <c r="UQV92" s="715"/>
      <c r="UQW92" s="715"/>
      <c r="UQX92" s="715"/>
      <c r="UQY92" s="715"/>
      <c r="UQZ92" s="715"/>
      <c r="URA92" s="715"/>
      <c r="URB92" s="715"/>
      <c r="URC92" s="715"/>
      <c r="URD92" s="715"/>
      <c r="URE92" s="715"/>
      <c r="URF92" s="715"/>
      <c r="URG92" s="715"/>
      <c r="URH92" s="715"/>
      <c r="URI92" s="715"/>
      <c r="URJ92" s="715"/>
      <c r="URK92" s="715"/>
      <c r="URL92" s="715"/>
      <c r="URM92" s="715"/>
      <c r="URN92" s="715"/>
      <c r="URO92" s="715"/>
      <c r="URP92" s="715"/>
      <c r="URQ92" s="715"/>
      <c r="URR92" s="715"/>
      <c r="URS92" s="715"/>
      <c r="URT92" s="715"/>
      <c r="URU92" s="715"/>
      <c r="URV92" s="715"/>
      <c r="URW92" s="715"/>
      <c r="URX92" s="715"/>
      <c r="URY92" s="715"/>
      <c r="URZ92" s="715"/>
      <c r="USA92" s="715"/>
      <c r="USB92" s="715"/>
      <c r="USC92" s="715"/>
      <c r="USD92" s="715"/>
      <c r="USE92" s="715"/>
      <c r="USF92" s="715"/>
      <c r="USG92" s="715"/>
      <c r="USH92" s="715"/>
      <c r="USI92" s="715"/>
      <c r="USJ92" s="715"/>
      <c r="USK92" s="715"/>
      <c r="USL92" s="715"/>
      <c r="USM92" s="715"/>
      <c r="USN92" s="715"/>
      <c r="USO92" s="715"/>
      <c r="USP92" s="715"/>
      <c r="USQ92" s="715"/>
      <c r="USR92" s="715"/>
      <c r="USS92" s="715"/>
      <c r="UST92" s="715"/>
      <c r="USU92" s="715"/>
      <c r="USV92" s="715"/>
      <c r="USW92" s="715"/>
      <c r="USX92" s="715"/>
      <c r="USY92" s="715"/>
      <c r="USZ92" s="715"/>
      <c r="UTA92" s="715"/>
      <c r="UTB92" s="715"/>
      <c r="UTC92" s="715"/>
      <c r="UTD92" s="715"/>
      <c r="UTE92" s="715"/>
      <c r="UTF92" s="715"/>
      <c r="UTG92" s="715"/>
      <c r="UTH92" s="715"/>
      <c r="UTI92" s="715"/>
      <c r="UTJ92" s="715"/>
      <c r="UTK92" s="715"/>
      <c r="UTL92" s="715"/>
      <c r="UTM92" s="715"/>
      <c r="UTN92" s="715"/>
      <c r="UTO92" s="715"/>
      <c r="UTP92" s="715"/>
      <c r="UTQ92" s="715"/>
      <c r="UTR92" s="715"/>
      <c r="UTS92" s="715"/>
      <c r="UTT92" s="715"/>
      <c r="UTU92" s="715"/>
      <c r="UTV92" s="715"/>
      <c r="UTW92" s="715"/>
      <c r="UTX92" s="715"/>
      <c r="UTY92" s="715"/>
      <c r="UTZ92" s="715"/>
      <c r="UUA92" s="715"/>
      <c r="UUB92" s="715"/>
      <c r="UUC92" s="715"/>
      <c r="UUD92" s="715"/>
      <c r="UUE92" s="715"/>
      <c r="UUF92" s="715"/>
      <c r="UUG92" s="715"/>
      <c r="UUH92" s="715"/>
      <c r="UUI92" s="715"/>
      <c r="UUJ92" s="715"/>
      <c r="UUK92" s="715"/>
      <c r="UUL92" s="715"/>
      <c r="UUM92" s="715"/>
      <c r="UUN92" s="715"/>
      <c r="UUO92" s="715"/>
      <c r="UUP92" s="715"/>
      <c r="UUQ92" s="715"/>
      <c r="UUR92" s="715"/>
      <c r="UUS92" s="715"/>
      <c r="UUT92" s="715"/>
      <c r="UUU92" s="715"/>
      <c r="UUV92" s="715"/>
      <c r="UUW92" s="715"/>
      <c r="UUX92" s="715"/>
      <c r="UUY92" s="715"/>
      <c r="UUZ92" s="715"/>
      <c r="UVA92" s="715"/>
      <c r="UVB92" s="715"/>
      <c r="UVC92" s="715"/>
      <c r="UVD92" s="715"/>
      <c r="UVE92" s="715"/>
      <c r="UVF92" s="715"/>
      <c r="UVG92" s="715"/>
      <c r="UVH92" s="715"/>
      <c r="UVI92" s="715"/>
      <c r="UVJ92" s="715"/>
      <c r="UVK92" s="715"/>
      <c r="UVL92" s="715"/>
      <c r="UVM92" s="715"/>
      <c r="UVN92" s="715"/>
      <c r="UVO92" s="715"/>
      <c r="UVP92" s="715"/>
      <c r="UVQ92" s="715"/>
      <c r="UVR92" s="715"/>
      <c r="UVS92" s="715"/>
      <c r="UVT92" s="715"/>
      <c r="UVU92" s="715"/>
      <c r="UVV92" s="715"/>
      <c r="UVW92" s="715"/>
      <c r="UVX92" s="715"/>
      <c r="UVY92" s="715"/>
      <c r="UVZ92" s="715"/>
      <c r="UWA92" s="715"/>
      <c r="UWB92" s="715"/>
      <c r="UWC92" s="715"/>
      <c r="UWD92" s="715"/>
      <c r="UWE92" s="715"/>
      <c r="UWF92" s="715"/>
      <c r="UWG92" s="715"/>
      <c r="UWH92" s="715"/>
      <c r="UWI92" s="715"/>
      <c r="UWJ92" s="715"/>
      <c r="UWK92" s="715"/>
      <c r="UWL92" s="715"/>
      <c r="UWM92" s="715"/>
      <c r="UWN92" s="715"/>
      <c r="UWO92" s="715"/>
      <c r="UWP92" s="715"/>
      <c r="UWQ92" s="715"/>
      <c r="UWR92" s="715"/>
      <c r="UWS92" s="715"/>
      <c r="UWT92" s="715"/>
      <c r="UWU92" s="715"/>
      <c r="UWV92" s="715"/>
      <c r="UWW92" s="715"/>
      <c r="UWX92" s="715"/>
      <c r="UWY92" s="715"/>
      <c r="UWZ92" s="715"/>
      <c r="UXA92" s="715"/>
      <c r="UXB92" s="715"/>
      <c r="UXC92" s="715"/>
      <c r="UXD92" s="715"/>
      <c r="UXE92" s="715"/>
      <c r="UXF92" s="715"/>
      <c r="UXG92" s="715"/>
      <c r="UXH92" s="715"/>
      <c r="UXI92" s="715"/>
      <c r="UXJ92" s="715"/>
      <c r="UXK92" s="715"/>
      <c r="UXL92" s="715"/>
      <c r="UXM92" s="715"/>
      <c r="UXN92" s="715"/>
      <c r="UXO92" s="715"/>
      <c r="UXP92" s="715"/>
      <c r="UXQ92" s="715"/>
      <c r="UXR92" s="715"/>
      <c r="UXS92" s="715"/>
      <c r="UXT92" s="715"/>
      <c r="UXU92" s="715"/>
      <c r="UXV92" s="715"/>
      <c r="UXW92" s="715"/>
      <c r="UXX92" s="715"/>
      <c r="UXY92" s="715"/>
      <c r="UXZ92" s="715"/>
      <c r="UYA92" s="715"/>
      <c r="UYB92" s="715"/>
      <c r="UYC92" s="715"/>
      <c r="UYD92" s="715"/>
      <c r="UYE92" s="715"/>
      <c r="UYF92" s="715"/>
      <c r="UYG92" s="715"/>
      <c r="UYH92" s="715"/>
      <c r="UYI92" s="715"/>
      <c r="UYJ92" s="715"/>
      <c r="UYK92" s="715"/>
      <c r="UYL92" s="715"/>
      <c r="UYM92" s="715"/>
      <c r="UYN92" s="715"/>
      <c r="UYO92" s="715"/>
      <c r="UYP92" s="715"/>
      <c r="UYQ92" s="715"/>
      <c r="UYR92" s="715"/>
      <c r="UYS92" s="715"/>
      <c r="UYT92" s="715"/>
      <c r="UYU92" s="715"/>
      <c r="UYV92" s="715"/>
      <c r="UYW92" s="715"/>
      <c r="UYX92" s="715"/>
      <c r="UYY92" s="715"/>
      <c r="UYZ92" s="715"/>
      <c r="UZA92" s="715"/>
      <c r="UZB92" s="715"/>
      <c r="UZC92" s="715"/>
      <c r="UZD92" s="715"/>
      <c r="UZE92" s="715"/>
      <c r="UZF92" s="715"/>
      <c r="UZG92" s="715"/>
      <c r="UZH92" s="715"/>
      <c r="UZI92" s="715"/>
      <c r="UZJ92" s="715"/>
      <c r="UZK92" s="715"/>
      <c r="UZL92" s="715"/>
      <c r="UZM92" s="715"/>
      <c r="UZN92" s="715"/>
      <c r="UZO92" s="715"/>
      <c r="UZP92" s="715"/>
      <c r="UZQ92" s="715"/>
      <c r="UZR92" s="715"/>
      <c r="UZS92" s="715"/>
      <c r="UZT92" s="715"/>
      <c r="UZU92" s="715"/>
      <c r="UZV92" s="715"/>
      <c r="UZW92" s="715"/>
      <c r="UZX92" s="715"/>
      <c r="UZY92" s="715"/>
      <c r="UZZ92" s="715"/>
      <c r="VAA92" s="715"/>
      <c r="VAB92" s="715"/>
      <c r="VAC92" s="715"/>
      <c r="VAD92" s="715"/>
      <c r="VAE92" s="715"/>
      <c r="VAF92" s="715"/>
      <c r="VAG92" s="715"/>
      <c r="VAH92" s="715"/>
      <c r="VAI92" s="715"/>
      <c r="VAJ92" s="715"/>
      <c r="VAK92" s="715"/>
      <c r="VAL92" s="715"/>
      <c r="VAM92" s="715"/>
      <c r="VAN92" s="715"/>
      <c r="VAO92" s="715"/>
      <c r="VAP92" s="715"/>
      <c r="VAQ92" s="715"/>
      <c r="VAR92" s="715"/>
      <c r="VAS92" s="715"/>
      <c r="VAT92" s="715"/>
      <c r="VAU92" s="715"/>
      <c r="VAV92" s="715"/>
      <c r="VAW92" s="715"/>
      <c r="VAX92" s="715"/>
      <c r="VAY92" s="715"/>
      <c r="VAZ92" s="715"/>
      <c r="VBA92" s="715"/>
      <c r="VBB92" s="715"/>
      <c r="VBC92" s="715"/>
      <c r="VBD92" s="715"/>
      <c r="VBE92" s="715"/>
      <c r="VBF92" s="715"/>
      <c r="VBG92" s="715"/>
      <c r="VBH92" s="715"/>
      <c r="VBI92" s="715"/>
      <c r="VBJ92" s="715"/>
      <c r="VBK92" s="715"/>
      <c r="VBL92" s="715"/>
      <c r="VBM92" s="715"/>
      <c r="VBN92" s="715"/>
      <c r="VBO92" s="715"/>
      <c r="VBP92" s="715"/>
      <c r="VBQ92" s="715"/>
      <c r="VBR92" s="715"/>
      <c r="VBS92" s="715"/>
      <c r="VBT92" s="715"/>
      <c r="VBU92" s="715"/>
      <c r="VBV92" s="715"/>
      <c r="VBW92" s="715"/>
      <c r="VBX92" s="715"/>
      <c r="VBY92" s="715"/>
      <c r="VBZ92" s="715"/>
      <c r="VCA92" s="715"/>
      <c r="VCB92" s="715"/>
      <c r="VCC92" s="715"/>
      <c r="VCD92" s="715"/>
      <c r="VCE92" s="715"/>
      <c r="VCF92" s="715"/>
      <c r="VCG92" s="715"/>
      <c r="VCH92" s="715"/>
      <c r="VCI92" s="715"/>
      <c r="VCJ92" s="715"/>
      <c r="VCK92" s="715"/>
      <c r="VCL92" s="715"/>
      <c r="VCM92" s="715"/>
      <c r="VCN92" s="715"/>
      <c r="VCO92" s="715"/>
      <c r="VCP92" s="715"/>
      <c r="VCQ92" s="715"/>
      <c r="VCR92" s="715"/>
      <c r="VCS92" s="715"/>
      <c r="VCT92" s="715"/>
      <c r="VCU92" s="715"/>
      <c r="VCV92" s="715"/>
      <c r="VCW92" s="715"/>
      <c r="VCX92" s="715"/>
      <c r="VCY92" s="715"/>
      <c r="VCZ92" s="715"/>
      <c r="VDA92" s="715"/>
      <c r="VDB92" s="715"/>
      <c r="VDC92" s="715"/>
      <c r="VDD92" s="715"/>
      <c r="VDE92" s="715"/>
      <c r="VDF92" s="715"/>
      <c r="VDG92" s="715"/>
      <c r="VDH92" s="715"/>
      <c r="VDI92" s="715"/>
      <c r="VDJ92" s="715"/>
      <c r="VDK92" s="715"/>
      <c r="VDL92" s="715"/>
      <c r="VDM92" s="715"/>
      <c r="VDN92" s="715"/>
      <c r="VDO92" s="715"/>
      <c r="VDP92" s="715"/>
      <c r="VDQ92" s="715"/>
      <c r="VDR92" s="715"/>
      <c r="VDS92" s="715"/>
      <c r="VDT92" s="715"/>
      <c r="VDU92" s="715"/>
      <c r="VDV92" s="715"/>
      <c r="VDW92" s="715"/>
      <c r="VDX92" s="715"/>
      <c r="VDY92" s="715"/>
      <c r="VDZ92" s="715"/>
      <c r="VEA92" s="715"/>
      <c r="VEB92" s="715"/>
      <c r="VEC92" s="715"/>
      <c r="VED92" s="715"/>
      <c r="VEE92" s="715"/>
      <c r="VEF92" s="715"/>
      <c r="VEG92" s="715"/>
      <c r="VEH92" s="715"/>
      <c r="VEI92" s="715"/>
      <c r="VEJ92" s="715"/>
      <c r="VEK92" s="715"/>
      <c r="VEL92" s="715"/>
      <c r="VEM92" s="715"/>
      <c r="VEN92" s="715"/>
      <c r="VEO92" s="715"/>
      <c r="VEP92" s="715"/>
      <c r="VEQ92" s="715"/>
      <c r="VER92" s="715"/>
      <c r="VES92" s="715"/>
      <c r="VET92" s="715"/>
      <c r="VEU92" s="715"/>
      <c r="VEV92" s="715"/>
      <c r="VEW92" s="715"/>
      <c r="VEX92" s="715"/>
      <c r="VEY92" s="715"/>
      <c r="VEZ92" s="715"/>
      <c r="VFA92" s="715"/>
      <c r="VFB92" s="715"/>
      <c r="VFC92" s="715"/>
      <c r="VFD92" s="715"/>
      <c r="VFE92" s="715"/>
      <c r="VFF92" s="715"/>
      <c r="VFG92" s="715"/>
      <c r="VFH92" s="715"/>
      <c r="VFI92" s="715"/>
      <c r="VFJ92" s="715"/>
      <c r="VFK92" s="715"/>
      <c r="VFL92" s="715"/>
      <c r="VFM92" s="715"/>
      <c r="VFN92" s="715"/>
      <c r="VFO92" s="715"/>
      <c r="VFP92" s="715"/>
      <c r="VFQ92" s="715"/>
      <c r="VFR92" s="715"/>
      <c r="VFS92" s="715"/>
      <c r="VFT92" s="715"/>
      <c r="VFU92" s="715"/>
      <c r="VFV92" s="715"/>
      <c r="VFW92" s="715"/>
      <c r="VFX92" s="715"/>
      <c r="VFY92" s="715"/>
      <c r="VFZ92" s="715"/>
      <c r="VGA92" s="715"/>
      <c r="VGB92" s="715"/>
      <c r="VGC92" s="715"/>
      <c r="VGD92" s="715"/>
      <c r="VGE92" s="715"/>
      <c r="VGF92" s="715"/>
      <c r="VGG92" s="715"/>
      <c r="VGH92" s="715"/>
      <c r="VGI92" s="715"/>
      <c r="VGJ92" s="715"/>
      <c r="VGK92" s="715"/>
      <c r="VGL92" s="715"/>
      <c r="VGM92" s="715"/>
      <c r="VGN92" s="715"/>
      <c r="VGO92" s="715"/>
      <c r="VGP92" s="715"/>
      <c r="VGQ92" s="715"/>
      <c r="VGR92" s="715"/>
      <c r="VGS92" s="715"/>
      <c r="VGT92" s="715"/>
      <c r="VGU92" s="715"/>
      <c r="VGV92" s="715"/>
      <c r="VGW92" s="715"/>
      <c r="VGX92" s="715"/>
      <c r="VGY92" s="715"/>
      <c r="VGZ92" s="715"/>
      <c r="VHA92" s="715"/>
      <c r="VHB92" s="715"/>
      <c r="VHC92" s="715"/>
      <c r="VHD92" s="715"/>
      <c r="VHE92" s="715"/>
      <c r="VHF92" s="715"/>
      <c r="VHG92" s="715"/>
      <c r="VHH92" s="715"/>
      <c r="VHI92" s="715"/>
      <c r="VHJ92" s="715"/>
      <c r="VHK92" s="715"/>
      <c r="VHL92" s="715"/>
      <c r="VHM92" s="715"/>
      <c r="VHN92" s="715"/>
      <c r="VHO92" s="715"/>
      <c r="VHP92" s="715"/>
      <c r="VHQ92" s="715"/>
      <c r="VHR92" s="715"/>
      <c r="VHS92" s="715"/>
      <c r="VHT92" s="715"/>
      <c r="VHU92" s="715"/>
      <c r="VHV92" s="715"/>
      <c r="VHW92" s="715"/>
      <c r="VHX92" s="715"/>
      <c r="VHY92" s="715"/>
      <c r="VHZ92" s="715"/>
      <c r="VIA92" s="715"/>
      <c r="VIB92" s="715"/>
      <c r="VIC92" s="715"/>
      <c r="VID92" s="715"/>
      <c r="VIE92" s="715"/>
      <c r="VIF92" s="715"/>
      <c r="VIG92" s="715"/>
      <c r="VIH92" s="715"/>
      <c r="VII92" s="715"/>
      <c r="VIJ92" s="715"/>
      <c r="VIK92" s="715"/>
      <c r="VIL92" s="715"/>
      <c r="VIM92" s="715"/>
      <c r="VIN92" s="715"/>
      <c r="VIO92" s="715"/>
      <c r="VIP92" s="715"/>
      <c r="VIQ92" s="715"/>
      <c r="VIR92" s="715"/>
      <c r="VIS92" s="715"/>
      <c r="VIT92" s="715"/>
      <c r="VIU92" s="715"/>
      <c r="VIV92" s="715"/>
      <c r="VIW92" s="715"/>
      <c r="VIX92" s="715"/>
      <c r="VIY92" s="715"/>
      <c r="VIZ92" s="715"/>
      <c r="VJA92" s="715"/>
      <c r="VJB92" s="715"/>
      <c r="VJC92" s="715"/>
      <c r="VJD92" s="715"/>
      <c r="VJE92" s="715"/>
      <c r="VJF92" s="715"/>
      <c r="VJG92" s="715"/>
      <c r="VJH92" s="715"/>
      <c r="VJI92" s="715"/>
      <c r="VJJ92" s="715"/>
      <c r="VJK92" s="715"/>
      <c r="VJL92" s="715"/>
      <c r="VJM92" s="715"/>
      <c r="VJN92" s="715"/>
      <c r="VJO92" s="715"/>
      <c r="VJP92" s="715"/>
      <c r="VJQ92" s="715"/>
      <c r="VJR92" s="715"/>
      <c r="VJS92" s="715"/>
      <c r="VJT92" s="715"/>
      <c r="VJU92" s="715"/>
      <c r="VJV92" s="715"/>
      <c r="VJW92" s="715"/>
      <c r="VJX92" s="715"/>
      <c r="VJY92" s="715"/>
      <c r="VJZ92" s="715"/>
      <c r="VKA92" s="715"/>
      <c r="VKB92" s="715"/>
      <c r="VKC92" s="715"/>
      <c r="VKD92" s="715"/>
      <c r="VKE92" s="715"/>
      <c r="VKF92" s="715"/>
      <c r="VKG92" s="715"/>
      <c r="VKH92" s="715"/>
      <c r="VKI92" s="715"/>
      <c r="VKJ92" s="715"/>
      <c r="VKK92" s="715"/>
      <c r="VKL92" s="715"/>
      <c r="VKM92" s="715"/>
      <c r="VKN92" s="715"/>
      <c r="VKO92" s="715"/>
      <c r="VKP92" s="715"/>
      <c r="VKQ92" s="715"/>
      <c r="VKR92" s="715"/>
      <c r="VKS92" s="715"/>
      <c r="VKT92" s="715"/>
      <c r="VKU92" s="715"/>
      <c r="VKV92" s="715"/>
      <c r="VKW92" s="715"/>
      <c r="VKX92" s="715"/>
      <c r="VKY92" s="715"/>
      <c r="VKZ92" s="715"/>
      <c r="VLA92" s="715"/>
      <c r="VLB92" s="715"/>
      <c r="VLC92" s="715"/>
      <c r="VLD92" s="715"/>
      <c r="VLE92" s="715"/>
      <c r="VLF92" s="715"/>
      <c r="VLG92" s="715"/>
      <c r="VLH92" s="715"/>
      <c r="VLI92" s="715"/>
      <c r="VLJ92" s="715"/>
      <c r="VLK92" s="715"/>
      <c r="VLL92" s="715"/>
      <c r="VLM92" s="715"/>
      <c r="VLN92" s="715"/>
      <c r="VLO92" s="715"/>
      <c r="VLP92" s="715"/>
      <c r="VLQ92" s="715"/>
      <c r="VLR92" s="715"/>
      <c r="VLS92" s="715"/>
      <c r="VLT92" s="715"/>
      <c r="VLU92" s="715"/>
      <c r="VLV92" s="715"/>
      <c r="VLW92" s="715"/>
      <c r="VLX92" s="715"/>
      <c r="VLY92" s="715"/>
      <c r="VLZ92" s="715"/>
      <c r="VMA92" s="715"/>
      <c r="VMB92" s="715"/>
      <c r="VMC92" s="715"/>
      <c r="VMD92" s="715"/>
      <c r="VME92" s="715"/>
      <c r="VMF92" s="715"/>
      <c r="VMG92" s="715"/>
      <c r="VMH92" s="715"/>
      <c r="VMI92" s="715"/>
      <c r="VMJ92" s="715"/>
      <c r="VMK92" s="715"/>
      <c r="VML92" s="715"/>
      <c r="VMM92" s="715"/>
      <c r="VMN92" s="715"/>
      <c r="VMO92" s="715"/>
      <c r="VMP92" s="715"/>
      <c r="VMQ92" s="715"/>
      <c r="VMR92" s="715"/>
      <c r="VMS92" s="715"/>
      <c r="VMT92" s="715"/>
      <c r="VMU92" s="715"/>
      <c r="VMV92" s="715"/>
      <c r="VMW92" s="715"/>
      <c r="VMX92" s="715"/>
      <c r="VMY92" s="715"/>
      <c r="VMZ92" s="715"/>
      <c r="VNA92" s="715"/>
      <c r="VNB92" s="715"/>
      <c r="VNC92" s="715"/>
      <c r="VND92" s="715"/>
      <c r="VNE92" s="715"/>
      <c r="VNF92" s="715"/>
      <c r="VNG92" s="715"/>
      <c r="VNH92" s="715"/>
      <c r="VNI92" s="715"/>
      <c r="VNJ92" s="715"/>
      <c r="VNK92" s="715"/>
      <c r="VNL92" s="715"/>
      <c r="VNM92" s="715"/>
      <c r="VNN92" s="715"/>
      <c r="VNO92" s="715"/>
      <c r="VNP92" s="715"/>
      <c r="VNQ92" s="715"/>
      <c r="VNR92" s="715"/>
      <c r="VNS92" s="715"/>
      <c r="VNT92" s="715"/>
      <c r="VNU92" s="715"/>
      <c r="VNV92" s="715"/>
      <c r="VNW92" s="715"/>
      <c r="VNX92" s="715"/>
      <c r="VNY92" s="715"/>
      <c r="VNZ92" s="715"/>
      <c r="VOA92" s="715"/>
      <c r="VOB92" s="715"/>
      <c r="VOC92" s="715"/>
      <c r="VOD92" s="715"/>
      <c r="VOE92" s="715"/>
      <c r="VOF92" s="715"/>
      <c r="VOG92" s="715"/>
      <c r="VOH92" s="715"/>
      <c r="VOI92" s="715"/>
      <c r="VOJ92" s="715"/>
      <c r="VOK92" s="715"/>
      <c r="VOL92" s="715"/>
      <c r="VOM92" s="715"/>
      <c r="VON92" s="715"/>
      <c r="VOO92" s="715"/>
      <c r="VOP92" s="715"/>
      <c r="VOQ92" s="715"/>
      <c r="VOR92" s="715"/>
      <c r="VOS92" s="715"/>
      <c r="VOT92" s="715"/>
      <c r="VOU92" s="715"/>
      <c r="VOV92" s="715"/>
      <c r="VOW92" s="715"/>
      <c r="VOX92" s="715"/>
      <c r="VOY92" s="715"/>
      <c r="VOZ92" s="715"/>
      <c r="VPA92" s="715"/>
      <c r="VPB92" s="715"/>
      <c r="VPC92" s="715"/>
      <c r="VPD92" s="715"/>
      <c r="VPE92" s="715"/>
      <c r="VPF92" s="715"/>
      <c r="VPG92" s="715"/>
      <c r="VPH92" s="715"/>
      <c r="VPI92" s="715"/>
      <c r="VPJ92" s="715"/>
      <c r="VPK92" s="715"/>
      <c r="VPL92" s="715"/>
      <c r="VPM92" s="715"/>
      <c r="VPN92" s="715"/>
      <c r="VPO92" s="715"/>
      <c r="VPP92" s="715"/>
      <c r="VPQ92" s="715"/>
      <c r="VPR92" s="715"/>
      <c r="VPS92" s="715"/>
      <c r="VPT92" s="715"/>
      <c r="VPU92" s="715"/>
      <c r="VPV92" s="715"/>
      <c r="VPW92" s="715"/>
      <c r="VPX92" s="715"/>
      <c r="VPY92" s="715"/>
      <c r="VPZ92" s="715"/>
      <c r="VQA92" s="715"/>
      <c r="VQB92" s="715"/>
      <c r="VQC92" s="715"/>
      <c r="VQD92" s="715"/>
      <c r="VQE92" s="715"/>
      <c r="VQF92" s="715"/>
      <c r="VQG92" s="715"/>
      <c r="VQH92" s="715"/>
      <c r="VQI92" s="715"/>
      <c r="VQJ92" s="715"/>
      <c r="VQK92" s="715"/>
      <c r="VQL92" s="715"/>
      <c r="VQM92" s="715"/>
      <c r="VQN92" s="715"/>
      <c r="VQO92" s="715"/>
      <c r="VQP92" s="715"/>
      <c r="VQQ92" s="715"/>
      <c r="VQR92" s="715"/>
      <c r="VQS92" s="715"/>
      <c r="VQT92" s="715"/>
      <c r="VQU92" s="715"/>
      <c r="VQV92" s="715"/>
      <c r="VQW92" s="715"/>
      <c r="VQX92" s="715"/>
      <c r="VQY92" s="715"/>
      <c r="VQZ92" s="715"/>
      <c r="VRA92" s="715"/>
      <c r="VRB92" s="715"/>
      <c r="VRC92" s="715"/>
      <c r="VRD92" s="715"/>
      <c r="VRE92" s="715"/>
      <c r="VRF92" s="715"/>
      <c r="VRG92" s="715"/>
      <c r="VRH92" s="715"/>
      <c r="VRI92" s="715"/>
      <c r="VRJ92" s="715"/>
      <c r="VRK92" s="715"/>
      <c r="VRL92" s="715"/>
      <c r="VRM92" s="715"/>
      <c r="VRN92" s="715"/>
      <c r="VRO92" s="715"/>
      <c r="VRP92" s="715"/>
      <c r="VRQ92" s="715"/>
      <c r="VRR92" s="715"/>
      <c r="VRS92" s="715"/>
      <c r="VRT92" s="715"/>
      <c r="VRU92" s="715"/>
      <c r="VRV92" s="715"/>
      <c r="VRW92" s="715"/>
      <c r="VRX92" s="715"/>
      <c r="VRY92" s="715"/>
      <c r="VRZ92" s="715"/>
      <c r="VSA92" s="715"/>
      <c r="VSB92" s="715"/>
      <c r="VSC92" s="715"/>
      <c r="VSD92" s="715"/>
      <c r="VSE92" s="715"/>
      <c r="VSF92" s="715"/>
      <c r="VSG92" s="715"/>
      <c r="VSH92" s="715"/>
      <c r="VSI92" s="715"/>
      <c r="VSJ92" s="715"/>
      <c r="VSK92" s="715"/>
      <c r="VSL92" s="715"/>
      <c r="VSM92" s="715"/>
      <c r="VSN92" s="715"/>
      <c r="VSO92" s="715"/>
      <c r="VSP92" s="715"/>
      <c r="VSQ92" s="715"/>
      <c r="VSR92" s="715"/>
      <c r="VSS92" s="715"/>
      <c r="VST92" s="715"/>
      <c r="VSU92" s="715"/>
      <c r="VSV92" s="715"/>
      <c r="VSW92" s="715"/>
      <c r="VSX92" s="715"/>
      <c r="VSY92" s="715"/>
      <c r="VSZ92" s="715"/>
      <c r="VTA92" s="715"/>
      <c r="VTB92" s="715"/>
      <c r="VTC92" s="715"/>
      <c r="VTD92" s="715"/>
      <c r="VTE92" s="715"/>
      <c r="VTF92" s="715"/>
      <c r="VTG92" s="715"/>
      <c r="VTH92" s="715"/>
      <c r="VTI92" s="715"/>
      <c r="VTJ92" s="715"/>
      <c r="VTK92" s="715"/>
      <c r="VTL92" s="715"/>
      <c r="VTM92" s="715"/>
      <c r="VTN92" s="715"/>
      <c r="VTO92" s="715"/>
      <c r="VTP92" s="715"/>
      <c r="VTQ92" s="715"/>
      <c r="VTR92" s="715"/>
      <c r="VTS92" s="715"/>
      <c r="VTT92" s="715"/>
      <c r="VTU92" s="715"/>
      <c r="VTV92" s="715"/>
      <c r="VTW92" s="715"/>
      <c r="VTX92" s="715"/>
      <c r="VTY92" s="715"/>
      <c r="VTZ92" s="715"/>
      <c r="VUA92" s="715"/>
      <c r="VUB92" s="715"/>
      <c r="VUC92" s="715"/>
      <c r="VUD92" s="715"/>
      <c r="VUE92" s="715"/>
      <c r="VUF92" s="715"/>
      <c r="VUG92" s="715"/>
      <c r="VUH92" s="715"/>
      <c r="VUI92" s="715"/>
      <c r="VUJ92" s="715"/>
      <c r="VUK92" s="715"/>
      <c r="VUL92" s="715"/>
      <c r="VUM92" s="715"/>
      <c r="VUN92" s="715"/>
      <c r="VUO92" s="715"/>
      <c r="VUP92" s="715"/>
      <c r="VUQ92" s="715"/>
      <c r="VUR92" s="715"/>
      <c r="VUS92" s="715"/>
      <c r="VUT92" s="715"/>
      <c r="VUU92" s="715"/>
      <c r="VUV92" s="715"/>
      <c r="VUW92" s="715"/>
      <c r="VUX92" s="715"/>
      <c r="VUY92" s="715"/>
      <c r="VUZ92" s="715"/>
      <c r="VVA92" s="715"/>
      <c r="VVB92" s="715"/>
      <c r="VVC92" s="715"/>
      <c r="VVD92" s="715"/>
      <c r="VVE92" s="715"/>
      <c r="VVF92" s="715"/>
      <c r="VVG92" s="715"/>
      <c r="VVH92" s="715"/>
      <c r="VVI92" s="715"/>
      <c r="VVJ92" s="715"/>
      <c r="VVK92" s="715"/>
      <c r="VVL92" s="715"/>
      <c r="VVM92" s="715"/>
      <c r="VVN92" s="715"/>
      <c r="VVO92" s="715"/>
      <c r="VVP92" s="715"/>
      <c r="VVQ92" s="715"/>
      <c r="VVR92" s="715"/>
      <c r="VVS92" s="715"/>
      <c r="VVT92" s="715"/>
      <c r="VVU92" s="715"/>
      <c r="VVV92" s="715"/>
      <c r="VVW92" s="715"/>
      <c r="VVX92" s="715"/>
      <c r="VVY92" s="715"/>
      <c r="VVZ92" s="715"/>
      <c r="VWA92" s="715"/>
      <c r="VWB92" s="715"/>
      <c r="VWC92" s="715"/>
      <c r="VWD92" s="715"/>
      <c r="VWE92" s="715"/>
      <c r="VWF92" s="715"/>
      <c r="VWG92" s="715"/>
      <c r="VWH92" s="715"/>
      <c r="VWI92" s="715"/>
      <c r="VWJ92" s="715"/>
      <c r="VWK92" s="715"/>
      <c r="VWL92" s="715"/>
      <c r="VWM92" s="715"/>
      <c r="VWN92" s="715"/>
      <c r="VWO92" s="715"/>
      <c r="VWP92" s="715"/>
      <c r="VWQ92" s="715"/>
      <c r="VWR92" s="715"/>
      <c r="VWS92" s="715"/>
      <c r="VWT92" s="715"/>
      <c r="VWU92" s="715"/>
      <c r="VWV92" s="715"/>
      <c r="VWW92" s="715"/>
      <c r="VWX92" s="715"/>
      <c r="VWY92" s="715"/>
      <c r="VWZ92" s="715"/>
      <c r="VXA92" s="715"/>
      <c r="VXB92" s="715"/>
      <c r="VXC92" s="715"/>
      <c r="VXD92" s="715"/>
      <c r="VXE92" s="715"/>
      <c r="VXF92" s="715"/>
      <c r="VXG92" s="715"/>
      <c r="VXH92" s="715"/>
      <c r="VXI92" s="715"/>
      <c r="VXJ92" s="715"/>
      <c r="VXK92" s="715"/>
      <c r="VXL92" s="715"/>
      <c r="VXM92" s="715"/>
      <c r="VXN92" s="715"/>
      <c r="VXO92" s="715"/>
      <c r="VXP92" s="715"/>
      <c r="VXQ92" s="715"/>
      <c r="VXR92" s="715"/>
      <c r="VXS92" s="715"/>
      <c r="VXT92" s="715"/>
      <c r="VXU92" s="715"/>
      <c r="VXV92" s="715"/>
      <c r="VXW92" s="715"/>
      <c r="VXX92" s="715"/>
      <c r="VXY92" s="715"/>
      <c r="VXZ92" s="715"/>
      <c r="VYA92" s="715"/>
      <c r="VYB92" s="715"/>
      <c r="VYC92" s="715"/>
      <c r="VYD92" s="715"/>
      <c r="VYE92" s="715"/>
      <c r="VYF92" s="715"/>
      <c r="VYG92" s="715"/>
      <c r="VYH92" s="715"/>
      <c r="VYI92" s="715"/>
      <c r="VYJ92" s="715"/>
      <c r="VYK92" s="715"/>
      <c r="VYL92" s="715"/>
      <c r="VYM92" s="715"/>
      <c r="VYN92" s="715"/>
      <c r="VYO92" s="715"/>
      <c r="VYP92" s="715"/>
      <c r="VYQ92" s="715"/>
      <c r="VYR92" s="715"/>
      <c r="VYS92" s="715"/>
      <c r="VYT92" s="715"/>
      <c r="VYU92" s="715"/>
      <c r="VYV92" s="715"/>
      <c r="VYW92" s="715"/>
      <c r="VYX92" s="715"/>
      <c r="VYY92" s="715"/>
      <c r="VYZ92" s="715"/>
      <c r="VZA92" s="715"/>
      <c r="VZB92" s="715"/>
      <c r="VZC92" s="715"/>
      <c r="VZD92" s="715"/>
      <c r="VZE92" s="715"/>
      <c r="VZF92" s="715"/>
      <c r="VZG92" s="715"/>
      <c r="VZH92" s="715"/>
      <c r="VZI92" s="715"/>
      <c r="VZJ92" s="715"/>
      <c r="VZK92" s="715"/>
      <c r="VZL92" s="715"/>
      <c r="VZM92" s="715"/>
      <c r="VZN92" s="715"/>
      <c r="VZO92" s="715"/>
      <c r="VZP92" s="715"/>
      <c r="VZQ92" s="715"/>
      <c r="VZR92" s="715"/>
      <c r="VZS92" s="715"/>
      <c r="VZT92" s="715"/>
      <c r="VZU92" s="715"/>
      <c r="VZV92" s="715"/>
      <c r="VZW92" s="715"/>
      <c r="VZX92" s="715"/>
      <c r="VZY92" s="715"/>
      <c r="VZZ92" s="715"/>
      <c r="WAA92" s="715"/>
      <c r="WAB92" s="715"/>
      <c r="WAC92" s="715"/>
      <c r="WAD92" s="715"/>
      <c r="WAE92" s="715"/>
      <c r="WAF92" s="715"/>
      <c r="WAG92" s="715"/>
      <c r="WAH92" s="715"/>
      <c r="WAI92" s="715"/>
      <c r="WAJ92" s="715"/>
      <c r="WAK92" s="715"/>
      <c r="WAL92" s="715"/>
      <c r="WAM92" s="715"/>
      <c r="WAN92" s="715"/>
      <c r="WAO92" s="715"/>
      <c r="WAP92" s="715"/>
      <c r="WAQ92" s="715"/>
      <c r="WAR92" s="715"/>
      <c r="WAS92" s="715"/>
      <c r="WAT92" s="715"/>
      <c r="WAU92" s="715"/>
      <c r="WAV92" s="715"/>
      <c r="WAW92" s="715"/>
      <c r="WAX92" s="715"/>
      <c r="WAY92" s="715"/>
      <c r="WAZ92" s="715"/>
      <c r="WBA92" s="715"/>
      <c r="WBB92" s="715"/>
      <c r="WBC92" s="715"/>
      <c r="WBD92" s="715"/>
      <c r="WBE92" s="715"/>
      <c r="WBF92" s="715"/>
      <c r="WBG92" s="715"/>
      <c r="WBH92" s="715"/>
      <c r="WBI92" s="715"/>
      <c r="WBJ92" s="715"/>
      <c r="WBK92" s="715"/>
      <c r="WBL92" s="715"/>
      <c r="WBM92" s="715"/>
      <c r="WBN92" s="715"/>
      <c r="WBO92" s="715"/>
      <c r="WBP92" s="715"/>
      <c r="WBQ92" s="715"/>
      <c r="WBR92" s="715"/>
      <c r="WBS92" s="715"/>
      <c r="WBT92" s="715"/>
      <c r="WBU92" s="715"/>
      <c r="WBV92" s="715"/>
      <c r="WBW92" s="715"/>
      <c r="WBX92" s="715"/>
      <c r="WBY92" s="715"/>
      <c r="WBZ92" s="715"/>
      <c r="WCA92" s="715"/>
      <c r="WCB92" s="715"/>
      <c r="WCC92" s="715"/>
      <c r="WCD92" s="715"/>
      <c r="WCE92" s="715"/>
      <c r="WCF92" s="715"/>
      <c r="WCG92" s="715"/>
      <c r="WCH92" s="715"/>
      <c r="WCI92" s="715"/>
      <c r="WCJ92" s="715"/>
      <c r="WCK92" s="715"/>
      <c r="WCL92" s="715"/>
      <c r="WCM92" s="715"/>
      <c r="WCN92" s="715"/>
      <c r="WCO92" s="715"/>
      <c r="WCP92" s="715"/>
      <c r="WCQ92" s="715"/>
      <c r="WCR92" s="715"/>
      <c r="WCS92" s="715"/>
      <c r="WCT92" s="715"/>
      <c r="WCU92" s="715"/>
      <c r="WCV92" s="715"/>
      <c r="WCW92" s="715"/>
      <c r="WCX92" s="715"/>
      <c r="WCY92" s="715"/>
      <c r="WCZ92" s="715"/>
      <c r="WDA92" s="715"/>
      <c r="WDB92" s="715"/>
      <c r="WDC92" s="715"/>
      <c r="WDD92" s="715"/>
      <c r="WDE92" s="715"/>
      <c r="WDF92" s="715"/>
      <c r="WDG92" s="715"/>
      <c r="WDH92" s="715"/>
      <c r="WDI92" s="715"/>
      <c r="WDJ92" s="715"/>
      <c r="WDK92" s="715"/>
      <c r="WDL92" s="715"/>
      <c r="WDM92" s="715"/>
      <c r="WDN92" s="715"/>
      <c r="WDO92" s="715"/>
      <c r="WDP92" s="715"/>
      <c r="WDQ92" s="715"/>
      <c r="WDR92" s="715"/>
      <c r="WDS92" s="715"/>
      <c r="WDT92" s="715"/>
      <c r="WDU92" s="715"/>
      <c r="WDV92" s="715"/>
      <c r="WDW92" s="715"/>
      <c r="WDX92" s="715"/>
      <c r="WDY92" s="715"/>
      <c r="WDZ92" s="715"/>
      <c r="WEA92" s="715"/>
      <c r="WEB92" s="715"/>
      <c r="WEC92" s="715"/>
      <c r="WED92" s="715"/>
      <c r="WEE92" s="715"/>
      <c r="WEF92" s="715"/>
      <c r="WEG92" s="715"/>
      <c r="WEH92" s="715"/>
      <c r="WEI92" s="715"/>
      <c r="WEJ92" s="715"/>
      <c r="WEK92" s="715"/>
      <c r="WEL92" s="715"/>
      <c r="WEM92" s="715"/>
      <c r="WEN92" s="715"/>
      <c r="WEO92" s="715"/>
      <c r="WEP92" s="715"/>
      <c r="WEQ92" s="715"/>
      <c r="WER92" s="715"/>
      <c r="WES92" s="715"/>
      <c r="WET92" s="715"/>
      <c r="WEU92" s="715"/>
      <c r="WEV92" s="715"/>
      <c r="WEW92" s="715"/>
      <c r="WEX92" s="715"/>
      <c r="WEY92" s="715"/>
      <c r="WEZ92" s="715"/>
      <c r="WFA92" s="715"/>
      <c r="WFB92" s="715"/>
      <c r="WFC92" s="715"/>
      <c r="WFD92" s="715"/>
      <c r="WFE92" s="715"/>
      <c r="WFF92" s="715"/>
      <c r="WFG92" s="715"/>
      <c r="WFH92" s="715"/>
      <c r="WFI92" s="715"/>
      <c r="WFJ92" s="715"/>
      <c r="WFK92" s="715"/>
      <c r="WFL92" s="715"/>
      <c r="WFM92" s="715"/>
      <c r="WFN92" s="715"/>
      <c r="WFO92" s="715"/>
      <c r="WFP92" s="715"/>
      <c r="WFQ92" s="715"/>
      <c r="WFR92" s="715"/>
      <c r="WFS92" s="715"/>
      <c r="WFT92" s="715"/>
      <c r="WFU92" s="715"/>
      <c r="WFV92" s="715"/>
      <c r="WFW92" s="715"/>
      <c r="WFX92" s="715"/>
      <c r="WFY92" s="715"/>
      <c r="WFZ92" s="715"/>
      <c r="WGA92" s="715"/>
      <c r="WGB92" s="715"/>
      <c r="WGC92" s="715"/>
      <c r="WGD92" s="715"/>
      <c r="WGE92" s="715"/>
      <c r="WGF92" s="715"/>
      <c r="WGG92" s="715"/>
      <c r="WGH92" s="715"/>
      <c r="WGI92" s="715"/>
      <c r="WGJ92" s="715"/>
      <c r="WGK92" s="715"/>
      <c r="WGL92" s="715"/>
      <c r="WGM92" s="715"/>
      <c r="WGN92" s="715"/>
      <c r="WGO92" s="715"/>
      <c r="WGP92" s="715"/>
      <c r="WGQ92" s="715"/>
      <c r="WGR92" s="715"/>
      <c r="WGS92" s="715"/>
      <c r="WGT92" s="715"/>
      <c r="WGU92" s="715"/>
      <c r="WGV92" s="715"/>
      <c r="WGW92" s="715"/>
      <c r="WGX92" s="715"/>
      <c r="WGY92" s="715"/>
      <c r="WGZ92" s="715"/>
      <c r="WHA92" s="715"/>
      <c r="WHB92" s="715"/>
      <c r="WHC92" s="715"/>
      <c r="WHD92" s="715"/>
      <c r="WHE92" s="715"/>
      <c r="WHF92" s="715"/>
      <c r="WHG92" s="715"/>
      <c r="WHH92" s="715"/>
      <c r="WHI92" s="715"/>
      <c r="WHJ92" s="715"/>
      <c r="WHK92" s="715"/>
      <c r="WHL92" s="715"/>
      <c r="WHM92" s="715"/>
      <c r="WHN92" s="715"/>
      <c r="WHO92" s="715"/>
      <c r="WHP92" s="715"/>
      <c r="WHQ92" s="715"/>
      <c r="WHR92" s="715"/>
      <c r="WHS92" s="715"/>
      <c r="WHT92" s="715"/>
      <c r="WHU92" s="715"/>
      <c r="WHV92" s="715"/>
      <c r="WHW92" s="715"/>
      <c r="WHX92" s="715"/>
      <c r="WHY92" s="715"/>
      <c r="WHZ92" s="715"/>
      <c r="WIA92" s="715"/>
      <c r="WIB92" s="715"/>
      <c r="WIC92" s="715"/>
      <c r="WID92" s="715"/>
      <c r="WIE92" s="715"/>
      <c r="WIF92" s="715"/>
      <c r="WIG92" s="715"/>
      <c r="WIH92" s="715"/>
      <c r="WII92" s="715"/>
      <c r="WIJ92" s="715"/>
      <c r="WIK92" s="715"/>
      <c r="WIL92" s="715"/>
      <c r="WIM92" s="715"/>
      <c r="WIN92" s="715"/>
      <c r="WIO92" s="715"/>
      <c r="WIP92" s="715"/>
      <c r="WIQ92" s="715"/>
      <c r="WIR92" s="715"/>
      <c r="WIS92" s="715"/>
      <c r="WIT92" s="715"/>
      <c r="WIU92" s="715"/>
      <c r="WIV92" s="715"/>
      <c r="WIW92" s="715"/>
      <c r="WIX92" s="715"/>
      <c r="WIY92" s="715"/>
      <c r="WIZ92" s="715"/>
      <c r="WJA92" s="715"/>
      <c r="WJB92" s="715"/>
      <c r="WJC92" s="715"/>
      <c r="WJD92" s="715"/>
      <c r="WJE92" s="715"/>
      <c r="WJF92" s="715"/>
      <c r="WJG92" s="715"/>
      <c r="WJH92" s="715"/>
      <c r="WJI92" s="715"/>
      <c r="WJJ92" s="715"/>
      <c r="WJK92" s="715"/>
      <c r="WJL92" s="715"/>
      <c r="WJM92" s="715"/>
      <c r="WJN92" s="715"/>
      <c r="WJO92" s="715"/>
      <c r="WJP92" s="715"/>
      <c r="WJQ92" s="715"/>
      <c r="WJR92" s="715"/>
      <c r="WJS92" s="715"/>
      <c r="WJT92" s="715"/>
      <c r="WJU92" s="715"/>
      <c r="WJV92" s="715"/>
      <c r="WJW92" s="715"/>
      <c r="WJX92" s="715"/>
      <c r="WJY92" s="715"/>
      <c r="WJZ92" s="715"/>
      <c r="WKA92" s="715"/>
      <c r="WKB92" s="715"/>
      <c r="WKC92" s="715"/>
      <c r="WKD92" s="715"/>
      <c r="WKE92" s="715"/>
      <c r="WKF92" s="715"/>
      <c r="WKG92" s="715"/>
      <c r="WKH92" s="715"/>
      <c r="WKI92" s="715"/>
      <c r="WKJ92" s="715"/>
      <c r="WKK92" s="715"/>
      <c r="WKL92" s="715"/>
      <c r="WKM92" s="715"/>
      <c r="WKN92" s="715"/>
      <c r="WKO92" s="715"/>
      <c r="WKP92" s="715"/>
      <c r="WKQ92" s="715"/>
      <c r="WKR92" s="715"/>
      <c r="WKS92" s="715"/>
      <c r="WKT92" s="715"/>
      <c r="WKU92" s="715"/>
      <c r="WKV92" s="715"/>
      <c r="WKW92" s="715"/>
      <c r="WKX92" s="715"/>
      <c r="WKY92" s="715"/>
      <c r="WKZ92" s="715"/>
      <c r="WLA92" s="715"/>
      <c r="WLB92" s="715"/>
      <c r="WLC92" s="715"/>
      <c r="WLD92" s="715"/>
      <c r="WLE92" s="715"/>
      <c r="WLF92" s="715"/>
      <c r="WLG92" s="715"/>
      <c r="WLH92" s="715"/>
      <c r="WLI92" s="715"/>
      <c r="WLJ92" s="715"/>
      <c r="WLK92" s="715"/>
      <c r="WLL92" s="715"/>
      <c r="WLM92" s="715"/>
      <c r="WLN92" s="715"/>
      <c r="WLO92" s="715"/>
      <c r="WLP92" s="715"/>
      <c r="WLQ92" s="715"/>
      <c r="WLR92" s="715"/>
      <c r="WLS92" s="715"/>
      <c r="WLT92" s="715"/>
      <c r="WLU92" s="715"/>
      <c r="WLV92" s="715"/>
      <c r="WLW92" s="715"/>
      <c r="WLX92" s="715"/>
      <c r="WLY92" s="715"/>
      <c r="WLZ92" s="715"/>
      <c r="WMA92" s="715"/>
      <c r="WMB92" s="715"/>
      <c r="WMC92" s="715"/>
      <c r="WMD92" s="715"/>
      <c r="WME92" s="715"/>
      <c r="WMF92" s="715"/>
      <c r="WMG92" s="715"/>
      <c r="WMH92" s="715"/>
      <c r="WMI92" s="715"/>
      <c r="WMJ92" s="715"/>
      <c r="WMK92" s="715"/>
      <c r="WML92" s="715"/>
      <c r="WMM92" s="715"/>
      <c r="WMN92" s="715"/>
      <c r="WMO92" s="715"/>
      <c r="WMP92" s="715"/>
      <c r="WMQ92" s="715"/>
      <c r="WMR92" s="715"/>
      <c r="WMS92" s="715"/>
      <c r="WMT92" s="715"/>
      <c r="WMU92" s="715"/>
      <c r="WMV92" s="715"/>
      <c r="WMW92" s="715"/>
      <c r="WMX92" s="715"/>
      <c r="WMY92" s="715"/>
      <c r="WMZ92" s="715"/>
      <c r="WNA92" s="715"/>
      <c r="WNB92" s="715"/>
      <c r="WNC92" s="715"/>
      <c r="WND92" s="715"/>
      <c r="WNE92" s="715"/>
      <c r="WNF92" s="715"/>
      <c r="WNG92" s="715"/>
      <c r="WNH92" s="715"/>
      <c r="WNI92" s="715"/>
      <c r="WNJ92" s="715"/>
      <c r="WNK92" s="715"/>
      <c r="WNL92" s="715"/>
      <c r="WNM92" s="715"/>
      <c r="WNN92" s="715"/>
      <c r="WNO92" s="715"/>
      <c r="WNP92" s="715"/>
      <c r="WNQ92" s="715"/>
      <c r="WNR92" s="715"/>
      <c r="WNS92" s="715"/>
      <c r="WNT92" s="715"/>
      <c r="WNU92" s="715"/>
      <c r="WNV92" s="715"/>
      <c r="WNW92" s="715"/>
      <c r="WNX92" s="715"/>
      <c r="WNY92" s="715"/>
      <c r="WNZ92" s="715"/>
      <c r="WOA92" s="715"/>
      <c r="WOB92" s="715"/>
      <c r="WOC92" s="715"/>
      <c r="WOD92" s="715"/>
      <c r="WOE92" s="715"/>
      <c r="WOF92" s="715"/>
      <c r="WOG92" s="715"/>
      <c r="WOH92" s="715"/>
      <c r="WOI92" s="715"/>
      <c r="WOJ92" s="715"/>
      <c r="WOK92" s="715"/>
      <c r="WOL92" s="715"/>
      <c r="WOM92" s="715"/>
      <c r="WON92" s="715"/>
      <c r="WOO92" s="715"/>
      <c r="WOP92" s="715"/>
      <c r="WOQ92" s="715"/>
      <c r="WOR92" s="715"/>
      <c r="WOS92" s="715"/>
      <c r="WOT92" s="715"/>
      <c r="WOU92" s="715"/>
      <c r="WOV92" s="715"/>
      <c r="WOW92" s="715"/>
      <c r="WOX92" s="715"/>
      <c r="WOY92" s="715"/>
      <c r="WOZ92" s="715"/>
      <c r="WPA92" s="715"/>
      <c r="WPB92" s="715"/>
      <c r="WPC92" s="715"/>
      <c r="WPD92" s="715"/>
      <c r="WPE92" s="715"/>
      <c r="WPF92" s="715"/>
      <c r="WPG92" s="715"/>
      <c r="WPH92" s="715"/>
      <c r="WPI92" s="715"/>
      <c r="WPJ92" s="715"/>
      <c r="WPK92" s="715"/>
      <c r="WPL92" s="715"/>
      <c r="WPM92" s="715"/>
      <c r="WPN92" s="715"/>
      <c r="WPO92" s="715"/>
      <c r="WPP92" s="715"/>
      <c r="WPQ92" s="715"/>
      <c r="WPR92" s="715"/>
      <c r="WPS92" s="715"/>
      <c r="WPT92" s="715"/>
      <c r="WPU92" s="715"/>
      <c r="WPV92" s="715"/>
      <c r="WPW92" s="715"/>
      <c r="WPX92" s="715"/>
      <c r="WPY92" s="715"/>
      <c r="WPZ92" s="715"/>
      <c r="WQA92" s="715"/>
      <c r="WQB92" s="715"/>
      <c r="WQC92" s="715"/>
      <c r="WQD92" s="715"/>
      <c r="WQE92" s="715"/>
      <c r="WQF92" s="715"/>
      <c r="WQG92" s="715"/>
      <c r="WQH92" s="715"/>
      <c r="WQI92" s="715"/>
      <c r="WQJ92" s="715"/>
      <c r="WQK92" s="715"/>
      <c r="WQL92" s="715"/>
      <c r="WQM92" s="715"/>
      <c r="WQN92" s="715"/>
      <c r="WQO92" s="715"/>
      <c r="WQP92" s="715"/>
      <c r="WQQ92" s="715"/>
      <c r="WQR92" s="715"/>
      <c r="WQS92" s="715"/>
      <c r="WQT92" s="715"/>
      <c r="WQU92" s="715"/>
      <c r="WQV92" s="715"/>
      <c r="WQW92" s="715"/>
      <c r="WQX92" s="715"/>
      <c r="WQY92" s="715"/>
      <c r="WQZ92" s="715"/>
      <c r="WRA92" s="715"/>
      <c r="WRB92" s="715"/>
      <c r="WRC92" s="715"/>
      <c r="WRD92" s="715"/>
      <c r="WRE92" s="715"/>
      <c r="WRF92" s="715"/>
      <c r="WRG92" s="715"/>
      <c r="WRH92" s="715"/>
      <c r="WRI92" s="715"/>
      <c r="WRJ92" s="715"/>
      <c r="WRK92" s="715"/>
      <c r="WRL92" s="715"/>
      <c r="WRM92" s="715"/>
      <c r="WRN92" s="715"/>
      <c r="WRO92" s="715"/>
      <c r="WRP92" s="715"/>
      <c r="WRQ92" s="715"/>
      <c r="WRR92" s="715"/>
      <c r="WRS92" s="715"/>
      <c r="WRT92" s="715"/>
      <c r="WRU92" s="715"/>
      <c r="WRV92" s="715"/>
      <c r="WRW92" s="715"/>
      <c r="WRX92" s="715"/>
      <c r="WRY92" s="715"/>
      <c r="WRZ92" s="715"/>
      <c r="WSA92" s="715"/>
      <c r="WSB92" s="715"/>
      <c r="WSC92" s="715"/>
      <c r="WSD92" s="715"/>
      <c r="WSE92" s="715"/>
      <c r="WSF92" s="715"/>
      <c r="WSG92" s="715"/>
      <c r="WSH92" s="715"/>
      <c r="WSI92" s="715"/>
      <c r="WSJ92" s="715"/>
      <c r="WSK92" s="715"/>
      <c r="WSL92" s="715"/>
      <c r="WSM92" s="715"/>
      <c r="WSN92" s="715"/>
      <c r="WSO92" s="715"/>
      <c r="WSP92" s="715"/>
      <c r="WSQ92" s="715"/>
      <c r="WSR92" s="715"/>
      <c r="WSS92" s="715"/>
      <c r="WST92" s="715"/>
      <c r="WSU92" s="715"/>
      <c r="WSV92" s="715"/>
      <c r="WSW92" s="715"/>
      <c r="WSX92" s="715"/>
      <c r="WSY92" s="715"/>
      <c r="WSZ92" s="715"/>
      <c r="WTA92" s="715"/>
      <c r="WTB92" s="715"/>
      <c r="WTC92" s="715"/>
      <c r="WTD92" s="715"/>
      <c r="WTE92" s="715"/>
      <c r="WTF92" s="715"/>
      <c r="WTG92" s="715"/>
      <c r="WTH92" s="715"/>
      <c r="WTI92" s="715"/>
      <c r="WTJ92" s="715"/>
      <c r="WTK92" s="715"/>
      <c r="WTL92" s="715"/>
      <c r="WTM92" s="715"/>
      <c r="WTN92" s="715"/>
      <c r="WTO92" s="715"/>
      <c r="WTP92" s="715"/>
      <c r="WTQ92" s="715"/>
      <c r="WTR92" s="715"/>
      <c r="WTS92" s="715"/>
      <c r="WTT92" s="715"/>
      <c r="WTU92" s="715"/>
      <c r="WTV92" s="715"/>
      <c r="WTW92" s="715"/>
      <c r="WTX92" s="715"/>
      <c r="WTY92" s="715"/>
      <c r="WTZ92" s="715"/>
      <c r="WUA92" s="715"/>
      <c r="WUB92" s="715"/>
      <c r="WUC92" s="715"/>
      <c r="WUD92" s="715"/>
      <c r="WUE92" s="715"/>
      <c r="WUF92" s="715"/>
      <c r="WUG92" s="715"/>
      <c r="WUH92" s="715"/>
      <c r="WUI92" s="715"/>
      <c r="WUJ92" s="715"/>
      <c r="WUK92" s="715"/>
      <c r="WUL92" s="715"/>
      <c r="WUM92" s="715"/>
      <c r="WUN92" s="715"/>
      <c r="WUO92" s="715"/>
      <c r="WUP92" s="715"/>
      <c r="WUQ92" s="715"/>
      <c r="WUR92" s="715"/>
      <c r="WUS92" s="715"/>
      <c r="WUT92" s="715"/>
      <c r="WUU92" s="715"/>
      <c r="WUV92" s="715"/>
      <c r="WUW92" s="715"/>
      <c r="WUX92" s="715"/>
      <c r="WUY92" s="715"/>
      <c r="WUZ92" s="715"/>
      <c r="WVA92" s="715"/>
      <c r="WVB92" s="715"/>
      <c r="WVC92" s="715"/>
      <c r="WVD92" s="715"/>
      <c r="WVE92" s="715"/>
      <c r="WVF92" s="715"/>
      <c r="WVG92" s="715"/>
      <c r="WVH92" s="715"/>
      <c r="WVI92" s="715"/>
      <c r="WVJ92" s="715"/>
      <c r="WVK92" s="715"/>
      <c r="WVL92" s="715"/>
      <c r="WVM92" s="715"/>
      <c r="WVN92" s="715"/>
      <c r="WVO92" s="715"/>
      <c r="WVP92" s="715"/>
      <c r="WVQ92" s="715"/>
      <c r="WVR92" s="715"/>
      <c r="WVS92" s="715"/>
      <c r="WVT92" s="715"/>
      <c r="WVU92" s="715"/>
      <c r="WVV92" s="715"/>
      <c r="WVW92" s="715"/>
      <c r="WVX92" s="715"/>
      <c r="WVY92" s="715"/>
      <c r="WVZ92" s="715"/>
      <c r="WWA92" s="715"/>
      <c r="WWB92" s="715"/>
      <c r="WWC92" s="715"/>
      <c r="WWD92" s="715"/>
      <c r="WWE92" s="715"/>
      <c r="WWF92" s="715"/>
      <c r="WWG92" s="715"/>
      <c r="WWH92" s="715"/>
      <c r="WWI92" s="715"/>
      <c r="WWJ92" s="715"/>
      <c r="WWK92" s="715"/>
      <c r="WWL92" s="715"/>
      <c r="WWM92" s="715"/>
      <c r="WWN92" s="715"/>
      <c r="WWO92" s="715"/>
      <c r="WWP92" s="715"/>
      <c r="WWQ92" s="715"/>
      <c r="WWR92" s="715"/>
      <c r="WWS92" s="715"/>
      <c r="WWT92" s="715"/>
      <c r="WWU92" s="715"/>
      <c r="WWV92" s="715"/>
      <c r="WWW92" s="715"/>
      <c r="WWX92" s="715"/>
      <c r="WWY92" s="715"/>
      <c r="WWZ92" s="715"/>
      <c r="WXA92" s="715"/>
      <c r="WXB92" s="715"/>
      <c r="WXC92" s="715"/>
      <c r="WXD92" s="715"/>
      <c r="WXE92" s="715"/>
      <c r="WXF92" s="715"/>
      <c r="WXG92" s="715"/>
      <c r="WXH92" s="715"/>
      <c r="WXI92" s="715"/>
      <c r="WXJ92" s="715"/>
      <c r="WXK92" s="715"/>
      <c r="WXL92" s="715"/>
      <c r="WXM92" s="715"/>
      <c r="WXN92" s="715"/>
      <c r="WXO92" s="715"/>
      <c r="WXP92" s="715"/>
      <c r="WXQ92" s="715"/>
      <c r="WXR92" s="715"/>
      <c r="WXS92" s="715"/>
      <c r="WXT92" s="715"/>
      <c r="WXU92" s="715"/>
      <c r="WXV92" s="715"/>
      <c r="WXW92" s="715"/>
      <c r="WXX92" s="715"/>
      <c r="WXY92" s="715"/>
      <c r="WXZ92" s="715"/>
      <c r="WYA92" s="715"/>
      <c r="WYB92" s="715"/>
      <c r="WYC92" s="715"/>
      <c r="WYD92" s="715"/>
      <c r="WYE92" s="715"/>
      <c r="WYF92" s="715"/>
      <c r="WYG92" s="715"/>
      <c r="WYH92" s="715"/>
      <c r="WYI92" s="715"/>
      <c r="WYJ92" s="715"/>
      <c r="WYK92" s="715"/>
      <c r="WYL92" s="715"/>
      <c r="WYM92" s="715"/>
      <c r="WYN92" s="715"/>
      <c r="WYO92" s="715"/>
      <c r="WYP92" s="715"/>
      <c r="WYQ92" s="715"/>
      <c r="WYR92" s="715"/>
      <c r="WYS92" s="715"/>
      <c r="WYT92" s="715"/>
      <c r="WYU92" s="715"/>
      <c r="WYV92" s="715"/>
      <c r="WYW92" s="715"/>
      <c r="WYX92" s="715"/>
      <c r="WYY92" s="715"/>
      <c r="WYZ92" s="715"/>
      <c r="WZA92" s="715"/>
      <c r="WZB92" s="715"/>
      <c r="WZC92" s="715"/>
      <c r="WZD92" s="715"/>
      <c r="WZE92" s="715"/>
      <c r="WZF92" s="715"/>
      <c r="WZG92" s="715"/>
      <c r="WZH92" s="715"/>
      <c r="WZI92" s="715"/>
      <c r="WZJ92" s="715"/>
      <c r="WZK92" s="715"/>
      <c r="WZL92" s="715"/>
      <c r="WZM92" s="715"/>
      <c r="WZN92" s="715"/>
      <c r="WZO92" s="715"/>
      <c r="WZP92" s="715"/>
      <c r="WZQ92" s="715"/>
      <c r="WZR92" s="715"/>
      <c r="WZS92" s="715"/>
      <c r="WZT92" s="715"/>
      <c r="WZU92" s="715"/>
      <c r="WZV92" s="715"/>
      <c r="WZW92" s="715"/>
      <c r="WZX92" s="715"/>
      <c r="WZY92" s="715"/>
      <c r="WZZ92" s="715"/>
      <c r="XAA92" s="715"/>
      <c r="XAB92" s="715"/>
      <c r="XAC92" s="715"/>
      <c r="XAD92" s="715"/>
      <c r="XAE92" s="715"/>
      <c r="XAF92" s="715"/>
      <c r="XAG92" s="715"/>
      <c r="XAH92" s="715"/>
      <c r="XAI92" s="715"/>
      <c r="XAJ92" s="715"/>
      <c r="XAK92" s="715"/>
      <c r="XAL92" s="715"/>
      <c r="XAM92" s="715"/>
      <c r="XAN92" s="715"/>
      <c r="XAO92" s="715"/>
      <c r="XAP92" s="715"/>
      <c r="XAQ92" s="715"/>
      <c r="XAR92" s="715"/>
      <c r="XAS92" s="715"/>
      <c r="XAT92" s="715"/>
      <c r="XAU92" s="715"/>
      <c r="XAV92" s="715"/>
      <c r="XAW92" s="715"/>
      <c r="XAX92" s="715"/>
      <c r="XAY92" s="715"/>
      <c r="XAZ92" s="715"/>
      <c r="XBA92" s="715"/>
      <c r="XBB92" s="715"/>
      <c r="XBC92" s="715"/>
      <c r="XBD92" s="715"/>
      <c r="XBE92" s="715"/>
      <c r="XBF92" s="715"/>
      <c r="XBG92" s="715"/>
      <c r="XBH92" s="715"/>
      <c r="XBI92" s="715"/>
      <c r="XBJ92" s="715"/>
      <c r="XBK92" s="715"/>
      <c r="XBL92" s="715"/>
      <c r="XBM92" s="715"/>
      <c r="XBN92" s="715"/>
      <c r="XBO92" s="715"/>
      <c r="XBP92" s="715"/>
      <c r="XBQ92" s="715"/>
      <c r="XBR92" s="715"/>
      <c r="XBS92" s="715"/>
      <c r="XBT92" s="715"/>
      <c r="XBU92" s="715"/>
      <c r="XBV92" s="715"/>
      <c r="XBW92" s="715"/>
      <c r="XBX92" s="715"/>
      <c r="XBY92" s="715"/>
      <c r="XBZ92" s="715"/>
      <c r="XCA92" s="715"/>
      <c r="XCB92" s="715"/>
      <c r="XCC92" s="715"/>
      <c r="XCD92" s="715"/>
      <c r="XCE92" s="715"/>
      <c r="XCF92" s="715"/>
      <c r="XCG92" s="715"/>
      <c r="XCH92" s="715"/>
      <c r="XCI92" s="715"/>
      <c r="XCJ92" s="715"/>
      <c r="XCK92" s="715"/>
      <c r="XCL92" s="715"/>
      <c r="XCM92" s="715"/>
      <c r="XCN92" s="715"/>
      <c r="XCO92" s="715"/>
      <c r="XCP92" s="715"/>
      <c r="XCQ92" s="715"/>
      <c r="XCR92" s="715"/>
      <c r="XCS92" s="715"/>
      <c r="XCT92" s="715"/>
      <c r="XCU92" s="715"/>
      <c r="XCV92" s="715"/>
      <c r="XCW92" s="715"/>
      <c r="XCX92" s="715"/>
      <c r="XCY92" s="715"/>
      <c r="XCZ92" s="715"/>
      <c r="XDA92" s="715"/>
      <c r="XDB92" s="715"/>
      <c r="XDC92" s="715"/>
      <c r="XDD92" s="715"/>
      <c r="XDE92" s="715"/>
      <c r="XDF92" s="715"/>
      <c r="XDG92" s="715"/>
      <c r="XDH92" s="715"/>
      <c r="XDI92" s="715"/>
      <c r="XDJ92" s="715"/>
      <c r="XDK92" s="715"/>
      <c r="XDL92" s="715"/>
      <c r="XDM92" s="715"/>
      <c r="XDN92" s="715"/>
      <c r="XDO92" s="715"/>
      <c r="XDP92" s="715"/>
      <c r="XDQ92" s="715"/>
      <c r="XDR92" s="715"/>
      <c r="XDS92" s="715"/>
      <c r="XDT92" s="715"/>
      <c r="XDU92" s="715"/>
      <c r="XDV92" s="715"/>
      <c r="XDW92" s="715"/>
      <c r="XDX92" s="715"/>
      <c r="XDY92" s="715"/>
      <c r="XDZ92" s="715"/>
      <c r="XEA92" s="715"/>
      <c r="XEB92" s="715"/>
      <c r="XEC92" s="715"/>
      <c r="XED92" s="715"/>
      <c r="XEE92" s="715"/>
      <c r="XEF92" s="715"/>
      <c r="XEG92" s="715"/>
      <c r="XEH92" s="715"/>
      <c r="XEI92" s="715"/>
      <c r="XEJ92" s="715"/>
      <c r="XEK92" s="715"/>
    </row>
    <row r="93" spans="1:16365" s="704" customFormat="1" ht="99.9" customHeight="1" x14ac:dyDescent="0.25">
      <c r="A93" s="45">
        <v>104</v>
      </c>
      <c r="B93" s="701" t="s">
        <v>632</v>
      </c>
      <c r="C93" s="45">
        <v>17</v>
      </c>
      <c r="D93" s="45" t="s">
        <v>1133</v>
      </c>
      <c r="E93" s="45" t="s">
        <v>1134</v>
      </c>
      <c r="F93" s="63">
        <v>19037</v>
      </c>
      <c r="G93" s="45" t="s">
        <v>1135</v>
      </c>
      <c r="H93" s="143">
        <v>2016</v>
      </c>
      <c r="I93" s="45" t="s">
        <v>1136</v>
      </c>
      <c r="J93" s="185">
        <v>76127</v>
      </c>
      <c r="K93" s="249" t="s">
        <v>948</v>
      </c>
      <c r="L93" s="45" t="s">
        <v>1137</v>
      </c>
      <c r="M93" s="45" t="s">
        <v>1138</v>
      </c>
      <c r="N93" s="45" t="s">
        <v>1139</v>
      </c>
      <c r="O93" s="45" t="s">
        <v>1140</v>
      </c>
      <c r="P93" s="705" t="s">
        <v>1141</v>
      </c>
      <c r="Q93" s="146">
        <f t="shared" si="7"/>
        <v>34</v>
      </c>
      <c r="R93" s="159">
        <v>0</v>
      </c>
      <c r="S93" s="159">
        <v>4</v>
      </c>
      <c r="T93" s="159">
        <v>30</v>
      </c>
      <c r="U93" s="160">
        <f t="shared" si="8"/>
        <v>34</v>
      </c>
      <c r="V93" s="255">
        <v>100</v>
      </c>
      <c r="W93" s="149">
        <v>100</v>
      </c>
      <c r="X93" s="189" t="s">
        <v>1142</v>
      </c>
      <c r="Y93" s="161">
        <v>6</v>
      </c>
      <c r="Z93" s="161">
        <v>1</v>
      </c>
      <c r="AA93" s="161">
        <v>4</v>
      </c>
      <c r="AB93" s="161">
        <v>14</v>
      </c>
      <c r="AC93" s="161"/>
      <c r="AD93" s="162">
        <v>0</v>
      </c>
      <c r="AE93" s="163">
        <v>2</v>
      </c>
      <c r="AF93" s="757">
        <v>100</v>
      </c>
      <c r="AG93" s="758" t="s">
        <v>1133</v>
      </c>
      <c r="AH93" s="63" t="s">
        <v>1143</v>
      </c>
      <c r="AI93" s="165">
        <v>100</v>
      </c>
      <c r="AJ93" s="164" t="s">
        <v>645</v>
      </c>
      <c r="AK93" s="63" t="s">
        <v>645</v>
      </c>
      <c r="AL93" s="166">
        <v>0</v>
      </c>
      <c r="AM93" s="164" t="s">
        <v>645</v>
      </c>
      <c r="AN93" s="63" t="s">
        <v>645</v>
      </c>
      <c r="AO93" s="166">
        <v>0</v>
      </c>
      <c r="AP93" s="164" t="s">
        <v>645</v>
      </c>
      <c r="AQ93" s="63" t="s">
        <v>645</v>
      </c>
      <c r="AR93" s="166">
        <v>0</v>
      </c>
      <c r="AS93" s="164" t="s">
        <v>645</v>
      </c>
      <c r="AT93" s="63" t="s">
        <v>645</v>
      </c>
      <c r="AU93" s="166">
        <v>0</v>
      </c>
      <c r="AV93" s="167" t="s">
        <v>645</v>
      </c>
      <c r="AW93" s="168" t="s">
        <v>645</v>
      </c>
      <c r="AX93" s="169">
        <v>0</v>
      </c>
      <c r="AY93" s="716"/>
      <c r="AZ93" s="716"/>
      <c r="BA93" s="716"/>
      <c r="BB93" s="716"/>
      <c r="BC93" s="716"/>
      <c r="BD93" s="716"/>
      <c r="BE93" s="716"/>
      <c r="BF93" s="716"/>
      <c r="BG93" s="716"/>
      <c r="BH93" s="715"/>
      <c r="BI93" s="715"/>
      <c r="BJ93" s="715"/>
      <c r="BK93" s="715"/>
      <c r="BL93" s="715"/>
      <c r="BM93" s="715"/>
      <c r="BN93" s="715"/>
      <c r="BO93" s="715"/>
      <c r="BP93" s="715"/>
      <c r="BQ93" s="715"/>
      <c r="BR93" s="715"/>
      <c r="BS93" s="715"/>
      <c r="BT93" s="715"/>
      <c r="BU93" s="715"/>
      <c r="BV93" s="715"/>
      <c r="BW93" s="715"/>
      <c r="BX93" s="715"/>
      <c r="BY93" s="715"/>
      <c r="BZ93" s="715"/>
      <c r="CA93" s="715"/>
      <c r="CB93" s="715"/>
      <c r="CC93" s="715"/>
      <c r="CD93" s="715"/>
      <c r="CE93" s="715"/>
      <c r="CF93" s="715"/>
      <c r="CG93" s="715"/>
      <c r="CH93" s="715"/>
      <c r="CI93" s="715"/>
      <c r="CJ93" s="715"/>
      <c r="CK93" s="715"/>
      <c r="CL93" s="715"/>
      <c r="CM93" s="715"/>
      <c r="CN93" s="715"/>
      <c r="CO93" s="715"/>
      <c r="CP93" s="715"/>
      <c r="CQ93" s="715"/>
      <c r="CR93" s="715"/>
      <c r="CS93" s="715"/>
      <c r="CT93" s="715"/>
      <c r="CU93" s="715"/>
      <c r="CV93" s="715"/>
      <c r="CW93" s="715"/>
      <c r="CX93" s="715"/>
      <c r="CY93" s="715"/>
      <c r="CZ93" s="715"/>
      <c r="DA93" s="715"/>
      <c r="DB93" s="715"/>
      <c r="DC93" s="715"/>
      <c r="DD93" s="715"/>
      <c r="DE93" s="715"/>
      <c r="DF93" s="715"/>
      <c r="DG93" s="715"/>
      <c r="DH93" s="715"/>
      <c r="DI93" s="715"/>
      <c r="DJ93" s="715"/>
      <c r="DK93" s="715"/>
      <c r="DL93" s="715"/>
      <c r="DM93" s="715"/>
      <c r="DN93" s="715"/>
      <c r="DO93" s="715"/>
      <c r="DP93" s="715"/>
      <c r="DQ93" s="715"/>
      <c r="DR93" s="715"/>
      <c r="DS93" s="715"/>
      <c r="DT93" s="715"/>
      <c r="DU93" s="715"/>
      <c r="DV93" s="715"/>
      <c r="DW93" s="715"/>
      <c r="DX93" s="715"/>
      <c r="DY93" s="715"/>
      <c r="DZ93" s="715"/>
      <c r="EA93" s="715"/>
      <c r="EB93" s="715"/>
      <c r="EC93" s="715"/>
      <c r="ED93" s="715"/>
      <c r="EE93" s="715"/>
      <c r="EF93" s="715"/>
      <c r="EG93" s="715"/>
      <c r="EH93" s="715"/>
      <c r="EI93" s="715"/>
      <c r="EJ93" s="715"/>
      <c r="EK93" s="715"/>
      <c r="EL93" s="715"/>
      <c r="EM93" s="715"/>
      <c r="EN93" s="715"/>
      <c r="EO93" s="715"/>
      <c r="EP93" s="715"/>
      <c r="EQ93" s="715"/>
      <c r="ER93" s="715"/>
      <c r="ES93" s="715"/>
    </row>
    <row r="94" spans="1:16365" s="704" customFormat="1" ht="99.9" customHeight="1" x14ac:dyDescent="0.25">
      <c r="A94" s="45">
        <v>104</v>
      </c>
      <c r="B94" s="701" t="s">
        <v>632</v>
      </c>
      <c r="C94" s="45">
        <v>17</v>
      </c>
      <c r="D94" s="45" t="s">
        <v>1133</v>
      </c>
      <c r="E94" s="45" t="s">
        <v>1134</v>
      </c>
      <c r="F94" s="63">
        <v>19037</v>
      </c>
      <c r="G94" s="45" t="s">
        <v>1144</v>
      </c>
      <c r="H94" s="143">
        <v>2017</v>
      </c>
      <c r="I94" s="45" t="s">
        <v>1145</v>
      </c>
      <c r="J94" s="185">
        <v>33708.33</v>
      </c>
      <c r="K94" s="249" t="s">
        <v>948</v>
      </c>
      <c r="L94" s="45" t="s">
        <v>1137</v>
      </c>
      <c r="M94" s="45" t="s">
        <v>1138</v>
      </c>
      <c r="N94" s="45" t="s">
        <v>1139</v>
      </c>
      <c r="O94" s="45" t="s">
        <v>1140</v>
      </c>
      <c r="P94" s="705" t="s">
        <v>1146</v>
      </c>
      <c r="Q94" s="146">
        <f t="shared" si="7"/>
        <v>33</v>
      </c>
      <c r="R94" s="159">
        <v>0</v>
      </c>
      <c r="S94" s="159">
        <v>3</v>
      </c>
      <c r="T94" s="159">
        <v>30</v>
      </c>
      <c r="U94" s="160">
        <f t="shared" si="8"/>
        <v>33</v>
      </c>
      <c r="V94" s="255">
        <v>100</v>
      </c>
      <c r="W94" s="149">
        <v>100</v>
      </c>
      <c r="X94" s="189" t="s">
        <v>1142</v>
      </c>
      <c r="Y94" s="161">
        <v>6</v>
      </c>
      <c r="Z94" s="161">
        <v>1</v>
      </c>
      <c r="AA94" s="161">
        <v>4</v>
      </c>
      <c r="AB94" s="161">
        <v>14</v>
      </c>
      <c r="AC94" s="161"/>
      <c r="AD94" s="162">
        <v>0</v>
      </c>
      <c r="AE94" s="163">
        <v>5</v>
      </c>
      <c r="AF94" s="757">
        <v>100</v>
      </c>
      <c r="AG94" s="758" t="s">
        <v>1133</v>
      </c>
      <c r="AH94" s="63" t="s">
        <v>1143</v>
      </c>
      <c r="AI94" s="165">
        <v>100</v>
      </c>
      <c r="AJ94" s="164" t="s">
        <v>645</v>
      </c>
      <c r="AK94" s="63" t="s">
        <v>645</v>
      </c>
      <c r="AL94" s="166">
        <v>0</v>
      </c>
      <c r="AM94" s="164" t="s">
        <v>645</v>
      </c>
      <c r="AN94" s="63" t="s">
        <v>645</v>
      </c>
      <c r="AO94" s="166">
        <v>0</v>
      </c>
      <c r="AP94" s="164" t="s">
        <v>645</v>
      </c>
      <c r="AQ94" s="63" t="s">
        <v>645</v>
      </c>
      <c r="AR94" s="166">
        <v>0</v>
      </c>
      <c r="AS94" s="164" t="s">
        <v>645</v>
      </c>
      <c r="AT94" s="63" t="s">
        <v>645</v>
      </c>
      <c r="AU94" s="166">
        <v>0</v>
      </c>
      <c r="AV94" s="167" t="s">
        <v>645</v>
      </c>
      <c r="AW94" s="168" t="s">
        <v>645</v>
      </c>
      <c r="AX94" s="169">
        <v>0</v>
      </c>
      <c r="AY94" s="663"/>
      <c r="AZ94" s="663"/>
      <c r="BA94" s="663"/>
      <c r="BB94" s="663"/>
      <c r="BC94" s="663"/>
      <c r="BD94" s="663"/>
      <c r="BE94" s="663"/>
      <c r="BF94" s="663"/>
      <c r="BG94" s="663"/>
    </row>
    <row r="95" spans="1:16365" s="704" customFormat="1" ht="99.9" customHeight="1" x14ac:dyDescent="0.25">
      <c r="A95" s="45">
        <v>104</v>
      </c>
      <c r="B95" s="701" t="s">
        <v>632</v>
      </c>
      <c r="C95" s="45">
        <v>17</v>
      </c>
      <c r="D95" s="45" t="s">
        <v>1133</v>
      </c>
      <c r="E95" s="45" t="s">
        <v>1134</v>
      </c>
      <c r="F95" s="63">
        <v>19037</v>
      </c>
      <c r="G95" s="45" t="s">
        <v>1147</v>
      </c>
      <c r="H95" s="143">
        <v>2020</v>
      </c>
      <c r="I95" s="45"/>
      <c r="J95" s="185">
        <v>34449</v>
      </c>
      <c r="K95" s="249" t="s">
        <v>1148</v>
      </c>
      <c r="L95" s="45" t="s">
        <v>1137</v>
      </c>
      <c r="M95" s="45" t="s">
        <v>1138</v>
      </c>
      <c r="N95" s="45" t="s">
        <v>1139</v>
      </c>
      <c r="O95" s="45" t="s">
        <v>1140</v>
      </c>
      <c r="P95" s="705" t="s">
        <v>1149</v>
      </c>
      <c r="Q95" s="146">
        <f t="shared" si="7"/>
        <v>31.439999999999998</v>
      </c>
      <c r="R95" s="159">
        <v>8.44</v>
      </c>
      <c r="S95" s="159">
        <v>3</v>
      </c>
      <c r="T95" s="159">
        <v>20</v>
      </c>
      <c r="U95" s="160">
        <f t="shared" si="8"/>
        <v>31.439999999999998</v>
      </c>
      <c r="V95" s="255">
        <v>100</v>
      </c>
      <c r="W95" s="149">
        <v>42</v>
      </c>
      <c r="X95" s="1364" t="s">
        <v>876</v>
      </c>
      <c r="Y95" s="161">
        <v>6</v>
      </c>
      <c r="Z95" s="161">
        <v>1</v>
      </c>
      <c r="AA95" s="161">
        <v>4</v>
      </c>
      <c r="AB95" s="161">
        <v>14</v>
      </c>
      <c r="AC95" s="161" t="s">
        <v>1150</v>
      </c>
      <c r="AD95" s="162"/>
      <c r="AE95" s="163">
        <v>2</v>
      </c>
      <c r="AF95" s="759">
        <v>100</v>
      </c>
      <c r="AG95" s="758" t="s">
        <v>1133</v>
      </c>
      <c r="AH95" s="63" t="s">
        <v>1143</v>
      </c>
      <c r="AI95" s="165">
        <v>100</v>
      </c>
      <c r="AJ95" s="164" t="s">
        <v>645</v>
      </c>
      <c r="AK95" s="63" t="s">
        <v>645</v>
      </c>
      <c r="AL95" s="166">
        <v>0</v>
      </c>
      <c r="AM95" s="164" t="s">
        <v>645</v>
      </c>
      <c r="AN95" s="63" t="s">
        <v>645</v>
      </c>
      <c r="AO95" s="166">
        <v>0</v>
      </c>
      <c r="AP95" s="164" t="s">
        <v>645</v>
      </c>
      <c r="AQ95" s="63" t="s">
        <v>645</v>
      </c>
      <c r="AR95" s="166">
        <v>0</v>
      </c>
      <c r="AS95" s="164" t="s">
        <v>645</v>
      </c>
      <c r="AT95" s="63" t="s">
        <v>645</v>
      </c>
      <c r="AU95" s="166">
        <v>0</v>
      </c>
      <c r="AV95" s="167" t="s">
        <v>645</v>
      </c>
      <c r="AW95" s="168" t="s">
        <v>645</v>
      </c>
      <c r="AX95" s="169">
        <v>0</v>
      </c>
      <c r="AY95" s="716"/>
      <c r="AZ95" s="716"/>
      <c r="BA95" s="716"/>
      <c r="BB95" s="716"/>
      <c r="BC95" s="716"/>
      <c r="BD95" s="716"/>
      <c r="BE95" s="716"/>
      <c r="BF95" s="716"/>
      <c r="BG95" s="716"/>
      <c r="BH95" s="715"/>
      <c r="BI95" s="715"/>
      <c r="BJ95" s="715"/>
      <c r="BK95" s="715"/>
      <c r="BL95" s="715"/>
      <c r="BM95" s="715"/>
      <c r="BN95" s="715"/>
      <c r="BO95" s="715"/>
      <c r="BP95" s="715"/>
      <c r="BQ95" s="715"/>
      <c r="BR95" s="715"/>
      <c r="BS95" s="715"/>
      <c r="BT95" s="715"/>
      <c r="BU95" s="715"/>
      <c r="BV95" s="715"/>
      <c r="BW95" s="715"/>
      <c r="BX95" s="715"/>
      <c r="BY95" s="715"/>
      <c r="BZ95" s="715"/>
      <c r="CA95" s="715"/>
      <c r="CB95" s="715"/>
      <c r="CC95" s="715"/>
      <c r="CD95" s="715"/>
      <c r="CE95" s="715"/>
      <c r="CF95" s="715"/>
      <c r="CG95" s="715"/>
      <c r="CH95" s="715"/>
      <c r="CI95" s="715"/>
      <c r="CJ95" s="715"/>
      <c r="CK95" s="715"/>
      <c r="CL95" s="715"/>
      <c r="CM95" s="715"/>
      <c r="CN95" s="715"/>
      <c r="CO95" s="715"/>
      <c r="CP95" s="715"/>
      <c r="CQ95" s="715"/>
      <c r="CR95" s="715"/>
      <c r="CS95" s="715"/>
      <c r="CT95" s="715"/>
      <c r="CU95" s="715"/>
      <c r="CV95" s="715"/>
      <c r="CW95" s="715"/>
      <c r="CX95" s="715"/>
      <c r="CY95" s="715"/>
      <c r="CZ95" s="715"/>
      <c r="DA95" s="715"/>
      <c r="DB95" s="715"/>
      <c r="DC95" s="715"/>
      <c r="DD95" s="715"/>
      <c r="DE95" s="715"/>
      <c r="DF95" s="715"/>
      <c r="DG95" s="715"/>
      <c r="DH95" s="715"/>
      <c r="DI95" s="715"/>
      <c r="DJ95" s="715"/>
      <c r="DK95" s="715"/>
      <c r="DL95" s="715"/>
      <c r="DM95" s="715"/>
      <c r="DN95" s="715"/>
      <c r="DO95" s="715"/>
      <c r="DP95" s="715"/>
      <c r="DQ95" s="715"/>
      <c r="DR95" s="715"/>
      <c r="DS95" s="715"/>
      <c r="DT95" s="715"/>
      <c r="DU95" s="715"/>
      <c r="DV95" s="715"/>
      <c r="DW95" s="715"/>
      <c r="DX95" s="715"/>
      <c r="DY95" s="715"/>
      <c r="DZ95" s="715"/>
      <c r="EA95" s="715"/>
      <c r="EB95" s="715"/>
      <c r="EC95" s="715"/>
      <c r="ED95" s="715"/>
      <c r="EE95" s="715"/>
      <c r="EF95" s="715"/>
      <c r="EG95" s="715"/>
      <c r="EH95" s="715"/>
      <c r="EI95" s="715"/>
      <c r="EJ95" s="715"/>
      <c r="EK95" s="715"/>
      <c r="EL95" s="715"/>
      <c r="EM95" s="715"/>
      <c r="EN95" s="715"/>
      <c r="EO95" s="715"/>
      <c r="EP95" s="715"/>
      <c r="EQ95" s="715"/>
      <c r="ER95" s="715"/>
      <c r="ES95" s="715"/>
      <c r="ET95" s="715"/>
      <c r="EU95" s="715"/>
      <c r="EV95" s="715"/>
      <c r="EW95" s="715"/>
      <c r="EX95" s="715"/>
      <c r="EY95" s="715"/>
      <c r="EZ95" s="715"/>
      <c r="FA95" s="715"/>
      <c r="FB95" s="715"/>
      <c r="FC95" s="715"/>
      <c r="FD95" s="715"/>
      <c r="FE95" s="715"/>
      <c r="FF95" s="715"/>
      <c r="FG95" s="715"/>
      <c r="FH95" s="715"/>
      <c r="FI95" s="715"/>
      <c r="FJ95" s="715"/>
      <c r="FK95" s="715"/>
      <c r="FL95" s="715"/>
      <c r="FM95" s="715"/>
      <c r="FN95" s="715"/>
      <c r="FO95" s="715"/>
      <c r="FP95" s="715"/>
      <c r="FQ95" s="715"/>
      <c r="FR95" s="715"/>
      <c r="FS95" s="715"/>
      <c r="FT95" s="715"/>
      <c r="FU95" s="715"/>
      <c r="FV95" s="715"/>
      <c r="FW95" s="715"/>
      <c r="FX95" s="715"/>
      <c r="FY95" s="715"/>
      <c r="FZ95" s="715"/>
      <c r="GA95" s="715"/>
      <c r="GB95" s="715"/>
      <c r="GC95" s="715"/>
      <c r="GD95" s="715"/>
      <c r="GE95" s="715"/>
      <c r="GF95" s="715"/>
      <c r="GG95" s="715"/>
      <c r="GH95" s="715"/>
      <c r="GI95" s="715"/>
      <c r="GJ95" s="715"/>
      <c r="GK95" s="715"/>
      <c r="GL95" s="715"/>
      <c r="GM95" s="715"/>
      <c r="GN95" s="715"/>
      <c r="GO95" s="715"/>
      <c r="GP95" s="715"/>
      <c r="GQ95" s="715"/>
      <c r="GR95" s="715"/>
      <c r="GS95" s="715"/>
      <c r="GT95" s="715"/>
      <c r="GU95" s="715"/>
      <c r="GV95" s="715"/>
      <c r="GW95" s="715"/>
      <c r="GX95" s="715"/>
      <c r="GY95" s="715"/>
      <c r="GZ95" s="715"/>
      <c r="HA95" s="715"/>
      <c r="HB95" s="715"/>
      <c r="HC95" s="715"/>
      <c r="HD95" s="715"/>
      <c r="HE95" s="715"/>
      <c r="HF95" s="715"/>
      <c r="HG95" s="715"/>
      <c r="HH95" s="715"/>
      <c r="HI95" s="715"/>
      <c r="HJ95" s="715"/>
      <c r="HK95" s="715"/>
      <c r="HL95" s="715"/>
      <c r="HM95" s="715"/>
      <c r="HN95" s="715"/>
      <c r="HO95" s="715"/>
      <c r="HP95" s="715"/>
      <c r="HQ95" s="715"/>
      <c r="HR95" s="715"/>
      <c r="HS95" s="715"/>
      <c r="HT95" s="715"/>
      <c r="HU95" s="715"/>
      <c r="HV95" s="715"/>
      <c r="HW95" s="715"/>
      <c r="HX95" s="715"/>
      <c r="HY95" s="715"/>
      <c r="HZ95" s="715"/>
      <c r="IA95" s="715"/>
      <c r="IB95" s="715"/>
      <c r="IC95" s="715"/>
      <c r="ID95" s="715"/>
      <c r="IE95" s="715"/>
      <c r="IF95" s="715"/>
      <c r="IG95" s="715"/>
      <c r="IH95" s="715"/>
      <c r="II95" s="715"/>
      <c r="IJ95" s="715"/>
      <c r="IK95" s="715"/>
      <c r="IL95" s="715"/>
      <c r="IM95" s="715"/>
      <c r="IN95" s="715"/>
      <c r="IO95" s="715"/>
      <c r="IP95" s="715"/>
      <c r="IQ95" s="715"/>
      <c r="IR95" s="715"/>
      <c r="IS95" s="715"/>
      <c r="IT95" s="715"/>
      <c r="IU95" s="715"/>
      <c r="IV95" s="715"/>
      <c r="IW95" s="715"/>
      <c r="IX95" s="715"/>
      <c r="IY95" s="715"/>
      <c r="IZ95" s="715"/>
      <c r="JA95" s="715"/>
      <c r="JB95" s="715"/>
      <c r="JC95" s="715"/>
      <c r="JD95" s="715"/>
      <c r="JE95" s="715"/>
      <c r="JF95" s="715"/>
      <c r="JG95" s="715"/>
      <c r="JH95" s="715"/>
      <c r="JI95" s="715"/>
      <c r="JJ95" s="715"/>
      <c r="JK95" s="715"/>
      <c r="JL95" s="715"/>
      <c r="JM95" s="715"/>
      <c r="JN95" s="715"/>
      <c r="JO95" s="715"/>
      <c r="JP95" s="715"/>
      <c r="JQ95" s="715"/>
      <c r="JR95" s="715"/>
      <c r="JS95" s="715"/>
      <c r="JT95" s="715"/>
      <c r="JU95" s="715"/>
      <c r="JV95" s="715"/>
      <c r="JW95" s="715"/>
      <c r="JX95" s="715"/>
      <c r="JY95" s="715"/>
      <c r="JZ95" s="715"/>
      <c r="KA95" s="715"/>
      <c r="KB95" s="715"/>
      <c r="KC95" s="715"/>
      <c r="KD95" s="715"/>
      <c r="KE95" s="715"/>
      <c r="KF95" s="715"/>
      <c r="KG95" s="715"/>
      <c r="KH95" s="715"/>
      <c r="KI95" s="715"/>
      <c r="KJ95" s="715"/>
      <c r="KK95" s="715"/>
      <c r="KL95" s="715"/>
      <c r="KM95" s="715"/>
      <c r="KN95" s="715"/>
      <c r="KO95" s="715"/>
      <c r="KP95" s="715"/>
      <c r="KQ95" s="715"/>
      <c r="KR95" s="715"/>
      <c r="KS95" s="715"/>
      <c r="KT95" s="715"/>
      <c r="KU95" s="715"/>
      <c r="KV95" s="715"/>
      <c r="KW95" s="715"/>
      <c r="KX95" s="715"/>
      <c r="KY95" s="715"/>
      <c r="KZ95" s="715"/>
      <c r="LA95" s="715"/>
      <c r="LB95" s="715"/>
      <c r="LC95" s="715"/>
      <c r="LD95" s="715"/>
      <c r="LE95" s="715"/>
      <c r="LF95" s="715"/>
      <c r="LG95" s="715"/>
      <c r="LH95" s="715"/>
      <c r="LI95" s="715"/>
      <c r="LJ95" s="715"/>
      <c r="LK95" s="715"/>
      <c r="LL95" s="715"/>
      <c r="LM95" s="715"/>
      <c r="LN95" s="715"/>
      <c r="LO95" s="715"/>
      <c r="LP95" s="715"/>
      <c r="LQ95" s="715"/>
      <c r="LR95" s="715"/>
      <c r="LS95" s="715"/>
      <c r="LT95" s="715"/>
      <c r="LU95" s="715"/>
      <c r="LV95" s="715"/>
      <c r="LW95" s="715"/>
      <c r="LX95" s="715"/>
      <c r="LY95" s="715"/>
      <c r="LZ95" s="715"/>
      <c r="MA95" s="715"/>
      <c r="MB95" s="715"/>
      <c r="MC95" s="715"/>
      <c r="MD95" s="715"/>
      <c r="ME95" s="715"/>
      <c r="MF95" s="715"/>
      <c r="MG95" s="715"/>
      <c r="MH95" s="715"/>
      <c r="MI95" s="715"/>
      <c r="MJ95" s="715"/>
      <c r="MK95" s="715"/>
      <c r="ML95" s="715"/>
      <c r="MM95" s="715"/>
      <c r="MN95" s="715"/>
      <c r="MO95" s="715"/>
      <c r="MP95" s="715"/>
      <c r="MQ95" s="715"/>
      <c r="MR95" s="715"/>
      <c r="MS95" s="715"/>
      <c r="MT95" s="715"/>
      <c r="MU95" s="715"/>
      <c r="MV95" s="715"/>
      <c r="MW95" s="715"/>
      <c r="MX95" s="715"/>
      <c r="MY95" s="715"/>
      <c r="MZ95" s="715"/>
      <c r="NA95" s="715"/>
      <c r="NB95" s="715"/>
      <c r="NC95" s="715"/>
      <c r="ND95" s="715"/>
      <c r="NE95" s="715"/>
      <c r="NF95" s="715"/>
      <c r="NG95" s="715"/>
      <c r="NH95" s="715"/>
      <c r="NI95" s="715"/>
      <c r="NJ95" s="715"/>
      <c r="NK95" s="715"/>
      <c r="NL95" s="715"/>
      <c r="NM95" s="715"/>
      <c r="NN95" s="715"/>
      <c r="NO95" s="715"/>
      <c r="NP95" s="715"/>
      <c r="NQ95" s="715"/>
      <c r="NR95" s="715"/>
      <c r="NS95" s="715"/>
      <c r="NT95" s="715"/>
      <c r="NU95" s="715"/>
      <c r="NV95" s="715"/>
      <c r="NW95" s="715"/>
      <c r="NX95" s="715"/>
      <c r="NY95" s="715"/>
      <c r="NZ95" s="715"/>
      <c r="OA95" s="715"/>
      <c r="OB95" s="715"/>
      <c r="OC95" s="715"/>
      <c r="OD95" s="715"/>
      <c r="OE95" s="715"/>
      <c r="OF95" s="715"/>
      <c r="OG95" s="715"/>
      <c r="OH95" s="715"/>
      <c r="OI95" s="715"/>
      <c r="OJ95" s="715"/>
      <c r="OK95" s="715"/>
      <c r="OL95" s="715"/>
      <c r="OM95" s="715"/>
      <c r="ON95" s="715"/>
      <c r="OO95" s="715"/>
      <c r="OP95" s="715"/>
      <c r="OQ95" s="715"/>
      <c r="OR95" s="715"/>
      <c r="OS95" s="715"/>
      <c r="OT95" s="715"/>
      <c r="OU95" s="715"/>
      <c r="OV95" s="715"/>
      <c r="OW95" s="715"/>
      <c r="OX95" s="715"/>
      <c r="OY95" s="715"/>
      <c r="OZ95" s="715"/>
      <c r="PA95" s="715"/>
      <c r="PB95" s="715"/>
      <c r="PC95" s="715"/>
      <c r="PD95" s="715"/>
      <c r="PE95" s="715"/>
      <c r="PF95" s="715"/>
      <c r="PG95" s="715"/>
      <c r="PH95" s="715"/>
      <c r="PI95" s="715"/>
      <c r="PJ95" s="715"/>
      <c r="PK95" s="715"/>
      <c r="PL95" s="715"/>
      <c r="PM95" s="715"/>
      <c r="PN95" s="715"/>
      <c r="PO95" s="715"/>
      <c r="PP95" s="715"/>
      <c r="PQ95" s="715"/>
      <c r="PR95" s="715"/>
      <c r="PS95" s="715"/>
      <c r="PT95" s="715"/>
      <c r="PU95" s="715"/>
      <c r="PV95" s="715"/>
      <c r="PW95" s="715"/>
      <c r="PX95" s="715"/>
      <c r="PY95" s="715"/>
      <c r="PZ95" s="715"/>
      <c r="QA95" s="715"/>
      <c r="QB95" s="715"/>
      <c r="QC95" s="715"/>
      <c r="QD95" s="715"/>
      <c r="QE95" s="715"/>
      <c r="QF95" s="715"/>
      <c r="QG95" s="715"/>
      <c r="QH95" s="715"/>
      <c r="QI95" s="715"/>
      <c r="QJ95" s="715"/>
      <c r="QK95" s="715"/>
      <c r="QL95" s="715"/>
      <c r="QM95" s="715"/>
      <c r="QN95" s="715"/>
      <c r="QO95" s="715"/>
      <c r="QP95" s="715"/>
      <c r="QQ95" s="715"/>
      <c r="QR95" s="715"/>
      <c r="QS95" s="715"/>
      <c r="QT95" s="715"/>
      <c r="QU95" s="715"/>
      <c r="QV95" s="715"/>
      <c r="QW95" s="715"/>
      <c r="QX95" s="715"/>
      <c r="QY95" s="715"/>
      <c r="QZ95" s="715"/>
      <c r="RA95" s="715"/>
      <c r="RB95" s="715"/>
      <c r="RC95" s="715"/>
      <c r="RD95" s="715"/>
      <c r="RE95" s="715"/>
      <c r="RF95" s="715"/>
      <c r="RG95" s="715"/>
      <c r="RH95" s="715"/>
      <c r="RI95" s="715"/>
      <c r="RJ95" s="715"/>
      <c r="RK95" s="715"/>
      <c r="RL95" s="715"/>
      <c r="RM95" s="715"/>
      <c r="RN95" s="715"/>
      <c r="RO95" s="715"/>
      <c r="RP95" s="715"/>
      <c r="RQ95" s="715"/>
      <c r="RR95" s="715"/>
      <c r="RS95" s="715"/>
      <c r="RT95" s="715"/>
      <c r="RU95" s="715"/>
      <c r="RV95" s="715"/>
      <c r="RW95" s="715"/>
      <c r="RX95" s="715"/>
      <c r="RY95" s="715"/>
      <c r="RZ95" s="715"/>
      <c r="SA95" s="715"/>
      <c r="SB95" s="715"/>
      <c r="SC95" s="715"/>
      <c r="SD95" s="715"/>
      <c r="SE95" s="715"/>
      <c r="SF95" s="715"/>
      <c r="SG95" s="715"/>
      <c r="SH95" s="715"/>
      <c r="SI95" s="715"/>
      <c r="SJ95" s="715"/>
      <c r="SK95" s="715"/>
      <c r="SL95" s="715"/>
      <c r="SM95" s="715"/>
      <c r="SN95" s="715"/>
      <c r="SO95" s="715"/>
      <c r="SP95" s="715"/>
      <c r="SQ95" s="715"/>
      <c r="SR95" s="715"/>
      <c r="SS95" s="715"/>
      <c r="ST95" s="715"/>
      <c r="SU95" s="715"/>
      <c r="SV95" s="715"/>
      <c r="SW95" s="715"/>
      <c r="SX95" s="715"/>
      <c r="SY95" s="715"/>
      <c r="SZ95" s="715"/>
      <c r="TA95" s="715"/>
      <c r="TB95" s="715"/>
      <c r="TC95" s="715"/>
      <c r="TD95" s="715"/>
      <c r="TE95" s="715"/>
      <c r="TF95" s="715"/>
      <c r="TG95" s="715"/>
      <c r="TH95" s="715"/>
      <c r="TI95" s="715"/>
      <c r="TJ95" s="715"/>
      <c r="TK95" s="715"/>
      <c r="TL95" s="715"/>
      <c r="TM95" s="715"/>
      <c r="TN95" s="715"/>
      <c r="TO95" s="715"/>
      <c r="TP95" s="715"/>
      <c r="TQ95" s="715"/>
      <c r="TR95" s="715"/>
      <c r="TS95" s="715"/>
      <c r="TT95" s="715"/>
      <c r="TU95" s="715"/>
      <c r="TV95" s="715"/>
      <c r="TW95" s="715"/>
      <c r="TX95" s="715"/>
      <c r="TY95" s="715"/>
      <c r="TZ95" s="715"/>
      <c r="UA95" s="715"/>
      <c r="UB95" s="715"/>
      <c r="UC95" s="715"/>
      <c r="UD95" s="715"/>
      <c r="UE95" s="715"/>
      <c r="UF95" s="715"/>
      <c r="UG95" s="715"/>
      <c r="UH95" s="715"/>
      <c r="UI95" s="715"/>
      <c r="UJ95" s="715"/>
      <c r="UK95" s="715"/>
      <c r="UL95" s="715"/>
      <c r="UM95" s="715"/>
      <c r="UN95" s="715"/>
      <c r="UO95" s="715"/>
      <c r="UP95" s="715"/>
      <c r="UQ95" s="715"/>
      <c r="UR95" s="715"/>
      <c r="US95" s="715"/>
      <c r="UT95" s="715"/>
      <c r="UU95" s="715"/>
      <c r="UV95" s="715"/>
      <c r="UW95" s="715"/>
      <c r="UX95" s="715"/>
      <c r="UY95" s="715"/>
      <c r="UZ95" s="715"/>
      <c r="VA95" s="715"/>
      <c r="VB95" s="715"/>
      <c r="VC95" s="715"/>
      <c r="VD95" s="715"/>
      <c r="VE95" s="715"/>
      <c r="VF95" s="715"/>
      <c r="VG95" s="715"/>
      <c r="VH95" s="715"/>
      <c r="VI95" s="715"/>
      <c r="VJ95" s="715"/>
      <c r="VK95" s="715"/>
      <c r="VL95" s="715"/>
      <c r="VM95" s="715"/>
      <c r="VN95" s="715"/>
      <c r="VO95" s="715"/>
      <c r="VP95" s="715"/>
      <c r="VQ95" s="715"/>
      <c r="VR95" s="715"/>
      <c r="VS95" s="715"/>
      <c r="VT95" s="715"/>
      <c r="VU95" s="715"/>
      <c r="VV95" s="715"/>
      <c r="VW95" s="715"/>
      <c r="VX95" s="715"/>
      <c r="VY95" s="715"/>
      <c r="VZ95" s="715"/>
      <c r="WA95" s="715"/>
      <c r="WB95" s="715"/>
      <c r="WC95" s="715"/>
      <c r="WD95" s="715"/>
      <c r="WE95" s="715"/>
      <c r="WF95" s="715"/>
      <c r="WG95" s="715"/>
      <c r="WH95" s="715"/>
      <c r="WI95" s="715"/>
      <c r="WJ95" s="715"/>
      <c r="WK95" s="715"/>
      <c r="WL95" s="715"/>
      <c r="WM95" s="715"/>
      <c r="WN95" s="715"/>
      <c r="WO95" s="715"/>
      <c r="WP95" s="715"/>
      <c r="WQ95" s="715"/>
      <c r="WR95" s="715"/>
      <c r="WS95" s="715"/>
      <c r="WT95" s="715"/>
      <c r="WU95" s="715"/>
      <c r="WV95" s="715"/>
      <c r="WW95" s="715"/>
      <c r="WX95" s="715"/>
      <c r="WY95" s="715"/>
      <c r="WZ95" s="715"/>
      <c r="XA95" s="715"/>
      <c r="XB95" s="715"/>
      <c r="XC95" s="715"/>
      <c r="XD95" s="715"/>
      <c r="XE95" s="715"/>
      <c r="XF95" s="715"/>
      <c r="XG95" s="715"/>
      <c r="XH95" s="715"/>
      <c r="XI95" s="715"/>
      <c r="XJ95" s="715"/>
      <c r="XK95" s="715"/>
      <c r="XL95" s="715"/>
      <c r="XM95" s="715"/>
      <c r="XN95" s="715"/>
      <c r="XO95" s="715"/>
      <c r="XP95" s="715"/>
      <c r="XQ95" s="715"/>
      <c r="XR95" s="715"/>
      <c r="XS95" s="715"/>
      <c r="XT95" s="715"/>
      <c r="XU95" s="715"/>
      <c r="XV95" s="715"/>
      <c r="XW95" s="715"/>
      <c r="XX95" s="715"/>
      <c r="XY95" s="715"/>
      <c r="XZ95" s="715"/>
      <c r="YA95" s="715"/>
      <c r="YB95" s="715"/>
      <c r="YC95" s="715"/>
      <c r="YD95" s="715"/>
      <c r="YE95" s="715"/>
      <c r="YF95" s="715"/>
      <c r="YG95" s="715"/>
      <c r="YH95" s="715"/>
      <c r="YI95" s="715"/>
      <c r="YJ95" s="715"/>
      <c r="YK95" s="715"/>
      <c r="YL95" s="715"/>
      <c r="YM95" s="715"/>
      <c r="YN95" s="715"/>
      <c r="YO95" s="715"/>
      <c r="YP95" s="715"/>
      <c r="YQ95" s="715"/>
      <c r="YR95" s="715"/>
      <c r="YS95" s="715"/>
      <c r="YT95" s="715"/>
      <c r="YU95" s="715"/>
      <c r="YV95" s="715"/>
      <c r="YW95" s="715"/>
      <c r="YX95" s="715"/>
      <c r="YY95" s="715"/>
      <c r="YZ95" s="715"/>
      <c r="ZA95" s="715"/>
      <c r="ZB95" s="715"/>
      <c r="ZC95" s="715"/>
      <c r="ZD95" s="715"/>
      <c r="ZE95" s="715"/>
      <c r="ZF95" s="715"/>
      <c r="ZG95" s="715"/>
      <c r="ZH95" s="715"/>
      <c r="ZI95" s="715"/>
      <c r="ZJ95" s="715"/>
      <c r="ZK95" s="715"/>
      <c r="ZL95" s="715"/>
      <c r="ZM95" s="715"/>
      <c r="ZN95" s="715"/>
      <c r="ZO95" s="715"/>
      <c r="ZP95" s="715"/>
      <c r="ZQ95" s="715"/>
      <c r="ZR95" s="715"/>
      <c r="ZS95" s="715"/>
      <c r="ZT95" s="715"/>
      <c r="ZU95" s="715"/>
      <c r="ZV95" s="715"/>
      <c r="ZW95" s="715"/>
      <c r="ZX95" s="715"/>
      <c r="ZY95" s="715"/>
      <c r="ZZ95" s="715"/>
      <c r="AAA95" s="715"/>
      <c r="AAB95" s="715"/>
      <c r="AAC95" s="715"/>
      <c r="AAD95" s="715"/>
      <c r="AAE95" s="715"/>
      <c r="AAF95" s="715"/>
      <c r="AAG95" s="715"/>
      <c r="AAH95" s="715"/>
      <c r="AAI95" s="715"/>
      <c r="AAJ95" s="715"/>
      <c r="AAK95" s="715"/>
      <c r="AAL95" s="715"/>
      <c r="AAM95" s="715"/>
      <c r="AAN95" s="715"/>
      <c r="AAO95" s="715"/>
      <c r="AAP95" s="715"/>
      <c r="AAQ95" s="715"/>
      <c r="AAR95" s="715"/>
      <c r="AAS95" s="715"/>
      <c r="AAT95" s="715"/>
      <c r="AAU95" s="715"/>
      <c r="AAV95" s="715"/>
      <c r="AAW95" s="715"/>
      <c r="AAX95" s="715"/>
      <c r="AAY95" s="715"/>
      <c r="AAZ95" s="715"/>
      <c r="ABA95" s="715"/>
      <c r="ABB95" s="715"/>
      <c r="ABC95" s="715"/>
      <c r="ABD95" s="715"/>
      <c r="ABE95" s="715"/>
      <c r="ABF95" s="715"/>
      <c r="ABG95" s="715"/>
      <c r="ABH95" s="715"/>
      <c r="ABI95" s="715"/>
      <c r="ABJ95" s="715"/>
      <c r="ABK95" s="715"/>
      <c r="ABL95" s="715"/>
      <c r="ABM95" s="715"/>
      <c r="ABN95" s="715"/>
      <c r="ABO95" s="715"/>
      <c r="ABP95" s="715"/>
      <c r="ABQ95" s="715"/>
      <c r="ABR95" s="715"/>
      <c r="ABS95" s="715"/>
      <c r="ABT95" s="715"/>
      <c r="ABU95" s="715"/>
      <c r="ABV95" s="715"/>
      <c r="ABW95" s="715"/>
      <c r="ABX95" s="715"/>
      <c r="ABY95" s="715"/>
      <c r="ABZ95" s="715"/>
      <c r="ACA95" s="715"/>
      <c r="ACB95" s="715"/>
      <c r="ACC95" s="715"/>
      <c r="ACD95" s="715"/>
      <c r="ACE95" s="715"/>
      <c r="ACF95" s="715"/>
      <c r="ACG95" s="715"/>
      <c r="ACH95" s="715"/>
      <c r="ACI95" s="715"/>
      <c r="ACJ95" s="715"/>
      <c r="ACK95" s="715"/>
      <c r="ACL95" s="715"/>
      <c r="ACM95" s="715"/>
      <c r="ACN95" s="715"/>
      <c r="ACO95" s="715"/>
      <c r="ACP95" s="715"/>
      <c r="ACQ95" s="715"/>
      <c r="ACR95" s="715"/>
      <c r="ACS95" s="715"/>
      <c r="ACT95" s="715"/>
      <c r="ACU95" s="715"/>
      <c r="ACV95" s="715"/>
      <c r="ACW95" s="715"/>
      <c r="ACX95" s="715"/>
      <c r="ACY95" s="715"/>
      <c r="ACZ95" s="715"/>
      <c r="ADA95" s="715"/>
      <c r="ADB95" s="715"/>
      <c r="ADC95" s="715"/>
      <c r="ADD95" s="715"/>
      <c r="ADE95" s="715"/>
      <c r="ADF95" s="715"/>
      <c r="ADG95" s="715"/>
      <c r="ADH95" s="715"/>
      <c r="ADI95" s="715"/>
      <c r="ADJ95" s="715"/>
      <c r="ADK95" s="715"/>
      <c r="ADL95" s="715"/>
      <c r="ADM95" s="715"/>
      <c r="ADN95" s="715"/>
      <c r="ADO95" s="715"/>
      <c r="ADP95" s="715"/>
      <c r="ADQ95" s="715"/>
      <c r="ADR95" s="715"/>
      <c r="ADS95" s="715"/>
      <c r="ADT95" s="715"/>
      <c r="ADU95" s="715"/>
      <c r="ADV95" s="715"/>
      <c r="ADW95" s="715"/>
      <c r="ADX95" s="715"/>
      <c r="ADY95" s="715"/>
      <c r="ADZ95" s="715"/>
      <c r="AEA95" s="715"/>
      <c r="AEB95" s="715"/>
      <c r="AEC95" s="715"/>
      <c r="AED95" s="715"/>
      <c r="AEE95" s="715"/>
      <c r="AEF95" s="715"/>
      <c r="AEG95" s="715"/>
      <c r="AEH95" s="715"/>
      <c r="AEI95" s="715"/>
      <c r="AEJ95" s="715"/>
      <c r="AEK95" s="715"/>
      <c r="AEL95" s="715"/>
      <c r="AEM95" s="715"/>
      <c r="AEN95" s="715"/>
      <c r="AEO95" s="715"/>
      <c r="AEP95" s="715"/>
      <c r="AEQ95" s="715"/>
      <c r="AER95" s="715"/>
      <c r="AES95" s="715"/>
      <c r="AET95" s="715"/>
      <c r="AEU95" s="715"/>
      <c r="AEV95" s="715"/>
      <c r="AEW95" s="715"/>
      <c r="AEX95" s="715"/>
      <c r="AEY95" s="715"/>
      <c r="AEZ95" s="715"/>
      <c r="AFA95" s="715"/>
      <c r="AFB95" s="715"/>
      <c r="AFC95" s="715"/>
      <c r="AFD95" s="715"/>
      <c r="AFE95" s="715"/>
      <c r="AFF95" s="715"/>
      <c r="AFG95" s="715"/>
      <c r="AFH95" s="715"/>
      <c r="AFI95" s="715"/>
      <c r="AFJ95" s="715"/>
      <c r="AFK95" s="715"/>
      <c r="AFL95" s="715"/>
      <c r="AFM95" s="715"/>
      <c r="AFN95" s="715"/>
      <c r="AFO95" s="715"/>
      <c r="AFP95" s="715"/>
      <c r="AFQ95" s="715"/>
      <c r="AFR95" s="715"/>
      <c r="AFS95" s="715"/>
      <c r="AFT95" s="715"/>
      <c r="AFU95" s="715"/>
      <c r="AFV95" s="715"/>
      <c r="AFW95" s="715"/>
      <c r="AFX95" s="715"/>
      <c r="AFY95" s="715"/>
      <c r="AFZ95" s="715"/>
      <c r="AGA95" s="715"/>
      <c r="AGB95" s="715"/>
      <c r="AGC95" s="715"/>
      <c r="AGD95" s="715"/>
      <c r="AGE95" s="715"/>
      <c r="AGF95" s="715"/>
      <c r="AGG95" s="715"/>
      <c r="AGH95" s="715"/>
      <c r="AGI95" s="715"/>
      <c r="AGJ95" s="715"/>
      <c r="AGK95" s="715"/>
      <c r="AGL95" s="715"/>
      <c r="AGM95" s="715"/>
      <c r="AGN95" s="715"/>
      <c r="AGO95" s="715"/>
      <c r="AGP95" s="715"/>
      <c r="AGQ95" s="715"/>
      <c r="AGR95" s="715"/>
      <c r="AGS95" s="715"/>
      <c r="AGT95" s="715"/>
      <c r="AGU95" s="715"/>
      <c r="AGV95" s="715"/>
      <c r="AGW95" s="715"/>
      <c r="AGX95" s="715"/>
      <c r="AGY95" s="715"/>
      <c r="AGZ95" s="715"/>
      <c r="AHA95" s="715"/>
      <c r="AHB95" s="715"/>
      <c r="AHC95" s="715"/>
      <c r="AHD95" s="715"/>
      <c r="AHE95" s="715"/>
      <c r="AHF95" s="715"/>
      <c r="AHG95" s="715"/>
      <c r="AHH95" s="715"/>
      <c r="AHI95" s="715"/>
      <c r="AHJ95" s="715"/>
      <c r="AHK95" s="715"/>
      <c r="AHL95" s="715"/>
      <c r="AHM95" s="715"/>
      <c r="AHN95" s="715"/>
      <c r="AHO95" s="715"/>
      <c r="AHP95" s="715"/>
      <c r="AHQ95" s="715"/>
      <c r="AHR95" s="715"/>
      <c r="AHS95" s="715"/>
      <c r="AHT95" s="715"/>
      <c r="AHU95" s="715"/>
      <c r="AHV95" s="715"/>
      <c r="AHW95" s="715"/>
      <c r="AHX95" s="715"/>
      <c r="AHY95" s="715"/>
      <c r="AHZ95" s="715"/>
      <c r="AIA95" s="715"/>
      <c r="AIB95" s="715"/>
      <c r="AIC95" s="715"/>
      <c r="AID95" s="715"/>
      <c r="AIE95" s="715"/>
      <c r="AIF95" s="715"/>
      <c r="AIG95" s="715"/>
      <c r="AIH95" s="715"/>
      <c r="AII95" s="715"/>
      <c r="AIJ95" s="715"/>
      <c r="AIK95" s="715"/>
      <c r="AIL95" s="715"/>
      <c r="AIM95" s="715"/>
      <c r="AIN95" s="715"/>
      <c r="AIO95" s="715"/>
      <c r="AIP95" s="715"/>
      <c r="AIQ95" s="715"/>
      <c r="AIR95" s="715"/>
      <c r="AIS95" s="715"/>
      <c r="AIT95" s="715"/>
      <c r="AIU95" s="715"/>
      <c r="AIV95" s="715"/>
      <c r="AIW95" s="715"/>
      <c r="AIX95" s="715"/>
      <c r="AIY95" s="715"/>
      <c r="AIZ95" s="715"/>
      <c r="AJA95" s="715"/>
      <c r="AJB95" s="715"/>
      <c r="AJC95" s="715"/>
      <c r="AJD95" s="715"/>
      <c r="AJE95" s="715"/>
      <c r="AJF95" s="715"/>
      <c r="AJG95" s="715"/>
      <c r="AJH95" s="715"/>
      <c r="AJI95" s="715"/>
      <c r="AJJ95" s="715"/>
      <c r="AJK95" s="715"/>
      <c r="AJL95" s="715"/>
      <c r="AJM95" s="715"/>
      <c r="AJN95" s="715"/>
      <c r="AJO95" s="715"/>
      <c r="AJP95" s="715"/>
      <c r="AJQ95" s="715"/>
      <c r="AJR95" s="715"/>
      <c r="AJS95" s="715"/>
      <c r="AJT95" s="715"/>
      <c r="AJU95" s="715"/>
      <c r="AJV95" s="715"/>
      <c r="AJW95" s="715"/>
      <c r="AJX95" s="715"/>
      <c r="AJY95" s="715"/>
      <c r="AJZ95" s="715"/>
      <c r="AKA95" s="715"/>
      <c r="AKB95" s="715"/>
      <c r="AKC95" s="715"/>
      <c r="AKD95" s="715"/>
      <c r="AKE95" s="715"/>
      <c r="AKF95" s="715"/>
      <c r="AKG95" s="715"/>
      <c r="AKH95" s="715"/>
      <c r="AKI95" s="715"/>
      <c r="AKJ95" s="715"/>
      <c r="AKK95" s="715"/>
      <c r="AKL95" s="715"/>
      <c r="AKM95" s="715"/>
      <c r="AKN95" s="715"/>
      <c r="AKO95" s="715"/>
      <c r="AKP95" s="715"/>
      <c r="AKQ95" s="715"/>
      <c r="AKR95" s="715"/>
      <c r="AKS95" s="715"/>
      <c r="AKT95" s="715"/>
      <c r="AKU95" s="715"/>
      <c r="AKV95" s="715"/>
      <c r="AKW95" s="715"/>
      <c r="AKX95" s="715"/>
      <c r="AKY95" s="715"/>
      <c r="AKZ95" s="715"/>
      <c r="ALA95" s="715"/>
      <c r="ALB95" s="715"/>
      <c r="ALC95" s="715"/>
      <c r="ALD95" s="715"/>
      <c r="ALE95" s="715"/>
      <c r="ALF95" s="715"/>
      <c r="ALG95" s="715"/>
      <c r="ALH95" s="715"/>
      <c r="ALI95" s="715"/>
      <c r="ALJ95" s="715"/>
      <c r="ALK95" s="715"/>
      <c r="ALL95" s="715"/>
      <c r="ALM95" s="715"/>
      <c r="ALN95" s="715"/>
      <c r="ALO95" s="715"/>
      <c r="ALP95" s="715"/>
      <c r="ALQ95" s="715"/>
      <c r="ALR95" s="715"/>
      <c r="ALS95" s="715"/>
      <c r="ALT95" s="715"/>
      <c r="ALU95" s="715"/>
      <c r="ALV95" s="715"/>
      <c r="ALW95" s="715"/>
      <c r="ALX95" s="715"/>
      <c r="ALY95" s="715"/>
      <c r="ALZ95" s="715"/>
      <c r="AMA95" s="715"/>
      <c r="AMB95" s="715"/>
      <c r="AMC95" s="715"/>
      <c r="AMD95" s="715"/>
      <c r="AME95" s="715"/>
      <c r="AMF95" s="715"/>
      <c r="AMG95" s="715"/>
      <c r="AMH95" s="715"/>
      <c r="AMI95" s="715"/>
      <c r="AMJ95" s="715"/>
      <c r="AMK95" s="715"/>
      <c r="AML95" s="715"/>
      <c r="AMM95" s="715"/>
      <c r="AMN95" s="715"/>
      <c r="AMO95" s="715"/>
      <c r="AMP95" s="715"/>
      <c r="AMQ95" s="715"/>
      <c r="AMR95" s="715"/>
      <c r="AMS95" s="715"/>
      <c r="AMT95" s="715"/>
      <c r="AMU95" s="715"/>
      <c r="AMV95" s="715"/>
      <c r="AMW95" s="715"/>
      <c r="AMX95" s="715"/>
      <c r="AMY95" s="715"/>
      <c r="AMZ95" s="715"/>
      <c r="ANA95" s="715"/>
      <c r="ANB95" s="715"/>
      <c r="ANC95" s="715"/>
      <c r="AND95" s="715"/>
      <c r="ANE95" s="715"/>
      <c r="ANF95" s="715"/>
      <c r="ANG95" s="715"/>
      <c r="ANH95" s="715"/>
      <c r="ANI95" s="715"/>
      <c r="ANJ95" s="715"/>
      <c r="ANK95" s="715"/>
      <c r="ANL95" s="715"/>
      <c r="ANM95" s="715"/>
      <c r="ANN95" s="715"/>
      <c r="ANO95" s="715"/>
      <c r="ANP95" s="715"/>
      <c r="ANQ95" s="715"/>
      <c r="ANR95" s="715"/>
      <c r="ANS95" s="715"/>
      <c r="ANT95" s="715"/>
      <c r="ANU95" s="715"/>
      <c r="ANV95" s="715"/>
      <c r="ANW95" s="715"/>
      <c r="ANX95" s="715"/>
      <c r="ANY95" s="715"/>
      <c r="ANZ95" s="715"/>
      <c r="AOA95" s="715"/>
      <c r="AOB95" s="715"/>
      <c r="AOC95" s="715"/>
      <c r="AOD95" s="715"/>
      <c r="AOE95" s="715"/>
      <c r="AOF95" s="715"/>
      <c r="AOG95" s="715"/>
      <c r="AOH95" s="715"/>
      <c r="AOI95" s="715"/>
      <c r="AOJ95" s="715"/>
      <c r="AOK95" s="715"/>
      <c r="AOL95" s="715"/>
      <c r="AOM95" s="715"/>
      <c r="AON95" s="715"/>
      <c r="AOO95" s="715"/>
      <c r="AOP95" s="715"/>
      <c r="AOQ95" s="715"/>
      <c r="AOR95" s="715"/>
      <c r="AOS95" s="715"/>
      <c r="AOT95" s="715"/>
      <c r="AOU95" s="715"/>
      <c r="AOV95" s="715"/>
      <c r="AOW95" s="715"/>
      <c r="AOX95" s="715"/>
      <c r="AOY95" s="715"/>
      <c r="AOZ95" s="715"/>
      <c r="APA95" s="715"/>
      <c r="APB95" s="715"/>
      <c r="APC95" s="715"/>
      <c r="APD95" s="715"/>
      <c r="APE95" s="715"/>
      <c r="APF95" s="715"/>
      <c r="APG95" s="715"/>
      <c r="APH95" s="715"/>
      <c r="API95" s="715"/>
      <c r="APJ95" s="715"/>
      <c r="APK95" s="715"/>
      <c r="APL95" s="715"/>
      <c r="APM95" s="715"/>
      <c r="APN95" s="715"/>
      <c r="APO95" s="715"/>
      <c r="APP95" s="715"/>
      <c r="APQ95" s="715"/>
      <c r="APR95" s="715"/>
      <c r="APS95" s="715"/>
      <c r="APT95" s="715"/>
      <c r="APU95" s="715"/>
      <c r="APV95" s="715"/>
      <c r="APW95" s="715"/>
      <c r="APX95" s="715"/>
      <c r="APY95" s="715"/>
      <c r="APZ95" s="715"/>
      <c r="AQA95" s="715"/>
      <c r="AQB95" s="715"/>
      <c r="AQC95" s="715"/>
      <c r="AQD95" s="715"/>
      <c r="AQE95" s="715"/>
      <c r="AQF95" s="715"/>
      <c r="AQG95" s="715"/>
      <c r="AQH95" s="715"/>
      <c r="AQI95" s="715"/>
      <c r="AQJ95" s="715"/>
      <c r="AQK95" s="715"/>
      <c r="AQL95" s="715"/>
      <c r="AQM95" s="715"/>
      <c r="AQN95" s="715"/>
      <c r="AQO95" s="715"/>
      <c r="AQP95" s="715"/>
      <c r="AQQ95" s="715"/>
      <c r="AQR95" s="715"/>
      <c r="AQS95" s="715"/>
      <c r="AQT95" s="715"/>
      <c r="AQU95" s="715"/>
      <c r="AQV95" s="715"/>
      <c r="AQW95" s="715"/>
      <c r="AQX95" s="715"/>
      <c r="AQY95" s="715"/>
      <c r="AQZ95" s="715"/>
      <c r="ARA95" s="715"/>
      <c r="ARB95" s="715"/>
      <c r="ARC95" s="715"/>
      <c r="ARD95" s="715"/>
      <c r="ARE95" s="715"/>
      <c r="ARF95" s="715"/>
      <c r="ARG95" s="715"/>
      <c r="ARH95" s="715"/>
      <c r="ARI95" s="715"/>
      <c r="ARJ95" s="715"/>
      <c r="ARK95" s="715"/>
      <c r="ARL95" s="715"/>
      <c r="ARM95" s="715"/>
      <c r="ARN95" s="715"/>
      <c r="ARO95" s="715"/>
      <c r="ARP95" s="715"/>
      <c r="ARQ95" s="715"/>
      <c r="ARR95" s="715"/>
      <c r="ARS95" s="715"/>
      <c r="ART95" s="715"/>
      <c r="ARU95" s="715"/>
      <c r="ARV95" s="715"/>
      <c r="ARW95" s="715"/>
      <c r="ARX95" s="715"/>
      <c r="ARY95" s="715"/>
      <c r="ARZ95" s="715"/>
      <c r="ASA95" s="715"/>
      <c r="ASB95" s="715"/>
      <c r="ASC95" s="715"/>
      <c r="ASD95" s="715"/>
      <c r="ASE95" s="715"/>
      <c r="ASF95" s="715"/>
      <c r="ASG95" s="715"/>
      <c r="ASH95" s="715"/>
      <c r="ASI95" s="715"/>
      <c r="ASJ95" s="715"/>
      <c r="ASK95" s="715"/>
      <c r="ASL95" s="715"/>
      <c r="ASM95" s="715"/>
      <c r="ASN95" s="715"/>
      <c r="ASO95" s="715"/>
      <c r="ASP95" s="715"/>
      <c r="ASQ95" s="715"/>
      <c r="ASR95" s="715"/>
      <c r="ASS95" s="715"/>
      <c r="AST95" s="715"/>
      <c r="ASU95" s="715"/>
      <c r="ASV95" s="715"/>
      <c r="ASW95" s="715"/>
      <c r="ASX95" s="715"/>
      <c r="ASY95" s="715"/>
      <c r="ASZ95" s="715"/>
      <c r="ATA95" s="715"/>
      <c r="ATB95" s="715"/>
      <c r="ATC95" s="715"/>
      <c r="ATD95" s="715"/>
      <c r="ATE95" s="715"/>
      <c r="ATF95" s="715"/>
      <c r="ATG95" s="715"/>
      <c r="ATH95" s="715"/>
      <c r="ATI95" s="715"/>
      <c r="ATJ95" s="715"/>
      <c r="ATK95" s="715"/>
      <c r="ATL95" s="715"/>
      <c r="ATM95" s="715"/>
      <c r="ATN95" s="715"/>
      <c r="ATO95" s="715"/>
      <c r="ATP95" s="715"/>
      <c r="ATQ95" s="715"/>
      <c r="ATR95" s="715"/>
      <c r="ATS95" s="715"/>
      <c r="ATT95" s="715"/>
      <c r="ATU95" s="715"/>
      <c r="ATV95" s="715"/>
      <c r="ATW95" s="715"/>
      <c r="ATX95" s="715"/>
      <c r="ATY95" s="715"/>
      <c r="ATZ95" s="715"/>
      <c r="AUA95" s="715"/>
      <c r="AUB95" s="715"/>
      <c r="AUC95" s="715"/>
      <c r="AUD95" s="715"/>
      <c r="AUE95" s="715"/>
      <c r="AUF95" s="715"/>
      <c r="AUG95" s="715"/>
      <c r="AUH95" s="715"/>
      <c r="AUI95" s="715"/>
      <c r="AUJ95" s="715"/>
      <c r="AUK95" s="715"/>
      <c r="AUL95" s="715"/>
      <c r="AUM95" s="715"/>
      <c r="AUN95" s="715"/>
      <c r="AUO95" s="715"/>
      <c r="AUP95" s="715"/>
      <c r="AUQ95" s="715"/>
      <c r="AUR95" s="715"/>
      <c r="AUS95" s="715"/>
      <c r="AUT95" s="715"/>
      <c r="AUU95" s="715"/>
      <c r="AUV95" s="715"/>
      <c r="AUW95" s="715"/>
      <c r="AUX95" s="715"/>
      <c r="AUY95" s="715"/>
      <c r="AUZ95" s="715"/>
      <c r="AVA95" s="715"/>
      <c r="AVB95" s="715"/>
      <c r="AVC95" s="715"/>
      <c r="AVD95" s="715"/>
      <c r="AVE95" s="715"/>
      <c r="AVF95" s="715"/>
      <c r="AVG95" s="715"/>
      <c r="AVH95" s="715"/>
      <c r="AVI95" s="715"/>
      <c r="AVJ95" s="715"/>
      <c r="AVK95" s="715"/>
      <c r="AVL95" s="715"/>
      <c r="AVM95" s="715"/>
      <c r="AVN95" s="715"/>
      <c r="AVO95" s="715"/>
      <c r="AVP95" s="715"/>
      <c r="AVQ95" s="715"/>
      <c r="AVR95" s="715"/>
      <c r="AVS95" s="715"/>
      <c r="AVT95" s="715"/>
      <c r="AVU95" s="715"/>
      <c r="AVV95" s="715"/>
      <c r="AVW95" s="715"/>
      <c r="AVX95" s="715"/>
      <c r="AVY95" s="715"/>
      <c r="AVZ95" s="715"/>
      <c r="AWA95" s="715"/>
      <c r="AWB95" s="715"/>
      <c r="AWC95" s="715"/>
      <c r="AWD95" s="715"/>
      <c r="AWE95" s="715"/>
      <c r="AWF95" s="715"/>
      <c r="AWG95" s="715"/>
      <c r="AWH95" s="715"/>
      <c r="AWI95" s="715"/>
      <c r="AWJ95" s="715"/>
      <c r="AWK95" s="715"/>
      <c r="AWL95" s="715"/>
      <c r="AWM95" s="715"/>
      <c r="AWN95" s="715"/>
      <c r="AWO95" s="715"/>
      <c r="AWP95" s="715"/>
      <c r="AWQ95" s="715"/>
      <c r="AWR95" s="715"/>
      <c r="AWS95" s="715"/>
      <c r="AWT95" s="715"/>
      <c r="AWU95" s="715"/>
      <c r="AWV95" s="715"/>
      <c r="AWW95" s="715"/>
      <c r="AWX95" s="715"/>
      <c r="AWY95" s="715"/>
      <c r="AWZ95" s="715"/>
      <c r="AXA95" s="715"/>
      <c r="AXB95" s="715"/>
      <c r="AXC95" s="715"/>
      <c r="AXD95" s="715"/>
      <c r="AXE95" s="715"/>
      <c r="AXF95" s="715"/>
      <c r="AXG95" s="715"/>
      <c r="AXH95" s="715"/>
      <c r="AXI95" s="715"/>
      <c r="AXJ95" s="715"/>
      <c r="AXK95" s="715"/>
      <c r="AXL95" s="715"/>
      <c r="AXM95" s="715"/>
      <c r="AXN95" s="715"/>
      <c r="AXO95" s="715"/>
      <c r="AXP95" s="715"/>
      <c r="AXQ95" s="715"/>
      <c r="AXR95" s="715"/>
      <c r="AXS95" s="715"/>
      <c r="AXT95" s="715"/>
      <c r="AXU95" s="715"/>
      <c r="AXV95" s="715"/>
      <c r="AXW95" s="715"/>
      <c r="AXX95" s="715"/>
      <c r="AXY95" s="715"/>
      <c r="AXZ95" s="715"/>
      <c r="AYA95" s="715"/>
      <c r="AYB95" s="715"/>
      <c r="AYC95" s="715"/>
      <c r="AYD95" s="715"/>
      <c r="AYE95" s="715"/>
      <c r="AYF95" s="715"/>
      <c r="AYG95" s="715"/>
      <c r="AYH95" s="715"/>
      <c r="AYI95" s="715"/>
      <c r="AYJ95" s="715"/>
      <c r="AYK95" s="715"/>
      <c r="AYL95" s="715"/>
      <c r="AYM95" s="715"/>
      <c r="AYN95" s="715"/>
      <c r="AYO95" s="715"/>
      <c r="AYP95" s="715"/>
      <c r="AYQ95" s="715"/>
      <c r="AYR95" s="715"/>
      <c r="AYS95" s="715"/>
      <c r="AYT95" s="715"/>
      <c r="AYU95" s="715"/>
      <c r="AYV95" s="715"/>
      <c r="AYW95" s="715"/>
      <c r="AYX95" s="715"/>
      <c r="AYY95" s="715"/>
      <c r="AYZ95" s="715"/>
      <c r="AZA95" s="715"/>
      <c r="AZB95" s="715"/>
      <c r="AZC95" s="715"/>
      <c r="AZD95" s="715"/>
      <c r="AZE95" s="715"/>
      <c r="AZF95" s="715"/>
      <c r="AZG95" s="715"/>
      <c r="AZH95" s="715"/>
      <c r="AZI95" s="715"/>
      <c r="AZJ95" s="715"/>
      <c r="AZK95" s="715"/>
      <c r="AZL95" s="715"/>
      <c r="AZM95" s="715"/>
      <c r="AZN95" s="715"/>
      <c r="AZO95" s="715"/>
      <c r="AZP95" s="715"/>
      <c r="AZQ95" s="715"/>
      <c r="AZR95" s="715"/>
      <c r="AZS95" s="715"/>
      <c r="AZT95" s="715"/>
      <c r="AZU95" s="715"/>
      <c r="AZV95" s="715"/>
      <c r="AZW95" s="715"/>
      <c r="AZX95" s="715"/>
      <c r="AZY95" s="715"/>
      <c r="AZZ95" s="715"/>
      <c r="BAA95" s="715"/>
      <c r="BAB95" s="715"/>
      <c r="BAC95" s="715"/>
      <c r="BAD95" s="715"/>
      <c r="BAE95" s="715"/>
      <c r="BAF95" s="715"/>
      <c r="BAG95" s="715"/>
      <c r="BAH95" s="715"/>
      <c r="BAI95" s="715"/>
      <c r="BAJ95" s="715"/>
      <c r="BAK95" s="715"/>
      <c r="BAL95" s="715"/>
      <c r="BAM95" s="715"/>
      <c r="BAN95" s="715"/>
      <c r="BAO95" s="715"/>
      <c r="BAP95" s="715"/>
      <c r="BAQ95" s="715"/>
      <c r="BAR95" s="715"/>
      <c r="BAS95" s="715"/>
      <c r="BAT95" s="715"/>
      <c r="BAU95" s="715"/>
      <c r="BAV95" s="715"/>
      <c r="BAW95" s="715"/>
      <c r="BAX95" s="715"/>
      <c r="BAY95" s="715"/>
      <c r="BAZ95" s="715"/>
      <c r="BBA95" s="715"/>
      <c r="BBB95" s="715"/>
      <c r="BBC95" s="715"/>
      <c r="BBD95" s="715"/>
      <c r="BBE95" s="715"/>
      <c r="BBF95" s="715"/>
      <c r="BBG95" s="715"/>
      <c r="BBH95" s="715"/>
      <c r="BBI95" s="715"/>
      <c r="BBJ95" s="715"/>
      <c r="BBK95" s="715"/>
      <c r="BBL95" s="715"/>
      <c r="BBM95" s="715"/>
      <c r="BBN95" s="715"/>
      <c r="BBO95" s="715"/>
      <c r="BBP95" s="715"/>
      <c r="BBQ95" s="715"/>
      <c r="BBR95" s="715"/>
      <c r="BBS95" s="715"/>
      <c r="BBT95" s="715"/>
      <c r="BBU95" s="715"/>
      <c r="BBV95" s="715"/>
      <c r="BBW95" s="715"/>
      <c r="BBX95" s="715"/>
      <c r="BBY95" s="715"/>
      <c r="BBZ95" s="715"/>
      <c r="BCA95" s="715"/>
      <c r="BCB95" s="715"/>
      <c r="BCC95" s="715"/>
      <c r="BCD95" s="715"/>
      <c r="BCE95" s="715"/>
      <c r="BCF95" s="715"/>
      <c r="BCG95" s="715"/>
      <c r="BCH95" s="715"/>
      <c r="BCI95" s="715"/>
      <c r="BCJ95" s="715"/>
      <c r="BCK95" s="715"/>
      <c r="BCL95" s="715"/>
      <c r="BCM95" s="715"/>
      <c r="BCN95" s="715"/>
      <c r="BCO95" s="715"/>
      <c r="BCP95" s="715"/>
      <c r="BCQ95" s="715"/>
      <c r="BCR95" s="715"/>
      <c r="BCS95" s="715"/>
      <c r="BCT95" s="715"/>
      <c r="BCU95" s="715"/>
      <c r="BCV95" s="715"/>
      <c r="BCW95" s="715"/>
      <c r="BCX95" s="715"/>
      <c r="BCY95" s="715"/>
      <c r="BCZ95" s="715"/>
      <c r="BDA95" s="715"/>
      <c r="BDB95" s="715"/>
      <c r="BDC95" s="715"/>
      <c r="BDD95" s="715"/>
      <c r="BDE95" s="715"/>
      <c r="BDF95" s="715"/>
      <c r="BDG95" s="715"/>
      <c r="BDH95" s="715"/>
      <c r="BDI95" s="715"/>
      <c r="BDJ95" s="715"/>
      <c r="BDK95" s="715"/>
      <c r="BDL95" s="715"/>
      <c r="BDM95" s="715"/>
      <c r="BDN95" s="715"/>
      <c r="BDO95" s="715"/>
      <c r="BDP95" s="715"/>
      <c r="BDQ95" s="715"/>
      <c r="BDR95" s="715"/>
      <c r="BDS95" s="715"/>
      <c r="BDT95" s="715"/>
      <c r="BDU95" s="715"/>
      <c r="BDV95" s="715"/>
      <c r="BDW95" s="715"/>
      <c r="BDX95" s="715"/>
      <c r="BDY95" s="715"/>
      <c r="BDZ95" s="715"/>
      <c r="BEA95" s="715"/>
      <c r="BEB95" s="715"/>
      <c r="BEC95" s="715"/>
      <c r="BED95" s="715"/>
      <c r="BEE95" s="715"/>
      <c r="BEF95" s="715"/>
      <c r="BEG95" s="715"/>
      <c r="BEH95" s="715"/>
      <c r="BEI95" s="715"/>
      <c r="BEJ95" s="715"/>
      <c r="BEK95" s="715"/>
      <c r="BEL95" s="715"/>
      <c r="BEM95" s="715"/>
      <c r="BEN95" s="715"/>
      <c r="BEO95" s="715"/>
      <c r="BEP95" s="715"/>
      <c r="BEQ95" s="715"/>
      <c r="BER95" s="715"/>
      <c r="BES95" s="715"/>
      <c r="BET95" s="715"/>
      <c r="BEU95" s="715"/>
      <c r="BEV95" s="715"/>
      <c r="BEW95" s="715"/>
      <c r="BEX95" s="715"/>
      <c r="BEY95" s="715"/>
      <c r="BEZ95" s="715"/>
      <c r="BFA95" s="715"/>
      <c r="BFB95" s="715"/>
      <c r="BFC95" s="715"/>
      <c r="BFD95" s="715"/>
      <c r="BFE95" s="715"/>
      <c r="BFF95" s="715"/>
      <c r="BFG95" s="715"/>
      <c r="BFH95" s="715"/>
      <c r="BFI95" s="715"/>
      <c r="BFJ95" s="715"/>
      <c r="BFK95" s="715"/>
      <c r="BFL95" s="715"/>
      <c r="BFM95" s="715"/>
      <c r="BFN95" s="715"/>
      <c r="BFO95" s="715"/>
      <c r="BFP95" s="715"/>
      <c r="BFQ95" s="715"/>
      <c r="BFR95" s="715"/>
      <c r="BFS95" s="715"/>
      <c r="BFT95" s="715"/>
      <c r="BFU95" s="715"/>
      <c r="BFV95" s="715"/>
      <c r="BFW95" s="715"/>
      <c r="BFX95" s="715"/>
      <c r="BFY95" s="715"/>
      <c r="BFZ95" s="715"/>
      <c r="BGA95" s="715"/>
      <c r="BGB95" s="715"/>
      <c r="BGC95" s="715"/>
      <c r="BGD95" s="715"/>
      <c r="BGE95" s="715"/>
      <c r="BGF95" s="715"/>
      <c r="BGG95" s="715"/>
      <c r="BGH95" s="715"/>
      <c r="BGI95" s="715"/>
      <c r="BGJ95" s="715"/>
      <c r="BGK95" s="715"/>
      <c r="BGL95" s="715"/>
      <c r="BGM95" s="715"/>
      <c r="BGN95" s="715"/>
      <c r="BGO95" s="715"/>
      <c r="BGP95" s="715"/>
      <c r="BGQ95" s="715"/>
      <c r="BGR95" s="715"/>
      <c r="BGS95" s="715"/>
      <c r="BGT95" s="715"/>
      <c r="BGU95" s="715"/>
      <c r="BGV95" s="715"/>
      <c r="BGW95" s="715"/>
      <c r="BGX95" s="715"/>
      <c r="BGY95" s="715"/>
      <c r="BGZ95" s="715"/>
      <c r="BHA95" s="715"/>
      <c r="BHB95" s="715"/>
      <c r="BHC95" s="715"/>
      <c r="BHD95" s="715"/>
      <c r="BHE95" s="715"/>
      <c r="BHF95" s="715"/>
      <c r="BHG95" s="715"/>
      <c r="BHH95" s="715"/>
      <c r="BHI95" s="715"/>
      <c r="BHJ95" s="715"/>
      <c r="BHK95" s="715"/>
      <c r="BHL95" s="715"/>
      <c r="BHM95" s="715"/>
      <c r="BHN95" s="715"/>
      <c r="BHO95" s="715"/>
      <c r="BHP95" s="715"/>
      <c r="BHQ95" s="715"/>
      <c r="BHR95" s="715"/>
      <c r="BHS95" s="715"/>
      <c r="BHT95" s="715"/>
      <c r="BHU95" s="715"/>
      <c r="BHV95" s="715"/>
      <c r="BHW95" s="715"/>
      <c r="BHX95" s="715"/>
      <c r="BHY95" s="715"/>
      <c r="BHZ95" s="715"/>
      <c r="BIA95" s="715"/>
      <c r="BIB95" s="715"/>
      <c r="BIC95" s="715"/>
      <c r="BID95" s="715"/>
      <c r="BIE95" s="715"/>
      <c r="BIF95" s="715"/>
      <c r="BIG95" s="715"/>
      <c r="BIH95" s="715"/>
      <c r="BII95" s="715"/>
      <c r="BIJ95" s="715"/>
      <c r="BIK95" s="715"/>
      <c r="BIL95" s="715"/>
      <c r="BIM95" s="715"/>
      <c r="BIN95" s="715"/>
      <c r="BIO95" s="715"/>
      <c r="BIP95" s="715"/>
      <c r="BIQ95" s="715"/>
      <c r="BIR95" s="715"/>
      <c r="BIS95" s="715"/>
      <c r="BIT95" s="715"/>
      <c r="BIU95" s="715"/>
      <c r="BIV95" s="715"/>
      <c r="BIW95" s="715"/>
      <c r="BIX95" s="715"/>
      <c r="BIY95" s="715"/>
      <c r="BIZ95" s="715"/>
      <c r="BJA95" s="715"/>
      <c r="BJB95" s="715"/>
      <c r="BJC95" s="715"/>
      <c r="BJD95" s="715"/>
      <c r="BJE95" s="715"/>
      <c r="BJF95" s="715"/>
      <c r="BJG95" s="715"/>
      <c r="BJH95" s="715"/>
      <c r="BJI95" s="715"/>
      <c r="BJJ95" s="715"/>
      <c r="BJK95" s="715"/>
      <c r="BJL95" s="715"/>
      <c r="BJM95" s="715"/>
      <c r="BJN95" s="715"/>
      <c r="BJO95" s="715"/>
      <c r="BJP95" s="715"/>
      <c r="BJQ95" s="715"/>
      <c r="BJR95" s="715"/>
      <c r="BJS95" s="715"/>
      <c r="BJT95" s="715"/>
      <c r="BJU95" s="715"/>
      <c r="BJV95" s="715"/>
      <c r="BJW95" s="715"/>
      <c r="BJX95" s="715"/>
      <c r="BJY95" s="715"/>
      <c r="BJZ95" s="715"/>
      <c r="BKA95" s="715"/>
      <c r="BKB95" s="715"/>
      <c r="BKC95" s="715"/>
      <c r="BKD95" s="715"/>
      <c r="BKE95" s="715"/>
      <c r="BKF95" s="715"/>
      <c r="BKG95" s="715"/>
      <c r="BKH95" s="715"/>
      <c r="BKI95" s="715"/>
      <c r="BKJ95" s="715"/>
      <c r="BKK95" s="715"/>
      <c r="BKL95" s="715"/>
      <c r="BKM95" s="715"/>
      <c r="BKN95" s="715"/>
      <c r="BKO95" s="715"/>
      <c r="BKP95" s="715"/>
      <c r="BKQ95" s="715"/>
      <c r="BKR95" s="715"/>
      <c r="BKS95" s="715"/>
      <c r="BKT95" s="715"/>
      <c r="BKU95" s="715"/>
      <c r="BKV95" s="715"/>
      <c r="BKW95" s="715"/>
      <c r="BKX95" s="715"/>
      <c r="BKY95" s="715"/>
      <c r="BKZ95" s="715"/>
      <c r="BLA95" s="715"/>
      <c r="BLB95" s="715"/>
      <c r="BLC95" s="715"/>
      <c r="BLD95" s="715"/>
      <c r="BLE95" s="715"/>
      <c r="BLF95" s="715"/>
      <c r="BLG95" s="715"/>
      <c r="BLH95" s="715"/>
      <c r="BLI95" s="715"/>
      <c r="BLJ95" s="715"/>
      <c r="BLK95" s="715"/>
      <c r="BLL95" s="715"/>
      <c r="BLM95" s="715"/>
      <c r="BLN95" s="715"/>
      <c r="BLO95" s="715"/>
      <c r="BLP95" s="715"/>
      <c r="BLQ95" s="715"/>
      <c r="BLR95" s="715"/>
      <c r="BLS95" s="715"/>
      <c r="BLT95" s="715"/>
      <c r="BLU95" s="715"/>
      <c r="BLV95" s="715"/>
      <c r="BLW95" s="715"/>
      <c r="BLX95" s="715"/>
      <c r="BLY95" s="715"/>
      <c r="BLZ95" s="715"/>
      <c r="BMA95" s="715"/>
      <c r="BMB95" s="715"/>
      <c r="BMC95" s="715"/>
      <c r="BMD95" s="715"/>
      <c r="BME95" s="715"/>
      <c r="BMF95" s="715"/>
      <c r="BMG95" s="715"/>
      <c r="BMH95" s="715"/>
      <c r="BMI95" s="715"/>
      <c r="BMJ95" s="715"/>
      <c r="BMK95" s="715"/>
      <c r="BML95" s="715"/>
      <c r="BMM95" s="715"/>
      <c r="BMN95" s="715"/>
      <c r="BMO95" s="715"/>
      <c r="BMP95" s="715"/>
      <c r="BMQ95" s="715"/>
      <c r="BMR95" s="715"/>
      <c r="BMS95" s="715"/>
      <c r="BMT95" s="715"/>
      <c r="BMU95" s="715"/>
      <c r="BMV95" s="715"/>
      <c r="BMW95" s="715"/>
      <c r="BMX95" s="715"/>
      <c r="BMY95" s="715"/>
      <c r="BMZ95" s="715"/>
      <c r="BNA95" s="715"/>
      <c r="BNB95" s="715"/>
      <c r="BNC95" s="715"/>
      <c r="BND95" s="715"/>
      <c r="BNE95" s="715"/>
      <c r="BNF95" s="715"/>
      <c r="BNG95" s="715"/>
      <c r="BNH95" s="715"/>
      <c r="BNI95" s="715"/>
      <c r="BNJ95" s="715"/>
      <c r="BNK95" s="715"/>
      <c r="BNL95" s="715"/>
      <c r="BNM95" s="715"/>
      <c r="BNN95" s="715"/>
      <c r="BNO95" s="715"/>
      <c r="BNP95" s="715"/>
      <c r="BNQ95" s="715"/>
      <c r="BNR95" s="715"/>
      <c r="BNS95" s="715"/>
      <c r="BNT95" s="715"/>
      <c r="BNU95" s="715"/>
      <c r="BNV95" s="715"/>
      <c r="BNW95" s="715"/>
      <c r="BNX95" s="715"/>
      <c r="BNY95" s="715"/>
      <c r="BNZ95" s="715"/>
      <c r="BOA95" s="715"/>
      <c r="BOB95" s="715"/>
      <c r="BOC95" s="715"/>
      <c r="BOD95" s="715"/>
      <c r="BOE95" s="715"/>
      <c r="BOF95" s="715"/>
      <c r="BOG95" s="715"/>
      <c r="BOH95" s="715"/>
      <c r="BOI95" s="715"/>
      <c r="BOJ95" s="715"/>
      <c r="BOK95" s="715"/>
      <c r="BOL95" s="715"/>
      <c r="BOM95" s="715"/>
      <c r="BON95" s="715"/>
      <c r="BOO95" s="715"/>
      <c r="BOP95" s="715"/>
      <c r="BOQ95" s="715"/>
      <c r="BOR95" s="715"/>
      <c r="BOS95" s="715"/>
      <c r="BOT95" s="715"/>
      <c r="BOU95" s="715"/>
      <c r="BOV95" s="715"/>
      <c r="BOW95" s="715"/>
      <c r="BOX95" s="715"/>
      <c r="BOY95" s="715"/>
      <c r="BOZ95" s="715"/>
      <c r="BPA95" s="715"/>
      <c r="BPB95" s="715"/>
      <c r="BPC95" s="715"/>
      <c r="BPD95" s="715"/>
      <c r="BPE95" s="715"/>
      <c r="BPF95" s="715"/>
      <c r="BPG95" s="715"/>
      <c r="BPH95" s="715"/>
      <c r="BPI95" s="715"/>
      <c r="BPJ95" s="715"/>
      <c r="BPK95" s="715"/>
      <c r="BPL95" s="715"/>
      <c r="BPM95" s="715"/>
      <c r="BPN95" s="715"/>
      <c r="BPO95" s="715"/>
      <c r="BPP95" s="715"/>
      <c r="BPQ95" s="715"/>
      <c r="BPR95" s="715"/>
      <c r="BPS95" s="715"/>
      <c r="BPT95" s="715"/>
      <c r="BPU95" s="715"/>
      <c r="BPV95" s="715"/>
      <c r="BPW95" s="715"/>
      <c r="BPX95" s="715"/>
      <c r="BPY95" s="715"/>
      <c r="BPZ95" s="715"/>
      <c r="BQA95" s="715"/>
      <c r="BQB95" s="715"/>
      <c r="BQC95" s="715"/>
      <c r="BQD95" s="715"/>
      <c r="BQE95" s="715"/>
      <c r="BQF95" s="715"/>
      <c r="BQG95" s="715"/>
      <c r="BQH95" s="715"/>
      <c r="BQI95" s="715"/>
      <c r="BQJ95" s="715"/>
      <c r="BQK95" s="715"/>
      <c r="BQL95" s="715"/>
      <c r="BQM95" s="715"/>
      <c r="BQN95" s="715"/>
      <c r="BQO95" s="715"/>
      <c r="BQP95" s="715"/>
      <c r="BQQ95" s="715"/>
      <c r="BQR95" s="715"/>
      <c r="BQS95" s="715"/>
      <c r="BQT95" s="715"/>
      <c r="BQU95" s="715"/>
      <c r="BQV95" s="715"/>
      <c r="BQW95" s="715"/>
      <c r="BQX95" s="715"/>
      <c r="BQY95" s="715"/>
      <c r="BQZ95" s="715"/>
      <c r="BRA95" s="715"/>
      <c r="BRB95" s="715"/>
      <c r="BRC95" s="715"/>
      <c r="BRD95" s="715"/>
      <c r="BRE95" s="715"/>
      <c r="BRF95" s="715"/>
      <c r="BRG95" s="715"/>
      <c r="BRH95" s="715"/>
      <c r="BRI95" s="715"/>
      <c r="BRJ95" s="715"/>
      <c r="BRK95" s="715"/>
      <c r="BRL95" s="715"/>
      <c r="BRM95" s="715"/>
      <c r="BRN95" s="715"/>
      <c r="BRO95" s="715"/>
      <c r="BRP95" s="715"/>
      <c r="BRQ95" s="715"/>
      <c r="BRR95" s="715"/>
      <c r="BRS95" s="715"/>
      <c r="BRT95" s="715"/>
      <c r="BRU95" s="715"/>
      <c r="BRV95" s="715"/>
      <c r="BRW95" s="715"/>
      <c r="BRX95" s="715"/>
      <c r="BRY95" s="715"/>
      <c r="BRZ95" s="715"/>
      <c r="BSA95" s="715"/>
      <c r="BSB95" s="715"/>
      <c r="BSC95" s="715"/>
      <c r="BSD95" s="715"/>
      <c r="BSE95" s="715"/>
      <c r="BSF95" s="715"/>
      <c r="BSG95" s="715"/>
      <c r="BSH95" s="715"/>
      <c r="BSI95" s="715"/>
      <c r="BSJ95" s="715"/>
      <c r="BSK95" s="715"/>
      <c r="BSL95" s="715"/>
      <c r="BSM95" s="715"/>
      <c r="BSN95" s="715"/>
      <c r="BSO95" s="715"/>
      <c r="BSP95" s="715"/>
      <c r="BSQ95" s="715"/>
      <c r="BSR95" s="715"/>
      <c r="BSS95" s="715"/>
      <c r="BST95" s="715"/>
      <c r="BSU95" s="715"/>
      <c r="BSV95" s="715"/>
      <c r="BSW95" s="715"/>
      <c r="BSX95" s="715"/>
      <c r="BSY95" s="715"/>
      <c r="BSZ95" s="715"/>
      <c r="BTA95" s="715"/>
      <c r="BTB95" s="715"/>
      <c r="BTC95" s="715"/>
      <c r="BTD95" s="715"/>
      <c r="BTE95" s="715"/>
      <c r="BTF95" s="715"/>
      <c r="BTG95" s="715"/>
      <c r="BTH95" s="715"/>
      <c r="BTI95" s="715"/>
      <c r="BTJ95" s="715"/>
      <c r="BTK95" s="715"/>
      <c r="BTL95" s="715"/>
      <c r="BTM95" s="715"/>
      <c r="BTN95" s="715"/>
      <c r="BTO95" s="715"/>
      <c r="BTP95" s="715"/>
      <c r="BTQ95" s="715"/>
      <c r="BTR95" s="715"/>
      <c r="BTS95" s="715"/>
      <c r="BTT95" s="715"/>
      <c r="BTU95" s="715"/>
      <c r="BTV95" s="715"/>
      <c r="BTW95" s="715"/>
      <c r="BTX95" s="715"/>
      <c r="BTY95" s="715"/>
      <c r="BTZ95" s="715"/>
      <c r="BUA95" s="715"/>
      <c r="BUB95" s="715"/>
      <c r="BUC95" s="715"/>
      <c r="BUD95" s="715"/>
      <c r="BUE95" s="715"/>
      <c r="BUF95" s="715"/>
      <c r="BUG95" s="715"/>
      <c r="BUH95" s="715"/>
      <c r="BUI95" s="715"/>
      <c r="BUJ95" s="715"/>
      <c r="BUK95" s="715"/>
      <c r="BUL95" s="715"/>
      <c r="BUM95" s="715"/>
      <c r="BUN95" s="715"/>
      <c r="BUO95" s="715"/>
      <c r="BUP95" s="715"/>
      <c r="BUQ95" s="715"/>
      <c r="BUR95" s="715"/>
      <c r="BUS95" s="715"/>
      <c r="BUT95" s="715"/>
      <c r="BUU95" s="715"/>
      <c r="BUV95" s="715"/>
      <c r="BUW95" s="715"/>
      <c r="BUX95" s="715"/>
      <c r="BUY95" s="715"/>
      <c r="BUZ95" s="715"/>
      <c r="BVA95" s="715"/>
      <c r="BVB95" s="715"/>
      <c r="BVC95" s="715"/>
      <c r="BVD95" s="715"/>
      <c r="BVE95" s="715"/>
      <c r="BVF95" s="715"/>
      <c r="BVG95" s="715"/>
      <c r="BVH95" s="715"/>
      <c r="BVI95" s="715"/>
      <c r="BVJ95" s="715"/>
      <c r="BVK95" s="715"/>
      <c r="BVL95" s="715"/>
      <c r="BVM95" s="715"/>
      <c r="BVN95" s="715"/>
      <c r="BVO95" s="715"/>
      <c r="BVP95" s="715"/>
      <c r="BVQ95" s="715"/>
      <c r="BVR95" s="715"/>
      <c r="BVS95" s="715"/>
      <c r="BVT95" s="715"/>
      <c r="BVU95" s="715"/>
      <c r="BVV95" s="715"/>
      <c r="BVW95" s="715"/>
      <c r="BVX95" s="715"/>
      <c r="BVY95" s="715"/>
      <c r="BVZ95" s="715"/>
      <c r="BWA95" s="715"/>
      <c r="BWB95" s="715"/>
      <c r="BWC95" s="715"/>
      <c r="BWD95" s="715"/>
      <c r="BWE95" s="715"/>
      <c r="BWF95" s="715"/>
      <c r="BWG95" s="715"/>
      <c r="BWH95" s="715"/>
      <c r="BWI95" s="715"/>
      <c r="BWJ95" s="715"/>
      <c r="BWK95" s="715"/>
      <c r="BWL95" s="715"/>
      <c r="BWM95" s="715"/>
      <c r="BWN95" s="715"/>
      <c r="BWO95" s="715"/>
      <c r="BWP95" s="715"/>
      <c r="BWQ95" s="715"/>
      <c r="BWR95" s="715"/>
      <c r="BWS95" s="715"/>
      <c r="BWT95" s="715"/>
      <c r="BWU95" s="715"/>
      <c r="BWV95" s="715"/>
      <c r="BWW95" s="715"/>
      <c r="BWX95" s="715"/>
      <c r="BWY95" s="715"/>
      <c r="BWZ95" s="715"/>
      <c r="BXA95" s="715"/>
      <c r="BXB95" s="715"/>
      <c r="BXC95" s="715"/>
      <c r="BXD95" s="715"/>
      <c r="BXE95" s="715"/>
      <c r="BXF95" s="715"/>
      <c r="BXG95" s="715"/>
      <c r="BXH95" s="715"/>
      <c r="BXI95" s="715"/>
      <c r="BXJ95" s="715"/>
      <c r="BXK95" s="715"/>
      <c r="BXL95" s="715"/>
      <c r="BXM95" s="715"/>
      <c r="BXN95" s="715"/>
      <c r="BXO95" s="715"/>
      <c r="BXP95" s="715"/>
      <c r="BXQ95" s="715"/>
      <c r="BXR95" s="715"/>
      <c r="BXS95" s="715"/>
      <c r="BXT95" s="715"/>
      <c r="BXU95" s="715"/>
      <c r="BXV95" s="715"/>
      <c r="BXW95" s="715"/>
      <c r="BXX95" s="715"/>
      <c r="BXY95" s="715"/>
      <c r="BXZ95" s="715"/>
      <c r="BYA95" s="715"/>
      <c r="BYB95" s="715"/>
      <c r="BYC95" s="715"/>
      <c r="BYD95" s="715"/>
      <c r="BYE95" s="715"/>
      <c r="BYF95" s="715"/>
      <c r="BYG95" s="715"/>
      <c r="BYH95" s="715"/>
      <c r="BYI95" s="715"/>
      <c r="BYJ95" s="715"/>
      <c r="BYK95" s="715"/>
      <c r="BYL95" s="715"/>
      <c r="BYM95" s="715"/>
      <c r="BYN95" s="715"/>
      <c r="BYO95" s="715"/>
      <c r="BYP95" s="715"/>
      <c r="BYQ95" s="715"/>
      <c r="BYR95" s="715"/>
      <c r="BYS95" s="715"/>
      <c r="BYT95" s="715"/>
      <c r="BYU95" s="715"/>
      <c r="BYV95" s="715"/>
      <c r="BYW95" s="715"/>
      <c r="BYX95" s="715"/>
      <c r="BYY95" s="715"/>
      <c r="BYZ95" s="715"/>
      <c r="BZA95" s="715"/>
      <c r="BZB95" s="715"/>
      <c r="BZC95" s="715"/>
      <c r="BZD95" s="715"/>
      <c r="BZE95" s="715"/>
      <c r="BZF95" s="715"/>
      <c r="BZG95" s="715"/>
      <c r="BZH95" s="715"/>
      <c r="BZI95" s="715"/>
      <c r="BZJ95" s="715"/>
      <c r="BZK95" s="715"/>
      <c r="BZL95" s="715"/>
      <c r="BZM95" s="715"/>
      <c r="BZN95" s="715"/>
      <c r="BZO95" s="715"/>
      <c r="BZP95" s="715"/>
      <c r="BZQ95" s="715"/>
      <c r="BZR95" s="715"/>
      <c r="BZS95" s="715"/>
      <c r="BZT95" s="715"/>
      <c r="BZU95" s="715"/>
      <c r="BZV95" s="715"/>
      <c r="BZW95" s="715"/>
      <c r="BZX95" s="715"/>
      <c r="BZY95" s="715"/>
      <c r="BZZ95" s="715"/>
      <c r="CAA95" s="715"/>
      <c r="CAB95" s="715"/>
      <c r="CAC95" s="715"/>
      <c r="CAD95" s="715"/>
      <c r="CAE95" s="715"/>
      <c r="CAF95" s="715"/>
      <c r="CAG95" s="715"/>
      <c r="CAH95" s="715"/>
      <c r="CAI95" s="715"/>
      <c r="CAJ95" s="715"/>
      <c r="CAK95" s="715"/>
      <c r="CAL95" s="715"/>
      <c r="CAM95" s="715"/>
      <c r="CAN95" s="715"/>
      <c r="CAO95" s="715"/>
      <c r="CAP95" s="715"/>
      <c r="CAQ95" s="715"/>
      <c r="CAR95" s="715"/>
      <c r="CAS95" s="715"/>
      <c r="CAT95" s="715"/>
      <c r="CAU95" s="715"/>
      <c r="CAV95" s="715"/>
      <c r="CAW95" s="715"/>
      <c r="CAX95" s="715"/>
      <c r="CAY95" s="715"/>
      <c r="CAZ95" s="715"/>
      <c r="CBA95" s="715"/>
      <c r="CBB95" s="715"/>
      <c r="CBC95" s="715"/>
      <c r="CBD95" s="715"/>
      <c r="CBE95" s="715"/>
      <c r="CBF95" s="715"/>
      <c r="CBG95" s="715"/>
      <c r="CBH95" s="715"/>
      <c r="CBI95" s="715"/>
      <c r="CBJ95" s="715"/>
      <c r="CBK95" s="715"/>
      <c r="CBL95" s="715"/>
      <c r="CBM95" s="715"/>
      <c r="CBN95" s="715"/>
      <c r="CBO95" s="715"/>
      <c r="CBP95" s="715"/>
      <c r="CBQ95" s="715"/>
      <c r="CBR95" s="715"/>
      <c r="CBS95" s="715"/>
      <c r="CBT95" s="715"/>
      <c r="CBU95" s="715"/>
      <c r="CBV95" s="715"/>
      <c r="CBW95" s="715"/>
      <c r="CBX95" s="715"/>
      <c r="CBY95" s="715"/>
      <c r="CBZ95" s="715"/>
      <c r="CCA95" s="715"/>
      <c r="CCB95" s="715"/>
      <c r="CCC95" s="715"/>
      <c r="CCD95" s="715"/>
      <c r="CCE95" s="715"/>
      <c r="CCF95" s="715"/>
      <c r="CCG95" s="715"/>
      <c r="CCH95" s="715"/>
      <c r="CCI95" s="715"/>
      <c r="CCJ95" s="715"/>
      <c r="CCK95" s="715"/>
      <c r="CCL95" s="715"/>
      <c r="CCM95" s="715"/>
      <c r="CCN95" s="715"/>
      <c r="CCO95" s="715"/>
      <c r="CCP95" s="715"/>
      <c r="CCQ95" s="715"/>
      <c r="CCR95" s="715"/>
      <c r="CCS95" s="715"/>
      <c r="CCT95" s="715"/>
      <c r="CCU95" s="715"/>
      <c r="CCV95" s="715"/>
      <c r="CCW95" s="715"/>
      <c r="CCX95" s="715"/>
      <c r="CCY95" s="715"/>
      <c r="CCZ95" s="715"/>
      <c r="CDA95" s="715"/>
      <c r="CDB95" s="715"/>
      <c r="CDC95" s="715"/>
      <c r="CDD95" s="715"/>
      <c r="CDE95" s="715"/>
      <c r="CDF95" s="715"/>
      <c r="CDG95" s="715"/>
      <c r="CDH95" s="715"/>
      <c r="CDI95" s="715"/>
      <c r="CDJ95" s="715"/>
      <c r="CDK95" s="715"/>
      <c r="CDL95" s="715"/>
      <c r="CDM95" s="715"/>
      <c r="CDN95" s="715"/>
      <c r="CDO95" s="715"/>
      <c r="CDP95" s="715"/>
      <c r="CDQ95" s="715"/>
      <c r="CDR95" s="715"/>
      <c r="CDS95" s="715"/>
      <c r="CDT95" s="715"/>
      <c r="CDU95" s="715"/>
      <c r="CDV95" s="715"/>
      <c r="CDW95" s="715"/>
      <c r="CDX95" s="715"/>
      <c r="CDY95" s="715"/>
      <c r="CDZ95" s="715"/>
      <c r="CEA95" s="715"/>
      <c r="CEB95" s="715"/>
      <c r="CEC95" s="715"/>
      <c r="CED95" s="715"/>
      <c r="CEE95" s="715"/>
      <c r="CEF95" s="715"/>
      <c r="CEG95" s="715"/>
      <c r="CEH95" s="715"/>
      <c r="CEI95" s="715"/>
      <c r="CEJ95" s="715"/>
      <c r="CEK95" s="715"/>
      <c r="CEL95" s="715"/>
      <c r="CEM95" s="715"/>
      <c r="CEN95" s="715"/>
      <c r="CEO95" s="715"/>
      <c r="CEP95" s="715"/>
      <c r="CEQ95" s="715"/>
      <c r="CER95" s="715"/>
      <c r="CES95" s="715"/>
      <c r="CET95" s="715"/>
      <c r="CEU95" s="715"/>
      <c r="CEV95" s="715"/>
      <c r="CEW95" s="715"/>
      <c r="CEX95" s="715"/>
      <c r="CEY95" s="715"/>
      <c r="CEZ95" s="715"/>
      <c r="CFA95" s="715"/>
      <c r="CFB95" s="715"/>
      <c r="CFC95" s="715"/>
      <c r="CFD95" s="715"/>
      <c r="CFE95" s="715"/>
      <c r="CFF95" s="715"/>
      <c r="CFG95" s="715"/>
      <c r="CFH95" s="715"/>
      <c r="CFI95" s="715"/>
      <c r="CFJ95" s="715"/>
      <c r="CFK95" s="715"/>
      <c r="CFL95" s="715"/>
      <c r="CFM95" s="715"/>
      <c r="CFN95" s="715"/>
      <c r="CFO95" s="715"/>
      <c r="CFP95" s="715"/>
      <c r="CFQ95" s="715"/>
      <c r="CFR95" s="715"/>
      <c r="CFS95" s="715"/>
      <c r="CFT95" s="715"/>
      <c r="CFU95" s="715"/>
      <c r="CFV95" s="715"/>
      <c r="CFW95" s="715"/>
      <c r="CFX95" s="715"/>
      <c r="CFY95" s="715"/>
      <c r="CFZ95" s="715"/>
      <c r="CGA95" s="715"/>
      <c r="CGB95" s="715"/>
      <c r="CGC95" s="715"/>
      <c r="CGD95" s="715"/>
      <c r="CGE95" s="715"/>
      <c r="CGF95" s="715"/>
      <c r="CGG95" s="715"/>
      <c r="CGH95" s="715"/>
      <c r="CGI95" s="715"/>
      <c r="CGJ95" s="715"/>
      <c r="CGK95" s="715"/>
      <c r="CGL95" s="715"/>
      <c r="CGM95" s="715"/>
      <c r="CGN95" s="715"/>
      <c r="CGO95" s="715"/>
      <c r="CGP95" s="715"/>
      <c r="CGQ95" s="715"/>
      <c r="CGR95" s="715"/>
      <c r="CGS95" s="715"/>
      <c r="CGT95" s="715"/>
      <c r="CGU95" s="715"/>
      <c r="CGV95" s="715"/>
      <c r="CGW95" s="715"/>
      <c r="CGX95" s="715"/>
      <c r="CGY95" s="715"/>
      <c r="CGZ95" s="715"/>
      <c r="CHA95" s="715"/>
      <c r="CHB95" s="715"/>
      <c r="CHC95" s="715"/>
      <c r="CHD95" s="715"/>
      <c r="CHE95" s="715"/>
      <c r="CHF95" s="715"/>
      <c r="CHG95" s="715"/>
      <c r="CHH95" s="715"/>
      <c r="CHI95" s="715"/>
      <c r="CHJ95" s="715"/>
      <c r="CHK95" s="715"/>
      <c r="CHL95" s="715"/>
      <c r="CHM95" s="715"/>
      <c r="CHN95" s="715"/>
      <c r="CHO95" s="715"/>
      <c r="CHP95" s="715"/>
      <c r="CHQ95" s="715"/>
      <c r="CHR95" s="715"/>
      <c r="CHS95" s="715"/>
      <c r="CHT95" s="715"/>
      <c r="CHU95" s="715"/>
      <c r="CHV95" s="715"/>
      <c r="CHW95" s="715"/>
      <c r="CHX95" s="715"/>
      <c r="CHY95" s="715"/>
      <c r="CHZ95" s="715"/>
      <c r="CIA95" s="715"/>
      <c r="CIB95" s="715"/>
      <c r="CIC95" s="715"/>
      <c r="CID95" s="715"/>
      <c r="CIE95" s="715"/>
      <c r="CIF95" s="715"/>
      <c r="CIG95" s="715"/>
      <c r="CIH95" s="715"/>
      <c r="CII95" s="715"/>
      <c r="CIJ95" s="715"/>
      <c r="CIK95" s="715"/>
      <c r="CIL95" s="715"/>
      <c r="CIM95" s="715"/>
      <c r="CIN95" s="715"/>
      <c r="CIO95" s="715"/>
      <c r="CIP95" s="715"/>
      <c r="CIQ95" s="715"/>
      <c r="CIR95" s="715"/>
      <c r="CIS95" s="715"/>
      <c r="CIT95" s="715"/>
      <c r="CIU95" s="715"/>
      <c r="CIV95" s="715"/>
      <c r="CIW95" s="715"/>
      <c r="CIX95" s="715"/>
      <c r="CIY95" s="715"/>
      <c r="CIZ95" s="715"/>
      <c r="CJA95" s="715"/>
      <c r="CJB95" s="715"/>
      <c r="CJC95" s="715"/>
      <c r="CJD95" s="715"/>
      <c r="CJE95" s="715"/>
      <c r="CJF95" s="715"/>
      <c r="CJG95" s="715"/>
      <c r="CJH95" s="715"/>
      <c r="CJI95" s="715"/>
      <c r="CJJ95" s="715"/>
      <c r="CJK95" s="715"/>
      <c r="CJL95" s="715"/>
      <c r="CJM95" s="715"/>
      <c r="CJN95" s="715"/>
      <c r="CJO95" s="715"/>
      <c r="CJP95" s="715"/>
      <c r="CJQ95" s="715"/>
      <c r="CJR95" s="715"/>
      <c r="CJS95" s="715"/>
      <c r="CJT95" s="715"/>
      <c r="CJU95" s="715"/>
      <c r="CJV95" s="715"/>
      <c r="CJW95" s="715"/>
      <c r="CJX95" s="715"/>
      <c r="CJY95" s="715"/>
      <c r="CJZ95" s="715"/>
      <c r="CKA95" s="715"/>
      <c r="CKB95" s="715"/>
      <c r="CKC95" s="715"/>
      <c r="CKD95" s="715"/>
      <c r="CKE95" s="715"/>
      <c r="CKF95" s="715"/>
      <c r="CKG95" s="715"/>
      <c r="CKH95" s="715"/>
      <c r="CKI95" s="715"/>
      <c r="CKJ95" s="715"/>
      <c r="CKK95" s="715"/>
      <c r="CKL95" s="715"/>
      <c r="CKM95" s="715"/>
      <c r="CKN95" s="715"/>
      <c r="CKO95" s="715"/>
      <c r="CKP95" s="715"/>
      <c r="CKQ95" s="715"/>
      <c r="CKR95" s="715"/>
      <c r="CKS95" s="715"/>
      <c r="CKT95" s="715"/>
      <c r="CKU95" s="715"/>
      <c r="CKV95" s="715"/>
      <c r="CKW95" s="715"/>
      <c r="CKX95" s="715"/>
      <c r="CKY95" s="715"/>
      <c r="CKZ95" s="715"/>
      <c r="CLA95" s="715"/>
      <c r="CLB95" s="715"/>
      <c r="CLC95" s="715"/>
      <c r="CLD95" s="715"/>
      <c r="CLE95" s="715"/>
      <c r="CLF95" s="715"/>
      <c r="CLG95" s="715"/>
      <c r="CLH95" s="715"/>
      <c r="CLI95" s="715"/>
      <c r="CLJ95" s="715"/>
      <c r="CLK95" s="715"/>
      <c r="CLL95" s="715"/>
      <c r="CLM95" s="715"/>
      <c r="CLN95" s="715"/>
      <c r="CLO95" s="715"/>
      <c r="CLP95" s="715"/>
      <c r="CLQ95" s="715"/>
      <c r="CLR95" s="715"/>
      <c r="CLS95" s="715"/>
      <c r="CLT95" s="715"/>
      <c r="CLU95" s="715"/>
      <c r="CLV95" s="715"/>
      <c r="CLW95" s="715"/>
      <c r="CLX95" s="715"/>
      <c r="CLY95" s="715"/>
      <c r="CLZ95" s="715"/>
      <c r="CMA95" s="715"/>
      <c r="CMB95" s="715"/>
      <c r="CMC95" s="715"/>
      <c r="CMD95" s="715"/>
      <c r="CME95" s="715"/>
      <c r="CMF95" s="715"/>
      <c r="CMG95" s="715"/>
      <c r="CMH95" s="715"/>
      <c r="CMI95" s="715"/>
      <c r="CMJ95" s="715"/>
      <c r="CMK95" s="715"/>
      <c r="CML95" s="715"/>
      <c r="CMM95" s="715"/>
      <c r="CMN95" s="715"/>
      <c r="CMO95" s="715"/>
      <c r="CMP95" s="715"/>
      <c r="CMQ95" s="715"/>
      <c r="CMR95" s="715"/>
      <c r="CMS95" s="715"/>
      <c r="CMT95" s="715"/>
      <c r="CMU95" s="715"/>
      <c r="CMV95" s="715"/>
      <c r="CMW95" s="715"/>
      <c r="CMX95" s="715"/>
      <c r="CMY95" s="715"/>
      <c r="CMZ95" s="715"/>
      <c r="CNA95" s="715"/>
      <c r="CNB95" s="715"/>
      <c r="CNC95" s="715"/>
      <c r="CND95" s="715"/>
      <c r="CNE95" s="715"/>
      <c r="CNF95" s="715"/>
      <c r="CNG95" s="715"/>
      <c r="CNH95" s="715"/>
      <c r="CNI95" s="715"/>
      <c r="CNJ95" s="715"/>
      <c r="CNK95" s="715"/>
      <c r="CNL95" s="715"/>
      <c r="CNM95" s="715"/>
      <c r="CNN95" s="715"/>
      <c r="CNO95" s="715"/>
      <c r="CNP95" s="715"/>
      <c r="CNQ95" s="715"/>
      <c r="CNR95" s="715"/>
      <c r="CNS95" s="715"/>
      <c r="CNT95" s="715"/>
      <c r="CNU95" s="715"/>
      <c r="CNV95" s="715"/>
      <c r="CNW95" s="715"/>
      <c r="CNX95" s="715"/>
      <c r="CNY95" s="715"/>
      <c r="CNZ95" s="715"/>
      <c r="COA95" s="715"/>
      <c r="COB95" s="715"/>
      <c r="COC95" s="715"/>
      <c r="COD95" s="715"/>
      <c r="COE95" s="715"/>
      <c r="COF95" s="715"/>
      <c r="COG95" s="715"/>
      <c r="COH95" s="715"/>
      <c r="COI95" s="715"/>
      <c r="COJ95" s="715"/>
      <c r="COK95" s="715"/>
      <c r="COL95" s="715"/>
      <c r="COM95" s="715"/>
      <c r="CON95" s="715"/>
      <c r="COO95" s="715"/>
      <c r="COP95" s="715"/>
      <c r="COQ95" s="715"/>
      <c r="COR95" s="715"/>
      <c r="COS95" s="715"/>
      <c r="COT95" s="715"/>
      <c r="COU95" s="715"/>
      <c r="COV95" s="715"/>
      <c r="COW95" s="715"/>
      <c r="COX95" s="715"/>
      <c r="COY95" s="715"/>
      <c r="COZ95" s="715"/>
      <c r="CPA95" s="715"/>
      <c r="CPB95" s="715"/>
      <c r="CPC95" s="715"/>
      <c r="CPD95" s="715"/>
      <c r="CPE95" s="715"/>
      <c r="CPF95" s="715"/>
      <c r="CPG95" s="715"/>
      <c r="CPH95" s="715"/>
      <c r="CPI95" s="715"/>
      <c r="CPJ95" s="715"/>
      <c r="CPK95" s="715"/>
      <c r="CPL95" s="715"/>
      <c r="CPM95" s="715"/>
      <c r="CPN95" s="715"/>
      <c r="CPO95" s="715"/>
      <c r="CPP95" s="715"/>
      <c r="CPQ95" s="715"/>
      <c r="CPR95" s="715"/>
      <c r="CPS95" s="715"/>
      <c r="CPT95" s="715"/>
      <c r="CPU95" s="715"/>
      <c r="CPV95" s="715"/>
      <c r="CPW95" s="715"/>
      <c r="CPX95" s="715"/>
      <c r="CPY95" s="715"/>
      <c r="CPZ95" s="715"/>
      <c r="CQA95" s="715"/>
      <c r="CQB95" s="715"/>
      <c r="CQC95" s="715"/>
      <c r="CQD95" s="715"/>
      <c r="CQE95" s="715"/>
      <c r="CQF95" s="715"/>
      <c r="CQG95" s="715"/>
      <c r="CQH95" s="715"/>
      <c r="CQI95" s="715"/>
      <c r="CQJ95" s="715"/>
      <c r="CQK95" s="715"/>
      <c r="CQL95" s="715"/>
      <c r="CQM95" s="715"/>
      <c r="CQN95" s="715"/>
      <c r="CQO95" s="715"/>
      <c r="CQP95" s="715"/>
      <c r="CQQ95" s="715"/>
      <c r="CQR95" s="715"/>
      <c r="CQS95" s="715"/>
      <c r="CQT95" s="715"/>
      <c r="CQU95" s="715"/>
      <c r="CQV95" s="715"/>
      <c r="CQW95" s="715"/>
      <c r="CQX95" s="715"/>
      <c r="CQY95" s="715"/>
      <c r="CQZ95" s="715"/>
      <c r="CRA95" s="715"/>
      <c r="CRB95" s="715"/>
      <c r="CRC95" s="715"/>
      <c r="CRD95" s="715"/>
      <c r="CRE95" s="715"/>
      <c r="CRF95" s="715"/>
      <c r="CRG95" s="715"/>
      <c r="CRH95" s="715"/>
      <c r="CRI95" s="715"/>
      <c r="CRJ95" s="715"/>
      <c r="CRK95" s="715"/>
      <c r="CRL95" s="715"/>
      <c r="CRM95" s="715"/>
      <c r="CRN95" s="715"/>
      <c r="CRO95" s="715"/>
      <c r="CRP95" s="715"/>
      <c r="CRQ95" s="715"/>
      <c r="CRR95" s="715"/>
      <c r="CRS95" s="715"/>
      <c r="CRT95" s="715"/>
      <c r="CRU95" s="715"/>
      <c r="CRV95" s="715"/>
      <c r="CRW95" s="715"/>
      <c r="CRX95" s="715"/>
      <c r="CRY95" s="715"/>
      <c r="CRZ95" s="715"/>
      <c r="CSA95" s="715"/>
      <c r="CSB95" s="715"/>
      <c r="CSC95" s="715"/>
      <c r="CSD95" s="715"/>
      <c r="CSE95" s="715"/>
      <c r="CSF95" s="715"/>
      <c r="CSG95" s="715"/>
      <c r="CSH95" s="715"/>
      <c r="CSI95" s="715"/>
      <c r="CSJ95" s="715"/>
      <c r="CSK95" s="715"/>
      <c r="CSL95" s="715"/>
      <c r="CSM95" s="715"/>
      <c r="CSN95" s="715"/>
      <c r="CSO95" s="715"/>
      <c r="CSP95" s="715"/>
      <c r="CSQ95" s="715"/>
      <c r="CSR95" s="715"/>
      <c r="CSS95" s="715"/>
      <c r="CST95" s="715"/>
      <c r="CSU95" s="715"/>
      <c r="CSV95" s="715"/>
      <c r="CSW95" s="715"/>
      <c r="CSX95" s="715"/>
      <c r="CSY95" s="715"/>
      <c r="CSZ95" s="715"/>
      <c r="CTA95" s="715"/>
      <c r="CTB95" s="715"/>
      <c r="CTC95" s="715"/>
      <c r="CTD95" s="715"/>
      <c r="CTE95" s="715"/>
      <c r="CTF95" s="715"/>
      <c r="CTG95" s="715"/>
      <c r="CTH95" s="715"/>
      <c r="CTI95" s="715"/>
      <c r="CTJ95" s="715"/>
      <c r="CTK95" s="715"/>
      <c r="CTL95" s="715"/>
      <c r="CTM95" s="715"/>
      <c r="CTN95" s="715"/>
      <c r="CTO95" s="715"/>
      <c r="CTP95" s="715"/>
      <c r="CTQ95" s="715"/>
      <c r="CTR95" s="715"/>
      <c r="CTS95" s="715"/>
      <c r="CTT95" s="715"/>
      <c r="CTU95" s="715"/>
      <c r="CTV95" s="715"/>
      <c r="CTW95" s="715"/>
      <c r="CTX95" s="715"/>
      <c r="CTY95" s="715"/>
      <c r="CTZ95" s="715"/>
      <c r="CUA95" s="715"/>
      <c r="CUB95" s="715"/>
      <c r="CUC95" s="715"/>
      <c r="CUD95" s="715"/>
      <c r="CUE95" s="715"/>
      <c r="CUF95" s="715"/>
      <c r="CUG95" s="715"/>
      <c r="CUH95" s="715"/>
      <c r="CUI95" s="715"/>
      <c r="CUJ95" s="715"/>
      <c r="CUK95" s="715"/>
      <c r="CUL95" s="715"/>
      <c r="CUM95" s="715"/>
      <c r="CUN95" s="715"/>
      <c r="CUO95" s="715"/>
      <c r="CUP95" s="715"/>
      <c r="CUQ95" s="715"/>
      <c r="CUR95" s="715"/>
      <c r="CUS95" s="715"/>
      <c r="CUT95" s="715"/>
      <c r="CUU95" s="715"/>
      <c r="CUV95" s="715"/>
      <c r="CUW95" s="715"/>
      <c r="CUX95" s="715"/>
      <c r="CUY95" s="715"/>
      <c r="CUZ95" s="715"/>
      <c r="CVA95" s="715"/>
      <c r="CVB95" s="715"/>
      <c r="CVC95" s="715"/>
      <c r="CVD95" s="715"/>
      <c r="CVE95" s="715"/>
      <c r="CVF95" s="715"/>
      <c r="CVG95" s="715"/>
      <c r="CVH95" s="715"/>
      <c r="CVI95" s="715"/>
      <c r="CVJ95" s="715"/>
      <c r="CVK95" s="715"/>
      <c r="CVL95" s="715"/>
      <c r="CVM95" s="715"/>
      <c r="CVN95" s="715"/>
      <c r="CVO95" s="715"/>
      <c r="CVP95" s="715"/>
      <c r="CVQ95" s="715"/>
      <c r="CVR95" s="715"/>
      <c r="CVS95" s="715"/>
      <c r="CVT95" s="715"/>
      <c r="CVU95" s="715"/>
      <c r="CVV95" s="715"/>
      <c r="CVW95" s="715"/>
      <c r="CVX95" s="715"/>
      <c r="CVY95" s="715"/>
      <c r="CVZ95" s="715"/>
      <c r="CWA95" s="715"/>
      <c r="CWB95" s="715"/>
      <c r="CWC95" s="715"/>
      <c r="CWD95" s="715"/>
      <c r="CWE95" s="715"/>
      <c r="CWF95" s="715"/>
      <c r="CWG95" s="715"/>
      <c r="CWH95" s="715"/>
      <c r="CWI95" s="715"/>
      <c r="CWJ95" s="715"/>
      <c r="CWK95" s="715"/>
      <c r="CWL95" s="715"/>
      <c r="CWM95" s="715"/>
      <c r="CWN95" s="715"/>
      <c r="CWO95" s="715"/>
      <c r="CWP95" s="715"/>
      <c r="CWQ95" s="715"/>
      <c r="CWR95" s="715"/>
      <c r="CWS95" s="715"/>
      <c r="CWT95" s="715"/>
      <c r="CWU95" s="715"/>
      <c r="CWV95" s="715"/>
      <c r="CWW95" s="715"/>
      <c r="CWX95" s="715"/>
      <c r="CWY95" s="715"/>
      <c r="CWZ95" s="715"/>
      <c r="CXA95" s="715"/>
      <c r="CXB95" s="715"/>
      <c r="CXC95" s="715"/>
      <c r="CXD95" s="715"/>
      <c r="CXE95" s="715"/>
      <c r="CXF95" s="715"/>
      <c r="CXG95" s="715"/>
      <c r="CXH95" s="715"/>
      <c r="CXI95" s="715"/>
      <c r="CXJ95" s="715"/>
      <c r="CXK95" s="715"/>
      <c r="CXL95" s="715"/>
      <c r="CXM95" s="715"/>
      <c r="CXN95" s="715"/>
      <c r="CXO95" s="715"/>
      <c r="CXP95" s="715"/>
      <c r="CXQ95" s="715"/>
      <c r="CXR95" s="715"/>
      <c r="CXS95" s="715"/>
      <c r="CXT95" s="715"/>
      <c r="CXU95" s="715"/>
      <c r="CXV95" s="715"/>
      <c r="CXW95" s="715"/>
      <c r="CXX95" s="715"/>
      <c r="CXY95" s="715"/>
      <c r="CXZ95" s="715"/>
      <c r="CYA95" s="715"/>
      <c r="CYB95" s="715"/>
      <c r="CYC95" s="715"/>
      <c r="CYD95" s="715"/>
      <c r="CYE95" s="715"/>
      <c r="CYF95" s="715"/>
      <c r="CYG95" s="715"/>
      <c r="CYH95" s="715"/>
      <c r="CYI95" s="715"/>
      <c r="CYJ95" s="715"/>
      <c r="CYK95" s="715"/>
      <c r="CYL95" s="715"/>
      <c r="CYM95" s="715"/>
      <c r="CYN95" s="715"/>
      <c r="CYO95" s="715"/>
      <c r="CYP95" s="715"/>
      <c r="CYQ95" s="715"/>
      <c r="CYR95" s="715"/>
      <c r="CYS95" s="715"/>
      <c r="CYT95" s="715"/>
      <c r="CYU95" s="715"/>
      <c r="CYV95" s="715"/>
      <c r="CYW95" s="715"/>
      <c r="CYX95" s="715"/>
      <c r="CYY95" s="715"/>
      <c r="CYZ95" s="715"/>
      <c r="CZA95" s="715"/>
      <c r="CZB95" s="715"/>
      <c r="CZC95" s="715"/>
      <c r="CZD95" s="715"/>
      <c r="CZE95" s="715"/>
      <c r="CZF95" s="715"/>
      <c r="CZG95" s="715"/>
      <c r="CZH95" s="715"/>
      <c r="CZI95" s="715"/>
      <c r="CZJ95" s="715"/>
      <c r="CZK95" s="715"/>
      <c r="CZL95" s="715"/>
      <c r="CZM95" s="715"/>
      <c r="CZN95" s="715"/>
      <c r="CZO95" s="715"/>
      <c r="CZP95" s="715"/>
      <c r="CZQ95" s="715"/>
      <c r="CZR95" s="715"/>
      <c r="CZS95" s="715"/>
      <c r="CZT95" s="715"/>
      <c r="CZU95" s="715"/>
      <c r="CZV95" s="715"/>
      <c r="CZW95" s="715"/>
      <c r="CZX95" s="715"/>
      <c r="CZY95" s="715"/>
      <c r="CZZ95" s="715"/>
      <c r="DAA95" s="715"/>
      <c r="DAB95" s="715"/>
      <c r="DAC95" s="715"/>
      <c r="DAD95" s="715"/>
      <c r="DAE95" s="715"/>
      <c r="DAF95" s="715"/>
      <c r="DAG95" s="715"/>
      <c r="DAH95" s="715"/>
      <c r="DAI95" s="715"/>
      <c r="DAJ95" s="715"/>
      <c r="DAK95" s="715"/>
      <c r="DAL95" s="715"/>
      <c r="DAM95" s="715"/>
      <c r="DAN95" s="715"/>
      <c r="DAO95" s="715"/>
      <c r="DAP95" s="715"/>
      <c r="DAQ95" s="715"/>
      <c r="DAR95" s="715"/>
      <c r="DAS95" s="715"/>
      <c r="DAT95" s="715"/>
      <c r="DAU95" s="715"/>
      <c r="DAV95" s="715"/>
      <c r="DAW95" s="715"/>
      <c r="DAX95" s="715"/>
      <c r="DAY95" s="715"/>
      <c r="DAZ95" s="715"/>
      <c r="DBA95" s="715"/>
      <c r="DBB95" s="715"/>
      <c r="DBC95" s="715"/>
      <c r="DBD95" s="715"/>
      <c r="DBE95" s="715"/>
      <c r="DBF95" s="715"/>
      <c r="DBG95" s="715"/>
      <c r="DBH95" s="715"/>
      <c r="DBI95" s="715"/>
      <c r="DBJ95" s="715"/>
      <c r="DBK95" s="715"/>
      <c r="DBL95" s="715"/>
      <c r="DBM95" s="715"/>
      <c r="DBN95" s="715"/>
      <c r="DBO95" s="715"/>
      <c r="DBP95" s="715"/>
      <c r="DBQ95" s="715"/>
      <c r="DBR95" s="715"/>
      <c r="DBS95" s="715"/>
      <c r="DBT95" s="715"/>
      <c r="DBU95" s="715"/>
      <c r="DBV95" s="715"/>
      <c r="DBW95" s="715"/>
      <c r="DBX95" s="715"/>
      <c r="DBY95" s="715"/>
      <c r="DBZ95" s="715"/>
      <c r="DCA95" s="715"/>
      <c r="DCB95" s="715"/>
      <c r="DCC95" s="715"/>
      <c r="DCD95" s="715"/>
      <c r="DCE95" s="715"/>
      <c r="DCF95" s="715"/>
      <c r="DCG95" s="715"/>
      <c r="DCH95" s="715"/>
      <c r="DCI95" s="715"/>
      <c r="DCJ95" s="715"/>
      <c r="DCK95" s="715"/>
      <c r="DCL95" s="715"/>
      <c r="DCM95" s="715"/>
      <c r="DCN95" s="715"/>
      <c r="DCO95" s="715"/>
      <c r="DCP95" s="715"/>
      <c r="DCQ95" s="715"/>
      <c r="DCR95" s="715"/>
      <c r="DCS95" s="715"/>
      <c r="DCT95" s="715"/>
      <c r="DCU95" s="715"/>
      <c r="DCV95" s="715"/>
      <c r="DCW95" s="715"/>
      <c r="DCX95" s="715"/>
      <c r="DCY95" s="715"/>
      <c r="DCZ95" s="715"/>
      <c r="DDA95" s="715"/>
      <c r="DDB95" s="715"/>
      <c r="DDC95" s="715"/>
      <c r="DDD95" s="715"/>
      <c r="DDE95" s="715"/>
      <c r="DDF95" s="715"/>
      <c r="DDG95" s="715"/>
      <c r="DDH95" s="715"/>
      <c r="DDI95" s="715"/>
      <c r="DDJ95" s="715"/>
      <c r="DDK95" s="715"/>
      <c r="DDL95" s="715"/>
      <c r="DDM95" s="715"/>
      <c r="DDN95" s="715"/>
      <c r="DDO95" s="715"/>
      <c r="DDP95" s="715"/>
      <c r="DDQ95" s="715"/>
      <c r="DDR95" s="715"/>
      <c r="DDS95" s="715"/>
      <c r="DDT95" s="715"/>
      <c r="DDU95" s="715"/>
      <c r="DDV95" s="715"/>
      <c r="DDW95" s="715"/>
      <c r="DDX95" s="715"/>
      <c r="DDY95" s="715"/>
      <c r="DDZ95" s="715"/>
      <c r="DEA95" s="715"/>
      <c r="DEB95" s="715"/>
      <c r="DEC95" s="715"/>
      <c r="DED95" s="715"/>
      <c r="DEE95" s="715"/>
      <c r="DEF95" s="715"/>
      <c r="DEG95" s="715"/>
      <c r="DEH95" s="715"/>
      <c r="DEI95" s="715"/>
      <c r="DEJ95" s="715"/>
      <c r="DEK95" s="715"/>
      <c r="DEL95" s="715"/>
      <c r="DEM95" s="715"/>
      <c r="DEN95" s="715"/>
      <c r="DEO95" s="715"/>
      <c r="DEP95" s="715"/>
      <c r="DEQ95" s="715"/>
      <c r="DER95" s="715"/>
      <c r="DES95" s="715"/>
      <c r="DET95" s="715"/>
      <c r="DEU95" s="715"/>
      <c r="DEV95" s="715"/>
      <c r="DEW95" s="715"/>
      <c r="DEX95" s="715"/>
      <c r="DEY95" s="715"/>
      <c r="DEZ95" s="715"/>
      <c r="DFA95" s="715"/>
      <c r="DFB95" s="715"/>
      <c r="DFC95" s="715"/>
      <c r="DFD95" s="715"/>
      <c r="DFE95" s="715"/>
      <c r="DFF95" s="715"/>
      <c r="DFG95" s="715"/>
      <c r="DFH95" s="715"/>
      <c r="DFI95" s="715"/>
      <c r="DFJ95" s="715"/>
      <c r="DFK95" s="715"/>
      <c r="DFL95" s="715"/>
      <c r="DFM95" s="715"/>
      <c r="DFN95" s="715"/>
      <c r="DFO95" s="715"/>
      <c r="DFP95" s="715"/>
      <c r="DFQ95" s="715"/>
      <c r="DFR95" s="715"/>
      <c r="DFS95" s="715"/>
      <c r="DFT95" s="715"/>
      <c r="DFU95" s="715"/>
      <c r="DFV95" s="715"/>
      <c r="DFW95" s="715"/>
      <c r="DFX95" s="715"/>
      <c r="DFY95" s="715"/>
      <c r="DFZ95" s="715"/>
      <c r="DGA95" s="715"/>
      <c r="DGB95" s="715"/>
      <c r="DGC95" s="715"/>
      <c r="DGD95" s="715"/>
      <c r="DGE95" s="715"/>
      <c r="DGF95" s="715"/>
      <c r="DGG95" s="715"/>
      <c r="DGH95" s="715"/>
      <c r="DGI95" s="715"/>
      <c r="DGJ95" s="715"/>
      <c r="DGK95" s="715"/>
      <c r="DGL95" s="715"/>
      <c r="DGM95" s="715"/>
      <c r="DGN95" s="715"/>
      <c r="DGO95" s="715"/>
      <c r="DGP95" s="715"/>
      <c r="DGQ95" s="715"/>
      <c r="DGR95" s="715"/>
      <c r="DGS95" s="715"/>
      <c r="DGT95" s="715"/>
      <c r="DGU95" s="715"/>
      <c r="DGV95" s="715"/>
      <c r="DGW95" s="715"/>
      <c r="DGX95" s="715"/>
      <c r="DGY95" s="715"/>
      <c r="DGZ95" s="715"/>
      <c r="DHA95" s="715"/>
      <c r="DHB95" s="715"/>
      <c r="DHC95" s="715"/>
      <c r="DHD95" s="715"/>
      <c r="DHE95" s="715"/>
      <c r="DHF95" s="715"/>
      <c r="DHG95" s="715"/>
      <c r="DHH95" s="715"/>
      <c r="DHI95" s="715"/>
      <c r="DHJ95" s="715"/>
      <c r="DHK95" s="715"/>
      <c r="DHL95" s="715"/>
      <c r="DHM95" s="715"/>
      <c r="DHN95" s="715"/>
      <c r="DHO95" s="715"/>
      <c r="DHP95" s="715"/>
      <c r="DHQ95" s="715"/>
      <c r="DHR95" s="715"/>
      <c r="DHS95" s="715"/>
      <c r="DHT95" s="715"/>
      <c r="DHU95" s="715"/>
      <c r="DHV95" s="715"/>
      <c r="DHW95" s="715"/>
      <c r="DHX95" s="715"/>
      <c r="DHY95" s="715"/>
      <c r="DHZ95" s="715"/>
      <c r="DIA95" s="715"/>
      <c r="DIB95" s="715"/>
      <c r="DIC95" s="715"/>
      <c r="DID95" s="715"/>
      <c r="DIE95" s="715"/>
      <c r="DIF95" s="715"/>
      <c r="DIG95" s="715"/>
      <c r="DIH95" s="715"/>
      <c r="DII95" s="715"/>
      <c r="DIJ95" s="715"/>
      <c r="DIK95" s="715"/>
      <c r="DIL95" s="715"/>
      <c r="DIM95" s="715"/>
      <c r="DIN95" s="715"/>
      <c r="DIO95" s="715"/>
      <c r="DIP95" s="715"/>
      <c r="DIQ95" s="715"/>
      <c r="DIR95" s="715"/>
      <c r="DIS95" s="715"/>
      <c r="DIT95" s="715"/>
      <c r="DIU95" s="715"/>
      <c r="DIV95" s="715"/>
      <c r="DIW95" s="715"/>
      <c r="DIX95" s="715"/>
      <c r="DIY95" s="715"/>
      <c r="DIZ95" s="715"/>
      <c r="DJA95" s="715"/>
      <c r="DJB95" s="715"/>
      <c r="DJC95" s="715"/>
      <c r="DJD95" s="715"/>
      <c r="DJE95" s="715"/>
      <c r="DJF95" s="715"/>
      <c r="DJG95" s="715"/>
      <c r="DJH95" s="715"/>
      <c r="DJI95" s="715"/>
      <c r="DJJ95" s="715"/>
      <c r="DJK95" s="715"/>
      <c r="DJL95" s="715"/>
      <c r="DJM95" s="715"/>
      <c r="DJN95" s="715"/>
      <c r="DJO95" s="715"/>
      <c r="DJP95" s="715"/>
      <c r="DJQ95" s="715"/>
      <c r="DJR95" s="715"/>
      <c r="DJS95" s="715"/>
      <c r="DJT95" s="715"/>
      <c r="DJU95" s="715"/>
      <c r="DJV95" s="715"/>
      <c r="DJW95" s="715"/>
      <c r="DJX95" s="715"/>
      <c r="DJY95" s="715"/>
      <c r="DJZ95" s="715"/>
      <c r="DKA95" s="715"/>
      <c r="DKB95" s="715"/>
      <c r="DKC95" s="715"/>
      <c r="DKD95" s="715"/>
      <c r="DKE95" s="715"/>
      <c r="DKF95" s="715"/>
      <c r="DKG95" s="715"/>
      <c r="DKH95" s="715"/>
      <c r="DKI95" s="715"/>
      <c r="DKJ95" s="715"/>
      <c r="DKK95" s="715"/>
      <c r="DKL95" s="715"/>
      <c r="DKM95" s="715"/>
      <c r="DKN95" s="715"/>
      <c r="DKO95" s="715"/>
      <c r="DKP95" s="715"/>
      <c r="DKQ95" s="715"/>
      <c r="DKR95" s="715"/>
      <c r="DKS95" s="715"/>
      <c r="DKT95" s="715"/>
      <c r="DKU95" s="715"/>
      <c r="DKV95" s="715"/>
      <c r="DKW95" s="715"/>
      <c r="DKX95" s="715"/>
      <c r="DKY95" s="715"/>
      <c r="DKZ95" s="715"/>
      <c r="DLA95" s="715"/>
      <c r="DLB95" s="715"/>
      <c r="DLC95" s="715"/>
      <c r="DLD95" s="715"/>
      <c r="DLE95" s="715"/>
      <c r="DLF95" s="715"/>
      <c r="DLG95" s="715"/>
      <c r="DLH95" s="715"/>
      <c r="DLI95" s="715"/>
      <c r="DLJ95" s="715"/>
      <c r="DLK95" s="715"/>
      <c r="DLL95" s="715"/>
      <c r="DLM95" s="715"/>
      <c r="DLN95" s="715"/>
      <c r="DLO95" s="715"/>
      <c r="DLP95" s="715"/>
      <c r="DLQ95" s="715"/>
      <c r="DLR95" s="715"/>
      <c r="DLS95" s="715"/>
      <c r="DLT95" s="715"/>
      <c r="DLU95" s="715"/>
      <c r="DLV95" s="715"/>
      <c r="DLW95" s="715"/>
      <c r="DLX95" s="715"/>
      <c r="DLY95" s="715"/>
      <c r="DLZ95" s="715"/>
      <c r="DMA95" s="715"/>
      <c r="DMB95" s="715"/>
      <c r="DMC95" s="715"/>
      <c r="DMD95" s="715"/>
      <c r="DME95" s="715"/>
      <c r="DMF95" s="715"/>
      <c r="DMG95" s="715"/>
      <c r="DMH95" s="715"/>
      <c r="DMI95" s="715"/>
      <c r="DMJ95" s="715"/>
      <c r="DMK95" s="715"/>
      <c r="DML95" s="715"/>
      <c r="DMM95" s="715"/>
      <c r="DMN95" s="715"/>
      <c r="DMO95" s="715"/>
      <c r="DMP95" s="715"/>
      <c r="DMQ95" s="715"/>
      <c r="DMR95" s="715"/>
      <c r="DMS95" s="715"/>
      <c r="DMT95" s="715"/>
      <c r="DMU95" s="715"/>
      <c r="DMV95" s="715"/>
      <c r="DMW95" s="715"/>
      <c r="DMX95" s="715"/>
      <c r="DMY95" s="715"/>
      <c r="DMZ95" s="715"/>
      <c r="DNA95" s="715"/>
      <c r="DNB95" s="715"/>
      <c r="DNC95" s="715"/>
      <c r="DND95" s="715"/>
      <c r="DNE95" s="715"/>
      <c r="DNF95" s="715"/>
      <c r="DNG95" s="715"/>
      <c r="DNH95" s="715"/>
      <c r="DNI95" s="715"/>
      <c r="DNJ95" s="715"/>
      <c r="DNK95" s="715"/>
      <c r="DNL95" s="715"/>
      <c r="DNM95" s="715"/>
      <c r="DNN95" s="715"/>
      <c r="DNO95" s="715"/>
      <c r="DNP95" s="715"/>
      <c r="DNQ95" s="715"/>
      <c r="DNR95" s="715"/>
      <c r="DNS95" s="715"/>
      <c r="DNT95" s="715"/>
      <c r="DNU95" s="715"/>
      <c r="DNV95" s="715"/>
      <c r="DNW95" s="715"/>
      <c r="DNX95" s="715"/>
      <c r="DNY95" s="715"/>
      <c r="DNZ95" s="715"/>
      <c r="DOA95" s="715"/>
      <c r="DOB95" s="715"/>
      <c r="DOC95" s="715"/>
      <c r="DOD95" s="715"/>
      <c r="DOE95" s="715"/>
      <c r="DOF95" s="715"/>
      <c r="DOG95" s="715"/>
      <c r="DOH95" s="715"/>
      <c r="DOI95" s="715"/>
      <c r="DOJ95" s="715"/>
      <c r="DOK95" s="715"/>
      <c r="DOL95" s="715"/>
      <c r="DOM95" s="715"/>
      <c r="DON95" s="715"/>
      <c r="DOO95" s="715"/>
      <c r="DOP95" s="715"/>
      <c r="DOQ95" s="715"/>
      <c r="DOR95" s="715"/>
      <c r="DOS95" s="715"/>
      <c r="DOT95" s="715"/>
      <c r="DOU95" s="715"/>
      <c r="DOV95" s="715"/>
      <c r="DOW95" s="715"/>
      <c r="DOX95" s="715"/>
      <c r="DOY95" s="715"/>
      <c r="DOZ95" s="715"/>
      <c r="DPA95" s="715"/>
      <c r="DPB95" s="715"/>
      <c r="DPC95" s="715"/>
      <c r="DPD95" s="715"/>
      <c r="DPE95" s="715"/>
      <c r="DPF95" s="715"/>
      <c r="DPG95" s="715"/>
      <c r="DPH95" s="715"/>
      <c r="DPI95" s="715"/>
      <c r="DPJ95" s="715"/>
      <c r="DPK95" s="715"/>
      <c r="DPL95" s="715"/>
      <c r="DPM95" s="715"/>
      <c r="DPN95" s="715"/>
      <c r="DPO95" s="715"/>
      <c r="DPP95" s="715"/>
      <c r="DPQ95" s="715"/>
      <c r="DPR95" s="715"/>
      <c r="DPS95" s="715"/>
      <c r="DPT95" s="715"/>
      <c r="DPU95" s="715"/>
      <c r="DPV95" s="715"/>
      <c r="DPW95" s="715"/>
      <c r="DPX95" s="715"/>
      <c r="DPY95" s="715"/>
      <c r="DPZ95" s="715"/>
      <c r="DQA95" s="715"/>
      <c r="DQB95" s="715"/>
      <c r="DQC95" s="715"/>
      <c r="DQD95" s="715"/>
      <c r="DQE95" s="715"/>
      <c r="DQF95" s="715"/>
      <c r="DQG95" s="715"/>
      <c r="DQH95" s="715"/>
      <c r="DQI95" s="715"/>
      <c r="DQJ95" s="715"/>
      <c r="DQK95" s="715"/>
      <c r="DQL95" s="715"/>
      <c r="DQM95" s="715"/>
      <c r="DQN95" s="715"/>
      <c r="DQO95" s="715"/>
      <c r="DQP95" s="715"/>
      <c r="DQQ95" s="715"/>
      <c r="DQR95" s="715"/>
      <c r="DQS95" s="715"/>
      <c r="DQT95" s="715"/>
      <c r="DQU95" s="715"/>
      <c r="DQV95" s="715"/>
      <c r="DQW95" s="715"/>
      <c r="DQX95" s="715"/>
      <c r="DQY95" s="715"/>
      <c r="DQZ95" s="715"/>
      <c r="DRA95" s="715"/>
      <c r="DRB95" s="715"/>
      <c r="DRC95" s="715"/>
      <c r="DRD95" s="715"/>
      <c r="DRE95" s="715"/>
      <c r="DRF95" s="715"/>
      <c r="DRG95" s="715"/>
      <c r="DRH95" s="715"/>
      <c r="DRI95" s="715"/>
      <c r="DRJ95" s="715"/>
      <c r="DRK95" s="715"/>
      <c r="DRL95" s="715"/>
      <c r="DRM95" s="715"/>
      <c r="DRN95" s="715"/>
      <c r="DRO95" s="715"/>
      <c r="DRP95" s="715"/>
      <c r="DRQ95" s="715"/>
      <c r="DRR95" s="715"/>
      <c r="DRS95" s="715"/>
      <c r="DRT95" s="715"/>
      <c r="DRU95" s="715"/>
      <c r="DRV95" s="715"/>
      <c r="DRW95" s="715"/>
      <c r="DRX95" s="715"/>
      <c r="DRY95" s="715"/>
      <c r="DRZ95" s="715"/>
      <c r="DSA95" s="715"/>
      <c r="DSB95" s="715"/>
      <c r="DSC95" s="715"/>
      <c r="DSD95" s="715"/>
      <c r="DSE95" s="715"/>
      <c r="DSF95" s="715"/>
      <c r="DSG95" s="715"/>
      <c r="DSH95" s="715"/>
      <c r="DSI95" s="715"/>
      <c r="DSJ95" s="715"/>
      <c r="DSK95" s="715"/>
      <c r="DSL95" s="715"/>
      <c r="DSM95" s="715"/>
      <c r="DSN95" s="715"/>
      <c r="DSO95" s="715"/>
      <c r="DSP95" s="715"/>
      <c r="DSQ95" s="715"/>
      <c r="DSR95" s="715"/>
      <c r="DSS95" s="715"/>
      <c r="DST95" s="715"/>
      <c r="DSU95" s="715"/>
      <c r="DSV95" s="715"/>
      <c r="DSW95" s="715"/>
      <c r="DSX95" s="715"/>
      <c r="DSY95" s="715"/>
      <c r="DSZ95" s="715"/>
      <c r="DTA95" s="715"/>
      <c r="DTB95" s="715"/>
      <c r="DTC95" s="715"/>
      <c r="DTD95" s="715"/>
      <c r="DTE95" s="715"/>
      <c r="DTF95" s="715"/>
      <c r="DTG95" s="715"/>
      <c r="DTH95" s="715"/>
      <c r="DTI95" s="715"/>
      <c r="DTJ95" s="715"/>
      <c r="DTK95" s="715"/>
      <c r="DTL95" s="715"/>
      <c r="DTM95" s="715"/>
      <c r="DTN95" s="715"/>
      <c r="DTO95" s="715"/>
      <c r="DTP95" s="715"/>
      <c r="DTQ95" s="715"/>
      <c r="DTR95" s="715"/>
      <c r="DTS95" s="715"/>
      <c r="DTT95" s="715"/>
      <c r="DTU95" s="715"/>
      <c r="DTV95" s="715"/>
      <c r="DTW95" s="715"/>
      <c r="DTX95" s="715"/>
      <c r="DTY95" s="715"/>
      <c r="DTZ95" s="715"/>
      <c r="DUA95" s="715"/>
      <c r="DUB95" s="715"/>
      <c r="DUC95" s="715"/>
      <c r="DUD95" s="715"/>
      <c r="DUE95" s="715"/>
      <c r="DUF95" s="715"/>
      <c r="DUG95" s="715"/>
      <c r="DUH95" s="715"/>
      <c r="DUI95" s="715"/>
      <c r="DUJ95" s="715"/>
      <c r="DUK95" s="715"/>
      <c r="DUL95" s="715"/>
      <c r="DUM95" s="715"/>
      <c r="DUN95" s="715"/>
      <c r="DUO95" s="715"/>
      <c r="DUP95" s="715"/>
      <c r="DUQ95" s="715"/>
      <c r="DUR95" s="715"/>
      <c r="DUS95" s="715"/>
      <c r="DUT95" s="715"/>
      <c r="DUU95" s="715"/>
      <c r="DUV95" s="715"/>
      <c r="DUW95" s="715"/>
      <c r="DUX95" s="715"/>
      <c r="DUY95" s="715"/>
      <c r="DUZ95" s="715"/>
      <c r="DVA95" s="715"/>
      <c r="DVB95" s="715"/>
      <c r="DVC95" s="715"/>
      <c r="DVD95" s="715"/>
      <c r="DVE95" s="715"/>
      <c r="DVF95" s="715"/>
      <c r="DVG95" s="715"/>
      <c r="DVH95" s="715"/>
      <c r="DVI95" s="715"/>
      <c r="DVJ95" s="715"/>
      <c r="DVK95" s="715"/>
      <c r="DVL95" s="715"/>
      <c r="DVM95" s="715"/>
      <c r="DVN95" s="715"/>
      <c r="DVO95" s="715"/>
      <c r="DVP95" s="715"/>
      <c r="DVQ95" s="715"/>
      <c r="DVR95" s="715"/>
      <c r="DVS95" s="715"/>
      <c r="DVT95" s="715"/>
      <c r="DVU95" s="715"/>
      <c r="DVV95" s="715"/>
      <c r="DVW95" s="715"/>
      <c r="DVX95" s="715"/>
      <c r="DVY95" s="715"/>
      <c r="DVZ95" s="715"/>
      <c r="DWA95" s="715"/>
      <c r="DWB95" s="715"/>
      <c r="DWC95" s="715"/>
      <c r="DWD95" s="715"/>
      <c r="DWE95" s="715"/>
      <c r="DWF95" s="715"/>
      <c r="DWG95" s="715"/>
      <c r="DWH95" s="715"/>
      <c r="DWI95" s="715"/>
      <c r="DWJ95" s="715"/>
      <c r="DWK95" s="715"/>
      <c r="DWL95" s="715"/>
      <c r="DWM95" s="715"/>
      <c r="DWN95" s="715"/>
      <c r="DWO95" s="715"/>
      <c r="DWP95" s="715"/>
      <c r="DWQ95" s="715"/>
      <c r="DWR95" s="715"/>
      <c r="DWS95" s="715"/>
      <c r="DWT95" s="715"/>
      <c r="DWU95" s="715"/>
      <c r="DWV95" s="715"/>
      <c r="DWW95" s="715"/>
      <c r="DWX95" s="715"/>
      <c r="DWY95" s="715"/>
      <c r="DWZ95" s="715"/>
      <c r="DXA95" s="715"/>
      <c r="DXB95" s="715"/>
      <c r="DXC95" s="715"/>
      <c r="DXD95" s="715"/>
      <c r="DXE95" s="715"/>
      <c r="DXF95" s="715"/>
      <c r="DXG95" s="715"/>
      <c r="DXH95" s="715"/>
      <c r="DXI95" s="715"/>
      <c r="DXJ95" s="715"/>
      <c r="DXK95" s="715"/>
      <c r="DXL95" s="715"/>
      <c r="DXM95" s="715"/>
      <c r="DXN95" s="715"/>
      <c r="DXO95" s="715"/>
      <c r="DXP95" s="715"/>
      <c r="DXQ95" s="715"/>
      <c r="DXR95" s="715"/>
      <c r="DXS95" s="715"/>
      <c r="DXT95" s="715"/>
      <c r="DXU95" s="715"/>
      <c r="DXV95" s="715"/>
      <c r="DXW95" s="715"/>
      <c r="DXX95" s="715"/>
      <c r="DXY95" s="715"/>
      <c r="DXZ95" s="715"/>
      <c r="DYA95" s="715"/>
      <c r="DYB95" s="715"/>
      <c r="DYC95" s="715"/>
      <c r="DYD95" s="715"/>
      <c r="DYE95" s="715"/>
      <c r="DYF95" s="715"/>
      <c r="DYG95" s="715"/>
      <c r="DYH95" s="715"/>
      <c r="DYI95" s="715"/>
      <c r="DYJ95" s="715"/>
      <c r="DYK95" s="715"/>
      <c r="DYL95" s="715"/>
      <c r="DYM95" s="715"/>
      <c r="DYN95" s="715"/>
      <c r="DYO95" s="715"/>
      <c r="DYP95" s="715"/>
      <c r="DYQ95" s="715"/>
      <c r="DYR95" s="715"/>
      <c r="DYS95" s="715"/>
      <c r="DYT95" s="715"/>
      <c r="DYU95" s="715"/>
      <c r="DYV95" s="715"/>
      <c r="DYW95" s="715"/>
      <c r="DYX95" s="715"/>
      <c r="DYY95" s="715"/>
      <c r="DYZ95" s="715"/>
      <c r="DZA95" s="715"/>
      <c r="DZB95" s="715"/>
      <c r="DZC95" s="715"/>
      <c r="DZD95" s="715"/>
      <c r="DZE95" s="715"/>
      <c r="DZF95" s="715"/>
      <c r="DZG95" s="715"/>
      <c r="DZH95" s="715"/>
      <c r="DZI95" s="715"/>
      <c r="DZJ95" s="715"/>
      <c r="DZK95" s="715"/>
      <c r="DZL95" s="715"/>
      <c r="DZM95" s="715"/>
      <c r="DZN95" s="715"/>
      <c r="DZO95" s="715"/>
      <c r="DZP95" s="715"/>
      <c r="DZQ95" s="715"/>
      <c r="DZR95" s="715"/>
      <c r="DZS95" s="715"/>
      <c r="DZT95" s="715"/>
      <c r="DZU95" s="715"/>
      <c r="DZV95" s="715"/>
      <c r="DZW95" s="715"/>
      <c r="DZX95" s="715"/>
      <c r="DZY95" s="715"/>
      <c r="DZZ95" s="715"/>
      <c r="EAA95" s="715"/>
      <c r="EAB95" s="715"/>
      <c r="EAC95" s="715"/>
      <c r="EAD95" s="715"/>
      <c r="EAE95" s="715"/>
      <c r="EAF95" s="715"/>
      <c r="EAG95" s="715"/>
      <c r="EAH95" s="715"/>
      <c r="EAI95" s="715"/>
      <c r="EAJ95" s="715"/>
      <c r="EAK95" s="715"/>
      <c r="EAL95" s="715"/>
      <c r="EAM95" s="715"/>
      <c r="EAN95" s="715"/>
      <c r="EAO95" s="715"/>
      <c r="EAP95" s="715"/>
      <c r="EAQ95" s="715"/>
      <c r="EAR95" s="715"/>
      <c r="EAS95" s="715"/>
      <c r="EAT95" s="715"/>
      <c r="EAU95" s="715"/>
      <c r="EAV95" s="715"/>
      <c r="EAW95" s="715"/>
      <c r="EAX95" s="715"/>
      <c r="EAY95" s="715"/>
      <c r="EAZ95" s="715"/>
      <c r="EBA95" s="715"/>
      <c r="EBB95" s="715"/>
      <c r="EBC95" s="715"/>
      <c r="EBD95" s="715"/>
      <c r="EBE95" s="715"/>
      <c r="EBF95" s="715"/>
      <c r="EBG95" s="715"/>
      <c r="EBH95" s="715"/>
      <c r="EBI95" s="715"/>
      <c r="EBJ95" s="715"/>
      <c r="EBK95" s="715"/>
      <c r="EBL95" s="715"/>
      <c r="EBM95" s="715"/>
      <c r="EBN95" s="715"/>
      <c r="EBO95" s="715"/>
      <c r="EBP95" s="715"/>
      <c r="EBQ95" s="715"/>
      <c r="EBR95" s="715"/>
      <c r="EBS95" s="715"/>
      <c r="EBT95" s="715"/>
      <c r="EBU95" s="715"/>
      <c r="EBV95" s="715"/>
      <c r="EBW95" s="715"/>
      <c r="EBX95" s="715"/>
      <c r="EBY95" s="715"/>
      <c r="EBZ95" s="715"/>
      <c r="ECA95" s="715"/>
      <c r="ECB95" s="715"/>
      <c r="ECC95" s="715"/>
      <c r="ECD95" s="715"/>
      <c r="ECE95" s="715"/>
      <c r="ECF95" s="715"/>
      <c r="ECG95" s="715"/>
      <c r="ECH95" s="715"/>
      <c r="ECI95" s="715"/>
      <c r="ECJ95" s="715"/>
      <c r="ECK95" s="715"/>
      <c r="ECL95" s="715"/>
      <c r="ECM95" s="715"/>
      <c r="ECN95" s="715"/>
      <c r="ECO95" s="715"/>
      <c r="ECP95" s="715"/>
      <c r="ECQ95" s="715"/>
      <c r="ECR95" s="715"/>
      <c r="ECS95" s="715"/>
      <c r="ECT95" s="715"/>
      <c r="ECU95" s="715"/>
      <c r="ECV95" s="715"/>
      <c r="ECW95" s="715"/>
      <c r="ECX95" s="715"/>
      <c r="ECY95" s="715"/>
      <c r="ECZ95" s="715"/>
      <c r="EDA95" s="715"/>
      <c r="EDB95" s="715"/>
      <c r="EDC95" s="715"/>
      <c r="EDD95" s="715"/>
      <c r="EDE95" s="715"/>
      <c r="EDF95" s="715"/>
      <c r="EDG95" s="715"/>
      <c r="EDH95" s="715"/>
      <c r="EDI95" s="715"/>
      <c r="EDJ95" s="715"/>
      <c r="EDK95" s="715"/>
      <c r="EDL95" s="715"/>
      <c r="EDM95" s="715"/>
      <c r="EDN95" s="715"/>
      <c r="EDO95" s="715"/>
      <c r="EDP95" s="715"/>
      <c r="EDQ95" s="715"/>
      <c r="EDR95" s="715"/>
      <c r="EDS95" s="715"/>
      <c r="EDT95" s="715"/>
      <c r="EDU95" s="715"/>
      <c r="EDV95" s="715"/>
      <c r="EDW95" s="715"/>
      <c r="EDX95" s="715"/>
      <c r="EDY95" s="715"/>
      <c r="EDZ95" s="715"/>
      <c r="EEA95" s="715"/>
      <c r="EEB95" s="715"/>
      <c r="EEC95" s="715"/>
      <c r="EED95" s="715"/>
      <c r="EEE95" s="715"/>
      <c r="EEF95" s="715"/>
      <c r="EEG95" s="715"/>
      <c r="EEH95" s="715"/>
      <c r="EEI95" s="715"/>
      <c r="EEJ95" s="715"/>
      <c r="EEK95" s="715"/>
      <c r="EEL95" s="715"/>
      <c r="EEM95" s="715"/>
      <c r="EEN95" s="715"/>
      <c r="EEO95" s="715"/>
      <c r="EEP95" s="715"/>
      <c r="EEQ95" s="715"/>
      <c r="EER95" s="715"/>
      <c r="EES95" s="715"/>
      <c r="EET95" s="715"/>
      <c r="EEU95" s="715"/>
      <c r="EEV95" s="715"/>
      <c r="EEW95" s="715"/>
      <c r="EEX95" s="715"/>
      <c r="EEY95" s="715"/>
      <c r="EEZ95" s="715"/>
      <c r="EFA95" s="715"/>
      <c r="EFB95" s="715"/>
      <c r="EFC95" s="715"/>
      <c r="EFD95" s="715"/>
      <c r="EFE95" s="715"/>
      <c r="EFF95" s="715"/>
      <c r="EFG95" s="715"/>
      <c r="EFH95" s="715"/>
      <c r="EFI95" s="715"/>
      <c r="EFJ95" s="715"/>
      <c r="EFK95" s="715"/>
      <c r="EFL95" s="715"/>
      <c r="EFM95" s="715"/>
      <c r="EFN95" s="715"/>
      <c r="EFO95" s="715"/>
      <c r="EFP95" s="715"/>
      <c r="EFQ95" s="715"/>
      <c r="EFR95" s="715"/>
      <c r="EFS95" s="715"/>
      <c r="EFT95" s="715"/>
      <c r="EFU95" s="715"/>
      <c r="EFV95" s="715"/>
      <c r="EFW95" s="715"/>
      <c r="EFX95" s="715"/>
      <c r="EFY95" s="715"/>
      <c r="EFZ95" s="715"/>
      <c r="EGA95" s="715"/>
      <c r="EGB95" s="715"/>
      <c r="EGC95" s="715"/>
      <c r="EGD95" s="715"/>
      <c r="EGE95" s="715"/>
      <c r="EGF95" s="715"/>
      <c r="EGG95" s="715"/>
      <c r="EGH95" s="715"/>
      <c r="EGI95" s="715"/>
      <c r="EGJ95" s="715"/>
      <c r="EGK95" s="715"/>
      <c r="EGL95" s="715"/>
      <c r="EGM95" s="715"/>
      <c r="EGN95" s="715"/>
      <c r="EGO95" s="715"/>
      <c r="EGP95" s="715"/>
      <c r="EGQ95" s="715"/>
      <c r="EGR95" s="715"/>
      <c r="EGS95" s="715"/>
      <c r="EGT95" s="715"/>
      <c r="EGU95" s="715"/>
      <c r="EGV95" s="715"/>
      <c r="EGW95" s="715"/>
      <c r="EGX95" s="715"/>
      <c r="EGY95" s="715"/>
      <c r="EGZ95" s="715"/>
      <c r="EHA95" s="715"/>
      <c r="EHB95" s="715"/>
      <c r="EHC95" s="715"/>
      <c r="EHD95" s="715"/>
      <c r="EHE95" s="715"/>
      <c r="EHF95" s="715"/>
      <c r="EHG95" s="715"/>
      <c r="EHH95" s="715"/>
      <c r="EHI95" s="715"/>
      <c r="EHJ95" s="715"/>
      <c r="EHK95" s="715"/>
      <c r="EHL95" s="715"/>
      <c r="EHM95" s="715"/>
      <c r="EHN95" s="715"/>
      <c r="EHO95" s="715"/>
      <c r="EHP95" s="715"/>
      <c r="EHQ95" s="715"/>
      <c r="EHR95" s="715"/>
      <c r="EHS95" s="715"/>
      <c r="EHT95" s="715"/>
      <c r="EHU95" s="715"/>
      <c r="EHV95" s="715"/>
      <c r="EHW95" s="715"/>
      <c r="EHX95" s="715"/>
      <c r="EHY95" s="715"/>
      <c r="EHZ95" s="715"/>
      <c r="EIA95" s="715"/>
      <c r="EIB95" s="715"/>
      <c r="EIC95" s="715"/>
      <c r="EID95" s="715"/>
      <c r="EIE95" s="715"/>
      <c r="EIF95" s="715"/>
      <c r="EIG95" s="715"/>
      <c r="EIH95" s="715"/>
      <c r="EII95" s="715"/>
      <c r="EIJ95" s="715"/>
      <c r="EIK95" s="715"/>
      <c r="EIL95" s="715"/>
      <c r="EIM95" s="715"/>
      <c r="EIN95" s="715"/>
      <c r="EIO95" s="715"/>
      <c r="EIP95" s="715"/>
      <c r="EIQ95" s="715"/>
      <c r="EIR95" s="715"/>
      <c r="EIS95" s="715"/>
      <c r="EIT95" s="715"/>
      <c r="EIU95" s="715"/>
      <c r="EIV95" s="715"/>
      <c r="EIW95" s="715"/>
      <c r="EIX95" s="715"/>
      <c r="EIY95" s="715"/>
      <c r="EIZ95" s="715"/>
      <c r="EJA95" s="715"/>
      <c r="EJB95" s="715"/>
      <c r="EJC95" s="715"/>
      <c r="EJD95" s="715"/>
      <c r="EJE95" s="715"/>
      <c r="EJF95" s="715"/>
      <c r="EJG95" s="715"/>
      <c r="EJH95" s="715"/>
      <c r="EJI95" s="715"/>
      <c r="EJJ95" s="715"/>
      <c r="EJK95" s="715"/>
      <c r="EJL95" s="715"/>
      <c r="EJM95" s="715"/>
      <c r="EJN95" s="715"/>
      <c r="EJO95" s="715"/>
      <c r="EJP95" s="715"/>
      <c r="EJQ95" s="715"/>
      <c r="EJR95" s="715"/>
      <c r="EJS95" s="715"/>
      <c r="EJT95" s="715"/>
      <c r="EJU95" s="715"/>
      <c r="EJV95" s="715"/>
      <c r="EJW95" s="715"/>
      <c r="EJX95" s="715"/>
      <c r="EJY95" s="715"/>
      <c r="EJZ95" s="715"/>
      <c r="EKA95" s="715"/>
      <c r="EKB95" s="715"/>
      <c r="EKC95" s="715"/>
      <c r="EKD95" s="715"/>
      <c r="EKE95" s="715"/>
      <c r="EKF95" s="715"/>
      <c r="EKG95" s="715"/>
      <c r="EKH95" s="715"/>
      <c r="EKI95" s="715"/>
      <c r="EKJ95" s="715"/>
      <c r="EKK95" s="715"/>
      <c r="EKL95" s="715"/>
      <c r="EKM95" s="715"/>
      <c r="EKN95" s="715"/>
      <c r="EKO95" s="715"/>
      <c r="EKP95" s="715"/>
      <c r="EKQ95" s="715"/>
      <c r="EKR95" s="715"/>
      <c r="EKS95" s="715"/>
      <c r="EKT95" s="715"/>
      <c r="EKU95" s="715"/>
      <c r="EKV95" s="715"/>
      <c r="EKW95" s="715"/>
      <c r="EKX95" s="715"/>
      <c r="EKY95" s="715"/>
      <c r="EKZ95" s="715"/>
      <c r="ELA95" s="715"/>
      <c r="ELB95" s="715"/>
      <c r="ELC95" s="715"/>
      <c r="ELD95" s="715"/>
      <c r="ELE95" s="715"/>
      <c r="ELF95" s="715"/>
      <c r="ELG95" s="715"/>
      <c r="ELH95" s="715"/>
      <c r="ELI95" s="715"/>
      <c r="ELJ95" s="715"/>
      <c r="ELK95" s="715"/>
      <c r="ELL95" s="715"/>
      <c r="ELM95" s="715"/>
      <c r="ELN95" s="715"/>
      <c r="ELO95" s="715"/>
      <c r="ELP95" s="715"/>
      <c r="ELQ95" s="715"/>
      <c r="ELR95" s="715"/>
      <c r="ELS95" s="715"/>
      <c r="ELT95" s="715"/>
      <c r="ELU95" s="715"/>
      <c r="ELV95" s="715"/>
      <c r="ELW95" s="715"/>
      <c r="ELX95" s="715"/>
      <c r="ELY95" s="715"/>
      <c r="ELZ95" s="715"/>
      <c r="EMA95" s="715"/>
      <c r="EMB95" s="715"/>
      <c r="EMC95" s="715"/>
      <c r="EMD95" s="715"/>
      <c r="EME95" s="715"/>
      <c r="EMF95" s="715"/>
      <c r="EMG95" s="715"/>
      <c r="EMH95" s="715"/>
      <c r="EMI95" s="715"/>
      <c r="EMJ95" s="715"/>
      <c r="EMK95" s="715"/>
      <c r="EML95" s="715"/>
      <c r="EMM95" s="715"/>
      <c r="EMN95" s="715"/>
      <c r="EMO95" s="715"/>
      <c r="EMP95" s="715"/>
      <c r="EMQ95" s="715"/>
      <c r="EMR95" s="715"/>
      <c r="EMS95" s="715"/>
      <c r="EMT95" s="715"/>
      <c r="EMU95" s="715"/>
      <c r="EMV95" s="715"/>
      <c r="EMW95" s="715"/>
      <c r="EMX95" s="715"/>
      <c r="EMY95" s="715"/>
      <c r="EMZ95" s="715"/>
      <c r="ENA95" s="715"/>
      <c r="ENB95" s="715"/>
      <c r="ENC95" s="715"/>
      <c r="END95" s="715"/>
      <c r="ENE95" s="715"/>
      <c r="ENF95" s="715"/>
      <c r="ENG95" s="715"/>
      <c r="ENH95" s="715"/>
      <c r="ENI95" s="715"/>
      <c r="ENJ95" s="715"/>
      <c r="ENK95" s="715"/>
      <c r="ENL95" s="715"/>
      <c r="ENM95" s="715"/>
      <c r="ENN95" s="715"/>
      <c r="ENO95" s="715"/>
      <c r="ENP95" s="715"/>
      <c r="ENQ95" s="715"/>
      <c r="ENR95" s="715"/>
      <c r="ENS95" s="715"/>
      <c r="ENT95" s="715"/>
      <c r="ENU95" s="715"/>
      <c r="ENV95" s="715"/>
      <c r="ENW95" s="715"/>
      <c r="ENX95" s="715"/>
      <c r="ENY95" s="715"/>
      <c r="ENZ95" s="715"/>
      <c r="EOA95" s="715"/>
      <c r="EOB95" s="715"/>
      <c r="EOC95" s="715"/>
      <c r="EOD95" s="715"/>
      <c r="EOE95" s="715"/>
      <c r="EOF95" s="715"/>
      <c r="EOG95" s="715"/>
      <c r="EOH95" s="715"/>
      <c r="EOI95" s="715"/>
      <c r="EOJ95" s="715"/>
      <c r="EOK95" s="715"/>
      <c r="EOL95" s="715"/>
      <c r="EOM95" s="715"/>
      <c r="EON95" s="715"/>
      <c r="EOO95" s="715"/>
      <c r="EOP95" s="715"/>
      <c r="EOQ95" s="715"/>
      <c r="EOR95" s="715"/>
      <c r="EOS95" s="715"/>
      <c r="EOT95" s="715"/>
      <c r="EOU95" s="715"/>
      <c r="EOV95" s="715"/>
      <c r="EOW95" s="715"/>
      <c r="EOX95" s="715"/>
      <c r="EOY95" s="715"/>
      <c r="EOZ95" s="715"/>
      <c r="EPA95" s="715"/>
      <c r="EPB95" s="715"/>
      <c r="EPC95" s="715"/>
      <c r="EPD95" s="715"/>
      <c r="EPE95" s="715"/>
      <c r="EPF95" s="715"/>
      <c r="EPG95" s="715"/>
      <c r="EPH95" s="715"/>
      <c r="EPI95" s="715"/>
      <c r="EPJ95" s="715"/>
      <c r="EPK95" s="715"/>
      <c r="EPL95" s="715"/>
      <c r="EPM95" s="715"/>
      <c r="EPN95" s="715"/>
      <c r="EPO95" s="715"/>
      <c r="EPP95" s="715"/>
      <c r="EPQ95" s="715"/>
      <c r="EPR95" s="715"/>
      <c r="EPS95" s="715"/>
      <c r="EPT95" s="715"/>
      <c r="EPU95" s="715"/>
      <c r="EPV95" s="715"/>
      <c r="EPW95" s="715"/>
      <c r="EPX95" s="715"/>
      <c r="EPY95" s="715"/>
      <c r="EPZ95" s="715"/>
      <c r="EQA95" s="715"/>
      <c r="EQB95" s="715"/>
      <c r="EQC95" s="715"/>
      <c r="EQD95" s="715"/>
      <c r="EQE95" s="715"/>
      <c r="EQF95" s="715"/>
      <c r="EQG95" s="715"/>
      <c r="EQH95" s="715"/>
      <c r="EQI95" s="715"/>
      <c r="EQJ95" s="715"/>
      <c r="EQK95" s="715"/>
      <c r="EQL95" s="715"/>
      <c r="EQM95" s="715"/>
      <c r="EQN95" s="715"/>
      <c r="EQO95" s="715"/>
      <c r="EQP95" s="715"/>
      <c r="EQQ95" s="715"/>
      <c r="EQR95" s="715"/>
      <c r="EQS95" s="715"/>
      <c r="EQT95" s="715"/>
      <c r="EQU95" s="715"/>
      <c r="EQV95" s="715"/>
      <c r="EQW95" s="715"/>
      <c r="EQX95" s="715"/>
      <c r="EQY95" s="715"/>
      <c r="EQZ95" s="715"/>
      <c r="ERA95" s="715"/>
      <c r="ERB95" s="715"/>
      <c r="ERC95" s="715"/>
      <c r="ERD95" s="715"/>
      <c r="ERE95" s="715"/>
      <c r="ERF95" s="715"/>
      <c r="ERG95" s="715"/>
      <c r="ERH95" s="715"/>
      <c r="ERI95" s="715"/>
      <c r="ERJ95" s="715"/>
      <c r="ERK95" s="715"/>
      <c r="ERL95" s="715"/>
      <c r="ERM95" s="715"/>
      <c r="ERN95" s="715"/>
      <c r="ERO95" s="715"/>
      <c r="ERP95" s="715"/>
      <c r="ERQ95" s="715"/>
      <c r="ERR95" s="715"/>
      <c r="ERS95" s="715"/>
      <c r="ERT95" s="715"/>
      <c r="ERU95" s="715"/>
      <c r="ERV95" s="715"/>
      <c r="ERW95" s="715"/>
      <c r="ERX95" s="715"/>
      <c r="ERY95" s="715"/>
      <c r="ERZ95" s="715"/>
      <c r="ESA95" s="715"/>
      <c r="ESB95" s="715"/>
      <c r="ESC95" s="715"/>
      <c r="ESD95" s="715"/>
      <c r="ESE95" s="715"/>
      <c r="ESF95" s="715"/>
      <c r="ESG95" s="715"/>
      <c r="ESH95" s="715"/>
      <c r="ESI95" s="715"/>
      <c r="ESJ95" s="715"/>
      <c r="ESK95" s="715"/>
      <c r="ESL95" s="715"/>
      <c r="ESM95" s="715"/>
      <c r="ESN95" s="715"/>
      <c r="ESO95" s="715"/>
      <c r="ESP95" s="715"/>
      <c r="ESQ95" s="715"/>
      <c r="ESR95" s="715"/>
      <c r="ESS95" s="715"/>
      <c r="EST95" s="715"/>
      <c r="ESU95" s="715"/>
      <c r="ESV95" s="715"/>
      <c r="ESW95" s="715"/>
      <c r="ESX95" s="715"/>
      <c r="ESY95" s="715"/>
      <c r="ESZ95" s="715"/>
      <c r="ETA95" s="715"/>
      <c r="ETB95" s="715"/>
      <c r="ETC95" s="715"/>
      <c r="ETD95" s="715"/>
      <c r="ETE95" s="715"/>
      <c r="ETF95" s="715"/>
      <c r="ETG95" s="715"/>
      <c r="ETH95" s="715"/>
      <c r="ETI95" s="715"/>
      <c r="ETJ95" s="715"/>
      <c r="ETK95" s="715"/>
      <c r="ETL95" s="715"/>
      <c r="ETM95" s="715"/>
      <c r="ETN95" s="715"/>
      <c r="ETO95" s="715"/>
      <c r="ETP95" s="715"/>
      <c r="ETQ95" s="715"/>
      <c r="ETR95" s="715"/>
      <c r="ETS95" s="715"/>
      <c r="ETT95" s="715"/>
      <c r="ETU95" s="715"/>
      <c r="ETV95" s="715"/>
      <c r="ETW95" s="715"/>
      <c r="ETX95" s="715"/>
      <c r="ETY95" s="715"/>
      <c r="ETZ95" s="715"/>
      <c r="EUA95" s="715"/>
      <c r="EUB95" s="715"/>
      <c r="EUC95" s="715"/>
      <c r="EUD95" s="715"/>
      <c r="EUE95" s="715"/>
      <c r="EUF95" s="715"/>
      <c r="EUG95" s="715"/>
      <c r="EUH95" s="715"/>
      <c r="EUI95" s="715"/>
      <c r="EUJ95" s="715"/>
      <c r="EUK95" s="715"/>
      <c r="EUL95" s="715"/>
      <c r="EUM95" s="715"/>
      <c r="EUN95" s="715"/>
      <c r="EUO95" s="715"/>
      <c r="EUP95" s="715"/>
      <c r="EUQ95" s="715"/>
      <c r="EUR95" s="715"/>
      <c r="EUS95" s="715"/>
      <c r="EUT95" s="715"/>
      <c r="EUU95" s="715"/>
      <c r="EUV95" s="715"/>
      <c r="EUW95" s="715"/>
      <c r="EUX95" s="715"/>
      <c r="EUY95" s="715"/>
      <c r="EUZ95" s="715"/>
      <c r="EVA95" s="715"/>
      <c r="EVB95" s="715"/>
      <c r="EVC95" s="715"/>
      <c r="EVD95" s="715"/>
      <c r="EVE95" s="715"/>
      <c r="EVF95" s="715"/>
      <c r="EVG95" s="715"/>
      <c r="EVH95" s="715"/>
      <c r="EVI95" s="715"/>
      <c r="EVJ95" s="715"/>
      <c r="EVK95" s="715"/>
      <c r="EVL95" s="715"/>
      <c r="EVM95" s="715"/>
      <c r="EVN95" s="715"/>
      <c r="EVO95" s="715"/>
      <c r="EVP95" s="715"/>
      <c r="EVQ95" s="715"/>
      <c r="EVR95" s="715"/>
      <c r="EVS95" s="715"/>
      <c r="EVT95" s="715"/>
      <c r="EVU95" s="715"/>
      <c r="EVV95" s="715"/>
      <c r="EVW95" s="715"/>
      <c r="EVX95" s="715"/>
      <c r="EVY95" s="715"/>
      <c r="EVZ95" s="715"/>
      <c r="EWA95" s="715"/>
      <c r="EWB95" s="715"/>
      <c r="EWC95" s="715"/>
      <c r="EWD95" s="715"/>
      <c r="EWE95" s="715"/>
      <c r="EWF95" s="715"/>
      <c r="EWG95" s="715"/>
      <c r="EWH95" s="715"/>
      <c r="EWI95" s="715"/>
      <c r="EWJ95" s="715"/>
      <c r="EWK95" s="715"/>
      <c r="EWL95" s="715"/>
      <c r="EWM95" s="715"/>
      <c r="EWN95" s="715"/>
      <c r="EWO95" s="715"/>
      <c r="EWP95" s="715"/>
      <c r="EWQ95" s="715"/>
      <c r="EWR95" s="715"/>
      <c r="EWS95" s="715"/>
      <c r="EWT95" s="715"/>
      <c r="EWU95" s="715"/>
      <c r="EWV95" s="715"/>
      <c r="EWW95" s="715"/>
      <c r="EWX95" s="715"/>
      <c r="EWY95" s="715"/>
      <c r="EWZ95" s="715"/>
      <c r="EXA95" s="715"/>
      <c r="EXB95" s="715"/>
      <c r="EXC95" s="715"/>
      <c r="EXD95" s="715"/>
      <c r="EXE95" s="715"/>
      <c r="EXF95" s="715"/>
      <c r="EXG95" s="715"/>
      <c r="EXH95" s="715"/>
      <c r="EXI95" s="715"/>
      <c r="EXJ95" s="715"/>
      <c r="EXK95" s="715"/>
      <c r="EXL95" s="715"/>
      <c r="EXM95" s="715"/>
      <c r="EXN95" s="715"/>
      <c r="EXO95" s="715"/>
      <c r="EXP95" s="715"/>
      <c r="EXQ95" s="715"/>
      <c r="EXR95" s="715"/>
      <c r="EXS95" s="715"/>
      <c r="EXT95" s="715"/>
      <c r="EXU95" s="715"/>
      <c r="EXV95" s="715"/>
      <c r="EXW95" s="715"/>
      <c r="EXX95" s="715"/>
      <c r="EXY95" s="715"/>
      <c r="EXZ95" s="715"/>
      <c r="EYA95" s="715"/>
      <c r="EYB95" s="715"/>
      <c r="EYC95" s="715"/>
      <c r="EYD95" s="715"/>
      <c r="EYE95" s="715"/>
      <c r="EYF95" s="715"/>
      <c r="EYG95" s="715"/>
      <c r="EYH95" s="715"/>
      <c r="EYI95" s="715"/>
      <c r="EYJ95" s="715"/>
      <c r="EYK95" s="715"/>
      <c r="EYL95" s="715"/>
      <c r="EYM95" s="715"/>
      <c r="EYN95" s="715"/>
      <c r="EYO95" s="715"/>
      <c r="EYP95" s="715"/>
      <c r="EYQ95" s="715"/>
      <c r="EYR95" s="715"/>
      <c r="EYS95" s="715"/>
      <c r="EYT95" s="715"/>
      <c r="EYU95" s="715"/>
      <c r="EYV95" s="715"/>
      <c r="EYW95" s="715"/>
      <c r="EYX95" s="715"/>
      <c r="EYY95" s="715"/>
      <c r="EYZ95" s="715"/>
      <c r="EZA95" s="715"/>
      <c r="EZB95" s="715"/>
      <c r="EZC95" s="715"/>
      <c r="EZD95" s="715"/>
      <c r="EZE95" s="715"/>
      <c r="EZF95" s="715"/>
      <c r="EZG95" s="715"/>
      <c r="EZH95" s="715"/>
      <c r="EZI95" s="715"/>
      <c r="EZJ95" s="715"/>
      <c r="EZK95" s="715"/>
      <c r="EZL95" s="715"/>
      <c r="EZM95" s="715"/>
      <c r="EZN95" s="715"/>
      <c r="EZO95" s="715"/>
      <c r="EZP95" s="715"/>
      <c r="EZQ95" s="715"/>
      <c r="EZR95" s="715"/>
      <c r="EZS95" s="715"/>
      <c r="EZT95" s="715"/>
      <c r="EZU95" s="715"/>
      <c r="EZV95" s="715"/>
      <c r="EZW95" s="715"/>
      <c r="EZX95" s="715"/>
      <c r="EZY95" s="715"/>
      <c r="EZZ95" s="715"/>
      <c r="FAA95" s="715"/>
      <c r="FAB95" s="715"/>
      <c r="FAC95" s="715"/>
      <c r="FAD95" s="715"/>
      <c r="FAE95" s="715"/>
      <c r="FAF95" s="715"/>
      <c r="FAG95" s="715"/>
      <c r="FAH95" s="715"/>
      <c r="FAI95" s="715"/>
      <c r="FAJ95" s="715"/>
      <c r="FAK95" s="715"/>
      <c r="FAL95" s="715"/>
      <c r="FAM95" s="715"/>
      <c r="FAN95" s="715"/>
      <c r="FAO95" s="715"/>
      <c r="FAP95" s="715"/>
      <c r="FAQ95" s="715"/>
      <c r="FAR95" s="715"/>
      <c r="FAS95" s="715"/>
      <c r="FAT95" s="715"/>
      <c r="FAU95" s="715"/>
      <c r="FAV95" s="715"/>
      <c r="FAW95" s="715"/>
      <c r="FAX95" s="715"/>
      <c r="FAY95" s="715"/>
      <c r="FAZ95" s="715"/>
      <c r="FBA95" s="715"/>
      <c r="FBB95" s="715"/>
      <c r="FBC95" s="715"/>
      <c r="FBD95" s="715"/>
      <c r="FBE95" s="715"/>
      <c r="FBF95" s="715"/>
      <c r="FBG95" s="715"/>
      <c r="FBH95" s="715"/>
      <c r="FBI95" s="715"/>
      <c r="FBJ95" s="715"/>
      <c r="FBK95" s="715"/>
      <c r="FBL95" s="715"/>
      <c r="FBM95" s="715"/>
      <c r="FBN95" s="715"/>
      <c r="FBO95" s="715"/>
      <c r="FBP95" s="715"/>
      <c r="FBQ95" s="715"/>
      <c r="FBR95" s="715"/>
      <c r="FBS95" s="715"/>
      <c r="FBT95" s="715"/>
      <c r="FBU95" s="715"/>
      <c r="FBV95" s="715"/>
      <c r="FBW95" s="715"/>
      <c r="FBX95" s="715"/>
      <c r="FBY95" s="715"/>
      <c r="FBZ95" s="715"/>
      <c r="FCA95" s="715"/>
      <c r="FCB95" s="715"/>
      <c r="FCC95" s="715"/>
      <c r="FCD95" s="715"/>
      <c r="FCE95" s="715"/>
      <c r="FCF95" s="715"/>
      <c r="FCG95" s="715"/>
      <c r="FCH95" s="715"/>
      <c r="FCI95" s="715"/>
      <c r="FCJ95" s="715"/>
      <c r="FCK95" s="715"/>
      <c r="FCL95" s="715"/>
      <c r="FCM95" s="715"/>
      <c r="FCN95" s="715"/>
      <c r="FCO95" s="715"/>
      <c r="FCP95" s="715"/>
      <c r="FCQ95" s="715"/>
      <c r="FCR95" s="715"/>
      <c r="FCS95" s="715"/>
      <c r="FCT95" s="715"/>
      <c r="FCU95" s="715"/>
      <c r="FCV95" s="715"/>
      <c r="FCW95" s="715"/>
      <c r="FCX95" s="715"/>
      <c r="FCY95" s="715"/>
      <c r="FCZ95" s="715"/>
      <c r="FDA95" s="715"/>
      <c r="FDB95" s="715"/>
      <c r="FDC95" s="715"/>
      <c r="FDD95" s="715"/>
      <c r="FDE95" s="715"/>
      <c r="FDF95" s="715"/>
      <c r="FDG95" s="715"/>
      <c r="FDH95" s="715"/>
      <c r="FDI95" s="715"/>
      <c r="FDJ95" s="715"/>
      <c r="FDK95" s="715"/>
      <c r="FDL95" s="715"/>
      <c r="FDM95" s="715"/>
      <c r="FDN95" s="715"/>
      <c r="FDO95" s="715"/>
      <c r="FDP95" s="715"/>
      <c r="FDQ95" s="715"/>
      <c r="FDR95" s="715"/>
      <c r="FDS95" s="715"/>
      <c r="FDT95" s="715"/>
      <c r="FDU95" s="715"/>
      <c r="FDV95" s="715"/>
      <c r="FDW95" s="715"/>
      <c r="FDX95" s="715"/>
      <c r="FDY95" s="715"/>
      <c r="FDZ95" s="715"/>
      <c r="FEA95" s="715"/>
      <c r="FEB95" s="715"/>
      <c r="FEC95" s="715"/>
      <c r="FED95" s="715"/>
      <c r="FEE95" s="715"/>
      <c r="FEF95" s="715"/>
      <c r="FEG95" s="715"/>
      <c r="FEH95" s="715"/>
      <c r="FEI95" s="715"/>
      <c r="FEJ95" s="715"/>
      <c r="FEK95" s="715"/>
      <c r="FEL95" s="715"/>
      <c r="FEM95" s="715"/>
      <c r="FEN95" s="715"/>
      <c r="FEO95" s="715"/>
      <c r="FEP95" s="715"/>
      <c r="FEQ95" s="715"/>
      <c r="FER95" s="715"/>
      <c r="FES95" s="715"/>
      <c r="FET95" s="715"/>
      <c r="FEU95" s="715"/>
      <c r="FEV95" s="715"/>
      <c r="FEW95" s="715"/>
      <c r="FEX95" s="715"/>
      <c r="FEY95" s="715"/>
      <c r="FEZ95" s="715"/>
      <c r="FFA95" s="715"/>
      <c r="FFB95" s="715"/>
      <c r="FFC95" s="715"/>
      <c r="FFD95" s="715"/>
      <c r="FFE95" s="715"/>
      <c r="FFF95" s="715"/>
      <c r="FFG95" s="715"/>
      <c r="FFH95" s="715"/>
      <c r="FFI95" s="715"/>
      <c r="FFJ95" s="715"/>
      <c r="FFK95" s="715"/>
      <c r="FFL95" s="715"/>
      <c r="FFM95" s="715"/>
      <c r="FFN95" s="715"/>
      <c r="FFO95" s="715"/>
      <c r="FFP95" s="715"/>
      <c r="FFQ95" s="715"/>
      <c r="FFR95" s="715"/>
      <c r="FFS95" s="715"/>
      <c r="FFT95" s="715"/>
      <c r="FFU95" s="715"/>
      <c r="FFV95" s="715"/>
      <c r="FFW95" s="715"/>
      <c r="FFX95" s="715"/>
      <c r="FFY95" s="715"/>
      <c r="FFZ95" s="715"/>
      <c r="FGA95" s="715"/>
      <c r="FGB95" s="715"/>
      <c r="FGC95" s="715"/>
      <c r="FGD95" s="715"/>
      <c r="FGE95" s="715"/>
      <c r="FGF95" s="715"/>
      <c r="FGG95" s="715"/>
      <c r="FGH95" s="715"/>
      <c r="FGI95" s="715"/>
      <c r="FGJ95" s="715"/>
      <c r="FGK95" s="715"/>
      <c r="FGL95" s="715"/>
      <c r="FGM95" s="715"/>
      <c r="FGN95" s="715"/>
      <c r="FGO95" s="715"/>
      <c r="FGP95" s="715"/>
      <c r="FGQ95" s="715"/>
      <c r="FGR95" s="715"/>
      <c r="FGS95" s="715"/>
      <c r="FGT95" s="715"/>
      <c r="FGU95" s="715"/>
      <c r="FGV95" s="715"/>
      <c r="FGW95" s="715"/>
      <c r="FGX95" s="715"/>
      <c r="FGY95" s="715"/>
      <c r="FGZ95" s="715"/>
      <c r="FHA95" s="715"/>
      <c r="FHB95" s="715"/>
      <c r="FHC95" s="715"/>
      <c r="FHD95" s="715"/>
      <c r="FHE95" s="715"/>
      <c r="FHF95" s="715"/>
      <c r="FHG95" s="715"/>
      <c r="FHH95" s="715"/>
      <c r="FHI95" s="715"/>
      <c r="FHJ95" s="715"/>
      <c r="FHK95" s="715"/>
      <c r="FHL95" s="715"/>
      <c r="FHM95" s="715"/>
      <c r="FHN95" s="715"/>
      <c r="FHO95" s="715"/>
      <c r="FHP95" s="715"/>
      <c r="FHQ95" s="715"/>
      <c r="FHR95" s="715"/>
      <c r="FHS95" s="715"/>
      <c r="FHT95" s="715"/>
      <c r="FHU95" s="715"/>
      <c r="FHV95" s="715"/>
      <c r="FHW95" s="715"/>
      <c r="FHX95" s="715"/>
      <c r="FHY95" s="715"/>
      <c r="FHZ95" s="715"/>
      <c r="FIA95" s="715"/>
      <c r="FIB95" s="715"/>
      <c r="FIC95" s="715"/>
      <c r="FID95" s="715"/>
      <c r="FIE95" s="715"/>
      <c r="FIF95" s="715"/>
      <c r="FIG95" s="715"/>
      <c r="FIH95" s="715"/>
      <c r="FII95" s="715"/>
      <c r="FIJ95" s="715"/>
      <c r="FIK95" s="715"/>
      <c r="FIL95" s="715"/>
      <c r="FIM95" s="715"/>
      <c r="FIN95" s="715"/>
      <c r="FIO95" s="715"/>
      <c r="FIP95" s="715"/>
      <c r="FIQ95" s="715"/>
      <c r="FIR95" s="715"/>
      <c r="FIS95" s="715"/>
      <c r="FIT95" s="715"/>
      <c r="FIU95" s="715"/>
      <c r="FIV95" s="715"/>
      <c r="FIW95" s="715"/>
      <c r="FIX95" s="715"/>
      <c r="FIY95" s="715"/>
      <c r="FIZ95" s="715"/>
      <c r="FJA95" s="715"/>
      <c r="FJB95" s="715"/>
      <c r="FJC95" s="715"/>
      <c r="FJD95" s="715"/>
      <c r="FJE95" s="715"/>
      <c r="FJF95" s="715"/>
      <c r="FJG95" s="715"/>
      <c r="FJH95" s="715"/>
      <c r="FJI95" s="715"/>
      <c r="FJJ95" s="715"/>
      <c r="FJK95" s="715"/>
      <c r="FJL95" s="715"/>
      <c r="FJM95" s="715"/>
      <c r="FJN95" s="715"/>
      <c r="FJO95" s="715"/>
      <c r="FJP95" s="715"/>
      <c r="FJQ95" s="715"/>
      <c r="FJR95" s="715"/>
      <c r="FJS95" s="715"/>
      <c r="FJT95" s="715"/>
      <c r="FJU95" s="715"/>
      <c r="FJV95" s="715"/>
      <c r="FJW95" s="715"/>
      <c r="FJX95" s="715"/>
      <c r="FJY95" s="715"/>
      <c r="FJZ95" s="715"/>
      <c r="FKA95" s="715"/>
      <c r="FKB95" s="715"/>
      <c r="FKC95" s="715"/>
      <c r="FKD95" s="715"/>
      <c r="FKE95" s="715"/>
      <c r="FKF95" s="715"/>
      <c r="FKG95" s="715"/>
      <c r="FKH95" s="715"/>
      <c r="FKI95" s="715"/>
      <c r="FKJ95" s="715"/>
      <c r="FKK95" s="715"/>
      <c r="FKL95" s="715"/>
      <c r="FKM95" s="715"/>
      <c r="FKN95" s="715"/>
      <c r="FKO95" s="715"/>
      <c r="FKP95" s="715"/>
      <c r="FKQ95" s="715"/>
      <c r="FKR95" s="715"/>
      <c r="FKS95" s="715"/>
      <c r="FKT95" s="715"/>
      <c r="FKU95" s="715"/>
      <c r="FKV95" s="715"/>
      <c r="FKW95" s="715"/>
      <c r="FKX95" s="715"/>
      <c r="FKY95" s="715"/>
      <c r="FKZ95" s="715"/>
      <c r="FLA95" s="715"/>
      <c r="FLB95" s="715"/>
      <c r="FLC95" s="715"/>
      <c r="FLD95" s="715"/>
      <c r="FLE95" s="715"/>
      <c r="FLF95" s="715"/>
      <c r="FLG95" s="715"/>
      <c r="FLH95" s="715"/>
      <c r="FLI95" s="715"/>
      <c r="FLJ95" s="715"/>
      <c r="FLK95" s="715"/>
      <c r="FLL95" s="715"/>
      <c r="FLM95" s="715"/>
      <c r="FLN95" s="715"/>
      <c r="FLO95" s="715"/>
      <c r="FLP95" s="715"/>
      <c r="FLQ95" s="715"/>
      <c r="FLR95" s="715"/>
      <c r="FLS95" s="715"/>
      <c r="FLT95" s="715"/>
      <c r="FLU95" s="715"/>
      <c r="FLV95" s="715"/>
      <c r="FLW95" s="715"/>
      <c r="FLX95" s="715"/>
      <c r="FLY95" s="715"/>
      <c r="FLZ95" s="715"/>
      <c r="FMA95" s="715"/>
      <c r="FMB95" s="715"/>
      <c r="FMC95" s="715"/>
      <c r="FMD95" s="715"/>
      <c r="FME95" s="715"/>
      <c r="FMF95" s="715"/>
      <c r="FMG95" s="715"/>
      <c r="FMH95" s="715"/>
      <c r="FMI95" s="715"/>
      <c r="FMJ95" s="715"/>
      <c r="FMK95" s="715"/>
      <c r="FML95" s="715"/>
      <c r="FMM95" s="715"/>
      <c r="FMN95" s="715"/>
      <c r="FMO95" s="715"/>
      <c r="FMP95" s="715"/>
      <c r="FMQ95" s="715"/>
      <c r="FMR95" s="715"/>
      <c r="FMS95" s="715"/>
      <c r="FMT95" s="715"/>
      <c r="FMU95" s="715"/>
      <c r="FMV95" s="715"/>
      <c r="FMW95" s="715"/>
      <c r="FMX95" s="715"/>
      <c r="FMY95" s="715"/>
      <c r="FMZ95" s="715"/>
      <c r="FNA95" s="715"/>
      <c r="FNB95" s="715"/>
      <c r="FNC95" s="715"/>
      <c r="FND95" s="715"/>
      <c r="FNE95" s="715"/>
      <c r="FNF95" s="715"/>
      <c r="FNG95" s="715"/>
      <c r="FNH95" s="715"/>
      <c r="FNI95" s="715"/>
      <c r="FNJ95" s="715"/>
      <c r="FNK95" s="715"/>
      <c r="FNL95" s="715"/>
      <c r="FNM95" s="715"/>
      <c r="FNN95" s="715"/>
      <c r="FNO95" s="715"/>
      <c r="FNP95" s="715"/>
      <c r="FNQ95" s="715"/>
      <c r="FNR95" s="715"/>
      <c r="FNS95" s="715"/>
      <c r="FNT95" s="715"/>
      <c r="FNU95" s="715"/>
      <c r="FNV95" s="715"/>
      <c r="FNW95" s="715"/>
      <c r="FNX95" s="715"/>
      <c r="FNY95" s="715"/>
      <c r="FNZ95" s="715"/>
      <c r="FOA95" s="715"/>
      <c r="FOB95" s="715"/>
      <c r="FOC95" s="715"/>
      <c r="FOD95" s="715"/>
      <c r="FOE95" s="715"/>
      <c r="FOF95" s="715"/>
      <c r="FOG95" s="715"/>
      <c r="FOH95" s="715"/>
      <c r="FOI95" s="715"/>
      <c r="FOJ95" s="715"/>
      <c r="FOK95" s="715"/>
      <c r="FOL95" s="715"/>
      <c r="FOM95" s="715"/>
      <c r="FON95" s="715"/>
      <c r="FOO95" s="715"/>
      <c r="FOP95" s="715"/>
      <c r="FOQ95" s="715"/>
      <c r="FOR95" s="715"/>
      <c r="FOS95" s="715"/>
      <c r="FOT95" s="715"/>
      <c r="FOU95" s="715"/>
      <c r="FOV95" s="715"/>
      <c r="FOW95" s="715"/>
      <c r="FOX95" s="715"/>
      <c r="FOY95" s="715"/>
      <c r="FOZ95" s="715"/>
      <c r="FPA95" s="715"/>
      <c r="FPB95" s="715"/>
      <c r="FPC95" s="715"/>
      <c r="FPD95" s="715"/>
      <c r="FPE95" s="715"/>
      <c r="FPF95" s="715"/>
      <c r="FPG95" s="715"/>
      <c r="FPH95" s="715"/>
      <c r="FPI95" s="715"/>
      <c r="FPJ95" s="715"/>
      <c r="FPK95" s="715"/>
      <c r="FPL95" s="715"/>
      <c r="FPM95" s="715"/>
      <c r="FPN95" s="715"/>
      <c r="FPO95" s="715"/>
      <c r="FPP95" s="715"/>
      <c r="FPQ95" s="715"/>
      <c r="FPR95" s="715"/>
      <c r="FPS95" s="715"/>
      <c r="FPT95" s="715"/>
      <c r="FPU95" s="715"/>
      <c r="FPV95" s="715"/>
      <c r="FPW95" s="715"/>
      <c r="FPX95" s="715"/>
      <c r="FPY95" s="715"/>
      <c r="FPZ95" s="715"/>
      <c r="FQA95" s="715"/>
      <c r="FQB95" s="715"/>
      <c r="FQC95" s="715"/>
      <c r="FQD95" s="715"/>
      <c r="FQE95" s="715"/>
      <c r="FQF95" s="715"/>
      <c r="FQG95" s="715"/>
      <c r="FQH95" s="715"/>
      <c r="FQI95" s="715"/>
      <c r="FQJ95" s="715"/>
      <c r="FQK95" s="715"/>
      <c r="FQL95" s="715"/>
      <c r="FQM95" s="715"/>
      <c r="FQN95" s="715"/>
      <c r="FQO95" s="715"/>
      <c r="FQP95" s="715"/>
      <c r="FQQ95" s="715"/>
      <c r="FQR95" s="715"/>
      <c r="FQS95" s="715"/>
      <c r="FQT95" s="715"/>
      <c r="FQU95" s="715"/>
      <c r="FQV95" s="715"/>
      <c r="FQW95" s="715"/>
      <c r="FQX95" s="715"/>
      <c r="FQY95" s="715"/>
      <c r="FQZ95" s="715"/>
      <c r="FRA95" s="715"/>
      <c r="FRB95" s="715"/>
      <c r="FRC95" s="715"/>
      <c r="FRD95" s="715"/>
      <c r="FRE95" s="715"/>
      <c r="FRF95" s="715"/>
      <c r="FRG95" s="715"/>
      <c r="FRH95" s="715"/>
      <c r="FRI95" s="715"/>
      <c r="FRJ95" s="715"/>
      <c r="FRK95" s="715"/>
      <c r="FRL95" s="715"/>
      <c r="FRM95" s="715"/>
      <c r="FRN95" s="715"/>
      <c r="FRO95" s="715"/>
      <c r="FRP95" s="715"/>
      <c r="FRQ95" s="715"/>
      <c r="FRR95" s="715"/>
      <c r="FRS95" s="715"/>
      <c r="FRT95" s="715"/>
      <c r="FRU95" s="715"/>
      <c r="FRV95" s="715"/>
      <c r="FRW95" s="715"/>
      <c r="FRX95" s="715"/>
      <c r="FRY95" s="715"/>
      <c r="FRZ95" s="715"/>
      <c r="FSA95" s="715"/>
      <c r="FSB95" s="715"/>
      <c r="FSC95" s="715"/>
      <c r="FSD95" s="715"/>
      <c r="FSE95" s="715"/>
      <c r="FSF95" s="715"/>
      <c r="FSG95" s="715"/>
      <c r="FSH95" s="715"/>
      <c r="FSI95" s="715"/>
      <c r="FSJ95" s="715"/>
      <c r="FSK95" s="715"/>
      <c r="FSL95" s="715"/>
      <c r="FSM95" s="715"/>
      <c r="FSN95" s="715"/>
      <c r="FSO95" s="715"/>
      <c r="FSP95" s="715"/>
      <c r="FSQ95" s="715"/>
      <c r="FSR95" s="715"/>
      <c r="FSS95" s="715"/>
      <c r="FST95" s="715"/>
      <c r="FSU95" s="715"/>
      <c r="FSV95" s="715"/>
      <c r="FSW95" s="715"/>
      <c r="FSX95" s="715"/>
      <c r="FSY95" s="715"/>
      <c r="FSZ95" s="715"/>
      <c r="FTA95" s="715"/>
      <c r="FTB95" s="715"/>
      <c r="FTC95" s="715"/>
      <c r="FTD95" s="715"/>
      <c r="FTE95" s="715"/>
      <c r="FTF95" s="715"/>
      <c r="FTG95" s="715"/>
      <c r="FTH95" s="715"/>
      <c r="FTI95" s="715"/>
      <c r="FTJ95" s="715"/>
      <c r="FTK95" s="715"/>
      <c r="FTL95" s="715"/>
      <c r="FTM95" s="715"/>
      <c r="FTN95" s="715"/>
      <c r="FTO95" s="715"/>
      <c r="FTP95" s="715"/>
      <c r="FTQ95" s="715"/>
      <c r="FTR95" s="715"/>
      <c r="FTS95" s="715"/>
      <c r="FTT95" s="715"/>
      <c r="FTU95" s="715"/>
      <c r="FTV95" s="715"/>
      <c r="FTW95" s="715"/>
      <c r="FTX95" s="715"/>
      <c r="FTY95" s="715"/>
      <c r="FTZ95" s="715"/>
      <c r="FUA95" s="715"/>
      <c r="FUB95" s="715"/>
      <c r="FUC95" s="715"/>
      <c r="FUD95" s="715"/>
      <c r="FUE95" s="715"/>
      <c r="FUF95" s="715"/>
      <c r="FUG95" s="715"/>
      <c r="FUH95" s="715"/>
      <c r="FUI95" s="715"/>
      <c r="FUJ95" s="715"/>
      <c r="FUK95" s="715"/>
      <c r="FUL95" s="715"/>
      <c r="FUM95" s="715"/>
      <c r="FUN95" s="715"/>
      <c r="FUO95" s="715"/>
      <c r="FUP95" s="715"/>
      <c r="FUQ95" s="715"/>
      <c r="FUR95" s="715"/>
      <c r="FUS95" s="715"/>
      <c r="FUT95" s="715"/>
      <c r="FUU95" s="715"/>
      <c r="FUV95" s="715"/>
      <c r="FUW95" s="715"/>
      <c r="FUX95" s="715"/>
      <c r="FUY95" s="715"/>
      <c r="FUZ95" s="715"/>
      <c r="FVA95" s="715"/>
      <c r="FVB95" s="715"/>
      <c r="FVC95" s="715"/>
      <c r="FVD95" s="715"/>
      <c r="FVE95" s="715"/>
      <c r="FVF95" s="715"/>
      <c r="FVG95" s="715"/>
      <c r="FVH95" s="715"/>
      <c r="FVI95" s="715"/>
      <c r="FVJ95" s="715"/>
      <c r="FVK95" s="715"/>
      <c r="FVL95" s="715"/>
      <c r="FVM95" s="715"/>
      <c r="FVN95" s="715"/>
      <c r="FVO95" s="715"/>
      <c r="FVP95" s="715"/>
      <c r="FVQ95" s="715"/>
      <c r="FVR95" s="715"/>
      <c r="FVS95" s="715"/>
      <c r="FVT95" s="715"/>
      <c r="FVU95" s="715"/>
      <c r="FVV95" s="715"/>
      <c r="FVW95" s="715"/>
      <c r="FVX95" s="715"/>
      <c r="FVY95" s="715"/>
      <c r="FVZ95" s="715"/>
      <c r="FWA95" s="715"/>
      <c r="FWB95" s="715"/>
      <c r="FWC95" s="715"/>
      <c r="FWD95" s="715"/>
      <c r="FWE95" s="715"/>
      <c r="FWF95" s="715"/>
      <c r="FWG95" s="715"/>
      <c r="FWH95" s="715"/>
      <c r="FWI95" s="715"/>
      <c r="FWJ95" s="715"/>
      <c r="FWK95" s="715"/>
      <c r="FWL95" s="715"/>
      <c r="FWM95" s="715"/>
      <c r="FWN95" s="715"/>
      <c r="FWO95" s="715"/>
      <c r="FWP95" s="715"/>
      <c r="FWQ95" s="715"/>
      <c r="FWR95" s="715"/>
      <c r="FWS95" s="715"/>
      <c r="FWT95" s="715"/>
      <c r="FWU95" s="715"/>
      <c r="FWV95" s="715"/>
      <c r="FWW95" s="715"/>
      <c r="FWX95" s="715"/>
      <c r="FWY95" s="715"/>
      <c r="FWZ95" s="715"/>
      <c r="FXA95" s="715"/>
      <c r="FXB95" s="715"/>
      <c r="FXC95" s="715"/>
      <c r="FXD95" s="715"/>
      <c r="FXE95" s="715"/>
      <c r="FXF95" s="715"/>
      <c r="FXG95" s="715"/>
      <c r="FXH95" s="715"/>
      <c r="FXI95" s="715"/>
      <c r="FXJ95" s="715"/>
      <c r="FXK95" s="715"/>
      <c r="FXL95" s="715"/>
      <c r="FXM95" s="715"/>
      <c r="FXN95" s="715"/>
      <c r="FXO95" s="715"/>
      <c r="FXP95" s="715"/>
      <c r="FXQ95" s="715"/>
      <c r="FXR95" s="715"/>
      <c r="FXS95" s="715"/>
      <c r="FXT95" s="715"/>
      <c r="FXU95" s="715"/>
      <c r="FXV95" s="715"/>
      <c r="FXW95" s="715"/>
      <c r="FXX95" s="715"/>
      <c r="FXY95" s="715"/>
      <c r="FXZ95" s="715"/>
      <c r="FYA95" s="715"/>
      <c r="FYB95" s="715"/>
      <c r="FYC95" s="715"/>
      <c r="FYD95" s="715"/>
      <c r="FYE95" s="715"/>
      <c r="FYF95" s="715"/>
      <c r="FYG95" s="715"/>
      <c r="FYH95" s="715"/>
      <c r="FYI95" s="715"/>
      <c r="FYJ95" s="715"/>
      <c r="FYK95" s="715"/>
      <c r="FYL95" s="715"/>
      <c r="FYM95" s="715"/>
      <c r="FYN95" s="715"/>
      <c r="FYO95" s="715"/>
      <c r="FYP95" s="715"/>
      <c r="FYQ95" s="715"/>
      <c r="FYR95" s="715"/>
      <c r="FYS95" s="715"/>
      <c r="FYT95" s="715"/>
      <c r="FYU95" s="715"/>
      <c r="FYV95" s="715"/>
      <c r="FYW95" s="715"/>
      <c r="FYX95" s="715"/>
      <c r="FYY95" s="715"/>
      <c r="FYZ95" s="715"/>
      <c r="FZA95" s="715"/>
      <c r="FZB95" s="715"/>
      <c r="FZC95" s="715"/>
      <c r="FZD95" s="715"/>
      <c r="FZE95" s="715"/>
      <c r="FZF95" s="715"/>
      <c r="FZG95" s="715"/>
      <c r="FZH95" s="715"/>
      <c r="FZI95" s="715"/>
      <c r="FZJ95" s="715"/>
      <c r="FZK95" s="715"/>
      <c r="FZL95" s="715"/>
      <c r="FZM95" s="715"/>
      <c r="FZN95" s="715"/>
      <c r="FZO95" s="715"/>
      <c r="FZP95" s="715"/>
      <c r="FZQ95" s="715"/>
      <c r="FZR95" s="715"/>
      <c r="FZS95" s="715"/>
      <c r="FZT95" s="715"/>
      <c r="FZU95" s="715"/>
      <c r="FZV95" s="715"/>
      <c r="FZW95" s="715"/>
      <c r="FZX95" s="715"/>
      <c r="FZY95" s="715"/>
      <c r="FZZ95" s="715"/>
      <c r="GAA95" s="715"/>
      <c r="GAB95" s="715"/>
      <c r="GAC95" s="715"/>
      <c r="GAD95" s="715"/>
      <c r="GAE95" s="715"/>
      <c r="GAF95" s="715"/>
      <c r="GAG95" s="715"/>
      <c r="GAH95" s="715"/>
      <c r="GAI95" s="715"/>
      <c r="GAJ95" s="715"/>
      <c r="GAK95" s="715"/>
      <c r="GAL95" s="715"/>
      <c r="GAM95" s="715"/>
      <c r="GAN95" s="715"/>
      <c r="GAO95" s="715"/>
      <c r="GAP95" s="715"/>
      <c r="GAQ95" s="715"/>
      <c r="GAR95" s="715"/>
      <c r="GAS95" s="715"/>
      <c r="GAT95" s="715"/>
      <c r="GAU95" s="715"/>
      <c r="GAV95" s="715"/>
      <c r="GAW95" s="715"/>
      <c r="GAX95" s="715"/>
      <c r="GAY95" s="715"/>
      <c r="GAZ95" s="715"/>
      <c r="GBA95" s="715"/>
      <c r="GBB95" s="715"/>
      <c r="GBC95" s="715"/>
      <c r="GBD95" s="715"/>
      <c r="GBE95" s="715"/>
      <c r="GBF95" s="715"/>
      <c r="GBG95" s="715"/>
      <c r="GBH95" s="715"/>
      <c r="GBI95" s="715"/>
      <c r="GBJ95" s="715"/>
      <c r="GBK95" s="715"/>
      <c r="GBL95" s="715"/>
      <c r="GBM95" s="715"/>
      <c r="GBN95" s="715"/>
      <c r="GBO95" s="715"/>
      <c r="GBP95" s="715"/>
      <c r="GBQ95" s="715"/>
      <c r="GBR95" s="715"/>
      <c r="GBS95" s="715"/>
      <c r="GBT95" s="715"/>
      <c r="GBU95" s="715"/>
      <c r="GBV95" s="715"/>
      <c r="GBW95" s="715"/>
      <c r="GBX95" s="715"/>
      <c r="GBY95" s="715"/>
      <c r="GBZ95" s="715"/>
      <c r="GCA95" s="715"/>
      <c r="GCB95" s="715"/>
      <c r="GCC95" s="715"/>
      <c r="GCD95" s="715"/>
      <c r="GCE95" s="715"/>
      <c r="GCF95" s="715"/>
      <c r="GCG95" s="715"/>
      <c r="GCH95" s="715"/>
      <c r="GCI95" s="715"/>
      <c r="GCJ95" s="715"/>
      <c r="GCK95" s="715"/>
      <c r="GCL95" s="715"/>
      <c r="GCM95" s="715"/>
      <c r="GCN95" s="715"/>
      <c r="GCO95" s="715"/>
      <c r="GCP95" s="715"/>
      <c r="GCQ95" s="715"/>
      <c r="GCR95" s="715"/>
      <c r="GCS95" s="715"/>
      <c r="GCT95" s="715"/>
      <c r="GCU95" s="715"/>
      <c r="GCV95" s="715"/>
      <c r="GCW95" s="715"/>
      <c r="GCX95" s="715"/>
      <c r="GCY95" s="715"/>
      <c r="GCZ95" s="715"/>
      <c r="GDA95" s="715"/>
      <c r="GDB95" s="715"/>
      <c r="GDC95" s="715"/>
      <c r="GDD95" s="715"/>
      <c r="GDE95" s="715"/>
      <c r="GDF95" s="715"/>
      <c r="GDG95" s="715"/>
      <c r="GDH95" s="715"/>
      <c r="GDI95" s="715"/>
      <c r="GDJ95" s="715"/>
      <c r="GDK95" s="715"/>
      <c r="GDL95" s="715"/>
      <c r="GDM95" s="715"/>
      <c r="GDN95" s="715"/>
      <c r="GDO95" s="715"/>
      <c r="GDP95" s="715"/>
      <c r="GDQ95" s="715"/>
      <c r="GDR95" s="715"/>
      <c r="GDS95" s="715"/>
      <c r="GDT95" s="715"/>
      <c r="GDU95" s="715"/>
      <c r="GDV95" s="715"/>
      <c r="GDW95" s="715"/>
      <c r="GDX95" s="715"/>
      <c r="GDY95" s="715"/>
      <c r="GDZ95" s="715"/>
      <c r="GEA95" s="715"/>
      <c r="GEB95" s="715"/>
      <c r="GEC95" s="715"/>
      <c r="GED95" s="715"/>
      <c r="GEE95" s="715"/>
      <c r="GEF95" s="715"/>
      <c r="GEG95" s="715"/>
      <c r="GEH95" s="715"/>
      <c r="GEI95" s="715"/>
      <c r="GEJ95" s="715"/>
      <c r="GEK95" s="715"/>
      <c r="GEL95" s="715"/>
      <c r="GEM95" s="715"/>
      <c r="GEN95" s="715"/>
      <c r="GEO95" s="715"/>
      <c r="GEP95" s="715"/>
      <c r="GEQ95" s="715"/>
      <c r="GER95" s="715"/>
      <c r="GES95" s="715"/>
      <c r="GET95" s="715"/>
      <c r="GEU95" s="715"/>
      <c r="GEV95" s="715"/>
      <c r="GEW95" s="715"/>
      <c r="GEX95" s="715"/>
      <c r="GEY95" s="715"/>
      <c r="GEZ95" s="715"/>
      <c r="GFA95" s="715"/>
      <c r="GFB95" s="715"/>
      <c r="GFC95" s="715"/>
      <c r="GFD95" s="715"/>
      <c r="GFE95" s="715"/>
      <c r="GFF95" s="715"/>
      <c r="GFG95" s="715"/>
      <c r="GFH95" s="715"/>
      <c r="GFI95" s="715"/>
      <c r="GFJ95" s="715"/>
      <c r="GFK95" s="715"/>
      <c r="GFL95" s="715"/>
      <c r="GFM95" s="715"/>
      <c r="GFN95" s="715"/>
      <c r="GFO95" s="715"/>
      <c r="GFP95" s="715"/>
      <c r="GFQ95" s="715"/>
      <c r="GFR95" s="715"/>
      <c r="GFS95" s="715"/>
      <c r="GFT95" s="715"/>
      <c r="GFU95" s="715"/>
      <c r="GFV95" s="715"/>
      <c r="GFW95" s="715"/>
      <c r="GFX95" s="715"/>
      <c r="GFY95" s="715"/>
      <c r="GFZ95" s="715"/>
      <c r="GGA95" s="715"/>
      <c r="GGB95" s="715"/>
      <c r="GGC95" s="715"/>
      <c r="GGD95" s="715"/>
      <c r="GGE95" s="715"/>
      <c r="GGF95" s="715"/>
      <c r="GGG95" s="715"/>
      <c r="GGH95" s="715"/>
      <c r="GGI95" s="715"/>
      <c r="GGJ95" s="715"/>
      <c r="GGK95" s="715"/>
      <c r="GGL95" s="715"/>
      <c r="GGM95" s="715"/>
      <c r="GGN95" s="715"/>
      <c r="GGO95" s="715"/>
      <c r="GGP95" s="715"/>
      <c r="GGQ95" s="715"/>
      <c r="GGR95" s="715"/>
      <c r="GGS95" s="715"/>
      <c r="GGT95" s="715"/>
      <c r="GGU95" s="715"/>
      <c r="GGV95" s="715"/>
      <c r="GGW95" s="715"/>
      <c r="GGX95" s="715"/>
      <c r="GGY95" s="715"/>
      <c r="GGZ95" s="715"/>
      <c r="GHA95" s="715"/>
      <c r="GHB95" s="715"/>
      <c r="GHC95" s="715"/>
      <c r="GHD95" s="715"/>
      <c r="GHE95" s="715"/>
      <c r="GHF95" s="715"/>
      <c r="GHG95" s="715"/>
      <c r="GHH95" s="715"/>
      <c r="GHI95" s="715"/>
      <c r="GHJ95" s="715"/>
      <c r="GHK95" s="715"/>
      <c r="GHL95" s="715"/>
      <c r="GHM95" s="715"/>
      <c r="GHN95" s="715"/>
      <c r="GHO95" s="715"/>
      <c r="GHP95" s="715"/>
      <c r="GHQ95" s="715"/>
      <c r="GHR95" s="715"/>
      <c r="GHS95" s="715"/>
      <c r="GHT95" s="715"/>
      <c r="GHU95" s="715"/>
      <c r="GHV95" s="715"/>
      <c r="GHW95" s="715"/>
      <c r="GHX95" s="715"/>
      <c r="GHY95" s="715"/>
      <c r="GHZ95" s="715"/>
      <c r="GIA95" s="715"/>
      <c r="GIB95" s="715"/>
      <c r="GIC95" s="715"/>
      <c r="GID95" s="715"/>
      <c r="GIE95" s="715"/>
      <c r="GIF95" s="715"/>
      <c r="GIG95" s="715"/>
      <c r="GIH95" s="715"/>
      <c r="GII95" s="715"/>
      <c r="GIJ95" s="715"/>
      <c r="GIK95" s="715"/>
      <c r="GIL95" s="715"/>
      <c r="GIM95" s="715"/>
      <c r="GIN95" s="715"/>
      <c r="GIO95" s="715"/>
      <c r="GIP95" s="715"/>
      <c r="GIQ95" s="715"/>
      <c r="GIR95" s="715"/>
      <c r="GIS95" s="715"/>
      <c r="GIT95" s="715"/>
      <c r="GIU95" s="715"/>
      <c r="GIV95" s="715"/>
      <c r="GIW95" s="715"/>
      <c r="GIX95" s="715"/>
      <c r="GIY95" s="715"/>
      <c r="GIZ95" s="715"/>
      <c r="GJA95" s="715"/>
      <c r="GJB95" s="715"/>
      <c r="GJC95" s="715"/>
      <c r="GJD95" s="715"/>
      <c r="GJE95" s="715"/>
      <c r="GJF95" s="715"/>
      <c r="GJG95" s="715"/>
      <c r="GJH95" s="715"/>
      <c r="GJI95" s="715"/>
      <c r="GJJ95" s="715"/>
      <c r="GJK95" s="715"/>
      <c r="GJL95" s="715"/>
      <c r="GJM95" s="715"/>
      <c r="GJN95" s="715"/>
      <c r="GJO95" s="715"/>
      <c r="GJP95" s="715"/>
      <c r="GJQ95" s="715"/>
      <c r="GJR95" s="715"/>
      <c r="GJS95" s="715"/>
      <c r="GJT95" s="715"/>
      <c r="GJU95" s="715"/>
      <c r="GJV95" s="715"/>
      <c r="GJW95" s="715"/>
      <c r="GJX95" s="715"/>
      <c r="GJY95" s="715"/>
      <c r="GJZ95" s="715"/>
      <c r="GKA95" s="715"/>
      <c r="GKB95" s="715"/>
      <c r="GKC95" s="715"/>
      <c r="GKD95" s="715"/>
      <c r="GKE95" s="715"/>
      <c r="GKF95" s="715"/>
      <c r="GKG95" s="715"/>
      <c r="GKH95" s="715"/>
      <c r="GKI95" s="715"/>
      <c r="GKJ95" s="715"/>
      <c r="GKK95" s="715"/>
      <c r="GKL95" s="715"/>
      <c r="GKM95" s="715"/>
      <c r="GKN95" s="715"/>
      <c r="GKO95" s="715"/>
      <c r="GKP95" s="715"/>
      <c r="GKQ95" s="715"/>
      <c r="GKR95" s="715"/>
      <c r="GKS95" s="715"/>
      <c r="GKT95" s="715"/>
      <c r="GKU95" s="715"/>
      <c r="GKV95" s="715"/>
      <c r="GKW95" s="715"/>
      <c r="GKX95" s="715"/>
      <c r="GKY95" s="715"/>
      <c r="GKZ95" s="715"/>
      <c r="GLA95" s="715"/>
      <c r="GLB95" s="715"/>
      <c r="GLC95" s="715"/>
      <c r="GLD95" s="715"/>
      <c r="GLE95" s="715"/>
      <c r="GLF95" s="715"/>
      <c r="GLG95" s="715"/>
      <c r="GLH95" s="715"/>
      <c r="GLI95" s="715"/>
      <c r="GLJ95" s="715"/>
      <c r="GLK95" s="715"/>
      <c r="GLL95" s="715"/>
      <c r="GLM95" s="715"/>
      <c r="GLN95" s="715"/>
      <c r="GLO95" s="715"/>
      <c r="GLP95" s="715"/>
      <c r="GLQ95" s="715"/>
      <c r="GLR95" s="715"/>
      <c r="GLS95" s="715"/>
      <c r="GLT95" s="715"/>
      <c r="GLU95" s="715"/>
      <c r="GLV95" s="715"/>
      <c r="GLW95" s="715"/>
      <c r="GLX95" s="715"/>
      <c r="GLY95" s="715"/>
      <c r="GLZ95" s="715"/>
      <c r="GMA95" s="715"/>
      <c r="GMB95" s="715"/>
      <c r="GMC95" s="715"/>
      <c r="GMD95" s="715"/>
      <c r="GME95" s="715"/>
      <c r="GMF95" s="715"/>
      <c r="GMG95" s="715"/>
      <c r="GMH95" s="715"/>
      <c r="GMI95" s="715"/>
      <c r="GMJ95" s="715"/>
      <c r="GMK95" s="715"/>
      <c r="GML95" s="715"/>
      <c r="GMM95" s="715"/>
      <c r="GMN95" s="715"/>
      <c r="GMO95" s="715"/>
      <c r="GMP95" s="715"/>
      <c r="GMQ95" s="715"/>
      <c r="GMR95" s="715"/>
      <c r="GMS95" s="715"/>
      <c r="GMT95" s="715"/>
      <c r="GMU95" s="715"/>
      <c r="GMV95" s="715"/>
      <c r="GMW95" s="715"/>
      <c r="GMX95" s="715"/>
      <c r="GMY95" s="715"/>
      <c r="GMZ95" s="715"/>
      <c r="GNA95" s="715"/>
      <c r="GNB95" s="715"/>
      <c r="GNC95" s="715"/>
      <c r="GND95" s="715"/>
      <c r="GNE95" s="715"/>
      <c r="GNF95" s="715"/>
      <c r="GNG95" s="715"/>
      <c r="GNH95" s="715"/>
      <c r="GNI95" s="715"/>
      <c r="GNJ95" s="715"/>
      <c r="GNK95" s="715"/>
      <c r="GNL95" s="715"/>
      <c r="GNM95" s="715"/>
      <c r="GNN95" s="715"/>
      <c r="GNO95" s="715"/>
      <c r="GNP95" s="715"/>
      <c r="GNQ95" s="715"/>
      <c r="GNR95" s="715"/>
      <c r="GNS95" s="715"/>
      <c r="GNT95" s="715"/>
      <c r="GNU95" s="715"/>
      <c r="GNV95" s="715"/>
      <c r="GNW95" s="715"/>
      <c r="GNX95" s="715"/>
      <c r="GNY95" s="715"/>
      <c r="GNZ95" s="715"/>
      <c r="GOA95" s="715"/>
      <c r="GOB95" s="715"/>
      <c r="GOC95" s="715"/>
      <c r="GOD95" s="715"/>
      <c r="GOE95" s="715"/>
      <c r="GOF95" s="715"/>
      <c r="GOG95" s="715"/>
      <c r="GOH95" s="715"/>
      <c r="GOI95" s="715"/>
      <c r="GOJ95" s="715"/>
      <c r="GOK95" s="715"/>
      <c r="GOL95" s="715"/>
      <c r="GOM95" s="715"/>
      <c r="GON95" s="715"/>
      <c r="GOO95" s="715"/>
      <c r="GOP95" s="715"/>
      <c r="GOQ95" s="715"/>
      <c r="GOR95" s="715"/>
      <c r="GOS95" s="715"/>
      <c r="GOT95" s="715"/>
      <c r="GOU95" s="715"/>
      <c r="GOV95" s="715"/>
      <c r="GOW95" s="715"/>
      <c r="GOX95" s="715"/>
      <c r="GOY95" s="715"/>
      <c r="GOZ95" s="715"/>
      <c r="GPA95" s="715"/>
      <c r="GPB95" s="715"/>
      <c r="GPC95" s="715"/>
      <c r="GPD95" s="715"/>
      <c r="GPE95" s="715"/>
      <c r="GPF95" s="715"/>
      <c r="GPG95" s="715"/>
      <c r="GPH95" s="715"/>
      <c r="GPI95" s="715"/>
      <c r="GPJ95" s="715"/>
      <c r="GPK95" s="715"/>
      <c r="GPL95" s="715"/>
      <c r="GPM95" s="715"/>
      <c r="GPN95" s="715"/>
      <c r="GPO95" s="715"/>
      <c r="GPP95" s="715"/>
      <c r="GPQ95" s="715"/>
      <c r="GPR95" s="715"/>
      <c r="GPS95" s="715"/>
      <c r="GPT95" s="715"/>
      <c r="GPU95" s="715"/>
      <c r="GPV95" s="715"/>
      <c r="GPW95" s="715"/>
      <c r="GPX95" s="715"/>
      <c r="GPY95" s="715"/>
      <c r="GPZ95" s="715"/>
      <c r="GQA95" s="715"/>
      <c r="GQB95" s="715"/>
      <c r="GQC95" s="715"/>
      <c r="GQD95" s="715"/>
      <c r="GQE95" s="715"/>
      <c r="GQF95" s="715"/>
      <c r="GQG95" s="715"/>
      <c r="GQH95" s="715"/>
      <c r="GQI95" s="715"/>
      <c r="GQJ95" s="715"/>
      <c r="GQK95" s="715"/>
      <c r="GQL95" s="715"/>
      <c r="GQM95" s="715"/>
      <c r="GQN95" s="715"/>
      <c r="GQO95" s="715"/>
      <c r="GQP95" s="715"/>
      <c r="GQQ95" s="715"/>
      <c r="GQR95" s="715"/>
      <c r="GQS95" s="715"/>
      <c r="GQT95" s="715"/>
      <c r="GQU95" s="715"/>
      <c r="GQV95" s="715"/>
      <c r="GQW95" s="715"/>
      <c r="GQX95" s="715"/>
      <c r="GQY95" s="715"/>
      <c r="GQZ95" s="715"/>
      <c r="GRA95" s="715"/>
      <c r="GRB95" s="715"/>
      <c r="GRC95" s="715"/>
      <c r="GRD95" s="715"/>
      <c r="GRE95" s="715"/>
      <c r="GRF95" s="715"/>
      <c r="GRG95" s="715"/>
      <c r="GRH95" s="715"/>
      <c r="GRI95" s="715"/>
      <c r="GRJ95" s="715"/>
      <c r="GRK95" s="715"/>
      <c r="GRL95" s="715"/>
      <c r="GRM95" s="715"/>
      <c r="GRN95" s="715"/>
      <c r="GRO95" s="715"/>
      <c r="GRP95" s="715"/>
      <c r="GRQ95" s="715"/>
      <c r="GRR95" s="715"/>
      <c r="GRS95" s="715"/>
      <c r="GRT95" s="715"/>
      <c r="GRU95" s="715"/>
      <c r="GRV95" s="715"/>
      <c r="GRW95" s="715"/>
      <c r="GRX95" s="715"/>
      <c r="GRY95" s="715"/>
      <c r="GRZ95" s="715"/>
      <c r="GSA95" s="715"/>
      <c r="GSB95" s="715"/>
      <c r="GSC95" s="715"/>
      <c r="GSD95" s="715"/>
      <c r="GSE95" s="715"/>
      <c r="GSF95" s="715"/>
      <c r="GSG95" s="715"/>
      <c r="GSH95" s="715"/>
      <c r="GSI95" s="715"/>
      <c r="GSJ95" s="715"/>
      <c r="GSK95" s="715"/>
      <c r="GSL95" s="715"/>
      <c r="GSM95" s="715"/>
      <c r="GSN95" s="715"/>
      <c r="GSO95" s="715"/>
      <c r="GSP95" s="715"/>
      <c r="GSQ95" s="715"/>
      <c r="GSR95" s="715"/>
      <c r="GSS95" s="715"/>
      <c r="GST95" s="715"/>
      <c r="GSU95" s="715"/>
      <c r="GSV95" s="715"/>
      <c r="GSW95" s="715"/>
      <c r="GSX95" s="715"/>
      <c r="GSY95" s="715"/>
      <c r="GSZ95" s="715"/>
      <c r="GTA95" s="715"/>
      <c r="GTB95" s="715"/>
      <c r="GTC95" s="715"/>
      <c r="GTD95" s="715"/>
      <c r="GTE95" s="715"/>
      <c r="GTF95" s="715"/>
      <c r="GTG95" s="715"/>
      <c r="GTH95" s="715"/>
      <c r="GTI95" s="715"/>
      <c r="GTJ95" s="715"/>
      <c r="GTK95" s="715"/>
      <c r="GTL95" s="715"/>
      <c r="GTM95" s="715"/>
      <c r="GTN95" s="715"/>
      <c r="GTO95" s="715"/>
      <c r="GTP95" s="715"/>
      <c r="GTQ95" s="715"/>
      <c r="GTR95" s="715"/>
      <c r="GTS95" s="715"/>
      <c r="GTT95" s="715"/>
      <c r="GTU95" s="715"/>
      <c r="GTV95" s="715"/>
      <c r="GTW95" s="715"/>
      <c r="GTX95" s="715"/>
      <c r="GTY95" s="715"/>
      <c r="GTZ95" s="715"/>
      <c r="GUA95" s="715"/>
      <c r="GUB95" s="715"/>
      <c r="GUC95" s="715"/>
      <c r="GUD95" s="715"/>
      <c r="GUE95" s="715"/>
      <c r="GUF95" s="715"/>
      <c r="GUG95" s="715"/>
      <c r="GUH95" s="715"/>
      <c r="GUI95" s="715"/>
      <c r="GUJ95" s="715"/>
      <c r="GUK95" s="715"/>
      <c r="GUL95" s="715"/>
      <c r="GUM95" s="715"/>
      <c r="GUN95" s="715"/>
      <c r="GUO95" s="715"/>
      <c r="GUP95" s="715"/>
      <c r="GUQ95" s="715"/>
      <c r="GUR95" s="715"/>
      <c r="GUS95" s="715"/>
      <c r="GUT95" s="715"/>
      <c r="GUU95" s="715"/>
      <c r="GUV95" s="715"/>
      <c r="GUW95" s="715"/>
      <c r="GUX95" s="715"/>
      <c r="GUY95" s="715"/>
      <c r="GUZ95" s="715"/>
      <c r="GVA95" s="715"/>
      <c r="GVB95" s="715"/>
      <c r="GVC95" s="715"/>
      <c r="GVD95" s="715"/>
      <c r="GVE95" s="715"/>
      <c r="GVF95" s="715"/>
      <c r="GVG95" s="715"/>
      <c r="GVH95" s="715"/>
      <c r="GVI95" s="715"/>
      <c r="GVJ95" s="715"/>
      <c r="GVK95" s="715"/>
      <c r="GVL95" s="715"/>
      <c r="GVM95" s="715"/>
      <c r="GVN95" s="715"/>
      <c r="GVO95" s="715"/>
      <c r="GVP95" s="715"/>
      <c r="GVQ95" s="715"/>
      <c r="GVR95" s="715"/>
      <c r="GVS95" s="715"/>
      <c r="GVT95" s="715"/>
      <c r="GVU95" s="715"/>
      <c r="GVV95" s="715"/>
      <c r="GVW95" s="715"/>
      <c r="GVX95" s="715"/>
      <c r="GVY95" s="715"/>
      <c r="GVZ95" s="715"/>
      <c r="GWA95" s="715"/>
      <c r="GWB95" s="715"/>
      <c r="GWC95" s="715"/>
      <c r="GWD95" s="715"/>
      <c r="GWE95" s="715"/>
      <c r="GWF95" s="715"/>
      <c r="GWG95" s="715"/>
      <c r="GWH95" s="715"/>
      <c r="GWI95" s="715"/>
      <c r="GWJ95" s="715"/>
      <c r="GWK95" s="715"/>
      <c r="GWL95" s="715"/>
      <c r="GWM95" s="715"/>
      <c r="GWN95" s="715"/>
      <c r="GWO95" s="715"/>
      <c r="GWP95" s="715"/>
      <c r="GWQ95" s="715"/>
      <c r="GWR95" s="715"/>
      <c r="GWS95" s="715"/>
      <c r="GWT95" s="715"/>
      <c r="GWU95" s="715"/>
      <c r="GWV95" s="715"/>
      <c r="GWW95" s="715"/>
      <c r="GWX95" s="715"/>
      <c r="GWY95" s="715"/>
      <c r="GWZ95" s="715"/>
      <c r="GXA95" s="715"/>
      <c r="GXB95" s="715"/>
      <c r="GXC95" s="715"/>
      <c r="GXD95" s="715"/>
      <c r="GXE95" s="715"/>
      <c r="GXF95" s="715"/>
      <c r="GXG95" s="715"/>
      <c r="GXH95" s="715"/>
      <c r="GXI95" s="715"/>
      <c r="GXJ95" s="715"/>
      <c r="GXK95" s="715"/>
      <c r="GXL95" s="715"/>
      <c r="GXM95" s="715"/>
      <c r="GXN95" s="715"/>
      <c r="GXO95" s="715"/>
      <c r="GXP95" s="715"/>
      <c r="GXQ95" s="715"/>
      <c r="GXR95" s="715"/>
      <c r="GXS95" s="715"/>
      <c r="GXT95" s="715"/>
      <c r="GXU95" s="715"/>
      <c r="GXV95" s="715"/>
      <c r="GXW95" s="715"/>
      <c r="GXX95" s="715"/>
      <c r="GXY95" s="715"/>
      <c r="GXZ95" s="715"/>
      <c r="GYA95" s="715"/>
      <c r="GYB95" s="715"/>
      <c r="GYC95" s="715"/>
      <c r="GYD95" s="715"/>
      <c r="GYE95" s="715"/>
      <c r="GYF95" s="715"/>
      <c r="GYG95" s="715"/>
      <c r="GYH95" s="715"/>
      <c r="GYI95" s="715"/>
      <c r="GYJ95" s="715"/>
      <c r="GYK95" s="715"/>
      <c r="GYL95" s="715"/>
      <c r="GYM95" s="715"/>
      <c r="GYN95" s="715"/>
      <c r="GYO95" s="715"/>
      <c r="GYP95" s="715"/>
      <c r="GYQ95" s="715"/>
      <c r="GYR95" s="715"/>
      <c r="GYS95" s="715"/>
      <c r="GYT95" s="715"/>
      <c r="GYU95" s="715"/>
      <c r="GYV95" s="715"/>
      <c r="GYW95" s="715"/>
      <c r="GYX95" s="715"/>
      <c r="GYY95" s="715"/>
      <c r="GYZ95" s="715"/>
      <c r="GZA95" s="715"/>
      <c r="GZB95" s="715"/>
      <c r="GZC95" s="715"/>
      <c r="GZD95" s="715"/>
      <c r="GZE95" s="715"/>
      <c r="GZF95" s="715"/>
      <c r="GZG95" s="715"/>
      <c r="GZH95" s="715"/>
      <c r="GZI95" s="715"/>
      <c r="GZJ95" s="715"/>
      <c r="GZK95" s="715"/>
      <c r="GZL95" s="715"/>
      <c r="GZM95" s="715"/>
      <c r="GZN95" s="715"/>
      <c r="GZO95" s="715"/>
      <c r="GZP95" s="715"/>
      <c r="GZQ95" s="715"/>
      <c r="GZR95" s="715"/>
      <c r="GZS95" s="715"/>
      <c r="GZT95" s="715"/>
      <c r="GZU95" s="715"/>
      <c r="GZV95" s="715"/>
      <c r="GZW95" s="715"/>
      <c r="GZX95" s="715"/>
      <c r="GZY95" s="715"/>
      <c r="GZZ95" s="715"/>
      <c r="HAA95" s="715"/>
      <c r="HAB95" s="715"/>
      <c r="HAC95" s="715"/>
      <c r="HAD95" s="715"/>
      <c r="HAE95" s="715"/>
      <c r="HAF95" s="715"/>
      <c r="HAG95" s="715"/>
      <c r="HAH95" s="715"/>
      <c r="HAI95" s="715"/>
      <c r="HAJ95" s="715"/>
      <c r="HAK95" s="715"/>
      <c r="HAL95" s="715"/>
      <c r="HAM95" s="715"/>
      <c r="HAN95" s="715"/>
      <c r="HAO95" s="715"/>
      <c r="HAP95" s="715"/>
      <c r="HAQ95" s="715"/>
      <c r="HAR95" s="715"/>
      <c r="HAS95" s="715"/>
      <c r="HAT95" s="715"/>
      <c r="HAU95" s="715"/>
      <c r="HAV95" s="715"/>
      <c r="HAW95" s="715"/>
      <c r="HAX95" s="715"/>
      <c r="HAY95" s="715"/>
      <c r="HAZ95" s="715"/>
      <c r="HBA95" s="715"/>
      <c r="HBB95" s="715"/>
      <c r="HBC95" s="715"/>
      <c r="HBD95" s="715"/>
      <c r="HBE95" s="715"/>
      <c r="HBF95" s="715"/>
      <c r="HBG95" s="715"/>
      <c r="HBH95" s="715"/>
      <c r="HBI95" s="715"/>
      <c r="HBJ95" s="715"/>
      <c r="HBK95" s="715"/>
      <c r="HBL95" s="715"/>
      <c r="HBM95" s="715"/>
      <c r="HBN95" s="715"/>
      <c r="HBO95" s="715"/>
      <c r="HBP95" s="715"/>
      <c r="HBQ95" s="715"/>
      <c r="HBR95" s="715"/>
      <c r="HBS95" s="715"/>
      <c r="HBT95" s="715"/>
      <c r="HBU95" s="715"/>
      <c r="HBV95" s="715"/>
      <c r="HBW95" s="715"/>
      <c r="HBX95" s="715"/>
      <c r="HBY95" s="715"/>
      <c r="HBZ95" s="715"/>
      <c r="HCA95" s="715"/>
      <c r="HCB95" s="715"/>
      <c r="HCC95" s="715"/>
      <c r="HCD95" s="715"/>
      <c r="HCE95" s="715"/>
      <c r="HCF95" s="715"/>
      <c r="HCG95" s="715"/>
      <c r="HCH95" s="715"/>
      <c r="HCI95" s="715"/>
      <c r="HCJ95" s="715"/>
      <c r="HCK95" s="715"/>
      <c r="HCL95" s="715"/>
      <c r="HCM95" s="715"/>
      <c r="HCN95" s="715"/>
      <c r="HCO95" s="715"/>
      <c r="HCP95" s="715"/>
      <c r="HCQ95" s="715"/>
      <c r="HCR95" s="715"/>
      <c r="HCS95" s="715"/>
      <c r="HCT95" s="715"/>
      <c r="HCU95" s="715"/>
      <c r="HCV95" s="715"/>
      <c r="HCW95" s="715"/>
      <c r="HCX95" s="715"/>
      <c r="HCY95" s="715"/>
      <c r="HCZ95" s="715"/>
      <c r="HDA95" s="715"/>
      <c r="HDB95" s="715"/>
      <c r="HDC95" s="715"/>
      <c r="HDD95" s="715"/>
      <c r="HDE95" s="715"/>
      <c r="HDF95" s="715"/>
      <c r="HDG95" s="715"/>
      <c r="HDH95" s="715"/>
      <c r="HDI95" s="715"/>
      <c r="HDJ95" s="715"/>
      <c r="HDK95" s="715"/>
      <c r="HDL95" s="715"/>
      <c r="HDM95" s="715"/>
      <c r="HDN95" s="715"/>
      <c r="HDO95" s="715"/>
      <c r="HDP95" s="715"/>
      <c r="HDQ95" s="715"/>
      <c r="HDR95" s="715"/>
      <c r="HDS95" s="715"/>
      <c r="HDT95" s="715"/>
      <c r="HDU95" s="715"/>
      <c r="HDV95" s="715"/>
      <c r="HDW95" s="715"/>
      <c r="HDX95" s="715"/>
      <c r="HDY95" s="715"/>
      <c r="HDZ95" s="715"/>
      <c r="HEA95" s="715"/>
      <c r="HEB95" s="715"/>
      <c r="HEC95" s="715"/>
      <c r="HED95" s="715"/>
      <c r="HEE95" s="715"/>
      <c r="HEF95" s="715"/>
      <c r="HEG95" s="715"/>
      <c r="HEH95" s="715"/>
      <c r="HEI95" s="715"/>
      <c r="HEJ95" s="715"/>
      <c r="HEK95" s="715"/>
      <c r="HEL95" s="715"/>
      <c r="HEM95" s="715"/>
      <c r="HEN95" s="715"/>
      <c r="HEO95" s="715"/>
      <c r="HEP95" s="715"/>
      <c r="HEQ95" s="715"/>
      <c r="HER95" s="715"/>
      <c r="HES95" s="715"/>
      <c r="HET95" s="715"/>
      <c r="HEU95" s="715"/>
      <c r="HEV95" s="715"/>
      <c r="HEW95" s="715"/>
      <c r="HEX95" s="715"/>
      <c r="HEY95" s="715"/>
      <c r="HEZ95" s="715"/>
      <c r="HFA95" s="715"/>
      <c r="HFB95" s="715"/>
      <c r="HFC95" s="715"/>
      <c r="HFD95" s="715"/>
      <c r="HFE95" s="715"/>
      <c r="HFF95" s="715"/>
      <c r="HFG95" s="715"/>
      <c r="HFH95" s="715"/>
      <c r="HFI95" s="715"/>
      <c r="HFJ95" s="715"/>
      <c r="HFK95" s="715"/>
      <c r="HFL95" s="715"/>
      <c r="HFM95" s="715"/>
      <c r="HFN95" s="715"/>
      <c r="HFO95" s="715"/>
      <c r="HFP95" s="715"/>
      <c r="HFQ95" s="715"/>
      <c r="HFR95" s="715"/>
      <c r="HFS95" s="715"/>
      <c r="HFT95" s="715"/>
      <c r="HFU95" s="715"/>
      <c r="HFV95" s="715"/>
      <c r="HFW95" s="715"/>
      <c r="HFX95" s="715"/>
      <c r="HFY95" s="715"/>
      <c r="HFZ95" s="715"/>
      <c r="HGA95" s="715"/>
      <c r="HGB95" s="715"/>
      <c r="HGC95" s="715"/>
      <c r="HGD95" s="715"/>
      <c r="HGE95" s="715"/>
      <c r="HGF95" s="715"/>
      <c r="HGG95" s="715"/>
      <c r="HGH95" s="715"/>
      <c r="HGI95" s="715"/>
      <c r="HGJ95" s="715"/>
      <c r="HGK95" s="715"/>
      <c r="HGL95" s="715"/>
      <c r="HGM95" s="715"/>
      <c r="HGN95" s="715"/>
      <c r="HGO95" s="715"/>
      <c r="HGP95" s="715"/>
      <c r="HGQ95" s="715"/>
      <c r="HGR95" s="715"/>
      <c r="HGS95" s="715"/>
      <c r="HGT95" s="715"/>
      <c r="HGU95" s="715"/>
      <c r="HGV95" s="715"/>
      <c r="HGW95" s="715"/>
      <c r="HGX95" s="715"/>
      <c r="HGY95" s="715"/>
      <c r="HGZ95" s="715"/>
      <c r="HHA95" s="715"/>
      <c r="HHB95" s="715"/>
      <c r="HHC95" s="715"/>
      <c r="HHD95" s="715"/>
      <c r="HHE95" s="715"/>
      <c r="HHF95" s="715"/>
      <c r="HHG95" s="715"/>
      <c r="HHH95" s="715"/>
      <c r="HHI95" s="715"/>
      <c r="HHJ95" s="715"/>
      <c r="HHK95" s="715"/>
      <c r="HHL95" s="715"/>
      <c r="HHM95" s="715"/>
      <c r="HHN95" s="715"/>
      <c r="HHO95" s="715"/>
      <c r="HHP95" s="715"/>
      <c r="HHQ95" s="715"/>
      <c r="HHR95" s="715"/>
      <c r="HHS95" s="715"/>
      <c r="HHT95" s="715"/>
      <c r="HHU95" s="715"/>
      <c r="HHV95" s="715"/>
      <c r="HHW95" s="715"/>
      <c r="HHX95" s="715"/>
      <c r="HHY95" s="715"/>
      <c r="HHZ95" s="715"/>
      <c r="HIA95" s="715"/>
      <c r="HIB95" s="715"/>
      <c r="HIC95" s="715"/>
      <c r="HID95" s="715"/>
      <c r="HIE95" s="715"/>
      <c r="HIF95" s="715"/>
      <c r="HIG95" s="715"/>
      <c r="HIH95" s="715"/>
      <c r="HII95" s="715"/>
      <c r="HIJ95" s="715"/>
      <c r="HIK95" s="715"/>
      <c r="HIL95" s="715"/>
      <c r="HIM95" s="715"/>
      <c r="HIN95" s="715"/>
      <c r="HIO95" s="715"/>
      <c r="HIP95" s="715"/>
      <c r="HIQ95" s="715"/>
      <c r="HIR95" s="715"/>
      <c r="HIS95" s="715"/>
      <c r="HIT95" s="715"/>
      <c r="HIU95" s="715"/>
      <c r="HIV95" s="715"/>
      <c r="HIW95" s="715"/>
      <c r="HIX95" s="715"/>
      <c r="HIY95" s="715"/>
      <c r="HIZ95" s="715"/>
      <c r="HJA95" s="715"/>
      <c r="HJB95" s="715"/>
      <c r="HJC95" s="715"/>
      <c r="HJD95" s="715"/>
      <c r="HJE95" s="715"/>
      <c r="HJF95" s="715"/>
      <c r="HJG95" s="715"/>
      <c r="HJH95" s="715"/>
      <c r="HJI95" s="715"/>
      <c r="HJJ95" s="715"/>
      <c r="HJK95" s="715"/>
      <c r="HJL95" s="715"/>
      <c r="HJM95" s="715"/>
      <c r="HJN95" s="715"/>
      <c r="HJO95" s="715"/>
      <c r="HJP95" s="715"/>
      <c r="HJQ95" s="715"/>
      <c r="HJR95" s="715"/>
      <c r="HJS95" s="715"/>
      <c r="HJT95" s="715"/>
      <c r="HJU95" s="715"/>
      <c r="HJV95" s="715"/>
      <c r="HJW95" s="715"/>
      <c r="HJX95" s="715"/>
      <c r="HJY95" s="715"/>
      <c r="HJZ95" s="715"/>
      <c r="HKA95" s="715"/>
      <c r="HKB95" s="715"/>
      <c r="HKC95" s="715"/>
      <c r="HKD95" s="715"/>
      <c r="HKE95" s="715"/>
      <c r="HKF95" s="715"/>
      <c r="HKG95" s="715"/>
      <c r="HKH95" s="715"/>
      <c r="HKI95" s="715"/>
      <c r="HKJ95" s="715"/>
      <c r="HKK95" s="715"/>
      <c r="HKL95" s="715"/>
      <c r="HKM95" s="715"/>
      <c r="HKN95" s="715"/>
      <c r="HKO95" s="715"/>
      <c r="HKP95" s="715"/>
      <c r="HKQ95" s="715"/>
      <c r="HKR95" s="715"/>
      <c r="HKS95" s="715"/>
      <c r="HKT95" s="715"/>
      <c r="HKU95" s="715"/>
      <c r="HKV95" s="715"/>
      <c r="HKW95" s="715"/>
      <c r="HKX95" s="715"/>
      <c r="HKY95" s="715"/>
      <c r="HKZ95" s="715"/>
      <c r="HLA95" s="715"/>
      <c r="HLB95" s="715"/>
      <c r="HLC95" s="715"/>
      <c r="HLD95" s="715"/>
      <c r="HLE95" s="715"/>
      <c r="HLF95" s="715"/>
      <c r="HLG95" s="715"/>
      <c r="HLH95" s="715"/>
      <c r="HLI95" s="715"/>
      <c r="HLJ95" s="715"/>
      <c r="HLK95" s="715"/>
      <c r="HLL95" s="715"/>
      <c r="HLM95" s="715"/>
      <c r="HLN95" s="715"/>
      <c r="HLO95" s="715"/>
      <c r="HLP95" s="715"/>
      <c r="HLQ95" s="715"/>
      <c r="HLR95" s="715"/>
      <c r="HLS95" s="715"/>
      <c r="HLT95" s="715"/>
      <c r="HLU95" s="715"/>
      <c r="HLV95" s="715"/>
      <c r="HLW95" s="715"/>
      <c r="HLX95" s="715"/>
      <c r="HLY95" s="715"/>
      <c r="HLZ95" s="715"/>
      <c r="HMA95" s="715"/>
      <c r="HMB95" s="715"/>
      <c r="HMC95" s="715"/>
      <c r="HMD95" s="715"/>
      <c r="HME95" s="715"/>
      <c r="HMF95" s="715"/>
      <c r="HMG95" s="715"/>
      <c r="HMH95" s="715"/>
      <c r="HMI95" s="715"/>
      <c r="HMJ95" s="715"/>
      <c r="HMK95" s="715"/>
      <c r="HML95" s="715"/>
      <c r="HMM95" s="715"/>
      <c r="HMN95" s="715"/>
      <c r="HMO95" s="715"/>
      <c r="HMP95" s="715"/>
      <c r="HMQ95" s="715"/>
      <c r="HMR95" s="715"/>
      <c r="HMS95" s="715"/>
      <c r="HMT95" s="715"/>
      <c r="HMU95" s="715"/>
      <c r="HMV95" s="715"/>
      <c r="HMW95" s="715"/>
      <c r="HMX95" s="715"/>
      <c r="HMY95" s="715"/>
      <c r="HMZ95" s="715"/>
      <c r="HNA95" s="715"/>
      <c r="HNB95" s="715"/>
      <c r="HNC95" s="715"/>
      <c r="HND95" s="715"/>
      <c r="HNE95" s="715"/>
      <c r="HNF95" s="715"/>
      <c r="HNG95" s="715"/>
      <c r="HNH95" s="715"/>
      <c r="HNI95" s="715"/>
      <c r="HNJ95" s="715"/>
      <c r="HNK95" s="715"/>
      <c r="HNL95" s="715"/>
      <c r="HNM95" s="715"/>
      <c r="HNN95" s="715"/>
      <c r="HNO95" s="715"/>
      <c r="HNP95" s="715"/>
      <c r="HNQ95" s="715"/>
      <c r="HNR95" s="715"/>
      <c r="HNS95" s="715"/>
      <c r="HNT95" s="715"/>
      <c r="HNU95" s="715"/>
      <c r="HNV95" s="715"/>
      <c r="HNW95" s="715"/>
      <c r="HNX95" s="715"/>
      <c r="HNY95" s="715"/>
      <c r="HNZ95" s="715"/>
      <c r="HOA95" s="715"/>
      <c r="HOB95" s="715"/>
      <c r="HOC95" s="715"/>
      <c r="HOD95" s="715"/>
      <c r="HOE95" s="715"/>
      <c r="HOF95" s="715"/>
      <c r="HOG95" s="715"/>
      <c r="HOH95" s="715"/>
      <c r="HOI95" s="715"/>
      <c r="HOJ95" s="715"/>
      <c r="HOK95" s="715"/>
      <c r="HOL95" s="715"/>
      <c r="HOM95" s="715"/>
      <c r="HON95" s="715"/>
      <c r="HOO95" s="715"/>
      <c r="HOP95" s="715"/>
      <c r="HOQ95" s="715"/>
      <c r="HOR95" s="715"/>
      <c r="HOS95" s="715"/>
      <c r="HOT95" s="715"/>
      <c r="HOU95" s="715"/>
      <c r="HOV95" s="715"/>
      <c r="HOW95" s="715"/>
      <c r="HOX95" s="715"/>
      <c r="HOY95" s="715"/>
      <c r="HOZ95" s="715"/>
      <c r="HPA95" s="715"/>
      <c r="HPB95" s="715"/>
      <c r="HPC95" s="715"/>
      <c r="HPD95" s="715"/>
      <c r="HPE95" s="715"/>
      <c r="HPF95" s="715"/>
      <c r="HPG95" s="715"/>
      <c r="HPH95" s="715"/>
      <c r="HPI95" s="715"/>
      <c r="HPJ95" s="715"/>
      <c r="HPK95" s="715"/>
      <c r="HPL95" s="715"/>
      <c r="HPM95" s="715"/>
      <c r="HPN95" s="715"/>
      <c r="HPO95" s="715"/>
      <c r="HPP95" s="715"/>
      <c r="HPQ95" s="715"/>
      <c r="HPR95" s="715"/>
      <c r="HPS95" s="715"/>
      <c r="HPT95" s="715"/>
      <c r="HPU95" s="715"/>
      <c r="HPV95" s="715"/>
      <c r="HPW95" s="715"/>
      <c r="HPX95" s="715"/>
      <c r="HPY95" s="715"/>
      <c r="HPZ95" s="715"/>
      <c r="HQA95" s="715"/>
      <c r="HQB95" s="715"/>
      <c r="HQC95" s="715"/>
      <c r="HQD95" s="715"/>
      <c r="HQE95" s="715"/>
      <c r="HQF95" s="715"/>
      <c r="HQG95" s="715"/>
      <c r="HQH95" s="715"/>
      <c r="HQI95" s="715"/>
      <c r="HQJ95" s="715"/>
      <c r="HQK95" s="715"/>
      <c r="HQL95" s="715"/>
      <c r="HQM95" s="715"/>
      <c r="HQN95" s="715"/>
      <c r="HQO95" s="715"/>
      <c r="HQP95" s="715"/>
      <c r="HQQ95" s="715"/>
      <c r="HQR95" s="715"/>
      <c r="HQS95" s="715"/>
      <c r="HQT95" s="715"/>
      <c r="HQU95" s="715"/>
      <c r="HQV95" s="715"/>
      <c r="HQW95" s="715"/>
      <c r="HQX95" s="715"/>
      <c r="HQY95" s="715"/>
      <c r="HQZ95" s="715"/>
      <c r="HRA95" s="715"/>
      <c r="HRB95" s="715"/>
      <c r="HRC95" s="715"/>
      <c r="HRD95" s="715"/>
      <c r="HRE95" s="715"/>
      <c r="HRF95" s="715"/>
      <c r="HRG95" s="715"/>
      <c r="HRH95" s="715"/>
      <c r="HRI95" s="715"/>
      <c r="HRJ95" s="715"/>
      <c r="HRK95" s="715"/>
      <c r="HRL95" s="715"/>
      <c r="HRM95" s="715"/>
      <c r="HRN95" s="715"/>
      <c r="HRO95" s="715"/>
      <c r="HRP95" s="715"/>
      <c r="HRQ95" s="715"/>
      <c r="HRR95" s="715"/>
      <c r="HRS95" s="715"/>
      <c r="HRT95" s="715"/>
      <c r="HRU95" s="715"/>
      <c r="HRV95" s="715"/>
      <c r="HRW95" s="715"/>
      <c r="HRX95" s="715"/>
      <c r="HRY95" s="715"/>
      <c r="HRZ95" s="715"/>
      <c r="HSA95" s="715"/>
      <c r="HSB95" s="715"/>
      <c r="HSC95" s="715"/>
      <c r="HSD95" s="715"/>
      <c r="HSE95" s="715"/>
      <c r="HSF95" s="715"/>
      <c r="HSG95" s="715"/>
      <c r="HSH95" s="715"/>
      <c r="HSI95" s="715"/>
      <c r="HSJ95" s="715"/>
      <c r="HSK95" s="715"/>
      <c r="HSL95" s="715"/>
      <c r="HSM95" s="715"/>
      <c r="HSN95" s="715"/>
      <c r="HSO95" s="715"/>
      <c r="HSP95" s="715"/>
      <c r="HSQ95" s="715"/>
      <c r="HSR95" s="715"/>
      <c r="HSS95" s="715"/>
      <c r="HST95" s="715"/>
      <c r="HSU95" s="715"/>
      <c r="HSV95" s="715"/>
      <c r="HSW95" s="715"/>
      <c r="HSX95" s="715"/>
      <c r="HSY95" s="715"/>
      <c r="HSZ95" s="715"/>
      <c r="HTA95" s="715"/>
      <c r="HTB95" s="715"/>
      <c r="HTC95" s="715"/>
      <c r="HTD95" s="715"/>
      <c r="HTE95" s="715"/>
      <c r="HTF95" s="715"/>
      <c r="HTG95" s="715"/>
      <c r="HTH95" s="715"/>
      <c r="HTI95" s="715"/>
      <c r="HTJ95" s="715"/>
      <c r="HTK95" s="715"/>
      <c r="HTL95" s="715"/>
      <c r="HTM95" s="715"/>
      <c r="HTN95" s="715"/>
      <c r="HTO95" s="715"/>
      <c r="HTP95" s="715"/>
      <c r="HTQ95" s="715"/>
      <c r="HTR95" s="715"/>
      <c r="HTS95" s="715"/>
      <c r="HTT95" s="715"/>
      <c r="HTU95" s="715"/>
      <c r="HTV95" s="715"/>
      <c r="HTW95" s="715"/>
      <c r="HTX95" s="715"/>
      <c r="HTY95" s="715"/>
      <c r="HTZ95" s="715"/>
      <c r="HUA95" s="715"/>
      <c r="HUB95" s="715"/>
      <c r="HUC95" s="715"/>
      <c r="HUD95" s="715"/>
      <c r="HUE95" s="715"/>
      <c r="HUF95" s="715"/>
      <c r="HUG95" s="715"/>
      <c r="HUH95" s="715"/>
      <c r="HUI95" s="715"/>
      <c r="HUJ95" s="715"/>
      <c r="HUK95" s="715"/>
      <c r="HUL95" s="715"/>
      <c r="HUM95" s="715"/>
      <c r="HUN95" s="715"/>
      <c r="HUO95" s="715"/>
      <c r="HUP95" s="715"/>
      <c r="HUQ95" s="715"/>
      <c r="HUR95" s="715"/>
      <c r="HUS95" s="715"/>
      <c r="HUT95" s="715"/>
      <c r="HUU95" s="715"/>
      <c r="HUV95" s="715"/>
      <c r="HUW95" s="715"/>
      <c r="HUX95" s="715"/>
      <c r="HUY95" s="715"/>
      <c r="HUZ95" s="715"/>
      <c r="HVA95" s="715"/>
      <c r="HVB95" s="715"/>
      <c r="HVC95" s="715"/>
      <c r="HVD95" s="715"/>
      <c r="HVE95" s="715"/>
      <c r="HVF95" s="715"/>
      <c r="HVG95" s="715"/>
      <c r="HVH95" s="715"/>
      <c r="HVI95" s="715"/>
      <c r="HVJ95" s="715"/>
      <c r="HVK95" s="715"/>
      <c r="HVL95" s="715"/>
      <c r="HVM95" s="715"/>
      <c r="HVN95" s="715"/>
      <c r="HVO95" s="715"/>
      <c r="HVP95" s="715"/>
      <c r="HVQ95" s="715"/>
      <c r="HVR95" s="715"/>
      <c r="HVS95" s="715"/>
      <c r="HVT95" s="715"/>
      <c r="HVU95" s="715"/>
      <c r="HVV95" s="715"/>
      <c r="HVW95" s="715"/>
      <c r="HVX95" s="715"/>
      <c r="HVY95" s="715"/>
      <c r="HVZ95" s="715"/>
      <c r="HWA95" s="715"/>
      <c r="HWB95" s="715"/>
      <c r="HWC95" s="715"/>
      <c r="HWD95" s="715"/>
      <c r="HWE95" s="715"/>
      <c r="HWF95" s="715"/>
      <c r="HWG95" s="715"/>
      <c r="HWH95" s="715"/>
      <c r="HWI95" s="715"/>
      <c r="HWJ95" s="715"/>
      <c r="HWK95" s="715"/>
      <c r="HWL95" s="715"/>
      <c r="HWM95" s="715"/>
      <c r="HWN95" s="715"/>
      <c r="HWO95" s="715"/>
      <c r="HWP95" s="715"/>
      <c r="HWQ95" s="715"/>
      <c r="HWR95" s="715"/>
      <c r="HWS95" s="715"/>
      <c r="HWT95" s="715"/>
      <c r="HWU95" s="715"/>
      <c r="HWV95" s="715"/>
      <c r="HWW95" s="715"/>
      <c r="HWX95" s="715"/>
      <c r="HWY95" s="715"/>
      <c r="HWZ95" s="715"/>
      <c r="HXA95" s="715"/>
      <c r="HXB95" s="715"/>
      <c r="HXC95" s="715"/>
      <c r="HXD95" s="715"/>
      <c r="HXE95" s="715"/>
      <c r="HXF95" s="715"/>
      <c r="HXG95" s="715"/>
      <c r="HXH95" s="715"/>
      <c r="HXI95" s="715"/>
      <c r="HXJ95" s="715"/>
      <c r="HXK95" s="715"/>
      <c r="HXL95" s="715"/>
      <c r="HXM95" s="715"/>
      <c r="HXN95" s="715"/>
      <c r="HXO95" s="715"/>
      <c r="HXP95" s="715"/>
      <c r="HXQ95" s="715"/>
      <c r="HXR95" s="715"/>
      <c r="HXS95" s="715"/>
      <c r="HXT95" s="715"/>
      <c r="HXU95" s="715"/>
      <c r="HXV95" s="715"/>
      <c r="HXW95" s="715"/>
      <c r="HXX95" s="715"/>
      <c r="HXY95" s="715"/>
      <c r="HXZ95" s="715"/>
      <c r="HYA95" s="715"/>
      <c r="HYB95" s="715"/>
      <c r="HYC95" s="715"/>
      <c r="HYD95" s="715"/>
      <c r="HYE95" s="715"/>
      <c r="HYF95" s="715"/>
      <c r="HYG95" s="715"/>
      <c r="HYH95" s="715"/>
      <c r="HYI95" s="715"/>
      <c r="HYJ95" s="715"/>
      <c r="HYK95" s="715"/>
      <c r="HYL95" s="715"/>
      <c r="HYM95" s="715"/>
      <c r="HYN95" s="715"/>
      <c r="HYO95" s="715"/>
      <c r="HYP95" s="715"/>
      <c r="HYQ95" s="715"/>
      <c r="HYR95" s="715"/>
      <c r="HYS95" s="715"/>
      <c r="HYT95" s="715"/>
      <c r="HYU95" s="715"/>
      <c r="HYV95" s="715"/>
      <c r="HYW95" s="715"/>
      <c r="HYX95" s="715"/>
      <c r="HYY95" s="715"/>
      <c r="HYZ95" s="715"/>
      <c r="HZA95" s="715"/>
      <c r="HZB95" s="715"/>
      <c r="HZC95" s="715"/>
      <c r="HZD95" s="715"/>
      <c r="HZE95" s="715"/>
      <c r="HZF95" s="715"/>
      <c r="HZG95" s="715"/>
      <c r="HZH95" s="715"/>
      <c r="HZI95" s="715"/>
      <c r="HZJ95" s="715"/>
      <c r="HZK95" s="715"/>
      <c r="HZL95" s="715"/>
      <c r="HZM95" s="715"/>
      <c r="HZN95" s="715"/>
      <c r="HZO95" s="715"/>
      <c r="HZP95" s="715"/>
      <c r="HZQ95" s="715"/>
      <c r="HZR95" s="715"/>
      <c r="HZS95" s="715"/>
      <c r="HZT95" s="715"/>
      <c r="HZU95" s="715"/>
      <c r="HZV95" s="715"/>
      <c r="HZW95" s="715"/>
      <c r="HZX95" s="715"/>
      <c r="HZY95" s="715"/>
      <c r="HZZ95" s="715"/>
      <c r="IAA95" s="715"/>
      <c r="IAB95" s="715"/>
      <c r="IAC95" s="715"/>
      <c r="IAD95" s="715"/>
      <c r="IAE95" s="715"/>
      <c r="IAF95" s="715"/>
      <c r="IAG95" s="715"/>
      <c r="IAH95" s="715"/>
      <c r="IAI95" s="715"/>
      <c r="IAJ95" s="715"/>
      <c r="IAK95" s="715"/>
      <c r="IAL95" s="715"/>
      <c r="IAM95" s="715"/>
      <c r="IAN95" s="715"/>
      <c r="IAO95" s="715"/>
      <c r="IAP95" s="715"/>
      <c r="IAQ95" s="715"/>
      <c r="IAR95" s="715"/>
      <c r="IAS95" s="715"/>
      <c r="IAT95" s="715"/>
      <c r="IAU95" s="715"/>
      <c r="IAV95" s="715"/>
      <c r="IAW95" s="715"/>
      <c r="IAX95" s="715"/>
      <c r="IAY95" s="715"/>
      <c r="IAZ95" s="715"/>
      <c r="IBA95" s="715"/>
      <c r="IBB95" s="715"/>
      <c r="IBC95" s="715"/>
      <c r="IBD95" s="715"/>
      <c r="IBE95" s="715"/>
      <c r="IBF95" s="715"/>
      <c r="IBG95" s="715"/>
      <c r="IBH95" s="715"/>
      <c r="IBI95" s="715"/>
      <c r="IBJ95" s="715"/>
      <c r="IBK95" s="715"/>
      <c r="IBL95" s="715"/>
      <c r="IBM95" s="715"/>
      <c r="IBN95" s="715"/>
      <c r="IBO95" s="715"/>
      <c r="IBP95" s="715"/>
      <c r="IBQ95" s="715"/>
      <c r="IBR95" s="715"/>
      <c r="IBS95" s="715"/>
      <c r="IBT95" s="715"/>
      <c r="IBU95" s="715"/>
      <c r="IBV95" s="715"/>
      <c r="IBW95" s="715"/>
      <c r="IBX95" s="715"/>
      <c r="IBY95" s="715"/>
      <c r="IBZ95" s="715"/>
      <c r="ICA95" s="715"/>
      <c r="ICB95" s="715"/>
      <c r="ICC95" s="715"/>
      <c r="ICD95" s="715"/>
      <c r="ICE95" s="715"/>
      <c r="ICF95" s="715"/>
      <c r="ICG95" s="715"/>
      <c r="ICH95" s="715"/>
      <c r="ICI95" s="715"/>
      <c r="ICJ95" s="715"/>
      <c r="ICK95" s="715"/>
      <c r="ICL95" s="715"/>
      <c r="ICM95" s="715"/>
      <c r="ICN95" s="715"/>
      <c r="ICO95" s="715"/>
      <c r="ICP95" s="715"/>
      <c r="ICQ95" s="715"/>
      <c r="ICR95" s="715"/>
      <c r="ICS95" s="715"/>
      <c r="ICT95" s="715"/>
      <c r="ICU95" s="715"/>
      <c r="ICV95" s="715"/>
      <c r="ICW95" s="715"/>
      <c r="ICX95" s="715"/>
      <c r="ICY95" s="715"/>
      <c r="ICZ95" s="715"/>
      <c r="IDA95" s="715"/>
      <c r="IDB95" s="715"/>
      <c r="IDC95" s="715"/>
      <c r="IDD95" s="715"/>
      <c r="IDE95" s="715"/>
      <c r="IDF95" s="715"/>
      <c r="IDG95" s="715"/>
      <c r="IDH95" s="715"/>
      <c r="IDI95" s="715"/>
      <c r="IDJ95" s="715"/>
      <c r="IDK95" s="715"/>
      <c r="IDL95" s="715"/>
      <c r="IDM95" s="715"/>
      <c r="IDN95" s="715"/>
      <c r="IDO95" s="715"/>
      <c r="IDP95" s="715"/>
      <c r="IDQ95" s="715"/>
      <c r="IDR95" s="715"/>
      <c r="IDS95" s="715"/>
      <c r="IDT95" s="715"/>
      <c r="IDU95" s="715"/>
      <c r="IDV95" s="715"/>
      <c r="IDW95" s="715"/>
      <c r="IDX95" s="715"/>
      <c r="IDY95" s="715"/>
      <c r="IDZ95" s="715"/>
      <c r="IEA95" s="715"/>
      <c r="IEB95" s="715"/>
      <c r="IEC95" s="715"/>
      <c r="IED95" s="715"/>
      <c r="IEE95" s="715"/>
      <c r="IEF95" s="715"/>
      <c r="IEG95" s="715"/>
      <c r="IEH95" s="715"/>
      <c r="IEI95" s="715"/>
      <c r="IEJ95" s="715"/>
      <c r="IEK95" s="715"/>
      <c r="IEL95" s="715"/>
      <c r="IEM95" s="715"/>
      <c r="IEN95" s="715"/>
      <c r="IEO95" s="715"/>
      <c r="IEP95" s="715"/>
      <c r="IEQ95" s="715"/>
      <c r="IER95" s="715"/>
      <c r="IES95" s="715"/>
      <c r="IET95" s="715"/>
      <c r="IEU95" s="715"/>
      <c r="IEV95" s="715"/>
      <c r="IEW95" s="715"/>
      <c r="IEX95" s="715"/>
      <c r="IEY95" s="715"/>
      <c r="IEZ95" s="715"/>
      <c r="IFA95" s="715"/>
      <c r="IFB95" s="715"/>
      <c r="IFC95" s="715"/>
      <c r="IFD95" s="715"/>
      <c r="IFE95" s="715"/>
      <c r="IFF95" s="715"/>
      <c r="IFG95" s="715"/>
      <c r="IFH95" s="715"/>
      <c r="IFI95" s="715"/>
      <c r="IFJ95" s="715"/>
      <c r="IFK95" s="715"/>
      <c r="IFL95" s="715"/>
      <c r="IFM95" s="715"/>
      <c r="IFN95" s="715"/>
      <c r="IFO95" s="715"/>
      <c r="IFP95" s="715"/>
      <c r="IFQ95" s="715"/>
      <c r="IFR95" s="715"/>
      <c r="IFS95" s="715"/>
      <c r="IFT95" s="715"/>
      <c r="IFU95" s="715"/>
      <c r="IFV95" s="715"/>
      <c r="IFW95" s="715"/>
      <c r="IFX95" s="715"/>
      <c r="IFY95" s="715"/>
      <c r="IFZ95" s="715"/>
      <c r="IGA95" s="715"/>
      <c r="IGB95" s="715"/>
      <c r="IGC95" s="715"/>
      <c r="IGD95" s="715"/>
      <c r="IGE95" s="715"/>
      <c r="IGF95" s="715"/>
      <c r="IGG95" s="715"/>
      <c r="IGH95" s="715"/>
      <c r="IGI95" s="715"/>
      <c r="IGJ95" s="715"/>
      <c r="IGK95" s="715"/>
      <c r="IGL95" s="715"/>
      <c r="IGM95" s="715"/>
      <c r="IGN95" s="715"/>
      <c r="IGO95" s="715"/>
      <c r="IGP95" s="715"/>
      <c r="IGQ95" s="715"/>
      <c r="IGR95" s="715"/>
      <c r="IGS95" s="715"/>
      <c r="IGT95" s="715"/>
      <c r="IGU95" s="715"/>
      <c r="IGV95" s="715"/>
      <c r="IGW95" s="715"/>
      <c r="IGX95" s="715"/>
      <c r="IGY95" s="715"/>
      <c r="IGZ95" s="715"/>
      <c r="IHA95" s="715"/>
      <c r="IHB95" s="715"/>
      <c r="IHC95" s="715"/>
      <c r="IHD95" s="715"/>
      <c r="IHE95" s="715"/>
      <c r="IHF95" s="715"/>
      <c r="IHG95" s="715"/>
      <c r="IHH95" s="715"/>
      <c r="IHI95" s="715"/>
      <c r="IHJ95" s="715"/>
      <c r="IHK95" s="715"/>
      <c r="IHL95" s="715"/>
      <c r="IHM95" s="715"/>
      <c r="IHN95" s="715"/>
      <c r="IHO95" s="715"/>
      <c r="IHP95" s="715"/>
      <c r="IHQ95" s="715"/>
      <c r="IHR95" s="715"/>
      <c r="IHS95" s="715"/>
      <c r="IHT95" s="715"/>
      <c r="IHU95" s="715"/>
      <c r="IHV95" s="715"/>
      <c r="IHW95" s="715"/>
      <c r="IHX95" s="715"/>
      <c r="IHY95" s="715"/>
      <c r="IHZ95" s="715"/>
      <c r="IIA95" s="715"/>
      <c r="IIB95" s="715"/>
      <c r="IIC95" s="715"/>
      <c r="IID95" s="715"/>
      <c r="IIE95" s="715"/>
      <c r="IIF95" s="715"/>
      <c r="IIG95" s="715"/>
      <c r="IIH95" s="715"/>
      <c r="III95" s="715"/>
      <c r="IIJ95" s="715"/>
      <c r="IIK95" s="715"/>
      <c r="IIL95" s="715"/>
      <c r="IIM95" s="715"/>
      <c r="IIN95" s="715"/>
      <c r="IIO95" s="715"/>
      <c r="IIP95" s="715"/>
      <c r="IIQ95" s="715"/>
      <c r="IIR95" s="715"/>
      <c r="IIS95" s="715"/>
      <c r="IIT95" s="715"/>
      <c r="IIU95" s="715"/>
      <c r="IIV95" s="715"/>
      <c r="IIW95" s="715"/>
      <c r="IIX95" s="715"/>
      <c r="IIY95" s="715"/>
      <c r="IIZ95" s="715"/>
      <c r="IJA95" s="715"/>
      <c r="IJB95" s="715"/>
      <c r="IJC95" s="715"/>
      <c r="IJD95" s="715"/>
      <c r="IJE95" s="715"/>
      <c r="IJF95" s="715"/>
      <c r="IJG95" s="715"/>
      <c r="IJH95" s="715"/>
      <c r="IJI95" s="715"/>
      <c r="IJJ95" s="715"/>
      <c r="IJK95" s="715"/>
      <c r="IJL95" s="715"/>
      <c r="IJM95" s="715"/>
      <c r="IJN95" s="715"/>
      <c r="IJO95" s="715"/>
      <c r="IJP95" s="715"/>
      <c r="IJQ95" s="715"/>
      <c r="IJR95" s="715"/>
      <c r="IJS95" s="715"/>
      <c r="IJT95" s="715"/>
      <c r="IJU95" s="715"/>
      <c r="IJV95" s="715"/>
      <c r="IJW95" s="715"/>
      <c r="IJX95" s="715"/>
      <c r="IJY95" s="715"/>
      <c r="IJZ95" s="715"/>
      <c r="IKA95" s="715"/>
      <c r="IKB95" s="715"/>
      <c r="IKC95" s="715"/>
      <c r="IKD95" s="715"/>
      <c r="IKE95" s="715"/>
      <c r="IKF95" s="715"/>
      <c r="IKG95" s="715"/>
      <c r="IKH95" s="715"/>
      <c r="IKI95" s="715"/>
      <c r="IKJ95" s="715"/>
      <c r="IKK95" s="715"/>
      <c r="IKL95" s="715"/>
      <c r="IKM95" s="715"/>
      <c r="IKN95" s="715"/>
      <c r="IKO95" s="715"/>
      <c r="IKP95" s="715"/>
      <c r="IKQ95" s="715"/>
      <c r="IKR95" s="715"/>
      <c r="IKS95" s="715"/>
      <c r="IKT95" s="715"/>
      <c r="IKU95" s="715"/>
      <c r="IKV95" s="715"/>
      <c r="IKW95" s="715"/>
      <c r="IKX95" s="715"/>
      <c r="IKY95" s="715"/>
      <c r="IKZ95" s="715"/>
      <c r="ILA95" s="715"/>
      <c r="ILB95" s="715"/>
      <c r="ILC95" s="715"/>
      <c r="ILD95" s="715"/>
      <c r="ILE95" s="715"/>
      <c r="ILF95" s="715"/>
      <c r="ILG95" s="715"/>
      <c r="ILH95" s="715"/>
      <c r="ILI95" s="715"/>
      <c r="ILJ95" s="715"/>
      <c r="ILK95" s="715"/>
      <c r="ILL95" s="715"/>
      <c r="ILM95" s="715"/>
      <c r="ILN95" s="715"/>
      <c r="ILO95" s="715"/>
      <c r="ILP95" s="715"/>
      <c r="ILQ95" s="715"/>
      <c r="ILR95" s="715"/>
      <c r="ILS95" s="715"/>
      <c r="ILT95" s="715"/>
      <c r="ILU95" s="715"/>
      <c r="ILV95" s="715"/>
      <c r="ILW95" s="715"/>
      <c r="ILX95" s="715"/>
      <c r="ILY95" s="715"/>
      <c r="ILZ95" s="715"/>
      <c r="IMA95" s="715"/>
      <c r="IMB95" s="715"/>
      <c r="IMC95" s="715"/>
      <c r="IMD95" s="715"/>
      <c r="IME95" s="715"/>
      <c r="IMF95" s="715"/>
      <c r="IMG95" s="715"/>
      <c r="IMH95" s="715"/>
      <c r="IMI95" s="715"/>
      <c r="IMJ95" s="715"/>
      <c r="IMK95" s="715"/>
      <c r="IML95" s="715"/>
      <c r="IMM95" s="715"/>
      <c r="IMN95" s="715"/>
      <c r="IMO95" s="715"/>
      <c r="IMP95" s="715"/>
      <c r="IMQ95" s="715"/>
      <c r="IMR95" s="715"/>
      <c r="IMS95" s="715"/>
      <c r="IMT95" s="715"/>
      <c r="IMU95" s="715"/>
      <c r="IMV95" s="715"/>
      <c r="IMW95" s="715"/>
      <c r="IMX95" s="715"/>
      <c r="IMY95" s="715"/>
      <c r="IMZ95" s="715"/>
      <c r="INA95" s="715"/>
      <c r="INB95" s="715"/>
      <c r="INC95" s="715"/>
      <c r="IND95" s="715"/>
      <c r="INE95" s="715"/>
      <c r="INF95" s="715"/>
      <c r="ING95" s="715"/>
      <c r="INH95" s="715"/>
      <c r="INI95" s="715"/>
      <c r="INJ95" s="715"/>
      <c r="INK95" s="715"/>
      <c r="INL95" s="715"/>
      <c r="INM95" s="715"/>
      <c r="INN95" s="715"/>
      <c r="INO95" s="715"/>
      <c r="INP95" s="715"/>
      <c r="INQ95" s="715"/>
      <c r="INR95" s="715"/>
      <c r="INS95" s="715"/>
      <c r="INT95" s="715"/>
      <c r="INU95" s="715"/>
      <c r="INV95" s="715"/>
      <c r="INW95" s="715"/>
      <c r="INX95" s="715"/>
      <c r="INY95" s="715"/>
      <c r="INZ95" s="715"/>
      <c r="IOA95" s="715"/>
      <c r="IOB95" s="715"/>
      <c r="IOC95" s="715"/>
      <c r="IOD95" s="715"/>
      <c r="IOE95" s="715"/>
      <c r="IOF95" s="715"/>
      <c r="IOG95" s="715"/>
      <c r="IOH95" s="715"/>
      <c r="IOI95" s="715"/>
      <c r="IOJ95" s="715"/>
      <c r="IOK95" s="715"/>
      <c r="IOL95" s="715"/>
      <c r="IOM95" s="715"/>
      <c r="ION95" s="715"/>
      <c r="IOO95" s="715"/>
      <c r="IOP95" s="715"/>
      <c r="IOQ95" s="715"/>
      <c r="IOR95" s="715"/>
      <c r="IOS95" s="715"/>
      <c r="IOT95" s="715"/>
      <c r="IOU95" s="715"/>
      <c r="IOV95" s="715"/>
      <c r="IOW95" s="715"/>
      <c r="IOX95" s="715"/>
      <c r="IOY95" s="715"/>
      <c r="IOZ95" s="715"/>
      <c r="IPA95" s="715"/>
      <c r="IPB95" s="715"/>
      <c r="IPC95" s="715"/>
      <c r="IPD95" s="715"/>
      <c r="IPE95" s="715"/>
      <c r="IPF95" s="715"/>
      <c r="IPG95" s="715"/>
      <c r="IPH95" s="715"/>
      <c r="IPI95" s="715"/>
      <c r="IPJ95" s="715"/>
      <c r="IPK95" s="715"/>
      <c r="IPL95" s="715"/>
      <c r="IPM95" s="715"/>
      <c r="IPN95" s="715"/>
      <c r="IPO95" s="715"/>
      <c r="IPP95" s="715"/>
      <c r="IPQ95" s="715"/>
      <c r="IPR95" s="715"/>
      <c r="IPS95" s="715"/>
      <c r="IPT95" s="715"/>
      <c r="IPU95" s="715"/>
      <c r="IPV95" s="715"/>
      <c r="IPW95" s="715"/>
      <c r="IPX95" s="715"/>
      <c r="IPY95" s="715"/>
      <c r="IPZ95" s="715"/>
      <c r="IQA95" s="715"/>
      <c r="IQB95" s="715"/>
      <c r="IQC95" s="715"/>
      <c r="IQD95" s="715"/>
      <c r="IQE95" s="715"/>
      <c r="IQF95" s="715"/>
      <c r="IQG95" s="715"/>
      <c r="IQH95" s="715"/>
      <c r="IQI95" s="715"/>
      <c r="IQJ95" s="715"/>
      <c r="IQK95" s="715"/>
      <c r="IQL95" s="715"/>
      <c r="IQM95" s="715"/>
      <c r="IQN95" s="715"/>
      <c r="IQO95" s="715"/>
      <c r="IQP95" s="715"/>
      <c r="IQQ95" s="715"/>
      <c r="IQR95" s="715"/>
      <c r="IQS95" s="715"/>
      <c r="IQT95" s="715"/>
      <c r="IQU95" s="715"/>
      <c r="IQV95" s="715"/>
      <c r="IQW95" s="715"/>
      <c r="IQX95" s="715"/>
      <c r="IQY95" s="715"/>
      <c r="IQZ95" s="715"/>
      <c r="IRA95" s="715"/>
      <c r="IRB95" s="715"/>
      <c r="IRC95" s="715"/>
      <c r="IRD95" s="715"/>
      <c r="IRE95" s="715"/>
      <c r="IRF95" s="715"/>
      <c r="IRG95" s="715"/>
      <c r="IRH95" s="715"/>
      <c r="IRI95" s="715"/>
      <c r="IRJ95" s="715"/>
      <c r="IRK95" s="715"/>
      <c r="IRL95" s="715"/>
      <c r="IRM95" s="715"/>
      <c r="IRN95" s="715"/>
      <c r="IRO95" s="715"/>
      <c r="IRP95" s="715"/>
      <c r="IRQ95" s="715"/>
      <c r="IRR95" s="715"/>
      <c r="IRS95" s="715"/>
      <c r="IRT95" s="715"/>
      <c r="IRU95" s="715"/>
      <c r="IRV95" s="715"/>
      <c r="IRW95" s="715"/>
      <c r="IRX95" s="715"/>
      <c r="IRY95" s="715"/>
      <c r="IRZ95" s="715"/>
      <c r="ISA95" s="715"/>
      <c r="ISB95" s="715"/>
      <c r="ISC95" s="715"/>
      <c r="ISD95" s="715"/>
      <c r="ISE95" s="715"/>
      <c r="ISF95" s="715"/>
      <c r="ISG95" s="715"/>
      <c r="ISH95" s="715"/>
      <c r="ISI95" s="715"/>
      <c r="ISJ95" s="715"/>
      <c r="ISK95" s="715"/>
      <c r="ISL95" s="715"/>
      <c r="ISM95" s="715"/>
      <c r="ISN95" s="715"/>
      <c r="ISO95" s="715"/>
      <c r="ISP95" s="715"/>
      <c r="ISQ95" s="715"/>
      <c r="ISR95" s="715"/>
      <c r="ISS95" s="715"/>
      <c r="IST95" s="715"/>
      <c r="ISU95" s="715"/>
      <c r="ISV95" s="715"/>
      <c r="ISW95" s="715"/>
      <c r="ISX95" s="715"/>
      <c r="ISY95" s="715"/>
      <c r="ISZ95" s="715"/>
      <c r="ITA95" s="715"/>
      <c r="ITB95" s="715"/>
      <c r="ITC95" s="715"/>
      <c r="ITD95" s="715"/>
      <c r="ITE95" s="715"/>
      <c r="ITF95" s="715"/>
      <c r="ITG95" s="715"/>
      <c r="ITH95" s="715"/>
      <c r="ITI95" s="715"/>
      <c r="ITJ95" s="715"/>
      <c r="ITK95" s="715"/>
      <c r="ITL95" s="715"/>
      <c r="ITM95" s="715"/>
      <c r="ITN95" s="715"/>
      <c r="ITO95" s="715"/>
      <c r="ITP95" s="715"/>
      <c r="ITQ95" s="715"/>
      <c r="ITR95" s="715"/>
      <c r="ITS95" s="715"/>
      <c r="ITT95" s="715"/>
      <c r="ITU95" s="715"/>
      <c r="ITV95" s="715"/>
      <c r="ITW95" s="715"/>
      <c r="ITX95" s="715"/>
      <c r="ITY95" s="715"/>
      <c r="ITZ95" s="715"/>
      <c r="IUA95" s="715"/>
      <c r="IUB95" s="715"/>
      <c r="IUC95" s="715"/>
      <c r="IUD95" s="715"/>
      <c r="IUE95" s="715"/>
      <c r="IUF95" s="715"/>
      <c r="IUG95" s="715"/>
      <c r="IUH95" s="715"/>
      <c r="IUI95" s="715"/>
      <c r="IUJ95" s="715"/>
      <c r="IUK95" s="715"/>
      <c r="IUL95" s="715"/>
      <c r="IUM95" s="715"/>
      <c r="IUN95" s="715"/>
      <c r="IUO95" s="715"/>
      <c r="IUP95" s="715"/>
      <c r="IUQ95" s="715"/>
      <c r="IUR95" s="715"/>
      <c r="IUS95" s="715"/>
      <c r="IUT95" s="715"/>
      <c r="IUU95" s="715"/>
      <c r="IUV95" s="715"/>
      <c r="IUW95" s="715"/>
      <c r="IUX95" s="715"/>
      <c r="IUY95" s="715"/>
      <c r="IUZ95" s="715"/>
      <c r="IVA95" s="715"/>
      <c r="IVB95" s="715"/>
      <c r="IVC95" s="715"/>
      <c r="IVD95" s="715"/>
      <c r="IVE95" s="715"/>
      <c r="IVF95" s="715"/>
      <c r="IVG95" s="715"/>
      <c r="IVH95" s="715"/>
      <c r="IVI95" s="715"/>
      <c r="IVJ95" s="715"/>
      <c r="IVK95" s="715"/>
      <c r="IVL95" s="715"/>
      <c r="IVM95" s="715"/>
      <c r="IVN95" s="715"/>
      <c r="IVO95" s="715"/>
      <c r="IVP95" s="715"/>
      <c r="IVQ95" s="715"/>
      <c r="IVR95" s="715"/>
      <c r="IVS95" s="715"/>
      <c r="IVT95" s="715"/>
      <c r="IVU95" s="715"/>
      <c r="IVV95" s="715"/>
      <c r="IVW95" s="715"/>
      <c r="IVX95" s="715"/>
      <c r="IVY95" s="715"/>
      <c r="IVZ95" s="715"/>
      <c r="IWA95" s="715"/>
      <c r="IWB95" s="715"/>
      <c r="IWC95" s="715"/>
      <c r="IWD95" s="715"/>
      <c r="IWE95" s="715"/>
      <c r="IWF95" s="715"/>
      <c r="IWG95" s="715"/>
      <c r="IWH95" s="715"/>
      <c r="IWI95" s="715"/>
      <c r="IWJ95" s="715"/>
      <c r="IWK95" s="715"/>
      <c r="IWL95" s="715"/>
      <c r="IWM95" s="715"/>
      <c r="IWN95" s="715"/>
      <c r="IWO95" s="715"/>
      <c r="IWP95" s="715"/>
      <c r="IWQ95" s="715"/>
      <c r="IWR95" s="715"/>
      <c r="IWS95" s="715"/>
      <c r="IWT95" s="715"/>
      <c r="IWU95" s="715"/>
      <c r="IWV95" s="715"/>
      <c r="IWW95" s="715"/>
      <c r="IWX95" s="715"/>
      <c r="IWY95" s="715"/>
      <c r="IWZ95" s="715"/>
      <c r="IXA95" s="715"/>
      <c r="IXB95" s="715"/>
      <c r="IXC95" s="715"/>
      <c r="IXD95" s="715"/>
      <c r="IXE95" s="715"/>
      <c r="IXF95" s="715"/>
      <c r="IXG95" s="715"/>
      <c r="IXH95" s="715"/>
      <c r="IXI95" s="715"/>
      <c r="IXJ95" s="715"/>
      <c r="IXK95" s="715"/>
      <c r="IXL95" s="715"/>
      <c r="IXM95" s="715"/>
      <c r="IXN95" s="715"/>
      <c r="IXO95" s="715"/>
      <c r="IXP95" s="715"/>
      <c r="IXQ95" s="715"/>
      <c r="IXR95" s="715"/>
      <c r="IXS95" s="715"/>
      <c r="IXT95" s="715"/>
      <c r="IXU95" s="715"/>
      <c r="IXV95" s="715"/>
      <c r="IXW95" s="715"/>
      <c r="IXX95" s="715"/>
      <c r="IXY95" s="715"/>
      <c r="IXZ95" s="715"/>
      <c r="IYA95" s="715"/>
      <c r="IYB95" s="715"/>
      <c r="IYC95" s="715"/>
      <c r="IYD95" s="715"/>
      <c r="IYE95" s="715"/>
      <c r="IYF95" s="715"/>
      <c r="IYG95" s="715"/>
      <c r="IYH95" s="715"/>
      <c r="IYI95" s="715"/>
      <c r="IYJ95" s="715"/>
      <c r="IYK95" s="715"/>
      <c r="IYL95" s="715"/>
      <c r="IYM95" s="715"/>
      <c r="IYN95" s="715"/>
      <c r="IYO95" s="715"/>
      <c r="IYP95" s="715"/>
      <c r="IYQ95" s="715"/>
      <c r="IYR95" s="715"/>
      <c r="IYS95" s="715"/>
      <c r="IYT95" s="715"/>
      <c r="IYU95" s="715"/>
      <c r="IYV95" s="715"/>
      <c r="IYW95" s="715"/>
      <c r="IYX95" s="715"/>
      <c r="IYY95" s="715"/>
      <c r="IYZ95" s="715"/>
      <c r="IZA95" s="715"/>
      <c r="IZB95" s="715"/>
      <c r="IZC95" s="715"/>
      <c r="IZD95" s="715"/>
      <c r="IZE95" s="715"/>
      <c r="IZF95" s="715"/>
      <c r="IZG95" s="715"/>
      <c r="IZH95" s="715"/>
      <c r="IZI95" s="715"/>
      <c r="IZJ95" s="715"/>
      <c r="IZK95" s="715"/>
      <c r="IZL95" s="715"/>
      <c r="IZM95" s="715"/>
      <c r="IZN95" s="715"/>
      <c r="IZO95" s="715"/>
      <c r="IZP95" s="715"/>
      <c r="IZQ95" s="715"/>
      <c r="IZR95" s="715"/>
      <c r="IZS95" s="715"/>
      <c r="IZT95" s="715"/>
      <c r="IZU95" s="715"/>
      <c r="IZV95" s="715"/>
      <c r="IZW95" s="715"/>
      <c r="IZX95" s="715"/>
      <c r="IZY95" s="715"/>
      <c r="IZZ95" s="715"/>
      <c r="JAA95" s="715"/>
      <c r="JAB95" s="715"/>
      <c r="JAC95" s="715"/>
      <c r="JAD95" s="715"/>
      <c r="JAE95" s="715"/>
      <c r="JAF95" s="715"/>
      <c r="JAG95" s="715"/>
      <c r="JAH95" s="715"/>
      <c r="JAI95" s="715"/>
      <c r="JAJ95" s="715"/>
      <c r="JAK95" s="715"/>
      <c r="JAL95" s="715"/>
      <c r="JAM95" s="715"/>
      <c r="JAN95" s="715"/>
      <c r="JAO95" s="715"/>
      <c r="JAP95" s="715"/>
      <c r="JAQ95" s="715"/>
      <c r="JAR95" s="715"/>
      <c r="JAS95" s="715"/>
      <c r="JAT95" s="715"/>
      <c r="JAU95" s="715"/>
      <c r="JAV95" s="715"/>
      <c r="JAW95" s="715"/>
      <c r="JAX95" s="715"/>
      <c r="JAY95" s="715"/>
      <c r="JAZ95" s="715"/>
      <c r="JBA95" s="715"/>
      <c r="JBB95" s="715"/>
      <c r="JBC95" s="715"/>
      <c r="JBD95" s="715"/>
      <c r="JBE95" s="715"/>
      <c r="JBF95" s="715"/>
      <c r="JBG95" s="715"/>
      <c r="JBH95" s="715"/>
      <c r="JBI95" s="715"/>
      <c r="JBJ95" s="715"/>
      <c r="JBK95" s="715"/>
      <c r="JBL95" s="715"/>
      <c r="JBM95" s="715"/>
      <c r="JBN95" s="715"/>
      <c r="JBO95" s="715"/>
      <c r="JBP95" s="715"/>
      <c r="JBQ95" s="715"/>
      <c r="JBR95" s="715"/>
      <c r="JBS95" s="715"/>
      <c r="JBT95" s="715"/>
      <c r="JBU95" s="715"/>
      <c r="JBV95" s="715"/>
      <c r="JBW95" s="715"/>
      <c r="JBX95" s="715"/>
      <c r="JBY95" s="715"/>
      <c r="JBZ95" s="715"/>
      <c r="JCA95" s="715"/>
      <c r="JCB95" s="715"/>
      <c r="JCC95" s="715"/>
      <c r="JCD95" s="715"/>
      <c r="JCE95" s="715"/>
      <c r="JCF95" s="715"/>
      <c r="JCG95" s="715"/>
      <c r="JCH95" s="715"/>
      <c r="JCI95" s="715"/>
      <c r="JCJ95" s="715"/>
      <c r="JCK95" s="715"/>
      <c r="JCL95" s="715"/>
      <c r="JCM95" s="715"/>
      <c r="JCN95" s="715"/>
      <c r="JCO95" s="715"/>
      <c r="JCP95" s="715"/>
      <c r="JCQ95" s="715"/>
      <c r="JCR95" s="715"/>
      <c r="JCS95" s="715"/>
      <c r="JCT95" s="715"/>
      <c r="JCU95" s="715"/>
      <c r="JCV95" s="715"/>
      <c r="JCW95" s="715"/>
      <c r="JCX95" s="715"/>
      <c r="JCY95" s="715"/>
      <c r="JCZ95" s="715"/>
      <c r="JDA95" s="715"/>
      <c r="JDB95" s="715"/>
      <c r="JDC95" s="715"/>
      <c r="JDD95" s="715"/>
      <c r="JDE95" s="715"/>
      <c r="JDF95" s="715"/>
      <c r="JDG95" s="715"/>
      <c r="JDH95" s="715"/>
      <c r="JDI95" s="715"/>
      <c r="JDJ95" s="715"/>
      <c r="JDK95" s="715"/>
      <c r="JDL95" s="715"/>
      <c r="JDM95" s="715"/>
      <c r="JDN95" s="715"/>
      <c r="JDO95" s="715"/>
      <c r="JDP95" s="715"/>
      <c r="JDQ95" s="715"/>
      <c r="JDR95" s="715"/>
      <c r="JDS95" s="715"/>
      <c r="JDT95" s="715"/>
      <c r="JDU95" s="715"/>
      <c r="JDV95" s="715"/>
      <c r="JDW95" s="715"/>
      <c r="JDX95" s="715"/>
      <c r="JDY95" s="715"/>
      <c r="JDZ95" s="715"/>
      <c r="JEA95" s="715"/>
      <c r="JEB95" s="715"/>
      <c r="JEC95" s="715"/>
      <c r="JED95" s="715"/>
      <c r="JEE95" s="715"/>
      <c r="JEF95" s="715"/>
      <c r="JEG95" s="715"/>
      <c r="JEH95" s="715"/>
      <c r="JEI95" s="715"/>
      <c r="JEJ95" s="715"/>
      <c r="JEK95" s="715"/>
      <c r="JEL95" s="715"/>
      <c r="JEM95" s="715"/>
      <c r="JEN95" s="715"/>
      <c r="JEO95" s="715"/>
      <c r="JEP95" s="715"/>
      <c r="JEQ95" s="715"/>
      <c r="JER95" s="715"/>
      <c r="JES95" s="715"/>
      <c r="JET95" s="715"/>
      <c r="JEU95" s="715"/>
      <c r="JEV95" s="715"/>
      <c r="JEW95" s="715"/>
      <c r="JEX95" s="715"/>
      <c r="JEY95" s="715"/>
      <c r="JEZ95" s="715"/>
      <c r="JFA95" s="715"/>
      <c r="JFB95" s="715"/>
      <c r="JFC95" s="715"/>
      <c r="JFD95" s="715"/>
      <c r="JFE95" s="715"/>
      <c r="JFF95" s="715"/>
      <c r="JFG95" s="715"/>
      <c r="JFH95" s="715"/>
      <c r="JFI95" s="715"/>
      <c r="JFJ95" s="715"/>
      <c r="JFK95" s="715"/>
      <c r="JFL95" s="715"/>
      <c r="JFM95" s="715"/>
      <c r="JFN95" s="715"/>
      <c r="JFO95" s="715"/>
      <c r="JFP95" s="715"/>
      <c r="JFQ95" s="715"/>
      <c r="JFR95" s="715"/>
      <c r="JFS95" s="715"/>
      <c r="JFT95" s="715"/>
      <c r="JFU95" s="715"/>
      <c r="JFV95" s="715"/>
      <c r="JFW95" s="715"/>
      <c r="JFX95" s="715"/>
      <c r="JFY95" s="715"/>
      <c r="JFZ95" s="715"/>
      <c r="JGA95" s="715"/>
      <c r="JGB95" s="715"/>
      <c r="JGC95" s="715"/>
      <c r="JGD95" s="715"/>
      <c r="JGE95" s="715"/>
      <c r="JGF95" s="715"/>
      <c r="JGG95" s="715"/>
      <c r="JGH95" s="715"/>
      <c r="JGI95" s="715"/>
      <c r="JGJ95" s="715"/>
      <c r="JGK95" s="715"/>
      <c r="JGL95" s="715"/>
      <c r="JGM95" s="715"/>
      <c r="JGN95" s="715"/>
      <c r="JGO95" s="715"/>
      <c r="JGP95" s="715"/>
      <c r="JGQ95" s="715"/>
      <c r="JGR95" s="715"/>
      <c r="JGS95" s="715"/>
      <c r="JGT95" s="715"/>
      <c r="JGU95" s="715"/>
      <c r="JGV95" s="715"/>
      <c r="JGW95" s="715"/>
      <c r="JGX95" s="715"/>
      <c r="JGY95" s="715"/>
      <c r="JGZ95" s="715"/>
      <c r="JHA95" s="715"/>
      <c r="JHB95" s="715"/>
      <c r="JHC95" s="715"/>
      <c r="JHD95" s="715"/>
      <c r="JHE95" s="715"/>
      <c r="JHF95" s="715"/>
      <c r="JHG95" s="715"/>
      <c r="JHH95" s="715"/>
      <c r="JHI95" s="715"/>
      <c r="JHJ95" s="715"/>
      <c r="JHK95" s="715"/>
      <c r="JHL95" s="715"/>
      <c r="JHM95" s="715"/>
      <c r="JHN95" s="715"/>
      <c r="JHO95" s="715"/>
      <c r="JHP95" s="715"/>
      <c r="JHQ95" s="715"/>
      <c r="JHR95" s="715"/>
      <c r="JHS95" s="715"/>
      <c r="JHT95" s="715"/>
      <c r="JHU95" s="715"/>
      <c r="JHV95" s="715"/>
      <c r="JHW95" s="715"/>
      <c r="JHX95" s="715"/>
      <c r="JHY95" s="715"/>
      <c r="JHZ95" s="715"/>
      <c r="JIA95" s="715"/>
      <c r="JIB95" s="715"/>
      <c r="JIC95" s="715"/>
      <c r="JID95" s="715"/>
      <c r="JIE95" s="715"/>
      <c r="JIF95" s="715"/>
      <c r="JIG95" s="715"/>
      <c r="JIH95" s="715"/>
      <c r="JII95" s="715"/>
      <c r="JIJ95" s="715"/>
      <c r="JIK95" s="715"/>
      <c r="JIL95" s="715"/>
      <c r="JIM95" s="715"/>
      <c r="JIN95" s="715"/>
      <c r="JIO95" s="715"/>
      <c r="JIP95" s="715"/>
      <c r="JIQ95" s="715"/>
      <c r="JIR95" s="715"/>
      <c r="JIS95" s="715"/>
      <c r="JIT95" s="715"/>
      <c r="JIU95" s="715"/>
      <c r="JIV95" s="715"/>
      <c r="JIW95" s="715"/>
      <c r="JIX95" s="715"/>
      <c r="JIY95" s="715"/>
      <c r="JIZ95" s="715"/>
      <c r="JJA95" s="715"/>
      <c r="JJB95" s="715"/>
      <c r="JJC95" s="715"/>
      <c r="JJD95" s="715"/>
      <c r="JJE95" s="715"/>
      <c r="JJF95" s="715"/>
      <c r="JJG95" s="715"/>
      <c r="JJH95" s="715"/>
      <c r="JJI95" s="715"/>
      <c r="JJJ95" s="715"/>
      <c r="JJK95" s="715"/>
      <c r="JJL95" s="715"/>
      <c r="JJM95" s="715"/>
      <c r="JJN95" s="715"/>
      <c r="JJO95" s="715"/>
      <c r="JJP95" s="715"/>
      <c r="JJQ95" s="715"/>
      <c r="JJR95" s="715"/>
      <c r="JJS95" s="715"/>
      <c r="JJT95" s="715"/>
      <c r="JJU95" s="715"/>
      <c r="JJV95" s="715"/>
      <c r="JJW95" s="715"/>
      <c r="JJX95" s="715"/>
      <c r="JJY95" s="715"/>
      <c r="JJZ95" s="715"/>
      <c r="JKA95" s="715"/>
      <c r="JKB95" s="715"/>
      <c r="JKC95" s="715"/>
      <c r="JKD95" s="715"/>
      <c r="JKE95" s="715"/>
      <c r="JKF95" s="715"/>
      <c r="JKG95" s="715"/>
      <c r="JKH95" s="715"/>
      <c r="JKI95" s="715"/>
      <c r="JKJ95" s="715"/>
      <c r="JKK95" s="715"/>
      <c r="JKL95" s="715"/>
      <c r="JKM95" s="715"/>
      <c r="JKN95" s="715"/>
      <c r="JKO95" s="715"/>
      <c r="JKP95" s="715"/>
      <c r="JKQ95" s="715"/>
      <c r="JKR95" s="715"/>
      <c r="JKS95" s="715"/>
      <c r="JKT95" s="715"/>
      <c r="JKU95" s="715"/>
      <c r="JKV95" s="715"/>
      <c r="JKW95" s="715"/>
      <c r="JKX95" s="715"/>
      <c r="JKY95" s="715"/>
      <c r="JKZ95" s="715"/>
      <c r="JLA95" s="715"/>
      <c r="JLB95" s="715"/>
      <c r="JLC95" s="715"/>
      <c r="JLD95" s="715"/>
      <c r="JLE95" s="715"/>
      <c r="JLF95" s="715"/>
      <c r="JLG95" s="715"/>
      <c r="JLH95" s="715"/>
      <c r="JLI95" s="715"/>
      <c r="JLJ95" s="715"/>
      <c r="JLK95" s="715"/>
      <c r="JLL95" s="715"/>
      <c r="JLM95" s="715"/>
      <c r="JLN95" s="715"/>
      <c r="JLO95" s="715"/>
      <c r="JLP95" s="715"/>
      <c r="JLQ95" s="715"/>
      <c r="JLR95" s="715"/>
      <c r="JLS95" s="715"/>
      <c r="JLT95" s="715"/>
      <c r="JLU95" s="715"/>
      <c r="JLV95" s="715"/>
      <c r="JLW95" s="715"/>
      <c r="JLX95" s="715"/>
      <c r="JLY95" s="715"/>
      <c r="JLZ95" s="715"/>
      <c r="JMA95" s="715"/>
      <c r="JMB95" s="715"/>
      <c r="JMC95" s="715"/>
      <c r="JMD95" s="715"/>
      <c r="JME95" s="715"/>
      <c r="JMF95" s="715"/>
      <c r="JMG95" s="715"/>
      <c r="JMH95" s="715"/>
      <c r="JMI95" s="715"/>
      <c r="JMJ95" s="715"/>
      <c r="JMK95" s="715"/>
      <c r="JML95" s="715"/>
      <c r="JMM95" s="715"/>
      <c r="JMN95" s="715"/>
      <c r="JMO95" s="715"/>
      <c r="JMP95" s="715"/>
      <c r="JMQ95" s="715"/>
      <c r="JMR95" s="715"/>
      <c r="JMS95" s="715"/>
      <c r="JMT95" s="715"/>
      <c r="JMU95" s="715"/>
      <c r="JMV95" s="715"/>
      <c r="JMW95" s="715"/>
      <c r="JMX95" s="715"/>
      <c r="JMY95" s="715"/>
      <c r="JMZ95" s="715"/>
      <c r="JNA95" s="715"/>
      <c r="JNB95" s="715"/>
      <c r="JNC95" s="715"/>
      <c r="JND95" s="715"/>
      <c r="JNE95" s="715"/>
      <c r="JNF95" s="715"/>
      <c r="JNG95" s="715"/>
      <c r="JNH95" s="715"/>
      <c r="JNI95" s="715"/>
      <c r="JNJ95" s="715"/>
      <c r="JNK95" s="715"/>
      <c r="JNL95" s="715"/>
      <c r="JNM95" s="715"/>
      <c r="JNN95" s="715"/>
      <c r="JNO95" s="715"/>
      <c r="JNP95" s="715"/>
      <c r="JNQ95" s="715"/>
      <c r="JNR95" s="715"/>
      <c r="JNS95" s="715"/>
      <c r="JNT95" s="715"/>
      <c r="JNU95" s="715"/>
      <c r="JNV95" s="715"/>
      <c r="JNW95" s="715"/>
      <c r="JNX95" s="715"/>
      <c r="JNY95" s="715"/>
      <c r="JNZ95" s="715"/>
      <c r="JOA95" s="715"/>
      <c r="JOB95" s="715"/>
      <c r="JOC95" s="715"/>
      <c r="JOD95" s="715"/>
      <c r="JOE95" s="715"/>
      <c r="JOF95" s="715"/>
      <c r="JOG95" s="715"/>
      <c r="JOH95" s="715"/>
      <c r="JOI95" s="715"/>
      <c r="JOJ95" s="715"/>
      <c r="JOK95" s="715"/>
      <c r="JOL95" s="715"/>
      <c r="JOM95" s="715"/>
      <c r="JON95" s="715"/>
      <c r="JOO95" s="715"/>
      <c r="JOP95" s="715"/>
      <c r="JOQ95" s="715"/>
      <c r="JOR95" s="715"/>
      <c r="JOS95" s="715"/>
      <c r="JOT95" s="715"/>
      <c r="JOU95" s="715"/>
      <c r="JOV95" s="715"/>
      <c r="JOW95" s="715"/>
      <c r="JOX95" s="715"/>
      <c r="JOY95" s="715"/>
      <c r="JOZ95" s="715"/>
      <c r="JPA95" s="715"/>
      <c r="JPB95" s="715"/>
      <c r="JPC95" s="715"/>
      <c r="JPD95" s="715"/>
      <c r="JPE95" s="715"/>
      <c r="JPF95" s="715"/>
      <c r="JPG95" s="715"/>
      <c r="JPH95" s="715"/>
      <c r="JPI95" s="715"/>
      <c r="JPJ95" s="715"/>
      <c r="JPK95" s="715"/>
      <c r="JPL95" s="715"/>
      <c r="JPM95" s="715"/>
      <c r="JPN95" s="715"/>
      <c r="JPO95" s="715"/>
      <c r="JPP95" s="715"/>
      <c r="JPQ95" s="715"/>
      <c r="JPR95" s="715"/>
      <c r="JPS95" s="715"/>
      <c r="JPT95" s="715"/>
      <c r="JPU95" s="715"/>
      <c r="JPV95" s="715"/>
      <c r="JPW95" s="715"/>
      <c r="JPX95" s="715"/>
      <c r="JPY95" s="715"/>
      <c r="JPZ95" s="715"/>
      <c r="JQA95" s="715"/>
      <c r="JQB95" s="715"/>
      <c r="JQC95" s="715"/>
      <c r="JQD95" s="715"/>
      <c r="JQE95" s="715"/>
      <c r="JQF95" s="715"/>
      <c r="JQG95" s="715"/>
      <c r="JQH95" s="715"/>
      <c r="JQI95" s="715"/>
      <c r="JQJ95" s="715"/>
      <c r="JQK95" s="715"/>
      <c r="JQL95" s="715"/>
      <c r="JQM95" s="715"/>
      <c r="JQN95" s="715"/>
      <c r="JQO95" s="715"/>
      <c r="JQP95" s="715"/>
      <c r="JQQ95" s="715"/>
      <c r="JQR95" s="715"/>
      <c r="JQS95" s="715"/>
      <c r="JQT95" s="715"/>
      <c r="JQU95" s="715"/>
      <c r="JQV95" s="715"/>
      <c r="JQW95" s="715"/>
      <c r="JQX95" s="715"/>
      <c r="JQY95" s="715"/>
      <c r="JQZ95" s="715"/>
      <c r="JRA95" s="715"/>
      <c r="JRB95" s="715"/>
      <c r="JRC95" s="715"/>
      <c r="JRD95" s="715"/>
      <c r="JRE95" s="715"/>
      <c r="JRF95" s="715"/>
      <c r="JRG95" s="715"/>
      <c r="JRH95" s="715"/>
      <c r="JRI95" s="715"/>
      <c r="JRJ95" s="715"/>
      <c r="JRK95" s="715"/>
      <c r="JRL95" s="715"/>
      <c r="JRM95" s="715"/>
      <c r="JRN95" s="715"/>
      <c r="JRO95" s="715"/>
      <c r="JRP95" s="715"/>
      <c r="JRQ95" s="715"/>
      <c r="JRR95" s="715"/>
      <c r="JRS95" s="715"/>
      <c r="JRT95" s="715"/>
      <c r="JRU95" s="715"/>
      <c r="JRV95" s="715"/>
      <c r="JRW95" s="715"/>
      <c r="JRX95" s="715"/>
      <c r="JRY95" s="715"/>
      <c r="JRZ95" s="715"/>
      <c r="JSA95" s="715"/>
      <c r="JSB95" s="715"/>
      <c r="JSC95" s="715"/>
      <c r="JSD95" s="715"/>
      <c r="JSE95" s="715"/>
      <c r="JSF95" s="715"/>
      <c r="JSG95" s="715"/>
      <c r="JSH95" s="715"/>
      <c r="JSI95" s="715"/>
      <c r="JSJ95" s="715"/>
      <c r="JSK95" s="715"/>
      <c r="JSL95" s="715"/>
      <c r="JSM95" s="715"/>
      <c r="JSN95" s="715"/>
      <c r="JSO95" s="715"/>
      <c r="JSP95" s="715"/>
      <c r="JSQ95" s="715"/>
      <c r="JSR95" s="715"/>
      <c r="JSS95" s="715"/>
      <c r="JST95" s="715"/>
      <c r="JSU95" s="715"/>
      <c r="JSV95" s="715"/>
      <c r="JSW95" s="715"/>
      <c r="JSX95" s="715"/>
      <c r="JSY95" s="715"/>
      <c r="JSZ95" s="715"/>
      <c r="JTA95" s="715"/>
      <c r="JTB95" s="715"/>
      <c r="JTC95" s="715"/>
      <c r="JTD95" s="715"/>
      <c r="JTE95" s="715"/>
      <c r="JTF95" s="715"/>
      <c r="JTG95" s="715"/>
      <c r="JTH95" s="715"/>
      <c r="JTI95" s="715"/>
      <c r="JTJ95" s="715"/>
      <c r="JTK95" s="715"/>
      <c r="JTL95" s="715"/>
      <c r="JTM95" s="715"/>
      <c r="JTN95" s="715"/>
      <c r="JTO95" s="715"/>
      <c r="JTP95" s="715"/>
      <c r="JTQ95" s="715"/>
      <c r="JTR95" s="715"/>
      <c r="JTS95" s="715"/>
      <c r="JTT95" s="715"/>
      <c r="JTU95" s="715"/>
      <c r="JTV95" s="715"/>
      <c r="JTW95" s="715"/>
      <c r="JTX95" s="715"/>
      <c r="JTY95" s="715"/>
      <c r="JTZ95" s="715"/>
      <c r="JUA95" s="715"/>
      <c r="JUB95" s="715"/>
      <c r="JUC95" s="715"/>
      <c r="JUD95" s="715"/>
      <c r="JUE95" s="715"/>
      <c r="JUF95" s="715"/>
      <c r="JUG95" s="715"/>
      <c r="JUH95" s="715"/>
      <c r="JUI95" s="715"/>
      <c r="JUJ95" s="715"/>
      <c r="JUK95" s="715"/>
      <c r="JUL95" s="715"/>
      <c r="JUM95" s="715"/>
      <c r="JUN95" s="715"/>
      <c r="JUO95" s="715"/>
      <c r="JUP95" s="715"/>
      <c r="JUQ95" s="715"/>
      <c r="JUR95" s="715"/>
      <c r="JUS95" s="715"/>
      <c r="JUT95" s="715"/>
      <c r="JUU95" s="715"/>
      <c r="JUV95" s="715"/>
      <c r="JUW95" s="715"/>
      <c r="JUX95" s="715"/>
      <c r="JUY95" s="715"/>
      <c r="JUZ95" s="715"/>
      <c r="JVA95" s="715"/>
      <c r="JVB95" s="715"/>
      <c r="JVC95" s="715"/>
      <c r="JVD95" s="715"/>
      <c r="JVE95" s="715"/>
      <c r="JVF95" s="715"/>
      <c r="JVG95" s="715"/>
      <c r="JVH95" s="715"/>
      <c r="JVI95" s="715"/>
      <c r="JVJ95" s="715"/>
      <c r="JVK95" s="715"/>
      <c r="JVL95" s="715"/>
      <c r="JVM95" s="715"/>
      <c r="JVN95" s="715"/>
      <c r="JVO95" s="715"/>
      <c r="JVP95" s="715"/>
      <c r="JVQ95" s="715"/>
      <c r="JVR95" s="715"/>
      <c r="JVS95" s="715"/>
      <c r="JVT95" s="715"/>
      <c r="JVU95" s="715"/>
      <c r="JVV95" s="715"/>
      <c r="JVW95" s="715"/>
      <c r="JVX95" s="715"/>
      <c r="JVY95" s="715"/>
      <c r="JVZ95" s="715"/>
      <c r="JWA95" s="715"/>
      <c r="JWB95" s="715"/>
      <c r="JWC95" s="715"/>
      <c r="JWD95" s="715"/>
      <c r="JWE95" s="715"/>
      <c r="JWF95" s="715"/>
      <c r="JWG95" s="715"/>
      <c r="JWH95" s="715"/>
      <c r="JWI95" s="715"/>
      <c r="JWJ95" s="715"/>
      <c r="JWK95" s="715"/>
      <c r="JWL95" s="715"/>
      <c r="JWM95" s="715"/>
      <c r="JWN95" s="715"/>
      <c r="JWO95" s="715"/>
      <c r="JWP95" s="715"/>
      <c r="JWQ95" s="715"/>
      <c r="JWR95" s="715"/>
      <c r="JWS95" s="715"/>
      <c r="JWT95" s="715"/>
      <c r="JWU95" s="715"/>
      <c r="JWV95" s="715"/>
      <c r="JWW95" s="715"/>
      <c r="JWX95" s="715"/>
      <c r="JWY95" s="715"/>
      <c r="JWZ95" s="715"/>
      <c r="JXA95" s="715"/>
      <c r="JXB95" s="715"/>
      <c r="JXC95" s="715"/>
      <c r="JXD95" s="715"/>
      <c r="JXE95" s="715"/>
      <c r="JXF95" s="715"/>
      <c r="JXG95" s="715"/>
      <c r="JXH95" s="715"/>
      <c r="JXI95" s="715"/>
      <c r="JXJ95" s="715"/>
      <c r="JXK95" s="715"/>
      <c r="JXL95" s="715"/>
      <c r="JXM95" s="715"/>
      <c r="JXN95" s="715"/>
      <c r="JXO95" s="715"/>
      <c r="JXP95" s="715"/>
      <c r="JXQ95" s="715"/>
      <c r="JXR95" s="715"/>
      <c r="JXS95" s="715"/>
      <c r="JXT95" s="715"/>
      <c r="JXU95" s="715"/>
      <c r="JXV95" s="715"/>
      <c r="JXW95" s="715"/>
      <c r="JXX95" s="715"/>
      <c r="JXY95" s="715"/>
      <c r="JXZ95" s="715"/>
      <c r="JYA95" s="715"/>
      <c r="JYB95" s="715"/>
      <c r="JYC95" s="715"/>
      <c r="JYD95" s="715"/>
      <c r="JYE95" s="715"/>
      <c r="JYF95" s="715"/>
      <c r="JYG95" s="715"/>
      <c r="JYH95" s="715"/>
      <c r="JYI95" s="715"/>
      <c r="JYJ95" s="715"/>
      <c r="JYK95" s="715"/>
      <c r="JYL95" s="715"/>
      <c r="JYM95" s="715"/>
      <c r="JYN95" s="715"/>
      <c r="JYO95" s="715"/>
      <c r="JYP95" s="715"/>
      <c r="JYQ95" s="715"/>
      <c r="JYR95" s="715"/>
      <c r="JYS95" s="715"/>
      <c r="JYT95" s="715"/>
      <c r="JYU95" s="715"/>
      <c r="JYV95" s="715"/>
      <c r="JYW95" s="715"/>
      <c r="JYX95" s="715"/>
      <c r="JYY95" s="715"/>
      <c r="JYZ95" s="715"/>
      <c r="JZA95" s="715"/>
      <c r="JZB95" s="715"/>
      <c r="JZC95" s="715"/>
      <c r="JZD95" s="715"/>
      <c r="JZE95" s="715"/>
      <c r="JZF95" s="715"/>
      <c r="JZG95" s="715"/>
      <c r="JZH95" s="715"/>
      <c r="JZI95" s="715"/>
      <c r="JZJ95" s="715"/>
      <c r="JZK95" s="715"/>
      <c r="JZL95" s="715"/>
      <c r="JZM95" s="715"/>
      <c r="JZN95" s="715"/>
      <c r="JZO95" s="715"/>
      <c r="JZP95" s="715"/>
      <c r="JZQ95" s="715"/>
      <c r="JZR95" s="715"/>
      <c r="JZS95" s="715"/>
      <c r="JZT95" s="715"/>
      <c r="JZU95" s="715"/>
      <c r="JZV95" s="715"/>
      <c r="JZW95" s="715"/>
      <c r="JZX95" s="715"/>
      <c r="JZY95" s="715"/>
      <c r="JZZ95" s="715"/>
      <c r="KAA95" s="715"/>
      <c r="KAB95" s="715"/>
      <c r="KAC95" s="715"/>
      <c r="KAD95" s="715"/>
      <c r="KAE95" s="715"/>
      <c r="KAF95" s="715"/>
      <c r="KAG95" s="715"/>
      <c r="KAH95" s="715"/>
      <c r="KAI95" s="715"/>
      <c r="KAJ95" s="715"/>
      <c r="KAK95" s="715"/>
      <c r="KAL95" s="715"/>
      <c r="KAM95" s="715"/>
      <c r="KAN95" s="715"/>
      <c r="KAO95" s="715"/>
      <c r="KAP95" s="715"/>
      <c r="KAQ95" s="715"/>
      <c r="KAR95" s="715"/>
      <c r="KAS95" s="715"/>
      <c r="KAT95" s="715"/>
      <c r="KAU95" s="715"/>
      <c r="KAV95" s="715"/>
      <c r="KAW95" s="715"/>
      <c r="KAX95" s="715"/>
      <c r="KAY95" s="715"/>
      <c r="KAZ95" s="715"/>
      <c r="KBA95" s="715"/>
      <c r="KBB95" s="715"/>
      <c r="KBC95" s="715"/>
      <c r="KBD95" s="715"/>
      <c r="KBE95" s="715"/>
      <c r="KBF95" s="715"/>
      <c r="KBG95" s="715"/>
      <c r="KBH95" s="715"/>
      <c r="KBI95" s="715"/>
      <c r="KBJ95" s="715"/>
      <c r="KBK95" s="715"/>
      <c r="KBL95" s="715"/>
      <c r="KBM95" s="715"/>
      <c r="KBN95" s="715"/>
      <c r="KBO95" s="715"/>
      <c r="KBP95" s="715"/>
      <c r="KBQ95" s="715"/>
      <c r="KBR95" s="715"/>
      <c r="KBS95" s="715"/>
      <c r="KBT95" s="715"/>
      <c r="KBU95" s="715"/>
      <c r="KBV95" s="715"/>
      <c r="KBW95" s="715"/>
      <c r="KBX95" s="715"/>
      <c r="KBY95" s="715"/>
      <c r="KBZ95" s="715"/>
      <c r="KCA95" s="715"/>
      <c r="KCB95" s="715"/>
      <c r="KCC95" s="715"/>
      <c r="KCD95" s="715"/>
      <c r="KCE95" s="715"/>
      <c r="KCF95" s="715"/>
      <c r="KCG95" s="715"/>
      <c r="KCH95" s="715"/>
      <c r="KCI95" s="715"/>
      <c r="KCJ95" s="715"/>
      <c r="KCK95" s="715"/>
      <c r="KCL95" s="715"/>
      <c r="KCM95" s="715"/>
      <c r="KCN95" s="715"/>
      <c r="KCO95" s="715"/>
      <c r="KCP95" s="715"/>
      <c r="KCQ95" s="715"/>
      <c r="KCR95" s="715"/>
      <c r="KCS95" s="715"/>
      <c r="KCT95" s="715"/>
      <c r="KCU95" s="715"/>
      <c r="KCV95" s="715"/>
      <c r="KCW95" s="715"/>
      <c r="KCX95" s="715"/>
      <c r="KCY95" s="715"/>
      <c r="KCZ95" s="715"/>
      <c r="KDA95" s="715"/>
      <c r="KDB95" s="715"/>
      <c r="KDC95" s="715"/>
      <c r="KDD95" s="715"/>
      <c r="KDE95" s="715"/>
      <c r="KDF95" s="715"/>
      <c r="KDG95" s="715"/>
      <c r="KDH95" s="715"/>
      <c r="KDI95" s="715"/>
      <c r="KDJ95" s="715"/>
      <c r="KDK95" s="715"/>
      <c r="KDL95" s="715"/>
      <c r="KDM95" s="715"/>
      <c r="KDN95" s="715"/>
      <c r="KDO95" s="715"/>
      <c r="KDP95" s="715"/>
      <c r="KDQ95" s="715"/>
      <c r="KDR95" s="715"/>
      <c r="KDS95" s="715"/>
      <c r="KDT95" s="715"/>
      <c r="KDU95" s="715"/>
      <c r="KDV95" s="715"/>
      <c r="KDW95" s="715"/>
      <c r="KDX95" s="715"/>
      <c r="KDY95" s="715"/>
      <c r="KDZ95" s="715"/>
      <c r="KEA95" s="715"/>
      <c r="KEB95" s="715"/>
      <c r="KEC95" s="715"/>
      <c r="KED95" s="715"/>
      <c r="KEE95" s="715"/>
      <c r="KEF95" s="715"/>
      <c r="KEG95" s="715"/>
      <c r="KEH95" s="715"/>
      <c r="KEI95" s="715"/>
      <c r="KEJ95" s="715"/>
      <c r="KEK95" s="715"/>
      <c r="KEL95" s="715"/>
      <c r="KEM95" s="715"/>
      <c r="KEN95" s="715"/>
      <c r="KEO95" s="715"/>
      <c r="KEP95" s="715"/>
      <c r="KEQ95" s="715"/>
      <c r="KER95" s="715"/>
      <c r="KES95" s="715"/>
      <c r="KET95" s="715"/>
      <c r="KEU95" s="715"/>
      <c r="KEV95" s="715"/>
      <c r="KEW95" s="715"/>
      <c r="KEX95" s="715"/>
      <c r="KEY95" s="715"/>
      <c r="KEZ95" s="715"/>
      <c r="KFA95" s="715"/>
      <c r="KFB95" s="715"/>
      <c r="KFC95" s="715"/>
      <c r="KFD95" s="715"/>
      <c r="KFE95" s="715"/>
      <c r="KFF95" s="715"/>
      <c r="KFG95" s="715"/>
      <c r="KFH95" s="715"/>
      <c r="KFI95" s="715"/>
      <c r="KFJ95" s="715"/>
      <c r="KFK95" s="715"/>
      <c r="KFL95" s="715"/>
      <c r="KFM95" s="715"/>
      <c r="KFN95" s="715"/>
      <c r="KFO95" s="715"/>
      <c r="KFP95" s="715"/>
      <c r="KFQ95" s="715"/>
      <c r="KFR95" s="715"/>
      <c r="KFS95" s="715"/>
      <c r="KFT95" s="715"/>
      <c r="KFU95" s="715"/>
      <c r="KFV95" s="715"/>
      <c r="KFW95" s="715"/>
      <c r="KFX95" s="715"/>
      <c r="KFY95" s="715"/>
      <c r="KFZ95" s="715"/>
      <c r="KGA95" s="715"/>
      <c r="KGB95" s="715"/>
      <c r="KGC95" s="715"/>
      <c r="KGD95" s="715"/>
      <c r="KGE95" s="715"/>
      <c r="KGF95" s="715"/>
      <c r="KGG95" s="715"/>
      <c r="KGH95" s="715"/>
      <c r="KGI95" s="715"/>
      <c r="KGJ95" s="715"/>
      <c r="KGK95" s="715"/>
      <c r="KGL95" s="715"/>
      <c r="KGM95" s="715"/>
      <c r="KGN95" s="715"/>
      <c r="KGO95" s="715"/>
      <c r="KGP95" s="715"/>
      <c r="KGQ95" s="715"/>
      <c r="KGR95" s="715"/>
      <c r="KGS95" s="715"/>
      <c r="KGT95" s="715"/>
      <c r="KGU95" s="715"/>
      <c r="KGV95" s="715"/>
      <c r="KGW95" s="715"/>
      <c r="KGX95" s="715"/>
      <c r="KGY95" s="715"/>
      <c r="KGZ95" s="715"/>
      <c r="KHA95" s="715"/>
      <c r="KHB95" s="715"/>
      <c r="KHC95" s="715"/>
      <c r="KHD95" s="715"/>
      <c r="KHE95" s="715"/>
      <c r="KHF95" s="715"/>
      <c r="KHG95" s="715"/>
      <c r="KHH95" s="715"/>
      <c r="KHI95" s="715"/>
      <c r="KHJ95" s="715"/>
      <c r="KHK95" s="715"/>
      <c r="KHL95" s="715"/>
      <c r="KHM95" s="715"/>
      <c r="KHN95" s="715"/>
      <c r="KHO95" s="715"/>
      <c r="KHP95" s="715"/>
      <c r="KHQ95" s="715"/>
      <c r="KHR95" s="715"/>
      <c r="KHS95" s="715"/>
      <c r="KHT95" s="715"/>
      <c r="KHU95" s="715"/>
      <c r="KHV95" s="715"/>
      <c r="KHW95" s="715"/>
      <c r="KHX95" s="715"/>
      <c r="KHY95" s="715"/>
      <c r="KHZ95" s="715"/>
      <c r="KIA95" s="715"/>
      <c r="KIB95" s="715"/>
      <c r="KIC95" s="715"/>
      <c r="KID95" s="715"/>
      <c r="KIE95" s="715"/>
      <c r="KIF95" s="715"/>
      <c r="KIG95" s="715"/>
      <c r="KIH95" s="715"/>
      <c r="KII95" s="715"/>
      <c r="KIJ95" s="715"/>
      <c r="KIK95" s="715"/>
      <c r="KIL95" s="715"/>
      <c r="KIM95" s="715"/>
      <c r="KIN95" s="715"/>
      <c r="KIO95" s="715"/>
      <c r="KIP95" s="715"/>
      <c r="KIQ95" s="715"/>
      <c r="KIR95" s="715"/>
      <c r="KIS95" s="715"/>
      <c r="KIT95" s="715"/>
      <c r="KIU95" s="715"/>
      <c r="KIV95" s="715"/>
      <c r="KIW95" s="715"/>
      <c r="KIX95" s="715"/>
      <c r="KIY95" s="715"/>
      <c r="KIZ95" s="715"/>
      <c r="KJA95" s="715"/>
      <c r="KJB95" s="715"/>
      <c r="KJC95" s="715"/>
      <c r="KJD95" s="715"/>
      <c r="KJE95" s="715"/>
      <c r="KJF95" s="715"/>
      <c r="KJG95" s="715"/>
      <c r="KJH95" s="715"/>
      <c r="KJI95" s="715"/>
      <c r="KJJ95" s="715"/>
      <c r="KJK95" s="715"/>
      <c r="KJL95" s="715"/>
      <c r="KJM95" s="715"/>
      <c r="KJN95" s="715"/>
      <c r="KJO95" s="715"/>
      <c r="KJP95" s="715"/>
      <c r="KJQ95" s="715"/>
      <c r="KJR95" s="715"/>
      <c r="KJS95" s="715"/>
      <c r="KJT95" s="715"/>
      <c r="KJU95" s="715"/>
      <c r="KJV95" s="715"/>
      <c r="KJW95" s="715"/>
      <c r="KJX95" s="715"/>
      <c r="KJY95" s="715"/>
      <c r="KJZ95" s="715"/>
      <c r="KKA95" s="715"/>
      <c r="KKB95" s="715"/>
      <c r="KKC95" s="715"/>
      <c r="KKD95" s="715"/>
      <c r="KKE95" s="715"/>
      <c r="KKF95" s="715"/>
      <c r="KKG95" s="715"/>
      <c r="KKH95" s="715"/>
      <c r="KKI95" s="715"/>
      <c r="KKJ95" s="715"/>
      <c r="KKK95" s="715"/>
      <c r="KKL95" s="715"/>
      <c r="KKM95" s="715"/>
      <c r="KKN95" s="715"/>
      <c r="KKO95" s="715"/>
      <c r="KKP95" s="715"/>
      <c r="KKQ95" s="715"/>
      <c r="KKR95" s="715"/>
      <c r="KKS95" s="715"/>
      <c r="KKT95" s="715"/>
      <c r="KKU95" s="715"/>
      <c r="KKV95" s="715"/>
      <c r="KKW95" s="715"/>
      <c r="KKX95" s="715"/>
      <c r="KKY95" s="715"/>
      <c r="KKZ95" s="715"/>
      <c r="KLA95" s="715"/>
      <c r="KLB95" s="715"/>
      <c r="KLC95" s="715"/>
      <c r="KLD95" s="715"/>
      <c r="KLE95" s="715"/>
      <c r="KLF95" s="715"/>
      <c r="KLG95" s="715"/>
      <c r="KLH95" s="715"/>
      <c r="KLI95" s="715"/>
      <c r="KLJ95" s="715"/>
      <c r="KLK95" s="715"/>
      <c r="KLL95" s="715"/>
      <c r="KLM95" s="715"/>
      <c r="KLN95" s="715"/>
      <c r="KLO95" s="715"/>
      <c r="KLP95" s="715"/>
      <c r="KLQ95" s="715"/>
      <c r="KLR95" s="715"/>
      <c r="KLS95" s="715"/>
      <c r="KLT95" s="715"/>
      <c r="KLU95" s="715"/>
      <c r="KLV95" s="715"/>
      <c r="KLW95" s="715"/>
      <c r="KLX95" s="715"/>
      <c r="KLY95" s="715"/>
      <c r="KLZ95" s="715"/>
      <c r="KMA95" s="715"/>
      <c r="KMB95" s="715"/>
      <c r="KMC95" s="715"/>
      <c r="KMD95" s="715"/>
      <c r="KME95" s="715"/>
      <c r="KMF95" s="715"/>
      <c r="KMG95" s="715"/>
      <c r="KMH95" s="715"/>
      <c r="KMI95" s="715"/>
      <c r="KMJ95" s="715"/>
      <c r="KMK95" s="715"/>
      <c r="KML95" s="715"/>
      <c r="KMM95" s="715"/>
      <c r="KMN95" s="715"/>
      <c r="KMO95" s="715"/>
      <c r="KMP95" s="715"/>
      <c r="KMQ95" s="715"/>
      <c r="KMR95" s="715"/>
      <c r="KMS95" s="715"/>
      <c r="KMT95" s="715"/>
      <c r="KMU95" s="715"/>
      <c r="KMV95" s="715"/>
      <c r="KMW95" s="715"/>
      <c r="KMX95" s="715"/>
      <c r="KMY95" s="715"/>
      <c r="KMZ95" s="715"/>
      <c r="KNA95" s="715"/>
      <c r="KNB95" s="715"/>
      <c r="KNC95" s="715"/>
      <c r="KND95" s="715"/>
      <c r="KNE95" s="715"/>
      <c r="KNF95" s="715"/>
      <c r="KNG95" s="715"/>
      <c r="KNH95" s="715"/>
      <c r="KNI95" s="715"/>
      <c r="KNJ95" s="715"/>
      <c r="KNK95" s="715"/>
      <c r="KNL95" s="715"/>
      <c r="KNM95" s="715"/>
      <c r="KNN95" s="715"/>
      <c r="KNO95" s="715"/>
      <c r="KNP95" s="715"/>
      <c r="KNQ95" s="715"/>
      <c r="KNR95" s="715"/>
      <c r="KNS95" s="715"/>
      <c r="KNT95" s="715"/>
      <c r="KNU95" s="715"/>
      <c r="KNV95" s="715"/>
      <c r="KNW95" s="715"/>
      <c r="KNX95" s="715"/>
      <c r="KNY95" s="715"/>
      <c r="KNZ95" s="715"/>
      <c r="KOA95" s="715"/>
      <c r="KOB95" s="715"/>
      <c r="KOC95" s="715"/>
      <c r="KOD95" s="715"/>
      <c r="KOE95" s="715"/>
      <c r="KOF95" s="715"/>
      <c r="KOG95" s="715"/>
      <c r="KOH95" s="715"/>
      <c r="KOI95" s="715"/>
      <c r="KOJ95" s="715"/>
      <c r="KOK95" s="715"/>
      <c r="KOL95" s="715"/>
      <c r="KOM95" s="715"/>
      <c r="KON95" s="715"/>
      <c r="KOO95" s="715"/>
      <c r="KOP95" s="715"/>
      <c r="KOQ95" s="715"/>
      <c r="KOR95" s="715"/>
      <c r="KOS95" s="715"/>
      <c r="KOT95" s="715"/>
      <c r="KOU95" s="715"/>
      <c r="KOV95" s="715"/>
      <c r="KOW95" s="715"/>
      <c r="KOX95" s="715"/>
      <c r="KOY95" s="715"/>
      <c r="KOZ95" s="715"/>
      <c r="KPA95" s="715"/>
      <c r="KPB95" s="715"/>
      <c r="KPC95" s="715"/>
      <c r="KPD95" s="715"/>
      <c r="KPE95" s="715"/>
      <c r="KPF95" s="715"/>
      <c r="KPG95" s="715"/>
      <c r="KPH95" s="715"/>
      <c r="KPI95" s="715"/>
      <c r="KPJ95" s="715"/>
      <c r="KPK95" s="715"/>
      <c r="KPL95" s="715"/>
      <c r="KPM95" s="715"/>
      <c r="KPN95" s="715"/>
      <c r="KPO95" s="715"/>
      <c r="KPP95" s="715"/>
      <c r="KPQ95" s="715"/>
      <c r="KPR95" s="715"/>
      <c r="KPS95" s="715"/>
      <c r="KPT95" s="715"/>
      <c r="KPU95" s="715"/>
      <c r="KPV95" s="715"/>
      <c r="KPW95" s="715"/>
      <c r="KPX95" s="715"/>
      <c r="KPY95" s="715"/>
      <c r="KPZ95" s="715"/>
      <c r="KQA95" s="715"/>
      <c r="KQB95" s="715"/>
      <c r="KQC95" s="715"/>
      <c r="KQD95" s="715"/>
      <c r="KQE95" s="715"/>
      <c r="KQF95" s="715"/>
      <c r="KQG95" s="715"/>
      <c r="KQH95" s="715"/>
      <c r="KQI95" s="715"/>
      <c r="KQJ95" s="715"/>
      <c r="KQK95" s="715"/>
      <c r="KQL95" s="715"/>
      <c r="KQM95" s="715"/>
      <c r="KQN95" s="715"/>
      <c r="KQO95" s="715"/>
      <c r="KQP95" s="715"/>
      <c r="KQQ95" s="715"/>
      <c r="KQR95" s="715"/>
      <c r="KQS95" s="715"/>
      <c r="KQT95" s="715"/>
      <c r="KQU95" s="715"/>
      <c r="KQV95" s="715"/>
      <c r="KQW95" s="715"/>
      <c r="KQX95" s="715"/>
      <c r="KQY95" s="715"/>
      <c r="KQZ95" s="715"/>
      <c r="KRA95" s="715"/>
      <c r="KRB95" s="715"/>
      <c r="KRC95" s="715"/>
      <c r="KRD95" s="715"/>
      <c r="KRE95" s="715"/>
      <c r="KRF95" s="715"/>
      <c r="KRG95" s="715"/>
      <c r="KRH95" s="715"/>
      <c r="KRI95" s="715"/>
      <c r="KRJ95" s="715"/>
      <c r="KRK95" s="715"/>
      <c r="KRL95" s="715"/>
      <c r="KRM95" s="715"/>
      <c r="KRN95" s="715"/>
      <c r="KRO95" s="715"/>
      <c r="KRP95" s="715"/>
      <c r="KRQ95" s="715"/>
      <c r="KRR95" s="715"/>
      <c r="KRS95" s="715"/>
      <c r="KRT95" s="715"/>
      <c r="KRU95" s="715"/>
      <c r="KRV95" s="715"/>
      <c r="KRW95" s="715"/>
      <c r="KRX95" s="715"/>
      <c r="KRY95" s="715"/>
      <c r="KRZ95" s="715"/>
      <c r="KSA95" s="715"/>
      <c r="KSB95" s="715"/>
      <c r="KSC95" s="715"/>
      <c r="KSD95" s="715"/>
      <c r="KSE95" s="715"/>
      <c r="KSF95" s="715"/>
      <c r="KSG95" s="715"/>
      <c r="KSH95" s="715"/>
      <c r="KSI95" s="715"/>
      <c r="KSJ95" s="715"/>
      <c r="KSK95" s="715"/>
      <c r="KSL95" s="715"/>
      <c r="KSM95" s="715"/>
      <c r="KSN95" s="715"/>
      <c r="KSO95" s="715"/>
      <c r="KSP95" s="715"/>
      <c r="KSQ95" s="715"/>
      <c r="KSR95" s="715"/>
      <c r="KSS95" s="715"/>
      <c r="KST95" s="715"/>
      <c r="KSU95" s="715"/>
      <c r="KSV95" s="715"/>
      <c r="KSW95" s="715"/>
      <c r="KSX95" s="715"/>
      <c r="KSY95" s="715"/>
      <c r="KSZ95" s="715"/>
      <c r="KTA95" s="715"/>
      <c r="KTB95" s="715"/>
      <c r="KTC95" s="715"/>
      <c r="KTD95" s="715"/>
      <c r="KTE95" s="715"/>
      <c r="KTF95" s="715"/>
      <c r="KTG95" s="715"/>
      <c r="KTH95" s="715"/>
      <c r="KTI95" s="715"/>
      <c r="KTJ95" s="715"/>
      <c r="KTK95" s="715"/>
      <c r="KTL95" s="715"/>
      <c r="KTM95" s="715"/>
      <c r="KTN95" s="715"/>
      <c r="KTO95" s="715"/>
      <c r="KTP95" s="715"/>
      <c r="KTQ95" s="715"/>
      <c r="KTR95" s="715"/>
      <c r="KTS95" s="715"/>
      <c r="KTT95" s="715"/>
      <c r="KTU95" s="715"/>
      <c r="KTV95" s="715"/>
      <c r="KTW95" s="715"/>
      <c r="KTX95" s="715"/>
      <c r="KTY95" s="715"/>
      <c r="KTZ95" s="715"/>
      <c r="KUA95" s="715"/>
      <c r="KUB95" s="715"/>
      <c r="KUC95" s="715"/>
      <c r="KUD95" s="715"/>
      <c r="KUE95" s="715"/>
      <c r="KUF95" s="715"/>
      <c r="KUG95" s="715"/>
      <c r="KUH95" s="715"/>
      <c r="KUI95" s="715"/>
      <c r="KUJ95" s="715"/>
      <c r="KUK95" s="715"/>
      <c r="KUL95" s="715"/>
      <c r="KUM95" s="715"/>
      <c r="KUN95" s="715"/>
      <c r="KUO95" s="715"/>
      <c r="KUP95" s="715"/>
      <c r="KUQ95" s="715"/>
      <c r="KUR95" s="715"/>
      <c r="KUS95" s="715"/>
      <c r="KUT95" s="715"/>
      <c r="KUU95" s="715"/>
      <c r="KUV95" s="715"/>
      <c r="KUW95" s="715"/>
      <c r="KUX95" s="715"/>
      <c r="KUY95" s="715"/>
      <c r="KUZ95" s="715"/>
      <c r="KVA95" s="715"/>
      <c r="KVB95" s="715"/>
      <c r="KVC95" s="715"/>
      <c r="KVD95" s="715"/>
      <c r="KVE95" s="715"/>
      <c r="KVF95" s="715"/>
      <c r="KVG95" s="715"/>
      <c r="KVH95" s="715"/>
      <c r="KVI95" s="715"/>
      <c r="KVJ95" s="715"/>
      <c r="KVK95" s="715"/>
      <c r="KVL95" s="715"/>
      <c r="KVM95" s="715"/>
      <c r="KVN95" s="715"/>
      <c r="KVO95" s="715"/>
      <c r="KVP95" s="715"/>
      <c r="KVQ95" s="715"/>
      <c r="KVR95" s="715"/>
      <c r="KVS95" s="715"/>
      <c r="KVT95" s="715"/>
      <c r="KVU95" s="715"/>
      <c r="KVV95" s="715"/>
      <c r="KVW95" s="715"/>
      <c r="KVX95" s="715"/>
      <c r="KVY95" s="715"/>
      <c r="KVZ95" s="715"/>
      <c r="KWA95" s="715"/>
      <c r="KWB95" s="715"/>
      <c r="KWC95" s="715"/>
      <c r="KWD95" s="715"/>
      <c r="KWE95" s="715"/>
      <c r="KWF95" s="715"/>
      <c r="KWG95" s="715"/>
      <c r="KWH95" s="715"/>
      <c r="KWI95" s="715"/>
      <c r="KWJ95" s="715"/>
      <c r="KWK95" s="715"/>
      <c r="KWL95" s="715"/>
      <c r="KWM95" s="715"/>
      <c r="KWN95" s="715"/>
      <c r="KWO95" s="715"/>
      <c r="KWP95" s="715"/>
      <c r="KWQ95" s="715"/>
      <c r="KWR95" s="715"/>
      <c r="KWS95" s="715"/>
      <c r="KWT95" s="715"/>
      <c r="KWU95" s="715"/>
      <c r="KWV95" s="715"/>
      <c r="KWW95" s="715"/>
      <c r="KWX95" s="715"/>
      <c r="KWY95" s="715"/>
      <c r="KWZ95" s="715"/>
      <c r="KXA95" s="715"/>
      <c r="KXB95" s="715"/>
      <c r="KXC95" s="715"/>
      <c r="KXD95" s="715"/>
      <c r="KXE95" s="715"/>
      <c r="KXF95" s="715"/>
      <c r="KXG95" s="715"/>
      <c r="KXH95" s="715"/>
      <c r="KXI95" s="715"/>
      <c r="KXJ95" s="715"/>
      <c r="KXK95" s="715"/>
      <c r="KXL95" s="715"/>
      <c r="KXM95" s="715"/>
      <c r="KXN95" s="715"/>
      <c r="KXO95" s="715"/>
      <c r="KXP95" s="715"/>
      <c r="KXQ95" s="715"/>
      <c r="KXR95" s="715"/>
      <c r="KXS95" s="715"/>
      <c r="KXT95" s="715"/>
      <c r="KXU95" s="715"/>
      <c r="KXV95" s="715"/>
      <c r="KXW95" s="715"/>
      <c r="KXX95" s="715"/>
      <c r="KXY95" s="715"/>
      <c r="KXZ95" s="715"/>
      <c r="KYA95" s="715"/>
      <c r="KYB95" s="715"/>
      <c r="KYC95" s="715"/>
      <c r="KYD95" s="715"/>
      <c r="KYE95" s="715"/>
      <c r="KYF95" s="715"/>
      <c r="KYG95" s="715"/>
      <c r="KYH95" s="715"/>
      <c r="KYI95" s="715"/>
      <c r="KYJ95" s="715"/>
      <c r="KYK95" s="715"/>
      <c r="KYL95" s="715"/>
      <c r="KYM95" s="715"/>
      <c r="KYN95" s="715"/>
      <c r="KYO95" s="715"/>
      <c r="KYP95" s="715"/>
      <c r="KYQ95" s="715"/>
      <c r="KYR95" s="715"/>
      <c r="KYS95" s="715"/>
      <c r="KYT95" s="715"/>
      <c r="KYU95" s="715"/>
      <c r="KYV95" s="715"/>
      <c r="KYW95" s="715"/>
      <c r="KYX95" s="715"/>
      <c r="KYY95" s="715"/>
      <c r="KYZ95" s="715"/>
      <c r="KZA95" s="715"/>
      <c r="KZB95" s="715"/>
      <c r="KZC95" s="715"/>
      <c r="KZD95" s="715"/>
      <c r="KZE95" s="715"/>
      <c r="KZF95" s="715"/>
      <c r="KZG95" s="715"/>
      <c r="KZH95" s="715"/>
      <c r="KZI95" s="715"/>
      <c r="KZJ95" s="715"/>
      <c r="KZK95" s="715"/>
      <c r="KZL95" s="715"/>
      <c r="KZM95" s="715"/>
      <c r="KZN95" s="715"/>
      <c r="KZO95" s="715"/>
      <c r="KZP95" s="715"/>
      <c r="KZQ95" s="715"/>
      <c r="KZR95" s="715"/>
      <c r="KZS95" s="715"/>
      <c r="KZT95" s="715"/>
      <c r="KZU95" s="715"/>
      <c r="KZV95" s="715"/>
      <c r="KZW95" s="715"/>
      <c r="KZX95" s="715"/>
      <c r="KZY95" s="715"/>
      <c r="KZZ95" s="715"/>
      <c r="LAA95" s="715"/>
      <c r="LAB95" s="715"/>
      <c r="LAC95" s="715"/>
      <c r="LAD95" s="715"/>
      <c r="LAE95" s="715"/>
      <c r="LAF95" s="715"/>
      <c r="LAG95" s="715"/>
      <c r="LAH95" s="715"/>
      <c r="LAI95" s="715"/>
      <c r="LAJ95" s="715"/>
      <c r="LAK95" s="715"/>
      <c r="LAL95" s="715"/>
      <c r="LAM95" s="715"/>
      <c r="LAN95" s="715"/>
      <c r="LAO95" s="715"/>
      <c r="LAP95" s="715"/>
      <c r="LAQ95" s="715"/>
      <c r="LAR95" s="715"/>
      <c r="LAS95" s="715"/>
      <c r="LAT95" s="715"/>
      <c r="LAU95" s="715"/>
      <c r="LAV95" s="715"/>
      <c r="LAW95" s="715"/>
      <c r="LAX95" s="715"/>
      <c r="LAY95" s="715"/>
      <c r="LAZ95" s="715"/>
      <c r="LBA95" s="715"/>
      <c r="LBB95" s="715"/>
      <c r="LBC95" s="715"/>
      <c r="LBD95" s="715"/>
      <c r="LBE95" s="715"/>
      <c r="LBF95" s="715"/>
      <c r="LBG95" s="715"/>
      <c r="LBH95" s="715"/>
      <c r="LBI95" s="715"/>
      <c r="LBJ95" s="715"/>
      <c r="LBK95" s="715"/>
      <c r="LBL95" s="715"/>
      <c r="LBM95" s="715"/>
      <c r="LBN95" s="715"/>
      <c r="LBO95" s="715"/>
      <c r="LBP95" s="715"/>
      <c r="LBQ95" s="715"/>
      <c r="LBR95" s="715"/>
      <c r="LBS95" s="715"/>
      <c r="LBT95" s="715"/>
      <c r="LBU95" s="715"/>
      <c r="LBV95" s="715"/>
      <c r="LBW95" s="715"/>
      <c r="LBX95" s="715"/>
      <c r="LBY95" s="715"/>
      <c r="LBZ95" s="715"/>
      <c r="LCA95" s="715"/>
      <c r="LCB95" s="715"/>
      <c r="LCC95" s="715"/>
      <c r="LCD95" s="715"/>
      <c r="LCE95" s="715"/>
      <c r="LCF95" s="715"/>
      <c r="LCG95" s="715"/>
      <c r="LCH95" s="715"/>
      <c r="LCI95" s="715"/>
      <c r="LCJ95" s="715"/>
      <c r="LCK95" s="715"/>
      <c r="LCL95" s="715"/>
      <c r="LCM95" s="715"/>
      <c r="LCN95" s="715"/>
      <c r="LCO95" s="715"/>
      <c r="LCP95" s="715"/>
      <c r="LCQ95" s="715"/>
      <c r="LCR95" s="715"/>
      <c r="LCS95" s="715"/>
      <c r="LCT95" s="715"/>
      <c r="LCU95" s="715"/>
      <c r="LCV95" s="715"/>
      <c r="LCW95" s="715"/>
      <c r="LCX95" s="715"/>
      <c r="LCY95" s="715"/>
      <c r="LCZ95" s="715"/>
      <c r="LDA95" s="715"/>
      <c r="LDB95" s="715"/>
      <c r="LDC95" s="715"/>
      <c r="LDD95" s="715"/>
      <c r="LDE95" s="715"/>
      <c r="LDF95" s="715"/>
      <c r="LDG95" s="715"/>
      <c r="LDH95" s="715"/>
      <c r="LDI95" s="715"/>
      <c r="LDJ95" s="715"/>
      <c r="LDK95" s="715"/>
      <c r="LDL95" s="715"/>
      <c r="LDM95" s="715"/>
      <c r="LDN95" s="715"/>
      <c r="LDO95" s="715"/>
      <c r="LDP95" s="715"/>
      <c r="LDQ95" s="715"/>
      <c r="LDR95" s="715"/>
      <c r="LDS95" s="715"/>
      <c r="LDT95" s="715"/>
      <c r="LDU95" s="715"/>
      <c r="LDV95" s="715"/>
      <c r="LDW95" s="715"/>
      <c r="LDX95" s="715"/>
      <c r="LDY95" s="715"/>
      <c r="LDZ95" s="715"/>
      <c r="LEA95" s="715"/>
      <c r="LEB95" s="715"/>
      <c r="LEC95" s="715"/>
      <c r="LED95" s="715"/>
      <c r="LEE95" s="715"/>
      <c r="LEF95" s="715"/>
      <c r="LEG95" s="715"/>
      <c r="LEH95" s="715"/>
      <c r="LEI95" s="715"/>
      <c r="LEJ95" s="715"/>
      <c r="LEK95" s="715"/>
      <c r="LEL95" s="715"/>
      <c r="LEM95" s="715"/>
      <c r="LEN95" s="715"/>
      <c r="LEO95" s="715"/>
      <c r="LEP95" s="715"/>
      <c r="LEQ95" s="715"/>
      <c r="LER95" s="715"/>
      <c r="LES95" s="715"/>
      <c r="LET95" s="715"/>
      <c r="LEU95" s="715"/>
      <c r="LEV95" s="715"/>
      <c r="LEW95" s="715"/>
      <c r="LEX95" s="715"/>
      <c r="LEY95" s="715"/>
      <c r="LEZ95" s="715"/>
      <c r="LFA95" s="715"/>
      <c r="LFB95" s="715"/>
      <c r="LFC95" s="715"/>
      <c r="LFD95" s="715"/>
      <c r="LFE95" s="715"/>
      <c r="LFF95" s="715"/>
      <c r="LFG95" s="715"/>
      <c r="LFH95" s="715"/>
      <c r="LFI95" s="715"/>
      <c r="LFJ95" s="715"/>
      <c r="LFK95" s="715"/>
      <c r="LFL95" s="715"/>
      <c r="LFM95" s="715"/>
      <c r="LFN95" s="715"/>
      <c r="LFO95" s="715"/>
      <c r="LFP95" s="715"/>
      <c r="LFQ95" s="715"/>
      <c r="LFR95" s="715"/>
      <c r="LFS95" s="715"/>
      <c r="LFT95" s="715"/>
      <c r="LFU95" s="715"/>
      <c r="LFV95" s="715"/>
      <c r="LFW95" s="715"/>
      <c r="LFX95" s="715"/>
      <c r="LFY95" s="715"/>
      <c r="LFZ95" s="715"/>
      <c r="LGA95" s="715"/>
      <c r="LGB95" s="715"/>
      <c r="LGC95" s="715"/>
      <c r="LGD95" s="715"/>
      <c r="LGE95" s="715"/>
      <c r="LGF95" s="715"/>
      <c r="LGG95" s="715"/>
      <c r="LGH95" s="715"/>
      <c r="LGI95" s="715"/>
      <c r="LGJ95" s="715"/>
      <c r="LGK95" s="715"/>
      <c r="LGL95" s="715"/>
      <c r="LGM95" s="715"/>
      <c r="LGN95" s="715"/>
      <c r="LGO95" s="715"/>
      <c r="LGP95" s="715"/>
      <c r="LGQ95" s="715"/>
      <c r="LGR95" s="715"/>
      <c r="LGS95" s="715"/>
      <c r="LGT95" s="715"/>
      <c r="LGU95" s="715"/>
      <c r="LGV95" s="715"/>
      <c r="LGW95" s="715"/>
      <c r="LGX95" s="715"/>
      <c r="LGY95" s="715"/>
      <c r="LGZ95" s="715"/>
      <c r="LHA95" s="715"/>
      <c r="LHB95" s="715"/>
      <c r="LHC95" s="715"/>
      <c r="LHD95" s="715"/>
      <c r="LHE95" s="715"/>
      <c r="LHF95" s="715"/>
      <c r="LHG95" s="715"/>
      <c r="LHH95" s="715"/>
      <c r="LHI95" s="715"/>
      <c r="LHJ95" s="715"/>
      <c r="LHK95" s="715"/>
      <c r="LHL95" s="715"/>
      <c r="LHM95" s="715"/>
      <c r="LHN95" s="715"/>
      <c r="LHO95" s="715"/>
      <c r="LHP95" s="715"/>
      <c r="LHQ95" s="715"/>
      <c r="LHR95" s="715"/>
      <c r="LHS95" s="715"/>
      <c r="LHT95" s="715"/>
      <c r="LHU95" s="715"/>
      <c r="LHV95" s="715"/>
      <c r="LHW95" s="715"/>
      <c r="LHX95" s="715"/>
      <c r="LHY95" s="715"/>
      <c r="LHZ95" s="715"/>
      <c r="LIA95" s="715"/>
      <c r="LIB95" s="715"/>
      <c r="LIC95" s="715"/>
      <c r="LID95" s="715"/>
      <c r="LIE95" s="715"/>
      <c r="LIF95" s="715"/>
      <c r="LIG95" s="715"/>
      <c r="LIH95" s="715"/>
      <c r="LII95" s="715"/>
      <c r="LIJ95" s="715"/>
      <c r="LIK95" s="715"/>
      <c r="LIL95" s="715"/>
      <c r="LIM95" s="715"/>
      <c r="LIN95" s="715"/>
      <c r="LIO95" s="715"/>
      <c r="LIP95" s="715"/>
      <c r="LIQ95" s="715"/>
      <c r="LIR95" s="715"/>
      <c r="LIS95" s="715"/>
      <c r="LIT95" s="715"/>
      <c r="LIU95" s="715"/>
      <c r="LIV95" s="715"/>
      <c r="LIW95" s="715"/>
      <c r="LIX95" s="715"/>
      <c r="LIY95" s="715"/>
      <c r="LIZ95" s="715"/>
      <c r="LJA95" s="715"/>
      <c r="LJB95" s="715"/>
      <c r="LJC95" s="715"/>
      <c r="LJD95" s="715"/>
      <c r="LJE95" s="715"/>
      <c r="LJF95" s="715"/>
      <c r="LJG95" s="715"/>
      <c r="LJH95" s="715"/>
      <c r="LJI95" s="715"/>
      <c r="LJJ95" s="715"/>
      <c r="LJK95" s="715"/>
      <c r="LJL95" s="715"/>
      <c r="LJM95" s="715"/>
      <c r="LJN95" s="715"/>
      <c r="LJO95" s="715"/>
      <c r="LJP95" s="715"/>
      <c r="LJQ95" s="715"/>
      <c r="LJR95" s="715"/>
      <c r="LJS95" s="715"/>
      <c r="LJT95" s="715"/>
      <c r="LJU95" s="715"/>
      <c r="LJV95" s="715"/>
      <c r="LJW95" s="715"/>
      <c r="LJX95" s="715"/>
      <c r="LJY95" s="715"/>
      <c r="LJZ95" s="715"/>
      <c r="LKA95" s="715"/>
      <c r="LKB95" s="715"/>
      <c r="LKC95" s="715"/>
      <c r="LKD95" s="715"/>
      <c r="LKE95" s="715"/>
      <c r="LKF95" s="715"/>
      <c r="LKG95" s="715"/>
      <c r="LKH95" s="715"/>
      <c r="LKI95" s="715"/>
      <c r="LKJ95" s="715"/>
      <c r="LKK95" s="715"/>
      <c r="LKL95" s="715"/>
      <c r="LKM95" s="715"/>
      <c r="LKN95" s="715"/>
      <c r="LKO95" s="715"/>
      <c r="LKP95" s="715"/>
      <c r="LKQ95" s="715"/>
      <c r="LKR95" s="715"/>
      <c r="LKS95" s="715"/>
      <c r="LKT95" s="715"/>
      <c r="LKU95" s="715"/>
      <c r="LKV95" s="715"/>
      <c r="LKW95" s="715"/>
      <c r="LKX95" s="715"/>
      <c r="LKY95" s="715"/>
      <c r="LKZ95" s="715"/>
      <c r="LLA95" s="715"/>
      <c r="LLB95" s="715"/>
      <c r="LLC95" s="715"/>
      <c r="LLD95" s="715"/>
      <c r="LLE95" s="715"/>
      <c r="LLF95" s="715"/>
      <c r="LLG95" s="715"/>
      <c r="LLH95" s="715"/>
      <c r="LLI95" s="715"/>
      <c r="LLJ95" s="715"/>
      <c r="LLK95" s="715"/>
      <c r="LLL95" s="715"/>
      <c r="LLM95" s="715"/>
      <c r="LLN95" s="715"/>
      <c r="LLO95" s="715"/>
      <c r="LLP95" s="715"/>
      <c r="LLQ95" s="715"/>
      <c r="LLR95" s="715"/>
      <c r="LLS95" s="715"/>
      <c r="LLT95" s="715"/>
      <c r="LLU95" s="715"/>
      <c r="LLV95" s="715"/>
      <c r="LLW95" s="715"/>
      <c r="LLX95" s="715"/>
      <c r="LLY95" s="715"/>
      <c r="LLZ95" s="715"/>
      <c r="LMA95" s="715"/>
      <c r="LMB95" s="715"/>
      <c r="LMC95" s="715"/>
      <c r="LMD95" s="715"/>
      <c r="LME95" s="715"/>
      <c r="LMF95" s="715"/>
      <c r="LMG95" s="715"/>
      <c r="LMH95" s="715"/>
      <c r="LMI95" s="715"/>
      <c r="LMJ95" s="715"/>
      <c r="LMK95" s="715"/>
      <c r="LML95" s="715"/>
      <c r="LMM95" s="715"/>
      <c r="LMN95" s="715"/>
      <c r="LMO95" s="715"/>
      <c r="LMP95" s="715"/>
      <c r="LMQ95" s="715"/>
      <c r="LMR95" s="715"/>
      <c r="LMS95" s="715"/>
      <c r="LMT95" s="715"/>
      <c r="LMU95" s="715"/>
      <c r="LMV95" s="715"/>
      <c r="LMW95" s="715"/>
      <c r="LMX95" s="715"/>
      <c r="LMY95" s="715"/>
      <c r="LMZ95" s="715"/>
      <c r="LNA95" s="715"/>
      <c r="LNB95" s="715"/>
      <c r="LNC95" s="715"/>
      <c r="LND95" s="715"/>
      <c r="LNE95" s="715"/>
      <c r="LNF95" s="715"/>
      <c r="LNG95" s="715"/>
      <c r="LNH95" s="715"/>
      <c r="LNI95" s="715"/>
      <c r="LNJ95" s="715"/>
      <c r="LNK95" s="715"/>
      <c r="LNL95" s="715"/>
      <c r="LNM95" s="715"/>
      <c r="LNN95" s="715"/>
      <c r="LNO95" s="715"/>
      <c r="LNP95" s="715"/>
      <c r="LNQ95" s="715"/>
      <c r="LNR95" s="715"/>
      <c r="LNS95" s="715"/>
      <c r="LNT95" s="715"/>
      <c r="LNU95" s="715"/>
      <c r="LNV95" s="715"/>
      <c r="LNW95" s="715"/>
      <c r="LNX95" s="715"/>
      <c r="LNY95" s="715"/>
      <c r="LNZ95" s="715"/>
      <c r="LOA95" s="715"/>
      <c r="LOB95" s="715"/>
      <c r="LOC95" s="715"/>
      <c r="LOD95" s="715"/>
      <c r="LOE95" s="715"/>
      <c r="LOF95" s="715"/>
      <c r="LOG95" s="715"/>
      <c r="LOH95" s="715"/>
      <c r="LOI95" s="715"/>
      <c r="LOJ95" s="715"/>
      <c r="LOK95" s="715"/>
      <c r="LOL95" s="715"/>
      <c r="LOM95" s="715"/>
      <c r="LON95" s="715"/>
      <c r="LOO95" s="715"/>
      <c r="LOP95" s="715"/>
      <c r="LOQ95" s="715"/>
      <c r="LOR95" s="715"/>
      <c r="LOS95" s="715"/>
      <c r="LOT95" s="715"/>
      <c r="LOU95" s="715"/>
      <c r="LOV95" s="715"/>
      <c r="LOW95" s="715"/>
      <c r="LOX95" s="715"/>
      <c r="LOY95" s="715"/>
      <c r="LOZ95" s="715"/>
      <c r="LPA95" s="715"/>
      <c r="LPB95" s="715"/>
      <c r="LPC95" s="715"/>
      <c r="LPD95" s="715"/>
      <c r="LPE95" s="715"/>
      <c r="LPF95" s="715"/>
      <c r="LPG95" s="715"/>
      <c r="LPH95" s="715"/>
      <c r="LPI95" s="715"/>
      <c r="LPJ95" s="715"/>
      <c r="LPK95" s="715"/>
      <c r="LPL95" s="715"/>
      <c r="LPM95" s="715"/>
      <c r="LPN95" s="715"/>
      <c r="LPO95" s="715"/>
      <c r="LPP95" s="715"/>
      <c r="LPQ95" s="715"/>
      <c r="LPR95" s="715"/>
      <c r="LPS95" s="715"/>
      <c r="LPT95" s="715"/>
      <c r="LPU95" s="715"/>
      <c r="LPV95" s="715"/>
      <c r="LPW95" s="715"/>
      <c r="LPX95" s="715"/>
      <c r="LPY95" s="715"/>
      <c r="LPZ95" s="715"/>
      <c r="LQA95" s="715"/>
      <c r="LQB95" s="715"/>
      <c r="LQC95" s="715"/>
      <c r="LQD95" s="715"/>
      <c r="LQE95" s="715"/>
      <c r="LQF95" s="715"/>
      <c r="LQG95" s="715"/>
      <c r="LQH95" s="715"/>
      <c r="LQI95" s="715"/>
      <c r="LQJ95" s="715"/>
      <c r="LQK95" s="715"/>
      <c r="LQL95" s="715"/>
      <c r="LQM95" s="715"/>
      <c r="LQN95" s="715"/>
      <c r="LQO95" s="715"/>
      <c r="LQP95" s="715"/>
      <c r="LQQ95" s="715"/>
      <c r="LQR95" s="715"/>
      <c r="LQS95" s="715"/>
      <c r="LQT95" s="715"/>
      <c r="LQU95" s="715"/>
      <c r="LQV95" s="715"/>
      <c r="LQW95" s="715"/>
      <c r="LQX95" s="715"/>
      <c r="LQY95" s="715"/>
      <c r="LQZ95" s="715"/>
      <c r="LRA95" s="715"/>
      <c r="LRB95" s="715"/>
      <c r="LRC95" s="715"/>
      <c r="LRD95" s="715"/>
      <c r="LRE95" s="715"/>
      <c r="LRF95" s="715"/>
      <c r="LRG95" s="715"/>
      <c r="LRH95" s="715"/>
      <c r="LRI95" s="715"/>
      <c r="LRJ95" s="715"/>
      <c r="LRK95" s="715"/>
      <c r="LRL95" s="715"/>
      <c r="LRM95" s="715"/>
      <c r="LRN95" s="715"/>
      <c r="LRO95" s="715"/>
      <c r="LRP95" s="715"/>
      <c r="LRQ95" s="715"/>
      <c r="LRR95" s="715"/>
      <c r="LRS95" s="715"/>
      <c r="LRT95" s="715"/>
      <c r="LRU95" s="715"/>
      <c r="LRV95" s="715"/>
      <c r="LRW95" s="715"/>
      <c r="LRX95" s="715"/>
      <c r="LRY95" s="715"/>
      <c r="LRZ95" s="715"/>
      <c r="LSA95" s="715"/>
      <c r="LSB95" s="715"/>
      <c r="LSC95" s="715"/>
      <c r="LSD95" s="715"/>
      <c r="LSE95" s="715"/>
      <c r="LSF95" s="715"/>
      <c r="LSG95" s="715"/>
      <c r="LSH95" s="715"/>
      <c r="LSI95" s="715"/>
      <c r="LSJ95" s="715"/>
      <c r="LSK95" s="715"/>
      <c r="LSL95" s="715"/>
      <c r="LSM95" s="715"/>
      <c r="LSN95" s="715"/>
      <c r="LSO95" s="715"/>
      <c r="LSP95" s="715"/>
      <c r="LSQ95" s="715"/>
      <c r="LSR95" s="715"/>
      <c r="LSS95" s="715"/>
      <c r="LST95" s="715"/>
      <c r="LSU95" s="715"/>
      <c r="LSV95" s="715"/>
      <c r="LSW95" s="715"/>
      <c r="LSX95" s="715"/>
      <c r="LSY95" s="715"/>
      <c r="LSZ95" s="715"/>
      <c r="LTA95" s="715"/>
      <c r="LTB95" s="715"/>
      <c r="LTC95" s="715"/>
      <c r="LTD95" s="715"/>
      <c r="LTE95" s="715"/>
      <c r="LTF95" s="715"/>
      <c r="LTG95" s="715"/>
      <c r="LTH95" s="715"/>
      <c r="LTI95" s="715"/>
      <c r="LTJ95" s="715"/>
      <c r="LTK95" s="715"/>
      <c r="LTL95" s="715"/>
      <c r="LTM95" s="715"/>
      <c r="LTN95" s="715"/>
      <c r="LTO95" s="715"/>
      <c r="LTP95" s="715"/>
      <c r="LTQ95" s="715"/>
      <c r="LTR95" s="715"/>
      <c r="LTS95" s="715"/>
      <c r="LTT95" s="715"/>
      <c r="LTU95" s="715"/>
      <c r="LTV95" s="715"/>
      <c r="LTW95" s="715"/>
      <c r="LTX95" s="715"/>
      <c r="LTY95" s="715"/>
      <c r="LTZ95" s="715"/>
      <c r="LUA95" s="715"/>
      <c r="LUB95" s="715"/>
      <c r="LUC95" s="715"/>
      <c r="LUD95" s="715"/>
      <c r="LUE95" s="715"/>
      <c r="LUF95" s="715"/>
      <c r="LUG95" s="715"/>
      <c r="LUH95" s="715"/>
      <c r="LUI95" s="715"/>
      <c r="LUJ95" s="715"/>
      <c r="LUK95" s="715"/>
      <c r="LUL95" s="715"/>
      <c r="LUM95" s="715"/>
      <c r="LUN95" s="715"/>
      <c r="LUO95" s="715"/>
      <c r="LUP95" s="715"/>
      <c r="LUQ95" s="715"/>
      <c r="LUR95" s="715"/>
      <c r="LUS95" s="715"/>
      <c r="LUT95" s="715"/>
      <c r="LUU95" s="715"/>
      <c r="LUV95" s="715"/>
      <c r="LUW95" s="715"/>
      <c r="LUX95" s="715"/>
      <c r="LUY95" s="715"/>
      <c r="LUZ95" s="715"/>
      <c r="LVA95" s="715"/>
      <c r="LVB95" s="715"/>
      <c r="LVC95" s="715"/>
      <c r="LVD95" s="715"/>
      <c r="LVE95" s="715"/>
      <c r="LVF95" s="715"/>
      <c r="LVG95" s="715"/>
      <c r="LVH95" s="715"/>
      <c r="LVI95" s="715"/>
      <c r="LVJ95" s="715"/>
      <c r="LVK95" s="715"/>
      <c r="LVL95" s="715"/>
      <c r="LVM95" s="715"/>
      <c r="LVN95" s="715"/>
      <c r="LVO95" s="715"/>
      <c r="LVP95" s="715"/>
      <c r="LVQ95" s="715"/>
      <c r="LVR95" s="715"/>
      <c r="LVS95" s="715"/>
      <c r="LVT95" s="715"/>
      <c r="LVU95" s="715"/>
      <c r="LVV95" s="715"/>
      <c r="LVW95" s="715"/>
      <c r="LVX95" s="715"/>
      <c r="LVY95" s="715"/>
      <c r="LVZ95" s="715"/>
      <c r="LWA95" s="715"/>
      <c r="LWB95" s="715"/>
      <c r="LWC95" s="715"/>
      <c r="LWD95" s="715"/>
      <c r="LWE95" s="715"/>
      <c r="LWF95" s="715"/>
      <c r="LWG95" s="715"/>
      <c r="LWH95" s="715"/>
      <c r="LWI95" s="715"/>
      <c r="LWJ95" s="715"/>
      <c r="LWK95" s="715"/>
      <c r="LWL95" s="715"/>
      <c r="LWM95" s="715"/>
      <c r="LWN95" s="715"/>
      <c r="LWO95" s="715"/>
      <c r="LWP95" s="715"/>
      <c r="LWQ95" s="715"/>
      <c r="LWR95" s="715"/>
      <c r="LWS95" s="715"/>
      <c r="LWT95" s="715"/>
      <c r="LWU95" s="715"/>
      <c r="LWV95" s="715"/>
      <c r="LWW95" s="715"/>
      <c r="LWX95" s="715"/>
      <c r="LWY95" s="715"/>
      <c r="LWZ95" s="715"/>
      <c r="LXA95" s="715"/>
      <c r="LXB95" s="715"/>
      <c r="LXC95" s="715"/>
      <c r="LXD95" s="715"/>
      <c r="LXE95" s="715"/>
      <c r="LXF95" s="715"/>
      <c r="LXG95" s="715"/>
      <c r="LXH95" s="715"/>
      <c r="LXI95" s="715"/>
      <c r="LXJ95" s="715"/>
      <c r="LXK95" s="715"/>
      <c r="LXL95" s="715"/>
      <c r="LXM95" s="715"/>
      <c r="LXN95" s="715"/>
      <c r="LXO95" s="715"/>
      <c r="LXP95" s="715"/>
      <c r="LXQ95" s="715"/>
      <c r="LXR95" s="715"/>
      <c r="LXS95" s="715"/>
      <c r="LXT95" s="715"/>
      <c r="LXU95" s="715"/>
      <c r="LXV95" s="715"/>
      <c r="LXW95" s="715"/>
      <c r="LXX95" s="715"/>
      <c r="LXY95" s="715"/>
      <c r="LXZ95" s="715"/>
      <c r="LYA95" s="715"/>
      <c r="LYB95" s="715"/>
      <c r="LYC95" s="715"/>
      <c r="LYD95" s="715"/>
      <c r="LYE95" s="715"/>
      <c r="LYF95" s="715"/>
      <c r="LYG95" s="715"/>
      <c r="LYH95" s="715"/>
      <c r="LYI95" s="715"/>
      <c r="LYJ95" s="715"/>
      <c r="LYK95" s="715"/>
      <c r="LYL95" s="715"/>
      <c r="LYM95" s="715"/>
      <c r="LYN95" s="715"/>
      <c r="LYO95" s="715"/>
      <c r="LYP95" s="715"/>
      <c r="LYQ95" s="715"/>
      <c r="LYR95" s="715"/>
      <c r="LYS95" s="715"/>
      <c r="LYT95" s="715"/>
      <c r="LYU95" s="715"/>
      <c r="LYV95" s="715"/>
      <c r="LYW95" s="715"/>
      <c r="LYX95" s="715"/>
      <c r="LYY95" s="715"/>
      <c r="LYZ95" s="715"/>
      <c r="LZA95" s="715"/>
      <c r="LZB95" s="715"/>
      <c r="LZC95" s="715"/>
      <c r="LZD95" s="715"/>
      <c r="LZE95" s="715"/>
      <c r="LZF95" s="715"/>
      <c r="LZG95" s="715"/>
      <c r="LZH95" s="715"/>
      <c r="LZI95" s="715"/>
      <c r="LZJ95" s="715"/>
      <c r="LZK95" s="715"/>
      <c r="LZL95" s="715"/>
      <c r="LZM95" s="715"/>
      <c r="LZN95" s="715"/>
      <c r="LZO95" s="715"/>
      <c r="LZP95" s="715"/>
      <c r="LZQ95" s="715"/>
      <c r="LZR95" s="715"/>
      <c r="LZS95" s="715"/>
      <c r="LZT95" s="715"/>
      <c r="LZU95" s="715"/>
      <c r="LZV95" s="715"/>
      <c r="LZW95" s="715"/>
      <c r="LZX95" s="715"/>
      <c r="LZY95" s="715"/>
      <c r="LZZ95" s="715"/>
      <c r="MAA95" s="715"/>
      <c r="MAB95" s="715"/>
      <c r="MAC95" s="715"/>
      <c r="MAD95" s="715"/>
      <c r="MAE95" s="715"/>
      <c r="MAF95" s="715"/>
      <c r="MAG95" s="715"/>
      <c r="MAH95" s="715"/>
      <c r="MAI95" s="715"/>
      <c r="MAJ95" s="715"/>
      <c r="MAK95" s="715"/>
      <c r="MAL95" s="715"/>
      <c r="MAM95" s="715"/>
      <c r="MAN95" s="715"/>
      <c r="MAO95" s="715"/>
      <c r="MAP95" s="715"/>
      <c r="MAQ95" s="715"/>
      <c r="MAR95" s="715"/>
      <c r="MAS95" s="715"/>
      <c r="MAT95" s="715"/>
      <c r="MAU95" s="715"/>
      <c r="MAV95" s="715"/>
      <c r="MAW95" s="715"/>
      <c r="MAX95" s="715"/>
      <c r="MAY95" s="715"/>
      <c r="MAZ95" s="715"/>
      <c r="MBA95" s="715"/>
      <c r="MBB95" s="715"/>
      <c r="MBC95" s="715"/>
      <c r="MBD95" s="715"/>
      <c r="MBE95" s="715"/>
      <c r="MBF95" s="715"/>
      <c r="MBG95" s="715"/>
      <c r="MBH95" s="715"/>
      <c r="MBI95" s="715"/>
      <c r="MBJ95" s="715"/>
      <c r="MBK95" s="715"/>
      <c r="MBL95" s="715"/>
      <c r="MBM95" s="715"/>
      <c r="MBN95" s="715"/>
      <c r="MBO95" s="715"/>
      <c r="MBP95" s="715"/>
      <c r="MBQ95" s="715"/>
      <c r="MBR95" s="715"/>
      <c r="MBS95" s="715"/>
      <c r="MBT95" s="715"/>
      <c r="MBU95" s="715"/>
      <c r="MBV95" s="715"/>
      <c r="MBW95" s="715"/>
      <c r="MBX95" s="715"/>
      <c r="MBY95" s="715"/>
      <c r="MBZ95" s="715"/>
      <c r="MCA95" s="715"/>
      <c r="MCB95" s="715"/>
      <c r="MCC95" s="715"/>
      <c r="MCD95" s="715"/>
      <c r="MCE95" s="715"/>
      <c r="MCF95" s="715"/>
      <c r="MCG95" s="715"/>
      <c r="MCH95" s="715"/>
      <c r="MCI95" s="715"/>
      <c r="MCJ95" s="715"/>
      <c r="MCK95" s="715"/>
      <c r="MCL95" s="715"/>
      <c r="MCM95" s="715"/>
      <c r="MCN95" s="715"/>
      <c r="MCO95" s="715"/>
      <c r="MCP95" s="715"/>
      <c r="MCQ95" s="715"/>
      <c r="MCR95" s="715"/>
      <c r="MCS95" s="715"/>
      <c r="MCT95" s="715"/>
      <c r="MCU95" s="715"/>
      <c r="MCV95" s="715"/>
      <c r="MCW95" s="715"/>
      <c r="MCX95" s="715"/>
      <c r="MCY95" s="715"/>
      <c r="MCZ95" s="715"/>
      <c r="MDA95" s="715"/>
      <c r="MDB95" s="715"/>
      <c r="MDC95" s="715"/>
      <c r="MDD95" s="715"/>
      <c r="MDE95" s="715"/>
      <c r="MDF95" s="715"/>
      <c r="MDG95" s="715"/>
      <c r="MDH95" s="715"/>
      <c r="MDI95" s="715"/>
      <c r="MDJ95" s="715"/>
      <c r="MDK95" s="715"/>
      <c r="MDL95" s="715"/>
      <c r="MDM95" s="715"/>
      <c r="MDN95" s="715"/>
      <c r="MDO95" s="715"/>
      <c r="MDP95" s="715"/>
      <c r="MDQ95" s="715"/>
      <c r="MDR95" s="715"/>
      <c r="MDS95" s="715"/>
      <c r="MDT95" s="715"/>
      <c r="MDU95" s="715"/>
      <c r="MDV95" s="715"/>
      <c r="MDW95" s="715"/>
      <c r="MDX95" s="715"/>
      <c r="MDY95" s="715"/>
      <c r="MDZ95" s="715"/>
      <c r="MEA95" s="715"/>
      <c r="MEB95" s="715"/>
      <c r="MEC95" s="715"/>
      <c r="MED95" s="715"/>
      <c r="MEE95" s="715"/>
      <c r="MEF95" s="715"/>
      <c r="MEG95" s="715"/>
      <c r="MEH95" s="715"/>
      <c r="MEI95" s="715"/>
      <c r="MEJ95" s="715"/>
      <c r="MEK95" s="715"/>
      <c r="MEL95" s="715"/>
      <c r="MEM95" s="715"/>
      <c r="MEN95" s="715"/>
      <c r="MEO95" s="715"/>
      <c r="MEP95" s="715"/>
      <c r="MEQ95" s="715"/>
      <c r="MER95" s="715"/>
      <c r="MES95" s="715"/>
      <c r="MET95" s="715"/>
      <c r="MEU95" s="715"/>
      <c r="MEV95" s="715"/>
      <c r="MEW95" s="715"/>
      <c r="MEX95" s="715"/>
      <c r="MEY95" s="715"/>
      <c r="MEZ95" s="715"/>
      <c r="MFA95" s="715"/>
      <c r="MFB95" s="715"/>
      <c r="MFC95" s="715"/>
      <c r="MFD95" s="715"/>
      <c r="MFE95" s="715"/>
      <c r="MFF95" s="715"/>
      <c r="MFG95" s="715"/>
      <c r="MFH95" s="715"/>
      <c r="MFI95" s="715"/>
      <c r="MFJ95" s="715"/>
      <c r="MFK95" s="715"/>
      <c r="MFL95" s="715"/>
      <c r="MFM95" s="715"/>
      <c r="MFN95" s="715"/>
      <c r="MFO95" s="715"/>
      <c r="MFP95" s="715"/>
      <c r="MFQ95" s="715"/>
      <c r="MFR95" s="715"/>
      <c r="MFS95" s="715"/>
      <c r="MFT95" s="715"/>
      <c r="MFU95" s="715"/>
      <c r="MFV95" s="715"/>
      <c r="MFW95" s="715"/>
      <c r="MFX95" s="715"/>
      <c r="MFY95" s="715"/>
      <c r="MFZ95" s="715"/>
      <c r="MGA95" s="715"/>
      <c r="MGB95" s="715"/>
      <c r="MGC95" s="715"/>
      <c r="MGD95" s="715"/>
      <c r="MGE95" s="715"/>
      <c r="MGF95" s="715"/>
      <c r="MGG95" s="715"/>
      <c r="MGH95" s="715"/>
      <c r="MGI95" s="715"/>
      <c r="MGJ95" s="715"/>
      <c r="MGK95" s="715"/>
      <c r="MGL95" s="715"/>
      <c r="MGM95" s="715"/>
      <c r="MGN95" s="715"/>
      <c r="MGO95" s="715"/>
      <c r="MGP95" s="715"/>
      <c r="MGQ95" s="715"/>
      <c r="MGR95" s="715"/>
      <c r="MGS95" s="715"/>
      <c r="MGT95" s="715"/>
      <c r="MGU95" s="715"/>
      <c r="MGV95" s="715"/>
      <c r="MGW95" s="715"/>
      <c r="MGX95" s="715"/>
      <c r="MGY95" s="715"/>
      <c r="MGZ95" s="715"/>
      <c r="MHA95" s="715"/>
      <c r="MHB95" s="715"/>
      <c r="MHC95" s="715"/>
      <c r="MHD95" s="715"/>
      <c r="MHE95" s="715"/>
      <c r="MHF95" s="715"/>
      <c r="MHG95" s="715"/>
      <c r="MHH95" s="715"/>
      <c r="MHI95" s="715"/>
      <c r="MHJ95" s="715"/>
      <c r="MHK95" s="715"/>
      <c r="MHL95" s="715"/>
      <c r="MHM95" s="715"/>
      <c r="MHN95" s="715"/>
      <c r="MHO95" s="715"/>
      <c r="MHP95" s="715"/>
      <c r="MHQ95" s="715"/>
      <c r="MHR95" s="715"/>
      <c r="MHS95" s="715"/>
      <c r="MHT95" s="715"/>
      <c r="MHU95" s="715"/>
      <c r="MHV95" s="715"/>
      <c r="MHW95" s="715"/>
      <c r="MHX95" s="715"/>
      <c r="MHY95" s="715"/>
      <c r="MHZ95" s="715"/>
      <c r="MIA95" s="715"/>
      <c r="MIB95" s="715"/>
      <c r="MIC95" s="715"/>
      <c r="MID95" s="715"/>
      <c r="MIE95" s="715"/>
      <c r="MIF95" s="715"/>
      <c r="MIG95" s="715"/>
      <c r="MIH95" s="715"/>
      <c r="MII95" s="715"/>
      <c r="MIJ95" s="715"/>
      <c r="MIK95" s="715"/>
      <c r="MIL95" s="715"/>
      <c r="MIM95" s="715"/>
      <c r="MIN95" s="715"/>
      <c r="MIO95" s="715"/>
      <c r="MIP95" s="715"/>
      <c r="MIQ95" s="715"/>
      <c r="MIR95" s="715"/>
      <c r="MIS95" s="715"/>
      <c r="MIT95" s="715"/>
      <c r="MIU95" s="715"/>
      <c r="MIV95" s="715"/>
      <c r="MIW95" s="715"/>
      <c r="MIX95" s="715"/>
      <c r="MIY95" s="715"/>
      <c r="MIZ95" s="715"/>
      <c r="MJA95" s="715"/>
      <c r="MJB95" s="715"/>
      <c r="MJC95" s="715"/>
      <c r="MJD95" s="715"/>
      <c r="MJE95" s="715"/>
      <c r="MJF95" s="715"/>
      <c r="MJG95" s="715"/>
      <c r="MJH95" s="715"/>
      <c r="MJI95" s="715"/>
      <c r="MJJ95" s="715"/>
      <c r="MJK95" s="715"/>
      <c r="MJL95" s="715"/>
      <c r="MJM95" s="715"/>
      <c r="MJN95" s="715"/>
      <c r="MJO95" s="715"/>
      <c r="MJP95" s="715"/>
      <c r="MJQ95" s="715"/>
      <c r="MJR95" s="715"/>
      <c r="MJS95" s="715"/>
      <c r="MJT95" s="715"/>
      <c r="MJU95" s="715"/>
      <c r="MJV95" s="715"/>
      <c r="MJW95" s="715"/>
      <c r="MJX95" s="715"/>
      <c r="MJY95" s="715"/>
      <c r="MJZ95" s="715"/>
      <c r="MKA95" s="715"/>
      <c r="MKB95" s="715"/>
      <c r="MKC95" s="715"/>
      <c r="MKD95" s="715"/>
      <c r="MKE95" s="715"/>
      <c r="MKF95" s="715"/>
      <c r="MKG95" s="715"/>
      <c r="MKH95" s="715"/>
      <c r="MKI95" s="715"/>
      <c r="MKJ95" s="715"/>
      <c r="MKK95" s="715"/>
      <c r="MKL95" s="715"/>
      <c r="MKM95" s="715"/>
      <c r="MKN95" s="715"/>
      <c r="MKO95" s="715"/>
      <c r="MKP95" s="715"/>
      <c r="MKQ95" s="715"/>
      <c r="MKR95" s="715"/>
      <c r="MKS95" s="715"/>
      <c r="MKT95" s="715"/>
      <c r="MKU95" s="715"/>
      <c r="MKV95" s="715"/>
      <c r="MKW95" s="715"/>
      <c r="MKX95" s="715"/>
      <c r="MKY95" s="715"/>
      <c r="MKZ95" s="715"/>
      <c r="MLA95" s="715"/>
      <c r="MLB95" s="715"/>
      <c r="MLC95" s="715"/>
      <c r="MLD95" s="715"/>
      <c r="MLE95" s="715"/>
      <c r="MLF95" s="715"/>
      <c r="MLG95" s="715"/>
      <c r="MLH95" s="715"/>
      <c r="MLI95" s="715"/>
      <c r="MLJ95" s="715"/>
      <c r="MLK95" s="715"/>
      <c r="MLL95" s="715"/>
      <c r="MLM95" s="715"/>
      <c r="MLN95" s="715"/>
      <c r="MLO95" s="715"/>
      <c r="MLP95" s="715"/>
      <c r="MLQ95" s="715"/>
      <c r="MLR95" s="715"/>
      <c r="MLS95" s="715"/>
      <c r="MLT95" s="715"/>
      <c r="MLU95" s="715"/>
      <c r="MLV95" s="715"/>
      <c r="MLW95" s="715"/>
      <c r="MLX95" s="715"/>
      <c r="MLY95" s="715"/>
      <c r="MLZ95" s="715"/>
      <c r="MMA95" s="715"/>
      <c r="MMB95" s="715"/>
      <c r="MMC95" s="715"/>
      <c r="MMD95" s="715"/>
      <c r="MME95" s="715"/>
      <c r="MMF95" s="715"/>
      <c r="MMG95" s="715"/>
      <c r="MMH95" s="715"/>
      <c r="MMI95" s="715"/>
      <c r="MMJ95" s="715"/>
      <c r="MMK95" s="715"/>
      <c r="MML95" s="715"/>
      <c r="MMM95" s="715"/>
      <c r="MMN95" s="715"/>
      <c r="MMO95" s="715"/>
      <c r="MMP95" s="715"/>
      <c r="MMQ95" s="715"/>
      <c r="MMR95" s="715"/>
      <c r="MMS95" s="715"/>
      <c r="MMT95" s="715"/>
      <c r="MMU95" s="715"/>
      <c r="MMV95" s="715"/>
      <c r="MMW95" s="715"/>
      <c r="MMX95" s="715"/>
      <c r="MMY95" s="715"/>
      <c r="MMZ95" s="715"/>
      <c r="MNA95" s="715"/>
      <c r="MNB95" s="715"/>
      <c r="MNC95" s="715"/>
      <c r="MND95" s="715"/>
      <c r="MNE95" s="715"/>
      <c r="MNF95" s="715"/>
      <c r="MNG95" s="715"/>
      <c r="MNH95" s="715"/>
      <c r="MNI95" s="715"/>
      <c r="MNJ95" s="715"/>
      <c r="MNK95" s="715"/>
      <c r="MNL95" s="715"/>
      <c r="MNM95" s="715"/>
      <c r="MNN95" s="715"/>
      <c r="MNO95" s="715"/>
      <c r="MNP95" s="715"/>
      <c r="MNQ95" s="715"/>
      <c r="MNR95" s="715"/>
      <c r="MNS95" s="715"/>
      <c r="MNT95" s="715"/>
      <c r="MNU95" s="715"/>
      <c r="MNV95" s="715"/>
      <c r="MNW95" s="715"/>
      <c r="MNX95" s="715"/>
      <c r="MNY95" s="715"/>
      <c r="MNZ95" s="715"/>
      <c r="MOA95" s="715"/>
      <c r="MOB95" s="715"/>
      <c r="MOC95" s="715"/>
      <c r="MOD95" s="715"/>
      <c r="MOE95" s="715"/>
      <c r="MOF95" s="715"/>
      <c r="MOG95" s="715"/>
      <c r="MOH95" s="715"/>
      <c r="MOI95" s="715"/>
      <c r="MOJ95" s="715"/>
      <c r="MOK95" s="715"/>
      <c r="MOL95" s="715"/>
      <c r="MOM95" s="715"/>
      <c r="MON95" s="715"/>
      <c r="MOO95" s="715"/>
      <c r="MOP95" s="715"/>
      <c r="MOQ95" s="715"/>
      <c r="MOR95" s="715"/>
      <c r="MOS95" s="715"/>
      <c r="MOT95" s="715"/>
      <c r="MOU95" s="715"/>
      <c r="MOV95" s="715"/>
      <c r="MOW95" s="715"/>
      <c r="MOX95" s="715"/>
      <c r="MOY95" s="715"/>
      <c r="MOZ95" s="715"/>
      <c r="MPA95" s="715"/>
      <c r="MPB95" s="715"/>
      <c r="MPC95" s="715"/>
      <c r="MPD95" s="715"/>
      <c r="MPE95" s="715"/>
      <c r="MPF95" s="715"/>
      <c r="MPG95" s="715"/>
      <c r="MPH95" s="715"/>
      <c r="MPI95" s="715"/>
      <c r="MPJ95" s="715"/>
      <c r="MPK95" s="715"/>
      <c r="MPL95" s="715"/>
      <c r="MPM95" s="715"/>
      <c r="MPN95" s="715"/>
      <c r="MPO95" s="715"/>
      <c r="MPP95" s="715"/>
      <c r="MPQ95" s="715"/>
      <c r="MPR95" s="715"/>
      <c r="MPS95" s="715"/>
      <c r="MPT95" s="715"/>
      <c r="MPU95" s="715"/>
      <c r="MPV95" s="715"/>
      <c r="MPW95" s="715"/>
      <c r="MPX95" s="715"/>
      <c r="MPY95" s="715"/>
      <c r="MPZ95" s="715"/>
      <c r="MQA95" s="715"/>
      <c r="MQB95" s="715"/>
      <c r="MQC95" s="715"/>
      <c r="MQD95" s="715"/>
      <c r="MQE95" s="715"/>
      <c r="MQF95" s="715"/>
      <c r="MQG95" s="715"/>
      <c r="MQH95" s="715"/>
      <c r="MQI95" s="715"/>
      <c r="MQJ95" s="715"/>
      <c r="MQK95" s="715"/>
      <c r="MQL95" s="715"/>
      <c r="MQM95" s="715"/>
      <c r="MQN95" s="715"/>
      <c r="MQO95" s="715"/>
      <c r="MQP95" s="715"/>
      <c r="MQQ95" s="715"/>
      <c r="MQR95" s="715"/>
      <c r="MQS95" s="715"/>
      <c r="MQT95" s="715"/>
      <c r="MQU95" s="715"/>
      <c r="MQV95" s="715"/>
      <c r="MQW95" s="715"/>
      <c r="MQX95" s="715"/>
      <c r="MQY95" s="715"/>
      <c r="MQZ95" s="715"/>
      <c r="MRA95" s="715"/>
      <c r="MRB95" s="715"/>
      <c r="MRC95" s="715"/>
      <c r="MRD95" s="715"/>
      <c r="MRE95" s="715"/>
      <c r="MRF95" s="715"/>
      <c r="MRG95" s="715"/>
      <c r="MRH95" s="715"/>
      <c r="MRI95" s="715"/>
      <c r="MRJ95" s="715"/>
      <c r="MRK95" s="715"/>
      <c r="MRL95" s="715"/>
      <c r="MRM95" s="715"/>
      <c r="MRN95" s="715"/>
      <c r="MRO95" s="715"/>
      <c r="MRP95" s="715"/>
      <c r="MRQ95" s="715"/>
      <c r="MRR95" s="715"/>
      <c r="MRS95" s="715"/>
      <c r="MRT95" s="715"/>
      <c r="MRU95" s="715"/>
      <c r="MRV95" s="715"/>
      <c r="MRW95" s="715"/>
      <c r="MRX95" s="715"/>
      <c r="MRY95" s="715"/>
      <c r="MRZ95" s="715"/>
      <c r="MSA95" s="715"/>
      <c r="MSB95" s="715"/>
      <c r="MSC95" s="715"/>
      <c r="MSD95" s="715"/>
      <c r="MSE95" s="715"/>
      <c r="MSF95" s="715"/>
      <c r="MSG95" s="715"/>
      <c r="MSH95" s="715"/>
      <c r="MSI95" s="715"/>
      <c r="MSJ95" s="715"/>
      <c r="MSK95" s="715"/>
      <c r="MSL95" s="715"/>
      <c r="MSM95" s="715"/>
      <c r="MSN95" s="715"/>
      <c r="MSO95" s="715"/>
      <c r="MSP95" s="715"/>
      <c r="MSQ95" s="715"/>
      <c r="MSR95" s="715"/>
      <c r="MSS95" s="715"/>
      <c r="MST95" s="715"/>
      <c r="MSU95" s="715"/>
      <c r="MSV95" s="715"/>
      <c r="MSW95" s="715"/>
      <c r="MSX95" s="715"/>
      <c r="MSY95" s="715"/>
      <c r="MSZ95" s="715"/>
      <c r="MTA95" s="715"/>
      <c r="MTB95" s="715"/>
      <c r="MTC95" s="715"/>
      <c r="MTD95" s="715"/>
      <c r="MTE95" s="715"/>
      <c r="MTF95" s="715"/>
      <c r="MTG95" s="715"/>
      <c r="MTH95" s="715"/>
      <c r="MTI95" s="715"/>
      <c r="MTJ95" s="715"/>
      <c r="MTK95" s="715"/>
      <c r="MTL95" s="715"/>
      <c r="MTM95" s="715"/>
      <c r="MTN95" s="715"/>
      <c r="MTO95" s="715"/>
      <c r="MTP95" s="715"/>
      <c r="MTQ95" s="715"/>
      <c r="MTR95" s="715"/>
      <c r="MTS95" s="715"/>
      <c r="MTT95" s="715"/>
      <c r="MTU95" s="715"/>
      <c r="MTV95" s="715"/>
      <c r="MTW95" s="715"/>
      <c r="MTX95" s="715"/>
      <c r="MTY95" s="715"/>
      <c r="MTZ95" s="715"/>
      <c r="MUA95" s="715"/>
      <c r="MUB95" s="715"/>
      <c r="MUC95" s="715"/>
      <c r="MUD95" s="715"/>
      <c r="MUE95" s="715"/>
      <c r="MUF95" s="715"/>
      <c r="MUG95" s="715"/>
      <c r="MUH95" s="715"/>
      <c r="MUI95" s="715"/>
      <c r="MUJ95" s="715"/>
      <c r="MUK95" s="715"/>
      <c r="MUL95" s="715"/>
      <c r="MUM95" s="715"/>
      <c r="MUN95" s="715"/>
      <c r="MUO95" s="715"/>
      <c r="MUP95" s="715"/>
      <c r="MUQ95" s="715"/>
      <c r="MUR95" s="715"/>
      <c r="MUS95" s="715"/>
      <c r="MUT95" s="715"/>
      <c r="MUU95" s="715"/>
      <c r="MUV95" s="715"/>
      <c r="MUW95" s="715"/>
      <c r="MUX95" s="715"/>
      <c r="MUY95" s="715"/>
      <c r="MUZ95" s="715"/>
      <c r="MVA95" s="715"/>
      <c r="MVB95" s="715"/>
      <c r="MVC95" s="715"/>
      <c r="MVD95" s="715"/>
      <c r="MVE95" s="715"/>
      <c r="MVF95" s="715"/>
      <c r="MVG95" s="715"/>
      <c r="MVH95" s="715"/>
      <c r="MVI95" s="715"/>
      <c r="MVJ95" s="715"/>
      <c r="MVK95" s="715"/>
      <c r="MVL95" s="715"/>
      <c r="MVM95" s="715"/>
      <c r="MVN95" s="715"/>
      <c r="MVO95" s="715"/>
      <c r="MVP95" s="715"/>
      <c r="MVQ95" s="715"/>
      <c r="MVR95" s="715"/>
      <c r="MVS95" s="715"/>
      <c r="MVT95" s="715"/>
      <c r="MVU95" s="715"/>
      <c r="MVV95" s="715"/>
      <c r="MVW95" s="715"/>
      <c r="MVX95" s="715"/>
      <c r="MVY95" s="715"/>
      <c r="MVZ95" s="715"/>
      <c r="MWA95" s="715"/>
      <c r="MWB95" s="715"/>
      <c r="MWC95" s="715"/>
      <c r="MWD95" s="715"/>
      <c r="MWE95" s="715"/>
      <c r="MWF95" s="715"/>
      <c r="MWG95" s="715"/>
      <c r="MWH95" s="715"/>
      <c r="MWI95" s="715"/>
      <c r="MWJ95" s="715"/>
      <c r="MWK95" s="715"/>
      <c r="MWL95" s="715"/>
      <c r="MWM95" s="715"/>
      <c r="MWN95" s="715"/>
      <c r="MWO95" s="715"/>
      <c r="MWP95" s="715"/>
      <c r="MWQ95" s="715"/>
      <c r="MWR95" s="715"/>
      <c r="MWS95" s="715"/>
      <c r="MWT95" s="715"/>
      <c r="MWU95" s="715"/>
      <c r="MWV95" s="715"/>
      <c r="MWW95" s="715"/>
      <c r="MWX95" s="715"/>
      <c r="MWY95" s="715"/>
      <c r="MWZ95" s="715"/>
      <c r="MXA95" s="715"/>
      <c r="MXB95" s="715"/>
      <c r="MXC95" s="715"/>
      <c r="MXD95" s="715"/>
      <c r="MXE95" s="715"/>
      <c r="MXF95" s="715"/>
      <c r="MXG95" s="715"/>
      <c r="MXH95" s="715"/>
      <c r="MXI95" s="715"/>
      <c r="MXJ95" s="715"/>
      <c r="MXK95" s="715"/>
      <c r="MXL95" s="715"/>
      <c r="MXM95" s="715"/>
      <c r="MXN95" s="715"/>
      <c r="MXO95" s="715"/>
      <c r="MXP95" s="715"/>
      <c r="MXQ95" s="715"/>
      <c r="MXR95" s="715"/>
      <c r="MXS95" s="715"/>
      <c r="MXT95" s="715"/>
      <c r="MXU95" s="715"/>
      <c r="MXV95" s="715"/>
      <c r="MXW95" s="715"/>
      <c r="MXX95" s="715"/>
      <c r="MXY95" s="715"/>
      <c r="MXZ95" s="715"/>
      <c r="MYA95" s="715"/>
      <c r="MYB95" s="715"/>
      <c r="MYC95" s="715"/>
      <c r="MYD95" s="715"/>
      <c r="MYE95" s="715"/>
      <c r="MYF95" s="715"/>
      <c r="MYG95" s="715"/>
      <c r="MYH95" s="715"/>
      <c r="MYI95" s="715"/>
      <c r="MYJ95" s="715"/>
      <c r="MYK95" s="715"/>
      <c r="MYL95" s="715"/>
      <c r="MYM95" s="715"/>
      <c r="MYN95" s="715"/>
      <c r="MYO95" s="715"/>
      <c r="MYP95" s="715"/>
      <c r="MYQ95" s="715"/>
      <c r="MYR95" s="715"/>
      <c r="MYS95" s="715"/>
      <c r="MYT95" s="715"/>
      <c r="MYU95" s="715"/>
      <c r="MYV95" s="715"/>
      <c r="MYW95" s="715"/>
      <c r="MYX95" s="715"/>
      <c r="MYY95" s="715"/>
      <c r="MYZ95" s="715"/>
      <c r="MZA95" s="715"/>
      <c r="MZB95" s="715"/>
      <c r="MZC95" s="715"/>
      <c r="MZD95" s="715"/>
      <c r="MZE95" s="715"/>
      <c r="MZF95" s="715"/>
      <c r="MZG95" s="715"/>
      <c r="MZH95" s="715"/>
      <c r="MZI95" s="715"/>
      <c r="MZJ95" s="715"/>
      <c r="MZK95" s="715"/>
      <c r="MZL95" s="715"/>
      <c r="MZM95" s="715"/>
      <c r="MZN95" s="715"/>
      <c r="MZO95" s="715"/>
      <c r="MZP95" s="715"/>
      <c r="MZQ95" s="715"/>
      <c r="MZR95" s="715"/>
      <c r="MZS95" s="715"/>
      <c r="MZT95" s="715"/>
      <c r="MZU95" s="715"/>
      <c r="MZV95" s="715"/>
      <c r="MZW95" s="715"/>
      <c r="MZX95" s="715"/>
      <c r="MZY95" s="715"/>
      <c r="MZZ95" s="715"/>
      <c r="NAA95" s="715"/>
      <c r="NAB95" s="715"/>
      <c r="NAC95" s="715"/>
      <c r="NAD95" s="715"/>
      <c r="NAE95" s="715"/>
      <c r="NAF95" s="715"/>
      <c r="NAG95" s="715"/>
      <c r="NAH95" s="715"/>
      <c r="NAI95" s="715"/>
      <c r="NAJ95" s="715"/>
      <c r="NAK95" s="715"/>
      <c r="NAL95" s="715"/>
      <c r="NAM95" s="715"/>
      <c r="NAN95" s="715"/>
      <c r="NAO95" s="715"/>
      <c r="NAP95" s="715"/>
      <c r="NAQ95" s="715"/>
      <c r="NAR95" s="715"/>
      <c r="NAS95" s="715"/>
      <c r="NAT95" s="715"/>
      <c r="NAU95" s="715"/>
      <c r="NAV95" s="715"/>
      <c r="NAW95" s="715"/>
      <c r="NAX95" s="715"/>
      <c r="NAY95" s="715"/>
      <c r="NAZ95" s="715"/>
      <c r="NBA95" s="715"/>
      <c r="NBB95" s="715"/>
      <c r="NBC95" s="715"/>
      <c r="NBD95" s="715"/>
      <c r="NBE95" s="715"/>
      <c r="NBF95" s="715"/>
      <c r="NBG95" s="715"/>
      <c r="NBH95" s="715"/>
      <c r="NBI95" s="715"/>
      <c r="NBJ95" s="715"/>
      <c r="NBK95" s="715"/>
      <c r="NBL95" s="715"/>
      <c r="NBM95" s="715"/>
      <c r="NBN95" s="715"/>
      <c r="NBO95" s="715"/>
      <c r="NBP95" s="715"/>
      <c r="NBQ95" s="715"/>
      <c r="NBR95" s="715"/>
      <c r="NBS95" s="715"/>
      <c r="NBT95" s="715"/>
      <c r="NBU95" s="715"/>
      <c r="NBV95" s="715"/>
      <c r="NBW95" s="715"/>
      <c r="NBX95" s="715"/>
      <c r="NBY95" s="715"/>
      <c r="NBZ95" s="715"/>
      <c r="NCA95" s="715"/>
      <c r="NCB95" s="715"/>
      <c r="NCC95" s="715"/>
      <c r="NCD95" s="715"/>
      <c r="NCE95" s="715"/>
      <c r="NCF95" s="715"/>
      <c r="NCG95" s="715"/>
      <c r="NCH95" s="715"/>
      <c r="NCI95" s="715"/>
      <c r="NCJ95" s="715"/>
      <c r="NCK95" s="715"/>
      <c r="NCL95" s="715"/>
      <c r="NCM95" s="715"/>
      <c r="NCN95" s="715"/>
      <c r="NCO95" s="715"/>
      <c r="NCP95" s="715"/>
      <c r="NCQ95" s="715"/>
      <c r="NCR95" s="715"/>
      <c r="NCS95" s="715"/>
      <c r="NCT95" s="715"/>
      <c r="NCU95" s="715"/>
      <c r="NCV95" s="715"/>
      <c r="NCW95" s="715"/>
      <c r="NCX95" s="715"/>
      <c r="NCY95" s="715"/>
      <c r="NCZ95" s="715"/>
      <c r="NDA95" s="715"/>
      <c r="NDB95" s="715"/>
      <c r="NDC95" s="715"/>
      <c r="NDD95" s="715"/>
      <c r="NDE95" s="715"/>
      <c r="NDF95" s="715"/>
      <c r="NDG95" s="715"/>
      <c r="NDH95" s="715"/>
      <c r="NDI95" s="715"/>
      <c r="NDJ95" s="715"/>
      <c r="NDK95" s="715"/>
      <c r="NDL95" s="715"/>
      <c r="NDM95" s="715"/>
      <c r="NDN95" s="715"/>
      <c r="NDO95" s="715"/>
      <c r="NDP95" s="715"/>
      <c r="NDQ95" s="715"/>
      <c r="NDR95" s="715"/>
      <c r="NDS95" s="715"/>
      <c r="NDT95" s="715"/>
      <c r="NDU95" s="715"/>
      <c r="NDV95" s="715"/>
      <c r="NDW95" s="715"/>
      <c r="NDX95" s="715"/>
      <c r="NDY95" s="715"/>
      <c r="NDZ95" s="715"/>
      <c r="NEA95" s="715"/>
      <c r="NEB95" s="715"/>
      <c r="NEC95" s="715"/>
      <c r="NED95" s="715"/>
      <c r="NEE95" s="715"/>
      <c r="NEF95" s="715"/>
      <c r="NEG95" s="715"/>
      <c r="NEH95" s="715"/>
      <c r="NEI95" s="715"/>
      <c r="NEJ95" s="715"/>
      <c r="NEK95" s="715"/>
      <c r="NEL95" s="715"/>
      <c r="NEM95" s="715"/>
      <c r="NEN95" s="715"/>
      <c r="NEO95" s="715"/>
      <c r="NEP95" s="715"/>
      <c r="NEQ95" s="715"/>
      <c r="NER95" s="715"/>
      <c r="NES95" s="715"/>
      <c r="NET95" s="715"/>
      <c r="NEU95" s="715"/>
      <c r="NEV95" s="715"/>
      <c r="NEW95" s="715"/>
      <c r="NEX95" s="715"/>
      <c r="NEY95" s="715"/>
      <c r="NEZ95" s="715"/>
      <c r="NFA95" s="715"/>
      <c r="NFB95" s="715"/>
      <c r="NFC95" s="715"/>
      <c r="NFD95" s="715"/>
      <c r="NFE95" s="715"/>
      <c r="NFF95" s="715"/>
      <c r="NFG95" s="715"/>
      <c r="NFH95" s="715"/>
      <c r="NFI95" s="715"/>
      <c r="NFJ95" s="715"/>
      <c r="NFK95" s="715"/>
      <c r="NFL95" s="715"/>
      <c r="NFM95" s="715"/>
      <c r="NFN95" s="715"/>
      <c r="NFO95" s="715"/>
      <c r="NFP95" s="715"/>
      <c r="NFQ95" s="715"/>
      <c r="NFR95" s="715"/>
      <c r="NFS95" s="715"/>
      <c r="NFT95" s="715"/>
      <c r="NFU95" s="715"/>
      <c r="NFV95" s="715"/>
      <c r="NFW95" s="715"/>
      <c r="NFX95" s="715"/>
      <c r="NFY95" s="715"/>
      <c r="NFZ95" s="715"/>
      <c r="NGA95" s="715"/>
      <c r="NGB95" s="715"/>
      <c r="NGC95" s="715"/>
      <c r="NGD95" s="715"/>
      <c r="NGE95" s="715"/>
      <c r="NGF95" s="715"/>
      <c r="NGG95" s="715"/>
      <c r="NGH95" s="715"/>
      <c r="NGI95" s="715"/>
      <c r="NGJ95" s="715"/>
      <c r="NGK95" s="715"/>
      <c r="NGL95" s="715"/>
      <c r="NGM95" s="715"/>
      <c r="NGN95" s="715"/>
      <c r="NGO95" s="715"/>
      <c r="NGP95" s="715"/>
      <c r="NGQ95" s="715"/>
      <c r="NGR95" s="715"/>
      <c r="NGS95" s="715"/>
      <c r="NGT95" s="715"/>
      <c r="NGU95" s="715"/>
      <c r="NGV95" s="715"/>
      <c r="NGW95" s="715"/>
      <c r="NGX95" s="715"/>
      <c r="NGY95" s="715"/>
      <c r="NGZ95" s="715"/>
      <c r="NHA95" s="715"/>
      <c r="NHB95" s="715"/>
      <c r="NHC95" s="715"/>
      <c r="NHD95" s="715"/>
      <c r="NHE95" s="715"/>
      <c r="NHF95" s="715"/>
      <c r="NHG95" s="715"/>
      <c r="NHH95" s="715"/>
      <c r="NHI95" s="715"/>
      <c r="NHJ95" s="715"/>
      <c r="NHK95" s="715"/>
      <c r="NHL95" s="715"/>
      <c r="NHM95" s="715"/>
      <c r="NHN95" s="715"/>
      <c r="NHO95" s="715"/>
      <c r="NHP95" s="715"/>
      <c r="NHQ95" s="715"/>
      <c r="NHR95" s="715"/>
      <c r="NHS95" s="715"/>
      <c r="NHT95" s="715"/>
      <c r="NHU95" s="715"/>
      <c r="NHV95" s="715"/>
      <c r="NHW95" s="715"/>
      <c r="NHX95" s="715"/>
      <c r="NHY95" s="715"/>
      <c r="NHZ95" s="715"/>
      <c r="NIA95" s="715"/>
      <c r="NIB95" s="715"/>
      <c r="NIC95" s="715"/>
      <c r="NID95" s="715"/>
      <c r="NIE95" s="715"/>
      <c r="NIF95" s="715"/>
      <c r="NIG95" s="715"/>
      <c r="NIH95" s="715"/>
      <c r="NII95" s="715"/>
      <c r="NIJ95" s="715"/>
      <c r="NIK95" s="715"/>
      <c r="NIL95" s="715"/>
      <c r="NIM95" s="715"/>
      <c r="NIN95" s="715"/>
      <c r="NIO95" s="715"/>
      <c r="NIP95" s="715"/>
      <c r="NIQ95" s="715"/>
      <c r="NIR95" s="715"/>
      <c r="NIS95" s="715"/>
      <c r="NIT95" s="715"/>
      <c r="NIU95" s="715"/>
      <c r="NIV95" s="715"/>
      <c r="NIW95" s="715"/>
      <c r="NIX95" s="715"/>
      <c r="NIY95" s="715"/>
      <c r="NIZ95" s="715"/>
      <c r="NJA95" s="715"/>
      <c r="NJB95" s="715"/>
      <c r="NJC95" s="715"/>
      <c r="NJD95" s="715"/>
      <c r="NJE95" s="715"/>
      <c r="NJF95" s="715"/>
      <c r="NJG95" s="715"/>
      <c r="NJH95" s="715"/>
      <c r="NJI95" s="715"/>
      <c r="NJJ95" s="715"/>
      <c r="NJK95" s="715"/>
      <c r="NJL95" s="715"/>
      <c r="NJM95" s="715"/>
      <c r="NJN95" s="715"/>
      <c r="NJO95" s="715"/>
      <c r="NJP95" s="715"/>
      <c r="NJQ95" s="715"/>
      <c r="NJR95" s="715"/>
      <c r="NJS95" s="715"/>
      <c r="NJT95" s="715"/>
      <c r="NJU95" s="715"/>
      <c r="NJV95" s="715"/>
      <c r="NJW95" s="715"/>
      <c r="NJX95" s="715"/>
      <c r="NJY95" s="715"/>
      <c r="NJZ95" s="715"/>
      <c r="NKA95" s="715"/>
      <c r="NKB95" s="715"/>
      <c r="NKC95" s="715"/>
      <c r="NKD95" s="715"/>
      <c r="NKE95" s="715"/>
      <c r="NKF95" s="715"/>
      <c r="NKG95" s="715"/>
      <c r="NKH95" s="715"/>
      <c r="NKI95" s="715"/>
      <c r="NKJ95" s="715"/>
      <c r="NKK95" s="715"/>
      <c r="NKL95" s="715"/>
      <c r="NKM95" s="715"/>
      <c r="NKN95" s="715"/>
      <c r="NKO95" s="715"/>
      <c r="NKP95" s="715"/>
      <c r="NKQ95" s="715"/>
      <c r="NKR95" s="715"/>
      <c r="NKS95" s="715"/>
      <c r="NKT95" s="715"/>
      <c r="NKU95" s="715"/>
      <c r="NKV95" s="715"/>
      <c r="NKW95" s="715"/>
      <c r="NKX95" s="715"/>
      <c r="NKY95" s="715"/>
      <c r="NKZ95" s="715"/>
      <c r="NLA95" s="715"/>
      <c r="NLB95" s="715"/>
      <c r="NLC95" s="715"/>
      <c r="NLD95" s="715"/>
      <c r="NLE95" s="715"/>
      <c r="NLF95" s="715"/>
      <c r="NLG95" s="715"/>
      <c r="NLH95" s="715"/>
      <c r="NLI95" s="715"/>
      <c r="NLJ95" s="715"/>
      <c r="NLK95" s="715"/>
      <c r="NLL95" s="715"/>
      <c r="NLM95" s="715"/>
      <c r="NLN95" s="715"/>
      <c r="NLO95" s="715"/>
      <c r="NLP95" s="715"/>
      <c r="NLQ95" s="715"/>
      <c r="NLR95" s="715"/>
      <c r="NLS95" s="715"/>
      <c r="NLT95" s="715"/>
      <c r="NLU95" s="715"/>
      <c r="NLV95" s="715"/>
      <c r="NLW95" s="715"/>
      <c r="NLX95" s="715"/>
      <c r="NLY95" s="715"/>
      <c r="NLZ95" s="715"/>
      <c r="NMA95" s="715"/>
      <c r="NMB95" s="715"/>
      <c r="NMC95" s="715"/>
      <c r="NMD95" s="715"/>
      <c r="NME95" s="715"/>
      <c r="NMF95" s="715"/>
      <c r="NMG95" s="715"/>
      <c r="NMH95" s="715"/>
      <c r="NMI95" s="715"/>
      <c r="NMJ95" s="715"/>
      <c r="NMK95" s="715"/>
      <c r="NML95" s="715"/>
      <c r="NMM95" s="715"/>
      <c r="NMN95" s="715"/>
      <c r="NMO95" s="715"/>
      <c r="NMP95" s="715"/>
      <c r="NMQ95" s="715"/>
      <c r="NMR95" s="715"/>
      <c r="NMS95" s="715"/>
      <c r="NMT95" s="715"/>
      <c r="NMU95" s="715"/>
      <c r="NMV95" s="715"/>
      <c r="NMW95" s="715"/>
      <c r="NMX95" s="715"/>
      <c r="NMY95" s="715"/>
      <c r="NMZ95" s="715"/>
      <c r="NNA95" s="715"/>
      <c r="NNB95" s="715"/>
      <c r="NNC95" s="715"/>
      <c r="NND95" s="715"/>
      <c r="NNE95" s="715"/>
      <c r="NNF95" s="715"/>
      <c r="NNG95" s="715"/>
      <c r="NNH95" s="715"/>
      <c r="NNI95" s="715"/>
      <c r="NNJ95" s="715"/>
      <c r="NNK95" s="715"/>
      <c r="NNL95" s="715"/>
      <c r="NNM95" s="715"/>
      <c r="NNN95" s="715"/>
      <c r="NNO95" s="715"/>
      <c r="NNP95" s="715"/>
      <c r="NNQ95" s="715"/>
      <c r="NNR95" s="715"/>
      <c r="NNS95" s="715"/>
      <c r="NNT95" s="715"/>
      <c r="NNU95" s="715"/>
      <c r="NNV95" s="715"/>
      <c r="NNW95" s="715"/>
      <c r="NNX95" s="715"/>
      <c r="NNY95" s="715"/>
      <c r="NNZ95" s="715"/>
      <c r="NOA95" s="715"/>
      <c r="NOB95" s="715"/>
      <c r="NOC95" s="715"/>
      <c r="NOD95" s="715"/>
      <c r="NOE95" s="715"/>
      <c r="NOF95" s="715"/>
      <c r="NOG95" s="715"/>
      <c r="NOH95" s="715"/>
      <c r="NOI95" s="715"/>
      <c r="NOJ95" s="715"/>
      <c r="NOK95" s="715"/>
      <c r="NOL95" s="715"/>
      <c r="NOM95" s="715"/>
      <c r="NON95" s="715"/>
      <c r="NOO95" s="715"/>
      <c r="NOP95" s="715"/>
      <c r="NOQ95" s="715"/>
      <c r="NOR95" s="715"/>
      <c r="NOS95" s="715"/>
      <c r="NOT95" s="715"/>
      <c r="NOU95" s="715"/>
      <c r="NOV95" s="715"/>
      <c r="NOW95" s="715"/>
      <c r="NOX95" s="715"/>
      <c r="NOY95" s="715"/>
      <c r="NOZ95" s="715"/>
      <c r="NPA95" s="715"/>
      <c r="NPB95" s="715"/>
      <c r="NPC95" s="715"/>
      <c r="NPD95" s="715"/>
      <c r="NPE95" s="715"/>
      <c r="NPF95" s="715"/>
      <c r="NPG95" s="715"/>
      <c r="NPH95" s="715"/>
      <c r="NPI95" s="715"/>
      <c r="NPJ95" s="715"/>
      <c r="NPK95" s="715"/>
      <c r="NPL95" s="715"/>
      <c r="NPM95" s="715"/>
      <c r="NPN95" s="715"/>
      <c r="NPO95" s="715"/>
      <c r="NPP95" s="715"/>
      <c r="NPQ95" s="715"/>
      <c r="NPR95" s="715"/>
      <c r="NPS95" s="715"/>
      <c r="NPT95" s="715"/>
      <c r="NPU95" s="715"/>
      <c r="NPV95" s="715"/>
      <c r="NPW95" s="715"/>
      <c r="NPX95" s="715"/>
      <c r="NPY95" s="715"/>
      <c r="NPZ95" s="715"/>
      <c r="NQA95" s="715"/>
      <c r="NQB95" s="715"/>
      <c r="NQC95" s="715"/>
      <c r="NQD95" s="715"/>
      <c r="NQE95" s="715"/>
      <c r="NQF95" s="715"/>
      <c r="NQG95" s="715"/>
      <c r="NQH95" s="715"/>
      <c r="NQI95" s="715"/>
      <c r="NQJ95" s="715"/>
      <c r="NQK95" s="715"/>
      <c r="NQL95" s="715"/>
      <c r="NQM95" s="715"/>
      <c r="NQN95" s="715"/>
      <c r="NQO95" s="715"/>
      <c r="NQP95" s="715"/>
      <c r="NQQ95" s="715"/>
      <c r="NQR95" s="715"/>
      <c r="NQS95" s="715"/>
      <c r="NQT95" s="715"/>
      <c r="NQU95" s="715"/>
      <c r="NQV95" s="715"/>
      <c r="NQW95" s="715"/>
      <c r="NQX95" s="715"/>
      <c r="NQY95" s="715"/>
      <c r="NQZ95" s="715"/>
      <c r="NRA95" s="715"/>
      <c r="NRB95" s="715"/>
      <c r="NRC95" s="715"/>
      <c r="NRD95" s="715"/>
      <c r="NRE95" s="715"/>
      <c r="NRF95" s="715"/>
      <c r="NRG95" s="715"/>
      <c r="NRH95" s="715"/>
      <c r="NRI95" s="715"/>
      <c r="NRJ95" s="715"/>
      <c r="NRK95" s="715"/>
      <c r="NRL95" s="715"/>
      <c r="NRM95" s="715"/>
      <c r="NRN95" s="715"/>
      <c r="NRO95" s="715"/>
      <c r="NRP95" s="715"/>
      <c r="NRQ95" s="715"/>
      <c r="NRR95" s="715"/>
      <c r="NRS95" s="715"/>
      <c r="NRT95" s="715"/>
      <c r="NRU95" s="715"/>
      <c r="NRV95" s="715"/>
      <c r="NRW95" s="715"/>
      <c r="NRX95" s="715"/>
      <c r="NRY95" s="715"/>
      <c r="NRZ95" s="715"/>
      <c r="NSA95" s="715"/>
      <c r="NSB95" s="715"/>
      <c r="NSC95" s="715"/>
      <c r="NSD95" s="715"/>
      <c r="NSE95" s="715"/>
      <c r="NSF95" s="715"/>
      <c r="NSG95" s="715"/>
      <c r="NSH95" s="715"/>
      <c r="NSI95" s="715"/>
      <c r="NSJ95" s="715"/>
      <c r="NSK95" s="715"/>
      <c r="NSL95" s="715"/>
      <c r="NSM95" s="715"/>
      <c r="NSN95" s="715"/>
      <c r="NSO95" s="715"/>
      <c r="NSP95" s="715"/>
      <c r="NSQ95" s="715"/>
      <c r="NSR95" s="715"/>
      <c r="NSS95" s="715"/>
      <c r="NST95" s="715"/>
      <c r="NSU95" s="715"/>
      <c r="NSV95" s="715"/>
      <c r="NSW95" s="715"/>
      <c r="NSX95" s="715"/>
      <c r="NSY95" s="715"/>
      <c r="NSZ95" s="715"/>
      <c r="NTA95" s="715"/>
      <c r="NTB95" s="715"/>
      <c r="NTC95" s="715"/>
      <c r="NTD95" s="715"/>
      <c r="NTE95" s="715"/>
      <c r="NTF95" s="715"/>
      <c r="NTG95" s="715"/>
      <c r="NTH95" s="715"/>
      <c r="NTI95" s="715"/>
      <c r="NTJ95" s="715"/>
      <c r="NTK95" s="715"/>
      <c r="NTL95" s="715"/>
      <c r="NTM95" s="715"/>
      <c r="NTN95" s="715"/>
      <c r="NTO95" s="715"/>
      <c r="NTP95" s="715"/>
      <c r="NTQ95" s="715"/>
      <c r="NTR95" s="715"/>
      <c r="NTS95" s="715"/>
      <c r="NTT95" s="715"/>
      <c r="NTU95" s="715"/>
      <c r="NTV95" s="715"/>
      <c r="NTW95" s="715"/>
      <c r="NTX95" s="715"/>
      <c r="NTY95" s="715"/>
      <c r="NTZ95" s="715"/>
      <c r="NUA95" s="715"/>
      <c r="NUB95" s="715"/>
      <c r="NUC95" s="715"/>
      <c r="NUD95" s="715"/>
      <c r="NUE95" s="715"/>
      <c r="NUF95" s="715"/>
      <c r="NUG95" s="715"/>
      <c r="NUH95" s="715"/>
      <c r="NUI95" s="715"/>
      <c r="NUJ95" s="715"/>
      <c r="NUK95" s="715"/>
      <c r="NUL95" s="715"/>
      <c r="NUM95" s="715"/>
      <c r="NUN95" s="715"/>
      <c r="NUO95" s="715"/>
      <c r="NUP95" s="715"/>
      <c r="NUQ95" s="715"/>
      <c r="NUR95" s="715"/>
      <c r="NUS95" s="715"/>
      <c r="NUT95" s="715"/>
      <c r="NUU95" s="715"/>
      <c r="NUV95" s="715"/>
      <c r="NUW95" s="715"/>
      <c r="NUX95" s="715"/>
      <c r="NUY95" s="715"/>
      <c r="NUZ95" s="715"/>
      <c r="NVA95" s="715"/>
      <c r="NVB95" s="715"/>
      <c r="NVC95" s="715"/>
      <c r="NVD95" s="715"/>
      <c r="NVE95" s="715"/>
      <c r="NVF95" s="715"/>
      <c r="NVG95" s="715"/>
      <c r="NVH95" s="715"/>
      <c r="NVI95" s="715"/>
      <c r="NVJ95" s="715"/>
      <c r="NVK95" s="715"/>
      <c r="NVL95" s="715"/>
      <c r="NVM95" s="715"/>
      <c r="NVN95" s="715"/>
      <c r="NVO95" s="715"/>
      <c r="NVP95" s="715"/>
      <c r="NVQ95" s="715"/>
      <c r="NVR95" s="715"/>
      <c r="NVS95" s="715"/>
      <c r="NVT95" s="715"/>
      <c r="NVU95" s="715"/>
      <c r="NVV95" s="715"/>
      <c r="NVW95" s="715"/>
      <c r="NVX95" s="715"/>
      <c r="NVY95" s="715"/>
      <c r="NVZ95" s="715"/>
      <c r="NWA95" s="715"/>
      <c r="NWB95" s="715"/>
      <c r="NWC95" s="715"/>
      <c r="NWD95" s="715"/>
      <c r="NWE95" s="715"/>
      <c r="NWF95" s="715"/>
      <c r="NWG95" s="715"/>
      <c r="NWH95" s="715"/>
      <c r="NWI95" s="715"/>
      <c r="NWJ95" s="715"/>
      <c r="NWK95" s="715"/>
      <c r="NWL95" s="715"/>
      <c r="NWM95" s="715"/>
      <c r="NWN95" s="715"/>
      <c r="NWO95" s="715"/>
      <c r="NWP95" s="715"/>
      <c r="NWQ95" s="715"/>
      <c r="NWR95" s="715"/>
      <c r="NWS95" s="715"/>
      <c r="NWT95" s="715"/>
      <c r="NWU95" s="715"/>
      <c r="NWV95" s="715"/>
      <c r="NWW95" s="715"/>
      <c r="NWX95" s="715"/>
      <c r="NWY95" s="715"/>
      <c r="NWZ95" s="715"/>
      <c r="NXA95" s="715"/>
      <c r="NXB95" s="715"/>
      <c r="NXC95" s="715"/>
      <c r="NXD95" s="715"/>
      <c r="NXE95" s="715"/>
      <c r="NXF95" s="715"/>
      <c r="NXG95" s="715"/>
      <c r="NXH95" s="715"/>
      <c r="NXI95" s="715"/>
      <c r="NXJ95" s="715"/>
      <c r="NXK95" s="715"/>
      <c r="NXL95" s="715"/>
      <c r="NXM95" s="715"/>
      <c r="NXN95" s="715"/>
      <c r="NXO95" s="715"/>
      <c r="NXP95" s="715"/>
      <c r="NXQ95" s="715"/>
      <c r="NXR95" s="715"/>
      <c r="NXS95" s="715"/>
      <c r="NXT95" s="715"/>
      <c r="NXU95" s="715"/>
      <c r="NXV95" s="715"/>
      <c r="NXW95" s="715"/>
      <c r="NXX95" s="715"/>
      <c r="NXY95" s="715"/>
      <c r="NXZ95" s="715"/>
      <c r="NYA95" s="715"/>
      <c r="NYB95" s="715"/>
      <c r="NYC95" s="715"/>
      <c r="NYD95" s="715"/>
      <c r="NYE95" s="715"/>
      <c r="NYF95" s="715"/>
      <c r="NYG95" s="715"/>
      <c r="NYH95" s="715"/>
      <c r="NYI95" s="715"/>
      <c r="NYJ95" s="715"/>
      <c r="NYK95" s="715"/>
      <c r="NYL95" s="715"/>
      <c r="NYM95" s="715"/>
      <c r="NYN95" s="715"/>
      <c r="NYO95" s="715"/>
      <c r="NYP95" s="715"/>
      <c r="NYQ95" s="715"/>
      <c r="NYR95" s="715"/>
      <c r="NYS95" s="715"/>
      <c r="NYT95" s="715"/>
      <c r="NYU95" s="715"/>
      <c r="NYV95" s="715"/>
      <c r="NYW95" s="715"/>
      <c r="NYX95" s="715"/>
      <c r="NYY95" s="715"/>
      <c r="NYZ95" s="715"/>
      <c r="NZA95" s="715"/>
      <c r="NZB95" s="715"/>
      <c r="NZC95" s="715"/>
      <c r="NZD95" s="715"/>
      <c r="NZE95" s="715"/>
      <c r="NZF95" s="715"/>
      <c r="NZG95" s="715"/>
      <c r="NZH95" s="715"/>
      <c r="NZI95" s="715"/>
      <c r="NZJ95" s="715"/>
      <c r="NZK95" s="715"/>
      <c r="NZL95" s="715"/>
      <c r="NZM95" s="715"/>
      <c r="NZN95" s="715"/>
      <c r="NZO95" s="715"/>
      <c r="NZP95" s="715"/>
      <c r="NZQ95" s="715"/>
      <c r="NZR95" s="715"/>
      <c r="NZS95" s="715"/>
      <c r="NZT95" s="715"/>
      <c r="NZU95" s="715"/>
      <c r="NZV95" s="715"/>
      <c r="NZW95" s="715"/>
      <c r="NZX95" s="715"/>
      <c r="NZY95" s="715"/>
      <c r="NZZ95" s="715"/>
      <c r="OAA95" s="715"/>
      <c r="OAB95" s="715"/>
      <c r="OAC95" s="715"/>
      <c r="OAD95" s="715"/>
      <c r="OAE95" s="715"/>
      <c r="OAF95" s="715"/>
      <c r="OAG95" s="715"/>
      <c r="OAH95" s="715"/>
      <c r="OAI95" s="715"/>
      <c r="OAJ95" s="715"/>
      <c r="OAK95" s="715"/>
      <c r="OAL95" s="715"/>
      <c r="OAM95" s="715"/>
      <c r="OAN95" s="715"/>
      <c r="OAO95" s="715"/>
      <c r="OAP95" s="715"/>
      <c r="OAQ95" s="715"/>
      <c r="OAR95" s="715"/>
      <c r="OAS95" s="715"/>
      <c r="OAT95" s="715"/>
      <c r="OAU95" s="715"/>
      <c r="OAV95" s="715"/>
      <c r="OAW95" s="715"/>
      <c r="OAX95" s="715"/>
      <c r="OAY95" s="715"/>
      <c r="OAZ95" s="715"/>
      <c r="OBA95" s="715"/>
      <c r="OBB95" s="715"/>
      <c r="OBC95" s="715"/>
      <c r="OBD95" s="715"/>
      <c r="OBE95" s="715"/>
      <c r="OBF95" s="715"/>
      <c r="OBG95" s="715"/>
      <c r="OBH95" s="715"/>
      <c r="OBI95" s="715"/>
      <c r="OBJ95" s="715"/>
      <c r="OBK95" s="715"/>
      <c r="OBL95" s="715"/>
      <c r="OBM95" s="715"/>
      <c r="OBN95" s="715"/>
      <c r="OBO95" s="715"/>
      <c r="OBP95" s="715"/>
      <c r="OBQ95" s="715"/>
      <c r="OBR95" s="715"/>
      <c r="OBS95" s="715"/>
      <c r="OBT95" s="715"/>
      <c r="OBU95" s="715"/>
      <c r="OBV95" s="715"/>
      <c r="OBW95" s="715"/>
      <c r="OBX95" s="715"/>
      <c r="OBY95" s="715"/>
      <c r="OBZ95" s="715"/>
      <c r="OCA95" s="715"/>
      <c r="OCB95" s="715"/>
      <c r="OCC95" s="715"/>
      <c r="OCD95" s="715"/>
      <c r="OCE95" s="715"/>
      <c r="OCF95" s="715"/>
      <c r="OCG95" s="715"/>
      <c r="OCH95" s="715"/>
      <c r="OCI95" s="715"/>
      <c r="OCJ95" s="715"/>
      <c r="OCK95" s="715"/>
      <c r="OCL95" s="715"/>
      <c r="OCM95" s="715"/>
      <c r="OCN95" s="715"/>
      <c r="OCO95" s="715"/>
      <c r="OCP95" s="715"/>
      <c r="OCQ95" s="715"/>
      <c r="OCR95" s="715"/>
      <c r="OCS95" s="715"/>
      <c r="OCT95" s="715"/>
      <c r="OCU95" s="715"/>
      <c r="OCV95" s="715"/>
      <c r="OCW95" s="715"/>
      <c r="OCX95" s="715"/>
      <c r="OCY95" s="715"/>
      <c r="OCZ95" s="715"/>
      <c r="ODA95" s="715"/>
      <c r="ODB95" s="715"/>
      <c r="ODC95" s="715"/>
      <c r="ODD95" s="715"/>
      <c r="ODE95" s="715"/>
      <c r="ODF95" s="715"/>
      <c r="ODG95" s="715"/>
      <c r="ODH95" s="715"/>
      <c r="ODI95" s="715"/>
      <c r="ODJ95" s="715"/>
      <c r="ODK95" s="715"/>
      <c r="ODL95" s="715"/>
      <c r="ODM95" s="715"/>
      <c r="ODN95" s="715"/>
      <c r="ODO95" s="715"/>
      <c r="ODP95" s="715"/>
      <c r="ODQ95" s="715"/>
      <c r="ODR95" s="715"/>
      <c r="ODS95" s="715"/>
      <c r="ODT95" s="715"/>
      <c r="ODU95" s="715"/>
      <c r="ODV95" s="715"/>
      <c r="ODW95" s="715"/>
      <c r="ODX95" s="715"/>
      <c r="ODY95" s="715"/>
      <c r="ODZ95" s="715"/>
      <c r="OEA95" s="715"/>
      <c r="OEB95" s="715"/>
      <c r="OEC95" s="715"/>
      <c r="OED95" s="715"/>
      <c r="OEE95" s="715"/>
      <c r="OEF95" s="715"/>
      <c r="OEG95" s="715"/>
      <c r="OEH95" s="715"/>
      <c r="OEI95" s="715"/>
      <c r="OEJ95" s="715"/>
      <c r="OEK95" s="715"/>
      <c r="OEL95" s="715"/>
      <c r="OEM95" s="715"/>
      <c r="OEN95" s="715"/>
      <c r="OEO95" s="715"/>
      <c r="OEP95" s="715"/>
      <c r="OEQ95" s="715"/>
      <c r="OER95" s="715"/>
      <c r="OES95" s="715"/>
      <c r="OET95" s="715"/>
      <c r="OEU95" s="715"/>
      <c r="OEV95" s="715"/>
      <c r="OEW95" s="715"/>
      <c r="OEX95" s="715"/>
      <c r="OEY95" s="715"/>
      <c r="OEZ95" s="715"/>
      <c r="OFA95" s="715"/>
      <c r="OFB95" s="715"/>
      <c r="OFC95" s="715"/>
      <c r="OFD95" s="715"/>
      <c r="OFE95" s="715"/>
      <c r="OFF95" s="715"/>
      <c r="OFG95" s="715"/>
      <c r="OFH95" s="715"/>
      <c r="OFI95" s="715"/>
      <c r="OFJ95" s="715"/>
      <c r="OFK95" s="715"/>
      <c r="OFL95" s="715"/>
      <c r="OFM95" s="715"/>
      <c r="OFN95" s="715"/>
      <c r="OFO95" s="715"/>
      <c r="OFP95" s="715"/>
      <c r="OFQ95" s="715"/>
      <c r="OFR95" s="715"/>
      <c r="OFS95" s="715"/>
      <c r="OFT95" s="715"/>
      <c r="OFU95" s="715"/>
      <c r="OFV95" s="715"/>
      <c r="OFW95" s="715"/>
      <c r="OFX95" s="715"/>
      <c r="OFY95" s="715"/>
      <c r="OFZ95" s="715"/>
      <c r="OGA95" s="715"/>
      <c r="OGB95" s="715"/>
      <c r="OGC95" s="715"/>
      <c r="OGD95" s="715"/>
      <c r="OGE95" s="715"/>
      <c r="OGF95" s="715"/>
      <c r="OGG95" s="715"/>
      <c r="OGH95" s="715"/>
      <c r="OGI95" s="715"/>
      <c r="OGJ95" s="715"/>
      <c r="OGK95" s="715"/>
      <c r="OGL95" s="715"/>
      <c r="OGM95" s="715"/>
      <c r="OGN95" s="715"/>
      <c r="OGO95" s="715"/>
      <c r="OGP95" s="715"/>
      <c r="OGQ95" s="715"/>
      <c r="OGR95" s="715"/>
      <c r="OGS95" s="715"/>
      <c r="OGT95" s="715"/>
      <c r="OGU95" s="715"/>
      <c r="OGV95" s="715"/>
      <c r="OGW95" s="715"/>
      <c r="OGX95" s="715"/>
      <c r="OGY95" s="715"/>
      <c r="OGZ95" s="715"/>
      <c r="OHA95" s="715"/>
      <c r="OHB95" s="715"/>
      <c r="OHC95" s="715"/>
      <c r="OHD95" s="715"/>
      <c r="OHE95" s="715"/>
      <c r="OHF95" s="715"/>
      <c r="OHG95" s="715"/>
      <c r="OHH95" s="715"/>
      <c r="OHI95" s="715"/>
      <c r="OHJ95" s="715"/>
      <c r="OHK95" s="715"/>
      <c r="OHL95" s="715"/>
      <c r="OHM95" s="715"/>
      <c r="OHN95" s="715"/>
      <c r="OHO95" s="715"/>
      <c r="OHP95" s="715"/>
      <c r="OHQ95" s="715"/>
      <c r="OHR95" s="715"/>
      <c r="OHS95" s="715"/>
      <c r="OHT95" s="715"/>
      <c r="OHU95" s="715"/>
      <c r="OHV95" s="715"/>
      <c r="OHW95" s="715"/>
      <c r="OHX95" s="715"/>
      <c r="OHY95" s="715"/>
      <c r="OHZ95" s="715"/>
      <c r="OIA95" s="715"/>
      <c r="OIB95" s="715"/>
      <c r="OIC95" s="715"/>
      <c r="OID95" s="715"/>
      <c r="OIE95" s="715"/>
      <c r="OIF95" s="715"/>
      <c r="OIG95" s="715"/>
      <c r="OIH95" s="715"/>
      <c r="OII95" s="715"/>
      <c r="OIJ95" s="715"/>
      <c r="OIK95" s="715"/>
      <c r="OIL95" s="715"/>
      <c r="OIM95" s="715"/>
      <c r="OIN95" s="715"/>
      <c r="OIO95" s="715"/>
      <c r="OIP95" s="715"/>
      <c r="OIQ95" s="715"/>
      <c r="OIR95" s="715"/>
      <c r="OIS95" s="715"/>
      <c r="OIT95" s="715"/>
      <c r="OIU95" s="715"/>
      <c r="OIV95" s="715"/>
      <c r="OIW95" s="715"/>
      <c r="OIX95" s="715"/>
      <c r="OIY95" s="715"/>
      <c r="OIZ95" s="715"/>
      <c r="OJA95" s="715"/>
      <c r="OJB95" s="715"/>
      <c r="OJC95" s="715"/>
      <c r="OJD95" s="715"/>
      <c r="OJE95" s="715"/>
      <c r="OJF95" s="715"/>
      <c r="OJG95" s="715"/>
      <c r="OJH95" s="715"/>
      <c r="OJI95" s="715"/>
      <c r="OJJ95" s="715"/>
      <c r="OJK95" s="715"/>
      <c r="OJL95" s="715"/>
      <c r="OJM95" s="715"/>
      <c r="OJN95" s="715"/>
      <c r="OJO95" s="715"/>
      <c r="OJP95" s="715"/>
      <c r="OJQ95" s="715"/>
      <c r="OJR95" s="715"/>
      <c r="OJS95" s="715"/>
      <c r="OJT95" s="715"/>
      <c r="OJU95" s="715"/>
      <c r="OJV95" s="715"/>
      <c r="OJW95" s="715"/>
      <c r="OJX95" s="715"/>
      <c r="OJY95" s="715"/>
      <c r="OJZ95" s="715"/>
      <c r="OKA95" s="715"/>
      <c r="OKB95" s="715"/>
      <c r="OKC95" s="715"/>
      <c r="OKD95" s="715"/>
      <c r="OKE95" s="715"/>
      <c r="OKF95" s="715"/>
      <c r="OKG95" s="715"/>
      <c r="OKH95" s="715"/>
      <c r="OKI95" s="715"/>
      <c r="OKJ95" s="715"/>
      <c r="OKK95" s="715"/>
      <c r="OKL95" s="715"/>
      <c r="OKM95" s="715"/>
      <c r="OKN95" s="715"/>
      <c r="OKO95" s="715"/>
      <c r="OKP95" s="715"/>
      <c r="OKQ95" s="715"/>
      <c r="OKR95" s="715"/>
      <c r="OKS95" s="715"/>
      <c r="OKT95" s="715"/>
      <c r="OKU95" s="715"/>
      <c r="OKV95" s="715"/>
      <c r="OKW95" s="715"/>
      <c r="OKX95" s="715"/>
      <c r="OKY95" s="715"/>
      <c r="OKZ95" s="715"/>
      <c r="OLA95" s="715"/>
      <c r="OLB95" s="715"/>
      <c r="OLC95" s="715"/>
      <c r="OLD95" s="715"/>
      <c r="OLE95" s="715"/>
      <c r="OLF95" s="715"/>
      <c r="OLG95" s="715"/>
      <c r="OLH95" s="715"/>
      <c r="OLI95" s="715"/>
      <c r="OLJ95" s="715"/>
      <c r="OLK95" s="715"/>
      <c r="OLL95" s="715"/>
      <c r="OLM95" s="715"/>
      <c r="OLN95" s="715"/>
      <c r="OLO95" s="715"/>
      <c r="OLP95" s="715"/>
      <c r="OLQ95" s="715"/>
      <c r="OLR95" s="715"/>
      <c r="OLS95" s="715"/>
      <c r="OLT95" s="715"/>
      <c r="OLU95" s="715"/>
      <c r="OLV95" s="715"/>
      <c r="OLW95" s="715"/>
      <c r="OLX95" s="715"/>
      <c r="OLY95" s="715"/>
      <c r="OLZ95" s="715"/>
      <c r="OMA95" s="715"/>
      <c r="OMB95" s="715"/>
      <c r="OMC95" s="715"/>
      <c r="OMD95" s="715"/>
      <c r="OME95" s="715"/>
      <c r="OMF95" s="715"/>
      <c r="OMG95" s="715"/>
      <c r="OMH95" s="715"/>
      <c r="OMI95" s="715"/>
      <c r="OMJ95" s="715"/>
      <c r="OMK95" s="715"/>
      <c r="OML95" s="715"/>
      <c r="OMM95" s="715"/>
      <c r="OMN95" s="715"/>
      <c r="OMO95" s="715"/>
      <c r="OMP95" s="715"/>
      <c r="OMQ95" s="715"/>
      <c r="OMR95" s="715"/>
      <c r="OMS95" s="715"/>
      <c r="OMT95" s="715"/>
      <c r="OMU95" s="715"/>
      <c r="OMV95" s="715"/>
      <c r="OMW95" s="715"/>
      <c r="OMX95" s="715"/>
      <c r="OMY95" s="715"/>
      <c r="OMZ95" s="715"/>
      <c r="ONA95" s="715"/>
      <c r="ONB95" s="715"/>
      <c r="ONC95" s="715"/>
      <c r="OND95" s="715"/>
      <c r="ONE95" s="715"/>
      <c r="ONF95" s="715"/>
      <c r="ONG95" s="715"/>
      <c r="ONH95" s="715"/>
      <c r="ONI95" s="715"/>
      <c r="ONJ95" s="715"/>
      <c r="ONK95" s="715"/>
      <c r="ONL95" s="715"/>
      <c r="ONM95" s="715"/>
      <c r="ONN95" s="715"/>
      <c r="ONO95" s="715"/>
      <c r="ONP95" s="715"/>
      <c r="ONQ95" s="715"/>
      <c r="ONR95" s="715"/>
      <c r="ONS95" s="715"/>
      <c r="ONT95" s="715"/>
      <c r="ONU95" s="715"/>
      <c r="ONV95" s="715"/>
      <c r="ONW95" s="715"/>
      <c r="ONX95" s="715"/>
      <c r="ONY95" s="715"/>
      <c r="ONZ95" s="715"/>
      <c r="OOA95" s="715"/>
      <c r="OOB95" s="715"/>
      <c r="OOC95" s="715"/>
      <c r="OOD95" s="715"/>
      <c r="OOE95" s="715"/>
      <c r="OOF95" s="715"/>
      <c r="OOG95" s="715"/>
      <c r="OOH95" s="715"/>
      <c r="OOI95" s="715"/>
      <c r="OOJ95" s="715"/>
      <c r="OOK95" s="715"/>
      <c r="OOL95" s="715"/>
      <c r="OOM95" s="715"/>
      <c r="OON95" s="715"/>
      <c r="OOO95" s="715"/>
      <c r="OOP95" s="715"/>
      <c r="OOQ95" s="715"/>
      <c r="OOR95" s="715"/>
      <c r="OOS95" s="715"/>
      <c r="OOT95" s="715"/>
      <c r="OOU95" s="715"/>
      <c r="OOV95" s="715"/>
      <c r="OOW95" s="715"/>
      <c r="OOX95" s="715"/>
      <c r="OOY95" s="715"/>
      <c r="OOZ95" s="715"/>
      <c r="OPA95" s="715"/>
      <c r="OPB95" s="715"/>
      <c r="OPC95" s="715"/>
      <c r="OPD95" s="715"/>
      <c r="OPE95" s="715"/>
      <c r="OPF95" s="715"/>
      <c r="OPG95" s="715"/>
      <c r="OPH95" s="715"/>
      <c r="OPI95" s="715"/>
      <c r="OPJ95" s="715"/>
      <c r="OPK95" s="715"/>
      <c r="OPL95" s="715"/>
      <c r="OPM95" s="715"/>
      <c r="OPN95" s="715"/>
      <c r="OPO95" s="715"/>
      <c r="OPP95" s="715"/>
      <c r="OPQ95" s="715"/>
      <c r="OPR95" s="715"/>
      <c r="OPS95" s="715"/>
      <c r="OPT95" s="715"/>
      <c r="OPU95" s="715"/>
      <c r="OPV95" s="715"/>
      <c r="OPW95" s="715"/>
      <c r="OPX95" s="715"/>
      <c r="OPY95" s="715"/>
      <c r="OPZ95" s="715"/>
      <c r="OQA95" s="715"/>
      <c r="OQB95" s="715"/>
      <c r="OQC95" s="715"/>
      <c r="OQD95" s="715"/>
      <c r="OQE95" s="715"/>
      <c r="OQF95" s="715"/>
      <c r="OQG95" s="715"/>
      <c r="OQH95" s="715"/>
      <c r="OQI95" s="715"/>
      <c r="OQJ95" s="715"/>
      <c r="OQK95" s="715"/>
      <c r="OQL95" s="715"/>
      <c r="OQM95" s="715"/>
      <c r="OQN95" s="715"/>
      <c r="OQO95" s="715"/>
      <c r="OQP95" s="715"/>
      <c r="OQQ95" s="715"/>
      <c r="OQR95" s="715"/>
      <c r="OQS95" s="715"/>
      <c r="OQT95" s="715"/>
      <c r="OQU95" s="715"/>
      <c r="OQV95" s="715"/>
      <c r="OQW95" s="715"/>
      <c r="OQX95" s="715"/>
      <c r="OQY95" s="715"/>
      <c r="OQZ95" s="715"/>
      <c r="ORA95" s="715"/>
      <c r="ORB95" s="715"/>
      <c r="ORC95" s="715"/>
      <c r="ORD95" s="715"/>
      <c r="ORE95" s="715"/>
      <c r="ORF95" s="715"/>
      <c r="ORG95" s="715"/>
      <c r="ORH95" s="715"/>
      <c r="ORI95" s="715"/>
      <c r="ORJ95" s="715"/>
      <c r="ORK95" s="715"/>
      <c r="ORL95" s="715"/>
      <c r="ORM95" s="715"/>
      <c r="ORN95" s="715"/>
      <c r="ORO95" s="715"/>
      <c r="ORP95" s="715"/>
      <c r="ORQ95" s="715"/>
      <c r="ORR95" s="715"/>
      <c r="ORS95" s="715"/>
      <c r="ORT95" s="715"/>
      <c r="ORU95" s="715"/>
      <c r="ORV95" s="715"/>
      <c r="ORW95" s="715"/>
      <c r="ORX95" s="715"/>
      <c r="ORY95" s="715"/>
      <c r="ORZ95" s="715"/>
      <c r="OSA95" s="715"/>
      <c r="OSB95" s="715"/>
      <c r="OSC95" s="715"/>
      <c r="OSD95" s="715"/>
      <c r="OSE95" s="715"/>
      <c r="OSF95" s="715"/>
      <c r="OSG95" s="715"/>
      <c r="OSH95" s="715"/>
      <c r="OSI95" s="715"/>
      <c r="OSJ95" s="715"/>
      <c r="OSK95" s="715"/>
      <c r="OSL95" s="715"/>
      <c r="OSM95" s="715"/>
      <c r="OSN95" s="715"/>
      <c r="OSO95" s="715"/>
      <c r="OSP95" s="715"/>
      <c r="OSQ95" s="715"/>
      <c r="OSR95" s="715"/>
      <c r="OSS95" s="715"/>
      <c r="OST95" s="715"/>
      <c r="OSU95" s="715"/>
      <c r="OSV95" s="715"/>
      <c r="OSW95" s="715"/>
      <c r="OSX95" s="715"/>
      <c r="OSY95" s="715"/>
      <c r="OSZ95" s="715"/>
      <c r="OTA95" s="715"/>
      <c r="OTB95" s="715"/>
      <c r="OTC95" s="715"/>
      <c r="OTD95" s="715"/>
      <c r="OTE95" s="715"/>
      <c r="OTF95" s="715"/>
      <c r="OTG95" s="715"/>
      <c r="OTH95" s="715"/>
      <c r="OTI95" s="715"/>
      <c r="OTJ95" s="715"/>
      <c r="OTK95" s="715"/>
      <c r="OTL95" s="715"/>
      <c r="OTM95" s="715"/>
      <c r="OTN95" s="715"/>
      <c r="OTO95" s="715"/>
      <c r="OTP95" s="715"/>
      <c r="OTQ95" s="715"/>
      <c r="OTR95" s="715"/>
      <c r="OTS95" s="715"/>
      <c r="OTT95" s="715"/>
      <c r="OTU95" s="715"/>
      <c r="OTV95" s="715"/>
      <c r="OTW95" s="715"/>
      <c r="OTX95" s="715"/>
      <c r="OTY95" s="715"/>
      <c r="OTZ95" s="715"/>
      <c r="OUA95" s="715"/>
      <c r="OUB95" s="715"/>
      <c r="OUC95" s="715"/>
      <c r="OUD95" s="715"/>
      <c r="OUE95" s="715"/>
      <c r="OUF95" s="715"/>
      <c r="OUG95" s="715"/>
      <c r="OUH95" s="715"/>
      <c r="OUI95" s="715"/>
      <c r="OUJ95" s="715"/>
      <c r="OUK95" s="715"/>
      <c r="OUL95" s="715"/>
      <c r="OUM95" s="715"/>
      <c r="OUN95" s="715"/>
      <c r="OUO95" s="715"/>
      <c r="OUP95" s="715"/>
      <c r="OUQ95" s="715"/>
      <c r="OUR95" s="715"/>
      <c r="OUS95" s="715"/>
      <c r="OUT95" s="715"/>
      <c r="OUU95" s="715"/>
      <c r="OUV95" s="715"/>
      <c r="OUW95" s="715"/>
      <c r="OUX95" s="715"/>
      <c r="OUY95" s="715"/>
      <c r="OUZ95" s="715"/>
      <c r="OVA95" s="715"/>
      <c r="OVB95" s="715"/>
      <c r="OVC95" s="715"/>
      <c r="OVD95" s="715"/>
      <c r="OVE95" s="715"/>
      <c r="OVF95" s="715"/>
      <c r="OVG95" s="715"/>
      <c r="OVH95" s="715"/>
      <c r="OVI95" s="715"/>
      <c r="OVJ95" s="715"/>
      <c r="OVK95" s="715"/>
      <c r="OVL95" s="715"/>
      <c r="OVM95" s="715"/>
      <c r="OVN95" s="715"/>
      <c r="OVO95" s="715"/>
      <c r="OVP95" s="715"/>
      <c r="OVQ95" s="715"/>
      <c r="OVR95" s="715"/>
      <c r="OVS95" s="715"/>
      <c r="OVT95" s="715"/>
      <c r="OVU95" s="715"/>
      <c r="OVV95" s="715"/>
      <c r="OVW95" s="715"/>
      <c r="OVX95" s="715"/>
      <c r="OVY95" s="715"/>
      <c r="OVZ95" s="715"/>
      <c r="OWA95" s="715"/>
      <c r="OWB95" s="715"/>
      <c r="OWC95" s="715"/>
      <c r="OWD95" s="715"/>
      <c r="OWE95" s="715"/>
      <c r="OWF95" s="715"/>
      <c r="OWG95" s="715"/>
      <c r="OWH95" s="715"/>
      <c r="OWI95" s="715"/>
      <c r="OWJ95" s="715"/>
      <c r="OWK95" s="715"/>
      <c r="OWL95" s="715"/>
      <c r="OWM95" s="715"/>
      <c r="OWN95" s="715"/>
      <c r="OWO95" s="715"/>
      <c r="OWP95" s="715"/>
      <c r="OWQ95" s="715"/>
      <c r="OWR95" s="715"/>
      <c r="OWS95" s="715"/>
      <c r="OWT95" s="715"/>
      <c r="OWU95" s="715"/>
      <c r="OWV95" s="715"/>
      <c r="OWW95" s="715"/>
      <c r="OWX95" s="715"/>
      <c r="OWY95" s="715"/>
      <c r="OWZ95" s="715"/>
      <c r="OXA95" s="715"/>
      <c r="OXB95" s="715"/>
      <c r="OXC95" s="715"/>
      <c r="OXD95" s="715"/>
      <c r="OXE95" s="715"/>
      <c r="OXF95" s="715"/>
      <c r="OXG95" s="715"/>
      <c r="OXH95" s="715"/>
      <c r="OXI95" s="715"/>
      <c r="OXJ95" s="715"/>
      <c r="OXK95" s="715"/>
      <c r="OXL95" s="715"/>
      <c r="OXM95" s="715"/>
      <c r="OXN95" s="715"/>
      <c r="OXO95" s="715"/>
      <c r="OXP95" s="715"/>
      <c r="OXQ95" s="715"/>
      <c r="OXR95" s="715"/>
      <c r="OXS95" s="715"/>
      <c r="OXT95" s="715"/>
      <c r="OXU95" s="715"/>
      <c r="OXV95" s="715"/>
      <c r="OXW95" s="715"/>
      <c r="OXX95" s="715"/>
      <c r="OXY95" s="715"/>
      <c r="OXZ95" s="715"/>
      <c r="OYA95" s="715"/>
      <c r="OYB95" s="715"/>
      <c r="OYC95" s="715"/>
      <c r="OYD95" s="715"/>
      <c r="OYE95" s="715"/>
      <c r="OYF95" s="715"/>
      <c r="OYG95" s="715"/>
      <c r="OYH95" s="715"/>
      <c r="OYI95" s="715"/>
      <c r="OYJ95" s="715"/>
      <c r="OYK95" s="715"/>
      <c r="OYL95" s="715"/>
      <c r="OYM95" s="715"/>
      <c r="OYN95" s="715"/>
      <c r="OYO95" s="715"/>
      <c r="OYP95" s="715"/>
      <c r="OYQ95" s="715"/>
      <c r="OYR95" s="715"/>
      <c r="OYS95" s="715"/>
      <c r="OYT95" s="715"/>
      <c r="OYU95" s="715"/>
      <c r="OYV95" s="715"/>
      <c r="OYW95" s="715"/>
      <c r="OYX95" s="715"/>
      <c r="OYY95" s="715"/>
      <c r="OYZ95" s="715"/>
      <c r="OZA95" s="715"/>
      <c r="OZB95" s="715"/>
      <c r="OZC95" s="715"/>
      <c r="OZD95" s="715"/>
      <c r="OZE95" s="715"/>
      <c r="OZF95" s="715"/>
      <c r="OZG95" s="715"/>
      <c r="OZH95" s="715"/>
      <c r="OZI95" s="715"/>
      <c r="OZJ95" s="715"/>
      <c r="OZK95" s="715"/>
      <c r="OZL95" s="715"/>
      <c r="OZM95" s="715"/>
      <c r="OZN95" s="715"/>
      <c r="OZO95" s="715"/>
      <c r="OZP95" s="715"/>
      <c r="OZQ95" s="715"/>
      <c r="OZR95" s="715"/>
      <c r="OZS95" s="715"/>
      <c r="OZT95" s="715"/>
      <c r="OZU95" s="715"/>
      <c r="OZV95" s="715"/>
      <c r="OZW95" s="715"/>
      <c r="OZX95" s="715"/>
      <c r="OZY95" s="715"/>
      <c r="OZZ95" s="715"/>
      <c r="PAA95" s="715"/>
      <c r="PAB95" s="715"/>
      <c r="PAC95" s="715"/>
      <c r="PAD95" s="715"/>
      <c r="PAE95" s="715"/>
      <c r="PAF95" s="715"/>
      <c r="PAG95" s="715"/>
      <c r="PAH95" s="715"/>
      <c r="PAI95" s="715"/>
      <c r="PAJ95" s="715"/>
      <c r="PAK95" s="715"/>
      <c r="PAL95" s="715"/>
      <c r="PAM95" s="715"/>
      <c r="PAN95" s="715"/>
      <c r="PAO95" s="715"/>
      <c r="PAP95" s="715"/>
      <c r="PAQ95" s="715"/>
      <c r="PAR95" s="715"/>
      <c r="PAS95" s="715"/>
      <c r="PAT95" s="715"/>
      <c r="PAU95" s="715"/>
      <c r="PAV95" s="715"/>
      <c r="PAW95" s="715"/>
      <c r="PAX95" s="715"/>
      <c r="PAY95" s="715"/>
      <c r="PAZ95" s="715"/>
      <c r="PBA95" s="715"/>
      <c r="PBB95" s="715"/>
      <c r="PBC95" s="715"/>
      <c r="PBD95" s="715"/>
      <c r="PBE95" s="715"/>
      <c r="PBF95" s="715"/>
      <c r="PBG95" s="715"/>
      <c r="PBH95" s="715"/>
      <c r="PBI95" s="715"/>
      <c r="PBJ95" s="715"/>
      <c r="PBK95" s="715"/>
      <c r="PBL95" s="715"/>
      <c r="PBM95" s="715"/>
      <c r="PBN95" s="715"/>
      <c r="PBO95" s="715"/>
      <c r="PBP95" s="715"/>
      <c r="PBQ95" s="715"/>
      <c r="PBR95" s="715"/>
      <c r="PBS95" s="715"/>
      <c r="PBT95" s="715"/>
      <c r="PBU95" s="715"/>
      <c r="PBV95" s="715"/>
      <c r="PBW95" s="715"/>
      <c r="PBX95" s="715"/>
      <c r="PBY95" s="715"/>
      <c r="PBZ95" s="715"/>
      <c r="PCA95" s="715"/>
      <c r="PCB95" s="715"/>
      <c r="PCC95" s="715"/>
      <c r="PCD95" s="715"/>
      <c r="PCE95" s="715"/>
      <c r="PCF95" s="715"/>
      <c r="PCG95" s="715"/>
      <c r="PCH95" s="715"/>
      <c r="PCI95" s="715"/>
      <c r="PCJ95" s="715"/>
      <c r="PCK95" s="715"/>
      <c r="PCL95" s="715"/>
      <c r="PCM95" s="715"/>
      <c r="PCN95" s="715"/>
      <c r="PCO95" s="715"/>
      <c r="PCP95" s="715"/>
      <c r="PCQ95" s="715"/>
      <c r="PCR95" s="715"/>
      <c r="PCS95" s="715"/>
      <c r="PCT95" s="715"/>
      <c r="PCU95" s="715"/>
      <c r="PCV95" s="715"/>
      <c r="PCW95" s="715"/>
      <c r="PCX95" s="715"/>
      <c r="PCY95" s="715"/>
      <c r="PCZ95" s="715"/>
      <c r="PDA95" s="715"/>
      <c r="PDB95" s="715"/>
      <c r="PDC95" s="715"/>
      <c r="PDD95" s="715"/>
      <c r="PDE95" s="715"/>
      <c r="PDF95" s="715"/>
      <c r="PDG95" s="715"/>
      <c r="PDH95" s="715"/>
      <c r="PDI95" s="715"/>
      <c r="PDJ95" s="715"/>
      <c r="PDK95" s="715"/>
      <c r="PDL95" s="715"/>
      <c r="PDM95" s="715"/>
      <c r="PDN95" s="715"/>
      <c r="PDO95" s="715"/>
      <c r="PDP95" s="715"/>
      <c r="PDQ95" s="715"/>
      <c r="PDR95" s="715"/>
      <c r="PDS95" s="715"/>
      <c r="PDT95" s="715"/>
      <c r="PDU95" s="715"/>
      <c r="PDV95" s="715"/>
      <c r="PDW95" s="715"/>
      <c r="PDX95" s="715"/>
      <c r="PDY95" s="715"/>
      <c r="PDZ95" s="715"/>
      <c r="PEA95" s="715"/>
      <c r="PEB95" s="715"/>
      <c r="PEC95" s="715"/>
      <c r="PED95" s="715"/>
      <c r="PEE95" s="715"/>
      <c r="PEF95" s="715"/>
      <c r="PEG95" s="715"/>
      <c r="PEH95" s="715"/>
      <c r="PEI95" s="715"/>
      <c r="PEJ95" s="715"/>
      <c r="PEK95" s="715"/>
      <c r="PEL95" s="715"/>
      <c r="PEM95" s="715"/>
      <c r="PEN95" s="715"/>
      <c r="PEO95" s="715"/>
      <c r="PEP95" s="715"/>
      <c r="PEQ95" s="715"/>
      <c r="PER95" s="715"/>
      <c r="PES95" s="715"/>
      <c r="PET95" s="715"/>
      <c r="PEU95" s="715"/>
      <c r="PEV95" s="715"/>
      <c r="PEW95" s="715"/>
      <c r="PEX95" s="715"/>
      <c r="PEY95" s="715"/>
      <c r="PEZ95" s="715"/>
      <c r="PFA95" s="715"/>
      <c r="PFB95" s="715"/>
      <c r="PFC95" s="715"/>
      <c r="PFD95" s="715"/>
      <c r="PFE95" s="715"/>
      <c r="PFF95" s="715"/>
      <c r="PFG95" s="715"/>
      <c r="PFH95" s="715"/>
      <c r="PFI95" s="715"/>
      <c r="PFJ95" s="715"/>
      <c r="PFK95" s="715"/>
      <c r="PFL95" s="715"/>
      <c r="PFM95" s="715"/>
      <c r="PFN95" s="715"/>
      <c r="PFO95" s="715"/>
      <c r="PFP95" s="715"/>
      <c r="PFQ95" s="715"/>
      <c r="PFR95" s="715"/>
      <c r="PFS95" s="715"/>
      <c r="PFT95" s="715"/>
      <c r="PFU95" s="715"/>
      <c r="PFV95" s="715"/>
      <c r="PFW95" s="715"/>
      <c r="PFX95" s="715"/>
      <c r="PFY95" s="715"/>
      <c r="PFZ95" s="715"/>
      <c r="PGA95" s="715"/>
      <c r="PGB95" s="715"/>
      <c r="PGC95" s="715"/>
      <c r="PGD95" s="715"/>
      <c r="PGE95" s="715"/>
      <c r="PGF95" s="715"/>
      <c r="PGG95" s="715"/>
      <c r="PGH95" s="715"/>
      <c r="PGI95" s="715"/>
      <c r="PGJ95" s="715"/>
      <c r="PGK95" s="715"/>
      <c r="PGL95" s="715"/>
      <c r="PGM95" s="715"/>
      <c r="PGN95" s="715"/>
      <c r="PGO95" s="715"/>
      <c r="PGP95" s="715"/>
      <c r="PGQ95" s="715"/>
      <c r="PGR95" s="715"/>
      <c r="PGS95" s="715"/>
      <c r="PGT95" s="715"/>
      <c r="PGU95" s="715"/>
      <c r="PGV95" s="715"/>
      <c r="PGW95" s="715"/>
      <c r="PGX95" s="715"/>
      <c r="PGY95" s="715"/>
      <c r="PGZ95" s="715"/>
      <c r="PHA95" s="715"/>
      <c r="PHB95" s="715"/>
      <c r="PHC95" s="715"/>
      <c r="PHD95" s="715"/>
      <c r="PHE95" s="715"/>
      <c r="PHF95" s="715"/>
      <c r="PHG95" s="715"/>
      <c r="PHH95" s="715"/>
      <c r="PHI95" s="715"/>
      <c r="PHJ95" s="715"/>
      <c r="PHK95" s="715"/>
      <c r="PHL95" s="715"/>
      <c r="PHM95" s="715"/>
      <c r="PHN95" s="715"/>
      <c r="PHO95" s="715"/>
      <c r="PHP95" s="715"/>
      <c r="PHQ95" s="715"/>
      <c r="PHR95" s="715"/>
      <c r="PHS95" s="715"/>
      <c r="PHT95" s="715"/>
      <c r="PHU95" s="715"/>
      <c r="PHV95" s="715"/>
      <c r="PHW95" s="715"/>
      <c r="PHX95" s="715"/>
      <c r="PHY95" s="715"/>
      <c r="PHZ95" s="715"/>
      <c r="PIA95" s="715"/>
      <c r="PIB95" s="715"/>
      <c r="PIC95" s="715"/>
      <c r="PID95" s="715"/>
      <c r="PIE95" s="715"/>
      <c r="PIF95" s="715"/>
      <c r="PIG95" s="715"/>
      <c r="PIH95" s="715"/>
      <c r="PII95" s="715"/>
      <c r="PIJ95" s="715"/>
      <c r="PIK95" s="715"/>
      <c r="PIL95" s="715"/>
      <c r="PIM95" s="715"/>
      <c r="PIN95" s="715"/>
      <c r="PIO95" s="715"/>
      <c r="PIP95" s="715"/>
      <c r="PIQ95" s="715"/>
      <c r="PIR95" s="715"/>
      <c r="PIS95" s="715"/>
      <c r="PIT95" s="715"/>
      <c r="PIU95" s="715"/>
      <c r="PIV95" s="715"/>
      <c r="PIW95" s="715"/>
      <c r="PIX95" s="715"/>
      <c r="PIY95" s="715"/>
      <c r="PIZ95" s="715"/>
      <c r="PJA95" s="715"/>
      <c r="PJB95" s="715"/>
      <c r="PJC95" s="715"/>
      <c r="PJD95" s="715"/>
      <c r="PJE95" s="715"/>
      <c r="PJF95" s="715"/>
      <c r="PJG95" s="715"/>
      <c r="PJH95" s="715"/>
      <c r="PJI95" s="715"/>
      <c r="PJJ95" s="715"/>
      <c r="PJK95" s="715"/>
      <c r="PJL95" s="715"/>
      <c r="PJM95" s="715"/>
      <c r="PJN95" s="715"/>
      <c r="PJO95" s="715"/>
      <c r="PJP95" s="715"/>
      <c r="PJQ95" s="715"/>
      <c r="PJR95" s="715"/>
      <c r="PJS95" s="715"/>
      <c r="PJT95" s="715"/>
      <c r="PJU95" s="715"/>
      <c r="PJV95" s="715"/>
      <c r="PJW95" s="715"/>
      <c r="PJX95" s="715"/>
      <c r="PJY95" s="715"/>
      <c r="PJZ95" s="715"/>
      <c r="PKA95" s="715"/>
      <c r="PKB95" s="715"/>
      <c r="PKC95" s="715"/>
      <c r="PKD95" s="715"/>
      <c r="PKE95" s="715"/>
      <c r="PKF95" s="715"/>
      <c r="PKG95" s="715"/>
      <c r="PKH95" s="715"/>
      <c r="PKI95" s="715"/>
      <c r="PKJ95" s="715"/>
      <c r="PKK95" s="715"/>
      <c r="PKL95" s="715"/>
      <c r="PKM95" s="715"/>
      <c r="PKN95" s="715"/>
      <c r="PKO95" s="715"/>
      <c r="PKP95" s="715"/>
      <c r="PKQ95" s="715"/>
      <c r="PKR95" s="715"/>
      <c r="PKS95" s="715"/>
      <c r="PKT95" s="715"/>
      <c r="PKU95" s="715"/>
      <c r="PKV95" s="715"/>
      <c r="PKW95" s="715"/>
      <c r="PKX95" s="715"/>
      <c r="PKY95" s="715"/>
      <c r="PKZ95" s="715"/>
      <c r="PLA95" s="715"/>
      <c r="PLB95" s="715"/>
      <c r="PLC95" s="715"/>
      <c r="PLD95" s="715"/>
      <c r="PLE95" s="715"/>
      <c r="PLF95" s="715"/>
      <c r="PLG95" s="715"/>
      <c r="PLH95" s="715"/>
      <c r="PLI95" s="715"/>
      <c r="PLJ95" s="715"/>
      <c r="PLK95" s="715"/>
      <c r="PLL95" s="715"/>
      <c r="PLM95" s="715"/>
      <c r="PLN95" s="715"/>
      <c r="PLO95" s="715"/>
      <c r="PLP95" s="715"/>
      <c r="PLQ95" s="715"/>
      <c r="PLR95" s="715"/>
      <c r="PLS95" s="715"/>
      <c r="PLT95" s="715"/>
      <c r="PLU95" s="715"/>
      <c r="PLV95" s="715"/>
      <c r="PLW95" s="715"/>
      <c r="PLX95" s="715"/>
      <c r="PLY95" s="715"/>
      <c r="PLZ95" s="715"/>
      <c r="PMA95" s="715"/>
      <c r="PMB95" s="715"/>
      <c r="PMC95" s="715"/>
      <c r="PMD95" s="715"/>
      <c r="PME95" s="715"/>
      <c r="PMF95" s="715"/>
      <c r="PMG95" s="715"/>
      <c r="PMH95" s="715"/>
      <c r="PMI95" s="715"/>
      <c r="PMJ95" s="715"/>
      <c r="PMK95" s="715"/>
      <c r="PML95" s="715"/>
      <c r="PMM95" s="715"/>
      <c r="PMN95" s="715"/>
      <c r="PMO95" s="715"/>
      <c r="PMP95" s="715"/>
      <c r="PMQ95" s="715"/>
      <c r="PMR95" s="715"/>
      <c r="PMS95" s="715"/>
      <c r="PMT95" s="715"/>
      <c r="PMU95" s="715"/>
      <c r="PMV95" s="715"/>
      <c r="PMW95" s="715"/>
      <c r="PMX95" s="715"/>
      <c r="PMY95" s="715"/>
      <c r="PMZ95" s="715"/>
      <c r="PNA95" s="715"/>
      <c r="PNB95" s="715"/>
      <c r="PNC95" s="715"/>
      <c r="PND95" s="715"/>
      <c r="PNE95" s="715"/>
      <c r="PNF95" s="715"/>
      <c r="PNG95" s="715"/>
      <c r="PNH95" s="715"/>
      <c r="PNI95" s="715"/>
      <c r="PNJ95" s="715"/>
      <c r="PNK95" s="715"/>
      <c r="PNL95" s="715"/>
      <c r="PNM95" s="715"/>
      <c r="PNN95" s="715"/>
      <c r="PNO95" s="715"/>
      <c r="PNP95" s="715"/>
      <c r="PNQ95" s="715"/>
      <c r="PNR95" s="715"/>
      <c r="PNS95" s="715"/>
      <c r="PNT95" s="715"/>
      <c r="PNU95" s="715"/>
      <c r="PNV95" s="715"/>
      <c r="PNW95" s="715"/>
      <c r="PNX95" s="715"/>
      <c r="PNY95" s="715"/>
      <c r="PNZ95" s="715"/>
      <c r="POA95" s="715"/>
      <c r="POB95" s="715"/>
      <c r="POC95" s="715"/>
      <c r="POD95" s="715"/>
      <c r="POE95" s="715"/>
      <c r="POF95" s="715"/>
      <c r="POG95" s="715"/>
      <c r="POH95" s="715"/>
      <c r="POI95" s="715"/>
      <c r="POJ95" s="715"/>
      <c r="POK95" s="715"/>
      <c r="POL95" s="715"/>
      <c r="POM95" s="715"/>
      <c r="PON95" s="715"/>
      <c r="POO95" s="715"/>
      <c r="POP95" s="715"/>
      <c r="POQ95" s="715"/>
      <c r="POR95" s="715"/>
      <c r="POS95" s="715"/>
      <c r="POT95" s="715"/>
      <c r="POU95" s="715"/>
      <c r="POV95" s="715"/>
      <c r="POW95" s="715"/>
      <c r="POX95" s="715"/>
      <c r="POY95" s="715"/>
      <c r="POZ95" s="715"/>
      <c r="PPA95" s="715"/>
      <c r="PPB95" s="715"/>
      <c r="PPC95" s="715"/>
      <c r="PPD95" s="715"/>
      <c r="PPE95" s="715"/>
      <c r="PPF95" s="715"/>
      <c r="PPG95" s="715"/>
      <c r="PPH95" s="715"/>
      <c r="PPI95" s="715"/>
      <c r="PPJ95" s="715"/>
      <c r="PPK95" s="715"/>
      <c r="PPL95" s="715"/>
      <c r="PPM95" s="715"/>
      <c r="PPN95" s="715"/>
      <c r="PPO95" s="715"/>
      <c r="PPP95" s="715"/>
      <c r="PPQ95" s="715"/>
      <c r="PPR95" s="715"/>
      <c r="PPS95" s="715"/>
      <c r="PPT95" s="715"/>
      <c r="PPU95" s="715"/>
      <c r="PPV95" s="715"/>
      <c r="PPW95" s="715"/>
      <c r="PPX95" s="715"/>
      <c r="PPY95" s="715"/>
      <c r="PPZ95" s="715"/>
      <c r="PQA95" s="715"/>
      <c r="PQB95" s="715"/>
      <c r="PQC95" s="715"/>
      <c r="PQD95" s="715"/>
      <c r="PQE95" s="715"/>
      <c r="PQF95" s="715"/>
      <c r="PQG95" s="715"/>
      <c r="PQH95" s="715"/>
      <c r="PQI95" s="715"/>
      <c r="PQJ95" s="715"/>
      <c r="PQK95" s="715"/>
      <c r="PQL95" s="715"/>
      <c r="PQM95" s="715"/>
      <c r="PQN95" s="715"/>
      <c r="PQO95" s="715"/>
      <c r="PQP95" s="715"/>
      <c r="PQQ95" s="715"/>
      <c r="PQR95" s="715"/>
      <c r="PQS95" s="715"/>
      <c r="PQT95" s="715"/>
      <c r="PQU95" s="715"/>
      <c r="PQV95" s="715"/>
      <c r="PQW95" s="715"/>
      <c r="PQX95" s="715"/>
      <c r="PQY95" s="715"/>
      <c r="PQZ95" s="715"/>
      <c r="PRA95" s="715"/>
      <c r="PRB95" s="715"/>
      <c r="PRC95" s="715"/>
      <c r="PRD95" s="715"/>
      <c r="PRE95" s="715"/>
      <c r="PRF95" s="715"/>
      <c r="PRG95" s="715"/>
      <c r="PRH95" s="715"/>
      <c r="PRI95" s="715"/>
      <c r="PRJ95" s="715"/>
      <c r="PRK95" s="715"/>
      <c r="PRL95" s="715"/>
      <c r="PRM95" s="715"/>
      <c r="PRN95" s="715"/>
      <c r="PRO95" s="715"/>
      <c r="PRP95" s="715"/>
      <c r="PRQ95" s="715"/>
      <c r="PRR95" s="715"/>
      <c r="PRS95" s="715"/>
      <c r="PRT95" s="715"/>
      <c r="PRU95" s="715"/>
      <c r="PRV95" s="715"/>
      <c r="PRW95" s="715"/>
      <c r="PRX95" s="715"/>
      <c r="PRY95" s="715"/>
      <c r="PRZ95" s="715"/>
      <c r="PSA95" s="715"/>
      <c r="PSB95" s="715"/>
      <c r="PSC95" s="715"/>
      <c r="PSD95" s="715"/>
      <c r="PSE95" s="715"/>
      <c r="PSF95" s="715"/>
      <c r="PSG95" s="715"/>
      <c r="PSH95" s="715"/>
      <c r="PSI95" s="715"/>
      <c r="PSJ95" s="715"/>
      <c r="PSK95" s="715"/>
      <c r="PSL95" s="715"/>
      <c r="PSM95" s="715"/>
      <c r="PSN95" s="715"/>
      <c r="PSO95" s="715"/>
      <c r="PSP95" s="715"/>
      <c r="PSQ95" s="715"/>
      <c r="PSR95" s="715"/>
      <c r="PSS95" s="715"/>
      <c r="PST95" s="715"/>
      <c r="PSU95" s="715"/>
      <c r="PSV95" s="715"/>
      <c r="PSW95" s="715"/>
      <c r="PSX95" s="715"/>
      <c r="PSY95" s="715"/>
      <c r="PSZ95" s="715"/>
      <c r="PTA95" s="715"/>
      <c r="PTB95" s="715"/>
      <c r="PTC95" s="715"/>
      <c r="PTD95" s="715"/>
      <c r="PTE95" s="715"/>
      <c r="PTF95" s="715"/>
      <c r="PTG95" s="715"/>
      <c r="PTH95" s="715"/>
      <c r="PTI95" s="715"/>
      <c r="PTJ95" s="715"/>
      <c r="PTK95" s="715"/>
      <c r="PTL95" s="715"/>
      <c r="PTM95" s="715"/>
      <c r="PTN95" s="715"/>
      <c r="PTO95" s="715"/>
      <c r="PTP95" s="715"/>
      <c r="PTQ95" s="715"/>
      <c r="PTR95" s="715"/>
      <c r="PTS95" s="715"/>
      <c r="PTT95" s="715"/>
      <c r="PTU95" s="715"/>
      <c r="PTV95" s="715"/>
      <c r="PTW95" s="715"/>
      <c r="PTX95" s="715"/>
      <c r="PTY95" s="715"/>
      <c r="PTZ95" s="715"/>
      <c r="PUA95" s="715"/>
      <c r="PUB95" s="715"/>
      <c r="PUC95" s="715"/>
      <c r="PUD95" s="715"/>
      <c r="PUE95" s="715"/>
      <c r="PUF95" s="715"/>
      <c r="PUG95" s="715"/>
      <c r="PUH95" s="715"/>
      <c r="PUI95" s="715"/>
      <c r="PUJ95" s="715"/>
      <c r="PUK95" s="715"/>
      <c r="PUL95" s="715"/>
      <c r="PUM95" s="715"/>
      <c r="PUN95" s="715"/>
      <c r="PUO95" s="715"/>
      <c r="PUP95" s="715"/>
      <c r="PUQ95" s="715"/>
      <c r="PUR95" s="715"/>
      <c r="PUS95" s="715"/>
      <c r="PUT95" s="715"/>
      <c r="PUU95" s="715"/>
      <c r="PUV95" s="715"/>
      <c r="PUW95" s="715"/>
      <c r="PUX95" s="715"/>
      <c r="PUY95" s="715"/>
      <c r="PUZ95" s="715"/>
      <c r="PVA95" s="715"/>
      <c r="PVB95" s="715"/>
      <c r="PVC95" s="715"/>
      <c r="PVD95" s="715"/>
      <c r="PVE95" s="715"/>
      <c r="PVF95" s="715"/>
      <c r="PVG95" s="715"/>
      <c r="PVH95" s="715"/>
      <c r="PVI95" s="715"/>
      <c r="PVJ95" s="715"/>
      <c r="PVK95" s="715"/>
      <c r="PVL95" s="715"/>
      <c r="PVM95" s="715"/>
      <c r="PVN95" s="715"/>
      <c r="PVO95" s="715"/>
      <c r="PVP95" s="715"/>
      <c r="PVQ95" s="715"/>
      <c r="PVR95" s="715"/>
      <c r="PVS95" s="715"/>
      <c r="PVT95" s="715"/>
      <c r="PVU95" s="715"/>
      <c r="PVV95" s="715"/>
      <c r="PVW95" s="715"/>
      <c r="PVX95" s="715"/>
      <c r="PVY95" s="715"/>
      <c r="PVZ95" s="715"/>
      <c r="PWA95" s="715"/>
      <c r="PWB95" s="715"/>
      <c r="PWC95" s="715"/>
      <c r="PWD95" s="715"/>
      <c r="PWE95" s="715"/>
      <c r="PWF95" s="715"/>
      <c r="PWG95" s="715"/>
      <c r="PWH95" s="715"/>
      <c r="PWI95" s="715"/>
      <c r="PWJ95" s="715"/>
      <c r="PWK95" s="715"/>
      <c r="PWL95" s="715"/>
      <c r="PWM95" s="715"/>
      <c r="PWN95" s="715"/>
      <c r="PWO95" s="715"/>
      <c r="PWP95" s="715"/>
      <c r="PWQ95" s="715"/>
      <c r="PWR95" s="715"/>
      <c r="PWS95" s="715"/>
      <c r="PWT95" s="715"/>
      <c r="PWU95" s="715"/>
      <c r="PWV95" s="715"/>
      <c r="PWW95" s="715"/>
      <c r="PWX95" s="715"/>
      <c r="PWY95" s="715"/>
      <c r="PWZ95" s="715"/>
      <c r="PXA95" s="715"/>
      <c r="PXB95" s="715"/>
      <c r="PXC95" s="715"/>
      <c r="PXD95" s="715"/>
      <c r="PXE95" s="715"/>
      <c r="PXF95" s="715"/>
      <c r="PXG95" s="715"/>
      <c r="PXH95" s="715"/>
      <c r="PXI95" s="715"/>
      <c r="PXJ95" s="715"/>
      <c r="PXK95" s="715"/>
      <c r="PXL95" s="715"/>
      <c r="PXM95" s="715"/>
      <c r="PXN95" s="715"/>
      <c r="PXO95" s="715"/>
      <c r="PXP95" s="715"/>
      <c r="PXQ95" s="715"/>
      <c r="PXR95" s="715"/>
      <c r="PXS95" s="715"/>
      <c r="PXT95" s="715"/>
      <c r="PXU95" s="715"/>
      <c r="PXV95" s="715"/>
      <c r="PXW95" s="715"/>
      <c r="PXX95" s="715"/>
      <c r="PXY95" s="715"/>
      <c r="PXZ95" s="715"/>
      <c r="PYA95" s="715"/>
      <c r="PYB95" s="715"/>
      <c r="PYC95" s="715"/>
      <c r="PYD95" s="715"/>
      <c r="PYE95" s="715"/>
      <c r="PYF95" s="715"/>
      <c r="PYG95" s="715"/>
      <c r="PYH95" s="715"/>
      <c r="PYI95" s="715"/>
      <c r="PYJ95" s="715"/>
      <c r="PYK95" s="715"/>
      <c r="PYL95" s="715"/>
      <c r="PYM95" s="715"/>
      <c r="PYN95" s="715"/>
      <c r="PYO95" s="715"/>
      <c r="PYP95" s="715"/>
      <c r="PYQ95" s="715"/>
      <c r="PYR95" s="715"/>
      <c r="PYS95" s="715"/>
      <c r="PYT95" s="715"/>
      <c r="PYU95" s="715"/>
      <c r="PYV95" s="715"/>
      <c r="PYW95" s="715"/>
      <c r="PYX95" s="715"/>
      <c r="PYY95" s="715"/>
      <c r="PYZ95" s="715"/>
      <c r="PZA95" s="715"/>
      <c r="PZB95" s="715"/>
      <c r="PZC95" s="715"/>
      <c r="PZD95" s="715"/>
      <c r="PZE95" s="715"/>
      <c r="PZF95" s="715"/>
      <c r="PZG95" s="715"/>
      <c r="PZH95" s="715"/>
      <c r="PZI95" s="715"/>
      <c r="PZJ95" s="715"/>
      <c r="PZK95" s="715"/>
      <c r="PZL95" s="715"/>
      <c r="PZM95" s="715"/>
      <c r="PZN95" s="715"/>
      <c r="PZO95" s="715"/>
      <c r="PZP95" s="715"/>
      <c r="PZQ95" s="715"/>
      <c r="PZR95" s="715"/>
      <c r="PZS95" s="715"/>
      <c r="PZT95" s="715"/>
      <c r="PZU95" s="715"/>
      <c r="PZV95" s="715"/>
      <c r="PZW95" s="715"/>
      <c r="PZX95" s="715"/>
      <c r="PZY95" s="715"/>
      <c r="PZZ95" s="715"/>
      <c r="QAA95" s="715"/>
      <c r="QAB95" s="715"/>
      <c r="QAC95" s="715"/>
      <c r="QAD95" s="715"/>
      <c r="QAE95" s="715"/>
      <c r="QAF95" s="715"/>
      <c r="QAG95" s="715"/>
      <c r="QAH95" s="715"/>
      <c r="QAI95" s="715"/>
      <c r="QAJ95" s="715"/>
      <c r="QAK95" s="715"/>
      <c r="QAL95" s="715"/>
      <c r="QAM95" s="715"/>
      <c r="QAN95" s="715"/>
      <c r="QAO95" s="715"/>
      <c r="QAP95" s="715"/>
      <c r="QAQ95" s="715"/>
      <c r="QAR95" s="715"/>
      <c r="QAS95" s="715"/>
      <c r="QAT95" s="715"/>
      <c r="QAU95" s="715"/>
      <c r="QAV95" s="715"/>
      <c r="QAW95" s="715"/>
      <c r="QAX95" s="715"/>
      <c r="QAY95" s="715"/>
      <c r="QAZ95" s="715"/>
      <c r="QBA95" s="715"/>
      <c r="QBB95" s="715"/>
      <c r="QBC95" s="715"/>
      <c r="QBD95" s="715"/>
      <c r="QBE95" s="715"/>
      <c r="QBF95" s="715"/>
      <c r="QBG95" s="715"/>
      <c r="QBH95" s="715"/>
      <c r="QBI95" s="715"/>
      <c r="QBJ95" s="715"/>
      <c r="QBK95" s="715"/>
      <c r="QBL95" s="715"/>
      <c r="QBM95" s="715"/>
      <c r="QBN95" s="715"/>
      <c r="QBO95" s="715"/>
      <c r="QBP95" s="715"/>
      <c r="QBQ95" s="715"/>
      <c r="QBR95" s="715"/>
      <c r="QBS95" s="715"/>
      <c r="QBT95" s="715"/>
      <c r="QBU95" s="715"/>
      <c r="QBV95" s="715"/>
      <c r="QBW95" s="715"/>
      <c r="QBX95" s="715"/>
      <c r="QBY95" s="715"/>
      <c r="QBZ95" s="715"/>
      <c r="QCA95" s="715"/>
      <c r="QCB95" s="715"/>
      <c r="QCC95" s="715"/>
      <c r="QCD95" s="715"/>
      <c r="QCE95" s="715"/>
      <c r="QCF95" s="715"/>
      <c r="QCG95" s="715"/>
      <c r="QCH95" s="715"/>
      <c r="QCI95" s="715"/>
      <c r="QCJ95" s="715"/>
      <c r="QCK95" s="715"/>
      <c r="QCL95" s="715"/>
      <c r="QCM95" s="715"/>
      <c r="QCN95" s="715"/>
      <c r="QCO95" s="715"/>
      <c r="QCP95" s="715"/>
      <c r="QCQ95" s="715"/>
      <c r="QCR95" s="715"/>
      <c r="QCS95" s="715"/>
      <c r="QCT95" s="715"/>
      <c r="QCU95" s="715"/>
      <c r="QCV95" s="715"/>
      <c r="QCW95" s="715"/>
      <c r="QCX95" s="715"/>
      <c r="QCY95" s="715"/>
      <c r="QCZ95" s="715"/>
      <c r="QDA95" s="715"/>
      <c r="QDB95" s="715"/>
      <c r="QDC95" s="715"/>
      <c r="QDD95" s="715"/>
      <c r="QDE95" s="715"/>
      <c r="QDF95" s="715"/>
      <c r="QDG95" s="715"/>
      <c r="QDH95" s="715"/>
      <c r="QDI95" s="715"/>
      <c r="QDJ95" s="715"/>
      <c r="QDK95" s="715"/>
      <c r="QDL95" s="715"/>
      <c r="QDM95" s="715"/>
      <c r="QDN95" s="715"/>
      <c r="QDO95" s="715"/>
      <c r="QDP95" s="715"/>
      <c r="QDQ95" s="715"/>
      <c r="QDR95" s="715"/>
      <c r="QDS95" s="715"/>
      <c r="QDT95" s="715"/>
      <c r="QDU95" s="715"/>
      <c r="QDV95" s="715"/>
      <c r="QDW95" s="715"/>
      <c r="QDX95" s="715"/>
      <c r="QDY95" s="715"/>
      <c r="QDZ95" s="715"/>
      <c r="QEA95" s="715"/>
      <c r="QEB95" s="715"/>
      <c r="QEC95" s="715"/>
      <c r="QED95" s="715"/>
      <c r="QEE95" s="715"/>
      <c r="QEF95" s="715"/>
      <c r="QEG95" s="715"/>
      <c r="QEH95" s="715"/>
      <c r="QEI95" s="715"/>
      <c r="QEJ95" s="715"/>
      <c r="QEK95" s="715"/>
      <c r="QEL95" s="715"/>
      <c r="QEM95" s="715"/>
      <c r="QEN95" s="715"/>
      <c r="QEO95" s="715"/>
      <c r="QEP95" s="715"/>
      <c r="QEQ95" s="715"/>
      <c r="QER95" s="715"/>
      <c r="QES95" s="715"/>
      <c r="QET95" s="715"/>
      <c r="QEU95" s="715"/>
      <c r="QEV95" s="715"/>
      <c r="QEW95" s="715"/>
      <c r="QEX95" s="715"/>
      <c r="QEY95" s="715"/>
      <c r="QEZ95" s="715"/>
      <c r="QFA95" s="715"/>
      <c r="QFB95" s="715"/>
      <c r="QFC95" s="715"/>
      <c r="QFD95" s="715"/>
      <c r="QFE95" s="715"/>
      <c r="QFF95" s="715"/>
      <c r="QFG95" s="715"/>
      <c r="QFH95" s="715"/>
      <c r="QFI95" s="715"/>
      <c r="QFJ95" s="715"/>
      <c r="QFK95" s="715"/>
      <c r="QFL95" s="715"/>
      <c r="QFM95" s="715"/>
      <c r="QFN95" s="715"/>
      <c r="QFO95" s="715"/>
      <c r="QFP95" s="715"/>
      <c r="QFQ95" s="715"/>
      <c r="QFR95" s="715"/>
      <c r="QFS95" s="715"/>
      <c r="QFT95" s="715"/>
      <c r="QFU95" s="715"/>
      <c r="QFV95" s="715"/>
      <c r="QFW95" s="715"/>
      <c r="QFX95" s="715"/>
      <c r="QFY95" s="715"/>
      <c r="QFZ95" s="715"/>
      <c r="QGA95" s="715"/>
      <c r="QGB95" s="715"/>
      <c r="QGC95" s="715"/>
      <c r="QGD95" s="715"/>
      <c r="QGE95" s="715"/>
      <c r="QGF95" s="715"/>
      <c r="QGG95" s="715"/>
      <c r="QGH95" s="715"/>
      <c r="QGI95" s="715"/>
      <c r="QGJ95" s="715"/>
      <c r="QGK95" s="715"/>
      <c r="QGL95" s="715"/>
      <c r="QGM95" s="715"/>
      <c r="QGN95" s="715"/>
      <c r="QGO95" s="715"/>
      <c r="QGP95" s="715"/>
      <c r="QGQ95" s="715"/>
      <c r="QGR95" s="715"/>
      <c r="QGS95" s="715"/>
      <c r="QGT95" s="715"/>
      <c r="QGU95" s="715"/>
      <c r="QGV95" s="715"/>
      <c r="QGW95" s="715"/>
      <c r="QGX95" s="715"/>
      <c r="QGY95" s="715"/>
      <c r="QGZ95" s="715"/>
      <c r="QHA95" s="715"/>
      <c r="QHB95" s="715"/>
      <c r="QHC95" s="715"/>
      <c r="QHD95" s="715"/>
      <c r="QHE95" s="715"/>
      <c r="QHF95" s="715"/>
      <c r="QHG95" s="715"/>
      <c r="QHH95" s="715"/>
      <c r="QHI95" s="715"/>
      <c r="QHJ95" s="715"/>
      <c r="QHK95" s="715"/>
      <c r="QHL95" s="715"/>
      <c r="QHM95" s="715"/>
      <c r="QHN95" s="715"/>
      <c r="QHO95" s="715"/>
      <c r="QHP95" s="715"/>
      <c r="QHQ95" s="715"/>
      <c r="QHR95" s="715"/>
      <c r="QHS95" s="715"/>
      <c r="QHT95" s="715"/>
      <c r="QHU95" s="715"/>
      <c r="QHV95" s="715"/>
      <c r="QHW95" s="715"/>
      <c r="QHX95" s="715"/>
      <c r="QHY95" s="715"/>
      <c r="QHZ95" s="715"/>
      <c r="QIA95" s="715"/>
      <c r="QIB95" s="715"/>
      <c r="QIC95" s="715"/>
      <c r="QID95" s="715"/>
      <c r="QIE95" s="715"/>
      <c r="QIF95" s="715"/>
      <c r="QIG95" s="715"/>
      <c r="QIH95" s="715"/>
      <c r="QII95" s="715"/>
      <c r="QIJ95" s="715"/>
      <c r="QIK95" s="715"/>
      <c r="QIL95" s="715"/>
      <c r="QIM95" s="715"/>
      <c r="QIN95" s="715"/>
      <c r="QIO95" s="715"/>
      <c r="QIP95" s="715"/>
      <c r="QIQ95" s="715"/>
      <c r="QIR95" s="715"/>
      <c r="QIS95" s="715"/>
      <c r="QIT95" s="715"/>
      <c r="QIU95" s="715"/>
      <c r="QIV95" s="715"/>
      <c r="QIW95" s="715"/>
      <c r="QIX95" s="715"/>
      <c r="QIY95" s="715"/>
      <c r="QIZ95" s="715"/>
      <c r="QJA95" s="715"/>
      <c r="QJB95" s="715"/>
      <c r="QJC95" s="715"/>
      <c r="QJD95" s="715"/>
      <c r="QJE95" s="715"/>
      <c r="QJF95" s="715"/>
      <c r="QJG95" s="715"/>
      <c r="QJH95" s="715"/>
      <c r="QJI95" s="715"/>
      <c r="QJJ95" s="715"/>
      <c r="QJK95" s="715"/>
      <c r="QJL95" s="715"/>
      <c r="QJM95" s="715"/>
      <c r="QJN95" s="715"/>
      <c r="QJO95" s="715"/>
      <c r="QJP95" s="715"/>
      <c r="QJQ95" s="715"/>
      <c r="QJR95" s="715"/>
      <c r="QJS95" s="715"/>
      <c r="QJT95" s="715"/>
      <c r="QJU95" s="715"/>
      <c r="QJV95" s="715"/>
      <c r="QJW95" s="715"/>
      <c r="QJX95" s="715"/>
      <c r="QJY95" s="715"/>
      <c r="QJZ95" s="715"/>
      <c r="QKA95" s="715"/>
      <c r="QKB95" s="715"/>
      <c r="QKC95" s="715"/>
      <c r="QKD95" s="715"/>
      <c r="QKE95" s="715"/>
      <c r="QKF95" s="715"/>
      <c r="QKG95" s="715"/>
      <c r="QKH95" s="715"/>
      <c r="QKI95" s="715"/>
      <c r="QKJ95" s="715"/>
      <c r="QKK95" s="715"/>
      <c r="QKL95" s="715"/>
      <c r="QKM95" s="715"/>
      <c r="QKN95" s="715"/>
      <c r="QKO95" s="715"/>
      <c r="QKP95" s="715"/>
      <c r="QKQ95" s="715"/>
      <c r="QKR95" s="715"/>
      <c r="QKS95" s="715"/>
      <c r="QKT95" s="715"/>
      <c r="QKU95" s="715"/>
      <c r="QKV95" s="715"/>
      <c r="QKW95" s="715"/>
      <c r="QKX95" s="715"/>
      <c r="QKY95" s="715"/>
      <c r="QKZ95" s="715"/>
      <c r="QLA95" s="715"/>
      <c r="QLB95" s="715"/>
      <c r="QLC95" s="715"/>
      <c r="QLD95" s="715"/>
      <c r="QLE95" s="715"/>
      <c r="QLF95" s="715"/>
      <c r="QLG95" s="715"/>
      <c r="QLH95" s="715"/>
      <c r="QLI95" s="715"/>
      <c r="QLJ95" s="715"/>
      <c r="QLK95" s="715"/>
      <c r="QLL95" s="715"/>
      <c r="QLM95" s="715"/>
      <c r="QLN95" s="715"/>
      <c r="QLO95" s="715"/>
      <c r="QLP95" s="715"/>
      <c r="QLQ95" s="715"/>
      <c r="QLR95" s="715"/>
      <c r="QLS95" s="715"/>
      <c r="QLT95" s="715"/>
      <c r="QLU95" s="715"/>
      <c r="QLV95" s="715"/>
      <c r="QLW95" s="715"/>
      <c r="QLX95" s="715"/>
      <c r="QLY95" s="715"/>
      <c r="QLZ95" s="715"/>
      <c r="QMA95" s="715"/>
      <c r="QMB95" s="715"/>
      <c r="QMC95" s="715"/>
      <c r="QMD95" s="715"/>
      <c r="QME95" s="715"/>
      <c r="QMF95" s="715"/>
      <c r="QMG95" s="715"/>
      <c r="QMH95" s="715"/>
      <c r="QMI95" s="715"/>
      <c r="QMJ95" s="715"/>
      <c r="QMK95" s="715"/>
      <c r="QML95" s="715"/>
      <c r="QMM95" s="715"/>
      <c r="QMN95" s="715"/>
      <c r="QMO95" s="715"/>
      <c r="QMP95" s="715"/>
      <c r="QMQ95" s="715"/>
      <c r="QMR95" s="715"/>
      <c r="QMS95" s="715"/>
      <c r="QMT95" s="715"/>
      <c r="QMU95" s="715"/>
      <c r="QMV95" s="715"/>
      <c r="QMW95" s="715"/>
      <c r="QMX95" s="715"/>
      <c r="QMY95" s="715"/>
      <c r="QMZ95" s="715"/>
      <c r="QNA95" s="715"/>
      <c r="QNB95" s="715"/>
      <c r="QNC95" s="715"/>
      <c r="QND95" s="715"/>
      <c r="QNE95" s="715"/>
      <c r="QNF95" s="715"/>
      <c r="QNG95" s="715"/>
      <c r="QNH95" s="715"/>
      <c r="QNI95" s="715"/>
      <c r="QNJ95" s="715"/>
      <c r="QNK95" s="715"/>
      <c r="QNL95" s="715"/>
      <c r="QNM95" s="715"/>
      <c r="QNN95" s="715"/>
      <c r="QNO95" s="715"/>
      <c r="QNP95" s="715"/>
      <c r="QNQ95" s="715"/>
      <c r="QNR95" s="715"/>
      <c r="QNS95" s="715"/>
      <c r="QNT95" s="715"/>
      <c r="QNU95" s="715"/>
      <c r="QNV95" s="715"/>
      <c r="QNW95" s="715"/>
      <c r="QNX95" s="715"/>
      <c r="QNY95" s="715"/>
      <c r="QNZ95" s="715"/>
      <c r="QOA95" s="715"/>
      <c r="QOB95" s="715"/>
      <c r="QOC95" s="715"/>
      <c r="QOD95" s="715"/>
      <c r="QOE95" s="715"/>
      <c r="QOF95" s="715"/>
      <c r="QOG95" s="715"/>
      <c r="QOH95" s="715"/>
      <c r="QOI95" s="715"/>
      <c r="QOJ95" s="715"/>
      <c r="QOK95" s="715"/>
      <c r="QOL95" s="715"/>
      <c r="QOM95" s="715"/>
      <c r="QON95" s="715"/>
      <c r="QOO95" s="715"/>
      <c r="QOP95" s="715"/>
      <c r="QOQ95" s="715"/>
      <c r="QOR95" s="715"/>
      <c r="QOS95" s="715"/>
      <c r="QOT95" s="715"/>
      <c r="QOU95" s="715"/>
      <c r="QOV95" s="715"/>
      <c r="QOW95" s="715"/>
      <c r="QOX95" s="715"/>
      <c r="QOY95" s="715"/>
      <c r="QOZ95" s="715"/>
      <c r="QPA95" s="715"/>
      <c r="QPB95" s="715"/>
      <c r="QPC95" s="715"/>
      <c r="QPD95" s="715"/>
      <c r="QPE95" s="715"/>
      <c r="QPF95" s="715"/>
      <c r="QPG95" s="715"/>
      <c r="QPH95" s="715"/>
      <c r="QPI95" s="715"/>
      <c r="QPJ95" s="715"/>
      <c r="QPK95" s="715"/>
      <c r="QPL95" s="715"/>
      <c r="QPM95" s="715"/>
      <c r="QPN95" s="715"/>
      <c r="QPO95" s="715"/>
      <c r="QPP95" s="715"/>
      <c r="QPQ95" s="715"/>
      <c r="QPR95" s="715"/>
      <c r="QPS95" s="715"/>
      <c r="QPT95" s="715"/>
      <c r="QPU95" s="715"/>
      <c r="QPV95" s="715"/>
      <c r="QPW95" s="715"/>
      <c r="QPX95" s="715"/>
      <c r="QPY95" s="715"/>
      <c r="QPZ95" s="715"/>
      <c r="QQA95" s="715"/>
      <c r="QQB95" s="715"/>
      <c r="QQC95" s="715"/>
      <c r="QQD95" s="715"/>
      <c r="QQE95" s="715"/>
      <c r="QQF95" s="715"/>
      <c r="QQG95" s="715"/>
      <c r="QQH95" s="715"/>
      <c r="QQI95" s="715"/>
      <c r="QQJ95" s="715"/>
      <c r="QQK95" s="715"/>
      <c r="QQL95" s="715"/>
      <c r="QQM95" s="715"/>
      <c r="QQN95" s="715"/>
      <c r="QQO95" s="715"/>
      <c r="QQP95" s="715"/>
      <c r="QQQ95" s="715"/>
      <c r="QQR95" s="715"/>
      <c r="QQS95" s="715"/>
      <c r="QQT95" s="715"/>
      <c r="QQU95" s="715"/>
      <c r="QQV95" s="715"/>
      <c r="QQW95" s="715"/>
      <c r="QQX95" s="715"/>
      <c r="QQY95" s="715"/>
      <c r="QQZ95" s="715"/>
      <c r="QRA95" s="715"/>
      <c r="QRB95" s="715"/>
      <c r="QRC95" s="715"/>
      <c r="QRD95" s="715"/>
      <c r="QRE95" s="715"/>
      <c r="QRF95" s="715"/>
      <c r="QRG95" s="715"/>
      <c r="QRH95" s="715"/>
      <c r="QRI95" s="715"/>
      <c r="QRJ95" s="715"/>
      <c r="QRK95" s="715"/>
      <c r="QRL95" s="715"/>
      <c r="QRM95" s="715"/>
      <c r="QRN95" s="715"/>
      <c r="QRO95" s="715"/>
      <c r="QRP95" s="715"/>
      <c r="QRQ95" s="715"/>
      <c r="QRR95" s="715"/>
      <c r="QRS95" s="715"/>
      <c r="QRT95" s="715"/>
      <c r="QRU95" s="715"/>
      <c r="QRV95" s="715"/>
      <c r="QRW95" s="715"/>
      <c r="QRX95" s="715"/>
      <c r="QRY95" s="715"/>
      <c r="QRZ95" s="715"/>
      <c r="QSA95" s="715"/>
      <c r="QSB95" s="715"/>
      <c r="QSC95" s="715"/>
      <c r="QSD95" s="715"/>
      <c r="QSE95" s="715"/>
      <c r="QSF95" s="715"/>
      <c r="QSG95" s="715"/>
      <c r="QSH95" s="715"/>
      <c r="QSI95" s="715"/>
      <c r="QSJ95" s="715"/>
      <c r="QSK95" s="715"/>
      <c r="QSL95" s="715"/>
      <c r="QSM95" s="715"/>
      <c r="QSN95" s="715"/>
      <c r="QSO95" s="715"/>
      <c r="QSP95" s="715"/>
      <c r="QSQ95" s="715"/>
      <c r="QSR95" s="715"/>
      <c r="QSS95" s="715"/>
      <c r="QST95" s="715"/>
      <c r="QSU95" s="715"/>
      <c r="QSV95" s="715"/>
      <c r="QSW95" s="715"/>
      <c r="QSX95" s="715"/>
      <c r="QSY95" s="715"/>
      <c r="QSZ95" s="715"/>
      <c r="QTA95" s="715"/>
      <c r="QTB95" s="715"/>
      <c r="QTC95" s="715"/>
      <c r="QTD95" s="715"/>
      <c r="QTE95" s="715"/>
      <c r="QTF95" s="715"/>
      <c r="QTG95" s="715"/>
      <c r="QTH95" s="715"/>
      <c r="QTI95" s="715"/>
      <c r="QTJ95" s="715"/>
      <c r="QTK95" s="715"/>
      <c r="QTL95" s="715"/>
      <c r="QTM95" s="715"/>
      <c r="QTN95" s="715"/>
      <c r="QTO95" s="715"/>
      <c r="QTP95" s="715"/>
      <c r="QTQ95" s="715"/>
      <c r="QTR95" s="715"/>
      <c r="QTS95" s="715"/>
      <c r="QTT95" s="715"/>
      <c r="QTU95" s="715"/>
      <c r="QTV95" s="715"/>
      <c r="QTW95" s="715"/>
      <c r="QTX95" s="715"/>
      <c r="QTY95" s="715"/>
      <c r="QTZ95" s="715"/>
      <c r="QUA95" s="715"/>
      <c r="QUB95" s="715"/>
      <c r="QUC95" s="715"/>
      <c r="QUD95" s="715"/>
      <c r="QUE95" s="715"/>
      <c r="QUF95" s="715"/>
      <c r="QUG95" s="715"/>
      <c r="QUH95" s="715"/>
      <c r="QUI95" s="715"/>
      <c r="QUJ95" s="715"/>
      <c r="QUK95" s="715"/>
      <c r="QUL95" s="715"/>
      <c r="QUM95" s="715"/>
      <c r="QUN95" s="715"/>
      <c r="QUO95" s="715"/>
      <c r="QUP95" s="715"/>
      <c r="QUQ95" s="715"/>
      <c r="QUR95" s="715"/>
      <c r="QUS95" s="715"/>
      <c r="QUT95" s="715"/>
      <c r="QUU95" s="715"/>
      <c r="QUV95" s="715"/>
      <c r="QUW95" s="715"/>
      <c r="QUX95" s="715"/>
      <c r="QUY95" s="715"/>
      <c r="QUZ95" s="715"/>
      <c r="QVA95" s="715"/>
      <c r="QVB95" s="715"/>
      <c r="QVC95" s="715"/>
      <c r="QVD95" s="715"/>
      <c r="QVE95" s="715"/>
      <c r="QVF95" s="715"/>
      <c r="QVG95" s="715"/>
      <c r="QVH95" s="715"/>
      <c r="QVI95" s="715"/>
      <c r="QVJ95" s="715"/>
      <c r="QVK95" s="715"/>
      <c r="QVL95" s="715"/>
      <c r="QVM95" s="715"/>
      <c r="QVN95" s="715"/>
      <c r="QVO95" s="715"/>
      <c r="QVP95" s="715"/>
      <c r="QVQ95" s="715"/>
      <c r="QVR95" s="715"/>
      <c r="QVS95" s="715"/>
      <c r="QVT95" s="715"/>
      <c r="QVU95" s="715"/>
      <c r="QVV95" s="715"/>
      <c r="QVW95" s="715"/>
      <c r="QVX95" s="715"/>
      <c r="QVY95" s="715"/>
      <c r="QVZ95" s="715"/>
      <c r="QWA95" s="715"/>
      <c r="QWB95" s="715"/>
      <c r="QWC95" s="715"/>
      <c r="QWD95" s="715"/>
      <c r="QWE95" s="715"/>
      <c r="QWF95" s="715"/>
      <c r="QWG95" s="715"/>
      <c r="QWH95" s="715"/>
      <c r="QWI95" s="715"/>
      <c r="QWJ95" s="715"/>
      <c r="QWK95" s="715"/>
      <c r="QWL95" s="715"/>
      <c r="QWM95" s="715"/>
      <c r="QWN95" s="715"/>
      <c r="QWO95" s="715"/>
      <c r="QWP95" s="715"/>
      <c r="QWQ95" s="715"/>
      <c r="QWR95" s="715"/>
      <c r="QWS95" s="715"/>
      <c r="QWT95" s="715"/>
      <c r="QWU95" s="715"/>
      <c r="QWV95" s="715"/>
      <c r="QWW95" s="715"/>
      <c r="QWX95" s="715"/>
      <c r="QWY95" s="715"/>
      <c r="QWZ95" s="715"/>
      <c r="QXA95" s="715"/>
      <c r="QXB95" s="715"/>
      <c r="QXC95" s="715"/>
      <c r="QXD95" s="715"/>
      <c r="QXE95" s="715"/>
      <c r="QXF95" s="715"/>
      <c r="QXG95" s="715"/>
      <c r="QXH95" s="715"/>
      <c r="QXI95" s="715"/>
      <c r="QXJ95" s="715"/>
      <c r="QXK95" s="715"/>
      <c r="QXL95" s="715"/>
      <c r="QXM95" s="715"/>
      <c r="QXN95" s="715"/>
      <c r="QXO95" s="715"/>
      <c r="QXP95" s="715"/>
      <c r="QXQ95" s="715"/>
      <c r="QXR95" s="715"/>
      <c r="QXS95" s="715"/>
      <c r="QXT95" s="715"/>
      <c r="QXU95" s="715"/>
      <c r="QXV95" s="715"/>
      <c r="QXW95" s="715"/>
      <c r="QXX95" s="715"/>
      <c r="QXY95" s="715"/>
      <c r="QXZ95" s="715"/>
      <c r="QYA95" s="715"/>
      <c r="QYB95" s="715"/>
      <c r="QYC95" s="715"/>
      <c r="QYD95" s="715"/>
      <c r="QYE95" s="715"/>
      <c r="QYF95" s="715"/>
      <c r="QYG95" s="715"/>
      <c r="QYH95" s="715"/>
      <c r="QYI95" s="715"/>
      <c r="QYJ95" s="715"/>
      <c r="QYK95" s="715"/>
      <c r="QYL95" s="715"/>
      <c r="QYM95" s="715"/>
      <c r="QYN95" s="715"/>
      <c r="QYO95" s="715"/>
      <c r="QYP95" s="715"/>
      <c r="QYQ95" s="715"/>
      <c r="QYR95" s="715"/>
      <c r="QYS95" s="715"/>
      <c r="QYT95" s="715"/>
      <c r="QYU95" s="715"/>
      <c r="QYV95" s="715"/>
      <c r="QYW95" s="715"/>
      <c r="QYX95" s="715"/>
      <c r="QYY95" s="715"/>
      <c r="QYZ95" s="715"/>
      <c r="QZA95" s="715"/>
      <c r="QZB95" s="715"/>
      <c r="QZC95" s="715"/>
      <c r="QZD95" s="715"/>
      <c r="QZE95" s="715"/>
      <c r="QZF95" s="715"/>
      <c r="QZG95" s="715"/>
      <c r="QZH95" s="715"/>
      <c r="QZI95" s="715"/>
      <c r="QZJ95" s="715"/>
      <c r="QZK95" s="715"/>
      <c r="QZL95" s="715"/>
      <c r="QZM95" s="715"/>
      <c r="QZN95" s="715"/>
      <c r="QZO95" s="715"/>
      <c r="QZP95" s="715"/>
      <c r="QZQ95" s="715"/>
      <c r="QZR95" s="715"/>
      <c r="QZS95" s="715"/>
      <c r="QZT95" s="715"/>
      <c r="QZU95" s="715"/>
      <c r="QZV95" s="715"/>
      <c r="QZW95" s="715"/>
      <c r="QZX95" s="715"/>
      <c r="QZY95" s="715"/>
      <c r="QZZ95" s="715"/>
      <c r="RAA95" s="715"/>
      <c r="RAB95" s="715"/>
      <c r="RAC95" s="715"/>
      <c r="RAD95" s="715"/>
      <c r="RAE95" s="715"/>
      <c r="RAF95" s="715"/>
      <c r="RAG95" s="715"/>
      <c r="RAH95" s="715"/>
      <c r="RAI95" s="715"/>
      <c r="RAJ95" s="715"/>
      <c r="RAK95" s="715"/>
      <c r="RAL95" s="715"/>
      <c r="RAM95" s="715"/>
      <c r="RAN95" s="715"/>
      <c r="RAO95" s="715"/>
      <c r="RAP95" s="715"/>
      <c r="RAQ95" s="715"/>
      <c r="RAR95" s="715"/>
      <c r="RAS95" s="715"/>
      <c r="RAT95" s="715"/>
      <c r="RAU95" s="715"/>
      <c r="RAV95" s="715"/>
      <c r="RAW95" s="715"/>
      <c r="RAX95" s="715"/>
      <c r="RAY95" s="715"/>
      <c r="RAZ95" s="715"/>
      <c r="RBA95" s="715"/>
      <c r="RBB95" s="715"/>
      <c r="RBC95" s="715"/>
      <c r="RBD95" s="715"/>
      <c r="RBE95" s="715"/>
      <c r="RBF95" s="715"/>
      <c r="RBG95" s="715"/>
      <c r="RBH95" s="715"/>
      <c r="RBI95" s="715"/>
      <c r="RBJ95" s="715"/>
      <c r="RBK95" s="715"/>
      <c r="RBL95" s="715"/>
      <c r="RBM95" s="715"/>
      <c r="RBN95" s="715"/>
      <c r="RBO95" s="715"/>
      <c r="RBP95" s="715"/>
      <c r="RBQ95" s="715"/>
      <c r="RBR95" s="715"/>
      <c r="RBS95" s="715"/>
      <c r="RBT95" s="715"/>
      <c r="RBU95" s="715"/>
      <c r="RBV95" s="715"/>
      <c r="RBW95" s="715"/>
      <c r="RBX95" s="715"/>
      <c r="RBY95" s="715"/>
      <c r="RBZ95" s="715"/>
      <c r="RCA95" s="715"/>
      <c r="RCB95" s="715"/>
      <c r="RCC95" s="715"/>
      <c r="RCD95" s="715"/>
      <c r="RCE95" s="715"/>
      <c r="RCF95" s="715"/>
      <c r="RCG95" s="715"/>
      <c r="RCH95" s="715"/>
      <c r="RCI95" s="715"/>
      <c r="RCJ95" s="715"/>
      <c r="RCK95" s="715"/>
      <c r="RCL95" s="715"/>
      <c r="RCM95" s="715"/>
      <c r="RCN95" s="715"/>
      <c r="RCO95" s="715"/>
      <c r="RCP95" s="715"/>
      <c r="RCQ95" s="715"/>
      <c r="RCR95" s="715"/>
      <c r="RCS95" s="715"/>
      <c r="RCT95" s="715"/>
      <c r="RCU95" s="715"/>
      <c r="RCV95" s="715"/>
      <c r="RCW95" s="715"/>
      <c r="RCX95" s="715"/>
      <c r="RCY95" s="715"/>
      <c r="RCZ95" s="715"/>
      <c r="RDA95" s="715"/>
      <c r="RDB95" s="715"/>
      <c r="RDC95" s="715"/>
      <c r="RDD95" s="715"/>
      <c r="RDE95" s="715"/>
      <c r="RDF95" s="715"/>
      <c r="RDG95" s="715"/>
      <c r="RDH95" s="715"/>
      <c r="RDI95" s="715"/>
      <c r="RDJ95" s="715"/>
      <c r="RDK95" s="715"/>
      <c r="RDL95" s="715"/>
      <c r="RDM95" s="715"/>
      <c r="RDN95" s="715"/>
      <c r="RDO95" s="715"/>
      <c r="RDP95" s="715"/>
      <c r="RDQ95" s="715"/>
      <c r="RDR95" s="715"/>
      <c r="RDS95" s="715"/>
      <c r="RDT95" s="715"/>
      <c r="RDU95" s="715"/>
      <c r="RDV95" s="715"/>
      <c r="RDW95" s="715"/>
      <c r="RDX95" s="715"/>
      <c r="RDY95" s="715"/>
      <c r="RDZ95" s="715"/>
      <c r="REA95" s="715"/>
      <c r="REB95" s="715"/>
      <c r="REC95" s="715"/>
      <c r="RED95" s="715"/>
      <c r="REE95" s="715"/>
      <c r="REF95" s="715"/>
      <c r="REG95" s="715"/>
      <c r="REH95" s="715"/>
      <c r="REI95" s="715"/>
      <c r="REJ95" s="715"/>
      <c r="REK95" s="715"/>
      <c r="REL95" s="715"/>
      <c r="REM95" s="715"/>
      <c r="REN95" s="715"/>
      <c r="REO95" s="715"/>
      <c r="REP95" s="715"/>
      <c r="REQ95" s="715"/>
      <c r="RER95" s="715"/>
      <c r="RES95" s="715"/>
      <c r="RET95" s="715"/>
      <c r="REU95" s="715"/>
      <c r="REV95" s="715"/>
      <c r="REW95" s="715"/>
      <c r="REX95" s="715"/>
      <c r="REY95" s="715"/>
      <c r="REZ95" s="715"/>
      <c r="RFA95" s="715"/>
      <c r="RFB95" s="715"/>
      <c r="RFC95" s="715"/>
      <c r="RFD95" s="715"/>
      <c r="RFE95" s="715"/>
      <c r="RFF95" s="715"/>
      <c r="RFG95" s="715"/>
      <c r="RFH95" s="715"/>
      <c r="RFI95" s="715"/>
      <c r="RFJ95" s="715"/>
      <c r="RFK95" s="715"/>
      <c r="RFL95" s="715"/>
      <c r="RFM95" s="715"/>
      <c r="RFN95" s="715"/>
      <c r="RFO95" s="715"/>
      <c r="RFP95" s="715"/>
      <c r="RFQ95" s="715"/>
      <c r="RFR95" s="715"/>
      <c r="RFS95" s="715"/>
      <c r="RFT95" s="715"/>
      <c r="RFU95" s="715"/>
      <c r="RFV95" s="715"/>
      <c r="RFW95" s="715"/>
      <c r="RFX95" s="715"/>
      <c r="RFY95" s="715"/>
      <c r="RFZ95" s="715"/>
      <c r="RGA95" s="715"/>
      <c r="RGB95" s="715"/>
      <c r="RGC95" s="715"/>
      <c r="RGD95" s="715"/>
      <c r="RGE95" s="715"/>
      <c r="RGF95" s="715"/>
      <c r="RGG95" s="715"/>
      <c r="RGH95" s="715"/>
      <c r="RGI95" s="715"/>
      <c r="RGJ95" s="715"/>
      <c r="RGK95" s="715"/>
      <c r="RGL95" s="715"/>
      <c r="RGM95" s="715"/>
      <c r="RGN95" s="715"/>
      <c r="RGO95" s="715"/>
      <c r="RGP95" s="715"/>
      <c r="RGQ95" s="715"/>
      <c r="RGR95" s="715"/>
      <c r="RGS95" s="715"/>
      <c r="RGT95" s="715"/>
      <c r="RGU95" s="715"/>
      <c r="RGV95" s="715"/>
      <c r="RGW95" s="715"/>
      <c r="RGX95" s="715"/>
      <c r="RGY95" s="715"/>
      <c r="RGZ95" s="715"/>
      <c r="RHA95" s="715"/>
      <c r="RHB95" s="715"/>
      <c r="RHC95" s="715"/>
      <c r="RHD95" s="715"/>
      <c r="RHE95" s="715"/>
      <c r="RHF95" s="715"/>
      <c r="RHG95" s="715"/>
      <c r="RHH95" s="715"/>
      <c r="RHI95" s="715"/>
      <c r="RHJ95" s="715"/>
      <c r="RHK95" s="715"/>
      <c r="RHL95" s="715"/>
      <c r="RHM95" s="715"/>
      <c r="RHN95" s="715"/>
      <c r="RHO95" s="715"/>
      <c r="RHP95" s="715"/>
      <c r="RHQ95" s="715"/>
      <c r="RHR95" s="715"/>
      <c r="RHS95" s="715"/>
      <c r="RHT95" s="715"/>
      <c r="RHU95" s="715"/>
      <c r="RHV95" s="715"/>
      <c r="RHW95" s="715"/>
      <c r="RHX95" s="715"/>
      <c r="RHY95" s="715"/>
      <c r="RHZ95" s="715"/>
      <c r="RIA95" s="715"/>
      <c r="RIB95" s="715"/>
      <c r="RIC95" s="715"/>
      <c r="RID95" s="715"/>
      <c r="RIE95" s="715"/>
      <c r="RIF95" s="715"/>
      <c r="RIG95" s="715"/>
      <c r="RIH95" s="715"/>
      <c r="RII95" s="715"/>
      <c r="RIJ95" s="715"/>
      <c r="RIK95" s="715"/>
      <c r="RIL95" s="715"/>
      <c r="RIM95" s="715"/>
      <c r="RIN95" s="715"/>
      <c r="RIO95" s="715"/>
      <c r="RIP95" s="715"/>
      <c r="RIQ95" s="715"/>
      <c r="RIR95" s="715"/>
      <c r="RIS95" s="715"/>
      <c r="RIT95" s="715"/>
      <c r="RIU95" s="715"/>
      <c r="RIV95" s="715"/>
      <c r="RIW95" s="715"/>
      <c r="RIX95" s="715"/>
      <c r="RIY95" s="715"/>
      <c r="RIZ95" s="715"/>
      <c r="RJA95" s="715"/>
      <c r="RJB95" s="715"/>
      <c r="RJC95" s="715"/>
      <c r="RJD95" s="715"/>
      <c r="RJE95" s="715"/>
      <c r="RJF95" s="715"/>
      <c r="RJG95" s="715"/>
      <c r="RJH95" s="715"/>
      <c r="RJI95" s="715"/>
      <c r="RJJ95" s="715"/>
      <c r="RJK95" s="715"/>
      <c r="RJL95" s="715"/>
      <c r="RJM95" s="715"/>
      <c r="RJN95" s="715"/>
      <c r="RJO95" s="715"/>
      <c r="RJP95" s="715"/>
      <c r="RJQ95" s="715"/>
      <c r="RJR95" s="715"/>
      <c r="RJS95" s="715"/>
      <c r="RJT95" s="715"/>
      <c r="RJU95" s="715"/>
      <c r="RJV95" s="715"/>
      <c r="RJW95" s="715"/>
      <c r="RJX95" s="715"/>
      <c r="RJY95" s="715"/>
      <c r="RJZ95" s="715"/>
      <c r="RKA95" s="715"/>
      <c r="RKB95" s="715"/>
      <c r="RKC95" s="715"/>
      <c r="RKD95" s="715"/>
      <c r="RKE95" s="715"/>
      <c r="RKF95" s="715"/>
      <c r="RKG95" s="715"/>
      <c r="RKH95" s="715"/>
      <c r="RKI95" s="715"/>
      <c r="RKJ95" s="715"/>
      <c r="RKK95" s="715"/>
      <c r="RKL95" s="715"/>
      <c r="RKM95" s="715"/>
      <c r="RKN95" s="715"/>
      <c r="RKO95" s="715"/>
      <c r="RKP95" s="715"/>
      <c r="RKQ95" s="715"/>
      <c r="RKR95" s="715"/>
      <c r="RKS95" s="715"/>
      <c r="RKT95" s="715"/>
      <c r="RKU95" s="715"/>
      <c r="RKV95" s="715"/>
      <c r="RKW95" s="715"/>
      <c r="RKX95" s="715"/>
      <c r="RKY95" s="715"/>
      <c r="RKZ95" s="715"/>
      <c r="RLA95" s="715"/>
      <c r="RLB95" s="715"/>
      <c r="RLC95" s="715"/>
      <c r="RLD95" s="715"/>
      <c r="RLE95" s="715"/>
      <c r="RLF95" s="715"/>
      <c r="RLG95" s="715"/>
      <c r="RLH95" s="715"/>
      <c r="RLI95" s="715"/>
      <c r="RLJ95" s="715"/>
      <c r="RLK95" s="715"/>
      <c r="RLL95" s="715"/>
      <c r="RLM95" s="715"/>
      <c r="RLN95" s="715"/>
      <c r="RLO95" s="715"/>
      <c r="RLP95" s="715"/>
      <c r="RLQ95" s="715"/>
      <c r="RLR95" s="715"/>
      <c r="RLS95" s="715"/>
      <c r="RLT95" s="715"/>
      <c r="RLU95" s="715"/>
      <c r="RLV95" s="715"/>
      <c r="RLW95" s="715"/>
      <c r="RLX95" s="715"/>
      <c r="RLY95" s="715"/>
      <c r="RLZ95" s="715"/>
      <c r="RMA95" s="715"/>
      <c r="RMB95" s="715"/>
      <c r="RMC95" s="715"/>
      <c r="RMD95" s="715"/>
      <c r="RME95" s="715"/>
      <c r="RMF95" s="715"/>
      <c r="RMG95" s="715"/>
      <c r="RMH95" s="715"/>
      <c r="RMI95" s="715"/>
      <c r="RMJ95" s="715"/>
      <c r="RMK95" s="715"/>
      <c r="RML95" s="715"/>
      <c r="RMM95" s="715"/>
      <c r="RMN95" s="715"/>
      <c r="RMO95" s="715"/>
      <c r="RMP95" s="715"/>
      <c r="RMQ95" s="715"/>
      <c r="RMR95" s="715"/>
      <c r="RMS95" s="715"/>
      <c r="RMT95" s="715"/>
      <c r="RMU95" s="715"/>
      <c r="RMV95" s="715"/>
      <c r="RMW95" s="715"/>
      <c r="RMX95" s="715"/>
      <c r="RMY95" s="715"/>
      <c r="RMZ95" s="715"/>
      <c r="RNA95" s="715"/>
      <c r="RNB95" s="715"/>
      <c r="RNC95" s="715"/>
      <c r="RND95" s="715"/>
      <c r="RNE95" s="715"/>
      <c r="RNF95" s="715"/>
      <c r="RNG95" s="715"/>
      <c r="RNH95" s="715"/>
      <c r="RNI95" s="715"/>
      <c r="RNJ95" s="715"/>
      <c r="RNK95" s="715"/>
      <c r="RNL95" s="715"/>
      <c r="RNM95" s="715"/>
      <c r="RNN95" s="715"/>
      <c r="RNO95" s="715"/>
      <c r="RNP95" s="715"/>
      <c r="RNQ95" s="715"/>
      <c r="RNR95" s="715"/>
      <c r="RNS95" s="715"/>
      <c r="RNT95" s="715"/>
      <c r="RNU95" s="715"/>
      <c r="RNV95" s="715"/>
      <c r="RNW95" s="715"/>
      <c r="RNX95" s="715"/>
      <c r="RNY95" s="715"/>
      <c r="RNZ95" s="715"/>
      <c r="ROA95" s="715"/>
      <c r="ROB95" s="715"/>
      <c r="ROC95" s="715"/>
      <c r="ROD95" s="715"/>
      <c r="ROE95" s="715"/>
      <c r="ROF95" s="715"/>
      <c r="ROG95" s="715"/>
      <c r="ROH95" s="715"/>
      <c r="ROI95" s="715"/>
      <c r="ROJ95" s="715"/>
      <c r="ROK95" s="715"/>
      <c r="ROL95" s="715"/>
      <c r="ROM95" s="715"/>
      <c r="RON95" s="715"/>
      <c r="ROO95" s="715"/>
      <c r="ROP95" s="715"/>
      <c r="ROQ95" s="715"/>
      <c r="ROR95" s="715"/>
      <c r="ROS95" s="715"/>
      <c r="ROT95" s="715"/>
      <c r="ROU95" s="715"/>
      <c r="ROV95" s="715"/>
      <c r="ROW95" s="715"/>
      <c r="ROX95" s="715"/>
      <c r="ROY95" s="715"/>
      <c r="ROZ95" s="715"/>
      <c r="RPA95" s="715"/>
      <c r="RPB95" s="715"/>
      <c r="RPC95" s="715"/>
      <c r="RPD95" s="715"/>
      <c r="RPE95" s="715"/>
      <c r="RPF95" s="715"/>
      <c r="RPG95" s="715"/>
      <c r="RPH95" s="715"/>
      <c r="RPI95" s="715"/>
      <c r="RPJ95" s="715"/>
      <c r="RPK95" s="715"/>
      <c r="RPL95" s="715"/>
      <c r="RPM95" s="715"/>
      <c r="RPN95" s="715"/>
      <c r="RPO95" s="715"/>
      <c r="RPP95" s="715"/>
      <c r="RPQ95" s="715"/>
      <c r="RPR95" s="715"/>
      <c r="RPS95" s="715"/>
      <c r="RPT95" s="715"/>
      <c r="RPU95" s="715"/>
      <c r="RPV95" s="715"/>
      <c r="RPW95" s="715"/>
      <c r="RPX95" s="715"/>
      <c r="RPY95" s="715"/>
      <c r="RPZ95" s="715"/>
      <c r="RQA95" s="715"/>
      <c r="RQB95" s="715"/>
      <c r="RQC95" s="715"/>
      <c r="RQD95" s="715"/>
      <c r="RQE95" s="715"/>
      <c r="RQF95" s="715"/>
      <c r="RQG95" s="715"/>
      <c r="RQH95" s="715"/>
      <c r="RQI95" s="715"/>
      <c r="RQJ95" s="715"/>
      <c r="RQK95" s="715"/>
      <c r="RQL95" s="715"/>
      <c r="RQM95" s="715"/>
      <c r="RQN95" s="715"/>
      <c r="RQO95" s="715"/>
      <c r="RQP95" s="715"/>
      <c r="RQQ95" s="715"/>
      <c r="RQR95" s="715"/>
      <c r="RQS95" s="715"/>
      <c r="RQT95" s="715"/>
      <c r="RQU95" s="715"/>
      <c r="RQV95" s="715"/>
      <c r="RQW95" s="715"/>
      <c r="RQX95" s="715"/>
      <c r="RQY95" s="715"/>
      <c r="RQZ95" s="715"/>
      <c r="RRA95" s="715"/>
      <c r="RRB95" s="715"/>
      <c r="RRC95" s="715"/>
      <c r="RRD95" s="715"/>
      <c r="RRE95" s="715"/>
      <c r="RRF95" s="715"/>
      <c r="RRG95" s="715"/>
      <c r="RRH95" s="715"/>
      <c r="RRI95" s="715"/>
      <c r="RRJ95" s="715"/>
      <c r="RRK95" s="715"/>
      <c r="RRL95" s="715"/>
      <c r="RRM95" s="715"/>
      <c r="RRN95" s="715"/>
      <c r="RRO95" s="715"/>
      <c r="RRP95" s="715"/>
      <c r="RRQ95" s="715"/>
      <c r="RRR95" s="715"/>
      <c r="RRS95" s="715"/>
      <c r="RRT95" s="715"/>
      <c r="RRU95" s="715"/>
      <c r="RRV95" s="715"/>
      <c r="RRW95" s="715"/>
      <c r="RRX95" s="715"/>
      <c r="RRY95" s="715"/>
      <c r="RRZ95" s="715"/>
      <c r="RSA95" s="715"/>
      <c r="RSB95" s="715"/>
      <c r="RSC95" s="715"/>
      <c r="RSD95" s="715"/>
      <c r="RSE95" s="715"/>
      <c r="RSF95" s="715"/>
      <c r="RSG95" s="715"/>
      <c r="RSH95" s="715"/>
      <c r="RSI95" s="715"/>
      <c r="RSJ95" s="715"/>
      <c r="RSK95" s="715"/>
      <c r="RSL95" s="715"/>
      <c r="RSM95" s="715"/>
      <c r="RSN95" s="715"/>
      <c r="RSO95" s="715"/>
      <c r="RSP95" s="715"/>
      <c r="RSQ95" s="715"/>
      <c r="RSR95" s="715"/>
      <c r="RSS95" s="715"/>
      <c r="RST95" s="715"/>
      <c r="RSU95" s="715"/>
      <c r="RSV95" s="715"/>
      <c r="RSW95" s="715"/>
      <c r="RSX95" s="715"/>
      <c r="RSY95" s="715"/>
      <c r="RSZ95" s="715"/>
      <c r="RTA95" s="715"/>
      <c r="RTB95" s="715"/>
      <c r="RTC95" s="715"/>
      <c r="RTD95" s="715"/>
      <c r="RTE95" s="715"/>
      <c r="RTF95" s="715"/>
      <c r="RTG95" s="715"/>
      <c r="RTH95" s="715"/>
      <c r="RTI95" s="715"/>
      <c r="RTJ95" s="715"/>
      <c r="RTK95" s="715"/>
      <c r="RTL95" s="715"/>
      <c r="RTM95" s="715"/>
      <c r="RTN95" s="715"/>
      <c r="RTO95" s="715"/>
      <c r="RTP95" s="715"/>
      <c r="RTQ95" s="715"/>
      <c r="RTR95" s="715"/>
      <c r="RTS95" s="715"/>
      <c r="RTT95" s="715"/>
      <c r="RTU95" s="715"/>
      <c r="RTV95" s="715"/>
      <c r="RTW95" s="715"/>
      <c r="RTX95" s="715"/>
      <c r="RTY95" s="715"/>
      <c r="RTZ95" s="715"/>
      <c r="RUA95" s="715"/>
      <c r="RUB95" s="715"/>
      <c r="RUC95" s="715"/>
      <c r="RUD95" s="715"/>
      <c r="RUE95" s="715"/>
      <c r="RUF95" s="715"/>
      <c r="RUG95" s="715"/>
      <c r="RUH95" s="715"/>
      <c r="RUI95" s="715"/>
      <c r="RUJ95" s="715"/>
      <c r="RUK95" s="715"/>
      <c r="RUL95" s="715"/>
      <c r="RUM95" s="715"/>
      <c r="RUN95" s="715"/>
      <c r="RUO95" s="715"/>
      <c r="RUP95" s="715"/>
      <c r="RUQ95" s="715"/>
      <c r="RUR95" s="715"/>
      <c r="RUS95" s="715"/>
      <c r="RUT95" s="715"/>
      <c r="RUU95" s="715"/>
      <c r="RUV95" s="715"/>
      <c r="RUW95" s="715"/>
      <c r="RUX95" s="715"/>
      <c r="RUY95" s="715"/>
      <c r="RUZ95" s="715"/>
      <c r="RVA95" s="715"/>
      <c r="RVB95" s="715"/>
      <c r="RVC95" s="715"/>
      <c r="RVD95" s="715"/>
      <c r="RVE95" s="715"/>
      <c r="RVF95" s="715"/>
      <c r="RVG95" s="715"/>
      <c r="RVH95" s="715"/>
      <c r="RVI95" s="715"/>
      <c r="RVJ95" s="715"/>
      <c r="RVK95" s="715"/>
      <c r="RVL95" s="715"/>
      <c r="RVM95" s="715"/>
      <c r="RVN95" s="715"/>
      <c r="RVO95" s="715"/>
      <c r="RVP95" s="715"/>
      <c r="RVQ95" s="715"/>
      <c r="RVR95" s="715"/>
      <c r="RVS95" s="715"/>
      <c r="RVT95" s="715"/>
      <c r="RVU95" s="715"/>
      <c r="RVV95" s="715"/>
      <c r="RVW95" s="715"/>
      <c r="RVX95" s="715"/>
      <c r="RVY95" s="715"/>
      <c r="RVZ95" s="715"/>
      <c r="RWA95" s="715"/>
      <c r="RWB95" s="715"/>
      <c r="RWC95" s="715"/>
      <c r="RWD95" s="715"/>
      <c r="RWE95" s="715"/>
      <c r="RWF95" s="715"/>
      <c r="RWG95" s="715"/>
      <c r="RWH95" s="715"/>
      <c r="RWI95" s="715"/>
      <c r="RWJ95" s="715"/>
      <c r="RWK95" s="715"/>
      <c r="RWL95" s="715"/>
      <c r="RWM95" s="715"/>
      <c r="RWN95" s="715"/>
      <c r="RWO95" s="715"/>
      <c r="RWP95" s="715"/>
      <c r="RWQ95" s="715"/>
      <c r="RWR95" s="715"/>
      <c r="RWS95" s="715"/>
      <c r="RWT95" s="715"/>
      <c r="RWU95" s="715"/>
      <c r="RWV95" s="715"/>
      <c r="RWW95" s="715"/>
      <c r="RWX95" s="715"/>
      <c r="RWY95" s="715"/>
      <c r="RWZ95" s="715"/>
      <c r="RXA95" s="715"/>
      <c r="RXB95" s="715"/>
      <c r="RXC95" s="715"/>
      <c r="RXD95" s="715"/>
      <c r="RXE95" s="715"/>
      <c r="RXF95" s="715"/>
      <c r="RXG95" s="715"/>
      <c r="RXH95" s="715"/>
      <c r="RXI95" s="715"/>
      <c r="RXJ95" s="715"/>
      <c r="RXK95" s="715"/>
      <c r="RXL95" s="715"/>
      <c r="RXM95" s="715"/>
      <c r="RXN95" s="715"/>
      <c r="RXO95" s="715"/>
      <c r="RXP95" s="715"/>
      <c r="RXQ95" s="715"/>
      <c r="RXR95" s="715"/>
      <c r="RXS95" s="715"/>
      <c r="RXT95" s="715"/>
      <c r="RXU95" s="715"/>
      <c r="RXV95" s="715"/>
      <c r="RXW95" s="715"/>
      <c r="RXX95" s="715"/>
      <c r="RXY95" s="715"/>
      <c r="RXZ95" s="715"/>
      <c r="RYA95" s="715"/>
      <c r="RYB95" s="715"/>
      <c r="RYC95" s="715"/>
      <c r="RYD95" s="715"/>
      <c r="RYE95" s="715"/>
      <c r="RYF95" s="715"/>
      <c r="RYG95" s="715"/>
      <c r="RYH95" s="715"/>
      <c r="RYI95" s="715"/>
      <c r="RYJ95" s="715"/>
      <c r="RYK95" s="715"/>
      <c r="RYL95" s="715"/>
      <c r="RYM95" s="715"/>
      <c r="RYN95" s="715"/>
      <c r="RYO95" s="715"/>
      <c r="RYP95" s="715"/>
      <c r="RYQ95" s="715"/>
      <c r="RYR95" s="715"/>
      <c r="RYS95" s="715"/>
      <c r="RYT95" s="715"/>
      <c r="RYU95" s="715"/>
      <c r="RYV95" s="715"/>
      <c r="RYW95" s="715"/>
      <c r="RYX95" s="715"/>
      <c r="RYY95" s="715"/>
      <c r="RYZ95" s="715"/>
      <c r="RZA95" s="715"/>
      <c r="RZB95" s="715"/>
      <c r="RZC95" s="715"/>
      <c r="RZD95" s="715"/>
      <c r="RZE95" s="715"/>
      <c r="RZF95" s="715"/>
      <c r="RZG95" s="715"/>
      <c r="RZH95" s="715"/>
      <c r="RZI95" s="715"/>
      <c r="RZJ95" s="715"/>
      <c r="RZK95" s="715"/>
      <c r="RZL95" s="715"/>
      <c r="RZM95" s="715"/>
      <c r="RZN95" s="715"/>
      <c r="RZO95" s="715"/>
      <c r="RZP95" s="715"/>
      <c r="RZQ95" s="715"/>
      <c r="RZR95" s="715"/>
      <c r="RZS95" s="715"/>
      <c r="RZT95" s="715"/>
      <c r="RZU95" s="715"/>
      <c r="RZV95" s="715"/>
      <c r="RZW95" s="715"/>
      <c r="RZX95" s="715"/>
      <c r="RZY95" s="715"/>
      <c r="RZZ95" s="715"/>
      <c r="SAA95" s="715"/>
      <c r="SAB95" s="715"/>
      <c r="SAC95" s="715"/>
      <c r="SAD95" s="715"/>
      <c r="SAE95" s="715"/>
      <c r="SAF95" s="715"/>
      <c r="SAG95" s="715"/>
      <c r="SAH95" s="715"/>
      <c r="SAI95" s="715"/>
      <c r="SAJ95" s="715"/>
      <c r="SAK95" s="715"/>
      <c r="SAL95" s="715"/>
      <c r="SAM95" s="715"/>
      <c r="SAN95" s="715"/>
      <c r="SAO95" s="715"/>
      <c r="SAP95" s="715"/>
      <c r="SAQ95" s="715"/>
      <c r="SAR95" s="715"/>
      <c r="SAS95" s="715"/>
      <c r="SAT95" s="715"/>
      <c r="SAU95" s="715"/>
      <c r="SAV95" s="715"/>
      <c r="SAW95" s="715"/>
      <c r="SAX95" s="715"/>
      <c r="SAY95" s="715"/>
      <c r="SAZ95" s="715"/>
      <c r="SBA95" s="715"/>
      <c r="SBB95" s="715"/>
      <c r="SBC95" s="715"/>
      <c r="SBD95" s="715"/>
      <c r="SBE95" s="715"/>
      <c r="SBF95" s="715"/>
      <c r="SBG95" s="715"/>
      <c r="SBH95" s="715"/>
      <c r="SBI95" s="715"/>
      <c r="SBJ95" s="715"/>
      <c r="SBK95" s="715"/>
      <c r="SBL95" s="715"/>
      <c r="SBM95" s="715"/>
      <c r="SBN95" s="715"/>
      <c r="SBO95" s="715"/>
      <c r="SBP95" s="715"/>
      <c r="SBQ95" s="715"/>
      <c r="SBR95" s="715"/>
      <c r="SBS95" s="715"/>
      <c r="SBT95" s="715"/>
      <c r="SBU95" s="715"/>
      <c r="SBV95" s="715"/>
      <c r="SBW95" s="715"/>
      <c r="SBX95" s="715"/>
      <c r="SBY95" s="715"/>
      <c r="SBZ95" s="715"/>
      <c r="SCA95" s="715"/>
      <c r="SCB95" s="715"/>
      <c r="SCC95" s="715"/>
      <c r="SCD95" s="715"/>
      <c r="SCE95" s="715"/>
      <c r="SCF95" s="715"/>
      <c r="SCG95" s="715"/>
      <c r="SCH95" s="715"/>
      <c r="SCI95" s="715"/>
      <c r="SCJ95" s="715"/>
      <c r="SCK95" s="715"/>
      <c r="SCL95" s="715"/>
      <c r="SCM95" s="715"/>
      <c r="SCN95" s="715"/>
      <c r="SCO95" s="715"/>
      <c r="SCP95" s="715"/>
      <c r="SCQ95" s="715"/>
      <c r="SCR95" s="715"/>
      <c r="SCS95" s="715"/>
      <c r="SCT95" s="715"/>
      <c r="SCU95" s="715"/>
      <c r="SCV95" s="715"/>
      <c r="SCW95" s="715"/>
      <c r="SCX95" s="715"/>
      <c r="SCY95" s="715"/>
      <c r="SCZ95" s="715"/>
      <c r="SDA95" s="715"/>
      <c r="SDB95" s="715"/>
      <c r="SDC95" s="715"/>
      <c r="SDD95" s="715"/>
      <c r="SDE95" s="715"/>
      <c r="SDF95" s="715"/>
      <c r="SDG95" s="715"/>
      <c r="SDH95" s="715"/>
      <c r="SDI95" s="715"/>
      <c r="SDJ95" s="715"/>
      <c r="SDK95" s="715"/>
      <c r="SDL95" s="715"/>
      <c r="SDM95" s="715"/>
      <c r="SDN95" s="715"/>
      <c r="SDO95" s="715"/>
      <c r="SDP95" s="715"/>
      <c r="SDQ95" s="715"/>
      <c r="SDR95" s="715"/>
      <c r="SDS95" s="715"/>
      <c r="SDT95" s="715"/>
      <c r="SDU95" s="715"/>
      <c r="SDV95" s="715"/>
      <c r="SDW95" s="715"/>
      <c r="SDX95" s="715"/>
      <c r="SDY95" s="715"/>
      <c r="SDZ95" s="715"/>
      <c r="SEA95" s="715"/>
      <c r="SEB95" s="715"/>
      <c r="SEC95" s="715"/>
      <c r="SED95" s="715"/>
      <c r="SEE95" s="715"/>
      <c r="SEF95" s="715"/>
      <c r="SEG95" s="715"/>
      <c r="SEH95" s="715"/>
      <c r="SEI95" s="715"/>
      <c r="SEJ95" s="715"/>
      <c r="SEK95" s="715"/>
      <c r="SEL95" s="715"/>
      <c r="SEM95" s="715"/>
      <c r="SEN95" s="715"/>
      <c r="SEO95" s="715"/>
      <c r="SEP95" s="715"/>
      <c r="SEQ95" s="715"/>
      <c r="SER95" s="715"/>
      <c r="SES95" s="715"/>
      <c r="SET95" s="715"/>
      <c r="SEU95" s="715"/>
      <c r="SEV95" s="715"/>
      <c r="SEW95" s="715"/>
      <c r="SEX95" s="715"/>
      <c r="SEY95" s="715"/>
      <c r="SEZ95" s="715"/>
      <c r="SFA95" s="715"/>
      <c r="SFB95" s="715"/>
      <c r="SFC95" s="715"/>
      <c r="SFD95" s="715"/>
      <c r="SFE95" s="715"/>
      <c r="SFF95" s="715"/>
      <c r="SFG95" s="715"/>
      <c r="SFH95" s="715"/>
      <c r="SFI95" s="715"/>
      <c r="SFJ95" s="715"/>
      <c r="SFK95" s="715"/>
      <c r="SFL95" s="715"/>
      <c r="SFM95" s="715"/>
      <c r="SFN95" s="715"/>
      <c r="SFO95" s="715"/>
      <c r="SFP95" s="715"/>
      <c r="SFQ95" s="715"/>
      <c r="SFR95" s="715"/>
      <c r="SFS95" s="715"/>
      <c r="SFT95" s="715"/>
      <c r="SFU95" s="715"/>
      <c r="SFV95" s="715"/>
      <c r="SFW95" s="715"/>
      <c r="SFX95" s="715"/>
      <c r="SFY95" s="715"/>
      <c r="SFZ95" s="715"/>
      <c r="SGA95" s="715"/>
      <c r="SGB95" s="715"/>
      <c r="SGC95" s="715"/>
      <c r="SGD95" s="715"/>
      <c r="SGE95" s="715"/>
      <c r="SGF95" s="715"/>
      <c r="SGG95" s="715"/>
      <c r="SGH95" s="715"/>
      <c r="SGI95" s="715"/>
      <c r="SGJ95" s="715"/>
      <c r="SGK95" s="715"/>
      <c r="SGL95" s="715"/>
      <c r="SGM95" s="715"/>
      <c r="SGN95" s="715"/>
      <c r="SGO95" s="715"/>
      <c r="SGP95" s="715"/>
      <c r="SGQ95" s="715"/>
      <c r="SGR95" s="715"/>
      <c r="SGS95" s="715"/>
      <c r="SGT95" s="715"/>
      <c r="SGU95" s="715"/>
      <c r="SGV95" s="715"/>
      <c r="SGW95" s="715"/>
      <c r="SGX95" s="715"/>
      <c r="SGY95" s="715"/>
      <c r="SGZ95" s="715"/>
      <c r="SHA95" s="715"/>
      <c r="SHB95" s="715"/>
      <c r="SHC95" s="715"/>
      <c r="SHD95" s="715"/>
      <c r="SHE95" s="715"/>
      <c r="SHF95" s="715"/>
      <c r="SHG95" s="715"/>
      <c r="SHH95" s="715"/>
      <c r="SHI95" s="715"/>
      <c r="SHJ95" s="715"/>
      <c r="SHK95" s="715"/>
      <c r="SHL95" s="715"/>
      <c r="SHM95" s="715"/>
      <c r="SHN95" s="715"/>
      <c r="SHO95" s="715"/>
      <c r="SHP95" s="715"/>
      <c r="SHQ95" s="715"/>
      <c r="SHR95" s="715"/>
      <c r="SHS95" s="715"/>
      <c r="SHT95" s="715"/>
      <c r="SHU95" s="715"/>
      <c r="SHV95" s="715"/>
      <c r="SHW95" s="715"/>
      <c r="SHX95" s="715"/>
      <c r="SHY95" s="715"/>
      <c r="SHZ95" s="715"/>
      <c r="SIA95" s="715"/>
      <c r="SIB95" s="715"/>
      <c r="SIC95" s="715"/>
      <c r="SID95" s="715"/>
      <c r="SIE95" s="715"/>
      <c r="SIF95" s="715"/>
      <c r="SIG95" s="715"/>
      <c r="SIH95" s="715"/>
      <c r="SII95" s="715"/>
      <c r="SIJ95" s="715"/>
      <c r="SIK95" s="715"/>
      <c r="SIL95" s="715"/>
      <c r="SIM95" s="715"/>
      <c r="SIN95" s="715"/>
      <c r="SIO95" s="715"/>
      <c r="SIP95" s="715"/>
      <c r="SIQ95" s="715"/>
      <c r="SIR95" s="715"/>
      <c r="SIS95" s="715"/>
      <c r="SIT95" s="715"/>
      <c r="SIU95" s="715"/>
      <c r="SIV95" s="715"/>
      <c r="SIW95" s="715"/>
      <c r="SIX95" s="715"/>
      <c r="SIY95" s="715"/>
      <c r="SIZ95" s="715"/>
      <c r="SJA95" s="715"/>
      <c r="SJB95" s="715"/>
      <c r="SJC95" s="715"/>
      <c r="SJD95" s="715"/>
      <c r="SJE95" s="715"/>
      <c r="SJF95" s="715"/>
      <c r="SJG95" s="715"/>
      <c r="SJH95" s="715"/>
      <c r="SJI95" s="715"/>
      <c r="SJJ95" s="715"/>
      <c r="SJK95" s="715"/>
      <c r="SJL95" s="715"/>
      <c r="SJM95" s="715"/>
      <c r="SJN95" s="715"/>
      <c r="SJO95" s="715"/>
      <c r="SJP95" s="715"/>
      <c r="SJQ95" s="715"/>
      <c r="SJR95" s="715"/>
      <c r="SJS95" s="715"/>
      <c r="SJT95" s="715"/>
      <c r="SJU95" s="715"/>
      <c r="SJV95" s="715"/>
      <c r="SJW95" s="715"/>
      <c r="SJX95" s="715"/>
      <c r="SJY95" s="715"/>
      <c r="SJZ95" s="715"/>
      <c r="SKA95" s="715"/>
      <c r="SKB95" s="715"/>
      <c r="SKC95" s="715"/>
      <c r="SKD95" s="715"/>
      <c r="SKE95" s="715"/>
      <c r="SKF95" s="715"/>
      <c r="SKG95" s="715"/>
      <c r="SKH95" s="715"/>
      <c r="SKI95" s="715"/>
      <c r="SKJ95" s="715"/>
      <c r="SKK95" s="715"/>
      <c r="SKL95" s="715"/>
      <c r="SKM95" s="715"/>
      <c r="SKN95" s="715"/>
      <c r="SKO95" s="715"/>
      <c r="SKP95" s="715"/>
      <c r="SKQ95" s="715"/>
      <c r="SKR95" s="715"/>
      <c r="SKS95" s="715"/>
      <c r="SKT95" s="715"/>
      <c r="SKU95" s="715"/>
      <c r="SKV95" s="715"/>
      <c r="SKW95" s="715"/>
      <c r="SKX95" s="715"/>
      <c r="SKY95" s="715"/>
      <c r="SKZ95" s="715"/>
      <c r="SLA95" s="715"/>
      <c r="SLB95" s="715"/>
      <c r="SLC95" s="715"/>
      <c r="SLD95" s="715"/>
      <c r="SLE95" s="715"/>
      <c r="SLF95" s="715"/>
      <c r="SLG95" s="715"/>
      <c r="SLH95" s="715"/>
      <c r="SLI95" s="715"/>
      <c r="SLJ95" s="715"/>
      <c r="SLK95" s="715"/>
      <c r="SLL95" s="715"/>
      <c r="SLM95" s="715"/>
      <c r="SLN95" s="715"/>
      <c r="SLO95" s="715"/>
      <c r="SLP95" s="715"/>
      <c r="SLQ95" s="715"/>
      <c r="SLR95" s="715"/>
      <c r="SLS95" s="715"/>
      <c r="SLT95" s="715"/>
      <c r="SLU95" s="715"/>
      <c r="SLV95" s="715"/>
      <c r="SLW95" s="715"/>
      <c r="SLX95" s="715"/>
      <c r="SLY95" s="715"/>
      <c r="SLZ95" s="715"/>
      <c r="SMA95" s="715"/>
      <c r="SMB95" s="715"/>
      <c r="SMC95" s="715"/>
      <c r="SMD95" s="715"/>
      <c r="SME95" s="715"/>
      <c r="SMF95" s="715"/>
      <c r="SMG95" s="715"/>
      <c r="SMH95" s="715"/>
      <c r="SMI95" s="715"/>
      <c r="SMJ95" s="715"/>
      <c r="SMK95" s="715"/>
      <c r="SML95" s="715"/>
      <c r="SMM95" s="715"/>
      <c r="SMN95" s="715"/>
      <c r="SMO95" s="715"/>
      <c r="SMP95" s="715"/>
      <c r="SMQ95" s="715"/>
      <c r="SMR95" s="715"/>
      <c r="SMS95" s="715"/>
      <c r="SMT95" s="715"/>
      <c r="SMU95" s="715"/>
      <c r="SMV95" s="715"/>
      <c r="SMW95" s="715"/>
      <c r="SMX95" s="715"/>
      <c r="SMY95" s="715"/>
      <c r="SMZ95" s="715"/>
      <c r="SNA95" s="715"/>
      <c r="SNB95" s="715"/>
      <c r="SNC95" s="715"/>
      <c r="SND95" s="715"/>
      <c r="SNE95" s="715"/>
      <c r="SNF95" s="715"/>
      <c r="SNG95" s="715"/>
      <c r="SNH95" s="715"/>
      <c r="SNI95" s="715"/>
      <c r="SNJ95" s="715"/>
      <c r="SNK95" s="715"/>
      <c r="SNL95" s="715"/>
      <c r="SNM95" s="715"/>
      <c r="SNN95" s="715"/>
      <c r="SNO95" s="715"/>
      <c r="SNP95" s="715"/>
      <c r="SNQ95" s="715"/>
      <c r="SNR95" s="715"/>
      <c r="SNS95" s="715"/>
      <c r="SNT95" s="715"/>
      <c r="SNU95" s="715"/>
      <c r="SNV95" s="715"/>
      <c r="SNW95" s="715"/>
      <c r="SNX95" s="715"/>
      <c r="SNY95" s="715"/>
      <c r="SNZ95" s="715"/>
      <c r="SOA95" s="715"/>
      <c r="SOB95" s="715"/>
      <c r="SOC95" s="715"/>
      <c r="SOD95" s="715"/>
      <c r="SOE95" s="715"/>
      <c r="SOF95" s="715"/>
      <c r="SOG95" s="715"/>
      <c r="SOH95" s="715"/>
      <c r="SOI95" s="715"/>
      <c r="SOJ95" s="715"/>
      <c r="SOK95" s="715"/>
      <c r="SOL95" s="715"/>
      <c r="SOM95" s="715"/>
      <c r="SON95" s="715"/>
      <c r="SOO95" s="715"/>
      <c r="SOP95" s="715"/>
      <c r="SOQ95" s="715"/>
      <c r="SOR95" s="715"/>
      <c r="SOS95" s="715"/>
      <c r="SOT95" s="715"/>
      <c r="SOU95" s="715"/>
      <c r="SOV95" s="715"/>
      <c r="SOW95" s="715"/>
      <c r="SOX95" s="715"/>
      <c r="SOY95" s="715"/>
      <c r="SOZ95" s="715"/>
      <c r="SPA95" s="715"/>
      <c r="SPB95" s="715"/>
      <c r="SPC95" s="715"/>
      <c r="SPD95" s="715"/>
      <c r="SPE95" s="715"/>
      <c r="SPF95" s="715"/>
      <c r="SPG95" s="715"/>
      <c r="SPH95" s="715"/>
      <c r="SPI95" s="715"/>
      <c r="SPJ95" s="715"/>
      <c r="SPK95" s="715"/>
      <c r="SPL95" s="715"/>
      <c r="SPM95" s="715"/>
      <c r="SPN95" s="715"/>
      <c r="SPO95" s="715"/>
      <c r="SPP95" s="715"/>
      <c r="SPQ95" s="715"/>
      <c r="SPR95" s="715"/>
      <c r="SPS95" s="715"/>
      <c r="SPT95" s="715"/>
      <c r="SPU95" s="715"/>
      <c r="SPV95" s="715"/>
      <c r="SPW95" s="715"/>
      <c r="SPX95" s="715"/>
      <c r="SPY95" s="715"/>
      <c r="SPZ95" s="715"/>
      <c r="SQA95" s="715"/>
      <c r="SQB95" s="715"/>
      <c r="SQC95" s="715"/>
      <c r="SQD95" s="715"/>
      <c r="SQE95" s="715"/>
      <c r="SQF95" s="715"/>
      <c r="SQG95" s="715"/>
      <c r="SQH95" s="715"/>
      <c r="SQI95" s="715"/>
      <c r="SQJ95" s="715"/>
      <c r="SQK95" s="715"/>
      <c r="SQL95" s="715"/>
      <c r="SQM95" s="715"/>
      <c r="SQN95" s="715"/>
      <c r="SQO95" s="715"/>
      <c r="SQP95" s="715"/>
      <c r="SQQ95" s="715"/>
      <c r="SQR95" s="715"/>
      <c r="SQS95" s="715"/>
      <c r="SQT95" s="715"/>
      <c r="SQU95" s="715"/>
      <c r="SQV95" s="715"/>
      <c r="SQW95" s="715"/>
      <c r="SQX95" s="715"/>
      <c r="SQY95" s="715"/>
      <c r="SQZ95" s="715"/>
      <c r="SRA95" s="715"/>
      <c r="SRB95" s="715"/>
      <c r="SRC95" s="715"/>
      <c r="SRD95" s="715"/>
      <c r="SRE95" s="715"/>
      <c r="SRF95" s="715"/>
      <c r="SRG95" s="715"/>
      <c r="SRH95" s="715"/>
      <c r="SRI95" s="715"/>
      <c r="SRJ95" s="715"/>
      <c r="SRK95" s="715"/>
      <c r="SRL95" s="715"/>
      <c r="SRM95" s="715"/>
      <c r="SRN95" s="715"/>
      <c r="SRO95" s="715"/>
      <c r="SRP95" s="715"/>
      <c r="SRQ95" s="715"/>
      <c r="SRR95" s="715"/>
      <c r="SRS95" s="715"/>
      <c r="SRT95" s="715"/>
      <c r="SRU95" s="715"/>
      <c r="SRV95" s="715"/>
      <c r="SRW95" s="715"/>
      <c r="SRX95" s="715"/>
      <c r="SRY95" s="715"/>
      <c r="SRZ95" s="715"/>
      <c r="SSA95" s="715"/>
      <c r="SSB95" s="715"/>
      <c r="SSC95" s="715"/>
      <c r="SSD95" s="715"/>
      <c r="SSE95" s="715"/>
      <c r="SSF95" s="715"/>
      <c r="SSG95" s="715"/>
      <c r="SSH95" s="715"/>
      <c r="SSI95" s="715"/>
      <c r="SSJ95" s="715"/>
      <c r="SSK95" s="715"/>
      <c r="SSL95" s="715"/>
      <c r="SSM95" s="715"/>
      <c r="SSN95" s="715"/>
      <c r="SSO95" s="715"/>
      <c r="SSP95" s="715"/>
      <c r="SSQ95" s="715"/>
      <c r="SSR95" s="715"/>
      <c r="SSS95" s="715"/>
      <c r="SST95" s="715"/>
      <c r="SSU95" s="715"/>
      <c r="SSV95" s="715"/>
      <c r="SSW95" s="715"/>
      <c r="SSX95" s="715"/>
      <c r="SSY95" s="715"/>
      <c r="SSZ95" s="715"/>
      <c r="STA95" s="715"/>
      <c r="STB95" s="715"/>
      <c r="STC95" s="715"/>
      <c r="STD95" s="715"/>
      <c r="STE95" s="715"/>
      <c r="STF95" s="715"/>
      <c r="STG95" s="715"/>
      <c r="STH95" s="715"/>
      <c r="STI95" s="715"/>
      <c r="STJ95" s="715"/>
      <c r="STK95" s="715"/>
      <c r="STL95" s="715"/>
      <c r="STM95" s="715"/>
      <c r="STN95" s="715"/>
      <c r="STO95" s="715"/>
      <c r="STP95" s="715"/>
      <c r="STQ95" s="715"/>
      <c r="STR95" s="715"/>
      <c r="STS95" s="715"/>
      <c r="STT95" s="715"/>
      <c r="STU95" s="715"/>
      <c r="STV95" s="715"/>
      <c r="STW95" s="715"/>
      <c r="STX95" s="715"/>
      <c r="STY95" s="715"/>
      <c r="STZ95" s="715"/>
      <c r="SUA95" s="715"/>
      <c r="SUB95" s="715"/>
      <c r="SUC95" s="715"/>
      <c r="SUD95" s="715"/>
      <c r="SUE95" s="715"/>
      <c r="SUF95" s="715"/>
      <c r="SUG95" s="715"/>
      <c r="SUH95" s="715"/>
      <c r="SUI95" s="715"/>
      <c r="SUJ95" s="715"/>
      <c r="SUK95" s="715"/>
      <c r="SUL95" s="715"/>
      <c r="SUM95" s="715"/>
      <c r="SUN95" s="715"/>
      <c r="SUO95" s="715"/>
      <c r="SUP95" s="715"/>
      <c r="SUQ95" s="715"/>
      <c r="SUR95" s="715"/>
      <c r="SUS95" s="715"/>
      <c r="SUT95" s="715"/>
      <c r="SUU95" s="715"/>
      <c r="SUV95" s="715"/>
      <c r="SUW95" s="715"/>
      <c r="SUX95" s="715"/>
      <c r="SUY95" s="715"/>
      <c r="SUZ95" s="715"/>
      <c r="SVA95" s="715"/>
      <c r="SVB95" s="715"/>
      <c r="SVC95" s="715"/>
      <c r="SVD95" s="715"/>
      <c r="SVE95" s="715"/>
      <c r="SVF95" s="715"/>
      <c r="SVG95" s="715"/>
      <c r="SVH95" s="715"/>
      <c r="SVI95" s="715"/>
      <c r="SVJ95" s="715"/>
      <c r="SVK95" s="715"/>
      <c r="SVL95" s="715"/>
      <c r="SVM95" s="715"/>
      <c r="SVN95" s="715"/>
      <c r="SVO95" s="715"/>
      <c r="SVP95" s="715"/>
      <c r="SVQ95" s="715"/>
      <c r="SVR95" s="715"/>
      <c r="SVS95" s="715"/>
      <c r="SVT95" s="715"/>
      <c r="SVU95" s="715"/>
      <c r="SVV95" s="715"/>
      <c r="SVW95" s="715"/>
      <c r="SVX95" s="715"/>
      <c r="SVY95" s="715"/>
      <c r="SVZ95" s="715"/>
      <c r="SWA95" s="715"/>
      <c r="SWB95" s="715"/>
      <c r="SWC95" s="715"/>
      <c r="SWD95" s="715"/>
      <c r="SWE95" s="715"/>
      <c r="SWF95" s="715"/>
      <c r="SWG95" s="715"/>
      <c r="SWH95" s="715"/>
      <c r="SWI95" s="715"/>
      <c r="SWJ95" s="715"/>
      <c r="SWK95" s="715"/>
      <c r="SWL95" s="715"/>
      <c r="SWM95" s="715"/>
      <c r="SWN95" s="715"/>
      <c r="SWO95" s="715"/>
      <c r="SWP95" s="715"/>
      <c r="SWQ95" s="715"/>
      <c r="SWR95" s="715"/>
      <c r="SWS95" s="715"/>
      <c r="SWT95" s="715"/>
      <c r="SWU95" s="715"/>
      <c r="SWV95" s="715"/>
      <c r="SWW95" s="715"/>
      <c r="SWX95" s="715"/>
      <c r="SWY95" s="715"/>
      <c r="SWZ95" s="715"/>
      <c r="SXA95" s="715"/>
      <c r="SXB95" s="715"/>
      <c r="SXC95" s="715"/>
      <c r="SXD95" s="715"/>
      <c r="SXE95" s="715"/>
      <c r="SXF95" s="715"/>
      <c r="SXG95" s="715"/>
      <c r="SXH95" s="715"/>
      <c r="SXI95" s="715"/>
      <c r="SXJ95" s="715"/>
      <c r="SXK95" s="715"/>
      <c r="SXL95" s="715"/>
      <c r="SXM95" s="715"/>
      <c r="SXN95" s="715"/>
      <c r="SXO95" s="715"/>
      <c r="SXP95" s="715"/>
      <c r="SXQ95" s="715"/>
      <c r="SXR95" s="715"/>
      <c r="SXS95" s="715"/>
      <c r="SXT95" s="715"/>
      <c r="SXU95" s="715"/>
      <c r="SXV95" s="715"/>
      <c r="SXW95" s="715"/>
      <c r="SXX95" s="715"/>
      <c r="SXY95" s="715"/>
      <c r="SXZ95" s="715"/>
      <c r="SYA95" s="715"/>
      <c r="SYB95" s="715"/>
      <c r="SYC95" s="715"/>
      <c r="SYD95" s="715"/>
      <c r="SYE95" s="715"/>
      <c r="SYF95" s="715"/>
      <c r="SYG95" s="715"/>
      <c r="SYH95" s="715"/>
      <c r="SYI95" s="715"/>
      <c r="SYJ95" s="715"/>
      <c r="SYK95" s="715"/>
      <c r="SYL95" s="715"/>
      <c r="SYM95" s="715"/>
      <c r="SYN95" s="715"/>
      <c r="SYO95" s="715"/>
      <c r="SYP95" s="715"/>
      <c r="SYQ95" s="715"/>
      <c r="SYR95" s="715"/>
      <c r="SYS95" s="715"/>
      <c r="SYT95" s="715"/>
      <c r="SYU95" s="715"/>
      <c r="SYV95" s="715"/>
      <c r="SYW95" s="715"/>
      <c r="SYX95" s="715"/>
      <c r="SYY95" s="715"/>
      <c r="SYZ95" s="715"/>
      <c r="SZA95" s="715"/>
      <c r="SZB95" s="715"/>
      <c r="SZC95" s="715"/>
      <c r="SZD95" s="715"/>
      <c r="SZE95" s="715"/>
      <c r="SZF95" s="715"/>
      <c r="SZG95" s="715"/>
      <c r="SZH95" s="715"/>
      <c r="SZI95" s="715"/>
      <c r="SZJ95" s="715"/>
      <c r="SZK95" s="715"/>
      <c r="SZL95" s="715"/>
      <c r="SZM95" s="715"/>
      <c r="SZN95" s="715"/>
      <c r="SZO95" s="715"/>
      <c r="SZP95" s="715"/>
      <c r="SZQ95" s="715"/>
      <c r="SZR95" s="715"/>
      <c r="SZS95" s="715"/>
      <c r="SZT95" s="715"/>
      <c r="SZU95" s="715"/>
      <c r="SZV95" s="715"/>
      <c r="SZW95" s="715"/>
      <c r="SZX95" s="715"/>
      <c r="SZY95" s="715"/>
      <c r="SZZ95" s="715"/>
      <c r="TAA95" s="715"/>
      <c r="TAB95" s="715"/>
      <c r="TAC95" s="715"/>
      <c r="TAD95" s="715"/>
      <c r="TAE95" s="715"/>
      <c r="TAF95" s="715"/>
      <c r="TAG95" s="715"/>
      <c r="TAH95" s="715"/>
      <c r="TAI95" s="715"/>
      <c r="TAJ95" s="715"/>
      <c r="TAK95" s="715"/>
      <c r="TAL95" s="715"/>
      <c r="TAM95" s="715"/>
      <c r="TAN95" s="715"/>
      <c r="TAO95" s="715"/>
      <c r="TAP95" s="715"/>
      <c r="TAQ95" s="715"/>
      <c r="TAR95" s="715"/>
      <c r="TAS95" s="715"/>
      <c r="TAT95" s="715"/>
      <c r="TAU95" s="715"/>
      <c r="TAV95" s="715"/>
      <c r="TAW95" s="715"/>
      <c r="TAX95" s="715"/>
      <c r="TAY95" s="715"/>
      <c r="TAZ95" s="715"/>
      <c r="TBA95" s="715"/>
      <c r="TBB95" s="715"/>
      <c r="TBC95" s="715"/>
      <c r="TBD95" s="715"/>
      <c r="TBE95" s="715"/>
      <c r="TBF95" s="715"/>
      <c r="TBG95" s="715"/>
      <c r="TBH95" s="715"/>
      <c r="TBI95" s="715"/>
      <c r="TBJ95" s="715"/>
      <c r="TBK95" s="715"/>
      <c r="TBL95" s="715"/>
      <c r="TBM95" s="715"/>
      <c r="TBN95" s="715"/>
      <c r="TBO95" s="715"/>
      <c r="TBP95" s="715"/>
      <c r="TBQ95" s="715"/>
      <c r="TBR95" s="715"/>
      <c r="TBS95" s="715"/>
      <c r="TBT95" s="715"/>
      <c r="TBU95" s="715"/>
      <c r="TBV95" s="715"/>
      <c r="TBW95" s="715"/>
      <c r="TBX95" s="715"/>
      <c r="TBY95" s="715"/>
      <c r="TBZ95" s="715"/>
      <c r="TCA95" s="715"/>
      <c r="TCB95" s="715"/>
      <c r="TCC95" s="715"/>
      <c r="TCD95" s="715"/>
      <c r="TCE95" s="715"/>
      <c r="TCF95" s="715"/>
      <c r="TCG95" s="715"/>
      <c r="TCH95" s="715"/>
      <c r="TCI95" s="715"/>
      <c r="TCJ95" s="715"/>
      <c r="TCK95" s="715"/>
      <c r="TCL95" s="715"/>
      <c r="TCM95" s="715"/>
      <c r="TCN95" s="715"/>
      <c r="TCO95" s="715"/>
      <c r="TCP95" s="715"/>
      <c r="TCQ95" s="715"/>
      <c r="TCR95" s="715"/>
      <c r="TCS95" s="715"/>
      <c r="TCT95" s="715"/>
      <c r="TCU95" s="715"/>
      <c r="TCV95" s="715"/>
      <c r="TCW95" s="715"/>
      <c r="TCX95" s="715"/>
      <c r="TCY95" s="715"/>
      <c r="TCZ95" s="715"/>
      <c r="TDA95" s="715"/>
      <c r="TDB95" s="715"/>
      <c r="TDC95" s="715"/>
      <c r="TDD95" s="715"/>
      <c r="TDE95" s="715"/>
      <c r="TDF95" s="715"/>
      <c r="TDG95" s="715"/>
      <c r="TDH95" s="715"/>
      <c r="TDI95" s="715"/>
      <c r="TDJ95" s="715"/>
      <c r="TDK95" s="715"/>
      <c r="TDL95" s="715"/>
      <c r="TDM95" s="715"/>
      <c r="TDN95" s="715"/>
      <c r="TDO95" s="715"/>
      <c r="TDP95" s="715"/>
      <c r="TDQ95" s="715"/>
      <c r="TDR95" s="715"/>
      <c r="TDS95" s="715"/>
      <c r="TDT95" s="715"/>
      <c r="TDU95" s="715"/>
      <c r="TDV95" s="715"/>
      <c r="TDW95" s="715"/>
      <c r="TDX95" s="715"/>
      <c r="TDY95" s="715"/>
      <c r="TDZ95" s="715"/>
      <c r="TEA95" s="715"/>
      <c r="TEB95" s="715"/>
      <c r="TEC95" s="715"/>
      <c r="TED95" s="715"/>
      <c r="TEE95" s="715"/>
      <c r="TEF95" s="715"/>
      <c r="TEG95" s="715"/>
      <c r="TEH95" s="715"/>
      <c r="TEI95" s="715"/>
      <c r="TEJ95" s="715"/>
      <c r="TEK95" s="715"/>
      <c r="TEL95" s="715"/>
      <c r="TEM95" s="715"/>
      <c r="TEN95" s="715"/>
      <c r="TEO95" s="715"/>
      <c r="TEP95" s="715"/>
      <c r="TEQ95" s="715"/>
      <c r="TER95" s="715"/>
      <c r="TES95" s="715"/>
      <c r="TET95" s="715"/>
      <c r="TEU95" s="715"/>
      <c r="TEV95" s="715"/>
      <c r="TEW95" s="715"/>
      <c r="TEX95" s="715"/>
      <c r="TEY95" s="715"/>
      <c r="TEZ95" s="715"/>
      <c r="TFA95" s="715"/>
      <c r="TFB95" s="715"/>
      <c r="TFC95" s="715"/>
      <c r="TFD95" s="715"/>
      <c r="TFE95" s="715"/>
      <c r="TFF95" s="715"/>
      <c r="TFG95" s="715"/>
      <c r="TFH95" s="715"/>
      <c r="TFI95" s="715"/>
      <c r="TFJ95" s="715"/>
      <c r="TFK95" s="715"/>
      <c r="TFL95" s="715"/>
      <c r="TFM95" s="715"/>
      <c r="TFN95" s="715"/>
      <c r="TFO95" s="715"/>
      <c r="TFP95" s="715"/>
      <c r="TFQ95" s="715"/>
      <c r="TFR95" s="715"/>
      <c r="TFS95" s="715"/>
      <c r="TFT95" s="715"/>
      <c r="TFU95" s="715"/>
      <c r="TFV95" s="715"/>
      <c r="TFW95" s="715"/>
      <c r="TFX95" s="715"/>
      <c r="TFY95" s="715"/>
      <c r="TFZ95" s="715"/>
      <c r="TGA95" s="715"/>
      <c r="TGB95" s="715"/>
      <c r="TGC95" s="715"/>
      <c r="TGD95" s="715"/>
      <c r="TGE95" s="715"/>
      <c r="TGF95" s="715"/>
      <c r="TGG95" s="715"/>
      <c r="TGH95" s="715"/>
      <c r="TGI95" s="715"/>
      <c r="TGJ95" s="715"/>
      <c r="TGK95" s="715"/>
      <c r="TGL95" s="715"/>
      <c r="TGM95" s="715"/>
      <c r="TGN95" s="715"/>
      <c r="TGO95" s="715"/>
      <c r="TGP95" s="715"/>
      <c r="TGQ95" s="715"/>
      <c r="TGR95" s="715"/>
      <c r="TGS95" s="715"/>
      <c r="TGT95" s="715"/>
      <c r="TGU95" s="715"/>
      <c r="TGV95" s="715"/>
      <c r="TGW95" s="715"/>
      <c r="TGX95" s="715"/>
      <c r="TGY95" s="715"/>
      <c r="TGZ95" s="715"/>
      <c r="THA95" s="715"/>
      <c r="THB95" s="715"/>
      <c r="THC95" s="715"/>
      <c r="THD95" s="715"/>
      <c r="THE95" s="715"/>
      <c r="THF95" s="715"/>
      <c r="THG95" s="715"/>
      <c r="THH95" s="715"/>
      <c r="THI95" s="715"/>
      <c r="THJ95" s="715"/>
      <c r="THK95" s="715"/>
      <c r="THL95" s="715"/>
      <c r="THM95" s="715"/>
      <c r="THN95" s="715"/>
      <c r="THO95" s="715"/>
      <c r="THP95" s="715"/>
      <c r="THQ95" s="715"/>
      <c r="THR95" s="715"/>
      <c r="THS95" s="715"/>
      <c r="THT95" s="715"/>
      <c r="THU95" s="715"/>
      <c r="THV95" s="715"/>
      <c r="THW95" s="715"/>
      <c r="THX95" s="715"/>
      <c r="THY95" s="715"/>
      <c r="THZ95" s="715"/>
      <c r="TIA95" s="715"/>
      <c r="TIB95" s="715"/>
      <c r="TIC95" s="715"/>
      <c r="TID95" s="715"/>
      <c r="TIE95" s="715"/>
      <c r="TIF95" s="715"/>
      <c r="TIG95" s="715"/>
      <c r="TIH95" s="715"/>
      <c r="TII95" s="715"/>
      <c r="TIJ95" s="715"/>
      <c r="TIK95" s="715"/>
      <c r="TIL95" s="715"/>
      <c r="TIM95" s="715"/>
      <c r="TIN95" s="715"/>
      <c r="TIO95" s="715"/>
      <c r="TIP95" s="715"/>
      <c r="TIQ95" s="715"/>
      <c r="TIR95" s="715"/>
      <c r="TIS95" s="715"/>
      <c r="TIT95" s="715"/>
      <c r="TIU95" s="715"/>
      <c r="TIV95" s="715"/>
      <c r="TIW95" s="715"/>
      <c r="TIX95" s="715"/>
      <c r="TIY95" s="715"/>
      <c r="TIZ95" s="715"/>
      <c r="TJA95" s="715"/>
      <c r="TJB95" s="715"/>
      <c r="TJC95" s="715"/>
      <c r="TJD95" s="715"/>
      <c r="TJE95" s="715"/>
      <c r="TJF95" s="715"/>
      <c r="TJG95" s="715"/>
      <c r="TJH95" s="715"/>
      <c r="TJI95" s="715"/>
      <c r="TJJ95" s="715"/>
      <c r="TJK95" s="715"/>
      <c r="TJL95" s="715"/>
      <c r="TJM95" s="715"/>
      <c r="TJN95" s="715"/>
      <c r="TJO95" s="715"/>
      <c r="TJP95" s="715"/>
      <c r="TJQ95" s="715"/>
      <c r="TJR95" s="715"/>
      <c r="TJS95" s="715"/>
      <c r="TJT95" s="715"/>
      <c r="TJU95" s="715"/>
      <c r="TJV95" s="715"/>
      <c r="TJW95" s="715"/>
      <c r="TJX95" s="715"/>
      <c r="TJY95" s="715"/>
      <c r="TJZ95" s="715"/>
      <c r="TKA95" s="715"/>
      <c r="TKB95" s="715"/>
      <c r="TKC95" s="715"/>
      <c r="TKD95" s="715"/>
      <c r="TKE95" s="715"/>
      <c r="TKF95" s="715"/>
      <c r="TKG95" s="715"/>
      <c r="TKH95" s="715"/>
      <c r="TKI95" s="715"/>
      <c r="TKJ95" s="715"/>
      <c r="TKK95" s="715"/>
      <c r="TKL95" s="715"/>
      <c r="TKM95" s="715"/>
      <c r="TKN95" s="715"/>
      <c r="TKO95" s="715"/>
      <c r="TKP95" s="715"/>
      <c r="TKQ95" s="715"/>
      <c r="TKR95" s="715"/>
      <c r="TKS95" s="715"/>
      <c r="TKT95" s="715"/>
      <c r="TKU95" s="715"/>
      <c r="TKV95" s="715"/>
      <c r="TKW95" s="715"/>
      <c r="TKX95" s="715"/>
      <c r="TKY95" s="715"/>
      <c r="TKZ95" s="715"/>
      <c r="TLA95" s="715"/>
      <c r="TLB95" s="715"/>
      <c r="TLC95" s="715"/>
      <c r="TLD95" s="715"/>
      <c r="TLE95" s="715"/>
      <c r="TLF95" s="715"/>
      <c r="TLG95" s="715"/>
      <c r="TLH95" s="715"/>
      <c r="TLI95" s="715"/>
      <c r="TLJ95" s="715"/>
      <c r="TLK95" s="715"/>
      <c r="TLL95" s="715"/>
      <c r="TLM95" s="715"/>
      <c r="TLN95" s="715"/>
      <c r="TLO95" s="715"/>
      <c r="TLP95" s="715"/>
      <c r="TLQ95" s="715"/>
      <c r="TLR95" s="715"/>
      <c r="TLS95" s="715"/>
      <c r="TLT95" s="715"/>
      <c r="TLU95" s="715"/>
      <c r="TLV95" s="715"/>
      <c r="TLW95" s="715"/>
      <c r="TLX95" s="715"/>
      <c r="TLY95" s="715"/>
      <c r="TLZ95" s="715"/>
      <c r="TMA95" s="715"/>
      <c r="TMB95" s="715"/>
      <c r="TMC95" s="715"/>
      <c r="TMD95" s="715"/>
      <c r="TME95" s="715"/>
      <c r="TMF95" s="715"/>
      <c r="TMG95" s="715"/>
      <c r="TMH95" s="715"/>
      <c r="TMI95" s="715"/>
      <c r="TMJ95" s="715"/>
      <c r="TMK95" s="715"/>
      <c r="TML95" s="715"/>
      <c r="TMM95" s="715"/>
      <c r="TMN95" s="715"/>
      <c r="TMO95" s="715"/>
      <c r="TMP95" s="715"/>
      <c r="TMQ95" s="715"/>
      <c r="TMR95" s="715"/>
      <c r="TMS95" s="715"/>
      <c r="TMT95" s="715"/>
      <c r="TMU95" s="715"/>
      <c r="TMV95" s="715"/>
      <c r="TMW95" s="715"/>
      <c r="TMX95" s="715"/>
      <c r="TMY95" s="715"/>
      <c r="TMZ95" s="715"/>
      <c r="TNA95" s="715"/>
      <c r="TNB95" s="715"/>
      <c r="TNC95" s="715"/>
      <c r="TND95" s="715"/>
      <c r="TNE95" s="715"/>
      <c r="TNF95" s="715"/>
      <c r="TNG95" s="715"/>
      <c r="TNH95" s="715"/>
      <c r="TNI95" s="715"/>
      <c r="TNJ95" s="715"/>
      <c r="TNK95" s="715"/>
      <c r="TNL95" s="715"/>
      <c r="TNM95" s="715"/>
      <c r="TNN95" s="715"/>
      <c r="TNO95" s="715"/>
      <c r="TNP95" s="715"/>
      <c r="TNQ95" s="715"/>
      <c r="TNR95" s="715"/>
      <c r="TNS95" s="715"/>
      <c r="TNT95" s="715"/>
      <c r="TNU95" s="715"/>
      <c r="TNV95" s="715"/>
      <c r="TNW95" s="715"/>
      <c r="TNX95" s="715"/>
      <c r="TNY95" s="715"/>
      <c r="TNZ95" s="715"/>
      <c r="TOA95" s="715"/>
      <c r="TOB95" s="715"/>
      <c r="TOC95" s="715"/>
      <c r="TOD95" s="715"/>
      <c r="TOE95" s="715"/>
      <c r="TOF95" s="715"/>
      <c r="TOG95" s="715"/>
      <c r="TOH95" s="715"/>
      <c r="TOI95" s="715"/>
      <c r="TOJ95" s="715"/>
      <c r="TOK95" s="715"/>
      <c r="TOL95" s="715"/>
      <c r="TOM95" s="715"/>
      <c r="TON95" s="715"/>
      <c r="TOO95" s="715"/>
      <c r="TOP95" s="715"/>
      <c r="TOQ95" s="715"/>
      <c r="TOR95" s="715"/>
      <c r="TOS95" s="715"/>
      <c r="TOT95" s="715"/>
      <c r="TOU95" s="715"/>
      <c r="TOV95" s="715"/>
      <c r="TOW95" s="715"/>
      <c r="TOX95" s="715"/>
      <c r="TOY95" s="715"/>
      <c r="TOZ95" s="715"/>
      <c r="TPA95" s="715"/>
      <c r="TPB95" s="715"/>
      <c r="TPC95" s="715"/>
      <c r="TPD95" s="715"/>
      <c r="TPE95" s="715"/>
      <c r="TPF95" s="715"/>
      <c r="TPG95" s="715"/>
      <c r="TPH95" s="715"/>
      <c r="TPI95" s="715"/>
      <c r="TPJ95" s="715"/>
      <c r="TPK95" s="715"/>
      <c r="TPL95" s="715"/>
      <c r="TPM95" s="715"/>
      <c r="TPN95" s="715"/>
      <c r="TPO95" s="715"/>
      <c r="TPP95" s="715"/>
      <c r="TPQ95" s="715"/>
      <c r="TPR95" s="715"/>
      <c r="TPS95" s="715"/>
      <c r="TPT95" s="715"/>
      <c r="TPU95" s="715"/>
      <c r="TPV95" s="715"/>
      <c r="TPW95" s="715"/>
      <c r="TPX95" s="715"/>
      <c r="TPY95" s="715"/>
      <c r="TPZ95" s="715"/>
      <c r="TQA95" s="715"/>
      <c r="TQB95" s="715"/>
      <c r="TQC95" s="715"/>
      <c r="TQD95" s="715"/>
      <c r="TQE95" s="715"/>
      <c r="TQF95" s="715"/>
      <c r="TQG95" s="715"/>
      <c r="TQH95" s="715"/>
      <c r="TQI95" s="715"/>
      <c r="TQJ95" s="715"/>
      <c r="TQK95" s="715"/>
      <c r="TQL95" s="715"/>
      <c r="TQM95" s="715"/>
      <c r="TQN95" s="715"/>
      <c r="TQO95" s="715"/>
      <c r="TQP95" s="715"/>
      <c r="TQQ95" s="715"/>
      <c r="TQR95" s="715"/>
      <c r="TQS95" s="715"/>
      <c r="TQT95" s="715"/>
      <c r="TQU95" s="715"/>
      <c r="TQV95" s="715"/>
      <c r="TQW95" s="715"/>
      <c r="TQX95" s="715"/>
      <c r="TQY95" s="715"/>
      <c r="TQZ95" s="715"/>
      <c r="TRA95" s="715"/>
      <c r="TRB95" s="715"/>
      <c r="TRC95" s="715"/>
      <c r="TRD95" s="715"/>
      <c r="TRE95" s="715"/>
      <c r="TRF95" s="715"/>
      <c r="TRG95" s="715"/>
      <c r="TRH95" s="715"/>
      <c r="TRI95" s="715"/>
      <c r="TRJ95" s="715"/>
      <c r="TRK95" s="715"/>
      <c r="TRL95" s="715"/>
      <c r="TRM95" s="715"/>
      <c r="TRN95" s="715"/>
      <c r="TRO95" s="715"/>
      <c r="TRP95" s="715"/>
      <c r="TRQ95" s="715"/>
      <c r="TRR95" s="715"/>
      <c r="TRS95" s="715"/>
      <c r="TRT95" s="715"/>
      <c r="TRU95" s="715"/>
      <c r="TRV95" s="715"/>
      <c r="TRW95" s="715"/>
      <c r="TRX95" s="715"/>
      <c r="TRY95" s="715"/>
      <c r="TRZ95" s="715"/>
      <c r="TSA95" s="715"/>
      <c r="TSB95" s="715"/>
      <c r="TSC95" s="715"/>
      <c r="TSD95" s="715"/>
      <c r="TSE95" s="715"/>
      <c r="TSF95" s="715"/>
      <c r="TSG95" s="715"/>
      <c r="TSH95" s="715"/>
      <c r="TSI95" s="715"/>
      <c r="TSJ95" s="715"/>
      <c r="TSK95" s="715"/>
      <c r="TSL95" s="715"/>
      <c r="TSM95" s="715"/>
      <c r="TSN95" s="715"/>
      <c r="TSO95" s="715"/>
      <c r="TSP95" s="715"/>
      <c r="TSQ95" s="715"/>
      <c r="TSR95" s="715"/>
      <c r="TSS95" s="715"/>
      <c r="TST95" s="715"/>
      <c r="TSU95" s="715"/>
      <c r="TSV95" s="715"/>
      <c r="TSW95" s="715"/>
      <c r="TSX95" s="715"/>
      <c r="TSY95" s="715"/>
      <c r="TSZ95" s="715"/>
      <c r="TTA95" s="715"/>
      <c r="TTB95" s="715"/>
      <c r="TTC95" s="715"/>
      <c r="TTD95" s="715"/>
      <c r="TTE95" s="715"/>
      <c r="TTF95" s="715"/>
      <c r="TTG95" s="715"/>
      <c r="TTH95" s="715"/>
      <c r="TTI95" s="715"/>
      <c r="TTJ95" s="715"/>
      <c r="TTK95" s="715"/>
      <c r="TTL95" s="715"/>
      <c r="TTM95" s="715"/>
      <c r="TTN95" s="715"/>
      <c r="TTO95" s="715"/>
      <c r="TTP95" s="715"/>
      <c r="TTQ95" s="715"/>
      <c r="TTR95" s="715"/>
      <c r="TTS95" s="715"/>
      <c r="TTT95" s="715"/>
      <c r="TTU95" s="715"/>
      <c r="TTV95" s="715"/>
      <c r="TTW95" s="715"/>
      <c r="TTX95" s="715"/>
      <c r="TTY95" s="715"/>
      <c r="TTZ95" s="715"/>
      <c r="TUA95" s="715"/>
      <c r="TUB95" s="715"/>
      <c r="TUC95" s="715"/>
      <c r="TUD95" s="715"/>
      <c r="TUE95" s="715"/>
      <c r="TUF95" s="715"/>
      <c r="TUG95" s="715"/>
      <c r="TUH95" s="715"/>
      <c r="TUI95" s="715"/>
      <c r="TUJ95" s="715"/>
      <c r="TUK95" s="715"/>
      <c r="TUL95" s="715"/>
      <c r="TUM95" s="715"/>
      <c r="TUN95" s="715"/>
      <c r="TUO95" s="715"/>
      <c r="TUP95" s="715"/>
      <c r="TUQ95" s="715"/>
      <c r="TUR95" s="715"/>
      <c r="TUS95" s="715"/>
      <c r="TUT95" s="715"/>
      <c r="TUU95" s="715"/>
      <c r="TUV95" s="715"/>
      <c r="TUW95" s="715"/>
      <c r="TUX95" s="715"/>
      <c r="TUY95" s="715"/>
      <c r="TUZ95" s="715"/>
      <c r="TVA95" s="715"/>
      <c r="TVB95" s="715"/>
      <c r="TVC95" s="715"/>
      <c r="TVD95" s="715"/>
      <c r="TVE95" s="715"/>
      <c r="TVF95" s="715"/>
      <c r="TVG95" s="715"/>
      <c r="TVH95" s="715"/>
      <c r="TVI95" s="715"/>
      <c r="TVJ95" s="715"/>
      <c r="TVK95" s="715"/>
      <c r="TVL95" s="715"/>
      <c r="TVM95" s="715"/>
      <c r="TVN95" s="715"/>
      <c r="TVO95" s="715"/>
      <c r="TVP95" s="715"/>
      <c r="TVQ95" s="715"/>
      <c r="TVR95" s="715"/>
      <c r="TVS95" s="715"/>
      <c r="TVT95" s="715"/>
      <c r="TVU95" s="715"/>
      <c r="TVV95" s="715"/>
      <c r="TVW95" s="715"/>
      <c r="TVX95" s="715"/>
      <c r="TVY95" s="715"/>
      <c r="TVZ95" s="715"/>
      <c r="TWA95" s="715"/>
      <c r="TWB95" s="715"/>
      <c r="TWC95" s="715"/>
      <c r="TWD95" s="715"/>
      <c r="TWE95" s="715"/>
      <c r="TWF95" s="715"/>
      <c r="TWG95" s="715"/>
      <c r="TWH95" s="715"/>
      <c r="TWI95" s="715"/>
      <c r="TWJ95" s="715"/>
      <c r="TWK95" s="715"/>
      <c r="TWL95" s="715"/>
      <c r="TWM95" s="715"/>
      <c r="TWN95" s="715"/>
      <c r="TWO95" s="715"/>
      <c r="TWP95" s="715"/>
      <c r="TWQ95" s="715"/>
      <c r="TWR95" s="715"/>
      <c r="TWS95" s="715"/>
      <c r="TWT95" s="715"/>
      <c r="TWU95" s="715"/>
      <c r="TWV95" s="715"/>
      <c r="TWW95" s="715"/>
      <c r="TWX95" s="715"/>
      <c r="TWY95" s="715"/>
      <c r="TWZ95" s="715"/>
      <c r="TXA95" s="715"/>
      <c r="TXB95" s="715"/>
      <c r="TXC95" s="715"/>
      <c r="TXD95" s="715"/>
      <c r="TXE95" s="715"/>
      <c r="TXF95" s="715"/>
      <c r="TXG95" s="715"/>
      <c r="TXH95" s="715"/>
      <c r="TXI95" s="715"/>
      <c r="TXJ95" s="715"/>
      <c r="TXK95" s="715"/>
      <c r="TXL95" s="715"/>
      <c r="TXM95" s="715"/>
      <c r="TXN95" s="715"/>
      <c r="TXO95" s="715"/>
      <c r="TXP95" s="715"/>
      <c r="TXQ95" s="715"/>
      <c r="TXR95" s="715"/>
      <c r="TXS95" s="715"/>
      <c r="TXT95" s="715"/>
      <c r="TXU95" s="715"/>
      <c r="TXV95" s="715"/>
      <c r="TXW95" s="715"/>
      <c r="TXX95" s="715"/>
      <c r="TXY95" s="715"/>
      <c r="TXZ95" s="715"/>
      <c r="TYA95" s="715"/>
      <c r="TYB95" s="715"/>
      <c r="TYC95" s="715"/>
      <c r="TYD95" s="715"/>
      <c r="TYE95" s="715"/>
      <c r="TYF95" s="715"/>
      <c r="TYG95" s="715"/>
      <c r="TYH95" s="715"/>
      <c r="TYI95" s="715"/>
      <c r="TYJ95" s="715"/>
      <c r="TYK95" s="715"/>
      <c r="TYL95" s="715"/>
      <c r="TYM95" s="715"/>
      <c r="TYN95" s="715"/>
      <c r="TYO95" s="715"/>
      <c r="TYP95" s="715"/>
      <c r="TYQ95" s="715"/>
      <c r="TYR95" s="715"/>
      <c r="TYS95" s="715"/>
      <c r="TYT95" s="715"/>
      <c r="TYU95" s="715"/>
      <c r="TYV95" s="715"/>
      <c r="TYW95" s="715"/>
      <c r="TYX95" s="715"/>
      <c r="TYY95" s="715"/>
      <c r="TYZ95" s="715"/>
      <c r="TZA95" s="715"/>
      <c r="TZB95" s="715"/>
      <c r="TZC95" s="715"/>
      <c r="TZD95" s="715"/>
      <c r="TZE95" s="715"/>
      <c r="TZF95" s="715"/>
      <c r="TZG95" s="715"/>
      <c r="TZH95" s="715"/>
      <c r="TZI95" s="715"/>
      <c r="TZJ95" s="715"/>
      <c r="TZK95" s="715"/>
      <c r="TZL95" s="715"/>
      <c r="TZM95" s="715"/>
      <c r="TZN95" s="715"/>
      <c r="TZO95" s="715"/>
      <c r="TZP95" s="715"/>
      <c r="TZQ95" s="715"/>
      <c r="TZR95" s="715"/>
      <c r="TZS95" s="715"/>
      <c r="TZT95" s="715"/>
      <c r="TZU95" s="715"/>
      <c r="TZV95" s="715"/>
      <c r="TZW95" s="715"/>
      <c r="TZX95" s="715"/>
      <c r="TZY95" s="715"/>
      <c r="TZZ95" s="715"/>
      <c r="UAA95" s="715"/>
      <c r="UAB95" s="715"/>
      <c r="UAC95" s="715"/>
      <c r="UAD95" s="715"/>
      <c r="UAE95" s="715"/>
      <c r="UAF95" s="715"/>
      <c r="UAG95" s="715"/>
      <c r="UAH95" s="715"/>
      <c r="UAI95" s="715"/>
      <c r="UAJ95" s="715"/>
      <c r="UAK95" s="715"/>
      <c r="UAL95" s="715"/>
      <c r="UAM95" s="715"/>
      <c r="UAN95" s="715"/>
      <c r="UAO95" s="715"/>
      <c r="UAP95" s="715"/>
      <c r="UAQ95" s="715"/>
      <c r="UAR95" s="715"/>
      <c r="UAS95" s="715"/>
      <c r="UAT95" s="715"/>
      <c r="UAU95" s="715"/>
      <c r="UAV95" s="715"/>
      <c r="UAW95" s="715"/>
      <c r="UAX95" s="715"/>
      <c r="UAY95" s="715"/>
      <c r="UAZ95" s="715"/>
      <c r="UBA95" s="715"/>
      <c r="UBB95" s="715"/>
      <c r="UBC95" s="715"/>
      <c r="UBD95" s="715"/>
      <c r="UBE95" s="715"/>
      <c r="UBF95" s="715"/>
      <c r="UBG95" s="715"/>
      <c r="UBH95" s="715"/>
      <c r="UBI95" s="715"/>
      <c r="UBJ95" s="715"/>
      <c r="UBK95" s="715"/>
      <c r="UBL95" s="715"/>
      <c r="UBM95" s="715"/>
      <c r="UBN95" s="715"/>
      <c r="UBO95" s="715"/>
      <c r="UBP95" s="715"/>
      <c r="UBQ95" s="715"/>
      <c r="UBR95" s="715"/>
      <c r="UBS95" s="715"/>
      <c r="UBT95" s="715"/>
      <c r="UBU95" s="715"/>
      <c r="UBV95" s="715"/>
      <c r="UBW95" s="715"/>
      <c r="UBX95" s="715"/>
      <c r="UBY95" s="715"/>
      <c r="UBZ95" s="715"/>
      <c r="UCA95" s="715"/>
      <c r="UCB95" s="715"/>
      <c r="UCC95" s="715"/>
      <c r="UCD95" s="715"/>
      <c r="UCE95" s="715"/>
      <c r="UCF95" s="715"/>
      <c r="UCG95" s="715"/>
      <c r="UCH95" s="715"/>
      <c r="UCI95" s="715"/>
      <c r="UCJ95" s="715"/>
      <c r="UCK95" s="715"/>
      <c r="UCL95" s="715"/>
      <c r="UCM95" s="715"/>
      <c r="UCN95" s="715"/>
      <c r="UCO95" s="715"/>
      <c r="UCP95" s="715"/>
      <c r="UCQ95" s="715"/>
      <c r="UCR95" s="715"/>
      <c r="UCS95" s="715"/>
      <c r="UCT95" s="715"/>
      <c r="UCU95" s="715"/>
      <c r="UCV95" s="715"/>
      <c r="UCW95" s="715"/>
      <c r="UCX95" s="715"/>
      <c r="UCY95" s="715"/>
      <c r="UCZ95" s="715"/>
      <c r="UDA95" s="715"/>
      <c r="UDB95" s="715"/>
      <c r="UDC95" s="715"/>
      <c r="UDD95" s="715"/>
      <c r="UDE95" s="715"/>
      <c r="UDF95" s="715"/>
      <c r="UDG95" s="715"/>
      <c r="UDH95" s="715"/>
      <c r="UDI95" s="715"/>
      <c r="UDJ95" s="715"/>
      <c r="UDK95" s="715"/>
      <c r="UDL95" s="715"/>
      <c r="UDM95" s="715"/>
      <c r="UDN95" s="715"/>
      <c r="UDO95" s="715"/>
      <c r="UDP95" s="715"/>
      <c r="UDQ95" s="715"/>
      <c r="UDR95" s="715"/>
      <c r="UDS95" s="715"/>
      <c r="UDT95" s="715"/>
      <c r="UDU95" s="715"/>
      <c r="UDV95" s="715"/>
      <c r="UDW95" s="715"/>
      <c r="UDX95" s="715"/>
      <c r="UDY95" s="715"/>
      <c r="UDZ95" s="715"/>
      <c r="UEA95" s="715"/>
      <c r="UEB95" s="715"/>
      <c r="UEC95" s="715"/>
      <c r="UED95" s="715"/>
      <c r="UEE95" s="715"/>
      <c r="UEF95" s="715"/>
      <c r="UEG95" s="715"/>
      <c r="UEH95" s="715"/>
      <c r="UEI95" s="715"/>
      <c r="UEJ95" s="715"/>
      <c r="UEK95" s="715"/>
      <c r="UEL95" s="715"/>
      <c r="UEM95" s="715"/>
      <c r="UEN95" s="715"/>
      <c r="UEO95" s="715"/>
      <c r="UEP95" s="715"/>
      <c r="UEQ95" s="715"/>
      <c r="UER95" s="715"/>
      <c r="UES95" s="715"/>
      <c r="UET95" s="715"/>
      <c r="UEU95" s="715"/>
      <c r="UEV95" s="715"/>
      <c r="UEW95" s="715"/>
      <c r="UEX95" s="715"/>
      <c r="UEY95" s="715"/>
      <c r="UEZ95" s="715"/>
      <c r="UFA95" s="715"/>
      <c r="UFB95" s="715"/>
      <c r="UFC95" s="715"/>
      <c r="UFD95" s="715"/>
      <c r="UFE95" s="715"/>
      <c r="UFF95" s="715"/>
      <c r="UFG95" s="715"/>
      <c r="UFH95" s="715"/>
      <c r="UFI95" s="715"/>
      <c r="UFJ95" s="715"/>
      <c r="UFK95" s="715"/>
      <c r="UFL95" s="715"/>
      <c r="UFM95" s="715"/>
      <c r="UFN95" s="715"/>
      <c r="UFO95" s="715"/>
      <c r="UFP95" s="715"/>
      <c r="UFQ95" s="715"/>
      <c r="UFR95" s="715"/>
      <c r="UFS95" s="715"/>
      <c r="UFT95" s="715"/>
      <c r="UFU95" s="715"/>
      <c r="UFV95" s="715"/>
      <c r="UFW95" s="715"/>
      <c r="UFX95" s="715"/>
      <c r="UFY95" s="715"/>
      <c r="UFZ95" s="715"/>
      <c r="UGA95" s="715"/>
      <c r="UGB95" s="715"/>
      <c r="UGC95" s="715"/>
      <c r="UGD95" s="715"/>
      <c r="UGE95" s="715"/>
      <c r="UGF95" s="715"/>
      <c r="UGG95" s="715"/>
      <c r="UGH95" s="715"/>
      <c r="UGI95" s="715"/>
      <c r="UGJ95" s="715"/>
      <c r="UGK95" s="715"/>
      <c r="UGL95" s="715"/>
      <c r="UGM95" s="715"/>
      <c r="UGN95" s="715"/>
      <c r="UGO95" s="715"/>
      <c r="UGP95" s="715"/>
      <c r="UGQ95" s="715"/>
      <c r="UGR95" s="715"/>
      <c r="UGS95" s="715"/>
      <c r="UGT95" s="715"/>
      <c r="UGU95" s="715"/>
      <c r="UGV95" s="715"/>
      <c r="UGW95" s="715"/>
      <c r="UGX95" s="715"/>
      <c r="UGY95" s="715"/>
      <c r="UGZ95" s="715"/>
      <c r="UHA95" s="715"/>
      <c r="UHB95" s="715"/>
      <c r="UHC95" s="715"/>
      <c r="UHD95" s="715"/>
      <c r="UHE95" s="715"/>
      <c r="UHF95" s="715"/>
      <c r="UHG95" s="715"/>
      <c r="UHH95" s="715"/>
      <c r="UHI95" s="715"/>
      <c r="UHJ95" s="715"/>
      <c r="UHK95" s="715"/>
      <c r="UHL95" s="715"/>
      <c r="UHM95" s="715"/>
      <c r="UHN95" s="715"/>
      <c r="UHO95" s="715"/>
      <c r="UHP95" s="715"/>
      <c r="UHQ95" s="715"/>
      <c r="UHR95" s="715"/>
      <c r="UHS95" s="715"/>
      <c r="UHT95" s="715"/>
      <c r="UHU95" s="715"/>
      <c r="UHV95" s="715"/>
      <c r="UHW95" s="715"/>
      <c r="UHX95" s="715"/>
      <c r="UHY95" s="715"/>
      <c r="UHZ95" s="715"/>
      <c r="UIA95" s="715"/>
      <c r="UIB95" s="715"/>
      <c r="UIC95" s="715"/>
      <c r="UID95" s="715"/>
      <c r="UIE95" s="715"/>
      <c r="UIF95" s="715"/>
      <c r="UIG95" s="715"/>
      <c r="UIH95" s="715"/>
      <c r="UII95" s="715"/>
      <c r="UIJ95" s="715"/>
      <c r="UIK95" s="715"/>
      <c r="UIL95" s="715"/>
      <c r="UIM95" s="715"/>
      <c r="UIN95" s="715"/>
      <c r="UIO95" s="715"/>
      <c r="UIP95" s="715"/>
      <c r="UIQ95" s="715"/>
      <c r="UIR95" s="715"/>
      <c r="UIS95" s="715"/>
      <c r="UIT95" s="715"/>
      <c r="UIU95" s="715"/>
      <c r="UIV95" s="715"/>
      <c r="UIW95" s="715"/>
      <c r="UIX95" s="715"/>
      <c r="UIY95" s="715"/>
      <c r="UIZ95" s="715"/>
      <c r="UJA95" s="715"/>
      <c r="UJB95" s="715"/>
      <c r="UJC95" s="715"/>
      <c r="UJD95" s="715"/>
      <c r="UJE95" s="715"/>
      <c r="UJF95" s="715"/>
      <c r="UJG95" s="715"/>
      <c r="UJH95" s="715"/>
      <c r="UJI95" s="715"/>
      <c r="UJJ95" s="715"/>
      <c r="UJK95" s="715"/>
      <c r="UJL95" s="715"/>
      <c r="UJM95" s="715"/>
      <c r="UJN95" s="715"/>
      <c r="UJO95" s="715"/>
      <c r="UJP95" s="715"/>
      <c r="UJQ95" s="715"/>
      <c r="UJR95" s="715"/>
      <c r="UJS95" s="715"/>
      <c r="UJT95" s="715"/>
      <c r="UJU95" s="715"/>
      <c r="UJV95" s="715"/>
      <c r="UJW95" s="715"/>
      <c r="UJX95" s="715"/>
      <c r="UJY95" s="715"/>
      <c r="UJZ95" s="715"/>
      <c r="UKA95" s="715"/>
      <c r="UKB95" s="715"/>
      <c r="UKC95" s="715"/>
      <c r="UKD95" s="715"/>
      <c r="UKE95" s="715"/>
      <c r="UKF95" s="715"/>
      <c r="UKG95" s="715"/>
      <c r="UKH95" s="715"/>
      <c r="UKI95" s="715"/>
      <c r="UKJ95" s="715"/>
      <c r="UKK95" s="715"/>
      <c r="UKL95" s="715"/>
      <c r="UKM95" s="715"/>
      <c r="UKN95" s="715"/>
      <c r="UKO95" s="715"/>
      <c r="UKP95" s="715"/>
      <c r="UKQ95" s="715"/>
      <c r="UKR95" s="715"/>
      <c r="UKS95" s="715"/>
      <c r="UKT95" s="715"/>
      <c r="UKU95" s="715"/>
      <c r="UKV95" s="715"/>
      <c r="UKW95" s="715"/>
      <c r="UKX95" s="715"/>
      <c r="UKY95" s="715"/>
      <c r="UKZ95" s="715"/>
      <c r="ULA95" s="715"/>
      <c r="ULB95" s="715"/>
      <c r="ULC95" s="715"/>
      <c r="ULD95" s="715"/>
      <c r="ULE95" s="715"/>
      <c r="ULF95" s="715"/>
      <c r="ULG95" s="715"/>
      <c r="ULH95" s="715"/>
      <c r="ULI95" s="715"/>
      <c r="ULJ95" s="715"/>
      <c r="ULK95" s="715"/>
      <c r="ULL95" s="715"/>
      <c r="ULM95" s="715"/>
      <c r="ULN95" s="715"/>
      <c r="ULO95" s="715"/>
      <c r="ULP95" s="715"/>
      <c r="ULQ95" s="715"/>
      <c r="ULR95" s="715"/>
      <c r="ULS95" s="715"/>
      <c r="ULT95" s="715"/>
      <c r="ULU95" s="715"/>
      <c r="ULV95" s="715"/>
      <c r="ULW95" s="715"/>
      <c r="ULX95" s="715"/>
      <c r="ULY95" s="715"/>
      <c r="ULZ95" s="715"/>
      <c r="UMA95" s="715"/>
      <c r="UMB95" s="715"/>
      <c r="UMC95" s="715"/>
      <c r="UMD95" s="715"/>
      <c r="UME95" s="715"/>
      <c r="UMF95" s="715"/>
      <c r="UMG95" s="715"/>
      <c r="UMH95" s="715"/>
      <c r="UMI95" s="715"/>
      <c r="UMJ95" s="715"/>
      <c r="UMK95" s="715"/>
      <c r="UML95" s="715"/>
      <c r="UMM95" s="715"/>
      <c r="UMN95" s="715"/>
      <c r="UMO95" s="715"/>
      <c r="UMP95" s="715"/>
      <c r="UMQ95" s="715"/>
      <c r="UMR95" s="715"/>
      <c r="UMS95" s="715"/>
      <c r="UMT95" s="715"/>
      <c r="UMU95" s="715"/>
      <c r="UMV95" s="715"/>
      <c r="UMW95" s="715"/>
      <c r="UMX95" s="715"/>
      <c r="UMY95" s="715"/>
      <c r="UMZ95" s="715"/>
      <c r="UNA95" s="715"/>
      <c r="UNB95" s="715"/>
      <c r="UNC95" s="715"/>
      <c r="UND95" s="715"/>
      <c r="UNE95" s="715"/>
      <c r="UNF95" s="715"/>
      <c r="UNG95" s="715"/>
      <c r="UNH95" s="715"/>
      <c r="UNI95" s="715"/>
      <c r="UNJ95" s="715"/>
      <c r="UNK95" s="715"/>
      <c r="UNL95" s="715"/>
      <c r="UNM95" s="715"/>
      <c r="UNN95" s="715"/>
      <c r="UNO95" s="715"/>
      <c r="UNP95" s="715"/>
      <c r="UNQ95" s="715"/>
      <c r="UNR95" s="715"/>
      <c r="UNS95" s="715"/>
      <c r="UNT95" s="715"/>
      <c r="UNU95" s="715"/>
      <c r="UNV95" s="715"/>
      <c r="UNW95" s="715"/>
      <c r="UNX95" s="715"/>
      <c r="UNY95" s="715"/>
      <c r="UNZ95" s="715"/>
      <c r="UOA95" s="715"/>
      <c r="UOB95" s="715"/>
      <c r="UOC95" s="715"/>
      <c r="UOD95" s="715"/>
      <c r="UOE95" s="715"/>
      <c r="UOF95" s="715"/>
      <c r="UOG95" s="715"/>
      <c r="UOH95" s="715"/>
      <c r="UOI95" s="715"/>
      <c r="UOJ95" s="715"/>
      <c r="UOK95" s="715"/>
      <c r="UOL95" s="715"/>
      <c r="UOM95" s="715"/>
      <c r="UON95" s="715"/>
      <c r="UOO95" s="715"/>
      <c r="UOP95" s="715"/>
      <c r="UOQ95" s="715"/>
      <c r="UOR95" s="715"/>
      <c r="UOS95" s="715"/>
      <c r="UOT95" s="715"/>
      <c r="UOU95" s="715"/>
      <c r="UOV95" s="715"/>
      <c r="UOW95" s="715"/>
      <c r="UOX95" s="715"/>
      <c r="UOY95" s="715"/>
      <c r="UOZ95" s="715"/>
      <c r="UPA95" s="715"/>
      <c r="UPB95" s="715"/>
      <c r="UPC95" s="715"/>
      <c r="UPD95" s="715"/>
      <c r="UPE95" s="715"/>
      <c r="UPF95" s="715"/>
      <c r="UPG95" s="715"/>
      <c r="UPH95" s="715"/>
      <c r="UPI95" s="715"/>
      <c r="UPJ95" s="715"/>
      <c r="UPK95" s="715"/>
      <c r="UPL95" s="715"/>
      <c r="UPM95" s="715"/>
      <c r="UPN95" s="715"/>
      <c r="UPO95" s="715"/>
      <c r="UPP95" s="715"/>
      <c r="UPQ95" s="715"/>
      <c r="UPR95" s="715"/>
      <c r="UPS95" s="715"/>
      <c r="UPT95" s="715"/>
      <c r="UPU95" s="715"/>
      <c r="UPV95" s="715"/>
      <c r="UPW95" s="715"/>
      <c r="UPX95" s="715"/>
      <c r="UPY95" s="715"/>
      <c r="UPZ95" s="715"/>
      <c r="UQA95" s="715"/>
      <c r="UQB95" s="715"/>
      <c r="UQC95" s="715"/>
      <c r="UQD95" s="715"/>
      <c r="UQE95" s="715"/>
      <c r="UQF95" s="715"/>
      <c r="UQG95" s="715"/>
      <c r="UQH95" s="715"/>
      <c r="UQI95" s="715"/>
      <c r="UQJ95" s="715"/>
      <c r="UQK95" s="715"/>
      <c r="UQL95" s="715"/>
      <c r="UQM95" s="715"/>
      <c r="UQN95" s="715"/>
      <c r="UQO95" s="715"/>
      <c r="UQP95" s="715"/>
      <c r="UQQ95" s="715"/>
      <c r="UQR95" s="715"/>
      <c r="UQS95" s="715"/>
      <c r="UQT95" s="715"/>
      <c r="UQU95" s="715"/>
      <c r="UQV95" s="715"/>
      <c r="UQW95" s="715"/>
      <c r="UQX95" s="715"/>
      <c r="UQY95" s="715"/>
      <c r="UQZ95" s="715"/>
      <c r="URA95" s="715"/>
      <c r="URB95" s="715"/>
      <c r="URC95" s="715"/>
      <c r="URD95" s="715"/>
      <c r="URE95" s="715"/>
      <c r="URF95" s="715"/>
      <c r="URG95" s="715"/>
      <c r="URH95" s="715"/>
      <c r="URI95" s="715"/>
      <c r="URJ95" s="715"/>
      <c r="URK95" s="715"/>
      <c r="URL95" s="715"/>
      <c r="URM95" s="715"/>
      <c r="URN95" s="715"/>
      <c r="URO95" s="715"/>
      <c r="URP95" s="715"/>
      <c r="URQ95" s="715"/>
      <c r="URR95" s="715"/>
      <c r="URS95" s="715"/>
      <c r="URT95" s="715"/>
      <c r="URU95" s="715"/>
      <c r="URV95" s="715"/>
      <c r="URW95" s="715"/>
      <c r="URX95" s="715"/>
      <c r="URY95" s="715"/>
      <c r="URZ95" s="715"/>
      <c r="USA95" s="715"/>
      <c r="USB95" s="715"/>
      <c r="USC95" s="715"/>
      <c r="USD95" s="715"/>
      <c r="USE95" s="715"/>
      <c r="USF95" s="715"/>
      <c r="USG95" s="715"/>
      <c r="USH95" s="715"/>
      <c r="USI95" s="715"/>
      <c r="USJ95" s="715"/>
      <c r="USK95" s="715"/>
      <c r="USL95" s="715"/>
      <c r="USM95" s="715"/>
      <c r="USN95" s="715"/>
      <c r="USO95" s="715"/>
      <c r="USP95" s="715"/>
      <c r="USQ95" s="715"/>
      <c r="USR95" s="715"/>
      <c r="USS95" s="715"/>
      <c r="UST95" s="715"/>
      <c r="USU95" s="715"/>
      <c r="USV95" s="715"/>
      <c r="USW95" s="715"/>
      <c r="USX95" s="715"/>
      <c r="USY95" s="715"/>
      <c r="USZ95" s="715"/>
      <c r="UTA95" s="715"/>
      <c r="UTB95" s="715"/>
      <c r="UTC95" s="715"/>
      <c r="UTD95" s="715"/>
      <c r="UTE95" s="715"/>
      <c r="UTF95" s="715"/>
      <c r="UTG95" s="715"/>
      <c r="UTH95" s="715"/>
      <c r="UTI95" s="715"/>
      <c r="UTJ95" s="715"/>
      <c r="UTK95" s="715"/>
      <c r="UTL95" s="715"/>
      <c r="UTM95" s="715"/>
      <c r="UTN95" s="715"/>
      <c r="UTO95" s="715"/>
      <c r="UTP95" s="715"/>
      <c r="UTQ95" s="715"/>
      <c r="UTR95" s="715"/>
      <c r="UTS95" s="715"/>
      <c r="UTT95" s="715"/>
      <c r="UTU95" s="715"/>
      <c r="UTV95" s="715"/>
      <c r="UTW95" s="715"/>
      <c r="UTX95" s="715"/>
      <c r="UTY95" s="715"/>
      <c r="UTZ95" s="715"/>
      <c r="UUA95" s="715"/>
      <c r="UUB95" s="715"/>
      <c r="UUC95" s="715"/>
      <c r="UUD95" s="715"/>
      <c r="UUE95" s="715"/>
      <c r="UUF95" s="715"/>
      <c r="UUG95" s="715"/>
      <c r="UUH95" s="715"/>
      <c r="UUI95" s="715"/>
      <c r="UUJ95" s="715"/>
      <c r="UUK95" s="715"/>
      <c r="UUL95" s="715"/>
      <c r="UUM95" s="715"/>
      <c r="UUN95" s="715"/>
      <c r="UUO95" s="715"/>
      <c r="UUP95" s="715"/>
      <c r="UUQ95" s="715"/>
      <c r="UUR95" s="715"/>
      <c r="UUS95" s="715"/>
      <c r="UUT95" s="715"/>
      <c r="UUU95" s="715"/>
      <c r="UUV95" s="715"/>
      <c r="UUW95" s="715"/>
      <c r="UUX95" s="715"/>
      <c r="UUY95" s="715"/>
      <c r="UUZ95" s="715"/>
      <c r="UVA95" s="715"/>
      <c r="UVB95" s="715"/>
      <c r="UVC95" s="715"/>
      <c r="UVD95" s="715"/>
      <c r="UVE95" s="715"/>
      <c r="UVF95" s="715"/>
      <c r="UVG95" s="715"/>
      <c r="UVH95" s="715"/>
      <c r="UVI95" s="715"/>
      <c r="UVJ95" s="715"/>
      <c r="UVK95" s="715"/>
      <c r="UVL95" s="715"/>
      <c r="UVM95" s="715"/>
      <c r="UVN95" s="715"/>
      <c r="UVO95" s="715"/>
      <c r="UVP95" s="715"/>
      <c r="UVQ95" s="715"/>
      <c r="UVR95" s="715"/>
      <c r="UVS95" s="715"/>
      <c r="UVT95" s="715"/>
      <c r="UVU95" s="715"/>
      <c r="UVV95" s="715"/>
      <c r="UVW95" s="715"/>
      <c r="UVX95" s="715"/>
      <c r="UVY95" s="715"/>
      <c r="UVZ95" s="715"/>
      <c r="UWA95" s="715"/>
      <c r="UWB95" s="715"/>
      <c r="UWC95" s="715"/>
      <c r="UWD95" s="715"/>
      <c r="UWE95" s="715"/>
      <c r="UWF95" s="715"/>
      <c r="UWG95" s="715"/>
      <c r="UWH95" s="715"/>
      <c r="UWI95" s="715"/>
      <c r="UWJ95" s="715"/>
      <c r="UWK95" s="715"/>
      <c r="UWL95" s="715"/>
      <c r="UWM95" s="715"/>
      <c r="UWN95" s="715"/>
      <c r="UWO95" s="715"/>
      <c r="UWP95" s="715"/>
      <c r="UWQ95" s="715"/>
      <c r="UWR95" s="715"/>
      <c r="UWS95" s="715"/>
      <c r="UWT95" s="715"/>
      <c r="UWU95" s="715"/>
      <c r="UWV95" s="715"/>
      <c r="UWW95" s="715"/>
      <c r="UWX95" s="715"/>
      <c r="UWY95" s="715"/>
      <c r="UWZ95" s="715"/>
      <c r="UXA95" s="715"/>
      <c r="UXB95" s="715"/>
      <c r="UXC95" s="715"/>
      <c r="UXD95" s="715"/>
      <c r="UXE95" s="715"/>
      <c r="UXF95" s="715"/>
      <c r="UXG95" s="715"/>
      <c r="UXH95" s="715"/>
      <c r="UXI95" s="715"/>
      <c r="UXJ95" s="715"/>
      <c r="UXK95" s="715"/>
      <c r="UXL95" s="715"/>
      <c r="UXM95" s="715"/>
      <c r="UXN95" s="715"/>
      <c r="UXO95" s="715"/>
      <c r="UXP95" s="715"/>
      <c r="UXQ95" s="715"/>
      <c r="UXR95" s="715"/>
      <c r="UXS95" s="715"/>
      <c r="UXT95" s="715"/>
      <c r="UXU95" s="715"/>
      <c r="UXV95" s="715"/>
      <c r="UXW95" s="715"/>
      <c r="UXX95" s="715"/>
      <c r="UXY95" s="715"/>
      <c r="UXZ95" s="715"/>
      <c r="UYA95" s="715"/>
      <c r="UYB95" s="715"/>
      <c r="UYC95" s="715"/>
      <c r="UYD95" s="715"/>
      <c r="UYE95" s="715"/>
      <c r="UYF95" s="715"/>
      <c r="UYG95" s="715"/>
      <c r="UYH95" s="715"/>
      <c r="UYI95" s="715"/>
      <c r="UYJ95" s="715"/>
      <c r="UYK95" s="715"/>
      <c r="UYL95" s="715"/>
      <c r="UYM95" s="715"/>
      <c r="UYN95" s="715"/>
      <c r="UYO95" s="715"/>
      <c r="UYP95" s="715"/>
      <c r="UYQ95" s="715"/>
      <c r="UYR95" s="715"/>
      <c r="UYS95" s="715"/>
      <c r="UYT95" s="715"/>
      <c r="UYU95" s="715"/>
      <c r="UYV95" s="715"/>
      <c r="UYW95" s="715"/>
      <c r="UYX95" s="715"/>
      <c r="UYY95" s="715"/>
      <c r="UYZ95" s="715"/>
      <c r="UZA95" s="715"/>
      <c r="UZB95" s="715"/>
      <c r="UZC95" s="715"/>
      <c r="UZD95" s="715"/>
      <c r="UZE95" s="715"/>
      <c r="UZF95" s="715"/>
      <c r="UZG95" s="715"/>
      <c r="UZH95" s="715"/>
      <c r="UZI95" s="715"/>
      <c r="UZJ95" s="715"/>
      <c r="UZK95" s="715"/>
      <c r="UZL95" s="715"/>
      <c r="UZM95" s="715"/>
      <c r="UZN95" s="715"/>
      <c r="UZO95" s="715"/>
      <c r="UZP95" s="715"/>
      <c r="UZQ95" s="715"/>
      <c r="UZR95" s="715"/>
      <c r="UZS95" s="715"/>
      <c r="UZT95" s="715"/>
      <c r="UZU95" s="715"/>
      <c r="UZV95" s="715"/>
      <c r="UZW95" s="715"/>
      <c r="UZX95" s="715"/>
      <c r="UZY95" s="715"/>
      <c r="UZZ95" s="715"/>
      <c r="VAA95" s="715"/>
      <c r="VAB95" s="715"/>
      <c r="VAC95" s="715"/>
      <c r="VAD95" s="715"/>
      <c r="VAE95" s="715"/>
      <c r="VAF95" s="715"/>
      <c r="VAG95" s="715"/>
      <c r="VAH95" s="715"/>
      <c r="VAI95" s="715"/>
      <c r="VAJ95" s="715"/>
      <c r="VAK95" s="715"/>
      <c r="VAL95" s="715"/>
      <c r="VAM95" s="715"/>
      <c r="VAN95" s="715"/>
      <c r="VAO95" s="715"/>
      <c r="VAP95" s="715"/>
      <c r="VAQ95" s="715"/>
      <c r="VAR95" s="715"/>
      <c r="VAS95" s="715"/>
      <c r="VAT95" s="715"/>
      <c r="VAU95" s="715"/>
      <c r="VAV95" s="715"/>
      <c r="VAW95" s="715"/>
      <c r="VAX95" s="715"/>
      <c r="VAY95" s="715"/>
      <c r="VAZ95" s="715"/>
      <c r="VBA95" s="715"/>
      <c r="VBB95" s="715"/>
      <c r="VBC95" s="715"/>
      <c r="VBD95" s="715"/>
      <c r="VBE95" s="715"/>
      <c r="VBF95" s="715"/>
      <c r="VBG95" s="715"/>
      <c r="VBH95" s="715"/>
      <c r="VBI95" s="715"/>
      <c r="VBJ95" s="715"/>
      <c r="VBK95" s="715"/>
      <c r="VBL95" s="715"/>
      <c r="VBM95" s="715"/>
      <c r="VBN95" s="715"/>
      <c r="VBO95" s="715"/>
      <c r="VBP95" s="715"/>
      <c r="VBQ95" s="715"/>
      <c r="VBR95" s="715"/>
      <c r="VBS95" s="715"/>
      <c r="VBT95" s="715"/>
      <c r="VBU95" s="715"/>
      <c r="VBV95" s="715"/>
      <c r="VBW95" s="715"/>
      <c r="VBX95" s="715"/>
      <c r="VBY95" s="715"/>
      <c r="VBZ95" s="715"/>
      <c r="VCA95" s="715"/>
      <c r="VCB95" s="715"/>
      <c r="VCC95" s="715"/>
      <c r="VCD95" s="715"/>
      <c r="VCE95" s="715"/>
      <c r="VCF95" s="715"/>
      <c r="VCG95" s="715"/>
      <c r="VCH95" s="715"/>
      <c r="VCI95" s="715"/>
      <c r="VCJ95" s="715"/>
      <c r="VCK95" s="715"/>
      <c r="VCL95" s="715"/>
      <c r="VCM95" s="715"/>
      <c r="VCN95" s="715"/>
      <c r="VCO95" s="715"/>
      <c r="VCP95" s="715"/>
      <c r="VCQ95" s="715"/>
      <c r="VCR95" s="715"/>
      <c r="VCS95" s="715"/>
      <c r="VCT95" s="715"/>
      <c r="VCU95" s="715"/>
      <c r="VCV95" s="715"/>
      <c r="VCW95" s="715"/>
      <c r="VCX95" s="715"/>
      <c r="VCY95" s="715"/>
      <c r="VCZ95" s="715"/>
      <c r="VDA95" s="715"/>
      <c r="VDB95" s="715"/>
      <c r="VDC95" s="715"/>
      <c r="VDD95" s="715"/>
      <c r="VDE95" s="715"/>
      <c r="VDF95" s="715"/>
      <c r="VDG95" s="715"/>
      <c r="VDH95" s="715"/>
      <c r="VDI95" s="715"/>
      <c r="VDJ95" s="715"/>
      <c r="VDK95" s="715"/>
      <c r="VDL95" s="715"/>
      <c r="VDM95" s="715"/>
      <c r="VDN95" s="715"/>
      <c r="VDO95" s="715"/>
      <c r="VDP95" s="715"/>
      <c r="VDQ95" s="715"/>
      <c r="VDR95" s="715"/>
      <c r="VDS95" s="715"/>
      <c r="VDT95" s="715"/>
      <c r="VDU95" s="715"/>
      <c r="VDV95" s="715"/>
      <c r="VDW95" s="715"/>
      <c r="VDX95" s="715"/>
      <c r="VDY95" s="715"/>
      <c r="VDZ95" s="715"/>
      <c r="VEA95" s="715"/>
      <c r="VEB95" s="715"/>
      <c r="VEC95" s="715"/>
      <c r="VED95" s="715"/>
      <c r="VEE95" s="715"/>
      <c r="VEF95" s="715"/>
      <c r="VEG95" s="715"/>
      <c r="VEH95" s="715"/>
      <c r="VEI95" s="715"/>
      <c r="VEJ95" s="715"/>
      <c r="VEK95" s="715"/>
      <c r="VEL95" s="715"/>
      <c r="VEM95" s="715"/>
      <c r="VEN95" s="715"/>
      <c r="VEO95" s="715"/>
      <c r="VEP95" s="715"/>
      <c r="VEQ95" s="715"/>
      <c r="VER95" s="715"/>
      <c r="VES95" s="715"/>
      <c r="VET95" s="715"/>
      <c r="VEU95" s="715"/>
      <c r="VEV95" s="715"/>
      <c r="VEW95" s="715"/>
      <c r="VEX95" s="715"/>
      <c r="VEY95" s="715"/>
      <c r="VEZ95" s="715"/>
      <c r="VFA95" s="715"/>
      <c r="VFB95" s="715"/>
      <c r="VFC95" s="715"/>
      <c r="VFD95" s="715"/>
      <c r="VFE95" s="715"/>
      <c r="VFF95" s="715"/>
      <c r="VFG95" s="715"/>
      <c r="VFH95" s="715"/>
      <c r="VFI95" s="715"/>
      <c r="VFJ95" s="715"/>
      <c r="VFK95" s="715"/>
      <c r="VFL95" s="715"/>
      <c r="VFM95" s="715"/>
      <c r="VFN95" s="715"/>
      <c r="VFO95" s="715"/>
      <c r="VFP95" s="715"/>
      <c r="VFQ95" s="715"/>
      <c r="VFR95" s="715"/>
      <c r="VFS95" s="715"/>
      <c r="VFT95" s="715"/>
      <c r="VFU95" s="715"/>
      <c r="VFV95" s="715"/>
      <c r="VFW95" s="715"/>
      <c r="VFX95" s="715"/>
      <c r="VFY95" s="715"/>
      <c r="VFZ95" s="715"/>
      <c r="VGA95" s="715"/>
      <c r="VGB95" s="715"/>
      <c r="VGC95" s="715"/>
      <c r="VGD95" s="715"/>
      <c r="VGE95" s="715"/>
      <c r="VGF95" s="715"/>
      <c r="VGG95" s="715"/>
      <c r="VGH95" s="715"/>
      <c r="VGI95" s="715"/>
      <c r="VGJ95" s="715"/>
      <c r="VGK95" s="715"/>
      <c r="VGL95" s="715"/>
      <c r="VGM95" s="715"/>
      <c r="VGN95" s="715"/>
      <c r="VGO95" s="715"/>
      <c r="VGP95" s="715"/>
      <c r="VGQ95" s="715"/>
      <c r="VGR95" s="715"/>
      <c r="VGS95" s="715"/>
      <c r="VGT95" s="715"/>
      <c r="VGU95" s="715"/>
      <c r="VGV95" s="715"/>
      <c r="VGW95" s="715"/>
      <c r="VGX95" s="715"/>
      <c r="VGY95" s="715"/>
      <c r="VGZ95" s="715"/>
      <c r="VHA95" s="715"/>
      <c r="VHB95" s="715"/>
      <c r="VHC95" s="715"/>
      <c r="VHD95" s="715"/>
      <c r="VHE95" s="715"/>
      <c r="VHF95" s="715"/>
      <c r="VHG95" s="715"/>
      <c r="VHH95" s="715"/>
      <c r="VHI95" s="715"/>
      <c r="VHJ95" s="715"/>
      <c r="VHK95" s="715"/>
      <c r="VHL95" s="715"/>
      <c r="VHM95" s="715"/>
      <c r="VHN95" s="715"/>
      <c r="VHO95" s="715"/>
      <c r="VHP95" s="715"/>
      <c r="VHQ95" s="715"/>
      <c r="VHR95" s="715"/>
      <c r="VHS95" s="715"/>
      <c r="VHT95" s="715"/>
      <c r="VHU95" s="715"/>
      <c r="VHV95" s="715"/>
      <c r="VHW95" s="715"/>
      <c r="VHX95" s="715"/>
      <c r="VHY95" s="715"/>
      <c r="VHZ95" s="715"/>
      <c r="VIA95" s="715"/>
      <c r="VIB95" s="715"/>
      <c r="VIC95" s="715"/>
      <c r="VID95" s="715"/>
      <c r="VIE95" s="715"/>
      <c r="VIF95" s="715"/>
      <c r="VIG95" s="715"/>
      <c r="VIH95" s="715"/>
      <c r="VII95" s="715"/>
      <c r="VIJ95" s="715"/>
      <c r="VIK95" s="715"/>
      <c r="VIL95" s="715"/>
      <c r="VIM95" s="715"/>
      <c r="VIN95" s="715"/>
      <c r="VIO95" s="715"/>
      <c r="VIP95" s="715"/>
      <c r="VIQ95" s="715"/>
      <c r="VIR95" s="715"/>
      <c r="VIS95" s="715"/>
      <c r="VIT95" s="715"/>
      <c r="VIU95" s="715"/>
      <c r="VIV95" s="715"/>
      <c r="VIW95" s="715"/>
      <c r="VIX95" s="715"/>
      <c r="VIY95" s="715"/>
      <c r="VIZ95" s="715"/>
      <c r="VJA95" s="715"/>
      <c r="VJB95" s="715"/>
      <c r="VJC95" s="715"/>
      <c r="VJD95" s="715"/>
      <c r="VJE95" s="715"/>
      <c r="VJF95" s="715"/>
      <c r="VJG95" s="715"/>
      <c r="VJH95" s="715"/>
      <c r="VJI95" s="715"/>
      <c r="VJJ95" s="715"/>
      <c r="VJK95" s="715"/>
      <c r="VJL95" s="715"/>
      <c r="VJM95" s="715"/>
      <c r="VJN95" s="715"/>
      <c r="VJO95" s="715"/>
      <c r="VJP95" s="715"/>
      <c r="VJQ95" s="715"/>
      <c r="VJR95" s="715"/>
      <c r="VJS95" s="715"/>
      <c r="VJT95" s="715"/>
      <c r="VJU95" s="715"/>
      <c r="VJV95" s="715"/>
      <c r="VJW95" s="715"/>
      <c r="VJX95" s="715"/>
      <c r="VJY95" s="715"/>
      <c r="VJZ95" s="715"/>
      <c r="VKA95" s="715"/>
      <c r="VKB95" s="715"/>
      <c r="VKC95" s="715"/>
      <c r="VKD95" s="715"/>
      <c r="VKE95" s="715"/>
      <c r="VKF95" s="715"/>
      <c r="VKG95" s="715"/>
      <c r="VKH95" s="715"/>
      <c r="VKI95" s="715"/>
      <c r="VKJ95" s="715"/>
      <c r="VKK95" s="715"/>
      <c r="VKL95" s="715"/>
      <c r="VKM95" s="715"/>
      <c r="VKN95" s="715"/>
      <c r="VKO95" s="715"/>
      <c r="VKP95" s="715"/>
      <c r="VKQ95" s="715"/>
      <c r="VKR95" s="715"/>
      <c r="VKS95" s="715"/>
      <c r="VKT95" s="715"/>
      <c r="VKU95" s="715"/>
      <c r="VKV95" s="715"/>
      <c r="VKW95" s="715"/>
      <c r="VKX95" s="715"/>
      <c r="VKY95" s="715"/>
      <c r="VKZ95" s="715"/>
      <c r="VLA95" s="715"/>
      <c r="VLB95" s="715"/>
      <c r="VLC95" s="715"/>
      <c r="VLD95" s="715"/>
      <c r="VLE95" s="715"/>
      <c r="VLF95" s="715"/>
      <c r="VLG95" s="715"/>
      <c r="VLH95" s="715"/>
      <c r="VLI95" s="715"/>
      <c r="VLJ95" s="715"/>
      <c r="VLK95" s="715"/>
      <c r="VLL95" s="715"/>
      <c r="VLM95" s="715"/>
      <c r="VLN95" s="715"/>
      <c r="VLO95" s="715"/>
      <c r="VLP95" s="715"/>
      <c r="VLQ95" s="715"/>
      <c r="VLR95" s="715"/>
      <c r="VLS95" s="715"/>
      <c r="VLT95" s="715"/>
      <c r="VLU95" s="715"/>
      <c r="VLV95" s="715"/>
      <c r="VLW95" s="715"/>
      <c r="VLX95" s="715"/>
      <c r="VLY95" s="715"/>
      <c r="VLZ95" s="715"/>
      <c r="VMA95" s="715"/>
      <c r="VMB95" s="715"/>
      <c r="VMC95" s="715"/>
      <c r="VMD95" s="715"/>
      <c r="VME95" s="715"/>
      <c r="VMF95" s="715"/>
      <c r="VMG95" s="715"/>
      <c r="VMH95" s="715"/>
      <c r="VMI95" s="715"/>
      <c r="VMJ95" s="715"/>
      <c r="VMK95" s="715"/>
      <c r="VML95" s="715"/>
      <c r="VMM95" s="715"/>
      <c r="VMN95" s="715"/>
      <c r="VMO95" s="715"/>
      <c r="VMP95" s="715"/>
      <c r="VMQ95" s="715"/>
      <c r="VMR95" s="715"/>
      <c r="VMS95" s="715"/>
      <c r="VMT95" s="715"/>
      <c r="VMU95" s="715"/>
      <c r="VMV95" s="715"/>
      <c r="VMW95" s="715"/>
      <c r="VMX95" s="715"/>
      <c r="VMY95" s="715"/>
      <c r="VMZ95" s="715"/>
      <c r="VNA95" s="715"/>
      <c r="VNB95" s="715"/>
      <c r="VNC95" s="715"/>
      <c r="VND95" s="715"/>
      <c r="VNE95" s="715"/>
      <c r="VNF95" s="715"/>
      <c r="VNG95" s="715"/>
      <c r="VNH95" s="715"/>
      <c r="VNI95" s="715"/>
      <c r="VNJ95" s="715"/>
      <c r="VNK95" s="715"/>
      <c r="VNL95" s="715"/>
      <c r="VNM95" s="715"/>
      <c r="VNN95" s="715"/>
      <c r="VNO95" s="715"/>
      <c r="VNP95" s="715"/>
      <c r="VNQ95" s="715"/>
      <c r="VNR95" s="715"/>
      <c r="VNS95" s="715"/>
      <c r="VNT95" s="715"/>
      <c r="VNU95" s="715"/>
      <c r="VNV95" s="715"/>
      <c r="VNW95" s="715"/>
      <c r="VNX95" s="715"/>
      <c r="VNY95" s="715"/>
      <c r="VNZ95" s="715"/>
      <c r="VOA95" s="715"/>
      <c r="VOB95" s="715"/>
      <c r="VOC95" s="715"/>
      <c r="VOD95" s="715"/>
      <c r="VOE95" s="715"/>
      <c r="VOF95" s="715"/>
      <c r="VOG95" s="715"/>
      <c r="VOH95" s="715"/>
      <c r="VOI95" s="715"/>
      <c r="VOJ95" s="715"/>
      <c r="VOK95" s="715"/>
      <c r="VOL95" s="715"/>
      <c r="VOM95" s="715"/>
      <c r="VON95" s="715"/>
      <c r="VOO95" s="715"/>
      <c r="VOP95" s="715"/>
      <c r="VOQ95" s="715"/>
      <c r="VOR95" s="715"/>
      <c r="VOS95" s="715"/>
      <c r="VOT95" s="715"/>
      <c r="VOU95" s="715"/>
      <c r="VOV95" s="715"/>
      <c r="VOW95" s="715"/>
      <c r="VOX95" s="715"/>
      <c r="VOY95" s="715"/>
      <c r="VOZ95" s="715"/>
      <c r="VPA95" s="715"/>
      <c r="VPB95" s="715"/>
      <c r="VPC95" s="715"/>
      <c r="VPD95" s="715"/>
      <c r="VPE95" s="715"/>
      <c r="VPF95" s="715"/>
      <c r="VPG95" s="715"/>
      <c r="VPH95" s="715"/>
      <c r="VPI95" s="715"/>
      <c r="VPJ95" s="715"/>
      <c r="VPK95" s="715"/>
      <c r="VPL95" s="715"/>
      <c r="VPM95" s="715"/>
      <c r="VPN95" s="715"/>
      <c r="VPO95" s="715"/>
      <c r="VPP95" s="715"/>
      <c r="VPQ95" s="715"/>
      <c r="VPR95" s="715"/>
      <c r="VPS95" s="715"/>
      <c r="VPT95" s="715"/>
      <c r="VPU95" s="715"/>
      <c r="VPV95" s="715"/>
      <c r="VPW95" s="715"/>
      <c r="VPX95" s="715"/>
      <c r="VPY95" s="715"/>
      <c r="VPZ95" s="715"/>
      <c r="VQA95" s="715"/>
      <c r="VQB95" s="715"/>
      <c r="VQC95" s="715"/>
      <c r="VQD95" s="715"/>
      <c r="VQE95" s="715"/>
      <c r="VQF95" s="715"/>
      <c r="VQG95" s="715"/>
      <c r="VQH95" s="715"/>
      <c r="VQI95" s="715"/>
      <c r="VQJ95" s="715"/>
      <c r="VQK95" s="715"/>
      <c r="VQL95" s="715"/>
      <c r="VQM95" s="715"/>
      <c r="VQN95" s="715"/>
      <c r="VQO95" s="715"/>
      <c r="VQP95" s="715"/>
      <c r="VQQ95" s="715"/>
      <c r="VQR95" s="715"/>
      <c r="VQS95" s="715"/>
      <c r="VQT95" s="715"/>
      <c r="VQU95" s="715"/>
      <c r="VQV95" s="715"/>
      <c r="VQW95" s="715"/>
      <c r="VQX95" s="715"/>
      <c r="VQY95" s="715"/>
      <c r="VQZ95" s="715"/>
      <c r="VRA95" s="715"/>
      <c r="VRB95" s="715"/>
      <c r="VRC95" s="715"/>
      <c r="VRD95" s="715"/>
      <c r="VRE95" s="715"/>
      <c r="VRF95" s="715"/>
      <c r="VRG95" s="715"/>
      <c r="VRH95" s="715"/>
      <c r="VRI95" s="715"/>
      <c r="VRJ95" s="715"/>
      <c r="VRK95" s="715"/>
      <c r="VRL95" s="715"/>
      <c r="VRM95" s="715"/>
      <c r="VRN95" s="715"/>
      <c r="VRO95" s="715"/>
      <c r="VRP95" s="715"/>
      <c r="VRQ95" s="715"/>
      <c r="VRR95" s="715"/>
      <c r="VRS95" s="715"/>
      <c r="VRT95" s="715"/>
      <c r="VRU95" s="715"/>
      <c r="VRV95" s="715"/>
      <c r="VRW95" s="715"/>
      <c r="VRX95" s="715"/>
      <c r="VRY95" s="715"/>
      <c r="VRZ95" s="715"/>
      <c r="VSA95" s="715"/>
      <c r="VSB95" s="715"/>
      <c r="VSC95" s="715"/>
      <c r="VSD95" s="715"/>
      <c r="VSE95" s="715"/>
      <c r="VSF95" s="715"/>
      <c r="VSG95" s="715"/>
      <c r="VSH95" s="715"/>
      <c r="VSI95" s="715"/>
      <c r="VSJ95" s="715"/>
      <c r="VSK95" s="715"/>
      <c r="VSL95" s="715"/>
      <c r="VSM95" s="715"/>
      <c r="VSN95" s="715"/>
      <c r="VSO95" s="715"/>
      <c r="VSP95" s="715"/>
      <c r="VSQ95" s="715"/>
      <c r="VSR95" s="715"/>
      <c r="VSS95" s="715"/>
      <c r="VST95" s="715"/>
      <c r="VSU95" s="715"/>
      <c r="VSV95" s="715"/>
      <c r="VSW95" s="715"/>
      <c r="VSX95" s="715"/>
      <c r="VSY95" s="715"/>
      <c r="VSZ95" s="715"/>
      <c r="VTA95" s="715"/>
      <c r="VTB95" s="715"/>
      <c r="VTC95" s="715"/>
      <c r="VTD95" s="715"/>
      <c r="VTE95" s="715"/>
      <c r="VTF95" s="715"/>
      <c r="VTG95" s="715"/>
      <c r="VTH95" s="715"/>
      <c r="VTI95" s="715"/>
      <c r="VTJ95" s="715"/>
      <c r="VTK95" s="715"/>
      <c r="VTL95" s="715"/>
      <c r="VTM95" s="715"/>
      <c r="VTN95" s="715"/>
      <c r="VTO95" s="715"/>
      <c r="VTP95" s="715"/>
      <c r="VTQ95" s="715"/>
      <c r="VTR95" s="715"/>
      <c r="VTS95" s="715"/>
      <c r="VTT95" s="715"/>
      <c r="VTU95" s="715"/>
      <c r="VTV95" s="715"/>
      <c r="VTW95" s="715"/>
      <c r="VTX95" s="715"/>
      <c r="VTY95" s="715"/>
      <c r="VTZ95" s="715"/>
      <c r="VUA95" s="715"/>
      <c r="VUB95" s="715"/>
      <c r="VUC95" s="715"/>
      <c r="VUD95" s="715"/>
      <c r="VUE95" s="715"/>
      <c r="VUF95" s="715"/>
      <c r="VUG95" s="715"/>
      <c r="VUH95" s="715"/>
      <c r="VUI95" s="715"/>
      <c r="VUJ95" s="715"/>
      <c r="VUK95" s="715"/>
      <c r="VUL95" s="715"/>
      <c r="VUM95" s="715"/>
      <c r="VUN95" s="715"/>
      <c r="VUO95" s="715"/>
      <c r="VUP95" s="715"/>
      <c r="VUQ95" s="715"/>
      <c r="VUR95" s="715"/>
      <c r="VUS95" s="715"/>
      <c r="VUT95" s="715"/>
      <c r="VUU95" s="715"/>
      <c r="VUV95" s="715"/>
      <c r="VUW95" s="715"/>
      <c r="VUX95" s="715"/>
      <c r="VUY95" s="715"/>
      <c r="VUZ95" s="715"/>
      <c r="VVA95" s="715"/>
      <c r="VVB95" s="715"/>
      <c r="VVC95" s="715"/>
      <c r="VVD95" s="715"/>
      <c r="VVE95" s="715"/>
      <c r="VVF95" s="715"/>
      <c r="VVG95" s="715"/>
      <c r="VVH95" s="715"/>
      <c r="VVI95" s="715"/>
      <c r="VVJ95" s="715"/>
      <c r="VVK95" s="715"/>
      <c r="VVL95" s="715"/>
      <c r="VVM95" s="715"/>
      <c r="VVN95" s="715"/>
      <c r="VVO95" s="715"/>
      <c r="VVP95" s="715"/>
      <c r="VVQ95" s="715"/>
      <c r="VVR95" s="715"/>
      <c r="VVS95" s="715"/>
      <c r="VVT95" s="715"/>
      <c r="VVU95" s="715"/>
      <c r="VVV95" s="715"/>
      <c r="VVW95" s="715"/>
      <c r="VVX95" s="715"/>
      <c r="VVY95" s="715"/>
      <c r="VVZ95" s="715"/>
      <c r="VWA95" s="715"/>
      <c r="VWB95" s="715"/>
      <c r="VWC95" s="715"/>
      <c r="VWD95" s="715"/>
      <c r="VWE95" s="715"/>
      <c r="VWF95" s="715"/>
      <c r="VWG95" s="715"/>
      <c r="VWH95" s="715"/>
      <c r="VWI95" s="715"/>
      <c r="VWJ95" s="715"/>
      <c r="VWK95" s="715"/>
      <c r="VWL95" s="715"/>
      <c r="VWM95" s="715"/>
      <c r="VWN95" s="715"/>
      <c r="VWO95" s="715"/>
      <c r="VWP95" s="715"/>
      <c r="VWQ95" s="715"/>
      <c r="VWR95" s="715"/>
      <c r="VWS95" s="715"/>
      <c r="VWT95" s="715"/>
      <c r="VWU95" s="715"/>
      <c r="VWV95" s="715"/>
      <c r="VWW95" s="715"/>
      <c r="VWX95" s="715"/>
      <c r="VWY95" s="715"/>
      <c r="VWZ95" s="715"/>
      <c r="VXA95" s="715"/>
      <c r="VXB95" s="715"/>
      <c r="VXC95" s="715"/>
      <c r="VXD95" s="715"/>
      <c r="VXE95" s="715"/>
      <c r="VXF95" s="715"/>
      <c r="VXG95" s="715"/>
      <c r="VXH95" s="715"/>
      <c r="VXI95" s="715"/>
      <c r="VXJ95" s="715"/>
      <c r="VXK95" s="715"/>
      <c r="VXL95" s="715"/>
      <c r="VXM95" s="715"/>
      <c r="VXN95" s="715"/>
      <c r="VXO95" s="715"/>
      <c r="VXP95" s="715"/>
      <c r="VXQ95" s="715"/>
      <c r="VXR95" s="715"/>
      <c r="VXS95" s="715"/>
      <c r="VXT95" s="715"/>
      <c r="VXU95" s="715"/>
      <c r="VXV95" s="715"/>
      <c r="VXW95" s="715"/>
      <c r="VXX95" s="715"/>
      <c r="VXY95" s="715"/>
      <c r="VXZ95" s="715"/>
      <c r="VYA95" s="715"/>
      <c r="VYB95" s="715"/>
      <c r="VYC95" s="715"/>
      <c r="VYD95" s="715"/>
      <c r="VYE95" s="715"/>
      <c r="VYF95" s="715"/>
      <c r="VYG95" s="715"/>
      <c r="VYH95" s="715"/>
      <c r="VYI95" s="715"/>
      <c r="VYJ95" s="715"/>
      <c r="VYK95" s="715"/>
      <c r="VYL95" s="715"/>
      <c r="VYM95" s="715"/>
      <c r="VYN95" s="715"/>
      <c r="VYO95" s="715"/>
      <c r="VYP95" s="715"/>
      <c r="VYQ95" s="715"/>
      <c r="VYR95" s="715"/>
      <c r="VYS95" s="715"/>
      <c r="VYT95" s="715"/>
      <c r="VYU95" s="715"/>
      <c r="VYV95" s="715"/>
      <c r="VYW95" s="715"/>
      <c r="VYX95" s="715"/>
      <c r="VYY95" s="715"/>
      <c r="VYZ95" s="715"/>
      <c r="VZA95" s="715"/>
      <c r="VZB95" s="715"/>
      <c r="VZC95" s="715"/>
      <c r="VZD95" s="715"/>
      <c r="VZE95" s="715"/>
      <c r="VZF95" s="715"/>
      <c r="VZG95" s="715"/>
      <c r="VZH95" s="715"/>
      <c r="VZI95" s="715"/>
      <c r="VZJ95" s="715"/>
      <c r="VZK95" s="715"/>
      <c r="VZL95" s="715"/>
      <c r="VZM95" s="715"/>
      <c r="VZN95" s="715"/>
      <c r="VZO95" s="715"/>
      <c r="VZP95" s="715"/>
      <c r="VZQ95" s="715"/>
      <c r="VZR95" s="715"/>
      <c r="VZS95" s="715"/>
      <c r="VZT95" s="715"/>
      <c r="VZU95" s="715"/>
      <c r="VZV95" s="715"/>
      <c r="VZW95" s="715"/>
      <c r="VZX95" s="715"/>
      <c r="VZY95" s="715"/>
      <c r="VZZ95" s="715"/>
      <c r="WAA95" s="715"/>
      <c r="WAB95" s="715"/>
      <c r="WAC95" s="715"/>
      <c r="WAD95" s="715"/>
      <c r="WAE95" s="715"/>
      <c r="WAF95" s="715"/>
      <c r="WAG95" s="715"/>
      <c r="WAH95" s="715"/>
      <c r="WAI95" s="715"/>
      <c r="WAJ95" s="715"/>
      <c r="WAK95" s="715"/>
      <c r="WAL95" s="715"/>
      <c r="WAM95" s="715"/>
      <c r="WAN95" s="715"/>
      <c r="WAO95" s="715"/>
      <c r="WAP95" s="715"/>
      <c r="WAQ95" s="715"/>
      <c r="WAR95" s="715"/>
      <c r="WAS95" s="715"/>
      <c r="WAT95" s="715"/>
      <c r="WAU95" s="715"/>
      <c r="WAV95" s="715"/>
      <c r="WAW95" s="715"/>
      <c r="WAX95" s="715"/>
      <c r="WAY95" s="715"/>
      <c r="WAZ95" s="715"/>
      <c r="WBA95" s="715"/>
      <c r="WBB95" s="715"/>
      <c r="WBC95" s="715"/>
      <c r="WBD95" s="715"/>
      <c r="WBE95" s="715"/>
      <c r="WBF95" s="715"/>
      <c r="WBG95" s="715"/>
      <c r="WBH95" s="715"/>
      <c r="WBI95" s="715"/>
      <c r="WBJ95" s="715"/>
      <c r="WBK95" s="715"/>
      <c r="WBL95" s="715"/>
      <c r="WBM95" s="715"/>
      <c r="WBN95" s="715"/>
      <c r="WBO95" s="715"/>
      <c r="WBP95" s="715"/>
      <c r="WBQ95" s="715"/>
      <c r="WBR95" s="715"/>
      <c r="WBS95" s="715"/>
      <c r="WBT95" s="715"/>
      <c r="WBU95" s="715"/>
      <c r="WBV95" s="715"/>
      <c r="WBW95" s="715"/>
      <c r="WBX95" s="715"/>
      <c r="WBY95" s="715"/>
      <c r="WBZ95" s="715"/>
      <c r="WCA95" s="715"/>
      <c r="WCB95" s="715"/>
      <c r="WCC95" s="715"/>
      <c r="WCD95" s="715"/>
      <c r="WCE95" s="715"/>
      <c r="WCF95" s="715"/>
      <c r="WCG95" s="715"/>
      <c r="WCH95" s="715"/>
      <c r="WCI95" s="715"/>
      <c r="WCJ95" s="715"/>
      <c r="WCK95" s="715"/>
      <c r="WCL95" s="715"/>
      <c r="WCM95" s="715"/>
      <c r="WCN95" s="715"/>
      <c r="WCO95" s="715"/>
      <c r="WCP95" s="715"/>
      <c r="WCQ95" s="715"/>
      <c r="WCR95" s="715"/>
      <c r="WCS95" s="715"/>
      <c r="WCT95" s="715"/>
      <c r="WCU95" s="715"/>
      <c r="WCV95" s="715"/>
      <c r="WCW95" s="715"/>
      <c r="WCX95" s="715"/>
      <c r="WCY95" s="715"/>
      <c r="WCZ95" s="715"/>
      <c r="WDA95" s="715"/>
      <c r="WDB95" s="715"/>
      <c r="WDC95" s="715"/>
      <c r="WDD95" s="715"/>
      <c r="WDE95" s="715"/>
      <c r="WDF95" s="715"/>
      <c r="WDG95" s="715"/>
      <c r="WDH95" s="715"/>
      <c r="WDI95" s="715"/>
      <c r="WDJ95" s="715"/>
      <c r="WDK95" s="715"/>
      <c r="WDL95" s="715"/>
      <c r="WDM95" s="715"/>
      <c r="WDN95" s="715"/>
      <c r="WDO95" s="715"/>
      <c r="WDP95" s="715"/>
      <c r="WDQ95" s="715"/>
      <c r="WDR95" s="715"/>
      <c r="WDS95" s="715"/>
      <c r="WDT95" s="715"/>
      <c r="WDU95" s="715"/>
      <c r="WDV95" s="715"/>
      <c r="WDW95" s="715"/>
      <c r="WDX95" s="715"/>
      <c r="WDY95" s="715"/>
      <c r="WDZ95" s="715"/>
      <c r="WEA95" s="715"/>
      <c r="WEB95" s="715"/>
      <c r="WEC95" s="715"/>
      <c r="WED95" s="715"/>
      <c r="WEE95" s="715"/>
      <c r="WEF95" s="715"/>
      <c r="WEG95" s="715"/>
      <c r="WEH95" s="715"/>
      <c r="WEI95" s="715"/>
      <c r="WEJ95" s="715"/>
      <c r="WEK95" s="715"/>
      <c r="WEL95" s="715"/>
      <c r="WEM95" s="715"/>
      <c r="WEN95" s="715"/>
      <c r="WEO95" s="715"/>
      <c r="WEP95" s="715"/>
      <c r="WEQ95" s="715"/>
      <c r="WER95" s="715"/>
      <c r="WES95" s="715"/>
      <c r="WET95" s="715"/>
      <c r="WEU95" s="715"/>
      <c r="WEV95" s="715"/>
      <c r="WEW95" s="715"/>
      <c r="WEX95" s="715"/>
      <c r="WEY95" s="715"/>
      <c r="WEZ95" s="715"/>
      <c r="WFA95" s="715"/>
      <c r="WFB95" s="715"/>
      <c r="WFC95" s="715"/>
      <c r="WFD95" s="715"/>
      <c r="WFE95" s="715"/>
      <c r="WFF95" s="715"/>
      <c r="WFG95" s="715"/>
      <c r="WFH95" s="715"/>
      <c r="WFI95" s="715"/>
      <c r="WFJ95" s="715"/>
      <c r="WFK95" s="715"/>
      <c r="WFL95" s="715"/>
      <c r="WFM95" s="715"/>
      <c r="WFN95" s="715"/>
      <c r="WFO95" s="715"/>
      <c r="WFP95" s="715"/>
      <c r="WFQ95" s="715"/>
      <c r="WFR95" s="715"/>
      <c r="WFS95" s="715"/>
      <c r="WFT95" s="715"/>
      <c r="WFU95" s="715"/>
      <c r="WFV95" s="715"/>
      <c r="WFW95" s="715"/>
      <c r="WFX95" s="715"/>
      <c r="WFY95" s="715"/>
      <c r="WFZ95" s="715"/>
      <c r="WGA95" s="715"/>
      <c r="WGB95" s="715"/>
      <c r="WGC95" s="715"/>
      <c r="WGD95" s="715"/>
      <c r="WGE95" s="715"/>
      <c r="WGF95" s="715"/>
      <c r="WGG95" s="715"/>
      <c r="WGH95" s="715"/>
      <c r="WGI95" s="715"/>
      <c r="WGJ95" s="715"/>
      <c r="WGK95" s="715"/>
      <c r="WGL95" s="715"/>
      <c r="WGM95" s="715"/>
      <c r="WGN95" s="715"/>
      <c r="WGO95" s="715"/>
      <c r="WGP95" s="715"/>
      <c r="WGQ95" s="715"/>
      <c r="WGR95" s="715"/>
      <c r="WGS95" s="715"/>
      <c r="WGT95" s="715"/>
      <c r="WGU95" s="715"/>
      <c r="WGV95" s="715"/>
      <c r="WGW95" s="715"/>
      <c r="WGX95" s="715"/>
      <c r="WGY95" s="715"/>
      <c r="WGZ95" s="715"/>
      <c r="WHA95" s="715"/>
      <c r="WHB95" s="715"/>
      <c r="WHC95" s="715"/>
      <c r="WHD95" s="715"/>
      <c r="WHE95" s="715"/>
      <c r="WHF95" s="715"/>
      <c r="WHG95" s="715"/>
      <c r="WHH95" s="715"/>
      <c r="WHI95" s="715"/>
      <c r="WHJ95" s="715"/>
      <c r="WHK95" s="715"/>
      <c r="WHL95" s="715"/>
      <c r="WHM95" s="715"/>
      <c r="WHN95" s="715"/>
      <c r="WHO95" s="715"/>
      <c r="WHP95" s="715"/>
      <c r="WHQ95" s="715"/>
      <c r="WHR95" s="715"/>
      <c r="WHS95" s="715"/>
      <c r="WHT95" s="715"/>
      <c r="WHU95" s="715"/>
      <c r="WHV95" s="715"/>
      <c r="WHW95" s="715"/>
      <c r="WHX95" s="715"/>
      <c r="WHY95" s="715"/>
      <c r="WHZ95" s="715"/>
      <c r="WIA95" s="715"/>
      <c r="WIB95" s="715"/>
      <c r="WIC95" s="715"/>
      <c r="WID95" s="715"/>
      <c r="WIE95" s="715"/>
      <c r="WIF95" s="715"/>
      <c r="WIG95" s="715"/>
      <c r="WIH95" s="715"/>
      <c r="WII95" s="715"/>
      <c r="WIJ95" s="715"/>
      <c r="WIK95" s="715"/>
      <c r="WIL95" s="715"/>
      <c r="WIM95" s="715"/>
      <c r="WIN95" s="715"/>
      <c r="WIO95" s="715"/>
      <c r="WIP95" s="715"/>
      <c r="WIQ95" s="715"/>
      <c r="WIR95" s="715"/>
      <c r="WIS95" s="715"/>
      <c r="WIT95" s="715"/>
      <c r="WIU95" s="715"/>
      <c r="WIV95" s="715"/>
      <c r="WIW95" s="715"/>
      <c r="WIX95" s="715"/>
      <c r="WIY95" s="715"/>
      <c r="WIZ95" s="715"/>
      <c r="WJA95" s="715"/>
      <c r="WJB95" s="715"/>
      <c r="WJC95" s="715"/>
      <c r="WJD95" s="715"/>
      <c r="WJE95" s="715"/>
      <c r="WJF95" s="715"/>
      <c r="WJG95" s="715"/>
      <c r="WJH95" s="715"/>
      <c r="WJI95" s="715"/>
      <c r="WJJ95" s="715"/>
      <c r="WJK95" s="715"/>
      <c r="WJL95" s="715"/>
      <c r="WJM95" s="715"/>
      <c r="WJN95" s="715"/>
      <c r="WJO95" s="715"/>
      <c r="WJP95" s="715"/>
      <c r="WJQ95" s="715"/>
      <c r="WJR95" s="715"/>
      <c r="WJS95" s="715"/>
      <c r="WJT95" s="715"/>
      <c r="WJU95" s="715"/>
      <c r="WJV95" s="715"/>
      <c r="WJW95" s="715"/>
      <c r="WJX95" s="715"/>
      <c r="WJY95" s="715"/>
      <c r="WJZ95" s="715"/>
      <c r="WKA95" s="715"/>
      <c r="WKB95" s="715"/>
      <c r="WKC95" s="715"/>
      <c r="WKD95" s="715"/>
      <c r="WKE95" s="715"/>
      <c r="WKF95" s="715"/>
      <c r="WKG95" s="715"/>
      <c r="WKH95" s="715"/>
      <c r="WKI95" s="715"/>
      <c r="WKJ95" s="715"/>
      <c r="WKK95" s="715"/>
      <c r="WKL95" s="715"/>
      <c r="WKM95" s="715"/>
      <c r="WKN95" s="715"/>
      <c r="WKO95" s="715"/>
      <c r="WKP95" s="715"/>
      <c r="WKQ95" s="715"/>
      <c r="WKR95" s="715"/>
      <c r="WKS95" s="715"/>
      <c r="WKT95" s="715"/>
      <c r="WKU95" s="715"/>
      <c r="WKV95" s="715"/>
      <c r="WKW95" s="715"/>
      <c r="WKX95" s="715"/>
      <c r="WKY95" s="715"/>
      <c r="WKZ95" s="715"/>
      <c r="WLA95" s="715"/>
      <c r="WLB95" s="715"/>
      <c r="WLC95" s="715"/>
      <c r="WLD95" s="715"/>
      <c r="WLE95" s="715"/>
      <c r="WLF95" s="715"/>
      <c r="WLG95" s="715"/>
      <c r="WLH95" s="715"/>
      <c r="WLI95" s="715"/>
      <c r="WLJ95" s="715"/>
      <c r="WLK95" s="715"/>
      <c r="WLL95" s="715"/>
      <c r="WLM95" s="715"/>
      <c r="WLN95" s="715"/>
      <c r="WLO95" s="715"/>
      <c r="WLP95" s="715"/>
      <c r="WLQ95" s="715"/>
      <c r="WLR95" s="715"/>
      <c r="WLS95" s="715"/>
      <c r="WLT95" s="715"/>
      <c r="WLU95" s="715"/>
      <c r="WLV95" s="715"/>
      <c r="WLW95" s="715"/>
      <c r="WLX95" s="715"/>
      <c r="WLY95" s="715"/>
      <c r="WLZ95" s="715"/>
      <c r="WMA95" s="715"/>
      <c r="WMB95" s="715"/>
      <c r="WMC95" s="715"/>
      <c r="WMD95" s="715"/>
      <c r="WME95" s="715"/>
      <c r="WMF95" s="715"/>
      <c r="WMG95" s="715"/>
      <c r="WMH95" s="715"/>
      <c r="WMI95" s="715"/>
      <c r="WMJ95" s="715"/>
      <c r="WMK95" s="715"/>
      <c r="WML95" s="715"/>
      <c r="WMM95" s="715"/>
      <c r="WMN95" s="715"/>
      <c r="WMO95" s="715"/>
      <c r="WMP95" s="715"/>
      <c r="WMQ95" s="715"/>
      <c r="WMR95" s="715"/>
      <c r="WMS95" s="715"/>
      <c r="WMT95" s="715"/>
      <c r="WMU95" s="715"/>
      <c r="WMV95" s="715"/>
      <c r="WMW95" s="715"/>
      <c r="WMX95" s="715"/>
      <c r="WMY95" s="715"/>
      <c r="WMZ95" s="715"/>
      <c r="WNA95" s="715"/>
      <c r="WNB95" s="715"/>
      <c r="WNC95" s="715"/>
      <c r="WND95" s="715"/>
      <c r="WNE95" s="715"/>
      <c r="WNF95" s="715"/>
      <c r="WNG95" s="715"/>
      <c r="WNH95" s="715"/>
      <c r="WNI95" s="715"/>
      <c r="WNJ95" s="715"/>
      <c r="WNK95" s="715"/>
      <c r="WNL95" s="715"/>
      <c r="WNM95" s="715"/>
      <c r="WNN95" s="715"/>
      <c r="WNO95" s="715"/>
      <c r="WNP95" s="715"/>
      <c r="WNQ95" s="715"/>
      <c r="WNR95" s="715"/>
      <c r="WNS95" s="715"/>
      <c r="WNT95" s="715"/>
      <c r="WNU95" s="715"/>
      <c r="WNV95" s="715"/>
      <c r="WNW95" s="715"/>
      <c r="WNX95" s="715"/>
      <c r="WNY95" s="715"/>
      <c r="WNZ95" s="715"/>
      <c r="WOA95" s="715"/>
      <c r="WOB95" s="715"/>
      <c r="WOC95" s="715"/>
      <c r="WOD95" s="715"/>
      <c r="WOE95" s="715"/>
      <c r="WOF95" s="715"/>
      <c r="WOG95" s="715"/>
      <c r="WOH95" s="715"/>
      <c r="WOI95" s="715"/>
      <c r="WOJ95" s="715"/>
      <c r="WOK95" s="715"/>
      <c r="WOL95" s="715"/>
      <c r="WOM95" s="715"/>
      <c r="WON95" s="715"/>
      <c r="WOO95" s="715"/>
      <c r="WOP95" s="715"/>
      <c r="WOQ95" s="715"/>
      <c r="WOR95" s="715"/>
      <c r="WOS95" s="715"/>
      <c r="WOT95" s="715"/>
      <c r="WOU95" s="715"/>
      <c r="WOV95" s="715"/>
      <c r="WOW95" s="715"/>
      <c r="WOX95" s="715"/>
      <c r="WOY95" s="715"/>
      <c r="WOZ95" s="715"/>
      <c r="WPA95" s="715"/>
      <c r="WPB95" s="715"/>
      <c r="WPC95" s="715"/>
      <c r="WPD95" s="715"/>
      <c r="WPE95" s="715"/>
      <c r="WPF95" s="715"/>
      <c r="WPG95" s="715"/>
      <c r="WPH95" s="715"/>
      <c r="WPI95" s="715"/>
      <c r="WPJ95" s="715"/>
      <c r="WPK95" s="715"/>
      <c r="WPL95" s="715"/>
      <c r="WPM95" s="715"/>
      <c r="WPN95" s="715"/>
      <c r="WPO95" s="715"/>
      <c r="WPP95" s="715"/>
      <c r="WPQ95" s="715"/>
      <c r="WPR95" s="715"/>
      <c r="WPS95" s="715"/>
      <c r="WPT95" s="715"/>
      <c r="WPU95" s="715"/>
      <c r="WPV95" s="715"/>
      <c r="WPW95" s="715"/>
      <c r="WPX95" s="715"/>
      <c r="WPY95" s="715"/>
      <c r="WPZ95" s="715"/>
      <c r="WQA95" s="715"/>
      <c r="WQB95" s="715"/>
      <c r="WQC95" s="715"/>
      <c r="WQD95" s="715"/>
      <c r="WQE95" s="715"/>
      <c r="WQF95" s="715"/>
      <c r="WQG95" s="715"/>
      <c r="WQH95" s="715"/>
      <c r="WQI95" s="715"/>
      <c r="WQJ95" s="715"/>
      <c r="WQK95" s="715"/>
      <c r="WQL95" s="715"/>
      <c r="WQM95" s="715"/>
      <c r="WQN95" s="715"/>
      <c r="WQO95" s="715"/>
      <c r="WQP95" s="715"/>
      <c r="WQQ95" s="715"/>
      <c r="WQR95" s="715"/>
      <c r="WQS95" s="715"/>
      <c r="WQT95" s="715"/>
      <c r="WQU95" s="715"/>
      <c r="WQV95" s="715"/>
      <c r="WQW95" s="715"/>
      <c r="WQX95" s="715"/>
      <c r="WQY95" s="715"/>
      <c r="WQZ95" s="715"/>
      <c r="WRA95" s="715"/>
      <c r="WRB95" s="715"/>
      <c r="WRC95" s="715"/>
      <c r="WRD95" s="715"/>
      <c r="WRE95" s="715"/>
      <c r="WRF95" s="715"/>
      <c r="WRG95" s="715"/>
      <c r="WRH95" s="715"/>
      <c r="WRI95" s="715"/>
      <c r="WRJ95" s="715"/>
      <c r="WRK95" s="715"/>
      <c r="WRL95" s="715"/>
      <c r="WRM95" s="715"/>
      <c r="WRN95" s="715"/>
      <c r="WRO95" s="715"/>
      <c r="WRP95" s="715"/>
      <c r="WRQ95" s="715"/>
      <c r="WRR95" s="715"/>
      <c r="WRS95" s="715"/>
      <c r="WRT95" s="715"/>
      <c r="WRU95" s="715"/>
      <c r="WRV95" s="715"/>
      <c r="WRW95" s="715"/>
      <c r="WRX95" s="715"/>
      <c r="WRY95" s="715"/>
      <c r="WRZ95" s="715"/>
      <c r="WSA95" s="715"/>
      <c r="WSB95" s="715"/>
      <c r="WSC95" s="715"/>
      <c r="WSD95" s="715"/>
      <c r="WSE95" s="715"/>
      <c r="WSF95" s="715"/>
      <c r="WSG95" s="715"/>
      <c r="WSH95" s="715"/>
      <c r="WSI95" s="715"/>
      <c r="WSJ95" s="715"/>
      <c r="WSK95" s="715"/>
      <c r="WSL95" s="715"/>
      <c r="WSM95" s="715"/>
      <c r="WSN95" s="715"/>
      <c r="WSO95" s="715"/>
      <c r="WSP95" s="715"/>
      <c r="WSQ95" s="715"/>
      <c r="WSR95" s="715"/>
      <c r="WSS95" s="715"/>
      <c r="WST95" s="715"/>
      <c r="WSU95" s="715"/>
      <c r="WSV95" s="715"/>
      <c r="WSW95" s="715"/>
      <c r="WSX95" s="715"/>
      <c r="WSY95" s="715"/>
      <c r="WSZ95" s="715"/>
      <c r="WTA95" s="715"/>
      <c r="WTB95" s="715"/>
      <c r="WTC95" s="715"/>
      <c r="WTD95" s="715"/>
      <c r="WTE95" s="715"/>
      <c r="WTF95" s="715"/>
      <c r="WTG95" s="715"/>
      <c r="WTH95" s="715"/>
      <c r="WTI95" s="715"/>
      <c r="WTJ95" s="715"/>
      <c r="WTK95" s="715"/>
      <c r="WTL95" s="715"/>
      <c r="WTM95" s="715"/>
      <c r="WTN95" s="715"/>
      <c r="WTO95" s="715"/>
      <c r="WTP95" s="715"/>
      <c r="WTQ95" s="715"/>
      <c r="WTR95" s="715"/>
      <c r="WTS95" s="715"/>
      <c r="WTT95" s="715"/>
      <c r="WTU95" s="715"/>
      <c r="WTV95" s="715"/>
      <c r="WTW95" s="715"/>
      <c r="WTX95" s="715"/>
      <c r="WTY95" s="715"/>
      <c r="WTZ95" s="715"/>
      <c r="WUA95" s="715"/>
      <c r="WUB95" s="715"/>
      <c r="WUC95" s="715"/>
      <c r="WUD95" s="715"/>
      <c r="WUE95" s="715"/>
      <c r="WUF95" s="715"/>
      <c r="WUG95" s="715"/>
      <c r="WUH95" s="715"/>
      <c r="WUI95" s="715"/>
      <c r="WUJ95" s="715"/>
      <c r="WUK95" s="715"/>
      <c r="WUL95" s="715"/>
      <c r="WUM95" s="715"/>
      <c r="WUN95" s="715"/>
      <c r="WUO95" s="715"/>
      <c r="WUP95" s="715"/>
      <c r="WUQ95" s="715"/>
      <c r="WUR95" s="715"/>
      <c r="WUS95" s="715"/>
      <c r="WUT95" s="715"/>
      <c r="WUU95" s="715"/>
      <c r="WUV95" s="715"/>
      <c r="WUW95" s="715"/>
      <c r="WUX95" s="715"/>
      <c r="WUY95" s="715"/>
      <c r="WUZ95" s="715"/>
      <c r="WVA95" s="715"/>
      <c r="WVB95" s="715"/>
      <c r="WVC95" s="715"/>
      <c r="WVD95" s="715"/>
      <c r="WVE95" s="715"/>
      <c r="WVF95" s="715"/>
      <c r="WVG95" s="715"/>
      <c r="WVH95" s="715"/>
      <c r="WVI95" s="715"/>
      <c r="WVJ95" s="715"/>
      <c r="WVK95" s="715"/>
      <c r="WVL95" s="715"/>
      <c r="WVM95" s="715"/>
      <c r="WVN95" s="715"/>
      <c r="WVO95" s="715"/>
      <c r="WVP95" s="715"/>
      <c r="WVQ95" s="715"/>
      <c r="WVR95" s="715"/>
      <c r="WVS95" s="715"/>
      <c r="WVT95" s="715"/>
      <c r="WVU95" s="715"/>
      <c r="WVV95" s="715"/>
      <c r="WVW95" s="715"/>
      <c r="WVX95" s="715"/>
      <c r="WVY95" s="715"/>
      <c r="WVZ95" s="715"/>
      <c r="WWA95" s="715"/>
      <c r="WWB95" s="715"/>
      <c r="WWC95" s="715"/>
      <c r="WWD95" s="715"/>
      <c r="WWE95" s="715"/>
      <c r="WWF95" s="715"/>
      <c r="WWG95" s="715"/>
      <c r="WWH95" s="715"/>
      <c r="WWI95" s="715"/>
      <c r="WWJ95" s="715"/>
      <c r="WWK95" s="715"/>
      <c r="WWL95" s="715"/>
      <c r="WWM95" s="715"/>
      <c r="WWN95" s="715"/>
      <c r="WWO95" s="715"/>
      <c r="WWP95" s="715"/>
      <c r="WWQ95" s="715"/>
      <c r="WWR95" s="715"/>
      <c r="WWS95" s="715"/>
      <c r="WWT95" s="715"/>
      <c r="WWU95" s="715"/>
      <c r="WWV95" s="715"/>
      <c r="WWW95" s="715"/>
      <c r="WWX95" s="715"/>
      <c r="WWY95" s="715"/>
      <c r="WWZ95" s="715"/>
      <c r="WXA95" s="715"/>
      <c r="WXB95" s="715"/>
      <c r="WXC95" s="715"/>
      <c r="WXD95" s="715"/>
      <c r="WXE95" s="715"/>
      <c r="WXF95" s="715"/>
      <c r="WXG95" s="715"/>
      <c r="WXH95" s="715"/>
      <c r="WXI95" s="715"/>
      <c r="WXJ95" s="715"/>
      <c r="WXK95" s="715"/>
      <c r="WXL95" s="715"/>
      <c r="WXM95" s="715"/>
      <c r="WXN95" s="715"/>
      <c r="WXO95" s="715"/>
      <c r="WXP95" s="715"/>
      <c r="WXQ95" s="715"/>
      <c r="WXR95" s="715"/>
      <c r="WXS95" s="715"/>
      <c r="WXT95" s="715"/>
      <c r="WXU95" s="715"/>
      <c r="WXV95" s="715"/>
      <c r="WXW95" s="715"/>
      <c r="WXX95" s="715"/>
      <c r="WXY95" s="715"/>
      <c r="WXZ95" s="715"/>
      <c r="WYA95" s="715"/>
      <c r="WYB95" s="715"/>
      <c r="WYC95" s="715"/>
      <c r="WYD95" s="715"/>
      <c r="WYE95" s="715"/>
      <c r="WYF95" s="715"/>
      <c r="WYG95" s="715"/>
      <c r="WYH95" s="715"/>
      <c r="WYI95" s="715"/>
      <c r="WYJ95" s="715"/>
      <c r="WYK95" s="715"/>
      <c r="WYL95" s="715"/>
      <c r="WYM95" s="715"/>
      <c r="WYN95" s="715"/>
      <c r="WYO95" s="715"/>
      <c r="WYP95" s="715"/>
      <c r="WYQ95" s="715"/>
      <c r="WYR95" s="715"/>
      <c r="WYS95" s="715"/>
      <c r="WYT95" s="715"/>
      <c r="WYU95" s="715"/>
      <c r="WYV95" s="715"/>
      <c r="WYW95" s="715"/>
      <c r="WYX95" s="715"/>
      <c r="WYY95" s="715"/>
      <c r="WYZ95" s="715"/>
      <c r="WZA95" s="715"/>
      <c r="WZB95" s="715"/>
      <c r="WZC95" s="715"/>
      <c r="WZD95" s="715"/>
      <c r="WZE95" s="715"/>
      <c r="WZF95" s="715"/>
      <c r="WZG95" s="715"/>
      <c r="WZH95" s="715"/>
      <c r="WZI95" s="715"/>
      <c r="WZJ95" s="715"/>
      <c r="WZK95" s="715"/>
      <c r="WZL95" s="715"/>
      <c r="WZM95" s="715"/>
      <c r="WZN95" s="715"/>
      <c r="WZO95" s="715"/>
      <c r="WZP95" s="715"/>
      <c r="WZQ95" s="715"/>
      <c r="WZR95" s="715"/>
      <c r="WZS95" s="715"/>
      <c r="WZT95" s="715"/>
      <c r="WZU95" s="715"/>
      <c r="WZV95" s="715"/>
      <c r="WZW95" s="715"/>
      <c r="WZX95" s="715"/>
      <c r="WZY95" s="715"/>
      <c r="WZZ95" s="715"/>
      <c r="XAA95" s="715"/>
      <c r="XAB95" s="715"/>
      <c r="XAC95" s="715"/>
      <c r="XAD95" s="715"/>
      <c r="XAE95" s="715"/>
      <c r="XAF95" s="715"/>
      <c r="XAG95" s="715"/>
      <c r="XAH95" s="715"/>
      <c r="XAI95" s="715"/>
      <c r="XAJ95" s="715"/>
      <c r="XAK95" s="715"/>
      <c r="XAL95" s="715"/>
      <c r="XAM95" s="715"/>
      <c r="XAN95" s="715"/>
      <c r="XAO95" s="715"/>
      <c r="XAP95" s="715"/>
      <c r="XAQ95" s="715"/>
      <c r="XAR95" s="715"/>
      <c r="XAS95" s="715"/>
      <c r="XAT95" s="715"/>
      <c r="XAU95" s="715"/>
      <c r="XAV95" s="715"/>
      <c r="XAW95" s="715"/>
      <c r="XAX95" s="715"/>
      <c r="XAY95" s="715"/>
      <c r="XAZ95" s="715"/>
      <c r="XBA95" s="715"/>
      <c r="XBB95" s="715"/>
      <c r="XBC95" s="715"/>
      <c r="XBD95" s="715"/>
      <c r="XBE95" s="715"/>
      <c r="XBF95" s="715"/>
      <c r="XBG95" s="715"/>
      <c r="XBH95" s="715"/>
      <c r="XBI95" s="715"/>
      <c r="XBJ95" s="715"/>
      <c r="XBK95" s="715"/>
      <c r="XBL95" s="715"/>
      <c r="XBM95" s="715"/>
      <c r="XBN95" s="715"/>
      <c r="XBO95" s="715"/>
      <c r="XBP95" s="715"/>
      <c r="XBQ95" s="715"/>
      <c r="XBR95" s="715"/>
      <c r="XBS95" s="715"/>
      <c r="XBT95" s="715"/>
      <c r="XBU95" s="715"/>
      <c r="XBV95" s="715"/>
      <c r="XBW95" s="715"/>
      <c r="XBX95" s="715"/>
      <c r="XBY95" s="715"/>
      <c r="XBZ95" s="715"/>
      <c r="XCA95" s="715"/>
      <c r="XCB95" s="715"/>
      <c r="XCC95" s="715"/>
      <c r="XCD95" s="715"/>
      <c r="XCE95" s="715"/>
      <c r="XCF95" s="715"/>
      <c r="XCG95" s="715"/>
      <c r="XCH95" s="715"/>
      <c r="XCI95" s="715"/>
      <c r="XCJ95" s="715"/>
      <c r="XCK95" s="715"/>
      <c r="XCL95" s="715"/>
      <c r="XCM95" s="715"/>
      <c r="XCN95" s="715"/>
      <c r="XCO95" s="715"/>
      <c r="XCP95" s="715"/>
      <c r="XCQ95" s="715"/>
      <c r="XCR95" s="715"/>
      <c r="XCS95" s="715"/>
      <c r="XCT95" s="715"/>
      <c r="XCU95" s="715"/>
      <c r="XCV95" s="715"/>
      <c r="XCW95" s="715"/>
      <c r="XCX95" s="715"/>
      <c r="XCY95" s="715"/>
      <c r="XCZ95" s="715"/>
      <c r="XDA95" s="715"/>
      <c r="XDB95" s="715"/>
      <c r="XDC95" s="715"/>
      <c r="XDD95" s="715"/>
      <c r="XDE95" s="715"/>
      <c r="XDF95" s="715"/>
      <c r="XDG95" s="715"/>
      <c r="XDH95" s="715"/>
      <c r="XDI95" s="715"/>
      <c r="XDJ95" s="715"/>
      <c r="XDK95" s="715"/>
      <c r="XDL95" s="715"/>
      <c r="XDM95" s="715"/>
      <c r="XDN95" s="715"/>
      <c r="XDO95" s="715"/>
      <c r="XDP95" s="715"/>
      <c r="XDQ95" s="715"/>
      <c r="XDR95" s="715"/>
      <c r="XDS95" s="715"/>
      <c r="XDT95" s="715"/>
      <c r="XDU95" s="715"/>
      <c r="XDV95" s="715"/>
      <c r="XDW95" s="715"/>
      <c r="XDX95" s="715"/>
      <c r="XDY95" s="715"/>
      <c r="XDZ95" s="715"/>
      <c r="XEA95" s="715"/>
      <c r="XEB95" s="715"/>
      <c r="XEC95" s="715"/>
      <c r="XED95" s="715"/>
      <c r="XEE95" s="715"/>
      <c r="XEF95" s="715"/>
      <c r="XEG95" s="715"/>
      <c r="XEH95" s="715"/>
      <c r="XEI95" s="715"/>
      <c r="XEJ95" s="715"/>
      <c r="XEK95" s="715"/>
    </row>
    <row r="96" spans="1:16365" s="704" customFormat="1" ht="99.9" customHeight="1" x14ac:dyDescent="0.25">
      <c r="A96" s="45">
        <v>104</v>
      </c>
      <c r="B96" s="701" t="s">
        <v>632</v>
      </c>
      <c r="C96" s="45">
        <v>7</v>
      </c>
      <c r="D96" s="45" t="s">
        <v>802</v>
      </c>
      <c r="E96" s="45" t="s">
        <v>1151</v>
      </c>
      <c r="F96" s="713" t="s">
        <v>1152</v>
      </c>
      <c r="G96" s="45" t="s">
        <v>1153</v>
      </c>
      <c r="H96" s="143">
        <v>2013</v>
      </c>
      <c r="I96" s="45" t="s">
        <v>1154</v>
      </c>
      <c r="J96" s="157">
        <v>57732</v>
      </c>
      <c r="K96" s="701" t="s">
        <v>732</v>
      </c>
      <c r="L96" s="701" t="s">
        <v>1155</v>
      </c>
      <c r="M96" s="701" t="s">
        <v>1156</v>
      </c>
      <c r="N96" s="701" t="s">
        <v>1157</v>
      </c>
      <c r="O96" s="760" t="s">
        <v>1158</v>
      </c>
      <c r="P96" s="705" t="s">
        <v>1159</v>
      </c>
      <c r="Q96" s="146">
        <f t="shared" si="7"/>
        <v>15.32</v>
      </c>
      <c r="R96" s="147">
        <v>0</v>
      </c>
      <c r="S96" s="146">
        <v>1.18</v>
      </c>
      <c r="T96" s="146">
        <v>14.14</v>
      </c>
      <c r="U96" s="148">
        <f t="shared" si="8"/>
        <v>15.32</v>
      </c>
      <c r="V96" s="255">
        <v>34</v>
      </c>
      <c r="W96" s="149">
        <v>100</v>
      </c>
      <c r="X96" s="189" t="s">
        <v>1160</v>
      </c>
      <c r="Y96" s="161">
        <v>3</v>
      </c>
      <c r="Z96" s="161">
        <v>12</v>
      </c>
      <c r="AA96" s="161">
        <v>3</v>
      </c>
      <c r="AB96" s="161"/>
      <c r="AC96" s="161" t="s">
        <v>1161</v>
      </c>
      <c r="AD96" s="162">
        <v>0</v>
      </c>
      <c r="AE96" s="163">
        <v>5</v>
      </c>
      <c r="AF96" s="746">
        <v>50</v>
      </c>
      <c r="AG96" s="227" t="s">
        <v>802</v>
      </c>
      <c r="AH96" s="261" t="s">
        <v>663</v>
      </c>
      <c r="AI96" s="262">
        <v>15</v>
      </c>
      <c r="AJ96" s="263" t="s">
        <v>1162</v>
      </c>
      <c r="AK96" s="264" t="s">
        <v>663</v>
      </c>
      <c r="AL96" s="265">
        <v>0</v>
      </c>
      <c r="AM96" s="263" t="s">
        <v>645</v>
      </c>
      <c r="AN96" s="264" t="s">
        <v>645</v>
      </c>
      <c r="AO96" s="265">
        <v>0</v>
      </c>
      <c r="AP96" s="263" t="s">
        <v>645</v>
      </c>
      <c r="AQ96" s="264" t="s">
        <v>645</v>
      </c>
      <c r="AR96" s="265">
        <v>0</v>
      </c>
      <c r="AS96" s="234" t="s">
        <v>669</v>
      </c>
      <c r="AT96" s="227" t="s">
        <v>1163</v>
      </c>
      <c r="AU96" s="239">
        <v>35</v>
      </c>
      <c r="AV96" s="240" t="s">
        <v>645</v>
      </c>
      <c r="AW96" s="241" t="s">
        <v>645</v>
      </c>
      <c r="AX96" s="242">
        <v>0</v>
      </c>
      <c r="AY96" s="663"/>
      <c r="AZ96" s="663"/>
      <c r="BA96" s="663"/>
      <c r="BB96" s="663"/>
      <c r="BC96" s="663"/>
      <c r="BD96" s="663"/>
      <c r="BE96" s="663"/>
      <c r="BF96" s="663"/>
      <c r="BG96" s="663"/>
    </row>
    <row r="97" spans="1:16365" s="704" customFormat="1" ht="99.9" customHeight="1" x14ac:dyDescent="0.25">
      <c r="A97" s="45">
        <v>104</v>
      </c>
      <c r="B97" s="701" t="s">
        <v>632</v>
      </c>
      <c r="C97" s="45">
        <v>7</v>
      </c>
      <c r="D97" s="45" t="s">
        <v>878</v>
      </c>
      <c r="E97" s="47" t="s">
        <v>1164</v>
      </c>
      <c r="F97" s="713" t="s">
        <v>1165</v>
      </c>
      <c r="G97" s="45" t="s">
        <v>1147</v>
      </c>
      <c r="H97" s="143">
        <v>2019</v>
      </c>
      <c r="I97" s="45" t="s">
        <v>1166</v>
      </c>
      <c r="J97" s="157">
        <v>135377</v>
      </c>
      <c r="K97" s="701" t="s">
        <v>1167</v>
      </c>
      <c r="L97" s="701" t="s">
        <v>1168</v>
      </c>
      <c r="M97" s="701" t="s">
        <v>1169</v>
      </c>
      <c r="N97" s="701" t="s">
        <v>1170</v>
      </c>
      <c r="O97" s="760" t="s">
        <v>1171</v>
      </c>
      <c r="P97" s="705" t="s">
        <v>1172</v>
      </c>
      <c r="Q97" s="146">
        <f t="shared" si="7"/>
        <v>45.56</v>
      </c>
      <c r="R97" s="147">
        <v>35.96</v>
      </c>
      <c r="S97" s="146">
        <v>7</v>
      </c>
      <c r="T97" s="146">
        <v>2.6</v>
      </c>
      <c r="U97" s="148">
        <f t="shared" si="8"/>
        <v>45.56</v>
      </c>
      <c r="V97" s="255">
        <v>95</v>
      </c>
      <c r="W97" s="149">
        <v>79</v>
      </c>
      <c r="X97" s="189" t="s">
        <v>876</v>
      </c>
      <c r="Y97" s="161">
        <v>6</v>
      </c>
      <c r="Z97" s="161">
        <v>1</v>
      </c>
      <c r="AA97" s="161">
        <v>4</v>
      </c>
      <c r="AB97" s="161">
        <v>14</v>
      </c>
      <c r="AC97" s="161" t="s">
        <v>1173</v>
      </c>
      <c r="AD97" s="162">
        <v>0</v>
      </c>
      <c r="AE97" s="163">
        <v>2</v>
      </c>
      <c r="AF97" s="707">
        <v>95</v>
      </c>
      <c r="AG97" s="164" t="s">
        <v>878</v>
      </c>
      <c r="AH97" s="63" t="s">
        <v>1174</v>
      </c>
      <c r="AI97" s="165">
        <v>15</v>
      </c>
      <c r="AJ97" s="164" t="s">
        <v>865</v>
      </c>
      <c r="AK97" s="63" t="s">
        <v>1175</v>
      </c>
      <c r="AL97" s="166">
        <v>25</v>
      </c>
      <c r="AM97" s="164" t="s">
        <v>813</v>
      </c>
      <c r="AN97" s="63" t="s">
        <v>1176</v>
      </c>
      <c r="AO97" s="166">
        <v>20</v>
      </c>
      <c r="AP97" s="266" t="s">
        <v>756</v>
      </c>
      <c r="AQ97" s="63" t="s">
        <v>1177</v>
      </c>
      <c r="AR97" s="166">
        <v>20</v>
      </c>
      <c r="AS97" s="164" t="s">
        <v>1133</v>
      </c>
      <c r="AT97" s="63" t="s">
        <v>1178</v>
      </c>
      <c r="AU97" s="166">
        <v>10</v>
      </c>
      <c r="AV97" s="167" t="s">
        <v>671</v>
      </c>
      <c r="AW97" s="168" t="s">
        <v>1179</v>
      </c>
      <c r="AX97" s="169">
        <v>5</v>
      </c>
      <c r="AY97" s="663"/>
      <c r="AZ97" s="663"/>
      <c r="BA97" s="663"/>
      <c r="BB97" s="663"/>
      <c r="BC97" s="663"/>
      <c r="BD97" s="663"/>
      <c r="BE97" s="663"/>
      <c r="BF97" s="663"/>
      <c r="BG97" s="663"/>
    </row>
    <row r="98" spans="1:16365" s="715" customFormat="1" ht="99.9" customHeight="1" x14ac:dyDescent="0.25">
      <c r="A98" s="45">
        <v>104</v>
      </c>
      <c r="B98" s="701" t="s">
        <v>632</v>
      </c>
      <c r="C98" s="45">
        <v>1</v>
      </c>
      <c r="D98" s="45" t="s">
        <v>878</v>
      </c>
      <c r="E98" s="47" t="s">
        <v>1164</v>
      </c>
      <c r="F98" s="63">
        <v>20393</v>
      </c>
      <c r="G98" s="761" t="s">
        <v>1180</v>
      </c>
      <c r="H98" s="143">
        <v>2020</v>
      </c>
      <c r="I98" s="143" t="s">
        <v>1181</v>
      </c>
      <c r="J98" s="1363">
        <f>66417+12481</f>
        <v>78898</v>
      </c>
      <c r="K98" s="214" t="s">
        <v>901</v>
      </c>
      <c r="L98" s="215" t="s">
        <v>1182</v>
      </c>
      <c r="M98" s="45" t="s">
        <v>1183</v>
      </c>
      <c r="N98" s="45" t="s">
        <v>1184</v>
      </c>
      <c r="O98" s="45" t="s">
        <v>1185</v>
      </c>
      <c r="P98" s="705" t="s">
        <v>1186</v>
      </c>
      <c r="Q98" s="146">
        <f t="shared" si="7"/>
        <v>13.47</v>
      </c>
      <c r="R98" s="159">
        <v>3.87</v>
      </c>
      <c r="S98" s="159">
        <v>7</v>
      </c>
      <c r="T98" s="159">
        <v>2.6</v>
      </c>
      <c r="U98" s="160">
        <f t="shared" si="8"/>
        <v>13.47</v>
      </c>
      <c r="V98" s="255">
        <v>95</v>
      </c>
      <c r="W98" s="149">
        <v>8</v>
      </c>
      <c r="X98" s="1364" t="s">
        <v>876</v>
      </c>
      <c r="Y98" s="161">
        <v>6</v>
      </c>
      <c r="Z98" s="161">
        <v>1</v>
      </c>
      <c r="AA98" s="161">
        <v>4</v>
      </c>
      <c r="AB98" s="161">
        <v>14</v>
      </c>
      <c r="AC98" s="161" t="s">
        <v>1187</v>
      </c>
      <c r="AD98" s="162">
        <v>0</v>
      </c>
      <c r="AE98" s="163">
        <v>2</v>
      </c>
      <c r="AF98" s="707">
        <v>95</v>
      </c>
      <c r="AG98" s="267" t="s">
        <v>878</v>
      </c>
      <c r="AH98" s="223" t="s">
        <v>1174</v>
      </c>
      <c r="AI98" s="172">
        <v>15</v>
      </c>
      <c r="AJ98" s="267" t="s">
        <v>865</v>
      </c>
      <c r="AK98" s="171" t="s">
        <v>1175</v>
      </c>
      <c r="AL98" s="176">
        <v>25</v>
      </c>
      <c r="AM98" s="175" t="s">
        <v>813</v>
      </c>
      <c r="AN98" s="171" t="s">
        <v>1176</v>
      </c>
      <c r="AO98" s="176">
        <v>20</v>
      </c>
      <c r="AP98" s="175" t="s">
        <v>756</v>
      </c>
      <c r="AQ98" s="171" t="s">
        <v>1177</v>
      </c>
      <c r="AR98" s="176">
        <v>20</v>
      </c>
      <c r="AS98" s="164" t="s">
        <v>1133</v>
      </c>
      <c r="AT98" s="63" t="s">
        <v>1178</v>
      </c>
      <c r="AU98" s="166">
        <v>10</v>
      </c>
      <c r="AV98" s="167" t="s">
        <v>671</v>
      </c>
      <c r="AW98" s="168" t="s">
        <v>1179</v>
      </c>
      <c r="AX98" s="169">
        <v>5</v>
      </c>
      <c r="AY98" s="663"/>
      <c r="AZ98" s="663"/>
      <c r="BA98" s="663"/>
      <c r="BB98" s="663"/>
      <c r="BC98" s="663"/>
      <c r="BD98" s="663"/>
      <c r="BE98" s="663"/>
      <c r="BF98" s="663"/>
      <c r="BG98" s="663"/>
      <c r="BH98" s="704"/>
      <c r="BI98" s="704"/>
      <c r="BJ98" s="704"/>
      <c r="BK98" s="704"/>
      <c r="BL98" s="704"/>
      <c r="BM98" s="704"/>
      <c r="BN98" s="704"/>
      <c r="BO98" s="704"/>
      <c r="BP98" s="704"/>
      <c r="BQ98" s="704"/>
      <c r="BR98" s="704"/>
      <c r="BS98" s="704"/>
      <c r="BT98" s="704"/>
      <c r="BU98" s="704"/>
      <c r="BV98" s="704"/>
      <c r="BW98" s="704"/>
      <c r="BX98" s="704"/>
      <c r="BY98" s="704"/>
      <c r="BZ98" s="704"/>
      <c r="CA98" s="704"/>
      <c r="CB98" s="704"/>
      <c r="CC98" s="704"/>
      <c r="CD98" s="704"/>
      <c r="CE98" s="704"/>
      <c r="CF98" s="704"/>
      <c r="CG98" s="704"/>
      <c r="CH98" s="704"/>
      <c r="CI98" s="704"/>
      <c r="CJ98" s="704"/>
      <c r="CK98" s="704"/>
    </row>
    <row r="99" spans="1:16365" s="704" customFormat="1" ht="99.9" customHeight="1" x14ac:dyDescent="0.25">
      <c r="A99" s="47">
        <v>104</v>
      </c>
      <c r="B99" s="701" t="s">
        <v>632</v>
      </c>
      <c r="C99" s="47">
        <v>4</v>
      </c>
      <c r="D99" s="47" t="s">
        <v>633</v>
      </c>
      <c r="E99" s="47" t="s">
        <v>1188</v>
      </c>
      <c r="F99" s="69" t="s">
        <v>1189</v>
      </c>
      <c r="G99" s="47" t="s">
        <v>1190</v>
      </c>
      <c r="H99" s="143">
        <v>2008</v>
      </c>
      <c r="I99" s="48" t="s">
        <v>1191</v>
      </c>
      <c r="J99" s="144">
        <v>421612</v>
      </c>
      <c r="K99" s="268" t="s">
        <v>656</v>
      </c>
      <c r="L99" s="48" t="s">
        <v>638</v>
      </c>
      <c r="M99" s="47" t="s">
        <v>639</v>
      </c>
      <c r="N99" s="47" t="s">
        <v>1192</v>
      </c>
      <c r="O99" s="47" t="s">
        <v>1193</v>
      </c>
      <c r="P99" s="702" t="s">
        <v>1194</v>
      </c>
      <c r="Q99" s="146">
        <f t="shared" si="7"/>
        <v>41.82</v>
      </c>
      <c r="R99" s="147">
        <v>0</v>
      </c>
      <c r="S99" s="146">
        <v>5.25</v>
      </c>
      <c r="T99" s="146">
        <v>36.57</v>
      </c>
      <c r="U99" s="148">
        <f t="shared" si="8"/>
        <v>41.82</v>
      </c>
      <c r="V99" s="255">
        <v>29.58</v>
      </c>
      <c r="W99" s="149">
        <v>100</v>
      </c>
      <c r="X99" s="189" t="s">
        <v>1195</v>
      </c>
      <c r="Y99" s="1353">
        <v>3</v>
      </c>
      <c r="Z99" s="1353">
        <v>11</v>
      </c>
      <c r="AA99" s="1353">
        <v>5</v>
      </c>
      <c r="AB99" s="1353">
        <v>4</v>
      </c>
      <c r="AC99" s="1353">
        <v>85</v>
      </c>
      <c r="AD99" s="1354">
        <v>0</v>
      </c>
      <c r="AE99" s="1355">
        <v>5</v>
      </c>
      <c r="AF99" s="726">
        <v>65</v>
      </c>
      <c r="AG99" s="150" t="s">
        <v>667</v>
      </c>
      <c r="AH99" s="69" t="s">
        <v>1196</v>
      </c>
      <c r="AI99" s="151">
        <v>65</v>
      </c>
      <c r="AJ99" s="150" t="s">
        <v>645</v>
      </c>
      <c r="AK99" s="69" t="s">
        <v>645</v>
      </c>
      <c r="AL99" s="152">
        <v>0</v>
      </c>
      <c r="AM99" s="150" t="s">
        <v>645</v>
      </c>
      <c r="AN99" s="69" t="s">
        <v>645</v>
      </c>
      <c r="AO99" s="152">
        <v>0</v>
      </c>
      <c r="AP99" s="150" t="s">
        <v>645</v>
      </c>
      <c r="AQ99" s="69" t="s">
        <v>645</v>
      </c>
      <c r="AR99" s="152">
        <v>0</v>
      </c>
      <c r="AS99" s="150" t="s">
        <v>645</v>
      </c>
      <c r="AT99" s="69" t="s">
        <v>645</v>
      </c>
      <c r="AU99" s="152">
        <v>0</v>
      </c>
      <c r="AV99" s="153" t="s">
        <v>645</v>
      </c>
      <c r="AW99" s="154" t="s">
        <v>645</v>
      </c>
      <c r="AX99" s="155">
        <v>0</v>
      </c>
      <c r="AY99" s="663"/>
      <c r="AZ99" s="663"/>
      <c r="BA99" s="663"/>
      <c r="BB99" s="663"/>
      <c r="BC99" s="663"/>
      <c r="BD99" s="663"/>
      <c r="BE99" s="663"/>
      <c r="BF99" s="663"/>
      <c r="BG99" s="663"/>
    </row>
    <row r="100" spans="1:16365" s="704" customFormat="1" ht="99.9" customHeight="1" x14ac:dyDescent="0.25">
      <c r="A100" s="45">
        <v>104</v>
      </c>
      <c r="B100" s="701" t="s">
        <v>632</v>
      </c>
      <c r="C100" s="45">
        <v>4</v>
      </c>
      <c r="D100" s="45" t="s">
        <v>667</v>
      </c>
      <c r="E100" s="47" t="s">
        <v>1188</v>
      </c>
      <c r="F100" s="69" t="s">
        <v>1189</v>
      </c>
      <c r="G100" s="45" t="s">
        <v>1197</v>
      </c>
      <c r="H100" s="143">
        <v>2006</v>
      </c>
      <c r="I100" s="45" t="s">
        <v>1198</v>
      </c>
      <c r="J100" s="157">
        <f>46946+155196</f>
        <v>202142</v>
      </c>
      <c r="K100" s="45" t="s">
        <v>675</v>
      </c>
      <c r="L100" s="45" t="s">
        <v>1199</v>
      </c>
      <c r="M100" s="45" t="s">
        <v>1200</v>
      </c>
      <c r="N100" s="45" t="s">
        <v>1201</v>
      </c>
      <c r="O100" s="45" t="s">
        <v>1202</v>
      </c>
      <c r="P100" s="705" t="s">
        <v>1203</v>
      </c>
      <c r="Q100" s="146">
        <f t="shared" si="7"/>
        <v>40.177647058823524</v>
      </c>
      <c r="R100" s="159">
        <v>0</v>
      </c>
      <c r="S100" s="159">
        <v>15</v>
      </c>
      <c r="T100" s="159">
        <v>25.177647058823528</v>
      </c>
      <c r="U100" s="160">
        <f t="shared" si="8"/>
        <v>40.177647058823524</v>
      </c>
      <c r="V100" s="255">
        <v>69.17</v>
      </c>
      <c r="W100" s="149">
        <v>100</v>
      </c>
      <c r="X100" s="189" t="s">
        <v>1204</v>
      </c>
      <c r="Y100" s="161">
        <v>3</v>
      </c>
      <c r="Z100" s="161">
        <v>2</v>
      </c>
      <c r="AA100" s="161">
        <v>3</v>
      </c>
      <c r="AB100" s="161">
        <v>4</v>
      </c>
      <c r="AC100" s="161">
        <v>90</v>
      </c>
      <c r="AD100" s="162">
        <v>0</v>
      </c>
      <c r="AE100" s="163">
        <v>5</v>
      </c>
      <c r="AF100" s="706">
        <v>70</v>
      </c>
      <c r="AG100" s="164" t="s">
        <v>1205</v>
      </c>
      <c r="AH100" s="63" t="s">
        <v>1206</v>
      </c>
      <c r="AI100" s="165">
        <v>40</v>
      </c>
      <c r="AJ100" s="164" t="s">
        <v>1207</v>
      </c>
      <c r="AK100" s="63" t="s">
        <v>1208</v>
      </c>
      <c r="AL100" s="166">
        <v>15</v>
      </c>
      <c r="AM100" s="164" t="s">
        <v>1209</v>
      </c>
      <c r="AN100" s="63" t="s">
        <v>1210</v>
      </c>
      <c r="AO100" s="166">
        <v>15</v>
      </c>
      <c r="AP100" s="164" t="s">
        <v>645</v>
      </c>
      <c r="AQ100" s="63" t="s">
        <v>645</v>
      </c>
      <c r="AR100" s="166">
        <v>0</v>
      </c>
      <c r="AS100" s="164" t="s">
        <v>645</v>
      </c>
      <c r="AT100" s="63" t="s">
        <v>645</v>
      </c>
      <c r="AU100" s="166">
        <v>0</v>
      </c>
      <c r="AV100" s="167" t="s">
        <v>645</v>
      </c>
      <c r="AW100" s="168" t="s">
        <v>645</v>
      </c>
      <c r="AX100" s="169">
        <v>0</v>
      </c>
      <c r="AY100" s="663"/>
      <c r="AZ100" s="663"/>
      <c r="BA100" s="663"/>
      <c r="BB100" s="663"/>
      <c r="BC100" s="663"/>
      <c r="BD100" s="663"/>
      <c r="BE100" s="663"/>
      <c r="BF100" s="663"/>
      <c r="BG100" s="663"/>
    </row>
    <row r="101" spans="1:16365" s="715" customFormat="1" ht="99.9" customHeight="1" x14ac:dyDescent="0.25">
      <c r="A101" s="45">
        <v>104</v>
      </c>
      <c r="B101" s="701" t="s">
        <v>632</v>
      </c>
      <c r="C101" s="45">
        <v>4</v>
      </c>
      <c r="D101" s="45" t="s">
        <v>667</v>
      </c>
      <c r="E101" s="47" t="s">
        <v>1188</v>
      </c>
      <c r="F101" s="69" t="s">
        <v>1189</v>
      </c>
      <c r="G101" s="45" t="s">
        <v>1211</v>
      </c>
      <c r="H101" s="143">
        <v>2014</v>
      </c>
      <c r="I101" s="45" t="s">
        <v>1212</v>
      </c>
      <c r="J101" s="157">
        <v>282365</v>
      </c>
      <c r="K101" s="170" t="s">
        <v>637</v>
      </c>
      <c r="L101" s="45" t="s">
        <v>1213</v>
      </c>
      <c r="M101" s="45" t="s">
        <v>1214</v>
      </c>
      <c r="N101" s="45" t="s">
        <v>1215</v>
      </c>
      <c r="O101" s="45" t="s">
        <v>1216</v>
      </c>
      <c r="P101" s="705" t="s">
        <v>1217</v>
      </c>
      <c r="Q101" s="146">
        <f t="shared" si="7"/>
        <v>77.099999999999994</v>
      </c>
      <c r="R101" s="159">
        <v>0</v>
      </c>
      <c r="S101" s="159">
        <v>28</v>
      </c>
      <c r="T101" s="159">
        <v>49.1</v>
      </c>
      <c r="U101" s="160">
        <f t="shared" si="8"/>
        <v>77.099999999999994</v>
      </c>
      <c r="V101" s="255">
        <v>98.33</v>
      </c>
      <c r="W101" s="149">
        <v>100</v>
      </c>
      <c r="X101" s="189" t="s">
        <v>1204</v>
      </c>
      <c r="Y101" s="161">
        <v>3</v>
      </c>
      <c r="Z101" s="161">
        <v>2</v>
      </c>
      <c r="AA101" s="161">
        <v>3</v>
      </c>
      <c r="AB101" s="161">
        <v>4</v>
      </c>
      <c r="AC101" s="161"/>
      <c r="AD101" s="162">
        <v>0</v>
      </c>
      <c r="AE101" s="163">
        <v>5</v>
      </c>
      <c r="AF101" s="706">
        <v>100</v>
      </c>
      <c r="AG101" s="164" t="s">
        <v>667</v>
      </c>
      <c r="AH101" s="63" t="s">
        <v>1218</v>
      </c>
      <c r="AI101" s="165">
        <v>100</v>
      </c>
      <c r="AJ101" s="164" t="s">
        <v>645</v>
      </c>
      <c r="AK101" s="63" t="s">
        <v>645</v>
      </c>
      <c r="AL101" s="166">
        <v>0</v>
      </c>
      <c r="AM101" s="164" t="s">
        <v>645</v>
      </c>
      <c r="AN101" s="63" t="s">
        <v>645</v>
      </c>
      <c r="AO101" s="166">
        <v>0</v>
      </c>
      <c r="AP101" s="164" t="s">
        <v>645</v>
      </c>
      <c r="AQ101" s="63" t="s">
        <v>645</v>
      </c>
      <c r="AR101" s="166">
        <v>0</v>
      </c>
      <c r="AS101" s="164" t="s">
        <v>645</v>
      </c>
      <c r="AT101" s="63" t="s">
        <v>645</v>
      </c>
      <c r="AU101" s="166">
        <v>0</v>
      </c>
      <c r="AV101" s="167" t="s">
        <v>645</v>
      </c>
      <c r="AW101" s="168" t="s">
        <v>645</v>
      </c>
      <c r="AX101" s="169">
        <v>0</v>
      </c>
      <c r="AY101" s="663"/>
      <c r="AZ101" s="663"/>
      <c r="BA101" s="663"/>
      <c r="BB101" s="663"/>
      <c r="BC101" s="663"/>
      <c r="BD101" s="663"/>
      <c r="BE101" s="663"/>
      <c r="BF101" s="663"/>
      <c r="BG101" s="663"/>
      <c r="BH101" s="704"/>
      <c r="BI101" s="704"/>
      <c r="BJ101" s="704"/>
      <c r="BK101" s="704"/>
      <c r="BL101" s="704"/>
      <c r="BM101" s="704"/>
      <c r="BN101" s="704"/>
      <c r="BO101" s="704"/>
      <c r="BP101" s="704"/>
      <c r="BQ101" s="704"/>
      <c r="BR101" s="704"/>
      <c r="BS101" s="704"/>
      <c r="BT101" s="704"/>
      <c r="BU101" s="704"/>
      <c r="BV101" s="704"/>
      <c r="BW101" s="704"/>
      <c r="BX101" s="704"/>
      <c r="BY101" s="704"/>
      <c r="BZ101" s="704"/>
      <c r="CA101" s="704"/>
      <c r="CB101" s="704"/>
      <c r="CC101" s="704"/>
      <c r="CD101" s="704"/>
      <c r="CE101" s="704"/>
      <c r="CF101" s="704"/>
      <c r="CG101" s="704"/>
      <c r="CH101" s="704"/>
      <c r="CI101" s="704"/>
      <c r="CJ101" s="704"/>
      <c r="CK101" s="704"/>
      <c r="CL101" s="704"/>
      <c r="CM101" s="704"/>
      <c r="CN101" s="704"/>
      <c r="CO101" s="704"/>
      <c r="CP101" s="704"/>
      <c r="CQ101" s="704"/>
      <c r="CR101" s="704"/>
      <c r="CS101" s="704"/>
      <c r="CT101" s="704"/>
      <c r="CU101" s="704"/>
      <c r="CV101" s="704"/>
      <c r="CW101" s="704"/>
      <c r="CX101" s="704"/>
      <c r="CY101" s="704"/>
      <c r="CZ101" s="704"/>
      <c r="DA101" s="704"/>
      <c r="DB101" s="704"/>
      <c r="DC101" s="704"/>
      <c r="DD101" s="704"/>
      <c r="DE101" s="704"/>
      <c r="DF101" s="704"/>
      <c r="DG101" s="704"/>
      <c r="DH101" s="704"/>
      <c r="DI101" s="704"/>
      <c r="DJ101" s="704"/>
      <c r="DK101" s="704"/>
      <c r="DL101" s="704"/>
      <c r="DM101" s="704"/>
      <c r="DN101" s="704"/>
      <c r="DO101" s="704"/>
      <c r="DP101" s="704"/>
      <c r="DQ101" s="704"/>
      <c r="DR101" s="704"/>
      <c r="DS101" s="704"/>
      <c r="DT101" s="704"/>
      <c r="DU101" s="704"/>
      <c r="DV101" s="704"/>
      <c r="DW101" s="704"/>
      <c r="DX101" s="704"/>
      <c r="DY101" s="704"/>
      <c r="DZ101" s="704"/>
      <c r="EA101" s="704"/>
      <c r="EB101" s="704"/>
      <c r="EC101" s="704"/>
      <c r="ED101" s="704"/>
      <c r="EE101" s="704"/>
      <c r="EF101" s="704"/>
      <c r="EG101" s="704"/>
      <c r="EH101" s="704"/>
      <c r="EI101" s="704"/>
      <c r="EJ101" s="704"/>
      <c r="EK101" s="704"/>
      <c r="EL101" s="704"/>
      <c r="EM101" s="704"/>
      <c r="EN101" s="704"/>
      <c r="EO101" s="704"/>
      <c r="EP101" s="704"/>
      <c r="EQ101" s="704"/>
      <c r="ER101" s="704"/>
      <c r="ES101" s="704"/>
      <c r="ET101" s="704"/>
      <c r="EU101" s="704"/>
      <c r="EV101" s="704"/>
      <c r="EW101" s="704"/>
      <c r="EX101" s="704"/>
      <c r="EY101" s="704"/>
      <c r="EZ101" s="704"/>
      <c r="FA101" s="704"/>
      <c r="FB101" s="704"/>
      <c r="FC101" s="704"/>
      <c r="FD101" s="704"/>
      <c r="FE101" s="704"/>
      <c r="FF101" s="704"/>
      <c r="FG101" s="704"/>
      <c r="FH101" s="704"/>
      <c r="FI101" s="704"/>
      <c r="FJ101" s="704"/>
      <c r="FK101" s="704"/>
      <c r="FL101" s="704"/>
      <c r="FM101" s="704"/>
      <c r="FN101" s="704"/>
      <c r="FO101" s="704"/>
      <c r="FP101" s="704"/>
      <c r="FQ101" s="704"/>
      <c r="FR101" s="704"/>
      <c r="FS101" s="704"/>
      <c r="FT101" s="704"/>
      <c r="FU101" s="704"/>
      <c r="FV101" s="704"/>
      <c r="FW101" s="704"/>
      <c r="FX101" s="704"/>
      <c r="FY101" s="704"/>
      <c r="FZ101" s="704"/>
      <c r="GA101" s="704"/>
      <c r="GB101" s="704"/>
      <c r="GC101" s="704"/>
      <c r="GD101" s="704"/>
      <c r="GE101" s="704"/>
      <c r="GF101" s="704"/>
      <c r="GG101" s="704"/>
      <c r="GH101" s="704"/>
      <c r="GI101" s="704"/>
      <c r="GJ101" s="704"/>
      <c r="GK101" s="704"/>
      <c r="GL101" s="704"/>
      <c r="GM101" s="704"/>
      <c r="GN101" s="704"/>
      <c r="GO101" s="704"/>
      <c r="GP101" s="704"/>
      <c r="GQ101" s="704"/>
      <c r="GR101" s="704"/>
      <c r="GS101" s="704"/>
      <c r="GT101" s="704"/>
      <c r="GU101" s="704"/>
      <c r="GV101" s="704"/>
      <c r="GW101" s="704"/>
      <c r="GX101" s="704"/>
      <c r="GY101" s="704"/>
      <c r="GZ101" s="704"/>
      <c r="HA101" s="704"/>
      <c r="HB101" s="704"/>
      <c r="HC101" s="704"/>
      <c r="HD101" s="704"/>
      <c r="HE101" s="704"/>
      <c r="HF101" s="704"/>
      <c r="HG101" s="704"/>
      <c r="HH101" s="704"/>
      <c r="HI101" s="704"/>
      <c r="HJ101" s="704"/>
      <c r="HK101" s="704"/>
      <c r="HL101" s="704"/>
      <c r="HM101" s="704"/>
      <c r="HN101" s="704"/>
      <c r="HO101" s="704"/>
      <c r="HP101" s="704"/>
      <c r="HQ101" s="704"/>
      <c r="HR101" s="704"/>
      <c r="HS101" s="704"/>
      <c r="HT101" s="704"/>
      <c r="HU101" s="704"/>
      <c r="HV101" s="704"/>
      <c r="HW101" s="704"/>
      <c r="HX101" s="704"/>
      <c r="HY101" s="704"/>
      <c r="HZ101" s="704"/>
      <c r="IA101" s="704"/>
      <c r="IB101" s="704"/>
      <c r="IC101" s="704"/>
      <c r="ID101" s="704"/>
      <c r="IE101" s="704"/>
      <c r="IF101" s="704"/>
      <c r="IG101" s="704"/>
      <c r="IH101" s="704"/>
      <c r="II101" s="704"/>
      <c r="IJ101" s="704"/>
      <c r="IK101" s="704"/>
      <c r="IL101" s="704"/>
      <c r="IM101" s="704"/>
      <c r="IN101" s="704"/>
      <c r="IO101" s="704"/>
      <c r="IP101" s="704"/>
      <c r="IQ101" s="704"/>
      <c r="IR101" s="704"/>
      <c r="IS101" s="704"/>
      <c r="IT101" s="704"/>
      <c r="IU101" s="704"/>
      <c r="IV101" s="704"/>
      <c r="IW101" s="704"/>
      <c r="IX101" s="704"/>
      <c r="IY101" s="704"/>
      <c r="IZ101" s="704"/>
      <c r="JA101" s="704"/>
      <c r="JB101" s="704"/>
      <c r="JC101" s="704"/>
      <c r="JD101" s="704"/>
      <c r="JE101" s="704"/>
      <c r="JF101" s="704"/>
      <c r="JG101" s="704"/>
      <c r="JH101" s="704"/>
      <c r="JI101" s="704"/>
      <c r="JJ101" s="704"/>
      <c r="JK101" s="704"/>
      <c r="JL101" s="704"/>
      <c r="JM101" s="704"/>
      <c r="JN101" s="704"/>
      <c r="JO101" s="704"/>
      <c r="JP101" s="704"/>
      <c r="JQ101" s="704"/>
      <c r="JR101" s="704"/>
      <c r="JS101" s="704"/>
      <c r="JT101" s="704"/>
      <c r="JU101" s="704"/>
      <c r="JV101" s="704"/>
      <c r="JW101" s="704"/>
      <c r="JX101" s="704"/>
      <c r="JY101" s="704"/>
      <c r="JZ101" s="704"/>
      <c r="KA101" s="704"/>
      <c r="KB101" s="704"/>
      <c r="KC101" s="704"/>
      <c r="KD101" s="704"/>
      <c r="KE101" s="704"/>
      <c r="KF101" s="704"/>
      <c r="KG101" s="704"/>
      <c r="KH101" s="704"/>
      <c r="KI101" s="704"/>
      <c r="KJ101" s="704"/>
      <c r="KK101" s="704"/>
      <c r="KL101" s="704"/>
      <c r="KM101" s="704"/>
      <c r="KN101" s="704"/>
      <c r="KO101" s="704"/>
      <c r="KP101" s="704"/>
      <c r="KQ101" s="704"/>
      <c r="KR101" s="704"/>
      <c r="KS101" s="704"/>
      <c r="KT101" s="704"/>
      <c r="KU101" s="704"/>
      <c r="KV101" s="704"/>
      <c r="KW101" s="704"/>
      <c r="KX101" s="704"/>
      <c r="KY101" s="704"/>
      <c r="KZ101" s="704"/>
      <c r="LA101" s="704"/>
      <c r="LB101" s="704"/>
      <c r="LC101" s="704"/>
      <c r="LD101" s="704"/>
      <c r="LE101" s="704"/>
      <c r="LF101" s="704"/>
      <c r="LG101" s="704"/>
      <c r="LH101" s="704"/>
      <c r="LI101" s="704"/>
      <c r="LJ101" s="704"/>
      <c r="LK101" s="704"/>
      <c r="LL101" s="704"/>
      <c r="LM101" s="704"/>
      <c r="LN101" s="704"/>
      <c r="LO101" s="704"/>
      <c r="LP101" s="704"/>
      <c r="LQ101" s="704"/>
      <c r="LR101" s="704"/>
      <c r="LS101" s="704"/>
      <c r="LT101" s="704"/>
      <c r="LU101" s="704"/>
      <c r="LV101" s="704"/>
      <c r="LW101" s="704"/>
      <c r="LX101" s="704"/>
      <c r="LY101" s="704"/>
      <c r="LZ101" s="704"/>
      <c r="MA101" s="704"/>
      <c r="MB101" s="704"/>
      <c r="MC101" s="704"/>
      <c r="MD101" s="704"/>
      <c r="ME101" s="704"/>
      <c r="MF101" s="704"/>
      <c r="MG101" s="704"/>
      <c r="MH101" s="704"/>
      <c r="MI101" s="704"/>
      <c r="MJ101" s="704"/>
      <c r="MK101" s="704"/>
      <c r="ML101" s="704"/>
      <c r="MM101" s="704"/>
      <c r="MN101" s="704"/>
      <c r="MO101" s="704"/>
      <c r="MP101" s="704"/>
      <c r="MQ101" s="704"/>
      <c r="MR101" s="704"/>
      <c r="MS101" s="704"/>
      <c r="MT101" s="704"/>
      <c r="MU101" s="704"/>
      <c r="MV101" s="704"/>
      <c r="MW101" s="704"/>
      <c r="MX101" s="704"/>
      <c r="MY101" s="704"/>
      <c r="MZ101" s="704"/>
      <c r="NA101" s="704"/>
      <c r="NB101" s="704"/>
      <c r="NC101" s="704"/>
      <c r="ND101" s="704"/>
      <c r="NE101" s="704"/>
      <c r="NF101" s="704"/>
      <c r="NG101" s="704"/>
      <c r="NH101" s="704"/>
      <c r="NI101" s="704"/>
      <c r="NJ101" s="704"/>
      <c r="NK101" s="704"/>
      <c r="NL101" s="704"/>
      <c r="NM101" s="704"/>
      <c r="NN101" s="704"/>
      <c r="NO101" s="704"/>
      <c r="NP101" s="704"/>
      <c r="NQ101" s="704"/>
      <c r="NR101" s="704"/>
      <c r="NS101" s="704"/>
      <c r="NT101" s="704"/>
      <c r="NU101" s="704"/>
      <c r="NV101" s="704"/>
      <c r="NW101" s="704"/>
      <c r="NX101" s="704"/>
      <c r="NY101" s="704"/>
      <c r="NZ101" s="704"/>
      <c r="OA101" s="704"/>
      <c r="OB101" s="704"/>
      <c r="OC101" s="704"/>
      <c r="OD101" s="704"/>
      <c r="OE101" s="704"/>
      <c r="OF101" s="704"/>
      <c r="OG101" s="704"/>
      <c r="OH101" s="704"/>
      <c r="OI101" s="704"/>
      <c r="OJ101" s="704"/>
      <c r="OK101" s="704"/>
      <c r="OL101" s="704"/>
      <c r="OM101" s="704"/>
      <c r="ON101" s="704"/>
      <c r="OO101" s="704"/>
      <c r="OP101" s="704"/>
      <c r="OQ101" s="704"/>
      <c r="OR101" s="704"/>
      <c r="OS101" s="704"/>
      <c r="OT101" s="704"/>
      <c r="OU101" s="704"/>
      <c r="OV101" s="704"/>
      <c r="OW101" s="704"/>
      <c r="OX101" s="704"/>
      <c r="OY101" s="704"/>
      <c r="OZ101" s="704"/>
      <c r="PA101" s="704"/>
      <c r="PB101" s="704"/>
      <c r="PC101" s="704"/>
      <c r="PD101" s="704"/>
      <c r="PE101" s="704"/>
      <c r="PF101" s="704"/>
      <c r="PG101" s="704"/>
      <c r="PH101" s="704"/>
      <c r="PI101" s="704"/>
      <c r="PJ101" s="704"/>
      <c r="PK101" s="704"/>
      <c r="PL101" s="704"/>
      <c r="PM101" s="704"/>
      <c r="PN101" s="704"/>
      <c r="PO101" s="704"/>
      <c r="PP101" s="704"/>
      <c r="PQ101" s="704"/>
      <c r="PR101" s="704"/>
      <c r="PS101" s="704"/>
      <c r="PT101" s="704"/>
      <c r="PU101" s="704"/>
      <c r="PV101" s="704"/>
      <c r="PW101" s="704"/>
      <c r="PX101" s="704"/>
      <c r="PY101" s="704"/>
      <c r="PZ101" s="704"/>
      <c r="QA101" s="704"/>
      <c r="QB101" s="704"/>
      <c r="QC101" s="704"/>
      <c r="QD101" s="704"/>
      <c r="QE101" s="704"/>
      <c r="QF101" s="704"/>
      <c r="QG101" s="704"/>
      <c r="QH101" s="704"/>
      <c r="QI101" s="704"/>
      <c r="QJ101" s="704"/>
      <c r="QK101" s="704"/>
      <c r="QL101" s="704"/>
      <c r="QM101" s="704"/>
      <c r="QN101" s="704"/>
      <c r="QO101" s="704"/>
      <c r="QP101" s="704"/>
      <c r="QQ101" s="704"/>
      <c r="QR101" s="704"/>
      <c r="QS101" s="704"/>
      <c r="QT101" s="704"/>
      <c r="QU101" s="704"/>
      <c r="QV101" s="704"/>
      <c r="QW101" s="704"/>
      <c r="QX101" s="704"/>
      <c r="QY101" s="704"/>
      <c r="QZ101" s="704"/>
      <c r="RA101" s="704"/>
      <c r="RB101" s="704"/>
      <c r="RC101" s="704"/>
      <c r="RD101" s="704"/>
      <c r="RE101" s="704"/>
      <c r="RF101" s="704"/>
      <c r="RG101" s="704"/>
      <c r="RH101" s="704"/>
      <c r="RI101" s="704"/>
      <c r="RJ101" s="704"/>
      <c r="RK101" s="704"/>
      <c r="RL101" s="704"/>
      <c r="RM101" s="704"/>
      <c r="RN101" s="704"/>
      <c r="RO101" s="704"/>
      <c r="RP101" s="704"/>
      <c r="RQ101" s="704"/>
      <c r="RR101" s="704"/>
      <c r="RS101" s="704"/>
      <c r="RT101" s="704"/>
      <c r="RU101" s="704"/>
      <c r="RV101" s="704"/>
      <c r="RW101" s="704"/>
      <c r="RX101" s="704"/>
      <c r="RY101" s="704"/>
      <c r="RZ101" s="704"/>
      <c r="SA101" s="704"/>
      <c r="SB101" s="704"/>
      <c r="SC101" s="704"/>
      <c r="SD101" s="704"/>
      <c r="SE101" s="704"/>
      <c r="SF101" s="704"/>
      <c r="SG101" s="704"/>
      <c r="SH101" s="704"/>
      <c r="SI101" s="704"/>
      <c r="SJ101" s="704"/>
      <c r="SK101" s="704"/>
      <c r="SL101" s="704"/>
      <c r="SM101" s="704"/>
      <c r="SN101" s="704"/>
      <c r="SO101" s="704"/>
      <c r="SP101" s="704"/>
      <c r="SQ101" s="704"/>
      <c r="SR101" s="704"/>
      <c r="SS101" s="704"/>
      <c r="ST101" s="704"/>
      <c r="SU101" s="704"/>
      <c r="SV101" s="704"/>
      <c r="SW101" s="704"/>
      <c r="SX101" s="704"/>
      <c r="SY101" s="704"/>
      <c r="SZ101" s="704"/>
      <c r="TA101" s="704"/>
      <c r="TB101" s="704"/>
      <c r="TC101" s="704"/>
      <c r="TD101" s="704"/>
      <c r="TE101" s="704"/>
      <c r="TF101" s="704"/>
      <c r="TG101" s="704"/>
      <c r="TH101" s="704"/>
      <c r="TI101" s="704"/>
      <c r="TJ101" s="704"/>
      <c r="TK101" s="704"/>
      <c r="TL101" s="704"/>
      <c r="TM101" s="704"/>
      <c r="TN101" s="704"/>
      <c r="TO101" s="704"/>
      <c r="TP101" s="704"/>
      <c r="TQ101" s="704"/>
      <c r="TR101" s="704"/>
      <c r="TS101" s="704"/>
      <c r="TT101" s="704"/>
      <c r="TU101" s="704"/>
      <c r="TV101" s="704"/>
      <c r="TW101" s="704"/>
      <c r="TX101" s="704"/>
      <c r="TY101" s="704"/>
      <c r="TZ101" s="704"/>
      <c r="UA101" s="704"/>
      <c r="UB101" s="704"/>
      <c r="UC101" s="704"/>
      <c r="UD101" s="704"/>
      <c r="UE101" s="704"/>
      <c r="UF101" s="704"/>
      <c r="UG101" s="704"/>
      <c r="UH101" s="704"/>
      <c r="UI101" s="704"/>
      <c r="UJ101" s="704"/>
      <c r="UK101" s="704"/>
      <c r="UL101" s="704"/>
      <c r="UM101" s="704"/>
      <c r="UN101" s="704"/>
      <c r="UO101" s="704"/>
      <c r="UP101" s="704"/>
      <c r="UQ101" s="704"/>
      <c r="UR101" s="704"/>
      <c r="US101" s="704"/>
      <c r="UT101" s="704"/>
      <c r="UU101" s="704"/>
      <c r="UV101" s="704"/>
      <c r="UW101" s="704"/>
      <c r="UX101" s="704"/>
      <c r="UY101" s="704"/>
      <c r="UZ101" s="704"/>
      <c r="VA101" s="704"/>
      <c r="VB101" s="704"/>
      <c r="VC101" s="704"/>
      <c r="VD101" s="704"/>
      <c r="VE101" s="704"/>
      <c r="VF101" s="704"/>
      <c r="VG101" s="704"/>
      <c r="VH101" s="704"/>
      <c r="VI101" s="704"/>
      <c r="VJ101" s="704"/>
      <c r="VK101" s="704"/>
      <c r="VL101" s="704"/>
      <c r="VM101" s="704"/>
      <c r="VN101" s="704"/>
      <c r="VO101" s="704"/>
      <c r="VP101" s="704"/>
      <c r="VQ101" s="704"/>
      <c r="VR101" s="704"/>
      <c r="VS101" s="704"/>
      <c r="VT101" s="704"/>
      <c r="VU101" s="704"/>
      <c r="VV101" s="704"/>
      <c r="VW101" s="704"/>
      <c r="VX101" s="704"/>
      <c r="VY101" s="704"/>
      <c r="VZ101" s="704"/>
      <c r="WA101" s="704"/>
      <c r="WB101" s="704"/>
      <c r="WC101" s="704"/>
      <c r="WD101" s="704"/>
      <c r="WE101" s="704"/>
      <c r="WF101" s="704"/>
      <c r="WG101" s="704"/>
      <c r="WH101" s="704"/>
      <c r="WI101" s="704"/>
      <c r="WJ101" s="704"/>
      <c r="WK101" s="704"/>
      <c r="WL101" s="704"/>
      <c r="WM101" s="704"/>
      <c r="WN101" s="704"/>
      <c r="WO101" s="704"/>
      <c r="WP101" s="704"/>
      <c r="WQ101" s="704"/>
      <c r="WR101" s="704"/>
      <c r="WS101" s="704"/>
      <c r="WT101" s="704"/>
      <c r="WU101" s="704"/>
      <c r="WV101" s="704"/>
      <c r="WW101" s="704"/>
      <c r="WX101" s="704"/>
      <c r="WY101" s="704"/>
      <c r="WZ101" s="704"/>
      <c r="XA101" s="704"/>
      <c r="XB101" s="704"/>
      <c r="XC101" s="704"/>
      <c r="XD101" s="704"/>
      <c r="XE101" s="704"/>
      <c r="XF101" s="704"/>
      <c r="XG101" s="704"/>
      <c r="XH101" s="704"/>
      <c r="XI101" s="704"/>
      <c r="XJ101" s="704"/>
      <c r="XK101" s="704"/>
      <c r="XL101" s="704"/>
      <c r="XM101" s="704"/>
      <c r="XN101" s="704"/>
      <c r="XO101" s="704"/>
      <c r="XP101" s="704"/>
      <c r="XQ101" s="704"/>
      <c r="XR101" s="704"/>
      <c r="XS101" s="704"/>
      <c r="XT101" s="704"/>
      <c r="XU101" s="704"/>
      <c r="XV101" s="704"/>
      <c r="XW101" s="704"/>
      <c r="XX101" s="704"/>
      <c r="XY101" s="704"/>
      <c r="XZ101" s="704"/>
      <c r="YA101" s="704"/>
      <c r="YB101" s="704"/>
      <c r="YC101" s="704"/>
      <c r="YD101" s="704"/>
      <c r="YE101" s="704"/>
      <c r="YF101" s="704"/>
      <c r="YG101" s="704"/>
      <c r="YH101" s="704"/>
      <c r="YI101" s="704"/>
      <c r="YJ101" s="704"/>
      <c r="YK101" s="704"/>
      <c r="YL101" s="704"/>
      <c r="YM101" s="704"/>
      <c r="YN101" s="704"/>
      <c r="YO101" s="704"/>
      <c r="YP101" s="704"/>
      <c r="YQ101" s="704"/>
      <c r="YR101" s="704"/>
      <c r="YS101" s="704"/>
      <c r="YT101" s="704"/>
      <c r="YU101" s="704"/>
      <c r="YV101" s="704"/>
      <c r="YW101" s="704"/>
      <c r="YX101" s="704"/>
      <c r="YY101" s="704"/>
      <c r="YZ101" s="704"/>
      <c r="ZA101" s="704"/>
      <c r="ZB101" s="704"/>
      <c r="ZC101" s="704"/>
      <c r="ZD101" s="704"/>
      <c r="ZE101" s="704"/>
      <c r="ZF101" s="704"/>
      <c r="ZG101" s="704"/>
      <c r="ZH101" s="704"/>
      <c r="ZI101" s="704"/>
      <c r="ZJ101" s="704"/>
      <c r="ZK101" s="704"/>
      <c r="ZL101" s="704"/>
      <c r="ZM101" s="704"/>
      <c r="ZN101" s="704"/>
      <c r="ZO101" s="704"/>
      <c r="ZP101" s="704"/>
      <c r="ZQ101" s="704"/>
      <c r="ZR101" s="704"/>
      <c r="ZS101" s="704"/>
      <c r="ZT101" s="704"/>
      <c r="ZU101" s="704"/>
      <c r="ZV101" s="704"/>
      <c r="ZW101" s="704"/>
      <c r="ZX101" s="704"/>
      <c r="ZY101" s="704"/>
      <c r="ZZ101" s="704"/>
      <c r="AAA101" s="704"/>
      <c r="AAB101" s="704"/>
      <c r="AAC101" s="704"/>
      <c r="AAD101" s="704"/>
      <c r="AAE101" s="704"/>
      <c r="AAF101" s="704"/>
      <c r="AAG101" s="704"/>
      <c r="AAH101" s="704"/>
      <c r="AAI101" s="704"/>
      <c r="AAJ101" s="704"/>
      <c r="AAK101" s="704"/>
      <c r="AAL101" s="704"/>
      <c r="AAM101" s="704"/>
      <c r="AAN101" s="704"/>
      <c r="AAO101" s="704"/>
      <c r="AAP101" s="704"/>
      <c r="AAQ101" s="704"/>
      <c r="AAR101" s="704"/>
      <c r="AAS101" s="704"/>
      <c r="AAT101" s="704"/>
      <c r="AAU101" s="704"/>
      <c r="AAV101" s="704"/>
      <c r="AAW101" s="704"/>
      <c r="AAX101" s="704"/>
      <c r="AAY101" s="704"/>
      <c r="AAZ101" s="704"/>
      <c r="ABA101" s="704"/>
      <c r="ABB101" s="704"/>
      <c r="ABC101" s="704"/>
      <c r="ABD101" s="704"/>
      <c r="ABE101" s="704"/>
      <c r="ABF101" s="704"/>
      <c r="ABG101" s="704"/>
      <c r="ABH101" s="704"/>
      <c r="ABI101" s="704"/>
      <c r="ABJ101" s="704"/>
      <c r="ABK101" s="704"/>
      <c r="ABL101" s="704"/>
      <c r="ABM101" s="704"/>
      <c r="ABN101" s="704"/>
      <c r="ABO101" s="704"/>
      <c r="ABP101" s="704"/>
      <c r="ABQ101" s="704"/>
      <c r="ABR101" s="704"/>
      <c r="ABS101" s="704"/>
      <c r="ABT101" s="704"/>
      <c r="ABU101" s="704"/>
      <c r="ABV101" s="704"/>
      <c r="ABW101" s="704"/>
      <c r="ABX101" s="704"/>
      <c r="ABY101" s="704"/>
      <c r="ABZ101" s="704"/>
      <c r="ACA101" s="704"/>
      <c r="ACB101" s="704"/>
      <c r="ACC101" s="704"/>
      <c r="ACD101" s="704"/>
      <c r="ACE101" s="704"/>
      <c r="ACF101" s="704"/>
      <c r="ACG101" s="704"/>
      <c r="ACH101" s="704"/>
      <c r="ACI101" s="704"/>
      <c r="ACJ101" s="704"/>
      <c r="ACK101" s="704"/>
      <c r="ACL101" s="704"/>
      <c r="ACM101" s="704"/>
      <c r="ACN101" s="704"/>
      <c r="ACO101" s="704"/>
      <c r="ACP101" s="704"/>
      <c r="ACQ101" s="704"/>
      <c r="ACR101" s="704"/>
      <c r="ACS101" s="704"/>
      <c r="ACT101" s="704"/>
      <c r="ACU101" s="704"/>
      <c r="ACV101" s="704"/>
      <c r="ACW101" s="704"/>
      <c r="ACX101" s="704"/>
      <c r="ACY101" s="704"/>
      <c r="ACZ101" s="704"/>
      <c r="ADA101" s="704"/>
      <c r="ADB101" s="704"/>
      <c r="ADC101" s="704"/>
      <c r="ADD101" s="704"/>
      <c r="ADE101" s="704"/>
      <c r="ADF101" s="704"/>
      <c r="ADG101" s="704"/>
      <c r="ADH101" s="704"/>
      <c r="ADI101" s="704"/>
      <c r="ADJ101" s="704"/>
      <c r="ADK101" s="704"/>
      <c r="ADL101" s="704"/>
      <c r="ADM101" s="704"/>
      <c r="ADN101" s="704"/>
      <c r="ADO101" s="704"/>
      <c r="ADP101" s="704"/>
      <c r="ADQ101" s="704"/>
      <c r="ADR101" s="704"/>
      <c r="ADS101" s="704"/>
      <c r="ADT101" s="704"/>
      <c r="ADU101" s="704"/>
      <c r="ADV101" s="704"/>
      <c r="ADW101" s="704"/>
      <c r="ADX101" s="704"/>
      <c r="ADY101" s="704"/>
      <c r="ADZ101" s="704"/>
      <c r="AEA101" s="704"/>
      <c r="AEB101" s="704"/>
      <c r="AEC101" s="704"/>
      <c r="AED101" s="704"/>
      <c r="AEE101" s="704"/>
      <c r="AEF101" s="704"/>
      <c r="AEG101" s="704"/>
      <c r="AEH101" s="704"/>
      <c r="AEI101" s="704"/>
      <c r="AEJ101" s="704"/>
      <c r="AEK101" s="704"/>
      <c r="AEL101" s="704"/>
      <c r="AEM101" s="704"/>
      <c r="AEN101" s="704"/>
      <c r="AEO101" s="704"/>
      <c r="AEP101" s="704"/>
      <c r="AEQ101" s="704"/>
      <c r="AER101" s="704"/>
      <c r="AES101" s="704"/>
      <c r="AET101" s="704"/>
      <c r="AEU101" s="704"/>
      <c r="AEV101" s="704"/>
      <c r="AEW101" s="704"/>
      <c r="AEX101" s="704"/>
      <c r="AEY101" s="704"/>
      <c r="AEZ101" s="704"/>
      <c r="AFA101" s="704"/>
      <c r="AFB101" s="704"/>
      <c r="AFC101" s="704"/>
      <c r="AFD101" s="704"/>
      <c r="AFE101" s="704"/>
      <c r="AFF101" s="704"/>
      <c r="AFG101" s="704"/>
      <c r="AFH101" s="704"/>
      <c r="AFI101" s="704"/>
      <c r="AFJ101" s="704"/>
      <c r="AFK101" s="704"/>
      <c r="AFL101" s="704"/>
      <c r="AFM101" s="704"/>
      <c r="AFN101" s="704"/>
      <c r="AFO101" s="704"/>
      <c r="AFP101" s="704"/>
      <c r="AFQ101" s="704"/>
      <c r="AFR101" s="704"/>
      <c r="AFS101" s="704"/>
      <c r="AFT101" s="704"/>
      <c r="AFU101" s="704"/>
      <c r="AFV101" s="704"/>
      <c r="AFW101" s="704"/>
      <c r="AFX101" s="704"/>
      <c r="AFY101" s="704"/>
      <c r="AFZ101" s="704"/>
      <c r="AGA101" s="704"/>
      <c r="AGB101" s="704"/>
      <c r="AGC101" s="704"/>
      <c r="AGD101" s="704"/>
      <c r="AGE101" s="704"/>
      <c r="AGF101" s="704"/>
      <c r="AGG101" s="704"/>
      <c r="AGH101" s="704"/>
      <c r="AGI101" s="704"/>
      <c r="AGJ101" s="704"/>
      <c r="AGK101" s="704"/>
      <c r="AGL101" s="704"/>
      <c r="AGM101" s="704"/>
      <c r="AGN101" s="704"/>
      <c r="AGO101" s="704"/>
      <c r="AGP101" s="704"/>
      <c r="AGQ101" s="704"/>
      <c r="AGR101" s="704"/>
      <c r="AGS101" s="704"/>
      <c r="AGT101" s="704"/>
      <c r="AGU101" s="704"/>
      <c r="AGV101" s="704"/>
      <c r="AGW101" s="704"/>
      <c r="AGX101" s="704"/>
      <c r="AGY101" s="704"/>
      <c r="AGZ101" s="704"/>
      <c r="AHA101" s="704"/>
      <c r="AHB101" s="704"/>
      <c r="AHC101" s="704"/>
      <c r="AHD101" s="704"/>
      <c r="AHE101" s="704"/>
      <c r="AHF101" s="704"/>
      <c r="AHG101" s="704"/>
      <c r="AHH101" s="704"/>
      <c r="AHI101" s="704"/>
      <c r="AHJ101" s="704"/>
      <c r="AHK101" s="704"/>
      <c r="AHL101" s="704"/>
      <c r="AHM101" s="704"/>
      <c r="AHN101" s="704"/>
      <c r="AHO101" s="704"/>
      <c r="AHP101" s="704"/>
      <c r="AHQ101" s="704"/>
      <c r="AHR101" s="704"/>
      <c r="AHS101" s="704"/>
      <c r="AHT101" s="704"/>
      <c r="AHU101" s="704"/>
      <c r="AHV101" s="704"/>
      <c r="AHW101" s="704"/>
      <c r="AHX101" s="704"/>
      <c r="AHY101" s="704"/>
      <c r="AHZ101" s="704"/>
      <c r="AIA101" s="704"/>
      <c r="AIB101" s="704"/>
      <c r="AIC101" s="704"/>
      <c r="AID101" s="704"/>
      <c r="AIE101" s="704"/>
      <c r="AIF101" s="704"/>
      <c r="AIG101" s="704"/>
      <c r="AIH101" s="704"/>
      <c r="AII101" s="704"/>
      <c r="AIJ101" s="704"/>
      <c r="AIK101" s="704"/>
      <c r="AIL101" s="704"/>
      <c r="AIM101" s="704"/>
      <c r="AIN101" s="704"/>
      <c r="AIO101" s="704"/>
      <c r="AIP101" s="704"/>
      <c r="AIQ101" s="704"/>
      <c r="AIR101" s="704"/>
      <c r="AIS101" s="704"/>
      <c r="AIT101" s="704"/>
      <c r="AIU101" s="704"/>
      <c r="AIV101" s="704"/>
      <c r="AIW101" s="704"/>
      <c r="AIX101" s="704"/>
      <c r="AIY101" s="704"/>
      <c r="AIZ101" s="704"/>
      <c r="AJA101" s="704"/>
      <c r="AJB101" s="704"/>
      <c r="AJC101" s="704"/>
      <c r="AJD101" s="704"/>
      <c r="AJE101" s="704"/>
      <c r="AJF101" s="704"/>
      <c r="AJG101" s="704"/>
      <c r="AJH101" s="704"/>
      <c r="AJI101" s="704"/>
      <c r="AJJ101" s="704"/>
      <c r="AJK101" s="704"/>
      <c r="AJL101" s="704"/>
      <c r="AJM101" s="704"/>
      <c r="AJN101" s="704"/>
      <c r="AJO101" s="704"/>
      <c r="AJP101" s="704"/>
      <c r="AJQ101" s="704"/>
      <c r="AJR101" s="704"/>
      <c r="AJS101" s="704"/>
      <c r="AJT101" s="704"/>
      <c r="AJU101" s="704"/>
      <c r="AJV101" s="704"/>
      <c r="AJW101" s="704"/>
      <c r="AJX101" s="704"/>
      <c r="AJY101" s="704"/>
      <c r="AJZ101" s="704"/>
      <c r="AKA101" s="704"/>
      <c r="AKB101" s="704"/>
      <c r="AKC101" s="704"/>
      <c r="AKD101" s="704"/>
      <c r="AKE101" s="704"/>
      <c r="AKF101" s="704"/>
      <c r="AKG101" s="704"/>
      <c r="AKH101" s="704"/>
      <c r="AKI101" s="704"/>
      <c r="AKJ101" s="704"/>
      <c r="AKK101" s="704"/>
      <c r="AKL101" s="704"/>
      <c r="AKM101" s="704"/>
      <c r="AKN101" s="704"/>
      <c r="AKO101" s="704"/>
      <c r="AKP101" s="704"/>
      <c r="AKQ101" s="704"/>
      <c r="AKR101" s="704"/>
      <c r="AKS101" s="704"/>
      <c r="AKT101" s="704"/>
      <c r="AKU101" s="704"/>
      <c r="AKV101" s="704"/>
      <c r="AKW101" s="704"/>
      <c r="AKX101" s="704"/>
      <c r="AKY101" s="704"/>
      <c r="AKZ101" s="704"/>
      <c r="ALA101" s="704"/>
      <c r="ALB101" s="704"/>
      <c r="ALC101" s="704"/>
      <c r="ALD101" s="704"/>
      <c r="ALE101" s="704"/>
      <c r="ALF101" s="704"/>
      <c r="ALG101" s="704"/>
      <c r="ALH101" s="704"/>
      <c r="ALI101" s="704"/>
      <c r="ALJ101" s="704"/>
      <c r="ALK101" s="704"/>
      <c r="ALL101" s="704"/>
      <c r="ALM101" s="704"/>
      <c r="ALN101" s="704"/>
      <c r="ALO101" s="704"/>
      <c r="ALP101" s="704"/>
      <c r="ALQ101" s="704"/>
      <c r="ALR101" s="704"/>
      <c r="ALS101" s="704"/>
      <c r="ALT101" s="704"/>
      <c r="ALU101" s="704"/>
      <c r="ALV101" s="704"/>
      <c r="ALW101" s="704"/>
      <c r="ALX101" s="704"/>
      <c r="ALY101" s="704"/>
      <c r="ALZ101" s="704"/>
      <c r="AMA101" s="704"/>
      <c r="AMB101" s="704"/>
      <c r="AMC101" s="704"/>
      <c r="AMD101" s="704"/>
      <c r="AME101" s="704"/>
      <c r="AMF101" s="704"/>
      <c r="AMG101" s="704"/>
      <c r="AMH101" s="704"/>
      <c r="AMI101" s="704"/>
      <c r="AMJ101" s="704"/>
      <c r="AMK101" s="704"/>
      <c r="AML101" s="704"/>
      <c r="AMM101" s="704"/>
      <c r="AMN101" s="704"/>
      <c r="AMO101" s="704"/>
      <c r="AMP101" s="704"/>
      <c r="AMQ101" s="704"/>
      <c r="AMR101" s="704"/>
      <c r="AMS101" s="704"/>
      <c r="AMT101" s="704"/>
      <c r="AMU101" s="704"/>
      <c r="AMV101" s="704"/>
      <c r="AMW101" s="704"/>
      <c r="AMX101" s="704"/>
      <c r="AMY101" s="704"/>
      <c r="AMZ101" s="704"/>
      <c r="ANA101" s="704"/>
      <c r="ANB101" s="704"/>
      <c r="ANC101" s="704"/>
      <c r="AND101" s="704"/>
      <c r="ANE101" s="704"/>
      <c r="ANF101" s="704"/>
      <c r="ANG101" s="704"/>
      <c r="ANH101" s="704"/>
      <c r="ANI101" s="704"/>
      <c r="ANJ101" s="704"/>
      <c r="ANK101" s="704"/>
      <c r="ANL101" s="704"/>
      <c r="ANM101" s="704"/>
      <c r="ANN101" s="704"/>
      <c r="ANO101" s="704"/>
      <c r="ANP101" s="704"/>
      <c r="ANQ101" s="704"/>
      <c r="ANR101" s="704"/>
      <c r="ANS101" s="704"/>
      <c r="ANT101" s="704"/>
      <c r="ANU101" s="704"/>
      <c r="ANV101" s="704"/>
      <c r="ANW101" s="704"/>
      <c r="ANX101" s="704"/>
      <c r="ANY101" s="704"/>
      <c r="ANZ101" s="704"/>
      <c r="AOA101" s="704"/>
      <c r="AOB101" s="704"/>
      <c r="AOC101" s="704"/>
      <c r="AOD101" s="704"/>
      <c r="AOE101" s="704"/>
      <c r="AOF101" s="704"/>
      <c r="AOG101" s="704"/>
      <c r="AOH101" s="704"/>
      <c r="AOI101" s="704"/>
      <c r="AOJ101" s="704"/>
      <c r="AOK101" s="704"/>
      <c r="AOL101" s="704"/>
      <c r="AOM101" s="704"/>
      <c r="AON101" s="704"/>
      <c r="AOO101" s="704"/>
      <c r="AOP101" s="704"/>
      <c r="AOQ101" s="704"/>
      <c r="AOR101" s="704"/>
      <c r="AOS101" s="704"/>
      <c r="AOT101" s="704"/>
      <c r="AOU101" s="704"/>
      <c r="AOV101" s="704"/>
      <c r="AOW101" s="704"/>
      <c r="AOX101" s="704"/>
      <c r="AOY101" s="704"/>
      <c r="AOZ101" s="704"/>
      <c r="APA101" s="704"/>
      <c r="APB101" s="704"/>
      <c r="APC101" s="704"/>
      <c r="APD101" s="704"/>
      <c r="APE101" s="704"/>
      <c r="APF101" s="704"/>
      <c r="APG101" s="704"/>
      <c r="APH101" s="704"/>
      <c r="API101" s="704"/>
      <c r="APJ101" s="704"/>
      <c r="APK101" s="704"/>
      <c r="APL101" s="704"/>
      <c r="APM101" s="704"/>
      <c r="APN101" s="704"/>
      <c r="APO101" s="704"/>
      <c r="APP101" s="704"/>
      <c r="APQ101" s="704"/>
      <c r="APR101" s="704"/>
      <c r="APS101" s="704"/>
      <c r="APT101" s="704"/>
      <c r="APU101" s="704"/>
      <c r="APV101" s="704"/>
      <c r="APW101" s="704"/>
      <c r="APX101" s="704"/>
      <c r="APY101" s="704"/>
      <c r="APZ101" s="704"/>
      <c r="AQA101" s="704"/>
      <c r="AQB101" s="704"/>
      <c r="AQC101" s="704"/>
      <c r="AQD101" s="704"/>
      <c r="AQE101" s="704"/>
      <c r="AQF101" s="704"/>
      <c r="AQG101" s="704"/>
      <c r="AQH101" s="704"/>
      <c r="AQI101" s="704"/>
      <c r="AQJ101" s="704"/>
      <c r="AQK101" s="704"/>
      <c r="AQL101" s="704"/>
      <c r="AQM101" s="704"/>
      <c r="AQN101" s="704"/>
      <c r="AQO101" s="704"/>
      <c r="AQP101" s="704"/>
      <c r="AQQ101" s="704"/>
      <c r="AQR101" s="704"/>
      <c r="AQS101" s="704"/>
      <c r="AQT101" s="704"/>
      <c r="AQU101" s="704"/>
      <c r="AQV101" s="704"/>
      <c r="AQW101" s="704"/>
      <c r="AQX101" s="704"/>
      <c r="AQY101" s="704"/>
      <c r="AQZ101" s="704"/>
      <c r="ARA101" s="704"/>
      <c r="ARB101" s="704"/>
      <c r="ARC101" s="704"/>
      <c r="ARD101" s="704"/>
      <c r="ARE101" s="704"/>
      <c r="ARF101" s="704"/>
      <c r="ARG101" s="704"/>
      <c r="ARH101" s="704"/>
      <c r="ARI101" s="704"/>
      <c r="ARJ101" s="704"/>
      <c r="ARK101" s="704"/>
      <c r="ARL101" s="704"/>
      <c r="ARM101" s="704"/>
      <c r="ARN101" s="704"/>
      <c r="ARO101" s="704"/>
      <c r="ARP101" s="704"/>
      <c r="ARQ101" s="704"/>
      <c r="ARR101" s="704"/>
      <c r="ARS101" s="704"/>
      <c r="ART101" s="704"/>
      <c r="ARU101" s="704"/>
      <c r="ARV101" s="704"/>
      <c r="ARW101" s="704"/>
      <c r="ARX101" s="704"/>
      <c r="ARY101" s="704"/>
      <c r="ARZ101" s="704"/>
      <c r="ASA101" s="704"/>
      <c r="ASB101" s="704"/>
      <c r="ASC101" s="704"/>
      <c r="ASD101" s="704"/>
      <c r="ASE101" s="704"/>
      <c r="ASF101" s="704"/>
      <c r="ASG101" s="704"/>
      <c r="ASH101" s="704"/>
      <c r="ASI101" s="704"/>
      <c r="ASJ101" s="704"/>
      <c r="ASK101" s="704"/>
      <c r="ASL101" s="704"/>
      <c r="ASM101" s="704"/>
      <c r="ASN101" s="704"/>
      <c r="ASO101" s="704"/>
      <c r="ASP101" s="704"/>
      <c r="ASQ101" s="704"/>
      <c r="ASR101" s="704"/>
      <c r="ASS101" s="704"/>
      <c r="AST101" s="704"/>
      <c r="ASU101" s="704"/>
      <c r="ASV101" s="704"/>
      <c r="ASW101" s="704"/>
      <c r="ASX101" s="704"/>
      <c r="ASY101" s="704"/>
      <c r="ASZ101" s="704"/>
      <c r="ATA101" s="704"/>
      <c r="ATB101" s="704"/>
      <c r="ATC101" s="704"/>
      <c r="ATD101" s="704"/>
      <c r="ATE101" s="704"/>
      <c r="ATF101" s="704"/>
      <c r="ATG101" s="704"/>
      <c r="ATH101" s="704"/>
      <c r="ATI101" s="704"/>
      <c r="ATJ101" s="704"/>
      <c r="ATK101" s="704"/>
      <c r="ATL101" s="704"/>
      <c r="ATM101" s="704"/>
      <c r="ATN101" s="704"/>
      <c r="ATO101" s="704"/>
      <c r="ATP101" s="704"/>
      <c r="ATQ101" s="704"/>
      <c r="ATR101" s="704"/>
      <c r="ATS101" s="704"/>
      <c r="ATT101" s="704"/>
      <c r="ATU101" s="704"/>
      <c r="ATV101" s="704"/>
      <c r="ATW101" s="704"/>
      <c r="ATX101" s="704"/>
      <c r="ATY101" s="704"/>
      <c r="ATZ101" s="704"/>
      <c r="AUA101" s="704"/>
      <c r="AUB101" s="704"/>
      <c r="AUC101" s="704"/>
      <c r="AUD101" s="704"/>
      <c r="AUE101" s="704"/>
      <c r="AUF101" s="704"/>
      <c r="AUG101" s="704"/>
      <c r="AUH101" s="704"/>
      <c r="AUI101" s="704"/>
      <c r="AUJ101" s="704"/>
      <c r="AUK101" s="704"/>
      <c r="AUL101" s="704"/>
      <c r="AUM101" s="704"/>
      <c r="AUN101" s="704"/>
      <c r="AUO101" s="704"/>
      <c r="AUP101" s="704"/>
      <c r="AUQ101" s="704"/>
      <c r="AUR101" s="704"/>
      <c r="AUS101" s="704"/>
      <c r="AUT101" s="704"/>
      <c r="AUU101" s="704"/>
      <c r="AUV101" s="704"/>
      <c r="AUW101" s="704"/>
      <c r="AUX101" s="704"/>
      <c r="AUY101" s="704"/>
      <c r="AUZ101" s="704"/>
      <c r="AVA101" s="704"/>
      <c r="AVB101" s="704"/>
      <c r="AVC101" s="704"/>
      <c r="AVD101" s="704"/>
      <c r="AVE101" s="704"/>
      <c r="AVF101" s="704"/>
      <c r="AVG101" s="704"/>
      <c r="AVH101" s="704"/>
      <c r="AVI101" s="704"/>
      <c r="AVJ101" s="704"/>
      <c r="AVK101" s="704"/>
      <c r="AVL101" s="704"/>
      <c r="AVM101" s="704"/>
      <c r="AVN101" s="704"/>
      <c r="AVO101" s="704"/>
      <c r="AVP101" s="704"/>
      <c r="AVQ101" s="704"/>
      <c r="AVR101" s="704"/>
      <c r="AVS101" s="704"/>
      <c r="AVT101" s="704"/>
      <c r="AVU101" s="704"/>
      <c r="AVV101" s="704"/>
      <c r="AVW101" s="704"/>
      <c r="AVX101" s="704"/>
      <c r="AVY101" s="704"/>
      <c r="AVZ101" s="704"/>
      <c r="AWA101" s="704"/>
      <c r="AWB101" s="704"/>
      <c r="AWC101" s="704"/>
      <c r="AWD101" s="704"/>
      <c r="AWE101" s="704"/>
      <c r="AWF101" s="704"/>
      <c r="AWG101" s="704"/>
      <c r="AWH101" s="704"/>
      <c r="AWI101" s="704"/>
      <c r="AWJ101" s="704"/>
      <c r="AWK101" s="704"/>
      <c r="AWL101" s="704"/>
      <c r="AWM101" s="704"/>
      <c r="AWN101" s="704"/>
      <c r="AWO101" s="704"/>
      <c r="AWP101" s="704"/>
      <c r="AWQ101" s="704"/>
      <c r="AWR101" s="704"/>
      <c r="AWS101" s="704"/>
      <c r="AWT101" s="704"/>
      <c r="AWU101" s="704"/>
      <c r="AWV101" s="704"/>
      <c r="AWW101" s="704"/>
      <c r="AWX101" s="704"/>
      <c r="AWY101" s="704"/>
      <c r="AWZ101" s="704"/>
      <c r="AXA101" s="704"/>
      <c r="AXB101" s="704"/>
      <c r="AXC101" s="704"/>
      <c r="AXD101" s="704"/>
      <c r="AXE101" s="704"/>
      <c r="AXF101" s="704"/>
      <c r="AXG101" s="704"/>
      <c r="AXH101" s="704"/>
      <c r="AXI101" s="704"/>
      <c r="AXJ101" s="704"/>
      <c r="AXK101" s="704"/>
      <c r="AXL101" s="704"/>
      <c r="AXM101" s="704"/>
      <c r="AXN101" s="704"/>
      <c r="AXO101" s="704"/>
      <c r="AXP101" s="704"/>
      <c r="AXQ101" s="704"/>
      <c r="AXR101" s="704"/>
      <c r="AXS101" s="704"/>
      <c r="AXT101" s="704"/>
      <c r="AXU101" s="704"/>
      <c r="AXV101" s="704"/>
      <c r="AXW101" s="704"/>
      <c r="AXX101" s="704"/>
      <c r="AXY101" s="704"/>
      <c r="AXZ101" s="704"/>
      <c r="AYA101" s="704"/>
      <c r="AYB101" s="704"/>
      <c r="AYC101" s="704"/>
      <c r="AYD101" s="704"/>
      <c r="AYE101" s="704"/>
      <c r="AYF101" s="704"/>
      <c r="AYG101" s="704"/>
      <c r="AYH101" s="704"/>
      <c r="AYI101" s="704"/>
      <c r="AYJ101" s="704"/>
      <c r="AYK101" s="704"/>
      <c r="AYL101" s="704"/>
      <c r="AYM101" s="704"/>
      <c r="AYN101" s="704"/>
      <c r="AYO101" s="704"/>
      <c r="AYP101" s="704"/>
      <c r="AYQ101" s="704"/>
      <c r="AYR101" s="704"/>
      <c r="AYS101" s="704"/>
      <c r="AYT101" s="704"/>
      <c r="AYU101" s="704"/>
      <c r="AYV101" s="704"/>
      <c r="AYW101" s="704"/>
      <c r="AYX101" s="704"/>
      <c r="AYY101" s="704"/>
      <c r="AYZ101" s="704"/>
      <c r="AZA101" s="704"/>
      <c r="AZB101" s="704"/>
      <c r="AZC101" s="704"/>
      <c r="AZD101" s="704"/>
      <c r="AZE101" s="704"/>
      <c r="AZF101" s="704"/>
      <c r="AZG101" s="704"/>
      <c r="AZH101" s="704"/>
      <c r="AZI101" s="704"/>
      <c r="AZJ101" s="704"/>
      <c r="AZK101" s="704"/>
      <c r="AZL101" s="704"/>
      <c r="AZM101" s="704"/>
      <c r="AZN101" s="704"/>
      <c r="AZO101" s="704"/>
      <c r="AZP101" s="704"/>
      <c r="AZQ101" s="704"/>
      <c r="AZR101" s="704"/>
      <c r="AZS101" s="704"/>
      <c r="AZT101" s="704"/>
      <c r="AZU101" s="704"/>
      <c r="AZV101" s="704"/>
      <c r="AZW101" s="704"/>
      <c r="AZX101" s="704"/>
      <c r="AZY101" s="704"/>
      <c r="AZZ101" s="704"/>
      <c r="BAA101" s="704"/>
      <c r="BAB101" s="704"/>
      <c r="BAC101" s="704"/>
      <c r="BAD101" s="704"/>
      <c r="BAE101" s="704"/>
      <c r="BAF101" s="704"/>
      <c r="BAG101" s="704"/>
      <c r="BAH101" s="704"/>
      <c r="BAI101" s="704"/>
      <c r="BAJ101" s="704"/>
      <c r="BAK101" s="704"/>
      <c r="BAL101" s="704"/>
      <c r="BAM101" s="704"/>
      <c r="BAN101" s="704"/>
      <c r="BAO101" s="704"/>
      <c r="BAP101" s="704"/>
      <c r="BAQ101" s="704"/>
      <c r="BAR101" s="704"/>
      <c r="BAS101" s="704"/>
      <c r="BAT101" s="704"/>
      <c r="BAU101" s="704"/>
      <c r="BAV101" s="704"/>
      <c r="BAW101" s="704"/>
      <c r="BAX101" s="704"/>
      <c r="BAY101" s="704"/>
      <c r="BAZ101" s="704"/>
      <c r="BBA101" s="704"/>
      <c r="BBB101" s="704"/>
      <c r="BBC101" s="704"/>
      <c r="BBD101" s="704"/>
      <c r="BBE101" s="704"/>
      <c r="BBF101" s="704"/>
      <c r="BBG101" s="704"/>
      <c r="BBH101" s="704"/>
      <c r="BBI101" s="704"/>
      <c r="BBJ101" s="704"/>
      <c r="BBK101" s="704"/>
      <c r="BBL101" s="704"/>
      <c r="BBM101" s="704"/>
      <c r="BBN101" s="704"/>
      <c r="BBO101" s="704"/>
      <c r="BBP101" s="704"/>
      <c r="BBQ101" s="704"/>
      <c r="BBR101" s="704"/>
      <c r="BBS101" s="704"/>
      <c r="BBT101" s="704"/>
      <c r="BBU101" s="704"/>
      <c r="BBV101" s="704"/>
      <c r="BBW101" s="704"/>
      <c r="BBX101" s="704"/>
      <c r="BBY101" s="704"/>
      <c r="BBZ101" s="704"/>
      <c r="BCA101" s="704"/>
      <c r="BCB101" s="704"/>
      <c r="BCC101" s="704"/>
      <c r="BCD101" s="704"/>
      <c r="BCE101" s="704"/>
      <c r="BCF101" s="704"/>
      <c r="BCG101" s="704"/>
      <c r="BCH101" s="704"/>
      <c r="BCI101" s="704"/>
      <c r="BCJ101" s="704"/>
      <c r="BCK101" s="704"/>
      <c r="BCL101" s="704"/>
      <c r="BCM101" s="704"/>
      <c r="BCN101" s="704"/>
      <c r="BCO101" s="704"/>
      <c r="BCP101" s="704"/>
      <c r="BCQ101" s="704"/>
      <c r="BCR101" s="704"/>
      <c r="BCS101" s="704"/>
      <c r="BCT101" s="704"/>
      <c r="BCU101" s="704"/>
      <c r="BCV101" s="704"/>
      <c r="BCW101" s="704"/>
      <c r="BCX101" s="704"/>
      <c r="BCY101" s="704"/>
      <c r="BCZ101" s="704"/>
      <c r="BDA101" s="704"/>
      <c r="BDB101" s="704"/>
      <c r="BDC101" s="704"/>
      <c r="BDD101" s="704"/>
      <c r="BDE101" s="704"/>
      <c r="BDF101" s="704"/>
      <c r="BDG101" s="704"/>
      <c r="BDH101" s="704"/>
      <c r="BDI101" s="704"/>
      <c r="BDJ101" s="704"/>
      <c r="BDK101" s="704"/>
      <c r="BDL101" s="704"/>
      <c r="BDM101" s="704"/>
      <c r="BDN101" s="704"/>
      <c r="BDO101" s="704"/>
      <c r="BDP101" s="704"/>
      <c r="BDQ101" s="704"/>
      <c r="BDR101" s="704"/>
      <c r="BDS101" s="704"/>
      <c r="BDT101" s="704"/>
      <c r="BDU101" s="704"/>
      <c r="BDV101" s="704"/>
      <c r="BDW101" s="704"/>
      <c r="BDX101" s="704"/>
      <c r="BDY101" s="704"/>
      <c r="BDZ101" s="704"/>
      <c r="BEA101" s="704"/>
      <c r="BEB101" s="704"/>
      <c r="BEC101" s="704"/>
      <c r="BED101" s="704"/>
      <c r="BEE101" s="704"/>
      <c r="BEF101" s="704"/>
      <c r="BEG101" s="704"/>
      <c r="BEH101" s="704"/>
      <c r="BEI101" s="704"/>
      <c r="BEJ101" s="704"/>
      <c r="BEK101" s="704"/>
      <c r="BEL101" s="704"/>
      <c r="BEM101" s="704"/>
      <c r="BEN101" s="704"/>
      <c r="BEO101" s="704"/>
      <c r="BEP101" s="704"/>
      <c r="BEQ101" s="704"/>
      <c r="BER101" s="704"/>
      <c r="BES101" s="704"/>
      <c r="BET101" s="704"/>
      <c r="BEU101" s="704"/>
      <c r="BEV101" s="704"/>
      <c r="BEW101" s="704"/>
      <c r="BEX101" s="704"/>
      <c r="BEY101" s="704"/>
      <c r="BEZ101" s="704"/>
      <c r="BFA101" s="704"/>
      <c r="BFB101" s="704"/>
      <c r="BFC101" s="704"/>
      <c r="BFD101" s="704"/>
      <c r="BFE101" s="704"/>
      <c r="BFF101" s="704"/>
      <c r="BFG101" s="704"/>
      <c r="BFH101" s="704"/>
      <c r="BFI101" s="704"/>
      <c r="BFJ101" s="704"/>
      <c r="BFK101" s="704"/>
      <c r="BFL101" s="704"/>
      <c r="BFM101" s="704"/>
      <c r="BFN101" s="704"/>
      <c r="BFO101" s="704"/>
      <c r="BFP101" s="704"/>
      <c r="BFQ101" s="704"/>
      <c r="BFR101" s="704"/>
      <c r="BFS101" s="704"/>
      <c r="BFT101" s="704"/>
      <c r="BFU101" s="704"/>
      <c r="BFV101" s="704"/>
      <c r="BFW101" s="704"/>
      <c r="BFX101" s="704"/>
      <c r="BFY101" s="704"/>
      <c r="BFZ101" s="704"/>
      <c r="BGA101" s="704"/>
      <c r="BGB101" s="704"/>
      <c r="BGC101" s="704"/>
      <c r="BGD101" s="704"/>
      <c r="BGE101" s="704"/>
      <c r="BGF101" s="704"/>
      <c r="BGG101" s="704"/>
      <c r="BGH101" s="704"/>
      <c r="BGI101" s="704"/>
      <c r="BGJ101" s="704"/>
      <c r="BGK101" s="704"/>
      <c r="BGL101" s="704"/>
      <c r="BGM101" s="704"/>
      <c r="BGN101" s="704"/>
      <c r="BGO101" s="704"/>
      <c r="BGP101" s="704"/>
      <c r="BGQ101" s="704"/>
      <c r="BGR101" s="704"/>
      <c r="BGS101" s="704"/>
      <c r="BGT101" s="704"/>
      <c r="BGU101" s="704"/>
      <c r="BGV101" s="704"/>
      <c r="BGW101" s="704"/>
      <c r="BGX101" s="704"/>
      <c r="BGY101" s="704"/>
      <c r="BGZ101" s="704"/>
      <c r="BHA101" s="704"/>
      <c r="BHB101" s="704"/>
      <c r="BHC101" s="704"/>
      <c r="BHD101" s="704"/>
      <c r="BHE101" s="704"/>
      <c r="BHF101" s="704"/>
      <c r="BHG101" s="704"/>
      <c r="BHH101" s="704"/>
      <c r="BHI101" s="704"/>
      <c r="BHJ101" s="704"/>
      <c r="BHK101" s="704"/>
      <c r="BHL101" s="704"/>
      <c r="BHM101" s="704"/>
      <c r="BHN101" s="704"/>
      <c r="BHO101" s="704"/>
      <c r="BHP101" s="704"/>
      <c r="BHQ101" s="704"/>
      <c r="BHR101" s="704"/>
      <c r="BHS101" s="704"/>
      <c r="BHT101" s="704"/>
      <c r="BHU101" s="704"/>
      <c r="BHV101" s="704"/>
      <c r="BHW101" s="704"/>
      <c r="BHX101" s="704"/>
      <c r="BHY101" s="704"/>
      <c r="BHZ101" s="704"/>
      <c r="BIA101" s="704"/>
      <c r="BIB101" s="704"/>
      <c r="BIC101" s="704"/>
      <c r="BID101" s="704"/>
      <c r="BIE101" s="704"/>
      <c r="BIF101" s="704"/>
      <c r="BIG101" s="704"/>
      <c r="BIH101" s="704"/>
      <c r="BII101" s="704"/>
      <c r="BIJ101" s="704"/>
      <c r="BIK101" s="704"/>
      <c r="BIL101" s="704"/>
      <c r="BIM101" s="704"/>
      <c r="BIN101" s="704"/>
      <c r="BIO101" s="704"/>
      <c r="BIP101" s="704"/>
      <c r="BIQ101" s="704"/>
      <c r="BIR101" s="704"/>
      <c r="BIS101" s="704"/>
      <c r="BIT101" s="704"/>
      <c r="BIU101" s="704"/>
      <c r="BIV101" s="704"/>
      <c r="BIW101" s="704"/>
      <c r="BIX101" s="704"/>
      <c r="BIY101" s="704"/>
      <c r="BIZ101" s="704"/>
      <c r="BJA101" s="704"/>
      <c r="BJB101" s="704"/>
      <c r="BJC101" s="704"/>
      <c r="BJD101" s="704"/>
      <c r="BJE101" s="704"/>
      <c r="BJF101" s="704"/>
      <c r="BJG101" s="704"/>
      <c r="BJH101" s="704"/>
      <c r="BJI101" s="704"/>
      <c r="BJJ101" s="704"/>
      <c r="BJK101" s="704"/>
      <c r="BJL101" s="704"/>
      <c r="BJM101" s="704"/>
      <c r="BJN101" s="704"/>
      <c r="BJO101" s="704"/>
      <c r="BJP101" s="704"/>
      <c r="BJQ101" s="704"/>
      <c r="BJR101" s="704"/>
      <c r="BJS101" s="704"/>
      <c r="BJT101" s="704"/>
      <c r="BJU101" s="704"/>
      <c r="BJV101" s="704"/>
      <c r="BJW101" s="704"/>
      <c r="BJX101" s="704"/>
      <c r="BJY101" s="704"/>
      <c r="BJZ101" s="704"/>
      <c r="BKA101" s="704"/>
      <c r="BKB101" s="704"/>
      <c r="BKC101" s="704"/>
      <c r="BKD101" s="704"/>
      <c r="BKE101" s="704"/>
      <c r="BKF101" s="704"/>
      <c r="BKG101" s="704"/>
      <c r="BKH101" s="704"/>
      <c r="BKI101" s="704"/>
      <c r="BKJ101" s="704"/>
      <c r="BKK101" s="704"/>
      <c r="BKL101" s="704"/>
      <c r="BKM101" s="704"/>
      <c r="BKN101" s="704"/>
      <c r="BKO101" s="704"/>
      <c r="BKP101" s="704"/>
      <c r="BKQ101" s="704"/>
      <c r="BKR101" s="704"/>
      <c r="BKS101" s="704"/>
      <c r="BKT101" s="704"/>
      <c r="BKU101" s="704"/>
      <c r="BKV101" s="704"/>
      <c r="BKW101" s="704"/>
      <c r="BKX101" s="704"/>
      <c r="BKY101" s="704"/>
      <c r="BKZ101" s="704"/>
      <c r="BLA101" s="704"/>
      <c r="BLB101" s="704"/>
      <c r="BLC101" s="704"/>
      <c r="BLD101" s="704"/>
      <c r="BLE101" s="704"/>
      <c r="BLF101" s="704"/>
      <c r="BLG101" s="704"/>
      <c r="BLH101" s="704"/>
      <c r="BLI101" s="704"/>
      <c r="BLJ101" s="704"/>
      <c r="BLK101" s="704"/>
      <c r="BLL101" s="704"/>
      <c r="BLM101" s="704"/>
      <c r="BLN101" s="704"/>
      <c r="BLO101" s="704"/>
      <c r="BLP101" s="704"/>
      <c r="BLQ101" s="704"/>
      <c r="BLR101" s="704"/>
      <c r="BLS101" s="704"/>
      <c r="BLT101" s="704"/>
      <c r="BLU101" s="704"/>
      <c r="BLV101" s="704"/>
      <c r="BLW101" s="704"/>
      <c r="BLX101" s="704"/>
      <c r="BLY101" s="704"/>
      <c r="BLZ101" s="704"/>
      <c r="BMA101" s="704"/>
      <c r="BMB101" s="704"/>
      <c r="BMC101" s="704"/>
      <c r="BMD101" s="704"/>
      <c r="BME101" s="704"/>
      <c r="BMF101" s="704"/>
      <c r="BMG101" s="704"/>
      <c r="BMH101" s="704"/>
      <c r="BMI101" s="704"/>
      <c r="BMJ101" s="704"/>
      <c r="BMK101" s="704"/>
      <c r="BML101" s="704"/>
      <c r="BMM101" s="704"/>
      <c r="BMN101" s="704"/>
      <c r="BMO101" s="704"/>
      <c r="BMP101" s="704"/>
      <c r="BMQ101" s="704"/>
      <c r="BMR101" s="704"/>
      <c r="BMS101" s="704"/>
      <c r="BMT101" s="704"/>
      <c r="BMU101" s="704"/>
      <c r="BMV101" s="704"/>
      <c r="BMW101" s="704"/>
      <c r="BMX101" s="704"/>
      <c r="BMY101" s="704"/>
      <c r="BMZ101" s="704"/>
      <c r="BNA101" s="704"/>
      <c r="BNB101" s="704"/>
      <c r="BNC101" s="704"/>
      <c r="BND101" s="704"/>
      <c r="BNE101" s="704"/>
      <c r="BNF101" s="704"/>
      <c r="BNG101" s="704"/>
      <c r="BNH101" s="704"/>
      <c r="BNI101" s="704"/>
      <c r="BNJ101" s="704"/>
      <c r="BNK101" s="704"/>
      <c r="BNL101" s="704"/>
      <c r="BNM101" s="704"/>
      <c r="BNN101" s="704"/>
      <c r="BNO101" s="704"/>
      <c r="BNP101" s="704"/>
      <c r="BNQ101" s="704"/>
      <c r="BNR101" s="704"/>
      <c r="BNS101" s="704"/>
      <c r="BNT101" s="704"/>
      <c r="BNU101" s="704"/>
      <c r="BNV101" s="704"/>
      <c r="BNW101" s="704"/>
      <c r="BNX101" s="704"/>
      <c r="BNY101" s="704"/>
      <c r="BNZ101" s="704"/>
      <c r="BOA101" s="704"/>
      <c r="BOB101" s="704"/>
      <c r="BOC101" s="704"/>
      <c r="BOD101" s="704"/>
      <c r="BOE101" s="704"/>
      <c r="BOF101" s="704"/>
      <c r="BOG101" s="704"/>
      <c r="BOH101" s="704"/>
      <c r="BOI101" s="704"/>
      <c r="BOJ101" s="704"/>
      <c r="BOK101" s="704"/>
      <c r="BOL101" s="704"/>
      <c r="BOM101" s="704"/>
      <c r="BON101" s="704"/>
      <c r="BOO101" s="704"/>
      <c r="BOP101" s="704"/>
      <c r="BOQ101" s="704"/>
      <c r="BOR101" s="704"/>
      <c r="BOS101" s="704"/>
      <c r="BOT101" s="704"/>
      <c r="BOU101" s="704"/>
      <c r="BOV101" s="704"/>
      <c r="BOW101" s="704"/>
      <c r="BOX101" s="704"/>
      <c r="BOY101" s="704"/>
      <c r="BOZ101" s="704"/>
      <c r="BPA101" s="704"/>
      <c r="BPB101" s="704"/>
      <c r="BPC101" s="704"/>
      <c r="BPD101" s="704"/>
      <c r="BPE101" s="704"/>
      <c r="BPF101" s="704"/>
      <c r="BPG101" s="704"/>
      <c r="BPH101" s="704"/>
      <c r="BPI101" s="704"/>
      <c r="BPJ101" s="704"/>
      <c r="BPK101" s="704"/>
      <c r="BPL101" s="704"/>
      <c r="BPM101" s="704"/>
      <c r="BPN101" s="704"/>
      <c r="BPO101" s="704"/>
      <c r="BPP101" s="704"/>
      <c r="BPQ101" s="704"/>
      <c r="BPR101" s="704"/>
      <c r="BPS101" s="704"/>
      <c r="BPT101" s="704"/>
      <c r="BPU101" s="704"/>
      <c r="BPV101" s="704"/>
      <c r="BPW101" s="704"/>
      <c r="BPX101" s="704"/>
      <c r="BPY101" s="704"/>
      <c r="BPZ101" s="704"/>
      <c r="BQA101" s="704"/>
      <c r="BQB101" s="704"/>
      <c r="BQC101" s="704"/>
      <c r="BQD101" s="704"/>
      <c r="BQE101" s="704"/>
      <c r="BQF101" s="704"/>
      <c r="BQG101" s="704"/>
      <c r="BQH101" s="704"/>
      <c r="BQI101" s="704"/>
      <c r="BQJ101" s="704"/>
      <c r="BQK101" s="704"/>
      <c r="BQL101" s="704"/>
      <c r="BQM101" s="704"/>
      <c r="BQN101" s="704"/>
      <c r="BQO101" s="704"/>
      <c r="BQP101" s="704"/>
      <c r="BQQ101" s="704"/>
      <c r="BQR101" s="704"/>
      <c r="BQS101" s="704"/>
      <c r="BQT101" s="704"/>
      <c r="BQU101" s="704"/>
      <c r="BQV101" s="704"/>
      <c r="BQW101" s="704"/>
      <c r="BQX101" s="704"/>
      <c r="BQY101" s="704"/>
      <c r="BQZ101" s="704"/>
      <c r="BRA101" s="704"/>
      <c r="BRB101" s="704"/>
      <c r="BRC101" s="704"/>
      <c r="BRD101" s="704"/>
      <c r="BRE101" s="704"/>
      <c r="BRF101" s="704"/>
      <c r="BRG101" s="704"/>
      <c r="BRH101" s="704"/>
      <c r="BRI101" s="704"/>
      <c r="BRJ101" s="704"/>
      <c r="BRK101" s="704"/>
      <c r="BRL101" s="704"/>
      <c r="BRM101" s="704"/>
      <c r="BRN101" s="704"/>
      <c r="BRO101" s="704"/>
      <c r="BRP101" s="704"/>
      <c r="BRQ101" s="704"/>
      <c r="BRR101" s="704"/>
      <c r="BRS101" s="704"/>
      <c r="BRT101" s="704"/>
      <c r="BRU101" s="704"/>
      <c r="BRV101" s="704"/>
      <c r="BRW101" s="704"/>
      <c r="BRX101" s="704"/>
      <c r="BRY101" s="704"/>
      <c r="BRZ101" s="704"/>
      <c r="BSA101" s="704"/>
      <c r="BSB101" s="704"/>
      <c r="BSC101" s="704"/>
      <c r="BSD101" s="704"/>
      <c r="BSE101" s="704"/>
      <c r="BSF101" s="704"/>
      <c r="BSG101" s="704"/>
      <c r="BSH101" s="704"/>
      <c r="BSI101" s="704"/>
      <c r="BSJ101" s="704"/>
      <c r="BSK101" s="704"/>
      <c r="BSL101" s="704"/>
      <c r="BSM101" s="704"/>
      <c r="BSN101" s="704"/>
      <c r="BSO101" s="704"/>
      <c r="BSP101" s="704"/>
      <c r="BSQ101" s="704"/>
      <c r="BSR101" s="704"/>
      <c r="BSS101" s="704"/>
      <c r="BST101" s="704"/>
      <c r="BSU101" s="704"/>
      <c r="BSV101" s="704"/>
      <c r="BSW101" s="704"/>
      <c r="BSX101" s="704"/>
      <c r="BSY101" s="704"/>
      <c r="BSZ101" s="704"/>
      <c r="BTA101" s="704"/>
      <c r="BTB101" s="704"/>
      <c r="BTC101" s="704"/>
      <c r="BTD101" s="704"/>
      <c r="BTE101" s="704"/>
      <c r="BTF101" s="704"/>
      <c r="BTG101" s="704"/>
      <c r="BTH101" s="704"/>
      <c r="BTI101" s="704"/>
      <c r="BTJ101" s="704"/>
      <c r="BTK101" s="704"/>
      <c r="BTL101" s="704"/>
      <c r="BTM101" s="704"/>
      <c r="BTN101" s="704"/>
      <c r="BTO101" s="704"/>
      <c r="BTP101" s="704"/>
      <c r="BTQ101" s="704"/>
      <c r="BTR101" s="704"/>
      <c r="BTS101" s="704"/>
      <c r="BTT101" s="704"/>
      <c r="BTU101" s="704"/>
      <c r="BTV101" s="704"/>
      <c r="BTW101" s="704"/>
      <c r="BTX101" s="704"/>
      <c r="BTY101" s="704"/>
      <c r="BTZ101" s="704"/>
      <c r="BUA101" s="704"/>
      <c r="BUB101" s="704"/>
      <c r="BUC101" s="704"/>
      <c r="BUD101" s="704"/>
      <c r="BUE101" s="704"/>
      <c r="BUF101" s="704"/>
      <c r="BUG101" s="704"/>
      <c r="BUH101" s="704"/>
      <c r="BUI101" s="704"/>
      <c r="BUJ101" s="704"/>
      <c r="BUK101" s="704"/>
      <c r="BUL101" s="704"/>
      <c r="BUM101" s="704"/>
      <c r="BUN101" s="704"/>
      <c r="BUO101" s="704"/>
      <c r="BUP101" s="704"/>
      <c r="BUQ101" s="704"/>
      <c r="BUR101" s="704"/>
      <c r="BUS101" s="704"/>
      <c r="BUT101" s="704"/>
      <c r="BUU101" s="704"/>
      <c r="BUV101" s="704"/>
      <c r="BUW101" s="704"/>
      <c r="BUX101" s="704"/>
      <c r="BUY101" s="704"/>
      <c r="BUZ101" s="704"/>
      <c r="BVA101" s="704"/>
      <c r="BVB101" s="704"/>
      <c r="BVC101" s="704"/>
      <c r="BVD101" s="704"/>
      <c r="BVE101" s="704"/>
      <c r="BVF101" s="704"/>
      <c r="BVG101" s="704"/>
      <c r="BVH101" s="704"/>
      <c r="BVI101" s="704"/>
      <c r="BVJ101" s="704"/>
      <c r="BVK101" s="704"/>
      <c r="BVL101" s="704"/>
      <c r="BVM101" s="704"/>
      <c r="BVN101" s="704"/>
      <c r="BVO101" s="704"/>
      <c r="BVP101" s="704"/>
      <c r="BVQ101" s="704"/>
      <c r="BVR101" s="704"/>
      <c r="BVS101" s="704"/>
      <c r="BVT101" s="704"/>
      <c r="BVU101" s="704"/>
      <c r="BVV101" s="704"/>
      <c r="BVW101" s="704"/>
      <c r="BVX101" s="704"/>
      <c r="BVY101" s="704"/>
      <c r="BVZ101" s="704"/>
      <c r="BWA101" s="704"/>
      <c r="BWB101" s="704"/>
      <c r="BWC101" s="704"/>
      <c r="BWD101" s="704"/>
      <c r="BWE101" s="704"/>
      <c r="BWF101" s="704"/>
      <c r="BWG101" s="704"/>
      <c r="BWH101" s="704"/>
      <c r="BWI101" s="704"/>
      <c r="BWJ101" s="704"/>
      <c r="BWK101" s="704"/>
      <c r="BWL101" s="704"/>
      <c r="BWM101" s="704"/>
      <c r="BWN101" s="704"/>
      <c r="BWO101" s="704"/>
      <c r="BWP101" s="704"/>
      <c r="BWQ101" s="704"/>
      <c r="BWR101" s="704"/>
      <c r="BWS101" s="704"/>
      <c r="BWT101" s="704"/>
      <c r="BWU101" s="704"/>
      <c r="BWV101" s="704"/>
      <c r="BWW101" s="704"/>
      <c r="BWX101" s="704"/>
      <c r="BWY101" s="704"/>
      <c r="BWZ101" s="704"/>
      <c r="BXA101" s="704"/>
      <c r="BXB101" s="704"/>
      <c r="BXC101" s="704"/>
      <c r="BXD101" s="704"/>
      <c r="BXE101" s="704"/>
      <c r="BXF101" s="704"/>
      <c r="BXG101" s="704"/>
      <c r="BXH101" s="704"/>
      <c r="BXI101" s="704"/>
      <c r="BXJ101" s="704"/>
      <c r="BXK101" s="704"/>
      <c r="BXL101" s="704"/>
      <c r="BXM101" s="704"/>
      <c r="BXN101" s="704"/>
      <c r="BXO101" s="704"/>
      <c r="BXP101" s="704"/>
      <c r="BXQ101" s="704"/>
      <c r="BXR101" s="704"/>
      <c r="BXS101" s="704"/>
      <c r="BXT101" s="704"/>
      <c r="BXU101" s="704"/>
      <c r="BXV101" s="704"/>
      <c r="BXW101" s="704"/>
      <c r="BXX101" s="704"/>
      <c r="BXY101" s="704"/>
      <c r="BXZ101" s="704"/>
      <c r="BYA101" s="704"/>
      <c r="BYB101" s="704"/>
      <c r="BYC101" s="704"/>
      <c r="BYD101" s="704"/>
      <c r="BYE101" s="704"/>
      <c r="BYF101" s="704"/>
      <c r="BYG101" s="704"/>
      <c r="BYH101" s="704"/>
      <c r="BYI101" s="704"/>
      <c r="BYJ101" s="704"/>
      <c r="BYK101" s="704"/>
      <c r="BYL101" s="704"/>
      <c r="BYM101" s="704"/>
      <c r="BYN101" s="704"/>
      <c r="BYO101" s="704"/>
      <c r="BYP101" s="704"/>
      <c r="BYQ101" s="704"/>
      <c r="BYR101" s="704"/>
      <c r="BYS101" s="704"/>
      <c r="BYT101" s="704"/>
      <c r="BYU101" s="704"/>
      <c r="BYV101" s="704"/>
      <c r="BYW101" s="704"/>
      <c r="BYX101" s="704"/>
      <c r="BYY101" s="704"/>
      <c r="BYZ101" s="704"/>
      <c r="BZA101" s="704"/>
      <c r="BZB101" s="704"/>
      <c r="BZC101" s="704"/>
      <c r="BZD101" s="704"/>
      <c r="BZE101" s="704"/>
      <c r="BZF101" s="704"/>
      <c r="BZG101" s="704"/>
      <c r="BZH101" s="704"/>
      <c r="BZI101" s="704"/>
      <c r="BZJ101" s="704"/>
      <c r="BZK101" s="704"/>
      <c r="BZL101" s="704"/>
      <c r="BZM101" s="704"/>
      <c r="BZN101" s="704"/>
      <c r="BZO101" s="704"/>
      <c r="BZP101" s="704"/>
      <c r="BZQ101" s="704"/>
      <c r="BZR101" s="704"/>
      <c r="BZS101" s="704"/>
      <c r="BZT101" s="704"/>
      <c r="BZU101" s="704"/>
      <c r="BZV101" s="704"/>
      <c r="BZW101" s="704"/>
      <c r="BZX101" s="704"/>
      <c r="BZY101" s="704"/>
      <c r="BZZ101" s="704"/>
      <c r="CAA101" s="704"/>
      <c r="CAB101" s="704"/>
      <c r="CAC101" s="704"/>
      <c r="CAD101" s="704"/>
      <c r="CAE101" s="704"/>
      <c r="CAF101" s="704"/>
      <c r="CAG101" s="704"/>
      <c r="CAH101" s="704"/>
      <c r="CAI101" s="704"/>
      <c r="CAJ101" s="704"/>
      <c r="CAK101" s="704"/>
      <c r="CAL101" s="704"/>
      <c r="CAM101" s="704"/>
      <c r="CAN101" s="704"/>
      <c r="CAO101" s="704"/>
      <c r="CAP101" s="704"/>
      <c r="CAQ101" s="704"/>
      <c r="CAR101" s="704"/>
      <c r="CAS101" s="704"/>
      <c r="CAT101" s="704"/>
      <c r="CAU101" s="704"/>
      <c r="CAV101" s="704"/>
      <c r="CAW101" s="704"/>
      <c r="CAX101" s="704"/>
      <c r="CAY101" s="704"/>
      <c r="CAZ101" s="704"/>
      <c r="CBA101" s="704"/>
      <c r="CBB101" s="704"/>
      <c r="CBC101" s="704"/>
      <c r="CBD101" s="704"/>
      <c r="CBE101" s="704"/>
      <c r="CBF101" s="704"/>
      <c r="CBG101" s="704"/>
      <c r="CBH101" s="704"/>
      <c r="CBI101" s="704"/>
      <c r="CBJ101" s="704"/>
      <c r="CBK101" s="704"/>
      <c r="CBL101" s="704"/>
      <c r="CBM101" s="704"/>
      <c r="CBN101" s="704"/>
      <c r="CBO101" s="704"/>
      <c r="CBP101" s="704"/>
      <c r="CBQ101" s="704"/>
      <c r="CBR101" s="704"/>
      <c r="CBS101" s="704"/>
      <c r="CBT101" s="704"/>
      <c r="CBU101" s="704"/>
      <c r="CBV101" s="704"/>
      <c r="CBW101" s="704"/>
      <c r="CBX101" s="704"/>
      <c r="CBY101" s="704"/>
      <c r="CBZ101" s="704"/>
      <c r="CCA101" s="704"/>
      <c r="CCB101" s="704"/>
      <c r="CCC101" s="704"/>
      <c r="CCD101" s="704"/>
      <c r="CCE101" s="704"/>
      <c r="CCF101" s="704"/>
      <c r="CCG101" s="704"/>
      <c r="CCH101" s="704"/>
      <c r="CCI101" s="704"/>
      <c r="CCJ101" s="704"/>
      <c r="CCK101" s="704"/>
      <c r="CCL101" s="704"/>
      <c r="CCM101" s="704"/>
      <c r="CCN101" s="704"/>
      <c r="CCO101" s="704"/>
      <c r="CCP101" s="704"/>
      <c r="CCQ101" s="704"/>
      <c r="CCR101" s="704"/>
      <c r="CCS101" s="704"/>
      <c r="CCT101" s="704"/>
      <c r="CCU101" s="704"/>
      <c r="CCV101" s="704"/>
      <c r="CCW101" s="704"/>
      <c r="CCX101" s="704"/>
      <c r="CCY101" s="704"/>
      <c r="CCZ101" s="704"/>
      <c r="CDA101" s="704"/>
      <c r="CDB101" s="704"/>
      <c r="CDC101" s="704"/>
      <c r="CDD101" s="704"/>
      <c r="CDE101" s="704"/>
      <c r="CDF101" s="704"/>
      <c r="CDG101" s="704"/>
      <c r="CDH101" s="704"/>
      <c r="CDI101" s="704"/>
      <c r="CDJ101" s="704"/>
      <c r="CDK101" s="704"/>
      <c r="CDL101" s="704"/>
      <c r="CDM101" s="704"/>
      <c r="CDN101" s="704"/>
      <c r="CDO101" s="704"/>
      <c r="CDP101" s="704"/>
      <c r="CDQ101" s="704"/>
      <c r="CDR101" s="704"/>
      <c r="CDS101" s="704"/>
      <c r="CDT101" s="704"/>
      <c r="CDU101" s="704"/>
      <c r="CDV101" s="704"/>
      <c r="CDW101" s="704"/>
      <c r="CDX101" s="704"/>
      <c r="CDY101" s="704"/>
      <c r="CDZ101" s="704"/>
      <c r="CEA101" s="704"/>
      <c r="CEB101" s="704"/>
      <c r="CEC101" s="704"/>
      <c r="CED101" s="704"/>
      <c r="CEE101" s="704"/>
      <c r="CEF101" s="704"/>
      <c r="CEG101" s="704"/>
      <c r="CEH101" s="704"/>
      <c r="CEI101" s="704"/>
      <c r="CEJ101" s="704"/>
      <c r="CEK101" s="704"/>
      <c r="CEL101" s="704"/>
      <c r="CEM101" s="704"/>
      <c r="CEN101" s="704"/>
      <c r="CEO101" s="704"/>
      <c r="CEP101" s="704"/>
      <c r="CEQ101" s="704"/>
      <c r="CER101" s="704"/>
      <c r="CES101" s="704"/>
      <c r="CET101" s="704"/>
      <c r="CEU101" s="704"/>
      <c r="CEV101" s="704"/>
      <c r="CEW101" s="704"/>
      <c r="CEX101" s="704"/>
      <c r="CEY101" s="704"/>
      <c r="CEZ101" s="704"/>
      <c r="CFA101" s="704"/>
      <c r="CFB101" s="704"/>
      <c r="CFC101" s="704"/>
      <c r="CFD101" s="704"/>
      <c r="CFE101" s="704"/>
      <c r="CFF101" s="704"/>
      <c r="CFG101" s="704"/>
      <c r="CFH101" s="704"/>
      <c r="CFI101" s="704"/>
      <c r="CFJ101" s="704"/>
      <c r="CFK101" s="704"/>
      <c r="CFL101" s="704"/>
      <c r="CFM101" s="704"/>
      <c r="CFN101" s="704"/>
      <c r="CFO101" s="704"/>
      <c r="CFP101" s="704"/>
      <c r="CFQ101" s="704"/>
      <c r="CFR101" s="704"/>
      <c r="CFS101" s="704"/>
      <c r="CFT101" s="704"/>
      <c r="CFU101" s="704"/>
      <c r="CFV101" s="704"/>
      <c r="CFW101" s="704"/>
      <c r="CFX101" s="704"/>
      <c r="CFY101" s="704"/>
      <c r="CFZ101" s="704"/>
      <c r="CGA101" s="704"/>
      <c r="CGB101" s="704"/>
      <c r="CGC101" s="704"/>
      <c r="CGD101" s="704"/>
      <c r="CGE101" s="704"/>
      <c r="CGF101" s="704"/>
      <c r="CGG101" s="704"/>
      <c r="CGH101" s="704"/>
      <c r="CGI101" s="704"/>
      <c r="CGJ101" s="704"/>
      <c r="CGK101" s="704"/>
      <c r="CGL101" s="704"/>
      <c r="CGM101" s="704"/>
      <c r="CGN101" s="704"/>
      <c r="CGO101" s="704"/>
      <c r="CGP101" s="704"/>
      <c r="CGQ101" s="704"/>
      <c r="CGR101" s="704"/>
      <c r="CGS101" s="704"/>
      <c r="CGT101" s="704"/>
      <c r="CGU101" s="704"/>
      <c r="CGV101" s="704"/>
      <c r="CGW101" s="704"/>
      <c r="CGX101" s="704"/>
      <c r="CGY101" s="704"/>
      <c r="CGZ101" s="704"/>
      <c r="CHA101" s="704"/>
      <c r="CHB101" s="704"/>
      <c r="CHC101" s="704"/>
      <c r="CHD101" s="704"/>
      <c r="CHE101" s="704"/>
      <c r="CHF101" s="704"/>
      <c r="CHG101" s="704"/>
      <c r="CHH101" s="704"/>
      <c r="CHI101" s="704"/>
      <c r="CHJ101" s="704"/>
      <c r="CHK101" s="704"/>
      <c r="CHL101" s="704"/>
      <c r="CHM101" s="704"/>
      <c r="CHN101" s="704"/>
      <c r="CHO101" s="704"/>
      <c r="CHP101" s="704"/>
      <c r="CHQ101" s="704"/>
      <c r="CHR101" s="704"/>
      <c r="CHS101" s="704"/>
      <c r="CHT101" s="704"/>
      <c r="CHU101" s="704"/>
      <c r="CHV101" s="704"/>
      <c r="CHW101" s="704"/>
      <c r="CHX101" s="704"/>
      <c r="CHY101" s="704"/>
      <c r="CHZ101" s="704"/>
      <c r="CIA101" s="704"/>
      <c r="CIB101" s="704"/>
      <c r="CIC101" s="704"/>
      <c r="CID101" s="704"/>
      <c r="CIE101" s="704"/>
      <c r="CIF101" s="704"/>
      <c r="CIG101" s="704"/>
      <c r="CIH101" s="704"/>
      <c r="CII101" s="704"/>
      <c r="CIJ101" s="704"/>
      <c r="CIK101" s="704"/>
      <c r="CIL101" s="704"/>
      <c r="CIM101" s="704"/>
      <c r="CIN101" s="704"/>
      <c r="CIO101" s="704"/>
      <c r="CIP101" s="704"/>
      <c r="CIQ101" s="704"/>
      <c r="CIR101" s="704"/>
      <c r="CIS101" s="704"/>
      <c r="CIT101" s="704"/>
      <c r="CIU101" s="704"/>
      <c r="CIV101" s="704"/>
      <c r="CIW101" s="704"/>
      <c r="CIX101" s="704"/>
      <c r="CIY101" s="704"/>
      <c r="CIZ101" s="704"/>
      <c r="CJA101" s="704"/>
      <c r="CJB101" s="704"/>
      <c r="CJC101" s="704"/>
      <c r="CJD101" s="704"/>
      <c r="CJE101" s="704"/>
      <c r="CJF101" s="704"/>
      <c r="CJG101" s="704"/>
      <c r="CJH101" s="704"/>
      <c r="CJI101" s="704"/>
      <c r="CJJ101" s="704"/>
      <c r="CJK101" s="704"/>
      <c r="CJL101" s="704"/>
      <c r="CJM101" s="704"/>
      <c r="CJN101" s="704"/>
      <c r="CJO101" s="704"/>
      <c r="CJP101" s="704"/>
      <c r="CJQ101" s="704"/>
      <c r="CJR101" s="704"/>
      <c r="CJS101" s="704"/>
      <c r="CJT101" s="704"/>
      <c r="CJU101" s="704"/>
      <c r="CJV101" s="704"/>
      <c r="CJW101" s="704"/>
      <c r="CJX101" s="704"/>
      <c r="CJY101" s="704"/>
      <c r="CJZ101" s="704"/>
      <c r="CKA101" s="704"/>
      <c r="CKB101" s="704"/>
      <c r="CKC101" s="704"/>
      <c r="CKD101" s="704"/>
      <c r="CKE101" s="704"/>
      <c r="CKF101" s="704"/>
      <c r="CKG101" s="704"/>
      <c r="CKH101" s="704"/>
      <c r="CKI101" s="704"/>
      <c r="CKJ101" s="704"/>
      <c r="CKK101" s="704"/>
      <c r="CKL101" s="704"/>
      <c r="CKM101" s="704"/>
      <c r="CKN101" s="704"/>
      <c r="CKO101" s="704"/>
      <c r="CKP101" s="704"/>
      <c r="CKQ101" s="704"/>
      <c r="CKR101" s="704"/>
      <c r="CKS101" s="704"/>
      <c r="CKT101" s="704"/>
      <c r="CKU101" s="704"/>
      <c r="CKV101" s="704"/>
      <c r="CKW101" s="704"/>
      <c r="CKX101" s="704"/>
      <c r="CKY101" s="704"/>
      <c r="CKZ101" s="704"/>
      <c r="CLA101" s="704"/>
      <c r="CLB101" s="704"/>
      <c r="CLC101" s="704"/>
      <c r="CLD101" s="704"/>
      <c r="CLE101" s="704"/>
      <c r="CLF101" s="704"/>
      <c r="CLG101" s="704"/>
      <c r="CLH101" s="704"/>
      <c r="CLI101" s="704"/>
      <c r="CLJ101" s="704"/>
      <c r="CLK101" s="704"/>
      <c r="CLL101" s="704"/>
      <c r="CLM101" s="704"/>
      <c r="CLN101" s="704"/>
      <c r="CLO101" s="704"/>
      <c r="CLP101" s="704"/>
      <c r="CLQ101" s="704"/>
      <c r="CLR101" s="704"/>
      <c r="CLS101" s="704"/>
      <c r="CLT101" s="704"/>
      <c r="CLU101" s="704"/>
      <c r="CLV101" s="704"/>
      <c r="CLW101" s="704"/>
      <c r="CLX101" s="704"/>
      <c r="CLY101" s="704"/>
      <c r="CLZ101" s="704"/>
      <c r="CMA101" s="704"/>
      <c r="CMB101" s="704"/>
      <c r="CMC101" s="704"/>
      <c r="CMD101" s="704"/>
      <c r="CME101" s="704"/>
      <c r="CMF101" s="704"/>
      <c r="CMG101" s="704"/>
      <c r="CMH101" s="704"/>
      <c r="CMI101" s="704"/>
      <c r="CMJ101" s="704"/>
      <c r="CMK101" s="704"/>
      <c r="CML101" s="704"/>
      <c r="CMM101" s="704"/>
      <c r="CMN101" s="704"/>
      <c r="CMO101" s="704"/>
      <c r="CMP101" s="704"/>
      <c r="CMQ101" s="704"/>
      <c r="CMR101" s="704"/>
      <c r="CMS101" s="704"/>
      <c r="CMT101" s="704"/>
      <c r="CMU101" s="704"/>
      <c r="CMV101" s="704"/>
      <c r="CMW101" s="704"/>
      <c r="CMX101" s="704"/>
      <c r="CMY101" s="704"/>
      <c r="CMZ101" s="704"/>
      <c r="CNA101" s="704"/>
      <c r="CNB101" s="704"/>
      <c r="CNC101" s="704"/>
      <c r="CND101" s="704"/>
      <c r="CNE101" s="704"/>
      <c r="CNF101" s="704"/>
      <c r="CNG101" s="704"/>
      <c r="CNH101" s="704"/>
      <c r="CNI101" s="704"/>
      <c r="CNJ101" s="704"/>
      <c r="CNK101" s="704"/>
      <c r="CNL101" s="704"/>
      <c r="CNM101" s="704"/>
      <c r="CNN101" s="704"/>
      <c r="CNO101" s="704"/>
      <c r="CNP101" s="704"/>
      <c r="CNQ101" s="704"/>
      <c r="CNR101" s="704"/>
      <c r="CNS101" s="704"/>
      <c r="CNT101" s="704"/>
      <c r="CNU101" s="704"/>
      <c r="CNV101" s="704"/>
      <c r="CNW101" s="704"/>
      <c r="CNX101" s="704"/>
      <c r="CNY101" s="704"/>
      <c r="CNZ101" s="704"/>
      <c r="COA101" s="704"/>
      <c r="COB101" s="704"/>
      <c r="COC101" s="704"/>
      <c r="COD101" s="704"/>
      <c r="COE101" s="704"/>
      <c r="COF101" s="704"/>
      <c r="COG101" s="704"/>
      <c r="COH101" s="704"/>
      <c r="COI101" s="704"/>
      <c r="COJ101" s="704"/>
      <c r="COK101" s="704"/>
      <c r="COL101" s="704"/>
      <c r="COM101" s="704"/>
      <c r="CON101" s="704"/>
      <c r="COO101" s="704"/>
      <c r="COP101" s="704"/>
      <c r="COQ101" s="704"/>
      <c r="COR101" s="704"/>
      <c r="COS101" s="704"/>
      <c r="COT101" s="704"/>
      <c r="COU101" s="704"/>
      <c r="COV101" s="704"/>
      <c r="COW101" s="704"/>
      <c r="COX101" s="704"/>
      <c r="COY101" s="704"/>
      <c r="COZ101" s="704"/>
      <c r="CPA101" s="704"/>
      <c r="CPB101" s="704"/>
      <c r="CPC101" s="704"/>
      <c r="CPD101" s="704"/>
      <c r="CPE101" s="704"/>
      <c r="CPF101" s="704"/>
      <c r="CPG101" s="704"/>
      <c r="CPH101" s="704"/>
      <c r="CPI101" s="704"/>
      <c r="CPJ101" s="704"/>
      <c r="CPK101" s="704"/>
      <c r="CPL101" s="704"/>
      <c r="CPM101" s="704"/>
      <c r="CPN101" s="704"/>
      <c r="CPO101" s="704"/>
      <c r="CPP101" s="704"/>
      <c r="CPQ101" s="704"/>
      <c r="CPR101" s="704"/>
      <c r="CPS101" s="704"/>
      <c r="CPT101" s="704"/>
      <c r="CPU101" s="704"/>
      <c r="CPV101" s="704"/>
      <c r="CPW101" s="704"/>
      <c r="CPX101" s="704"/>
      <c r="CPY101" s="704"/>
      <c r="CPZ101" s="704"/>
      <c r="CQA101" s="704"/>
      <c r="CQB101" s="704"/>
      <c r="CQC101" s="704"/>
      <c r="CQD101" s="704"/>
      <c r="CQE101" s="704"/>
      <c r="CQF101" s="704"/>
      <c r="CQG101" s="704"/>
      <c r="CQH101" s="704"/>
      <c r="CQI101" s="704"/>
      <c r="CQJ101" s="704"/>
      <c r="CQK101" s="704"/>
      <c r="CQL101" s="704"/>
      <c r="CQM101" s="704"/>
      <c r="CQN101" s="704"/>
      <c r="CQO101" s="704"/>
      <c r="CQP101" s="704"/>
      <c r="CQQ101" s="704"/>
      <c r="CQR101" s="704"/>
      <c r="CQS101" s="704"/>
      <c r="CQT101" s="704"/>
      <c r="CQU101" s="704"/>
      <c r="CQV101" s="704"/>
      <c r="CQW101" s="704"/>
      <c r="CQX101" s="704"/>
      <c r="CQY101" s="704"/>
      <c r="CQZ101" s="704"/>
      <c r="CRA101" s="704"/>
      <c r="CRB101" s="704"/>
      <c r="CRC101" s="704"/>
      <c r="CRD101" s="704"/>
      <c r="CRE101" s="704"/>
      <c r="CRF101" s="704"/>
      <c r="CRG101" s="704"/>
      <c r="CRH101" s="704"/>
      <c r="CRI101" s="704"/>
      <c r="CRJ101" s="704"/>
      <c r="CRK101" s="704"/>
      <c r="CRL101" s="704"/>
      <c r="CRM101" s="704"/>
      <c r="CRN101" s="704"/>
      <c r="CRO101" s="704"/>
      <c r="CRP101" s="704"/>
      <c r="CRQ101" s="704"/>
      <c r="CRR101" s="704"/>
      <c r="CRS101" s="704"/>
      <c r="CRT101" s="704"/>
      <c r="CRU101" s="704"/>
      <c r="CRV101" s="704"/>
      <c r="CRW101" s="704"/>
      <c r="CRX101" s="704"/>
      <c r="CRY101" s="704"/>
      <c r="CRZ101" s="704"/>
      <c r="CSA101" s="704"/>
      <c r="CSB101" s="704"/>
      <c r="CSC101" s="704"/>
      <c r="CSD101" s="704"/>
      <c r="CSE101" s="704"/>
      <c r="CSF101" s="704"/>
      <c r="CSG101" s="704"/>
      <c r="CSH101" s="704"/>
      <c r="CSI101" s="704"/>
      <c r="CSJ101" s="704"/>
      <c r="CSK101" s="704"/>
      <c r="CSL101" s="704"/>
      <c r="CSM101" s="704"/>
      <c r="CSN101" s="704"/>
      <c r="CSO101" s="704"/>
      <c r="CSP101" s="704"/>
      <c r="CSQ101" s="704"/>
      <c r="CSR101" s="704"/>
      <c r="CSS101" s="704"/>
      <c r="CST101" s="704"/>
      <c r="CSU101" s="704"/>
      <c r="CSV101" s="704"/>
      <c r="CSW101" s="704"/>
      <c r="CSX101" s="704"/>
      <c r="CSY101" s="704"/>
      <c r="CSZ101" s="704"/>
      <c r="CTA101" s="704"/>
      <c r="CTB101" s="704"/>
      <c r="CTC101" s="704"/>
      <c r="CTD101" s="704"/>
      <c r="CTE101" s="704"/>
      <c r="CTF101" s="704"/>
      <c r="CTG101" s="704"/>
      <c r="CTH101" s="704"/>
      <c r="CTI101" s="704"/>
      <c r="CTJ101" s="704"/>
      <c r="CTK101" s="704"/>
      <c r="CTL101" s="704"/>
      <c r="CTM101" s="704"/>
      <c r="CTN101" s="704"/>
      <c r="CTO101" s="704"/>
      <c r="CTP101" s="704"/>
      <c r="CTQ101" s="704"/>
      <c r="CTR101" s="704"/>
      <c r="CTS101" s="704"/>
      <c r="CTT101" s="704"/>
      <c r="CTU101" s="704"/>
      <c r="CTV101" s="704"/>
      <c r="CTW101" s="704"/>
      <c r="CTX101" s="704"/>
      <c r="CTY101" s="704"/>
      <c r="CTZ101" s="704"/>
      <c r="CUA101" s="704"/>
      <c r="CUB101" s="704"/>
      <c r="CUC101" s="704"/>
      <c r="CUD101" s="704"/>
      <c r="CUE101" s="704"/>
      <c r="CUF101" s="704"/>
      <c r="CUG101" s="704"/>
      <c r="CUH101" s="704"/>
      <c r="CUI101" s="704"/>
      <c r="CUJ101" s="704"/>
      <c r="CUK101" s="704"/>
      <c r="CUL101" s="704"/>
      <c r="CUM101" s="704"/>
      <c r="CUN101" s="704"/>
      <c r="CUO101" s="704"/>
      <c r="CUP101" s="704"/>
      <c r="CUQ101" s="704"/>
      <c r="CUR101" s="704"/>
      <c r="CUS101" s="704"/>
      <c r="CUT101" s="704"/>
      <c r="CUU101" s="704"/>
      <c r="CUV101" s="704"/>
      <c r="CUW101" s="704"/>
      <c r="CUX101" s="704"/>
      <c r="CUY101" s="704"/>
      <c r="CUZ101" s="704"/>
      <c r="CVA101" s="704"/>
      <c r="CVB101" s="704"/>
      <c r="CVC101" s="704"/>
      <c r="CVD101" s="704"/>
      <c r="CVE101" s="704"/>
      <c r="CVF101" s="704"/>
      <c r="CVG101" s="704"/>
      <c r="CVH101" s="704"/>
      <c r="CVI101" s="704"/>
      <c r="CVJ101" s="704"/>
      <c r="CVK101" s="704"/>
      <c r="CVL101" s="704"/>
      <c r="CVM101" s="704"/>
      <c r="CVN101" s="704"/>
      <c r="CVO101" s="704"/>
      <c r="CVP101" s="704"/>
      <c r="CVQ101" s="704"/>
      <c r="CVR101" s="704"/>
      <c r="CVS101" s="704"/>
      <c r="CVT101" s="704"/>
      <c r="CVU101" s="704"/>
      <c r="CVV101" s="704"/>
      <c r="CVW101" s="704"/>
      <c r="CVX101" s="704"/>
      <c r="CVY101" s="704"/>
      <c r="CVZ101" s="704"/>
      <c r="CWA101" s="704"/>
      <c r="CWB101" s="704"/>
      <c r="CWC101" s="704"/>
      <c r="CWD101" s="704"/>
      <c r="CWE101" s="704"/>
      <c r="CWF101" s="704"/>
      <c r="CWG101" s="704"/>
      <c r="CWH101" s="704"/>
      <c r="CWI101" s="704"/>
      <c r="CWJ101" s="704"/>
      <c r="CWK101" s="704"/>
      <c r="CWL101" s="704"/>
      <c r="CWM101" s="704"/>
      <c r="CWN101" s="704"/>
      <c r="CWO101" s="704"/>
      <c r="CWP101" s="704"/>
      <c r="CWQ101" s="704"/>
      <c r="CWR101" s="704"/>
      <c r="CWS101" s="704"/>
      <c r="CWT101" s="704"/>
      <c r="CWU101" s="704"/>
      <c r="CWV101" s="704"/>
      <c r="CWW101" s="704"/>
      <c r="CWX101" s="704"/>
      <c r="CWY101" s="704"/>
      <c r="CWZ101" s="704"/>
      <c r="CXA101" s="704"/>
      <c r="CXB101" s="704"/>
      <c r="CXC101" s="704"/>
      <c r="CXD101" s="704"/>
      <c r="CXE101" s="704"/>
      <c r="CXF101" s="704"/>
      <c r="CXG101" s="704"/>
      <c r="CXH101" s="704"/>
      <c r="CXI101" s="704"/>
      <c r="CXJ101" s="704"/>
      <c r="CXK101" s="704"/>
      <c r="CXL101" s="704"/>
      <c r="CXM101" s="704"/>
      <c r="CXN101" s="704"/>
      <c r="CXO101" s="704"/>
      <c r="CXP101" s="704"/>
      <c r="CXQ101" s="704"/>
      <c r="CXR101" s="704"/>
      <c r="CXS101" s="704"/>
      <c r="CXT101" s="704"/>
      <c r="CXU101" s="704"/>
      <c r="CXV101" s="704"/>
      <c r="CXW101" s="704"/>
      <c r="CXX101" s="704"/>
      <c r="CXY101" s="704"/>
      <c r="CXZ101" s="704"/>
      <c r="CYA101" s="704"/>
      <c r="CYB101" s="704"/>
      <c r="CYC101" s="704"/>
      <c r="CYD101" s="704"/>
      <c r="CYE101" s="704"/>
      <c r="CYF101" s="704"/>
      <c r="CYG101" s="704"/>
      <c r="CYH101" s="704"/>
      <c r="CYI101" s="704"/>
      <c r="CYJ101" s="704"/>
      <c r="CYK101" s="704"/>
      <c r="CYL101" s="704"/>
      <c r="CYM101" s="704"/>
      <c r="CYN101" s="704"/>
      <c r="CYO101" s="704"/>
      <c r="CYP101" s="704"/>
      <c r="CYQ101" s="704"/>
      <c r="CYR101" s="704"/>
      <c r="CYS101" s="704"/>
      <c r="CYT101" s="704"/>
      <c r="CYU101" s="704"/>
      <c r="CYV101" s="704"/>
      <c r="CYW101" s="704"/>
      <c r="CYX101" s="704"/>
      <c r="CYY101" s="704"/>
      <c r="CYZ101" s="704"/>
      <c r="CZA101" s="704"/>
      <c r="CZB101" s="704"/>
      <c r="CZC101" s="704"/>
      <c r="CZD101" s="704"/>
      <c r="CZE101" s="704"/>
      <c r="CZF101" s="704"/>
      <c r="CZG101" s="704"/>
      <c r="CZH101" s="704"/>
      <c r="CZI101" s="704"/>
      <c r="CZJ101" s="704"/>
      <c r="CZK101" s="704"/>
      <c r="CZL101" s="704"/>
      <c r="CZM101" s="704"/>
      <c r="CZN101" s="704"/>
      <c r="CZO101" s="704"/>
      <c r="CZP101" s="704"/>
      <c r="CZQ101" s="704"/>
      <c r="CZR101" s="704"/>
      <c r="CZS101" s="704"/>
      <c r="CZT101" s="704"/>
      <c r="CZU101" s="704"/>
      <c r="CZV101" s="704"/>
      <c r="CZW101" s="704"/>
      <c r="CZX101" s="704"/>
      <c r="CZY101" s="704"/>
      <c r="CZZ101" s="704"/>
      <c r="DAA101" s="704"/>
      <c r="DAB101" s="704"/>
      <c r="DAC101" s="704"/>
      <c r="DAD101" s="704"/>
      <c r="DAE101" s="704"/>
      <c r="DAF101" s="704"/>
      <c r="DAG101" s="704"/>
      <c r="DAH101" s="704"/>
      <c r="DAI101" s="704"/>
      <c r="DAJ101" s="704"/>
      <c r="DAK101" s="704"/>
      <c r="DAL101" s="704"/>
      <c r="DAM101" s="704"/>
      <c r="DAN101" s="704"/>
      <c r="DAO101" s="704"/>
      <c r="DAP101" s="704"/>
      <c r="DAQ101" s="704"/>
      <c r="DAR101" s="704"/>
      <c r="DAS101" s="704"/>
      <c r="DAT101" s="704"/>
      <c r="DAU101" s="704"/>
      <c r="DAV101" s="704"/>
      <c r="DAW101" s="704"/>
      <c r="DAX101" s="704"/>
      <c r="DAY101" s="704"/>
      <c r="DAZ101" s="704"/>
      <c r="DBA101" s="704"/>
      <c r="DBB101" s="704"/>
      <c r="DBC101" s="704"/>
      <c r="DBD101" s="704"/>
      <c r="DBE101" s="704"/>
      <c r="DBF101" s="704"/>
      <c r="DBG101" s="704"/>
      <c r="DBH101" s="704"/>
      <c r="DBI101" s="704"/>
      <c r="DBJ101" s="704"/>
      <c r="DBK101" s="704"/>
      <c r="DBL101" s="704"/>
      <c r="DBM101" s="704"/>
      <c r="DBN101" s="704"/>
      <c r="DBO101" s="704"/>
      <c r="DBP101" s="704"/>
      <c r="DBQ101" s="704"/>
      <c r="DBR101" s="704"/>
      <c r="DBS101" s="704"/>
      <c r="DBT101" s="704"/>
      <c r="DBU101" s="704"/>
      <c r="DBV101" s="704"/>
      <c r="DBW101" s="704"/>
      <c r="DBX101" s="704"/>
      <c r="DBY101" s="704"/>
      <c r="DBZ101" s="704"/>
      <c r="DCA101" s="704"/>
      <c r="DCB101" s="704"/>
      <c r="DCC101" s="704"/>
      <c r="DCD101" s="704"/>
      <c r="DCE101" s="704"/>
      <c r="DCF101" s="704"/>
      <c r="DCG101" s="704"/>
      <c r="DCH101" s="704"/>
      <c r="DCI101" s="704"/>
      <c r="DCJ101" s="704"/>
      <c r="DCK101" s="704"/>
      <c r="DCL101" s="704"/>
      <c r="DCM101" s="704"/>
      <c r="DCN101" s="704"/>
      <c r="DCO101" s="704"/>
      <c r="DCP101" s="704"/>
      <c r="DCQ101" s="704"/>
      <c r="DCR101" s="704"/>
      <c r="DCS101" s="704"/>
      <c r="DCT101" s="704"/>
      <c r="DCU101" s="704"/>
      <c r="DCV101" s="704"/>
      <c r="DCW101" s="704"/>
      <c r="DCX101" s="704"/>
      <c r="DCY101" s="704"/>
      <c r="DCZ101" s="704"/>
      <c r="DDA101" s="704"/>
      <c r="DDB101" s="704"/>
      <c r="DDC101" s="704"/>
      <c r="DDD101" s="704"/>
      <c r="DDE101" s="704"/>
      <c r="DDF101" s="704"/>
      <c r="DDG101" s="704"/>
      <c r="DDH101" s="704"/>
      <c r="DDI101" s="704"/>
      <c r="DDJ101" s="704"/>
      <c r="DDK101" s="704"/>
      <c r="DDL101" s="704"/>
      <c r="DDM101" s="704"/>
      <c r="DDN101" s="704"/>
      <c r="DDO101" s="704"/>
      <c r="DDP101" s="704"/>
      <c r="DDQ101" s="704"/>
      <c r="DDR101" s="704"/>
      <c r="DDS101" s="704"/>
      <c r="DDT101" s="704"/>
      <c r="DDU101" s="704"/>
      <c r="DDV101" s="704"/>
      <c r="DDW101" s="704"/>
      <c r="DDX101" s="704"/>
      <c r="DDY101" s="704"/>
      <c r="DDZ101" s="704"/>
      <c r="DEA101" s="704"/>
      <c r="DEB101" s="704"/>
      <c r="DEC101" s="704"/>
      <c r="DED101" s="704"/>
      <c r="DEE101" s="704"/>
      <c r="DEF101" s="704"/>
      <c r="DEG101" s="704"/>
      <c r="DEH101" s="704"/>
      <c r="DEI101" s="704"/>
      <c r="DEJ101" s="704"/>
      <c r="DEK101" s="704"/>
      <c r="DEL101" s="704"/>
      <c r="DEM101" s="704"/>
      <c r="DEN101" s="704"/>
      <c r="DEO101" s="704"/>
      <c r="DEP101" s="704"/>
      <c r="DEQ101" s="704"/>
      <c r="DER101" s="704"/>
      <c r="DES101" s="704"/>
      <c r="DET101" s="704"/>
      <c r="DEU101" s="704"/>
      <c r="DEV101" s="704"/>
      <c r="DEW101" s="704"/>
      <c r="DEX101" s="704"/>
      <c r="DEY101" s="704"/>
      <c r="DEZ101" s="704"/>
      <c r="DFA101" s="704"/>
      <c r="DFB101" s="704"/>
      <c r="DFC101" s="704"/>
      <c r="DFD101" s="704"/>
      <c r="DFE101" s="704"/>
      <c r="DFF101" s="704"/>
      <c r="DFG101" s="704"/>
      <c r="DFH101" s="704"/>
      <c r="DFI101" s="704"/>
      <c r="DFJ101" s="704"/>
      <c r="DFK101" s="704"/>
      <c r="DFL101" s="704"/>
      <c r="DFM101" s="704"/>
      <c r="DFN101" s="704"/>
      <c r="DFO101" s="704"/>
      <c r="DFP101" s="704"/>
      <c r="DFQ101" s="704"/>
      <c r="DFR101" s="704"/>
      <c r="DFS101" s="704"/>
      <c r="DFT101" s="704"/>
      <c r="DFU101" s="704"/>
      <c r="DFV101" s="704"/>
      <c r="DFW101" s="704"/>
      <c r="DFX101" s="704"/>
      <c r="DFY101" s="704"/>
      <c r="DFZ101" s="704"/>
      <c r="DGA101" s="704"/>
      <c r="DGB101" s="704"/>
      <c r="DGC101" s="704"/>
      <c r="DGD101" s="704"/>
      <c r="DGE101" s="704"/>
      <c r="DGF101" s="704"/>
      <c r="DGG101" s="704"/>
      <c r="DGH101" s="704"/>
      <c r="DGI101" s="704"/>
      <c r="DGJ101" s="704"/>
      <c r="DGK101" s="704"/>
      <c r="DGL101" s="704"/>
      <c r="DGM101" s="704"/>
      <c r="DGN101" s="704"/>
      <c r="DGO101" s="704"/>
      <c r="DGP101" s="704"/>
      <c r="DGQ101" s="704"/>
      <c r="DGR101" s="704"/>
      <c r="DGS101" s="704"/>
      <c r="DGT101" s="704"/>
      <c r="DGU101" s="704"/>
      <c r="DGV101" s="704"/>
      <c r="DGW101" s="704"/>
      <c r="DGX101" s="704"/>
      <c r="DGY101" s="704"/>
      <c r="DGZ101" s="704"/>
      <c r="DHA101" s="704"/>
      <c r="DHB101" s="704"/>
      <c r="DHC101" s="704"/>
      <c r="DHD101" s="704"/>
      <c r="DHE101" s="704"/>
      <c r="DHF101" s="704"/>
      <c r="DHG101" s="704"/>
      <c r="DHH101" s="704"/>
      <c r="DHI101" s="704"/>
      <c r="DHJ101" s="704"/>
      <c r="DHK101" s="704"/>
      <c r="DHL101" s="704"/>
      <c r="DHM101" s="704"/>
      <c r="DHN101" s="704"/>
      <c r="DHO101" s="704"/>
      <c r="DHP101" s="704"/>
      <c r="DHQ101" s="704"/>
      <c r="DHR101" s="704"/>
      <c r="DHS101" s="704"/>
      <c r="DHT101" s="704"/>
      <c r="DHU101" s="704"/>
      <c r="DHV101" s="704"/>
      <c r="DHW101" s="704"/>
      <c r="DHX101" s="704"/>
      <c r="DHY101" s="704"/>
      <c r="DHZ101" s="704"/>
      <c r="DIA101" s="704"/>
      <c r="DIB101" s="704"/>
      <c r="DIC101" s="704"/>
      <c r="DID101" s="704"/>
      <c r="DIE101" s="704"/>
      <c r="DIF101" s="704"/>
      <c r="DIG101" s="704"/>
      <c r="DIH101" s="704"/>
      <c r="DII101" s="704"/>
      <c r="DIJ101" s="704"/>
      <c r="DIK101" s="704"/>
      <c r="DIL101" s="704"/>
      <c r="DIM101" s="704"/>
      <c r="DIN101" s="704"/>
      <c r="DIO101" s="704"/>
      <c r="DIP101" s="704"/>
      <c r="DIQ101" s="704"/>
      <c r="DIR101" s="704"/>
      <c r="DIS101" s="704"/>
      <c r="DIT101" s="704"/>
      <c r="DIU101" s="704"/>
      <c r="DIV101" s="704"/>
      <c r="DIW101" s="704"/>
      <c r="DIX101" s="704"/>
      <c r="DIY101" s="704"/>
      <c r="DIZ101" s="704"/>
      <c r="DJA101" s="704"/>
      <c r="DJB101" s="704"/>
      <c r="DJC101" s="704"/>
      <c r="DJD101" s="704"/>
      <c r="DJE101" s="704"/>
      <c r="DJF101" s="704"/>
      <c r="DJG101" s="704"/>
      <c r="DJH101" s="704"/>
      <c r="DJI101" s="704"/>
      <c r="DJJ101" s="704"/>
      <c r="DJK101" s="704"/>
      <c r="DJL101" s="704"/>
      <c r="DJM101" s="704"/>
      <c r="DJN101" s="704"/>
      <c r="DJO101" s="704"/>
      <c r="DJP101" s="704"/>
      <c r="DJQ101" s="704"/>
      <c r="DJR101" s="704"/>
      <c r="DJS101" s="704"/>
      <c r="DJT101" s="704"/>
      <c r="DJU101" s="704"/>
      <c r="DJV101" s="704"/>
      <c r="DJW101" s="704"/>
      <c r="DJX101" s="704"/>
      <c r="DJY101" s="704"/>
      <c r="DJZ101" s="704"/>
      <c r="DKA101" s="704"/>
      <c r="DKB101" s="704"/>
      <c r="DKC101" s="704"/>
      <c r="DKD101" s="704"/>
      <c r="DKE101" s="704"/>
      <c r="DKF101" s="704"/>
      <c r="DKG101" s="704"/>
      <c r="DKH101" s="704"/>
      <c r="DKI101" s="704"/>
      <c r="DKJ101" s="704"/>
      <c r="DKK101" s="704"/>
      <c r="DKL101" s="704"/>
      <c r="DKM101" s="704"/>
      <c r="DKN101" s="704"/>
      <c r="DKO101" s="704"/>
      <c r="DKP101" s="704"/>
      <c r="DKQ101" s="704"/>
      <c r="DKR101" s="704"/>
      <c r="DKS101" s="704"/>
      <c r="DKT101" s="704"/>
      <c r="DKU101" s="704"/>
      <c r="DKV101" s="704"/>
      <c r="DKW101" s="704"/>
      <c r="DKX101" s="704"/>
      <c r="DKY101" s="704"/>
      <c r="DKZ101" s="704"/>
      <c r="DLA101" s="704"/>
      <c r="DLB101" s="704"/>
      <c r="DLC101" s="704"/>
      <c r="DLD101" s="704"/>
      <c r="DLE101" s="704"/>
      <c r="DLF101" s="704"/>
      <c r="DLG101" s="704"/>
      <c r="DLH101" s="704"/>
      <c r="DLI101" s="704"/>
      <c r="DLJ101" s="704"/>
      <c r="DLK101" s="704"/>
      <c r="DLL101" s="704"/>
      <c r="DLM101" s="704"/>
      <c r="DLN101" s="704"/>
      <c r="DLO101" s="704"/>
      <c r="DLP101" s="704"/>
      <c r="DLQ101" s="704"/>
      <c r="DLR101" s="704"/>
      <c r="DLS101" s="704"/>
      <c r="DLT101" s="704"/>
      <c r="DLU101" s="704"/>
      <c r="DLV101" s="704"/>
      <c r="DLW101" s="704"/>
      <c r="DLX101" s="704"/>
      <c r="DLY101" s="704"/>
      <c r="DLZ101" s="704"/>
      <c r="DMA101" s="704"/>
      <c r="DMB101" s="704"/>
      <c r="DMC101" s="704"/>
      <c r="DMD101" s="704"/>
      <c r="DME101" s="704"/>
      <c r="DMF101" s="704"/>
      <c r="DMG101" s="704"/>
      <c r="DMH101" s="704"/>
      <c r="DMI101" s="704"/>
      <c r="DMJ101" s="704"/>
      <c r="DMK101" s="704"/>
      <c r="DML101" s="704"/>
      <c r="DMM101" s="704"/>
      <c r="DMN101" s="704"/>
      <c r="DMO101" s="704"/>
      <c r="DMP101" s="704"/>
      <c r="DMQ101" s="704"/>
      <c r="DMR101" s="704"/>
      <c r="DMS101" s="704"/>
      <c r="DMT101" s="704"/>
      <c r="DMU101" s="704"/>
      <c r="DMV101" s="704"/>
      <c r="DMW101" s="704"/>
      <c r="DMX101" s="704"/>
      <c r="DMY101" s="704"/>
      <c r="DMZ101" s="704"/>
      <c r="DNA101" s="704"/>
      <c r="DNB101" s="704"/>
      <c r="DNC101" s="704"/>
      <c r="DND101" s="704"/>
      <c r="DNE101" s="704"/>
      <c r="DNF101" s="704"/>
      <c r="DNG101" s="704"/>
      <c r="DNH101" s="704"/>
      <c r="DNI101" s="704"/>
      <c r="DNJ101" s="704"/>
      <c r="DNK101" s="704"/>
      <c r="DNL101" s="704"/>
      <c r="DNM101" s="704"/>
      <c r="DNN101" s="704"/>
      <c r="DNO101" s="704"/>
      <c r="DNP101" s="704"/>
      <c r="DNQ101" s="704"/>
      <c r="DNR101" s="704"/>
      <c r="DNS101" s="704"/>
      <c r="DNT101" s="704"/>
      <c r="DNU101" s="704"/>
      <c r="DNV101" s="704"/>
      <c r="DNW101" s="704"/>
      <c r="DNX101" s="704"/>
      <c r="DNY101" s="704"/>
      <c r="DNZ101" s="704"/>
      <c r="DOA101" s="704"/>
      <c r="DOB101" s="704"/>
      <c r="DOC101" s="704"/>
      <c r="DOD101" s="704"/>
      <c r="DOE101" s="704"/>
      <c r="DOF101" s="704"/>
      <c r="DOG101" s="704"/>
      <c r="DOH101" s="704"/>
      <c r="DOI101" s="704"/>
      <c r="DOJ101" s="704"/>
      <c r="DOK101" s="704"/>
      <c r="DOL101" s="704"/>
      <c r="DOM101" s="704"/>
      <c r="DON101" s="704"/>
      <c r="DOO101" s="704"/>
      <c r="DOP101" s="704"/>
      <c r="DOQ101" s="704"/>
      <c r="DOR101" s="704"/>
      <c r="DOS101" s="704"/>
      <c r="DOT101" s="704"/>
      <c r="DOU101" s="704"/>
      <c r="DOV101" s="704"/>
      <c r="DOW101" s="704"/>
      <c r="DOX101" s="704"/>
      <c r="DOY101" s="704"/>
      <c r="DOZ101" s="704"/>
      <c r="DPA101" s="704"/>
      <c r="DPB101" s="704"/>
      <c r="DPC101" s="704"/>
      <c r="DPD101" s="704"/>
      <c r="DPE101" s="704"/>
      <c r="DPF101" s="704"/>
      <c r="DPG101" s="704"/>
      <c r="DPH101" s="704"/>
      <c r="DPI101" s="704"/>
      <c r="DPJ101" s="704"/>
      <c r="DPK101" s="704"/>
      <c r="DPL101" s="704"/>
      <c r="DPM101" s="704"/>
      <c r="DPN101" s="704"/>
      <c r="DPO101" s="704"/>
      <c r="DPP101" s="704"/>
      <c r="DPQ101" s="704"/>
      <c r="DPR101" s="704"/>
      <c r="DPS101" s="704"/>
      <c r="DPT101" s="704"/>
      <c r="DPU101" s="704"/>
      <c r="DPV101" s="704"/>
      <c r="DPW101" s="704"/>
      <c r="DPX101" s="704"/>
      <c r="DPY101" s="704"/>
      <c r="DPZ101" s="704"/>
      <c r="DQA101" s="704"/>
      <c r="DQB101" s="704"/>
      <c r="DQC101" s="704"/>
      <c r="DQD101" s="704"/>
      <c r="DQE101" s="704"/>
      <c r="DQF101" s="704"/>
      <c r="DQG101" s="704"/>
      <c r="DQH101" s="704"/>
      <c r="DQI101" s="704"/>
      <c r="DQJ101" s="704"/>
      <c r="DQK101" s="704"/>
      <c r="DQL101" s="704"/>
      <c r="DQM101" s="704"/>
      <c r="DQN101" s="704"/>
      <c r="DQO101" s="704"/>
      <c r="DQP101" s="704"/>
      <c r="DQQ101" s="704"/>
      <c r="DQR101" s="704"/>
      <c r="DQS101" s="704"/>
      <c r="DQT101" s="704"/>
      <c r="DQU101" s="704"/>
      <c r="DQV101" s="704"/>
      <c r="DQW101" s="704"/>
      <c r="DQX101" s="704"/>
      <c r="DQY101" s="704"/>
      <c r="DQZ101" s="704"/>
      <c r="DRA101" s="704"/>
      <c r="DRB101" s="704"/>
      <c r="DRC101" s="704"/>
      <c r="DRD101" s="704"/>
      <c r="DRE101" s="704"/>
      <c r="DRF101" s="704"/>
      <c r="DRG101" s="704"/>
      <c r="DRH101" s="704"/>
      <c r="DRI101" s="704"/>
      <c r="DRJ101" s="704"/>
      <c r="DRK101" s="704"/>
      <c r="DRL101" s="704"/>
      <c r="DRM101" s="704"/>
      <c r="DRN101" s="704"/>
      <c r="DRO101" s="704"/>
      <c r="DRP101" s="704"/>
      <c r="DRQ101" s="704"/>
      <c r="DRR101" s="704"/>
      <c r="DRS101" s="704"/>
      <c r="DRT101" s="704"/>
      <c r="DRU101" s="704"/>
      <c r="DRV101" s="704"/>
      <c r="DRW101" s="704"/>
      <c r="DRX101" s="704"/>
      <c r="DRY101" s="704"/>
      <c r="DRZ101" s="704"/>
      <c r="DSA101" s="704"/>
      <c r="DSB101" s="704"/>
      <c r="DSC101" s="704"/>
      <c r="DSD101" s="704"/>
      <c r="DSE101" s="704"/>
      <c r="DSF101" s="704"/>
      <c r="DSG101" s="704"/>
      <c r="DSH101" s="704"/>
      <c r="DSI101" s="704"/>
      <c r="DSJ101" s="704"/>
      <c r="DSK101" s="704"/>
      <c r="DSL101" s="704"/>
      <c r="DSM101" s="704"/>
      <c r="DSN101" s="704"/>
      <c r="DSO101" s="704"/>
      <c r="DSP101" s="704"/>
      <c r="DSQ101" s="704"/>
      <c r="DSR101" s="704"/>
      <c r="DSS101" s="704"/>
      <c r="DST101" s="704"/>
      <c r="DSU101" s="704"/>
      <c r="DSV101" s="704"/>
      <c r="DSW101" s="704"/>
      <c r="DSX101" s="704"/>
      <c r="DSY101" s="704"/>
      <c r="DSZ101" s="704"/>
      <c r="DTA101" s="704"/>
      <c r="DTB101" s="704"/>
      <c r="DTC101" s="704"/>
      <c r="DTD101" s="704"/>
      <c r="DTE101" s="704"/>
      <c r="DTF101" s="704"/>
      <c r="DTG101" s="704"/>
      <c r="DTH101" s="704"/>
      <c r="DTI101" s="704"/>
      <c r="DTJ101" s="704"/>
      <c r="DTK101" s="704"/>
      <c r="DTL101" s="704"/>
      <c r="DTM101" s="704"/>
      <c r="DTN101" s="704"/>
      <c r="DTO101" s="704"/>
      <c r="DTP101" s="704"/>
      <c r="DTQ101" s="704"/>
      <c r="DTR101" s="704"/>
      <c r="DTS101" s="704"/>
      <c r="DTT101" s="704"/>
      <c r="DTU101" s="704"/>
      <c r="DTV101" s="704"/>
      <c r="DTW101" s="704"/>
      <c r="DTX101" s="704"/>
      <c r="DTY101" s="704"/>
      <c r="DTZ101" s="704"/>
      <c r="DUA101" s="704"/>
      <c r="DUB101" s="704"/>
      <c r="DUC101" s="704"/>
      <c r="DUD101" s="704"/>
      <c r="DUE101" s="704"/>
      <c r="DUF101" s="704"/>
      <c r="DUG101" s="704"/>
      <c r="DUH101" s="704"/>
      <c r="DUI101" s="704"/>
      <c r="DUJ101" s="704"/>
      <c r="DUK101" s="704"/>
      <c r="DUL101" s="704"/>
      <c r="DUM101" s="704"/>
      <c r="DUN101" s="704"/>
      <c r="DUO101" s="704"/>
      <c r="DUP101" s="704"/>
      <c r="DUQ101" s="704"/>
      <c r="DUR101" s="704"/>
      <c r="DUS101" s="704"/>
      <c r="DUT101" s="704"/>
      <c r="DUU101" s="704"/>
      <c r="DUV101" s="704"/>
      <c r="DUW101" s="704"/>
      <c r="DUX101" s="704"/>
      <c r="DUY101" s="704"/>
      <c r="DUZ101" s="704"/>
      <c r="DVA101" s="704"/>
      <c r="DVB101" s="704"/>
      <c r="DVC101" s="704"/>
      <c r="DVD101" s="704"/>
      <c r="DVE101" s="704"/>
      <c r="DVF101" s="704"/>
      <c r="DVG101" s="704"/>
      <c r="DVH101" s="704"/>
      <c r="DVI101" s="704"/>
      <c r="DVJ101" s="704"/>
      <c r="DVK101" s="704"/>
      <c r="DVL101" s="704"/>
      <c r="DVM101" s="704"/>
      <c r="DVN101" s="704"/>
      <c r="DVO101" s="704"/>
      <c r="DVP101" s="704"/>
      <c r="DVQ101" s="704"/>
      <c r="DVR101" s="704"/>
      <c r="DVS101" s="704"/>
      <c r="DVT101" s="704"/>
      <c r="DVU101" s="704"/>
      <c r="DVV101" s="704"/>
      <c r="DVW101" s="704"/>
      <c r="DVX101" s="704"/>
      <c r="DVY101" s="704"/>
      <c r="DVZ101" s="704"/>
      <c r="DWA101" s="704"/>
      <c r="DWB101" s="704"/>
      <c r="DWC101" s="704"/>
      <c r="DWD101" s="704"/>
      <c r="DWE101" s="704"/>
      <c r="DWF101" s="704"/>
      <c r="DWG101" s="704"/>
      <c r="DWH101" s="704"/>
      <c r="DWI101" s="704"/>
      <c r="DWJ101" s="704"/>
      <c r="DWK101" s="704"/>
      <c r="DWL101" s="704"/>
      <c r="DWM101" s="704"/>
      <c r="DWN101" s="704"/>
      <c r="DWO101" s="704"/>
      <c r="DWP101" s="704"/>
      <c r="DWQ101" s="704"/>
      <c r="DWR101" s="704"/>
      <c r="DWS101" s="704"/>
      <c r="DWT101" s="704"/>
      <c r="DWU101" s="704"/>
      <c r="DWV101" s="704"/>
      <c r="DWW101" s="704"/>
      <c r="DWX101" s="704"/>
      <c r="DWY101" s="704"/>
      <c r="DWZ101" s="704"/>
      <c r="DXA101" s="704"/>
      <c r="DXB101" s="704"/>
      <c r="DXC101" s="704"/>
      <c r="DXD101" s="704"/>
      <c r="DXE101" s="704"/>
      <c r="DXF101" s="704"/>
      <c r="DXG101" s="704"/>
      <c r="DXH101" s="704"/>
      <c r="DXI101" s="704"/>
      <c r="DXJ101" s="704"/>
      <c r="DXK101" s="704"/>
      <c r="DXL101" s="704"/>
      <c r="DXM101" s="704"/>
      <c r="DXN101" s="704"/>
      <c r="DXO101" s="704"/>
      <c r="DXP101" s="704"/>
      <c r="DXQ101" s="704"/>
      <c r="DXR101" s="704"/>
      <c r="DXS101" s="704"/>
      <c r="DXT101" s="704"/>
      <c r="DXU101" s="704"/>
      <c r="DXV101" s="704"/>
      <c r="DXW101" s="704"/>
      <c r="DXX101" s="704"/>
      <c r="DXY101" s="704"/>
      <c r="DXZ101" s="704"/>
      <c r="DYA101" s="704"/>
      <c r="DYB101" s="704"/>
      <c r="DYC101" s="704"/>
      <c r="DYD101" s="704"/>
      <c r="DYE101" s="704"/>
      <c r="DYF101" s="704"/>
      <c r="DYG101" s="704"/>
      <c r="DYH101" s="704"/>
      <c r="DYI101" s="704"/>
      <c r="DYJ101" s="704"/>
      <c r="DYK101" s="704"/>
      <c r="DYL101" s="704"/>
      <c r="DYM101" s="704"/>
      <c r="DYN101" s="704"/>
      <c r="DYO101" s="704"/>
      <c r="DYP101" s="704"/>
      <c r="DYQ101" s="704"/>
      <c r="DYR101" s="704"/>
      <c r="DYS101" s="704"/>
      <c r="DYT101" s="704"/>
      <c r="DYU101" s="704"/>
      <c r="DYV101" s="704"/>
      <c r="DYW101" s="704"/>
      <c r="DYX101" s="704"/>
      <c r="DYY101" s="704"/>
      <c r="DYZ101" s="704"/>
      <c r="DZA101" s="704"/>
      <c r="DZB101" s="704"/>
      <c r="DZC101" s="704"/>
      <c r="DZD101" s="704"/>
      <c r="DZE101" s="704"/>
      <c r="DZF101" s="704"/>
      <c r="DZG101" s="704"/>
      <c r="DZH101" s="704"/>
      <c r="DZI101" s="704"/>
      <c r="DZJ101" s="704"/>
      <c r="DZK101" s="704"/>
      <c r="DZL101" s="704"/>
      <c r="DZM101" s="704"/>
      <c r="DZN101" s="704"/>
      <c r="DZO101" s="704"/>
      <c r="DZP101" s="704"/>
      <c r="DZQ101" s="704"/>
      <c r="DZR101" s="704"/>
      <c r="DZS101" s="704"/>
      <c r="DZT101" s="704"/>
      <c r="DZU101" s="704"/>
      <c r="DZV101" s="704"/>
      <c r="DZW101" s="704"/>
      <c r="DZX101" s="704"/>
      <c r="DZY101" s="704"/>
      <c r="DZZ101" s="704"/>
      <c r="EAA101" s="704"/>
      <c r="EAB101" s="704"/>
      <c r="EAC101" s="704"/>
      <c r="EAD101" s="704"/>
      <c r="EAE101" s="704"/>
      <c r="EAF101" s="704"/>
      <c r="EAG101" s="704"/>
      <c r="EAH101" s="704"/>
      <c r="EAI101" s="704"/>
      <c r="EAJ101" s="704"/>
      <c r="EAK101" s="704"/>
      <c r="EAL101" s="704"/>
      <c r="EAM101" s="704"/>
      <c r="EAN101" s="704"/>
      <c r="EAO101" s="704"/>
      <c r="EAP101" s="704"/>
      <c r="EAQ101" s="704"/>
      <c r="EAR101" s="704"/>
      <c r="EAS101" s="704"/>
      <c r="EAT101" s="704"/>
      <c r="EAU101" s="704"/>
      <c r="EAV101" s="704"/>
      <c r="EAW101" s="704"/>
      <c r="EAX101" s="704"/>
      <c r="EAY101" s="704"/>
      <c r="EAZ101" s="704"/>
      <c r="EBA101" s="704"/>
      <c r="EBB101" s="704"/>
      <c r="EBC101" s="704"/>
      <c r="EBD101" s="704"/>
      <c r="EBE101" s="704"/>
      <c r="EBF101" s="704"/>
      <c r="EBG101" s="704"/>
      <c r="EBH101" s="704"/>
      <c r="EBI101" s="704"/>
      <c r="EBJ101" s="704"/>
      <c r="EBK101" s="704"/>
      <c r="EBL101" s="704"/>
      <c r="EBM101" s="704"/>
      <c r="EBN101" s="704"/>
      <c r="EBO101" s="704"/>
      <c r="EBP101" s="704"/>
      <c r="EBQ101" s="704"/>
      <c r="EBR101" s="704"/>
      <c r="EBS101" s="704"/>
      <c r="EBT101" s="704"/>
      <c r="EBU101" s="704"/>
      <c r="EBV101" s="704"/>
      <c r="EBW101" s="704"/>
      <c r="EBX101" s="704"/>
      <c r="EBY101" s="704"/>
      <c r="EBZ101" s="704"/>
      <c r="ECA101" s="704"/>
      <c r="ECB101" s="704"/>
      <c r="ECC101" s="704"/>
      <c r="ECD101" s="704"/>
      <c r="ECE101" s="704"/>
      <c r="ECF101" s="704"/>
      <c r="ECG101" s="704"/>
      <c r="ECH101" s="704"/>
      <c r="ECI101" s="704"/>
      <c r="ECJ101" s="704"/>
      <c r="ECK101" s="704"/>
      <c r="ECL101" s="704"/>
      <c r="ECM101" s="704"/>
      <c r="ECN101" s="704"/>
      <c r="ECO101" s="704"/>
      <c r="ECP101" s="704"/>
      <c r="ECQ101" s="704"/>
      <c r="ECR101" s="704"/>
      <c r="ECS101" s="704"/>
      <c r="ECT101" s="704"/>
      <c r="ECU101" s="704"/>
      <c r="ECV101" s="704"/>
      <c r="ECW101" s="704"/>
      <c r="ECX101" s="704"/>
      <c r="ECY101" s="704"/>
      <c r="ECZ101" s="704"/>
      <c r="EDA101" s="704"/>
      <c r="EDB101" s="704"/>
      <c r="EDC101" s="704"/>
      <c r="EDD101" s="704"/>
      <c r="EDE101" s="704"/>
      <c r="EDF101" s="704"/>
      <c r="EDG101" s="704"/>
      <c r="EDH101" s="704"/>
      <c r="EDI101" s="704"/>
      <c r="EDJ101" s="704"/>
      <c r="EDK101" s="704"/>
      <c r="EDL101" s="704"/>
      <c r="EDM101" s="704"/>
      <c r="EDN101" s="704"/>
      <c r="EDO101" s="704"/>
      <c r="EDP101" s="704"/>
      <c r="EDQ101" s="704"/>
      <c r="EDR101" s="704"/>
      <c r="EDS101" s="704"/>
      <c r="EDT101" s="704"/>
      <c r="EDU101" s="704"/>
      <c r="EDV101" s="704"/>
      <c r="EDW101" s="704"/>
      <c r="EDX101" s="704"/>
      <c r="EDY101" s="704"/>
      <c r="EDZ101" s="704"/>
      <c r="EEA101" s="704"/>
      <c r="EEB101" s="704"/>
      <c r="EEC101" s="704"/>
      <c r="EED101" s="704"/>
      <c r="EEE101" s="704"/>
      <c r="EEF101" s="704"/>
      <c r="EEG101" s="704"/>
      <c r="EEH101" s="704"/>
      <c r="EEI101" s="704"/>
      <c r="EEJ101" s="704"/>
      <c r="EEK101" s="704"/>
      <c r="EEL101" s="704"/>
      <c r="EEM101" s="704"/>
      <c r="EEN101" s="704"/>
      <c r="EEO101" s="704"/>
      <c r="EEP101" s="704"/>
      <c r="EEQ101" s="704"/>
      <c r="EER101" s="704"/>
      <c r="EES101" s="704"/>
      <c r="EET101" s="704"/>
      <c r="EEU101" s="704"/>
      <c r="EEV101" s="704"/>
      <c r="EEW101" s="704"/>
      <c r="EEX101" s="704"/>
      <c r="EEY101" s="704"/>
      <c r="EEZ101" s="704"/>
      <c r="EFA101" s="704"/>
      <c r="EFB101" s="704"/>
      <c r="EFC101" s="704"/>
      <c r="EFD101" s="704"/>
      <c r="EFE101" s="704"/>
      <c r="EFF101" s="704"/>
      <c r="EFG101" s="704"/>
      <c r="EFH101" s="704"/>
      <c r="EFI101" s="704"/>
      <c r="EFJ101" s="704"/>
      <c r="EFK101" s="704"/>
      <c r="EFL101" s="704"/>
      <c r="EFM101" s="704"/>
      <c r="EFN101" s="704"/>
      <c r="EFO101" s="704"/>
      <c r="EFP101" s="704"/>
      <c r="EFQ101" s="704"/>
      <c r="EFR101" s="704"/>
      <c r="EFS101" s="704"/>
      <c r="EFT101" s="704"/>
      <c r="EFU101" s="704"/>
      <c r="EFV101" s="704"/>
      <c r="EFW101" s="704"/>
      <c r="EFX101" s="704"/>
      <c r="EFY101" s="704"/>
      <c r="EFZ101" s="704"/>
      <c r="EGA101" s="704"/>
      <c r="EGB101" s="704"/>
      <c r="EGC101" s="704"/>
      <c r="EGD101" s="704"/>
      <c r="EGE101" s="704"/>
      <c r="EGF101" s="704"/>
      <c r="EGG101" s="704"/>
      <c r="EGH101" s="704"/>
      <c r="EGI101" s="704"/>
      <c r="EGJ101" s="704"/>
      <c r="EGK101" s="704"/>
      <c r="EGL101" s="704"/>
      <c r="EGM101" s="704"/>
      <c r="EGN101" s="704"/>
      <c r="EGO101" s="704"/>
      <c r="EGP101" s="704"/>
      <c r="EGQ101" s="704"/>
      <c r="EGR101" s="704"/>
      <c r="EGS101" s="704"/>
      <c r="EGT101" s="704"/>
      <c r="EGU101" s="704"/>
      <c r="EGV101" s="704"/>
      <c r="EGW101" s="704"/>
      <c r="EGX101" s="704"/>
      <c r="EGY101" s="704"/>
      <c r="EGZ101" s="704"/>
      <c r="EHA101" s="704"/>
      <c r="EHB101" s="704"/>
      <c r="EHC101" s="704"/>
      <c r="EHD101" s="704"/>
      <c r="EHE101" s="704"/>
      <c r="EHF101" s="704"/>
      <c r="EHG101" s="704"/>
      <c r="EHH101" s="704"/>
      <c r="EHI101" s="704"/>
      <c r="EHJ101" s="704"/>
      <c r="EHK101" s="704"/>
      <c r="EHL101" s="704"/>
      <c r="EHM101" s="704"/>
      <c r="EHN101" s="704"/>
      <c r="EHO101" s="704"/>
      <c r="EHP101" s="704"/>
      <c r="EHQ101" s="704"/>
      <c r="EHR101" s="704"/>
      <c r="EHS101" s="704"/>
      <c r="EHT101" s="704"/>
      <c r="EHU101" s="704"/>
      <c r="EHV101" s="704"/>
      <c r="EHW101" s="704"/>
      <c r="EHX101" s="704"/>
      <c r="EHY101" s="704"/>
      <c r="EHZ101" s="704"/>
      <c r="EIA101" s="704"/>
      <c r="EIB101" s="704"/>
      <c r="EIC101" s="704"/>
      <c r="EID101" s="704"/>
      <c r="EIE101" s="704"/>
      <c r="EIF101" s="704"/>
      <c r="EIG101" s="704"/>
      <c r="EIH101" s="704"/>
      <c r="EII101" s="704"/>
      <c r="EIJ101" s="704"/>
      <c r="EIK101" s="704"/>
      <c r="EIL101" s="704"/>
      <c r="EIM101" s="704"/>
      <c r="EIN101" s="704"/>
      <c r="EIO101" s="704"/>
      <c r="EIP101" s="704"/>
      <c r="EIQ101" s="704"/>
      <c r="EIR101" s="704"/>
      <c r="EIS101" s="704"/>
      <c r="EIT101" s="704"/>
      <c r="EIU101" s="704"/>
      <c r="EIV101" s="704"/>
      <c r="EIW101" s="704"/>
      <c r="EIX101" s="704"/>
      <c r="EIY101" s="704"/>
      <c r="EIZ101" s="704"/>
      <c r="EJA101" s="704"/>
      <c r="EJB101" s="704"/>
      <c r="EJC101" s="704"/>
      <c r="EJD101" s="704"/>
      <c r="EJE101" s="704"/>
      <c r="EJF101" s="704"/>
      <c r="EJG101" s="704"/>
      <c r="EJH101" s="704"/>
      <c r="EJI101" s="704"/>
      <c r="EJJ101" s="704"/>
      <c r="EJK101" s="704"/>
      <c r="EJL101" s="704"/>
      <c r="EJM101" s="704"/>
      <c r="EJN101" s="704"/>
      <c r="EJO101" s="704"/>
      <c r="EJP101" s="704"/>
      <c r="EJQ101" s="704"/>
      <c r="EJR101" s="704"/>
      <c r="EJS101" s="704"/>
      <c r="EJT101" s="704"/>
      <c r="EJU101" s="704"/>
      <c r="EJV101" s="704"/>
      <c r="EJW101" s="704"/>
      <c r="EJX101" s="704"/>
      <c r="EJY101" s="704"/>
      <c r="EJZ101" s="704"/>
      <c r="EKA101" s="704"/>
      <c r="EKB101" s="704"/>
      <c r="EKC101" s="704"/>
      <c r="EKD101" s="704"/>
      <c r="EKE101" s="704"/>
      <c r="EKF101" s="704"/>
      <c r="EKG101" s="704"/>
      <c r="EKH101" s="704"/>
      <c r="EKI101" s="704"/>
      <c r="EKJ101" s="704"/>
      <c r="EKK101" s="704"/>
      <c r="EKL101" s="704"/>
      <c r="EKM101" s="704"/>
      <c r="EKN101" s="704"/>
      <c r="EKO101" s="704"/>
      <c r="EKP101" s="704"/>
      <c r="EKQ101" s="704"/>
      <c r="EKR101" s="704"/>
      <c r="EKS101" s="704"/>
      <c r="EKT101" s="704"/>
      <c r="EKU101" s="704"/>
      <c r="EKV101" s="704"/>
      <c r="EKW101" s="704"/>
      <c r="EKX101" s="704"/>
      <c r="EKY101" s="704"/>
      <c r="EKZ101" s="704"/>
      <c r="ELA101" s="704"/>
      <c r="ELB101" s="704"/>
      <c r="ELC101" s="704"/>
      <c r="ELD101" s="704"/>
      <c r="ELE101" s="704"/>
      <c r="ELF101" s="704"/>
      <c r="ELG101" s="704"/>
      <c r="ELH101" s="704"/>
      <c r="ELI101" s="704"/>
      <c r="ELJ101" s="704"/>
      <c r="ELK101" s="704"/>
      <c r="ELL101" s="704"/>
      <c r="ELM101" s="704"/>
      <c r="ELN101" s="704"/>
      <c r="ELO101" s="704"/>
      <c r="ELP101" s="704"/>
      <c r="ELQ101" s="704"/>
      <c r="ELR101" s="704"/>
      <c r="ELS101" s="704"/>
      <c r="ELT101" s="704"/>
      <c r="ELU101" s="704"/>
      <c r="ELV101" s="704"/>
      <c r="ELW101" s="704"/>
      <c r="ELX101" s="704"/>
      <c r="ELY101" s="704"/>
      <c r="ELZ101" s="704"/>
      <c r="EMA101" s="704"/>
      <c r="EMB101" s="704"/>
      <c r="EMC101" s="704"/>
      <c r="EMD101" s="704"/>
      <c r="EME101" s="704"/>
      <c r="EMF101" s="704"/>
      <c r="EMG101" s="704"/>
      <c r="EMH101" s="704"/>
      <c r="EMI101" s="704"/>
      <c r="EMJ101" s="704"/>
      <c r="EMK101" s="704"/>
      <c r="EML101" s="704"/>
      <c r="EMM101" s="704"/>
      <c r="EMN101" s="704"/>
      <c r="EMO101" s="704"/>
      <c r="EMP101" s="704"/>
      <c r="EMQ101" s="704"/>
      <c r="EMR101" s="704"/>
      <c r="EMS101" s="704"/>
      <c r="EMT101" s="704"/>
      <c r="EMU101" s="704"/>
      <c r="EMV101" s="704"/>
      <c r="EMW101" s="704"/>
      <c r="EMX101" s="704"/>
      <c r="EMY101" s="704"/>
      <c r="EMZ101" s="704"/>
      <c r="ENA101" s="704"/>
      <c r="ENB101" s="704"/>
      <c r="ENC101" s="704"/>
      <c r="END101" s="704"/>
      <c r="ENE101" s="704"/>
      <c r="ENF101" s="704"/>
      <c r="ENG101" s="704"/>
      <c r="ENH101" s="704"/>
      <c r="ENI101" s="704"/>
      <c r="ENJ101" s="704"/>
      <c r="ENK101" s="704"/>
      <c r="ENL101" s="704"/>
      <c r="ENM101" s="704"/>
      <c r="ENN101" s="704"/>
      <c r="ENO101" s="704"/>
      <c r="ENP101" s="704"/>
      <c r="ENQ101" s="704"/>
      <c r="ENR101" s="704"/>
      <c r="ENS101" s="704"/>
      <c r="ENT101" s="704"/>
      <c r="ENU101" s="704"/>
      <c r="ENV101" s="704"/>
      <c r="ENW101" s="704"/>
      <c r="ENX101" s="704"/>
      <c r="ENY101" s="704"/>
      <c r="ENZ101" s="704"/>
      <c r="EOA101" s="704"/>
      <c r="EOB101" s="704"/>
      <c r="EOC101" s="704"/>
      <c r="EOD101" s="704"/>
      <c r="EOE101" s="704"/>
      <c r="EOF101" s="704"/>
      <c r="EOG101" s="704"/>
      <c r="EOH101" s="704"/>
      <c r="EOI101" s="704"/>
      <c r="EOJ101" s="704"/>
      <c r="EOK101" s="704"/>
      <c r="EOL101" s="704"/>
      <c r="EOM101" s="704"/>
      <c r="EON101" s="704"/>
      <c r="EOO101" s="704"/>
      <c r="EOP101" s="704"/>
      <c r="EOQ101" s="704"/>
      <c r="EOR101" s="704"/>
      <c r="EOS101" s="704"/>
      <c r="EOT101" s="704"/>
      <c r="EOU101" s="704"/>
      <c r="EOV101" s="704"/>
      <c r="EOW101" s="704"/>
      <c r="EOX101" s="704"/>
      <c r="EOY101" s="704"/>
      <c r="EOZ101" s="704"/>
      <c r="EPA101" s="704"/>
      <c r="EPB101" s="704"/>
      <c r="EPC101" s="704"/>
      <c r="EPD101" s="704"/>
      <c r="EPE101" s="704"/>
      <c r="EPF101" s="704"/>
      <c r="EPG101" s="704"/>
      <c r="EPH101" s="704"/>
      <c r="EPI101" s="704"/>
      <c r="EPJ101" s="704"/>
      <c r="EPK101" s="704"/>
      <c r="EPL101" s="704"/>
      <c r="EPM101" s="704"/>
      <c r="EPN101" s="704"/>
      <c r="EPO101" s="704"/>
      <c r="EPP101" s="704"/>
      <c r="EPQ101" s="704"/>
      <c r="EPR101" s="704"/>
      <c r="EPS101" s="704"/>
      <c r="EPT101" s="704"/>
      <c r="EPU101" s="704"/>
      <c r="EPV101" s="704"/>
      <c r="EPW101" s="704"/>
      <c r="EPX101" s="704"/>
      <c r="EPY101" s="704"/>
      <c r="EPZ101" s="704"/>
      <c r="EQA101" s="704"/>
      <c r="EQB101" s="704"/>
      <c r="EQC101" s="704"/>
      <c r="EQD101" s="704"/>
      <c r="EQE101" s="704"/>
      <c r="EQF101" s="704"/>
      <c r="EQG101" s="704"/>
      <c r="EQH101" s="704"/>
      <c r="EQI101" s="704"/>
      <c r="EQJ101" s="704"/>
      <c r="EQK101" s="704"/>
      <c r="EQL101" s="704"/>
      <c r="EQM101" s="704"/>
      <c r="EQN101" s="704"/>
      <c r="EQO101" s="704"/>
      <c r="EQP101" s="704"/>
      <c r="EQQ101" s="704"/>
      <c r="EQR101" s="704"/>
      <c r="EQS101" s="704"/>
      <c r="EQT101" s="704"/>
      <c r="EQU101" s="704"/>
      <c r="EQV101" s="704"/>
      <c r="EQW101" s="704"/>
      <c r="EQX101" s="704"/>
      <c r="EQY101" s="704"/>
      <c r="EQZ101" s="704"/>
      <c r="ERA101" s="704"/>
      <c r="ERB101" s="704"/>
      <c r="ERC101" s="704"/>
      <c r="ERD101" s="704"/>
      <c r="ERE101" s="704"/>
      <c r="ERF101" s="704"/>
      <c r="ERG101" s="704"/>
      <c r="ERH101" s="704"/>
      <c r="ERI101" s="704"/>
      <c r="ERJ101" s="704"/>
      <c r="ERK101" s="704"/>
      <c r="ERL101" s="704"/>
      <c r="ERM101" s="704"/>
      <c r="ERN101" s="704"/>
      <c r="ERO101" s="704"/>
      <c r="ERP101" s="704"/>
      <c r="ERQ101" s="704"/>
      <c r="ERR101" s="704"/>
      <c r="ERS101" s="704"/>
      <c r="ERT101" s="704"/>
      <c r="ERU101" s="704"/>
      <c r="ERV101" s="704"/>
      <c r="ERW101" s="704"/>
      <c r="ERX101" s="704"/>
      <c r="ERY101" s="704"/>
      <c r="ERZ101" s="704"/>
      <c r="ESA101" s="704"/>
      <c r="ESB101" s="704"/>
      <c r="ESC101" s="704"/>
      <c r="ESD101" s="704"/>
      <c r="ESE101" s="704"/>
      <c r="ESF101" s="704"/>
      <c r="ESG101" s="704"/>
      <c r="ESH101" s="704"/>
      <c r="ESI101" s="704"/>
      <c r="ESJ101" s="704"/>
      <c r="ESK101" s="704"/>
      <c r="ESL101" s="704"/>
      <c r="ESM101" s="704"/>
      <c r="ESN101" s="704"/>
      <c r="ESO101" s="704"/>
      <c r="ESP101" s="704"/>
      <c r="ESQ101" s="704"/>
      <c r="ESR101" s="704"/>
      <c r="ESS101" s="704"/>
      <c r="EST101" s="704"/>
      <c r="ESU101" s="704"/>
      <c r="ESV101" s="704"/>
      <c r="ESW101" s="704"/>
      <c r="ESX101" s="704"/>
      <c r="ESY101" s="704"/>
      <c r="ESZ101" s="704"/>
      <c r="ETA101" s="704"/>
      <c r="ETB101" s="704"/>
      <c r="ETC101" s="704"/>
      <c r="ETD101" s="704"/>
      <c r="ETE101" s="704"/>
      <c r="ETF101" s="704"/>
      <c r="ETG101" s="704"/>
      <c r="ETH101" s="704"/>
      <c r="ETI101" s="704"/>
      <c r="ETJ101" s="704"/>
      <c r="ETK101" s="704"/>
      <c r="ETL101" s="704"/>
      <c r="ETM101" s="704"/>
      <c r="ETN101" s="704"/>
      <c r="ETO101" s="704"/>
      <c r="ETP101" s="704"/>
      <c r="ETQ101" s="704"/>
      <c r="ETR101" s="704"/>
      <c r="ETS101" s="704"/>
      <c r="ETT101" s="704"/>
      <c r="ETU101" s="704"/>
      <c r="ETV101" s="704"/>
      <c r="ETW101" s="704"/>
      <c r="ETX101" s="704"/>
      <c r="ETY101" s="704"/>
      <c r="ETZ101" s="704"/>
      <c r="EUA101" s="704"/>
      <c r="EUB101" s="704"/>
      <c r="EUC101" s="704"/>
      <c r="EUD101" s="704"/>
      <c r="EUE101" s="704"/>
      <c r="EUF101" s="704"/>
      <c r="EUG101" s="704"/>
      <c r="EUH101" s="704"/>
      <c r="EUI101" s="704"/>
      <c r="EUJ101" s="704"/>
      <c r="EUK101" s="704"/>
      <c r="EUL101" s="704"/>
      <c r="EUM101" s="704"/>
      <c r="EUN101" s="704"/>
      <c r="EUO101" s="704"/>
      <c r="EUP101" s="704"/>
      <c r="EUQ101" s="704"/>
      <c r="EUR101" s="704"/>
      <c r="EUS101" s="704"/>
      <c r="EUT101" s="704"/>
      <c r="EUU101" s="704"/>
      <c r="EUV101" s="704"/>
      <c r="EUW101" s="704"/>
      <c r="EUX101" s="704"/>
      <c r="EUY101" s="704"/>
      <c r="EUZ101" s="704"/>
      <c r="EVA101" s="704"/>
      <c r="EVB101" s="704"/>
      <c r="EVC101" s="704"/>
      <c r="EVD101" s="704"/>
      <c r="EVE101" s="704"/>
      <c r="EVF101" s="704"/>
      <c r="EVG101" s="704"/>
      <c r="EVH101" s="704"/>
      <c r="EVI101" s="704"/>
      <c r="EVJ101" s="704"/>
      <c r="EVK101" s="704"/>
      <c r="EVL101" s="704"/>
      <c r="EVM101" s="704"/>
      <c r="EVN101" s="704"/>
      <c r="EVO101" s="704"/>
      <c r="EVP101" s="704"/>
      <c r="EVQ101" s="704"/>
      <c r="EVR101" s="704"/>
      <c r="EVS101" s="704"/>
      <c r="EVT101" s="704"/>
      <c r="EVU101" s="704"/>
      <c r="EVV101" s="704"/>
      <c r="EVW101" s="704"/>
      <c r="EVX101" s="704"/>
      <c r="EVY101" s="704"/>
      <c r="EVZ101" s="704"/>
      <c r="EWA101" s="704"/>
      <c r="EWB101" s="704"/>
      <c r="EWC101" s="704"/>
      <c r="EWD101" s="704"/>
      <c r="EWE101" s="704"/>
      <c r="EWF101" s="704"/>
      <c r="EWG101" s="704"/>
      <c r="EWH101" s="704"/>
      <c r="EWI101" s="704"/>
      <c r="EWJ101" s="704"/>
      <c r="EWK101" s="704"/>
      <c r="EWL101" s="704"/>
      <c r="EWM101" s="704"/>
      <c r="EWN101" s="704"/>
      <c r="EWO101" s="704"/>
      <c r="EWP101" s="704"/>
      <c r="EWQ101" s="704"/>
      <c r="EWR101" s="704"/>
      <c r="EWS101" s="704"/>
      <c r="EWT101" s="704"/>
      <c r="EWU101" s="704"/>
      <c r="EWV101" s="704"/>
      <c r="EWW101" s="704"/>
      <c r="EWX101" s="704"/>
      <c r="EWY101" s="704"/>
      <c r="EWZ101" s="704"/>
      <c r="EXA101" s="704"/>
      <c r="EXB101" s="704"/>
      <c r="EXC101" s="704"/>
      <c r="EXD101" s="704"/>
      <c r="EXE101" s="704"/>
      <c r="EXF101" s="704"/>
      <c r="EXG101" s="704"/>
      <c r="EXH101" s="704"/>
      <c r="EXI101" s="704"/>
      <c r="EXJ101" s="704"/>
      <c r="EXK101" s="704"/>
      <c r="EXL101" s="704"/>
      <c r="EXM101" s="704"/>
      <c r="EXN101" s="704"/>
      <c r="EXO101" s="704"/>
      <c r="EXP101" s="704"/>
      <c r="EXQ101" s="704"/>
      <c r="EXR101" s="704"/>
      <c r="EXS101" s="704"/>
      <c r="EXT101" s="704"/>
      <c r="EXU101" s="704"/>
      <c r="EXV101" s="704"/>
      <c r="EXW101" s="704"/>
      <c r="EXX101" s="704"/>
      <c r="EXY101" s="704"/>
      <c r="EXZ101" s="704"/>
      <c r="EYA101" s="704"/>
      <c r="EYB101" s="704"/>
      <c r="EYC101" s="704"/>
      <c r="EYD101" s="704"/>
      <c r="EYE101" s="704"/>
      <c r="EYF101" s="704"/>
      <c r="EYG101" s="704"/>
      <c r="EYH101" s="704"/>
      <c r="EYI101" s="704"/>
      <c r="EYJ101" s="704"/>
      <c r="EYK101" s="704"/>
      <c r="EYL101" s="704"/>
      <c r="EYM101" s="704"/>
      <c r="EYN101" s="704"/>
      <c r="EYO101" s="704"/>
      <c r="EYP101" s="704"/>
      <c r="EYQ101" s="704"/>
      <c r="EYR101" s="704"/>
      <c r="EYS101" s="704"/>
      <c r="EYT101" s="704"/>
      <c r="EYU101" s="704"/>
      <c r="EYV101" s="704"/>
      <c r="EYW101" s="704"/>
      <c r="EYX101" s="704"/>
      <c r="EYY101" s="704"/>
      <c r="EYZ101" s="704"/>
      <c r="EZA101" s="704"/>
      <c r="EZB101" s="704"/>
      <c r="EZC101" s="704"/>
      <c r="EZD101" s="704"/>
      <c r="EZE101" s="704"/>
      <c r="EZF101" s="704"/>
      <c r="EZG101" s="704"/>
      <c r="EZH101" s="704"/>
      <c r="EZI101" s="704"/>
      <c r="EZJ101" s="704"/>
      <c r="EZK101" s="704"/>
      <c r="EZL101" s="704"/>
      <c r="EZM101" s="704"/>
      <c r="EZN101" s="704"/>
      <c r="EZO101" s="704"/>
      <c r="EZP101" s="704"/>
      <c r="EZQ101" s="704"/>
      <c r="EZR101" s="704"/>
      <c r="EZS101" s="704"/>
      <c r="EZT101" s="704"/>
      <c r="EZU101" s="704"/>
      <c r="EZV101" s="704"/>
      <c r="EZW101" s="704"/>
      <c r="EZX101" s="704"/>
      <c r="EZY101" s="704"/>
      <c r="EZZ101" s="704"/>
      <c r="FAA101" s="704"/>
      <c r="FAB101" s="704"/>
      <c r="FAC101" s="704"/>
      <c r="FAD101" s="704"/>
      <c r="FAE101" s="704"/>
      <c r="FAF101" s="704"/>
      <c r="FAG101" s="704"/>
      <c r="FAH101" s="704"/>
      <c r="FAI101" s="704"/>
      <c r="FAJ101" s="704"/>
      <c r="FAK101" s="704"/>
      <c r="FAL101" s="704"/>
      <c r="FAM101" s="704"/>
      <c r="FAN101" s="704"/>
      <c r="FAO101" s="704"/>
      <c r="FAP101" s="704"/>
      <c r="FAQ101" s="704"/>
      <c r="FAR101" s="704"/>
      <c r="FAS101" s="704"/>
      <c r="FAT101" s="704"/>
      <c r="FAU101" s="704"/>
      <c r="FAV101" s="704"/>
      <c r="FAW101" s="704"/>
      <c r="FAX101" s="704"/>
      <c r="FAY101" s="704"/>
      <c r="FAZ101" s="704"/>
      <c r="FBA101" s="704"/>
      <c r="FBB101" s="704"/>
      <c r="FBC101" s="704"/>
      <c r="FBD101" s="704"/>
      <c r="FBE101" s="704"/>
      <c r="FBF101" s="704"/>
      <c r="FBG101" s="704"/>
      <c r="FBH101" s="704"/>
      <c r="FBI101" s="704"/>
      <c r="FBJ101" s="704"/>
      <c r="FBK101" s="704"/>
      <c r="FBL101" s="704"/>
      <c r="FBM101" s="704"/>
      <c r="FBN101" s="704"/>
      <c r="FBO101" s="704"/>
      <c r="FBP101" s="704"/>
      <c r="FBQ101" s="704"/>
      <c r="FBR101" s="704"/>
      <c r="FBS101" s="704"/>
      <c r="FBT101" s="704"/>
      <c r="FBU101" s="704"/>
      <c r="FBV101" s="704"/>
      <c r="FBW101" s="704"/>
      <c r="FBX101" s="704"/>
      <c r="FBY101" s="704"/>
      <c r="FBZ101" s="704"/>
      <c r="FCA101" s="704"/>
      <c r="FCB101" s="704"/>
      <c r="FCC101" s="704"/>
      <c r="FCD101" s="704"/>
      <c r="FCE101" s="704"/>
      <c r="FCF101" s="704"/>
      <c r="FCG101" s="704"/>
      <c r="FCH101" s="704"/>
      <c r="FCI101" s="704"/>
      <c r="FCJ101" s="704"/>
      <c r="FCK101" s="704"/>
      <c r="FCL101" s="704"/>
      <c r="FCM101" s="704"/>
      <c r="FCN101" s="704"/>
      <c r="FCO101" s="704"/>
      <c r="FCP101" s="704"/>
      <c r="FCQ101" s="704"/>
      <c r="FCR101" s="704"/>
      <c r="FCS101" s="704"/>
      <c r="FCT101" s="704"/>
      <c r="FCU101" s="704"/>
      <c r="FCV101" s="704"/>
      <c r="FCW101" s="704"/>
      <c r="FCX101" s="704"/>
      <c r="FCY101" s="704"/>
      <c r="FCZ101" s="704"/>
      <c r="FDA101" s="704"/>
      <c r="FDB101" s="704"/>
      <c r="FDC101" s="704"/>
      <c r="FDD101" s="704"/>
      <c r="FDE101" s="704"/>
      <c r="FDF101" s="704"/>
      <c r="FDG101" s="704"/>
      <c r="FDH101" s="704"/>
      <c r="FDI101" s="704"/>
      <c r="FDJ101" s="704"/>
      <c r="FDK101" s="704"/>
      <c r="FDL101" s="704"/>
      <c r="FDM101" s="704"/>
      <c r="FDN101" s="704"/>
      <c r="FDO101" s="704"/>
      <c r="FDP101" s="704"/>
      <c r="FDQ101" s="704"/>
      <c r="FDR101" s="704"/>
      <c r="FDS101" s="704"/>
      <c r="FDT101" s="704"/>
      <c r="FDU101" s="704"/>
      <c r="FDV101" s="704"/>
      <c r="FDW101" s="704"/>
      <c r="FDX101" s="704"/>
      <c r="FDY101" s="704"/>
      <c r="FDZ101" s="704"/>
      <c r="FEA101" s="704"/>
      <c r="FEB101" s="704"/>
      <c r="FEC101" s="704"/>
      <c r="FED101" s="704"/>
      <c r="FEE101" s="704"/>
      <c r="FEF101" s="704"/>
      <c r="FEG101" s="704"/>
      <c r="FEH101" s="704"/>
      <c r="FEI101" s="704"/>
      <c r="FEJ101" s="704"/>
      <c r="FEK101" s="704"/>
      <c r="FEL101" s="704"/>
      <c r="FEM101" s="704"/>
      <c r="FEN101" s="704"/>
      <c r="FEO101" s="704"/>
      <c r="FEP101" s="704"/>
      <c r="FEQ101" s="704"/>
      <c r="FER101" s="704"/>
      <c r="FES101" s="704"/>
      <c r="FET101" s="704"/>
      <c r="FEU101" s="704"/>
      <c r="FEV101" s="704"/>
      <c r="FEW101" s="704"/>
      <c r="FEX101" s="704"/>
      <c r="FEY101" s="704"/>
      <c r="FEZ101" s="704"/>
      <c r="FFA101" s="704"/>
      <c r="FFB101" s="704"/>
      <c r="FFC101" s="704"/>
      <c r="FFD101" s="704"/>
      <c r="FFE101" s="704"/>
      <c r="FFF101" s="704"/>
      <c r="FFG101" s="704"/>
      <c r="FFH101" s="704"/>
      <c r="FFI101" s="704"/>
      <c r="FFJ101" s="704"/>
      <c r="FFK101" s="704"/>
      <c r="FFL101" s="704"/>
      <c r="FFM101" s="704"/>
      <c r="FFN101" s="704"/>
      <c r="FFO101" s="704"/>
      <c r="FFP101" s="704"/>
      <c r="FFQ101" s="704"/>
      <c r="FFR101" s="704"/>
      <c r="FFS101" s="704"/>
      <c r="FFT101" s="704"/>
      <c r="FFU101" s="704"/>
      <c r="FFV101" s="704"/>
      <c r="FFW101" s="704"/>
      <c r="FFX101" s="704"/>
      <c r="FFY101" s="704"/>
      <c r="FFZ101" s="704"/>
      <c r="FGA101" s="704"/>
      <c r="FGB101" s="704"/>
      <c r="FGC101" s="704"/>
      <c r="FGD101" s="704"/>
      <c r="FGE101" s="704"/>
      <c r="FGF101" s="704"/>
      <c r="FGG101" s="704"/>
      <c r="FGH101" s="704"/>
      <c r="FGI101" s="704"/>
      <c r="FGJ101" s="704"/>
      <c r="FGK101" s="704"/>
      <c r="FGL101" s="704"/>
      <c r="FGM101" s="704"/>
      <c r="FGN101" s="704"/>
      <c r="FGO101" s="704"/>
      <c r="FGP101" s="704"/>
      <c r="FGQ101" s="704"/>
      <c r="FGR101" s="704"/>
      <c r="FGS101" s="704"/>
      <c r="FGT101" s="704"/>
      <c r="FGU101" s="704"/>
      <c r="FGV101" s="704"/>
      <c r="FGW101" s="704"/>
      <c r="FGX101" s="704"/>
      <c r="FGY101" s="704"/>
      <c r="FGZ101" s="704"/>
      <c r="FHA101" s="704"/>
      <c r="FHB101" s="704"/>
      <c r="FHC101" s="704"/>
      <c r="FHD101" s="704"/>
      <c r="FHE101" s="704"/>
      <c r="FHF101" s="704"/>
      <c r="FHG101" s="704"/>
      <c r="FHH101" s="704"/>
      <c r="FHI101" s="704"/>
      <c r="FHJ101" s="704"/>
      <c r="FHK101" s="704"/>
      <c r="FHL101" s="704"/>
      <c r="FHM101" s="704"/>
      <c r="FHN101" s="704"/>
      <c r="FHO101" s="704"/>
      <c r="FHP101" s="704"/>
      <c r="FHQ101" s="704"/>
      <c r="FHR101" s="704"/>
      <c r="FHS101" s="704"/>
      <c r="FHT101" s="704"/>
      <c r="FHU101" s="704"/>
      <c r="FHV101" s="704"/>
      <c r="FHW101" s="704"/>
      <c r="FHX101" s="704"/>
      <c r="FHY101" s="704"/>
      <c r="FHZ101" s="704"/>
      <c r="FIA101" s="704"/>
      <c r="FIB101" s="704"/>
      <c r="FIC101" s="704"/>
      <c r="FID101" s="704"/>
      <c r="FIE101" s="704"/>
      <c r="FIF101" s="704"/>
      <c r="FIG101" s="704"/>
      <c r="FIH101" s="704"/>
      <c r="FII101" s="704"/>
      <c r="FIJ101" s="704"/>
      <c r="FIK101" s="704"/>
      <c r="FIL101" s="704"/>
      <c r="FIM101" s="704"/>
      <c r="FIN101" s="704"/>
      <c r="FIO101" s="704"/>
      <c r="FIP101" s="704"/>
      <c r="FIQ101" s="704"/>
      <c r="FIR101" s="704"/>
      <c r="FIS101" s="704"/>
      <c r="FIT101" s="704"/>
      <c r="FIU101" s="704"/>
      <c r="FIV101" s="704"/>
      <c r="FIW101" s="704"/>
      <c r="FIX101" s="704"/>
      <c r="FIY101" s="704"/>
      <c r="FIZ101" s="704"/>
      <c r="FJA101" s="704"/>
      <c r="FJB101" s="704"/>
      <c r="FJC101" s="704"/>
      <c r="FJD101" s="704"/>
      <c r="FJE101" s="704"/>
      <c r="FJF101" s="704"/>
      <c r="FJG101" s="704"/>
      <c r="FJH101" s="704"/>
      <c r="FJI101" s="704"/>
      <c r="FJJ101" s="704"/>
      <c r="FJK101" s="704"/>
      <c r="FJL101" s="704"/>
      <c r="FJM101" s="704"/>
      <c r="FJN101" s="704"/>
      <c r="FJO101" s="704"/>
      <c r="FJP101" s="704"/>
      <c r="FJQ101" s="704"/>
      <c r="FJR101" s="704"/>
      <c r="FJS101" s="704"/>
      <c r="FJT101" s="704"/>
      <c r="FJU101" s="704"/>
      <c r="FJV101" s="704"/>
      <c r="FJW101" s="704"/>
      <c r="FJX101" s="704"/>
      <c r="FJY101" s="704"/>
      <c r="FJZ101" s="704"/>
      <c r="FKA101" s="704"/>
      <c r="FKB101" s="704"/>
      <c r="FKC101" s="704"/>
      <c r="FKD101" s="704"/>
      <c r="FKE101" s="704"/>
      <c r="FKF101" s="704"/>
      <c r="FKG101" s="704"/>
      <c r="FKH101" s="704"/>
      <c r="FKI101" s="704"/>
      <c r="FKJ101" s="704"/>
      <c r="FKK101" s="704"/>
      <c r="FKL101" s="704"/>
      <c r="FKM101" s="704"/>
      <c r="FKN101" s="704"/>
      <c r="FKO101" s="704"/>
      <c r="FKP101" s="704"/>
      <c r="FKQ101" s="704"/>
      <c r="FKR101" s="704"/>
      <c r="FKS101" s="704"/>
      <c r="FKT101" s="704"/>
      <c r="FKU101" s="704"/>
      <c r="FKV101" s="704"/>
      <c r="FKW101" s="704"/>
      <c r="FKX101" s="704"/>
      <c r="FKY101" s="704"/>
      <c r="FKZ101" s="704"/>
      <c r="FLA101" s="704"/>
      <c r="FLB101" s="704"/>
      <c r="FLC101" s="704"/>
      <c r="FLD101" s="704"/>
      <c r="FLE101" s="704"/>
      <c r="FLF101" s="704"/>
      <c r="FLG101" s="704"/>
      <c r="FLH101" s="704"/>
      <c r="FLI101" s="704"/>
      <c r="FLJ101" s="704"/>
      <c r="FLK101" s="704"/>
      <c r="FLL101" s="704"/>
      <c r="FLM101" s="704"/>
      <c r="FLN101" s="704"/>
      <c r="FLO101" s="704"/>
      <c r="FLP101" s="704"/>
      <c r="FLQ101" s="704"/>
      <c r="FLR101" s="704"/>
      <c r="FLS101" s="704"/>
      <c r="FLT101" s="704"/>
      <c r="FLU101" s="704"/>
      <c r="FLV101" s="704"/>
      <c r="FLW101" s="704"/>
      <c r="FLX101" s="704"/>
      <c r="FLY101" s="704"/>
      <c r="FLZ101" s="704"/>
      <c r="FMA101" s="704"/>
      <c r="FMB101" s="704"/>
      <c r="FMC101" s="704"/>
      <c r="FMD101" s="704"/>
      <c r="FME101" s="704"/>
      <c r="FMF101" s="704"/>
      <c r="FMG101" s="704"/>
      <c r="FMH101" s="704"/>
      <c r="FMI101" s="704"/>
      <c r="FMJ101" s="704"/>
      <c r="FMK101" s="704"/>
      <c r="FML101" s="704"/>
      <c r="FMM101" s="704"/>
      <c r="FMN101" s="704"/>
      <c r="FMO101" s="704"/>
      <c r="FMP101" s="704"/>
      <c r="FMQ101" s="704"/>
      <c r="FMR101" s="704"/>
      <c r="FMS101" s="704"/>
      <c r="FMT101" s="704"/>
      <c r="FMU101" s="704"/>
      <c r="FMV101" s="704"/>
      <c r="FMW101" s="704"/>
      <c r="FMX101" s="704"/>
      <c r="FMY101" s="704"/>
      <c r="FMZ101" s="704"/>
      <c r="FNA101" s="704"/>
      <c r="FNB101" s="704"/>
      <c r="FNC101" s="704"/>
      <c r="FND101" s="704"/>
      <c r="FNE101" s="704"/>
      <c r="FNF101" s="704"/>
      <c r="FNG101" s="704"/>
      <c r="FNH101" s="704"/>
      <c r="FNI101" s="704"/>
      <c r="FNJ101" s="704"/>
      <c r="FNK101" s="704"/>
      <c r="FNL101" s="704"/>
      <c r="FNM101" s="704"/>
      <c r="FNN101" s="704"/>
      <c r="FNO101" s="704"/>
      <c r="FNP101" s="704"/>
      <c r="FNQ101" s="704"/>
      <c r="FNR101" s="704"/>
      <c r="FNS101" s="704"/>
      <c r="FNT101" s="704"/>
      <c r="FNU101" s="704"/>
      <c r="FNV101" s="704"/>
      <c r="FNW101" s="704"/>
      <c r="FNX101" s="704"/>
      <c r="FNY101" s="704"/>
      <c r="FNZ101" s="704"/>
      <c r="FOA101" s="704"/>
      <c r="FOB101" s="704"/>
      <c r="FOC101" s="704"/>
      <c r="FOD101" s="704"/>
      <c r="FOE101" s="704"/>
      <c r="FOF101" s="704"/>
      <c r="FOG101" s="704"/>
      <c r="FOH101" s="704"/>
      <c r="FOI101" s="704"/>
      <c r="FOJ101" s="704"/>
      <c r="FOK101" s="704"/>
      <c r="FOL101" s="704"/>
      <c r="FOM101" s="704"/>
      <c r="FON101" s="704"/>
      <c r="FOO101" s="704"/>
      <c r="FOP101" s="704"/>
      <c r="FOQ101" s="704"/>
      <c r="FOR101" s="704"/>
      <c r="FOS101" s="704"/>
      <c r="FOT101" s="704"/>
      <c r="FOU101" s="704"/>
      <c r="FOV101" s="704"/>
      <c r="FOW101" s="704"/>
      <c r="FOX101" s="704"/>
      <c r="FOY101" s="704"/>
      <c r="FOZ101" s="704"/>
      <c r="FPA101" s="704"/>
      <c r="FPB101" s="704"/>
      <c r="FPC101" s="704"/>
      <c r="FPD101" s="704"/>
      <c r="FPE101" s="704"/>
      <c r="FPF101" s="704"/>
      <c r="FPG101" s="704"/>
      <c r="FPH101" s="704"/>
      <c r="FPI101" s="704"/>
      <c r="FPJ101" s="704"/>
      <c r="FPK101" s="704"/>
      <c r="FPL101" s="704"/>
      <c r="FPM101" s="704"/>
      <c r="FPN101" s="704"/>
      <c r="FPO101" s="704"/>
      <c r="FPP101" s="704"/>
      <c r="FPQ101" s="704"/>
      <c r="FPR101" s="704"/>
      <c r="FPS101" s="704"/>
      <c r="FPT101" s="704"/>
      <c r="FPU101" s="704"/>
      <c r="FPV101" s="704"/>
      <c r="FPW101" s="704"/>
      <c r="FPX101" s="704"/>
      <c r="FPY101" s="704"/>
      <c r="FPZ101" s="704"/>
      <c r="FQA101" s="704"/>
      <c r="FQB101" s="704"/>
      <c r="FQC101" s="704"/>
      <c r="FQD101" s="704"/>
      <c r="FQE101" s="704"/>
      <c r="FQF101" s="704"/>
      <c r="FQG101" s="704"/>
      <c r="FQH101" s="704"/>
      <c r="FQI101" s="704"/>
      <c r="FQJ101" s="704"/>
      <c r="FQK101" s="704"/>
      <c r="FQL101" s="704"/>
      <c r="FQM101" s="704"/>
      <c r="FQN101" s="704"/>
      <c r="FQO101" s="704"/>
      <c r="FQP101" s="704"/>
      <c r="FQQ101" s="704"/>
      <c r="FQR101" s="704"/>
      <c r="FQS101" s="704"/>
      <c r="FQT101" s="704"/>
      <c r="FQU101" s="704"/>
      <c r="FQV101" s="704"/>
      <c r="FQW101" s="704"/>
      <c r="FQX101" s="704"/>
      <c r="FQY101" s="704"/>
      <c r="FQZ101" s="704"/>
      <c r="FRA101" s="704"/>
      <c r="FRB101" s="704"/>
      <c r="FRC101" s="704"/>
      <c r="FRD101" s="704"/>
      <c r="FRE101" s="704"/>
      <c r="FRF101" s="704"/>
      <c r="FRG101" s="704"/>
      <c r="FRH101" s="704"/>
      <c r="FRI101" s="704"/>
      <c r="FRJ101" s="704"/>
      <c r="FRK101" s="704"/>
      <c r="FRL101" s="704"/>
      <c r="FRM101" s="704"/>
      <c r="FRN101" s="704"/>
      <c r="FRO101" s="704"/>
      <c r="FRP101" s="704"/>
      <c r="FRQ101" s="704"/>
      <c r="FRR101" s="704"/>
      <c r="FRS101" s="704"/>
      <c r="FRT101" s="704"/>
      <c r="FRU101" s="704"/>
      <c r="FRV101" s="704"/>
      <c r="FRW101" s="704"/>
      <c r="FRX101" s="704"/>
      <c r="FRY101" s="704"/>
      <c r="FRZ101" s="704"/>
      <c r="FSA101" s="704"/>
      <c r="FSB101" s="704"/>
      <c r="FSC101" s="704"/>
      <c r="FSD101" s="704"/>
      <c r="FSE101" s="704"/>
      <c r="FSF101" s="704"/>
      <c r="FSG101" s="704"/>
      <c r="FSH101" s="704"/>
      <c r="FSI101" s="704"/>
      <c r="FSJ101" s="704"/>
      <c r="FSK101" s="704"/>
      <c r="FSL101" s="704"/>
      <c r="FSM101" s="704"/>
      <c r="FSN101" s="704"/>
      <c r="FSO101" s="704"/>
      <c r="FSP101" s="704"/>
      <c r="FSQ101" s="704"/>
      <c r="FSR101" s="704"/>
      <c r="FSS101" s="704"/>
      <c r="FST101" s="704"/>
      <c r="FSU101" s="704"/>
      <c r="FSV101" s="704"/>
      <c r="FSW101" s="704"/>
      <c r="FSX101" s="704"/>
      <c r="FSY101" s="704"/>
      <c r="FSZ101" s="704"/>
      <c r="FTA101" s="704"/>
      <c r="FTB101" s="704"/>
      <c r="FTC101" s="704"/>
      <c r="FTD101" s="704"/>
      <c r="FTE101" s="704"/>
      <c r="FTF101" s="704"/>
      <c r="FTG101" s="704"/>
      <c r="FTH101" s="704"/>
      <c r="FTI101" s="704"/>
      <c r="FTJ101" s="704"/>
      <c r="FTK101" s="704"/>
      <c r="FTL101" s="704"/>
      <c r="FTM101" s="704"/>
      <c r="FTN101" s="704"/>
      <c r="FTO101" s="704"/>
      <c r="FTP101" s="704"/>
      <c r="FTQ101" s="704"/>
      <c r="FTR101" s="704"/>
      <c r="FTS101" s="704"/>
      <c r="FTT101" s="704"/>
      <c r="FTU101" s="704"/>
      <c r="FTV101" s="704"/>
      <c r="FTW101" s="704"/>
      <c r="FTX101" s="704"/>
      <c r="FTY101" s="704"/>
      <c r="FTZ101" s="704"/>
      <c r="FUA101" s="704"/>
      <c r="FUB101" s="704"/>
      <c r="FUC101" s="704"/>
      <c r="FUD101" s="704"/>
      <c r="FUE101" s="704"/>
      <c r="FUF101" s="704"/>
      <c r="FUG101" s="704"/>
      <c r="FUH101" s="704"/>
      <c r="FUI101" s="704"/>
      <c r="FUJ101" s="704"/>
      <c r="FUK101" s="704"/>
      <c r="FUL101" s="704"/>
      <c r="FUM101" s="704"/>
      <c r="FUN101" s="704"/>
      <c r="FUO101" s="704"/>
      <c r="FUP101" s="704"/>
      <c r="FUQ101" s="704"/>
      <c r="FUR101" s="704"/>
      <c r="FUS101" s="704"/>
      <c r="FUT101" s="704"/>
      <c r="FUU101" s="704"/>
      <c r="FUV101" s="704"/>
      <c r="FUW101" s="704"/>
      <c r="FUX101" s="704"/>
      <c r="FUY101" s="704"/>
      <c r="FUZ101" s="704"/>
      <c r="FVA101" s="704"/>
      <c r="FVB101" s="704"/>
      <c r="FVC101" s="704"/>
      <c r="FVD101" s="704"/>
      <c r="FVE101" s="704"/>
      <c r="FVF101" s="704"/>
      <c r="FVG101" s="704"/>
      <c r="FVH101" s="704"/>
      <c r="FVI101" s="704"/>
      <c r="FVJ101" s="704"/>
      <c r="FVK101" s="704"/>
      <c r="FVL101" s="704"/>
      <c r="FVM101" s="704"/>
      <c r="FVN101" s="704"/>
      <c r="FVO101" s="704"/>
      <c r="FVP101" s="704"/>
      <c r="FVQ101" s="704"/>
      <c r="FVR101" s="704"/>
      <c r="FVS101" s="704"/>
      <c r="FVT101" s="704"/>
      <c r="FVU101" s="704"/>
      <c r="FVV101" s="704"/>
      <c r="FVW101" s="704"/>
      <c r="FVX101" s="704"/>
      <c r="FVY101" s="704"/>
      <c r="FVZ101" s="704"/>
      <c r="FWA101" s="704"/>
      <c r="FWB101" s="704"/>
      <c r="FWC101" s="704"/>
      <c r="FWD101" s="704"/>
      <c r="FWE101" s="704"/>
      <c r="FWF101" s="704"/>
      <c r="FWG101" s="704"/>
      <c r="FWH101" s="704"/>
      <c r="FWI101" s="704"/>
      <c r="FWJ101" s="704"/>
      <c r="FWK101" s="704"/>
      <c r="FWL101" s="704"/>
      <c r="FWM101" s="704"/>
      <c r="FWN101" s="704"/>
      <c r="FWO101" s="704"/>
      <c r="FWP101" s="704"/>
      <c r="FWQ101" s="704"/>
      <c r="FWR101" s="704"/>
      <c r="FWS101" s="704"/>
      <c r="FWT101" s="704"/>
      <c r="FWU101" s="704"/>
      <c r="FWV101" s="704"/>
      <c r="FWW101" s="704"/>
      <c r="FWX101" s="704"/>
      <c r="FWY101" s="704"/>
      <c r="FWZ101" s="704"/>
      <c r="FXA101" s="704"/>
      <c r="FXB101" s="704"/>
      <c r="FXC101" s="704"/>
      <c r="FXD101" s="704"/>
      <c r="FXE101" s="704"/>
      <c r="FXF101" s="704"/>
      <c r="FXG101" s="704"/>
      <c r="FXH101" s="704"/>
      <c r="FXI101" s="704"/>
      <c r="FXJ101" s="704"/>
      <c r="FXK101" s="704"/>
      <c r="FXL101" s="704"/>
      <c r="FXM101" s="704"/>
      <c r="FXN101" s="704"/>
      <c r="FXO101" s="704"/>
      <c r="FXP101" s="704"/>
      <c r="FXQ101" s="704"/>
      <c r="FXR101" s="704"/>
      <c r="FXS101" s="704"/>
      <c r="FXT101" s="704"/>
      <c r="FXU101" s="704"/>
      <c r="FXV101" s="704"/>
      <c r="FXW101" s="704"/>
      <c r="FXX101" s="704"/>
      <c r="FXY101" s="704"/>
      <c r="FXZ101" s="704"/>
      <c r="FYA101" s="704"/>
      <c r="FYB101" s="704"/>
      <c r="FYC101" s="704"/>
      <c r="FYD101" s="704"/>
      <c r="FYE101" s="704"/>
      <c r="FYF101" s="704"/>
      <c r="FYG101" s="704"/>
      <c r="FYH101" s="704"/>
      <c r="FYI101" s="704"/>
      <c r="FYJ101" s="704"/>
      <c r="FYK101" s="704"/>
      <c r="FYL101" s="704"/>
      <c r="FYM101" s="704"/>
      <c r="FYN101" s="704"/>
      <c r="FYO101" s="704"/>
      <c r="FYP101" s="704"/>
      <c r="FYQ101" s="704"/>
      <c r="FYR101" s="704"/>
      <c r="FYS101" s="704"/>
      <c r="FYT101" s="704"/>
      <c r="FYU101" s="704"/>
      <c r="FYV101" s="704"/>
      <c r="FYW101" s="704"/>
      <c r="FYX101" s="704"/>
      <c r="FYY101" s="704"/>
      <c r="FYZ101" s="704"/>
      <c r="FZA101" s="704"/>
      <c r="FZB101" s="704"/>
      <c r="FZC101" s="704"/>
      <c r="FZD101" s="704"/>
      <c r="FZE101" s="704"/>
      <c r="FZF101" s="704"/>
      <c r="FZG101" s="704"/>
      <c r="FZH101" s="704"/>
      <c r="FZI101" s="704"/>
      <c r="FZJ101" s="704"/>
      <c r="FZK101" s="704"/>
      <c r="FZL101" s="704"/>
      <c r="FZM101" s="704"/>
      <c r="FZN101" s="704"/>
      <c r="FZO101" s="704"/>
      <c r="FZP101" s="704"/>
      <c r="FZQ101" s="704"/>
      <c r="FZR101" s="704"/>
      <c r="FZS101" s="704"/>
      <c r="FZT101" s="704"/>
      <c r="FZU101" s="704"/>
      <c r="FZV101" s="704"/>
      <c r="FZW101" s="704"/>
      <c r="FZX101" s="704"/>
      <c r="FZY101" s="704"/>
      <c r="FZZ101" s="704"/>
      <c r="GAA101" s="704"/>
      <c r="GAB101" s="704"/>
      <c r="GAC101" s="704"/>
      <c r="GAD101" s="704"/>
      <c r="GAE101" s="704"/>
      <c r="GAF101" s="704"/>
      <c r="GAG101" s="704"/>
      <c r="GAH101" s="704"/>
      <c r="GAI101" s="704"/>
      <c r="GAJ101" s="704"/>
      <c r="GAK101" s="704"/>
      <c r="GAL101" s="704"/>
      <c r="GAM101" s="704"/>
      <c r="GAN101" s="704"/>
      <c r="GAO101" s="704"/>
      <c r="GAP101" s="704"/>
      <c r="GAQ101" s="704"/>
      <c r="GAR101" s="704"/>
      <c r="GAS101" s="704"/>
      <c r="GAT101" s="704"/>
      <c r="GAU101" s="704"/>
      <c r="GAV101" s="704"/>
      <c r="GAW101" s="704"/>
      <c r="GAX101" s="704"/>
      <c r="GAY101" s="704"/>
      <c r="GAZ101" s="704"/>
      <c r="GBA101" s="704"/>
      <c r="GBB101" s="704"/>
      <c r="GBC101" s="704"/>
      <c r="GBD101" s="704"/>
      <c r="GBE101" s="704"/>
      <c r="GBF101" s="704"/>
      <c r="GBG101" s="704"/>
      <c r="GBH101" s="704"/>
      <c r="GBI101" s="704"/>
      <c r="GBJ101" s="704"/>
      <c r="GBK101" s="704"/>
      <c r="GBL101" s="704"/>
      <c r="GBM101" s="704"/>
      <c r="GBN101" s="704"/>
      <c r="GBO101" s="704"/>
      <c r="GBP101" s="704"/>
      <c r="GBQ101" s="704"/>
      <c r="GBR101" s="704"/>
      <c r="GBS101" s="704"/>
      <c r="GBT101" s="704"/>
      <c r="GBU101" s="704"/>
      <c r="GBV101" s="704"/>
      <c r="GBW101" s="704"/>
      <c r="GBX101" s="704"/>
      <c r="GBY101" s="704"/>
      <c r="GBZ101" s="704"/>
      <c r="GCA101" s="704"/>
      <c r="GCB101" s="704"/>
      <c r="GCC101" s="704"/>
      <c r="GCD101" s="704"/>
      <c r="GCE101" s="704"/>
      <c r="GCF101" s="704"/>
      <c r="GCG101" s="704"/>
      <c r="GCH101" s="704"/>
      <c r="GCI101" s="704"/>
      <c r="GCJ101" s="704"/>
      <c r="GCK101" s="704"/>
      <c r="GCL101" s="704"/>
      <c r="GCM101" s="704"/>
      <c r="GCN101" s="704"/>
      <c r="GCO101" s="704"/>
      <c r="GCP101" s="704"/>
      <c r="GCQ101" s="704"/>
      <c r="GCR101" s="704"/>
      <c r="GCS101" s="704"/>
      <c r="GCT101" s="704"/>
      <c r="GCU101" s="704"/>
      <c r="GCV101" s="704"/>
      <c r="GCW101" s="704"/>
      <c r="GCX101" s="704"/>
      <c r="GCY101" s="704"/>
      <c r="GCZ101" s="704"/>
      <c r="GDA101" s="704"/>
      <c r="GDB101" s="704"/>
      <c r="GDC101" s="704"/>
      <c r="GDD101" s="704"/>
      <c r="GDE101" s="704"/>
      <c r="GDF101" s="704"/>
      <c r="GDG101" s="704"/>
      <c r="GDH101" s="704"/>
      <c r="GDI101" s="704"/>
      <c r="GDJ101" s="704"/>
      <c r="GDK101" s="704"/>
      <c r="GDL101" s="704"/>
      <c r="GDM101" s="704"/>
      <c r="GDN101" s="704"/>
      <c r="GDO101" s="704"/>
      <c r="GDP101" s="704"/>
      <c r="GDQ101" s="704"/>
      <c r="GDR101" s="704"/>
      <c r="GDS101" s="704"/>
      <c r="GDT101" s="704"/>
      <c r="GDU101" s="704"/>
      <c r="GDV101" s="704"/>
      <c r="GDW101" s="704"/>
      <c r="GDX101" s="704"/>
      <c r="GDY101" s="704"/>
      <c r="GDZ101" s="704"/>
      <c r="GEA101" s="704"/>
      <c r="GEB101" s="704"/>
      <c r="GEC101" s="704"/>
      <c r="GED101" s="704"/>
      <c r="GEE101" s="704"/>
      <c r="GEF101" s="704"/>
      <c r="GEG101" s="704"/>
      <c r="GEH101" s="704"/>
      <c r="GEI101" s="704"/>
      <c r="GEJ101" s="704"/>
      <c r="GEK101" s="704"/>
      <c r="GEL101" s="704"/>
      <c r="GEM101" s="704"/>
      <c r="GEN101" s="704"/>
      <c r="GEO101" s="704"/>
      <c r="GEP101" s="704"/>
      <c r="GEQ101" s="704"/>
      <c r="GER101" s="704"/>
      <c r="GES101" s="704"/>
      <c r="GET101" s="704"/>
      <c r="GEU101" s="704"/>
      <c r="GEV101" s="704"/>
      <c r="GEW101" s="704"/>
      <c r="GEX101" s="704"/>
      <c r="GEY101" s="704"/>
      <c r="GEZ101" s="704"/>
      <c r="GFA101" s="704"/>
      <c r="GFB101" s="704"/>
      <c r="GFC101" s="704"/>
      <c r="GFD101" s="704"/>
      <c r="GFE101" s="704"/>
      <c r="GFF101" s="704"/>
      <c r="GFG101" s="704"/>
      <c r="GFH101" s="704"/>
      <c r="GFI101" s="704"/>
      <c r="GFJ101" s="704"/>
      <c r="GFK101" s="704"/>
      <c r="GFL101" s="704"/>
      <c r="GFM101" s="704"/>
      <c r="GFN101" s="704"/>
      <c r="GFO101" s="704"/>
      <c r="GFP101" s="704"/>
      <c r="GFQ101" s="704"/>
      <c r="GFR101" s="704"/>
      <c r="GFS101" s="704"/>
      <c r="GFT101" s="704"/>
      <c r="GFU101" s="704"/>
      <c r="GFV101" s="704"/>
      <c r="GFW101" s="704"/>
      <c r="GFX101" s="704"/>
      <c r="GFY101" s="704"/>
      <c r="GFZ101" s="704"/>
      <c r="GGA101" s="704"/>
      <c r="GGB101" s="704"/>
      <c r="GGC101" s="704"/>
      <c r="GGD101" s="704"/>
      <c r="GGE101" s="704"/>
      <c r="GGF101" s="704"/>
      <c r="GGG101" s="704"/>
      <c r="GGH101" s="704"/>
      <c r="GGI101" s="704"/>
      <c r="GGJ101" s="704"/>
      <c r="GGK101" s="704"/>
      <c r="GGL101" s="704"/>
      <c r="GGM101" s="704"/>
      <c r="GGN101" s="704"/>
      <c r="GGO101" s="704"/>
      <c r="GGP101" s="704"/>
      <c r="GGQ101" s="704"/>
      <c r="GGR101" s="704"/>
      <c r="GGS101" s="704"/>
      <c r="GGT101" s="704"/>
      <c r="GGU101" s="704"/>
      <c r="GGV101" s="704"/>
      <c r="GGW101" s="704"/>
      <c r="GGX101" s="704"/>
      <c r="GGY101" s="704"/>
      <c r="GGZ101" s="704"/>
      <c r="GHA101" s="704"/>
      <c r="GHB101" s="704"/>
      <c r="GHC101" s="704"/>
      <c r="GHD101" s="704"/>
      <c r="GHE101" s="704"/>
      <c r="GHF101" s="704"/>
      <c r="GHG101" s="704"/>
      <c r="GHH101" s="704"/>
      <c r="GHI101" s="704"/>
      <c r="GHJ101" s="704"/>
      <c r="GHK101" s="704"/>
      <c r="GHL101" s="704"/>
      <c r="GHM101" s="704"/>
      <c r="GHN101" s="704"/>
      <c r="GHO101" s="704"/>
      <c r="GHP101" s="704"/>
      <c r="GHQ101" s="704"/>
      <c r="GHR101" s="704"/>
      <c r="GHS101" s="704"/>
      <c r="GHT101" s="704"/>
      <c r="GHU101" s="704"/>
      <c r="GHV101" s="704"/>
      <c r="GHW101" s="704"/>
      <c r="GHX101" s="704"/>
      <c r="GHY101" s="704"/>
      <c r="GHZ101" s="704"/>
      <c r="GIA101" s="704"/>
      <c r="GIB101" s="704"/>
      <c r="GIC101" s="704"/>
      <c r="GID101" s="704"/>
      <c r="GIE101" s="704"/>
      <c r="GIF101" s="704"/>
      <c r="GIG101" s="704"/>
      <c r="GIH101" s="704"/>
      <c r="GII101" s="704"/>
      <c r="GIJ101" s="704"/>
      <c r="GIK101" s="704"/>
      <c r="GIL101" s="704"/>
      <c r="GIM101" s="704"/>
      <c r="GIN101" s="704"/>
      <c r="GIO101" s="704"/>
      <c r="GIP101" s="704"/>
      <c r="GIQ101" s="704"/>
      <c r="GIR101" s="704"/>
      <c r="GIS101" s="704"/>
      <c r="GIT101" s="704"/>
      <c r="GIU101" s="704"/>
      <c r="GIV101" s="704"/>
      <c r="GIW101" s="704"/>
      <c r="GIX101" s="704"/>
      <c r="GIY101" s="704"/>
      <c r="GIZ101" s="704"/>
      <c r="GJA101" s="704"/>
      <c r="GJB101" s="704"/>
      <c r="GJC101" s="704"/>
      <c r="GJD101" s="704"/>
      <c r="GJE101" s="704"/>
      <c r="GJF101" s="704"/>
      <c r="GJG101" s="704"/>
      <c r="GJH101" s="704"/>
      <c r="GJI101" s="704"/>
      <c r="GJJ101" s="704"/>
      <c r="GJK101" s="704"/>
      <c r="GJL101" s="704"/>
      <c r="GJM101" s="704"/>
      <c r="GJN101" s="704"/>
      <c r="GJO101" s="704"/>
      <c r="GJP101" s="704"/>
      <c r="GJQ101" s="704"/>
      <c r="GJR101" s="704"/>
      <c r="GJS101" s="704"/>
      <c r="GJT101" s="704"/>
      <c r="GJU101" s="704"/>
      <c r="GJV101" s="704"/>
      <c r="GJW101" s="704"/>
      <c r="GJX101" s="704"/>
      <c r="GJY101" s="704"/>
      <c r="GJZ101" s="704"/>
      <c r="GKA101" s="704"/>
      <c r="GKB101" s="704"/>
      <c r="GKC101" s="704"/>
      <c r="GKD101" s="704"/>
      <c r="GKE101" s="704"/>
      <c r="GKF101" s="704"/>
      <c r="GKG101" s="704"/>
      <c r="GKH101" s="704"/>
      <c r="GKI101" s="704"/>
      <c r="GKJ101" s="704"/>
      <c r="GKK101" s="704"/>
      <c r="GKL101" s="704"/>
      <c r="GKM101" s="704"/>
      <c r="GKN101" s="704"/>
      <c r="GKO101" s="704"/>
      <c r="GKP101" s="704"/>
      <c r="GKQ101" s="704"/>
      <c r="GKR101" s="704"/>
      <c r="GKS101" s="704"/>
      <c r="GKT101" s="704"/>
      <c r="GKU101" s="704"/>
      <c r="GKV101" s="704"/>
      <c r="GKW101" s="704"/>
      <c r="GKX101" s="704"/>
      <c r="GKY101" s="704"/>
      <c r="GKZ101" s="704"/>
      <c r="GLA101" s="704"/>
      <c r="GLB101" s="704"/>
      <c r="GLC101" s="704"/>
      <c r="GLD101" s="704"/>
      <c r="GLE101" s="704"/>
      <c r="GLF101" s="704"/>
      <c r="GLG101" s="704"/>
      <c r="GLH101" s="704"/>
      <c r="GLI101" s="704"/>
      <c r="GLJ101" s="704"/>
      <c r="GLK101" s="704"/>
      <c r="GLL101" s="704"/>
      <c r="GLM101" s="704"/>
      <c r="GLN101" s="704"/>
      <c r="GLO101" s="704"/>
      <c r="GLP101" s="704"/>
      <c r="GLQ101" s="704"/>
      <c r="GLR101" s="704"/>
      <c r="GLS101" s="704"/>
      <c r="GLT101" s="704"/>
      <c r="GLU101" s="704"/>
      <c r="GLV101" s="704"/>
      <c r="GLW101" s="704"/>
      <c r="GLX101" s="704"/>
      <c r="GLY101" s="704"/>
      <c r="GLZ101" s="704"/>
      <c r="GMA101" s="704"/>
      <c r="GMB101" s="704"/>
      <c r="GMC101" s="704"/>
      <c r="GMD101" s="704"/>
      <c r="GME101" s="704"/>
      <c r="GMF101" s="704"/>
      <c r="GMG101" s="704"/>
      <c r="GMH101" s="704"/>
      <c r="GMI101" s="704"/>
      <c r="GMJ101" s="704"/>
      <c r="GMK101" s="704"/>
      <c r="GML101" s="704"/>
      <c r="GMM101" s="704"/>
      <c r="GMN101" s="704"/>
      <c r="GMO101" s="704"/>
      <c r="GMP101" s="704"/>
      <c r="GMQ101" s="704"/>
      <c r="GMR101" s="704"/>
      <c r="GMS101" s="704"/>
      <c r="GMT101" s="704"/>
      <c r="GMU101" s="704"/>
      <c r="GMV101" s="704"/>
      <c r="GMW101" s="704"/>
      <c r="GMX101" s="704"/>
      <c r="GMY101" s="704"/>
      <c r="GMZ101" s="704"/>
      <c r="GNA101" s="704"/>
      <c r="GNB101" s="704"/>
      <c r="GNC101" s="704"/>
      <c r="GND101" s="704"/>
      <c r="GNE101" s="704"/>
      <c r="GNF101" s="704"/>
      <c r="GNG101" s="704"/>
      <c r="GNH101" s="704"/>
      <c r="GNI101" s="704"/>
      <c r="GNJ101" s="704"/>
      <c r="GNK101" s="704"/>
      <c r="GNL101" s="704"/>
      <c r="GNM101" s="704"/>
      <c r="GNN101" s="704"/>
      <c r="GNO101" s="704"/>
      <c r="GNP101" s="704"/>
      <c r="GNQ101" s="704"/>
      <c r="GNR101" s="704"/>
      <c r="GNS101" s="704"/>
      <c r="GNT101" s="704"/>
      <c r="GNU101" s="704"/>
      <c r="GNV101" s="704"/>
      <c r="GNW101" s="704"/>
      <c r="GNX101" s="704"/>
      <c r="GNY101" s="704"/>
      <c r="GNZ101" s="704"/>
      <c r="GOA101" s="704"/>
      <c r="GOB101" s="704"/>
      <c r="GOC101" s="704"/>
      <c r="GOD101" s="704"/>
      <c r="GOE101" s="704"/>
      <c r="GOF101" s="704"/>
      <c r="GOG101" s="704"/>
      <c r="GOH101" s="704"/>
      <c r="GOI101" s="704"/>
      <c r="GOJ101" s="704"/>
      <c r="GOK101" s="704"/>
      <c r="GOL101" s="704"/>
      <c r="GOM101" s="704"/>
      <c r="GON101" s="704"/>
      <c r="GOO101" s="704"/>
      <c r="GOP101" s="704"/>
      <c r="GOQ101" s="704"/>
      <c r="GOR101" s="704"/>
      <c r="GOS101" s="704"/>
      <c r="GOT101" s="704"/>
      <c r="GOU101" s="704"/>
      <c r="GOV101" s="704"/>
      <c r="GOW101" s="704"/>
      <c r="GOX101" s="704"/>
      <c r="GOY101" s="704"/>
      <c r="GOZ101" s="704"/>
      <c r="GPA101" s="704"/>
      <c r="GPB101" s="704"/>
      <c r="GPC101" s="704"/>
      <c r="GPD101" s="704"/>
      <c r="GPE101" s="704"/>
      <c r="GPF101" s="704"/>
      <c r="GPG101" s="704"/>
      <c r="GPH101" s="704"/>
      <c r="GPI101" s="704"/>
      <c r="GPJ101" s="704"/>
      <c r="GPK101" s="704"/>
      <c r="GPL101" s="704"/>
      <c r="GPM101" s="704"/>
      <c r="GPN101" s="704"/>
      <c r="GPO101" s="704"/>
      <c r="GPP101" s="704"/>
      <c r="GPQ101" s="704"/>
      <c r="GPR101" s="704"/>
      <c r="GPS101" s="704"/>
      <c r="GPT101" s="704"/>
      <c r="GPU101" s="704"/>
      <c r="GPV101" s="704"/>
      <c r="GPW101" s="704"/>
      <c r="GPX101" s="704"/>
      <c r="GPY101" s="704"/>
      <c r="GPZ101" s="704"/>
      <c r="GQA101" s="704"/>
      <c r="GQB101" s="704"/>
      <c r="GQC101" s="704"/>
      <c r="GQD101" s="704"/>
      <c r="GQE101" s="704"/>
      <c r="GQF101" s="704"/>
      <c r="GQG101" s="704"/>
      <c r="GQH101" s="704"/>
      <c r="GQI101" s="704"/>
      <c r="GQJ101" s="704"/>
      <c r="GQK101" s="704"/>
      <c r="GQL101" s="704"/>
      <c r="GQM101" s="704"/>
      <c r="GQN101" s="704"/>
      <c r="GQO101" s="704"/>
      <c r="GQP101" s="704"/>
      <c r="GQQ101" s="704"/>
      <c r="GQR101" s="704"/>
      <c r="GQS101" s="704"/>
      <c r="GQT101" s="704"/>
      <c r="GQU101" s="704"/>
      <c r="GQV101" s="704"/>
      <c r="GQW101" s="704"/>
      <c r="GQX101" s="704"/>
      <c r="GQY101" s="704"/>
      <c r="GQZ101" s="704"/>
      <c r="GRA101" s="704"/>
      <c r="GRB101" s="704"/>
      <c r="GRC101" s="704"/>
      <c r="GRD101" s="704"/>
      <c r="GRE101" s="704"/>
      <c r="GRF101" s="704"/>
      <c r="GRG101" s="704"/>
      <c r="GRH101" s="704"/>
      <c r="GRI101" s="704"/>
      <c r="GRJ101" s="704"/>
      <c r="GRK101" s="704"/>
      <c r="GRL101" s="704"/>
      <c r="GRM101" s="704"/>
      <c r="GRN101" s="704"/>
      <c r="GRO101" s="704"/>
      <c r="GRP101" s="704"/>
      <c r="GRQ101" s="704"/>
      <c r="GRR101" s="704"/>
      <c r="GRS101" s="704"/>
      <c r="GRT101" s="704"/>
      <c r="GRU101" s="704"/>
      <c r="GRV101" s="704"/>
      <c r="GRW101" s="704"/>
      <c r="GRX101" s="704"/>
      <c r="GRY101" s="704"/>
      <c r="GRZ101" s="704"/>
      <c r="GSA101" s="704"/>
      <c r="GSB101" s="704"/>
      <c r="GSC101" s="704"/>
      <c r="GSD101" s="704"/>
      <c r="GSE101" s="704"/>
      <c r="GSF101" s="704"/>
      <c r="GSG101" s="704"/>
      <c r="GSH101" s="704"/>
      <c r="GSI101" s="704"/>
      <c r="GSJ101" s="704"/>
      <c r="GSK101" s="704"/>
      <c r="GSL101" s="704"/>
      <c r="GSM101" s="704"/>
      <c r="GSN101" s="704"/>
      <c r="GSO101" s="704"/>
      <c r="GSP101" s="704"/>
      <c r="GSQ101" s="704"/>
      <c r="GSR101" s="704"/>
      <c r="GSS101" s="704"/>
      <c r="GST101" s="704"/>
      <c r="GSU101" s="704"/>
      <c r="GSV101" s="704"/>
      <c r="GSW101" s="704"/>
      <c r="GSX101" s="704"/>
      <c r="GSY101" s="704"/>
      <c r="GSZ101" s="704"/>
      <c r="GTA101" s="704"/>
      <c r="GTB101" s="704"/>
      <c r="GTC101" s="704"/>
      <c r="GTD101" s="704"/>
      <c r="GTE101" s="704"/>
      <c r="GTF101" s="704"/>
      <c r="GTG101" s="704"/>
      <c r="GTH101" s="704"/>
      <c r="GTI101" s="704"/>
      <c r="GTJ101" s="704"/>
      <c r="GTK101" s="704"/>
      <c r="GTL101" s="704"/>
      <c r="GTM101" s="704"/>
      <c r="GTN101" s="704"/>
      <c r="GTO101" s="704"/>
      <c r="GTP101" s="704"/>
      <c r="GTQ101" s="704"/>
      <c r="GTR101" s="704"/>
      <c r="GTS101" s="704"/>
      <c r="GTT101" s="704"/>
      <c r="GTU101" s="704"/>
      <c r="GTV101" s="704"/>
      <c r="GTW101" s="704"/>
      <c r="GTX101" s="704"/>
      <c r="GTY101" s="704"/>
      <c r="GTZ101" s="704"/>
      <c r="GUA101" s="704"/>
      <c r="GUB101" s="704"/>
      <c r="GUC101" s="704"/>
      <c r="GUD101" s="704"/>
      <c r="GUE101" s="704"/>
      <c r="GUF101" s="704"/>
      <c r="GUG101" s="704"/>
      <c r="GUH101" s="704"/>
      <c r="GUI101" s="704"/>
      <c r="GUJ101" s="704"/>
      <c r="GUK101" s="704"/>
      <c r="GUL101" s="704"/>
      <c r="GUM101" s="704"/>
      <c r="GUN101" s="704"/>
      <c r="GUO101" s="704"/>
      <c r="GUP101" s="704"/>
      <c r="GUQ101" s="704"/>
      <c r="GUR101" s="704"/>
      <c r="GUS101" s="704"/>
      <c r="GUT101" s="704"/>
      <c r="GUU101" s="704"/>
      <c r="GUV101" s="704"/>
      <c r="GUW101" s="704"/>
      <c r="GUX101" s="704"/>
      <c r="GUY101" s="704"/>
      <c r="GUZ101" s="704"/>
      <c r="GVA101" s="704"/>
      <c r="GVB101" s="704"/>
      <c r="GVC101" s="704"/>
      <c r="GVD101" s="704"/>
      <c r="GVE101" s="704"/>
      <c r="GVF101" s="704"/>
      <c r="GVG101" s="704"/>
      <c r="GVH101" s="704"/>
      <c r="GVI101" s="704"/>
      <c r="GVJ101" s="704"/>
      <c r="GVK101" s="704"/>
      <c r="GVL101" s="704"/>
      <c r="GVM101" s="704"/>
      <c r="GVN101" s="704"/>
      <c r="GVO101" s="704"/>
      <c r="GVP101" s="704"/>
      <c r="GVQ101" s="704"/>
      <c r="GVR101" s="704"/>
      <c r="GVS101" s="704"/>
      <c r="GVT101" s="704"/>
      <c r="GVU101" s="704"/>
      <c r="GVV101" s="704"/>
      <c r="GVW101" s="704"/>
      <c r="GVX101" s="704"/>
      <c r="GVY101" s="704"/>
      <c r="GVZ101" s="704"/>
      <c r="GWA101" s="704"/>
      <c r="GWB101" s="704"/>
      <c r="GWC101" s="704"/>
      <c r="GWD101" s="704"/>
      <c r="GWE101" s="704"/>
      <c r="GWF101" s="704"/>
      <c r="GWG101" s="704"/>
      <c r="GWH101" s="704"/>
      <c r="GWI101" s="704"/>
      <c r="GWJ101" s="704"/>
      <c r="GWK101" s="704"/>
      <c r="GWL101" s="704"/>
      <c r="GWM101" s="704"/>
      <c r="GWN101" s="704"/>
      <c r="GWO101" s="704"/>
      <c r="GWP101" s="704"/>
      <c r="GWQ101" s="704"/>
      <c r="GWR101" s="704"/>
      <c r="GWS101" s="704"/>
      <c r="GWT101" s="704"/>
      <c r="GWU101" s="704"/>
      <c r="GWV101" s="704"/>
      <c r="GWW101" s="704"/>
      <c r="GWX101" s="704"/>
      <c r="GWY101" s="704"/>
      <c r="GWZ101" s="704"/>
      <c r="GXA101" s="704"/>
      <c r="GXB101" s="704"/>
      <c r="GXC101" s="704"/>
      <c r="GXD101" s="704"/>
      <c r="GXE101" s="704"/>
      <c r="GXF101" s="704"/>
      <c r="GXG101" s="704"/>
      <c r="GXH101" s="704"/>
      <c r="GXI101" s="704"/>
      <c r="GXJ101" s="704"/>
      <c r="GXK101" s="704"/>
      <c r="GXL101" s="704"/>
      <c r="GXM101" s="704"/>
      <c r="GXN101" s="704"/>
      <c r="GXO101" s="704"/>
      <c r="GXP101" s="704"/>
      <c r="GXQ101" s="704"/>
      <c r="GXR101" s="704"/>
      <c r="GXS101" s="704"/>
      <c r="GXT101" s="704"/>
      <c r="GXU101" s="704"/>
      <c r="GXV101" s="704"/>
      <c r="GXW101" s="704"/>
      <c r="GXX101" s="704"/>
      <c r="GXY101" s="704"/>
      <c r="GXZ101" s="704"/>
      <c r="GYA101" s="704"/>
      <c r="GYB101" s="704"/>
      <c r="GYC101" s="704"/>
      <c r="GYD101" s="704"/>
      <c r="GYE101" s="704"/>
      <c r="GYF101" s="704"/>
      <c r="GYG101" s="704"/>
      <c r="GYH101" s="704"/>
      <c r="GYI101" s="704"/>
      <c r="GYJ101" s="704"/>
      <c r="GYK101" s="704"/>
      <c r="GYL101" s="704"/>
      <c r="GYM101" s="704"/>
      <c r="GYN101" s="704"/>
      <c r="GYO101" s="704"/>
      <c r="GYP101" s="704"/>
      <c r="GYQ101" s="704"/>
      <c r="GYR101" s="704"/>
      <c r="GYS101" s="704"/>
      <c r="GYT101" s="704"/>
      <c r="GYU101" s="704"/>
      <c r="GYV101" s="704"/>
      <c r="GYW101" s="704"/>
      <c r="GYX101" s="704"/>
      <c r="GYY101" s="704"/>
      <c r="GYZ101" s="704"/>
      <c r="GZA101" s="704"/>
      <c r="GZB101" s="704"/>
      <c r="GZC101" s="704"/>
      <c r="GZD101" s="704"/>
      <c r="GZE101" s="704"/>
      <c r="GZF101" s="704"/>
      <c r="GZG101" s="704"/>
      <c r="GZH101" s="704"/>
      <c r="GZI101" s="704"/>
      <c r="GZJ101" s="704"/>
      <c r="GZK101" s="704"/>
      <c r="GZL101" s="704"/>
      <c r="GZM101" s="704"/>
      <c r="GZN101" s="704"/>
      <c r="GZO101" s="704"/>
      <c r="GZP101" s="704"/>
      <c r="GZQ101" s="704"/>
      <c r="GZR101" s="704"/>
      <c r="GZS101" s="704"/>
      <c r="GZT101" s="704"/>
      <c r="GZU101" s="704"/>
      <c r="GZV101" s="704"/>
      <c r="GZW101" s="704"/>
      <c r="GZX101" s="704"/>
      <c r="GZY101" s="704"/>
      <c r="GZZ101" s="704"/>
      <c r="HAA101" s="704"/>
      <c r="HAB101" s="704"/>
      <c r="HAC101" s="704"/>
      <c r="HAD101" s="704"/>
      <c r="HAE101" s="704"/>
      <c r="HAF101" s="704"/>
      <c r="HAG101" s="704"/>
      <c r="HAH101" s="704"/>
      <c r="HAI101" s="704"/>
      <c r="HAJ101" s="704"/>
      <c r="HAK101" s="704"/>
      <c r="HAL101" s="704"/>
      <c r="HAM101" s="704"/>
      <c r="HAN101" s="704"/>
      <c r="HAO101" s="704"/>
      <c r="HAP101" s="704"/>
      <c r="HAQ101" s="704"/>
      <c r="HAR101" s="704"/>
      <c r="HAS101" s="704"/>
      <c r="HAT101" s="704"/>
      <c r="HAU101" s="704"/>
      <c r="HAV101" s="704"/>
      <c r="HAW101" s="704"/>
      <c r="HAX101" s="704"/>
      <c r="HAY101" s="704"/>
      <c r="HAZ101" s="704"/>
      <c r="HBA101" s="704"/>
      <c r="HBB101" s="704"/>
      <c r="HBC101" s="704"/>
      <c r="HBD101" s="704"/>
      <c r="HBE101" s="704"/>
      <c r="HBF101" s="704"/>
      <c r="HBG101" s="704"/>
      <c r="HBH101" s="704"/>
      <c r="HBI101" s="704"/>
      <c r="HBJ101" s="704"/>
      <c r="HBK101" s="704"/>
      <c r="HBL101" s="704"/>
      <c r="HBM101" s="704"/>
      <c r="HBN101" s="704"/>
      <c r="HBO101" s="704"/>
      <c r="HBP101" s="704"/>
      <c r="HBQ101" s="704"/>
      <c r="HBR101" s="704"/>
      <c r="HBS101" s="704"/>
      <c r="HBT101" s="704"/>
      <c r="HBU101" s="704"/>
      <c r="HBV101" s="704"/>
      <c r="HBW101" s="704"/>
      <c r="HBX101" s="704"/>
      <c r="HBY101" s="704"/>
      <c r="HBZ101" s="704"/>
      <c r="HCA101" s="704"/>
      <c r="HCB101" s="704"/>
      <c r="HCC101" s="704"/>
      <c r="HCD101" s="704"/>
      <c r="HCE101" s="704"/>
      <c r="HCF101" s="704"/>
      <c r="HCG101" s="704"/>
      <c r="HCH101" s="704"/>
      <c r="HCI101" s="704"/>
      <c r="HCJ101" s="704"/>
      <c r="HCK101" s="704"/>
      <c r="HCL101" s="704"/>
      <c r="HCM101" s="704"/>
      <c r="HCN101" s="704"/>
      <c r="HCO101" s="704"/>
      <c r="HCP101" s="704"/>
      <c r="HCQ101" s="704"/>
      <c r="HCR101" s="704"/>
      <c r="HCS101" s="704"/>
      <c r="HCT101" s="704"/>
      <c r="HCU101" s="704"/>
      <c r="HCV101" s="704"/>
      <c r="HCW101" s="704"/>
      <c r="HCX101" s="704"/>
      <c r="HCY101" s="704"/>
      <c r="HCZ101" s="704"/>
      <c r="HDA101" s="704"/>
      <c r="HDB101" s="704"/>
      <c r="HDC101" s="704"/>
      <c r="HDD101" s="704"/>
      <c r="HDE101" s="704"/>
      <c r="HDF101" s="704"/>
      <c r="HDG101" s="704"/>
      <c r="HDH101" s="704"/>
      <c r="HDI101" s="704"/>
      <c r="HDJ101" s="704"/>
      <c r="HDK101" s="704"/>
      <c r="HDL101" s="704"/>
      <c r="HDM101" s="704"/>
      <c r="HDN101" s="704"/>
      <c r="HDO101" s="704"/>
      <c r="HDP101" s="704"/>
      <c r="HDQ101" s="704"/>
      <c r="HDR101" s="704"/>
      <c r="HDS101" s="704"/>
      <c r="HDT101" s="704"/>
      <c r="HDU101" s="704"/>
      <c r="HDV101" s="704"/>
      <c r="HDW101" s="704"/>
      <c r="HDX101" s="704"/>
      <c r="HDY101" s="704"/>
      <c r="HDZ101" s="704"/>
      <c r="HEA101" s="704"/>
      <c r="HEB101" s="704"/>
      <c r="HEC101" s="704"/>
      <c r="HED101" s="704"/>
      <c r="HEE101" s="704"/>
      <c r="HEF101" s="704"/>
      <c r="HEG101" s="704"/>
      <c r="HEH101" s="704"/>
      <c r="HEI101" s="704"/>
      <c r="HEJ101" s="704"/>
      <c r="HEK101" s="704"/>
      <c r="HEL101" s="704"/>
      <c r="HEM101" s="704"/>
      <c r="HEN101" s="704"/>
      <c r="HEO101" s="704"/>
      <c r="HEP101" s="704"/>
      <c r="HEQ101" s="704"/>
      <c r="HER101" s="704"/>
      <c r="HES101" s="704"/>
      <c r="HET101" s="704"/>
      <c r="HEU101" s="704"/>
      <c r="HEV101" s="704"/>
      <c r="HEW101" s="704"/>
      <c r="HEX101" s="704"/>
      <c r="HEY101" s="704"/>
      <c r="HEZ101" s="704"/>
      <c r="HFA101" s="704"/>
      <c r="HFB101" s="704"/>
      <c r="HFC101" s="704"/>
      <c r="HFD101" s="704"/>
      <c r="HFE101" s="704"/>
      <c r="HFF101" s="704"/>
      <c r="HFG101" s="704"/>
      <c r="HFH101" s="704"/>
      <c r="HFI101" s="704"/>
      <c r="HFJ101" s="704"/>
      <c r="HFK101" s="704"/>
      <c r="HFL101" s="704"/>
      <c r="HFM101" s="704"/>
      <c r="HFN101" s="704"/>
      <c r="HFO101" s="704"/>
      <c r="HFP101" s="704"/>
      <c r="HFQ101" s="704"/>
      <c r="HFR101" s="704"/>
      <c r="HFS101" s="704"/>
      <c r="HFT101" s="704"/>
      <c r="HFU101" s="704"/>
      <c r="HFV101" s="704"/>
      <c r="HFW101" s="704"/>
      <c r="HFX101" s="704"/>
      <c r="HFY101" s="704"/>
      <c r="HFZ101" s="704"/>
      <c r="HGA101" s="704"/>
      <c r="HGB101" s="704"/>
      <c r="HGC101" s="704"/>
      <c r="HGD101" s="704"/>
      <c r="HGE101" s="704"/>
      <c r="HGF101" s="704"/>
      <c r="HGG101" s="704"/>
      <c r="HGH101" s="704"/>
      <c r="HGI101" s="704"/>
      <c r="HGJ101" s="704"/>
      <c r="HGK101" s="704"/>
      <c r="HGL101" s="704"/>
      <c r="HGM101" s="704"/>
      <c r="HGN101" s="704"/>
      <c r="HGO101" s="704"/>
      <c r="HGP101" s="704"/>
      <c r="HGQ101" s="704"/>
      <c r="HGR101" s="704"/>
      <c r="HGS101" s="704"/>
      <c r="HGT101" s="704"/>
      <c r="HGU101" s="704"/>
      <c r="HGV101" s="704"/>
      <c r="HGW101" s="704"/>
      <c r="HGX101" s="704"/>
      <c r="HGY101" s="704"/>
      <c r="HGZ101" s="704"/>
      <c r="HHA101" s="704"/>
      <c r="HHB101" s="704"/>
      <c r="HHC101" s="704"/>
      <c r="HHD101" s="704"/>
      <c r="HHE101" s="704"/>
      <c r="HHF101" s="704"/>
      <c r="HHG101" s="704"/>
      <c r="HHH101" s="704"/>
      <c r="HHI101" s="704"/>
      <c r="HHJ101" s="704"/>
      <c r="HHK101" s="704"/>
      <c r="HHL101" s="704"/>
      <c r="HHM101" s="704"/>
      <c r="HHN101" s="704"/>
      <c r="HHO101" s="704"/>
      <c r="HHP101" s="704"/>
      <c r="HHQ101" s="704"/>
      <c r="HHR101" s="704"/>
      <c r="HHS101" s="704"/>
      <c r="HHT101" s="704"/>
      <c r="HHU101" s="704"/>
      <c r="HHV101" s="704"/>
      <c r="HHW101" s="704"/>
      <c r="HHX101" s="704"/>
      <c r="HHY101" s="704"/>
      <c r="HHZ101" s="704"/>
      <c r="HIA101" s="704"/>
      <c r="HIB101" s="704"/>
      <c r="HIC101" s="704"/>
      <c r="HID101" s="704"/>
      <c r="HIE101" s="704"/>
      <c r="HIF101" s="704"/>
      <c r="HIG101" s="704"/>
      <c r="HIH101" s="704"/>
      <c r="HII101" s="704"/>
      <c r="HIJ101" s="704"/>
      <c r="HIK101" s="704"/>
      <c r="HIL101" s="704"/>
      <c r="HIM101" s="704"/>
      <c r="HIN101" s="704"/>
      <c r="HIO101" s="704"/>
      <c r="HIP101" s="704"/>
      <c r="HIQ101" s="704"/>
      <c r="HIR101" s="704"/>
      <c r="HIS101" s="704"/>
      <c r="HIT101" s="704"/>
      <c r="HIU101" s="704"/>
      <c r="HIV101" s="704"/>
      <c r="HIW101" s="704"/>
      <c r="HIX101" s="704"/>
      <c r="HIY101" s="704"/>
      <c r="HIZ101" s="704"/>
      <c r="HJA101" s="704"/>
      <c r="HJB101" s="704"/>
      <c r="HJC101" s="704"/>
      <c r="HJD101" s="704"/>
      <c r="HJE101" s="704"/>
      <c r="HJF101" s="704"/>
      <c r="HJG101" s="704"/>
      <c r="HJH101" s="704"/>
      <c r="HJI101" s="704"/>
      <c r="HJJ101" s="704"/>
      <c r="HJK101" s="704"/>
      <c r="HJL101" s="704"/>
      <c r="HJM101" s="704"/>
      <c r="HJN101" s="704"/>
      <c r="HJO101" s="704"/>
      <c r="HJP101" s="704"/>
      <c r="HJQ101" s="704"/>
      <c r="HJR101" s="704"/>
      <c r="HJS101" s="704"/>
      <c r="HJT101" s="704"/>
      <c r="HJU101" s="704"/>
      <c r="HJV101" s="704"/>
      <c r="HJW101" s="704"/>
      <c r="HJX101" s="704"/>
      <c r="HJY101" s="704"/>
      <c r="HJZ101" s="704"/>
      <c r="HKA101" s="704"/>
      <c r="HKB101" s="704"/>
      <c r="HKC101" s="704"/>
      <c r="HKD101" s="704"/>
      <c r="HKE101" s="704"/>
      <c r="HKF101" s="704"/>
      <c r="HKG101" s="704"/>
      <c r="HKH101" s="704"/>
      <c r="HKI101" s="704"/>
      <c r="HKJ101" s="704"/>
      <c r="HKK101" s="704"/>
      <c r="HKL101" s="704"/>
      <c r="HKM101" s="704"/>
      <c r="HKN101" s="704"/>
      <c r="HKO101" s="704"/>
      <c r="HKP101" s="704"/>
      <c r="HKQ101" s="704"/>
      <c r="HKR101" s="704"/>
      <c r="HKS101" s="704"/>
      <c r="HKT101" s="704"/>
      <c r="HKU101" s="704"/>
      <c r="HKV101" s="704"/>
      <c r="HKW101" s="704"/>
      <c r="HKX101" s="704"/>
      <c r="HKY101" s="704"/>
      <c r="HKZ101" s="704"/>
      <c r="HLA101" s="704"/>
      <c r="HLB101" s="704"/>
      <c r="HLC101" s="704"/>
      <c r="HLD101" s="704"/>
      <c r="HLE101" s="704"/>
      <c r="HLF101" s="704"/>
      <c r="HLG101" s="704"/>
      <c r="HLH101" s="704"/>
      <c r="HLI101" s="704"/>
      <c r="HLJ101" s="704"/>
      <c r="HLK101" s="704"/>
      <c r="HLL101" s="704"/>
      <c r="HLM101" s="704"/>
      <c r="HLN101" s="704"/>
      <c r="HLO101" s="704"/>
      <c r="HLP101" s="704"/>
      <c r="HLQ101" s="704"/>
      <c r="HLR101" s="704"/>
      <c r="HLS101" s="704"/>
      <c r="HLT101" s="704"/>
      <c r="HLU101" s="704"/>
      <c r="HLV101" s="704"/>
      <c r="HLW101" s="704"/>
      <c r="HLX101" s="704"/>
      <c r="HLY101" s="704"/>
      <c r="HLZ101" s="704"/>
      <c r="HMA101" s="704"/>
      <c r="HMB101" s="704"/>
      <c r="HMC101" s="704"/>
      <c r="HMD101" s="704"/>
      <c r="HME101" s="704"/>
      <c r="HMF101" s="704"/>
      <c r="HMG101" s="704"/>
      <c r="HMH101" s="704"/>
      <c r="HMI101" s="704"/>
      <c r="HMJ101" s="704"/>
      <c r="HMK101" s="704"/>
      <c r="HML101" s="704"/>
      <c r="HMM101" s="704"/>
      <c r="HMN101" s="704"/>
      <c r="HMO101" s="704"/>
      <c r="HMP101" s="704"/>
      <c r="HMQ101" s="704"/>
      <c r="HMR101" s="704"/>
      <c r="HMS101" s="704"/>
      <c r="HMT101" s="704"/>
      <c r="HMU101" s="704"/>
      <c r="HMV101" s="704"/>
      <c r="HMW101" s="704"/>
      <c r="HMX101" s="704"/>
      <c r="HMY101" s="704"/>
      <c r="HMZ101" s="704"/>
      <c r="HNA101" s="704"/>
      <c r="HNB101" s="704"/>
      <c r="HNC101" s="704"/>
      <c r="HND101" s="704"/>
      <c r="HNE101" s="704"/>
      <c r="HNF101" s="704"/>
      <c r="HNG101" s="704"/>
      <c r="HNH101" s="704"/>
      <c r="HNI101" s="704"/>
      <c r="HNJ101" s="704"/>
      <c r="HNK101" s="704"/>
      <c r="HNL101" s="704"/>
      <c r="HNM101" s="704"/>
      <c r="HNN101" s="704"/>
      <c r="HNO101" s="704"/>
      <c r="HNP101" s="704"/>
      <c r="HNQ101" s="704"/>
      <c r="HNR101" s="704"/>
      <c r="HNS101" s="704"/>
      <c r="HNT101" s="704"/>
      <c r="HNU101" s="704"/>
      <c r="HNV101" s="704"/>
      <c r="HNW101" s="704"/>
      <c r="HNX101" s="704"/>
      <c r="HNY101" s="704"/>
      <c r="HNZ101" s="704"/>
      <c r="HOA101" s="704"/>
      <c r="HOB101" s="704"/>
      <c r="HOC101" s="704"/>
      <c r="HOD101" s="704"/>
      <c r="HOE101" s="704"/>
      <c r="HOF101" s="704"/>
      <c r="HOG101" s="704"/>
      <c r="HOH101" s="704"/>
      <c r="HOI101" s="704"/>
      <c r="HOJ101" s="704"/>
      <c r="HOK101" s="704"/>
      <c r="HOL101" s="704"/>
      <c r="HOM101" s="704"/>
      <c r="HON101" s="704"/>
      <c r="HOO101" s="704"/>
      <c r="HOP101" s="704"/>
      <c r="HOQ101" s="704"/>
      <c r="HOR101" s="704"/>
      <c r="HOS101" s="704"/>
      <c r="HOT101" s="704"/>
      <c r="HOU101" s="704"/>
      <c r="HOV101" s="704"/>
      <c r="HOW101" s="704"/>
      <c r="HOX101" s="704"/>
      <c r="HOY101" s="704"/>
      <c r="HOZ101" s="704"/>
      <c r="HPA101" s="704"/>
      <c r="HPB101" s="704"/>
      <c r="HPC101" s="704"/>
      <c r="HPD101" s="704"/>
      <c r="HPE101" s="704"/>
      <c r="HPF101" s="704"/>
      <c r="HPG101" s="704"/>
      <c r="HPH101" s="704"/>
      <c r="HPI101" s="704"/>
      <c r="HPJ101" s="704"/>
      <c r="HPK101" s="704"/>
      <c r="HPL101" s="704"/>
      <c r="HPM101" s="704"/>
      <c r="HPN101" s="704"/>
      <c r="HPO101" s="704"/>
      <c r="HPP101" s="704"/>
      <c r="HPQ101" s="704"/>
      <c r="HPR101" s="704"/>
      <c r="HPS101" s="704"/>
      <c r="HPT101" s="704"/>
      <c r="HPU101" s="704"/>
      <c r="HPV101" s="704"/>
      <c r="HPW101" s="704"/>
      <c r="HPX101" s="704"/>
      <c r="HPY101" s="704"/>
      <c r="HPZ101" s="704"/>
      <c r="HQA101" s="704"/>
      <c r="HQB101" s="704"/>
      <c r="HQC101" s="704"/>
      <c r="HQD101" s="704"/>
      <c r="HQE101" s="704"/>
      <c r="HQF101" s="704"/>
      <c r="HQG101" s="704"/>
      <c r="HQH101" s="704"/>
      <c r="HQI101" s="704"/>
      <c r="HQJ101" s="704"/>
      <c r="HQK101" s="704"/>
      <c r="HQL101" s="704"/>
      <c r="HQM101" s="704"/>
      <c r="HQN101" s="704"/>
      <c r="HQO101" s="704"/>
      <c r="HQP101" s="704"/>
      <c r="HQQ101" s="704"/>
      <c r="HQR101" s="704"/>
      <c r="HQS101" s="704"/>
      <c r="HQT101" s="704"/>
      <c r="HQU101" s="704"/>
      <c r="HQV101" s="704"/>
      <c r="HQW101" s="704"/>
      <c r="HQX101" s="704"/>
      <c r="HQY101" s="704"/>
      <c r="HQZ101" s="704"/>
      <c r="HRA101" s="704"/>
      <c r="HRB101" s="704"/>
      <c r="HRC101" s="704"/>
      <c r="HRD101" s="704"/>
      <c r="HRE101" s="704"/>
      <c r="HRF101" s="704"/>
      <c r="HRG101" s="704"/>
      <c r="HRH101" s="704"/>
      <c r="HRI101" s="704"/>
      <c r="HRJ101" s="704"/>
      <c r="HRK101" s="704"/>
      <c r="HRL101" s="704"/>
      <c r="HRM101" s="704"/>
      <c r="HRN101" s="704"/>
      <c r="HRO101" s="704"/>
      <c r="HRP101" s="704"/>
      <c r="HRQ101" s="704"/>
      <c r="HRR101" s="704"/>
      <c r="HRS101" s="704"/>
      <c r="HRT101" s="704"/>
      <c r="HRU101" s="704"/>
      <c r="HRV101" s="704"/>
      <c r="HRW101" s="704"/>
      <c r="HRX101" s="704"/>
      <c r="HRY101" s="704"/>
      <c r="HRZ101" s="704"/>
      <c r="HSA101" s="704"/>
      <c r="HSB101" s="704"/>
      <c r="HSC101" s="704"/>
      <c r="HSD101" s="704"/>
      <c r="HSE101" s="704"/>
      <c r="HSF101" s="704"/>
      <c r="HSG101" s="704"/>
      <c r="HSH101" s="704"/>
      <c r="HSI101" s="704"/>
      <c r="HSJ101" s="704"/>
      <c r="HSK101" s="704"/>
      <c r="HSL101" s="704"/>
      <c r="HSM101" s="704"/>
      <c r="HSN101" s="704"/>
      <c r="HSO101" s="704"/>
      <c r="HSP101" s="704"/>
      <c r="HSQ101" s="704"/>
      <c r="HSR101" s="704"/>
      <c r="HSS101" s="704"/>
      <c r="HST101" s="704"/>
      <c r="HSU101" s="704"/>
      <c r="HSV101" s="704"/>
      <c r="HSW101" s="704"/>
      <c r="HSX101" s="704"/>
      <c r="HSY101" s="704"/>
      <c r="HSZ101" s="704"/>
      <c r="HTA101" s="704"/>
      <c r="HTB101" s="704"/>
      <c r="HTC101" s="704"/>
      <c r="HTD101" s="704"/>
      <c r="HTE101" s="704"/>
      <c r="HTF101" s="704"/>
      <c r="HTG101" s="704"/>
      <c r="HTH101" s="704"/>
      <c r="HTI101" s="704"/>
      <c r="HTJ101" s="704"/>
      <c r="HTK101" s="704"/>
      <c r="HTL101" s="704"/>
      <c r="HTM101" s="704"/>
      <c r="HTN101" s="704"/>
      <c r="HTO101" s="704"/>
      <c r="HTP101" s="704"/>
      <c r="HTQ101" s="704"/>
      <c r="HTR101" s="704"/>
      <c r="HTS101" s="704"/>
      <c r="HTT101" s="704"/>
      <c r="HTU101" s="704"/>
      <c r="HTV101" s="704"/>
      <c r="HTW101" s="704"/>
      <c r="HTX101" s="704"/>
      <c r="HTY101" s="704"/>
      <c r="HTZ101" s="704"/>
      <c r="HUA101" s="704"/>
      <c r="HUB101" s="704"/>
      <c r="HUC101" s="704"/>
      <c r="HUD101" s="704"/>
      <c r="HUE101" s="704"/>
      <c r="HUF101" s="704"/>
      <c r="HUG101" s="704"/>
      <c r="HUH101" s="704"/>
      <c r="HUI101" s="704"/>
      <c r="HUJ101" s="704"/>
      <c r="HUK101" s="704"/>
      <c r="HUL101" s="704"/>
      <c r="HUM101" s="704"/>
      <c r="HUN101" s="704"/>
      <c r="HUO101" s="704"/>
      <c r="HUP101" s="704"/>
      <c r="HUQ101" s="704"/>
      <c r="HUR101" s="704"/>
      <c r="HUS101" s="704"/>
      <c r="HUT101" s="704"/>
      <c r="HUU101" s="704"/>
      <c r="HUV101" s="704"/>
      <c r="HUW101" s="704"/>
      <c r="HUX101" s="704"/>
      <c r="HUY101" s="704"/>
      <c r="HUZ101" s="704"/>
      <c r="HVA101" s="704"/>
      <c r="HVB101" s="704"/>
      <c r="HVC101" s="704"/>
      <c r="HVD101" s="704"/>
      <c r="HVE101" s="704"/>
      <c r="HVF101" s="704"/>
      <c r="HVG101" s="704"/>
      <c r="HVH101" s="704"/>
      <c r="HVI101" s="704"/>
      <c r="HVJ101" s="704"/>
      <c r="HVK101" s="704"/>
      <c r="HVL101" s="704"/>
      <c r="HVM101" s="704"/>
      <c r="HVN101" s="704"/>
      <c r="HVO101" s="704"/>
      <c r="HVP101" s="704"/>
      <c r="HVQ101" s="704"/>
      <c r="HVR101" s="704"/>
      <c r="HVS101" s="704"/>
      <c r="HVT101" s="704"/>
      <c r="HVU101" s="704"/>
      <c r="HVV101" s="704"/>
      <c r="HVW101" s="704"/>
      <c r="HVX101" s="704"/>
      <c r="HVY101" s="704"/>
      <c r="HVZ101" s="704"/>
      <c r="HWA101" s="704"/>
      <c r="HWB101" s="704"/>
      <c r="HWC101" s="704"/>
      <c r="HWD101" s="704"/>
      <c r="HWE101" s="704"/>
      <c r="HWF101" s="704"/>
      <c r="HWG101" s="704"/>
      <c r="HWH101" s="704"/>
      <c r="HWI101" s="704"/>
      <c r="HWJ101" s="704"/>
      <c r="HWK101" s="704"/>
      <c r="HWL101" s="704"/>
      <c r="HWM101" s="704"/>
      <c r="HWN101" s="704"/>
      <c r="HWO101" s="704"/>
      <c r="HWP101" s="704"/>
      <c r="HWQ101" s="704"/>
      <c r="HWR101" s="704"/>
      <c r="HWS101" s="704"/>
      <c r="HWT101" s="704"/>
      <c r="HWU101" s="704"/>
      <c r="HWV101" s="704"/>
      <c r="HWW101" s="704"/>
      <c r="HWX101" s="704"/>
      <c r="HWY101" s="704"/>
      <c r="HWZ101" s="704"/>
      <c r="HXA101" s="704"/>
      <c r="HXB101" s="704"/>
      <c r="HXC101" s="704"/>
      <c r="HXD101" s="704"/>
      <c r="HXE101" s="704"/>
      <c r="HXF101" s="704"/>
      <c r="HXG101" s="704"/>
      <c r="HXH101" s="704"/>
      <c r="HXI101" s="704"/>
      <c r="HXJ101" s="704"/>
      <c r="HXK101" s="704"/>
      <c r="HXL101" s="704"/>
      <c r="HXM101" s="704"/>
      <c r="HXN101" s="704"/>
      <c r="HXO101" s="704"/>
      <c r="HXP101" s="704"/>
      <c r="HXQ101" s="704"/>
      <c r="HXR101" s="704"/>
      <c r="HXS101" s="704"/>
      <c r="HXT101" s="704"/>
      <c r="HXU101" s="704"/>
      <c r="HXV101" s="704"/>
      <c r="HXW101" s="704"/>
      <c r="HXX101" s="704"/>
      <c r="HXY101" s="704"/>
      <c r="HXZ101" s="704"/>
      <c r="HYA101" s="704"/>
      <c r="HYB101" s="704"/>
      <c r="HYC101" s="704"/>
      <c r="HYD101" s="704"/>
      <c r="HYE101" s="704"/>
      <c r="HYF101" s="704"/>
      <c r="HYG101" s="704"/>
      <c r="HYH101" s="704"/>
      <c r="HYI101" s="704"/>
      <c r="HYJ101" s="704"/>
      <c r="HYK101" s="704"/>
      <c r="HYL101" s="704"/>
      <c r="HYM101" s="704"/>
      <c r="HYN101" s="704"/>
      <c r="HYO101" s="704"/>
      <c r="HYP101" s="704"/>
      <c r="HYQ101" s="704"/>
      <c r="HYR101" s="704"/>
      <c r="HYS101" s="704"/>
      <c r="HYT101" s="704"/>
      <c r="HYU101" s="704"/>
      <c r="HYV101" s="704"/>
      <c r="HYW101" s="704"/>
      <c r="HYX101" s="704"/>
      <c r="HYY101" s="704"/>
      <c r="HYZ101" s="704"/>
      <c r="HZA101" s="704"/>
      <c r="HZB101" s="704"/>
      <c r="HZC101" s="704"/>
      <c r="HZD101" s="704"/>
      <c r="HZE101" s="704"/>
      <c r="HZF101" s="704"/>
      <c r="HZG101" s="704"/>
      <c r="HZH101" s="704"/>
      <c r="HZI101" s="704"/>
      <c r="HZJ101" s="704"/>
      <c r="HZK101" s="704"/>
      <c r="HZL101" s="704"/>
      <c r="HZM101" s="704"/>
      <c r="HZN101" s="704"/>
      <c r="HZO101" s="704"/>
      <c r="HZP101" s="704"/>
      <c r="HZQ101" s="704"/>
      <c r="HZR101" s="704"/>
      <c r="HZS101" s="704"/>
      <c r="HZT101" s="704"/>
      <c r="HZU101" s="704"/>
      <c r="HZV101" s="704"/>
      <c r="HZW101" s="704"/>
      <c r="HZX101" s="704"/>
      <c r="HZY101" s="704"/>
      <c r="HZZ101" s="704"/>
      <c r="IAA101" s="704"/>
      <c r="IAB101" s="704"/>
      <c r="IAC101" s="704"/>
      <c r="IAD101" s="704"/>
      <c r="IAE101" s="704"/>
      <c r="IAF101" s="704"/>
      <c r="IAG101" s="704"/>
      <c r="IAH101" s="704"/>
      <c r="IAI101" s="704"/>
      <c r="IAJ101" s="704"/>
      <c r="IAK101" s="704"/>
      <c r="IAL101" s="704"/>
      <c r="IAM101" s="704"/>
      <c r="IAN101" s="704"/>
      <c r="IAO101" s="704"/>
      <c r="IAP101" s="704"/>
      <c r="IAQ101" s="704"/>
      <c r="IAR101" s="704"/>
      <c r="IAS101" s="704"/>
      <c r="IAT101" s="704"/>
      <c r="IAU101" s="704"/>
      <c r="IAV101" s="704"/>
      <c r="IAW101" s="704"/>
      <c r="IAX101" s="704"/>
      <c r="IAY101" s="704"/>
      <c r="IAZ101" s="704"/>
      <c r="IBA101" s="704"/>
      <c r="IBB101" s="704"/>
      <c r="IBC101" s="704"/>
      <c r="IBD101" s="704"/>
      <c r="IBE101" s="704"/>
      <c r="IBF101" s="704"/>
      <c r="IBG101" s="704"/>
      <c r="IBH101" s="704"/>
      <c r="IBI101" s="704"/>
      <c r="IBJ101" s="704"/>
      <c r="IBK101" s="704"/>
      <c r="IBL101" s="704"/>
      <c r="IBM101" s="704"/>
      <c r="IBN101" s="704"/>
      <c r="IBO101" s="704"/>
      <c r="IBP101" s="704"/>
      <c r="IBQ101" s="704"/>
      <c r="IBR101" s="704"/>
      <c r="IBS101" s="704"/>
      <c r="IBT101" s="704"/>
      <c r="IBU101" s="704"/>
      <c r="IBV101" s="704"/>
      <c r="IBW101" s="704"/>
      <c r="IBX101" s="704"/>
      <c r="IBY101" s="704"/>
      <c r="IBZ101" s="704"/>
      <c r="ICA101" s="704"/>
      <c r="ICB101" s="704"/>
      <c r="ICC101" s="704"/>
      <c r="ICD101" s="704"/>
      <c r="ICE101" s="704"/>
      <c r="ICF101" s="704"/>
      <c r="ICG101" s="704"/>
      <c r="ICH101" s="704"/>
      <c r="ICI101" s="704"/>
      <c r="ICJ101" s="704"/>
      <c r="ICK101" s="704"/>
      <c r="ICL101" s="704"/>
      <c r="ICM101" s="704"/>
      <c r="ICN101" s="704"/>
      <c r="ICO101" s="704"/>
      <c r="ICP101" s="704"/>
      <c r="ICQ101" s="704"/>
      <c r="ICR101" s="704"/>
      <c r="ICS101" s="704"/>
      <c r="ICT101" s="704"/>
      <c r="ICU101" s="704"/>
      <c r="ICV101" s="704"/>
      <c r="ICW101" s="704"/>
      <c r="ICX101" s="704"/>
      <c r="ICY101" s="704"/>
      <c r="ICZ101" s="704"/>
      <c r="IDA101" s="704"/>
      <c r="IDB101" s="704"/>
      <c r="IDC101" s="704"/>
      <c r="IDD101" s="704"/>
      <c r="IDE101" s="704"/>
      <c r="IDF101" s="704"/>
      <c r="IDG101" s="704"/>
      <c r="IDH101" s="704"/>
      <c r="IDI101" s="704"/>
      <c r="IDJ101" s="704"/>
      <c r="IDK101" s="704"/>
      <c r="IDL101" s="704"/>
      <c r="IDM101" s="704"/>
      <c r="IDN101" s="704"/>
      <c r="IDO101" s="704"/>
      <c r="IDP101" s="704"/>
      <c r="IDQ101" s="704"/>
      <c r="IDR101" s="704"/>
      <c r="IDS101" s="704"/>
      <c r="IDT101" s="704"/>
      <c r="IDU101" s="704"/>
      <c r="IDV101" s="704"/>
      <c r="IDW101" s="704"/>
      <c r="IDX101" s="704"/>
      <c r="IDY101" s="704"/>
      <c r="IDZ101" s="704"/>
      <c r="IEA101" s="704"/>
      <c r="IEB101" s="704"/>
      <c r="IEC101" s="704"/>
      <c r="IED101" s="704"/>
      <c r="IEE101" s="704"/>
      <c r="IEF101" s="704"/>
      <c r="IEG101" s="704"/>
      <c r="IEH101" s="704"/>
      <c r="IEI101" s="704"/>
      <c r="IEJ101" s="704"/>
      <c r="IEK101" s="704"/>
      <c r="IEL101" s="704"/>
      <c r="IEM101" s="704"/>
      <c r="IEN101" s="704"/>
      <c r="IEO101" s="704"/>
      <c r="IEP101" s="704"/>
      <c r="IEQ101" s="704"/>
      <c r="IER101" s="704"/>
      <c r="IES101" s="704"/>
      <c r="IET101" s="704"/>
      <c r="IEU101" s="704"/>
      <c r="IEV101" s="704"/>
      <c r="IEW101" s="704"/>
      <c r="IEX101" s="704"/>
      <c r="IEY101" s="704"/>
      <c r="IEZ101" s="704"/>
      <c r="IFA101" s="704"/>
      <c r="IFB101" s="704"/>
      <c r="IFC101" s="704"/>
      <c r="IFD101" s="704"/>
      <c r="IFE101" s="704"/>
      <c r="IFF101" s="704"/>
      <c r="IFG101" s="704"/>
      <c r="IFH101" s="704"/>
      <c r="IFI101" s="704"/>
      <c r="IFJ101" s="704"/>
      <c r="IFK101" s="704"/>
      <c r="IFL101" s="704"/>
      <c r="IFM101" s="704"/>
      <c r="IFN101" s="704"/>
      <c r="IFO101" s="704"/>
      <c r="IFP101" s="704"/>
      <c r="IFQ101" s="704"/>
      <c r="IFR101" s="704"/>
      <c r="IFS101" s="704"/>
      <c r="IFT101" s="704"/>
      <c r="IFU101" s="704"/>
      <c r="IFV101" s="704"/>
      <c r="IFW101" s="704"/>
      <c r="IFX101" s="704"/>
      <c r="IFY101" s="704"/>
      <c r="IFZ101" s="704"/>
      <c r="IGA101" s="704"/>
      <c r="IGB101" s="704"/>
      <c r="IGC101" s="704"/>
      <c r="IGD101" s="704"/>
      <c r="IGE101" s="704"/>
      <c r="IGF101" s="704"/>
      <c r="IGG101" s="704"/>
      <c r="IGH101" s="704"/>
      <c r="IGI101" s="704"/>
      <c r="IGJ101" s="704"/>
      <c r="IGK101" s="704"/>
      <c r="IGL101" s="704"/>
      <c r="IGM101" s="704"/>
      <c r="IGN101" s="704"/>
      <c r="IGO101" s="704"/>
      <c r="IGP101" s="704"/>
      <c r="IGQ101" s="704"/>
      <c r="IGR101" s="704"/>
      <c r="IGS101" s="704"/>
      <c r="IGT101" s="704"/>
      <c r="IGU101" s="704"/>
      <c r="IGV101" s="704"/>
      <c r="IGW101" s="704"/>
      <c r="IGX101" s="704"/>
      <c r="IGY101" s="704"/>
      <c r="IGZ101" s="704"/>
      <c r="IHA101" s="704"/>
      <c r="IHB101" s="704"/>
      <c r="IHC101" s="704"/>
      <c r="IHD101" s="704"/>
      <c r="IHE101" s="704"/>
      <c r="IHF101" s="704"/>
      <c r="IHG101" s="704"/>
      <c r="IHH101" s="704"/>
      <c r="IHI101" s="704"/>
      <c r="IHJ101" s="704"/>
      <c r="IHK101" s="704"/>
      <c r="IHL101" s="704"/>
      <c r="IHM101" s="704"/>
      <c r="IHN101" s="704"/>
      <c r="IHO101" s="704"/>
      <c r="IHP101" s="704"/>
      <c r="IHQ101" s="704"/>
      <c r="IHR101" s="704"/>
      <c r="IHS101" s="704"/>
      <c r="IHT101" s="704"/>
      <c r="IHU101" s="704"/>
      <c r="IHV101" s="704"/>
      <c r="IHW101" s="704"/>
      <c r="IHX101" s="704"/>
      <c r="IHY101" s="704"/>
      <c r="IHZ101" s="704"/>
      <c r="IIA101" s="704"/>
      <c r="IIB101" s="704"/>
      <c r="IIC101" s="704"/>
      <c r="IID101" s="704"/>
      <c r="IIE101" s="704"/>
      <c r="IIF101" s="704"/>
      <c r="IIG101" s="704"/>
      <c r="IIH101" s="704"/>
      <c r="III101" s="704"/>
      <c r="IIJ101" s="704"/>
      <c r="IIK101" s="704"/>
      <c r="IIL101" s="704"/>
      <c r="IIM101" s="704"/>
      <c r="IIN101" s="704"/>
      <c r="IIO101" s="704"/>
      <c r="IIP101" s="704"/>
      <c r="IIQ101" s="704"/>
      <c r="IIR101" s="704"/>
      <c r="IIS101" s="704"/>
      <c r="IIT101" s="704"/>
      <c r="IIU101" s="704"/>
      <c r="IIV101" s="704"/>
      <c r="IIW101" s="704"/>
      <c r="IIX101" s="704"/>
      <c r="IIY101" s="704"/>
      <c r="IIZ101" s="704"/>
      <c r="IJA101" s="704"/>
      <c r="IJB101" s="704"/>
      <c r="IJC101" s="704"/>
      <c r="IJD101" s="704"/>
      <c r="IJE101" s="704"/>
      <c r="IJF101" s="704"/>
      <c r="IJG101" s="704"/>
      <c r="IJH101" s="704"/>
      <c r="IJI101" s="704"/>
      <c r="IJJ101" s="704"/>
      <c r="IJK101" s="704"/>
      <c r="IJL101" s="704"/>
      <c r="IJM101" s="704"/>
      <c r="IJN101" s="704"/>
      <c r="IJO101" s="704"/>
      <c r="IJP101" s="704"/>
      <c r="IJQ101" s="704"/>
      <c r="IJR101" s="704"/>
      <c r="IJS101" s="704"/>
      <c r="IJT101" s="704"/>
      <c r="IJU101" s="704"/>
      <c r="IJV101" s="704"/>
      <c r="IJW101" s="704"/>
      <c r="IJX101" s="704"/>
      <c r="IJY101" s="704"/>
      <c r="IJZ101" s="704"/>
      <c r="IKA101" s="704"/>
      <c r="IKB101" s="704"/>
      <c r="IKC101" s="704"/>
      <c r="IKD101" s="704"/>
      <c r="IKE101" s="704"/>
      <c r="IKF101" s="704"/>
      <c r="IKG101" s="704"/>
      <c r="IKH101" s="704"/>
      <c r="IKI101" s="704"/>
      <c r="IKJ101" s="704"/>
      <c r="IKK101" s="704"/>
      <c r="IKL101" s="704"/>
      <c r="IKM101" s="704"/>
      <c r="IKN101" s="704"/>
      <c r="IKO101" s="704"/>
      <c r="IKP101" s="704"/>
      <c r="IKQ101" s="704"/>
      <c r="IKR101" s="704"/>
      <c r="IKS101" s="704"/>
      <c r="IKT101" s="704"/>
      <c r="IKU101" s="704"/>
      <c r="IKV101" s="704"/>
      <c r="IKW101" s="704"/>
      <c r="IKX101" s="704"/>
      <c r="IKY101" s="704"/>
      <c r="IKZ101" s="704"/>
      <c r="ILA101" s="704"/>
      <c r="ILB101" s="704"/>
      <c r="ILC101" s="704"/>
      <c r="ILD101" s="704"/>
      <c r="ILE101" s="704"/>
      <c r="ILF101" s="704"/>
      <c r="ILG101" s="704"/>
      <c r="ILH101" s="704"/>
      <c r="ILI101" s="704"/>
      <c r="ILJ101" s="704"/>
      <c r="ILK101" s="704"/>
      <c r="ILL101" s="704"/>
      <c r="ILM101" s="704"/>
      <c r="ILN101" s="704"/>
      <c r="ILO101" s="704"/>
      <c r="ILP101" s="704"/>
      <c r="ILQ101" s="704"/>
      <c r="ILR101" s="704"/>
      <c r="ILS101" s="704"/>
      <c r="ILT101" s="704"/>
      <c r="ILU101" s="704"/>
      <c r="ILV101" s="704"/>
      <c r="ILW101" s="704"/>
      <c r="ILX101" s="704"/>
      <c r="ILY101" s="704"/>
      <c r="ILZ101" s="704"/>
      <c r="IMA101" s="704"/>
      <c r="IMB101" s="704"/>
      <c r="IMC101" s="704"/>
      <c r="IMD101" s="704"/>
      <c r="IME101" s="704"/>
      <c r="IMF101" s="704"/>
      <c r="IMG101" s="704"/>
      <c r="IMH101" s="704"/>
      <c r="IMI101" s="704"/>
      <c r="IMJ101" s="704"/>
      <c r="IMK101" s="704"/>
      <c r="IML101" s="704"/>
      <c r="IMM101" s="704"/>
      <c r="IMN101" s="704"/>
      <c r="IMO101" s="704"/>
      <c r="IMP101" s="704"/>
      <c r="IMQ101" s="704"/>
      <c r="IMR101" s="704"/>
      <c r="IMS101" s="704"/>
      <c r="IMT101" s="704"/>
      <c r="IMU101" s="704"/>
      <c r="IMV101" s="704"/>
      <c r="IMW101" s="704"/>
      <c r="IMX101" s="704"/>
      <c r="IMY101" s="704"/>
      <c r="IMZ101" s="704"/>
      <c r="INA101" s="704"/>
      <c r="INB101" s="704"/>
      <c r="INC101" s="704"/>
      <c r="IND101" s="704"/>
      <c r="INE101" s="704"/>
      <c r="INF101" s="704"/>
      <c r="ING101" s="704"/>
      <c r="INH101" s="704"/>
      <c r="INI101" s="704"/>
      <c r="INJ101" s="704"/>
      <c r="INK101" s="704"/>
      <c r="INL101" s="704"/>
      <c r="INM101" s="704"/>
      <c r="INN101" s="704"/>
      <c r="INO101" s="704"/>
      <c r="INP101" s="704"/>
      <c r="INQ101" s="704"/>
      <c r="INR101" s="704"/>
      <c r="INS101" s="704"/>
      <c r="INT101" s="704"/>
      <c r="INU101" s="704"/>
      <c r="INV101" s="704"/>
      <c r="INW101" s="704"/>
      <c r="INX101" s="704"/>
      <c r="INY101" s="704"/>
      <c r="INZ101" s="704"/>
      <c r="IOA101" s="704"/>
      <c r="IOB101" s="704"/>
      <c r="IOC101" s="704"/>
      <c r="IOD101" s="704"/>
      <c r="IOE101" s="704"/>
      <c r="IOF101" s="704"/>
      <c r="IOG101" s="704"/>
      <c r="IOH101" s="704"/>
      <c r="IOI101" s="704"/>
      <c r="IOJ101" s="704"/>
      <c r="IOK101" s="704"/>
      <c r="IOL101" s="704"/>
      <c r="IOM101" s="704"/>
      <c r="ION101" s="704"/>
      <c r="IOO101" s="704"/>
      <c r="IOP101" s="704"/>
      <c r="IOQ101" s="704"/>
      <c r="IOR101" s="704"/>
      <c r="IOS101" s="704"/>
      <c r="IOT101" s="704"/>
      <c r="IOU101" s="704"/>
      <c r="IOV101" s="704"/>
      <c r="IOW101" s="704"/>
      <c r="IOX101" s="704"/>
      <c r="IOY101" s="704"/>
      <c r="IOZ101" s="704"/>
      <c r="IPA101" s="704"/>
      <c r="IPB101" s="704"/>
      <c r="IPC101" s="704"/>
      <c r="IPD101" s="704"/>
      <c r="IPE101" s="704"/>
      <c r="IPF101" s="704"/>
      <c r="IPG101" s="704"/>
      <c r="IPH101" s="704"/>
      <c r="IPI101" s="704"/>
      <c r="IPJ101" s="704"/>
      <c r="IPK101" s="704"/>
      <c r="IPL101" s="704"/>
      <c r="IPM101" s="704"/>
      <c r="IPN101" s="704"/>
      <c r="IPO101" s="704"/>
      <c r="IPP101" s="704"/>
      <c r="IPQ101" s="704"/>
      <c r="IPR101" s="704"/>
      <c r="IPS101" s="704"/>
      <c r="IPT101" s="704"/>
      <c r="IPU101" s="704"/>
      <c r="IPV101" s="704"/>
      <c r="IPW101" s="704"/>
      <c r="IPX101" s="704"/>
      <c r="IPY101" s="704"/>
      <c r="IPZ101" s="704"/>
      <c r="IQA101" s="704"/>
      <c r="IQB101" s="704"/>
      <c r="IQC101" s="704"/>
      <c r="IQD101" s="704"/>
      <c r="IQE101" s="704"/>
      <c r="IQF101" s="704"/>
      <c r="IQG101" s="704"/>
      <c r="IQH101" s="704"/>
      <c r="IQI101" s="704"/>
      <c r="IQJ101" s="704"/>
      <c r="IQK101" s="704"/>
      <c r="IQL101" s="704"/>
      <c r="IQM101" s="704"/>
      <c r="IQN101" s="704"/>
      <c r="IQO101" s="704"/>
      <c r="IQP101" s="704"/>
      <c r="IQQ101" s="704"/>
      <c r="IQR101" s="704"/>
      <c r="IQS101" s="704"/>
      <c r="IQT101" s="704"/>
      <c r="IQU101" s="704"/>
      <c r="IQV101" s="704"/>
      <c r="IQW101" s="704"/>
      <c r="IQX101" s="704"/>
      <c r="IQY101" s="704"/>
      <c r="IQZ101" s="704"/>
      <c r="IRA101" s="704"/>
      <c r="IRB101" s="704"/>
      <c r="IRC101" s="704"/>
      <c r="IRD101" s="704"/>
      <c r="IRE101" s="704"/>
      <c r="IRF101" s="704"/>
      <c r="IRG101" s="704"/>
      <c r="IRH101" s="704"/>
      <c r="IRI101" s="704"/>
      <c r="IRJ101" s="704"/>
      <c r="IRK101" s="704"/>
      <c r="IRL101" s="704"/>
      <c r="IRM101" s="704"/>
      <c r="IRN101" s="704"/>
      <c r="IRO101" s="704"/>
      <c r="IRP101" s="704"/>
      <c r="IRQ101" s="704"/>
      <c r="IRR101" s="704"/>
      <c r="IRS101" s="704"/>
      <c r="IRT101" s="704"/>
      <c r="IRU101" s="704"/>
      <c r="IRV101" s="704"/>
      <c r="IRW101" s="704"/>
      <c r="IRX101" s="704"/>
      <c r="IRY101" s="704"/>
      <c r="IRZ101" s="704"/>
      <c r="ISA101" s="704"/>
      <c r="ISB101" s="704"/>
      <c r="ISC101" s="704"/>
      <c r="ISD101" s="704"/>
      <c r="ISE101" s="704"/>
      <c r="ISF101" s="704"/>
      <c r="ISG101" s="704"/>
      <c r="ISH101" s="704"/>
      <c r="ISI101" s="704"/>
      <c r="ISJ101" s="704"/>
      <c r="ISK101" s="704"/>
      <c r="ISL101" s="704"/>
      <c r="ISM101" s="704"/>
      <c r="ISN101" s="704"/>
      <c r="ISO101" s="704"/>
      <c r="ISP101" s="704"/>
      <c r="ISQ101" s="704"/>
      <c r="ISR101" s="704"/>
      <c r="ISS101" s="704"/>
      <c r="IST101" s="704"/>
      <c r="ISU101" s="704"/>
      <c r="ISV101" s="704"/>
      <c r="ISW101" s="704"/>
      <c r="ISX101" s="704"/>
      <c r="ISY101" s="704"/>
      <c r="ISZ101" s="704"/>
      <c r="ITA101" s="704"/>
      <c r="ITB101" s="704"/>
      <c r="ITC101" s="704"/>
      <c r="ITD101" s="704"/>
      <c r="ITE101" s="704"/>
      <c r="ITF101" s="704"/>
      <c r="ITG101" s="704"/>
      <c r="ITH101" s="704"/>
      <c r="ITI101" s="704"/>
      <c r="ITJ101" s="704"/>
      <c r="ITK101" s="704"/>
      <c r="ITL101" s="704"/>
      <c r="ITM101" s="704"/>
      <c r="ITN101" s="704"/>
      <c r="ITO101" s="704"/>
      <c r="ITP101" s="704"/>
      <c r="ITQ101" s="704"/>
      <c r="ITR101" s="704"/>
      <c r="ITS101" s="704"/>
      <c r="ITT101" s="704"/>
      <c r="ITU101" s="704"/>
      <c r="ITV101" s="704"/>
      <c r="ITW101" s="704"/>
      <c r="ITX101" s="704"/>
      <c r="ITY101" s="704"/>
      <c r="ITZ101" s="704"/>
      <c r="IUA101" s="704"/>
      <c r="IUB101" s="704"/>
      <c r="IUC101" s="704"/>
      <c r="IUD101" s="704"/>
      <c r="IUE101" s="704"/>
      <c r="IUF101" s="704"/>
      <c r="IUG101" s="704"/>
      <c r="IUH101" s="704"/>
      <c r="IUI101" s="704"/>
      <c r="IUJ101" s="704"/>
      <c r="IUK101" s="704"/>
      <c r="IUL101" s="704"/>
      <c r="IUM101" s="704"/>
      <c r="IUN101" s="704"/>
      <c r="IUO101" s="704"/>
      <c r="IUP101" s="704"/>
      <c r="IUQ101" s="704"/>
      <c r="IUR101" s="704"/>
      <c r="IUS101" s="704"/>
      <c r="IUT101" s="704"/>
      <c r="IUU101" s="704"/>
      <c r="IUV101" s="704"/>
      <c r="IUW101" s="704"/>
      <c r="IUX101" s="704"/>
      <c r="IUY101" s="704"/>
      <c r="IUZ101" s="704"/>
      <c r="IVA101" s="704"/>
      <c r="IVB101" s="704"/>
      <c r="IVC101" s="704"/>
      <c r="IVD101" s="704"/>
      <c r="IVE101" s="704"/>
      <c r="IVF101" s="704"/>
      <c r="IVG101" s="704"/>
      <c r="IVH101" s="704"/>
      <c r="IVI101" s="704"/>
      <c r="IVJ101" s="704"/>
      <c r="IVK101" s="704"/>
      <c r="IVL101" s="704"/>
      <c r="IVM101" s="704"/>
      <c r="IVN101" s="704"/>
      <c r="IVO101" s="704"/>
      <c r="IVP101" s="704"/>
      <c r="IVQ101" s="704"/>
      <c r="IVR101" s="704"/>
      <c r="IVS101" s="704"/>
      <c r="IVT101" s="704"/>
      <c r="IVU101" s="704"/>
      <c r="IVV101" s="704"/>
      <c r="IVW101" s="704"/>
      <c r="IVX101" s="704"/>
      <c r="IVY101" s="704"/>
      <c r="IVZ101" s="704"/>
      <c r="IWA101" s="704"/>
      <c r="IWB101" s="704"/>
      <c r="IWC101" s="704"/>
      <c r="IWD101" s="704"/>
      <c r="IWE101" s="704"/>
      <c r="IWF101" s="704"/>
      <c r="IWG101" s="704"/>
      <c r="IWH101" s="704"/>
      <c r="IWI101" s="704"/>
      <c r="IWJ101" s="704"/>
      <c r="IWK101" s="704"/>
      <c r="IWL101" s="704"/>
      <c r="IWM101" s="704"/>
      <c r="IWN101" s="704"/>
      <c r="IWO101" s="704"/>
      <c r="IWP101" s="704"/>
      <c r="IWQ101" s="704"/>
      <c r="IWR101" s="704"/>
      <c r="IWS101" s="704"/>
      <c r="IWT101" s="704"/>
      <c r="IWU101" s="704"/>
      <c r="IWV101" s="704"/>
      <c r="IWW101" s="704"/>
      <c r="IWX101" s="704"/>
      <c r="IWY101" s="704"/>
      <c r="IWZ101" s="704"/>
      <c r="IXA101" s="704"/>
      <c r="IXB101" s="704"/>
      <c r="IXC101" s="704"/>
      <c r="IXD101" s="704"/>
      <c r="IXE101" s="704"/>
      <c r="IXF101" s="704"/>
      <c r="IXG101" s="704"/>
      <c r="IXH101" s="704"/>
      <c r="IXI101" s="704"/>
      <c r="IXJ101" s="704"/>
      <c r="IXK101" s="704"/>
      <c r="IXL101" s="704"/>
      <c r="IXM101" s="704"/>
      <c r="IXN101" s="704"/>
      <c r="IXO101" s="704"/>
      <c r="IXP101" s="704"/>
      <c r="IXQ101" s="704"/>
      <c r="IXR101" s="704"/>
      <c r="IXS101" s="704"/>
      <c r="IXT101" s="704"/>
      <c r="IXU101" s="704"/>
      <c r="IXV101" s="704"/>
      <c r="IXW101" s="704"/>
      <c r="IXX101" s="704"/>
      <c r="IXY101" s="704"/>
      <c r="IXZ101" s="704"/>
      <c r="IYA101" s="704"/>
      <c r="IYB101" s="704"/>
      <c r="IYC101" s="704"/>
      <c r="IYD101" s="704"/>
      <c r="IYE101" s="704"/>
      <c r="IYF101" s="704"/>
      <c r="IYG101" s="704"/>
      <c r="IYH101" s="704"/>
      <c r="IYI101" s="704"/>
      <c r="IYJ101" s="704"/>
      <c r="IYK101" s="704"/>
      <c r="IYL101" s="704"/>
      <c r="IYM101" s="704"/>
      <c r="IYN101" s="704"/>
      <c r="IYO101" s="704"/>
      <c r="IYP101" s="704"/>
      <c r="IYQ101" s="704"/>
      <c r="IYR101" s="704"/>
      <c r="IYS101" s="704"/>
      <c r="IYT101" s="704"/>
      <c r="IYU101" s="704"/>
      <c r="IYV101" s="704"/>
      <c r="IYW101" s="704"/>
      <c r="IYX101" s="704"/>
      <c r="IYY101" s="704"/>
      <c r="IYZ101" s="704"/>
      <c r="IZA101" s="704"/>
      <c r="IZB101" s="704"/>
      <c r="IZC101" s="704"/>
      <c r="IZD101" s="704"/>
      <c r="IZE101" s="704"/>
      <c r="IZF101" s="704"/>
      <c r="IZG101" s="704"/>
      <c r="IZH101" s="704"/>
      <c r="IZI101" s="704"/>
      <c r="IZJ101" s="704"/>
      <c r="IZK101" s="704"/>
      <c r="IZL101" s="704"/>
      <c r="IZM101" s="704"/>
      <c r="IZN101" s="704"/>
      <c r="IZO101" s="704"/>
      <c r="IZP101" s="704"/>
      <c r="IZQ101" s="704"/>
      <c r="IZR101" s="704"/>
      <c r="IZS101" s="704"/>
      <c r="IZT101" s="704"/>
      <c r="IZU101" s="704"/>
      <c r="IZV101" s="704"/>
      <c r="IZW101" s="704"/>
      <c r="IZX101" s="704"/>
      <c r="IZY101" s="704"/>
      <c r="IZZ101" s="704"/>
      <c r="JAA101" s="704"/>
      <c r="JAB101" s="704"/>
      <c r="JAC101" s="704"/>
      <c r="JAD101" s="704"/>
      <c r="JAE101" s="704"/>
      <c r="JAF101" s="704"/>
      <c r="JAG101" s="704"/>
      <c r="JAH101" s="704"/>
      <c r="JAI101" s="704"/>
      <c r="JAJ101" s="704"/>
      <c r="JAK101" s="704"/>
      <c r="JAL101" s="704"/>
      <c r="JAM101" s="704"/>
      <c r="JAN101" s="704"/>
      <c r="JAO101" s="704"/>
      <c r="JAP101" s="704"/>
      <c r="JAQ101" s="704"/>
      <c r="JAR101" s="704"/>
      <c r="JAS101" s="704"/>
      <c r="JAT101" s="704"/>
      <c r="JAU101" s="704"/>
      <c r="JAV101" s="704"/>
      <c r="JAW101" s="704"/>
      <c r="JAX101" s="704"/>
      <c r="JAY101" s="704"/>
      <c r="JAZ101" s="704"/>
      <c r="JBA101" s="704"/>
      <c r="JBB101" s="704"/>
      <c r="JBC101" s="704"/>
      <c r="JBD101" s="704"/>
      <c r="JBE101" s="704"/>
      <c r="JBF101" s="704"/>
      <c r="JBG101" s="704"/>
      <c r="JBH101" s="704"/>
      <c r="JBI101" s="704"/>
      <c r="JBJ101" s="704"/>
      <c r="JBK101" s="704"/>
      <c r="JBL101" s="704"/>
      <c r="JBM101" s="704"/>
      <c r="JBN101" s="704"/>
      <c r="JBO101" s="704"/>
      <c r="JBP101" s="704"/>
      <c r="JBQ101" s="704"/>
      <c r="JBR101" s="704"/>
      <c r="JBS101" s="704"/>
      <c r="JBT101" s="704"/>
      <c r="JBU101" s="704"/>
      <c r="JBV101" s="704"/>
      <c r="JBW101" s="704"/>
      <c r="JBX101" s="704"/>
      <c r="JBY101" s="704"/>
      <c r="JBZ101" s="704"/>
      <c r="JCA101" s="704"/>
      <c r="JCB101" s="704"/>
      <c r="JCC101" s="704"/>
      <c r="JCD101" s="704"/>
      <c r="JCE101" s="704"/>
      <c r="JCF101" s="704"/>
      <c r="JCG101" s="704"/>
      <c r="JCH101" s="704"/>
      <c r="JCI101" s="704"/>
      <c r="JCJ101" s="704"/>
      <c r="JCK101" s="704"/>
      <c r="JCL101" s="704"/>
      <c r="JCM101" s="704"/>
      <c r="JCN101" s="704"/>
      <c r="JCO101" s="704"/>
      <c r="JCP101" s="704"/>
      <c r="JCQ101" s="704"/>
      <c r="JCR101" s="704"/>
      <c r="JCS101" s="704"/>
      <c r="JCT101" s="704"/>
      <c r="JCU101" s="704"/>
      <c r="JCV101" s="704"/>
      <c r="JCW101" s="704"/>
      <c r="JCX101" s="704"/>
      <c r="JCY101" s="704"/>
      <c r="JCZ101" s="704"/>
      <c r="JDA101" s="704"/>
      <c r="JDB101" s="704"/>
      <c r="JDC101" s="704"/>
      <c r="JDD101" s="704"/>
      <c r="JDE101" s="704"/>
      <c r="JDF101" s="704"/>
      <c r="JDG101" s="704"/>
      <c r="JDH101" s="704"/>
      <c r="JDI101" s="704"/>
      <c r="JDJ101" s="704"/>
      <c r="JDK101" s="704"/>
      <c r="JDL101" s="704"/>
      <c r="JDM101" s="704"/>
      <c r="JDN101" s="704"/>
      <c r="JDO101" s="704"/>
      <c r="JDP101" s="704"/>
      <c r="JDQ101" s="704"/>
      <c r="JDR101" s="704"/>
      <c r="JDS101" s="704"/>
      <c r="JDT101" s="704"/>
      <c r="JDU101" s="704"/>
      <c r="JDV101" s="704"/>
      <c r="JDW101" s="704"/>
      <c r="JDX101" s="704"/>
      <c r="JDY101" s="704"/>
      <c r="JDZ101" s="704"/>
      <c r="JEA101" s="704"/>
      <c r="JEB101" s="704"/>
      <c r="JEC101" s="704"/>
      <c r="JED101" s="704"/>
      <c r="JEE101" s="704"/>
      <c r="JEF101" s="704"/>
      <c r="JEG101" s="704"/>
      <c r="JEH101" s="704"/>
      <c r="JEI101" s="704"/>
      <c r="JEJ101" s="704"/>
      <c r="JEK101" s="704"/>
      <c r="JEL101" s="704"/>
      <c r="JEM101" s="704"/>
      <c r="JEN101" s="704"/>
      <c r="JEO101" s="704"/>
      <c r="JEP101" s="704"/>
      <c r="JEQ101" s="704"/>
      <c r="JER101" s="704"/>
      <c r="JES101" s="704"/>
      <c r="JET101" s="704"/>
      <c r="JEU101" s="704"/>
      <c r="JEV101" s="704"/>
      <c r="JEW101" s="704"/>
      <c r="JEX101" s="704"/>
      <c r="JEY101" s="704"/>
      <c r="JEZ101" s="704"/>
      <c r="JFA101" s="704"/>
      <c r="JFB101" s="704"/>
      <c r="JFC101" s="704"/>
      <c r="JFD101" s="704"/>
      <c r="JFE101" s="704"/>
      <c r="JFF101" s="704"/>
      <c r="JFG101" s="704"/>
      <c r="JFH101" s="704"/>
      <c r="JFI101" s="704"/>
      <c r="JFJ101" s="704"/>
      <c r="JFK101" s="704"/>
      <c r="JFL101" s="704"/>
      <c r="JFM101" s="704"/>
      <c r="JFN101" s="704"/>
      <c r="JFO101" s="704"/>
      <c r="JFP101" s="704"/>
      <c r="JFQ101" s="704"/>
      <c r="JFR101" s="704"/>
      <c r="JFS101" s="704"/>
      <c r="JFT101" s="704"/>
      <c r="JFU101" s="704"/>
      <c r="JFV101" s="704"/>
      <c r="JFW101" s="704"/>
      <c r="JFX101" s="704"/>
      <c r="JFY101" s="704"/>
      <c r="JFZ101" s="704"/>
      <c r="JGA101" s="704"/>
      <c r="JGB101" s="704"/>
      <c r="JGC101" s="704"/>
      <c r="JGD101" s="704"/>
      <c r="JGE101" s="704"/>
      <c r="JGF101" s="704"/>
      <c r="JGG101" s="704"/>
      <c r="JGH101" s="704"/>
      <c r="JGI101" s="704"/>
      <c r="JGJ101" s="704"/>
      <c r="JGK101" s="704"/>
      <c r="JGL101" s="704"/>
      <c r="JGM101" s="704"/>
      <c r="JGN101" s="704"/>
      <c r="JGO101" s="704"/>
      <c r="JGP101" s="704"/>
      <c r="JGQ101" s="704"/>
      <c r="JGR101" s="704"/>
      <c r="JGS101" s="704"/>
      <c r="JGT101" s="704"/>
      <c r="JGU101" s="704"/>
      <c r="JGV101" s="704"/>
      <c r="JGW101" s="704"/>
      <c r="JGX101" s="704"/>
      <c r="JGY101" s="704"/>
      <c r="JGZ101" s="704"/>
      <c r="JHA101" s="704"/>
      <c r="JHB101" s="704"/>
      <c r="JHC101" s="704"/>
      <c r="JHD101" s="704"/>
      <c r="JHE101" s="704"/>
      <c r="JHF101" s="704"/>
      <c r="JHG101" s="704"/>
      <c r="JHH101" s="704"/>
      <c r="JHI101" s="704"/>
      <c r="JHJ101" s="704"/>
      <c r="JHK101" s="704"/>
      <c r="JHL101" s="704"/>
      <c r="JHM101" s="704"/>
      <c r="JHN101" s="704"/>
      <c r="JHO101" s="704"/>
      <c r="JHP101" s="704"/>
      <c r="JHQ101" s="704"/>
      <c r="JHR101" s="704"/>
      <c r="JHS101" s="704"/>
      <c r="JHT101" s="704"/>
      <c r="JHU101" s="704"/>
      <c r="JHV101" s="704"/>
      <c r="JHW101" s="704"/>
      <c r="JHX101" s="704"/>
      <c r="JHY101" s="704"/>
      <c r="JHZ101" s="704"/>
      <c r="JIA101" s="704"/>
      <c r="JIB101" s="704"/>
      <c r="JIC101" s="704"/>
      <c r="JID101" s="704"/>
      <c r="JIE101" s="704"/>
      <c r="JIF101" s="704"/>
      <c r="JIG101" s="704"/>
      <c r="JIH101" s="704"/>
      <c r="JII101" s="704"/>
      <c r="JIJ101" s="704"/>
      <c r="JIK101" s="704"/>
      <c r="JIL101" s="704"/>
      <c r="JIM101" s="704"/>
      <c r="JIN101" s="704"/>
      <c r="JIO101" s="704"/>
      <c r="JIP101" s="704"/>
      <c r="JIQ101" s="704"/>
      <c r="JIR101" s="704"/>
      <c r="JIS101" s="704"/>
      <c r="JIT101" s="704"/>
      <c r="JIU101" s="704"/>
      <c r="JIV101" s="704"/>
      <c r="JIW101" s="704"/>
      <c r="JIX101" s="704"/>
      <c r="JIY101" s="704"/>
      <c r="JIZ101" s="704"/>
      <c r="JJA101" s="704"/>
      <c r="JJB101" s="704"/>
      <c r="JJC101" s="704"/>
      <c r="JJD101" s="704"/>
      <c r="JJE101" s="704"/>
      <c r="JJF101" s="704"/>
      <c r="JJG101" s="704"/>
      <c r="JJH101" s="704"/>
      <c r="JJI101" s="704"/>
      <c r="JJJ101" s="704"/>
      <c r="JJK101" s="704"/>
      <c r="JJL101" s="704"/>
      <c r="JJM101" s="704"/>
      <c r="JJN101" s="704"/>
      <c r="JJO101" s="704"/>
      <c r="JJP101" s="704"/>
      <c r="JJQ101" s="704"/>
      <c r="JJR101" s="704"/>
      <c r="JJS101" s="704"/>
      <c r="JJT101" s="704"/>
      <c r="JJU101" s="704"/>
      <c r="JJV101" s="704"/>
      <c r="JJW101" s="704"/>
      <c r="JJX101" s="704"/>
      <c r="JJY101" s="704"/>
      <c r="JJZ101" s="704"/>
      <c r="JKA101" s="704"/>
      <c r="JKB101" s="704"/>
      <c r="JKC101" s="704"/>
      <c r="JKD101" s="704"/>
      <c r="JKE101" s="704"/>
      <c r="JKF101" s="704"/>
      <c r="JKG101" s="704"/>
      <c r="JKH101" s="704"/>
      <c r="JKI101" s="704"/>
      <c r="JKJ101" s="704"/>
      <c r="JKK101" s="704"/>
      <c r="JKL101" s="704"/>
      <c r="JKM101" s="704"/>
      <c r="JKN101" s="704"/>
      <c r="JKO101" s="704"/>
      <c r="JKP101" s="704"/>
      <c r="JKQ101" s="704"/>
      <c r="JKR101" s="704"/>
      <c r="JKS101" s="704"/>
      <c r="JKT101" s="704"/>
      <c r="JKU101" s="704"/>
      <c r="JKV101" s="704"/>
      <c r="JKW101" s="704"/>
      <c r="JKX101" s="704"/>
      <c r="JKY101" s="704"/>
      <c r="JKZ101" s="704"/>
      <c r="JLA101" s="704"/>
      <c r="JLB101" s="704"/>
      <c r="JLC101" s="704"/>
      <c r="JLD101" s="704"/>
      <c r="JLE101" s="704"/>
      <c r="JLF101" s="704"/>
      <c r="JLG101" s="704"/>
      <c r="JLH101" s="704"/>
      <c r="JLI101" s="704"/>
      <c r="JLJ101" s="704"/>
      <c r="JLK101" s="704"/>
      <c r="JLL101" s="704"/>
      <c r="JLM101" s="704"/>
      <c r="JLN101" s="704"/>
      <c r="JLO101" s="704"/>
      <c r="JLP101" s="704"/>
      <c r="JLQ101" s="704"/>
      <c r="JLR101" s="704"/>
      <c r="JLS101" s="704"/>
      <c r="JLT101" s="704"/>
      <c r="JLU101" s="704"/>
      <c r="JLV101" s="704"/>
      <c r="JLW101" s="704"/>
      <c r="JLX101" s="704"/>
      <c r="JLY101" s="704"/>
      <c r="JLZ101" s="704"/>
      <c r="JMA101" s="704"/>
      <c r="JMB101" s="704"/>
      <c r="JMC101" s="704"/>
      <c r="JMD101" s="704"/>
      <c r="JME101" s="704"/>
      <c r="JMF101" s="704"/>
      <c r="JMG101" s="704"/>
      <c r="JMH101" s="704"/>
      <c r="JMI101" s="704"/>
      <c r="JMJ101" s="704"/>
      <c r="JMK101" s="704"/>
      <c r="JML101" s="704"/>
      <c r="JMM101" s="704"/>
      <c r="JMN101" s="704"/>
      <c r="JMO101" s="704"/>
      <c r="JMP101" s="704"/>
      <c r="JMQ101" s="704"/>
      <c r="JMR101" s="704"/>
      <c r="JMS101" s="704"/>
      <c r="JMT101" s="704"/>
      <c r="JMU101" s="704"/>
      <c r="JMV101" s="704"/>
      <c r="JMW101" s="704"/>
      <c r="JMX101" s="704"/>
      <c r="JMY101" s="704"/>
      <c r="JMZ101" s="704"/>
      <c r="JNA101" s="704"/>
      <c r="JNB101" s="704"/>
      <c r="JNC101" s="704"/>
      <c r="JND101" s="704"/>
      <c r="JNE101" s="704"/>
      <c r="JNF101" s="704"/>
      <c r="JNG101" s="704"/>
      <c r="JNH101" s="704"/>
      <c r="JNI101" s="704"/>
      <c r="JNJ101" s="704"/>
      <c r="JNK101" s="704"/>
      <c r="JNL101" s="704"/>
      <c r="JNM101" s="704"/>
      <c r="JNN101" s="704"/>
      <c r="JNO101" s="704"/>
      <c r="JNP101" s="704"/>
      <c r="JNQ101" s="704"/>
      <c r="JNR101" s="704"/>
      <c r="JNS101" s="704"/>
      <c r="JNT101" s="704"/>
      <c r="JNU101" s="704"/>
      <c r="JNV101" s="704"/>
      <c r="JNW101" s="704"/>
      <c r="JNX101" s="704"/>
      <c r="JNY101" s="704"/>
      <c r="JNZ101" s="704"/>
      <c r="JOA101" s="704"/>
      <c r="JOB101" s="704"/>
      <c r="JOC101" s="704"/>
      <c r="JOD101" s="704"/>
      <c r="JOE101" s="704"/>
      <c r="JOF101" s="704"/>
      <c r="JOG101" s="704"/>
      <c r="JOH101" s="704"/>
      <c r="JOI101" s="704"/>
      <c r="JOJ101" s="704"/>
      <c r="JOK101" s="704"/>
      <c r="JOL101" s="704"/>
      <c r="JOM101" s="704"/>
      <c r="JON101" s="704"/>
      <c r="JOO101" s="704"/>
      <c r="JOP101" s="704"/>
      <c r="JOQ101" s="704"/>
      <c r="JOR101" s="704"/>
      <c r="JOS101" s="704"/>
      <c r="JOT101" s="704"/>
      <c r="JOU101" s="704"/>
      <c r="JOV101" s="704"/>
      <c r="JOW101" s="704"/>
      <c r="JOX101" s="704"/>
      <c r="JOY101" s="704"/>
      <c r="JOZ101" s="704"/>
      <c r="JPA101" s="704"/>
      <c r="JPB101" s="704"/>
      <c r="JPC101" s="704"/>
      <c r="JPD101" s="704"/>
      <c r="JPE101" s="704"/>
      <c r="JPF101" s="704"/>
      <c r="JPG101" s="704"/>
      <c r="JPH101" s="704"/>
      <c r="JPI101" s="704"/>
      <c r="JPJ101" s="704"/>
      <c r="JPK101" s="704"/>
      <c r="JPL101" s="704"/>
      <c r="JPM101" s="704"/>
      <c r="JPN101" s="704"/>
      <c r="JPO101" s="704"/>
      <c r="JPP101" s="704"/>
      <c r="JPQ101" s="704"/>
      <c r="JPR101" s="704"/>
      <c r="JPS101" s="704"/>
      <c r="JPT101" s="704"/>
      <c r="JPU101" s="704"/>
      <c r="JPV101" s="704"/>
      <c r="JPW101" s="704"/>
      <c r="JPX101" s="704"/>
      <c r="JPY101" s="704"/>
      <c r="JPZ101" s="704"/>
      <c r="JQA101" s="704"/>
      <c r="JQB101" s="704"/>
      <c r="JQC101" s="704"/>
      <c r="JQD101" s="704"/>
      <c r="JQE101" s="704"/>
      <c r="JQF101" s="704"/>
      <c r="JQG101" s="704"/>
      <c r="JQH101" s="704"/>
      <c r="JQI101" s="704"/>
      <c r="JQJ101" s="704"/>
      <c r="JQK101" s="704"/>
      <c r="JQL101" s="704"/>
      <c r="JQM101" s="704"/>
      <c r="JQN101" s="704"/>
      <c r="JQO101" s="704"/>
      <c r="JQP101" s="704"/>
      <c r="JQQ101" s="704"/>
      <c r="JQR101" s="704"/>
      <c r="JQS101" s="704"/>
      <c r="JQT101" s="704"/>
      <c r="JQU101" s="704"/>
      <c r="JQV101" s="704"/>
      <c r="JQW101" s="704"/>
      <c r="JQX101" s="704"/>
      <c r="JQY101" s="704"/>
      <c r="JQZ101" s="704"/>
      <c r="JRA101" s="704"/>
      <c r="JRB101" s="704"/>
      <c r="JRC101" s="704"/>
      <c r="JRD101" s="704"/>
      <c r="JRE101" s="704"/>
      <c r="JRF101" s="704"/>
      <c r="JRG101" s="704"/>
      <c r="JRH101" s="704"/>
      <c r="JRI101" s="704"/>
      <c r="JRJ101" s="704"/>
      <c r="JRK101" s="704"/>
      <c r="JRL101" s="704"/>
      <c r="JRM101" s="704"/>
      <c r="JRN101" s="704"/>
      <c r="JRO101" s="704"/>
      <c r="JRP101" s="704"/>
      <c r="JRQ101" s="704"/>
      <c r="JRR101" s="704"/>
      <c r="JRS101" s="704"/>
      <c r="JRT101" s="704"/>
      <c r="JRU101" s="704"/>
      <c r="JRV101" s="704"/>
      <c r="JRW101" s="704"/>
      <c r="JRX101" s="704"/>
      <c r="JRY101" s="704"/>
      <c r="JRZ101" s="704"/>
      <c r="JSA101" s="704"/>
      <c r="JSB101" s="704"/>
      <c r="JSC101" s="704"/>
      <c r="JSD101" s="704"/>
      <c r="JSE101" s="704"/>
      <c r="JSF101" s="704"/>
      <c r="JSG101" s="704"/>
      <c r="JSH101" s="704"/>
      <c r="JSI101" s="704"/>
      <c r="JSJ101" s="704"/>
      <c r="JSK101" s="704"/>
      <c r="JSL101" s="704"/>
      <c r="JSM101" s="704"/>
      <c r="JSN101" s="704"/>
      <c r="JSO101" s="704"/>
      <c r="JSP101" s="704"/>
      <c r="JSQ101" s="704"/>
      <c r="JSR101" s="704"/>
      <c r="JSS101" s="704"/>
      <c r="JST101" s="704"/>
      <c r="JSU101" s="704"/>
      <c r="JSV101" s="704"/>
      <c r="JSW101" s="704"/>
      <c r="JSX101" s="704"/>
      <c r="JSY101" s="704"/>
      <c r="JSZ101" s="704"/>
      <c r="JTA101" s="704"/>
      <c r="JTB101" s="704"/>
      <c r="JTC101" s="704"/>
      <c r="JTD101" s="704"/>
      <c r="JTE101" s="704"/>
      <c r="JTF101" s="704"/>
      <c r="JTG101" s="704"/>
      <c r="JTH101" s="704"/>
      <c r="JTI101" s="704"/>
      <c r="JTJ101" s="704"/>
      <c r="JTK101" s="704"/>
      <c r="JTL101" s="704"/>
      <c r="JTM101" s="704"/>
      <c r="JTN101" s="704"/>
      <c r="JTO101" s="704"/>
      <c r="JTP101" s="704"/>
      <c r="JTQ101" s="704"/>
      <c r="JTR101" s="704"/>
      <c r="JTS101" s="704"/>
      <c r="JTT101" s="704"/>
      <c r="JTU101" s="704"/>
      <c r="JTV101" s="704"/>
      <c r="JTW101" s="704"/>
      <c r="JTX101" s="704"/>
      <c r="JTY101" s="704"/>
      <c r="JTZ101" s="704"/>
      <c r="JUA101" s="704"/>
      <c r="JUB101" s="704"/>
      <c r="JUC101" s="704"/>
      <c r="JUD101" s="704"/>
      <c r="JUE101" s="704"/>
      <c r="JUF101" s="704"/>
      <c r="JUG101" s="704"/>
      <c r="JUH101" s="704"/>
      <c r="JUI101" s="704"/>
      <c r="JUJ101" s="704"/>
      <c r="JUK101" s="704"/>
      <c r="JUL101" s="704"/>
      <c r="JUM101" s="704"/>
      <c r="JUN101" s="704"/>
      <c r="JUO101" s="704"/>
      <c r="JUP101" s="704"/>
      <c r="JUQ101" s="704"/>
      <c r="JUR101" s="704"/>
      <c r="JUS101" s="704"/>
      <c r="JUT101" s="704"/>
      <c r="JUU101" s="704"/>
      <c r="JUV101" s="704"/>
      <c r="JUW101" s="704"/>
      <c r="JUX101" s="704"/>
      <c r="JUY101" s="704"/>
      <c r="JUZ101" s="704"/>
      <c r="JVA101" s="704"/>
      <c r="JVB101" s="704"/>
      <c r="JVC101" s="704"/>
      <c r="JVD101" s="704"/>
      <c r="JVE101" s="704"/>
      <c r="JVF101" s="704"/>
      <c r="JVG101" s="704"/>
      <c r="JVH101" s="704"/>
      <c r="JVI101" s="704"/>
      <c r="JVJ101" s="704"/>
      <c r="JVK101" s="704"/>
      <c r="JVL101" s="704"/>
      <c r="JVM101" s="704"/>
      <c r="JVN101" s="704"/>
      <c r="JVO101" s="704"/>
      <c r="JVP101" s="704"/>
      <c r="JVQ101" s="704"/>
      <c r="JVR101" s="704"/>
      <c r="JVS101" s="704"/>
      <c r="JVT101" s="704"/>
      <c r="JVU101" s="704"/>
      <c r="JVV101" s="704"/>
      <c r="JVW101" s="704"/>
      <c r="JVX101" s="704"/>
      <c r="JVY101" s="704"/>
      <c r="JVZ101" s="704"/>
      <c r="JWA101" s="704"/>
      <c r="JWB101" s="704"/>
      <c r="JWC101" s="704"/>
      <c r="JWD101" s="704"/>
      <c r="JWE101" s="704"/>
      <c r="JWF101" s="704"/>
      <c r="JWG101" s="704"/>
      <c r="JWH101" s="704"/>
      <c r="JWI101" s="704"/>
      <c r="JWJ101" s="704"/>
      <c r="JWK101" s="704"/>
      <c r="JWL101" s="704"/>
      <c r="JWM101" s="704"/>
      <c r="JWN101" s="704"/>
      <c r="JWO101" s="704"/>
      <c r="JWP101" s="704"/>
      <c r="JWQ101" s="704"/>
      <c r="JWR101" s="704"/>
      <c r="JWS101" s="704"/>
      <c r="JWT101" s="704"/>
      <c r="JWU101" s="704"/>
      <c r="JWV101" s="704"/>
      <c r="JWW101" s="704"/>
      <c r="JWX101" s="704"/>
      <c r="JWY101" s="704"/>
      <c r="JWZ101" s="704"/>
      <c r="JXA101" s="704"/>
      <c r="JXB101" s="704"/>
      <c r="JXC101" s="704"/>
      <c r="JXD101" s="704"/>
      <c r="JXE101" s="704"/>
      <c r="JXF101" s="704"/>
      <c r="JXG101" s="704"/>
      <c r="JXH101" s="704"/>
      <c r="JXI101" s="704"/>
      <c r="JXJ101" s="704"/>
      <c r="JXK101" s="704"/>
      <c r="JXL101" s="704"/>
      <c r="JXM101" s="704"/>
      <c r="JXN101" s="704"/>
      <c r="JXO101" s="704"/>
      <c r="JXP101" s="704"/>
      <c r="JXQ101" s="704"/>
      <c r="JXR101" s="704"/>
      <c r="JXS101" s="704"/>
      <c r="JXT101" s="704"/>
      <c r="JXU101" s="704"/>
      <c r="JXV101" s="704"/>
      <c r="JXW101" s="704"/>
      <c r="JXX101" s="704"/>
      <c r="JXY101" s="704"/>
      <c r="JXZ101" s="704"/>
      <c r="JYA101" s="704"/>
      <c r="JYB101" s="704"/>
      <c r="JYC101" s="704"/>
      <c r="JYD101" s="704"/>
      <c r="JYE101" s="704"/>
      <c r="JYF101" s="704"/>
      <c r="JYG101" s="704"/>
      <c r="JYH101" s="704"/>
      <c r="JYI101" s="704"/>
      <c r="JYJ101" s="704"/>
      <c r="JYK101" s="704"/>
      <c r="JYL101" s="704"/>
      <c r="JYM101" s="704"/>
      <c r="JYN101" s="704"/>
      <c r="JYO101" s="704"/>
      <c r="JYP101" s="704"/>
      <c r="JYQ101" s="704"/>
      <c r="JYR101" s="704"/>
      <c r="JYS101" s="704"/>
      <c r="JYT101" s="704"/>
      <c r="JYU101" s="704"/>
      <c r="JYV101" s="704"/>
      <c r="JYW101" s="704"/>
      <c r="JYX101" s="704"/>
      <c r="JYY101" s="704"/>
      <c r="JYZ101" s="704"/>
      <c r="JZA101" s="704"/>
      <c r="JZB101" s="704"/>
      <c r="JZC101" s="704"/>
      <c r="JZD101" s="704"/>
      <c r="JZE101" s="704"/>
      <c r="JZF101" s="704"/>
      <c r="JZG101" s="704"/>
      <c r="JZH101" s="704"/>
      <c r="JZI101" s="704"/>
      <c r="JZJ101" s="704"/>
      <c r="JZK101" s="704"/>
      <c r="JZL101" s="704"/>
      <c r="JZM101" s="704"/>
      <c r="JZN101" s="704"/>
      <c r="JZO101" s="704"/>
      <c r="JZP101" s="704"/>
      <c r="JZQ101" s="704"/>
      <c r="JZR101" s="704"/>
      <c r="JZS101" s="704"/>
      <c r="JZT101" s="704"/>
      <c r="JZU101" s="704"/>
      <c r="JZV101" s="704"/>
      <c r="JZW101" s="704"/>
      <c r="JZX101" s="704"/>
      <c r="JZY101" s="704"/>
      <c r="JZZ101" s="704"/>
      <c r="KAA101" s="704"/>
      <c r="KAB101" s="704"/>
      <c r="KAC101" s="704"/>
      <c r="KAD101" s="704"/>
      <c r="KAE101" s="704"/>
      <c r="KAF101" s="704"/>
      <c r="KAG101" s="704"/>
      <c r="KAH101" s="704"/>
      <c r="KAI101" s="704"/>
      <c r="KAJ101" s="704"/>
      <c r="KAK101" s="704"/>
      <c r="KAL101" s="704"/>
      <c r="KAM101" s="704"/>
      <c r="KAN101" s="704"/>
      <c r="KAO101" s="704"/>
      <c r="KAP101" s="704"/>
      <c r="KAQ101" s="704"/>
      <c r="KAR101" s="704"/>
      <c r="KAS101" s="704"/>
      <c r="KAT101" s="704"/>
      <c r="KAU101" s="704"/>
      <c r="KAV101" s="704"/>
      <c r="KAW101" s="704"/>
      <c r="KAX101" s="704"/>
      <c r="KAY101" s="704"/>
      <c r="KAZ101" s="704"/>
      <c r="KBA101" s="704"/>
      <c r="KBB101" s="704"/>
      <c r="KBC101" s="704"/>
      <c r="KBD101" s="704"/>
      <c r="KBE101" s="704"/>
      <c r="KBF101" s="704"/>
      <c r="KBG101" s="704"/>
      <c r="KBH101" s="704"/>
      <c r="KBI101" s="704"/>
      <c r="KBJ101" s="704"/>
      <c r="KBK101" s="704"/>
      <c r="KBL101" s="704"/>
      <c r="KBM101" s="704"/>
      <c r="KBN101" s="704"/>
      <c r="KBO101" s="704"/>
      <c r="KBP101" s="704"/>
      <c r="KBQ101" s="704"/>
      <c r="KBR101" s="704"/>
      <c r="KBS101" s="704"/>
      <c r="KBT101" s="704"/>
      <c r="KBU101" s="704"/>
      <c r="KBV101" s="704"/>
      <c r="KBW101" s="704"/>
      <c r="KBX101" s="704"/>
      <c r="KBY101" s="704"/>
      <c r="KBZ101" s="704"/>
      <c r="KCA101" s="704"/>
      <c r="KCB101" s="704"/>
      <c r="KCC101" s="704"/>
      <c r="KCD101" s="704"/>
      <c r="KCE101" s="704"/>
      <c r="KCF101" s="704"/>
      <c r="KCG101" s="704"/>
      <c r="KCH101" s="704"/>
      <c r="KCI101" s="704"/>
      <c r="KCJ101" s="704"/>
      <c r="KCK101" s="704"/>
      <c r="KCL101" s="704"/>
      <c r="KCM101" s="704"/>
      <c r="KCN101" s="704"/>
      <c r="KCO101" s="704"/>
      <c r="KCP101" s="704"/>
      <c r="KCQ101" s="704"/>
      <c r="KCR101" s="704"/>
      <c r="KCS101" s="704"/>
      <c r="KCT101" s="704"/>
      <c r="KCU101" s="704"/>
      <c r="KCV101" s="704"/>
      <c r="KCW101" s="704"/>
      <c r="KCX101" s="704"/>
      <c r="KCY101" s="704"/>
      <c r="KCZ101" s="704"/>
      <c r="KDA101" s="704"/>
      <c r="KDB101" s="704"/>
      <c r="KDC101" s="704"/>
      <c r="KDD101" s="704"/>
      <c r="KDE101" s="704"/>
      <c r="KDF101" s="704"/>
      <c r="KDG101" s="704"/>
      <c r="KDH101" s="704"/>
      <c r="KDI101" s="704"/>
      <c r="KDJ101" s="704"/>
      <c r="KDK101" s="704"/>
      <c r="KDL101" s="704"/>
      <c r="KDM101" s="704"/>
      <c r="KDN101" s="704"/>
      <c r="KDO101" s="704"/>
      <c r="KDP101" s="704"/>
      <c r="KDQ101" s="704"/>
      <c r="KDR101" s="704"/>
      <c r="KDS101" s="704"/>
      <c r="KDT101" s="704"/>
      <c r="KDU101" s="704"/>
      <c r="KDV101" s="704"/>
      <c r="KDW101" s="704"/>
      <c r="KDX101" s="704"/>
      <c r="KDY101" s="704"/>
      <c r="KDZ101" s="704"/>
      <c r="KEA101" s="704"/>
      <c r="KEB101" s="704"/>
      <c r="KEC101" s="704"/>
      <c r="KED101" s="704"/>
      <c r="KEE101" s="704"/>
      <c r="KEF101" s="704"/>
      <c r="KEG101" s="704"/>
      <c r="KEH101" s="704"/>
      <c r="KEI101" s="704"/>
      <c r="KEJ101" s="704"/>
      <c r="KEK101" s="704"/>
      <c r="KEL101" s="704"/>
      <c r="KEM101" s="704"/>
      <c r="KEN101" s="704"/>
      <c r="KEO101" s="704"/>
      <c r="KEP101" s="704"/>
      <c r="KEQ101" s="704"/>
      <c r="KER101" s="704"/>
      <c r="KES101" s="704"/>
      <c r="KET101" s="704"/>
      <c r="KEU101" s="704"/>
      <c r="KEV101" s="704"/>
      <c r="KEW101" s="704"/>
      <c r="KEX101" s="704"/>
      <c r="KEY101" s="704"/>
      <c r="KEZ101" s="704"/>
      <c r="KFA101" s="704"/>
      <c r="KFB101" s="704"/>
      <c r="KFC101" s="704"/>
      <c r="KFD101" s="704"/>
      <c r="KFE101" s="704"/>
      <c r="KFF101" s="704"/>
      <c r="KFG101" s="704"/>
      <c r="KFH101" s="704"/>
      <c r="KFI101" s="704"/>
      <c r="KFJ101" s="704"/>
      <c r="KFK101" s="704"/>
      <c r="KFL101" s="704"/>
      <c r="KFM101" s="704"/>
      <c r="KFN101" s="704"/>
      <c r="KFO101" s="704"/>
      <c r="KFP101" s="704"/>
      <c r="KFQ101" s="704"/>
      <c r="KFR101" s="704"/>
      <c r="KFS101" s="704"/>
      <c r="KFT101" s="704"/>
      <c r="KFU101" s="704"/>
      <c r="KFV101" s="704"/>
      <c r="KFW101" s="704"/>
      <c r="KFX101" s="704"/>
      <c r="KFY101" s="704"/>
      <c r="KFZ101" s="704"/>
      <c r="KGA101" s="704"/>
      <c r="KGB101" s="704"/>
      <c r="KGC101" s="704"/>
      <c r="KGD101" s="704"/>
      <c r="KGE101" s="704"/>
      <c r="KGF101" s="704"/>
      <c r="KGG101" s="704"/>
      <c r="KGH101" s="704"/>
      <c r="KGI101" s="704"/>
      <c r="KGJ101" s="704"/>
      <c r="KGK101" s="704"/>
      <c r="KGL101" s="704"/>
      <c r="KGM101" s="704"/>
      <c r="KGN101" s="704"/>
      <c r="KGO101" s="704"/>
      <c r="KGP101" s="704"/>
      <c r="KGQ101" s="704"/>
      <c r="KGR101" s="704"/>
      <c r="KGS101" s="704"/>
      <c r="KGT101" s="704"/>
      <c r="KGU101" s="704"/>
      <c r="KGV101" s="704"/>
      <c r="KGW101" s="704"/>
      <c r="KGX101" s="704"/>
      <c r="KGY101" s="704"/>
      <c r="KGZ101" s="704"/>
      <c r="KHA101" s="704"/>
      <c r="KHB101" s="704"/>
      <c r="KHC101" s="704"/>
      <c r="KHD101" s="704"/>
      <c r="KHE101" s="704"/>
      <c r="KHF101" s="704"/>
      <c r="KHG101" s="704"/>
      <c r="KHH101" s="704"/>
      <c r="KHI101" s="704"/>
      <c r="KHJ101" s="704"/>
      <c r="KHK101" s="704"/>
      <c r="KHL101" s="704"/>
      <c r="KHM101" s="704"/>
      <c r="KHN101" s="704"/>
      <c r="KHO101" s="704"/>
      <c r="KHP101" s="704"/>
      <c r="KHQ101" s="704"/>
      <c r="KHR101" s="704"/>
      <c r="KHS101" s="704"/>
      <c r="KHT101" s="704"/>
      <c r="KHU101" s="704"/>
      <c r="KHV101" s="704"/>
      <c r="KHW101" s="704"/>
      <c r="KHX101" s="704"/>
      <c r="KHY101" s="704"/>
      <c r="KHZ101" s="704"/>
      <c r="KIA101" s="704"/>
      <c r="KIB101" s="704"/>
      <c r="KIC101" s="704"/>
      <c r="KID101" s="704"/>
      <c r="KIE101" s="704"/>
      <c r="KIF101" s="704"/>
      <c r="KIG101" s="704"/>
      <c r="KIH101" s="704"/>
      <c r="KII101" s="704"/>
      <c r="KIJ101" s="704"/>
      <c r="KIK101" s="704"/>
      <c r="KIL101" s="704"/>
      <c r="KIM101" s="704"/>
      <c r="KIN101" s="704"/>
      <c r="KIO101" s="704"/>
      <c r="KIP101" s="704"/>
      <c r="KIQ101" s="704"/>
      <c r="KIR101" s="704"/>
      <c r="KIS101" s="704"/>
      <c r="KIT101" s="704"/>
      <c r="KIU101" s="704"/>
      <c r="KIV101" s="704"/>
      <c r="KIW101" s="704"/>
      <c r="KIX101" s="704"/>
      <c r="KIY101" s="704"/>
      <c r="KIZ101" s="704"/>
      <c r="KJA101" s="704"/>
      <c r="KJB101" s="704"/>
      <c r="KJC101" s="704"/>
      <c r="KJD101" s="704"/>
      <c r="KJE101" s="704"/>
      <c r="KJF101" s="704"/>
      <c r="KJG101" s="704"/>
      <c r="KJH101" s="704"/>
      <c r="KJI101" s="704"/>
      <c r="KJJ101" s="704"/>
      <c r="KJK101" s="704"/>
      <c r="KJL101" s="704"/>
      <c r="KJM101" s="704"/>
      <c r="KJN101" s="704"/>
      <c r="KJO101" s="704"/>
      <c r="KJP101" s="704"/>
      <c r="KJQ101" s="704"/>
      <c r="KJR101" s="704"/>
      <c r="KJS101" s="704"/>
      <c r="KJT101" s="704"/>
      <c r="KJU101" s="704"/>
      <c r="KJV101" s="704"/>
      <c r="KJW101" s="704"/>
      <c r="KJX101" s="704"/>
      <c r="KJY101" s="704"/>
      <c r="KJZ101" s="704"/>
      <c r="KKA101" s="704"/>
      <c r="KKB101" s="704"/>
      <c r="KKC101" s="704"/>
      <c r="KKD101" s="704"/>
      <c r="KKE101" s="704"/>
      <c r="KKF101" s="704"/>
      <c r="KKG101" s="704"/>
      <c r="KKH101" s="704"/>
      <c r="KKI101" s="704"/>
      <c r="KKJ101" s="704"/>
      <c r="KKK101" s="704"/>
      <c r="KKL101" s="704"/>
      <c r="KKM101" s="704"/>
      <c r="KKN101" s="704"/>
      <c r="KKO101" s="704"/>
      <c r="KKP101" s="704"/>
      <c r="KKQ101" s="704"/>
      <c r="KKR101" s="704"/>
      <c r="KKS101" s="704"/>
      <c r="KKT101" s="704"/>
      <c r="KKU101" s="704"/>
      <c r="KKV101" s="704"/>
      <c r="KKW101" s="704"/>
      <c r="KKX101" s="704"/>
      <c r="KKY101" s="704"/>
      <c r="KKZ101" s="704"/>
      <c r="KLA101" s="704"/>
      <c r="KLB101" s="704"/>
      <c r="KLC101" s="704"/>
      <c r="KLD101" s="704"/>
      <c r="KLE101" s="704"/>
      <c r="KLF101" s="704"/>
      <c r="KLG101" s="704"/>
      <c r="KLH101" s="704"/>
      <c r="KLI101" s="704"/>
      <c r="KLJ101" s="704"/>
      <c r="KLK101" s="704"/>
      <c r="KLL101" s="704"/>
      <c r="KLM101" s="704"/>
      <c r="KLN101" s="704"/>
      <c r="KLO101" s="704"/>
      <c r="KLP101" s="704"/>
      <c r="KLQ101" s="704"/>
      <c r="KLR101" s="704"/>
      <c r="KLS101" s="704"/>
      <c r="KLT101" s="704"/>
      <c r="KLU101" s="704"/>
      <c r="KLV101" s="704"/>
      <c r="KLW101" s="704"/>
      <c r="KLX101" s="704"/>
      <c r="KLY101" s="704"/>
      <c r="KLZ101" s="704"/>
      <c r="KMA101" s="704"/>
      <c r="KMB101" s="704"/>
      <c r="KMC101" s="704"/>
      <c r="KMD101" s="704"/>
      <c r="KME101" s="704"/>
      <c r="KMF101" s="704"/>
      <c r="KMG101" s="704"/>
      <c r="KMH101" s="704"/>
      <c r="KMI101" s="704"/>
      <c r="KMJ101" s="704"/>
      <c r="KMK101" s="704"/>
      <c r="KML101" s="704"/>
      <c r="KMM101" s="704"/>
      <c r="KMN101" s="704"/>
      <c r="KMO101" s="704"/>
      <c r="KMP101" s="704"/>
      <c r="KMQ101" s="704"/>
      <c r="KMR101" s="704"/>
      <c r="KMS101" s="704"/>
      <c r="KMT101" s="704"/>
      <c r="KMU101" s="704"/>
      <c r="KMV101" s="704"/>
      <c r="KMW101" s="704"/>
      <c r="KMX101" s="704"/>
      <c r="KMY101" s="704"/>
      <c r="KMZ101" s="704"/>
      <c r="KNA101" s="704"/>
      <c r="KNB101" s="704"/>
      <c r="KNC101" s="704"/>
      <c r="KND101" s="704"/>
      <c r="KNE101" s="704"/>
      <c r="KNF101" s="704"/>
      <c r="KNG101" s="704"/>
      <c r="KNH101" s="704"/>
      <c r="KNI101" s="704"/>
      <c r="KNJ101" s="704"/>
      <c r="KNK101" s="704"/>
      <c r="KNL101" s="704"/>
      <c r="KNM101" s="704"/>
      <c r="KNN101" s="704"/>
      <c r="KNO101" s="704"/>
      <c r="KNP101" s="704"/>
      <c r="KNQ101" s="704"/>
      <c r="KNR101" s="704"/>
      <c r="KNS101" s="704"/>
      <c r="KNT101" s="704"/>
      <c r="KNU101" s="704"/>
      <c r="KNV101" s="704"/>
      <c r="KNW101" s="704"/>
      <c r="KNX101" s="704"/>
      <c r="KNY101" s="704"/>
      <c r="KNZ101" s="704"/>
      <c r="KOA101" s="704"/>
      <c r="KOB101" s="704"/>
      <c r="KOC101" s="704"/>
      <c r="KOD101" s="704"/>
      <c r="KOE101" s="704"/>
      <c r="KOF101" s="704"/>
      <c r="KOG101" s="704"/>
      <c r="KOH101" s="704"/>
      <c r="KOI101" s="704"/>
      <c r="KOJ101" s="704"/>
      <c r="KOK101" s="704"/>
      <c r="KOL101" s="704"/>
      <c r="KOM101" s="704"/>
      <c r="KON101" s="704"/>
      <c r="KOO101" s="704"/>
      <c r="KOP101" s="704"/>
      <c r="KOQ101" s="704"/>
      <c r="KOR101" s="704"/>
      <c r="KOS101" s="704"/>
      <c r="KOT101" s="704"/>
      <c r="KOU101" s="704"/>
      <c r="KOV101" s="704"/>
      <c r="KOW101" s="704"/>
      <c r="KOX101" s="704"/>
      <c r="KOY101" s="704"/>
      <c r="KOZ101" s="704"/>
      <c r="KPA101" s="704"/>
      <c r="KPB101" s="704"/>
      <c r="KPC101" s="704"/>
      <c r="KPD101" s="704"/>
      <c r="KPE101" s="704"/>
      <c r="KPF101" s="704"/>
      <c r="KPG101" s="704"/>
      <c r="KPH101" s="704"/>
      <c r="KPI101" s="704"/>
      <c r="KPJ101" s="704"/>
      <c r="KPK101" s="704"/>
      <c r="KPL101" s="704"/>
      <c r="KPM101" s="704"/>
      <c r="KPN101" s="704"/>
      <c r="KPO101" s="704"/>
      <c r="KPP101" s="704"/>
      <c r="KPQ101" s="704"/>
      <c r="KPR101" s="704"/>
      <c r="KPS101" s="704"/>
      <c r="KPT101" s="704"/>
      <c r="KPU101" s="704"/>
      <c r="KPV101" s="704"/>
      <c r="KPW101" s="704"/>
      <c r="KPX101" s="704"/>
      <c r="KPY101" s="704"/>
      <c r="KPZ101" s="704"/>
      <c r="KQA101" s="704"/>
      <c r="KQB101" s="704"/>
      <c r="KQC101" s="704"/>
      <c r="KQD101" s="704"/>
      <c r="KQE101" s="704"/>
      <c r="KQF101" s="704"/>
      <c r="KQG101" s="704"/>
      <c r="KQH101" s="704"/>
      <c r="KQI101" s="704"/>
      <c r="KQJ101" s="704"/>
      <c r="KQK101" s="704"/>
      <c r="KQL101" s="704"/>
      <c r="KQM101" s="704"/>
      <c r="KQN101" s="704"/>
      <c r="KQO101" s="704"/>
      <c r="KQP101" s="704"/>
      <c r="KQQ101" s="704"/>
      <c r="KQR101" s="704"/>
      <c r="KQS101" s="704"/>
      <c r="KQT101" s="704"/>
      <c r="KQU101" s="704"/>
      <c r="KQV101" s="704"/>
      <c r="KQW101" s="704"/>
      <c r="KQX101" s="704"/>
      <c r="KQY101" s="704"/>
      <c r="KQZ101" s="704"/>
      <c r="KRA101" s="704"/>
      <c r="KRB101" s="704"/>
      <c r="KRC101" s="704"/>
      <c r="KRD101" s="704"/>
      <c r="KRE101" s="704"/>
      <c r="KRF101" s="704"/>
      <c r="KRG101" s="704"/>
      <c r="KRH101" s="704"/>
      <c r="KRI101" s="704"/>
      <c r="KRJ101" s="704"/>
      <c r="KRK101" s="704"/>
      <c r="KRL101" s="704"/>
      <c r="KRM101" s="704"/>
      <c r="KRN101" s="704"/>
      <c r="KRO101" s="704"/>
      <c r="KRP101" s="704"/>
      <c r="KRQ101" s="704"/>
      <c r="KRR101" s="704"/>
      <c r="KRS101" s="704"/>
      <c r="KRT101" s="704"/>
      <c r="KRU101" s="704"/>
      <c r="KRV101" s="704"/>
      <c r="KRW101" s="704"/>
      <c r="KRX101" s="704"/>
      <c r="KRY101" s="704"/>
      <c r="KRZ101" s="704"/>
      <c r="KSA101" s="704"/>
      <c r="KSB101" s="704"/>
      <c r="KSC101" s="704"/>
      <c r="KSD101" s="704"/>
      <c r="KSE101" s="704"/>
      <c r="KSF101" s="704"/>
      <c r="KSG101" s="704"/>
      <c r="KSH101" s="704"/>
      <c r="KSI101" s="704"/>
      <c r="KSJ101" s="704"/>
      <c r="KSK101" s="704"/>
      <c r="KSL101" s="704"/>
      <c r="KSM101" s="704"/>
      <c r="KSN101" s="704"/>
      <c r="KSO101" s="704"/>
      <c r="KSP101" s="704"/>
      <c r="KSQ101" s="704"/>
      <c r="KSR101" s="704"/>
      <c r="KSS101" s="704"/>
      <c r="KST101" s="704"/>
      <c r="KSU101" s="704"/>
      <c r="KSV101" s="704"/>
      <c r="KSW101" s="704"/>
      <c r="KSX101" s="704"/>
      <c r="KSY101" s="704"/>
      <c r="KSZ101" s="704"/>
      <c r="KTA101" s="704"/>
      <c r="KTB101" s="704"/>
      <c r="KTC101" s="704"/>
      <c r="KTD101" s="704"/>
      <c r="KTE101" s="704"/>
      <c r="KTF101" s="704"/>
      <c r="KTG101" s="704"/>
      <c r="KTH101" s="704"/>
      <c r="KTI101" s="704"/>
      <c r="KTJ101" s="704"/>
      <c r="KTK101" s="704"/>
      <c r="KTL101" s="704"/>
      <c r="KTM101" s="704"/>
      <c r="KTN101" s="704"/>
      <c r="KTO101" s="704"/>
      <c r="KTP101" s="704"/>
      <c r="KTQ101" s="704"/>
      <c r="KTR101" s="704"/>
      <c r="KTS101" s="704"/>
      <c r="KTT101" s="704"/>
      <c r="KTU101" s="704"/>
      <c r="KTV101" s="704"/>
      <c r="KTW101" s="704"/>
      <c r="KTX101" s="704"/>
      <c r="KTY101" s="704"/>
      <c r="KTZ101" s="704"/>
      <c r="KUA101" s="704"/>
      <c r="KUB101" s="704"/>
      <c r="KUC101" s="704"/>
      <c r="KUD101" s="704"/>
      <c r="KUE101" s="704"/>
      <c r="KUF101" s="704"/>
      <c r="KUG101" s="704"/>
      <c r="KUH101" s="704"/>
      <c r="KUI101" s="704"/>
      <c r="KUJ101" s="704"/>
      <c r="KUK101" s="704"/>
      <c r="KUL101" s="704"/>
      <c r="KUM101" s="704"/>
      <c r="KUN101" s="704"/>
      <c r="KUO101" s="704"/>
      <c r="KUP101" s="704"/>
      <c r="KUQ101" s="704"/>
      <c r="KUR101" s="704"/>
      <c r="KUS101" s="704"/>
      <c r="KUT101" s="704"/>
      <c r="KUU101" s="704"/>
      <c r="KUV101" s="704"/>
      <c r="KUW101" s="704"/>
      <c r="KUX101" s="704"/>
      <c r="KUY101" s="704"/>
      <c r="KUZ101" s="704"/>
      <c r="KVA101" s="704"/>
      <c r="KVB101" s="704"/>
      <c r="KVC101" s="704"/>
      <c r="KVD101" s="704"/>
      <c r="KVE101" s="704"/>
      <c r="KVF101" s="704"/>
      <c r="KVG101" s="704"/>
      <c r="KVH101" s="704"/>
      <c r="KVI101" s="704"/>
      <c r="KVJ101" s="704"/>
      <c r="KVK101" s="704"/>
      <c r="KVL101" s="704"/>
      <c r="KVM101" s="704"/>
      <c r="KVN101" s="704"/>
      <c r="KVO101" s="704"/>
      <c r="KVP101" s="704"/>
      <c r="KVQ101" s="704"/>
      <c r="KVR101" s="704"/>
      <c r="KVS101" s="704"/>
      <c r="KVT101" s="704"/>
      <c r="KVU101" s="704"/>
      <c r="KVV101" s="704"/>
      <c r="KVW101" s="704"/>
      <c r="KVX101" s="704"/>
      <c r="KVY101" s="704"/>
      <c r="KVZ101" s="704"/>
      <c r="KWA101" s="704"/>
      <c r="KWB101" s="704"/>
      <c r="KWC101" s="704"/>
      <c r="KWD101" s="704"/>
      <c r="KWE101" s="704"/>
      <c r="KWF101" s="704"/>
      <c r="KWG101" s="704"/>
      <c r="KWH101" s="704"/>
      <c r="KWI101" s="704"/>
      <c r="KWJ101" s="704"/>
      <c r="KWK101" s="704"/>
      <c r="KWL101" s="704"/>
      <c r="KWM101" s="704"/>
      <c r="KWN101" s="704"/>
      <c r="KWO101" s="704"/>
      <c r="KWP101" s="704"/>
      <c r="KWQ101" s="704"/>
      <c r="KWR101" s="704"/>
      <c r="KWS101" s="704"/>
      <c r="KWT101" s="704"/>
      <c r="KWU101" s="704"/>
      <c r="KWV101" s="704"/>
      <c r="KWW101" s="704"/>
      <c r="KWX101" s="704"/>
      <c r="KWY101" s="704"/>
      <c r="KWZ101" s="704"/>
      <c r="KXA101" s="704"/>
      <c r="KXB101" s="704"/>
      <c r="KXC101" s="704"/>
      <c r="KXD101" s="704"/>
      <c r="KXE101" s="704"/>
      <c r="KXF101" s="704"/>
      <c r="KXG101" s="704"/>
      <c r="KXH101" s="704"/>
      <c r="KXI101" s="704"/>
      <c r="KXJ101" s="704"/>
      <c r="KXK101" s="704"/>
      <c r="KXL101" s="704"/>
      <c r="KXM101" s="704"/>
      <c r="KXN101" s="704"/>
      <c r="KXO101" s="704"/>
      <c r="KXP101" s="704"/>
      <c r="KXQ101" s="704"/>
      <c r="KXR101" s="704"/>
      <c r="KXS101" s="704"/>
      <c r="KXT101" s="704"/>
      <c r="KXU101" s="704"/>
      <c r="KXV101" s="704"/>
      <c r="KXW101" s="704"/>
      <c r="KXX101" s="704"/>
      <c r="KXY101" s="704"/>
      <c r="KXZ101" s="704"/>
      <c r="KYA101" s="704"/>
      <c r="KYB101" s="704"/>
      <c r="KYC101" s="704"/>
      <c r="KYD101" s="704"/>
      <c r="KYE101" s="704"/>
      <c r="KYF101" s="704"/>
      <c r="KYG101" s="704"/>
      <c r="KYH101" s="704"/>
      <c r="KYI101" s="704"/>
      <c r="KYJ101" s="704"/>
      <c r="KYK101" s="704"/>
      <c r="KYL101" s="704"/>
      <c r="KYM101" s="704"/>
      <c r="KYN101" s="704"/>
      <c r="KYO101" s="704"/>
      <c r="KYP101" s="704"/>
      <c r="KYQ101" s="704"/>
      <c r="KYR101" s="704"/>
      <c r="KYS101" s="704"/>
      <c r="KYT101" s="704"/>
      <c r="KYU101" s="704"/>
      <c r="KYV101" s="704"/>
      <c r="KYW101" s="704"/>
      <c r="KYX101" s="704"/>
      <c r="KYY101" s="704"/>
      <c r="KYZ101" s="704"/>
      <c r="KZA101" s="704"/>
      <c r="KZB101" s="704"/>
      <c r="KZC101" s="704"/>
      <c r="KZD101" s="704"/>
      <c r="KZE101" s="704"/>
      <c r="KZF101" s="704"/>
      <c r="KZG101" s="704"/>
      <c r="KZH101" s="704"/>
      <c r="KZI101" s="704"/>
      <c r="KZJ101" s="704"/>
      <c r="KZK101" s="704"/>
      <c r="KZL101" s="704"/>
      <c r="KZM101" s="704"/>
      <c r="KZN101" s="704"/>
      <c r="KZO101" s="704"/>
      <c r="KZP101" s="704"/>
      <c r="KZQ101" s="704"/>
      <c r="KZR101" s="704"/>
      <c r="KZS101" s="704"/>
      <c r="KZT101" s="704"/>
      <c r="KZU101" s="704"/>
      <c r="KZV101" s="704"/>
      <c r="KZW101" s="704"/>
      <c r="KZX101" s="704"/>
      <c r="KZY101" s="704"/>
      <c r="KZZ101" s="704"/>
      <c r="LAA101" s="704"/>
      <c r="LAB101" s="704"/>
      <c r="LAC101" s="704"/>
      <c r="LAD101" s="704"/>
      <c r="LAE101" s="704"/>
      <c r="LAF101" s="704"/>
      <c r="LAG101" s="704"/>
      <c r="LAH101" s="704"/>
      <c r="LAI101" s="704"/>
      <c r="LAJ101" s="704"/>
      <c r="LAK101" s="704"/>
      <c r="LAL101" s="704"/>
      <c r="LAM101" s="704"/>
      <c r="LAN101" s="704"/>
      <c r="LAO101" s="704"/>
      <c r="LAP101" s="704"/>
      <c r="LAQ101" s="704"/>
      <c r="LAR101" s="704"/>
      <c r="LAS101" s="704"/>
      <c r="LAT101" s="704"/>
      <c r="LAU101" s="704"/>
      <c r="LAV101" s="704"/>
      <c r="LAW101" s="704"/>
      <c r="LAX101" s="704"/>
      <c r="LAY101" s="704"/>
      <c r="LAZ101" s="704"/>
      <c r="LBA101" s="704"/>
      <c r="LBB101" s="704"/>
      <c r="LBC101" s="704"/>
      <c r="LBD101" s="704"/>
      <c r="LBE101" s="704"/>
      <c r="LBF101" s="704"/>
      <c r="LBG101" s="704"/>
      <c r="LBH101" s="704"/>
      <c r="LBI101" s="704"/>
      <c r="LBJ101" s="704"/>
      <c r="LBK101" s="704"/>
      <c r="LBL101" s="704"/>
      <c r="LBM101" s="704"/>
      <c r="LBN101" s="704"/>
      <c r="LBO101" s="704"/>
      <c r="LBP101" s="704"/>
      <c r="LBQ101" s="704"/>
      <c r="LBR101" s="704"/>
      <c r="LBS101" s="704"/>
      <c r="LBT101" s="704"/>
      <c r="LBU101" s="704"/>
      <c r="LBV101" s="704"/>
      <c r="LBW101" s="704"/>
      <c r="LBX101" s="704"/>
      <c r="LBY101" s="704"/>
      <c r="LBZ101" s="704"/>
      <c r="LCA101" s="704"/>
      <c r="LCB101" s="704"/>
      <c r="LCC101" s="704"/>
      <c r="LCD101" s="704"/>
      <c r="LCE101" s="704"/>
      <c r="LCF101" s="704"/>
      <c r="LCG101" s="704"/>
      <c r="LCH101" s="704"/>
      <c r="LCI101" s="704"/>
      <c r="LCJ101" s="704"/>
      <c r="LCK101" s="704"/>
      <c r="LCL101" s="704"/>
      <c r="LCM101" s="704"/>
      <c r="LCN101" s="704"/>
      <c r="LCO101" s="704"/>
      <c r="LCP101" s="704"/>
      <c r="LCQ101" s="704"/>
      <c r="LCR101" s="704"/>
      <c r="LCS101" s="704"/>
      <c r="LCT101" s="704"/>
      <c r="LCU101" s="704"/>
      <c r="LCV101" s="704"/>
      <c r="LCW101" s="704"/>
      <c r="LCX101" s="704"/>
      <c r="LCY101" s="704"/>
      <c r="LCZ101" s="704"/>
      <c r="LDA101" s="704"/>
      <c r="LDB101" s="704"/>
      <c r="LDC101" s="704"/>
      <c r="LDD101" s="704"/>
      <c r="LDE101" s="704"/>
      <c r="LDF101" s="704"/>
      <c r="LDG101" s="704"/>
      <c r="LDH101" s="704"/>
      <c r="LDI101" s="704"/>
      <c r="LDJ101" s="704"/>
      <c r="LDK101" s="704"/>
      <c r="LDL101" s="704"/>
      <c r="LDM101" s="704"/>
      <c r="LDN101" s="704"/>
      <c r="LDO101" s="704"/>
      <c r="LDP101" s="704"/>
      <c r="LDQ101" s="704"/>
      <c r="LDR101" s="704"/>
      <c r="LDS101" s="704"/>
      <c r="LDT101" s="704"/>
      <c r="LDU101" s="704"/>
      <c r="LDV101" s="704"/>
      <c r="LDW101" s="704"/>
      <c r="LDX101" s="704"/>
      <c r="LDY101" s="704"/>
      <c r="LDZ101" s="704"/>
      <c r="LEA101" s="704"/>
      <c r="LEB101" s="704"/>
      <c r="LEC101" s="704"/>
      <c r="LED101" s="704"/>
      <c r="LEE101" s="704"/>
      <c r="LEF101" s="704"/>
      <c r="LEG101" s="704"/>
      <c r="LEH101" s="704"/>
      <c r="LEI101" s="704"/>
      <c r="LEJ101" s="704"/>
      <c r="LEK101" s="704"/>
      <c r="LEL101" s="704"/>
      <c r="LEM101" s="704"/>
      <c r="LEN101" s="704"/>
      <c r="LEO101" s="704"/>
      <c r="LEP101" s="704"/>
      <c r="LEQ101" s="704"/>
      <c r="LER101" s="704"/>
      <c r="LES101" s="704"/>
      <c r="LET101" s="704"/>
      <c r="LEU101" s="704"/>
      <c r="LEV101" s="704"/>
      <c r="LEW101" s="704"/>
      <c r="LEX101" s="704"/>
      <c r="LEY101" s="704"/>
      <c r="LEZ101" s="704"/>
      <c r="LFA101" s="704"/>
      <c r="LFB101" s="704"/>
      <c r="LFC101" s="704"/>
      <c r="LFD101" s="704"/>
      <c r="LFE101" s="704"/>
      <c r="LFF101" s="704"/>
      <c r="LFG101" s="704"/>
      <c r="LFH101" s="704"/>
      <c r="LFI101" s="704"/>
      <c r="LFJ101" s="704"/>
      <c r="LFK101" s="704"/>
      <c r="LFL101" s="704"/>
      <c r="LFM101" s="704"/>
      <c r="LFN101" s="704"/>
      <c r="LFO101" s="704"/>
      <c r="LFP101" s="704"/>
      <c r="LFQ101" s="704"/>
      <c r="LFR101" s="704"/>
      <c r="LFS101" s="704"/>
      <c r="LFT101" s="704"/>
      <c r="LFU101" s="704"/>
      <c r="LFV101" s="704"/>
      <c r="LFW101" s="704"/>
      <c r="LFX101" s="704"/>
      <c r="LFY101" s="704"/>
      <c r="LFZ101" s="704"/>
      <c r="LGA101" s="704"/>
      <c r="LGB101" s="704"/>
      <c r="LGC101" s="704"/>
      <c r="LGD101" s="704"/>
      <c r="LGE101" s="704"/>
      <c r="LGF101" s="704"/>
      <c r="LGG101" s="704"/>
      <c r="LGH101" s="704"/>
      <c r="LGI101" s="704"/>
      <c r="LGJ101" s="704"/>
      <c r="LGK101" s="704"/>
      <c r="LGL101" s="704"/>
      <c r="LGM101" s="704"/>
      <c r="LGN101" s="704"/>
      <c r="LGO101" s="704"/>
      <c r="LGP101" s="704"/>
      <c r="LGQ101" s="704"/>
      <c r="LGR101" s="704"/>
      <c r="LGS101" s="704"/>
      <c r="LGT101" s="704"/>
      <c r="LGU101" s="704"/>
      <c r="LGV101" s="704"/>
      <c r="LGW101" s="704"/>
      <c r="LGX101" s="704"/>
      <c r="LGY101" s="704"/>
      <c r="LGZ101" s="704"/>
      <c r="LHA101" s="704"/>
      <c r="LHB101" s="704"/>
      <c r="LHC101" s="704"/>
      <c r="LHD101" s="704"/>
      <c r="LHE101" s="704"/>
      <c r="LHF101" s="704"/>
      <c r="LHG101" s="704"/>
      <c r="LHH101" s="704"/>
      <c r="LHI101" s="704"/>
      <c r="LHJ101" s="704"/>
      <c r="LHK101" s="704"/>
      <c r="LHL101" s="704"/>
      <c r="LHM101" s="704"/>
      <c r="LHN101" s="704"/>
      <c r="LHO101" s="704"/>
      <c r="LHP101" s="704"/>
      <c r="LHQ101" s="704"/>
      <c r="LHR101" s="704"/>
      <c r="LHS101" s="704"/>
      <c r="LHT101" s="704"/>
      <c r="LHU101" s="704"/>
      <c r="LHV101" s="704"/>
      <c r="LHW101" s="704"/>
      <c r="LHX101" s="704"/>
      <c r="LHY101" s="704"/>
      <c r="LHZ101" s="704"/>
      <c r="LIA101" s="704"/>
      <c r="LIB101" s="704"/>
      <c r="LIC101" s="704"/>
      <c r="LID101" s="704"/>
      <c r="LIE101" s="704"/>
      <c r="LIF101" s="704"/>
      <c r="LIG101" s="704"/>
      <c r="LIH101" s="704"/>
      <c r="LII101" s="704"/>
      <c r="LIJ101" s="704"/>
      <c r="LIK101" s="704"/>
      <c r="LIL101" s="704"/>
      <c r="LIM101" s="704"/>
      <c r="LIN101" s="704"/>
      <c r="LIO101" s="704"/>
      <c r="LIP101" s="704"/>
      <c r="LIQ101" s="704"/>
      <c r="LIR101" s="704"/>
      <c r="LIS101" s="704"/>
      <c r="LIT101" s="704"/>
      <c r="LIU101" s="704"/>
      <c r="LIV101" s="704"/>
      <c r="LIW101" s="704"/>
      <c r="LIX101" s="704"/>
      <c r="LIY101" s="704"/>
      <c r="LIZ101" s="704"/>
      <c r="LJA101" s="704"/>
      <c r="LJB101" s="704"/>
      <c r="LJC101" s="704"/>
      <c r="LJD101" s="704"/>
      <c r="LJE101" s="704"/>
      <c r="LJF101" s="704"/>
      <c r="LJG101" s="704"/>
      <c r="LJH101" s="704"/>
      <c r="LJI101" s="704"/>
      <c r="LJJ101" s="704"/>
      <c r="LJK101" s="704"/>
      <c r="LJL101" s="704"/>
      <c r="LJM101" s="704"/>
      <c r="LJN101" s="704"/>
      <c r="LJO101" s="704"/>
      <c r="LJP101" s="704"/>
      <c r="LJQ101" s="704"/>
      <c r="LJR101" s="704"/>
      <c r="LJS101" s="704"/>
      <c r="LJT101" s="704"/>
      <c r="LJU101" s="704"/>
      <c r="LJV101" s="704"/>
      <c r="LJW101" s="704"/>
      <c r="LJX101" s="704"/>
      <c r="LJY101" s="704"/>
      <c r="LJZ101" s="704"/>
      <c r="LKA101" s="704"/>
      <c r="LKB101" s="704"/>
      <c r="LKC101" s="704"/>
      <c r="LKD101" s="704"/>
      <c r="LKE101" s="704"/>
      <c r="LKF101" s="704"/>
      <c r="LKG101" s="704"/>
      <c r="LKH101" s="704"/>
      <c r="LKI101" s="704"/>
      <c r="LKJ101" s="704"/>
      <c r="LKK101" s="704"/>
      <c r="LKL101" s="704"/>
      <c r="LKM101" s="704"/>
      <c r="LKN101" s="704"/>
      <c r="LKO101" s="704"/>
      <c r="LKP101" s="704"/>
      <c r="LKQ101" s="704"/>
      <c r="LKR101" s="704"/>
      <c r="LKS101" s="704"/>
      <c r="LKT101" s="704"/>
      <c r="LKU101" s="704"/>
      <c r="LKV101" s="704"/>
      <c r="LKW101" s="704"/>
      <c r="LKX101" s="704"/>
      <c r="LKY101" s="704"/>
      <c r="LKZ101" s="704"/>
      <c r="LLA101" s="704"/>
      <c r="LLB101" s="704"/>
      <c r="LLC101" s="704"/>
      <c r="LLD101" s="704"/>
      <c r="LLE101" s="704"/>
      <c r="LLF101" s="704"/>
      <c r="LLG101" s="704"/>
      <c r="LLH101" s="704"/>
      <c r="LLI101" s="704"/>
      <c r="LLJ101" s="704"/>
      <c r="LLK101" s="704"/>
      <c r="LLL101" s="704"/>
      <c r="LLM101" s="704"/>
      <c r="LLN101" s="704"/>
      <c r="LLO101" s="704"/>
      <c r="LLP101" s="704"/>
      <c r="LLQ101" s="704"/>
      <c r="LLR101" s="704"/>
      <c r="LLS101" s="704"/>
      <c r="LLT101" s="704"/>
      <c r="LLU101" s="704"/>
      <c r="LLV101" s="704"/>
      <c r="LLW101" s="704"/>
      <c r="LLX101" s="704"/>
      <c r="LLY101" s="704"/>
      <c r="LLZ101" s="704"/>
      <c r="LMA101" s="704"/>
      <c r="LMB101" s="704"/>
      <c r="LMC101" s="704"/>
      <c r="LMD101" s="704"/>
      <c r="LME101" s="704"/>
      <c r="LMF101" s="704"/>
      <c r="LMG101" s="704"/>
      <c r="LMH101" s="704"/>
      <c r="LMI101" s="704"/>
      <c r="LMJ101" s="704"/>
      <c r="LMK101" s="704"/>
      <c r="LML101" s="704"/>
      <c r="LMM101" s="704"/>
      <c r="LMN101" s="704"/>
      <c r="LMO101" s="704"/>
      <c r="LMP101" s="704"/>
      <c r="LMQ101" s="704"/>
      <c r="LMR101" s="704"/>
      <c r="LMS101" s="704"/>
      <c r="LMT101" s="704"/>
      <c r="LMU101" s="704"/>
      <c r="LMV101" s="704"/>
      <c r="LMW101" s="704"/>
      <c r="LMX101" s="704"/>
      <c r="LMY101" s="704"/>
      <c r="LMZ101" s="704"/>
      <c r="LNA101" s="704"/>
      <c r="LNB101" s="704"/>
      <c r="LNC101" s="704"/>
      <c r="LND101" s="704"/>
      <c r="LNE101" s="704"/>
      <c r="LNF101" s="704"/>
      <c r="LNG101" s="704"/>
      <c r="LNH101" s="704"/>
      <c r="LNI101" s="704"/>
      <c r="LNJ101" s="704"/>
      <c r="LNK101" s="704"/>
      <c r="LNL101" s="704"/>
      <c r="LNM101" s="704"/>
      <c r="LNN101" s="704"/>
      <c r="LNO101" s="704"/>
      <c r="LNP101" s="704"/>
      <c r="LNQ101" s="704"/>
      <c r="LNR101" s="704"/>
      <c r="LNS101" s="704"/>
      <c r="LNT101" s="704"/>
      <c r="LNU101" s="704"/>
      <c r="LNV101" s="704"/>
      <c r="LNW101" s="704"/>
      <c r="LNX101" s="704"/>
      <c r="LNY101" s="704"/>
      <c r="LNZ101" s="704"/>
      <c r="LOA101" s="704"/>
      <c r="LOB101" s="704"/>
      <c r="LOC101" s="704"/>
      <c r="LOD101" s="704"/>
      <c r="LOE101" s="704"/>
      <c r="LOF101" s="704"/>
      <c r="LOG101" s="704"/>
      <c r="LOH101" s="704"/>
      <c r="LOI101" s="704"/>
      <c r="LOJ101" s="704"/>
      <c r="LOK101" s="704"/>
      <c r="LOL101" s="704"/>
      <c r="LOM101" s="704"/>
      <c r="LON101" s="704"/>
      <c r="LOO101" s="704"/>
      <c r="LOP101" s="704"/>
      <c r="LOQ101" s="704"/>
      <c r="LOR101" s="704"/>
      <c r="LOS101" s="704"/>
      <c r="LOT101" s="704"/>
      <c r="LOU101" s="704"/>
      <c r="LOV101" s="704"/>
      <c r="LOW101" s="704"/>
      <c r="LOX101" s="704"/>
      <c r="LOY101" s="704"/>
      <c r="LOZ101" s="704"/>
      <c r="LPA101" s="704"/>
      <c r="LPB101" s="704"/>
      <c r="LPC101" s="704"/>
      <c r="LPD101" s="704"/>
      <c r="LPE101" s="704"/>
      <c r="LPF101" s="704"/>
      <c r="LPG101" s="704"/>
      <c r="LPH101" s="704"/>
      <c r="LPI101" s="704"/>
      <c r="LPJ101" s="704"/>
      <c r="LPK101" s="704"/>
      <c r="LPL101" s="704"/>
      <c r="LPM101" s="704"/>
      <c r="LPN101" s="704"/>
      <c r="LPO101" s="704"/>
      <c r="LPP101" s="704"/>
      <c r="LPQ101" s="704"/>
      <c r="LPR101" s="704"/>
      <c r="LPS101" s="704"/>
      <c r="LPT101" s="704"/>
      <c r="LPU101" s="704"/>
      <c r="LPV101" s="704"/>
      <c r="LPW101" s="704"/>
      <c r="LPX101" s="704"/>
      <c r="LPY101" s="704"/>
      <c r="LPZ101" s="704"/>
      <c r="LQA101" s="704"/>
      <c r="LQB101" s="704"/>
      <c r="LQC101" s="704"/>
      <c r="LQD101" s="704"/>
      <c r="LQE101" s="704"/>
      <c r="LQF101" s="704"/>
      <c r="LQG101" s="704"/>
      <c r="LQH101" s="704"/>
      <c r="LQI101" s="704"/>
      <c r="LQJ101" s="704"/>
      <c r="LQK101" s="704"/>
      <c r="LQL101" s="704"/>
      <c r="LQM101" s="704"/>
      <c r="LQN101" s="704"/>
      <c r="LQO101" s="704"/>
      <c r="LQP101" s="704"/>
      <c r="LQQ101" s="704"/>
      <c r="LQR101" s="704"/>
      <c r="LQS101" s="704"/>
      <c r="LQT101" s="704"/>
      <c r="LQU101" s="704"/>
      <c r="LQV101" s="704"/>
      <c r="LQW101" s="704"/>
      <c r="LQX101" s="704"/>
      <c r="LQY101" s="704"/>
      <c r="LQZ101" s="704"/>
      <c r="LRA101" s="704"/>
      <c r="LRB101" s="704"/>
      <c r="LRC101" s="704"/>
      <c r="LRD101" s="704"/>
      <c r="LRE101" s="704"/>
      <c r="LRF101" s="704"/>
      <c r="LRG101" s="704"/>
      <c r="LRH101" s="704"/>
      <c r="LRI101" s="704"/>
      <c r="LRJ101" s="704"/>
      <c r="LRK101" s="704"/>
      <c r="LRL101" s="704"/>
      <c r="LRM101" s="704"/>
      <c r="LRN101" s="704"/>
      <c r="LRO101" s="704"/>
      <c r="LRP101" s="704"/>
      <c r="LRQ101" s="704"/>
      <c r="LRR101" s="704"/>
      <c r="LRS101" s="704"/>
      <c r="LRT101" s="704"/>
      <c r="LRU101" s="704"/>
      <c r="LRV101" s="704"/>
      <c r="LRW101" s="704"/>
      <c r="LRX101" s="704"/>
      <c r="LRY101" s="704"/>
      <c r="LRZ101" s="704"/>
      <c r="LSA101" s="704"/>
      <c r="LSB101" s="704"/>
      <c r="LSC101" s="704"/>
      <c r="LSD101" s="704"/>
      <c r="LSE101" s="704"/>
      <c r="LSF101" s="704"/>
      <c r="LSG101" s="704"/>
      <c r="LSH101" s="704"/>
      <c r="LSI101" s="704"/>
      <c r="LSJ101" s="704"/>
      <c r="LSK101" s="704"/>
      <c r="LSL101" s="704"/>
      <c r="LSM101" s="704"/>
      <c r="LSN101" s="704"/>
      <c r="LSO101" s="704"/>
      <c r="LSP101" s="704"/>
      <c r="LSQ101" s="704"/>
      <c r="LSR101" s="704"/>
      <c r="LSS101" s="704"/>
      <c r="LST101" s="704"/>
      <c r="LSU101" s="704"/>
      <c r="LSV101" s="704"/>
      <c r="LSW101" s="704"/>
      <c r="LSX101" s="704"/>
      <c r="LSY101" s="704"/>
      <c r="LSZ101" s="704"/>
      <c r="LTA101" s="704"/>
      <c r="LTB101" s="704"/>
      <c r="LTC101" s="704"/>
      <c r="LTD101" s="704"/>
      <c r="LTE101" s="704"/>
      <c r="LTF101" s="704"/>
      <c r="LTG101" s="704"/>
      <c r="LTH101" s="704"/>
      <c r="LTI101" s="704"/>
      <c r="LTJ101" s="704"/>
      <c r="LTK101" s="704"/>
      <c r="LTL101" s="704"/>
      <c r="LTM101" s="704"/>
      <c r="LTN101" s="704"/>
      <c r="LTO101" s="704"/>
      <c r="LTP101" s="704"/>
      <c r="LTQ101" s="704"/>
      <c r="LTR101" s="704"/>
      <c r="LTS101" s="704"/>
      <c r="LTT101" s="704"/>
      <c r="LTU101" s="704"/>
      <c r="LTV101" s="704"/>
      <c r="LTW101" s="704"/>
      <c r="LTX101" s="704"/>
      <c r="LTY101" s="704"/>
      <c r="LTZ101" s="704"/>
      <c r="LUA101" s="704"/>
      <c r="LUB101" s="704"/>
      <c r="LUC101" s="704"/>
      <c r="LUD101" s="704"/>
      <c r="LUE101" s="704"/>
      <c r="LUF101" s="704"/>
      <c r="LUG101" s="704"/>
      <c r="LUH101" s="704"/>
      <c r="LUI101" s="704"/>
      <c r="LUJ101" s="704"/>
      <c r="LUK101" s="704"/>
      <c r="LUL101" s="704"/>
      <c r="LUM101" s="704"/>
      <c r="LUN101" s="704"/>
      <c r="LUO101" s="704"/>
      <c r="LUP101" s="704"/>
      <c r="LUQ101" s="704"/>
      <c r="LUR101" s="704"/>
      <c r="LUS101" s="704"/>
      <c r="LUT101" s="704"/>
      <c r="LUU101" s="704"/>
      <c r="LUV101" s="704"/>
      <c r="LUW101" s="704"/>
      <c r="LUX101" s="704"/>
      <c r="LUY101" s="704"/>
      <c r="LUZ101" s="704"/>
      <c r="LVA101" s="704"/>
      <c r="LVB101" s="704"/>
      <c r="LVC101" s="704"/>
      <c r="LVD101" s="704"/>
      <c r="LVE101" s="704"/>
      <c r="LVF101" s="704"/>
      <c r="LVG101" s="704"/>
      <c r="LVH101" s="704"/>
      <c r="LVI101" s="704"/>
      <c r="LVJ101" s="704"/>
      <c r="LVK101" s="704"/>
      <c r="LVL101" s="704"/>
      <c r="LVM101" s="704"/>
      <c r="LVN101" s="704"/>
      <c r="LVO101" s="704"/>
      <c r="LVP101" s="704"/>
      <c r="LVQ101" s="704"/>
      <c r="LVR101" s="704"/>
      <c r="LVS101" s="704"/>
      <c r="LVT101" s="704"/>
      <c r="LVU101" s="704"/>
      <c r="LVV101" s="704"/>
      <c r="LVW101" s="704"/>
      <c r="LVX101" s="704"/>
      <c r="LVY101" s="704"/>
      <c r="LVZ101" s="704"/>
      <c r="LWA101" s="704"/>
      <c r="LWB101" s="704"/>
      <c r="LWC101" s="704"/>
      <c r="LWD101" s="704"/>
      <c r="LWE101" s="704"/>
      <c r="LWF101" s="704"/>
      <c r="LWG101" s="704"/>
      <c r="LWH101" s="704"/>
      <c r="LWI101" s="704"/>
      <c r="LWJ101" s="704"/>
      <c r="LWK101" s="704"/>
      <c r="LWL101" s="704"/>
      <c r="LWM101" s="704"/>
      <c r="LWN101" s="704"/>
      <c r="LWO101" s="704"/>
      <c r="LWP101" s="704"/>
      <c r="LWQ101" s="704"/>
      <c r="LWR101" s="704"/>
      <c r="LWS101" s="704"/>
      <c r="LWT101" s="704"/>
      <c r="LWU101" s="704"/>
      <c r="LWV101" s="704"/>
      <c r="LWW101" s="704"/>
      <c r="LWX101" s="704"/>
      <c r="LWY101" s="704"/>
      <c r="LWZ101" s="704"/>
      <c r="LXA101" s="704"/>
      <c r="LXB101" s="704"/>
      <c r="LXC101" s="704"/>
      <c r="LXD101" s="704"/>
      <c r="LXE101" s="704"/>
      <c r="LXF101" s="704"/>
      <c r="LXG101" s="704"/>
      <c r="LXH101" s="704"/>
      <c r="LXI101" s="704"/>
      <c r="LXJ101" s="704"/>
      <c r="LXK101" s="704"/>
      <c r="LXL101" s="704"/>
      <c r="LXM101" s="704"/>
      <c r="LXN101" s="704"/>
      <c r="LXO101" s="704"/>
      <c r="LXP101" s="704"/>
      <c r="LXQ101" s="704"/>
      <c r="LXR101" s="704"/>
      <c r="LXS101" s="704"/>
      <c r="LXT101" s="704"/>
      <c r="LXU101" s="704"/>
      <c r="LXV101" s="704"/>
      <c r="LXW101" s="704"/>
      <c r="LXX101" s="704"/>
      <c r="LXY101" s="704"/>
      <c r="LXZ101" s="704"/>
      <c r="LYA101" s="704"/>
      <c r="LYB101" s="704"/>
      <c r="LYC101" s="704"/>
      <c r="LYD101" s="704"/>
      <c r="LYE101" s="704"/>
      <c r="LYF101" s="704"/>
      <c r="LYG101" s="704"/>
      <c r="LYH101" s="704"/>
      <c r="LYI101" s="704"/>
      <c r="LYJ101" s="704"/>
      <c r="LYK101" s="704"/>
      <c r="LYL101" s="704"/>
      <c r="LYM101" s="704"/>
      <c r="LYN101" s="704"/>
      <c r="LYO101" s="704"/>
      <c r="LYP101" s="704"/>
      <c r="LYQ101" s="704"/>
      <c r="LYR101" s="704"/>
      <c r="LYS101" s="704"/>
      <c r="LYT101" s="704"/>
      <c r="LYU101" s="704"/>
      <c r="LYV101" s="704"/>
      <c r="LYW101" s="704"/>
      <c r="LYX101" s="704"/>
      <c r="LYY101" s="704"/>
      <c r="LYZ101" s="704"/>
      <c r="LZA101" s="704"/>
      <c r="LZB101" s="704"/>
      <c r="LZC101" s="704"/>
      <c r="LZD101" s="704"/>
      <c r="LZE101" s="704"/>
      <c r="LZF101" s="704"/>
      <c r="LZG101" s="704"/>
      <c r="LZH101" s="704"/>
      <c r="LZI101" s="704"/>
      <c r="LZJ101" s="704"/>
      <c r="LZK101" s="704"/>
      <c r="LZL101" s="704"/>
      <c r="LZM101" s="704"/>
      <c r="LZN101" s="704"/>
      <c r="LZO101" s="704"/>
      <c r="LZP101" s="704"/>
      <c r="LZQ101" s="704"/>
      <c r="LZR101" s="704"/>
      <c r="LZS101" s="704"/>
      <c r="LZT101" s="704"/>
      <c r="LZU101" s="704"/>
      <c r="LZV101" s="704"/>
      <c r="LZW101" s="704"/>
      <c r="LZX101" s="704"/>
      <c r="LZY101" s="704"/>
      <c r="LZZ101" s="704"/>
      <c r="MAA101" s="704"/>
      <c r="MAB101" s="704"/>
      <c r="MAC101" s="704"/>
      <c r="MAD101" s="704"/>
      <c r="MAE101" s="704"/>
      <c r="MAF101" s="704"/>
      <c r="MAG101" s="704"/>
      <c r="MAH101" s="704"/>
      <c r="MAI101" s="704"/>
      <c r="MAJ101" s="704"/>
      <c r="MAK101" s="704"/>
      <c r="MAL101" s="704"/>
      <c r="MAM101" s="704"/>
      <c r="MAN101" s="704"/>
      <c r="MAO101" s="704"/>
      <c r="MAP101" s="704"/>
      <c r="MAQ101" s="704"/>
      <c r="MAR101" s="704"/>
      <c r="MAS101" s="704"/>
      <c r="MAT101" s="704"/>
      <c r="MAU101" s="704"/>
      <c r="MAV101" s="704"/>
      <c r="MAW101" s="704"/>
      <c r="MAX101" s="704"/>
      <c r="MAY101" s="704"/>
      <c r="MAZ101" s="704"/>
      <c r="MBA101" s="704"/>
      <c r="MBB101" s="704"/>
      <c r="MBC101" s="704"/>
      <c r="MBD101" s="704"/>
      <c r="MBE101" s="704"/>
      <c r="MBF101" s="704"/>
      <c r="MBG101" s="704"/>
      <c r="MBH101" s="704"/>
      <c r="MBI101" s="704"/>
      <c r="MBJ101" s="704"/>
      <c r="MBK101" s="704"/>
      <c r="MBL101" s="704"/>
      <c r="MBM101" s="704"/>
      <c r="MBN101" s="704"/>
      <c r="MBO101" s="704"/>
      <c r="MBP101" s="704"/>
      <c r="MBQ101" s="704"/>
      <c r="MBR101" s="704"/>
      <c r="MBS101" s="704"/>
      <c r="MBT101" s="704"/>
      <c r="MBU101" s="704"/>
      <c r="MBV101" s="704"/>
      <c r="MBW101" s="704"/>
      <c r="MBX101" s="704"/>
      <c r="MBY101" s="704"/>
      <c r="MBZ101" s="704"/>
      <c r="MCA101" s="704"/>
      <c r="MCB101" s="704"/>
      <c r="MCC101" s="704"/>
      <c r="MCD101" s="704"/>
      <c r="MCE101" s="704"/>
      <c r="MCF101" s="704"/>
      <c r="MCG101" s="704"/>
      <c r="MCH101" s="704"/>
      <c r="MCI101" s="704"/>
      <c r="MCJ101" s="704"/>
      <c r="MCK101" s="704"/>
      <c r="MCL101" s="704"/>
      <c r="MCM101" s="704"/>
      <c r="MCN101" s="704"/>
      <c r="MCO101" s="704"/>
      <c r="MCP101" s="704"/>
      <c r="MCQ101" s="704"/>
      <c r="MCR101" s="704"/>
      <c r="MCS101" s="704"/>
      <c r="MCT101" s="704"/>
      <c r="MCU101" s="704"/>
      <c r="MCV101" s="704"/>
      <c r="MCW101" s="704"/>
      <c r="MCX101" s="704"/>
      <c r="MCY101" s="704"/>
      <c r="MCZ101" s="704"/>
      <c r="MDA101" s="704"/>
      <c r="MDB101" s="704"/>
      <c r="MDC101" s="704"/>
      <c r="MDD101" s="704"/>
      <c r="MDE101" s="704"/>
      <c r="MDF101" s="704"/>
      <c r="MDG101" s="704"/>
      <c r="MDH101" s="704"/>
      <c r="MDI101" s="704"/>
      <c r="MDJ101" s="704"/>
      <c r="MDK101" s="704"/>
      <c r="MDL101" s="704"/>
      <c r="MDM101" s="704"/>
      <c r="MDN101" s="704"/>
      <c r="MDO101" s="704"/>
      <c r="MDP101" s="704"/>
      <c r="MDQ101" s="704"/>
      <c r="MDR101" s="704"/>
      <c r="MDS101" s="704"/>
      <c r="MDT101" s="704"/>
      <c r="MDU101" s="704"/>
      <c r="MDV101" s="704"/>
      <c r="MDW101" s="704"/>
      <c r="MDX101" s="704"/>
      <c r="MDY101" s="704"/>
      <c r="MDZ101" s="704"/>
      <c r="MEA101" s="704"/>
      <c r="MEB101" s="704"/>
      <c r="MEC101" s="704"/>
      <c r="MED101" s="704"/>
      <c r="MEE101" s="704"/>
      <c r="MEF101" s="704"/>
      <c r="MEG101" s="704"/>
      <c r="MEH101" s="704"/>
      <c r="MEI101" s="704"/>
      <c r="MEJ101" s="704"/>
      <c r="MEK101" s="704"/>
      <c r="MEL101" s="704"/>
      <c r="MEM101" s="704"/>
      <c r="MEN101" s="704"/>
      <c r="MEO101" s="704"/>
      <c r="MEP101" s="704"/>
      <c r="MEQ101" s="704"/>
      <c r="MER101" s="704"/>
      <c r="MES101" s="704"/>
      <c r="MET101" s="704"/>
      <c r="MEU101" s="704"/>
      <c r="MEV101" s="704"/>
      <c r="MEW101" s="704"/>
      <c r="MEX101" s="704"/>
      <c r="MEY101" s="704"/>
      <c r="MEZ101" s="704"/>
      <c r="MFA101" s="704"/>
      <c r="MFB101" s="704"/>
      <c r="MFC101" s="704"/>
      <c r="MFD101" s="704"/>
      <c r="MFE101" s="704"/>
      <c r="MFF101" s="704"/>
      <c r="MFG101" s="704"/>
      <c r="MFH101" s="704"/>
      <c r="MFI101" s="704"/>
      <c r="MFJ101" s="704"/>
      <c r="MFK101" s="704"/>
      <c r="MFL101" s="704"/>
      <c r="MFM101" s="704"/>
      <c r="MFN101" s="704"/>
      <c r="MFO101" s="704"/>
      <c r="MFP101" s="704"/>
      <c r="MFQ101" s="704"/>
      <c r="MFR101" s="704"/>
      <c r="MFS101" s="704"/>
      <c r="MFT101" s="704"/>
      <c r="MFU101" s="704"/>
      <c r="MFV101" s="704"/>
      <c r="MFW101" s="704"/>
      <c r="MFX101" s="704"/>
      <c r="MFY101" s="704"/>
      <c r="MFZ101" s="704"/>
      <c r="MGA101" s="704"/>
      <c r="MGB101" s="704"/>
      <c r="MGC101" s="704"/>
      <c r="MGD101" s="704"/>
      <c r="MGE101" s="704"/>
      <c r="MGF101" s="704"/>
      <c r="MGG101" s="704"/>
      <c r="MGH101" s="704"/>
      <c r="MGI101" s="704"/>
      <c r="MGJ101" s="704"/>
      <c r="MGK101" s="704"/>
      <c r="MGL101" s="704"/>
      <c r="MGM101" s="704"/>
      <c r="MGN101" s="704"/>
      <c r="MGO101" s="704"/>
      <c r="MGP101" s="704"/>
      <c r="MGQ101" s="704"/>
      <c r="MGR101" s="704"/>
      <c r="MGS101" s="704"/>
      <c r="MGT101" s="704"/>
      <c r="MGU101" s="704"/>
      <c r="MGV101" s="704"/>
      <c r="MGW101" s="704"/>
      <c r="MGX101" s="704"/>
      <c r="MGY101" s="704"/>
      <c r="MGZ101" s="704"/>
      <c r="MHA101" s="704"/>
      <c r="MHB101" s="704"/>
      <c r="MHC101" s="704"/>
      <c r="MHD101" s="704"/>
      <c r="MHE101" s="704"/>
      <c r="MHF101" s="704"/>
      <c r="MHG101" s="704"/>
      <c r="MHH101" s="704"/>
      <c r="MHI101" s="704"/>
      <c r="MHJ101" s="704"/>
      <c r="MHK101" s="704"/>
      <c r="MHL101" s="704"/>
      <c r="MHM101" s="704"/>
      <c r="MHN101" s="704"/>
      <c r="MHO101" s="704"/>
      <c r="MHP101" s="704"/>
      <c r="MHQ101" s="704"/>
      <c r="MHR101" s="704"/>
      <c r="MHS101" s="704"/>
      <c r="MHT101" s="704"/>
      <c r="MHU101" s="704"/>
      <c r="MHV101" s="704"/>
      <c r="MHW101" s="704"/>
      <c r="MHX101" s="704"/>
      <c r="MHY101" s="704"/>
      <c r="MHZ101" s="704"/>
      <c r="MIA101" s="704"/>
      <c r="MIB101" s="704"/>
      <c r="MIC101" s="704"/>
      <c r="MID101" s="704"/>
      <c r="MIE101" s="704"/>
      <c r="MIF101" s="704"/>
      <c r="MIG101" s="704"/>
      <c r="MIH101" s="704"/>
      <c r="MII101" s="704"/>
      <c r="MIJ101" s="704"/>
      <c r="MIK101" s="704"/>
      <c r="MIL101" s="704"/>
      <c r="MIM101" s="704"/>
      <c r="MIN101" s="704"/>
      <c r="MIO101" s="704"/>
      <c r="MIP101" s="704"/>
      <c r="MIQ101" s="704"/>
      <c r="MIR101" s="704"/>
      <c r="MIS101" s="704"/>
      <c r="MIT101" s="704"/>
      <c r="MIU101" s="704"/>
      <c r="MIV101" s="704"/>
      <c r="MIW101" s="704"/>
      <c r="MIX101" s="704"/>
      <c r="MIY101" s="704"/>
      <c r="MIZ101" s="704"/>
      <c r="MJA101" s="704"/>
      <c r="MJB101" s="704"/>
      <c r="MJC101" s="704"/>
      <c r="MJD101" s="704"/>
      <c r="MJE101" s="704"/>
      <c r="MJF101" s="704"/>
      <c r="MJG101" s="704"/>
      <c r="MJH101" s="704"/>
      <c r="MJI101" s="704"/>
      <c r="MJJ101" s="704"/>
      <c r="MJK101" s="704"/>
      <c r="MJL101" s="704"/>
      <c r="MJM101" s="704"/>
      <c r="MJN101" s="704"/>
      <c r="MJO101" s="704"/>
      <c r="MJP101" s="704"/>
      <c r="MJQ101" s="704"/>
      <c r="MJR101" s="704"/>
      <c r="MJS101" s="704"/>
      <c r="MJT101" s="704"/>
      <c r="MJU101" s="704"/>
      <c r="MJV101" s="704"/>
      <c r="MJW101" s="704"/>
      <c r="MJX101" s="704"/>
      <c r="MJY101" s="704"/>
      <c r="MJZ101" s="704"/>
      <c r="MKA101" s="704"/>
      <c r="MKB101" s="704"/>
      <c r="MKC101" s="704"/>
      <c r="MKD101" s="704"/>
      <c r="MKE101" s="704"/>
      <c r="MKF101" s="704"/>
      <c r="MKG101" s="704"/>
      <c r="MKH101" s="704"/>
      <c r="MKI101" s="704"/>
      <c r="MKJ101" s="704"/>
      <c r="MKK101" s="704"/>
      <c r="MKL101" s="704"/>
      <c r="MKM101" s="704"/>
      <c r="MKN101" s="704"/>
      <c r="MKO101" s="704"/>
      <c r="MKP101" s="704"/>
      <c r="MKQ101" s="704"/>
      <c r="MKR101" s="704"/>
      <c r="MKS101" s="704"/>
      <c r="MKT101" s="704"/>
      <c r="MKU101" s="704"/>
      <c r="MKV101" s="704"/>
      <c r="MKW101" s="704"/>
      <c r="MKX101" s="704"/>
      <c r="MKY101" s="704"/>
      <c r="MKZ101" s="704"/>
      <c r="MLA101" s="704"/>
      <c r="MLB101" s="704"/>
      <c r="MLC101" s="704"/>
      <c r="MLD101" s="704"/>
      <c r="MLE101" s="704"/>
      <c r="MLF101" s="704"/>
      <c r="MLG101" s="704"/>
      <c r="MLH101" s="704"/>
      <c r="MLI101" s="704"/>
      <c r="MLJ101" s="704"/>
      <c r="MLK101" s="704"/>
      <c r="MLL101" s="704"/>
      <c r="MLM101" s="704"/>
      <c r="MLN101" s="704"/>
      <c r="MLO101" s="704"/>
      <c r="MLP101" s="704"/>
      <c r="MLQ101" s="704"/>
      <c r="MLR101" s="704"/>
      <c r="MLS101" s="704"/>
      <c r="MLT101" s="704"/>
      <c r="MLU101" s="704"/>
      <c r="MLV101" s="704"/>
      <c r="MLW101" s="704"/>
      <c r="MLX101" s="704"/>
      <c r="MLY101" s="704"/>
      <c r="MLZ101" s="704"/>
      <c r="MMA101" s="704"/>
      <c r="MMB101" s="704"/>
      <c r="MMC101" s="704"/>
      <c r="MMD101" s="704"/>
      <c r="MME101" s="704"/>
      <c r="MMF101" s="704"/>
      <c r="MMG101" s="704"/>
      <c r="MMH101" s="704"/>
      <c r="MMI101" s="704"/>
      <c r="MMJ101" s="704"/>
      <c r="MMK101" s="704"/>
      <c r="MML101" s="704"/>
      <c r="MMM101" s="704"/>
      <c r="MMN101" s="704"/>
      <c r="MMO101" s="704"/>
      <c r="MMP101" s="704"/>
      <c r="MMQ101" s="704"/>
      <c r="MMR101" s="704"/>
      <c r="MMS101" s="704"/>
      <c r="MMT101" s="704"/>
      <c r="MMU101" s="704"/>
      <c r="MMV101" s="704"/>
      <c r="MMW101" s="704"/>
      <c r="MMX101" s="704"/>
      <c r="MMY101" s="704"/>
      <c r="MMZ101" s="704"/>
      <c r="MNA101" s="704"/>
      <c r="MNB101" s="704"/>
      <c r="MNC101" s="704"/>
      <c r="MND101" s="704"/>
      <c r="MNE101" s="704"/>
      <c r="MNF101" s="704"/>
      <c r="MNG101" s="704"/>
      <c r="MNH101" s="704"/>
      <c r="MNI101" s="704"/>
      <c r="MNJ101" s="704"/>
      <c r="MNK101" s="704"/>
      <c r="MNL101" s="704"/>
      <c r="MNM101" s="704"/>
      <c r="MNN101" s="704"/>
      <c r="MNO101" s="704"/>
      <c r="MNP101" s="704"/>
      <c r="MNQ101" s="704"/>
      <c r="MNR101" s="704"/>
      <c r="MNS101" s="704"/>
      <c r="MNT101" s="704"/>
      <c r="MNU101" s="704"/>
      <c r="MNV101" s="704"/>
      <c r="MNW101" s="704"/>
      <c r="MNX101" s="704"/>
      <c r="MNY101" s="704"/>
      <c r="MNZ101" s="704"/>
      <c r="MOA101" s="704"/>
      <c r="MOB101" s="704"/>
      <c r="MOC101" s="704"/>
      <c r="MOD101" s="704"/>
      <c r="MOE101" s="704"/>
      <c r="MOF101" s="704"/>
      <c r="MOG101" s="704"/>
      <c r="MOH101" s="704"/>
      <c r="MOI101" s="704"/>
      <c r="MOJ101" s="704"/>
      <c r="MOK101" s="704"/>
      <c r="MOL101" s="704"/>
      <c r="MOM101" s="704"/>
      <c r="MON101" s="704"/>
      <c r="MOO101" s="704"/>
      <c r="MOP101" s="704"/>
      <c r="MOQ101" s="704"/>
      <c r="MOR101" s="704"/>
      <c r="MOS101" s="704"/>
      <c r="MOT101" s="704"/>
      <c r="MOU101" s="704"/>
      <c r="MOV101" s="704"/>
      <c r="MOW101" s="704"/>
      <c r="MOX101" s="704"/>
      <c r="MOY101" s="704"/>
      <c r="MOZ101" s="704"/>
      <c r="MPA101" s="704"/>
      <c r="MPB101" s="704"/>
      <c r="MPC101" s="704"/>
      <c r="MPD101" s="704"/>
      <c r="MPE101" s="704"/>
      <c r="MPF101" s="704"/>
      <c r="MPG101" s="704"/>
      <c r="MPH101" s="704"/>
      <c r="MPI101" s="704"/>
      <c r="MPJ101" s="704"/>
      <c r="MPK101" s="704"/>
      <c r="MPL101" s="704"/>
      <c r="MPM101" s="704"/>
      <c r="MPN101" s="704"/>
      <c r="MPO101" s="704"/>
      <c r="MPP101" s="704"/>
      <c r="MPQ101" s="704"/>
      <c r="MPR101" s="704"/>
      <c r="MPS101" s="704"/>
      <c r="MPT101" s="704"/>
      <c r="MPU101" s="704"/>
      <c r="MPV101" s="704"/>
      <c r="MPW101" s="704"/>
      <c r="MPX101" s="704"/>
      <c r="MPY101" s="704"/>
      <c r="MPZ101" s="704"/>
      <c r="MQA101" s="704"/>
      <c r="MQB101" s="704"/>
      <c r="MQC101" s="704"/>
      <c r="MQD101" s="704"/>
      <c r="MQE101" s="704"/>
      <c r="MQF101" s="704"/>
      <c r="MQG101" s="704"/>
      <c r="MQH101" s="704"/>
      <c r="MQI101" s="704"/>
      <c r="MQJ101" s="704"/>
      <c r="MQK101" s="704"/>
      <c r="MQL101" s="704"/>
      <c r="MQM101" s="704"/>
      <c r="MQN101" s="704"/>
      <c r="MQO101" s="704"/>
      <c r="MQP101" s="704"/>
      <c r="MQQ101" s="704"/>
      <c r="MQR101" s="704"/>
      <c r="MQS101" s="704"/>
      <c r="MQT101" s="704"/>
      <c r="MQU101" s="704"/>
      <c r="MQV101" s="704"/>
      <c r="MQW101" s="704"/>
      <c r="MQX101" s="704"/>
      <c r="MQY101" s="704"/>
      <c r="MQZ101" s="704"/>
      <c r="MRA101" s="704"/>
      <c r="MRB101" s="704"/>
      <c r="MRC101" s="704"/>
      <c r="MRD101" s="704"/>
      <c r="MRE101" s="704"/>
      <c r="MRF101" s="704"/>
      <c r="MRG101" s="704"/>
      <c r="MRH101" s="704"/>
      <c r="MRI101" s="704"/>
      <c r="MRJ101" s="704"/>
      <c r="MRK101" s="704"/>
      <c r="MRL101" s="704"/>
      <c r="MRM101" s="704"/>
      <c r="MRN101" s="704"/>
      <c r="MRO101" s="704"/>
      <c r="MRP101" s="704"/>
      <c r="MRQ101" s="704"/>
      <c r="MRR101" s="704"/>
      <c r="MRS101" s="704"/>
      <c r="MRT101" s="704"/>
      <c r="MRU101" s="704"/>
      <c r="MRV101" s="704"/>
      <c r="MRW101" s="704"/>
      <c r="MRX101" s="704"/>
      <c r="MRY101" s="704"/>
      <c r="MRZ101" s="704"/>
      <c r="MSA101" s="704"/>
      <c r="MSB101" s="704"/>
      <c r="MSC101" s="704"/>
      <c r="MSD101" s="704"/>
      <c r="MSE101" s="704"/>
      <c r="MSF101" s="704"/>
      <c r="MSG101" s="704"/>
      <c r="MSH101" s="704"/>
      <c r="MSI101" s="704"/>
      <c r="MSJ101" s="704"/>
      <c r="MSK101" s="704"/>
      <c r="MSL101" s="704"/>
      <c r="MSM101" s="704"/>
      <c r="MSN101" s="704"/>
      <c r="MSO101" s="704"/>
      <c r="MSP101" s="704"/>
      <c r="MSQ101" s="704"/>
      <c r="MSR101" s="704"/>
      <c r="MSS101" s="704"/>
      <c r="MST101" s="704"/>
      <c r="MSU101" s="704"/>
      <c r="MSV101" s="704"/>
      <c r="MSW101" s="704"/>
      <c r="MSX101" s="704"/>
      <c r="MSY101" s="704"/>
      <c r="MSZ101" s="704"/>
      <c r="MTA101" s="704"/>
      <c r="MTB101" s="704"/>
      <c r="MTC101" s="704"/>
      <c r="MTD101" s="704"/>
      <c r="MTE101" s="704"/>
      <c r="MTF101" s="704"/>
      <c r="MTG101" s="704"/>
      <c r="MTH101" s="704"/>
      <c r="MTI101" s="704"/>
      <c r="MTJ101" s="704"/>
      <c r="MTK101" s="704"/>
      <c r="MTL101" s="704"/>
      <c r="MTM101" s="704"/>
      <c r="MTN101" s="704"/>
      <c r="MTO101" s="704"/>
      <c r="MTP101" s="704"/>
      <c r="MTQ101" s="704"/>
      <c r="MTR101" s="704"/>
      <c r="MTS101" s="704"/>
      <c r="MTT101" s="704"/>
      <c r="MTU101" s="704"/>
      <c r="MTV101" s="704"/>
      <c r="MTW101" s="704"/>
      <c r="MTX101" s="704"/>
      <c r="MTY101" s="704"/>
      <c r="MTZ101" s="704"/>
      <c r="MUA101" s="704"/>
      <c r="MUB101" s="704"/>
      <c r="MUC101" s="704"/>
      <c r="MUD101" s="704"/>
      <c r="MUE101" s="704"/>
      <c r="MUF101" s="704"/>
      <c r="MUG101" s="704"/>
      <c r="MUH101" s="704"/>
      <c r="MUI101" s="704"/>
      <c r="MUJ101" s="704"/>
      <c r="MUK101" s="704"/>
      <c r="MUL101" s="704"/>
      <c r="MUM101" s="704"/>
      <c r="MUN101" s="704"/>
      <c r="MUO101" s="704"/>
      <c r="MUP101" s="704"/>
      <c r="MUQ101" s="704"/>
      <c r="MUR101" s="704"/>
      <c r="MUS101" s="704"/>
      <c r="MUT101" s="704"/>
      <c r="MUU101" s="704"/>
      <c r="MUV101" s="704"/>
      <c r="MUW101" s="704"/>
      <c r="MUX101" s="704"/>
      <c r="MUY101" s="704"/>
      <c r="MUZ101" s="704"/>
      <c r="MVA101" s="704"/>
      <c r="MVB101" s="704"/>
      <c r="MVC101" s="704"/>
      <c r="MVD101" s="704"/>
      <c r="MVE101" s="704"/>
      <c r="MVF101" s="704"/>
      <c r="MVG101" s="704"/>
      <c r="MVH101" s="704"/>
      <c r="MVI101" s="704"/>
      <c r="MVJ101" s="704"/>
      <c r="MVK101" s="704"/>
      <c r="MVL101" s="704"/>
      <c r="MVM101" s="704"/>
      <c r="MVN101" s="704"/>
      <c r="MVO101" s="704"/>
      <c r="MVP101" s="704"/>
      <c r="MVQ101" s="704"/>
      <c r="MVR101" s="704"/>
      <c r="MVS101" s="704"/>
      <c r="MVT101" s="704"/>
      <c r="MVU101" s="704"/>
      <c r="MVV101" s="704"/>
      <c r="MVW101" s="704"/>
      <c r="MVX101" s="704"/>
      <c r="MVY101" s="704"/>
      <c r="MVZ101" s="704"/>
      <c r="MWA101" s="704"/>
      <c r="MWB101" s="704"/>
      <c r="MWC101" s="704"/>
      <c r="MWD101" s="704"/>
      <c r="MWE101" s="704"/>
      <c r="MWF101" s="704"/>
      <c r="MWG101" s="704"/>
      <c r="MWH101" s="704"/>
      <c r="MWI101" s="704"/>
      <c r="MWJ101" s="704"/>
      <c r="MWK101" s="704"/>
      <c r="MWL101" s="704"/>
      <c r="MWM101" s="704"/>
      <c r="MWN101" s="704"/>
      <c r="MWO101" s="704"/>
      <c r="MWP101" s="704"/>
      <c r="MWQ101" s="704"/>
      <c r="MWR101" s="704"/>
      <c r="MWS101" s="704"/>
      <c r="MWT101" s="704"/>
      <c r="MWU101" s="704"/>
      <c r="MWV101" s="704"/>
      <c r="MWW101" s="704"/>
      <c r="MWX101" s="704"/>
      <c r="MWY101" s="704"/>
      <c r="MWZ101" s="704"/>
      <c r="MXA101" s="704"/>
      <c r="MXB101" s="704"/>
      <c r="MXC101" s="704"/>
      <c r="MXD101" s="704"/>
      <c r="MXE101" s="704"/>
      <c r="MXF101" s="704"/>
      <c r="MXG101" s="704"/>
      <c r="MXH101" s="704"/>
      <c r="MXI101" s="704"/>
      <c r="MXJ101" s="704"/>
      <c r="MXK101" s="704"/>
      <c r="MXL101" s="704"/>
      <c r="MXM101" s="704"/>
      <c r="MXN101" s="704"/>
      <c r="MXO101" s="704"/>
      <c r="MXP101" s="704"/>
      <c r="MXQ101" s="704"/>
      <c r="MXR101" s="704"/>
      <c r="MXS101" s="704"/>
      <c r="MXT101" s="704"/>
      <c r="MXU101" s="704"/>
      <c r="MXV101" s="704"/>
      <c r="MXW101" s="704"/>
      <c r="MXX101" s="704"/>
      <c r="MXY101" s="704"/>
      <c r="MXZ101" s="704"/>
      <c r="MYA101" s="704"/>
      <c r="MYB101" s="704"/>
      <c r="MYC101" s="704"/>
      <c r="MYD101" s="704"/>
      <c r="MYE101" s="704"/>
      <c r="MYF101" s="704"/>
      <c r="MYG101" s="704"/>
      <c r="MYH101" s="704"/>
      <c r="MYI101" s="704"/>
      <c r="MYJ101" s="704"/>
      <c r="MYK101" s="704"/>
      <c r="MYL101" s="704"/>
      <c r="MYM101" s="704"/>
      <c r="MYN101" s="704"/>
      <c r="MYO101" s="704"/>
      <c r="MYP101" s="704"/>
      <c r="MYQ101" s="704"/>
      <c r="MYR101" s="704"/>
      <c r="MYS101" s="704"/>
      <c r="MYT101" s="704"/>
      <c r="MYU101" s="704"/>
      <c r="MYV101" s="704"/>
      <c r="MYW101" s="704"/>
      <c r="MYX101" s="704"/>
      <c r="MYY101" s="704"/>
      <c r="MYZ101" s="704"/>
      <c r="MZA101" s="704"/>
      <c r="MZB101" s="704"/>
      <c r="MZC101" s="704"/>
      <c r="MZD101" s="704"/>
      <c r="MZE101" s="704"/>
      <c r="MZF101" s="704"/>
      <c r="MZG101" s="704"/>
      <c r="MZH101" s="704"/>
      <c r="MZI101" s="704"/>
      <c r="MZJ101" s="704"/>
      <c r="MZK101" s="704"/>
      <c r="MZL101" s="704"/>
      <c r="MZM101" s="704"/>
      <c r="MZN101" s="704"/>
      <c r="MZO101" s="704"/>
      <c r="MZP101" s="704"/>
      <c r="MZQ101" s="704"/>
      <c r="MZR101" s="704"/>
      <c r="MZS101" s="704"/>
      <c r="MZT101" s="704"/>
      <c r="MZU101" s="704"/>
      <c r="MZV101" s="704"/>
      <c r="MZW101" s="704"/>
      <c r="MZX101" s="704"/>
      <c r="MZY101" s="704"/>
      <c r="MZZ101" s="704"/>
      <c r="NAA101" s="704"/>
      <c r="NAB101" s="704"/>
      <c r="NAC101" s="704"/>
      <c r="NAD101" s="704"/>
      <c r="NAE101" s="704"/>
      <c r="NAF101" s="704"/>
      <c r="NAG101" s="704"/>
      <c r="NAH101" s="704"/>
      <c r="NAI101" s="704"/>
      <c r="NAJ101" s="704"/>
      <c r="NAK101" s="704"/>
      <c r="NAL101" s="704"/>
      <c r="NAM101" s="704"/>
      <c r="NAN101" s="704"/>
      <c r="NAO101" s="704"/>
      <c r="NAP101" s="704"/>
      <c r="NAQ101" s="704"/>
      <c r="NAR101" s="704"/>
      <c r="NAS101" s="704"/>
      <c r="NAT101" s="704"/>
      <c r="NAU101" s="704"/>
      <c r="NAV101" s="704"/>
      <c r="NAW101" s="704"/>
      <c r="NAX101" s="704"/>
      <c r="NAY101" s="704"/>
      <c r="NAZ101" s="704"/>
      <c r="NBA101" s="704"/>
      <c r="NBB101" s="704"/>
      <c r="NBC101" s="704"/>
      <c r="NBD101" s="704"/>
      <c r="NBE101" s="704"/>
      <c r="NBF101" s="704"/>
      <c r="NBG101" s="704"/>
      <c r="NBH101" s="704"/>
      <c r="NBI101" s="704"/>
      <c r="NBJ101" s="704"/>
      <c r="NBK101" s="704"/>
      <c r="NBL101" s="704"/>
      <c r="NBM101" s="704"/>
      <c r="NBN101" s="704"/>
      <c r="NBO101" s="704"/>
      <c r="NBP101" s="704"/>
      <c r="NBQ101" s="704"/>
      <c r="NBR101" s="704"/>
      <c r="NBS101" s="704"/>
      <c r="NBT101" s="704"/>
      <c r="NBU101" s="704"/>
      <c r="NBV101" s="704"/>
      <c r="NBW101" s="704"/>
      <c r="NBX101" s="704"/>
      <c r="NBY101" s="704"/>
      <c r="NBZ101" s="704"/>
      <c r="NCA101" s="704"/>
      <c r="NCB101" s="704"/>
      <c r="NCC101" s="704"/>
      <c r="NCD101" s="704"/>
      <c r="NCE101" s="704"/>
      <c r="NCF101" s="704"/>
      <c r="NCG101" s="704"/>
      <c r="NCH101" s="704"/>
      <c r="NCI101" s="704"/>
      <c r="NCJ101" s="704"/>
      <c r="NCK101" s="704"/>
      <c r="NCL101" s="704"/>
      <c r="NCM101" s="704"/>
      <c r="NCN101" s="704"/>
      <c r="NCO101" s="704"/>
      <c r="NCP101" s="704"/>
      <c r="NCQ101" s="704"/>
      <c r="NCR101" s="704"/>
      <c r="NCS101" s="704"/>
      <c r="NCT101" s="704"/>
      <c r="NCU101" s="704"/>
      <c r="NCV101" s="704"/>
      <c r="NCW101" s="704"/>
      <c r="NCX101" s="704"/>
      <c r="NCY101" s="704"/>
      <c r="NCZ101" s="704"/>
      <c r="NDA101" s="704"/>
      <c r="NDB101" s="704"/>
      <c r="NDC101" s="704"/>
      <c r="NDD101" s="704"/>
      <c r="NDE101" s="704"/>
      <c r="NDF101" s="704"/>
      <c r="NDG101" s="704"/>
      <c r="NDH101" s="704"/>
      <c r="NDI101" s="704"/>
      <c r="NDJ101" s="704"/>
      <c r="NDK101" s="704"/>
      <c r="NDL101" s="704"/>
      <c r="NDM101" s="704"/>
      <c r="NDN101" s="704"/>
      <c r="NDO101" s="704"/>
      <c r="NDP101" s="704"/>
      <c r="NDQ101" s="704"/>
      <c r="NDR101" s="704"/>
      <c r="NDS101" s="704"/>
      <c r="NDT101" s="704"/>
      <c r="NDU101" s="704"/>
      <c r="NDV101" s="704"/>
      <c r="NDW101" s="704"/>
      <c r="NDX101" s="704"/>
      <c r="NDY101" s="704"/>
      <c r="NDZ101" s="704"/>
      <c r="NEA101" s="704"/>
      <c r="NEB101" s="704"/>
      <c r="NEC101" s="704"/>
      <c r="NED101" s="704"/>
      <c r="NEE101" s="704"/>
      <c r="NEF101" s="704"/>
      <c r="NEG101" s="704"/>
      <c r="NEH101" s="704"/>
      <c r="NEI101" s="704"/>
      <c r="NEJ101" s="704"/>
      <c r="NEK101" s="704"/>
      <c r="NEL101" s="704"/>
      <c r="NEM101" s="704"/>
      <c r="NEN101" s="704"/>
      <c r="NEO101" s="704"/>
      <c r="NEP101" s="704"/>
      <c r="NEQ101" s="704"/>
      <c r="NER101" s="704"/>
      <c r="NES101" s="704"/>
      <c r="NET101" s="704"/>
      <c r="NEU101" s="704"/>
      <c r="NEV101" s="704"/>
      <c r="NEW101" s="704"/>
      <c r="NEX101" s="704"/>
      <c r="NEY101" s="704"/>
      <c r="NEZ101" s="704"/>
      <c r="NFA101" s="704"/>
      <c r="NFB101" s="704"/>
      <c r="NFC101" s="704"/>
      <c r="NFD101" s="704"/>
      <c r="NFE101" s="704"/>
      <c r="NFF101" s="704"/>
      <c r="NFG101" s="704"/>
      <c r="NFH101" s="704"/>
      <c r="NFI101" s="704"/>
      <c r="NFJ101" s="704"/>
      <c r="NFK101" s="704"/>
      <c r="NFL101" s="704"/>
      <c r="NFM101" s="704"/>
      <c r="NFN101" s="704"/>
      <c r="NFO101" s="704"/>
      <c r="NFP101" s="704"/>
      <c r="NFQ101" s="704"/>
      <c r="NFR101" s="704"/>
      <c r="NFS101" s="704"/>
      <c r="NFT101" s="704"/>
      <c r="NFU101" s="704"/>
      <c r="NFV101" s="704"/>
      <c r="NFW101" s="704"/>
      <c r="NFX101" s="704"/>
      <c r="NFY101" s="704"/>
      <c r="NFZ101" s="704"/>
      <c r="NGA101" s="704"/>
      <c r="NGB101" s="704"/>
      <c r="NGC101" s="704"/>
      <c r="NGD101" s="704"/>
      <c r="NGE101" s="704"/>
      <c r="NGF101" s="704"/>
      <c r="NGG101" s="704"/>
      <c r="NGH101" s="704"/>
      <c r="NGI101" s="704"/>
      <c r="NGJ101" s="704"/>
      <c r="NGK101" s="704"/>
      <c r="NGL101" s="704"/>
      <c r="NGM101" s="704"/>
      <c r="NGN101" s="704"/>
      <c r="NGO101" s="704"/>
      <c r="NGP101" s="704"/>
      <c r="NGQ101" s="704"/>
      <c r="NGR101" s="704"/>
      <c r="NGS101" s="704"/>
      <c r="NGT101" s="704"/>
      <c r="NGU101" s="704"/>
      <c r="NGV101" s="704"/>
      <c r="NGW101" s="704"/>
      <c r="NGX101" s="704"/>
      <c r="NGY101" s="704"/>
      <c r="NGZ101" s="704"/>
      <c r="NHA101" s="704"/>
      <c r="NHB101" s="704"/>
      <c r="NHC101" s="704"/>
      <c r="NHD101" s="704"/>
      <c r="NHE101" s="704"/>
      <c r="NHF101" s="704"/>
      <c r="NHG101" s="704"/>
      <c r="NHH101" s="704"/>
      <c r="NHI101" s="704"/>
      <c r="NHJ101" s="704"/>
      <c r="NHK101" s="704"/>
      <c r="NHL101" s="704"/>
      <c r="NHM101" s="704"/>
      <c r="NHN101" s="704"/>
      <c r="NHO101" s="704"/>
      <c r="NHP101" s="704"/>
      <c r="NHQ101" s="704"/>
      <c r="NHR101" s="704"/>
      <c r="NHS101" s="704"/>
      <c r="NHT101" s="704"/>
      <c r="NHU101" s="704"/>
      <c r="NHV101" s="704"/>
      <c r="NHW101" s="704"/>
      <c r="NHX101" s="704"/>
      <c r="NHY101" s="704"/>
      <c r="NHZ101" s="704"/>
      <c r="NIA101" s="704"/>
      <c r="NIB101" s="704"/>
      <c r="NIC101" s="704"/>
      <c r="NID101" s="704"/>
      <c r="NIE101" s="704"/>
      <c r="NIF101" s="704"/>
      <c r="NIG101" s="704"/>
      <c r="NIH101" s="704"/>
      <c r="NII101" s="704"/>
      <c r="NIJ101" s="704"/>
      <c r="NIK101" s="704"/>
      <c r="NIL101" s="704"/>
      <c r="NIM101" s="704"/>
      <c r="NIN101" s="704"/>
      <c r="NIO101" s="704"/>
      <c r="NIP101" s="704"/>
      <c r="NIQ101" s="704"/>
      <c r="NIR101" s="704"/>
      <c r="NIS101" s="704"/>
      <c r="NIT101" s="704"/>
      <c r="NIU101" s="704"/>
      <c r="NIV101" s="704"/>
      <c r="NIW101" s="704"/>
      <c r="NIX101" s="704"/>
      <c r="NIY101" s="704"/>
      <c r="NIZ101" s="704"/>
      <c r="NJA101" s="704"/>
      <c r="NJB101" s="704"/>
      <c r="NJC101" s="704"/>
      <c r="NJD101" s="704"/>
      <c r="NJE101" s="704"/>
      <c r="NJF101" s="704"/>
      <c r="NJG101" s="704"/>
      <c r="NJH101" s="704"/>
      <c r="NJI101" s="704"/>
      <c r="NJJ101" s="704"/>
      <c r="NJK101" s="704"/>
      <c r="NJL101" s="704"/>
      <c r="NJM101" s="704"/>
      <c r="NJN101" s="704"/>
      <c r="NJO101" s="704"/>
      <c r="NJP101" s="704"/>
      <c r="NJQ101" s="704"/>
      <c r="NJR101" s="704"/>
      <c r="NJS101" s="704"/>
      <c r="NJT101" s="704"/>
      <c r="NJU101" s="704"/>
      <c r="NJV101" s="704"/>
      <c r="NJW101" s="704"/>
      <c r="NJX101" s="704"/>
      <c r="NJY101" s="704"/>
      <c r="NJZ101" s="704"/>
      <c r="NKA101" s="704"/>
      <c r="NKB101" s="704"/>
      <c r="NKC101" s="704"/>
      <c r="NKD101" s="704"/>
      <c r="NKE101" s="704"/>
      <c r="NKF101" s="704"/>
      <c r="NKG101" s="704"/>
      <c r="NKH101" s="704"/>
      <c r="NKI101" s="704"/>
      <c r="NKJ101" s="704"/>
      <c r="NKK101" s="704"/>
      <c r="NKL101" s="704"/>
      <c r="NKM101" s="704"/>
      <c r="NKN101" s="704"/>
      <c r="NKO101" s="704"/>
      <c r="NKP101" s="704"/>
      <c r="NKQ101" s="704"/>
      <c r="NKR101" s="704"/>
      <c r="NKS101" s="704"/>
      <c r="NKT101" s="704"/>
      <c r="NKU101" s="704"/>
      <c r="NKV101" s="704"/>
      <c r="NKW101" s="704"/>
      <c r="NKX101" s="704"/>
      <c r="NKY101" s="704"/>
      <c r="NKZ101" s="704"/>
      <c r="NLA101" s="704"/>
      <c r="NLB101" s="704"/>
      <c r="NLC101" s="704"/>
      <c r="NLD101" s="704"/>
      <c r="NLE101" s="704"/>
      <c r="NLF101" s="704"/>
      <c r="NLG101" s="704"/>
      <c r="NLH101" s="704"/>
      <c r="NLI101" s="704"/>
      <c r="NLJ101" s="704"/>
      <c r="NLK101" s="704"/>
      <c r="NLL101" s="704"/>
      <c r="NLM101" s="704"/>
      <c r="NLN101" s="704"/>
      <c r="NLO101" s="704"/>
      <c r="NLP101" s="704"/>
      <c r="NLQ101" s="704"/>
      <c r="NLR101" s="704"/>
      <c r="NLS101" s="704"/>
      <c r="NLT101" s="704"/>
      <c r="NLU101" s="704"/>
      <c r="NLV101" s="704"/>
      <c r="NLW101" s="704"/>
      <c r="NLX101" s="704"/>
      <c r="NLY101" s="704"/>
      <c r="NLZ101" s="704"/>
      <c r="NMA101" s="704"/>
      <c r="NMB101" s="704"/>
      <c r="NMC101" s="704"/>
      <c r="NMD101" s="704"/>
      <c r="NME101" s="704"/>
      <c r="NMF101" s="704"/>
      <c r="NMG101" s="704"/>
      <c r="NMH101" s="704"/>
      <c r="NMI101" s="704"/>
      <c r="NMJ101" s="704"/>
      <c r="NMK101" s="704"/>
      <c r="NML101" s="704"/>
      <c r="NMM101" s="704"/>
      <c r="NMN101" s="704"/>
      <c r="NMO101" s="704"/>
      <c r="NMP101" s="704"/>
      <c r="NMQ101" s="704"/>
      <c r="NMR101" s="704"/>
      <c r="NMS101" s="704"/>
      <c r="NMT101" s="704"/>
      <c r="NMU101" s="704"/>
      <c r="NMV101" s="704"/>
      <c r="NMW101" s="704"/>
      <c r="NMX101" s="704"/>
      <c r="NMY101" s="704"/>
      <c r="NMZ101" s="704"/>
      <c r="NNA101" s="704"/>
      <c r="NNB101" s="704"/>
      <c r="NNC101" s="704"/>
      <c r="NND101" s="704"/>
      <c r="NNE101" s="704"/>
      <c r="NNF101" s="704"/>
      <c r="NNG101" s="704"/>
      <c r="NNH101" s="704"/>
      <c r="NNI101" s="704"/>
      <c r="NNJ101" s="704"/>
      <c r="NNK101" s="704"/>
      <c r="NNL101" s="704"/>
      <c r="NNM101" s="704"/>
      <c r="NNN101" s="704"/>
      <c r="NNO101" s="704"/>
      <c r="NNP101" s="704"/>
      <c r="NNQ101" s="704"/>
      <c r="NNR101" s="704"/>
      <c r="NNS101" s="704"/>
      <c r="NNT101" s="704"/>
      <c r="NNU101" s="704"/>
      <c r="NNV101" s="704"/>
      <c r="NNW101" s="704"/>
      <c r="NNX101" s="704"/>
      <c r="NNY101" s="704"/>
      <c r="NNZ101" s="704"/>
      <c r="NOA101" s="704"/>
      <c r="NOB101" s="704"/>
      <c r="NOC101" s="704"/>
      <c r="NOD101" s="704"/>
      <c r="NOE101" s="704"/>
      <c r="NOF101" s="704"/>
      <c r="NOG101" s="704"/>
      <c r="NOH101" s="704"/>
      <c r="NOI101" s="704"/>
      <c r="NOJ101" s="704"/>
      <c r="NOK101" s="704"/>
      <c r="NOL101" s="704"/>
      <c r="NOM101" s="704"/>
      <c r="NON101" s="704"/>
      <c r="NOO101" s="704"/>
      <c r="NOP101" s="704"/>
      <c r="NOQ101" s="704"/>
      <c r="NOR101" s="704"/>
      <c r="NOS101" s="704"/>
      <c r="NOT101" s="704"/>
      <c r="NOU101" s="704"/>
      <c r="NOV101" s="704"/>
      <c r="NOW101" s="704"/>
      <c r="NOX101" s="704"/>
      <c r="NOY101" s="704"/>
      <c r="NOZ101" s="704"/>
      <c r="NPA101" s="704"/>
      <c r="NPB101" s="704"/>
      <c r="NPC101" s="704"/>
      <c r="NPD101" s="704"/>
      <c r="NPE101" s="704"/>
      <c r="NPF101" s="704"/>
      <c r="NPG101" s="704"/>
      <c r="NPH101" s="704"/>
      <c r="NPI101" s="704"/>
      <c r="NPJ101" s="704"/>
      <c r="NPK101" s="704"/>
      <c r="NPL101" s="704"/>
      <c r="NPM101" s="704"/>
      <c r="NPN101" s="704"/>
      <c r="NPO101" s="704"/>
      <c r="NPP101" s="704"/>
      <c r="NPQ101" s="704"/>
      <c r="NPR101" s="704"/>
      <c r="NPS101" s="704"/>
      <c r="NPT101" s="704"/>
      <c r="NPU101" s="704"/>
      <c r="NPV101" s="704"/>
      <c r="NPW101" s="704"/>
      <c r="NPX101" s="704"/>
      <c r="NPY101" s="704"/>
      <c r="NPZ101" s="704"/>
      <c r="NQA101" s="704"/>
      <c r="NQB101" s="704"/>
      <c r="NQC101" s="704"/>
      <c r="NQD101" s="704"/>
      <c r="NQE101" s="704"/>
      <c r="NQF101" s="704"/>
      <c r="NQG101" s="704"/>
      <c r="NQH101" s="704"/>
      <c r="NQI101" s="704"/>
      <c r="NQJ101" s="704"/>
      <c r="NQK101" s="704"/>
      <c r="NQL101" s="704"/>
      <c r="NQM101" s="704"/>
      <c r="NQN101" s="704"/>
      <c r="NQO101" s="704"/>
      <c r="NQP101" s="704"/>
      <c r="NQQ101" s="704"/>
      <c r="NQR101" s="704"/>
      <c r="NQS101" s="704"/>
      <c r="NQT101" s="704"/>
      <c r="NQU101" s="704"/>
      <c r="NQV101" s="704"/>
      <c r="NQW101" s="704"/>
      <c r="NQX101" s="704"/>
      <c r="NQY101" s="704"/>
      <c r="NQZ101" s="704"/>
      <c r="NRA101" s="704"/>
      <c r="NRB101" s="704"/>
      <c r="NRC101" s="704"/>
      <c r="NRD101" s="704"/>
      <c r="NRE101" s="704"/>
      <c r="NRF101" s="704"/>
      <c r="NRG101" s="704"/>
      <c r="NRH101" s="704"/>
      <c r="NRI101" s="704"/>
      <c r="NRJ101" s="704"/>
      <c r="NRK101" s="704"/>
      <c r="NRL101" s="704"/>
      <c r="NRM101" s="704"/>
      <c r="NRN101" s="704"/>
      <c r="NRO101" s="704"/>
      <c r="NRP101" s="704"/>
      <c r="NRQ101" s="704"/>
      <c r="NRR101" s="704"/>
      <c r="NRS101" s="704"/>
      <c r="NRT101" s="704"/>
      <c r="NRU101" s="704"/>
      <c r="NRV101" s="704"/>
      <c r="NRW101" s="704"/>
      <c r="NRX101" s="704"/>
      <c r="NRY101" s="704"/>
      <c r="NRZ101" s="704"/>
      <c r="NSA101" s="704"/>
      <c r="NSB101" s="704"/>
      <c r="NSC101" s="704"/>
      <c r="NSD101" s="704"/>
      <c r="NSE101" s="704"/>
      <c r="NSF101" s="704"/>
      <c r="NSG101" s="704"/>
      <c r="NSH101" s="704"/>
      <c r="NSI101" s="704"/>
      <c r="NSJ101" s="704"/>
      <c r="NSK101" s="704"/>
      <c r="NSL101" s="704"/>
      <c r="NSM101" s="704"/>
      <c r="NSN101" s="704"/>
      <c r="NSO101" s="704"/>
      <c r="NSP101" s="704"/>
      <c r="NSQ101" s="704"/>
      <c r="NSR101" s="704"/>
      <c r="NSS101" s="704"/>
      <c r="NST101" s="704"/>
      <c r="NSU101" s="704"/>
      <c r="NSV101" s="704"/>
      <c r="NSW101" s="704"/>
      <c r="NSX101" s="704"/>
      <c r="NSY101" s="704"/>
      <c r="NSZ101" s="704"/>
      <c r="NTA101" s="704"/>
      <c r="NTB101" s="704"/>
      <c r="NTC101" s="704"/>
      <c r="NTD101" s="704"/>
      <c r="NTE101" s="704"/>
      <c r="NTF101" s="704"/>
      <c r="NTG101" s="704"/>
      <c r="NTH101" s="704"/>
      <c r="NTI101" s="704"/>
      <c r="NTJ101" s="704"/>
      <c r="NTK101" s="704"/>
      <c r="NTL101" s="704"/>
      <c r="NTM101" s="704"/>
      <c r="NTN101" s="704"/>
      <c r="NTO101" s="704"/>
      <c r="NTP101" s="704"/>
      <c r="NTQ101" s="704"/>
      <c r="NTR101" s="704"/>
      <c r="NTS101" s="704"/>
      <c r="NTT101" s="704"/>
      <c r="NTU101" s="704"/>
      <c r="NTV101" s="704"/>
      <c r="NTW101" s="704"/>
      <c r="NTX101" s="704"/>
      <c r="NTY101" s="704"/>
      <c r="NTZ101" s="704"/>
      <c r="NUA101" s="704"/>
      <c r="NUB101" s="704"/>
      <c r="NUC101" s="704"/>
      <c r="NUD101" s="704"/>
      <c r="NUE101" s="704"/>
      <c r="NUF101" s="704"/>
      <c r="NUG101" s="704"/>
      <c r="NUH101" s="704"/>
      <c r="NUI101" s="704"/>
      <c r="NUJ101" s="704"/>
      <c r="NUK101" s="704"/>
      <c r="NUL101" s="704"/>
      <c r="NUM101" s="704"/>
      <c r="NUN101" s="704"/>
      <c r="NUO101" s="704"/>
      <c r="NUP101" s="704"/>
      <c r="NUQ101" s="704"/>
      <c r="NUR101" s="704"/>
      <c r="NUS101" s="704"/>
      <c r="NUT101" s="704"/>
      <c r="NUU101" s="704"/>
      <c r="NUV101" s="704"/>
      <c r="NUW101" s="704"/>
      <c r="NUX101" s="704"/>
      <c r="NUY101" s="704"/>
      <c r="NUZ101" s="704"/>
      <c r="NVA101" s="704"/>
      <c r="NVB101" s="704"/>
      <c r="NVC101" s="704"/>
      <c r="NVD101" s="704"/>
      <c r="NVE101" s="704"/>
      <c r="NVF101" s="704"/>
      <c r="NVG101" s="704"/>
      <c r="NVH101" s="704"/>
      <c r="NVI101" s="704"/>
      <c r="NVJ101" s="704"/>
      <c r="NVK101" s="704"/>
      <c r="NVL101" s="704"/>
      <c r="NVM101" s="704"/>
      <c r="NVN101" s="704"/>
      <c r="NVO101" s="704"/>
      <c r="NVP101" s="704"/>
      <c r="NVQ101" s="704"/>
      <c r="NVR101" s="704"/>
      <c r="NVS101" s="704"/>
      <c r="NVT101" s="704"/>
      <c r="NVU101" s="704"/>
      <c r="NVV101" s="704"/>
      <c r="NVW101" s="704"/>
      <c r="NVX101" s="704"/>
      <c r="NVY101" s="704"/>
      <c r="NVZ101" s="704"/>
      <c r="NWA101" s="704"/>
      <c r="NWB101" s="704"/>
      <c r="NWC101" s="704"/>
      <c r="NWD101" s="704"/>
      <c r="NWE101" s="704"/>
      <c r="NWF101" s="704"/>
      <c r="NWG101" s="704"/>
      <c r="NWH101" s="704"/>
      <c r="NWI101" s="704"/>
      <c r="NWJ101" s="704"/>
      <c r="NWK101" s="704"/>
      <c r="NWL101" s="704"/>
      <c r="NWM101" s="704"/>
      <c r="NWN101" s="704"/>
      <c r="NWO101" s="704"/>
      <c r="NWP101" s="704"/>
      <c r="NWQ101" s="704"/>
      <c r="NWR101" s="704"/>
      <c r="NWS101" s="704"/>
      <c r="NWT101" s="704"/>
      <c r="NWU101" s="704"/>
      <c r="NWV101" s="704"/>
      <c r="NWW101" s="704"/>
      <c r="NWX101" s="704"/>
      <c r="NWY101" s="704"/>
      <c r="NWZ101" s="704"/>
      <c r="NXA101" s="704"/>
      <c r="NXB101" s="704"/>
      <c r="NXC101" s="704"/>
      <c r="NXD101" s="704"/>
      <c r="NXE101" s="704"/>
      <c r="NXF101" s="704"/>
      <c r="NXG101" s="704"/>
      <c r="NXH101" s="704"/>
      <c r="NXI101" s="704"/>
      <c r="NXJ101" s="704"/>
      <c r="NXK101" s="704"/>
      <c r="NXL101" s="704"/>
      <c r="NXM101" s="704"/>
      <c r="NXN101" s="704"/>
      <c r="NXO101" s="704"/>
      <c r="NXP101" s="704"/>
      <c r="NXQ101" s="704"/>
      <c r="NXR101" s="704"/>
      <c r="NXS101" s="704"/>
      <c r="NXT101" s="704"/>
      <c r="NXU101" s="704"/>
      <c r="NXV101" s="704"/>
      <c r="NXW101" s="704"/>
      <c r="NXX101" s="704"/>
      <c r="NXY101" s="704"/>
      <c r="NXZ101" s="704"/>
      <c r="NYA101" s="704"/>
      <c r="NYB101" s="704"/>
      <c r="NYC101" s="704"/>
      <c r="NYD101" s="704"/>
      <c r="NYE101" s="704"/>
      <c r="NYF101" s="704"/>
      <c r="NYG101" s="704"/>
      <c r="NYH101" s="704"/>
      <c r="NYI101" s="704"/>
      <c r="NYJ101" s="704"/>
      <c r="NYK101" s="704"/>
      <c r="NYL101" s="704"/>
      <c r="NYM101" s="704"/>
      <c r="NYN101" s="704"/>
      <c r="NYO101" s="704"/>
      <c r="NYP101" s="704"/>
      <c r="NYQ101" s="704"/>
      <c r="NYR101" s="704"/>
      <c r="NYS101" s="704"/>
      <c r="NYT101" s="704"/>
      <c r="NYU101" s="704"/>
      <c r="NYV101" s="704"/>
      <c r="NYW101" s="704"/>
      <c r="NYX101" s="704"/>
      <c r="NYY101" s="704"/>
      <c r="NYZ101" s="704"/>
      <c r="NZA101" s="704"/>
      <c r="NZB101" s="704"/>
      <c r="NZC101" s="704"/>
      <c r="NZD101" s="704"/>
      <c r="NZE101" s="704"/>
      <c r="NZF101" s="704"/>
      <c r="NZG101" s="704"/>
      <c r="NZH101" s="704"/>
      <c r="NZI101" s="704"/>
      <c r="NZJ101" s="704"/>
      <c r="NZK101" s="704"/>
      <c r="NZL101" s="704"/>
      <c r="NZM101" s="704"/>
      <c r="NZN101" s="704"/>
      <c r="NZO101" s="704"/>
      <c r="NZP101" s="704"/>
      <c r="NZQ101" s="704"/>
      <c r="NZR101" s="704"/>
      <c r="NZS101" s="704"/>
      <c r="NZT101" s="704"/>
      <c r="NZU101" s="704"/>
      <c r="NZV101" s="704"/>
      <c r="NZW101" s="704"/>
      <c r="NZX101" s="704"/>
      <c r="NZY101" s="704"/>
      <c r="NZZ101" s="704"/>
      <c r="OAA101" s="704"/>
      <c r="OAB101" s="704"/>
      <c r="OAC101" s="704"/>
      <c r="OAD101" s="704"/>
      <c r="OAE101" s="704"/>
      <c r="OAF101" s="704"/>
      <c r="OAG101" s="704"/>
      <c r="OAH101" s="704"/>
      <c r="OAI101" s="704"/>
      <c r="OAJ101" s="704"/>
      <c r="OAK101" s="704"/>
      <c r="OAL101" s="704"/>
      <c r="OAM101" s="704"/>
      <c r="OAN101" s="704"/>
      <c r="OAO101" s="704"/>
      <c r="OAP101" s="704"/>
      <c r="OAQ101" s="704"/>
      <c r="OAR101" s="704"/>
      <c r="OAS101" s="704"/>
      <c r="OAT101" s="704"/>
      <c r="OAU101" s="704"/>
      <c r="OAV101" s="704"/>
      <c r="OAW101" s="704"/>
      <c r="OAX101" s="704"/>
      <c r="OAY101" s="704"/>
      <c r="OAZ101" s="704"/>
      <c r="OBA101" s="704"/>
      <c r="OBB101" s="704"/>
      <c r="OBC101" s="704"/>
      <c r="OBD101" s="704"/>
      <c r="OBE101" s="704"/>
      <c r="OBF101" s="704"/>
      <c r="OBG101" s="704"/>
      <c r="OBH101" s="704"/>
      <c r="OBI101" s="704"/>
      <c r="OBJ101" s="704"/>
      <c r="OBK101" s="704"/>
      <c r="OBL101" s="704"/>
      <c r="OBM101" s="704"/>
      <c r="OBN101" s="704"/>
      <c r="OBO101" s="704"/>
      <c r="OBP101" s="704"/>
      <c r="OBQ101" s="704"/>
      <c r="OBR101" s="704"/>
      <c r="OBS101" s="704"/>
      <c r="OBT101" s="704"/>
      <c r="OBU101" s="704"/>
      <c r="OBV101" s="704"/>
      <c r="OBW101" s="704"/>
      <c r="OBX101" s="704"/>
      <c r="OBY101" s="704"/>
      <c r="OBZ101" s="704"/>
      <c r="OCA101" s="704"/>
      <c r="OCB101" s="704"/>
      <c r="OCC101" s="704"/>
      <c r="OCD101" s="704"/>
      <c r="OCE101" s="704"/>
      <c r="OCF101" s="704"/>
      <c r="OCG101" s="704"/>
      <c r="OCH101" s="704"/>
      <c r="OCI101" s="704"/>
      <c r="OCJ101" s="704"/>
      <c r="OCK101" s="704"/>
      <c r="OCL101" s="704"/>
      <c r="OCM101" s="704"/>
      <c r="OCN101" s="704"/>
      <c r="OCO101" s="704"/>
      <c r="OCP101" s="704"/>
      <c r="OCQ101" s="704"/>
      <c r="OCR101" s="704"/>
      <c r="OCS101" s="704"/>
      <c r="OCT101" s="704"/>
      <c r="OCU101" s="704"/>
      <c r="OCV101" s="704"/>
      <c r="OCW101" s="704"/>
      <c r="OCX101" s="704"/>
      <c r="OCY101" s="704"/>
      <c r="OCZ101" s="704"/>
      <c r="ODA101" s="704"/>
      <c r="ODB101" s="704"/>
      <c r="ODC101" s="704"/>
      <c r="ODD101" s="704"/>
      <c r="ODE101" s="704"/>
      <c r="ODF101" s="704"/>
      <c r="ODG101" s="704"/>
      <c r="ODH101" s="704"/>
      <c r="ODI101" s="704"/>
      <c r="ODJ101" s="704"/>
      <c r="ODK101" s="704"/>
      <c r="ODL101" s="704"/>
      <c r="ODM101" s="704"/>
      <c r="ODN101" s="704"/>
      <c r="ODO101" s="704"/>
      <c r="ODP101" s="704"/>
      <c r="ODQ101" s="704"/>
      <c r="ODR101" s="704"/>
      <c r="ODS101" s="704"/>
      <c r="ODT101" s="704"/>
      <c r="ODU101" s="704"/>
      <c r="ODV101" s="704"/>
      <c r="ODW101" s="704"/>
      <c r="ODX101" s="704"/>
      <c r="ODY101" s="704"/>
      <c r="ODZ101" s="704"/>
      <c r="OEA101" s="704"/>
      <c r="OEB101" s="704"/>
      <c r="OEC101" s="704"/>
      <c r="OED101" s="704"/>
      <c r="OEE101" s="704"/>
      <c r="OEF101" s="704"/>
      <c r="OEG101" s="704"/>
      <c r="OEH101" s="704"/>
      <c r="OEI101" s="704"/>
      <c r="OEJ101" s="704"/>
      <c r="OEK101" s="704"/>
      <c r="OEL101" s="704"/>
      <c r="OEM101" s="704"/>
      <c r="OEN101" s="704"/>
      <c r="OEO101" s="704"/>
      <c r="OEP101" s="704"/>
      <c r="OEQ101" s="704"/>
      <c r="OER101" s="704"/>
      <c r="OES101" s="704"/>
      <c r="OET101" s="704"/>
      <c r="OEU101" s="704"/>
      <c r="OEV101" s="704"/>
      <c r="OEW101" s="704"/>
      <c r="OEX101" s="704"/>
      <c r="OEY101" s="704"/>
      <c r="OEZ101" s="704"/>
      <c r="OFA101" s="704"/>
      <c r="OFB101" s="704"/>
      <c r="OFC101" s="704"/>
      <c r="OFD101" s="704"/>
      <c r="OFE101" s="704"/>
      <c r="OFF101" s="704"/>
      <c r="OFG101" s="704"/>
      <c r="OFH101" s="704"/>
      <c r="OFI101" s="704"/>
      <c r="OFJ101" s="704"/>
      <c r="OFK101" s="704"/>
      <c r="OFL101" s="704"/>
      <c r="OFM101" s="704"/>
      <c r="OFN101" s="704"/>
      <c r="OFO101" s="704"/>
      <c r="OFP101" s="704"/>
      <c r="OFQ101" s="704"/>
      <c r="OFR101" s="704"/>
      <c r="OFS101" s="704"/>
      <c r="OFT101" s="704"/>
      <c r="OFU101" s="704"/>
      <c r="OFV101" s="704"/>
      <c r="OFW101" s="704"/>
      <c r="OFX101" s="704"/>
      <c r="OFY101" s="704"/>
      <c r="OFZ101" s="704"/>
      <c r="OGA101" s="704"/>
      <c r="OGB101" s="704"/>
      <c r="OGC101" s="704"/>
      <c r="OGD101" s="704"/>
      <c r="OGE101" s="704"/>
      <c r="OGF101" s="704"/>
      <c r="OGG101" s="704"/>
      <c r="OGH101" s="704"/>
      <c r="OGI101" s="704"/>
      <c r="OGJ101" s="704"/>
      <c r="OGK101" s="704"/>
      <c r="OGL101" s="704"/>
      <c r="OGM101" s="704"/>
      <c r="OGN101" s="704"/>
      <c r="OGO101" s="704"/>
      <c r="OGP101" s="704"/>
      <c r="OGQ101" s="704"/>
      <c r="OGR101" s="704"/>
      <c r="OGS101" s="704"/>
      <c r="OGT101" s="704"/>
      <c r="OGU101" s="704"/>
      <c r="OGV101" s="704"/>
      <c r="OGW101" s="704"/>
      <c r="OGX101" s="704"/>
      <c r="OGY101" s="704"/>
      <c r="OGZ101" s="704"/>
      <c r="OHA101" s="704"/>
      <c r="OHB101" s="704"/>
      <c r="OHC101" s="704"/>
      <c r="OHD101" s="704"/>
      <c r="OHE101" s="704"/>
      <c r="OHF101" s="704"/>
      <c r="OHG101" s="704"/>
      <c r="OHH101" s="704"/>
      <c r="OHI101" s="704"/>
      <c r="OHJ101" s="704"/>
      <c r="OHK101" s="704"/>
      <c r="OHL101" s="704"/>
      <c r="OHM101" s="704"/>
      <c r="OHN101" s="704"/>
      <c r="OHO101" s="704"/>
      <c r="OHP101" s="704"/>
      <c r="OHQ101" s="704"/>
      <c r="OHR101" s="704"/>
      <c r="OHS101" s="704"/>
      <c r="OHT101" s="704"/>
      <c r="OHU101" s="704"/>
      <c r="OHV101" s="704"/>
      <c r="OHW101" s="704"/>
      <c r="OHX101" s="704"/>
      <c r="OHY101" s="704"/>
      <c r="OHZ101" s="704"/>
      <c r="OIA101" s="704"/>
      <c r="OIB101" s="704"/>
      <c r="OIC101" s="704"/>
      <c r="OID101" s="704"/>
      <c r="OIE101" s="704"/>
      <c r="OIF101" s="704"/>
      <c r="OIG101" s="704"/>
      <c r="OIH101" s="704"/>
      <c r="OII101" s="704"/>
      <c r="OIJ101" s="704"/>
      <c r="OIK101" s="704"/>
      <c r="OIL101" s="704"/>
      <c r="OIM101" s="704"/>
      <c r="OIN101" s="704"/>
      <c r="OIO101" s="704"/>
      <c r="OIP101" s="704"/>
      <c r="OIQ101" s="704"/>
      <c r="OIR101" s="704"/>
      <c r="OIS101" s="704"/>
      <c r="OIT101" s="704"/>
      <c r="OIU101" s="704"/>
      <c r="OIV101" s="704"/>
      <c r="OIW101" s="704"/>
      <c r="OIX101" s="704"/>
      <c r="OIY101" s="704"/>
      <c r="OIZ101" s="704"/>
      <c r="OJA101" s="704"/>
      <c r="OJB101" s="704"/>
      <c r="OJC101" s="704"/>
      <c r="OJD101" s="704"/>
      <c r="OJE101" s="704"/>
      <c r="OJF101" s="704"/>
      <c r="OJG101" s="704"/>
      <c r="OJH101" s="704"/>
      <c r="OJI101" s="704"/>
      <c r="OJJ101" s="704"/>
      <c r="OJK101" s="704"/>
      <c r="OJL101" s="704"/>
      <c r="OJM101" s="704"/>
      <c r="OJN101" s="704"/>
      <c r="OJO101" s="704"/>
      <c r="OJP101" s="704"/>
      <c r="OJQ101" s="704"/>
      <c r="OJR101" s="704"/>
      <c r="OJS101" s="704"/>
      <c r="OJT101" s="704"/>
      <c r="OJU101" s="704"/>
      <c r="OJV101" s="704"/>
      <c r="OJW101" s="704"/>
      <c r="OJX101" s="704"/>
      <c r="OJY101" s="704"/>
      <c r="OJZ101" s="704"/>
      <c r="OKA101" s="704"/>
      <c r="OKB101" s="704"/>
      <c r="OKC101" s="704"/>
      <c r="OKD101" s="704"/>
      <c r="OKE101" s="704"/>
      <c r="OKF101" s="704"/>
      <c r="OKG101" s="704"/>
      <c r="OKH101" s="704"/>
      <c r="OKI101" s="704"/>
      <c r="OKJ101" s="704"/>
      <c r="OKK101" s="704"/>
      <c r="OKL101" s="704"/>
      <c r="OKM101" s="704"/>
      <c r="OKN101" s="704"/>
      <c r="OKO101" s="704"/>
      <c r="OKP101" s="704"/>
      <c r="OKQ101" s="704"/>
      <c r="OKR101" s="704"/>
      <c r="OKS101" s="704"/>
      <c r="OKT101" s="704"/>
      <c r="OKU101" s="704"/>
      <c r="OKV101" s="704"/>
      <c r="OKW101" s="704"/>
      <c r="OKX101" s="704"/>
      <c r="OKY101" s="704"/>
      <c r="OKZ101" s="704"/>
      <c r="OLA101" s="704"/>
      <c r="OLB101" s="704"/>
      <c r="OLC101" s="704"/>
      <c r="OLD101" s="704"/>
      <c r="OLE101" s="704"/>
      <c r="OLF101" s="704"/>
      <c r="OLG101" s="704"/>
      <c r="OLH101" s="704"/>
      <c r="OLI101" s="704"/>
      <c r="OLJ101" s="704"/>
      <c r="OLK101" s="704"/>
      <c r="OLL101" s="704"/>
      <c r="OLM101" s="704"/>
      <c r="OLN101" s="704"/>
      <c r="OLO101" s="704"/>
      <c r="OLP101" s="704"/>
      <c r="OLQ101" s="704"/>
      <c r="OLR101" s="704"/>
      <c r="OLS101" s="704"/>
      <c r="OLT101" s="704"/>
      <c r="OLU101" s="704"/>
      <c r="OLV101" s="704"/>
      <c r="OLW101" s="704"/>
      <c r="OLX101" s="704"/>
      <c r="OLY101" s="704"/>
      <c r="OLZ101" s="704"/>
      <c r="OMA101" s="704"/>
      <c r="OMB101" s="704"/>
      <c r="OMC101" s="704"/>
      <c r="OMD101" s="704"/>
      <c r="OME101" s="704"/>
      <c r="OMF101" s="704"/>
      <c r="OMG101" s="704"/>
      <c r="OMH101" s="704"/>
      <c r="OMI101" s="704"/>
      <c r="OMJ101" s="704"/>
      <c r="OMK101" s="704"/>
      <c r="OML101" s="704"/>
      <c r="OMM101" s="704"/>
      <c r="OMN101" s="704"/>
      <c r="OMO101" s="704"/>
      <c r="OMP101" s="704"/>
      <c r="OMQ101" s="704"/>
      <c r="OMR101" s="704"/>
      <c r="OMS101" s="704"/>
      <c r="OMT101" s="704"/>
      <c r="OMU101" s="704"/>
      <c r="OMV101" s="704"/>
      <c r="OMW101" s="704"/>
      <c r="OMX101" s="704"/>
      <c r="OMY101" s="704"/>
      <c r="OMZ101" s="704"/>
      <c r="ONA101" s="704"/>
      <c r="ONB101" s="704"/>
      <c r="ONC101" s="704"/>
      <c r="OND101" s="704"/>
      <c r="ONE101" s="704"/>
      <c r="ONF101" s="704"/>
      <c r="ONG101" s="704"/>
      <c r="ONH101" s="704"/>
      <c r="ONI101" s="704"/>
      <c r="ONJ101" s="704"/>
      <c r="ONK101" s="704"/>
      <c r="ONL101" s="704"/>
      <c r="ONM101" s="704"/>
      <c r="ONN101" s="704"/>
      <c r="ONO101" s="704"/>
      <c r="ONP101" s="704"/>
      <c r="ONQ101" s="704"/>
      <c r="ONR101" s="704"/>
      <c r="ONS101" s="704"/>
      <c r="ONT101" s="704"/>
      <c r="ONU101" s="704"/>
      <c r="ONV101" s="704"/>
      <c r="ONW101" s="704"/>
      <c r="ONX101" s="704"/>
      <c r="ONY101" s="704"/>
      <c r="ONZ101" s="704"/>
      <c r="OOA101" s="704"/>
      <c r="OOB101" s="704"/>
      <c r="OOC101" s="704"/>
      <c r="OOD101" s="704"/>
      <c r="OOE101" s="704"/>
      <c r="OOF101" s="704"/>
      <c r="OOG101" s="704"/>
      <c r="OOH101" s="704"/>
      <c r="OOI101" s="704"/>
      <c r="OOJ101" s="704"/>
      <c r="OOK101" s="704"/>
      <c r="OOL101" s="704"/>
      <c r="OOM101" s="704"/>
      <c r="OON101" s="704"/>
      <c r="OOO101" s="704"/>
      <c r="OOP101" s="704"/>
      <c r="OOQ101" s="704"/>
      <c r="OOR101" s="704"/>
      <c r="OOS101" s="704"/>
      <c r="OOT101" s="704"/>
      <c r="OOU101" s="704"/>
      <c r="OOV101" s="704"/>
      <c r="OOW101" s="704"/>
      <c r="OOX101" s="704"/>
      <c r="OOY101" s="704"/>
      <c r="OOZ101" s="704"/>
      <c r="OPA101" s="704"/>
      <c r="OPB101" s="704"/>
      <c r="OPC101" s="704"/>
      <c r="OPD101" s="704"/>
      <c r="OPE101" s="704"/>
      <c r="OPF101" s="704"/>
      <c r="OPG101" s="704"/>
      <c r="OPH101" s="704"/>
      <c r="OPI101" s="704"/>
      <c r="OPJ101" s="704"/>
      <c r="OPK101" s="704"/>
      <c r="OPL101" s="704"/>
      <c r="OPM101" s="704"/>
      <c r="OPN101" s="704"/>
      <c r="OPO101" s="704"/>
      <c r="OPP101" s="704"/>
      <c r="OPQ101" s="704"/>
      <c r="OPR101" s="704"/>
      <c r="OPS101" s="704"/>
      <c r="OPT101" s="704"/>
      <c r="OPU101" s="704"/>
      <c r="OPV101" s="704"/>
      <c r="OPW101" s="704"/>
      <c r="OPX101" s="704"/>
      <c r="OPY101" s="704"/>
      <c r="OPZ101" s="704"/>
      <c r="OQA101" s="704"/>
      <c r="OQB101" s="704"/>
      <c r="OQC101" s="704"/>
      <c r="OQD101" s="704"/>
      <c r="OQE101" s="704"/>
      <c r="OQF101" s="704"/>
      <c r="OQG101" s="704"/>
      <c r="OQH101" s="704"/>
      <c r="OQI101" s="704"/>
      <c r="OQJ101" s="704"/>
      <c r="OQK101" s="704"/>
      <c r="OQL101" s="704"/>
      <c r="OQM101" s="704"/>
      <c r="OQN101" s="704"/>
      <c r="OQO101" s="704"/>
      <c r="OQP101" s="704"/>
      <c r="OQQ101" s="704"/>
      <c r="OQR101" s="704"/>
      <c r="OQS101" s="704"/>
      <c r="OQT101" s="704"/>
      <c r="OQU101" s="704"/>
      <c r="OQV101" s="704"/>
      <c r="OQW101" s="704"/>
      <c r="OQX101" s="704"/>
      <c r="OQY101" s="704"/>
      <c r="OQZ101" s="704"/>
      <c r="ORA101" s="704"/>
      <c r="ORB101" s="704"/>
      <c r="ORC101" s="704"/>
      <c r="ORD101" s="704"/>
      <c r="ORE101" s="704"/>
      <c r="ORF101" s="704"/>
      <c r="ORG101" s="704"/>
      <c r="ORH101" s="704"/>
      <c r="ORI101" s="704"/>
      <c r="ORJ101" s="704"/>
      <c r="ORK101" s="704"/>
      <c r="ORL101" s="704"/>
      <c r="ORM101" s="704"/>
      <c r="ORN101" s="704"/>
      <c r="ORO101" s="704"/>
      <c r="ORP101" s="704"/>
      <c r="ORQ101" s="704"/>
      <c r="ORR101" s="704"/>
      <c r="ORS101" s="704"/>
      <c r="ORT101" s="704"/>
      <c r="ORU101" s="704"/>
      <c r="ORV101" s="704"/>
      <c r="ORW101" s="704"/>
      <c r="ORX101" s="704"/>
      <c r="ORY101" s="704"/>
      <c r="ORZ101" s="704"/>
      <c r="OSA101" s="704"/>
      <c r="OSB101" s="704"/>
      <c r="OSC101" s="704"/>
      <c r="OSD101" s="704"/>
      <c r="OSE101" s="704"/>
      <c r="OSF101" s="704"/>
      <c r="OSG101" s="704"/>
      <c r="OSH101" s="704"/>
      <c r="OSI101" s="704"/>
      <c r="OSJ101" s="704"/>
      <c r="OSK101" s="704"/>
      <c r="OSL101" s="704"/>
      <c r="OSM101" s="704"/>
      <c r="OSN101" s="704"/>
      <c r="OSO101" s="704"/>
      <c r="OSP101" s="704"/>
      <c r="OSQ101" s="704"/>
      <c r="OSR101" s="704"/>
      <c r="OSS101" s="704"/>
      <c r="OST101" s="704"/>
      <c r="OSU101" s="704"/>
      <c r="OSV101" s="704"/>
      <c r="OSW101" s="704"/>
      <c r="OSX101" s="704"/>
      <c r="OSY101" s="704"/>
      <c r="OSZ101" s="704"/>
      <c r="OTA101" s="704"/>
      <c r="OTB101" s="704"/>
      <c r="OTC101" s="704"/>
      <c r="OTD101" s="704"/>
      <c r="OTE101" s="704"/>
      <c r="OTF101" s="704"/>
      <c r="OTG101" s="704"/>
      <c r="OTH101" s="704"/>
      <c r="OTI101" s="704"/>
      <c r="OTJ101" s="704"/>
      <c r="OTK101" s="704"/>
      <c r="OTL101" s="704"/>
      <c r="OTM101" s="704"/>
      <c r="OTN101" s="704"/>
      <c r="OTO101" s="704"/>
      <c r="OTP101" s="704"/>
      <c r="OTQ101" s="704"/>
      <c r="OTR101" s="704"/>
      <c r="OTS101" s="704"/>
      <c r="OTT101" s="704"/>
      <c r="OTU101" s="704"/>
      <c r="OTV101" s="704"/>
      <c r="OTW101" s="704"/>
      <c r="OTX101" s="704"/>
      <c r="OTY101" s="704"/>
      <c r="OTZ101" s="704"/>
      <c r="OUA101" s="704"/>
      <c r="OUB101" s="704"/>
      <c r="OUC101" s="704"/>
      <c r="OUD101" s="704"/>
      <c r="OUE101" s="704"/>
      <c r="OUF101" s="704"/>
      <c r="OUG101" s="704"/>
      <c r="OUH101" s="704"/>
      <c r="OUI101" s="704"/>
      <c r="OUJ101" s="704"/>
      <c r="OUK101" s="704"/>
      <c r="OUL101" s="704"/>
      <c r="OUM101" s="704"/>
      <c r="OUN101" s="704"/>
      <c r="OUO101" s="704"/>
      <c r="OUP101" s="704"/>
      <c r="OUQ101" s="704"/>
      <c r="OUR101" s="704"/>
      <c r="OUS101" s="704"/>
      <c r="OUT101" s="704"/>
      <c r="OUU101" s="704"/>
      <c r="OUV101" s="704"/>
      <c r="OUW101" s="704"/>
      <c r="OUX101" s="704"/>
      <c r="OUY101" s="704"/>
      <c r="OUZ101" s="704"/>
      <c r="OVA101" s="704"/>
      <c r="OVB101" s="704"/>
      <c r="OVC101" s="704"/>
      <c r="OVD101" s="704"/>
      <c r="OVE101" s="704"/>
      <c r="OVF101" s="704"/>
      <c r="OVG101" s="704"/>
      <c r="OVH101" s="704"/>
      <c r="OVI101" s="704"/>
      <c r="OVJ101" s="704"/>
      <c r="OVK101" s="704"/>
      <c r="OVL101" s="704"/>
      <c r="OVM101" s="704"/>
      <c r="OVN101" s="704"/>
      <c r="OVO101" s="704"/>
      <c r="OVP101" s="704"/>
      <c r="OVQ101" s="704"/>
      <c r="OVR101" s="704"/>
      <c r="OVS101" s="704"/>
      <c r="OVT101" s="704"/>
      <c r="OVU101" s="704"/>
      <c r="OVV101" s="704"/>
      <c r="OVW101" s="704"/>
      <c r="OVX101" s="704"/>
      <c r="OVY101" s="704"/>
      <c r="OVZ101" s="704"/>
      <c r="OWA101" s="704"/>
      <c r="OWB101" s="704"/>
      <c r="OWC101" s="704"/>
      <c r="OWD101" s="704"/>
      <c r="OWE101" s="704"/>
      <c r="OWF101" s="704"/>
      <c r="OWG101" s="704"/>
      <c r="OWH101" s="704"/>
      <c r="OWI101" s="704"/>
      <c r="OWJ101" s="704"/>
      <c r="OWK101" s="704"/>
      <c r="OWL101" s="704"/>
      <c r="OWM101" s="704"/>
      <c r="OWN101" s="704"/>
      <c r="OWO101" s="704"/>
      <c r="OWP101" s="704"/>
      <c r="OWQ101" s="704"/>
      <c r="OWR101" s="704"/>
      <c r="OWS101" s="704"/>
      <c r="OWT101" s="704"/>
      <c r="OWU101" s="704"/>
      <c r="OWV101" s="704"/>
      <c r="OWW101" s="704"/>
      <c r="OWX101" s="704"/>
      <c r="OWY101" s="704"/>
      <c r="OWZ101" s="704"/>
      <c r="OXA101" s="704"/>
      <c r="OXB101" s="704"/>
      <c r="OXC101" s="704"/>
      <c r="OXD101" s="704"/>
      <c r="OXE101" s="704"/>
      <c r="OXF101" s="704"/>
      <c r="OXG101" s="704"/>
      <c r="OXH101" s="704"/>
      <c r="OXI101" s="704"/>
      <c r="OXJ101" s="704"/>
      <c r="OXK101" s="704"/>
      <c r="OXL101" s="704"/>
      <c r="OXM101" s="704"/>
      <c r="OXN101" s="704"/>
      <c r="OXO101" s="704"/>
      <c r="OXP101" s="704"/>
      <c r="OXQ101" s="704"/>
      <c r="OXR101" s="704"/>
      <c r="OXS101" s="704"/>
      <c r="OXT101" s="704"/>
      <c r="OXU101" s="704"/>
      <c r="OXV101" s="704"/>
      <c r="OXW101" s="704"/>
      <c r="OXX101" s="704"/>
      <c r="OXY101" s="704"/>
      <c r="OXZ101" s="704"/>
      <c r="OYA101" s="704"/>
      <c r="OYB101" s="704"/>
      <c r="OYC101" s="704"/>
      <c r="OYD101" s="704"/>
      <c r="OYE101" s="704"/>
      <c r="OYF101" s="704"/>
      <c r="OYG101" s="704"/>
      <c r="OYH101" s="704"/>
      <c r="OYI101" s="704"/>
      <c r="OYJ101" s="704"/>
      <c r="OYK101" s="704"/>
      <c r="OYL101" s="704"/>
      <c r="OYM101" s="704"/>
      <c r="OYN101" s="704"/>
      <c r="OYO101" s="704"/>
      <c r="OYP101" s="704"/>
      <c r="OYQ101" s="704"/>
      <c r="OYR101" s="704"/>
      <c r="OYS101" s="704"/>
      <c r="OYT101" s="704"/>
      <c r="OYU101" s="704"/>
      <c r="OYV101" s="704"/>
      <c r="OYW101" s="704"/>
      <c r="OYX101" s="704"/>
      <c r="OYY101" s="704"/>
      <c r="OYZ101" s="704"/>
      <c r="OZA101" s="704"/>
      <c r="OZB101" s="704"/>
      <c r="OZC101" s="704"/>
      <c r="OZD101" s="704"/>
      <c r="OZE101" s="704"/>
      <c r="OZF101" s="704"/>
      <c r="OZG101" s="704"/>
      <c r="OZH101" s="704"/>
      <c r="OZI101" s="704"/>
      <c r="OZJ101" s="704"/>
      <c r="OZK101" s="704"/>
      <c r="OZL101" s="704"/>
      <c r="OZM101" s="704"/>
      <c r="OZN101" s="704"/>
      <c r="OZO101" s="704"/>
      <c r="OZP101" s="704"/>
      <c r="OZQ101" s="704"/>
      <c r="OZR101" s="704"/>
      <c r="OZS101" s="704"/>
      <c r="OZT101" s="704"/>
      <c r="OZU101" s="704"/>
      <c r="OZV101" s="704"/>
      <c r="OZW101" s="704"/>
      <c r="OZX101" s="704"/>
      <c r="OZY101" s="704"/>
      <c r="OZZ101" s="704"/>
      <c r="PAA101" s="704"/>
      <c r="PAB101" s="704"/>
      <c r="PAC101" s="704"/>
      <c r="PAD101" s="704"/>
      <c r="PAE101" s="704"/>
      <c r="PAF101" s="704"/>
      <c r="PAG101" s="704"/>
      <c r="PAH101" s="704"/>
      <c r="PAI101" s="704"/>
      <c r="PAJ101" s="704"/>
      <c r="PAK101" s="704"/>
      <c r="PAL101" s="704"/>
      <c r="PAM101" s="704"/>
      <c r="PAN101" s="704"/>
      <c r="PAO101" s="704"/>
      <c r="PAP101" s="704"/>
      <c r="PAQ101" s="704"/>
      <c r="PAR101" s="704"/>
      <c r="PAS101" s="704"/>
      <c r="PAT101" s="704"/>
      <c r="PAU101" s="704"/>
      <c r="PAV101" s="704"/>
      <c r="PAW101" s="704"/>
      <c r="PAX101" s="704"/>
      <c r="PAY101" s="704"/>
      <c r="PAZ101" s="704"/>
      <c r="PBA101" s="704"/>
      <c r="PBB101" s="704"/>
      <c r="PBC101" s="704"/>
      <c r="PBD101" s="704"/>
      <c r="PBE101" s="704"/>
      <c r="PBF101" s="704"/>
      <c r="PBG101" s="704"/>
      <c r="PBH101" s="704"/>
      <c r="PBI101" s="704"/>
      <c r="PBJ101" s="704"/>
      <c r="PBK101" s="704"/>
      <c r="PBL101" s="704"/>
      <c r="PBM101" s="704"/>
      <c r="PBN101" s="704"/>
      <c r="PBO101" s="704"/>
      <c r="PBP101" s="704"/>
      <c r="PBQ101" s="704"/>
      <c r="PBR101" s="704"/>
      <c r="PBS101" s="704"/>
      <c r="PBT101" s="704"/>
      <c r="PBU101" s="704"/>
      <c r="PBV101" s="704"/>
      <c r="PBW101" s="704"/>
      <c r="PBX101" s="704"/>
      <c r="PBY101" s="704"/>
      <c r="PBZ101" s="704"/>
      <c r="PCA101" s="704"/>
      <c r="PCB101" s="704"/>
      <c r="PCC101" s="704"/>
      <c r="PCD101" s="704"/>
      <c r="PCE101" s="704"/>
      <c r="PCF101" s="704"/>
      <c r="PCG101" s="704"/>
      <c r="PCH101" s="704"/>
      <c r="PCI101" s="704"/>
      <c r="PCJ101" s="704"/>
      <c r="PCK101" s="704"/>
      <c r="PCL101" s="704"/>
      <c r="PCM101" s="704"/>
      <c r="PCN101" s="704"/>
      <c r="PCO101" s="704"/>
      <c r="PCP101" s="704"/>
      <c r="PCQ101" s="704"/>
      <c r="PCR101" s="704"/>
      <c r="PCS101" s="704"/>
      <c r="PCT101" s="704"/>
      <c r="PCU101" s="704"/>
      <c r="PCV101" s="704"/>
      <c r="PCW101" s="704"/>
      <c r="PCX101" s="704"/>
      <c r="PCY101" s="704"/>
      <c r="PCZ101" s="704"/>
      <c r="PDA101" s="704"/>
      <c r="PDB101" s="704"/>
      <c r="PDC101" s="704"/>
      <c r="PDD101" s="704"/>
      <c r="PDE101" s="704"/>
      <c r="PDF101" s="704"/>
      <c r="PDG101" s="704"/>
      <c r="PDH101" s="704"/>
      <c r="PDI101" s="704"/>
      <c r="PDJ101" s="704"/>
      <c r="PDK101" s="704"/>
      <c r="PDL101" s="704"/>
      <c r="PDM101" s="704"/>
      <c r="PDN101" s="704"/>
      <c r="PDO101" s="704"/>
      <c r="PDP101" s="704"/>
      <c r="PDQ101" s="704"/>
      <c r="PDR101" s="704"/>
      <c r="PDS101" s="704"/>
      <c r="PDT101" s="704"/>
      <c r="PDU101" s="704"/>
      <c r="PDV101" s="704"/>
      <c r="PDW101" s="704"/>
      <c r="PDX101" s="704"/>
      <c r="PDY101" s="704"/>
      <c r="PDZ101" s="704"/>
      <c r="PEA101" s="704"/>
      <c r="PEB101" s="704"/>
      <c r="PEC101" s="704"/>
      <c r="PED101" s="704"/>
      <c r="PEE101" s="704"/>
      <c r="PEF101" s="704"/>
      <c r="PEG101" s="704"/>
      <c r="PEH101" s="704"/>
      <c r="PEI101" s="704"/>
      <c r="PEJ101" s="704"/>
      <c r="PEK101" s="704"/>
      <c r="PEL101" s="704"/>
      <c r="PEM101" s="704"/>
      <c r="PEN101" s="704"/>
      <c r="PEO101" s="704"/>
      <c r="PEP101" s="704"/>
      <c r="PEQ101" s="704"/>
      <c r="PER101" s="704"/>
      <c r="PES101" s="704"/>
      <c r="PET101" s="704"/>
      <c r="PEU101" s="704"/>
      <c r="PEV101" s="704"/>
      <c r="PEW101" s="704"/>
      <c r="PEX101" s="704"/>
      <c r="PEY101" s="704"/>
      <c r="PEZ101" s="704"/>
      <c r="PFA101" s="704"/>
      <c r="PFB101" s="704"/>
      <c r="PFC101" s="704"/>
      <c r="PFD101" s="704"/>
      <c r="PFE101" s="704"/>
      <c r="PFF101" s="704"/>
      <c r="PFG101" s="704"/>
      <c r="PFH101" s="704"/>
      <c r="PFI101" s="704"/>
      <c r="PFJ101" s="704"/>
      <c r="PFK101" s="704"/>
      <c r="PFL101" s="704"/>
      <c r="PFM101" s="704"/>
      <c r="PFN101" s="704"/>
      <c r="PFO101" s="704"/>
      <c r="PFP101" s="704"/>
      <c r="PFQ101" s="704"/>
      <c r="PFR101" s="704"/>
      <c r="PFS101" s="704"/>
      <c r="PFT101" s="704"/>
      <c r="PFU101" s="704"/>
      <c r="PFV101" s="704"/>
      <c r="PFW101" s="704"/>
      <c r="PFX101" s="704"/>
      <c r="PFY101" s="704"/>
      <c r="PFZ101" s="704"/>
      <c r="PGA101" s="704"/>
      <c r="PGB101" s="704"/>
      <c r="PGC101" s="704"/>
      <c r="PGD101" s="704"/>
      <c r="PGE101" s="704"/>
      <c r="PGF101" s="704"/>
      <c r="PGG101" s="704"/>
      <c r="PGH101" s="704"/>
      <c r="PGI101" s="704"/>
      <c r="PGJ101" s="704"/>
      <c r="PGK101" s="704"/>
      <c r="PGL101" s="704"/>
      <c r="PGM101" s="704"/>
      <c r="PGN101" s="704"/>
      <c r="PGO101" s="704"/>
      <c r="PGP101" s="704"/>
      <c r="PGQ101" s="704"/>
      <c r="PGR101" s="704"/>
      <c r="PGS101" s="704"/>
      <c r="PGT101" s="704"/>
      <c r="PGU101" s="704"/>
      <c r="PGV101" s="704"/>
      <c r="PGW101" s="704"/>
      <c r="PGX101" s="704"/>
      <c r="PGY101" s="704"/>
      <c r="PGZ101" s="704"/>
      <c r="PHA101" s="704"/>
      <c r="PHB101" s="704"/>
      <c r="PHC101" s="704"/>
      <c r="PHD101" s="704"/>
      <c r="PHE101" s="704"/>
      <c r="PHF101" s="704"/>
      <c r="PHG101" s="704"/>
      <c r="PHH101" s="704"/>
      <c r="PHI101" s="704"/>
      <c r="PHJ101" s="704"/>
      <c r="PHK101" s="704"/>
      <c r="PHL101" s="704"/>
      <c r="PHM101" s="704"/>
      <c r="PHN101" s="704"/>
      <c r="PHO101" s="704"/>
      <c r="PHP101" s="704"/>
      <c r="PHQ101" s="704"/>
      <c r="PHR101" s="704"/>
      <c r="PHS101" s="704"/>
      <c r="PHT101" s="704"/>
      <c r="PHU101" s="704"/>
      <c r="PHV101" s="704"/>
      <c r="PHW101" s="704"/>
      <c r="PHX101" s="704"/>
      <c r="PHY101" s="704"/>
      <c r="PHZ101" s="704"/>
      <c r="PIA101" s="704"/>
      <c r="PIB101" s="704"/>
      <c r="PIC101" s="704"/>
      <c r="PID101" s="704"/>
      <c r="PIE101" s="704"/>
      <c r="PIF101" s="704"/>
      <c r="PIG101" s="704"/>
      <c r="PIH101" s="704"/>
      <c r="PII101" s="704"/>
      <c r="PIJ101" s="704"/>
      <c r="PIK101" s="704"/>
      <c r="PIL101" s="704"/>
      <c r="PIM101" s="704"/>
      <c r="PIN101" s="704"/>
      <c r="PIO101" s="704"/>
      <c r="PIP101" s="704"/>
      <c r="PIQ101" s="704"/>
      <c r="PIR101" s="704"/>
      <c r="PIS101" s="704"/>
      <c r="PIT101" s="704"/>
      <c r="PIU101" s="704"/>
      <c r="PIV101" s="704"/>
      <c r="PIW101" s="704"/>
      <c r="PIX101" s="704"/>
      <c r="PIY101" s="704"/>
      <c r="PIZ101" s="704"/>
      <c r="PJA101" s="704"/>
      <c r="PJB101" s="704"/>
      <c r="PJC101" s="704"/>
      <c r="PJD101" s="704"/>
      <c r="PJE101" s="704"/>
      <c r="PJF101" s="704"/>
      <c r="PJG101" s="704"/>
      <c r="PJH101" s="704"/>
      <c r="PJI101" s="704"/>
      <c r="PJJ101" s="704"/>
      <c r="PJK101" s="704"/>
      <c r="PJL101" s="704"/>
      <c r="PJM101" s="704"/>
      <c r="PJN101" s="704"/>
      <c r="PJO101" s="704"/>
      <c r="PJP101" s="704"/>
      <c r="PJQ101" s="704"/>
      <c r="PJR101" s="704"/>
      <c r="PJS101" s="704"/>
      <c r="PJT101" s="704"/>
      <c r="PJU101" s="704"/>
      <c r="PJV101" s="704"/>
      <c r="PJW101" s="704"/>
      <c r="PJX101" s="704"/>
      <c r="PJY101" s="704"/>
      <c r="PJZ101" s="704"/>
      <c r="PKA101" s="704"/>
      <c r="PKB101" s="704"/>
      <c r="PKC101" s="704"/>
      <c r="PKD101" s="704"/>
      <c r="PKE101" s="704"/>
      <c r="PKF101" s="704"/>
      <c r="PKG101" s="704"/>
      <c r="PKH101" s="704"/>
      <c r="PKI101" s="704"/>
      <c r="PKJ101" s="704"/>
      <c r="PKK101" s="704"/>
      <c r="PKL101" s="704"/>
      <c r="PKM101" s="704"/>
      <c r="PKN101" s="704"/>
      <c r="PKO101" s="704"/>
      <c r="PKP101" s="704"/>
      <c r="PKQ101" s="704"/>
      <c r="PKR101" s="704"/>
      <c r="PKS101" s="704"/>
      <c r="PKT101" s="704"/>
      <c r="PKU101" s="704"/>
      <c r="PKV101" s="704"/>
      <c r="PKW101" s="704"/>
      <c r="PKX101" s="704"/>
      <c r="PKY101" s="704"/>
      <c r="PKZ101" s="704"/>
      <c r="PLA101" s="704"/>
      <c r="PLB101" s="704"/>
      <c r="PLC101" s="704"/>
      <c r="PLD101" s="704"/>
      <c r="PLE101" s="704"/>
      <c r="PLF101" s="704"/>
      <c r="PLG101" s="704"/>
      <c r="PLH101" s="704"/>
      <c r="PLI101" s="704"/>
      <c r="PLJ101" s="704"/>
      <c r="PLK101" s="704"/>
      <c r="PLL101" s="704"/>
      <c r="PLM101" s="704"/>
      <c r="PLN101" s="704"/>
      <c r="PLO101" s="704"/>
      <c r="PLP101" s="704"/>
      <c r="PLQ101" s="704"/>
      <c r="PLR101" s="704"/>
      <c r="PLS101" s="704"/>
      <c r="PLT101" s="704"/>
      <c r="PLU101" s="704"/>
      <c r="PLV101" s="704"/>
      <c r="PLW101" s="704"/>
      <c r="PLX101" s="704"/>
      <c r="PLY101" s="704"/>
      <c r="PLZ101" s="704"/>
      <c r="PMA101" s="704"/>
      <c r="PMB101" s="704"/>
      <c r="PMC101" s="704"/>
      <c r="PMD101" s="704"/>
      <c r="PME101" s="704"/>
      <c r="PMF101" s="704"/>
      <c r="PMG101" s="704"/>
      <c r="PMH101" s="704"/>
      <c r="PMI101" s="704"/>
      <c r="PMJ101" s="704"/>
      <c r="PMK101" s="704"/>
      <c r="PML101" s="704"/>
      <c r="PMM101" s="704"/>
      <c r="PMN101" s="704"/>
      <c r="PMO101" s="704"/>
      <c r="PMP101" s="704"/>
      <c r="PMQ101" s="704"/>
      <c r="PMR101" s="704"/>
      <c r="PMS101" s="704"/>
      <c r="PMT101" s="704"/>
      <c r="PMU101" s="704"/>
      <c r="PMV101" s="704"/>
      <c r="PMW101" s="704"/>
      <c r="PMX101" s="704"/>
      <c r="PMY101" s="704"/>
      <c r="PMZ101" s="704"/>
      <c r="PNA101" s="704"/>
      <c r="PNB101" s="704"/>
      <c r="PNC101" s="704"/>
      <c r="PND101" s="704"/>
      <c r="PNE101" s="704"/>
      <c r="PNF101" s="704"/>
      <c r="PNG101" s="704"/>
      <c r="PNH101" s="704"/>
      <c r="PNI101" s="704"/>
      <c r="PNJ101" s="704"/>
      <c r="PNK101" s="704"/>
      <c r="PNL101" s="704"/>
      <c r="PNM101" s="704"/>
      <c r="PNN101" s="704"/>
      <c r="PNO101" s="704"/>
      <c r="PNP101" s="704"/>
      <c r="PNQ101" s="704"/>
      <c r="PNR101" s="704"/>
      <c r="PNS101" s="704"/>
      <c r="PNT101" s="704"/>
      <c r="PNU101" s="704"/>
      <c r="PNV101" s="704"/>
      <c r="PNW101" s="704"/>
      <c r="PNX101" s="704"/>
      <c r="PNY101" s="704"/>
      <c r="PNZ101" s="704"/>
      <c r="POA101" s="704"/>
      <c r="POB101" s="704"/>
      <c r="POC101" s="704"/>
      <c r="POD101" s="704"/>
      <c r="POE101" s="704"/>
      <c r="POF101" s="704"/>
      <c r="POG101" s="704"/>
      <c r="POH101" s="704"/>
      <c r="POI101" s="704"/>
      <c r="POJ101" s="704"/>
      <c r="POK101" s="704"/>
      <c r="POL101" s="704"/>
      <c r="POM101" s="704"/>
      <c r="PON101" s="704"/>
      <c r="POO101" s="704"/>
      <c r="POP101" s="704"/>
      <c r="POQ101" s="704"/>
      <c r="POR101" s="704"/>
      <c r="POS101" s="704"/>
      <c r="POT101" s="704"/>
      <c r="POU101" s="704"/>
      <c r="POV101" s="704"/>
      <c r="POW101" s="704"/>
      <c r="POX101" s="704"/>
      <c r="POY101" s="704"/>
      <c r="POZ101" s="704"/>
      <c r="PPA101" s="704"/>
      <c r="PPB101" s="704"/>
      <c r="PPC101" s="704"/>
      <c r="PPD101" s="704"/>
      <c r="PPE101" s="704"/>
      <c r="PPF101" s="704"/>
      <c r="PPG101" s="704"/>
      <c r="PPH101" s="704"/>
      <c r="PPI101" s="704"/>
      <c r="PPJ101" s="704"/>
      <c r="PPK101" s="704"/>
      <c r="PPL101" s="704"/>
      <c r="PPM101" s="704"/>
      <c r="PPN101" s="704"/>
      <c r="PPO101" s="704"/>
      <c r="PPP101" s="704"/>
      <c r="PPQ101" s="704"/>
      <c r="PPR101" s="704"/>
      <c r="PPS101" s="704"/>
      <c r="PPT101" s="704"/>
      <c r="PPU101" s="704"/>
      <c r="PPV101" s="704"/>
      <c r="PPW101" s="704"/>
      <c r="PPX101" s="704"/>
      <c r="PPY101" s="704"/>
      <c r="PPZ101" s="704"/>
      <c r="PQA101" s="704"/>
      <c r="PQB101" s="704"/>
      <c r="PQC101" s="704"/>
      <c r="PQD101" s="704"/>
      <c r="PQE101" s="704"/>
      <c r="PQF101" s="704"/>
      <c r="PQG101" s="704"/>
      <c r="PQH101" s="704"/>
      <c r="PQI101" s="704"/>
      <c r="PQJ101" s="704"/>
      <c r="PQK101" s="704"/>
      <c r="PQL101" s="704"/>
      <c r="PQM101" s="704"/>
      <c r="PQN101" s="704"/>
      <c r="PQO101" s="704"/>
      <c r="PQP101" s="704"/>
      <c r="PQQ101" s="704"/>
      <c r="PQR101" s="704"/>
      <c r="PQS101" s="704"/>
      <c r="PQT101" s="704"/>
      <c r="PQU101" s="704"/>
      <c r="PQV101" s="704"/>
      <c r="PQW101" s="704"/>
      <c r="PQX101" s="704"/>
      <c r="PQY101" s="704"/>
      <c r="PQZ101" s="704"/>
      <c r="PRA101" s="704"/>
      <c r="PRB101" s="704"/>
      <c r="PRC101" s="704"/>
      <c r="PRD101" s="704"/>
      <c r="PRE101" s="704"/>
      <c r="PRF101" s="704"/>
      <c r="PRG101" s="704"/>
      <c r="PRH101" s="704"/>
      <c r="PRI101" s="704"/>
      <c r="PRJ101" s="704"/>
      <c r="PRK101" s="704"/>
      <c r="PRL101" s="704"/>
      <c r="PRM101" s="704"/>
      <c r="PRN101" s="704"/>
      <c r="PRO101" s="704"/>
      <c r="PRP101" s="704"/>
      <c r="PRQ101" s="704"/>
      <c r="PRR101" s="704"/>
      <c r="PRS101" s="704"/>
      <c r="PRT101" s="704"/>
      <c r="PRU101" s="704"/>
      <c r="PRV101" s="704"/>
      <c r="PRW101" s="704"/>
      <c r="PRX101" s="704"/>
      <c r="PRY101" s="704"/>
      <c r="PRZ101" s="704"/>
      <c r="PSA101" s="704"/>
      <c r="PSB101" s="704"/>
      <c r="PSC101" s="704"/>
      <c r="PSD101" s="704"/>
      <c r="PSE101" s="704"/>
      <c r="PSF101" s="704"/>
      <c r="PSG101" s="704"/>
      <c r="PSH101" s="704"/>
      <c r="PSI101" s="704"/>
      <c r="PSJ101" s="704"/>
      <c r="PSK101" s="704"/>
      <c r="PSL101" s="704"/>
      <c r="PSM101" s="704"/>
      <c r="PSN101" s="704"/>
      <c r="PSO101" s="704"/>
      <c r="PSP101" s="704"/>
      <c r="PSQ101" s="704"/>
      <c r="PSR101" s="704"/>
      <c r="PSS101" s="704"/>
      <c r="PST101" s="704"/>
      <c r="PSU101" s="704"/>
      <c r="PSV101" s="704"/>
      <c r="PSW101" s="704"/>
      <c r="PSX101" s="704"/>
      <c r="PSY101" s="704"/>
      <c r="PSZ101" s="704"/>
      <c r="PTA101" s="704"/>
      <c r="PTB101" s="704"/>
      <c r="PTC101" s="704"/>
      <c r="PTD101" s="704"/>
      <c r="PTE101" s="704"/>
      <c r="PTF101" s="704"/>
      <c r="PTG101" s="704"/>
      <c r="PTH101" s="704"/>
      <c r="PTI101" s="704"/>
      <c r="PTJ101" s="704"/>
      <c r="PTK101" s="704"/>
      <c r="PTL101" s="704"/>
      <c r="PTM101" s="704"/>
      <c r="PTN101" s="704"/>
      <c r="PTO101" s="704"/>
      <c r="PTP101" s="704"/>
      <c r="PTQ101" s="704"/>
      <c r="PTR101" s="704"/>
      <c r="PTS101" s="704"/>
      <c r="PTT101" s="704"/>
      <c r="PTU101" s="704"/>
      <c r="PTV101" s="704"/>
      <c r="PTW101" s="704"/>
      <c r="PTX101" s="704"/>
      <c r="PTY101" s="704"/>
      <c r="PTZ101" s="704"/>
      <c r="PUA101" s="704"/>
      <c r="PUB101" s="704"/>
      <c r="PUC101" s="704"/>
      <c r="PUD101" s="704"/>
      <c r="PUE101" s="704"/>
      <c r="PUF101" s="704"/>
      <c r="PUG101" s="704"/>
      <c r="PUH101" s="704"/>
      <c r="PUI101" s="704"/>
      <c r="PUJ101" s="704"/>
      <c r="PUK101" s="704"/>
      <c r="PUL101" s="704"/>
      <c r="PUM101" s="704"/>
      <c r="PUN101" s="704"/>
      <c r="PUO101" s="704"/>
      <c r="PUP101" s="704"/>
      <c r="PUQ101" s="704"/>
      <c r="PUR101" s="704"/>
      <c r="PUS101" s="704"/>
      <c r="PUT101" s="704"/>
      <c r="PUU101" s="704"/>
      <c r="PUV101" s="704"/>
      <c r="PUW101" s="704"/>
      <c r="PUX101" s="704"/>
      <c r="PUY101" s="704"/>
      <c r="PUZ101" s="704"/>
      <c r="PVA101" s="704"/>
      <c r="PVB101" s="704"/>
      <c r="PVC101" s="704"/>
      <c r="PVD101" s="704"/>
      <c r="PVE101" s="704"/>
      <c r="PVF101" s="704"/>
      <c r="PVG101" s="704"/>
      <c r="PVH101" s="704"/>
      <c r="PVI101" s="704"/>
      <c r="PVJ101" s="704"/>
      <c r="PVK101" s="704"/>
      <c r="PVL101" s="704"/>
      <c r="PVM101" s="704"/>
      <c r="PVN101" s="704"/>
      <c r="PVO101" s="704"/>
      <c r="PVP101" s="704"/>
      <c r="PVQ101" s="704"/>
      <c r="PVR101" s="704"/>
      <c r="PVS101" s="704"/>
      <c r="PVT101" s="704"/>
      <c r="PVU101" s="704"/>
      <c r="PVV101" s="704"/>
      <c r="PVW101" s="704"/>
      <c r="PVX101" s="704"/>
      <c r="PVY101" s="704"/>
      <c r="PVZ101" s="704"/>
      <c r="PWA101" s="704"/>
      <c r="PWB101" s="704"/>
      <c r="PWC101" s="704"/>
      <c r="PWD101" s="704"/>
      <c r="PWE101" s="704"/>
      <c r="PWF101" s="704"/>
      <c r="PWG101" s="704"/>
      <c r="PWH101" s="704"/>
      <c r="PWI101" s="704"/>
      <c r="PWJ101" s="704"/>
      <c r="PWK101" s="704"/>
      <c r="PWL101" s="704"/>
      <c r="PWM101" s="704"/>
      <c r="PWN101" s="704"/>
      <c r="PWO101" s="704"/>
      <c r="PWP101" s="704"/>
      <c r="PWQ101" s="704"/>
      <c r="PWR101" s="704"/>
      <c r="PWS101" s="704"/>
      <c r="PWT101" s="704"/>
      <c r="PWU101" s="704"/>
      <c r="PWV101" s="704"/>
      <c r="PWW101" s="704"/>
      <c r="PWX101" s="704"/>
      <c r="PWY101" s="704"/>
      <c r="PWZ101" s="704"/>
      <c r="PXA101" s="704"/>
      <c r="PXB101" s="704"/>
      <c r="PXC101" s="704"/>
      <c r="PXD101" s="704"/>
      <c r="PXE101" s="704"/>
      <c r="PXF101" s="704"/>
      <c r="PXG101" s="704"/>
      <c r="PXH101" s="704"/>
      <c r="PXI101" s="704"/>
      <c r="PXJ101" s="704"/>
      <c r="PXK101" s="704"/>
      <c r="PXL101" s="704"/>
      <c r="PXM101" s="704"/>
      <c r="PXN101" s="704"/>
      <c r="PXO101" s="704"/>
      <c r="PXP101" s="704"/>
      <c r="PXQ101" s="704"/>
      <c r="PXR101" s="704"/>
      <c r="PXS101" s="704"/>
      <c r="PXT101" s="704"/>
      <c r="PXU101" s="704"/>
      <c r="PXV101" s="704"/>
      <c r="PXW101" s="704"/>
      <c r="PXX101" s="704"/>
      <c r="PXY101" s="704"/>
      <c r="PXZ101" s="704"/>
      <c r="PYA101" s="704"/>
      <c r="PYB101" s="704"/>
      <c r="PYC101" s="704"/>
      <c r="PYD101" s="704"/>
      <c r="PYE101" s="704"/>
      <c r="PYF101" s="704"/>
      <c r="PYG101" s="704"/>
      <c r="PYH101" s="704"/>
      <c r="PYI101" s="704"/>
      <c r="PYJ101" s="704"/>
      <c r="PYK101" s="704"/>
      <c r="PYL101" s="704"/>
      <c r="PYM101" s="704"/>
      <c r="PYN101" s="704"/>
      <c r="PYO101" s="704"/>
      <c r="PYP101" s="704"/>
      <c r="PYQ101" s="704"/>
      <c r="PYR101" s="704"/>
      <c r="PYS101" s="704"/>
      <c r="PYT101" s="704"/>
      <c r="PYU101" s="704"/>
      <c r="PYV101" s="704"/>
      <c r="PYW101" s="704"/>
      <c r="PYX101" s="704"/>
      <c r="PYY101" s="704"/>
      <c r="PYZ101" s="704"/>
      <c r="PZA101" s="704"/>
      <c r="PZB101" s="704"/>
      <c r="PZC101" s="704"/>
      <c r="PZD101" s="704"/>
      <c r="PZE101" s="704"/>
      <c r="PZF101" s="704"/>
      <c r="PZG101" s="704"/>
      <c r="PZH101" s="704"/>
      <c r="PZI101" s="704"/>
      <c r="PZJ101" s="704"/>
      <c r="PZK101" s="704"/>
      <c r="PZL101" s="704"/>
      <c r="PZM101" s="704"/>
      <c r="PZN101" s="704"/>
      <c r="PZO101" s="704"/>
      <c r="PZP101" s="704"/>
      <c r="PZQ101" s="704"/>
      <c r="PZR101" s="704"/>
      <c r="PZS101" s="704"/>
      <c r="PZT101" s="704"/>
      <c r="PZU101" s="704"/>
      <c r="PZV101" s="704"/>
      <c r="PZW101" s="704"/>
      <c r="PZX101" s="704"/>
      <c r="PZY101" s="704"/>
      <c r="PZZ101" s="704"/>
      <c r="QAA101" s="704"/>
      <c r="QAB101" s="704"/>
      <c r="QAC101" s="704"/>
      <c r="QAD101" s="704"/>
      <c r="QAE101" s="704"/>
      <c r="QAF101" s="704"/>
      <c r="QAG101" s="704"/>
      <c r="QAH101" s="704"/>
      <c r="QAI101" s="704"/>
      <c r="QAJ101" s="704"/>
      <c r="QAK101" s="704"/>
      <c r="QAL101" s="704"/>
      <c r="QAM101" s="704"/>
      <c r="QAN101" s="704"/>
      <c r="QAO101" s="704"/>
      <c r="QAP101" s="704"/>
      <c r="QAQ101" s="704"/>
      <c r="QAR101" s="704"/>
      <c r="QAS101" s="704"/>
      <c r="QAT101" s="704"/>
      <c r="QAU101" s="704"/>
      <c r="QAV101" s="704"/>
      <c r="QAW101" s="704"/>
      <c r="QAX101" s="704"/>
      <c r="QAY101" s="704"/>
      <c r="QAZ101" s="704"/>
      <c r="QBA101" s="704"/>
      <c r="QBB101" s="704"/>
      <c r="QBC101" s="704"/>
      <c r="QBD101" s="704"/>
      <c r="QBE101" s="704"/>
      <c r="QBF101" s="704"/>
      <c r="QBG101" s="704"/>
      <c r="QBH101" s="704"/>
      <c r="QBI101" s="704"/>
      <c r="QBJ101" s="704"/>
      <c r="QBK101" s="704"/>
      <c r="QBL101" s="704"/>
      <c r="QBM101" s="704"/>
      <c r="QBN101" s="704"/>
      <c r="QBO101" s="704"/>
      <c r="QBP101" s="704"/>
      <c r="QBQ101" s="704"/>
      <c r="QBR101" s="704"/>
      <c r="QBS101" s="704"/>
      <c r="QBT101" s="704"/>
      <c r="QBU101" s="704"/>
      <c r="QBV101" s="704"/>
      <c r="QBW101" s="704"/>
      <c r="QBX101" s="704"/>
      <c r="QBY101" s="704"/>
      <c r="QBZ101" s="704"/>
      <c r="QCA101" s="704"/>
      <c r="QCB101" s="704"/>
      <c r="QCC101" s="704"/>
      <c r="QCD101" s="704"/>
      <c r="QCE101" s="704"/>
      <c r="QCF101" s="704"/>
      <c r="QCG101" s="704"/>
      <c r="QCH101" s="704"/>
      <c r="QCI101" s="704"/>
      <c r="QCJ101" s="704"/>
      <c r="QCK101" s="704"/>
      <c r="QCL101" s="704"/>
      <c r="QCM101" s="704"/>
      <c r="QCN101" s="704"/>
      <c r="QCO101" s="704"/>
      <c r="QCP101" s="704"/>
      <c r="QCQ101" s="704"/>
      <c r="QCR101" s="704"/>
      <c r="QCS101" s="704"/>
      <c r="QCT101" s="704"/>
      <c r="QCU101" s="704"/>
      <c r="QCV101" s="704"/>
      <c r="QCW101" s="704"/>
      <c r="QCX101" s="704"/>
      <c r="QCY101" s="704"/>
      <c r="QCZ101" s="704"/>
      <c r="QDA101" s="704"/>
      <c r="QDB101" s="704"/>
      <c r="QDC101" s="704"/>
      <c r="QDD101" s="704"/>
      <c r="QDE101" s="704"/>
      <c r="QDF101" s="704"/>
      <c r="QDG101" s="704"/>
      <c r="QDH101" s="704"/>
      <c r="QDI101" s="704"/>
      <c r="QDJ101" s="704"/>
      <c r="QDK101" s="704"/>
      <c r="QDL101" s="704"/>
      <c r="QDM101" s="704"/>
      <c r="QDN101" s="704"/>
      <c r="QDO101" s="704"/>
      <c r="QDP101" s="704"/>
      <c r="QDQ101" s="704"/>
      <c r="QDR101" s="704"/>
      <c r="QDS101" s="704"/>
      <c r="QDT101" s="704"/>
      <c r="QDU101" s="704"/>
      <c r="QDV101" s="704"/>
      <c r="QDW101" s="704"/>
      <c r="QDX101" s="704"/>
      <c r="QDY101" s="704"/>
      <c r="QDZ101" s="704"/>
      <c r="QEA101" s="704"/>
      <c r="QEB101" s="704"/>
      <c r="QEC101" s="704"/>
      <c r="QED101" s="704"/>
      <c r="QEE101" s="704"/>
      <c r="QEF101" s="704"/>
      <c r="QEG101" s="704"/>
      <c r="QEH101" s="704"/>
      <c r="QEI101" s="704"/>
      <c r="QEJ101" s="704"/>
      <c r="QEK101" s="704"/>
      <c r="QEL101" s="704"/>
      <c r="QEM101" s="704"/>
      <c r="QEN101" s="704"/>
      <c r="QEO101" s="704"/>
      <c r="QEP101" s="704"/>
      <c r="QEQ101" s="704"/>
      <c r="QER101" s="704"/>
      <c r="QES101" s="704"/>
      <c r="QET101" s="704"/>
      <c r="QEU101" s="704"/>
      <c r="QEV101" s="704"/>
      <c r="QEW101" s="704"/>
      <c r="QEX101" s="704"/>
      <c r="QEY101" s="704"/>
      <c r="QEZ101" s="704"/>
      <c r="QFA101" s="704"/>
      <c r="QFB101" s="704"/>
      <c r="QFC101" s="704"/>
      <c r="QFD101" s="704"/>
      <c r="QFE101" s="704"/>
      <c r="QFF101" s="704"/>
      <c r="QFG101" s="704"/>
      <c r="QFH101" s="704"/>
      <c r="QFI101" s="704"/>
      <c r="QFJ101" s="704"/>
      <c r="QFK101" s="704"/>
      <c r="QFL101" s="704"/>
      <c r="QFM101" s="704"/>
      <c r="QFN101" s="704"/>
      <c r="QFO101" s="704"/>
      <c r="QFP101" s="704"/>
      <c r="QFQ101" s="704"/>
      <c r="QFR101" s="704"/>
      <c r="QFS101" s="704"/>
      <c r="QFT101" s="704"/>
      <c r="QFU101" s="704"/>
      <c r="QFV101" s="704"/>
      <c r="QFW101" s="704"/>
      <c r="QFX101" s="704"/>
      <c r="QFY101" s="704"/>
      <c r="QFZ101" s="704"/>
      <c r="QGA101" s="704"/>
      <c r="QGB101" s="704"/>
      <c r="QGC101" s="704"/>
      <c r="QGD101" s="704"/>
      <c r="QGE101" s="704"/>
      <c r="QGF101" s="704"/>
      <c r="QGG101" s="704"/>
      <c r="QGH101" s="704"/>
      <c r="QGI101" s="704"/>
      <c r="QGJ101" s="704"/>
      <c r="QGK101" s="704"/>
      <c r="QGL101" s="704"/>
      <c r="QGM101" s="704"/>
      <c r="QGN101" s="704"/>
      <c r="QGO101" s="704"/>
      <c r="QGP101" s="704"/>
      <c r="QGQ101" s="704"/>
      <c r="QGR101" s="704"/>
      <c r="QGS101" s="704"/>
      <c r="QGT101" s="704"/>
      <c r="QGU101" s="704"/>
      <c r="QGV101" s="704"/>
      <c r="QGW101" s="704"/>
      <c r="QGX101" s="704"/>
      <c r="QGY101" s="704"/>
      <c r="QGZ101" s="704"/>
      <c r="QHA101" s="704"/>
      <c r="QHB101" s="704"/>
      <c r="QHC101" s="704"/>
      <c r="QHD101" s="704"/>
      <c r="QHE101" s="704"/>
      <c r="QHF101" s="704"/>
      <c r="QHG101" s="704"/>
      <c r="QHH101" s="704"/>
      <c r="QHI101" s="704"/>
      <c r="QHJ101" s="704"/>
      <c r="QHK101" s="704"/>
      <c r="QHL101" s="704"/>
      <c r="QHM101" s="704"/>
      <c r="QHN101" s="704"/>
      <c r="QHO101" s="704"/>
      <c r="QHP101" s="704"/>
      <c r="QHQ101" s="704"/>
      <c r="QHR101" s="704"/>
      <c r="QHS101" s="704"/>
      <c r="QHT101" s="704"/>
      <c r="QHU101" s="704"/>
      <c r="QHV101" s="704"/>
      <c r="QHW101" s="704"/>
      <c r="QHX101" s="704"/>
      <c r="QHY101" s="704"/>
      <c r="QHZ101" s="704"/>
      <c r="QIA101" s="704"/>
      <c r="QIB101" s="704"/>
      <c r="QIC101" s="704"/>
      <c r="QID101" s="704"/>
      <c r="QIE101" s="704"/>
      <c r="QIF101" s="704"/>
      <c r="QIG101" s="704"/>
      <c r="QIH101" s="704"/>
      <c r="QII101" s="704"/>
      <c r="QIJ101" s="704"/>
      <c r="QIK101" s="704"/>
      <c r="QIL101" s="704"/>
      <c r="QIM101" s="704"/>
      <c r="QIN101" s="704"/>
      <c r="QIO101" s="704"/>
      <c r="QIP101" s="704"/>
      <c r="QIQ101" s="704"/>
      <c r="QIR101" s="704"/>
      <c r="QIS101" s="704"/>
      <c r="QIT101" s="704"/>
      <c r="QIU101" s="704"/>
      <c r="QIV101" s="704"/>
      <c r="QIW101" s="704"/>
      <c r="QIX101" s="704"/>
      <c r="QIY101" s="704"/>
      <c r="QIZ101" s="704"/>
      <c r="QJA101" s="704"/>
      <c r="QJB101" s="704"/>
      <c r="QJC101" s="704"/>
      <c r="QJD101" s="704"/>
      <c r="QJE101" s="704"/>
      <c r="QJF101" s="704"/>
      <c r="QJG101" s="704"/>
      <c r="QJH101" s="704"/>
      <c r="QJI101" s="704"/>
      <c r="QJJ101" s="704"/>
      <c r="QJK101" s="704"/>
      <c r="QJL101" s="704"/>
      <c r="QJM101" s="704"/>
      <c r="QJN101" s="704"/>
      <c r="QJO101" s="704"/>
      <c r="QJP101" s="704"/>
      <c r="QJQ101" s="704"/>
      <c r="QJR101" s="704"/>
      <c r="QJS101" s="704"/>
      <c r="QJT101" s="704"/>
      <c r="QJU101" s="704"/>
      <c r="QJV101" s="704"/>
      <c r="QJW101" s="704"/>
      <c r="QJX101" s="704"/>
      <c r="QJY101" s="704"/>
      <c r="QJZ101" s="704"/>
      <c r="QKA101" s="704"/>
      <c r="QKB101" s="704"/>
      <c r="QKC101" s="704"/>
      <c r="QKD101" s="704"/>
      <c r="QKE101" s="704"/>
      <c r="QKF101" s="704"/>
      <c r="QKG101" s="704"/>
      <c r="QKH101" s="704"/>
      <c r="QKI101" s="704"/>
      <c r="QKJ101" s="704"/>
      <c r="QKK101" s="704"/>
      <c r="QKL101" s="704"/>
      <c r="QKM101" s="704"/>
      <c r="QKN101" s="704"/>
      <c r="QKO101" s="704"/>
      <c r="QKP101" s="704"/>
      <c r="QKQ101" s="704"/>
      <c r="QKR101" s="704"/>
      <c r="QKS101" s="704"/>
      <c r="QKT101" s="704"/>
      <c r="QKU101" s="704"/>
      <c r="QKV101" s="704"/>
      <c r="QKW101" s="704"/>
      <c r="QKX101" s="704"/>
      <c r="QKY101" s="704"/>
      <c r="QKZ101" s="704"/>
      <c r="QLA101" s="704"/>
      <c r="QLB101" s="704"/>
      <c r="QLC101" s="704"/>
      <c r="QLD101" s="704"/>
      <c r="QLE101" s="704"/>
      <c r="QLF101" s="704"/>
      <c r="QLG101" s="704"/>
      <c r="QLH101" s="704"/>
      <c r="QLI101" s="704"/>
      <c r="QLJ101" s="704"/>
      <c r="QLK101" s="704"/>
      <c r="QLL101" s="704"/>
      <c r="QLM101" s="704"/>
      <c r="QLN101" s="704"/>
      <c r="QLO101" s="704"/>
      <c r="QLP101" s="704"/>
      <c r="QLQ101" s="704"/>
      <c r="QLR101" s="704"/>
      <c r="QLS101" s="704"/>
      <c r="QLT101" s="704"/>
      <c r="QLU101" s="704"/>
      <c r="QLV101" s="704"/>
      <c r="QLW101" s="704"/>
      <c r="QLX101" s="704"/>
      <c r="QLY101" s="704"/>
      <c r="QLZ101" s="704"/>
      <c r="QMA101" s="704"/>
      <c r="QMB101" s="704"/>
      <c r="QMC101" s="704"/>
      <c r="QMD101" s="704"/>
      <c r="QME101" s="704"/>
      <c r="QMF101" s="704"/>
      <c r="QMG101" s="704"/>
      <c r="QMH101" s="704"/>
      <c r="QMI101" s="704"/>
      <c r="QMJ101" s="704"/>
      <c r="QMK101" s="704"/>
      <c r="QML101" s="704"/>
      <c r="QMM101" s="704"/>
      <c r="QMN101" s="704"/>
      <c r="QMO101" s="704"/>
      <c r="QMP101" s="704"/>
      <c r="QMQ101" s="704"/>
      <c r="QMR101" s="704"/>
      <c r="QMS101" s="704"/>
      <c r="QMT101" s="704"/>
      <c r="QMU101" s="704"/>
      <c r="QMV101" s="704"/>
      <c r="QMW101" s="704"/>
      <c r="QMX101" s="704"/>
      <c r="QMY101" s="704"/>
      <c r="QMZ101" s="704"/>
      <c r="QNA101" s="704"/>
      <c r="QNB101" s="704"/>
      <c r="QNC101" s="704"/>
      <c r="QND101" s="704"/>
      <c r="QNE101" s="704"/>
      <c r="QNF101" s="704"/>
      <c r="QNG101" s="704"/>
      <c r="QNH101" s="704"/>
      <c r="QNI101" s="704"/>
      <c r="QNJ101" s="704"/>
      <c r="QNK101" s="704"/>
      <c r="QNL101" s="704"/>
      <c r="QNM101" s="704"/>
      <c r="QNN101" s="704"/>
      <c r="QNO101" s="704"/>
      <c r="QNP101" s="704"/>
      <c r="QNQ101" s="704"/>
      <c r="QNR101" s="704"/>
      <c r="QNS101" s="704"/>
      <c r="QNT101" s="704"/>
      <c r="QNU101" s="704"/>
      <c r="QNV101" s="704"/>
      <c r="QNW101" s="704"/>
      <c r="QNX101" s="704"/>
      <c r="QNY101" s="704"/>
      <c r="QNZ101" s="704"/>
      <c r="QOA101" s="704"/>
      <c r="QOB101" s="704"/>
      <c r="QOC101" s="704"/>
      <c r="QOD101" s="704"/>
      <c r="QOE101" s="704"/>
      <c r="QOF101" s="704"/>
      <c r="QOG101" s="704"/>
      <c r="QOH101" s="704"/>
      <c r="QOI101" s="704"/>
      <c r="QOJ101" s="704"/>
      <c r="QOK101" s="704"/>
      <c r="QOL101" s="704"/>
      <c r="QOM101" s="704"/>
      <c r="QON101" s="704"/>
      <c r="QOO101" s="704"/>
      <c r="QOP101" s="704"/>
      <c r="QOQ101" s="704"/>
      <c r="QOR101" s="704"/>
      <c r="QOS101" s="704"/>
      <c r="QOT101" s="704"/>
      <c r="QOU101" s="704"/>
      <c r="QOV101" s="704"/>
      <c r="QOW101" s="704"/>
      <c r="QOX101" s="704"/>
      <c r="QOY101" s="704"/>
      <c r="QOZ101" s="704"/>
      <c r="QPA101" s="704"/>
      <c r="QPB101" s="704"/>
      <c r="QPC101" s="704"/>
      <c r="QPD101" s="704"/>
      <c r="QPE101" s="704"/>
      <c r="QPF101" s="704"/>
      <c r="QPG101" s="704"/>
      <c r="QPH101" s="704"/>
      <c r="QPI101" s="704"/>
      <c r="QPJ101" s="704"/>
      <c r="QPK101" s="704"/>
      <c r="QPL101" s="704"/>
      <c r="QPM101" s="704"/>
      <c r="QPN101" s="704"/>
      <c r="QPO101" s="704"/>
      <c r="QPP101" s="704"/>
      <c r="QPQ101" s="704"/>
      <c r="QPR101" s="704"/>
      <c r="QPS101" s="704"/>
      <c r="QPT101" s="704"/>
      <c r="QPU101" s="704"/>
      <c r="QPV101" s="704"/>
      <c r="QPW101" s="704"/>
      <c r="QPX101" s="704"/>
      <c r="QPY101" s="704"/>
      <c r="QPZ101" s="704"/>
      <c r="QQA101" s="704"/>
      <c r="QQB101" s="704"/>
      <c r="QQC101" s="704"/>
      <c r="QQD101" s="704"/>
      <c r="QQE101" s="704"/>
      <c r="QQF101" s="704"/>
      <c r="QQG101" s="704"/>
      <c r="QQH101" s="704"/>
      <c r="QQI101" s="704"/>
      <c r="QQJ101" s="704"/>
      <c r="QQK101" s="704"/>
      <c r="QQL101" s="704"/>
      <c r="QQM101" s="704"/>
      <c r="QQN101" s="704"/>
      <c r="QQO101" s="704"/>
      <c r="QQP101" s="704"/>
      <c r="QQQ101" s="704"/>
      <c r="QQR101" s="704"/>
      <c r="QQS101" s="704"/>
      <c r="QQT101" s="704"/>
      <c r="QQU101" s="704"/>
      <c r="QQV101" s="704"/>
      <c r="QQW101" s="704"/>
      <c r="QQX101" s="704"/>
      <c r="QQY101" s="704"/>
      <c r="QQZ101" s="704"/>
      <c r="QRA101" s="704"/>
      <c r="QRB101" s="704"/>
      <c r="QRC101" s="704"/>
      <c r="QRD101" s="704"/>
      <c r="QRE101" s="704"/>
      <c r="QRF101" s="704"/>
      <c r="QRG101" s="704"/>
      <c r="QRH101" s="704"/>
      <c r="QRI101" s="704"/>
      <c r="QRJ101" s="704"/>
      <c r="QRK101" s="704"/>
      <c r="QRL101" s="704"/>
      <c r="QRM101" s="704"/>
      <c r="QRN101" s="704"/>
      <c r="QRO101" s="704"/>
      <c r="QRP101" s="704"/>
      <c r="QRQ101" s="704"/>
      <c r="QRR101" s="704"/>
      <c r="QRS101" s="704"/>
      <c r="QRT101" s="704"/>
      <c r="QRU101" s="704"/>
      <c r="QRV101" s="704"/>
      <c r="QRW101" s="704"/>
      <c r="QRX101" s="704"/>
      <c r="QRY101" s="704"/>
      <c r="QRZ101" s="704"/>
      <c r="QSA101" s="704"/>
      <c r="QSB101" s="704"/>
      <c r="QSC101" s="704"/>
      <c r="QSD101" s="704"/>
      <c r="QSE101" s="704"/>
      <c r="QSF101" s="704"/>
      <c r="QSG101" s="704"/>
      <c r="QSH101" s="704"/>
      <c r="QSI101" s="704"/>
      <c r="QSJ101" s="704"/>
      <c r="QSK101" s="704"/>
      <c r="QSL101" s="704"/>
      <c r="QSM101" s="704"/>
      <c r="QSN101" s="704"/>
      <c r="QSO101" s="704"/>
      <c r="QSP101" s="704"/>
      <c r="QSQ101" s="704"/>
      <c r="QSR101" s="704"/>
      <c r="QSS101" s="704"/>
      <c r="QST101" s="704"/>
      <c r="QSU101" s="704"/>
      <c r="QSV101" s="704"/>
      <c r="QSW101" s="704"/>
      <c r="QSX101" s="704"/>
      <c r="QSY101" s="704"/>
      <c r="QSZ101" s="704"/>
      <c r="QTA101" s="704"/>
      <c r="QTB101" s="704"/>
      <c r="QTC101" s="704"/>
      <c r="QTD101" s="704"/>
      <c r="QTE101" s="704"/>
      <c r="QTF101" s="704"/>
      <c r="QTG101" s="704"/>
      <c r="QTH101" s="704"/>
      <c r="QTI101" s="704"/>
      <c r="QTJ101" s="704"/>
      <c r="QTK101" s="704"/>
      <c r="QTL101" s="704"/>
      <c r="QTM101" s="704"/>
      <c r="QTN101" s="704"/>
      <c r="QTO101" s="704"/>
      <c r="QTP101" s="704"/>
      <c r="QTQ101" s="704"/>
      <c r="QTR101" s="704"/>
      <c r="QTS101" s="704"/>
      <c r="QTT101" s="704"/>
      <c r="QTU101" s="704"/>
      <c r="QTV101" s="704"/>
      <c r="QTW101" s="704"/>
      <c r="QTX101" s="704"/>
      <c r="QTY101" s="704"/>
      <c r="QTZ101" s="704"/>
      <c r="QUA101" s="704"/>
      <c r="QUB101" s="704"/>
      <c r="QUC101" s="704"/>
      <c r="QUD101" s="704"/>
      <c r="QUE101" s="704"/>
      <c r="QUF101" s="704"/>
      <c r="QUG101" s="704"/>
      <c r="QUH101" s="704"/>
      <c r="QUI101" s="704"/>
      <c r="QUJ101" s="704"/>
      <c r="QUK101" s="704"/>
      <c r="QUL101" s="704"/>
      <c r="QUM101" s="704"/>
      <c r="QUN101" s="704"/>
      <c r="QUO101" s="704"/>
      <c r="QUP101" s="704"/>
      <c r="QUQ101" s="704"/>
      <c r="QUR101" s="704"/>
      <c r="QUS101" s="704"/>
      <c r="QUT101" s="704"/>
      <c r="QUU101" s="704"/>
      <c r="QUV101" s="704"/>
      <c r="QUW101" s="704"/>
      <c r="QUX101" s="704"/>
      <c r="QUY101" s="704"/>
      <c r="QUZ101" s="704"/>
      <c r="QVA101" s="704"/>
      <c r="QVB101" s="704"/>
      <c r="QVC101" s="704"/>
      <c r="QVD101" s="704"/>
      <c r="QVE101" s="704"/>
      <c r="QVF101" s="704"/>
      <c r="QVG101" s="704"/>
      <c r="QVH101" s="704"/>
      <c r="QVI101" s="704"/>
      <c r="QVJ101" s="704"/>
      <c r="QVK101" s="704"/>
      <c r="QVL101" s="704"/>
      <c r="QVM101" s="704"/>
      <c r="QVN101" s="704"/>
      <c r="QVO101" s="704"/>
      <c r="QVP101" s="704"/>
      <c r="QVQ101" s="704"/>
      <c r="QVR101" s="704"/>
      <c r="QVS101" s="704"/>
      <c r="QVT101" s="704"/>
      <c r="QVU101" s="704"/>
      <c r="QVV101" s="704"/>
      <c r="QVW101" s="704"/>
      <c r="QVX101" s="704"/>
      <c r="QVY101" s="704"/>
      <c r="QVZ101" s="704"/>
      <c r="QWA101" s="704"/>
      <c r="QWB101" s="704"/>
      <c r="QWC101" s="704"/>
      <c r="QWD101" s="704"/>
      <c r="QWE101" s="704"/>
      <c r="QWF101" s="704"/>
      <c r="QWG101" s="704"/>
      <c r="QWH101" s="704"/>
      <c r="QWI101" s="704"/>
      <c r="QWJ101" s="704"/>
      <c r="QWK101" s="704"/>
      <c r="QWL101" s="704"/>
      <c r="QWM101" s="704"/>
      <c r="QWN101" s="704"/>
      <c r="QWO101" s="704"/>
      <c r="QWP101" s="704"/>
      <c r="QWQ101" s="704"/>
      <c r="QWR101" s="704"/>
      <c r="QWS101" s="704"/>
      <c r="QWT101" s="704"/>
      <c r="QWU101" s="704"/>
      <c r="QWV101" s="704"/>
      <c r="QWW101" s="704"/>
      <c r="QWX101" s="704"/>
      <c r="QWY101" s="704"/>
      <c r="QWZ101" s="704"/>
      <c r="QXA101" s="704"/>
      <c r="QXB101" s="704"/>
      <c r="QXC101" s="704"/>
      <c r="QXD101" s="704"/>
      <c r="QXE101" s="704"/>
      <c r="QXF101" s="704"/>
      <c r="QXG101" s="704"/>
      <c r="QXH101" s="704"/>
      <c r="QXI101" s="704"/>
      <c r="QXJ101" s="704"/>
      <c r="QXK101" s="704"/>
      <c r="QXL101" s="704"/>
      <c r="QXM101" s="704"/>
      <c r="QXN101" s="704"/>
      <c r="QXO101" s="704"/>
      <c r="QXP101" s="704"/>
      <c r="QXQ101" s="704"/>
      <c r="QXR101" s="704"/>
      <c r="QXS101" s="704"/>
      <c r="QXT101" s="704"/>
      <c r="QXU101" s="704"/>
      <c r="QXV101" s="704"/>
      <c r="QXW101" s="704"/>
      <c r="QXX101" s="704"/>
      <c r="QXY101" s="704"/>
      <c r="QXZ101" s="704"/>
      <c r="QYA101" s="704"/>
      <c r="QYB101" s="704"/>
      <c r="QYC101" s="704"/>
      <c r="QYD101" s="704"/>
      <c r="QYE101" s="704"/>
      <c r="QYF101" s="704"/>
      <c r="QYG101" s="704"/>
      <c r="QYH101" s="704"/>
      <c r="QYI101" s="704"/>
      <c r="QYJ101" s="704"/>
      <c r="QYK101" s="704"/>
      <c r="QYL101" s="704"/>
      <c r="QYM101" s="704"/>
      <c r="QYN101" s="704"/>
      <c r="QYO101" s="704"/>
      <c r="QYP101" s="704"/>
      <c r="QYQ101" s="704"/>
      <c r="QYR101" s="704"/>
      <c r="QYS101" s="704"/>
      <c r="QYT101" s="704"/>
      <c r="QYU101" s="704"/>
      <c r="QYV101" s="704"/>
      <c r="QYW101" s="704"/>
      <c r="QYX101" s="704"/>
      <c r="QYY101" s="704"/>
      <c r="QYZ101" s="704"/>
      <c r="QZA101" s="704"/>
      <c r="QZB101" s="704"/>
      <c r="QZC101" s="704"/>
      <c r="QZD101" s="704"/>
      <c r="QZE101" s="704"/>
      <c r="QZF101" s="704"/>
      <c r="QZG101" s="704"/>
      <c r="QZH101" s="704"/>
      <c r="QZI101" s="704"/>
      <c r="QZJ101" s="704"/>
      <c r="QZK101" s="704"/>
      <c r="QZL101" s="704"/>
      <c r="QZM101" s="704"/>
      <c r="QZN101" s="704"/>
      <c r="QZO101" s="704"/>
      <c r="QZP101" s="704"/>
      <c r="QZQ101" s="704"/>
      <c r="QZR101" s="704"/>
      <c r="QZS101" s="704"/>
      <c r="QZT101" s="704"/>
      <c r="QZU101" s="704"/>
      <c r="QZV101" s="704"/>
      <c r="QZW101" s="704"/>
      <c r="QZX101" s="704"/>
      <c r="QZY101" s="704"/>
      <c r="QZZ101" s="704"/>
      <c r="RAA101" s="704"/>
      <c r="RAB101" s="704"/>
      <c r="RAC101" s="704"/>
      <c r="RAD101" s="704"/>
      <c r="RAE101" s="704"/>
      <c r="RAF101" s="704"/>
      <c r="RAG101" s="704"/>
      <c r="RAH101" s="704"/>
      <c r="RAI101" s="704"/>
      <c r="RAJ101" s="704"/>
      <c r="RAK101" s="704"/>
      <c r="RAL101" s="704"/>
      <c r="RAM101" s="704"/>
      <c r="RAN101" s="704"/>
      <c r="RAO101" s="704"/>
      <c r="RAP101" s="704"/>
      <c r="RAQ101" s="704"/>
      <c r="RAR101" s="704"/>
      <c r="RAS101" s="704"/>
      <c r="RAT101" s="704"/>
      <c r="RAU101" s="704"/>
      <c r="RAV101" s="704"/>
      <c r="RAW101" s="704"/>
      <c r="RAX101" s="704"/>
      <c r="RAY101" s="704"/>
      <c r="RAZ101" s="704"/>
      <c r="RBA101" s="704"/>
      <c r="RBB101" s="704"/>
      <c r="RBC101" s="704"/>
      <c r="RBD101" s="704"/>
      <c r="RBE101" s="704"/>
      <c r="RBF101" s="704"/>
      <c r="RBG101" s="704"/>
      <c r="RBH101" s="704"/>
      <c r="RBI101" s="704"/>
      <c r="RBJ101" s="704"/>
      <c r="RBK101" s="704"/>
      <c r="RBL101" s="704"/>
      <c r="RBM101" s="704"/>
      <c r="RBN101" s="704"/>
      <c r="RBO101" s="704"/>
      <c r="RBP101" s="704"/>
      <c r="RBQ101" s="704"/>
      <c r="RBR101" s="704"/>
      <c r="RBS101" s="704"/>
      <c r="RBT101" s="704"/>
      <c r="RBU101" s="704"/>
      <c r="RBV101" s="704"/>
      <c r="RBW101" s="704"/>
      <c r="RBX101" s="704"/>
      <c r="RBY101" s="704"/>
      <c r="RBZ101" s="704"/>
      <c r="RCA101" s="704"/>
      <c r="RCB101" s="704"/>
      <c r="RCC101" s="704"/>
      <c r="RCD101" s="704"/>
      <c r="RCE101" s="704"/>
      <c r="RCF101" s="704"/>
      <c r="RCG101" s="704"/>
      <c r="RCH101" s="704"/>
      <c r="RCI101" s="704"/>
      <c r="RCJ101" s="704"/>
      <c r="RCK101" s="704"/>
      <c r="RCL101" s="704"/>
      <c r="RCM101" s="704"/>
      <c r="RCN101" s="704"/>
      <c r="RCO101" s="704"/>
      <c r="RCP101" s="704"/>
      <c r="RCQ101" s="704"/>
      <c r="RCR101" s="704"/>
      <c r="RCS101" s="704"/>
      <c r="RCT101" s="704"/>
      <c r="RCU101" s="704"/>
      <c r="RCV101" s="704"/>
      <c r="RCW101" s="704"/>
      <c r="RCX101" s="704"/>
      <c r="RCY101" s="704"/>
      <c r="RCZ101" s="704"/>
      <c r="RDA101" s="704"/>
      <c r="RDB101" s="704"/>
      <c r="RDC101" s="704"/>
      <c r="RDD101" s="704"/>
      <c r="RDE101" s="704"/>
      <c r="RDF101" s="704"/>
      <c r="RDG101" s="704"/>
      <c r="RDH101" s="704"/>
      <c r="RDI101" s="704"/>
      <c r="RDJ101" s="704"/>
      <c r="RDK101" s="704"/>
      <c r="RDL101" s="704"/>
      <c r="RDM101" s="704"/>
      <c r="RDN101" s="704"/>
      <c r="RDO101" s="704"/>
      <c r="RDP101" s="704"/>
      <c r="RDQ101" s="704"/>
      <c r="RDR101" s="704"/>
      <c r="RDS101" s="704"/>
      <c r="RDT101" s="704"/>
      <c r="RDU101" s="704"/>
      <c r="RDV101" s="704"/>
      <c r="RDW101" s="704"/>
      <c r="RDX101" s="704"/>
      <c r="RDY101" s="704"/>
      <c r="RDZ101" s="704"/>
      <c r="REA101" s="704"/>
      <c r="REB101" s="704"/>
      <c r="REC101" s="704"/>
      <c r="RED101" s="704"/>
      <c r="REE101" s="704"/>
      <c r="REF101" s="704"/>
      <c r="REG101" s="704"/>
      <c r="REH101" s="704"/>
      <c r="REI101" s="704"/>
      <c r="REJ101" s="704"/>
      <c r="REK101" s="704"/>
      <c r="REL101" s="704"/>
      <c r="REM101" s="704"/>
      <c r="REN101" s="704"/>
      <c r="REO101" s="704"/>
      <c r="REP101" s="704"/>
      <c r="REQ101" s="704"/>
      <c r="RER101" s="704"/>
      <c r="RES101" s="704"/>
      <c r="RET101" s="704"/>
      <c r="REU101" s="704"/>
      <c r="REV101" s="704"/>
      <c r="REW101" s="704"/>
      <c r="REX101" s="704"/>
      <c r="REY101" s="704"/>
      <c r="REZ101" s="704"/>
      <c r="RFA101" s="704"/>
      <c r="RFB101" s="704"/>
      <c r="RFC101" s="704"/>
      <c r="RFD101" s="704"/>
      <c r="RFE101" s="704"/>
      <c r="RFF101" s="704"/>
      <c r="RFG101" s="704"/>
      <c r="RFH101" s="704"/>
      <c r="RFI101" s="704"/>
      <c r="RFJ101" s="704"/>
      <c r="RFK101" s="704"/>
      <c r="RFL101" s="704"/>
      <c r="RFM101" s="704"/>
      <c r="RFN101" s="704"/>
      <c r="RFO101" s="704"/>
      <c r="RFP101" s="704"/>
      <c r="RFQ101" s="704"/>
      <c r="RFR101" s="704"/>
      <c r="RFS101" s="704"/>
      <c r="RFT101" s="704"/>
      <c r="RFU101" s="704"/>
      <c r="RFV101" s="704"/>
      <c r="RFW101" s="704"/>
      <c r="RFX101" s="704"/>
      <c r="RFY101" s="704"/>
      <c r="RFZ101" s="704"/>
      <c r="RGA101" s="704"/>
      <c r="RGB101" s="704"/>
      <c r="RGC101" s="704"/>
      <c r="RGD101" s="704"/>
      <c r="RGE101" s="704"/>
      <c r="RGF101" s="704"/>
      <c r="RGG101" s="704"/>
      <c r="RGH101" s="704"/>
      <c r="RGI101" s="704"/>
      <c r="RGJ101" s="704"/>
      <c r="RGK101" s="704"/>
      <c r="RGL101" s="704"/>
      <c r="RGM101" s="704"/>
      <c r="RGN101" s="704"/>
      <c r="RGO101" s="704"/>
      <c r="RGP101" s="704"/>
      <c r="RGQ101" s="704"/>
      <c r="RGR101" s="704"/>
      <c r="RGS101" s="704"/>
      <c r="RGT101" s="704"/>
      <c r="RGU101" s="704"/>
      <c r="RGV101" s="704"/>
      <c r="RGW101" s="704"/>
      <c r="RGX101" s="704"/>
      <c r="RGY101" s="704"/>
      <c r="RGZ101" s="704"/>
      <c r="RHA101" s="704"/>
      <c r="RHB101" s="704"/>
      <c r="RHC101" s="704"/>
      <c r="RHD101" s="704"/>
      <c r="RHE101" s="704"/>
      <c r="RHF101" s="704"/>
      <c r="RHG101" s="704"/>
      <c r="RHH101" s="704"/>
      <c r="RHI101" s="704"/>
      <c r="RHJ101" s="704"/>
      <c r="RHK101" s="704"/>
      <c r="RHL101" s="704"/>
      <c r="RHM101" s="704"/>
      <c r="RHN101" s="704"/>
      <c r="RHO101" s="704"/>
      <c r="RHP101" s="704"/>
      <c r="RHQ101" s="704"/>
      <c r="RHR101" s="704"/>
      <c r="RHS101" s="704"/>
      <c r="RHT101" s="704"/>
      <c r="RHU101" s="704"/>
      <c r="RHV101" s="704"/>
      <c r="RHW101" s="704"/>
      <c r="RHX101" s="704"/>
      <c r="RHY101" s="704"/>
      <c r="RHZ101" s="704"/>
      <c r="RIA101" s="704"/>
      <c r="RIB101" s="704"/>
      <c r="RIC101" s="704"/>
      <c r="RID101" s="704"/>
      <c r="RIE101" s="704"/>
      <c r="RIF101" s="704"/>
      <c r="RIG101" s="704"/>
      <c r="RIH101" s="704"/>
      <c r="RII101" s="704"/>
      <c r="RIJ101" s="704"/>
      <c r="RIK101" s="704"/>
      <c r="RIL101" s="704"/>
      <c r="RIM101" s="704"/>
      <c r="RIN101" s="704"/>
      <c r="RIO101" s="704"/>
      <c r="RIP101" s="704"/>
      <c r="RIQ101" s="704"/>
      <c r="RIR101" s="704"/>
      <c r="RIS101" s="704"/>
      <c r="RIT101" s="704"/>
      <c r="RIU101" s="704"/>
      <c r="RIV101" s="704"/>
      <c r="RIW101" s="704"/>
      <c r="RIX101" s="704"/>
      <c r="RIY101" s="704"/>
      <c r="RIZ101" s="704"/>
      <c r="RJA101" s="704"/>
      <c r="RJB101" s="704"/>
      <c r="RJC101" s="704"/>
      <c r="RJD101" s="704"/>
      <c r="RJE101" s="704"/>
      <c r="RJF101" s="704"/>
      <c r="RJG101" s="704"/>
      <c r="RJH101" s="704"/>
      <c r="RJI101" s="704"/>
      <c r="RJJ101" s="704"/>
      <c r="RJK101" s="704"/>
      <c r="RJL101" s="704"/>
      <c r="RJM101" s="704"/>
      <c r="RJN101" s="704"/>
      <c r="RJO101" s="704"/>
      <c r="RJP101" s="704"/>
      <c r="RJQ101" s="704"/>
      <c r="RJR101" s="704"/>
      <c r="RJS101" s="704"/>
      <c r="RJT101" s="704"/>
      <c r="RJU101" s="704"/>
      <c r="RJV101" s="704"/>
      <c r="RJW101" s="704"/>
      <c r="RJX101" s="704"/>
      <c r="RJY101" s="704"/>
      <c r="RJZ101" s="704"/>
      <c r="RKA101" s="704"/>
      <c r="RKB101" s="704"/>
      <c r="RKC101" s="704"/>
      <c r="RKD101" s="704"/>
      <c r="RKE101" s="704"/>
      <c r="RKF101" s="704"/>
      <c r="RKG101" s="704"/>
      <c r="RKH101" s="704"/>
      <c r="RKI101" s="704"/>
      <c r="RKJ101" s="704"/>
      <c r="RKK101" s="704"/>
      <c r="RKL101" s="704"/>
      <c r="RKM101" s="704"/>
      <c r="RKN101" s="704"/>
      <c r="RKO101" s="704"/>
      <c r="RKP101" s="704"/>
      <c r="RKQ101" s="704"/>
      <c r="RKR101" s="704"/>
      <c r="RKS101" s="704"/>
      <c r="RKT101" s="704"/>
      <c r="RKU101" s="704"/>
      <c r="RKV101" s="704"/>
      <c r="RKW101" s="704"/>
      <c r="RKX101" s="704"/>
      <c r="RKY101" s="704"/>
      <c r="RKZ101" s="704"/>
      <c r="RLA101" s="704"/>
      <c r="RLB101" s="704"/>
      <c r="RLC101" s="704"/>
      <c r="RLD101" s="704"/>
      <c r="RLE101" s="704"/>
      <c r="RLF101" s="704"/>
      <c r="RLG101" s="704"/>
      <c r="RLH101" s="704"/>
      <c r="RLI101" s="704"/>
      <c r="RLJ101" s="704"/>
      <c r="RLK101" s="704"/>
      <c r="RLL101" s="704"/>
      <c r="RLM101" s="704"/>
      <c r="RLN101" s="704"/>
      <c r="RLO101" s="704"/>
      <c r="RLP101" s="704"/>
      <c r="RLQ101" s="704"/>
      <c r="RLR101" s="704"/>
      <c r="RLS101" s="704"/>
      <c r="RLT101" s="704"/>
      <c r="RLU101" s="704"/>
      <c r="RLV101" s="704"/>
      <c r="RLW101" s="704"/>
      <c r="RLX101" s="704"/>
      <c r="RLY101" s="704"/>
      <c r="RLZ101" s="704"/>
      <c r="RMA101" s="704"/>
      <c r="RMB101" s="704"/>
      <c r="RMC101" s="704"/>
      <c r="RMD101" s="704"/>
      <c r="RME101" s="704"/>
      <c r="RMF101" s="704"/>
      <c r="RMG101" s="704"/>
      <c r="RMH101" s="704"/>
      <c r="RMI101" s="704"/>
      <c r="RMJ101" s="704"/>
      <c r="RMK101" s="704"/>
      <c r="RML101" s="704"/>
      <c r="RMM101" s="704"/>
      <c r="RMN101" s="704"/>
      <c r="RMO101" s="704"/>
      <c r="RMP101" s="704"/>
      <c r="RMQ101" s="704"/>
      <c r="RMR101" s="704"/>
      <c r="RMS101" s="704"/>
      <c r="RMT101" s="704"/>
      <c r="RMU101" s="704"/>
      <c r="RMV101" s="704"/>
      <c r="RMW101" s="704"/>
      <c r="RMX101" s="704"/>
      <c r="RMY101" s="704"/>
      <c r="RMZ101" s="704"/>
      <c r="RNA101" s="704"/>
      <c r="RNB101" s="704"/>
      <c r="RNC101" s="704"/>
      <c r="RND101" s="704"/>
      <c r="RNE101" s="704"/>
      <c r="RNF101" s="704"/>
      <c r="RNG101" s="704"/>
      <c r="RNH101" s="704"/>
      <c r="RNI101" s="704"/>
      <c r="RNJ101" s="704"/>
      <c r="RNK101" s="704"/>
      <c r="RNL101" s="704"/>
      <c r="RNM101" s="704"/>
      <c r="RNN101" s="704"/>
      <c r="RNO101" s="704"/>
      <c r="RNP101" s="704"/>
      <c r="RNQ101" s="704"/>
      <c r="RNR101" s="704"/>
      <c r="RNS101" s="704"/>
      <c r="RNT101" s="704"/>
      <c r="RNU101" s="704"/>
      <c r="RNV101" s="704"/>
      <c r="RNW101" s="704"/>
      <c r="RNX101" s="704"/>
      <c r="RNY101" s="704"/>
      <c r="RNZ101" s="704"/>
      <c r="ROA101" s="704"/>
      <c r="ROB101" s="704"/>
      <c r="ROC101" s="704"/>
      <c r="ROD101" s="704"/>
      <c r="ROE101" s="704"/>
      <c r="ROF101" s="704"/>
      <c r="ROG101" s="704"/>
      <c r="ROH101" s="704"/>
      <c r="ROI101" s="704"/>
      <c r="ROJ101" s="704"/>
      <c r="ROK101" s="704"/>
      <c r="ROL101" s="704"/>
      <c r="ROM101" s="704"/>
      <c r="RON101" s="704"/>
      <c r="ROO101" s="704"/>
      <c r="ROP101" s="704"/>
      <c r="ROQ101" s="704"/>
      <c r="ROR101" s="704"/>
      <c r="ROS101" s="704"/>
      <c r="ROT101" s="704"/>
      <c r="ROU101" s="704"/>
      <c r="ROV101" s="704"/>
      <c r="ROW101" s="704"/>
      <c r="ROX101" s="704"/>
      <c r="ROY101" s="704"/>
      <c r="ROZ101" s="704"/>
      <c r="RPA101" s="704"/>
      <c r="RPB101" s="704"/>
      <c r="RPC101" s="704"/>
      <c r="RPD101" s="704"/>
      <c r="RPE101" s="704"/>
      <c r="RPF101" s="704"/>
      <c r="RPG101" s="704"/>
      <c r="RPH101" s="704"/>
      <c r="RPI101" s="704"/>
      <c r="RPJ101" s="704"/>
      <c r="RPK101" s="704"/>
      <c r="RPL101" s="704"/>
      <c r="RPM101" s="704"/>
      <c r="RPN101" s="704"/>
      <c r="RPO101" s="704"/>
      <c r="RPP101" s="704"/>
      <c r="RPQ101" s="704"/>
      <c r="RPR101" s="704"/>
      <c r="RPS101" s="704"/>
      <c r="RPT101" s="704"/>
      <c r="RPU101" s="704"/>
      <c r="RPV101" s="704"/>
      <c r="RPW101" s="704"/>
      <c r="RPX101" s="704"/>
      <c r="RPY101" s="704"/>
      <c r="RPZ101" s="704"/>
      <c r="RQA101" s="704"/>
      <c r="RQB101" s="704"/>
      <c r="RQC101" s="704"/>
      <c r="RQD101" s="704"/>
      <c r="RQE101" s="704"/>
      <c r="RQF101" s="704"/>
      <c r="RQG101" s="704"/>
      <c r="RQH101" s="704"/>
      <c r="RQI101" s="704"/>
      <c r="RQJ101" s="704"/>
      <c r="RQK101" s="704"/>
      <c r="RQL101" s="704"/>
      <c r="RQM101" s="704"/>
      <c r="RQN101" s="704"/>
      <c r="RQO101" s="704"/>
      <c r="RQP101" s="704"/>
      <c r="RQQ101" s="704"/>
      <c r="RQR101" s="704"/>
      <c r="RQS101" s="704"/>
      <c r="RQT101" s="704"/>
      <c r="RQU101" s="704"/>
      <c r="RQV101" s="704"/>
      <c r="RQW101" s="704"/>
      <c r="RQX101" s="704"/>
      <c r="RQY101" s="704"/>
      <c r="RQZ101" s="704"/>
      <c r="RRA101" s="704"/>
      <c r="RRB101" s="704"/>
      <c r="RRC101" s="704"/>
      <c r="RRD101" s="704"/>
      <c r="RRE101" s="704"/>
      <c r="RRF101" s="704"/>
      <c r="RRG101" s="704"/>
      <c r="RRH101" s="704"/>
      <c r="RRI101" s="704"/>
      <c r="RRJ101" s="704"/>
      <c r="RRK101" s="704"/>
      <c r="RRL101" s="704"/>
      <c r="RRM101" s="704"/>
      <c r="RRN101" s="704"/>
      <c r="RRO101" s="704"/>
      <c r="RRP101" s="704"/>
      <c r="RRQ101" s="704"/>
      <c r="RRR101" s="704"/>
      <c r="RRS101" s="704"/>
      <c r="RRT101" s="704"/>
      <c r="RRU101" s="704"/>
      <c r="RRV101" s="704"/>
      <c r="RRW101" s="704"/>
      <c r="RRX101" s="704"/>
      <c r="RRY101" s="704"/>
      <c r="RRZ101" s="704"/>
      <c r="RSA101" s="704"/>
      <c r="RSB101" s="704"/>
      <c r="RSC101" s="704"/>
      <c r="RSD101" s="704"/>
      <c r="RSE101" s="704"/>
      <c r="RSF101" s="704"/>
      <c r="RSG101" s="704"/>
      <c r="RSH101" s="704"/>
      <c r="RSI101" s="704"/>
      <c r="RSJ101" s="704"/>
      <c r="RSK101" s="704"/>
      <c r="RSL101" s="704"/>
      <c r="RSM101" s="704"/>
      <c r="RSN101" s="704"/>
      <c r="RSO101" s="704"/>
      <c r="RSP101" s="704"/>
      <c r="RSQ101" s="704"/>
      <c r="RSR101" s="704"/>
      <c r="RSS101" s="704"/>
      <c r="RST101" s="704"/>
      <c r="RSU101" s="704"/>
      <c r="RSV101" s="704"/>
      <c r="RSW101" s="704"/>
      <c r="RSX101" s="704"/>
      <c r="RSY101" s="704"/>
      <c r="RSZ101" s="704"/>
      <c r="RTA101" s="704"/>
      <c r="RTB101" s="704"/>
      <c r="RTC101" s="704"/>
      <c r="RTD101" s="704"/>
      <c r="RTE101" s="704"/>
      <c r="RTF101" s="704"/>
      <c r="RTG101" s="704"/>
      <c r="RTH101" s="704"/>
      <c r="RTI101" s="704"/>
      <c r="RTJ101" s="704"/>
      <c r="RTK101" s="704"/>
      <c r="RTL101" s="704"/>
      <c r="RTM101" s="704"/>
      <c r="RTN101" s="704"/>
      <c r="RTO101" s="704"/>
      <c r="RTP101" s="704"/>
      <c r="RTQ101" s="704"/>
      <c r="RTR101" s="704"/>
      <c r="RTS101" s="704"/>
      <c r="RTT101" s="704"/>
      <c r="RTU101" s="704"/>
      <c r="RTV101" s="704"/>
      <c r="RTW101" s="704"/>
      <c r="RTX101" s="704"/>
      <c r="RTY101" s="704"/>
      <c r="RTZ101" s="704"/>
      <c r="RUA101" s="704"/>
      <c r="RUB101" s="704"/>
      <c r="RUC101" s="704"/>
      <c r="RUD101" s="704"/>
      <c r="RUE101" s="704"/>
      <c r="RUF101" s="704"/>
      <c r="RUG101" s="704"/>
      <c r="RUH101" s="704"/>
      <c r="RUI101" s="704"/>
      <c r="RUJ101" s="704"/>
      <c r="RUK101" s="704"/>
      <c r="RUL101" s="704"/>
      <c r="RUM101" s="704"/>
      <c r="RUN101" s="704"/>
      <c r="RUO101" s="704"/>
      <c r="RUP101" s="704"/>
      <c r="RUQ101" s="704"/>
      <c r="RUR101" s="704"/>
      <c r="RUS101" s="704"/>
      <c r="RUT101" s="704"/>
      <c r="RUU101" s="704"/>
      <c r="RUV101" s="704"/>
      <c r="RUW101" s="704"/>
      <c r="RUX101" s="704"/>
      <c r="RUY101" s="704"/>
      <c r="RUZ101" s="704"/>
      <c r="RVA101" s="704"/>
      <c r="RVB101" s="704"/>
      <c r="RVC101" s="704"/>
      <c r="RVD101" s="704"/>
      <c r="RVE101" s="704"/>
      <c r="RVF101" s="704"/>
      <c r="RVG101" s="704"/>
      <c r="RVH101" s="704"/>
      <c r="RVI101" s="704"/>
      <c r="RVJ101" s="704"/>
      <c r="RVK101" s="704"/>
      <c r="RVL101" s="704"/>
      <c r="RVM101" s="704"/>
      <c r="RVN101" s="704"/>
      <c r="RVO101" s="704"/>
      <c r="RVP101" s="704"/>
      <c r="RVQ101" s="704"/>
      <c r="RVR101" s="704"/>
      <c r="RVS101" s="704"/>
      <c r="RVT101" s="704"/>
      <c r="RVU101" s="704"/>
      <c r="RVV101" s="704"/>
      <c r="RVW101" s="704"/>
      <c r="RVX101" s="704"/>
      <c r="RVY101" s="704"/>
      <c r="RVZ101" s="704"/>
      <c r="RWA101" s="704"/>
      <c r="RWB101" s="704"/>
      <c r="RWC101" s="704"/>
      <c r="RWD101" s="704"/>
      <c r="RWE101" s="704"/>
      <c r="RWF101" s="704"/>
      <c r="RWG101" s="704"/>
      <c r="RWH101" s="704"/>
      <c r="RWI101" s="704"/>
      <c r="RWJ101" s="704"/>
      <c r="RWK101" s="704"/>
      <c r="RWL101" s="704"/>
      <c r="RWM101" s="704"/>
      <c r="RWN101" s="704"/>
      <c r="RWO101" s="704"/>
      <c r="RWP101" s="704"/>
      <c r="RWQ101" s="704"/>
      <c r="RWR101" s="704"/>
      <c r="RWS101" s="704"/>
      <c r="RWT101" s="704"/>
      <c r="RWU101" s="704"/>
      <c r="RWV101" s="704"/>
      <c r="RWW101" s="704"/>
      <c r="RWX101" s="704"/>
      <c r="RWY101" s="704"/>
      <c r="RWZ101" s="704"/>
      <c r="RXA101" s="704"/>
      <c r="RXB101" s="704"/>
      <c r="RXC101" s="704"/>
      <c r="RXD101" s="704"/>
      <c r="RXE101" s="704"/>
      <c r="RXF101" s="704"/>
      <c r="RXG101" s="704"/>
      <c r="RXH101" s="704"/>
      <c r="RXI101" s="704"/>
      <c r="RXJ101" s="704"/>
      <c r="RXK101" s="704"/>
      <c r="RXL101" s="704"/>
      <c r="RXM101" s="704"/>
      <c r="RXN101" s="704"/>
      <c r="RXO101" s="704"/>
      <c r="RXP101" s="704"/>
      <c r="RXQ101" s="704"/>
      <c r="RXR101" s="704"/>
      <c r="RXS101" s="704"/>
      <c r="RXT101" s="704"/>
      <c r="RXU101" s="704"/>
      <c r="RXV101" s="704"/>
      <c r="RXW101" s="704"/>
      <c r="RXX101" s="704"/>
      <c r="RXY101" s="704"/>
      <c r="RXZ101" s="704"/>
      <c r="RYA101" s="704"/>
      <c r="RYB101" s="704"/>
      <c r="RYC101" s="704"/>
      <c r="RYD101" s="704"/>
      <c r="RYE101" s="704"/>
      <c r="RYF101" s="704"/>
      <c r="RYG101" s="704"/>
      <c r="RYH101" s="704"/>
      <c r="RYI101" s="704"/>
      <c r="RYJ101" s="704"/>
      <c r="RYK101" s="704"/>
      <c r="RYL101" s="704"/>
      <c r="RYM101" s="704"/>
      <c r="RYN101" s="704"/>
      <c r="RYO101" s="704"/>
      <c r="RYP101" s="704"/>
      <c r="RYQ101" s="704"/>
      <c r="RYR101" s="704"/>
      <c r="RYS101" s="704"/>
      <c r="RYT101" s="704"/>
      <c r="RYU101" s="704"/>
      <c r="RYV101" s="704"/>
      <c r="RYW101" s="704"/>
      <c r="RYX101" s="704"/>
      <c r="RYY101" s="704"/>
      <c r="RYZ101" s="704"/>
      <c r="RZA101" s="704"/>
      <c r="RZB101" s="704"/>
      <c r="RZC101" s="704"/>
      <c r="RZD101" s="704"/>
      <c r="RZE101" s="704"/>
      <c r="RZF101" s="704"/>
      <c r="RZG101" s="704"/>
      <c r="RZH101" s="704"/>
      <c r="RZI101" s="704"/>
      <c r="RZJ101" s="704"/>
      <c r="RZK101" s="704"/>
      <c r="RZL101" s="704"/>
      <c r="RZM101" s="704"/>
      <c r="RZN101" s="704"/>
      <c r="RZO101" s="704"/>
      <c r="RZP101" s="704"/>
      <c r="RZQ101" s="704"/>
      <c r="RZR101" s="704"/>
      <c r="RZS101" s="704"/>
      <c r="RZT101" s="704"/>
      <c r="RZU101" s="704"/>
      <c r="RZV101" s="704"/>
      <c r="RZW101" s="704"/>
      <c r="RZX101" s="704"/>
      <c r="RZY101" s="704"/>
      <c r="RZZ101" s="704"/>
      <c r="SAA101" s="704"/>
      <c r="SAB101" s="704"/>
      <c r="SAC101" s="704"/>
      <c r="SAD101" s="704"/>
      <c r="SAE101" s="704"/>
      <c r="SAF101" s="704"/>
      <c r="SAG101" s="704"/>
      <c r="SAH101" s="704"/>
      <c r="SAI101" s="704"/>
      <c r="SAJ101" s="704"/>
      <c r="SAK101" s="704"/>
      <c r="SAL101" s="704"/>
      <c r="SAM101" s="704"/>
      <c r="SAN101" s="704"/>
      <c r="SAO101" s="704"/>
      <c r="SAP101" s="704"/>
      <c r="SAQ101" s="704"/>
      <c r="SAR101" s="704"/>
      <c r="SAS101" s="704"/>
      <c r="SAT101" s="704"/>
      <c r="SAU101" s="704"/>
      <c r="SAV101" s="704"/>
      <c r="SAW101" s="704"/>
      <c r="SAX101" s="704"/>
      <c r="SAY101" s="704"/>
      <c r="SAZ101" s="704"/>
      <c r="SBA101" s="704"/>
      <c r="SBB101" s="704"/>
      <c r="SBC101" s="704"/>
      <c r="SBD101" s="704"/>
      <c r="SBE101" s="704"/>
      <c r="SBF101" s="704"/>
      <c r="SBG101" s="704"/>
      <c r="SBH101" s="704"/>
      <c r="SBI101" s="704"/>
      <c r="SBJ101" s="704"/>
      <c r="SBK101" s="704"/>
      <c r="SBL101" s="704"/>
      <c r="SBM101" s="704"/>
      <c r="SBN101" s="704"/>
      <c r="SBO101" s="704"/>
      <c r="SBP101" s="704"/>
      <c r="SBQ101" s="704"/>
      <c r="SBR101" s="704"/>
      <c r="SBS101" s="704"/>
      <c r="SBT101" s="704"/>
      <c r="SBU101" s="704"/>
      <c r="SBV101" s="704"/>
      <c r="SBW101" s="704"/>
      <c r="SBX101" s="704"/>
      <c r="SBY101" s="704"/>
      <c r="SBZ101" s="704"/>
      <c r="SCA101" s="704"/>
      <c r="SCB101" s="704"/>
      <c r="SCC101" s="704"/>
      <c r="SCD101" s="704"/>
      <c r="SCE101" s="704"/>
      <c r="SCF101" s="704"/>
      <c r="SCG101" s="704"/>
      <c r="SCH101" s="704"/>
      <c r="SCI101" s="704"/>
      <c r="SCJ101" s="704"/>
      <c r="SCK101" s="704"/>
      <c r="SCL101" s="704"/>
      <c r="SCM101" s="704"/>
      <c r="SCN101" s="704"/>
      <c r="SCO101" s="704"/>
      <c r="SCP101" s="704"/>
      <c r="SCQ101" s="704"/>
      <c r="SCR101" s="704"/>
      <c r="SCS101" s="704"/>
      <c r="SCT101" s="704"/>
      <c r="SCU101" s="704"/>
      <c r="SCV101" s="704"/>
      <c r="SCW101" s="704"/>
      <c r="SCX101" s="704"/>
      <c r="SCY101" s="704"/>
      <c r="SCZ101" s="704"/>
      <c r="SDA101" s="704"/>
      <c r="SDB101" s="704"/>
      <c r="SDC101" s="704"/>
      <c r="SDD101" s="704"/>
      <c r="SDE101" s="704"/>
      <c r="SDF101" s="704"/>
      <c r="SDG101" s="704"/>
      <c r="SDH101" s="704"/>
      <c r="SDI101" s="704"/>
      <c r="SDJ101" s="704"/>
      <c r="SDK101" s="704"/>
      <c r="SDL101" s="704"/>
      <c r="SDM101" s="704"/>
      <c r="SDN101" s="704"/>
      <c r="SDO101" s="704"/>
      <c r="SDP101" s="704"/>
      <c r="SDQ101" s="704"/>
      <c r="SDR101" s="704"/>
      <c r="SDS101" s="704"/>
      <c r="SDT101" s="704"/>
      <c r="SDU101" s="704"/>
      <c r="SDV101" s="704"/>
      <c r="SDW101" s="704"/>
      <c r="SDX101" s="704"/>
      <c r="SDY101" s="704"/>
      <c r="SDZ101" s="704"/>
      <c r="SEA101" s="704"/>
      <c r="SEB101" s="704"/>
      <c r="SEC101" s="704"/>
      <c r="SED101" s="704"/>
      <c r="SEE101" s="704"/>
      <c r="SEF101" s="704"/>
      <c r="SEG101" s="704"/>
      <c r="SEH101" s="704"/>
      <c r="SEI101" s="704"/>
      <c r="SEJ101" s="704"/>
      <c r="SEK101" s="704"/>
      <c r="SEL101" s="704"/>
      <c r="SEM101" s="704"/>
      <c r="SEN101" s="704"/>
      <c r="SEO101" s="704"/>
      <c r="SEP101" s="704"/>
      <c r="SEQ101" s="704"/>
      <c r="SER101" s="704"/>
      <c r="SES101" s="704"/>
      <c r="SET101" s="704"/>
      <c r="SEU101" s="704"/>
      <c r="SEV101" s="704"/>
      <c r="SEW101" s="704"/>
      <c r="SEX101" s="704"/>
      <c r="SEY101" s="704"/>
      <c r="SEZ101" s="704"/>
      <c r="SFA101" s="704"/>
      <c r="SFB101" s="704"/>
      <c r="SFC101" s="704"/>
      <c r="SFD101" s="704"/>
      <c r="SFE101" s="704"/>
      <c r="SFF101" s="704"/>
      <c r="SFG101" s="704"/>
      <c r="SFH101" s="704"/>
      <c r="SFI101" s="704"/>
      <c r="SFJ101" s="704"/>
      <c r="SFK101" s="704"/>
      <c r="SFL101" s="704"/>
      <c r="SFM101" s="704"/>
      <c r="SFN101" s="704"/>
      <c r="SFO101" s="704"/>
      <c r="SFP101" s="704"/>
      <c r="SFQ101" s="704"/>
      <c r="SFR101" s="704"/>
      <c r="SFS101" s="704"/>
      <c r="SFT101" s="704"/>
      <c r="SFU101" s="704"/>
      <c r="SFV101" s="704"/>
      <c r="SFW101" s="704"/>
      <c r="SFX101" s="704"/>
      <c r="SFY101" s="704"/>
      <c r="SFZ101" s="704"/>
      <c r="SGA101" s="704"/>
      <c r="SGB101" s="704"/>
      <c r="SGC101" s="704"/>
      <c r="SGD101" s="704"/>
      <c r="SGE101" s="704"/>
      <c r="SGF101" s="704"/>
      <c r="SGG101" s="704"/>
      <c r="SGH101" s="704"/>
      <c r="SGI101" s="704"/>
      <c r="SGJ101" s="704"/>
      <c r="SGK101" s="704"/>
      <c r="SGL101" s="704"/>
      <c r="SGM101" s="704"/>
      <c r="SGN101" s="704"/>
      <c r="SGO101" s="704"/>
      <c r="SGP101" s="704"/>
      <c r="SGQ101" s="704"/>
      <c r="SGR101" s="704"/>
      <c r="SGS101" s="704"/>
      <c r="SGT101" s="704"/>
      <c r="SGU101" s="704"/>
      <c r="SGV101" s="704"/>
      <c r="SGW101" s="704"/>
      <c r="SGX101" s="704"/>
      <c r="SGY101" s="704"/>
      <c r="SGZ101" s="704"/>
      <c r="SHA101" s="704"/>
      <c r="SHB101" s="704"/>
      <c r="SHC101" s="704"/>
      <c r="SHD101" s="704"/>
      <c r="SHE101" s="704"/>
      <c r="SHF101" s="704"/>
      <c r="SHG101" s="704"/>
      <c r="SHH101" s="704"/>
      <c r="SHI101" s="704"/>
      <c r="SHJ101" s="704"/>
      <c r="SHK101" s="704"/>
      <c r="SHL101" s="704"/>
      <c r="SHM101" s="704"/>
      <c r="SHN101" s="704"/>
      <c r="SHO101" s="704"/>
      <c r="SHP101" s="704"/>
      <c r="SHQ101" s="704"/>
      <c r="SHR101" s="704"/>
      <c r="SHS101" s="704"/>
      <c r="SHT101" s="704"/>
      <c r="SHU101" s="704"/>
      <c r="SHV101" s="704"/>
      <c r="SHW101" s="704"/>
      <c r="SHX101" s="704"/>
      <c r="SHY101" s="704"/>
      <c r="SHZ101" s="704"/>
      <c r="SIA101" s="704"/>
      <c r="SIB101" s="704"/>
      <c r="SIC101" s="704"/>
      <c r="SID101" s="704"/>
      <c r="SIE101" s="704"/>
      <c r="SIF101" s="704"/>
      <c r="SIG101" s="704"/>
      <c r="SIH101" s="704"/>
      <c r="SII101" s="704"/>
      <c r="SIJ101" s="704"/>
      <c r="SIK101" s="704"/>
      <c r="SIL101" s="704"/>
      <c r="SIM101" s="704"/>
      <c r="SIN101" s="704"/>
      <c r="SIO101" s="704"/>
      <c r="SIP101" s="704"/>
      <c r="SIQ101" s="704"/>
      <c r="SIR101" s="704"/>
      <c r="SIS101" s="704"/>
      <c r="SIT101" s="704"/>
      <c r="SIU101" s="704"/>
      <c r="SIV101" s="704"/>
      <c r="SIW101" s="704"/>
      <c r="SIX101" s="704"/>
      <c r="SIY101" s="704"/>
      <c r="SIZ101" s="704"/>
      <c r="SJA101" s="704"/>
      <c r="SJB101" s="704"/>
      <c r="SJC101" s="704"/>
      <c r="SJD101" s="704"/>
      <c r="SJE101" s="704"/>
      <c r="SJF101" s="704"/>
      <c r="SJG101" s="704"/>
      <c r="SJH101" s="704"/>
      <c r="SJI101" s="704"/>
      <c r="SJJ101" s="704"/>
      <c r="SJK101" s="704"/>
      <c r="SJL101" s="704"/>
      <c r="SJM101" s="704"/>
      <c r="SJN101" s="704"/>
      <c r="SJO101" s="704"/>
      <c r="SJP101" s="704"/>
      <c r="SJQ101" s="704"/>
      <c r="SJR101" s="704"/>
      <c r="SJS101" s="704"/>
      <c r="SJT101" s="704"/>
      <c r="SJU101" s="704"/>
      <c r="SJV101" s="704"/>
      <c r="SJW101" s="704"/>
      <c r="SJX101" s="704"/>
      <c r="SJY101" s="704"/>
      <c r="SJZ101" s="704"/>
      <c r="SKA101" s="704"/>
      <c r="SKB101" s="704"/>
      <c r="SKC101" s="704"/>
      <c r="SKD101" s="704"/>
      <c r="SKE101" s="704"/>
      <c r="SKF101" s="704"/>
      <c r="SKG101" s="704"/>
      <c r="SKH101" s="704"/>
      <c r="SKI101" s="704"/>
      <c r="SKJ101" s="704"/>
      <c r="SKK101" s="704"/>
      <c r="SKL101" s="704"/>
      <c r="SKM101" s="704"/>
      <c r="SKN101" s="704"/>
      <c r="SKO101" s="704"/>
      <c r="SKP101" s="704"/>
      <c r="SKQ101" s="704"/>
      <c r="SKR101" s="704"/>
      <c r="SKS101" s="704"/>
      <c r="SKT101" s="704"/>
      <c r="SKU101" s="704"/>
      <c r="SKV101" s="704"/>
      <c r="SKW101" s="704"/>
      <c r="SKX101" s="704"/>
      <c r="SKY101" s="704"/>
      <c r="SKZ101" s="704"/>
      <c r="SLA101" s="704"/>
      <c r="SLB101" s="704"/>
      <c r="SLC101" s="704"/>
      <c r="SLD101" s="704"/>
      <c r="SLE101" s="704"/>
      <c r="SLF101" s="704"/>
      <c r="SLG101" s="704"/>
      <c r="SLH101" s="704"/>
      <c r="SLI101" s="704"/>
      <c r="SLJ101" s="704"/>
      <c r="SLK101" s="704"/>
      <c r="SLL101" s="704"/>
      <c r="SLM101" s="704"/>
      <c r="SLN101" s="704"/>
      <c r="SLO101" s="704"/>
      <c r="SLP101" s="704"/>
      <c r="SLQ101" s="704"/>
      <c r="SLR101" s="704"/>
      <c r="SLS101" s="704"/>
      <c r="SLT101" s="704"/>
      <c r="SLU101" s="704"/>
      <c r="SLV101" s="704"/>
      <c r="SLW101" s="704"/>
      <c r="SLX101" s="704"/>
      <c r="SLY101" s="704"/>
      <c r="SLZ101" s="704"/>
      <c r="SMA101" s="704"/>
      <c r="SMB101" s="704"/>
      <c r="SMC101" s="704"/>
      <c r="SMD101" s="704"/>
      <c r="SME101" s="704"/>
      <c r="SMF101" s="704"/>
      <c r="SMG101" s="704"/>
      <c r="SMH101" s="704"/>
      <c r="SMI101" s="704"/>
      <c r="SMJ101" s="704"/>
      <c r="SMK101" s="704"/>
      <c r="SML101" s="704"/>
      <c r="SMM101" s="704"/>
      <c r="SMN101" s="704"/>
      <c r="SMO101" s="704"/>
      <c r="SMP101" s="704"/>
      <c r="SMQ101" s="704"/>
      <c r="SMR101" s="704"/>
      <c r="SMS101" s="704"/>
      <c r="SMT101" s="704"/>
      <c r="SMU101" s="704"/>
      <c r="SMV101" s="704"/>
      <c r="SMW101" s="704"/>
      <c r="SMX101" s="704"/>
      <c r="SMY101" s="704"/>
      <c r="SMZ101" s="704"/>
      <c r="SNA101" s="704"/>
      <c r="SNB101" s="704"/>
      <c r="SNC101" s="704"/>
      <c r="SND101" s="704"/>
      <c r="SNE101" s="704"/>
      <c r="SNF101" s="704"/>
      <c r="SNG101" s="704"/>
      <c r="SNH101" s="704"/>
      <c r="SNI101" s="704"/>
      <c r="SNJ101" s="704"/>
      <c r="SNK101" s="704"/>
      <c r="SNL101" s="704"/>
      <c r="SNM101" s="704"/>
      <c r="SNN101" s="704"/>
      <c r="SNO101" s="704"/>
      <c r="SNP101" s="704"/>
      <c r="SNQ101" s="704"/>
      <c r="SNR101" s="704"/>
      <c r="SNS101" s="704"/>
      <c r="SNT101" s="704"/>
      <c r="SNU101" s="704"/>
      <c r="SNV101" s="704"/>
      <c r="SNW101" s="704"/>
      <c r="SNX101" s="704"/>
      <c r="SNY101" s="704"/>
      <c r="SNZ101" s="704"/>
      <c r="SOA101" s="704"/>
      <c r="SOB101" s="704"/>
      <c r="SOC101" s="704"/>
      <c r="SOD101" s="704"/>
      <c r="SOE101" s="704"/>
      <c r="SOF101" s="704"/>
      <c r="SOG101" s="704"/>
      <c r="SOH101" s="704"/>
      <c r="SOI101" s="704"/>
      <c r="SOJ101" s="704"/>
      <c r="SOK101" s="704"/>
      <c r="SOL101" s="704"/>
      <c r="SOM101" s="704"/>
      <c r="SON101" s="704"/>
      <c r="SOO101" s="704"/>
      <c r="SOP101" s="704"/>
      <c r="SOQ101" s="704"/>
      <c r="SOR101" s="704"/>
      <c r="SOS101" s="704"/>
      <c r="SOT101" s="704"/>
      <c r="SOU101" s="704"/>
      <c r="SOV101" s="704"/>
      <c r="SOW101" s="704"/>
      <c r="SOX101" s="704"/>
      <c r="SOY101" s="704"/>
      <c r="SOZ101" s="704"/>
      <c r="SPA101" s="704"/>
      <c r="SPB101" s="704"/>
      <c r="SPC101" s="704"/>
      <c r="SPD101" s="704"/>
      <c r="SPE101" s="704"/>
      <c r="SPF101" s="704"/>
      <c r="SPG101" s="704"/>
      <c r="SPH101" s="704"/>
      <c r="SPI101" s="704"/>
      <c r="SPJ101" s="704"/>
      <c r="SPK101" s="704"/>
      <c r="SPL101" s="704"/>
      <c r="SPM101" s="704"/>
      <c r="SPN101" s="704"/>
      <c r="SPO101" s="704"/>
      <c r="SPP101" s="704"/>
      <c r="SPQ101" s="704"/>
      <c r="SPR101" s="704"/>
      <c r="SPS101" s="704"/>
      <c r="SPT101" s="704"/>
      <c r="SPU101" s="704"/>
      <c r="SPV101" s="704"/>
      <c r="SPW101" s="704"/>
      <c r="SPX101" s="704"/>
      <c r="SPY101" s="704"/>
      <c r="SPZ101" s="704"/>
      <c r="SQA101" s="704"/>
      <c r="SQB101" s="704"/>
      <c r="SQC101" s="704"/>
      <c r="SQD101" s="704"/>
      <c r="SQE101" s="704"/>
      <c r="SQF101" s="704"/>
      <c r="SQG101" s="704"/>
      <c r="SQH101" s="704"/>
      <c r="SQI101" s="704"/>
      <c r="SQJ101" s="704"/>
      <c r="SQK101" s="704"/>
      <c r="SQL101" s="704"/>
      <c r="SQM101" s="704"/>
      <c r="SQN101" s="704"/>
      <c r="SQO101" s="704"/>
      <c r="SQP101" s="704"/>
      <c r="SQQ101" s="704"/>
      <c r="SQR101" s="704"/>
      <c r="SQS101" s="704"/>
      <c r="SQT101" s="704"/>
      <c r="SQU101" s="704"/>
      <c r="SQV101" s="704"/>
      <c r="SQW101" s="704"/>
      <c r="SQX101" s="704"/>
      <c r="SQY101" s="704"/>
      <c r="SQZ101" s="704"/>
      <c r="SRA101" s="704"/>
      <c r="SRB101" s="704"/>
      <c r="SRC101" s="704"/>
      <c r="SRD101" s="704"/>
      <c r="SRE101" s="704"/>
      <c r="SRF101" s="704"/>
      <c r="SRG101" s="704"/>
      <c r="SRH101" s="704"/>
      <c r="SRI101" s="704"/>
      <c r="SRJ101" s="704"/>
      <c r="SRK101" s="704"/>
      <c r="SRL101" s="704"/>
      <c r="SRM101" s="704"/>
      <c r="SRN101" s="704"/>
      <c r="SRO101" s="704"/>
      <c r="SRP101" s="704"/>
      <c r="SRQ101" s="704"/>
      <c r="SRR101" s="704"/>
      <c r="SRS101" s="704"/>
      <c r="SRT101" s="704"/>
      <c r="SRU101" s="704"/>
      <c r="SRV101" s="704"/>
      <c r="SRW101" s="704"/>
      <c r="SRX101" s="704"/>
      <c r="SRY101" s="704"/>
      <c r="SRZ101" s="704"/>
      <c r="SSA101" s="704"/>
      <c r="SSB101" s="704"/>
      <c r="SSC101" s="704"/>
      <c r="SSD101" s="704"/>
      <c r="SSE101" s="704"/>
      <c r="SSF101" s="704"/>
      <c r="SSG101" s="704"/>
      <c r="SSH101" s="704"/>
      <c r="SSI101" s="704"/>
      <c r="SSJ101" s="704"/>
      <c r="SSK101" s="704"/>
      <c r="SSL101" s="704"/>
      <c r="SSM101" s="704"/>
      <c r="SSN101" s="704"/>
      <c r="SSO101" s="704"/>
      <c r="SSP101" s="704"/>
      <c r="SSQ101" s="704"/>
      <c r="SSR101" s="704"/>
      <c r="SSS101" s="704"/>
      <c r="SST101" s="704"/>
      <c r="SSU101" s="704"/>
      <c r="SSV101" s="704"/>
      <c r="SSW101" s="704"/>
      <c r="SSX101" s="704"/>
      <c r="SSY101" s="704"/>
      <c r="SSZ101" s="704"/>
      <c r="STA101" s="704"/>
      <c r="STB101" s="704"/>
      <c r="STC101" s="704"/>
      <c r="STD101" s="704"/>
      <c r="STE101" s="704"/>
      <c r="STF101" s="704"/>
      <c r="STG101" s="704"/>
      <c r="STH101" s="704"/>
      <c r="STI101" s="704"/>
      <c r="STJ101" s="704"/>
      <c r="STK101" s="704"/>
      <c r="STL101" s="704"/>
      <c r="STM101" s="704"/>
      <c r="STN101" s="704"/>
      <c r="STO101" s="704"/>
      <c r="STP101" s="704"/>
      <c r="STQ101" s="704"/>
      <c r="STR101" s="704"/>
      <c r="STS101" s="704"/>
      <c r="STT101" s="704"/>
      <c r="STU101" s="704"/>
      <c r="STV101" s="704"/>
      <c r="STW101" s="704"/>
      <c r="STX101" s="704"/>
      <c r="STY101" s="704"/>
      <c r="STZ101" s="704"/>
      <c r="SUA101" s="704"/>
      <c r="SUB101" s="704"/>
      <c r="SUC101" s="704"/>
      <c r="SUD101" s="704"/>
      <c r="SUE101" s="704"/>
      <c r="SUF101" s="704"/>
      <c r="SUG101" s="704"/>
      <c r="SUH101" s="704"/>
      <c r="SUI101" s="704"/>
      <c r="SUJ101" s="704"/>
      <c r="SUK101" s="704"/>
      <c r="SUL101" s="704"/>
      <c r="SUM101" s="704"/>
      <c r="SUN101" s="704"/>
      <c r="SUO101" s="704"/>
      <c r="SUP101" s="704"/>
      <c r="SUQ101" s="704"/>
      <c r="SUR101" s="704"/>
      <c r="SUS101" s="704"/>
      <c r="SUT101" s="704"/>
      <c r="SUU101" s="704"/>
      <c r="SUV101" s="704"/>
      <c r="SUW101" s="704"/>
      <c r="SUX101" s="704"/>
      <c r="SUY101" s="704"/>
      <c r="SUZ101" s="704"/>
      <c r="SVA101" s="704"/>
      <c r="SVB101" s="704"/>
      <c r="SVC101" s="704"/>
      <c r="SVD101" s="704"/>
      <c r="SVE101" s="704"/>
      <c r="SVF101" s="704"/>
      <c r="SVG101" s="704"/>
      <c r="SVH101" s="704"/>
      <c r="SVI101" s="704"/>
      <c r="SVJ101" s="704"/>
      <c r="SVK101" s="704"/>
      <c r="SVL101" s="704"/>
      <c r="SVM101" s="704"/>
      <c r="SVN101" s="704"/>
      <c r="SVO101" s="704"/>
      <c r="SVP101" s="704"/>
      <c r="SVQ101" s="704"/>
      <c r="SVR101" s="704"/>
      <c r="SVS101" s="704"/>
      <c r="SVT101" s="704"/>
      <c r="SVU101" s="704"/>
      <c r="SVV101" s="704"/>
      <c r="SVW101" s="704"/>
      <c r="SVX101" s="704"/>
      <c r="SVY101" s="704"/>
      <c r="SVZ101" s="704"/>
      <c r="SWA101" s="704"/>
      <c r="SWB101" s="704"/>
      <c r="SWC101" s="704"/>
      <c r="SWD101" s="704"/>
      <c r="SWE101" s="704"/>
      <c r="SWF101" s="704"/>
      <c r="SWG101" s="704"/>
      <c r="SWH101" s="704"/>
      <c r="SWI101" s="704"/>
      <c r="SWJ101" s="704"/>
      <c r="SWK101" s="704"/>
      <c r="SWL101" s="704"/>
      <c r="SWM101" s="704"/>
      <c r="SWN101" s="704"/>
      <c r="SWO101" s="704"/>
      <c r="SWP101" s="704"/>
      <c r="SWQ101" s="704"/>
      <c r="SWR101" s="704"/>
      <c r="SWS101" s="704"/>
      <c r="SWT101" s="704"/>
      <c r="SWU101" s="704"/>
      <c r="SWV101" s="704"/>
      <c r="SWW101" s="704"/>
      <c r="SWX101" s="704"/>
      <c r="SWY101" s="704"/>
      <c r="SWZ101" s="704"/>
      <c r="SXA101" s="704"/>
      <c r="SXB101" s="704"/>
      <c r="SXC101" s="704"/>
      <c r="SXD101" s="704"/>
      <c r="SXE101" s="704"/>
      <c r="SXF101" s="704"/>
      <c r="SXG101" s="704"/>
      <c r="SXH101" s="704"/>
      <c r="SXI101" s="704"/>
      <c r="SXJ101" s="704"/>
      <c r="SXK101" s="704"/>
      <c r="SXL101" s="704"/>
      <c r="SXM101" s="704"/>
      <c r="SXN101" s="704"/>
      <c r="SXO101" s="704"/>
      <c r="SXP101" s="704"/>
      <c r="SXQ101" s="704"/>
      <c r="SXR101" s="704"/>
      <c r="SXS101" s="704"/>
      <c r="SXT101" s="704"/>
      <c r="SXU101" s="704"/>
      <c r="SXV101" s="704"/>
      <c r="SXW101" s="704"/>
      <c r="SXX101" s="704"/>
      <c r="SXY101" s="704"/>
      <c r="SXZ101" s="704"/>
      <c r="SYA101" s="704"/>
      <c r="SYB101" s="704"/>
      <c r="SYC101" s="704"/>
      <c r="SYD101" s="704"/>
      <c r="SYE101" s="704"/>
      <c r="SYF101" s="704"/>
      <c r="SYG101" s="704"/>
      <c r="SYH101" s="704"/>
      <c r="SYI101" s="704"/>
      <c r="SYJ101" s="704"/>
      <c r="SYK101" s="704"/>
      <c r="SYL101" s="704"/>
      <c r="SYM101" s="704"/>
      <c r="SYN101" s="704"/>
      <c r="SYO101" s="704"/>
      <c r="SYP101" s="704"/>
      <c r="SYQ101" s="704"/>
      <c r="SYR101" s="704"/>
      <c r="SYS101" s="704"/>
      <c r="SYT101" s="704"/>
      <c r="SYU101" s="704"/>
      <c r="SYV101" s="704"/>
      <c r="SYW101" s="704"/>
      <c r="SYX101" s="704"/>
      <c r="SYY101" s="704"/>
      <c r="SYZ101" s="704"/>
      <c r="SZA101" s="704"/>
      <c r="SZB101" s="704"/>
      <c r="SZC101" s="704"/>
      <c r="SZD101" s="704"/>
      <c r="SZE101" s="704"/>
      <c r="SZF101" s="704"/>
      <c r="SZG101" s="704"/>
      <c r="SZH101" s="704"/>
      <c r="SZI101" s="704"/>
      <c r="SZJ101" s="704"/>
      <c r="SZK101" s="704"/>
      <c r="SZL101" s="704"/>
      <c r="SZM101" s="704"/>
      <c r="SZN101" s="704"/>
      <c r="SZO101" s="704"/>
      <c r="SZP101" s="704"/>
      <c r="SZQ101" s="704"/>
      <c r="SZR101" s="704"/>
      <c r="SZS101" s="704"/>
      <c r="SZT101" s="704"/>
      <c r="SZU101" s="704"/>
      <c r="SZV101" s="704"/>
      <c r="SZW101" s="704"/>
      <c r="SZX101" s="704"/>
      <c r="SZY101" s="704"/>
      <c r="SZZ101" s="704"/>
      <c r="TAA101" s="704"/>
      <c r="TAB101" s="704"/>
      <c r="TAC101" s="704"/>
      <c r="TAD101" s="704"/>
      <c r="TAE101" s="704"/>
      <c r="TAF101" s="704"/>
      <c r="TAG101" s="704"/>
      <c r="TAH101" s="704"/>
      <c r="TAI101" s="704"/>
      <c r="TAJ101" s="704"/>
      <c r="TAK101" s="704"/>
      <c r="TAL101" s="704"/>
      <c r="TAM101" s="704"/>
      <c r="TAN101" s="704"/>
      <c r="TAO101" s="704"/>
      <c r="TAP101" s="704"/>
      <c r="TAQ101" s="704"/>
      <c r="TAR101" s="704"/>
      <c r="TAS101" s="704"/>
      <c r="TAT101" s="704"/>
      <c r="TAU101" s="704"/>
      <c r="TAV101" s="704"/>
      <c r="TAW101" s="704"/>
      <c r="TAX101" s="704"/>
      <c r="TAY101" s="704"/>
      <c r="TAZ101" s="704"/>
      <c r="TBA101" s="704"/>
      <c r="TBB101" s="704"/>
      <c r="TBC101" s="704"/>
      <c r="TBD101" s="704"/>
      <c r="TBE101" s="704"/>
      <c r="TBF101" s="704"/>
      <c r="TBG101" s="704"/>
      <c r="TBH101" s="704"/>
      <c r="TBI101" s="704"/>
      <c r="TBJ101" s="704"/>
      <c r="TBK101" s="704"/>
      <c r="TBL101" s="704"/>
      <c r="TBM101" s="704"/>
      <c r="TBN101" s="704"/>
      <c r="TBO101" s="704"/>
      <c r="TBP101" s="704"/>
      <c r="TBQ101" s="704"/>
      <c r="TBR101" s="704"/>
      <c r="TBS101" s="704"/>
      <c r="TBT101" s="704"/>
      <c r="TBU101" s="704"/>
      <c r="TBV101" s="704"/>
      <c r="TBW101" s="704"/>
      <c r="TBX101" s="704"/>
      <c r="TBY101" s="704"/>
      <c r="TBZ101" s="704"/>
      <c r="TCA101" s="704"/>
      <c r="TCB101" s="704"/>
      <c r="TCC101" s="704"/>
      <c r="TCD101" s="704"/>
      <c r="TCE101" s="704"/>
      <c r="TCF101" s="704"/>
      <c r="TCG101" s="704"/>
      <c r="TCH101" s="704"/>
      <c r="TCI101" s="704"/>
      <c r="TCJ101" s="704"/>
      <c r="TCK101" s="704"/>
      <c r="TCL101" s="704"/>
      <c r="TCM101" s="704"/>
      <c r="TCN101" s="704"/>
      <c r="TCO101" s="704"/>
      <c r="TCP101" s="704"/>
      <c r="TCQ101" s="704"/>
      <c r="TCR101" s="704"/>
      <c r="TCS101" s="704"/>
      <c r="TCT101" s="704"/>
      <c r="TCU101" s="704"/>
      <c r="TCV101" s="704"/>
      <c r="TCW101" s="704"/>
      <c r="TCX101" s="704"/>
      <c r="TCY101" s="704"/>
      <c r="TCZ101" s="704"/>
      <c r="TDA101" s="704"/>
      <c r="TDB101" s="704"/>
      <c r="TDC101" s="704"/>
      <c r="TDD101" s="704"/>
      <c r="TDE101" s="704"/>
      <c r="TDF101" s="704"/>
      <c r="TDG101" s="704"/>
      <c r="TDH101" s="704"/>
      <c r="TDI101" s="704"/>
      <c r="TDJ101" s="704"/>
      <c r="TDK101" s="704"/>
      <c r="TDL101" s="704"/>
      <c r="TDM101" s="704"/>
      <c r="TDN101" s="704"/>
      <c r="TDO101" s="704"/>
      <c r="TDP101" s="704"/>
      <c r="TDQ101" s="704"/>
      <c r="TDR101" s="704"/>
      <c r="TDS101" s="704"/>
      <c r="TDT101" s="704"/>
      <c r="TDU101" s="704"/>
      <c r="TDV101" s="704"/>
      <c r="TDW101" s="704"/>
      <c r="TDX101" s="704"/>
      <c r="TDY101" s="704"/>
      <c r="TDZ101" s="704"/>
      <c r="TEA101" s="704"/>
      <c r="TEB101" s="704"/>
      <c r="TEC101" s="704"/>
      <c r="TED101" s="704"/>
      <c r="TEE101" s="704"/>
      <c r="TEF101" s="704"/>
      <c r="TEG101" s="704"/>
      <c r="TEH101" s="704"/>
      <c r="TEI101" s="704"/>
      <c r="TEJ101" s="704"/>
      <c r="TEK101" s="704"/>
      <c r="TEL101" s="704"/>
      <c r="TEM101" s="704"/>
      <c r="TEN101" s="704"/>
      <c r="TEO101" s="704"/>
      <c r="TEP101" s="704"/>
      <c r="TEQ101" s="704"/>
      <c r="TER101" s="704"/>
      <c r="TES101" s="704"/>
      <c r="TET101" s="704"/>
      <c r="TEU101" s="704"/>
      <c r="TEV101" s="704"/>
      <c r="TEW101" s="704"/>
      <c r="TEX101" s="704"/>
      <c r="TEY101" s="704"/>
      <c r="TEZ101" s="704"/>
      <c r="TFA101" s="704"/>
      <c r="TFB101" s="704"/>
      <c r="TFC101" s="704"/>
      <c r="TFD101" s="704"/>
      <c r="TFE101" s="704"/>
      <c r="TFF101" s="704"/>
      <c r="TFG101" s="704"/>
      <c r="TFH101" s="704"/>
      <c r="TFI101" s="704"/>
      <c r="TFJ101" s="704"/>
      <c r="TFK101" s="704"/>
      <c r="TFL101" s="704"/>
      <c r="TFM101" s="704"/>
      <c r="TFN101" s="704"/>
      <c r="TFO101" s="704"/>
      <c r="TFP101" s="704"/>
      <c r="TFQ101" s="704"/>
      <c r="TFR101" s="704"/>
      <c r="TFS101" s="704"/>
      <c r="TFT101" s="704"/>
      <c r="TFU101" s="704"/>
      <c r="TFV101" s="704"/>
      <c r="TFW101" s="704"/>
      <c r="TFX101" s="704"/>
      <c r="TFY101" s="704"/>
      <c r="TFZ101" s="704"/>
      <c r="TGA101" s="704"/>
      <c r="TGB101" s="704"/>
      <c r="TGC101" s="704"/>
      <c r="TGD101" s="704"/>
      <c r="TGE101" s="704"/>
      <c r="TGF101" s="704"/>
      <c r="TGG101" s="704"/>
      <c r="TGH101" s="704"/>
      <c r="TGI101" s="704"/>
      <c r="TGJ101" s="704"/>
      <c r="TGK101" s="704"/>
      <c r="TGL101" s="704"/>
      <c r="TGM101" s="704"/>
      <c r="TGN101" s="704"/>
      <c r="TGO101" s="704"/>
      <c r="TGP101" s="704"/>
      <c r="TGQ101" s="704"/>
      <c r="TGR101" s="704"/>
      <c r="TGS101" s="704"/>
      <c r="TGT101" s="704"/>
      <c r="TGU101" s="704"/>
      <c r="TGV101" s="704"/>
      <c r="TGW101" s="704"/>
      <c r="TGX101" s="704"/>
      <c r="TGY101" s="704"/>
      <c r="TGZ101" s="704"/>
      <c r="THA101" s="704"/>
      <c r="THB101" s="704"/>
      <c r="THC101" s="704"/>
      <c r="THD101" s="704"/>
      <c r="THE101" s="704"/>
      <c r="THF101" s="704"/>
      <c r="THG101" s="704"/>
      <c r="THH101" s="704"/>
      <c r="THI101" s="704"/>
      <c r="THJ101" s="704"/>
      <c r="THK101" s="704"/>
      <c r="THL101" s="704"/>
      <c r="THM101" s="704"/>
      <c r="THN101" s="704"/>
      <c r="THO101" s="704"/>
      <c r="THP101" s="704"/>
      <c r="THQ101" s="704"/>
      <c r="THR101" s="704"/>
      <c r="THS101" s="704"/>
      <c r="THT101" s="704"/>
      <c r="THU101" s="704"/>
      <c r="THV101" s="704"/>
      <c r="THW101" s="704"/>
      <c r="THX101" s="704"/>
      <c r="THY101" s="704"/>
      <c r="THZ101" s="704"/>
      <c r="TIA101" s="704"/>
      <c r="TIB101" s="704"/>
      <c r="TIC101" s="704"/>
      <c r="TID101" s="704"/>
      <c r="TIE101" s="704"/>
      <c r="TIF101" s="704"/>
      <c r="TIG101" s="704"/>
      <c r="TIH101" s="704"/>
      <c r="TII101" s="704"/>
      <c r="TIJ101" s="704"/>
      <c r="TIK101" s="704"/>
      <c r="TIL101" s="704"/>
      <c r="TIM101" s="704"/>
      <c r="TIN101" s="704"/>
      <c r="TIO101" s="704"/>
      <c r="TIP101" s="704"/>
      <c r="TIQ101" s="704"/>
      <c r="TIR101" s="704"/>
      <c r="TIS101" s="704"/>
      <c r="TIT101" s="704"/>
      <c r="TIU101" s="704"/>
      <c r="TIV101" s="704"/>
      <c r="TIW101" s="704"/>
      <c r="TIX101" s="704"/>
      <c r="TIY101" s="704"/>
      <c r="TIZ101" s="704"/>
      <c r="TJA101" s="704"/>
      <c r="TJB101" s="704"/>
      <c r="TJC101" s="704"/>
      <c r="TJD101" s="704"/>
      <c r="TJE101" s="704"/>
      <c r="TJF101" s="704"/>
      <c r="TJG101" s="704"/>
      <c r="TJH101" s="704"/>
      <c r="TJI101" s="704"/>
      <c r="TJJ101" s="704"/>
      <c r="TJK101" s="704"/>
      <c r="TJL101" s="704"/>
      <c r="TJM101" s="704"/>
      <c r="TJN101" s="704"/>
      <c r="TJO101" s="704"/>
      <c r="TJP101" s="704"/>
      <c r="TJQ101" s="704"/>
      <c r="TJR101" s="704"/>
      <c r="TJS101" s="704"/>
      <c r="TJT101" s="704"/>
      <c r="TJU101" s="704"/>
      <c r="TJV101" s="704"/>
      <c r="TJW101" s="704"/>
      <c r="TJX101" s="704"/>
      <c r="TJY101" s="704"/>
      <c r="TJZ101" s="704"/>
      <c r="TKA101" s="704"/>
      <c r="TKB101" s="704"/>
      <c r="TKC101" s="704"/>
      <c r="TKD101" s="704"/>
      <c r="TKE101" s="704"/>
      <c r="TKF101" s="704"/>
      <c r="TKG101" s="704"/>
      <c r="TKH101" s="704"/>
      <c r="TKI101" s="704"/>
      <c r="TKJ101" s="704"/>
      <c r="TKK101" s="704"/>
      <c r="TKL101" s="704"/>
      <c r="TKM101" s="704"/>
      <c r="TKN101" s="704"/>
      <c r="TKO101" s="704"/>
      <c r="TKP101" s="704"/>
      <c r="TKQ101" s="704"/>
      <c r="TKR101" s="704"/>
      <c r="TKS101" s="704"/>
      <c r="TKT101" s="704"/>
      <c r="TKU101" s="704"/>
      <c r="TKV101" s="704"/>
      <c r="TKW101" s="704"/>
      <c r="TKX101" s="704"/>
      <c r="TKY101" s="704"/>
      <c r="TKZ101" s="704"/>
      <c r="TLA101" s="704"/>
      <c r="TLB101" s="704"/>
      <c r="TLC101" s="704"/>
      <c r="TLD101" s="704"/>
      <c r="TLE101" s="704"/>
      <c r="TLF101" s="704"/>
      <c r="TLG101" s="704"/>
      <c r="TLH101" s="704"/>
      <c r="TLI101" s="704"/>
      <c r="TLJ101" s="704"/>
      <c r="TLK101" s="704"/>
      <c r="TLL101" s="704"/>
      <c r="TLM101" s="704"/>
      <c r="TLN101" s="704"/>
      <c r="TLO101" s="704"/>
      <c r="TLP101" s="704"/>
      <c r="TLQ101" s="704"/>
      <c r="TLR101" s="704"/>
      <c r="TLS101" s="704"/>
      <c r="TLT101" s="704"/>
      <c r="TLU101" s="704"/>
      <c r="TLV101" s="704"/>
      <c r="TLW101" s="704"/>
      <c r="TLX101" s="704"/>
      <c r="TLY101" s="704"/>
      <c r="TLZ101" s="704"/>
      <c r="TMA101" s="704"/>
      <c r="TMB101" s="704"/>
      <c r="TMC101" s="704"/>
      <c r="TMD101" s="704"/>
      <c r="TME101" s="704"/>
      <c r="TMF101" s="704"/>
      <c r="TMG101" s="704"/>
      <c r="TMH101" s="704"/>
      <c r="TMI101" s="704"/>
      <c r="TMJ101" s="704"/>
      <c r="TMK101" s="704"/>
      <c r="TML101" s="704"/>
      <c r="TMM101" s="704"/>
      <c r="TMN101" s="704"/>
      <c r="TMO101" s="704"/>
      <c r="TMP101" s="704"/>
      <c r="TMQ101" s="704"/>
      <c r="TMR101" s="704"/>
      <c r="TMS101" s="704"/>
      <c r="TMT101" s="704"/>
      <c r="TMU101" s="704"/>
      <c r="TMV101" s="704"/>
      <c r="TMW101" s="704"/>
      <c r="TMX101" s="704"/>
      <c r="TMY101" s="704"/>
      <c r="TMZ101" s="704"/>
      <c r="TNA101" s="704"/>
      <c r="TNB101" s="704"/>
      <c r="TNC101" s="704"/>
      <c r="TND101" s="704"/>
      <c r="TNE101" s="704"/>
      <c r="TNF101" s="704"/>
      <c r="TNG101" s="704"/>
      <c r="TNH101" s="704"/>
      <c r="TNI101" s="704"/>
      <c r="TNJ101" s="704"/>
      <c r="TNK101" s="704"/>
      <c r="TNL101" s="704"/>
      <c r="TNM101" s="704"/>
      <c r="TNN101" s="704"/>
      <c r="TNO101" s="704"/>
      <c r="TNP101" s="704"/>
      <c r="TNQ101" s="704"/>
      <c r="TNR101" s="704"/>
      <c r="TNS101" s="704"/>
      <c r="TNT101" s="704"/>
      <c r="TNU101" s="704"/>
      <c r="TNV101" s="704"/>
      <c r="TNW101" s="704"/>
      <c r="TNX101" s="704"/>
      <c r="TNY101" s="704"/>
      <c r="TNZ101" s="704"/>
      <c r="TOA101" s="704"/>
      <c r="TOB101" s="704"/>
      <c r="TOC101" s="704"/>
      <c r="TOD101" s="704"/>
      <c r="TOE101" s="704"/>
      <c r="TOF101" s="704"/>
      <c r="TOG101" s="704"/>
      <c r="TOH101" s="704"/>
      <c r="TOI101" s="704"/>
      <c r="TOJ101" s="704"/>
      <c r="TOK101" s="704"/>
      <c r="TOL101" s="704"/>
      <c r="TOM101" s="704"/>
      <c r="TON101" s="704"/>
      <c r="TOO101" s="704"/>
      <c r="TOP101" s="704"/>
      <c r="TOQ101" s="704"/>
      <c r="TOR101" s="704"/>
      <c r="TOS101" s="704"/>
      <c r="TOT101" s="704"/>
      <c r="TOU101" s="704"/>
      <c r="TOV101" s="704"/>
      <c r="TOW101" s="704"/>
      <c r="TOX101" s="704"/>
      <c r="TOY101" s="704"/>
      <c r="TOZ101" s="704"/>
      <c r="TPA101" s="704"/>
      <c r="TPB101" s="704"/>
      <c r="TPC101" s="704"/>
      <c r="TPD101" s="704"/>
      <c r="TPE101" s="704"/>
      <c r="TPF101" s="704"/>
      <c r="TPG101" s="704"/>
      <c r="TPH101" s="704"/>
      <c r="TPI101" s="704"/>
      <c r="TPJ101" s="704"/>
      <c r="TPK101" s="704"/>
      <c r="TPL101" s="704"/>
      <c r="TPM101" s="704"/>
      <c r="TPN101" s="704"/>
      <c r="TPO101" s="704"/>
      <c r="TPP101" s="704"/>
      <c r="TPQ101" s="704"/>
      <c r="TPR101" s="704"/>
      <c r="TPS101" s="704"/>
      <c r="TPT101" s="704"/>
      <c r="TPU101" s="704"/>
      <c r="TPV101" s="704"/>
      <c r="TPW101" s="704"/>
      <c r="TPX101" s="704"/>
      <c r="TPY101" s="704"/>
      <c r="TPZ101" s="704"/>
      <c r="TQA101" s="704"/>
      <c r="TQB101" s="704"/>
      <c r="TQC101" s="704"/>
      <c r="TQD101" s="704"/>
      <c r="TQE101" s="704"/>
      <c r="TQF101" s="704"/>
      <c r="TQG101" s="704"/>
      <c r="TQH101" s="704"/>
      <c r="TQI101" s="704"/>
      <c r="TQJ101" s="704"/>
      <c r="TQK101" s="704"/>
      <c r="TQL101" s="704"/>
      <c r="TQM101" s="704"/>
      <c r="TQN101" s="704"/>
      <c r="TQO101" s="704"/>
      <c r="TQP101" s="704"/>
      <c r="TQQ101" s="704"/>
      <c r="TQR101" s="704"/>
      <c r="TQS101" s="704"/>
      <c r="TQT101" s="704"/>
      <c r="TQU101" s="704"/>
      <c r="TQV101" s="704"/>
      <c r="TQW101" s="704"/>
      <c r="TQX101" s="704"/>
      <c r="TQY101" s="704"/>
      <c r="TQZ101" s="704"/>
      <c r="TRA101" s="704"/>
      <c r="TRB101" s="704"/>
      <c r="TRC101" s="704"/>
      <c r="TRD101" s="704"/>
      <c r="TRE101" s="704"/>
      <c r="TRF101" s="704"/>
      <c r="TRG101" s="704"/>
      <c r="TRH101" s="704"/>
      <c r="TRI101" s="704"/>
      <c r="TRJ101" s="704"/>
      <c r="TRK101" s="704"/>
      <c r="TRL101" s="704"/>
      <c r="TRM101" s="704"/>
      <c r="TRN101" s="704"/>
      <c r="TRO101" s="704"/>
      <c r="TRP101" s="704"/>
      <c r="TRQ101" s="704"/>
      <c r="TRR101" s="704"/>
      <c r="TRS101" s="704"/>
      <c r="TRT101" s="704"/>
      <c r="TRU101" s="704"/>
      <c r="TRV101" s="704"/>
      <c r="TRW101" s="704"/>
      <c r="TRX101" s="704"/>
      <c r="TRY101" s="704"/>
      <c r="TRZ101" s="704"/>
      <c r="TSA101" s="704"/>
      <c r="TSB101" s="704"/>
      <c r="TSC101" s="704"/>
      <c r="TSD101" s="704"/>
      <c r="TSE101" s="704"/>
      <c r="TSF101" s="704"/>
      <c r="TSG101" s="704"/>
      <c r="TSH101" s="704"/>
      <c r="TSI101" s="704"/>
      <c r="TSJ101" s="704"/>
      <c r="TSK101" s="704"/>
      <c r="TSL101" s="704"/>
      <c r="TSM101" s="704"/>
      <c r="TSN101" s="704"/>
      <c r="TSO101" s="704"/>
      <c r="TSP101" s="704"/>
      <c r="TSQ101" s="704"/>
      <c r="TSR101" s="704"/>
      <c r="TSS101" s="704"/>
      <c r="TST101" s="704"/>
      <c r="TSU101" s="704"/>
      <c r="TSV101" s="704"/>
      <c r="TSW101" s="704"/>
      <c r="TSX101" s="704"/>
      <c r="TSY101" s="704"/>
      <c r="TSZ101" s="704"/>
      <c r="TTA101" s="704"/>
      <c r="TTB101" s="704"/>
      <c r="TTC101" s="704"/>
      <c r="TTD101" s="704"/>
      <c r="TTE101" s="704"/>
      <c r="TTF101" s="704"/>
      <c r="TTG101" s="704"/>
      <c r="TTH101" s="704"/>
      <c r="TTI101" s="704"/>
      <c r="TTJ101" s="704"/>
      <c r="TTK101" s="704"/>
      <c r="TTL101" s="704"/>
      <c r="TTM101" s="704"/>
      <c r="TTN101" s="704"/>
      <c r="TTO101" s="704"/>
      <c r="TTP101" s="704"/>
      <c r="TTQ101" s="704"/>
      <c r="TTR101" s="704"/>
      <c r="TTS101" s="704"/>
      <c r="TTT101" s="704"/>
      <c r="TTU101" s="704"/>
      <c r="TTV101" s="704"/>
      <c r="TTW101" s="704"/>
      <c r="TTX101" s="704"/>
      <c r="TTY101" s="704"/>
      <c r="TTZ101" s="704"/>
      <c r="TUA101" s="704"/>
      <c r="TUB101" s="704"/>
      <c r="TUC101" s="704"/>
      <c r="TUD101" s="704"/>
      <c r="TUE101" s="704"/>
      <c r="TUF101" s="704"/>
      <c r="TUG101" s="704"/>
      <c r="TUH101" s="704"/>
      <c r="TUI101" s="704"/>
      <c r="TUJ101" s="704"/>
      <c r="TUK101" s="704"/>
      <c r="TUL101" s="704"/>
      <c r="TUM101" s="704"/>
      <c r="TUN101" s="704"/>
      <c r="TUO101" s="704"/>
      <c r="TUP101" s="704"/>
      <c r="TUQ101" s="704"/>
      <c r="TUR101" s="704"/>
      <c r="TUS101" s="704"/>
      <c r="TUT101" s="704"/>
      <c r="TUU101" s="704"/>
      <c r="TUV101" s="704"/>
      <c r="TUW101" s="704"/>
      <c r="TUX101" s="704"/>
      <c r="TUY101" s="704"/>
      <c r="TUZ101" s="704"/>
      <c r="TVA101" s="704"/>
      <c r="TVB101" s="704"/>
      <c r="TVC101" s="704"/>
      <c r="TVD101" s="704"/>
      <c r="TVE101" s="704"/>
      <c r="TVF101" s="704"/>
      <c r="TVG101" s="704"/>
      <c r="TVH101" s="704"/>
      <c r="TVI101" s="704"/>
      <c r="TVJ101" s="704"/>
      <c r="TVK101" s="704"/>
      <c r="TVL101" s="704"/>
      <c r="TVM101" s="704"/>
      <c r="TVN101" s="704"/>
      <c r="TVO101" s="704"/>
      <c r="TVP101" s="704"/>
      <c r="TVQ101" s="704"/>
      <c r="TVR101" s="704"/>
      <c r="TVS101" s="704"/>
      <c r="TVT101" s="704"/>
      <c r="TVU101" s="704"/>
      <c r="TVV101" s="704"/>
      <c r="TVW101" s="704"/>
      <c r="TVX101" s="704"/>
      <c r="TVY101" s="704"/>
      <c r="TVZ101" s="704"/>
      <c r="TWA101" s="704"/>
      <c r="TWB101" s="704"/>
      <c r="TWC101" s="704"/>
      <c r="TWD101" s="704"/>
      <c r="TWE101" s="704"/>
      <c r="TWF101" s="704"/>
      <c r="TWG101" s="704"/>
      <c r="TWH101" s="704"/>
      <c r="TWI101" s="704"/>
      <c r="TWJ101" s="704"/>
      <c r="TWK101" s="704"/>
      <c r="TWL101" s="704"/>
      <c r="TWM101" s="704"/>
      <c r="TWN101" s="704"/>
      <c r="TWO101" s="704"/>
      <c r="TWP101" s="704"/>
      <c r="TWQ101" s="704"/>
      <c r="TWR101" s="704"/>
      <c r="TWS101" s="704"/>
      <c r="TWT101" s="704"/>
      <c r="TWU101" s="704"/>
      <c r="TWV101" s="704"/>
      <c r="TWW101" s="704"/>
      <c r="TWX101" s="704"/>
      <c r="TWY101" s="704"/>
      <c r="TWZ101" s="704"/>
      <c r="TXA101" s="704"/>
      <c r="TXB101" s="704"/>
      <c r="TXC101" s="704"/>
      <c r="TXD101" s="704"/>
      <c r="TXE101" s="704"/>
      <c r="TXF101" s="704"/>
      <c r="TXG101" s="704"/>
      <c r="TXH101" s="704"/>
      <c r="TXI101" s="704"/>
      <c r="TXJ101" s="704"/>
      <c r="TXK101" s="704"/>
      <c r="TXL101" s="704"/>
      <c r="TXM101" s="704"/>
      <c r="TXN101" s="704"/>
      <c r="TXO101" s="704"/>
      <c r="TXP101" s="704"/>
      <c r="TXQ101" s="704"/>
      <c r="TXR101" s="704"/>
      <c r="TXS101" s="704"/>
      <c r="TXT101" s="704"/>
      <c r="TXU101" s="704"/>
      <c r="TXV101" s="704"/>
      <c r="TXW101" s="704"/>
      <c r="TXX101" s="704"/>
      <c r="TXY101" s="704"/>
      <c r="TXZ101" s="704"/>
      <c r="TYA101" s="704"/>
      <c r="TYB101" s="704"/>
      <c r="TYC101" s="704"/>
      <c r="TYD101" s="704"/>
      <c r="TYE101" s="704"/>
      <c r="TYF101" s="704"/>
      <c r="TYG101" s="704"/>
      <c r="TYH101" s="704"/>
      <c r="TYI101" s="704"/>
      <c r="TYJ101" s="704"/>
      <c r="TYK101" s="704"/>
      <c r="TYL101" s="704"/>
      <c r="TYM101" s="704"/>
      <c r="TYN101" s="704"/>
      <c r="TYO101" s="704"/>
      <c r="TYP101" s="704"/>
      <c r="TYQ101" s="704"/>
      <c r="TYR101" s="704"/>
      <c r="TYS101" s="704"/>
      <c r="TYT101" s="704"/>
      <c r="TYU101" s="704"/>
      <c r="TYV101" s="704"/>
      <c r="TYW101" s="704"/>
      <c r="TYX101" s="704"/>
      <c r="TYY101" s="704"/>
      <c r="TYZ101" s="704"/>
      <c r="TZA101" s="704"/>
      <c r="TZB101" s="704"/>
      <c r="TZC101" s="704"/>
      <c r="TZD101" s="704"/>
      <c r="TZE101" s="704"/>
      <c r="TZF101" s="704"/>
      <c r="TZG101" s="704"/>
      <c r="TZH101" s="704"/>
      <c r="TZI101" s="704"/>
      <c r="TZJ101" s="704"/>
      <c r="TZK101" s="704"/>
      <c r="TZL101" s="704"/>
      <c r="TZM101" s="704"/>
      <c r="TZN101" s="704"/>
      <c r="TZO101" s="704"/>
      <c r="TZP101" s="704"/>
      <c r="TZQ101" s="704"/>
      <c r="TZR101" s="704"/>
      <c r="TZS101" s="704"/>
      <c r="TZT101" s="704"/>
      <c r="TZU101" s="704"/>
      <c r="TZV101" s="704"/>
      <c r="TZW101" s="704"/>
      <c r="TZX101" s="704"/>
      <c r="TZY101" s="704"/>
      <c r="TZZ101" s="704"/>
      <c r="UAA101" s="704"/>
      <c r="UAB101" s="704"/>
      <c r="UAC101" s="704"/>
      <c r="UAD101" s="704"/>
      <c r="UAE101" s="704"/>
      <c r="UAF101" s="704"/>
      <c r="UAG101" s="704"/>
      <c r="UAH101" s="704"/>
      <c r="UAI101" s="704"/>
      <c r="UAJ101" s="704"/>
      <c r="UAK101" s="704"/>
      <c r="UAL101" s="704"/>
      <c r="UAM101" s="704"/>
      <c r="UAN101" s="704"/>
      <c r="UAO101" s="704"/>
      <c r="UAP101" s="704"/>
      <c r="UAQ101" s="704"/>
      <c r="UAR101" s="704"/>
      <c r="UAS101" s="704"/>
      <c r="UAT101" s="704"/>
      <c r="UAU101" s="704"/>
      <c r="UAV101" s="704"/>
      <c r="UAW101" s="704"/>
      <c r="UAX101" s="704"/>
      <c r="UAY101" s="704"/>
      <c r="UAZ101" s="704"/>
      <c r="UBA101" s="704"/>
      <c r="UBB101" s="704"/>
      <c r="UBC101" s="704"/>
      <c r="UBD101" s="704"/>
      <c r="UBE101" s="704"/>
      <c r="UBF101" s="704"/>
      <c r="UBG101" s="704"/>
      <c r="UBH101" s="704"/>
      <c r="UBI101" s="704"/>
      <c r="UBJ101" s="704"/>
      <c r="UBK101" s="704"/>
      <c r="UBL101" s="704"/>
      <c r="UBM101" s="704"/>
      <c r="UBN101" s="704"/>
      <c r="UBO101" s="704"/>
      <c r="UBP101" s="704"/>
      <c r="UBQ101" s="704"/>
      <c r="UBR101" s="704"/>
      <c r="UBS101" s="704"/>
      <c r="UBT101" s="704"/>
      <c r="UBU101" s="704"/>
      <c r="UBV101" s="704"/>
      <c r="UBW101" s="704"/>
      <c r="UBX101" s="704"/>
      <c r="UBY101" s="704"/>
      <c r="UBZ101" s="704"/>
      <c r="UCA101" s="704"/>
      <c r="UCB101" s="704"/>
      <c r="UCC101" s="704"/>
      <c r="UCD101" s="704"/>
      <c r="UCE101" s="704"/>
      <c r="UCF101" s="704"/>
      <c r="UCG101" s="704"/>
      <c r="UCH101" s="704"/>
      <c r="UCI101" s="704"/>
      <c r="UCJ101" s="704"/>
      <c r="UCK101" s="704"/>
      <c r="UCL101" s="704"/>
      <c r="UCM101" s="704"/>
      <c r="UCN101" s="704"/>
      <c r="UCO101" s="704"/>
      <c r="UCP101" s="704"/>
      <c r="UCQ101" s="704"/>
      <c r="UCR101" s="704"/>
      <c r="UCS101" s="704"/>
      <c r="UCT101" s="704"/>
      <c r="UCU101" s="704"/>
      <c r="UCV101" s="704"/>
      <c r="UCW101" s="704"/>
      <c r="UCX101" s="704"/>
      <c r="UCY101" s="704"/>
      <c r="UCZ101" s="704"/>
      <c r="UDA101" s="704"/>
      <c r="UDB101" s="704"/>
      <c r="UDC101" s="704"/>
      <c r="UDD101" s="704"/>
      <c r="UDE101" s="704"/>
      <c r="UDF101" s="704"/>
      <c r="UDG101" s="704"/>
      <c r="UDH101" s="704"/>
      <c r="UDI101" s="704"/>
      <c r="UDJ101" s="704"/>
      <c r="UDK101" s="704"/>
      <c r="UDL101" s="704"/>
      <c r="UDM101" s="704"/>
      <c r="UDN101" s="704"/>
      <c r="UDO101" s="704"/>
      <c r="UDP101" s="704"/>
      <c r="UDQ101" s="704"/>
      <c r="UDR101" s="704"/>
      <c r="UDS101" s="704"/>
      <c r="UDT101" s="704"/>
      <c r="UDU101" s="704"/>
      <c r="UDV101" s="704"/>
      <c r="UDW101" s="704"/>
      <c r="UDX101" s="704"/>
      <c r="UDY101" s="704"/>
      <c r="UDZ101" s="704"/>
      <c r="UEA101" s="704"/>
      <c r="UEB101" s="704"/>
      <c r="UEC101" s="704"/>
      <c r="UED101" s="704"/>
      <c r="UEE101" s="704"/>
      <c r="UEF101" s="704"/>
      <c r="UEG101" s="704"/>
      <c r="UEH101" s="704"/>
      <c r="UEI101" s="704"/>
      <c r="UEJ101" s="704"/>
      <c r="UEK101" s="704"/>
      <c r="UEL101" s="704"/>
      <c r="UEM101" s="704"/>
      <c r="UEN101" s="704"/>
      <c r="UEO101" s="704"/>
      <c r="UEP101" s="704"/>
      <c r="UEQ101" s="704"/>
      <c r="UER101" s="704"/>
      <c r="UES101" s="704"/>
      <c r="UET101" s="704"/>
      <c r="UEU101" s="704"/>
      <c r="UEV101" s="704"/>
      <c r="UEW101" s="704"/>
      <c r="UEX101" s="704"/>
      <c r="UEY101" s="704"/>
      <c r="UEZ101" s="704"/>
      <c r="UFA101" s="704"/>
      <c r="UFB101" s="704"/>
      <c r="UFC101" s="704"/>
      <c r="UFD101" s="704"/>
      <c r="UFE101" s="704"/>
      <c r="UFF101" s="704"/>
      <c r="UFG101" s="704"/>
      <c r="UFH101" s="704"/>
      <c r="UFI101" s="704"/>
      <c r="UFJ101" s="704"/>
      <c r="UFK101" s="704"/>
      <c r="UFL101" s="704"/>
      <c r="UFM101" s="704"/>
      <c r="UFN101" s="704"/>
      <c r="UFO101" s="704"/>
      <c r="UFP101" s="704"/>
      <c r="UFQ101" s="704"/>
      <c r="UFR101" s="704"/>
      <c r="UFS101" s="704"/>
      <c r="UFT101" s="704"/>
      <c r="UFU101" s="704"/>
      <c r="UFV101" s="704"/>
      <c r="UFW101" s="704"/>
      <c r="UFX101" s="704"/>
      <c r="UFY101" s="704"/>
      <c r="UFZ101" s="704"/>
      <c r="UGA101" s="704"/>
      <c r="UGB101" s="704"/>
      <c r="UGC101" s="704"/>
      <c r="UGD101" s="704"/>
      <c r="UGE101" s="704"/>
      <c r="UGF101" s="704"/>
      <c r="UGG101" s="704"/>
      <c r="UGH101" s="704"/>
      <c r="UGI101" s="704"/>
      <c r="UGJ101" s="704"/>
      <c r="UGK101" s="704"/>
      <c r="UGL101" s="704"/>
      <c r="UGM101" s="704"/>
      <c r="UGN101" s="704"/>
      <c r="UGO101" s="704"/>
      <c r="UGP101" s="704"/>
      <c r="UGQ101" s="704"/>
      <c r="UGR101" s="704"/>
      <c r="UGS101" s="704"/>
      <c r="UGT101" s="704"/>
      <c r="UGU101" s="704"/>
      <c r="UGV101" s="704"/>
      <c r="UGW101" s="704"/>
      <c r="UGX101" s="704"/>
      <c r="UGY101" s="704"/>
      <c r="UGZ101" s="704"/>
      <c r="UHA101" s="704"/>
      <c r="UHB101" s="704"/>
      <c r="UHC101" s="704"/>
      <c r="UHD101" s="704"/>
      <c r="UHE101" s="704"/>
      <c r="UHF101" s="704"/>
      <c r="UHG101" s="704"/>
      <c r="UHH101" s="704"/>
      <c r="UHI101" s="704"/>
      <c r="UHJ101" s="704"/>
      <c r="UHK101" s="704"/>
      <c r="UHL101" s="704"/>
      <c r="UHM101" s="704"/>
      <c r="UHN101" s="704"/>
      <c r="UHO101" s="704"/>
      <c r="UHP101" s="704"/>
      <c r="UHQ101" s="704"/>
      <c r="UHR101" s="704"/>
      <c r="UHS101" s="704"/>
      <c r="UHT101" s="704"/>
      <c r="UHU101" s="704"/>
      <c r="UHV101" s="704"/>
      <c r="UHW101" s="704"/>
      <c r="UHX101" s="704"/>
      <c r="UHY101" s="704"/>
      <c r="UHZ101" s="704"/>
      <c r="UIA101" s="704"/>
      <c r="UIB101" s="704"/>
      <c r="UIC101" s="704"/>
      <c r="UID101" s="704"/>
      <c r="UIE101" s="704"/>
      <c r="UIF101" s="704"/>
      <c r="UIG101" s="704"/>
      <c r="UIH101" s="704"/>
      <c r="UII101" s="704"/>
      <c r="UIJ101" s="704"/>
      <c r="UIK101" s="704"/>
      <c r="UIL101" s="704"/>
      <c r="UIM101" s="704"/>
      <c r="UIN101" s="704"/>
      <c r="UIO101" s="704"/>
      <c r="UIP101" s="704"/>
      <c r="UIQ101" s="704"/>
      <c r="UIR101" s="704"/>
      <c r="UIS101" s="704"/>
      <c r="UIT101" s="704"/>
      <c r="UIU101" s="704"/>
      <c r="UIV101" s="704"/>
      <c r="UIW101" s="704"/>
      <c r="UIX101" s="704"/>
      <c r="UIY101" s="704"/>
      <c r="UIZ101" s="704"/>
      <c r="UJA101" s="704"/>
      <c r="UJB101" s="704"/>
      <c r="UJC101" s="704"/>
      <c r="UJD101" s="704"/>
      <c r="UJE101" s="704"/>
      <c r="UJF101" s="704"/>
      <c r="UJG101" s="704"/>
      <c r="UJH101" s="704"/>
      <c r="UJI101" s="704"/>
      <c r="UJJ101" s="704"/>
      <c r="UJK101" s="704"/>
      <c r="UJL101" s="704"/>
      <c r="UJM101" s="704"/>
      <c r="UJN101" s="704"/>
      <c r="UJO101" s="704"/>
      <c r="UJP101" s="704"/>
      <c r="UJQ101" s="704"/>
      <c r="UJR101" s="704"/>
      <c r="UJS101" s="704"/>
      <c r="UJT101" s="704"/>
      <c r="UJU101" s="704"/>
      <c r="UJV101" s="704"/>
      <c r="UJW101" s="704"/>
      <c r="UJX101" s="704"/>
      <c r="UJY101" s="704"/>
      <c r="UJZ101" s="704"/>
      <c r="UKA101" s="704"/>
      <c r="UKB101" s="704"/>
      <c r="UKC101" s="704"/>
      <c r="UKD101" s="704"/>
      <c r="UKE101" s="704"/>
      <c r="UKF101" s="704"/>
      <c r="UKG101" s="704"/>
      <c r="UKH101" s="704"/>
      <c r="UKI101" s="704"/>
      <c r="UKJ101" s="704"/>
      <c r="UKK101" s="704"/>
      <c r="UKL101" s="704"/>
      <c r="UKM101" s="704"/>
      <c r="UKN101" s="704"/>
      <c r="UKO101" s="704"/>
      <c r="UKP101" s="704"/>
      <c r="UKQ101" s="704"/>
      <c r="UKR101" s="704"/>
      <c r="UKS101" s="704"/>
      <c r="UKT101" s="704"/>
      <c r="UKU101" s="704"/>
      <c r="UKV101" s="704"/>
      <c r="UKW101" s="704"/>
      <c r="UKX101" s="704"/>
      <c r="UKY101" s="704"/>
      <c r="UKZ101" s="704"/>
      <c r="ULA101" s="704"/>
      <c r="ULB101" s="704"/>
      <c r="ULC101" s="704"/>
      <c r="ULD101" s="704"/>
      <c r="ULE101" s="704"/>
      <c r="ULF101" s="704"/>
      <c r="ULG101" s="704"/>
      <c r="ULH101" s="704"/>
      <c r="ULI101" s="704"/>
      <c r="ULJ101" s="704"/>
      <c r="ULK101" s="704"/>
      <c r="ULL101" s="704"/>
      <c r="ULM101" s="704"/>
      <c r="ULN101" s="704"/>
      <c r="ULO101" s="704"/>
      <c r="ULP101" s="704"/>
      <c r="ULQ101" s="704"/>
      <c r="ULR101" s="704"/>
      <c r="ULS101" s="704"/>
      <c r="ULT101" s="704"/>
      <c r="ULU101" s="704"/>
      <c r="ULV101" s="704"/>
      <c r="ULW101" s="704"/>
      <c r="ULX101" s="704"/>
      <c r="ULY101" s="704"/>
      <c r="ULZ101" s="704"/>
      <c r="UMA101" s="704"/>
      <c r="UMB101" s="704"/>
      <c r="UMC101" s="704"/>
      <c r="UMD101" s="704"/>
      <c r="UME101" s="704"/>
      <c r="UMF101" s="704"/>
      <c r="UMG101" s="704"/>
      <c r="UMH101" s="704"/>
      <c r="UMI101" s="704"/>
      <c r="UMJ101" s="704"/>
      <c r="UMK101" s="704"/>
      <c r="UML101" s="704"/>
      <c r="UMM101" s="704"/>
      <c r="UMN101" s="704"/>
      <c r="UMO101" s="704"/>
      <c r="UMP101" s="704"/>
      <c r="UMQ101" s="704"/>
      <c r="UMR101" s="704"/>
      <c r="UMS101" s="704"/>
      <c r="UMT101" s="704"/>
      <c r="UMU101" s="704"/>
      <c r="UMV101" s="704"/>
      <c r="UMW101" s="704"/>
      <c r="UMX101" s="704"/>
      <c r="UMY101" s="704"/>
      <c r="UMZ101" s="704"/>
      <c r="UNA101" s="704"/>
      <c r="UNB101" s="704"/>
      <c r="UNC101" s="704"/>
      <c r="UND101" s="704"/>
      <c r="UNE101" s="704"/>
      <c r="UNF101" s="704"/>
      <c r="UNG101" s="704"/>
      <c r="UNH101" s="704"/>
      <c r="UNI101" s="704"/>
      <c r="UNJ101" s="704"/>
      <c r="UNK101" s="704"/>
      <c r="UNL101" s="704"/>
      <c r="UNM101" s="704"/>
      <c r="UNN101" s="704"/>
      <c r="UNO101" s="704"/>
      <c r="UNP101" s="704"/>
      <c r="UNQ101" s="704"/>
      <c r="UNR101" s="704"/>
      <c r="UNS101" s="704"/>
      <c r="UNT101" s="704"/>
      <c r="UNU101" s="704"/>
      <c r="UNV101" s="704"/>
      <c r="UNW101" s="704"/>
      <c r="UNX101" s="704"/>
      <c r="UNY101" s="704"/>
      <c r="UNZ101" s="704"/>
      <c r="UOA101" s="704"/>
      <c r="UOB101" s="704"/>
      <c r="UOC101" s="704"/>
      <c r="UOD101" s="704"/>
      <c r="UOE101" s="704"/>
      <c r="UOF101" s="704"/>
      <c r="UOG101" s="704"/>
      <c r="UOH101" s="704"/>
      <c r="UOI101" s="704"/>
      <c r="UOJ101" s="704"/>
      <c r="UOK101" s="704"/>
      <c r="UOL101" s="704"/>
      <c r="UOM101" s="704"/>
      <c r="UON101" s="704"/>
      <c r="UOO101" s="704"/>
      <c r="UOP101" s="704"/>
      <c r="UOQ101" s="704"/>
      <c r="UOR101" s="704"/>
      <c r="UOS101" s="704"/>
      <c r="UOT101" s="704"/>
      <c r="UOU101" s="704"/>
      <c r="UOV101" s="704"/>
      <c r="UOW101" s="704"/>
      <c r="UOX101" s="704"/>
      <c r="UOY101" s="704"/>
      <c r="UOZ101" s="704"/>
      <c r="UPA101" s="704"/>
      <c r="UPB101" s="704"/>
      <c r="UPC101" s="704"/>
      <c r="UPD101" s="704"/>
      <c r="UPE101" s="704"/>
      <c r="UPF101" s="704"/>
      <c r="UPG101" s="704"/>
      <c r="UPH101" s="704"/>
      <c r="UPI101" s="704"/>
      <c r="UPJ101" s="704"/>
      <c r="UPK101" s="704"/>
      <c r="UPL101" s="704"/>
      <c r="UPM101" s="704"/>
      <c r="UPN101" s="704"/>
      <c r="UPO101" s="704"/>
      <c r="UPP101" s="704"/>
      <c r="UPQ101" s="704"/>
      <c r="UPR101" s="704"/>
      <c r="UPS101" s="704"/>
      <c r="UPT101" s="704"/>
      <c r="UPU101" s="704"/>
      <c r="UPV101" s="704"/>
      <c r="UPW101" s="704"/>
      <c r="UPX101" s="704"/>
      <c r="UPY101" s="704"/>
      <c r="UPZ101" s="704"/>
      <c r="UQA101" s="704"/>
      <c r="UQB101" s="704"/>
      <c r="UQC101" s="704"/>
      <c r="UQD101" s="704"/>
      <c r="UQE101" s="704"/>
      <c r="UQF101" s="704"/>
      <c r="UQG101" s="704"/>
      <c r="UQH101" s="704"/>
      <c r="UQI101" s="704"/>
      <c r="UQJ101" s="704"/>
      <c r="UQK101" s="704"/>
      <c r="UQL101" s="704"/>
      <c r="UQM101" s="704"/>
      <c r="UQN101" s="704"/>
      <c r="UQO101" s="704"/>
      <c r="UQP101" s="704"/>
      <c r="UQQ101" s="704"/>
      <c r="UQR101" s="704"/>
      <c r="UQS101" s="704"/>
      <c r="UQT101" s="704"/>
      <c r="UQU101" s="704"/>
      <c r="UQV101" s="704"/>
      <c r="UQW101" s="704"/>
      <c r="UQX101" s="704"/>
      <c r="UQY101" s="704"/>
      <c r="UQZ101" s="704"/>
      <c r="URA101" s="704"/>
      <c r="URB101" s="704"/>
      <c r="URC101" s="704"/>
      <c r="URD101" s="704"/>
      <c r="URE101" s="704"/>
      <c r="URF101" s="704"/>
      <c r="URG101" s="704"/>
      <c r="URH101" s="704"/>
      <c r="URI101" s="704"/>
      <c r="URJ101" s="704"/>
      <c r="URK101" s="704"/>
      <c r="URL101" s="704"/>
      <c r="URM101" s="704"/>
      <c r="URN101" s="704"/>
      <c r="URO101" s="704"/>
      <c r="URP101" s="704"/>
      <c r="URQ101" s="704"/>
      <c r="URR101" s="704"/>
      <c r="URS101" s="704"/>
      <c r="URT101" s="704"/>
      <c r="URU101" s="704"/>
      <c r="URV101" s="704"/>
      <c r="URW101" s="704"/>
      <c r="URX101" s="704"/>
      <c r="URY101" s="704"/>
      <c r="URZ101" s="704"/>
      <c r="USA101" s="704"/>
      <c r="USB101" s="704"/>
      <c r="USC101" s="704"/>
      <c r="USD101" s="704"/>
      <c r="USE101" s="704"/>
      <c r="USF101" s="704"/>
      <c r="USG101" s="704"/>
      <c r="USH101" s="704"/>
      <c r="USI101" s="704"/>
      <c r="USJ101" s="704"/>
      <c r="USK101" s="704"/>
      <c r="USL101" s="704"/>
      <c r="USM101" s="704"/>
      <c r="USN101" s="704"/>
      <c r="USO101" s="704"/>
      <c r="USP101" s="704"/>
      <c r="USQ101" s="704"/>
      <c r="USR101" s="704"/>
      <c r="USS101" s="704"/>
      <c r="UST101" s="704"/>
      <c r="USU101" s="704"/>
      <c r="USV101" s="704"/>
      <c r="USW101" s="704"/>
      <c r="USX101" s="704"/>
      <c r="USY101" s="704"/>
      <c r="USZ101" s="704"/>
      <c r="UTA101" s="704"/>
      <c r="UTB101" s="704"/>
      <c r="UTC101" s="704"/>
      <c r="UTD101" s="704"/>
      <c r="UTE101" s="704"/>
      <c r="UTF101" s="704"/>
      <c r="UTG101" s="704"/>
      <c r="UTH101" s="704"/>
      <c r="UTI101" s="704"/>
      <c r="UTJ101" s="704"/>
      <c r="UTK101" s="704"/>
      <c r="UTL101" s="704"/>
      <c r="UTM101" s="704"/>
      <c r="UTN101" s="704"/>
      <c r="UTO101" s="704"/>
      <c r="UTP101" s="704"/>
      <c r="UTQ101" s="704"/>
      <c r="UTR101" s="704"/>
      <c r="UTS101" s="704"/>
      <c r="UTT101" s="704"/>
      <c r="UTU101" s="704"/>
      <c r="UTV101" s="704"/>
      <c r="UTW101" s="704"/>
      <c r="UTX101" s="704"/>
      <c r="UTY101" s="704"/>
      <c r="UTZ101" s="704"/>
      <c r="UUA101" s="704"/>
      <c r="UUB101" s="704"/>
      <c r="UUC101" s="704"/>
      <c r="UUD101" s="704"/>
      <c r="UUE101" s="704"/>
      <c r="UUF101" s="704"/>
      <c r="UUG101" s="704"/>
      <c r="UUH101" s="704"/>
      <c r="UUI101" s="704"/>
      <c r="UUJ101" s="704"/>
      <c r="UUK101" s="704"/>
      <c r="UUL101" s="704"/>
      <c r="UUM101" s="704"/>
      <c r="UUN101" s="704"/>
      <c r="UUO101" s="704"/>
      <c r="UUP101" s="704"/>
      <c r="UUQ101" s="704"/>
      <c r="UUR101" s="704"/>
      <c r="UUS101" s="704"/>
      <c r="UUT101" s="704"/>
      <c r="UUU101" s="704"/>
      <c r="UUV101" s="704"/>
      <c r="UUW101" s="704"/>
      <c r="UUX101" s="704"/>
      <c r="UUY101" s="704"/>
      <c r="UUZ101" s="704"/>
      <c r="UVA101" s="704"/>
      <c r="UVB101" s="704"/>
      <c r="UVC101" s="704"/>
      <c r="UVD101" s="704"/>
      <c r="UVE101" s="704"/>
      <c r="UVF101" s="704"/>
      <c r="UVG101" s="704"/>
      <c r="UVH101" s="704"/>
      <c r="UVI101" s="704"/>
      <c r="UVJ101" s="704"/>
      <c r="UVK101" s="704"/>
      <c r="UVL101" s="704"/>
      <c r="UVM101" s="704"/>
      <c r="UVN101" s="704"/>
      <c r="UVO101" s="704"/>
      <c r="UVP101" s="704"/>
      <c r="UVQ101" s="704"/>
      <c r="UVR101" s="704"/>
      <c r="UVS101" s="704"/>
      <c r="UVT101" s="704"/>
      <c r="UVU101" s="704"/>
      <c r="UVV101" s="704"/>
      <c r="UVW101" s="704"/>
      <c r="UVX101" s="704"/>
      <c r="UVY101" s="704"/>
      <c r="UVZ101" s="704"/>
      <c r="UWA101" s="704"/>
      <c r="UWB101" s="704"/>
      <c r="UWC101" s="704"/>
      <c r="UWD101" s="704"/>
      <c r="UWE101" s="704"/>
      <c r="UWF101" s="704"/>
      <c r="UWG101" s="704"/>
      <c r="UWH101" s="704"/>
      <c r="UWI101" s="704"/>
      <c r="UWJ101" s="704"/>
      <c r="UWK101" s="704"/>
      <c r="UWL101" s="704"/>
      <c r="UWM101" s="704"/>
      <c r="UWN101" s="704"/>
      <c r="UWO101" s="704"/>
      <c r="UWP101" s="704"/>
      <c r="UWQ101" s="704"/>
      <c r="UWR101" s="704"/>
      <c r="UWS101" s="704"/>
      <c r="UWT101" s="704"/>
      <c r="UWU101" s="704"/>
      <c r="UWV101" s="704"/>
      <c r="UWW101" s="704"/>
      <c r="UWX101" s="704"/>
      <c r="UWY101" s="704"/>
      <c r="UWZ101" s="704"/>
      <c r="UXA101" s="704"/>
      <c r="UXB101" s="704"/>
      <c r="UXC101" s="704"/>
      <c r="UXD101" s="704"/>
      <c r="UXE101" s="704"/>
      <c r="UXF101" s="704"/>
      <c r="UXG101" s="704"/>
      <c r="UXH101" s="704"/>
      <c r="UXI101" s="704"/>
      <c r="UXJ101" s="704"/>
      <c r="UXK101" s="704"/>
      <c r="UXL101" s="704"/>
      <c r="UXM101" s="704"/>
      <c r="UXN101" s="704"/>
      <c r="UXO101" s="704"/>
      <c r="UXP101" s="704"/>
      <c r="UXQ101" s="704"/>
      <c r="UXR101" s="704"/>
      <c r="UXS101" s="704"/>
      <c r="UXT101" s="704"/>
      <c r="UXU101" s="704"/>
      <c r="UXV101" s="704"/>
      <c r="UXW101" s="704"/>
      <c r="UXX101" s="704"/>
      <c r="UXY101" s="704"/>
      <c r="UXZ101" s="704"/>
      <c r="UYA101" s="704"/>
      <c r="UYB101" s="704"/>
      <c r="UYC101" s="704"/>
      <c r="UYD101" s="704"/>
      <c r="UYE101" s="704"/>
      <c r="UYF101" s="704"/>
      <c r="UYG101" s="704"/>
      <c r="UYH101" s="704"/>
      <c r="UYI101" s="704"/>
      <c r="UYJ101" s="704"/>
      <c r="UYK101" s="704"/>
      <c r="UYL101" s="704"/>
      <c r="UYM101" s="704"/>
      <c r="UYN101" s="704"/>
      <c r="UYO101" s="704"/>
      <c r="UYP101" s="704"/>
      <c r="UYQ101" s="704"/>
      <c r="UYR101" s="704"/>
      <c r="UYS101" s="704"/>
      <c r="UYT101" s="704"/>
      <c r="UYU101" s="704"/>
      <c r="UYV101" s="704"/>
      <c r="UYW101" s="704"/>
      <c r="UYX101" s="704"/>
      <c r="UYY101" s="704"/>
      <c r="UYZ101" s="704"/>
      <c r="UZA101" s="704"/>
      <c r="UZB101" s="704"/>
      <c r="UZC101" s="704"/>
      <c r="UZD101" s="704"/>
      <c r="UZE101" s="704"/>
      <c r="UZF101" s="704"/>
      <c r="UZG101" s="704"/>
      <c r="UZH101" s="704"/>
      <c r="UZI101" s="704"/>
      <c r="UZJ101" s="704"/>
      <c r="UZK101" s="704"/>
      <c r="UZL101" s="704"/>
      <c r="UZM101" s="704"/>
      <c r="UZN101" s="704"/>
      <c r="UZO101" s="704"/>
      <c r="UZP101" s="704"/>
      <c r="UZQ101" s="704"/>
      <c r="UZR101" s="704"/>
      <c r="UZS101" s="704"/>
      <c r="UZT101" s="704"/>
      <c r="UZU101" s="704"/>
      <c r="UZV101" s="704"/>
      <c r="UZW101" s="704"/>
      <c r="UZX101" s="704"/>
      <c r="UZY101" s="704"/>
      <c r="UZZ101" s="704"/>
      <c r="VAA101" s="704"/>
      <c r="VAB101" s="704"/>
      <c r="VAC101" s="704"/>
      <c r="VAD101" s="704"/>
      <c r="VAE101" s="704"/>
      <c r="VAF101" s="704"/>
      <c r="VAG101" s="704"/>
      <c r="VAH101" s="704"/>
      <c r="VAI101" s="704"/>
      <c r="VAJ101" s="704"/>
      <c r="VAK101" s="704"/>
      <c r="VAL101" s="704"/>
      <c r="VAM101" s="704"/>
      <c r="VAN101" s="704"/>
      <c r="VAO101" s="704"/>
      <c r="VAP101" s="704"/>
      <c r="VAQ101" s="704"/>
      <c r="VAR101" s="704"/>
      <c r="VAS101" s="704"/>
      <c r="VAT101" s="704"/>
      <c r="VAU101" s="704"/>
      <c r="VAV101" s="704"/>
      <c r="VAW101" s="704"/>
      <c r="VAX101" s="704"/>
      <c r="VAY101" s="704"/>
      <c r="VAZ101" s="704"/>
      <c r="VBA101" s="704"/>
      <c r="VBB101" s="704"/>
      <c r="VBC101" s="704"/>
      <c r="VBD101" s="704"/>
      <c r="VBE101" s="704"/>
      <c r="VBF101" s="704"/>
      <c r="VBG101" s="704"/>
      <c r="VBH101" s="704"/>
      <c r="VBI101" s="704"/>
      <c r="VBJ101" s="704"/>
      <c r="VBK101" s="704"/>
      <c r="VBL101" s="704"/>
      <c r="VBM101" s="704"/>
      <c r="VBN101" s="704"/>
      <c r="VBO101" s="704"/>
      <c r="VBP101" s="704"/>
      <c r="VBQ101" s="704"/>
      <c r="VBR101" s="704"/>
      <c r="VBS101" s="704"/>
      <c r="VBT101" s="704"/>
      <c r="VBU101" s="704"/>
      <c r="VBV101" s="704"/>
      <c r="VBW101" s="704"/>
      <c r="VBX101" s="704"/>
      <c r="VBY101" s="704"/>
      <c r="VBZ101" s="704"/>
      <c r="VCA101" s="704"/>
      <c r="VCB101" s="704"/>
      <c r="VCC101" s="704"/>
      <c r="VCD101" s="704"/>
      <c r="VCE101" s="704"/>
      <c r="VCF101" s="704"/>
      <c r="VCG101" s="704"/>
      <c r="VCH101" s="704"/>
      <c r="VCI101" s="704"/>
      <c r="VCJ101" s="704"/>
      <c r="VCK101" s="704"/>
      <c r="VCL101" s="704"/>
      <c r="VCM101" s="704"/>
      <c r="VCN101" s="704"/>
      <c r="VCO101" s="704"/>
      <c r="VCP101" s="704"/>
      <c r="VCQ101" s="704"/>
      <c r="VCR101" s="704"/>
      <c r="VCS101" s="704"/>
      <c r="VCT101" s="704"/>
      <c r="VCU101" s="704"/>
      <c r="VCV101" s="704"/>
      <c r="VCW101" s="704"/>
      <c r="VCX101" s="704"/>
      <c r="VCY101" s="704"/>
      <c r="VCZ101" s="704"/>
      <c r="VDA101" s="704"/>
      <c r="VDB101" s="704"/>
      <c r="VDC101" s="704"/>
      <c r="VDD101" s="704"/>
      <c r="VDE101" s="704"/>
      <c r="VDF101" s="704"/>
      <c r="VDG101" s="704"/>
      <c r="VDH101" s="704"/>
      <c r="VDI101" s="704"/>
      <c r="VDJ101" s="704"/>
      <c r="VDK101" s="704"/>
      <c r="VDL101" s="704"/>
      <c r="VDM101" s="704"/>
      <c r="VDN101" s="704"/>
      <c r="VDO101" s="704"/>
      <c r="VDP101" s="704"/>
      <c r="VDQ101" s="704"/>
      <c r="VDR101" s="704"/>
      <c r="VDS101" s="704"/>
      <c r="VDT101" s="704"/>
      <c r="VDU101" s="704"/>
      <c r="VDV101" s="704"/>
      <c r="VDW101" s="704"/>
      <c r="VDX101" s="704"/>
      <c r="VDY101" s="704"/>
      <c r="VDZ101" s="704"/>
      <c r="VEA101" s="704"/>
      <c r="VEB101" s="704"/>
      <c r="VEC101" s="704"/>
      <c r="VED101" s="704"/>
      <c r="VEE101" s="704"/>
      <c r="VEF101" s="704"/>
      <c r="VEG101" s="704"/>
      <c r="VEH101" s="704"/>
      <c r="VEI101" s="704"/>
      <c r="VEJ101" s="704"/>
      <c r="VEK101" s="704"/>
      <c r="VEL101" s="704"/>
      <c r="VEM101" s="704"/>
      <c r="VEN101" s="704"/>
      <c r="VEO101" s="704"/>
      <c r="VEP101" s="704"/>
      <c r="VEQ101" s="704"/>
      <c r="VER101" s="704"/>
      <c r="VES101" s="704"/>
      <c r="VET101" s="704"/>
      <c r="VEU101" s="704"/>
      <c r="VEV101" s="704"/>
      <c r="VEW101" s="704"/>
      <c r="VEX101" s="704"/>
      <c r="VEY101" s="704"/>
      <c r="VEZ101" s="704"/>
      <c r="VFA101" s="704"/>
      <c r="VFB101" s="704"/>
      <c r="VFC101" s="704"/>
      <c r="VFD101" s="704"/>
      <c r="VFE101" s="704"/>
      <c r="VFF101" s="704"/>
      <c r="VFG101" s="704"/>
      <c r="VFH101" s="704"/>
      <c r="VFI101" s="704"/>
      <c r="VFJ101" s="704"/>
      <c r="VFK101" s="704"/>
      <c r="VFL101" s="704"/>
      <c r="VFM101" s="704"/>
      <c r="VFN101" s="704"/>
      <c r="VFO101" s="704"/>
      <c r="VFP101" s="704"/>
      <c r="VFQ101" s="704"/>
      <c r="VFR101" s="704"/>
      <c r="VFS101" s="704"/>
      <c r="VFT101" s="704"/>
      <c r="VFU101" s="704"/>
      <c r="VFV101" s="704"/>
      <c r="VFW101" s="704"/>
      <c r="VFX101" s="704"/>
      <c r="VFY101" s="704"/>
      <c r="VFZ101" s="704"/>
      <c r="VGA101" s="704"/>
      <c r="VGB101" s="704"/>
      <c r="VGC101" s="704"/>
      <c r="VGD101" s="704"/>
      <c r="VGE101" s="704"/>
      <c r="VGF101" s="704"/>
      <c r="VGG101" s="704"/>
      <c r="VGH101" s="704"/>
      <c r="VGI101" s="704"/>
      <c r="VGJ101" s="704"/>
      <c r="VGK101" s="704"/>
      <c r="VGL101" s="704"/>
      <c r="VGM101" s="704"/>
      <c r="VGN101" s="704"/>
      <c r="VGO101" s="704"/>
      <c r="VGP101" s="704"/>
      <c r="VGQ101" s="704"/>
      <c r="VGR101" s="704"/>
      <c r="VGS101" s="704"/>
      <c r="VGT101" s="704"/>
      <c r="VGU101" s="704"/>
      <c r="VGV101" s="704"/>
      <c r="VGW101" s="704"/>
      <c r="VGX101" s="704"/>
      <c r="VGY101" s="704"/>
      <c r="VGZ101" s="704"/>
      <c r="VHA101" s="704"/>
      <c r="VHB101" s="704"/>
      <c r="VHC101" s="704"/>
      <c r="VHD101" s="704"/>
      <c r="VHE101" s="704"/>
      <c r="VHF101" s="704"/>
      <c r="VHG101" s="704"/>
      <c r="VHH101" s="704"/>
      <c r="VHI101" s="704"/>
      <c r="VHJ101" s="704"/>
      <c r="VHK101" s="704"/>
      <c r="VHL101" s="704"/>
      <c r="VHM101" s="704"/>
      <c r="VHN101" s="704"/>
      <c r="VHO101" s="704"/>
      <c r="VHP101" s="704"/>
      <c r="VHQ101" s="704"/>
      <c r="VHR101" s="704"/>
      <c r="VHS101" s="704"/>
      <c r="VHT101" s="704"/>
      <c r="VHU101" s="704"/>
      <c r="VHV101" s="704"/>
      <c r="VHW101" s="704"/>
      <c r="VHX101" s="704"/>
      <c r="VHY101" s="704"/>
      <c r="VHZ101" s="704"/>
      <c r="VIA101" s="704"/>
      <c r="VIB101" s="704"/>
      <c r="VIC101" s="704"/>
      <c r="VID101" s="704"/>
      <c r="VIE101" s="704"/>
      <c r="VIF101" s="704"/>
      <c r="VIG101" s="704"/>
      <c r="VIH101" s="704"/>
      <c r="VII101" s="704"/>
      <c r="VIJ101" s="704"/>
      <c r="VIK101" s="704"/>
      <c r="VIL101" s="704"/>
      <c r="VIM101" s="704"/>
      <c r="VIN101" s="704"/>
      <c r="VIO101" s="704"/>
      <c r="VIP101" s="704"/>
      <c r="VIQ101" s="704"/>
      <c r="VIR101" s="704"/>
      <c r="VIS101" s="704"/>
      <c r="VIT101" s="704"/>
      <c r="VIU101" s="704"/>
      <c r="VIV101" s="704"/>
      <c r="VIW101" s="704"/>
      <c r="VIX101" s="704"/>
      <c r="VIY101" s="704"/>
      <c r="VIZ101" s="704"/>
      <c r="VJA101" s="704"/>
      <c r="VJB101" s="704"/>
      <c r="VJC101" s="704"/>
      <c r="VJD101" s="704"/>
      <c r="VJE101" s="704"/>
      <c r="VJF101" s="704"/>
      <c r="VJG101" s="704"/>
      <c r="VJH101" s="704"/>
      <c r="VJI101" s="704"/>
      <c r="VJJ101" s="704"/>
      <c r="VJK101" s="704"/>
      <c r="VJL101" s="704"/>
      <c r="VJM101" s="704"/>
      <c r="VJN101" s="704"/>
      <c r="VJO101" s="704"/>
      <c r="VJP101" s="704"/>
      <c r="VJQ101" s="704"/>
      <c r="VJR101" s="704"/>
      <c r="VJS101" s="704"/>
      <c r="VJT101" s="704"/>
      <c r="VJU101" s="704"/>
      <c r="VJV101" s="704"/>
      <c r="VJW101" s="704"/>
      <c r="VJX101" s="704"/>
      <c r="VJY101" s="704"/>
      <c r="VJZ101" s="704"/>
      <c r="VKA101" s="704"/>
      <c r="VKB101" s="704"/>
      <c r="VKC101" s="704"/>
      <c r="VKD101" s="704"/>
      <c r="VKE101" s="704"/>
      <c r="VKF101" s="704"/>
      <c r="VKG101" s="704"/>
      <c r="VKH101" s="704"/>
      <c r="VKI101" s="704"/>
      <c r="VKJ101" s="704"/>
      <c r="VKK101" s="704"/>
      <c r="VKL101" s="704"/>
      <c r="VKM101" s="704"/>
      <c r="VKN101" s="704"/>
      <c r="VKO101" s="704"/>
      <c r="VKP101" s="704"/>
      <c r="VKQ101" s="704"/>
      <c r="VKR101" s="704"/>
      <c r="VKS101" s="704"/>
      <c r="VKT101" s="704"/>
      <c r="VKU101" s="704"/>
      <c r="VKV101" s="704"/>
      <c r="VKW101" s="704"/>
      <c r="VKX101" s="704"/>
      <c r="VKY101" s="704"/>
      <c r="VKZ101" s="704"/>
      <c r="VLA101" s="704"/>
      <c r="VLB101" s="704"/>
      <c r="VLC101" s="704"/>
      <c r="VLD101" s="704"/>
      <c r="VLE101" s="704"/>
      <c r="VLF101" s="704"/>
      <c r="VLG101" s="704"/>
      <c r="VLH101" s="704"/>
      <c r="VLI101" s="704"/>
      <c r="VLJ101" s="704"/>
      <c r="VLK101" s="704"/>
      <c r="VLL101" s="704"/>
      <c r="VLM101" s="704"/>
      <c r="VLN101" s="704"/>
      <c r="VLO101" s="704"/>
      <c r="VLP101" s="704"/>
      <c r="VLQ101" s="704"/>
      <c r="VLR101" s="704"/>
      <c r="VLS101" s="704"/>
      <c r="VLT101" s="704"/>
      <c r="VLU101" s="704"/>
      <c r="VLV101" s="704"/>
      <c r="VLW101" s="704"/>
      <c r="VLX101" s="704"/>
      <c r="VLY101" s="704"/>
      <c r="VLZ101" s="704"/>
      <c r="VMA101" s="704"/>
      <c r="VMB101" s="704"/>
      <c r="VMC101" s="704"/>
      <c r="VMD101" s="704"/>
      <c r="VME101" s="704"/>
      <c r="VMF101" s="704"/>
      <c r="VMG101" s="704"/>
      <c r="VMH101" s="704"/>
      <c r="VMI101" s="704"/>
      <c r="VMJ101" s="704"/>
      <c r="VMK101" s="704"/>
      <c r="VML101" s="704"/>
      <c r="VMM101" s="704"/>
      <c r="VMN101" s="704"/>
      <c r="VMO101" s="704"/>
      <c r="VMP101" s="704"/>
      <c r="VMQ101" s="704"/>
      <c r="VMR101" s="704"/>
      <c r="VMS101" s="704"/>
      <c r="VMT101" s="704"/>
      <c r="VMU101" s="704"/>
      <c r="VMV101" s="704"/>
      <c r="VMW101" s="704"/>
      <c r="VMX101" s="704"/>
      <c r="VMY101" s="704"/>
      <c r="VMZ101" s="704"/>
      <c r="VNA101" s="704"/>
      <c r="VNB101" s="704"/>
      <c r="VNC101" s="704"/>
      <c r="VND101" s="704"/>
      <c r="VNE101" s="704"/>
      <c r="VNF101" s="704"/>
      <c r="VNG101" s="704"/>
      <c r="VNH101" s="704"/>
      <c r="VNI101" s="704"/>
      <c r="VNJ101" s="704"/>
      <c r="VNK101" s="704"/>
      <c r="VNL101" s="704"/>
      <c r="VNM101" s="704"/>
      <c r="VNN101" s="704"/>
      <c r="VNO101" s="704"/>
      <c r="VNP101" s="704"/>
      <c r="VNQ101" s="704"/>
      <c r="VNR101" s="704"/>
      <c r="VNS101" s="704"/>
      <c r="VNT101" s="704"/>
      <c r="VNU101" s="704"/>
      <c r="VNV101" s="704"/>
      <c r="VNW101" s="704"/>
      <c r="VNX101" s="704"/>
      <c r="VNY101" s="704"/>
      <c r="VNZ101" s="704"/>
      <c r="VOA101" s="704"/>
      <c r="VOB101" s="704"/>
      <c r="VOC101" s="704"/>
      <c r="VOD101" s="704"/>
      <c r="VOE101" s="704"/>
      <c r="VOF101" s="704"/>
      <c r="VOG101" s="704"/>
      <c r="VOH101" s="704"/>
      <c r="VOI101" s="704"/>
      <c r="VOJ101" s="704"/>
      <c r="VOK101" s="704"/>
      <c r="VOL101" s="704"/>
      <c r="VOM101" s="704"/>
      <c r="VON101" s="704"/>
      <c r="VOO101" s="704"/>
      <c r="VOP101" s="704"/>
      <c r="VOQ101" s="704"/>
      <c r="VOR101" s="704"/>
      <c r="VOS101" s="704"/>
      <c r="VOT101" s="704"/>
      <c r="VOU101" s="704"/>
      <c r="VOV101" s="704"/>
      <c r="VOW101" s="704"/>
      <c r="VOX101" s="704"/>
      <c r="VOY101" s="704"/>
      <c r="VOZ101" s="704"/>
      <c r="VPA101" s="704"/>
      <c r="VPB101" s="704"/>
      <c r="VPC101" s="704"/>
      <c r="VPD101" s="704"/>
      <c r="VPE101" s="704"/>
      <c r="VPF101" s="704"/>
      <c r="VPG101" s="704"/>
      <c r="VPH101" s="704"/>
      <c r="VPI101" s="704"/>
      <c r="VPJ101" s="704"/>
      <c r="VPK101" s="704"/>
      <c r="VPL101" s="704"/>
      <c r="VPM101" s="704"/>
      <c r="VPN101" s="704"/>
      <c r="VPO101" s="704"/>
      <c r="VPP101" s="704"/>
      <c r="VPQ101" s="704"/>
      <c r="VPR101" s="704"/>
      <c r="VPS101" s="704"/>
      <c r="VPT101" s="704"/>
      <c r="VPU101" s="704"/>
      <c r="VPV101" s="704"/>
      <c r="VPW101" s="704"/>
      <c r="VPX101" s="704"/>
      <c r="VPY101" s="704"/>
      <c r="VPZ101" s="704"/>
      <c r="VQA101" s="704"/>
      <c r="VQB101" s="704"/>
      <c r="VQC101" s="704"/>
      <c r="VQD101" s="704"/>
      <c r="VQE101" s="704"/>
      <c r="VQF101" s="704"/>
      <c r="VQG101" s="704"/>
      <c r="VQH101" s="704"/>
      <c r="VQI101" s="704"/>
      <c r="VQJ101" s="704"/>
      <c r="VQK101" s="704"/>
      <c r="VQL101" s="704"/>
      <c r="VQM101" s="704"/>
      <c r="VQN101" s="704"/>
      <c r="VQO101" s="704"/>
      <c r="VQP101" s="704"/>
      <c r="VQQ101" s="704"/>
      <c r="VQR101" s="704"/>
      <c r="VQS101" s="704"/>
      <c r="VQT101" s="704"/>
      <c r="VQU101" s="704"/>
      <c r="VQV101" s="704"/>
      <c r="VQW101" s="704"/>
      <c r="VQX101" s="704"/>
      <c r="VQY101" s="704"/>
      <c r="VQZ101" s="704"/>
      <c r="VRA101" s="704"/>
      <c r="VRB101" s="704"/>
      <c r="VRC101" s="704"/>
      <c r="VRD101" s="704"/>
      <c r="VRE101" s="704"/>
      <c r="VRF101" s="704"/>
      <c r="VRG101" s="704"/>
      <c r="VRH101" s="704"/>
      <c r="VRI101" s="704"/>
      <c r="VRJ101" s="704"/>
      <c r="VRK101" s="704"/>
      <c r="VRL101" s="704"/>
      <c r="VRM101" s="704"/>
      <c r="VRN101" s="704"/>
      <c r="VRO101" s="704"/>
      <c r="VRP101" s="704"/>
      <c r="VRQ101" s="704"/>
      <c r="VRR101" s="704"/>
      <c r="VRS101" s="704"/>
      <c r="VRT101" s="704"/>
      <c r="VRU101" s="704"/>
      <c r="VRV101" s="704"/>
      <c r="VRW101" s="704"/>
      <c r="VRX101" s="704"/>
      <c r="VRY101" s="704"/>
      <c r="VRZ101" s="704"/>
      <c r="VSA101" s="704"/>
      <c r="VSB101" s="704"/>
      <c r="VSC101" s="704"/>
      <c r="VSD101" s="704"/>
      <c r="VSE101" s="704"/>
      <c r="VSF101" s="704"/>
      <c r="VSG101" s="704"/>
      <c r="VSH101" s="704"/>
      <c r="VSI101" s="704"/>
      <c r="VSJ101" s="704"/>
      <c r="VSK101" s="704"/>
      <c r="VSL101" s="704"/>
      <c r="VSM101" s="704"/>
      <c r="VSN101" s="704"/>
      <c r="VSO101" s="704"/>
      <c r="VSP101" s="704"/>
      <c r="VSQ101" s="704"/>
      <c r="VSR101" s="704"/>
      <c r="VSS101" s="704"/>
      <c r="VST101" s="704"/>
      <c r="VSU101" s="704"/>
      <c r="VSV101" s="704"/>
      <c r="VSW101" s="704"/>
      <c r="VSX101" s="704"/>
      <c r="VSY101" s="704"/>
      <c r="VSZ101" s="704"/>
      <c r="VTA101" s="704"/>
      <c r="VTB101" s="704"/>
      <c r="VTC101" s="704"/>
      <c r="VTD101" s="704"/>
      <c r="VTE101" s="704"/>
      <c r="VTF101" s="704"/>
      <c r="VTG101" s="704"/>
      <c r="VTH101" s="704"/>
      <c r="VTI101" s="704"/>
      <c r="VTJ101" s="704"/>
      <c r="VTK101" s="704"/>
      <c r="VTL101" s="704"/>
      <c r="VTM101" s="704"/>
      <c r="VTN101" s="704"/>
      <c r="VTO101" s="704"/>
      <c r="VTP101" s="704"/>
      <c r="VTQ101" s="704"/>
      <c r="VTR101" s="704"/>
      <c r="VTS101" s="704"/>
      <c r="VTT101" s="704"/>
      <c r="VTU101" s="704"/>
      <c r="VTV101" s="704"/>
      <c r="VTW101" s="704"/>
      <c r="VTX101" s="704"/>
      <c r="VTY101" s="704"/>
      <c r="VTZ101" s="704"/>
      <c r="VUA101" s="704"/>
      <c r="VUB101" s="704"/>
      <c r="VUC101" s="704"/>
      <c r="VUD101" s="704"/>
      <c r="VUE101" s="704"/>
      <c r="VUF101" s="704"/>
      <c r="VUG101" s="704"/>
      <c r="VUH101" s="704"/>
      <c r="VUI101" s="704"/>
      <c r="VUJ101" s="704"/>
      <c r="VUK101" s="704"/>
      <c r="VUL101" s="704"/>
      <c r="VUM101" s="704"/>
      <c r="VUN101" s="704"/>
      <c r="VUO101" s="704"/>
      <c r="VUP101" s="704"/>
      <c r="VUQ101" s="704"/>
      <c r="VUR101" s="704"/>
      <c r="VUS101" s="704"/>
      <c r="VUT101" s="704"/>
      <c r="VUU101" s="704"/>
      <c r="VUV101" s="704"/>
      <c r="VUW101" s="704"/>
      <c r="VUX101" s="704"/>
      <c r="VUY101" s="704"/>
      <c r="VUZ101" s="704"/>
      <c r="VVA101" s="704"/>
      <c r="VVB101" s="704"/>
      <c r="VVC101" s="704"/>
      <c r="VVD101" s="704"/>
      <c r="VVE101" s="704"/>
      <c r="VVF101" s="704"/>
      <c r="VVG101" s="704"/>
      <c r="VVH101" s="704"/>
      <c r="VVI101" s="704"/>
      <c r="VVJ101" s="704"/>
      <c r="VVK101" s="704"/>
      <c r="VVL101" s="704"/>
      <c r="VVM101" s="704"/>
      <c r="VVN101" s="704"/>
      <c r="VVO101" s="704"/>
      <c r="VVP101" s="704"/>
      <c r="VVQ101" s="704"/>
      <c r="VVR101" s="704"/>
      <c r="VVS101" s="704"/>
      <c r="VVT101" s="704"/>
      <c r="VVU101" s="704"/>
      <c r="VVV101" s="704"/>
      <c r="VVW101" s="704"/>
      <c r="VVX101" s="704"/>
      <c r="VVY101" s="704"/>
      <c r="VVZ101" s="704"/>
      <c r="VWA101" s="704"/>
      <c r="VWB101" s="704"/>
      <c r="VWC101" s="704"/>
      <c r="VWD101" s="704"/>
      <c r="VWE101" s="704"/>
      <c r="VWF101" s="704"/>
      <c r="VWG101" s="704"/>
      <c r="VWH101" s="704"/>
      <c r="VWI101" s="704"/>
      <c r="VWJ101" s="704"/>
      <c r="VWK101" s="704"/>
      <c r="VWL101" s="704"/>
      <c r="VWM101" s="704"/>
      <c r="VWN101" s="704"/>
      <c r="VWO101" s="704"/>
      <c r="VWP101" s="704"/>
      <c r="VWQ101" s="704"/>
      <c r="VWR101" s="704"/>
      <c r="VWS101" s="704"/>
      <c r="VWT101" s="704"/>
      <c r="VWU101" s="704"/>
      <c r="VWV101" s="704"/>
      <c r="VWW101" s="704"/>
      <c r="VWX101" s="704"/>
      <c r="VWY101" s="704"/>
      <c r="VWZ101" s="704"/>
      <c r="VXA101" s="704"/>
      <c r="VXB101" s="704"/>
      <c r="VXC101" s="704"/>
      <c r="VXD101" s="704"/>
      <c r="VXE101" s="704"/>
      <c r="VXF101" s="704"/>
      <c r="VXG101" s="704"/>
      <c r="VXH101" s="704"/>
      <c r="VXI101" s="704"/>
      <c r="VXJ101" s="704"/>
      <c r="VXK101" s="704"/>
      <c r="VXL101" s="704"/>
      <c r="VXM101" s="704"/>
      <c r="VXN101" s="704"/>
      <c r="VXO101" s="704"/>
      <c r="VXP101" s="704"/>
      <c r="VXQ101" s="704"/>
      <c r="VXR101" s="704"/>
      <c r="VXS101" s="704"/>
      <c r="VXT101" s="704"/>
      <c r="VXU101" s="704"/>
      <c r="VXV101" s="704"/>
      <c r="VXW101" s="704"/>
      <c r="VXX101" s="704"/>
      <c r="VXY101" s="704"/>
      <c r="VXZ101" s="704"/>
      <c r="VYA101" s="704"/>
      <c r="VYB101" s="704"/>
      <c r="VYC101" s="704"/>
      <c r="VYD101" s="704"/>
      <c r="VYE101" s="704"/>
      <c r="VYF101" s="704"/>
      <c r="VYG101" s="704"/>
      <c r="VYH101" s="704"/>
      <c r="VYI101" s="704"/>
      <c r="VYJ101" s="704"/>
      <c r="VYK101" s="704"/>
      <c r="VYL101" s="704"/>
      <c r="VYM101" s="704"/>
      <c r="VYN101" s="704"/>
      <c r="VYO101" s="704"/>
      <c r="VYP101" s="704"/>
      <c r="VYQ101" s="704"/>
      <c r="VYR101" s="704"/>
      <c r="VYS101" s="704"/>
      <c r="VYT101" s="704"/>
      <c r="VYU101" s="704"/>
      <c r="VYV101" s="704"/>
      <c r="VYW101" s="704"/>
      <c r="VYX101" s="704"/>
      <c r="VYY101" s="704"/>
      <c r="VYZ101" s="704"/>
      <c r="VZA101" s="704"/>
      <c r="VZB101" s="704"/>
      <c r="VZC101" s="704"/>
      <c r="VZD101" s="704"/>
      <c r="VZE101" s="704"/>
      <c r="VZF101" s="704"/>
      <c r="VZG101" s="704"/>
      <c r="VZH101" s="704"/>
      <c r="VZI101" s="704"/>
      <c r="VZJ101" s="704"/>
      <c r="VZK101" s="704"/>
      <c r="VZL101" s="704"/>
      <c r="VZM101" s="704"/>
      <c r="VZN101" s="704"/>
      <c r="VZO101" s="704"/>
      <c r="VZP101" s="704"/>
      <c r="VZQ101" s="704"/>
      <c r="VZR101" s="704"/>
      <c r="VZS101" s="704"/>
      <c r="VZT101" s="704"/>
      <c r="VZU101" s="704"/>
      <c r="VZV101" s="704"/>
      <c r="VZW101" s="704"/>
      <c r="VZX101" s="704"/>
      <c r="VZY101" s="704"/>
      <c r="VZZ101" s="704"/>
      <c r="WAA101" s="704"/>
      <c r="WAB101" s="704"/>
      <c r="WAC101" s="704"/>
      <c r="WAD101" s="704"/>
      <c r="WAE101" s="704"/>
      <c r="WAF101" s="704"/>
      <c r="WAG101" s="704"/>
      <c r="WAH101" s="704"/>
      <c r="WAI101" s="704"/>
      <c r="WAJ101" s="704"/>
      <c r="WAK101" s="704"/>
      <c r="WAL101" s="704"/>
      <c r="WAM101" s="704"/>
      <c r="WAN101" s="704"/>
      <c r="WAO101" s="704"/>
      <c r="WAP101" s="704"/>
      <c r="WAQ101" s="704"/>
      <c r="WAR101" s="704"/>
      <c r="WAS101" s="704"/>
      <c r="WAT101" s="704"/>
      <c r="WAU101" s="704"/>
      <c r="WAV101" s="704"/>
      <c r="WAW101" s="704"/>
      <c r="WAX101" s="704"/>
      <c r="WAY101" s="704"/>
      <c r="WAZ101" s="704"/>
      <c r="WBA101" s="704"/>
      <c r="WBB101" s="704"/>
      <c r="WBC101" s="704"/>
      <c r="WBD101" s="704"/>
      <c r="WBE101" s="704"/>
      <c r="WBF101" s="704"/>
      <c r="WBG101" s="704"/>
      <c r="WBH101" s="704"/>
      <c r="WBI101" s="704"/>
      <c r="WBJ101" s="704"/>
      <c r="WBK101" s="704"/>
      <c r="WBL101" s="704"/>
      <c r="WBM101" s="704"/>
      <c r="WBN101" s="704"/>
      <c r="WBO101" s="704"/>
      <c r="WBP101" s="704"/>
      <c r="WBQ101" s="704"/>
      <c r="WBR101" s="704"/>
      <c r="WBS101" s="704"/>
      <c r="WBT101" s="704"/>
      <c r="WBU101" s="704"/>
      <c r="WBV101" s="704"/>
      <c r="WBW101" s="704"/>
      <c r="WBX101" s="704"/>
      <c r="WBY101" s="704"/>
      <c r="WBZ101" s="704"/>
      <c r="WCA101" s="704"/>
      <c r="WCB101" s="704"/>
      <c r="WCC101" s="704"/>
      <c r="WCD101" s="704"/>
      <c r="WCE101" s="704"/>
      <c r="WCF101" s="704"/>
      <c r="WCG101" s="704"/>
      <c r="WCH101" s="704"/>
      <c r="WCI101" s="704"/>
      <c r="WCJ101" s="704"/>
      <c r="WCK101" s="704"/>
      <c r="WCL101" s="704"/>
      <c r="WCM101" s="704"/>
      <c r="WCN101" s="704"/>
      <c r="WCO101" s="704"/>
      <c r="WCP101" s="704"/>
      <c r="WCQ101" s="704"/>
      <c r="WCR101" s="704"/>
      <c r="WCS101" s="704"/>
      <c r="WCT101" s="704"/>
      <c r="WCU101" s="704"/>
      <c r="WCV101" s="704"/>
      <c r="WCW101" s="704"/>
      <c r="WCX101" s="704"/>
      <c r="WCY101" s="704"/>
      <c r="WCZ101" s="704"/>
      <c r="WDA101" s="704"/>
      <c r="WDB101" s="704"/>
      <c r="WDC101" s="704"/>
      <c r="WDD101" s="704"/>
      <c r="WDE101" s="704"/>
      <c r="WDF101" s="704"/>
      <c r="WDG101" s="704"/>
      <c r="WDH101" s="704"/>
      <c r="WDI101" s="704"/>
      <c r="WDJ101" s="704"/>
      <c r="WDK101" s="704"/>
      <c r="WDL101" s="704"/>
      <c r="WDM101" s="704"/>
      <c r="WDN101" s="704"/>
      <c r="WDO101" s="704"/>
      <c r="WDP101" s="704"/>
      <c r="WDQ101" s="704"/>
      <c r="WDR101" s="704"/>
      <c r="WDS101" s="704"/>
      <c r="WDT101" s="704"/>
      <c r="WDU101" s="704"/>
      <c r="WDV101" s="704"/>
      <c r="WDW101" s="704"/>
      <c r="WDX101" s="704"/>
      <c r="WDY101" s="704"/>
      <c r="WDZ101" s="704"/>
      <c r="WEA101" s="704"/>
      <c r="WEB101" s="704"/>
      <c r="WEC101" s="704"/>
      <c r="WED101" s="704"/>
      <c r="WEE101" s="704"/>
      <c r="WEF101" s="704"/>
      <c r="WEG101" s="704"/>
      <c r="WEH101" s="704"/>
      <c r="WEI101" s="704"/>
      <c r="WEJ101" s="704"/>
      <c r="WEK101" s="704"/>
      <c r="WEL101" s="704"/>
      <c r="WEM101" s="704"/>
      <c r="WEN101" s="704"/>
      <c r="WEO101" s="704"/>
      <c r="WEP101" s="704"/>
      <c r="WEQ101" s="704"/>
      <c r="WER101" s="704"/>
      <c r="WES101" s="704"/>
      <c r="WET101" s="704"/>
      <c r="WEU101" s="704"/>
      <c r="WEV101" s="704"/>
      <c r="WEW101" s="704"/>
      <c r="WEX101" s="704"/>
      <c r="WEY101" s="704"/>
      <c r="WEZ101" s="704"/>
      <c r="WFA101" s="704"/>
      <c r="WFB101" s="704"/>
      <c r="WFC101" s="704"/>
      <c r="WFD101" s="704"/>
      <c r="WFE101" s="704"/>
      <c r="WFF101" s="704"/>
      <c r="WFG101" s="704"/>
      <c r="WFH101" s="704"/>
      <c r="WFI101" s="704"/>
      <c r="WFJ101" s="704"/>
      <c r="WFK101" s="704"/>
      <c r="WFL101" s="704"/>
      <c r="WFM101" s="704"/>
      <c r="WFN101" s="704"/>
      <c r="WFO101" s="704"/>
      <c r="WFP101" s="704"/>
      <c r="WFQ101" s="704"/>
      <c r="WFR101" s="704"/>
      <c r="WFS101" s="704"/>
      <c r="WFT101" s="704"/>
      <c r="WFU101" s="704"/>
      <c r="WFV101" s="704"/>
      <c r="WFW101" s="704"/>
      <c r="WFX101" s="704"/>
      <c r="WFY101" s="704"/>
      <c r="WFZ101" s="704"/>
      <c r="WGA101" s="704"/>
      <c r="WGB101" s="704"/>
      <c r="WGC101" s="704"/>
      <c r="WGD101" s="704"/>
      <c r="WGE101" s="704"/>
      <c r="WGF101" s="704"/>
      <c r="WGG101" s="704"/>
      <c r="WGH101" s="704"/>
      <c r="WGI101" s="704"/>
      <c r="WGJ101" s="704"/>
      <c r="WGK101" s="704"/>
      <c r="WGL101" s="704"/>
      <c r="WGM101" s="704"/>
      <c r="WGN101" s="704"/>
      <c r="WGO101" s="704"/>
      <c r="WGP101" s="704"/>
      <c r="WGQ101" s="704"/>
      <c r="WGR101" s="704"/>
      <c r="WGS101" s="704"/>
      <c r="WGT101" s="704"/>
      <c r="WGU101" s="704"/>
      <c r="WGV101" s="704"/>
      <c r="WGW101" s="704"/>
      <c r="WGX101" s="704"/>
      <c r="WGY101" s="704"/>
      <c r="WGZ101" s="704"/>
      <c r="WHA101" s="704"/>
      <c r="WHB101" s="704"/>
      <c r="WHC101" s="704"/>
      <c r="WHD101" s="704"/>
      <c r="WHE101" s="704"/>
      <c r="WHF101" s="704"/>
      <c r="WHG101" s="704"/>
      <c r="WHH101" s="704"/>
      <c r="WHI101" s="704"/>
      <c r="WHJ101" s="704"/>
      <c r="WHK101" s="704"/>
      <c r="WHL101" s="704"/>
      <c r="WHM101" s="704"/>
      <c r="WHN101" s="704"/>
      <c r="WHO101" s="704"/>
      <c r="WHP101" s="704"/>
      <c r="WHQ101" s="704"/>
      <c r="WHR101" s="704"/>
      <c r="WHS101" s="704"/>
      <c r="WHT101" s="704"/>
      <c r="WHU101" s="704"/>
      <c r="WHV101" s="704"/>
      <c r="WHW101" s="704"/>
      <c r="WHX101" s="704"/>
      <c r="WHY101" s="704"/>
      <c r="WHZ101" s="704"/>
      <c r="WIA101" s="704"/>
      <c r="WIB101" s="704"/>
      <c r="WIC101" s="704"/>
      <c r="WID101" s="704"/>
      <c r="WIE101" s="704"/>
      <c r="WIF101" s="704"/>
      <c r="WIG101" s="704"/>
      <c r="WIH101" s="704"/>
      <c r="WII101" s="704"/>
      <c r="WIJ101" s="704"/>
      <c r="WIK101" s="704"/>
      <c r="WIL101" s="704"/>
      <c r="WIM101" s="704"/>
      <c r="WIN101" s="704"/>
      <c r="WIO101" s="704"/>
      <c r="WIP101" s="704"/>
      <c r="WIQ101" s="704"/>
      <c r="WIR101" s="704"/>
      <c r="WIS101" s="704"/>
      <c r="WIT101" s="704"/>
      <c r="WIU101" s="704"/>
      <c r="WIV101" s="704"/>
      <c r="WIW101" s="704"/>
      <c r="WIX101" s="704"/>
      <c r="WIY101" s="704"/>
      <c r="WIZ101" s="704"/>
      <c r="WJA101" s="704"/>
      <c r="WJB101" s="704"/>
      <c r="WJC101" s="704"/>
      <c r="WJD101" s="704"/>
      <c r="WJE101" s="704"/>
      <c r="WJF101" s="704"/>
      <c r="WJG101" s="704"/>
      <c r="WJH101" s="704"/>
      <c r="WJI101" s="704"/>
      <c r="WJJ101" s="704"/>
      <c r="WJK101" s="704"/>
      <c r="WJL101" s="704"/>
      <c r="WJM101" s="704"/>
      <c r="WJN101" s="704"/>
      <c r="WJO101" s="704"/>
      <c r="WJP101" s="704"/>
      <c r="WJQ101" s="704"/>
      <c r="WJR101" s="704"/>
      <c r="WJS101" s="704"/>
      <c r="WJT101" s="704"/>
      <c r="WJU101" s="704"/>
      <c r="WJV101" s="704"/>
      <c r="WJW101" s="704"/>
      <c r="WJX101" s="704"/>
      <c r="WJY101" s="704"/>
      <c r="WJZ101" s="704"/>
      <c r="WKA101" s="704"/>
      <c r="WKB101" s="704"/>
      <c r="WKC101" s="704"/>
      <c r="WKD101" s="704"/>
      <c r="WKE101" s="704"/>
      <c r="WKF101" s="704"/>
      <c r="WKG101" s="704"/>
      <c r="WKH101" s="704"/>
      <c r="WKI101" s="704"/>
      <c r="WKJ101" s="704"/>
      <c r="WKK101" s="704"/>
      <c r="WKL101" s="704"/>
      <c r="WKM101" s="704"/>
      <c r="WKN101" s="704"/>
      <c r="WKO101" s="704"/>
      <c r="WKP101" s="704"/>
      <c r="WKQ101" s="704"/>
      <c r="WKR101" s="704"/>
      <c r="WKS101" s="704"/>
      <c r="WKT101" s="704"/>
      <c r="WKU101" s="704"/>
      <c r="WKV101" s="704"/>
      <c r="WKW101" s="704"/>
      <c r="WKX101" s="704"/>
      <c r="WKY101" s="704"/>
      <c r="WKZ101" s="704"/>
      <c r="WLA101" s="704"/>
      <c r="WLB101" s="704"/>
      <c r="WLC101" s="704"/>
      <c r="WLD101" s="704"/>
      <c r="WLE101" s="704"/>
      <c r="WLF101" s="704"/>
      <c r="WLG101" s="704"/>
      <c r="WLH101" s="704"/>
      <c r="WLI101" s="704"/>
      <c r="WLJ101" s="704"/>
      <c r="WLK101" s="704"/>
      <c r="WLL101" s="704"/>
      <c r="WLM101" s="704"/>
      <c r="WLN101" s="704"/>
      <c r="WLO101" s="704"/>
      <c r="WLP101" s="704"/>
      <c r="WLQ101" s="704"/>
      <c r="WLR101" s="704"/>
      <c r="WLS101" s="704"/>
      <c r="WLT101" s="704"/>
      <c r="WLU101" s="704"/>
      <c r="WLV101" s="704"/>
      <c r="WLW101" s="704"/>
      <c r="WLX101" s="704"/>
      <c r="WLY101" s="704"/>
      <c r="WLZ101" s="704"/>
      <c r="WMA101" s="704"/>
      <c r="WMB101" s="704"/>
      <c r="WMC101" s="704"/>
      <c r="WMD101" s="704"/>
      <c r="WME101" s="704"/>
      <c r="WMF101" s="704"/>
      <c r="WMG101" s="704"/>
      <c r="WMH101" s="704"/>
      <c r="WMI101" s="704"/>
      <c r="WMJ101" s="704"/>
      <c r="WMK101" s="704"/>
      <c r="WML101" s="704"/>
      <c r="WMM101" s="704"/>
      <c r="WMN101" s="704"/>
      <c r="WMO101" s="704"/>
      <c r="WMP101" s="704"/>
      <c r="WMQ101" s="704"/>
      <c r="WMR101" s="704"/>
      <c r="WMS101" s="704"/>
      <c r="WMT101" s="704"/>
      <c r="WMU101" s="704"/>
      <c r="WMV101" s="704"/>
      <c r="WMW101" s="704"/>
      <c r="WMX101" s="704"/>
      <c r="WMY101" s="704"/>
      <c r="WMZ101" s="704"/>
      <c r="WNA101" s="704"/>
      <c r="WNB101" s="704"/>
      <c r="WNC101" s="704"/>
      <c r="WND101" s="704"/>
      <c r="WNE101" s="704"/>
      <c r="WNF101" s="704"/>
      <c r="WNG101" s="704"/>
      <c r="WNH101" s="704"/>
      <c r="WNI101" s="704"/>
      <c r="WNJ101" s="704"/>
      <c r="WNK101" s="704"/>
      <c r="WNL101" s="704"/>
      <c r="WNM101" s="704"/>
      <c r="WNN101" s="704"/>
      <c r="WNO101" s="704"/>
      <c r="WNP101" s="704"/>
      <c r="WNQ101" s="704"/>
      <c r="WNR101" s="704"/>
      <c r="WNS101" s="704"/>
      <c r="WNT101" s="704"/>
      <c r="WNU101" s="704"/>
      <c r="WNV101" s="704"/>
      <c r="WNW101" s="704"/>
      <c r="WNX101" s="704"/>
      <c r="WNY101" s="704"/>
      <c r="WNZ101" s="704"/>
      <c r="WOA101" s="704"/>
      <c r="WOB101" s="704"/>
      <c r="WOC101" s="704"/>
      <c r="WOD101" s="704"/>
      <c r="WOE101" s="704"/>
      <c r="WOF101" s="704"/>
      <c r="WOG101" s="704"/>
      <c r="WOH101" s="704"/>
      <c r="WOI101" s="704"/>
      <c r="WOJ101" s="704"/>
      <c r="WOK101" s="704"/>
      <c r="WOL101" s="704"/>
      <c r="WOM101" s="704"/>
      <c r="WON101" s="704"/>
      <c r="WOO101" s="704"/>
      <c r="WOP101" s="704"/>
      <c r="WOQ101" s="704"/>
      <c r="WOR101" s="704"/>
      <c r="WOS101" s="704"/>
      <c r="WOT101" s="704"/>
      <c r="WOU101" s="704"/>
      <c r="WOV101" s="704"/>
      <c r="WOW101" s="704"/>
      <c r="WOX101" s="704"/>
      <c r="WOY101" s="704"/>
      <c r="WOZ101" s="704"/>
      <c r="WPA101" s="704"/>
      <c r="WPB101" s="704"/>
      <c r="WPC101" s="704"/>
      <c r="WPD101" s="704"/>
      <c r="WPE101" s="704"/>
      <c r="WPF101" s="704"/>
      <c r="WPG101" s="704"/>
      <c r="WPH101" s="704"/>
      <c r="WPI101" s="704"/>
      <c r="WPJ101" s="704"/>
      <c r="WPK101" s="704"/>
      <c r="WPL101" s="704"/>
      <c r="WPM101" s="704"/>
      <c r="WPN101" s="704"/>
      <c r="WPO101" s="704"/>
      <c r="WPP101" s="704"/>
      <c r="WPQ101" s="704"/>
      <c r="WPR101" s="704"/>
      <c r="WPS101" s="704"/>
      <c r="WPT101" s="704"/>
      <c r="WPU101" s="704"/>
      <c r="WPV101" s="704"/>
      <c r="WPW101" s="704"/>
      <c r="WPX101" s="704"/>
      <c r="WPY101" s="704"/>
      <c r="WPZ101" s="704"/>
      <c r="WQA101" s="704"/>
      <c r="WQB101" s="704"/>
      <c r="WQC101" s="704"/>
      <c r="WQD101" s="704"/>
      <c r="WQE101" s="704"/>
      <c r="WQF101" s="704"/>
      <c r="WQG101" s="704"/>
      <c r="WQH101" s="704"/>
      <c r="WQI101" s="704"/>
      <c r="WQJ101" s="704"/>
      <c r="WQK101" s="704"/>
      <c r="WQL101" s="704"/>
      <c r="WQM101" s="704"/>
      <c r="WQN101" s="704"/>
      <c r="WQO101" s="704"/>
      <c r="WQP101" s="704"/>
      <c r="WQQ101" s="704"/>
      <c r="WQR101" s="704"/>
      <c r="WQS101" s="704"/>
      <c r="WQT101" s="704"/>
      <c r="WQU101" s="704"/>
      <c r="WQV101" s="704"/>
      <c r="WQW101" s="704"/>
      <c r="WQX101" s="704"/>
      <c r="WQY101" s="704"/>
      <c r="WQZ101" s="704"/>
      <c r="WRA101" s="704"/>
      <c r="WRB101" s="704"/>
      <c r="WRC101" s="704"/>
      <c r="WRD101" s="704"/>
      <c r="WRE101" s="704"/>
      <c r="WRF101" s="704"/>
      <c r="WRG101" s="704"/>
      <c r="WRH101" s="704"/>
      <c r="WRI101" s="704"/>
      <c r="WRJ101" s="704"/>
      <c r="WRK101" s="704"/>
      <c r="WRL101" s="704"/>
      <c r="WRM101" s="704"/>
      <c r="WRN101" s="704"/>
      <c r="WRO101" s="704"/>
      <c r="WRP101" s="704"/>
      <c r="WRQ101" s="704"/>
      <c r="WRR101" s="704"/>
      <c r="WRS101" s="704"/>
      <c r="WRT101" s="704"/>
      <c r="WRU101" s="704"/>
      <c r="WRV101" s="704"/>
      <c r="WRW101" s="704"/>
      <c r="WRX101" s="704"/>
      <c r="WRY101" s="704"/>
      <c r="WRZ101" s="704"/>
      <c r="WSA101" s="704"/>
      <c r="WSB101" s="704"/>
      <c r="WSC101" s="704"/>
      <c r="WSD101" s="704"/>
      <c r="WSE101" s="704"/>
      <c r="WSF101" s="704"/>
      <c r="WSG101" s="704"/>
      <c r="WSH101" s="704"/>
      <c r="WSI101" s="704"/>
      <c r="WSJ101" s="704"/>
      <c r="WSK101" s="704"/>
      <c r="WSL101" s="704"/>
      <c r="WSM101" s="704"/>
      <c r="WSN101" s="704"/>
      <c r="WSO101" s="704"/>
      <c r="WSP101" s="704"/>
      <c r="WSQ101" s="704"/>
      <c r="WSR101" s="704"/>
      <c r="WSS101" s="704"/>
      <c r="WST101" s="704"/>
      <c r="WSU101" s="704"/>
      <c r="WSV101" s="704"/>
      <c r="WSW101" s="704"/>
      <c r="WSX101" s="704"/>
      <c r="WSY101" s="704"/>
      <c r="WSZ101" s="704"/>
      <c r="WTA101" s="704"/>
      <c r="WTB101" s="704"/>
      <c r="WTC101" s="704"/>
      <c r="WTD101" s="704"/>
      <c r="WTE101" s="704"/>
      <c r="WTF101" s="704"/>
      <c r="WTG101" s="704"/>
      <c r="WTH101" s="704"/>
      <c r="WTI101" s="704"/>
      <c r="WTJ101" s="704"/>
      <c r="WTK101" s="704"/>
      <c r="WTL101" s="704"/>
      <c r="WTM101" s="704"/>
      <c r="WTN101" s="704"/>
      <c r="WTO101" s="704"/>
      <c r="WTP101" s="704"/>
      <c r="WTQ101" s="704"/>
      <c r="WTR101" s="704"/>
      <c r="WTS101" s="704"/>
      <c r="WTT101" s="704"/>
      <c r="WTU101" s="704"/>
      <c r="WTV101" s="704"/>
      <c r="WTW101" s="704"/>
      <c r="WTX101" s="704"/>
      <c r="WTY101" s="704"/>
      <c r="WTZ101" s="704"/>
      <c r="WUA101" s="704"/>
      <c r="WUB101" s="704"/>
      <c r="WUC101" s="704"/>
      <c r="WUD101" s="704"/>
      <c r="WUE101" s="704"/>
      <c r="WUF101" s="704"/>
      <c r="WUG101" s="704"/>
      <c r="WUH101" s="704"/>
      <c r="WUI101" s="704"/>
      <c r="WUJ101" s="704"/>
      <c r="WUK101" s="704"/>
      <c r="WUL101" s="704"/>
      <c r="WUM101" s="704"/>
      <c r="WUN101" s="704"/>
      <c r="WUO101" s="704"/>
      <c r="WUP101" s="704"/>
      <c r="WUQ101" s="704"/>
      <c r="WUR101" s="704"/>
      <c r="WUS101" s="704"/>
      <c r="WUT101" s="704"/>
      <c r="WUU101" s="704"/>
      <c r="WUV101" s="704"/>
      <c r="WUW101" s="704"/>
      <c r="WUX101" s="704"/>
      <c r="WUY101" s="704"/>
      <c r="WUZ101" s="704"/>
      <c r="WVA101" s="704"/>
      <c r="WVB101" s="704"/>
      <c r="WVC101" s="704"/>
      <c r="WVD101" s="704"/>
      <c r="WVE101" s="704"/>
      <c r="WVF101" s="704"/>
      <c r="WVG101" s="704"/>
      <c r="WVH101" s="704"/>
      <c r="WVI101" s="704"/>
      <c r="WVJ101" s="704"/>
      <c r="WVK101" s="704"/>
      <c r="WVL101" s="704"/>
      <c r="WVM101" s="704"/>
      <c r="WVN101" s="704"/>
      <c r="WVO101" s="704"/>
      <c r="WVP101" s="704"/>
      <c r="WVQ101" s="704"/>
      <c r="WVR101" s="704"/>
      <c r="WVS101" s="704"/>
      <c r="WVT101" s="704"/>
      <c r="WVU101" s="704"/>
      <c r="WVV101" s="704"/>
      <c r="WVW101" s="704"/>
      <c r="WVX101" s="704"/>
      <c r="WVY101" s="704"/>
      <c r="WVZ101" s="704"/>
      <c r="WWA101" s="704"/>
      <c r="WWB101" s="704"/>
      <c r="WWC101" s="704"/>
      <c r="WWD101" s="704"/>
      <c r="WWE101" s="704"/>
      <c r="WWF101" s="704"/>
      <c r="WWG101" s="704"/>
      <c r="WWH101" s="704"/>
      <c r="WWI101" s="704"/>
      <c r="WWJ101" s="704"/>
      <c r="WWK101" s="704"/>
      <c r="WWL101" s="704"/>
      <c r="WWM101" s="704"/>
      <c r="WWN101" s="704"/>
      <c r="WWO101" s="704"/>
      <c r="WWP101" s="704"/>
      <c r="WWQ101" s="704"/>
      <c r="WWR101" s="704"/>
      <c r="WWS101" s="704"/>
      <c r="WWT101" s="704"/>
      <c r="WWU101" s="704"/>
      <c r="WWV101" s="704"/>
      <c r="WWW101" s="704"/>
      <c r="WWX101" s="704"/>
      <c r="WWY101" s="704"/>
      <c r="WWZ101" s="704"/>
      <c r="WXA101" s="704"/>
      <c r="WXB101" s="704"/>
      <c r="WXC101" s="704"/>
      <c r="WXD101" s="704"/>
      <c r="WXE101" s="704"/>
      <c r="WXF101" s="704"/>
      <c r="WXG101" s="704"/>
      <c r="WXH101" s="704"/>
      <c r="WXI101" s="704"/>
      <c r="WXJ101" s="704"/>
      <c r="WXK101" s="704"/>
      <c r="WXL101" s="704"/>
      <c r="WXM101" s="704"/>
      <c r="WXN101" s="704"/>
      <c r="WXO101" s="704"/>
      <c r="WXP101" s="704"/>
      <c r="WXQ101" s="704"/>
      <c r="WXR101" s="704"/>
      <c r="WXS101" s="704"/>
      <c r="WXT101" s="704"/>
      <c r="WXU101" s="704"/>
      <c r="WXV101" s="704"/>
      <c r="WXW101" s="704"/>
      <c r="WXX101" s="704"/>
      <c r="WXY101" s="704"/>
      <c r="WXZ101" s="704"/>
      <c r="WYA101" s="704"/>
      <c r="WYB101" s="704"/>
      <c r="WYC101" s="704"/>
      <c r="WYD101" s="704"/>
      <c r="WYE101" s="704"/>
      <c r="WYF101" s="704"/>
      <c r="WYG101" s="704"/>
      <c r="WYH101" s="704"/>
      <c r="WYI101" s="704"/>
      <c r="WYJ101" s="704"/>
      <c r="WYK101" s="704"/>
      <c r="WYL101" s="704"/>
      <c r="WYM101" s="704"/>
      <c r="WYN101" s="704"/>
      <c r="WYO101" s="704"/>
      <c r="WYP101" s="704"/>
      <c r="WYQ101" s="704"/>
      <c r="WYR101" s="704"/>
      <c r="WYS101" s="704"/>
      <c r="WYT101" s="704"/>
      <c r="WYU101" s="704"/>
      <c r="WYV101" s="704"/>
      <c r="WYW101" s="704"/>
      <c r="WYX101" s="704"/>
      <c r="WYY101" s="704"/>
      <c r="WYZ101" s="704"/>
      <c r="WZA101" s="704"/>
      <c r="WZB101" s="704"/>
      <c r="WZC101" s="704"/>
      <c r="WZD101" s="704"/>
      <c r="WZE101" s="704"/>
      <c r="WZF101" s="704"/>
      <c r="WZG101" s="704"/>
      <c r="WZH101" s="704"/>
      <c r="WZI101" s="704"/>
      <c r="WZJ101" s="704"/>
      <c r="WZK101" s="704"/>
      <c r="WZL101" s="704"/>
      <c r="WZM101" s="704"/>
      <c r="WZN101" s="704"/>
      <c r="WZO101" s="704"/>
      <c r="WZP101" s="704"/>
      <c r="WZQ101" s="704"/>
      <c r="WZR101" s="704"/>
      <c r="WZS101" s="704"/>
      <c r="WZT101" s="704"/>
      <c r="WZU101" s="704"/>
      <c r="WZV101" s="704"/>
      <c r="WZW101" s="704"/>
      <c r="WZX101" s="704"/>
      <c r="WZY101" s="704"/>
      <c r="WZZ101" s="704"/>
      <c r="XAA101" s="704"/>
      <c r="XAB101" s="704"/>
      <c r="XAC101" s="704"/>
      <c r="XAD101" s="704"/>
      <c r="XAE101" s="704"/>
      <c r="XAF101" s="704"/>
      <c r="XAG101" s="704"/>
      <c r="XAH101" s="704"/>
      <c r="XAI101" s="704"/>
      <c r="XAJ101" s="704"/>
      <c r="XAK101" s="704"/>
      <c r="XAL101" s="704"/>
      <c r="XAM101" s="704"/>
      <c r="XAN101" s="704"/>
      <c r="XAO101" s="704"/>
      <c r="XAP101" s="704"/>
      <c r="XAQ101" s="704"/>
      <c r="XAR101" s="704"/>
      <c r="XAS101" s="704"/>
      <c r="XAT101" s="704"/>
      <c r="XAU101" s="704"/>
      <c r="XAV101" s="704"/>
      <c r="XAW101" s="704"/>
      <c r="XAX101" s="704"/>
      <c r="XAY101" s="704"/>
      <c r="XAZ101" s="704"/>
      <c r="XBA101" s="704"/>
      <c r="XBB101" s="704"/>
      <c r="XBC101" s="704"/>
      <c r="XBD101" s="704"/>
      <c r="XBE101" s="704"/>
      <c r="XBF101" s="704"/>
      <c r="XBG101" s="704"/>
      <c r="XBH101" s="704"/>
      <c r="XBI101" s="704"/>
      <c r="XBJ101" s="704"/>
      <c r="XBK101" s="704"/>
      <c r="XBL101" s="704"/>
      <c r="XBM101" s="704"/>
      <c r="XBN101" s="704"/>
      <c r="XBO101" s="704"/>
      <c r="XBP101" s="704"/>
      <c r="XBQ101" s="704"/>
      <c r="XBR101" s="704"/>
      <c r="XBS101" s="704"/>
      <c r="XBT101" s="704"/>
      <c r="XBU101" s="704"/>
      <c r="XBV101" s="704"/>
      <c r="XBW101" s="704"/>
      <c r="XBX101" s="704"/>
      <c r="XBY101" s="704"/>
      <c r="XBZ101" s="704"/>
      <c r="XCA101" s="704"/>
      <c r="XCB101" s="704"/>
      <c r="XCC101" s="704"/>
      <c r="XCD101" s="704"/>
      <c r="XCE101" s="704"/>
      <c r="XCF101" s="704"/>
      <c r="XCG101" s="704"/>
      <c r="XCH101" s="704"/>
      <c r="XCI101" s="704"/>
      <c r="XCJ101" s="704"/>
      <c r="XCK101" s="704"/>
      <c r="XCL101" s="704"/>
      <c r="XCM101" s="704"/>
      <c r="XCN101" s="704"/>
      <c r="XCO101" s="704"/>
      <c r="XCP101" s="704"/>
      <c r="XCQ101" s="704"/>
      <c r="XCR101" s="704"/>
      <c r="XCS101" s="704"/>
      <c r="XCT101" s="704"/>
      <c r="XCU101" s="704"/>
      <c r="XCV101" s="704"/>
      <c r="XCW101" s="704"/>
      <c r="XCX101" s="704"/>
      <c r="XCY101" s="704"/>
      <c r="XCZ101" s="704"/>
      <c r="XDA101" s="704"/>
      <c r="XDB101" s="704"/>
      <c r="XDC101" s="704"/>
      <c r="XDD101" s="704"/>
      <c r="XDE101" s="704"/>
      <c r="XDF101" s="704"/>
      <c r="XDG101" s="704"/>
      <c r="XDH101" s="704"/>
      <c r="XDI101" s="704"/>
      <c r="XDJ101" s="704"/>
      <c r="XDK101" s="704"/>
      <c r="XDL101" s="704"/>
      <c r="XDM101" s="704"/>
      <c r="XDN101" s="704"/>
      <c r="XDO101" s="704"/>
      <c r="XDP101" s="704"/>
      <c r="XDQ101" s="704"/>
      <c r="XDR101" s="704"/>
      <c r="XDS101" s="704"/>
      <c r="XDT101" s="704"/>
      <c r="XDU101" s="704"/>
      <c r="XDV101" s="704"/>
      <c r="XDW101" s="704"/>
      <c r="XDX101" s="704"/>
      <c r="XDY101" s="704"/>
      <c r="XDZ101" s="704"/>
      <c r="XEA101" s="704"/>
      <c r="XEB101" s="704"/>
      <c r="XEC101" s="704"/>
      <c r="XED101" s="704"/>
      <c r="XEE101" s="704"/>
      <c r="XEF101" s="704"/>
      <c r="XEG101" s="704"/>
      <c r="XEH101" s="704"/>
      <c r="XEI101" s="704"/>
      <c r="XEJ101" s="704"/>
      <c r="XEK101" s="704"/>
    </row>
    <row r="102" spans="1:16365" s="747" customFormat="1" ht="99.9" customHeight="1" x14ac:dyDescent="0.25">
      <c r="A102" s="45">
        <v>104</v>
      </c>
      <c r="B102" s="701" t="s">
        <v>632</v>
      </c>
      <c r="C102" s="45">
        <v>4</v>
      </c>
      <c r="D102" s="47" t="s">
        <v>667</v>
      </c>
      <c r="E102" s="47" t="s">
        <v>1219</v>
      </c>
      <c r="F102" s="69" t="s">
        <v>1189</v>
      </c>
      <c r="G102" s="45" t="s">
        <v>1220</v>
      </c>
      <c r="H102" s="143">
        <v>2020</v>
      </c>
      <c r="I102" s="45" t="s">
        <v>1221</v>
      </c>
      <c r="J102" s="157">
        <v>113156</v>
      </c>
      <c r="K102" s="170" t="s">
        <v>819</v>
      </c>
      <c r="L102" s="45" t="s">
        <v>1222</v>
      </c>
      <c r="M102" s="45" t="s">
        <v>1223</v>
      </c>
      <c r="N102" s="45" t="s">
        <v>1224</v>
      </c>
      <c r="O102" s="45" t="s">
        <v>1225</v>
      </c>
      <c r="P102" s="705" t="s">
        <v>1226</v>
      </c>
      <c r="Q102" s="146">
        <f t="shared" si="7"/>
        <v>38</v>
      </c>
      <c r="R102" s="159">
        <v>13</v>
      </c>
      <c r="S102" s="159">
        <v>0</v>
      </c>
      <c r="T102" s="159">
        <v>25</v>
      </c>
      <c r="U102" s="160">
        <f t="shared" si="8"/>
        <v>38</v>
      </c>
      <c r="V102" s="255">
        <v>100</v>
      </c>
      <c r="W102" s="149">
        <v>15</v>
      </c>
      <c r="X102" s="1364" t="s">
        <v>1204</v>
      </c>
      <c r="Y102" s="161">
        <v>1</v>
      </c>
      <c r="Z102" s="161">
        <v>6</v>
      </c>
      <c r="AA102" s="161">
        <v>2</v>
      </c>
      <c r="AB102" s="161">
        <v>4</v>
      </c>
      <c r="AC102" s="161"/>
      <c r="AD102" s="162"/>
      <c r="AE102" s="163">
        <v>5</v>
      </c>
      <c r="AF102" s="706">
        <v>100</v>
      </c>
      <c r="AG102" s="164" t="s">
        <v>667</v>
      </c>
      <c r="AH102" s="63" t="s">
        <v>1227</v>
      </c>
      <c r="AI102" s="165">
        <v>100</v>
      </c>
      <c r="AJ102" s="164" t="s">
        <v>645</v>
      </c>
      <c r="AK102" s="63" t="s">
        <v>645</v>
      </c>
      <c r="AL102" s="166">
        <v>0</v>
      </c>
      <c r="AM102" s="164" t="s">
        <v>645</v>
      </c>
      <c r="AN102" s="63" t="s">
        <v>645</v>
      </c>
      <c r="AO102" s="166">
        <v>0</v>
      </c>
      <c r="AP102" s="266" t="s">
        <v>645</v>
      </c>
      <c r="AQ102" s="63" t="s">
        <v>645</v>
      </c>
      <c r="AR102" s="166">
        <v>0</v>
      </c>
      <c r="AS102" s="164" t="s">
        <v>645</v>
      </c>
      <c r="AT102" s="63" t="s">
        <v>645</v>
      </c>
      <c r="AU102" s="166">
        <v>0</v>
      </c>
      <c r="AV102" s="167" t="s">
        <v>645</v>
      </c>
      <c r="AW102" s="168" t="s">
        <v>645</v>
      </c>
      <c r="AX102" s="169">
        <v>0</v>
      </c>
      <c r="AY102" s="663"/>
      <c r="AZ102" s="663"/>
      <c r="BA102" s="663"/>
      <c r="BB102" s="663"/>
      <c r="BC102" s="663"/>
      <c r="BD102" s="663"/>
      <c r="BE102" s="663"/>
      <c r="BF102" s="663"/>
      <c r="BG102" s="663"/>
      <c r="BH102" s="704"/>
      <c r="BI102" s="704"/>
      <c r="BJ102" s="704"/>
      <c r="BK102" s="704"/>
      <c r="BL102" s="704"/>
      <c r="BM102" s="704"/>
      <c r="BN102" s="704"/>
      <c r="BO102" s="704"/>
      <c r="BP102" s="704"/>
      <c r="BQ102" s="704"/>
      <c r="BR102" s="704"/>
      <c r="BS102" s="704"/>
      <c r="BT102" s="704"/>
      <c r="BU102" s="704"/>
      <c r="BV102" s="704"/>
      <c r="BW102" s="704"/>
      <c r="BX102" s="704"/>
      <c r="BY102" s="704"/>
      <c r="BZ102" s="704"/>
      <c r="CA102" s="704"/>
      <c r="CB102" s="704"/>
      <c r="CC102" s="704"/>
      <c r="CD102" s="704"/>
      <c r="CE102" s="704"/>
      <c r="CF102" s="704"/>
      <c r="CG102" s="704"/>
      <c r="CH102" s="704"/>
      <c r="CI102" s="704"/>
      <c r="CJ102" s="704"/>
      <c r="CK102" s="704"/>
      <c r="CL102" s="704"/>
      <c r="CM102" s="704"/>
      <c r="CN102" s="704"/>
      <c r="CO102" s="704"/>
      <c r="CP102" s="704"/>
      <c r="CQ102" s="704"/>
      <c r="CR102" s="704"/>
      <c r="CS102" s="704"/>
      <c r="CT102" s="704"/>
      <c r="CU102" s="704"/>
      <c r="CV102" s="704"/>
      <c r="CW102" s="704"/>
      <c r="CX102" s="704"/>
      <c r="CY102" s="704"/>
      <c r="CZ102" s="704"/>
      <c r="DA102" s="704"/>
      <c r="DB102" s="704"/>
      <c r="DC102" s="704"/>
      <c r="DD102" s="704"/>
      <c r="DE102" s="704"/>
      <c r="DF102" s="704"/>
      <c r="DG102" s="704"/>
      <c r="DH102" s="704"/>
      <c r="DI102" s="704"/>
      <c r="DJ102" s="704"/>
      <c r="DK102" s="704"/>
      <c r="DL102" s="704"/>
      <c r="DM102" s="704"/>
      <c r="DN102" s="704"/>
      <c r="DO102" s="704"/>
      <c r="DP102" s="704"/>
      <c r="DQ102" s="704"/>
      <c r="DR102" s="704"/>
      <c r="DS102" s="704"/>
      <c r="DT102" s="704"/>
      <c r="DU102" s="704"/>
      <c r="DV102" s="704"/>
      <c r="DW102" s="704"/>
      <c r="DX102" s="704"/>
      <c r="DY102" s="704"/>
      <c r="DZ102" s="704"/>
      <c r="EA102" s="704"/>
      <c r="EB102" s="704"/>
      <c r="EC102" s="704"/>
      <c r="ED102" s="704"/>
      <c r="EE102" s="704"/>
      <c r="EF102" s="704"/>
      <c r="EG102" s="704"/>
      <c r="EH102" s="704"/>
      <c r="EI102" s="704"/>
      <c r="EJ102" s="704"/>
      <c r="EK102" s="704"/>
      <c r="EL102" s="704"/>
      <c r="EM102" s="704"/>
      <c r="EN102" s="704"/>
      <c r="EO102" s="704"/>
      <c r="EP102" s="704"/>
      <c r="EQ102" s="704"/>
      <c r="ER102" s="704"/>
      <c r="ES102" s="704"/>
      <c r="ET102" s="704"/>
      <c r="EU102" s="704"/>
      <c r="EV102" s="704"/>
      <c r="EW102" s="704"/>
      <c r="EX102" s="704"/>
      <c r="EY102" s="704"/>
      <c r="EZ102" s="704"/>
      <c r="FA102" s="704"/>
      <c r="FB102" s="704"/>
      <c r="FC102" s="704"/>
      <c r="FD102" s="704"/>
      <c r="FE102" s="704"/>
      <c r="FF102" s="704"/>
      <c r="FG102" s="704"/>
      <c r="FH102" s="704"/>
      <c r="FI102" s="704"/>
      <c r="FJ102" s="704"/>
      <c r="FK102" s="704"/>
      <c r="FL102" s="704"/>
      <c r="FM102" s="704"/>
      <c r="FN102" s="704"/>
      <c r="FO102" s="704"/>
      <c r="FP102" s="704"/>
      <c r="FQ102" s="704"/>
      <c r="FR102" s="704"/>
      <c r="FS102" s="704"/>
      <c r="FT102" s="704"/>
      <c r="FU102" s="704"/>
      <c r="FV102" s="704"/>
      <c r="FW102" s="704"/>
      <c r="FX102" s="704"/>
      <c r="FY102" s="704"/>
      <c r="FZ102" s="704"/>
      <c r="GA102" s="704"/>
      <c r="GB102" s="704"/>
      <c r="GC102" s="704"/>
      <c r="GD102" s="704"/>
      <c r="GE102" s="704"/>
      <c r="GF102" s="704"/>
      <c r="GG102" s="704"/>
      <c r="GH102" s="704"/>
      <c r="GI102" s="704"/>
      <c r="GJ102" s="704"/>
      <c r="GK102" s="704"/>
      <c r="GL102" s="704"/>
      <c r="GM102" s="704"/>
      <c r="GN102" s="704"/>
      <c r="GO102" s="704"/>
      <c r="GP102" s="704"/>
      <c r="GQ102" s="704"/>
      <c r="GR102" s="704"/>
      <c r="GS102" s="704"/>
      <c r="GT102" s="704"/>
      <c r="GU102" s="704"/>
      <c r="GV102" s="704"/>
      <c r="GW102" s="704"/>
      <c r="GX102" s="704"/>
      <c r="GY102" s="704"/>
      <c r="GZ102" s="704"/>
      <c r="HA102" s="704"/>
      <c r="HB102" s="704"/>
      <c r="HC102" s="704"/>
      <c r="HD102" s="704"/>
      <c r="HE102" s="704"/>
      <c r="HF102" s="704"/>
      <c r="HG102" s="704"/>
      <c r="HH102" s="704"/>
      <c r="HI102" s="704"/>
      <c r="HJ102" s="704"/>
      <c r="HK102" s="704"/>
      <c r="HL102" s="704"/>
      <c r="HM102" s="704"/>
      <c r="HN102" s="704"/>
      <c r="HO102" s="704"/>
      <c r="HP102" s="704"/>
      <c r="HQ102" s="704"/>
      <c r="HR102" s="704"/>
      <c r="HS102" s="704"/>
      <c r="HT102" s="704"/>
      <c r="HU102" s="704"/>
      <c r="HV102" s="704"/>
      <c r="HW102" s="704"/>
      <c r="HX102" s="704"/>
      <c r="HY102" s="704"/>
      <c r="HZ102" s="704"/>
      <c r="IA102" s="704"/>
      <c r="IB102" s="704"/>
      <c r="IC102" s="704"/>
      <c r="ID102" s="704"/>
      <c r="IE102" s="704"/>
      <c r="IF102" s="704"/>
      <c r="IG102" s="704"/>
      <c r="IH102" s="704"/>
      <c r="II102" s="704"/>
      <c r="IJ102" s="704"/>
      <c r="IK102" s="704"/>
      <c r="IL102" s="704"/>
      <c r="IM102" s="704"/>
      <c r="IN102" s="704"/>
      <c r="IO102" s="704"/>
      <c r="IP102" s="704"/>
      <c r="IQ102" s="704"/>
      <c r="IR102" s="704"/>
      <c r="IS102" s="704"/>
      <c r="IT102" s="704"/>
      <c r="IU102" s="704"/>
      <c r="IV102" s="704"/>
      <c r="IW102" s="704"/>
      <c r="IX102" s="704"/>
      <c r="IY102" s="704"/>
      <c r="IZ102" s="704"/>
      <c r="JA102" s="704"/>
      <c r="JB102" s="704"/>
      <c r="JC102" s="704"/>
      <c r="JD102" s="704"/>
      <c r="JE102" s="704"/>
      <c r="JF102" s="704"/>
      <c r="JG102" s="704"/>
      <c r="JH102" s="704"/>
      <c r="JI102" s="704"/>
      <c r="JJ102" s="704"/>
      <c r="JK102" s="704"/>
      <c r="JL102" s="704"/>
      <c r="JM102" s="704"/>
      <c r="JN102" s="704"/>
      <c r="JO102" s="704"/>
      <c r="JP102" s="704"/>
      <c r="JQ102" s="704"/>
      <c r="JR102" s="704"/>
      <c r="JS102" s="704"/>
      <c r="JT102" s="704"/>
      <c r="JU102" s="704"/>
      <c r="JV102" s="704"/>
      <c r="JW102" s="704"/>
      <c r="JX102" s="704"/>
      <c r="JY102" s="704"/>
      <c r="JZ102" s="704"/>
      <c r="KA102" s="704"/>
      <c r="KB102" s="704"/>
      <c r="KC102" s="704"/>
      <c r="KD102" s="704"/>
      <c r="KE102" s="704"/>
      <c r="KF102" s="704"/>
      <c r="KG102" s="704"/>
      <c r="KH102" s="704"/>
      <c r="KI102" s="704"/>
      <c r="KJ102" s="704"/>
      <c r="KK102" s="704"/>
      <c r="KL102" s="704"/>
      <c r="KM102" s="704"/>
      <c r="KN102" s="704"/>
      <c r="KO102" s="704"/>
      <c r="KP102" s="704"/>
      <c r="KQ102" s="704"/>
      <c r="KR102" s="704"/>
      <c r="KS102" s="704"/>
      <c r="KT102" s="704"/>
      <c r="KU102" s="704"/>
      <c r="KV102" s="704"/>
      <c r="KW102" s="704"/>
      <c r="KX102" s="704"/>
      <c r="KY102" s="704"/>
      <c r="KZ102" s="704"/>
      <c r="LA102" s="704"/>
      <c r="LB102" s="704"/>
      <c r="LC102" s="704"/>
      <c r="LD102" s="704"/>
      <c r="LE102" s="704"/>
      <c r="LF102" s="704"/>
      <c r="LG102" s="704"/>
      <c r="LH102" s="704"/>
      <c r="LI102" s="704"/>
      <c r="LJ102" s="704"/>
      <c r="LK102" s="704"/>
      <c r="LL102" s="704"/>
      <c r="LM102" s="704"/>
      <c r="LN102" s="704"/>
      <c r="LO102" s="704"/>
      <c r="LP102" s="704"/>
      <c r="LQ102" s="704"/>
      <c r="LR102" s="704"/>
      <c r="LS102" s="704"/>
      <c r="LT102" s="704"/>
      <c r="LU102" s="704"/>
      <c r="LV102" s="704"/>
      <c r="LW102" s="704"/>
      <c r="LX102" s="704"/>
      <c r="LY102" s="704"/>
      <c r="LZ102" s="704"/>
      <c r="MA102" s="704"/>
      <c r="MB102" s="704"/>
      <c r="MC102" s="704"/>
      <c r="MD102" s="704"/>
      <c r="ME102" s="704"/>
      <c r="MF102" s="704"/>
      <c r="MG102" s="704"/>
      <c r="MH102" s="704"/>
      <c r="MI102" s="704"/>
      <c r="MJ102" s="704"/>
      <c r="MK102" s="704"/>
      <c r="ML102" s="704"/>
      <c r="MM102" s="704"/>
      <c r="MN102" s="704"/>
      <c r="MO102" s="704"/>
      <c r="MP102" s="704"/>
      <c r="MQ102" s="704"/>
      <c r="MR102" s="704"/>
      <c r="MS102" s="704"/>
      <c r="MT102" s="704"/>
      <c r="MU102" s="704"/>
      <c r="MV102" s="704"/>
      <c r="MW102" s="704"/>
      <c r="MX102" s="704"/>
      <c r="MY102" s="704"/>
      <c r="MZ102" s="704"/>
      <c r="NA102" s="704"/>
      <c r="NB102" s="704"/>
      <c r="NC102" s="704"/>
      <c r="ND102" s="704"/>
      <c r="NE102" s="704"/>
      <c r="NF102" s="704"/>
      <c r="NG102" s="704"/>
      <c r="NH102" s="704"/>
      <c r="NI102" s="704"/>
      <c r="NJ102" s="704"/>
      <c r="NK102" s="704"/>
      <c r="NL102" s="704"/>
      <c r="NM102" s="704"/>
      <c r="NN102" s="704"/>
      <c r="NO102" s="704"/>
      <c r="NP102" s="704"/>
      <c r="NQ102" s="704"/>
      <c r="NR102" s="704"/>
      <c r="NS102" s="704"/>
      <c r="NT102" s="704"/>
      <c r="NU102" s="704"/>
      <c r="NV102" s="704"/>
      <c r="NW102" s="704"/>
      <c r="NX102" s="704"/>
      <c r="NY102" s="704"/>
      <c r="NZ102" s="704"/>
      <c r="OA102" s="704"/>
      <c r="OB102" s="704"/>
      <c r="OC102" s="704"/>
      <c r="OD102" s="704"/>
      <c r="OE102" s="704"/>
      <c r="OF102" s="704"/>
      <c r="OG102" s="704"/>
      <c r="OH102" s="704"/>
      <c r="OI102" s="704"/>
      <c r="OJ102" s="704"/>
      <c r="OK102" s="704"/>
      <c r="OL102" s="704"/>
      <c r="OM102" s="704"/>
      <c r="ON102" s="704"/>
      <c r="OO102" s="704"/>
      <c r="OP102" s="704"/>
      <c r="OQ102" s="704"/>
      <c r="OR102" s="704"/>
      <c r="OS102" s="704"/>
      <c r="OT102" s="704"/>
      <c r="OU102" s="704"/>
      <c r="OV102" s="704"/>
      <c r="OW102" s="704"/>
      <c r="OX102" s="704"/>
      <c r="OY102" s="704"/>
      <c r="OZ102" s="704"/>
      <c r="PA102" s="704"/>
      <c r="PB102" s="704"/>
      <c r="PC102" s="704"/>
      <c r="PD102" s="704"/>
      <c r="PE102" s="704"/>
      <c r="PF102" s="704"/>
      <c r="PG102" s="704"/>
      <c r="PH102" s="704"/>
      <c r="PI102" s="704"/>
      <c r="PJ102" s="704"/>
      <c r="PK102" s="704"/>
      <c r="PL102" s="704"/>
      <c r="PM102" s="704"/>
      <c r="PN102" s="704"/>
      <c r="PO102" s="704"/>
      <c r="PP102" s="704"/>
      <c r="PQ102" s="704"/>
      <c r="PR102" s="704"/>
      <c r="PS102" s="704"/>
      <c r="PT102" s="704"/>
      <c r="PU102" s="704"/>
      <c r="PV102" s="704"/>
      <c r="PW102" s="704"/>
      <c r="PX102" s="704"/>
      <c r="PY102" s="704"/>
      <c r="PZ102" s="704"/>
      <c r="QA102" s="704"/>
      <c r="QB102" s="704"/>
      <c r="QC102" s="704"/>
      <c r="QD102" s="704"/>
      <c r="QE102" s="704"/>
      <c r="QF102" s="704"/>
      <c r="QG102" s="704"/>
      <c r="QH102" s="704"/>
      <c r="QI102" s="704"/>
      <c r="QJ102" s="704"/>
      <c r="QK102" s="704"/>
      <c r="QL102" s="704"/>
      <c r="QM102" s="704"/>
      <c r="QN102" s="704"/>
      <c r="QO102" s="704"/>
      <c r="QP102" s="704"/>
      <c r="QQ102" s="704"/>
      <c r="QR102" s="704"/>
      <c r="QS102" s="704"/>
      <c r="QT102" s="704"/>
      <c r="QU102" s="704"/>
      <c r="QV102" s="704"/>
      <c r="QW102" s="704"/>
      <c r="QX102" s="704"/>
      <c r="QY102" s="704"/>
      <c r="QZ102" s="704"/>
      <c r="RA102" s="704"/>
      <c r="RB102" s="704"/>
      <c r="RC102" s="704"/>
      <c r="RD102" s="704"/>
      <c r="RE102" s="704"/>
      <c r="RF102" s="704"/>
      <c r="RG102" s="704"/>
      <c r="RH102" s="704"/>
      <c r="RI102" s="704"/>
      <c r="RJ102" s="704"/>
      <c r="RK102" s="704"/>
      <c r="RL102" s="704"/>
      <c r="RM102" s="704"/>
      <c r="RN102" s="704"/>
      <c r="RO102" s="704"/>
      <c r="RP102" s="704"/>
      <c r="RQ102" s="704"/>
      <c r="RR102" s="704"/>
      <c r="RS102" s="704"/>
      <c r="RT102" s="704"/>
      <c r="RU102" s="704"/>
      <c r="RV102" s="704"/>
      <c r="RW102" s="704"/>
      <c r="RX102" s="704"/>
      <c r="RY102" s="704"/>
      <c r="RZ102" s="704"/>
      <c r="SA102" s="704"/>
      <c r="SB102" s="704"/>
      <c r="SC102" s="704"/>
      <c r="SD102" s="704"/>
      <c r="SE102" s="704"/>
      <c r="SF102" s="704"/>
      <c r="SG102" s="704"/>
      <c r="SH102" s="704"/>
      <c r="SI102" s="704"/>
      <c r="SJ102" s="704"/>
      <c r="SK102" s="704"/>
      <c r="SL102" s="704"/>
      <c r="SM102" s="704"/>
      <c r="SN102" s="704"/>
      <c r="SO102" s="704"/>
      <c r="SP102" s="704"/>
      <c r="SQ102" s="704"/>
      <c r="SR102" s="704"/>
      <c r="SS102" s="704"/>
      <c r="ST102" s="704"/>
      <c r="SU102" s="704"/>
      <c r="SV102" s="704"/>
      <c r="SW102" s="704"/>
      <c r="SX102" s="704"/>
      <c r="SY102" s="704"/>
      <c r="SZ102" s="704"/>
      <c r="TA102" s="704"/>
      <c r="TB102" s="704"/>
      <c r="TC102" s="704"/>
      <c r="TD102" s="704"/>
      <c r="TE102" s="704"/>
      <c r="TF102" s="704"/>
      <c r="TG102" s="704"/>
      <c r="TH102" s="704"/>
      <c r="TI102" s="704"/>
      <c r="TJ102" s="704"/>
      <c r="TK102" s="704"/>
      <c r="TL102" s="704"/>
      <c r="TM102" s="704"/>
      <c r="TN102" s="704"/>
      <c r="TO102" s="704"/>
      <c r="TP102" s="704"/>
      <c r="TQ102" s="704"/>
      <c r="TR102" s="704"/>
      <c r="TS102" s="704"/>
      <c r="TT102" s="704"/>
      <c r="TU102" s="704"/>
      <c r="TV102" s="704"/>
      <c r="TW102" s="704"/>
      <c r="TX102" s="704"/>
      <c r="TY102" s="704"/>
      <c r="TZ102" s="704"/>
      <c r="UA102" s="704"/>
      <c r="UB102" s="704"/>
      <c r="UC102" s="704"/>
      <c r="UD102" s="704"/>
      <c r="UE102" s="704"/>
      <c r="UF102" s="704"/>
      <c r="UG102" s="704"/>
      <c r="UH102" s="704"/>
      <c r="UI102" s="704"/>
      <c r="UJ102" s="704"/>
      <c r="UK102" s="704"/>
      <c r="UL102" s="704"/>
      <c r="UM102" s="704"/>
      <c r="UN102" s="704"/>
      <c r="UO102" s="704"/>
      <c r="UP102" s="704"/>
      <c r="UQ102" s="704"/>
      <c r="UR102" s="704"/>
      <c r="US102" s="704"/>
      <c r="UT102" s="704"/>
      <c r="UU102" s="704"/>
      <c r="UV102" s="704"/>
      <c r="UW102" s="704"/>
      <c r="UX102" s="704"/>
      <c r="UY102" s="704"/>
      <c r="UZ102" s="704"/>
      <c r="VA102" s="704"/>
      <c r="VB102" s="704"/>
      <c r="VC102" s="704"/>
      <c r="VD102" s="704"/>
      <c r="VE102" s="704"/>
      <c r="VF102" s="704"/>
      <c r="VG102" s="704"/>
      <c r="VH102" s="704"/>
      <c r="VI102" s="704"/>
      <c r="VJ102" s="704"/>
      <c r="VK102" s="704"/>
      <c r="VL102" s="704"/>
      <c r="VM102" s="704"/>
      <c r="VN102" s="704"/>
      <c r="VO102" s="704"/>
      <c r="VP102" s="704"/>
      <c r="VQ102" s="704"/>
      <c r="VR102" s="704"/>
      <c r="VS102" s="704"/>
      <c r="VT102" s="704"/>
      <c r="VU102" s="704"/>
      <c r="VV102" s="704"/>
      <c r="VW102" s="704"/>
      <c r="VX102" s="704"/>
      <c r="VY102" s="704"/>
      <c r="VZ102" s="704"/>
      <c r="WA102" s="704"/>
      <c r="WB102" s="704"/>
      <c r="WC102" s="704"/>
      <c r="WD102" s="704"/>
      <c r="WE102" s="704"/>
      <c r="WF102" s="704"/>
      <c r="WG102" s="704"/>
      <c r="WH102" s="704"/>
      <c r="WI102" s="704"/>
      <c r="WJ102" s="704"/>
      <c r="WK102" s="704"/>
      <c r="WL102" s="704"/>
      <c r="WM102" s="704"/>
      <c r="WN102" s="704"/>
      <c r="WO102" s="704"/>
      <c r="WP102" s="704"/>
      <c r="WQ102" s="704"/>
      <c r="WR102" s="704"/>
      <c r="WS102" s="704"/>
      <c r="WT102" s="704"/>
      <c r="WU102" s="704"/>
      <c r="WV102" s="704"/>
      <c r="WW102" s="704"/>
      <c r="WX102" s="704"/>
      <c r="WY102" s="704"/>
      <c r="WZ102" s="704"/>
      <c r="XA102" s="704"/>
      <c r="XB102" s="704"/>
      <c r="XC102" s="704"/>
      <c r="XD102" s="704"/>
      <c r="XE102" s="704"/>
      <c r="XF102" s="704"/>
      <c r="XG102" s="704"/>
      <c r="XH102" s="704"/>
      <c r="XI102" s="704"/>
      <c r="XJ102" s="704"/>
      <c r="XK102" s="704"/>
      <c r="XL102" s="704"/>
      <c r="XM102" s="704"/>
      <c r="XN102" s="704"/>
      <c r="XO102" s="704"/>
      <c r="XP102" s="704"/>
      <c r="XQ102" s="704"/>
      <c r="XR102" s="704"/>
      <c r="XS102" s="704"/>
      <c r="XT102" s="704"/>
      <c r="XU102" s="704"/>
      <c r="XV102" s="704"/>
      <c r="XW102" s="704"/>
      <c r="XX102" s="704"/>
      <c r="XY102" s="704"/>
      <c r="XZ102" s="704"/>
      <c r="YA102" s="704"/>
      <c r="YB102" s="704"/>
      <c r="YC102" s="704"/>
      <c r="YD102" s="704"/>
      <c r="YE102" s="704"/>
      <c r="YF102" s="704"/>
      <c r="YG102" s="704"/>
      <c r="YH102" s="704"/>
      <c r="YI102" s="704"/>
      <c r="YJ102" s="704"/>
      <c r="YK102" s="704"/>
      <c r="YL102" s="704"/>
      <c r="YM102" s="704"/>
      <c r="YN102" s="704"/>
      <c r="YO102" s="704"/>
      <c r="YP102" s="704"/>
      <c r="YQ102" s="704"/>
      <c r="YR102" s="704"/>
      <c r="YS102" s="704"/>
      <c r="YT102" s="704"/>
      <c r="YU102" s="704"/>
      <c r="YV102" s="704"/>
      <c r="YW102" s="704"/>
      <c r="YX102" s="704"/>
      <c r="YY102" s="704"/>
      <c r="YZ102" s="704"/>
      <c r="ZA102" s="704"/>
      <c r="ZB102" s="704"/>
      <c r="ZC102" s="704"/>
      <c r="ZD102" s="704"/>
      <c r="ZE102" s="704"/>
      <c r="ZF102" s="704"/>
      <c r="ZG102" s="704"/>
      <c r="ZH102" s="704"/>
      <c r="ZI102" s="704"/>
      <c r="ZJ102" s="704"/>
      <c r="ZK102" s="704"/>
      <c r="ZL102" s="704"/>
      <c r="ZM102" s="704"/>
      <c r="ZN102" s="704"/>
      <c r="ZO102" s="704"/>
      <c r="ZP102" s="704"/>
      <c r="ZQ102" s="704"/>
      <c r="ZR102" s="704"/>
      <c r="ZS102" s="704"/>
      <c r="ZT102" s="704"/>
      <c r="ZU102" s="704"/>
      <c r="ZV102" s="704"/>
      <c r="ZW102" s="704"/>
      <c r="ZX102" s="704"/>
      <c r="ZY102" s="704"/>
      <c r="ZZ102" s="704"/>
      <c r="AAA102" s="704"/>
      <c r="AAB102" s="704"/>
      <c r="AAC102" s="704"/>
      <c r="AAD102" s="704"/>
      <c r="AAE102" s="704"/>
      <c r="AAF102" s="704"/>
      <c r="AAG102" s="704"/>
      <c r="AAH102" s="704"/>
      <c r="AAI102" s="704"/>
      <c r="AAJ102" s="704"/>
      <c r="AAK102" s="704"/>
      <c r="AAL102" s="704"/>
      <c r="AAM102" s="704"/>
      <c r="AAN102" s="704"/>
      <c r="AAO102" s="704"/>
      <c r="AAP102" s="704"/>
      <c r="AAQ102" s="704"/>
      <c r="AAR102" s="704"/>
      <c r="AAS102" s="704"/>
      <c r="AAT102" s="704"/>
      <c r="AAU102" s="704"/>
      <c r="AAV102" s="704"/>
      <c r="AAW102" s="704"/>
      <c r="AAX102" s="704"/>
      <c r="AAY102" s="704"/>
      <c r="AAZ102" s="704"/>
      <c r="ABA102" s="704"/>
      <c r="ABB102" s="704"/>
      <c r="ABC102" s="704"/>
      <c r="ABD102" s="704"/>
      <c r="ABE102" s="704"/>
      <c r="ABF102" s="704"/>
      <c r="ABG102" s="704"/>
      <c r="ABH102" s="704"/>
      <c r="ABI102" s="704"/>
      <c r="ABJ102" s="704"/>
      <c r="ABK102" s="704"/>
      <c r="ABL102" s="704"/>
      <c r="ABM102" s="704"/>
      <c r="ABN102" s="704"/>
      <c r="ABO102" s="704"/>
      <c r="ABP102" s="704"/>
      <c r="ABQ102" s="704"/>
      <c r="ABR102" s="704"/>
      <c r="ABS102" s="704"/>
      <c r="ABT102" s="704"/>
      <c r="ABU102" s="704"/>
      <c r="ABV102" s="704"/>
      <c r="ABW102" s="704"/>
      <c r="ABX102" s="704"/>
      <c r="ABY102" s="704"/>
      <c r="ABZ102" s="704"/>
      <c r="ACA102" s="704"/>
      <c r="ACB102" s="704"/>
      <c r="ACC102" s="704"/>
      <c r="ACD102" s="704"/>
      <c r="ACE102" s="704"/>
      <c r="ACF102" s="704"/>
      <c r="ACG102" s="704"/>
      <c r="ACH102" s="704"/>
      <c r="ACI102" s="704"/>
      <c r="ACJ102" s="704"/>
      <c r="ACK102" s="704"/>
      <c r="ACL102" s="704"/>
      <c r="ACM102" s="704"/>
      <c r="ACN102" s="704"/>
      <c r="ACO102" s="704"/>
      <c r="ACP102" s="704"/>
      <c r="ACQ102" s="704"/>
      <c r="ACR102" s="704"/>
      <c r="ACS102" s="704"/>
      <c r="ACT102" s="704"/>
      <c r="ACU102" s="704"/>
      <c r="ACV102" s="704"/>
      <c r="ACW102" s="704"/>
      <c r="ACX102" s="704"/>
      <c r="ACY102" s="704"/>
      <c r="ACZ102" s="704"/>
      <c r="ADA102" s="704"/>
      <c r="ADB102" s="704"/>
      <c r="ADC102" s="704"/>
      <c r="ADD102" s="704"/>
      <c r="ADE102" s="704"/>
      <c r="ADF102" s="704"/>
      <c r="ADG102" s="704"/>
      <c r="ADH102" s="704"/>
      <c r="ADI102" s="704"/>
      <c r="ADJ102" s="704"/>
      <c r="ADK102" s="704"/>
      <c r="ADL102" s="704"/>
      <c r="ADM102" s="704"/>
      <c r="ADN102" s="704"/>
      <c r="ADO102" s="704"/>
      <c r="ADP102" s="704"/>
      <c r="ADQ102" s="704"/>
      <c r="ADR102" s="704"/>
      <c r="ADS102" s="704"/>
      <c r="ADT102" s="704"/>
      <c r="ADU102" s="704"/>
      <c r="ADV102" s="704"/>
      <c r="ADW102" s="704"/>
      <c r="ADX102" s="704"/>
      <c r="ADY102" s="704"/>
      <c r="ADZ102" s="704"/>
      <c r="AEA102" s="704"/>
      <c r="AEB102" s="704"/>
      <c r="AEC102" s="704"/>
      <c r="AED102" s="704"/>
      <c r="AEE102" s="704"/>
      <c r="AEF102" s="704"/>
      <c r="AEG102" s="704"/>
      <c r="AEH102" s="704"/>
      <c r="AEI102" s="704"/>
      <c r="AEJ102" s="704"/>
      <c r="AEK102" s="704"/>
      <c r="AEL102" s="704"/>
      <c r="AEM102" s="704"/>
      <c r="AEN102" s="704"/>
      <c r="AEO102" s="704"/>
      <c r="AEP102" s="704"/>
      <c r="AEQ102" s="704"/>
      <c r="AER102" s="704"/>
      <c r="AES102" s="704"/>
      <c r="AET102" s="704"/>
      <c r="AEU102" s="704"/>
      <c r="AEV102" s="704"/>
      <c r="AEW102" s="704"/>
      <c r="AEX102" s="704"/>
      <c r="AEY102" s="704"/>
      <c r="AEZ102" s="704"/>
      <c r="AFA102" s="704"/>
      <c r="AFB102" s="704"/>
      <c r="AFC102" s="704"/>
      <c r="AFD102" s="704"/>
      <c r="AFE102" s="704"/>
      <c r="AFF102" s="704"/>
      <c r="AFG102" s="704"/>
      <c r="AFH102" s="704"/>
      <c r="AFI102" s="704"/>
      <c r="AFJ102" s="704"/>
      <c r="AFK102" s="704"/>
      <c r="AFL102" s="704"/>
      <c r="AFM102" s="704"/>
      <c r="AFN102" s="704"/>
      <c r="AFO102" s="704"/>
      <c r="AFP102" s="704"/>
      <c r="AFQ102" s="704"/>
      <c r="AFR102" s="704"/>
      <c r="AFS102" s="704"/>
      <c r="AFT102" s="704"/>
      <c r="AFU102" s="704"/>
      <c r="AFV102" s="704"/>
      <c r="AFW102" s="704"/>
      <c r="AFX102" s="704"/>
      <c r="AFY102" s="704"/>
      <c r="AFZ102" s="704"/>
      <c r="AGA102" s="704"/>
      <c r="AGB102" s="704"/>
      <c r="AGC102" s="704"/>
      <c r="AGD102" s="704"/>
      <c r="AGE102" s="704"/>
      <c r="AGF102" s="704"/>
      <c r="AGG102" s="704"/>
      <c r="AGH102" s="704"/>
      <c r="AGI102" s="704"/>
      <c r="AGJ102" s="704"/>
      <c r="AGK102" s="704"/>
      <c r="AGL102" s="704"/>
      <c r="AGM102" s="704"/>
      <c r="AGN102" s="704"/>
      <c r="AGO102" s="704"/>
      <c r="AGP102" s="704"/>
      <c r="AGQ102" s="704"/>
      <c r="AGR102" s="704"/>
      <c r="AGS102" s="704"/>
      <c r="AGT102" s="704"/>
      <c r="AGU102" s="704"/>
      <c r="AGV102" s="704"/>
      <c r="AGW102" s="704"/>
      <c r="AGX102" s="704"/>
      <c r="AGY102" s="704"/>
      <c r="AGZ102" s="704"/>
      <c r="AHA102" s="704"/>
      <c r="AHB102" s="704"/>
      <c r="AHC102" s="704"/>
      <c r="AHD102" s="704"/>
      <c r="AHE102" s="704"/>
      <c r="AHF102" s="704"/>
      <c r="AHG102" s="704"/>
      <c r="AHH102" s="704"/>
      <c r="AHI102" s="704"/>
      <c r="AHJ102" s="704"/>
      <c r="AHK102" s="704"/>
      <c r="AHL102" s="704"/>
      <c r="AHM102" s="704"/>
      <c r="AHN102" s="704"/>
      <c r="AHO102" s="704"/>
      <c r="AHP102" s="704"/>
      <c r="AHQ102" s="704"/>
      <c r="AHR102" s="704"/>
      <c r="AHS102" s="704"/>
      <c r="AHT102" s="704"/>
      <c r="AHU102" s="704"/>
      <c r="AHV102" s="704"/>
      <c r="AHW102" s="704"/>
      <c r="AHX102" s="704"/>
      <c r="AHY102" s="704"/>
      <c r="AHZ102" s="704"/>
      <c r="AIA102" s="704"/>
      <c r="AIB102" s="704"/>
      <c r="AIC102" s="704"/>
      <c r="AID102" s="704"/>
      <c r="AIE102" s="704"/>
      <c r="AIF102" s="704"/>
      <c r="AIG102" s="704"/>
      <c r="AIH102" s="704"/>
      <c r="AII102" s="704"/>
      <c r="AIJ102" s="704"/>
      <c r="AIK102" s="704"/>
      <c r="AIL102" s="704"/>
      <c r="AIM102" s="704"/>
      <c r="AIN102" s="704"/>
      <c r="AIO102" s="704"/>
      <c r="AIP102" s="704"/>
      <c r="AIQ102" s="704"/>
      <c r="AIR102" s="704"/>
      <c r="AIS102" s="704"/>
      <c r="AIT102" s="704"/>
      <c r="AIU102" s="704"/>
      <c r="AIV102" s="704"/>
      <c r="AIW102" s="704"/>
      <c r="AIX102" s="704"/>
      <c r="AIY102" s="704"/>
      <c r="AIZ102" s="704"/>
      <c r="AJA102" s="704"/>
      <c r="AJB102" s="704"/>
      <c r="AJC102" s="704"/>
      <c r="AJD102" s="704"/>
      <c r="AJE102" s="704"/>
      <c r="AJF102" s="704"/>
      <c r="AJG102" s="704"/>
      <c r="AJH102" s="704"/>
      <c r="AJI102" s="704"/>
      <c r="AJJ102" s="704"/>
      <c r="AJK102" s="704"/>
      <c r="AJL102" s="704"/>
      <c r="AJM102" s="704"/>
      <c r="AJN102" s="704"/>
      <c r="AJO102" s="704"/>
      <c r="AJP102" s="704"/>
      <c r="AJQ102" s="704"/>
      <c r="AJR102" s="704"/>
      <c r="AJS102" s="704"/>
      <c r="AJT102" s="704"/>
      <c r="AJU102" s="704"/>
      <c r="AJV102" s="704"/>
      <c r="AJW102" s="704"/>
      <c r="AJX102" s="704"/>
      <c r="AJY102" s="704"/>
      <c r="AJZ102" s="704"/>
      <c r="AKA102" s="704"/>
      <c r="AKB102" s="704"/>
      <c r="AKC102" s="704"/>
      <c r="AKD102" s="704"/>
      <c r="AKE102" s="704"/>
      <c r="AKF102" s="704"/>
      <c r="AKG102" s="704"/>
      <c r="AKH102" s="704"/>
      <c r="AKI102" s="704"/>
      <c r="AKJ102" s="704"/>
      <c r="AKK102" s="704"/>
      <c r="AKL102" s="704"/>
      <c r="AKM102" s="704"/>
      <c r="AKN102" s="704"/>
      <c r="AKO102" s="704"/>
      <c r="AKP102" s="704"/>
      <c r="AKQ102" s="704"/>
      <c r="AKR102" s="704"/>
      <c r="AKS102" s="704"/>
      <c r="AKT102" s="704"/>
      <c r="AKU102" s="704"/>
      <c r="AKV102" s="704"/>
      <c r="AKW102" s="704"/>
      <c r="AKX102" s="704"/>
      <c r="AKY102" s="704"/>
      <c r="AKZ102" s="704"/>
      <c r="ALA102" s="704"/>
      <c r="ALB102" s="704"/>
      <c r="ALC102" s="704"/>
      <c r="ALD102" s="704"/>
      <c r="ALE102" s="704"/>
      <c r="ALF102" s="704"/>
      <c r="ALG102" s="704"/>
      <c r="ALH102" s="704"/>
      <c r="ALI102" s="704"/>
      <c r="ALJ102" s="704"/>
      <c r="ALK102" s="704"/>
      <c r="ALL102" s="704"/>
      <c r="ALM102" s="704"/>
      <c r="ALN102" s="704"/>
      <c r="ALO102" s="704"/>
      <c r="ALP102" s="704"/>
      <c r="ALQ102" s="704"/>
      <c r="ALR102" s="704"/>
      <c r="ALS102" s="704"/>
      <c r="ALT102" s="704"/>
      <c r="ALU102" s="704"/>
      <c r="ALV102" s="704"/>
      <c r="ALW102" s="704"/>
      <c r="ALX102" s="704"/>
      <c r="ALY102" s="704"/>
      <c r="ALZ102" s="704"/>
      <c r="AMA102" s="704"/>
      <c r="AMB102" s="704"/>
      <c r="AMC102" s="704"/>
      <c r="AMD102" s="704"/>
      <c r="AME102" s="704"/>
      <c r="AMF102" s="704"/>
      <c r="AMG102" s="704"/>
      <c r="AMH102" s="704"/>
      <c r="AMI102" s="704"/>
      <c r="AMJ102" s="704"/>
      <c r="AMK102" s="704"/>
      <c r="AML102" s="704"/>
      <c r="AMM102" s="704"/>
      <c r="AMN102" s="704"/>
      <c r="AMO102" s="704"/>
      <c r="AMP102" s="704"/>
      <c r="AMQ102" s="704"/>
      <c r="AMR102" s="704"/>
      <c r="AMS102" s="704"/>
      <c r="AMT102" s="704"/>
      <c r="AMU102" s="704"/>
      <c r="AMV102" s="704"/>
      <c r="AMW102" s="704"/>
      <c r="AMX102" s="704"/>
      <c r="AMY102" s="704"/>
      <c r="AMZ102" s="704"/>
      <c r="ANA102" s="704"/>
      <c r="ANB102" s="704"/>
      <c r="ANC102" s="704"/>
      <c r="AND102" s="704"/>
      <c r="ANE102" s="704"/>
      <c r="ANF102" s="704"/>
      <c r="ANG102" s="704"/>
      <c r="ANH102" s="704"/>
      <c r="ANI102" s="704"/>
      <c r="ANJ102" s="704"/>
      <c r="ANK102" s="704"/>
      <c r="ANL102" s="704"/>
      <c r="ANM102" s="704"/>
      <c r="ANN102" s="704"/>
      <c r="ANO102" s="704"/>
      <c r="ANP102" s="704"/>
      <c r="ANQ102" s="704"/>
      <c r="ANR102" s="704"/>
      <c r="ANS102" s="704"/>
      <c r="ANT102" s="704"/>
      <c r="ANU102" s="704"/>
      <c r="ANV102" s="704"/>
      <c r="ANW102" s="704"/>
      <c r="ANX102" s="704"/>
      <c r="ANY102" s="704"/>
      <c r="ANZ102" s="704"/>
      <c r="AOA102" s="704"/>
      <c r="AOB102" s="704"/>
      <c r="AOC102" s="704"/>
      <c r="AOD102" s="704"/>
      <c r="AOE102" s="704"/>
      <c r="AOF102" s="704"/>
      <c r="AOG102" s="704"/>
      <c r="AOH102" s="704"/>
      <c r="AOI102" s="704"/>
      <c r="AOJ102" s="704"/>
      <c r="AOK102" s="704"/>
      <c r="AOL102" s="704"/>
      <c r="AOM102" s="704"/>
      <c r="AON102" s="704"/>
      <c r="AOO102" s="704"/>
      <c r="AOP102" s="704"/>
      <c r="AOQ102" s="704"/>
      <c r="AOR102" s="704"/>
      <c r="AOS102" s="704"/>
      <c r="AOT102" s="704"/>
      <c r="AOU102" s="704"/>
      <c r="AOV102" s="704"/>
      <c r="AOW102" s="704"/>
      <c r="AOX102" s="704"/>
      <c r="AOY102" s="704"/>
      <c r="AOZ102" s="704"/>
      <c r="APA102" s="704"/>
      <c r="APB102" s="704"/>
      <c r="APC102" s="704"/>
      <c r="APD102" s="704"/>
      <c r="APE102" s="704"/>
      <c r="APF102" s="704"/>
      <c r="APG102" s="704"/>
      <c r="APH102" s="704"/>
      <c r="API102" s="704"/>
      <c r="APJ102" s="704"/>
      <c r="APK102" s="704"/>
      <c r="APL102" s="704"/>
      <c r="APM102" s="704"/>
      <c r="APN102" s="704"/>
      <c r="APO102" s="704"/>
      <c r="APP102" s="704"/>
      <c r="APQ102" s="704"/>
      <c r="APR102" s="704"/>
      <c r="APS102" s="704"/>
      <c r="APT102" s="704"/>
      <c r="APU102" s="704"/>
      <c r="APV102" s="704"/>
      <c r="APW102" s="704"/>
      <c r="APX102" s="704"/>
      <c r="APY102" s="704"/>
      <c r="APZ102" s="704"/>
      <c r="AQA102" s="704"/>
      <c r="AQB102" s="704"/>
      <c r="AQC102" s="704"/>
      <c r="AQD102" s="704"/>
      <c r="AQE102" s="704"/>
      <c r="AQF102" s="704"/>
      <c r="AQG102" s="704"/>
      <c r="AQH102" s="704"/>
      <c r="AQI102" s="704"/>
      <c r="AQJ102" s="704"/>
      <c r="AQK102" s="704"/>
      <c r="AQL102" s="704"/>
      <c r="AQM102" s="704"/>
      <c r="AQN102" s="704"/>
      <c r="AQO102" s="704"/>
      <c r="AQP102" s="704"/>
      <c r="AQQ102" s="704"/>
      <c r="AQR102" s="704"/>
      <c r="AQS102" s="704"/>
      <c r="AQT102" s="704"/>
      <c r="AQU102" s="704"/>
      <c r="AQV102" s="704"/>
      <c r="AQW102" s="704"/>
      <c r="AQX102" s="704"/>
      <c r="AQY102" s="704"/>
      <c r="AQZ102" s="704"/>
      <c r="ARA102" s="704"/>
      <c r="ARB102" s="704"/>
      <c r="ARC102" s="704"/>
      <c r="ARD102" s="704"/>
      <c r="ARE102" s="704"/>
      <c r="ARF102" s="704"/>
      <c r="ARG102" s="704"/>
      <c r="ARH102" s="704"/>
      <c r="ARI102" s="704"/>
      <c r="ARJ102" s="704"/>
      <c r="ARK102" s="704"/>
      <c r="ARL102" s="704"/>
      <c r="ARM102" s="704"/>
      <c r="ARN102" s="704"/>
      <c r="ARO102" s="704"/>
      <c r="ARP102" s="704"/>
      <c r="ARQ102" s="704"/>
      <c r="ARR102" s="704"/>
      <c r="ARS102" s="704"/>
      <c r="ART102" s="704"/>
      <c r="ARU102" s="704"/>
      <c r="ARV102" s="704"/>
      <c r="ARW102" s="704"/>
      <c r="ARX102" s="704"/>
      <c r="ARY102" s="704"/>
      <c r="ARZ102" s="704"/>
      <c r="ASA102" s="704"/>
      <c r="ASB102" s="704"/>
      <c r="ASC102" s="704"/>
      <c r="ASD102" s="704"/>
      <c r="ASE102" s="704"/>
      <c r="ASF102" s="704"/>
      <c r="ASG102" s="704"/>
      <c r="ASH102" s="704"/>
      <c r="ASI102" s="704"/>
      <c r="ASJ102" s="704"/>
      <c r="ASK102" s="704"/>
      <c r="ASL102" s="704"/>
      <c r="ASM102" s="704"/>
      <c r="ASN102" s="704"/>
      <c r="ASO102" s="704"/>
      <c r="ASP102" s="704"/>
      <c r="ASQ102" s="704"/>
      <c r="ASR102" s="704"/>
      <c r="ASS102" s="704"/>
      <c r="AST102" s="704"/>
      <c r="ASU102" s="704"/>
      <c r="ASV102" s="704"/>
      <c r="ASW102" s="704"/>
      <c r="ASX102" s="704"/>
      <c r="ASY102" s="704"/>
      <c r="ASZ102" s="704"/>
      <c r="ATA102" s="704"/>
      <c r="ATB102" s="704"/>
      <c r="ATC102" s="704"/>
      <c r="ATD102" s="704"/>
      <c r="ATE102" s="704"/>
      <c r="ATF102" s="704"/>
      <c r="ATG102" s="704"/>
      <c r="ATH102" s="704"/>
      <c r="ATI102" s="704"/>
      <c r="ATJ102" s="704"/>
      <c r="ATK102" s="704"/>
      <c r="ATL102" s="704"/>
      <c r="ATM102" s="704"/>
      <c r="ATN102" s="704"/>
      <c r="ATO102" s="704"/>
      <c r="ATP102" s="704"/>
      <c r="ATQ102" s="704"/>
      <c r="ATR102" s="704"/>
      <c r="ATS102" s="704"/>
      <c r="ATT102" s="704"/>
      <c r="ATU102" s="704"/>
      <c r="ATV102" s="704"/>
      <c r="ATW102" s="704"/>
      <c r="ATX102" s="704"/>
      <c r="ATY102" s="704"/>
      <c r="ATZ102" s="704"/>
      <c r="AUA102" s="704"/>
      <c r="AUB102" s="704"/>
      <c r="AUC102" s="704"/>
      <c r="AUD102" s="704"/>
      <c r="AUE102" s="704"/>
      <c r="AUF102" s="704"/>
      <c r="AUG102" s="704"/>
      <c r="AUH102" s="704"/>
      <c r="AUI102" s="704"/>
      <c r="AUJ102" s="704"/>
      <c r="AUK102" s="704"/>
      <c r="AUL102" s="704"/>
      <c r="AUM102" s="704"/>
      <c r="AUN102" s="704"/>
      <c r="AUO102" s="704"/>
      <c r="AUP102" s="704"/>
      <c r="AUQ102" s="704"/>
      <c r="AUR102" s="704"/>
      <c r="AUS102" s="704"/>
      <c r="AUT102" s="704"/>
      <c r="AUU102" s="704"/>
      <c r="AUV102" s="704"/>
      <c r="AUW102" s="704"/>
      <c r="AUX102" s="704"/>
      <c r="AUY102" s="704"/>
      <c r="AUZ102" s="704"/>
      <c r="AVA102" s="704"/>
      <c r="AVB102" s="704"/>
      <c r="AVC102" s="704"/>
      <c r="AVD102" s="704"/>
      <c r="AVE102" s="704"/>
      <c r="AVF102" s="704"/>
      <c r="AVG102" s="704"/>
      <c r="AVH102" s="704"/>
      <c r="AVI102" s="704"/>
      <c r="AVJ102" s="704"/>
      <c r="AVK102" s="704"/>
      <c r="AVL102" s="704"/>
      <c r="AVM102" s="704"/>
      <c r="AVN102" s="704"/>
      <c r="AVO102" s="704"/>
      <c r="AVP102" s="704"/>
      <c r="AVQ102" s="704"/>
      <c r="AVR102" s="704"/>
      <c r="AVS102" s="704"/>
      <c r="AVT102" s="704"/>
      <c r="AVU102" s="704"/>
      <c r="AVV102" s="704"/>
      <c r="AVW102" s="704"/>
      <c r="AVX102" s="704"/>
      <c r="AVY102" s="704"/>
      <c r="AVZ102" s="704"/>
      <c r="AWA102" s="704"/>
      <c r="AWB102" s="704"/>
      <c r="AWC102" s="704"/>
      <c r="AWD102" s="704"/>
      <c r="AWE102" s="704"/>
      <c r="AWF102" s="704"/>
      <c r="AWG102" s="704"/>
      <c r="AWH102" s="704"/>
      <c r="AWI102" s="704"/>
      <c r="AWJ102" s="704"/>
      <c r="AWK102" s="704"/>
      <c r="AWL102" s="704"/>
      <c r="AWM102" s="704"/>
      <c r="AWN102" s="704"/>
      <c r="AWO102" s="704"/>
      <c r="AWP102" s="704"/>
      <c r="AWQ102" s="704"/>
      <c r="AWR102" s="704"/>
      <c r="AWS102" s="704"/>
      <c r="AWT102" s="704"/>
      <c r="AWU102" s="704"/>
      <c r="AWV102" s="704"/>
      <c r="AWW102" s="704"/>
      <c r="AWX102" s="704"/>
      <c r="AWY102" s="704"/>
      <c r="AWZ102" s="704"/>
      <c r="AXA102" s="704"/>
      <c r="AXB102" s="704"/>
      <c r="AXC102" s="704"/>
      <c r="AXD102" s="704"/>
      <c r="AXE102" s="704"/>
      <c r="AXF102" s="704"/>
      <c r="AXG102" s="704"/>
      <c r="AXH102" s="704"/>
      <c r="AXI102" s="704"/>
      <c r="AXJ102" s="704"/>
      <c r="AXK102" s="704"/>
      <c r="AXL102" s="704"/>
      <c r="AXM102" s="704"/>
      <c r="AXN102" s="704"/>
      <c r="AXO102" s="704"/>
      <c r="AXP102" s="704"/>
      <c r="AXQ102" s="704"/>
      <c r="AXR102" s="704"/>
      <c r="AXS102" s="704"/>
      <c r="AXT102" s="704"/>
      <c r="AXU102" s="704"/>
      <c r="AXV102" s="704"/>
      <c r="AXW102" s="704"/>
      <c r="AXX102" s="704"/>
      <c r="AXY102" s="704"/>
      <c r="AXZ102" s="704"/>
      <c r="AYA102" s="704"/>
      <c r="AYB102" s="704"/>
      <c r="AYC102" s="704"/>
      <c r="AYD102" s="704"/>
      <c r="AYE102" s="704"/>
      <c r="AYF102" s="704"/>
      <c r="AYG102" s="704"/>
      <c r="AYH102" s="704"/>
      <c r="AYI102" s="704"/>
      <c r="AYJ102" s="704"/>
      <c r="AYK102" s="704"/>
      <c r="AYL102" s="704"/>
      <c r="AYM102" s="704"/>
      <c r="AYN102" s="704"/>
      <c r="AYO102" s="704"/>
      <c r="AYP102" s="704"/>
      <c r="AYQ102" s="704"/>
      <c r="AYR102" s="704"/>
      <c r="AYS102" s="704"/>
      <c r="AYT102" s="704"/>
      <c r="AYU102" s="704"/>
      <c r="AYV102" s="704"/>
      <c r="AYW102" s="704"/>
      <c r="AYX102" s="704"/>
      <c r="AYY102" s="704"/>
      <c r="AYZ102" s="704"/>
      <c r="AZA102" s="704"/>
      <c r="AZB102" s="704"/>
      <c r="AZC102" s="704"/>
      <c r="AZD102" s="704"/>
      <c r="AZE102" s="704"/>
      <c r="AZF102" s="704"/>
      <c r="AZG102" s="704"/>
      <c r="AZH102" s="704"/>
      <c r="AZI102" s="704"/>
      <c r="AZJ102" s="704"/>
      <c r="AZK102" s="704"/>
      <c r="AZL102" s="704"/>
      <c r="AZM102" s="704"/>
      <c r="AZN102" s="704"/>
      <c r="AZO102" s="704"/>
      <c r="AZP102" s="704"/>
      <c r="AZQ102" s="704"/>
      <c r="AZR102" s="704"/>
      <c r="AZS102" s="704"/>
      <c r="AZT102" s="704"/>
      <c r="AZU102" s="704"/>
      <c r="AZV102" s="704"/>
      <c r="AZW102" s="704"/>
      <c r="AZX102" s="704"/>
      <c r="AZY102" s="704"/>
      <c r="AZZ102" s="704"/>
      <c r="BAA102" s="704"/>
      <c r="BAB102" s="704"/>
      <c r="BAC102" s="704"/>
      <c r="BAD102" s="704"/>
      <c r="BAE102" s="704"/>
      <c r="BAF102" s="704"/>
      <c r="BAG102" s="704"/>
      <c r="BAH102" s="704"/>
      <c r="BAI102" s="704"/>
      <c r="BAJ102" s="704"/>
      <c r="BAK102" s="704"/>
      <c r="BAL102" s="704"/>
      <c r="BAM102" s="704"/>
      <c r="BAN102" s="704"/>
      <c r="BAO102" s="704"/>
      <c r="BAP102" s="704"/>
      <c r="BAQ102" s="704"/>
      <c r="BAR102" s="704"/>
      <c r="BAS102" s="704"/>
      <c r="BAT102" s="704"/>
      <c r="BAU102" s="704"/>
      <c r="BAV102" s="704"/>
      <c r="BAW102" s="704"/>
      <c r="BAX102" s="704"/>
      <c r="BAY102" s="704"/>
      <c r="BAZ102" s="704"/>
      <c r="BBA102" s="704"/>
      <c r="BBB102" s="704"/>
      <c r="BBC102" s="704"/>
      <c r="BBD102" s="704"/>
      <c r="BBE102" s="704"/>
      <c r="BBF102" s="704"/>
      <c r="BBG102" s="704"/>
      <c r="BBH102" s="704"/>
      <c r="BBI102" s="704"/>
      <c r="BBJ102" s="704"/>
      <c r="BBK102" s="704"/>
      <c r="BBL102" s="704"/>
      <c r="BBM102" s="704"/>
      <c r="BBN102" s="704"/>
      <c r="BBO102" s="704"/>
      <c r="BBP102" s="704"/>
      <c r="BBQ102" s="704"/>
      <c r="BBR102" s="704"/>
      <c r="BBS102" s="704"/>
      <c r="BBT102" s="704"/>
      <c r="BBU102" s="704"/>
      <c r="BBV102" s="704"/>
      <c r="BBW102" s="704"/>
      <c r="BBX102" s="704"/>
      <c r="BBY102" s="704"/>
      <c r="BBZ102" s="704"/>
      <c r="BCA102" s="704"/>
      <c r="BCB102" s="704"/>
      <c r="BCC102" s="704"/>
      <c r="BCD102" s="704"/>
      <c r="BCE102" s="704"/>
      <c r="BCF102" s="704"/>
      <c r="BCG102" s="704"/>
      <c r="BCH102" s="704"/>
      <c r="BCI102" s="704"/>
      <c r="BCJ102" s="704"/>
      <c r="BCK102" s="704"/>
      <c r="BCL102" s="704"/>
      <c r="BCM102" s="704"/>
      <c r="BCN102" s="704"/>
      <c r="BCO102" s="704"/>
      <c r="BCP102" s="704"/>
      <c r="BCQ102" s="704"/>
      <c r="BCR102" s="704"/>
      <c r="BCS102" s="704"/>
      <c r="BCT102" s="704"/>
      <c r="BCU102" s="704"/>
      <c r="BCV102" s="704"/>
      <c r="BCW102" s="704"/>
      <c r="BCX102" s="704"/>
      <c r="BCY102" s="704"/>
      <c r="BCZ102" s="704"/>
      <c r="BDA102" s="704"/>
      <c r="BDB102" s="704"/>
      <c r="BDC102" s="704"/>
      <c r="BDD102" s="704"/>
      <c r="BDE102" s="704"/>
      <c r="BDF102" s="704"/>
      <c r="BDG102" s="704"/>
      <c r="BDH102" s="704"/>
      <c r="BDI102" s="704"/>
      <c r="BDJ102" s="704"/>
      <c r="BDK102" s="704"/>
      <c r="BDL102" s="704"/>
      <c r="BDM102" s="704"/>
      <c r="BDN102" s="704"/>
      <c r="BDO102" s="704"/>
      <c r="BDP102" s="704"/>
      <c r="BDQ102" s="704"/>
      <c r="BDR102" s="704"/>
      <c r="BDS102" s="704"/>
      <c r="BDT102" s="704"/>
      <c r="BDU102" s="704"/>
      <c r="BDV102" s="704"/>
      <c r="BDW102" s="704"/>
      <c r="BDX102" s="704"/>
      <c r="BDY102" s="704"/>
      <c r="BDZ102" s="704"/>
      <c r="BEA102" s="704"/>
      <c r="BEB102" s="704"/>
      <c r="BEC102" s="704"/>
      <c r="BED102" s="704"/>
      <c r="BEE102" s="704"/>
      <c r="BEF102" s="704"/>
      <c r="BEG102" s="704"/>
      <c r="BEH102" s="704"/>
      <c r="BEI102" s="704"/>
      <c r="BEJ102" s="704"/>
      <c r="BEK102" s="704"/>
      <c r="BEL102" s="704"/>
      <c r="BEM102" s="704"/>
      <c r="BEN102" s="704"/>
      <c r="BEO102" s="704"/>
      <c r="BEP102" s="704"/>
      <c r="BEQ102" s="704"/>
      <c r="BER102" s="704"/>
      <c r="BES102" s="704"/>
      <c r="BET102" s="704"/>
      <c r="BEU102" s="704"/>
      <c r="BEV102" s="704"/>
      <c r="BEW102" s="704"/>
      <c r="BEX102" s="704"/>
      <c r="BEY102" s="704"/>
      <c r="BEZ102" s="704"/>
      <c r="BFA102" s="704"/>
      <c r="BFB102" s="704"/>
      <c r="BFC102" s="704"/>
      <c r="BFD102" s="704"/>
      <c r="BFE102" s="704"/>
      <c r="BFF102" s="704"/>
      <c r="BFG102" s="704"/>
      <c r="BFH102" s="704"/>
      <c r="BFI102" s="704"/>
      <c r="BFJ102" s="704"/>
      <c r="BFK102" s="704"/>
      <c r="BFL102" s="704"/>
      <c r="BFM102" s="704"/>
      <c r="BFN102" s="704"/>
      <c r="BFO102" s="704"/>
      <c r="BFP102" s="704"/>
      <c r="BFQ102" s="704"/>
      <c r="BFR102" s="704"/>
      <c r="BFS102" s="704"/>
      <c r="BFT102" s="704"/>
      <c r="BFU102" s="704"/>
      <c r="BFV102" s="704"/>
      <c r="BFW102" s="704"/>
      <c r="BFX102" s="704"/>
      <c r="BFY102" s="704"/>
      <c r="BFZ102" s="704"/>
      <c r="BGA102" s="704"/>
      <c r="BGB102" s="704"/>
      <c r="BGC102" s="704"/>
      <c r="BGD102" s="704"/>
      <c r="BGE102" s="704"/>
      <c r="BGF102" s="704"/>
      <c r="BGG102" s="704"/>
      <c r="BGH102" s="704"/>
      <c r="BGI102" s="704"/>
      <c r="BGJ102" s="704"/>
      <c r="BGK102" s="704"/>
      <c r="BGL102" s="704"/>
      <c r="BGM102" s="704"/>
      <c r="BGN102" s="704"/>
      <c r="BGO102" s="704"/>
      <c r="BGP102" s="704"/>
      <c r="BGQ102" s="704"/>
      <c r="BGR102" s="704"/>
      <c r="BGS102" s="704"/>
      <c r="BGT102" s="704"/>
      <c r="BGU102" s="704"/>
      <c r="BGV102" s="704"/>
      <c r="BGW102" s="704"/>
      <c r="BGX102" s="704"/>
      <c r="BGY102" s="704"/>
      <c r="BGZ102" s="704"/>
      <c r="BHA102" s="704"/>
      <c r="BHB102" s="704"/>
      <c r="BHC102" s="704"/>
      <c r="BHD102" s="704"/>
      <c r="BHE102" s="704"/>
      <c r="BHF102" s="704"/>
      <c r="BHG102" s="704"/>
      <c r="BHH102" s="704"/>
      <c r="BHI102" s="704"/>
      <c r="BHJ102" s="704"/>
      <c r="BHK102" s="704"/>
      <c r="BHL102" s="704"/>
      <c r="BHM102" s="704"/>
      <c r="BHN102" s="704"/>
      <c r="BHO102" s="704"/>
      <c r="BHP102" s="704"/>
      <c r="BHQ102" s="704"/>
      <c r="BHR102" s="704"/>
      <c r="BHS102" s="704"/>
      <c r="BHT102" s="704"/>
      <c r="BHU102" s="704"/>
      <c r="BHV102" s="704"/>
      <c r="BHW102" s="704"/>
      <c r="BHX102" s="704"/>
      <c r="BHY102" s="704"/>
      <c r="BHZ102" s="704"/>
      <c r="BIA102" s="704"/>
      <c r="BIB102" s="704"/>
      <c r="BIC102" s="704"/>
      <c r="BID102" s="704"/>
      <c r="BIE102" s="704"/>
      <c r="BIF102" s="704"/>
      <c r="BIG102" s="704"/>
      <c r="BIH102" s="704"/>
      <c r="BII102" s="704"/>
      <c r="BIJ102" s="704"/>
      <c r="BIK102" s="704"/>
      <c r="BIL102" s="704"/>
      <c r="BIM102" s="704"/>
      <c r="BIN102" s="704"/>
      <c r="BIO102" s="704"/>
      <c r="BIP102" s="704"/>
      <c r="BIQ102" s="704"/>
      <c r="BIR102" s="704"/>
      <c r="BIS102" s="704"/>
      <c r="BIT102" s="704"/>
      <c r="BIU102" s="704"/>
      <c r="BIV102" s="704"/>
      <c r="BIW102" s="704"/>
      <c r="BIX102" s="704"/>
      <c r="BIY102" s="704"/>
      <c r="BIZ102" s="704"/>
      <c r="BJA102" s="704"/>
      <c r="BJB102" s="704"/>
      <c r="BJC102" s="704"/>
      <c r="BJD102" s="704"/>
      <c r="BJE102" s="704"/>
      <c r="BJF102" s="704"/>
      <c r="BJG102" s="704"/>
      <c r="BJH102" s="704"/>
      <c r="BJI102" s="704"/>
      <c r="BJJ102" s="704"/>
      <c r="BJK102" s="704"/>
      <c r="BJL102" s="704"/>
      <c r="BJM102" s="704"/>
      <c r="BJN102" s="704"/>
      <c r="BJO102" s="704"/>
      <c r="BJP102" s="704"/>
      <c r="BJQ102" s="704"/>
      <c r="BJR102" s="704"/>
      <c r="BJS102" s="704"/>
      <c r="BJT102" s="704"/>
      <c r="BJU102" s="704"/>
      <c r="BJV102" s="704"/>
      <c r="BJW102" s="704"/>
      <c r="BJX102" s="704"/>
      <c r="BJY102" s="704"/>
      <c r="BJZ102" s="704"/>
      <c r="BKA102" s="704"/>
      <c r="BKB102" s="704"/>
      <c r="BKC102" s="704"/>
      <c r="BKD102" s="704"/>
      <c r="BKE102" s="704"/>
      <c r="BKF102" s="704"/>
      <c r="BKG102" s="704"/>
      <c r="BKH102" s="704"/>
      <c r="BKI102" s="704"/>
      <c r="BKJ102" s="704"/>
      <c r="BKK102" s="704"/>
      <c r="BKL102" s="704"/>
      <c r="BKM102" s="704"/>
      <c r="BKN102" s="704"/>
      <c r="BKO102" s="704"/>
      <c r="BKP102" s="704"/>
      <c r="BKQ102" s="704"/>
      <c r="BKR102" s="704"/>
      <c r="BKS102" s="704"/>
      <c r="BKT102" s="704"/>
      <c r="BKU102" s="704"/>
      <c r="BKV102" s="704"/>
      <c r="BKW102" s="704"/>
      <c r="BKX102" s="704"/>
      <c r="BKY102" s="704"/>
      <c r="BKZ102" s="704"/>
      <c r="BLA102" s="704"/>
      <c r="BLB102" s="704"/>
      <c r="BLC102" s="704"/>
      <c r="BLD102" s="704"/>
      <c r="BLE102" s="704"/>
      <c r="BLF102" s="704"/>
      <c r="BLG102" s="704"/>
      <c r="BLH102" s="704"/>
      <c r="BLI102" s="704"/>
      <c r="BLJ102" s="704"/>
      <c r="BLK102" s="704"/>
      <c r="BLL102" s="704"/>
      <c r="BLM102" s="704"/>
      <c r="BLN102" s="704"/>
      <c r="BLO102" s="704"/>
      <c r="BLP102" s="704"/>
      <c r="BLQ102" s="704"/>
      <c r="BLR102" s="704"/>
      <c r="BLS102" s="704"/>
      <c r="BLT102" s="704"/>
      <c r="BLU102" s="704"/>
      <c r="BLV102" s="704"/>
      <c r="BLW102" s="704"/>
      <c r="BLX102" s="704"/>
      <c r="BLY102" s="704"/>
      <c r="BLZ102" s="704"/>
      <c r="BMA102" s="704"/>
      <c r="BMB102" s="704"/>
      <c r="BMC102" s="704"/>
      <c r="BMD102" s="704"/>
      <c r="BME102" s="704"/>
      <c r="BMF102" s="704"/>
      <c r="BMG102" s="704"/>
      <c r="BMH102" s="704"/>
      <c r="BMI102" s="704"/>
      <c r="BMJ102" s="704"/>
      <c r="BMK102" s="704"/>
      <c r="BML102" s="704"/>
      <c r="BMM102" s="704"/>
      <c r="BMN102" s="704"/>
      <c r="BMO102" s="704"/>
      <c r="BMP102" s="704"/>
      <c r="BMQ102" s="704"/>
      <c r="BMR102" s="704"/>
      <c r="BMS102" s="704"/>
      <c r="BMT102" s="704"/>
      <c r="BMU102" s="704"/>
      <c r="BMV102" s="704"/>
      <c r="BMW102" s="704"/>
      <c r="BMX102" s="704"/>
      <c r="BMY102" s="704"/>
      <c r="BMZ102" s="704"/>
      <c r="BNA102" s="704"/>
      <c r="BNB102" s="704"/>
      <c r="BNC102" s="704"/>
      <c r="BND102" s="704"/>
      <c r="BNE102" s="704"/>
      <c r="BNF102" s="704"/>
      <c r="BNG102" s="704"/>
      <c r="BNH102" s="704"/>
      <c r="BNI102" s="704"/>
      <c r="BNJ102" s="704"/>
      <c r="BNK102" s="704"/>
      <c r="BNL102" s="704"/>
      <c r="BNM102" s="704"/>
      <c r="BNN102" s="704"/>
      <c r="BNO102" s="704"/>
      <c r="BNP102" s="704"/>
      <c r="BNQ102" s="704"/>
      <c r="BNR102" s="704"/>
      <c r="BNS102" s="704"/>
      <c r="BNT102" s="704"/>
      <c r="BNU102" s="704"/>
      <c r="BNV102" s="704"/>
      <c r="BNW102" s="704"/>
      <c r="BNX102" s="704"/>
      <c r="BNY102" s="704"/>
      <c r="BNZ102" s="704"/>
      <c r="BOA102" s="704"/>
      <c r="BOB102" s="704"/>
      <c r="BOC102" s="704"/>
      <c r="BOD102" s="704"/>
      <c r="BOE102" s="704"/>
      <c r="BOF102" s="704"/>
      <c r="BOG102" s="704"/>
      <c r="BOH102" s="704"/>
      <c r="BOI102" s="704"/>
      <c r="BOJ102" s="704"/>
      <c r="BOK102" s="704"/>
      <c r="BOL102" s="704"/>
      <c r="BOM102" s="704"/>
      <c r="BON102" s="704"/>
      <c r="BOO102" s="704"/>
      <c r="BOP102" s="704"/>
      <c r="BOQ102" s="704"/>
      <c r="BOR102" s="704"/>
      <c r="BOS102" s="704"/>
      <c r="BOT102" s="704"/>
      <c r="BOU102" s="704"/>
      <c r="BOV102" s="704"/>
      <c r="BOW102" s="704"/>
      <c r="BOX102" s="704"/>
      <c r="BOY102" s="704"/>
      <c r="BOZ102" s="704"/>
      <c r="BPA102" s="704"/>
      <c r="BPB102" s="704"/>
      <c r="BPC102" s="704"/>
      <c r="BPD102" s="704"/>
      <c r="BPE102" s="704"/>
      <c r="BPF102" s="704"/>
      <c r="BPG102" s="704"/>
      <c r="BPH102" s="704"/>
      <c r="BPI102" s="704"/>
      <c r="BPJ102" s="704"/>
      <c r="BPK102" s="704"/>
      <c r="BPL102" s="704"/>
      <c r="BPM102" s="704"/>
      <c r="BPN102" s="704"/>
      <c r="BPO102" s="704"/>
      <c r="BPP102" s="704"/>
      <c r="BPQ102" s="704"/>
      <c r="BPR102" s="704"/>
      <c r="BPS102" s="704"/>
      <c r="BPT102" s="704"/>
      <c r="BPU102" s="704"/>
      <c r="BPV102" s="704"/>
      <c r="BPW102" s="704"/>
      <c r="BPX102" s="704"/>
      <c r="BPY102" s="704"/>
      <c r="BPZ102" s="704"/>
      <c r="BQA102" s="704"/>
      <c r="BQB102" s="704"/>
      <c r="BQC102" s="704"/>
      <c r="BQD102" s="704"/>
      <c r="BQE102" s="704"/>
      <c r="BQF102" s="704"/>
      <c r="BQG102" s="704"/>
      <c r="BQH102" s="704"/>
      <c r="BQI102" s="704"/>
      <c r="BQJ102" s="704"/>
      <c r="BQK102" s="704"/>
      <c r="BQL102" s="704"/>
      <c r="BQM102" s="704"/>
      <c r="BQN102" s="704"/>
      <c r="BQO102" s="704"/>
      <c r="BQP102" s="704"/>
      <c r="BQQ102" s="704"/>
      <c r="BQR102" s="704"/>
      <c r="BQS102" s="704"/>
      <c r="BQT102" s="704"/>
      <c r="BQU102" s="704"/>
      <c r="BQV102" s="704"/>
      <c r="BQW102" s="704"/>
      <c r="BQX102" s="704"/>
      <c r="BQY102" s="704"/>
      <c r="BQZ102" s="704"/>
      <c r="BRA102" s="704"/>
      <c r="BRB102" s="704"/>
      <c r="BRC102" s="704"/>
      <c r="BRD102" s="704"/>
      <c r="BRE102" s="704"/>
      <c r="BRF102" s="704"/>
      <c r="BRG102" s="704"/>
      <c r="BRH102" s="704"/>
      <c r="BRI102" s="704"/>
      <c r="BRJ102" s="704"/>
      <c r="BRK102" s="704"/>
      <c r="BRL102" s="704"/>
      <c r="BRM102" s="704"/>
      <c r="BRN102" s="704"/>
      <c r="BRO102" s="704"/>
      <c r="BRP102" s="704"/>
      <c r="BRQ102" s="704"/>
      <c r="BRR102" s="704"/>
      <c r="BRS102" s="704"/>
      <c r="BRT102" s="704"/>
      <c r="BRU102" s="704"/>
      <c r="BRV102" s="704"/>
      <c r="BRW102" s="704"/>
      <c r="BRX102" s="704"/>
      <c r="BRY102" s="704"/>
      <c r="BRZ102" s="704"/>
      <c r="BSA102" s="704"/>
      <c r="BSB102" s="704"/>
      <c r="BSC102" s="704"/>
      <c r="BSD102" s="704"/>
      <c r="BSE102" s="704"/>
      <c r="BSF102" s="704"/>
      <c r="BSG102" s="704"/>
      <c r="BSH102" s="704"/>
      <c r="BSI102" s="704"/>
      <c r="BSJ102" s="704"/>
      <c r="BSK102" s="704"/>
      <c r="BSL102" s="704"/>
      <c r="BSM102" s="704"/>
      <c r="BSN102" s="704"/>
      <c r="BSO102" s="704"/>
      <c r="BSP102" s="704"/>
      <c r="BSQ102" s="704"/>
      <c r="BSR102" s="704"/>
      <c r="BSS102" s="704"/>
      <c r="BST102" s="704"/>
      <c r="BSU102" s="704"/>
      <c r="BSV102" s="704"/>
      <c r="BSW102" s="704"/>
      <c r="BSX102" s="704"/>
      <c r="BSY102" s="704"/>
      <c r="BSZ102" s="704"/>
      <c r="BTA102" s="704"/>
      <c r="BTB102" s="704"/>
      <c r="BTC102" s="704"/>
      <c r="BTD102" s="704"/>
      <c r="BTE102" s="704"/>
      <c r="BTF102" s="704"/>
      <c r="BTG102" s="704"/>
      <c r="BTH102" s="704"/>
      <c r="BTI102" s="704"/>
      <c r="BTJ102" s="704"/>
      <c r="BTK102" s="704"/>
      <c r="BTL102" s="704"/>
      <c r="BTM102" s="704"/>
      <c r="BTN102" s="704"/>
      <c r="BTO102" s="704"/>
      <c r="BTP102" s="704"/>
      <c r="BTQ102" s="704"/>
      <c r="BTR102" s="704"/>
      <c r="BTS102" s="704"/>
      <c r="BTT102" s="704"/>
      <c r="BTU102" s="704"/>
      <c r="BTV102" s="704"/>
      <c r="BTW102" s="704"/>
      <c r="BTX102" s="704"/>
      <c r="BTY102" s="704"/>
      <c r="BTZ102" s="704"/>
      <c r="BUA102" s="704"/>
      <c r="BUB102" s="704"/>
      <c r="BUC102" s="704"/>
      <c r="BUD102" s="704"/>
      <c r="BUE102" s="704"/>
      <c r="BUF102" s="704"/>
      <c r="BUG102" s="704"/>
      <c r="BUH102" s="704"/>
      <c r="BUI102" s="704"/>
      <c r="BUJ102" s="704"/>
      <c r="BUK102" s="704"/>
      <c r="BUL102" s="704"/>
      <c r="BUM102" s="704"/>
      <c r="BUN102" s="704"/>
      <c r="BUO102" s="704"/>
      <c r="BUP102" s="704"/>
      <c r="BUQ102" s="704"/>
      <c r="BUR102" s="704"/>
      <c r="BUS102" s="704"/>
      <c r="BUT102" s="704"/>
      <c r="BUU102" s="704"/>
      <c r="BUV102" s="704"/>
      <c r="BUW102" s="704"/>
      <c r="BUX102" s="704"/>
      <c r="BUY102" s="704"/>
      <c r="BUZ102" s="704"/>
      <c r="BVA102" s="704"/>
      <c r="BVB102" s="704"/>
      <c r="BVC102" s="704"/>
      <c r="BVD102" s="704"/>
      <c r="BVE102" s="704"/>
      <c r="BVF102" s="704"/>
      <c r="BVG102" s="704"/>
      <c r="BVH102" s="704"/>
      <c r="BVI102" s="704"/>
      <c r="BVJ102" s="704"/>
      <c r="BVK102" s="704"/>
      <c r="BVL102" s="704"/>
      <c r="BVM102" s="704"/>
      <c r="BVN102" s="704"/>
      <c r="BVO102" s="704"/>
      <c r="BVP102" s="704"/>
      <c r="BVQ102" s="704"/>
      <c r="BVR102" s="704"/>
      <c r="BVS102" s="704"/>
      <c r="BVT102" s="704"/>
      <c r="BVU102" s="704"/>
      <c r="BVV102" s="704"/>
      <c r="BVW102" s="704"/>
      <c r="BVX102" s="704"/>
      <c r="BVY102" s="704"/>
      <c r="BVZ102" s="704"/>
      <c r="BWA102" s="704"/>
      <c r="BWB102" s="704"/>
      <c r="BWC102" s="704"/>
      <c r="BWD102" s="704"/>
      <c r="BWE102" s="704"/>
      <c r="BWF102" s="704"/>
      <c r="BWG102" s="704"/>
      <c r="BWH102" s="704"/>
      <c r="BWI102" s="704"/>
      <c r="BWJ102" s="704"/>
      <c r="BWK102" s="704"/>
      <c r="BWL102" s="704"/>
      <c r="BWM102" s="704"/>
      <c r="BWN102" s="704"/>
      <c r="BWO102" s="704"/>
      <c r="BWP102" s="704"/>
      <c r="BWQ102" s="704"/>
      <c r="BWR102" s="704"/>
      <c r="BWS102" s="704"/>
      <c r="BWT102" s="704"/>
      <c r="BWU102" s="704"/>
      <c r="BWV102" s="704"/>
      <c r="BWW102" s="704"/>
      <c r="BWX102" s="704"/>
      <c r="BWY102" s="704"/>
      <c r="BWZ102" s="704"/>
      <c r="BXA102" s="704"/>
      <c r="BXB102" s="704"/>
      <c r="BXC102" s="704"/>
      <c r="BXD102" s="704"/>
      <c r="BXE102" s="704"/>
      <c r="BXF102" s="704"/>
      <c r="BXG102" s="704"/>
      <c r="BXH102" s="704"/>
      <c r="BXI102" s="704"/>
      <c r="BXJ102" s="704"/>
      <c r="BXK102" s="704"/>
      <c r="BXL102" s="704"/>
      <c r="BXM102" s="704"/>
      <c r="BXN102" s="704"/>
      <c r="BXO102" s="704"/>
      <c r="BXP102" s="704"/>
      <c r="BXQ102" s="704"/>
      <c r="BXR102" s="704"/>
      <c r="BXS102" s="704"/>
      <c r="BXT102" s="704"/>
      <c r="BXU102" s="704"/>
      <c r="BXV102" s="704"/>
      <c r="BXW102" s="704"/>
      <c r="BXX102" s="704"/>
      <c r="BXY102" s="704"/>
      <c r="BXZ102" s="704"/>
      <c r="BYA102" s="704"/>
      <c r="BYB102" s="704"/>
      <c r="BYC102" s="704"/>
      <c r="BYD102" s="704"/>
      <c r="BYE102" s="704"/>
      <c r="BYF102" s="704"/>
      <c r="BYG102" s="704"/>
      <c r="BYH102" s="704"/>
      <c r="BYI102" s="704"/>
      <c r="BYJ102" s="704"/>
      <c r="BYK102" s="704"/>
      <c r="BYL102" s="704"/>
      <c r="BYM102" s="704"/>
      <c r="BYN102" s="704"/>
      <c r="BYO102" s="704"/>
      <c r="BYP102" s="704"/>
      <c r="BYQ102" s="704"/>
      <c r="BYR102" s="704"/>
      <c r="BYS102" s="704"/>
      <c r="BYT102" s="704"/>
      <c r="BYU102" s="704"/>
      <c r="BYV102" s="704"/>
      <c r="BYW102" s="704"/>
      <c r="BYX102" s="704"/>
      <c r="BYY102" s="704"/>
      <c r="BYZ102" s="704"/>
      <c r="BZA102" s="704"/>
      <c r="BZB102" s="704"/>
      <c r="BZC102" s="704"/>
      <c r="BZD102" s="704"/>
      <c r="BZE102" s="704"/>
      <c r="BZF102" s="704"/>
      <c r="BZG102" s="704"/>
      <c r="BZH102" s="704"/>
      <c r="BZI102" s="704"/>
      <c r="BZJ102" s="704"/>
      <c r="BZK102" s="704"/>
      <c r="BZL102" s="704"/>
      <c r="BZM102" s="704"/>
      <c r="BZN102" s="704"/>
      <c r="BZO102" s="704"/>
      <c r="BZP102" s="704"/>
      <c r="BZQ102" s="704"/>
      <c r="BZR102" s="704"/>
      <c r="BZS102" s="704"/>
      <c r="BZT102" s="704"/>
      <c r="BZU102" s="704"/>
      <c r="BZV102" s="704"/>
      <c r="BZW102" s="704"/>
      <c r="BZX102" s="704"/>
      <c r="BZY102" s="704"/>
      <c r="BZZ102" s="704"/>
      <c r="CAA102" s="704"/>
      <c r="CAB102" s="704"/>
      <c r="CAC102" s="704"/>
      <c r="CAD102" s="704"/>
      <c r="CAE102" s="704"/>
      <c r="CAF102" s="704"/>
      <c r="CAG102" s="704"/>
      <c r="CAH102" s="704"/>
      <c r="CAI102" s="704"/>
      <c r="CAJ102" s="704"/>
      <c r="CAK102" s="704"/>
      <c r="CAL102" s="704"/>
      <c r="CAM102" s="704"/>
      <c r="CAN102" s="704"/>
      <c r="CAO102" s="704"/>
      <c r="CAP102" s="704"/>
      <c r="CAQ102" s="704"/>
      <c r="CAR102" s="704"/>
      <c r="CAS102" s="704"/>
      <c r="CAT102" s="704"/>
      <c r="CAU102" s="704"/>
      <c r="CAV102" s="704"/>
      <c r="CAW102" s="704"/>
      <c r="CAX102" s="704"/>
      <c r="CAY102" s="704"/>
      <c r="CAZ102" s="704"/>
      <c r="CBA102" s="704"/>
      <c r="CBB102" s="704"/>
      <c r="CBC102" s="704"/>
      <c r="CBD102" s="704"/>
      <c r="CBE102" s="704"/>
      <c r="CBF102" s="704"/>
      <c r="CBG102" s="704"/>
      <c r="CBH102" s="704"/>
      <c r="CBI102" s="704"/>
      <c r="CBJ102" s="704"/>
      <c r="CBK102" s="704"/>
      <c r="CBL102" s="704"/>
      <c r="CBM102" s="704"/>
      <c r="CBN102" s="704"/>
      <c r="CBO102" s="704"/>
      <c r="CBP102" s="704"/>
      <c r="CBQ102" s="704"/>
      <c r="CBR102" s="704"/>
      <c r="CBS102" s="704"/>
      <c r="CBT102" s="704"/>
      <c r="CBU102" s="704"/>
      <c r="CBV102" s="704"/>
      <c r="CBW102" s="704"/>
      <c r="CBX102" s="704"/>
      <c r="CBY102" s="704"/>
      <c r="CBZ102" s="704"/>
      <c r="CCA102" s="704"/>
      <c r="CCB102" s="704"/>
      <c r="CCC102" s="704"/>
      <c r="CCD102" s="704"/>
      <c r="CCE102" s="704"/>
      <c r="CCF102" s="704"/>
      <c r="CCG102" s="704"/>
      <c r="CCH102" s="704"/>
      <c r="CCI102" s="704"/>
      <c r="CCJ102" s="704"/>
      <c r="CCK102" s="704"/>
      <c r="CCL102" s="704"/>
      <c r="CCM102" s="704"/>
      <c r="CCN102" s="704"/>
      <c r="CCO102" s="704"/>
      <c r="CCP102" s="704"/>
      <c r="CCQ102" s="704"/>
      <c r="CCR102" s="704"/>
      <c r="CCS102" s="704"/>
      <c r="CCT102" s="704"/>
      <c r="CCU102" s="704"/>
      <c r="CCV102" s="704"/>
      <c r="CCW102" s="704"/>
      <c r="CCX102" s="704"/>
      <c r="CCY102" s="704"/>
      <c r="CCZ102" s="704"/>
      <c r="CDA102" s="704"/>
      <c r="CDB102" s="704"/>
      <c r="CDC102" s="704"/>
      <c r="CDD102" s="704"/>
      <c r="CDE102" s="704"/>
      <c r="CDF102" s="704"/>
      <c r="CDG102" s="704"/>
      <c r="CDH102" s="704"/>
      <c r="CDI102" s="704"/>
      <c r="CDJ102" s="704"/>
      <c r="CDK102" s="704"/>
      <c r="CDL102" s="704"/>
      <c r="CDM102" s="704"/>
      <c r="CDN102" s="704"/>
      <c r="CDO102" s="704"/>
      <c r="CDP102" s="704"/>
      <c r="CDQ102" s="704"/>
      <c r="CDR102" s="704"/>
      <c r="CDS102" s="704"/>
      <c r="CDT102" s="704"/>
      <c r="CDU102" s="704"/>
      <c r="CDV102" s="704"/>
      <c r="CDW102" s="704"/>
      <c r="CDX102" s="704"/>
      <c r="CDY102" s="704"/>
      <c r="CDZ102" s="704"/>
      <c r="CEA102" s="704"/>
      <c r="CEB102" s="704"/>
      <c r="CEC102" s="704"/>
      <c r="CED102" s="704"/>
      <c r="CEE102" s="704"/>
      <c r="CEF102" s="704"/>
      <c r="CEG102" s="704"/>
      <c r="CEH102" s="704"/>
      <c r="CEI102" s="704"/>
      <c r="CEJ102" s="704"/>
      <c r="CEK102" s="704"/>
      <c r="CEL102" s="704"/>
      <c r="CEM102" s="704"/>
      <c r="CEN102" s="704"/>
      <c r="CEO102" s="704"/>
      <c r="CEP102" s="704"/>
      <c r="CEQ102" s="704"/>
      <c r="CER102" s="704"/>
      <c r="CES102" s="704"/>
      <c r="CET102" s="704"/>
      <c r="CEU102" s="704"/>
      <c r="CEV102" s="704"/>
      <c r="CEW102" s="704"/>
      <c r="CEX102" s="704"/>
      <c r="CEY102" s="704"/>
      <c r="CEZ102" s="704"/>
      <c r="CFA102" s="704"/>
      <c r="CFB102" s="704"/>
      <c r="CFC102" s="704"/>
      <c r="CFD102" s="704"/>
      <c r="CFE102" s="704"/>
      <c r="CFF102" s="704"/>
      <c r="CFG102" s="704"/>
      <c r="CFH102" s="704"/>
      <c r="CFI102" s="704"/>
      <c r="CFJ102" s="704"/>
      <c r="CFK102" s="704"/>
      <c r="CFL102" s="704"/>
      <c r="CFM102" s="704"/>
      <c r="CFN102" s="704"/>
      <c r="CFO102" s="704"/>
      <c r="CFP102" s="704"/>
      <c r="CFQ102" s="704"/>
      <c r="CFR102" s="704"/>
      <c r="CFS102" s="704"/>
      <c r="CFT102" s="704"/>
      <c r="CFU102" s="704"/>
      <c r="CFV102" s="704"/>
      <c r="CFW102" s="704"/>
      <c r="CFX102" s="704"/>
      <c r="CFY102" s="704"/>
      <c r="CFZ102" s="704"/>
      <c r="CGA102" s="704"/>
      <c r="CGB102" s="704"/>
      <c r="CGC102" s="704"/>
      <c r="CGD102" s="704"/>
      <c r="CGE102" s="704"/>
      <c r="CGF102" s="704"/>
      <c r="CGG102" s="704"/>
      <c r="CGH102" s="704"/>
      <c r="CGI102" s="704"/>
      <c r="CGJ102" s="704"/>
      <c r="CGK102" s="704"/>
      <c r="CGL102" s="704"/>
      <c r="CGM102" s="704"/>
      <c r="CGN102" s="704"/>
      <c r="CGO102" s="704"/>
      <c r="CGP102" s="704"/>
      <c r="CGQ102" s="704"/>
      <c r="CGR102" s="704"/>
      <c r="CGS102" s="704"/>
      <c r="CGT102" s="704"/>
      <c r="CGU102" s="704"/>
      <c r="CGV102" s="704"/>
      <c r="CGW102" s="704"/>
      <c r="CGX102" s="704"/>
      <c r="CGY102" s="704"/>
      <c r="CGZ102" s="704"/>
      <c r="CHA102" s="704"/>
      <c r="CHB102" s="704"/>
      <c r="CHC102" s="704"/>
      <c r="CHD102" s="704"/>
      <c r="CHE102" s="704"/>
      <c r="CHF102" s="704"/>
      <c r="CHG102" s="704"/>
      <c r="CHH102" s="704"/>
      <c r="CHI102" s="704"/>
      <c r="CHJ102" s="704"/>
      <c r="CHK102" s="704"/>
      <c r="CHL102" s="704"/>
      <c r="CHM102" s="704"/>
      <c r="CHN102" s="704"/>
      <c r="CHO102" s="704"/>
      <c r="CHP102" s="704"/>
      <c r="CHQ102" s="704"/>
      <c r="CHR102" s="704"/>
      <c r="CHS102" s="704"/>
      <c r="CHT102" s="704"/>
      <c r="CHU102" s="704"/>
      <c r="CHV102" s="704"/>
      <c r="CHW102" s="704"/>
      <c r="CHX102" s="704"/>
      <c r="CHY102" s="704"/>
      <c r="CHZ102" s="704"/>
      <c r="CIA102" s="704"/>
      <c r="CIB102" s="704"/>
      <c r="CIC102" s="704"/>
      <c r="CID102" s="704"/>
      <c r="CIE102" s="704"/>
      <c r="CIF102" s="704"/>
      <c r="CIG102" s="704"/>
      <c r="CIH102" s="704"/>
      <c r="CII102" s="704"/>
      <c r="CIJ102" s="704"/>
      <c r="CIK102" s="704"/>
      <c r="CIL102" s="704"/>
      <c r="CIM102" s="704"/>
      <c r="CIN102" s="704"/>
      <c r="CIO102" s="704"/>
      <c r="CIP102" s="704"/>
      <c r="CIQ102" s="704"/>
      <c r="CIR102" s="704"/>
      <c r="CIS102" s="704"/>
      <c r="CIT102" s="704"/>
      <c r="CIU102" s="704"/>
      <c r="CIV102" s="704"/>
      <c r="CIW102" s="704"/>
      <c r="CIX102" s="704"/>
      <c r="CIY102" s="704"/>
      <c r="CIZ102" s="704"/>
      <c r="CJA102" s="704"/>
      <c r="CJB102" s="704"/>
      <c r="CJC102" s="704"/>
      <c r="CJD102" s="704"/>
      <c r="CJE102" s="704"/>
      <c r="CJF102" s="704"/>
      <c r="CJG102" s="704"/>
      <c r="CJH102" s="704"/>
      <c r="CJI102" s="704"/>
      <c r="CJJ102" s="704"/>
      <c r="CJK102" s="704"/>
      <c r="CJL102" s="704"/>
      <c r="CJM102" s="704"/>
      <c r="CJN102" s="704"/>
      <c r="CJO102" s="704"/>
      <c r="CJP102" s="704"/>
      <c r="CJQ102" s="704"/>
      <c r="CJR102" s="704"/>
      <c r="CJS102" s="704"/>
      <c r="CJT102" s="704"/>
      <c r="CJU102" s="704"/>
      <c r="CJV102" s="704"/>
      <c r="CJW102" s="704"/>
      <c r="CJX102" s="704"/>
      <c r="CJY102" s="704"/>
      <c r="CJZ102" s="704"/>
      <c r="CKA102" s="704"/>
      <c r="CKB102" s="704"/>
      <c r="CKC102" s="704"/>
      <c r="CKD102" s="704"/>
      <c r="CKE102" s="704"/>
      <c r="CKF102" s="704"/>
      <c r="CKG102" s="704"/>
      <c r="CKH102" s="704"/>
      <c r="CKI102" s="704"/>
      <c r="CKJ102" s="704"/>
      <c r="CKK102" s="704"/>
      <c r="CKL102" s="704"/>
      <c r="CKM102" s="704"/>
      <c r="CKN102" s="704"/>
      <c r="CKO102" s="704"/>
      <c r="CKP102" s="704"/>
      <c r="CKQ102" s="704"/>
      <c r="CKR102" s="704"/>
      <c r="CKS102" s="704"/>
      <c r="CKT102" s="704"/>
      <c r="CKU102" s="704"/>
      <c r="CKV102" s="704"/>
      <c r="CKW102" s="704"/>
      <c r="CKX102" s="704"/>
      <c r="CKY102" s="704"/>
      <c r="CKZ102" s="704"/>
      <c r="CLA102" s="704"/>
      <c r="CLB102" s="704"/>
      <c r="CLC102" s="704"/>
      <c r="CLD102" s="704"/>
      <c r="CLE102" s="704"/>
      <c r="CLF102" s="704"/>
      <c r="CLG102" s="704"/>
      <c r="CLH102" s="704"/>
      <c r="CLI102" s="704"/>
      <c r="CLJ102" s="704"/>
      <c r="CLK102" s="704"/>
      <c r="CLL102" s="704"/>
      <c r="CLM102" s="704"/>
      <c r="CLN102" s="704"/>
      <c r="CLO102" s="704"/>
      <c r="CLP102" s="704"/>
      <c r="CLQ102" s="704"/>
      <c r="CLR102" s="704"/>
      <c r="CLS102" s="704"/>
      <c r="CLT102" s="704"/>
      <c r="CLU102" s="704"/>
      <c r="CLV102" s="704"/>
      <c r="CLW102" s="704"/>
      <c r="CLX102" s="704"/>
      <c r="CLY102" s="704"/>
      <c r="CLZ102" s="704"/>
      <c r="CMA102" s="704"/>
      <c r="CMB102" s="704"/>
      <c r="CMC102" s="704"/>
      <c r="CMD102" s="704"/>
      <c r="CME102" s="704"/>
      <c r="CMF102" s="704"/>
      <c r="CMG102" s="704"/>
      <c r="CMH102" s="704"/>
      <c r="CMI102" s="704"/>
      <c r="CMJ102" s="704"/>
      <c r="CMK102" s="704"/>
      <c r="CML102" s="704"/>
      <c r="CMM102" s="704"/>
      <c r="CMN102" s="704"/>
      <c r="CMO102" s="704"/>
      <c r="CMP102" s="704"/>
      <c r="CMQ102" s="704"/>
      <c r="CMR102" s="704"/>
      <c r="CMS102" s="704"/>
      <c r="CMT102" s="704"/>
      <c r="CMU102" s="704"/>
      <c r="CMV102" s="704"/>
      <c r="CMW102" s="704"/>
      <c r="CMX102" s="704"/>
      <c r="CMY102" s="704"/>
      <c r="CMZ102" s="704"/>
      <c r="CNA102" s="704"/>
      <c r="CNB102" s="704"/>
      <c r="CNC102" s="704"/>
      <c r="CND102" s="704"/>
      <c r="CNE102" s="704"/>
      <c r="CNF102" s="704"/>
      <c r="CNG102" s="704"/>
      <c r="CNH102" s="704"/>
      <c r="CNI102" s="704"/>
      <c r="CNJ102" s="704"/>
      <c r="CNK102" s="704"/>
      <c r="CNL102" s="704"/>
      <c r="CNM102" s="704"/>
      <c r="CNN102" s="704"/>
      <c r="CNO102" s="704"/>
      <c r="CNP102" s="704"/>
      <c r="CNQ102" s="704"/>
      <c r="CNR102" s="704"/>
      <c r="CNS102" s="704"/>
      <c r="CNT102" s="704"/>
      <c r="CNU102" s="704"/>
      <c r="CNV102" s="704"/>
      <c r="CNW102" s="704"/>
      <c r="CNX102" s="704"/>
      <c r="CNY102" s="704"/>
      <c r="CNZ102" s="704"/>
      <c r="COA102" s="704"/>
      <c r="COB102" s="704"/>
      <c r="COC102" s="704"/>
      <c r="COD102" s="704"/>
      <c r="COE102" s="704"/>
      <c r="COF102" s="704"/>
      <c r="COG102" s="704"/>
      <c r="COH102" s="704"/>
      <c r="COI102" s="704"/>
      <c r="COJ102" s="704"/>
      <c r="COK102" s="704"/>
      <c r="COL102" s="704"/>
      <c r="COM102" s="704"/>
      <c r="CON102" s="704"/>
      <c r="COO102" s="704"/>
      <c r="COP102" s="704"/>
      <c r="COQ102" s="704"/>
      <c r="COR102" s="704"/>
      <c r="COS102" s="704"/>
      <c r="COT102" s="704"/>
      <c r="COU102" s="704"/>
      <c r="COV102" s="704"/>
      <c r="COW102" s="704"/>
      <c r="COX102" s="704"/>
      <c r="COY102" s="704"/>
      <c r="COZ102" s="704"/>
      <c r="CPA102" s="704"/>
      <c r="CPB102" s="704"/>
      <c r="CPC102" s="704"/>
      <c r="CPD102" s="704"/>
      <c r="CPE102" s="704"/>
      <c r="CPF102" s="704"/>
      <c r="CPG102" s="704"/>
      <c r="CPH102" s="704"/>
      <c r="CPI102" s="704"/>
      <c r="CPJ102" s="704"/>
      <c r="CPK102" s="704"/>
      <c r="CPL102" s="704"/>
      <c r="CPM102" s="704"/>
      <c r="CPN102" s="704"/>
      <c r="CPO102" s="704"/>
      <c r="CPP102" s="704"/>
      <c r="CPQ102" s="704"/>
      <c r="CPR102" s="704"/>
      <c r="CPS102" s="704"/>
      <c r="CPT102" s="704"/>
      <c r="CPU102" s="704"/>
      <c r="CPV102" s="704"/>
      <c r="CPW102" s="704"/>
      <c r="CPX102" s="704"/>
      <c r="CPY102" s="704"/>
      <c r="CPZ102" s="704"/>
      <c r="CQA102" s="704"/>
      <c r="CQB102" s="704"/>
      <c r="CQC102" s="704"/>
      <c r="CQD102" s="704"/>
      <c r="CQE102" s="704"/>
      <c r="CQF102" s="704"/>
      <c r="CQG102" s="704"/>
      <c r="CQH102" s="704"/>
      <c r="CQI102" s="704"/>
      <c r="CQJ102" s="704"/>
      <c r="CQK102" s="704"/>
      <c r="CQL102" s="704"/>
      <c r="CQM102" s="704"/>
      <c r="CQN102" s="704"/>
      <c r="CQO102" s="704"/>
      <c r="CQP102" s="704"/>
      <c r="CQQ102" s="704"/>
      <c r="CQR102" s="704"/>
      <c r="CQS102" s="704"/>
      <c r="CQT102" s="704"/>
      <c r="CQU102" s="704"/>
      <c r="CQV102" s="704"/>
      <c r="CQW102" s="704"/>
      <c r="CQX102" s="704"/>
      <c r="CQY102" s="704"/>
      <c r="CQZ102" s="704"/>
      <c r="CRA102" s="704"/>
      <c r="CRB102" s="704"/>
      <c r="CRC102" s="704"/>
      <c r="CRD102" s="704"/>
      <c r="CRE102" s="704"/>
      <c r="CRF102" s="704"/>
      <c r="CRG102" s="704"/>
      <c r="CRH102" s="704"/>
      <c r="CRI102" s="704"/>
      <c r="CRJ102" s="704"/>
      <c r="CRK102" s="704"/>
      <c r="CRL102" s="704"/>
      <c r="CRM102" s="704"/>
      <c r="CRN102" s="704"/>
      <c r="CRO102" s="704"/>
      <c r="CRP102" s="704"/>
      <c r="CRQ102" s="704"/>
      <c r="CRR102" s="704"/>
      <c r="CRS102" s="704"/>
      <c r="CRT102" s="704"/>
      <c r="CRU102" s="704"/>
      <c r="CRV102" s="704"/>
      <c r="CRW102" s="704"/>
      <c r="CRX102" s="704"/>
      <c r="CRY102" s="704"/>
      <c r="CRZ102" s="704"/>
      <c r="CSA102" s="704"/>
      <c r="CSB102" s="704"/>
      <c r="CSC102" s="704"/>
      <c r="CSD102" s="704"/>
      <c r="CSE102" s="704"/>
      <c r="CSF102" s="704"/>
      <c r="CSG102" s="704"/>
      <c r="CSH102" s="704"/>
      <c r="CSI102" s="704"/>
      <c r="CSJ102" s="704"/>
      <c r="CSK102" s="704"/>
      <c r="CSL102" s="704"/>
      <c r="CSM102" s="704"/>
      <c r="CSN102" s="704"/>
      <c r="CSO102" s="704"/>
      <c r="CSP102" s="704"/>
      <c r="CSQ102" s="704"/>
      <c r="CSR102" s="704"/>
      <c r="CSS102" s="704"/>
      <c r="CST102" s="704"/>
      <c r="CSU102" s="704"/>
      <c r="CSV102" s="704"/>
      <c r="CSW102" s="704"/>
      <c r="CSX102" s="704"/>
      <c r="CSY102" s="704"/>
      <c r="CSZ102" s="704"/>
      <c r="CTA102" s="704"/>
      <c r="CTB102" s="704"/>
      <c r="CTC102" s="704"/>
      <c r="CTD102" s="704"/>
      <c r="CTE102" s="704"/>
      <c r="CTF102" s="704"/>
      <c r="CTG102" s="704"/>
      <c r="CTH102" s="704"/>
      <c r="CTI102" s="704"/>
      <c r="CTJ102" s="704"/>
      <c r="CTK102" s="704"/>
      <c r="CTL102" s="704"/>
      <c r="CTM102" s="704"/>
      <c r="CTN102" s="704"/>
      <c r="CTO102" s="704"/>
      <c r="CTP102" s="704"/>
      <c r="CTQ102" s="704"/>
      <c r="CTR102" s="704"/>
      <c r="CTS102" s="704"/>
      <c r="CTT102" s="704"/>
      <c r="CTU102" s="704"/>
      <c r="CTV102" s="704"/>
      <c r="CTW102" s="704"/>
      <c r="CTX102" s="704"/>
      <c r="CTY102" s="704"/>
      <c r="CTZ102" s="704"/>
      <c r="CUA102" s="704"/>
      <c r="CUB102" s="704"/>
      <c r="CUC102" s="704"/>
      <c r="CUD102" s="704"/>
      <c r="CUE102" s="704"/>
      <c r="CUF102" s="704"/>
      <c r="CUG102" s="704"/>
      <c r="CUH102" s="704"/>
      <c r="CUI102" s="704"/>
      <c r="CUJ102" s="704"/>
      <c r="CUK102" s="704"/>
      <c r="CUL102" s="704"/>
      <c r="CUM102" s="704"/>
      <c r="CUN102" s="704"/>
      <c r="CUO102" s="704"/>
      <c r="CUP102" s="704"/>
      <c r="CUQ102" s="704"/>
      <c r="CUR102" s="704"/>
      <c r="CUS102" s="704"/>
      <c r="CUT102" s="704"/>
      <c r="CUU102" s="704"/>
      <c r="CUV102" s="704"/>
      <c r="CUW102" s="704"/>
      <c r="CUX102" s="704"/>
      <c r="CUY102" s="704"/>
      <c r="CUZ102" s="704"/>
      <c r="CVA102" s="704"/>
      <c r="CVB102" s="704"/>
      <c r="CVC102" s="704"/>
      <c r="CVD102" s="704"/>
      <c r="CVE102" s="704"/>
      <c r="CVF102" s="704"/>
      <c r="CVG102" s="704"/>
      <c r="CVH102" s="704"/>
      <c r="CVI102" s="704"/>
      <c r="CVJ102" s="704"/>
      <c r="CVK102" s="704"/>
      <c r="CVL102" s="704"/>
      <c r="CVM102" s="704"/>
      <c r="CVN102" s="704"/>
      <c r="CVO102" s="704"/>
      <c r="CVP102" s="704"/>
      <c r="CVQ102" s="704"/>
      <c r="CVR102" s="704"/>
      <c r="CVS102" s="704"/>
      <c r="CVT102" s="704"/>
      <c r="CVU102" s="704"/>
      <c r="CVV102" s="704"/>
      <c r="CVW102" s="704"/>
      <c r="CVX102" s="704"/>
      <c r="CVY102" s="704"/>
      <c r="CVZ102" s="704"/>
      <c r="CWA102" s="704"/>
      <c r="CWB102" s="704"/>
      <c r="CWC102" s="704"/>
      <c r="CWD102" s="704"/>
      <c r="CWE102" s="704"/>
      <c r="CWF102" s="704"/>
      <c r="CWG102" s="704"/>
      <c r="CWH102" s="704"/>
      <c r="CWI102" s="704"/>
      <c r="CWJ102" s="704"/>
      <c r="CWK102" s="704"/>
      <c r="CWL102" s="704"/>
      <c r="CWM102" s="704"/>
      <c r="CWN102" s="704"/>
      <c r="CWO102" s="704"/>
      <c r="CWP102" s="704"/>
      <c r="CWQ102" s="704"/>
      <c r="CWR102" s="704"/>
      <c r="CWS102" s="704"/>
      <c r="CWT102" s="704"/>
      <c r="CWU102" s="704"/>
      <c r="CWV102" s="704"/>
      <c r="CWW102" s="704"/>
      <c r="CWX102" s="704"/>
      <c r="CWY102" s="704"/>
      <c r="CWZ102" s="704"/>
      <c r="CXA102" s="704"/>
      <c r="CXB102" s="704"/>
      <c r="CXC102" s="704"/>
      <c r="CXD102" s="704"/>
      <c r="CXE102" s="704"/>
      <c r="CXF102" s="704"/>
      <c r="CXG102" s="704"/>
      <c r="CXH102" s="704"/>
      <c r="CXI102" s="704"/>
      <c r="CXJ102" s="704"/>
      <c r="CXK102" s="704"/>
      <c r="CXL102" s="704"/>
      <c r="CXM102" s="704"/>
      <c r="CXN102" s="704"/>
      <c r="CXO102" s="704"/>
      <c r="CXP102" s="704"/>
      <c r="CXQ102" s="704"/>
      <c r="CXR102" s="704"/>
      <c r="CXS102" s="704"/>
      <c r="CXT102" s="704"/>
      <c r="CXU102" s="704"/>
      <c r="CXV102" s="704"/>
      <c r="CXW102" s="704"/>
      <c r="CXX102" s="704"/>
      <c r="CXY102" s="704"/>
      <c r="CXZ102" s="704"/>
      <c r="CYA102" s="704"/>
      <c r="CYB102" s="704"/>
      <c r="CYC102" s="704"/>
      <c r="CYD102" s="704"/>
      <c r="CYE102" s="704"/>
      <c r="CYF102" s="704"/>
      <c r="CYG102" s="704"/>
      <c r="CYH102" s="704"/>
      <c r="CYI102" s="704"/>
      <c r="CYJ102" s="704"/>
      <c r="CYK102" s="704"/>
      <c r="CYL102" s="704"/>
      <c r="CYM102" s="704"/>
      <c r="CYN102" s="704"/>
      <c r="CYO102" s="704"/>
      <c r="CYP102" s="704"/>
      <c r="CYQ102" s="704"/>
      <c r="CYR102" s="704"/>
      <c r="CYS102" s="704"/>
      <c r="CYT102" s="704"/>
      <c r="CYU102" s="704"/>
      <c r="CYV102" s="704"/>
      <c r="CYW102" s="704"/>
      <c r="CYX102" s="704"/>
      <c r="CYY102" s="704"/>
      <c r="CYZ102" s="704"/>
      <c r="CZA102" s="704"/>
      <c r="CZB102" s="704"/>
      <c r="CZC102" s="704"/>
      <c r="CZD102" s="704"/>
      <c r="CZE102" s="704"/>
      <c r="CZF102" s="704"/>
      <c r="CZG102" s="704"/>
      <c r="CZH102" s="704"/>
      <c r="CZI102" s="704"/>
      <c r="CZJ102" s="704"/>
      <c r="CZK102" s="704"/>
      <c r="CZL102" s="704"/>
      <c r="CZM102" s="704"/>
      <c r="CZN102" s="704"/>
      <c r="CZO102" s="704"/>
      <c r="CZP102" s="704"/>
      <c r="CZQ102" s="704"/>
      <c r="CZR102" s="704"/>
      <c r="CZS102" s="704"/>
      <c r="CZT102" s="704"/>
      <c r="CZU102" s="704"/>
      <c r="CZV102" s="704"/>
      <c r="CZW102" s="704"/>
      <c r="CZX102" s="704"/>
      <c r="CZY102" s="704"/>
      <c r="CZZ102" s="704"/>
      <c r="DAA102" s="704"/>
      <c r="DAB102" s="704"/>
      <c r="DAC102" s="704"/>
      <c r="DAD102" s="704"/>
      <c r="DAE102" s="704"/>
      <c r="DAF102" s="704"/>
      <c r="DAG102" s="704"/>
      <c r="DAH102" s="704"/>
      <c r="DAI102" s="704"/>
      <c r="DAJ102" s="704"/>
      <c r="DAK102" s="704"/>
      <c r="DAL102" s="704"/>
      <c r="DAM102" s="704"/>
      <c r="DAN102" s="704"/>
      <c r="DAO102" s="704"/>
      <c r="DAP102" s="704"/>
      <c r="DAQ102" s="704"/>
      <c r="DAR102" s="704"/>
      <c r="DAS102" s="704"/>
      <c r="DAT102" s="704"/>
      <c r="DAU102" s="704"/>
      <c r="DAV102" s="704"/>
      <c r="DAW102" s="704"/>
      <c r="DAX102" s="704"/>
      <c r="DAY102" s="704"/>
      <c r="DAZ102" s="704"/>
      <c r="DBA102" s="704"/>
      <c r="DBB102" s="704"/>
      <c r="DBC102" s="704"/>
      <c r="DBD102" s="704"/>
      <c r="DBE102" s="704"/>
      <c r="DBF102" s="704"/>
      <c r="DBG102" s="704"/>
      <c r="DBH102" s="704"/>
      <c r="DBI102" s="704"/>
      <c r="DBJ102" s="704"/>
      <c r="DBK102" s="704"/>
      <c r="DBL102" s="704"/>
      <c r="DBM102" s="704"/>
      <c r="DBN102" s="704"/>
      <c r="DBO102" s="704"/>
      <c r="DBP102" s="704"/>
      <c r="DBQ102" s="704"/>
      <c r="DBR102" s="704"/>
      <c r="DBS102" s="704"/>
      <c r="DBT102" s="704"/>
      <c r="DBU102" s="704"/>
      <c r="DBV102" s="704"/>
      <c r="DBW102" s="704"/>
      <c r="DBX102" s="704"/>
      <c r="DBY102" s="704"/>
      <c r="DBZ102" s="704"/>
      <c r="DCA102" s="704"/>
      <c r="DCB102" s="704"/>
      <c r="DCC102" s="704"/>
      <c r="DCD102" s="704"/>
      <c r="DCE102" s="704"/>
      <c r="DCF102" s="704"/>
      <c r="DCG102" s="704"/>
      <c r="DCH102" s="704"/>
      <c r="DCI102" s="704"/>
      <c r="DCJ102" s="704"/>
      <c r="DCK102" s="704"/>
      <c r="DCL102" s="704"/>
      <c r="DCM102" s="704"/>
      <c r="DCN102" s="704"/>
      <c r="DCO102" s="704"/>
      <c r="DCP102" s="704"/>
      <c r="DCQ102" s="704"/>
      <c r="DCR102" s="704"/>
      <c r="DCS102" s="704"/>
      <c r="DCT102" s="704"/>
      <c r="DCU102" s="704"/>
      <c r="DCV102" s="704"/>
      <c r="DCW102" s="704"/>
      <c r="DCX102" s="704"/>
      <c r="DCY102" s="704"/>
      <c r="DCZ102" s="704"/>
      <c r="DDA102" s="704"/>
      <c r="DDB102" s="704"/>
      <c r="DDC102" s="704"/>
      <c r="DDD102" s="704"/>
      <c r="DDE102" s="704"/>
      <c r="DDF102" s="704"/>
      <c r="DDG102" s="704"/>
      <c r="DDH102" s="704"/>
      <c r="DDI102" s="704"/>
      <c r="DDJ102" s="704"/>
      <c r="DDK102" s="704"/>
      <c r="DDL102" s="704"/>
      <c r="DDM102" s="704"/>
      <c r="DDN102" s="704"/>
      <c r="DDO102" s="704"/>
      <c r="DDP102" s="704"/>
      <c r="DDQ102" s="704"/>
      <c r="DDR102" s="704"/>
      <c r="DDS102" s="704"/>
      <c r="DDT102" s="704"/>
      <c r="DDU102" s="704"/>
      <c r="DDV102" s="704"/>
      <c r="DDW102" s="704"/>
      <c r="DDX102" s="704"/>
      <c r="DDY102" s="704"/>
      <c r="DDZ102" s="704"/>
      <c r="DEA102" s="704"/>
      <c r="DEB102" s="704"/>
      <c r="DEC102" s="704"/>
      <c r="DED102" s="704"/>
      <c r="DEE102" s="704"/>
      <c r="DEF102" s="704"/>
      <c r="DEG102" s="704"/>
      <c r="DEH102" s="704"/>
      <c r="DEI102" s="704"/>
      <c r="DEJ102" s="704"/>
      <c r="DEK102" s="704"/>
      <c r="DEL102" s="704"/>
      <c r="DEM102" s="704"/>
      <c r="DEN102" s="704"/>
      <c r="DEO102" s="704"/>
      <c r="DEP102" s="704"/>
      <c r="DEQ102" s="704"/>
      <c r="DER102" s="704"/>
      <c r="DES102" s="704"/>
      <c r="DET102" s="704"/>
      <c r="DEU102" s="704"/>
      <c r="DEV102" s="704"/>
      <c r="DEW102" s="704"/>
      <c r="DEX102" s="704"/>
      <c r="DEY102" s="704"/>
      <c r="DEZ102" s="704"/>
      <c r="DFA102" s="704"/>
      <c r="DFB102" s="704"/>
      <c r="DFC102" s="704"/>
      <c r="DFD102" s="704"/>
      <c r="DFE102" s="704"/>
      <c r="DFF102" s="704"/>
      <c r="DFG102" s="704"/>
      <c r="DFH102" s="704"/>
      <c r="DFI102" s="704"/>
      <c r="DFJ102" s="704"/>
      <c r="DFK102" s="704"/>
      <c r="DFL102" s="704"/>
      <c r="DFM102" s="704"/>
      <c r="DFN102" s="704"/>
      <c r="DFO102" s="704"/>
      <c r="DFP102" s="704"/>
      <c r="DFQ102" s="704"/>
      <c r="DFR102" s="704"/>
      <c r="DFS102" s="704"/>
      <c r="DFT102" s="704"/>
      <c r="DFU102" s="704"/>
      <c r="DFV102" s="704"/>
      <c r="DFW102" s="704"/>
      <c r="DFX102" s="704"/>
      <c r="DFY102" s="704"/>
      <c r="DFZ102" s="704"/>
      <c r="DGA102" s="704"/>
      <c r="DGB102" s="704"/>
      <c r="DGC102" s="704"/>
      <c r="DGD102" s="704"/>
      <c r="DGE102" s="704"/>
      <c r="DGF102" s="704"/>
      <c r="DGG102" s="704"/>
      <c r="DGH102" s="704"/>
      <c r="DGI102" s="704"/>
      <c r="DGJ102" s="704"/>
      <c r="DGK102" s="704"/>
      <c r="DGL102" s="704"/>
      <c r="DGM102" s="704"/>
      <c r="DGN102" s="704"/>
      <c r="DGO102" s="704"/>
      <c r="DGP102" s="704"/>
      <c r="DGQ102" s="704"/>
      <c r="DGR102" s="704"/>
      <c r="DGS102" s="704"/>
      <c r="DGT102" s="704"/>
      <c r="DGU102" s="704"/>
      <c r="DGV102" s="704"/>
      <c r="DGW102" s="704"/>
      <c r="DGX102" s="704"/>
      <c r="DGY102" s="704"/>
      <c r="DGZ102" s="704"/>
      <c r="DHA102" s="704"/>
      <c r="DHB102" s="704"/>
      <c r="DHC102" s="704"/>
      <c r="DHD102" s="704"/>
      <c r="DHE102" s="704"/>
      <c r="DHF102" s="704"/>
      <c r="DHG102" s="704"/>
      <c r="DHH102" s="704"/>
      <c r="DHI102" s="704"/>
      <c r="DHJ102" s="704"/>
      <c r="DHK102" s="704"/>
      <c r="DHL102" s="704"/>
      <c r="DHM102" s="704"/>
      <c r="DHN102" s="704"/>
      <c r="DHO102" s="704"/>
      <c r="DHP102" s="704"/>
      <c r="DHQ102" s="704"/>
      <c r="DHR102" s="704"/>
      <c r="DHS102" s="704"/>
      <c r="DHT102" s="704"/>
      <c r="DHU102" s="704"/>
      <c r="DHV102" s="704"/>
      <c r="DHW102" s="704"/>
      <c r="DHX102" s="704"/>
      <c r="DHY102" s="704"/>
      <c r="DHZ102" s="704"/>
      <c r="DIA102" s="704"/>
      <c r="DIB102" s="704"/>
      <c r="DIC102" s="704"/>
      <c r="DID102" s="704"/>
      <c r="DIE102" s="704"/>
      <c r="DIF102" s="704"/>
      <c r="DIG102" s="704"/>
      <c r="DIH102" s="704"/>
      <c r="DII102" s="704"/>
      <c r="DIJ102" s="704"/>
      <c r="DIK102" s="704"/>
      <c r="DIL102" s="704"/>
      <c r="DIM102" s="704"/>
      <c r="DIN102" s="704"/>
      <c r="DIO102" s="704"/>
      <c r="DIP102" s="704"/>
      <c r="DIQ102" s="704"/>
      <c r="DIR102" s="704"/>
      <c r="DIS102" s="704"/>
      <c r="DIT102" s="704"/>
      <c r="DIU102" s="704"/>
      <c r="DIV102" s="704"/>
      <c r="DIW102" s="704"/>
      <c r="DIX102" s="704"/>
      <c r="DIY102" s="704"/>
      <c r="DIZ102" s="704"/>
      <c r="DJA102" s="704"/>
      <c r="DJB102" s="704"/>
      <c r="DJC102" s="704"/>
      <c r="DJD102" s="704"/>
      <c r="DJE102" s="704"/>
      <c r="DJF102" s="704"/>
      <c r="DJG102" s="704"/>
      <c r="DJH102" s="704"/>
      <c r="DJI102" s="704"/>
      <c r="DJJ102" s="704"/>
      <c r="DJK102" s="704"/>
      <c r="DJL102" s="704"/>
      <c r="DJM102" s="704"/>
      <c r="DJN102" s="704"/>
      <c r="DJO102" s="704"/>
      <c r="DJP102" s="704"/>
      <c r="DJQ102" s="704"/>
      <c r="DJR102" s="704"/>
      <c r="DJS102" s="704"/>
      <c r="DJT102" s="704"/>
      <c r="DJU102" s="704"/>
      <c r="DJV102" s="704"/>
      <c r="DJW102" s="704"/>
      <c r="DJX102" s="704"/>
      <c r="DJY102" s="704"/>
      <c r="DJZ102" s="704"/>
      <c r="DKA102" s="704"/>
      <c r="DKB102" s="704"/>
      <c r="DKC102" s="704"/>
      <c r="DKD102" s="704"/>
      <c r="DKE102" s="704"/>
      <c r="DKF102" s="704"/>
      <c r="DKG102" s="704"/>
      <c r="DKH102" s="704"/>
      <c r="DKI102" s="704"/>
      <c r="DKJ102" s="704"/>
      <c r="DKK102" s="704"/>
      <c r="DKL102" s="704"/>
      <c r="DKM102" s="704"/>
      <c r="DKN102" s="704"/>
      <c r="DKO102" s="704"/>
      <c r="DKP102" s="704"/>
      <c r="DKQ102" s="704"/>
      <c r="DKR102" s="704"/>
      <c r="DKS102" s="704"/>
      <c r="DKT102" s="704"/>
      <c r="DKU102" s="704"/>
      <c r="DKV102" s="704"/>
      <c r="DKW102" s="704"/>
      <c r="DKX102" s="704"/>
      <c r="DKY102" s="704"/>
      <c r="DKZ102" s="704"/>
      <c r="DLA102" s="704"/>
      <c r="DLB102" s="704"/>
      <c r="DLC102" s="704"/>
      <c r="DLD102" s="704"/>
      <c r="DLE102" s="704"/>
      <c r="DLF102" s="704"/>
      <c r="DLG102" s="704"/>
      <c r="DLH102" s="704"/>
      <c r="DLI102" s="704"/>
      <c r="DLJ102" s="704"/>
      <c r="DLK102" s="704"/>
      <c r="DLL102" s="704"/>
      <c r="DLM102" s="704"/>
      <c r="DLN102" s="704"/>
      <c r="DLO102" s="704"/>
      <c r="DLP102" s="704"/>
      <c r="DLQ102" s="704"/>
      <c r="DLR102" s="704"/>
      <c r="DLS102" s="704"/>
      <c r="DLT102" s="704"/>
      <c r="DLU102" s="704"/>
      <c r="DLV102" s="704"/>
      <c r="DLW102" s="704"/>
      <c r="DLX102" s="704"/>
      <c r="DLY102" s="704"/>
      <c r="DLZ102" s="704"/>
      <c r="DMA102" s="704"/>
      <c r="DMB102" s="704"/>
      <c r="DMC102" s="704"/>
      <c r="DMD102" s="704"/>
      <c r="DME102" s="704"/>
      <c r="DMF102" s="704"/>
      <c r="DMG102" s="704"/>
      <c r="DMH102" s="704"/>
      <c r="DMI102" s="704"/>
      <c r="DMJ102" s="704"/>
      <c r="DMK102" s="704"/>
      <c r="DML102" s="704"/>
      <c r="DMM102" s="704"/>
      <c r="DMN102" s="704"/>
      <c r="DMO102" s="704"/>
      <c r="DMP102" s="704"/>
      <c r="DMQ102" s="704"/>
      <c r="DMR102" s="704"/>
      <c r="DMS102" s="704"/>
      <c r="DMT102" s="704"/>
      <c r="DMU102" s="704"/>
      <c r="DMV102" s="704"/>
      <c r="DMW102" s="704"/>
      <c r="DMX102" s="704"/>
      <c r="DMY102" s="704"/>
      <c r="DMZ102" s="704"/>
      <c r="DNA102" s="704"/>
      <c r="DNB102" s="704"/>
      <c r="DNC102" s="704"/>
      <c r="DND102" s="704"/>
      <c r="DNE102" s="704"/>
      <c r="DNF102" s="704"/>
      <c r="DNG102" s="704"/>
      <c r="DNH102" s="704"/>
      <c r="DNI102" s="704"/>
      <c r="DNJ102" s="704"/>
      <c r="DNK102" s="704"/>
      <c r="DNL102" s="704"/>
      <c r="DNM102" s="704"/>
      <c r="DNN102" s="704"/>
      <c r="DNO102" s="704"/>
      <c r="DNP102" s="704"/>
      <c r="DNQ102" s="704"/>
      <c r="DNR102" s="704"/>
      <c r="DNS102" s="704"/>
      <c r="DNT102" s="704"/>
      <c r="DNU102" s="704"/>
      <c r="DNV102" s="704"/>
      <c r="DNW102" s="704"/>
      <c r="DNX102" s="704"/>
      <c r="DNY102" s="704"/>
      <c r="DNZ102" s="704"/>
      <c r="DOA102" s="704"/>
      <c r="DOB102" s="704"/>
      <c r="DOC102" s="704"/>
      <c r="DOD102" s="704"/>
      <c r="DOE102" s="704"/>
      <c r="DOF102" s="704"/>
      <c r="DOG102" s="704"/>
      <c r="DOH102" s="704"/>
      <c r="DOI102" s="704"/>
      <c r="DOJ102" s="704"/>
      <c r="DOK102" s="704"/>
      <c r="DOL102" s="704"/>
      <c r="DOM102" s="704"/>
      <c r="DON102" s="704"/>
      <c r="DOO102" s="704"/>
      <c r="DOP102" s="704"/>
      <c r="DOQ102" s="704"/>
      <c r="DOR102" s="704"/>
      <c r="DOS102" s="704"/>
      <c r="DOT102" s="704"/>
      <c r="DOU102" s="704"/>
      <c r="DOV102" s="704"/>
      <c r="DOW102" s="704"/>
      <c r="DOX102" s="704"/>
      <c r="DOY102" s="704"/>
      <c r="DOZ102" s="704"/>
      <c r="DPA102" s="704"/>
      <c r="DPB102" s="704"/>
      <c r="DPC102" s="704"/>
      <c r="DPD102" s="704"/>
      <c r="DPE102" s="704"/>
      <c r="DPF102" s="704"/>
      <c r="DPG102" s="704"/>
      <c r="DPH102" s="704"/>
      <c r="DPI102" s="704"/>
      <c r="DPJ102" s="704"/>
      <c r="DPK102" s="704"/>
      <c r="DPL102" s="704"/>
      <c r="DPM102" s="704"/>
      <c r="DPN102" s="704"/>
      <c r="DPO102" s="704"/>
      <c r="DPP102" s="704"/>
      <c r="DPQ102" s="704"/>
      <c r="DPR102" s="704"/>
      <c r="DPS102" s="704"/>
      <c r="DPT102" s="704"/>
      <c r="DPU102" s="704"/>
      <c r="DPV102" s="704"/>
      <c r="DPW102" s="704"/>
      <c r="DPX102" s="704"/>
      <c r="DPY102" s="704"/>
      <c r="DPZ102" s="704"/>
      <c r="DQA102" s="704"/>
      <c r="DQB102" s="704"/>
      <c r="DQC102" s="704"/>
      <c r="DQD102" s="704"/>
      <c r="DQE102" s="704"/>
      <c r="DQF102" s="704"/>
      <c r="DQG102" s="704"/>
      <c r="DQH102" s="704"/>
      <c r="DQI102" s="704"/>
      <c r="DQJ102" s="704"/>
      <c r="DQK102" s="704"/>
      <c r="DQL102" s="704"/>
      <c r="DQM102" s="704"/>
      <c r="DQN102" s="704"/>
      <c r="DQO102" s="704"/>
      <c r="DQP102" s="704"/>
      <c r="DQQ102" s="704"/>
      <c r="DQR102" s="704"/>
      <c r="DQS102" s="704"/>
      <c r="DQT102" s="704"/>
      <c r="DQU102" s="704"/>
      <c r="DQV102" s="704"/>
      <c r="DQW102" s="704"/>
      <c r="DQX102" s="704"/>
      <c r="DQY102" s="704"/>
      <c r="DQZ102" s="704"/>
      <c r="DRA102" s="704"/>
      <c r="DRB102" s="704"/>
      <c r="DRC102" s="704"/>
      <c r="DRD102" s="704"/>
      <c r="DRE102" s="704"/>
      <c r="DRF102" s="704"/>
      <c r="DRG102" s="704"/>
      <c r="DRH102" s="704"/>
      <c r="DRI102" s="704"/>
      <c r="DRJ102" s="704"/>
      <c r="DRK102" s="704"/>
      <c r="DRL102" s="704"/>
      <c r="DRM102" s="704"/>
      <c r="DRN102" s="704"/>
      <c r="DRO102" s="704"/>
      <c r="DRP102" s="704"/>
      <c r="DRQ102" s="704"/>
      <c r="DRR102" s="704"/>
      <c r="DRS102" s="704"/>
      <c r="DRT102" s="704"/>
      <c r="DRU102" s="704"/>
      <c r="DRV102" s="704"/>
      <c r="DRW102" s="704"/>
      <c r="DRX102" s="704"/>
      <c r="DRY102" s="704"/>
      <c r="DRZ102" s="704"/>
      <c r="DSA102" s="704"/>
      <c r="DSB102" s="704"/>
      <c r="DSC102" s="704"/>
      <c r="DSD102" s="704"/>
      <c r="DSE102" s="704"/>
      <c r="DSF102" s="704"/>
      <c r="DSG102" s="704"/>
      <c r="DSH102" s="704"/>
      <c r="DSI102" s="704"/>
      <c r="DSJ102" s="704"/>
      <c r="DSK102" s="704"/>
      <c r="DSL102" s="704"/>
      <c r="DSM102" s="704"/>
      <c r="DSN102" s="704"/>
      <c r="DSO102" s="704"/>
      <c r="DSP102" s="704"/>
      <c r="DSQ102" s="704"/>
      <c r="DSR102" s="704"/>
      <c r="DSS102" s="704"/>
      <c r="DST102" s="704"/>
      <c r="DSU102" s="704"/>
      <c r="DSV102" s="704"/>
      <c r="DSW102" s="704"/>
      <c r="DSX102" s="704"/>
      <c r="DSY102" s="704"/>
      <c r="DSZ102" s="704"/>
      <c r="DTA102" s="704"/>
      <c r="DTB102" s="704"/>
      <c r="DTC102" s="704"/>
      <c r="DTD102" s="704"/>
      <c r="DTE102" s="704"/>
      <c r="DTF102" s="704"/>
      <c r="DTG102" s="704"/>
      <c r="DTH102" s="704"/>
      <c r="DTI102" s="704"/>
      <c r="DTJ102" s="704"/>
      <c r="DTK102" s="704"/>
      <c r="DTL102" s="704"/>
      <c r="DTM102" s="704"/>
      <c r="DTN102" s="704"/>
      <c r="DTO102" s="704"/>
      <c r="DTP102" s="704"/>
      <c r="DTQ102" s="704"/>
      <c r="DTR102" s="704"/>
      <c r="DTS102" s="704"/>
      <c r="DTT102" s="704"/>
      <c r="DTU102" s="704"/>
      <c r="DTV102" s="704"/>
      <c r="DTW102" s="704"/>
      <c r="DTX102" s="704"/>
      <c r="DTY102" s="704"/>
      <c r="DTZ102" s="704"/>
      <c r="DUA102" s="704"/>
      <c r="DUB102" s="704"/>
      <c r="DUC102" s="704"/>
      <c r="DUD102" s="704"/>
      <c r="DUE102" s="704"/>
      <c r="DUF102" s="704"/>
      <c r="DUG102" s="704"/>
      <c r="DUH102" s="704"/>
      <c r="DUI102" s="704"/>
      <c r="DUJ102" s="704"/>
      <c r="DUK102" s="704"/>
      <c r="DUL102" s="704"/>
      <c r="DUM102" s="704"/>
      <c r="DUN102" s="704"/>
      <c r="DUO102" s="704"/>
      <c r="DUP102" s="704"/>
      <c r="DUQ102" s="704"/>
      <c r="DUR102" s="704"/>
      <c r="DUS102" s="704"/>
      <c r="DUT102" s="704"/>
      <c r="DUU102" s="704"/>
      <c r="DUV102" s="704"/>
      <c r="DUW102" s="704"/>
      <c r="DUX102" s="704"/>
      <c r="DUY102" s="704"/>
      <c r="DUZ102" s="704"/>
      <c r="DVA102" s="704"/>
      <c r="DVB102" s="704"/>
      <c r="DVC102" s="704"/>
      <c r="DVD102" s="704"/>
      <c r="DVE102" s="704"/>
      <c r="DVF102" s="704"/>
      <c r="DVG102" s="704"/>
      <c r="DVH102" s="704"/>
      <c r="DVI102" s="704"/>
      <c r="DVJ102" s="704"/>
      <c r="DVK102" s="704"/>
      <c r="DVL102" s="704"/>
      <c r="DVM102" s="704"/>
      <c r="DVN102" s="704"/>
      <c r="DVO102" s="704"/>
      <c r="DVP102" s="704"/>
      <c r="DVQ102" s="704"/>
      <c r="DVR102" s="704"/>
      <c r="DVS102" s="704"/>
      <c r="DVT102" s="704"/>
      <c r="DVU102" s="704"/>
      <c r="DVV102" s="704"/>
      <c r="DVW102" s="704"/>
      <c r="DVX102" s="704"/>
      <c r="DVY102" s="704"/>
      <c r="DVZ102" s="704"/>
      <c r="DWA102" s="704"/>
      <c r="DWB102" s="704"/>
      <c r="DWC102" s="704"/>
      <c r="DWD102" s="704"/>
      <c r="DWE102" s="704"/>
      <c r="DWF102" s="704"/>
      <c r="DWG102" s="704"/>
      <c r="DWH102" s="704"/>
      <c r="DWI102" s="704"/>
      <c r="DWJ102" s="704"/>
      <c r="DWK102" s="704"/>
      <c r="DWL102" s="704"/>
      <c r="DWM102" s="704"/>
      <c r="DWN102" s="704"/>
      <c r="DWO102" s="704"/>
      <c r="DWP102" s="704"/>
      <c r="DWQ102" s="704"/>
      <c r="DWR102" s="704"/>
      <c r="DWS102" s="704"/>
      <c r="DWT102" s="704"/>
      <c r="DWU102" s="704"/>
      <c r="DWV102" s="704"/>
      <c r="DWW102" s="704"/>
      <c r="DWX102" s="704"/>
      <c r="DWY102" s="704"/>
      <c r="DWZ102" s="704"/>
      <c r="DXA102" s="704"/>
      <c r="DXB102" s="704"/>
      <c r="DXC102" s="704"/>
      <c r="DXD102" s="704"/>
      <c r="DXE102" s="704"/>
      <c r="DXF102" s="704"/>
      <c r="DXG102" s="704"/>
      <c r="DXH102" s="704"/>
      <c r="DXI102" s="704"/>
      <c r="DXJ102" s="704"/>
      <c r="DXK102" s="704"/>
      <c r="DXL102" s="704"/>
      <c r="DXM102" s="704"/>
      <c r="DXN102" s="704"/>
      <c r="DXO102" s="704"/>
      <c r="DXP102" s="704"/>
      <c r="DXQ102" s="704"/>
      <c r="DXR102" s="704"/>
      <c r="DXS102" s="704"/>
      <c r="DXT102" s="704"/>
      <c r="DXU102" s="704"/>
      <c r="DXV102" s="704"/>
      <c r="DXW102" s="704"/>
      <c r="DXX102" s="704"/>
      <c r="DXY102" s="704"/>
      <c r="DXZ102" s="704"/>
      <c r="DYA102" s="704"/>
      <c r="DYB102" s="704"/>
      <c r="DYC102" s="704"/>
      <c r="DYD102" s="704"/>
      <c r="DYE102" s="704"/>
      <c r="DYF102" s="704"/>
      <c r="DYG102" s="704"/>
      <c r="DYH102" s="704"/>
      <c r="DYI102" s="704"/>
      <c r="DYJ102" s="704"/>
      <c r="DYK102" s="704"/>
      <c r="DYL102" s="704"/>
      <c r="DYM102" s="704"/>
      <c r="DYN102" s="704"/>
      <c r="DYO102" s="704"/>
      <c r="DYP102" s="704"/>
      <c r="DYQ102" s="704"/>
      <c r="DYR102" s="704"/>
      <c r="DYS102" s="704"/>
      <c r="DYT102" s="704"/>
      <c r="DYU102" s="704"/>
      <c r="DYV102" s="704"/>
      <c r="DYW102" s="704"/>
      <c r="DYX102" s="704"/>
      <c r="DYY102" s="704"/>
      <c r="DYZ102" s="704"/>
      <c r="DZA102" s="704"/>
      <c r="DZB102" s="704"/>
      <c r="DZC102" s="704"/>
      <c r="DZD102" s="704"/>
      <c r="DZE102" s="704"/>
      <c r="DZF102" s="704"/>
      <c r="DZG102" s="704"/>
      <c r="DZH102" s="704"/>
      <c r="DZI102" s="704"/>
      <c r="DZJ102" s="704"/>
      <c r="DZK102" s="704"/>
      <c r="DZL102" s="704"/>
      <c r="DZM102" s="704"/>
      <c r="DZN102" s="704"/>
      <c r="DZO102" s="704"/>
      <c r="DZP102" s="704"/>
      <c r="DZQ102" s="704"/>
      <c r="DZR102" s="704"/>
      <c r="DZS102" s="704"/>
      <c r="DZT102" s="704"/>
      <c r="DZU102" s="704"/>
      <c r="DZV102" s="704"/>
      <c r="DZW102" s="704"/>
      <c r="DZX102" s="704"/>
      <c r="DZY102" s="704"/>
      <c r="DZZ102" s="704"/>
      <c r="EAA102" s="704"/>
      <c r="EAB102" s="704"/>
      <c r="EAC102" s="704"/>
      <c r="EAD102" s="704"/>
      <c r="EAE102" s="704"/>
      <c r="EAF102" s="704"/>
      <c r="EAG102" s="704"/>
      <c r="EAH102" s="704"/>
      <c r="EAI102" s="704"/>
      <c r="EAJ102" s="704"/>
      <c r="EAK102" s="704"/>
      <c r="EAL102" s="704"/>
      <c r="EAM102" s="704"/>
      <c r="EAN102" s="704"/>
      <c r="EAO102" s="704"/>
      <c r="EAP102" s="704"/>
      <c r="EAQ102" s="704"/>
      <c r="EAR102" s="704"/>
      <c r="EAS102" s="704"/>
      <c r="EAT102" s="704"/>
      <c r="EAU102" s="704"/>
      <c r="EAV102" s="704"/>
      <c r="EAW102" s="704"/>
      <c r="EAX102" s="704"/>
      <c r="EAY102" s="704"/>
      <c r="EAZ102" s="704"/>
      <c r="EBA102" s="704"/>
      <c r="EBB102" s="704"/>
      <c r="EBC102" s="704"/>
      <c r="EBD102" s="704"/>
      <c r="EBE102" s="704"/>
      <c r="EBF102" s="704"/>
      <c r="EBG102" s="704"/>
      <c r="EBH102" s="704"/>
      <c r="EBI102" s="704"/>
      <c r="EBJ102" s="704"/>
      <c r="EBK102" s="704"/>
      <c r="EBL102" s="704"/>
      <c r="EBM102" s="704"/>
      <c r="EBN102" s="704"/>
      <c r="EBO102" s="704"/>
      <c r="EBP102" s="704"/>
      <c r="EBQ102" s="704"/>
      <c r="EBR102" s="704"/>
      <c r="EBS102" s="704"/>
      <c r="EBT102" s="704"/>
      <c r="EBU102" s="704"/>
      <c r="EBV102" s="704"/>
      <c r="EBW102" s="704"/>
      <c r="EBX102" s="704"/>
      <c r="EBY102" s="704"/>
      <c r="EBZ102" s="704"/>
      <c r="ECA102" s="704"/>
      <c r="ECB102" s="704"/>
      <c r="ECC102" s="704"/>
      <c r="ECD102" s="704"/>
      <c r="ECE102" s="704"/>
      <c r="ECF102" s="704"/>
      <c r="ECG102" s="704"/>
      <c r="ECH102" s="704"/>
      <c r="ECI102" s="704"/>
      <c r="ECJ102" s="704"/>
      <c r="ECK102" s="704"/>
      <c r="ECL102" s="704"/>
      <c r="ECM102" s="704"/>
      <c r="ECN102" s="704"/>
      <c r="ECO102" s="704"/>
      <c r="ECP102" s="704"/>
      <c r="ECQ102" s="704"/>
      <c r="ECR102" s="704"/>
      <c r="ECS102" s="704"/>
      <c r="ECT102" s="704"/>
      <c r="ECU102" s="704"/>
      <c r="ECV102" s="704"/>
      <c r="ECW102" s="704"/>
      <c r="ECX102" s="704"/>
      <c r="ECY102" s="704"/>
      <c r="ECZ102" s="704"/>
      <c r="EDA102" s="704"/>
      <c r="EDB102" s="704"/>
      <c r="EDC102" s="704"/>
      <c r="EDD102" s="704"/>
      <c r="EDE102" s="704"/>
      <c r="EDF102" s="704"/>
      <c r="EDG102" s="704"/>
      <c r="EDH102" s="704"/>
      <c r="EDI102" s="704"/>
      <c r="EDJ102" s="704"/>
      <c r="EDK102" s="704"/>
      <c r="EDL102" s="704"/>
      <c r="EDM102" s="704"/>
      <c r="EDN102" s="704"/>
      <c r="EDO102" s="704"/>
      <c r="EDP102" s="704"/>
      <c r="EDQ102" s="704"/>
      <c r="EDR102" s="704"/>
      <c r="EDS102" s="704"/>
      <c r="EDT102" s="704"/>
      <c r="EDU102" s="704"/>
      <c r="EDV102" s="704"/>
      <c r="EDW102" s="704"/>
      <c r="EDX102" s="704"/>
      <c r="EDY102" s="704"/>
      <c r="EDZ102" s="704"/>
      <c r="EEA102" s="704"/>
      <c r="EEB102" s="704"/>
      <c r="EEC102" s="704"/>
      <c r="EED102" s="704"/>
      <c r="EEE102" s="704"/>
      <c r="EEF102" s="704"/>
      <c r="EEG102" s="704"/>
      <c r="EEH102" s="704"/>
      <c r="EEI102" s="704"/>
      <c r="EEJ102" s="704"/>
      <c r="EEK102" s="704"/>
      <c r="EEL102" s="704"/>
      <c r="EEM102" s="704"/>
      <c r="EEN102" s="704"/>
      <c r="EEO102" s="704"/>
      <c r="EEP102" s="704"/>
      <c r="EEQ102" s="704"/>
      <c r="EER102" s="704"/>
      <c r="EES102" s="704"/>
      <c r="EET102" s="704"/>
      <c r="EEU102" s="704"/>
      <c r="EEV102" s="704"/>
      <c r="EEW102" s="704"/>
      <c r="EEX102" s="704"/>
      <c r="EEY102" s="704"/>
      <c r="EEZ102" s="704"/>
      <c r="EFA102" s="704"/>
      <c r="EFB102" s="704"/>
      <c r="EFC102" s="704"/>
      <c r="EFD102" s="704"/>
      <c r="EFE102" s="704"/>
      <c r="EFF102" s="704"/>
      <c r="EFG102" s="704"/>
      <c r="EFH102" s="704"/>
      <c r="EFI102" s="704"/>
      <c r="EFJ102" s="704"/>
      <c r="EFK102" s="704"/>
      <c r="EFL102" s="704"/>
      <c r="EFM102" s="704"/>
      <c r="EFN102" s="704"/>
      <c r="EFO102" s="704"/>
      <c r="EFP102" s="704"/>
      <c r="EFQ102" s="704"/>
      <c r="EFR102" s="704"/>
      <c r="EFS102" s="704"/>
      <c r="EFT102" s="704"/>
      <c r="EFU102" s="704"/>
      <c r="EFV102" s="704"/>
      <c r="EFW102" s="704"/>
      <c r="EFX102" s="704"/>
      <c r="EFY102" s="704"/>
      <c r="EFZ102" s="704"/>
      <c r="EGA102" s="704"/>
      <c r="EGB102" s="704"/>
      <c r="EGC102" s="704"/>
      <c r="EGD102" s="704"/>
      <c r="EGE102" s="704"/>
      <c r="EGF102" s="704"/>
      <c r="EGG102" s="704"/>
      <c r="EGH102" s="704"/>
      <c r="EGI102" s="704"/>
      <c r="EGJ102" s="704"/>
      <c r="EGK102" s="704"/>
      <c r="EGL102" s="704"/>
      <c r="EGM102" s="704"/>
      <c r="EGN102" s="704"/>
      <c r="EGO102" s="704"/>
      <c r="EGP102" s="704"/>
      <c r="EGQ102" s="704"/>
      <c r="EGR102" s="704"/>
      <c r="EGS102" s="704"/>
      <c r="EGT102" s="704"/>
      <c r="EGU102" s="704"/>
      <c r="EGV102" s="704"/>
      <c r="EGW102" s="704"/>
      <c r="EGX102" s="704"/>
      <c r="EGY102" s="704"/>
      <c r="EGZ102" s="704"/>
      <c r="EHA102" s="704"/>
      <c r="EHB102" s="704"/>
      <c r="EHC102" s="704"/>
      <c r="EHD102" s="704"/>
      <c r="EHE102" s="704"/>
      <c r="EHF102" s="704"/>
      <c r="EHG102" s="704"/>
      <c r="EHH102" s="704"/>
      <c r="EHI102" s="704"/>
      <c r="EHJ102" s="704"/>
      <c r="EHK102" s="704"/>
      <c r="EHL102" s="704"/>
      <c r="EHM102" s="704"/>
      <c r="EHN102" s="704"/>
      <c r="EHO102" s="704"/>
      <c r="EHP102" s="704"/>
      <c r="EHQ102" s="704"/>
      <c r="EHR102" s="704"/>
      <c r="EHS102" s="704"/>
      <c r="EHT102" s="704"/>
      <c r="EHU102" s="704"/>
      <c r="EHV102" s="704"/>
      <c r="EHW102" s="704"/>
      <c r="EHX102" s="704"/>
      <c r="EHY102" s="704"/>
      <c r="EHZ102" s="704"/>
      <c r="EIA102" s="704"/>
      <c r="EIB102" s="704"/>
      <c r="EIC102" s="704"/>
      <c r="EID102" s="704"/>
      <c r="EIE102" s="704"/>
      <c r="EIF102" s="704"/>
      <c r="EIG102" s="704"/>
      <c r="EIH102" s="704"/>
      <c r="EII102" s="704"/>
      <c r="EIJ102" s="704"/>
      <c r="EIK102" s="704"/>
      <c r="EIL102" s="704"/>
      <c r="EIM102" s="704"/>
      <c r="EIN102" s="704"/>
      <c r="EIO102" s="704"/>
      <c r="EIP102" s="704"/>
      <c r="EIQ102" s="704"/>
      <c r="EIR102" s="704"/>
      <c r="EIS102" s="704"/>
      <c r="EIT102" s="704"/>
      <c r="EIU102" s="704"/>
      <c r="EIV102" s="704"/>
      <c r="EIW102" s="704"/>
      <c r="EIX102" s="704"/>
      <c r="EIY102" s="704"/>
      <c r="EIZ102" s="704"/>
      <c r="EJA102" s="704"/>
      <c r="EJB102" s="704"/>
      <c r="EJC102" s="704"/>
      <c r="EJD102" s="704"/>
      <c r="EJE102" s="704"/>
      <c r="EJF102" s="704"/>
      <c r="EJG102" s="704"/>
      <c r="EJH102" s="704"/>
      <c r="EJI102" s="704"/>
      <c r="EJJ102" s="704"/>
      <c r="EJK102" s="704"/>
      <c r="EJL102" s="704"/>
      <c r="EJM102" s="704"/>
      <c r="EJN102" s="704"/>
      <c r="EJO102" s="704"/>
      <c r="EJP102" s="704"/>
      <c r="EJQ102" s="704"/>
      <c r="EJR102" s="704"/>
      <c r="EJS102" s="704"/>
      <c r="EJT102" s="704"/>
      <c r="EJU102" s="704"/>
      <c r="EJV102" s="704"/>
      <c r="EJW102" s="704"/>
      <c r="EJX102" s="704"/>
      <c r="EJY102" s="704"/>
      <c r="EJZ102" s="704"/>
      <c r="EKA102" s="704"/>
      <c r="EKB102" s="704"/>
      <c r="EKC102" s="704"/>
      <c r="EKD102" s="704"/>
      <c r="EKE102" s="704"/>
      <c r="EKF102" s="704"/>
      <c r="EKG102" s="704"/>
      <c r="EKH102" s="704"/>
      <c r="EKI102" s="704"/>
      <c r="EKJ102" s="704"/>
      <c r="EKK102" s="704"/>
      <c r="EKL102" s="704"/>
      <c r="EKM102" s="704"/>
      <c r="EKN102" s="704"/>
      <c r="EKO102" s="704"/>
      <c r="EKP102" s="704"/>
      <c r="EKQ102" s="704"/>
      <c r="EKR102" s="704"/>
      <c r="EKS102" s="704"/>
      <c r="EKT102" s="704"/>
      <c r="EKU102" s="704"/>
      <c r="EKV102" s="704"/>
      <c r="EKW102" s="704"/>
      <c r="EKX102" s="704"/>
      <c r="EKY102" s="704"/>
      <c r="EKZ102" s="704"/>
      <c r="ELA102" s="704"/>
      <c r="ELB102" s="704"/>
      <c r="ELC102" s="704"/>
      <c r="ELD102" s="704"/>
      <c r="ELE102" s="704"/>
      <c r="ELF102" s="704"/>
      <c r="ELG102" s="704"/>
      <c r="ELH102" s="704"/>
      <c r="ELI102" s="704"/>
      <c r="ELJ102" s="704"/>
      <c r="ELK102" s="704"/>
      <c r="ELL102" s="704"/>
      <c r="ELM102" s="704"/>
      <c r="ELN102" s="704"/>
      <c r="ELO102" s="704"/>
      <c r="ELP102" s="704"/>
      <c r="ELQ102" s="704"/>
      <c r="ELR102" s="704"/>
      <c r="ELS102" s="704"/>
      <c r="ELT102" s="704"/>
      <c r="ELU102" s="704"/>
      <c r="ELV102" s="704"/>
      <c r="ELW102" s="704"/>
      <c r="ELX102" s="704"/>
      <c r="ELY102" s="704"/>
      <c r="ELZ102" s="704"/>
      <c r="EMA102" s="704"/>
      <c r="EMB102" s="704"/>
      <c r="EMC102" s="704"/>
      <c r="EMD102" s="704"/>
      <c r="EME102" s="704"/>
      <c r="EMF102" s="704"/>
      <c r="EMG102" s="704"/>
      <c r="EMH102" s="704"/>
      <c r="EMI102" s="704"/>
      <c r="EMJ102" s="704"/>
      <c r="EMK102" s="704"/>
      <c r="EML102" s="704"/>
      <c r="EMM102" s="704"/>
      <c r="EMN102" s="704"/>
      <c r="EMO102" s="704"/>
      <c r="EMP102" s="704"/>
      <c r="EMQ102" s="704"/>
      <c r="EMR102" s="704"/>
      <c r="EMS102" s="704"/>
      <c r="EMT102" s="704"/>
      <c r="EMU102" s="704"/>
      <c r="EMV102" s="704"/>
      <c r="EMW102" s="704"/>
      <c r="EMX102" s="704"/>
      <c r="EMY102" s="704"/>
      <c r="EMZ102" s="704"/>
      <c r="ENA102" s="704"/>
      <c r="ENB102" s="704"/>
      <c r="ENC102" s="704"/>
      <c r="END102" s="704"/>
      <c r="ENE102" s="704"/>
      <c r="ENF102" s="704"/>
      <c r="ENG102" s="704"/>
      <c r="ENH102" s="704"/>
      <c r="ENI102" s="704"/>
      <c r="ENJ102" s="704"/>
      <c r="ENK102" s="704"/>
      <c r="ENL102" s="704"/>
      <c r="ENM102" s="704"/>
      <c r="ENN102" s="704"/>
      <c r="ENO102" s="704"/>
      <c r="ENP102" s="704"/>
      <c r="ENQ102" s="704"/>
      <c r="ENR102" s="704"/>
      <c r="ENS102" s="704"/>
      <c r="ENT102" s="704"/>
      <c r="ENU102" s="704"/>
      <c r="ENV102" s="704"/>
      <c r="ENW102" s="704"/>
      <c r="ENX102" s="704"/>
      <c r="ENY102" s="704"/>
      <c r="ENZ102" s="704"/>
      <c r="EOA102" s="704"/>
      <c r="EOB102" s="704"/>
      <c r="EOC102" s="704"/>
      <c r="EOD102" s="704"/>
      <c r="EOE102" s="704"/>
      <c r="EOF102" s="704"/>
      <c r="EOG102" s="704"/>
      <c r="EOH102" s="704"/>
      <c r="EOI102" s="704"/>
      <c r="EOJ102" s="704"/>
      <c r="EOK102" s="704"/>
      <c r="EOL102" s="704"/>
      <c r="EOM102" s="704"/>
      <c r="EON102" s="704"/>
      <c r="EOO102" s="704"/>
      <c r="EOP102" s="704"/>
      <c r="EOQ102" s="704"/>
      <c r="EOR102" s="704"/>
      <c r="EOS102" s="704"/>
      <c r="EOT102" s="704"/>
      <c r="EOU102" s="704"/>
      <c r="EOV102" s="704"/>
      <c r="EOW102" s="704"/>
      <c r="EOX102" s="704"/>
      <c r="EOY102" s="704"/>
      <c r="EOZ102" s="704"/>
      <c r="EPA102" s="704"/>
      <c r="EPB102" s="704"/>
      <c r="EPC102" s="704"/>
      <c r="EPD102" s="704"/>
      <c r="EPE102" s="704"/>
      <c r="EPF102" s="704"/>
      <c r="EPG102" s="704"/>
      <c r="EPH102" s="704"/>
      <c r="EPI102" s="704"/>
      <c r="EPJ102" s="704"/>
      <c r="EPK102" s="704"/>
      <c r="EPL102" s="704"/>
      <c r="EPM102" s="704"/>
      <c r="EPN102" s="704"/>
      <c r="EPO102" s="704"/>
      <c r="EPP102" s="704"/>
      <c r="EPQ102" s="704"/>
      <c r="EPR102" s="704"/>
      <c r="EPS102" s="704"/>
      <c r="EPT102" s="704"/>
      <c r="EPU102" s="704"/>
      <c r="EPV102" s="704"/>
      <c r="EPW102" s="704"/>
      <c r="EPX102" s="704"/>
      <c r="EPY102" s="704"/>
      <c r="EPZ102" s="704"/>
      <c r="EQA102" s="704"/>
      <c r="EQB102" s="704"/>
      <c r="EQC102" s="704"/>
      <c r="EQD102" s="704"/>
      <c r="EQE102" s="704"/>
      <c r="EQF102" s="704"/>
      <c r="EQG102" s="704"/>
      <c r="EQH102" s="704"/>
      <c r="EQI102" s="704"/>
      <c r="EQJ102" s="704"/>
      <c r="EQK102" s="704"/>
      <c r="EQL102" s="704"/>
      <c r="EQM102" s="704"/>
      <c r="EQN102" s="704"/>
      <c r="EQO102" s="704"/>
      <c r="EQP102" s="704"/>
      <c r="EQQ102" s="704"/>
      <c r="EQR102" s="704"/>
      <c r="EQS102" s="704"/>
      <c r="EQT102" s="704"/>
      <c r="EQU102" s="704"/>
      <c r="EQV102" s="704"/>
      <c r="EQW102" s="704"/>
      <c r="EQX102" s="704"/>
      <c r="EQY102" s="704"/>
      <c r="EQZ102" s="704"/>
      <c r="ERA102" s="704"/>
      <c r="ERB102" s="704"/>
      <c r="ERC102" s="704"/>
      <c r="ERD102" s="704"/>
      <c r="ERE102" s="704"/>
      <c r="ERF102" s="704"/>
      <c r="ERG102" s="704"/>
      <c r="ERH102" s="704"/>
      <c r="ERI102" s="704"/>
      <c r="ERJ102" s="704"/>
      <c r="ERK102" s="704"/>
      <c r="ERL102" s="704"/>
      <c r="ERM102" s="704"/>
      <c r="ERN102" s="704"/>
      <c r="ERO102" s="704"/>
      <c r="ERP102" s="704"/>
      <c r="ERQ102" s="704"/>
      <c r="ERR102" s="704"/>
      <c r="ERS102" s="704"/>
      <c r="ERT102" s="704"/>
      <c r="ERU102" s="704"/>
      <c r="ERV102" s="704"/>
      <c r="ERW102" s="704"/>
      <c r="ERX102" s="704"/>
      <c r="ERY102" s="704"/>
      <c r="ERZ102" s="704"/>
      <c r="ESA102" s="704"/>
      <c r="ESB102" s="704"/>
      <c r="ESC102" s="704"/>
      <c r="ESD102" s="704"/>
      <c r="ESE102" s="704"/>
      <c r="ESF102" s="704"/>
      <c r="ESG102" s="704"/>
      <c r="ESH102" s="704"/>
      <c r="ESI102" s="704"/>
      <c r="ESJ102" s="704"/>
      <c r="ESK102" s="704"/>
      <c r="ESL102" s="704"/>
      <c r="ESM102" s="704"/>
      <c r="ESN102" s="704"/>
      <c r="ESO102" s="704"/>
      <c r="ESP102" s="704"/>
      <c r="ESQ102" s="704"/>
      <c r="ESR102" s="704"/>
      <c r="ESS102" s="704"/>
      <c r="EST102" s="704"/>
      <c r="ESU102" s="704"/>
      <c r="ESV102" s="704"/>
      <c r="ESW102" s="704"/>
      <c r="ESX102" s="704"/>
      <c r="ESY102" s="704"/>
      <c r="ESZ102" s="704"/>
      <c r="ETA102" s="704"/>
      <c r="ETB102" s="704"/>
      <c r="ETC102" s="704"/>
      <c r="ETD102" s="704"/>
      <c r="ETE102" s="704"/>
      <c r="ETF102" s="704"/>
      <c r="ETG102" s="704"/>
      <c r="ETH102" s="704"/>
      <c r="ETI102" s="704"/>
      <c r="ETJ102" s="704"/>
      <c r="ETK102" s="704"/>
      <c r="ETL102" s="704"/>
      <c r="ETM102" s="704"/>
      <c r="ETN102" s="704"/>
      <c r="ETO102" s="704"/>
      <c r="ETP102" s="704"/>
      <c r="ETQ102" s="704"/>
      <c r="ETR102" s="704"/>
      <c r="ETS102" s="704"/>
      <c r="ETT102" s="704"/>
      <c r="ETU102" s="704"/>
      <c r="ETV102" s="704"/>
      <c r="ETW102" s="704"/>
      <c r="ETX102" s="704"/>
      <c r="ETY102" s="704"/>
      <c r="ETZ102" s="704"/>
      <c r="EUA102" s="704"/>
      <c r="EUB102" s="704"/>
      <c r="EUC102" s="704"/>
      <c r="EUD102" s="704"/>
      <c r="EUE102" s="704"/>
      <c r="EUF102" s="704"/>
      <c r="EUG102" s="704"/>
      <c r="EUH102" s="704"/>
      <c r="EUI102" s="704"/>
      <c r="EUJ102" s="704"/>
      <c r="EUK102" s="704"/>
      <c r="EUL102" s="704"/>
      <c r="EUM102" s="704"/>
      <c r="EUN102" s="704"/>
      <c r="EUO102" s="704"/>
      <c r="EUP102" s="704"/>
      <c r="EUQ102" s="704"/>
      <c r="EUR102" s="704"/>
      <c r="EUS102" s="704"/>
      <c r="EUT102" s="704"/>
      <c r="EUU102" s="704"/>
      <c r="EUV102" s="704"/>
      <c r="EUW102" s="704"/>
      <c r="EUX102" s="704"/>
      <c r="EUY102" s="704"/>
      <c r="EUZ102" s="704"/>
      <c r="EVA102" s="704"/>
      <c r="EVB102" s="704"/>
      <c r="EVC102" s="704"/>
      <c r="EVD102" s="704"/>
      <c r="EVE102" s="704"/>
      <c r="EVF102" s="704"/>
      <c r="EVG102" s="704"/>
      <c r="EVH102" s="704"/>
      <c r="EVI102" s="704"/>
      <c r="EVJ102" s="704"/>
      <c r="EVK102" s="704"/>
      <c r="EVL102" s="704"/>
      <c r="EVM102" s="704"/>
      <c r="EVN102" s="704"/>
      <c r="EVO102" s="704"/>
      <c r="EVP102" s="704"/>
      <c r="EVQ102" s="704"/>
      <c r="EVR102" s="704"/>
      <c r="EVS102" s="704"/>
      <c r="EVT102" s="704"/>
      <c r="EVU102" s="704"/>
      <c r="EVV102" s="704"/>
      <c r="EVW102" s="704"/>
      <c r="EVX102" s="704"/>
      <c r="EVY102" s="704"/>
      <c r="EVZ102" s="704"/>
      <c r="EWA102" s="704"/>
      <c r="EWB102" s="704"/>
      <c r="EWC102" s="704"/>
      <c r="EWD102" s="704"/>
      <c r="EWE102" s="704"/>
      <c r="EWF102" s="704"/>
      <c r="EWG102" s="704"/>
      <c r="EWH102" s="704"/>
      <c r="EWI102" s="704"/>
      <c r="EWJ102" s="704"/>
      <c r="EWK102" s="704"/>
      <c r="EWL102" s="704"/>
      <c r="EWM102" s="704"/>
      <c r="EWN102" s="704"/>
      <c r="EWO102" s="704"/>
      <c r="EWP102" s="704"/>
      <c r="EWQ102" s="704"/>
      <c r="EWR102" s="704"/>
      <c r="EWS102" s="704"/>
      <c r="EWT102" s="704"/>
      <c r="EWU102" s="704"/>
      <c r="EWV102" s="704"/>
      <c r="EWW102" s="704"/>
      <c r="EWX102" s="704"/>
      <c r="EWY102" s="704"/>
      <c r="EWZ102" s="704"/>
      <c r="EXA102" s="704"/>
      <c r="EXB102" s="704"/>
      <c r="EXC102" s="704"/>
      <c r="EXD102" s="704"/>
      <c r="EXE102" s="704"/>
      <c r="EXF102" s="704"/>
      <c r="EXG102" s="704"/>
      <c r="EXH102" s="704"/>
      <c r="EXI102" s="704"/>
      <c r="EXJ102" s="704"/>
      <c r="EXK102" s="704"/>
      <c r="EXL102" s="704"/>
      <c r="EXM102" s="704"/>
      <c r="EXN102" s="704"/>
      <c r="EXO102" s="704"/>
      <c r="EXP102" s="704"/>
      <c r="EXQ102" s="704"/>
      <c r="EXR102" s="704"/>
      <c r="EXS102" s="704"/>
      <c r="EXT102" s="704"/>
      <c r="EXU102" s="704"/>
      <c r="EXV102" s="704"/>
      <c r="EXW102" s="704"/>
      <c r="EXX102" s="704"/>
      <c r="EXY102" s="704"/>
      <c r="EXZ102" s="704"/>
      <c r="EYA102" s="704"/>
      <c r="EYB102" s="704"/>
      <c r="EYC102" s="704"/>
      <c r="EYD102" s="704"/>
      <c r="EYE102" s="704"/>
      <c r="EYF102" s="704"/>
      <c r="EYG102" s="704"/>
      <c r="EYH102" s="704"/>
      <c r="EYI102" s="704"/>
      <c r="EYJ102" s="704"/>
      <c r="EYK102" s="704"/>
      <c r="EYL102" s="704"/>
      <c r="EYM102" s="704"/>
      <c r="EYN102" s="704"/>
      <c r="EYO102" s="704"/>
      <c r="EYP102" s="704"/>
      <c r="EYQ102" s="704"/>
      <c r="EYR102" s="704"/>
      <c r="EYS102" s="704"/>
      <c r="EYT102" s="704"/>
      <c r="EYU102" s="704"/>
      <c r="EYV102" s="704"/>
      <c r="EYW102" s="704"/>
      <c r="EYX102" s="704"/>
      <c r="EYY102" s="704"/>
      <c r="EYZ102" s="704"/>
      <c r="EZA102" s="704"/>
      <c r="EZB102" s="704"/>
      <c r="EZC102" s="704"/>
      <c r="EZD102" s="704"/>
      <c r="EZE102" s="704"/>
      <c r="EZF102" s="704"/>
      <c r="EZG102" s="704"/>
      <c r="EZH102" s="704"/>
      <c r="EZI102" s="704"/>
      <c r="EZJ102" s="704"/>
      <c r="EZK102" s="704"/>
      <c r="EZL102" s="704"/>
      <c r="EZM102" s="704"/>
      <c r="EZN102" s="704"/>
      <c r="EZO102" s="704"/>
      <c r="EZP102" s="704"/>
      <c r="EZQ102" s="704"/>
      <c r="EZR102" s="704"/>
      <c r="EZS102" s="704"/>
      <c r="EZT102" s="704"/>
      <c r="EZU102" s="704"/>
      <c r="EZV102" s="704"/>
      <c r="EZW102" s="704"/>
      <c r="EZX102" s="704"/>
      <c r="EZY102" s="704"/>
      <c r="EZZ102" s="704"/>
      <c r="FAA102" s="704"/>
      <c r="FAB102" s="704"/>
      <c r="FAC102" s="704"/>
      <c r="FAD102" s="704"/>
      <c r="FAE102" s="704"/>
      <c r="FAF102" s="704"/>
      <c r="FAG102" s="704"/>
      <c r="FAH102" s="704"/>
      <c r="FAI102" s="704"/>
      <c r="FAJ102" s="704"/>
      <c r="FAK102" s="704"/>
      <c r="FAL102" s="704"/>
      <c r="FAM102" s="704"/>
      <c r="FAN102" s="704"/>
      <c r="FAO102" s="704"/>
      <c r="FAP102" s="704"/>
      <c r="FAQ102" s="704"/>
      <c r="FAR102" s="704"/>
      <c r="FAS102" s="704"/>
      <c r="FAT102" s="704"/>
      <c r="FAU102" s="704"/>
      <c r="FAV102" s="704"/>
      <c r="FAW102" s="704"/>
      <c r="FAX102" s="704"/>
      <c r="FAY102" s="704"/>
      <c r="FAZ102" s="704"/>
      <c r="FBA102" s="704"/>
      <c r="FBB102" s="704"/>
      <c r="FBC102" s="704"/>
      <c r="FBD102" s="704"/>
      <c r="FBE102" s="704"/>
      <c r="FBF102" s="704"/>
      <c r="FBG102" s="704"/>
      <c r="FBH102" s="704"/>
      <c r="FBI102" s="704"/>
      <c r="FBJ102" s="704"/>
      <c r="FBK102" s="704"/>
      <c r="FBL102" s="704"/>
      <c r="FBM102" s="704"/>
      <c r="FBN102" s="704"/>
      <c r="FBO102" s="704"/>
      <c r="FBP102" s="704"/>
      <c r="FBQ102" s="704"/>
      <c r="FBR102" s="704"/>
      <c r="FBS102" s="704"/>
      <c r="FBT102" s="704"/>
      <c r="FBU102" s="704"/>
      <c r="FBV102" s="704"/>
      <c r="FBW102" s="704"/>
      <c r="FBX102" s="704"/>
      <c r="FBY102" s="704"/>
      <c r="FBZ102" s="704"/>
      <c r="FCA102" s="704"/>
      <c r="FCB102" s="704"/>
      <c r="FCC102" s="704"/>
      <c r="FCD102" s="704"/>
      <c r="FCE102" s="704"/>
      <c r="FCF102" s="704"/>
      <c r="FCG102" s="704"/>
      <c r="FCH102" s="704"/>
      <c r="FCI102" s="704"/>
      <c r="FCJ102" s="704"/>
      <c r="FCK102" s="704"/>
      <c r="FCL102" s="704"/>
      <c r="FCM102" s="704"/>
      <c r="FCN102" s="704"/>
      <c r="FCO102" s="704"/>
      <c r="FCP102" s="704"/>
      <c r="FCQ102" s="704"/>
      <c r="FCR102" s="704"/>
      <c r="FCS102" s="704"/>
      <c r="FCT102" s="704"/>
      <c r="FCU102" s="704"/>
      <c r="FCV102" s="704"/>
      <c r="FCW102" s="704"/>
      <c r="FCX102" s="704"/>
      <c r="FCY102" s="704"/>
      <c r="FCZ102" s="704"/>
      <c r="FDA102" s="704"/>
      <c r="FDB102" s="704"/>
      <c r="FDC102" s="704"/>
      <c r="FDD102" s="704"/>
      <c r="FDE102" s="704"/>
      <c r="FDF102" s="704"/>
      <c r="FDG102" s="704"/>
      <c r="FDH102" s="704"/>
      <c r="FDI102" s="704"/>
      <c r="FDJ102" s="704"/>
      <c r="FDK102" s="704"/>
      <c r="FDL102" s="704"/>
      <c r="FDM102" s="704"/>
      <c r="FDN102" s="704"/>
      <c r="FDO102" s="704"/>
      <c r="FDP102" s="704"/>
      <c r="FDQ102" s="704"/>
      <c r="FDR102" s="704"/>
      <c r="FDS102" s="704"/>
      <c r="FDT102" s="704"/>
      <c r="FDU102" s="704"/>
      <c r="FDV102" s="704"/>
      <c r="FDW102" s="704"/>
      <c r="FDX102" s="704"/>
      <c r="FDY102" s="704"/>
      <c r="FDZ102" s="704"/>
      <c r="FEA102" s="704"/>
      <c r="FEB102" s="704"/>
      <c r="FEC102" s="704"/>
      <c r="FED102" s="704"/>
      <c r="FEE102" s="704"/>
      <c r="FEF102" s="704"/>
      <c r="FEG102" s="704"/>
      <c r="FEH102" s="704"/>
      <c r="FEI102" s="704"/>
      <c r="FEJ102" s="704"/>
      <c r="FEK102" s="704"/>
      <c r="FEL102" s="704"/>
      <c r="FEM102" s="704"/>
      <c r="FEN102" s="704"/>
      <c r="FEO102" s="704"/>
      <c r="FEP102" s="704"/>
      <c r="FEQ102" s="704"/>
      <c r="FER102" s="704"/>
      <c r="FES102" s="704"/>
      <c r="FET102" s="704"/>
      <c r="FEU102" s="704"/>
      <c r="FEV102" s="704"/>
      <c r="FEW102" s="704"/>
      <c r="FEX102" s="704"/>
      <c r="FEY102" s="704"/>
      <c r="FEZ102" s="704"/>
      <c r="FFA102" s="704"/>
      <c r="FFB102" s="704"/>
      <c r="FFC102" s="704"/>
      <c r="FFD102" s="704"/>
      <c r="FFE102" s="704"/>
      <c r="FFF102" s="704"/>
      <c r="FFG102" s="704"/>
      <c r="FFH102" s="704"/>
      <c r="FFI102" s="704"/>
      <c r="FFJ102" s="704"/>
      <c r="FFK102" s="704"/>
      <c r="FFL102" s="704"/>
      <c r="FFM102" s="704"/>
      <c r="FFN102" s="704"/>
      <c r="FFO102" s="704"/>
      <c r="FFP102" s="704"/>
      <c r="FFQ102" s="704"/>
      <c r="FFR102" s="704"/>
      <c r="FFS102" s="704"/>
      <c r="FFT102" s="704"/>
      <c r="FFU102" s="704"/>
      <c r="FFV102" s="704"/>
      <c r="FFW102" s="704"/>
      <c r="FFX102" s="704"/>
      <c r="FFY102" s="704"/>
      <c r="FFZ102" s="704"/>
      <c r="FGA102" s="704"/>
      <c r="FGB102" s="704"/>
      <c r="FGC102" s="704"/>
      <c r="FGD102" s="704"/>
      <c r="FGE102" s="704"/>
      <c r="FGF102" s="704"/>
      <c r="FGG102" s="704"/>
      <c r="FGH102" s="704"/>
      <c r="FGI102" s="704"/>
      <c r="FGJ102" s="704"/>
      <c r="FGK102" s="704"/>
      <c r="FGL102" s="704"/>
      <c r="FGM102" s="704"/>
      <c r="FGN102" s="704"/>
      <c r="FGO102" s="704"/>
      <c r="FGP102" s="704"/>
      <c r="FGQ102" s="704"/>
      <c r="FGR102" s="704"/>
      <c r="FGS102" s="704"/>
      <c r="FGT102" s="704"/>
      <c r="FGU102" s="704"/>
      <c r="FGV102" s="704"/>
      <c r="FGW102" s="704"/>
      <c r="FGX102" s="704"/>
      <c r="FGY102" s="704"/>
      <c r="FGZ102" s="704"/>
      <c r="FHA102" s="704"/>
      <c r="FHB102" s="704"/>
      <c r="FHC102" s="704"/>
      <c r="FHD102" s="704"/>
      <c r="FHE102" s="704"/>
      <c r="FHF102" s="704"/>
      <c r="FHG102" s="704"/>
      <c r="FHH102" s="704"/>
      <c r="FHI102" s="704"/>
      <c r="FHJ102" s="704"/>
      <c r="FHK102" s="704"/>
      <c r="FHL102" s="704"/>
      <c r="FHM102" s="704"/>
      <c r="FHN102" s="704"/>
      <c r="FHO102" s="704"/>
      <c r="FHP102" s="704"/>
      <c r="FHQ102" s="704"/>
      <c r="FHR102" s="704"/>
      <c r="FHS102" s="704"/>
      <c r="FHT102" s="704"/>
      <c r="FHU102" s="704"/>
      <c r="FHV102" s="704"/>
      <c r="FHW102" s="704"/>
      <c r="FHX102" s="704"/>
      <c r="FHY102" s="704"/>
      <c r="FHZ102" s="704"/>
      <c r="FIA102" s="704"/>
      <c r="FIB102" s="704"/>
      <c r="FIC102" s="704"/>
      <c r="FID102" s="704"/>
      <c r="FIE102" s="704"/>
      <c r="FIF102" s="704"/>
      <c r="FIG102" s="704"/>
      <c r="FIH102" s="704"/>
      <c r="FII102" s="704"/>
      <c r="FIJ102" s="704"/>
      <c r="FIK102" s="704"/>
      <c r="FIL102" s="704"/>
      <c r="FIM102" s="704"/>
      <c r="FIN102" s="704"/>
      <c r="FIO102" s="704"/>
      <c r="FIP102" s="704"/>
      <c r="FIQ102" s="704"/>
      <c r="FIR102" s="704"/>
      <c r="FIS102" s="704"/>
      <c r="FIT102" s="704"/>
      <c r="FIU102" s="704"/>
      <c r="FIV102" s="704"/>
      <c r="FIW102" s="704"/>
      <c r="FIX102" s="704"/>
      <c r="FIY102" s="704"/>
      <c r="FIZ102" s="704"/>
      <c r="FJA102" s="704"/>
      <c r="FJB102" s="704"/>
      <c r="FJC102" s="704"/>
      <c r="FJD102" s="704"/>
      <c r="FJE102" s="704"/>
      <c r="FJF102" s="704"/>
      <c r="FJG102" s="704"/>
      <c r="FJH102" s="704"/>
      <c r="FJI102" s="704"/>
      <c r="FJJ102" s="704"/>
      <c r="FJK102" s="704"/>
      <c r="FJL102" s="704"/>
      <c r="FJM102" s="704"/>
      <c r="FJN102" s="704"/>
      <c r="FJO102" s="704"/>
      <c r="FJP102" s="704"/>
      <c r="FJQ102" s="704"/>
      <c r="FJR102" s="704"/>
      <c r="FJS102" s="704"/>
      <c r="FJT102" s="704"/>
      <c r="FJU102" s="704"/>
      <c r="FJV102" s="704"/>
      <c r="FJW102" s="704"/>
      <c r="FJX102" s="704"/>
      <c r="FJY102" s="704"/>
      <c r="FJZ102" s="704"/>
      <c r="FKA102" s="704"/>
      <c r="FKB102" s="704"/>
      <c r="FKC102" s="704"/>
      <c r="FKD102" s="704"/>
      <c r="FKE102" s="704"/>
      <c r="FKF102" s="704"/>
      <c r="FKG102" s="704"/>
      <c r="FKH102" s="704"/>
      <c r="FKI102" s="704"/>
      <c r="FKJ102" s="704"/>
      <c r="FKK102" s="704"/>
      <c r="FKL102" s="704"/>
      <c r="FKM102" s="704"/>
      <c r="FKN102" s="704"/>
      <c r="FKO102" s="704"/>
      <c r="FKP102" s="704"/>
      <c r="FKQ102" s="704"/>
      <c r="FKR102" s="704"/>
      <c r="FKS102" s="704"/>
      <c r="FKT102" s="704"/>
      <c r="FKU102" s="704"/>
      <c r="FKV102" s="704"/>
      <c r="FKW102" s="704"/>
      <c r="FKX102" s="704"/>
      <c r="FKY102" s="704"/>
      <c r="FKZ102" s="704"/>
      <c r="FLA102" s="704"/>
      <c r="FLB102" s="704"/>
      <c r="FLC102" s="704"/>
      <c r="FLD102" s="704"/>
      <c r="FLE102" s="704"/>
      <c r="FLF102" s="704"/>
      <c r="FLG102" s="704"/>
      <c r="FLH102" s="704"/>
      <c r="FLI102" s="704"/>
      <c r="FLJ102" s="704"/>
      <c r="FLK102" s="704"/>
      <c r="FLL102" s="704"/>
      <c r="FLM102" s="704"/>
      <c r="FLN102" s="704"/>
      <c r="FLO102" s="704"/>
      <c r="FLP102" s="704"/>
      <c r="FLQ102" s="704"/>
      <c r="FLR102" s="704"/>
      <c r="FLS102" s="704"/>
      <c r="FLT102" s="704"/>
      <c r="FLU102" s="704"/>
      <c r="FLV102" s="704"/>
      <c r="FLW102" s="704"/>
      <c r="FLX102" s="704"/>
      <c r="FLY102" s="704"/>
      <c r="FLZ102" s="704"/>
      <c r="FMA102" s="704"/>
      <c r="FMB102" s="704"/>
      <c r="FMC102" s="704"/>
      <c r="FMD102" s="704"/>
      <c r="FME102" s="704"/>
      <c r="FMF102" s="704"/>
      <c r="FMG102" s="704"/>
      <c r="FMH102" s="704"/>
      <c r="FMI102" s="704"/>
      <c r="FMJ102" s="704"/>
      <c r="FMK102" s="704"/>
      <c r="FML102" s="704"/>
      <c r="FMM102" s="704"/>
      <c r="FMN102" s="704"/>
      <c r="FMO102" s="704"/>
      <c r="FMP102" s="704"/>
      <c r="FMQ102" s="704"/>
      <c r="FMR102" s="704"/>
      <c r="FMS102" s="704"/>
      <c r="FMT102" s="704"/>
      <c r="FMU102" s="704"/>
      <c r="FMV102" s="704"/>
      <c r="FMW102" s="704"/>
      <c r="FMX102" s="704"/>
      <c r="FMY102" s="704"/>
      <c r="FMZ102" s="704"/>
      <c r="FNA102" s="704"/>
      <c r="FNB102" s="704"/>
      <c r="FNC102" s="704"/>
      <c r="FND102" s="704"/>
      <c r="FNE102" s="704"/>
      <c r="FNF102" s="704"/>
      <c r="FNG102" s="704"/>
      <c r="FNH102" s="704"/>
      <c r="FNI102" s="704"/>
      <c r="FNJ102" s="704"/>
      <c r="FNK102" s="704"/>
      <c r="FNL102" s="704"/>
      <c r="FNM102" s="704"/>
      <c r="FNN102" s="704"/>
      <c r="FNO102" s="704"/>
      <c r="FNP102" s="704"/>
      <c r="FNQ102" s="704"/>
      <c r="FNR102" s="704"/>
      <c r="FNS102" s="704"/>
      <c r="FNT102" s="704"/>
      <c r="FNU102" s="704"/>
      <c r="FNV102" s="704"/>
      <c r="FNW102" s="704"/>
      <c r="FNX102" s="704"/>
      <c r="FNY102" s="704"/>
      <c r="FNZ102" s="704"/>
      <c r="FOA102" s="704"/>
      <c r="FOB102" s="704"/>
      <c r="FOC102" s="704"/>
      <c r="FOD102" s="704"/>
      <c r="FOE102" s="704"/>
      <c r="FOF102" s="704"/>
      <c r="FOG102" s="704"/>
      <c r="FOH102" s="704"/>
      <c r="FOI102" s="704"/>
      <c r="FOJ102" s="704"/>
      <c r="FOK102" s="704"/>
      <c r="FOL102" s="704"/>
      <c r="FOM102" s="704"/>
      <c r="FON102" s="704"/>
      <c r="FOO102" s="704"/>
      <c r="FOP102" s="704"/>
      <c r="FOQ102" s="704"/>
      <c r="FOR102" s="704"/>
      <c r="FOS102" s="704"/>
      <c r="FOT102" s="704"/>
      <c r="FOU102" s="704"/>
      <c r="FOV102" s="704"/>
      <c r="FOW102" s="704"/>
      <c r="FOX102" s="704"/>
      <c r="FOY102" s="704"/>
      <c r="FOZ102" s="704"/>
      <c r="FPA102" s="704"/>
      <c r="FPB102" s="704"/>
      <c r="FPC102" s="704"/>
      <c r="FPD102" s="704"/>
      <c r="FPE102" s="704"/>
      <c r="FPF102" s="704"/>
      <c r="FPG102" s="704"/>
      <c r="FPH102" s="704"/>
      <c r="FPI102" s="704"/>
      <c r="FPJ102" s="704"/>
      <c r="FPK102" s="704"/>
      <c r="FPL102" s="704"/>
      <c r="FPM102" s="704"/>
      <c r="FPN102" s="704"/>
      <c r="FPO102" s="704"/>
      <c r="FPP102" s="704"/>
      <c r="FPQ102" s="704"/>
      <c r="FPR102" s="704"/>
      <c r="FPS102" s="704"/>
      <c r="FPT102" s="704"/>
      <c r="FPU102" s="704"/>
      <c r="FPV102" s="704"/>
      <c r="FPW102" s="704"/>
      <c r="FPX102" s="704"/>
      <c r="FPY102" s="704"/>
      <c r="FPZ102" s="704"/>
      <c r="FQA102" s="704"/>
      <c r="FQB102" s="704"/>
      <c r="FQC102" s="704"/>
      <c r="FQD102" s="704"/>
      <c r="FQE102" s="704"/>
      <c r="FQF102" s="704"/>
      <c r="FQG102" s="704"/>
      <c r="FQH102" s="704"/>
      <c r="FQI102" s="704"/>
      <c r="FQJ102" s="704"/>
      <c r="FQK102" s="704"/>
      <c r="FQL102" s="704"/>
      <c r="FQM102" s="704"/>
      <c r="FQN102" s="704"/>
      <c r="FQO102" s="704"/>
      <c r="FQP102" s="704"/>
      <c r="FQQ102" s="704"/>
      <c r="FQR102" s="704"/>
      <c r="FQS102" s="704"/>
      <c r="FQT102" s="704"/>
      <c r="FQU102" s="704"/>
      <c r="FQV102" s="704"/>
      <c r="FQW102" s="704"/>
      <c r="FQX102" s="704"/>
      <c r="FQY102" s="704"/>
      <c r="FQZ102" s="704"/>
      <c r="FRA102" s="704"/>
      <c r="FRB102" s="704"/>
      <c r="FRC102" s="704"/>
      <c r="FRD102" s="704"/>
      <c r="FRE102" s="704"/>
      <c r="FRF102" s="704"/>
      <c r="FRG102" s="704"/>
      <c r="FRH102" s="704"/>
      <c r="FRI102" s="704"/>
      <c r="FRJ102" s="704"/>
      <c r="FRK102" s="704"/>
      <c r="FRL102" s="704"/>
      <c r="FRM102" s="704"/>
      <c r="FRN102" s="704"/>
      <c r="FRO102" s="704"/>
      <c r="FRP102" s="704"/>
      <c r="FRQ102" s="704"/>
      <c r="FRR102" s="704"/>
      <c r="FRS102" s="704"/>
      <c r="FRT102" s="704"/>
      <c r="FRU102" s="704"/>
      <c r="FRV102" s="704"/>
      <c r="FRW102" s="704"/>
      <c r="FRX102" s="704"/>
      <c r="FRY102" s="704"/>
      <c r="FRZ102" s="704"/>
      <c r="FSA102" s="704"/>
      <c r="FSB102" s="704"/>
      <c r="FSC102" s="704"/>
      <c r="FSD102" s="704"/>
      <c r="FSE102" s="704"/>
      <c r="FSF102" s="704"/>
      <c r="FSG102" s="704"/>
      <c r="FSH102" s="704"/>
      <c r="FSI102" s="704"/>
      <c r="FSJ102" s="704"/>
      <c r="FSK102" s="704"/>
      <c r="FSL102" s="704"/>
      <c r="FSM102" s="704"/>
      <c r="FSN102" s="704"/>
      <c r="FSO102" s="704"/>
      <c r="FSP102" s="704"/>
      <c r="FSQ102" s="704"/>
      <c r="FSR102" s="704"/>
      <c r="FSS102" s="704"/>
      <c r="FST102" s="704"/>
      <c r="FSU102" s="704"/>
      <c r="FSV102" s="704"/>
      <c r="FSW102" s="704"/>
      <c r="FSX102" s="704"/>
      <c r="FSY102" s="704"/>
      <c r="FSZ102" s="704"/>
      <c r="FTA102" s="704"/>
      <c r="FTB102" s="704"/>
      <c r="FTC102" s="704"/>
      <c r="FTD102" s="704"/>
      <c r="FTE102" s="704"/>
      <c r="FTF102" s="704"/>
      <c r="FTG102" s="704"/>
      <c r="FTH102" s="704"/>
      <c r="FTI102" s="704"/>
      <c r="FTJ102" s="704"/>
      <c r="FTK102" s="704"/>
      <c r="FTL102" s="704"/>
      <c r="FTM102" s="704"/>
      <c r="FTN102" s="704"/>
      <c r="FTO102" s="704"/>
      <c r="FTP102" s="704"/>
      <c r="FTQ102" s="704"/>
      <c r="FTR102" s="704"/>
      <c r="FTS102" s="704"/>
      <c r="FTT102" s="704"/>
      <c r="FTU102" s="704"/>
      <c r="FTV102" s="704"/>
      <c r="FTW102" s="704"/>
      <c r="FTX102" s="704"/>
      <c r="FTY102" s="704"/>
      <c r="FTZ102" s="704"/>
      <c r="FUA102" s="704"/>
      <c r="FUB102" s="704"/>
      <c r="FUC102" s="704"/>
      <c r="FUD102" s="704"/>
      <c r="FUE102" s="704"/>
      <c r="FUF102" s="704"/>
      <c r="FUG102" s="704"/>
      <c r="FUH102" s="704"/>
      <c r="FUI102" s="704"/>
      <c r="FUJ102" s="704"/>
      <c r="FUK102" s="704"/>
      <c r="FUL102" s="704"/>
      <c r="FUM102" s="704"/>
      <c r="FUN102" s="704"/>
      <c r="FUO102" s="704"/>
      <c r="FUP102" s="704"/>
      <c r="FUQ102" s="704"/>
      <c r="FUR102" s="704"/>
      <c r="FUS102" s="704"/>
      <c r="FUT102" s="704"/>
      <c r="FUU102" s="704"/>
      <c r="FUV102" s="704"/>
      <c r="FUW102" s="704"/>
      <c r="FUX102" s="704"/>
      <c r="FUY102" s="704"/>
      <c r="FUZ102" s="704"/>
      <c r="FVA102" s="704"/>
      <c r="FVB102" s="704"/>
      <c r="FVC102" s="704"/>
      <c r="FVD102" s="704"/>
      <c r="FVE102" s="704"/>
      <c r="FVF102" s="704"/>
      <c r="FVG102" s="704"/>
      <c r="FVH102" s="704"/>
      <c r="FVI102" s="704"/>
      <c r="FVJ102" s="704"/>
      <c r="FVK102" s="704"/>
      <c r="FVL102" s="704"/>
      <c r="FVM102" s="704"/>
      <c r="FVN102" s="704"/>
      <c r="FVO102" s="704"/>
      <c r="FVP102" s="704"/>
      <c r="FVQ102" s="704"/>
      <c r="FVR102" s="704"/>
      <c r="FVS102" s="704"/>
      <c r="FVT102" s="704"/>
      <c r="FVU102" s="704"/>
      <c r="FVV102" s="704"/>
      <c r="FVW102" s="704"/>
      <c r="FVX102" s="704"/>
      <c r="FVY102" s="704"/>
      <c r="FVZ102" s="704"/>
      <c r="FWA102" s="704"/>
      <c r="FWB102" s="704"/>
      <c r="FWC102" s="704"/>
      <c r="FWD102" s="704"/>
      <c r="FWE102" s="704"/>
      <c r="FWF102" s="704"/>
      <c r="FWG102" s="704"/>
      <c r="FWH102" s="704"/>
      <c r="FWI102" s="704"/>
      <c r="FWJ102" s="704"/>
      <c r="FWK102" s="704"/>
      <c r="FWL102" s="704"/>
      <c r="FWM102" s="704"/>
      <c r="FWN102" s="704"/>
      <c r="FWO102" s="704"/>
      <c r="FWP102" s="704"/>
      <c r="FWQ102" s="704"/>
      <c r="FWR102" s="704"/>
      <c r="FWS102" s="704"/>
      <c r="FWT102" s="704"/>
      <c r="FWU102" s="704"/>
      <c r="FWV102" s="704"/>
      <c r="FWW102" s="704"/>
      <c r="FWX102" s="704"/>
      <c r="FWY102" s="704"/>
      <c r="FWZ102" s="704"/>
      <c r="FXA102" s="704"/>
      <c r="FXB102" s="704"/>
      <c r="FXC102" s="704"/>
      <c r="FXD102" s="704"/>
      <c r="FXE102" s="704"/>
      <c r="FXF102" s="704"/>
      <c r="FXG102" s="704"/>
      <c r="FXH102" s="704"/>
      <c r="FXI102" s="704"/>
      <c r="FXJ102" s="704"/>
      <c r="FXK102" s="704"/>
      <c r="FXL102" s="704"/>
      <c r="FXM102" s="704"/>
      <c r="FXN102" s="704"/>
      <c r="FXO102" s="704"/>
      <c r="FXP102" s="704"/>
      <c r="FXQ102" s="704"/>
      <c r="FXR102" s="704"/>
      <c r="FXS102" s="704"/>
      <c r="FXT102" s="704"/>
      <c r="FXU102" s="704"/>
      <c r="FXV102" s="704"/>
      <c r="FXW102" s="704"/>
      <c r="FXX102" s="704"/>
      <c r="FXY102" s="704"/>
      <c r="FXZ102" s="704"/>
      <c r="FYA102" s="704"/>
      <c r="FYB102" s="704"/>
      <c r="FYC102" s="704"/>
      <c r="FYD102" s="704"/>
      <c r="FYE102" s="704"/>
      <c r="FYF102" s="704"/>
      <c r="FYG102" s="704"/>
      <c r="FYH102" s="704"/>
      <c r="FYI102" s="704"/>
      <c r="FYJ102" s="704"/>
      <c r="FYK102" s="704"/>
      <c r="FYL102" s="704"/>
      <c r="FYM102" s="704"/>
      <c r="FYN102" s="704"/>
      <c r="FYO102" s="704"/>
      <c r="FYP102" s="704"/>
      <c r="FYQ102" s="704"/>
      <c r="FYR102" s="704"/>
      <c r="FYS102" s="704"/>
      <c r="FYT102" s="704"/>
      <c r="FYU102" s="704"/>
      <c r="FYV102" s="704"/>
      <c r="FYW102" s="704"/>
      <c r="FYX102" s="704"/>
      <c r="FYY102" s="704"/>
      <c r="FYZ102" s="704"/>
      <c r="FZA102" s="704"/>
      <c r="FZB102" s="704"/>
      <c r="FZC102" s="704"/>
      <c r="FZD102" s="704"/>
      <c r="FZE102" s="704"/>
      <c r="FZF102" s="704"/>
      <c r="FZG102" s="704"/>
      <c r="FZH102" s="704"/>
      <c r="FZI102" s="704"/>
      <c r="FZJ102" s="704"/>
      <c r="FZK102" s="704"/>
      <c r="FZL102" s="704"/>
      <c r="FZM102" s="704"/>
      <c r="FZN102" s="704"/>
      <c r="FZO102" s="704"/>
      <c r="FZP102" s="704"/>
      <c r="FZQ102" s="704"/>
      <c r="FZR102" s="704"/>
      <c r="FZS102" s="704"/>
      <c r="FZT102" s="704"/>
      <c r="FZU102" s="704"/>
      <c r="FZV102" s="704"/>
      <c r="FZW102" s="704"/>
      <c r="FZX102" s="704"/>
      <c r="FZY102" s="704"/>
      <c r="FZZ102" s="704"/>
      <c r="GAA102" s="704"/>
      <c r="GAB102" s="704"/>
      <c r="GAC102" s="704"/>
      <c r="GAD102" s="704"/>
      <c r="GAE102" s="704"/>
      <c r="GAF102" s="704"/>
      <c r="GAG102" s="704"/>
      <c r="GAH102" s="704"/>
      <c r="GAI102" s="704"/>
      <c r="GAJ102" s="704"/>
      <c r="GAK102" s="704"/>
      <c r="GAL102" s="704"/>
      <c r="GAM102" s="704"/>
      <c r="GAN102" s="704"/>
      <c r="GAO102" s="704"/>
      <c r="GAP102" s="704"/>
      <c r="GAQ102" s="704"/>
      <c r="GAR102" s="704"/>
      <c r="GAS102" s="704"/>
      <c r="GAT102" s="704"/>
      <c r="GAU102" s="704"/>
      <c r="GAV102" s="704"/>
      <c r="GAW102" s="704"/>
      <c r="GAX102" s="704"/>
      <c r="GAY102" s="704"/>
      <c r="GAZ102" s="704"/>
      <c r="GBA102" s="704"/>
      <c r="GBB102" s="704"/>
      <c r="GBC102" s="704"/>
      <c r="GBD102" s="704"/>
      <c r="GBE102" s="704"/>
      <c r="GBF102" s="704"/>
      <c r="GBG102" s="704"/>
      <c r="GBH102" s="704"/>
      <c r="GBI102" s="704"/>
      <c r="GBJ102" s="704"/>
      <c r="GBK102" s="704"/>
      <c r="GBL102" s="704"/>
      <c r="GBM102" s="704"/>
      <c r="GBN102" s="704"/>
      <c r="GBO102" s="704"/>
      <c r="GBP102" s="704"/>
      <c r="GBQ102" s="704"/>
      <c r="GBR102" s="704"/>
      <c r="GBS102" s="704"/>
      <c r="GBT102" s="704"/>
      <c r="GBU102" s="704"/>
      <c r="GBV102" s="704"/>
      <c r="GBW102" s="704"/>
      <c r="GBX102" s="704"/>
      <c r="GBY102" s="704"/>
      <c r="GBZ102" s="704"/>
      <c r="GCA102" s="704"/>
      <c r="GCB102" s="704"/>
      <c r="GCC102" s="704"/>
      <c r="GCD102" s="704"/>
      <c r="GCE102" s="704"/>
      <c r="GCF102" s="704"/>
      <c r="GCG102" s="704"/>
      <c r="GCH102" s="704"/>
      <c r="GCI102" s="704"/>
      <c r="GCJ102" s="704"/>
      <c r="GCK102" s="704"/>
      <c r="GCL102" s="704"/>
      <c r="GCM102" s="704"/>
      <c r="GCN102" s="704"/>
      <c r="GCO102" s="704"/>
      <c r="GCP102" s="704"/>
      <c r="GCQ102" s="704"/>
      <c r="GCR102" s="704"/>
      <c r="GCS102" s="704"/>
      <c r="GCT102" s="704"/>
      <c r="GCU102" s="704"/>
      <c r="GCV102" s="704"/>
      <c r="GCW102" s="704"/>
      <c r="GCX102" s="704"/>
      <c r="GCY102" s="704"/>
      <c r="GCZ102" s="704"/>
      <c r="GDA102" s="704"/>
      <c r="GDB102" s="704"/>
      <c r="GDC102" s="704"/>
      <c r="GDD102" s="704"/>
      <c r="GDE102" s="704"/>
      <c r="GDF102" s="704"/>
      <c r="GDG102" s="704"/>
      <c r="GDH102" s="704"/>
      <c r="GDI102" s="704"/>
      <c r="GDJ102" s="704"/>
      <c r="GDK102" s="704"/>
      <c r="GDL102" s="704"/>
      <c r="GDM102" s="704"/>
      <c r="GDN102" s="704"/>
      <c r="GDO102" s="704"/>
      <c r="GDP102" s="704"/>
      <c r="GDQ102" s="704"/>
      <c r="GDR102" s="704"/>
      <c r="GDS102" s="704"/>
      <c r="GDT102" s="704"/>
      <c r="GDU102" s="704"/>
      <c r="GDV102" s="704"/>
      <c r="GDW102" s="704"/>
      <c r="GDX102" s="704"/>
      <c r="GDY102" s="704"/>
      <c r="GDZ102" s="704"/>
      <c r="GEA102" s="704"/>
      <c r="GEB102" s="704"/>
      <c r="GEC102" s="704"/>
      <c r="GED102" s="704"/>
      <c r="GEE102" s="704"/>
      <c r="GEF102" s="704"/>
      <c r="GEG102" s="704"/>
      <c r="GEH102" s="704"/>
      <c r="GEI102" s="704"/>
      <c r="GEJ102" s="704"/>
      <c r="GEK102" s="704"/>
      <c r="GEL102" s="704"/>
      <c r="GEM102" s="704"/>
      <c r="GEN102" s="704"/>
      <c r="GEO102" s="704"/>
      <c r="GEP102" s="704"/>
      <c r="GEQ102" s="704"/>
      <c r="GER102" s="704"/>
      <c r="GES102" s="704"/>
      <c r="GET102" s="704"/>
      <c r="GEU102" s="704"/>
      <c r="GEV102" s="704"/>
      <c r="GEW102" s="704"/>
      <c r="GEX102" s="704"/>
      <c r="GEY102" s="704"/>
      <c r="GEZ102" s="704"/>
      <c r="GFA102" s="704"/>
      <c r="GFB102" s="704"/>
      <c r="GFC102" s="704"/>
      <c r="GFD102" s="704"/>
      <c r="GFE102" s="704"/>
      <c r="GFF102" s="704"/>
      <c r="GFG102" s="704"/>
      <c r="GFH102" s="704"/>
      <c r="GFI102" s="704"/>
      <c r="GFJ102" s="704"/>
      <c r="GFK102" s="704"/>
      <c r="GFL102" s="704"/>
      <c r="GFM102" s="704"/>
      <c r="GFN102" s="704"/>
      <c r="GFO102" s="704"/>
      <c r="GFP102" s="704"/>
      <c r="GFQ102" s="704"/>
      <c r="GFR102" s="704"/>
      <c r="GFS102" s="704"/>
      <c r="GFT102" s="704"/>
      <c r="GFU102" s="704"/>
      <c r="GFV102" s="704"/>
      <c r="GFW102" s="704"/>
      <c r="GFX102" s="704"/>
      <c r="GFY102" s="704"/>
      <c r="GFZ102" s="704"/>
      <c r="GGA102" s="704"/>
      <c r="GGB102" s="704"/>
      <c r="GGC102" s="704"/>
      <c r="GGD102" s="704"/>
      <c r="GGE102" s="704"/>
      <c r="GGF102" s="704"/>
      <c r="GGG102" s="704"/>
      <c r="GGH102" s="704"/>
      <c r="GGI102" s="704"/>
      <c r="GGJ102" s="704"/>
      <c r="GGK102" s="704"/>
      <c r="GGL102" s="704"/>
      <c r="GGM102" s="704"/>
      <c r="GGN102" s="704"/>
      <c r="GGO102" s="704"/>
      <c r="GGP102" s="704"/>
      <c r="GGQ102" s="704"/>
      <c r="GGR102" s="704"/>
      <c r="GGS102" s="704"/>
      <c r="GGT102" s="704"/>
      <c r="GGU102" s="704"/>
      <c r="GGV102" s="704"/>
      <c r="GGW102" s="704"/>
      <c r="GGX102" s="704"/>
      <c r="GGY102" s="704"/>
      <c r="GGZ102" s="704"/>
      <c r="GHA102" s="704"/>
      <c r="GHB102" s="704"/>
      <c r="GHC102" s="704"/>
      <c r="GHD102" s="704"/>
      <c r="GHE102" s="704"/>
      <c r="GHF102" s="704"/>
      <c r="GHG102" s="704"/>
      <c r="GHH102" s="704"/>
      <c r="GHI102" s="704"/>
      <c r="GHJ102" s="704"/>
      <c r="GHK102" s="704"/>
      <c r="GHL102" s="704"/>
      <c r="GHM102" s="704"/>
      <c r="GHN102" s="704"/>
      <c r="GHO102" s="704"/>
      <c r="GHP102" s="704"/>
      <c r="GHQ102" s="704"/>
      <c r="GHR102" s="704"/>
      <c r="GHS102" s="704"/>
      <c r="GHT102" s="704"/>
      <c r="GHU102" s="704"/>
      <c r="GHV102" s="704"/>
      <c r="GHW102" s="704"/>
      <c r="GHX102" s="704"/>
      <c r="GHY102" s="704"/>
      <c r="GHZ102" s="704"/>
      <c r="GIA102" s="704"/>
      <c r="GIB102" s="704"/>
      <c r="GIC102" s="704"/>
      <c r="GID102" s="704"/>
      <c r="GIE102" s="704"/>
      <c r="GIF102" s="704"/>
      <c r="GIG102" s="704"/>
      <c r="GIH102" s="704"/>
      <c r="GII102" s="704"/>
      <c r="GIJ102" s="704"/>
      <c r="GIK102" s="704"/>
      <c r="GIL102" s="704"/>
      <c r="GIM102" s="704"/>
      <c r="GIN102" s="704"/>
      <c r="GIO102" s="704"/>
      <c r="GIP102" s="704"/>
      <c r="GIQ102" s="704"/>
      <c r="GIR102" s="704"/>
      <c r="GIS102" s="704"/>
      <c r="GIT102" s="704"/>
      <c r="GIU102" s="704"/>
      <c r="GIV102" s="704"/>
      <c r="GIW102" s="704"/>
      <c r="GIX102" s="704"/>
      <c r="GIY102" s="704"/>
      <c r="GIZ102" s="704"/>
      <c r="GJA102" s="704"/>
      <c r="GJB102" s="704"/>
      <c r="GJC102" s="704"/>
      <c r="GJD102" s="704"/>
      <c r="GJE102" s="704"/>
      <c r="GJF102" s="704"/>
      <c r="GJG102" s="704"/>
      <c r="GJH102" s="704"/>
      <c r="GJI102" s="704"/>
      <c r="GJJ102" s="704"/>
      <c r="GJK102" s="704"/>
      <c r="GJL102" s="704"/>
      <c r="GJM102" s="704"/>
      <c r="GJN102" s="704"/>
      <c r="GJO102" s="704"/>
      <c r="GJP102" s="704"/>
      <c r="GJQ102" s="704"/>
      <c r="GJR102" s="704"/>
      <c r="GJS102" s="704"/>
      <c r="GJT102" s="704"/>
      <c r="GJU102" s="704"/>
      <c r="GJV102" s="704"/>
      <c r="GJW102" s="704"/>
      <c r="GJX102" s="704"/>
      <c r="GJY102" s="704"/>
      <c r="GJZ102" s="704"/>
      <c r="GKA102" s="704"/>
      <c r="GKB102" s="704"/>
      <c r="GKC102" s="704"/>
      <c r="GKD102" s="704"/>
      <c r="GKE102" s="704"/>
      <c r="GKF102" s="704"/>
      <c r="GKG102" s="704"/>
      <c r="GKH102" s="704"/>
      <c r="GKI102" s="704"/>
      <c r="GKJ102" s="704"/>
      <c r="GKK102" s="704"/>
      <c r="GKL102" s="704"/>
      <c r="GKM102" s="704"/>
      <c r="GKN102" s="704"/>
      <c r="GKO102" s="704"/>
      <c r="GKP102" s="704"/>
      <c r="GKQ102" s="704"/>
      <c r="GKR102" s="704"/>
      <c r="GKS102" s="704"/>
      <c r="GKT102" s="704"/>
      <c r="GKU102" s="704"/>
      <c r="GKV102" s="704"/>
      <c r="GKW102" s="704"/>
      <c r="GKX102" s="704"/>
      <c r="GKY102" s="704"/>
      <c r="GKZ102" s="704"/>
      <c r="GLA102" s="704"/>
      <c r="GLB102" s="704"/>
      <c r="GLC102" s="704"/>
      <c r="GLD102" s="704"/>
      <c r="GLE102" s="704"/>
      <c r="GLF102" s="704"/>
      <c r="GLG102" s="704"/>
      <c r="GLH102" s="704"/>
      <c r="GLI102" s="704"/>
      <c r="GLJ102" s="704"/>
      <c r="GLK102" s="704"/>
      <c r="GLL102" s="704"/>
      <c r="GLM102" s="704"/>
      <c r="GLN102" s="704"/>
      <c r="GLO102" s="704"/>
      <c r="GLP102" s="704"/>
      <c r="GLQ102" s="704"/>
      <c r="GLR102" s="704"/>
      <c r="GLS102" s="704"/>
      <c r="GLT102" s="704"/>
      <c r="GLU102" s="704"/>
      <c r="GLV102" s="704"/>
      <c r="GLW102" s="704"/>
      <c r="GLX102" s="704"/>
      <c r="GLY102" s="704"/>
      <c r="GLZ102" s="704"/>
      <c r="GMA102" s="704"/>
      <c r="GMB102" s="704"/>
      <c r="GMC102" s="704"/>
      <c r="GMD102" s="704"/>
      <c r="GME102" s="704"/>
      <c r="GMF102" s="704"/>
      <c r="GMG102" s="704"/>
      <c r="GMH102" s="704"/>
      <c r="GMI102" s="704"/>
      <c r="GMJ102" s="704"/>
      <c r="GMK102" s="704"/>
      <c r="GML102" s="704"/>
      <c r="GMM102" s="704"/>
      <c r="GMN102" s="704"/>
      <c r="GMO102" s="704"/>
      <c r="GMP102" s="704"/>
      <c r="GMQ102" s="704"/>
      <c r="GMR102" s="704"/>
      <c r="GMS102" s="704"/>
      <c r="GMT102" s="704"/>
      <c r="GMU102" s="704"/>
      <c r="GMV102" s="704"/>
      <c r="GMW102" s="704"/>
      <c r="GMX102" s="704"/>
      <c r="GMY102" s="704"/>
      <c r="GMZ102" s="704"/>
      <c r="GNA102" s="704"/>
      <c r="GNB102" s="704"/>
      <c r="GNC102" s="704"/>
      <c r="GND102" s="704"/>
      <c r="GNE102" s="704"/>
      <c r="GNF102" s="704"/>
      <c r="GNG102" s="704"/>
      <c r="GNH102" s="704"/>
      <c r="GNI102" s="704"/>
      <c r="GNJ102" s="704"/>
      <c r="GNK102" s="704"/>
      <c r="GNL102" s="704"/>
      <c r="GNM102" s="704"/>
      <c r="GNN102" s="704"/>
      <c r="GNO102" s="704"/>
      <c r="GNP102" s="704"/>
      <c r="GNQ102" s="704"/>
      <c r="GNR102" s="704"/>
      <c r="GNS102" s="704"/>
      <c r="GNT102" s="704"/>
      <c r="GNU102" s="704"/>
      <c r="GNV102" s="704"/>
      <c r="GNW102" s="704"/>
      <c r="GNX102" s="704"/>
      <c r="GNY102" s="704"/>
      <c r="GNZ102" s="704"/>
      <c r="GOA102" s="704"/>
      <c r="GOB102" s="704"/>
      <c r="GOC102" s="704"/>
      <c r="GOD102" s="704"/>
      <c r="GOE102" s="704"/>
      <c r="GOF102" s="704"/>
      <c r="GOG102" s="704"/>
      <c r="GOH102" s="704"/>
      <c r="GOI102" s="704"/>
      <c r="GOJ102" s="704"/>
      <c r="GOK102" s="704"/>
      <c r="GOL102" s="704"/>
      <c r="GOM102" s="704"/>
      <c r="GON102" s="704"/>
      <c r="GOO102" s="704"/>
      <c r="GOP102" s="704"/>
      <c r="GOQ102" s="704"/>
      <c r="GOR102" s="704"/>
      <c r="GOS102" s="704"/>
      <c r="GOT102" s="704"/>
      <c r="GOU102" s="704"/>
      <c r="GOV102" s="704"/>
      <c r="GOW102" s="704"/>
      <c r="GOX102" s="704"/>
      <c r="GOY102" s="704"/>
      <c r="GOZ102" s="704"/>
      <c r="GPA102" s="704"/>
      <c r="GPB102" s="704"/>
      <c r="GPC102" s="704"/>
      <c r="GPD102" s="704"/>
      <c r="GPE102" s="704"/>
      <c r="GPF102" s="704"/>
      <c r="GPG102" s="704"/>
      <c r="GPH102" s="704"/>
      <c r="GPI102" s="704"/>
      <c r="GPJ102" s="704"/>
      <c r="GPK102" s="704"/>
      <c r="GPL102" s="704"/>
      <c r="GPM102" s="704"/>
      <c r="GPN102" s="704"/>
      <c r="GPO102" s="704"/>
      <c r="GPP102" s="704"/>
      <c r="GPQ102" s="704"/>
      <c r="GPR102" s="704"/>
      <c r="GPS102" s="704"/>
      <c r="GPT102" s="704"/>
      <c r="GPU102" s="704"/>
      <c r="GPV102" s="704"/>
      <c r="GPW102" s="704"/>
      <c r="GPX102" s="704"/>
      <c r="GPY102" s="704"/>
      <c r="GPZ102" s="704"/>
      <c r="GQA102" s="704"/>
      <c r="GQB102" s="704"/>
      <c r="GQC102" s="704"/>
      <c r="GQD102" s="704"/>
      <c r="GQE102" s="704"/>
      <c r="GQF102" s="704"/>
      <c r="GQG102" s="704"/>
      <c r="GQH102" s="704"/>
      <c r="GQI102" s="704"/>
      <c r="GQJ102" s="704"/>
      <c r="GQK102" s="704"/>
      <c r="GQL102" s="704"/>
      <c r="GQM102" s="704"/>
      <c r="GQN102" s="704"/>
      <c r="GQO102" s="704"/>
      <c r="GQP102" s="704"/>
      <c r="GQQ102" s="704"/>
      <c r="GQR102" s="704"/>
      <c r="GQS102" s="704"/>
      <c r="GQT102" s="704"/>
      <c r="GQU102" s="704"/>
      <c r="GQV102" s="704"/>
      <c r="GQW102" s="704"/>
      <c r="GQX102" s="704"/>
      <c r="GQY102" s="704"/>
      <c r="GQZ102" s="704"/>
      <c r="GRA102" s="704"/>
      <c r="GRB102" s="704"/>
      <c r="GRC102" s="704"/>
      <c r="GRD102" s="704"/>
      <c r="GRE102" s="704"/>
      <c r="GRF102" s="704"/>
      <c r="GRG102" s="704"/>
      <c r="GRH102" s="704"/>
      <c r="GRI102" s="704"/>
      <c r="GRJ102" s="704"/>
      <c r="GRK102" s="704"/>
      <c r="GRL102" s="704"/>
      <c r="GRM102" s="704"/>
      <c r="GRN102" s="704"/>
      <c r="GRO102" s="704"/>
      <c r="GRP102" s="704"/>
      <c r="GRQ102" s="704"/>
      <c r="GRR102" s="704"/>
      <c r="GRS102" s="704"/>
      <c r="GRT102" s="704"/>
      <c r="GRU102" s="704"/>
      <c r="GRV102" s="704"/>
      <c r="GRW102" s="704"/>
      <c r="GRX102" s="704"/>
      <c r="GRY102" s="704"/>
      <c r="GRZ102" s="704"/>
      <c r="GSA102" s="704"/>
      <c r="GSB102" s="704"/>
      <c r="GSC102" s="704"/>
      <c r="GSD102" s="704"/>
      <c r="GSE102" s="704"/>
      <c r="GSF102" s="704"/>
      <c r="GSG102" s="704"/>
      <c r="GSH102" s="704"/>
      <c r="GSI102" s="704"/>
      <c r="GSJ102" s="704"/>
      <c r="GSK102" s="704"/>
      <c r="GSL102" s="704"/>
      <c r="GSM102" s="704"/>
      <c r="GSN102" s="704"/>
      <c r="GSO102" s="704"/>
      <c r="GSP102" s="704"/>
      <c r="GSQ102" s="704"/>
      <c r="GSR102" s="704"/>
      <c r="GSS102" s="704"/>
      <c r="GST102" s="704"/>
      <c r="GSU102" s="704"/>
      <c r="GSV102" s="704"/>
      <c r="GSW102" s="704"/>
      <c r="GSX102" s="704"/>
      <c r="GSY102" s="704"/>
      <c r="GSZ102" s="704"/>
      <c r="GTA102" s="704"/>
      <c r="GTB102" s="704"/>
      <c r="GTC102" s="704"/>
      <c r="GTD102" s="704"/>
      <c r="GTE102" s="704"/>
      <c r="GTF102" s="704"/>
      <c r="GTG102" s="704"/>
      <c r="GTH102" s="704"/>
      <c r="GTI102" s="704"/>
      <c r="GTJ102" s="704"/>
      <c r="GTK102" s="704"/>
      <c r="GTL102" s="704"/>
      <c r="GTM102" s="704"/>
      <c r="GTN102" s="704"/>
      <c r="GTO102" s="704"/>
      <c r="GTP102" s="704"/>
      <c r="GTQ102" s="704"/>
      <c r="GTR102" s="704"/>
      <c r="GTS102" s="704"/>
      <c r="GTT102" s="704"/>
      <c r="GTU102" s="704"/>
      <c r="GTV102" s="704"/>
      <c r="GTW102" s="704"/>
      <c r="GTX102" s="704"/>
      <c r="GTY102" s="704"/>
      <c r="GTZ102" s="704"/>
      <c r="GUA102" s="704"/>
      <c r="GUB102" s="704"/>
      <c r="GUC102" s="704"/>
      <c r="GUD102" s="704"/>
      <c r="GUE102" s="704"/>
      <c r="GUF102" s="704"/>
      <c r="GUG102" s="704"/>
      <c r="GUH102" s="704"/>
      <c r="GUI102" s="704"/>
      <c r="GUJ102" s="704"/>
      <c r="GUK102" s="704"/>
      <c r="GUL102" s="704"/>
      <c r="GUM102" s="704"/>
      <c r="GUN102" s="704"/>
      <c r="GUO102" s="704"/>
      <c r="GUP102" s="704"/>
      <c r="GUQ102" s="704"/>
      <c r="GUR102" s="704"/>
      <c r="GUS102" s="704"/>
      <c r="GUT102" s="704"/>
      <c r="GUU102" s="704"/>
      <c r="GUV102" s="704"/>
      <c r="GUW102" s="704"/>
      <c r="GUX102" s="704"/>
      <c r="GUY102" s="704"/>
      <c r="GUZ102" s="704"/>
      <c r="GVA102" s="704"/>
      <c r="GVB102" s="704"/>
      <c r="GVC102" s="704"/>
      <c r="GVD102" s="704"/>
      <c r="GVE102" s="704"/>
      <c r="GVF102" s="704"/>
      <c r="GVG102" s="704"/>
      <c r="GVH102" s="704"/>
      <c r="GVI102" s="704"/>
      <c r="GVJ102" s="704"/>
      <c r="GVK102" s="704"/>
      <c r="GVL102" s="704"/>
      <c r="GVM102" s="704"/>
      <c r="GVN102" s="704"/>
      <c r="GVO102" s="704"/>
      <c r="GVP102" s="704"/>
      <c r="GVQ102" s="704"/>
      <c r="GVR102" s="704"/>
      <c r="GVS102" s="704"/>
      <c r="GVT102" s="704"/>
      <c r="GVU102" s="704"/>
      <c r="GVV102" s="704"/>
      <c r="GVW102" s="704"/>
      <c r="GVX102" s="704"/>
      <c r="GVY102" s="704"/>
      <c r="GVZ102" s="704"/>
      <c r="GWA102" s="704"/>
      <c r="GWB102" s="704"/>
      <c r="GWC102" s="704"/>
      <c r="GWD102" s="704"/>
      <c r="GWE102" s="704"/>
      <c r="GWF102" s="704"/>
      <c r="GWG102" s="704"/>
      <c r="GWH102" s="704"/>
      <c r="GWI102" s="704"/>
      <c r="GWJ102" s="704"/>
      <c r="GWK102" s="704"/>
      <c r="GWL102" s="704"/>
      <c r="GWM102" s="704"/>
      <c r="GWN102" s="704"/>
      <c r="GWO102" s="704"/>
      <c r="GWP102" s="704"/>
      <c r="GWQ102" s="704"/>
      <c r="GWR102" s="704"/>
      <c r="GWS102" s="704"/>
      <c r="GWT102" s="704"/>
      <c r="GWU102" s="704"/>
      <c r="GWV102" s="704"/>
      <c r="GWW102" s="704"/>
      <c r="GWX102" s="704"/>
      <c r="GWY102" s="704"/>
      <c r="GWZ102" s="704"/>
      <c r="GXA102" s="704"/>
      <c r="GXB102" s="704"/>
      <c r="GXC102" s="704"/>
      <c r="GXD102" s="704"/>
      <c r="GXE102" s="704"/>
      <c r="GXF102" s="704"/>
      <c r="GXG102" s="704"/>
      <c r="GXH102" s="704"/>
      <c r="GXI102" s="704"/>
      <c r="GXJ102" s="704"/>
      <c r="GXK102" s="704"/>
      <c r="GXL102" s="704"/>
      <c r="GXM102" s="704"/>
      <c r="GXN102" s="704"/>
      <c r="GXO102" s="704"/>
      <c r="GXP102" s="704"/>
      <c r="GXQ102" s="704"/>
      <c r="GXR102" s="704"/>
      <c r="GXS102" s="704"/>
      <c r="GXT102" s="704"/>
      <c r="GXU102" s="704"/>
      <c r="GXV102" s="704"/>
      <c r="GXW102" s="704"/>
      <c r="GXX102" s="704"/>
      <c r="GXY102" s="704"/>
      <c r="GXZ102" s="704"/>
      <c r="GYA102" s="704"/>
      <c r="GYB102" s="704"/>
      <c r="GYC102" s="704"/>
      <c r="GYD102" s="704"/>
      <c r="GYE102" s="704"/>
      <c r="GYF102" s="704"/>
      <c r="GYG102" s="704"/>
      <c r="GYH102" s="704"/>
      <c r="GYI102" s="704"/>
      <c r="GYJ102" s="704"/>
      <c r="GYK102" s="704"/>
      <c r="GYL102" s="704"/>
      <c r="GYM102" s="704"/>
      <c r="GYN102" s="704"/>
      <c r="GYO102" s="704"/>
      <c r="GYP102" s="704"/>
      <c r="GYQ102" s="704"/>
      <c r="GYR102" s="704"/>
      <c r="GYS102" s="704"/>
      <c r="GYT102" s="704"/>
      <c r="GYU102" s="704"/>
      <c r="GYV102" s="704"/>
      <c r="GYW102" s="704"/>
      <c r="GYX102" s="704"/>
      <c r="GYY102" s="704"/>
      <c r="GYZ102" s="704"/>
      <c r="GZA102" s="704"/>
      <c r="GZB102" s="704"/>
      <c r="GZC102" s="704"/>
      <c r="GZD102" s="704"/>
      <c r="GZE102" s="704"/>
      <c r="GZF102" s="704"/>
      <c r="GZG102" s="704"/>
      <c r="GZH102" s="704"/>
      <c r="GZI102" s="704"/>
      <c r="GZJ102" s="704"/>
      <c r="GZK102" s="704"/>
      <c r="GZL102" s="704"/>
      <c r="GZM102" s="704"/>
      <c r="GZN102" s="704"/>
      <c r="GZO102" s="704"/>
      <c r="GZP102" s="704"/>
      <c r="GZQ102" s="704"/>
      <c r="GZR102" s="704"/>
      <c r="GZS102" s="704"/>
      <c r="GZT102" s="704"/>
      <c r="GZU102" s="704"/>
      <c r="GZV102" s="704"/>
      <c r="GZW102" s="704"/>
      <c r="GZX102" s="704"/>
      <c r="GZY102" s="704"/>
      <c r="GZZ102" s="704"/>
      <c r="HAA102" s="704"/>
      <c r="HAB102" s="704"/>
      <c r="HAC102" s="704"/>
      <c r="HAD102" s="704"/>
      <c r="HAE102" s="704"/>
      <c r="HAF102" s="704"/>
      <c r="HAG102" s="704"/>
      <c r="HAH102" s="704"/>
      <c r="HAI102" s="704"/>
      <c r="HAJ102" s="704"/>
      <c r="HAK102" s="704"/>
      <c r="HAL102" s="704"/>
      <c r="HAM102" s="704"/>
      <c r="HAN102" s="704"/>
      <c r="HAO102" s="704"/>
      <c r="HAP102" s="704"/>
      <c r="HAQ102" s="704"/>
      <c r="HAR102" s="704"/>
      <c r="HAS102" s="704"/>
      <c r="HAT102" s="704"/>
      <c r="HAU102" s="704"/>
      <c r="HAV102" s="704"/>
      <c r="HAW102" s="704"/>
      <c r="HAX102" s="704"/>
      <c r="HAY102" s="704"/>
      <c r="HAZ102" s="704"/>
      <c r="HBA102" s="704"/>
      <c r="HBB102" s="704"/>
      <c r="HBC102" s="704"/>
      <c r="HBD102" s="704"/>
      <c r="HBE102" s="704"/>
      <c r="HBF102" s="704"/>
      <c r="HBG102" s="704"/>
      <c r="HBH102" s="704"/>
      <c r="HBI102" s="704"/>
      <c r="HBJ102" s="704"/>
      <c r="HBK102" s="704"/>
      <c r="HBL102" s="704"/>
      <c r="HBM102" s="704"/>
      <c r="HBN102" s="704"/>
      <c r="HBO102" s="704"/>
      <c r="HBP102" s="704"/>
      <c r="HBQ102" s="704"/>
      <c r="HBR102" s="704"/>
      <c r="HBS102" s="704"/>
      <c r="HBT102" s="704"/>
      <c r="HBU102" s="704"/>
      <c r="HBV102" s="704"/>
      <c r="HBW102" s="704"/>
      <c r="HBX102" s="704"/>
      <c r="HBY102" s="704"/>
      <c r="HBZ102" s="704"/>
      <c r="HCA102" s="704"/>
      <c r="HCB102" s="704"/>
      <c r="HCC102" s="704"/>
      <c r="HCD102" s="704"/>
      <c r="HCE102" s="704"/>
      <c r="HCF102" s="704"/>
      <c r="HCG102" s="704"/>
      <c r="HCH102" s="704"/>
      <c r="HCI102" s="704"/>
      <c r="HCJ102" s="704"/>
      <c r="HCK102" s="704"/>
      <c r="HCL102" s="704"/>
      <c r="HCM102" s="704"/>
      <c r="HCN102" s="704"/>
      <c r="HCO102" s="704"/>
      <c r="HCP102" s="704"/>
      <c r="HCQ102" s="704"/>
      <c r="HCR102" s="704"/>
      <c r="HCS102" s="704"/>
      <c r="HCT102" s="704"/>
      <c r="HCU102" s="704"/>
      <c r="HCV102" s="704"/>
      <c r="HCW102" s="704"/>
      <c r="HCX102" s="704"/>
      <c r="HCY102" s="704"/>
      <c r="HCZ102" s="704"/>
      <c r="HDA102" s="704"/>
      <c r="HDB102" s="704"/>
      <c r="HDC102" s="704"/>
      <c r="HDD102" s="704"/>
      <c r="HDE102" s="704"/>
      <c r="HDF102" s="704"/>
      <c r="HDG102" s="704"/>
      <c r="HDH102" s="704"/>
      <c r="HDI102" s="704"/>
      <c r="HDJ102" s="704"/>
      <c r="HDK102" s="704"/>
      <c r="HDL102" s="704"/>
      <c r="HDM102" s="704"/>
      <c r="HDN102" s="704"/>
      <c r="HDO102" s="704"/>
      <c r="HDP102" s="704"/>
      <c r="HDQ102" s="704"/>
      <c r="HDR102" s="704"/>
      <c r="HDS102" s="704"/>
      <c r="HDT102" s="704"/>
      <c r="HDU102" s="704"/>
      <c r="HDV102" s="704"/>
      <c r="HDW102" s="704"/>
      <c r="HDX102" s="704"/>
      <c r="HDY102" s="704"/>
      <c r="HDZ102" s="704"/>
      <c r="HEA102" s="704"/>
      <c r="HEB102" s="704"/>
      <c r="HEC102" s="704"/>
      <c r="HED102" s="704"/>
      <c r="HEE102" s="704"/>
      <c r="HEF102" s="704"/>
      <c r="HEG102" s="704"/>
      <c r="HEH102" s="704"/>
      <c r="HEI102" s="704"/>
      <c r="HEJ102" s="704"/>
      <c r="HEK102" s="704"/>
      <c r="HEL102" s="704"/>
      <c r="HEM102" s="704"/>
      <c r="HEN102" s="704"/>
      <c r="HEO102" s="704"/>
      <c r="HEP102" s="704"/>
      <c r="HEQ102" s="704"/>
      <c r="HER102" s="704"/>
      <c r="HES102" s="704"/>
      <c r="HET102" s="704"/>
      <c r="HEU102" s="704"/>
      <c r="HEV102" s="704"/>
      <c r="HEW102" s="704"/>
      <c r="HEX102" s="704"/>
      <c r="HEY102" s="704"/>
      <c r="HEZ102" s="704"/>
      <c r="HFA102" s="704"/>
      <c r="HFB102" s="704"/>
      <c r="HFC102" s="704"/>
      <c r="HFD102" s="704"/>
      <c r="HFE102" s="704"/>
      <c r="HFF102" s="704"/>
      <c r="HFG102" s="704"/>
      <c r="HFH102" s="704"/>
      <c r="HFI102" s="704"/>
      <c r="HFJ102" s="704"/>
      <c r="HFK102" s="704"/>
      <c r="HFL102" s="704"/>
      <c r="HFM102" s="704"/>
      <c r="HFN102" s="704"/>
      <c r="HFO102" s="704"/>
      <c r="HFP102" s="704"/>
      <c r="HFQ102" s="704"/>
      <c r="HFR102" s="704"/>
      <c r="HFS102" s="704"/>
      <c r="HFT102" s="704"/>
      <c r="HFU102" s="704"/>
      <c r="HFV102" s="704"/>
      <c r="HFW102" s="704"/>
      <c r="HFX102" s="704"/>
      <c r="HFY102" s="704"/>
      <c r="HFZ102" s="704"/>
      <c r="HGA102" s="704"/>
      <c r="HGB102" s="704"/>
      <c r="HGC102" s="704"/>
      <c r="HGD102" s="704"/>
      <c r="HGE102" s="704"/>
      <c r="HGF102" s="704"/>
      <c r="HGG102" s="704"/>
      <c r="HGH102" s="704"/>
      <c r="HGI102" s="704"/>
      <c r="HGJ102" s="704"/>
      <c r="HGK102" s="704"/>
      <c r="HGL102" s="704"/>
      <c r="HGM102" s="704"/>
      <c r="HGN102" s="704"/>
      <c r="HGO102" s="704"/>
      <c r="HGP102" s="704"/>
      <c r="HGQ102" s="704"/>
      <c r="HGR102" s="704"/>
      <c r="HGS102" s="704"/>
      <c r="HGT102" s="704"/>
      <c r="HGU102" s="704"/>
      <c r="HGV102" s="704"/>
      <c r="HGW102" s="704"/>
      <c r="HGX102" s="704"/>
      <c r="HGY102" s="704"/>
      <c r="HGZ102" s="704"/>
      <c r="HHA102" s="704"/>
      <c r="HHB102" s="704"/>
      <c r="HHC102" s="704"/>
      <c r="HHD102" s="704"/>
      <c r="HHE102" s="704"/>
      <c r="HHF102" s="704"/>
      <c r="HHG102" s="704"/>
      <c r="HHH102" s="704"/>
      <c r="HHI102" s="704"/>
      <c r="HHJ102" s="704"/>
      <c r="HHK102" s="704"/>
      <c r="HHL102" s="704"/>
      <c r="HHM102" s="704"/>
      <c r="HHN102" s="704"/>
      <c r="HHO102" s="704"/>
      <c r="HHP102" s="704"/>
      <c r="HHQ102" s="704"/>
      <c r="HHR102" s="704"/>
      <c r="HHS102" s="704"/>
      <c r="HHT102" s="704"/>
      <c r="HHU102" s="704"/>
      <c r="HHV102" s="704"/>
      <c r="HHW102" s="704"/>
      <c r="HHX102" s="704"/>
      <c r="HHY102" s="704"/>
      <c r="HHZ102" s="704"/>
      <c r="HIA102" s="704"/>
      <c r="HIB102" s="704"/>
      <c r="HIC102" s="704"/>
      <c r="HID102" s="704"/>
      <c r="HIE102" s="704"/>
      <c r="HIF102" s="704"/>
      <c r="HIG102" s="704"/>
      <c r="HIH102" s="704"/>
      <c r="HII102" s="704"/>
      <c r="HIJ102" s="704"/>
      <c r="HIK102" s="704"/>
      <c r="HIL102" s="704"/>
      <c r="HIM102" s="704"/>
      <c r="HIN102" s="704"/>
      <c r="HIO102" s="704"/>
      <c r="HIP102" s="704"/>
      <c r="HIQ102" s="704"/>
      <c r="HIR102" s="704"/>
      <c r="HIS102" s="704"/>
      <c r="HIT102" s="704"/>
      <c r="HIU102" s="704"/>
      <c r="HIV102" s="704"/>
      <c r="HIW102" s="704"/>
      <c r="HIX102" s="704"/>
      <c r="HIY102" s="704"/>
      <c r="HIZ102" s="704"/>
      <c r="HJA102" s="704"/>
      <c r="HJB102" s="704"/>
      <c r="HJC102" s="704"/>
      <c r="HJD102" s="704"/>
      <c r="HJE102" s="704"/>
      <c r="HJF102" s="704"/>
      <c r="HJG102" s="704"/>
      <c r="HJH102" s="704"/>
      <c r="HJI102" s="704"/>
      <c r="HJJ102" s="704"/>
      <c r="HJK102" s="704"/>
      <c r="HJL102" s="704"/>
      <c r="HJM102" s="704"/>
      <c r="HJN102" s="704"/>
      <c r="HJO102" s="704"/>
      <c r="HJP102" s="704"/>
      <c r="HJQ102" s="704"/>
      <c r="HJR102" s="704"/>
      <c r="HJS102" s="704"/>
      <c r="HJT102" s="704"/>
      <c r="HJU102" s="704"/>
      <c r="HJV102" s="704"/>
      <c r="HJW102" s="704"/>
      <c r="HJX102" s="704"/>
      <c r="HJY102" s="704"/>
      <c r="HJZ102" s="704"/>
      <c r="HKA102" s="704"/>
      <c r="HKB102" s="704"/>
      <c r="HKC102" s="704"/>
      <c r="HKD102" s="704"/>
      <c r="HKE102" s="704"/>
      <c r="HKF102" s="704"/>
      <c r="HKG102" s="704"/>
      <c r="HKH102" s="704"/>
      <c r="HKI102" s="704"/>
      <c r="HKJ102" s="704"/>
      <c r="HKK102" s="704"/>
      <c r="HKL102" s="704"/>
      <c r="HKM102" s="704"/>
      <c r="HKN102" s="704"/>
      <c r="HKO102" s="704"/>
      <c r="HKP102" s="704"/>
      <c r="HKQ102" s="704"/>
      <c r="HKR102" s="704"/>
      <c r="HKS102" s="704"/>
      <c r="HKT102" s="704"/>
      <c r="HKU102" s="704"/>
      <c r="HKV102" s="704"/>
      <c r="HKW102" s="704"/>
      <c r="HKX102" s="704"/>
      <c r="HKY102" s="704"/>
      <c r="HKZ102" s="704"/>
      <c r="HLA102" s="704"/>
      <c r="HLB102" s="704"/>
      <c r="HLC102" s="704"/>
      <c r="HLD102" s="704"/>
      <c r="HLE102" s="704"/>
      <c r="HLF102" s="704"/>
      <c r="HLG102" s="704"/>
      <c r="HLH102" s="704"/>
      <c r="HLI102" s="704"/>
      <c r="HLJ102" s="704"/>
      <c r="HLK102" s="704"/>
      <c r="HLL102" s="704"/>
      <c r="HLM102" s="704"/>
      <c r="HLN102" s="704"/>
      <c r="HLO102" s="704"/>
      <c r="HLP102" s="704"/>
      <c r="HLQ102" s="704"/>
      <c r="HLR102" s="704"/>
      <c r="HLS102" s="704"/>
      <c r="HLT102" s="704"/>
      <c r="HLU102" s="704"/>
      <c r="HLV102" s="704"/>
      <c r="HLW102" s="704"/>
      <c r="HLX102" s="704"/>
      <c r="HLY102" s="704"/>
      <c r="HLZ102" s="704"/>
      <c r="HMA102" s="704"/>
      <c r="HMB102" s="704"/>
      <c r="HMC102" s="704"/>
      <c r="HMD102" s="704"/>
      <c r="HME102" s="704"/>
      <c r="HMF102" s="704"/>
      <c r="HMG102" s="704"/>
      <c r="HMH102" s="704"/>
      <c r="HMI102" s="704"/>
      <c r="HMJ102" s="704"/>
      <c r="HMK102" s="704"/>
      <c r="HML102" s="704"/>
      <c r="HMM102" s="704"/>
      <c r="HMN102" s="704"/>
      <c r="HMO102" s="704"/>
      <c r="HMP102" s="704"/>
      <c r="HMQ102" s="704"/>
      <c r="HMR102" s="704"/>
      <c r="HMS102" s="704"/>
      <c r="HMT102" s="704"/>
      <c r="HMU102" s="704"/>
      <c r="HMV102" s="704"/>
      <c r="HMW102" s="704"/>
      <c r="HMX102" s="704"/>
      <c r="HMY102" s="704"/>
      <c r="HMZ102" s="704"/>
      <c r="HNA102" s="704"/>
      <c r="HNB102" s="704"/>
      <c r="HNC102" s="704"/>
      <c r="HND102" s="704"/>
      <c r="HNE102" s="704"/>
      <c r="HNF102" s="704"/>
      <c r="HNG102" s="704"/>
      <c r="HNH102" s="704"/>
      <c r="HNI102" s="704"/>
      <c r="HNJ102" s="704"/>
      <c r="HNK102" s="704"/>
      <c r="HNL102" s="704"/>
      <c r="HNM102" s="704"/>
      <c r="HNN102" s="704"/>
      <c r="HNO102" s="704"/>
      <c r="HNP102" s="704"/>
      <c r="HNQ102" s="704"/>
      <c r="HNR102" s="704"/>
      <c r="HNS102" s="704"/>
      <c r="HNT102" s="704"/>
      <c r="HNU102" s="704"/>
      <c r="HNV102" s="704"/>
      <c r="HNW102" s="704"/>
      <c r="HNX102" s="704"/>
      <c r="HNY102" s="704"/>
      <c r="HNZ102" s="704"/>
      <c r="HOA102" s="704"/>
      <c r="HOB102" s="704"/>
      <c r="HOC102" s="704"/>
      <c r="HOD102" s="704"/>
      <c r="HOE102" s="704"/>
      <c r="HOF102" s="704"/>
      <c r="HOG102" s="704"/>
      <c r="HOH102" s="704"/>
      <c r="HOI102" s="704"/>
      <c r="HOJ102" s="704"/>
      <c r="HOK102" s="704"/>
      <c r="HOL102" s="704"/>
      <c r="HOM102" s="704"/>
      <c r="HON102" s="704"/>
      <c r="HOO102" s="704"/>
      <c r="HOP102" s="704"/>
      <c r="HOQ102" s="704"/>
      <c r="HOR102" s="704"/>
      <c r="HOS102" s="704"/>
      <c r="HOT102" s="704"/>
      <c r="HOU102" s="704"/>
      <c r="HOV102" s="704"/>
      <c r="HOW102" s="704"/>
      <c r="HOX102" s="704"/>
      <c r="HOY102" s="704"/>
      <c r="HOZ102" s="704"/>
      <c r="HPA102" s="704"/>
      <c r="HPB102" s="704"/>
      <c r="HPC102" s="704"/>
      <c r="HPD102" s="704"/>
      <c r="HPE102" s="704"/>
      <c r="HPF102" s="704"/>
      <c r="HPG102" s="704"/>
      <c r="HPH102" s="704"/>
      <c r="HPI102" s="704"/>
      <c r="HPJ102" s="704"/>
      <c r="HPK102" s="704"/>
      <c r="HPL102" s="704"/>
      <c r="HPM102" s="704"/>
      <c r="HPN102" s="704"/>
      <c r="HPO102" s="704"/>
      <c r="HPP102" s="704"/>
      <c r="HPQ102" s="704"/>
      <c r="HPR102" s="704"/>
      <c r="HPS102" s="704"/>
      <c r="HPT102" s="704"/>
      <c r="HPU102" s="704"/>
      <c r="HPV102" s="704"/>
      <c r="HPW102" s="704"/>
      <c r="HPX102" s="704"/>
      <c r="HPY102" s="704"/>
      <c r="HPZ102" s="704"/>
      <c r="HQA102" s="704"/>
      <c r="HQB102" s="704"/>
      <c r="HQC102" s="704"/>
      <c r="HQD102" s="704"/>
      <c r="HQE102" s="704"/>
      <c r="HQF102" s="704"/>
      <c r="HQG102" s="704"/>
      <c r="HQH102" s="704"/>
      <c r="HQI102" s="704"/>
      <c r="HQJ102" s="704"/>
      <c r="HQK102" s="704"/>
      <c r="HQL102" s="704"/>
      <c r="HQM102" s="704"/>
      <c r="HQN102" s="704"/>
      <c r="HQO102" s="704"/>
      <c r="HQP102" s="704"/>
      <c r="HQQ102" s="704"/>
      <c r="HQR102" s="704"/>
      <c r="HQS102" s="704"/>
      <c r="HQT102" s="704"/>
      <c r="HQU102" s="704"/>
      <c r="HQV102" s="704"/>
      <c r="HQW102" s="704"/>
      <c r="HQX102" s="704"/>
      <c r="HQY102" s="704"/>
      <c r="HQZ102" s="704"/>
      <c r="HRA102" s="704"/>
      <c r="HRB102" s="704"/>
      <c r="HRC102" s="704"/>
      <c r="HRD102" s="704"/>
      <c r="HRE102" s="704"/>
      <c r="HRF102" s="704"/>
      <c r="HRG102" s="704"/>
      <c r="HRH102" s="704"/>
      <c r="HRI102" s="704"/>
      <c r="HRJ102" s="704"/>
      <c r="HRK102" s="704"/>
      <c r="HRL102" s="704"/>
      <c r="HRM102" s="704"/>
      <c r="HRN102" s="704"/>
      <c r="HRO102" s="704"/>
      <c r="HRP102" s="704"/>
      <c r="HRQ102" s="704"/>
      <c r="HRR102" s="704"/>
      <c r="HRS102" s="704"/>
      <c r="HRT102" s="704"/>
      <c r="HRU102" s="704"/>
      <c r="HRV102" s="704"/>
      <c r="HRW102" s="704"/>
      <c r="HRX102" s="704"/>
      <c r="HRY102" s="704"/>
      <c r="HRZ102" s="704"/>
      <c r="HSA102" s="704"/>
      <c r="HSB102" s="704"/>
      <c r="HSC102" s="704"/>
      <c r="HSD102" s="704"/>
      <c r="HSE102" s="704"/>
      <c r="HSF102" s="704"/>
      <c r="HSG102" s="704"/>
      <c r="HSH102" s="704"/>
      <c r="HSI102" s="704"/>
      <c r="HSJ102" s="704"/>
      <c r="HSK102" s="704"/>
      <c r="HSL102" s="704"/>
      <c r="HSM102" s="704"/>
      <c r="HSN102" s="704"/>
      <c r="HSO102" s="704"/>
      <c r="HSP102" s="704"/>
      <c r="HSQ102" s="704"/>
      <c r="HSR102" s="704"/>
      <c r="HSS102" s="704"/>
      <c r="HST102" s="704"/>
      <c r="HSU102" s="704"/>
      <c r="HSV102" s="704"/>
      <c r="HSW102" s="704"/>
      <c r="HSX102" s="704"/>
      <c r="HSY102" s="704"/>
      <c r="HSZ102" s="704"/>
      <c r="HTA102" s="704"/>
      <c r="HTB102" s="704"/>
      <c r="HTC102" s="704"/>
      <c r="HTD102" s="704"/>
      <c r="HTE102" s="704"/>
      <c r="HTF102" s="704"/>
      <c r="HTG102" s="704"/>
      <c r="HTH102" s="704"/>
      <c r="HTI102" s="704"/>
      <c r="HTJ102" s="704"/>
      <c r="HTK102" s="704"/>
      <c r="HTL102" s="704"/>
      <c r="HTM102" s="704"/>
      <c r="HTN102" s="704"/>
      <c r="HTO102" s="704"/>
      <c r="HTP102" s="704"/>
      <c r="HTQ102" s="704"/>
      <c r="HTR102" s="704"/>
      <c r="HTS102" s="704"/>
      <c r="HTT102" s="704"/>
      <c r="HTU102" s="704"/>
      <c r="HTV102" s="704"/>
      <c r="HTW102" s="704"/>
      <c r="HTX102" s="704"/>
      <c r="HTY102" s="704"/>
      <c r="HTZ102" s="704"/>
      <c r="HUA102" s="704"/>
      <c r="HUB102" s="704"/>
      <c r="HUC102" s="704"/>
      <c r="HUD102" s="704"/>
      <c r="HUE102" s="704"/>
      <c r="HUF102" s="704"/>
      <c r="HUG102" s="704"/>
      <c r="HUH102" s="704"/>
      <c r="HUI102" s="704"/>
      <c r="HUJ102" s="704"/>
      <c r="HUK102" s="704"/>
      <c r="HUL102" s="704"/>
      <c r="HUM102" s="704"/>
      <c r="HUN102" s="704"/>
      <c r="HUO102" s="704"/>
      <c r="HUP102" s="704"/>
      <c r="HUQ102" s="704"/>
      <c r="HUR102" s="704"/>
      <c r="HUS102" s="704"/>
      <c r="HUT102" s="704"/>
      <c r="HUU102" s="704"/>
      <c r="HUV102" s="704"/>
      <c r="HUW102" s="704"/>
      <c r="HUX102" s="704"/>
      <c r="HUY102" s="704"/>
      <c r="HUZ102" s="704"/>
      <c r="HVA102" s="704"/>
      <c r="HVB102" s="704"/>
      <c r="HVC102" s="704"/>
      <c r="HVD102" s="704"/>
      <c r="HVE102" s="704"/>
      <c r="HVF102" s="704"/>
      <c r="HVG102" s="704"/>
      <c r="HVH102" s="704"/>
      <c r="HVI102" s="704"/>
      <c r="HVJ102" s="704"/>
      <c r="HVK102" s="704"/>
      <c r="HVL102" s="704"/>
      <c r="HVM102" s="704"/>
      <c r="HVN102" s="704"/>
      <c r="HVO102" s="704"/>
      <c r="HVP102" s="704"/>
      <c r="HVQ102" s="704"/>
      <c r="HVR102" s="704"/>
      <c r="HVS102" s="704"/>
      <c r="HVT102" s="704"/>
      <c r="HVU102" s="704"/>
      <c r="HVV102" s="704"/>
      <c r="HVW102" s="704"/>
      <c r="HVX102" s="704"/>
      <c r="HVY102" s="704"/>
      <c r="HVZ102" s="704"/>
      <c r="HWA102" s="704"/>
      <c r="HWB102" s="704"/>
      <c r="HWC102" s="704"/>
      <c r="HWD102" s="704"/>
      <c r="HWE102" s="704"/>
      <c r="HWF102" s="704"/>
      <c r="HWG102" s="704"/>
      <c r="HWH102" s="704"/>
      <c r="HWI102" s="704"/>
      <c r="HWJ102" s="704"/>
      <c r="HWK102" s="704"/>
      <c r="HWL102" s="704"/>
      <c r="HWM102" s="704"/>
      <c r="HWN102" s="704"/>
      <c r="HWO102" s="704"/>
      <c r="HWP102" s="704"/>
      <c r="HWQ102" s="704"/>
      <c r="HWR102" s="704"/>
      <c r="HWS102" s="704"/>
      <c r="HWT102" s="704"/>
      <c r="HWU102" s="704"/>
      <c r="HWV102" s="704"/>
      <c r="HWW102" s="704"/>
      <c r="HWX102" s="704"/>
      <c r="HWY102" s="704"/>
      <c r="HWZ102" s="704"/>
      <c r="HXA102" s="704"/>
      <c r="HXB102" s="704"/>
      <c r="HXC102" s="704"/>
      <c r="HXD102" s="704"/>
      <c r="HXE102" s="704"/>
      <c r="HXF102" s="704"/>
      <c r="HXG102" s="704"/>
      <c r="HXH102" s="704"/>
      <c r="HXI102" s="704"/>
      <c r="HXJ102" s="704"/>
      <c r="HXK102" s="704"/>
      <c r="HXL102" s="704"/>
      <c r="HXM102" s="704"/>
      <c r="HXN102" s="704"/>
      <c r="HXO102" s="704"/>
      <c r="HXP102" s="704"/>
      <c r="HXQ102" s="704"/>
      <c r="HXR102" s="704"/>
      <c r="HXS102" s="704"/>
      <c r="HXT102" s="704"/>
      <c r="HXU102" s="704"/>
      <c r="HXV102" s="704"/>
      <c r="HXW102" s="704"/>
      <c r="HXX102" s="704"/>
      <c r="HXY102" s="704"/>
      <c r="HXZ102" s="704"/>
      <c r="HYA102" s="704"/>
      <c r="HYB102" s="704"/>
      <c r="HYC102" s="704"/>
      <c r="HYD102" s="704"/>
      <c r="HYE102" s="704"/>
      <c r="HYF102" s="704"/>
      <c r="HYG102" s="704"/>
      <c r="HYH102" s="704"/>
      <c r="HYI102" s="704"/>
      <c r="HYJ102" s="704"/>
      <c r="HYK102" s="704"/>
      <c r="HYL102" s="704"/>
      <c r="HYM102" s="704"/>
      <c r="HYN102" s="704"/>
      <c r="HYO102" s="704"/>
      <c r="HYP102" s="704"/>
      <c r="HYQ102" s="704"/>
      <c r="HYR102" s="704"/>
      <c r="HYS102" s="704"/>
      <c r="HYT102" s="704"/>
      <c r="HYU102" s="704"/>
      <c r="HYV102" s="704"/>
      <c r="HYW102" s="704"/>
      <c r="HYX102" s="704"/>
      <c r="HYY102" s="704"/>
      <c r="HYZ102" s="704"/>
      <c r="HZA102" s="704"/>
      <c r="HZB102" s="704"/>
      <c r="HZC102" s="704"/>
      <c r="HZD102" s="704"/>
      <c r="HZE102" s="704"/>
      <c r="HZF102" s="704"/>
      <c r="HZG102" s="704"/>
      <c r="HZH102" s="704"/>
      <c r="HZI102" s="704"/>
      <c r="HZJ102" s="704"/>
      <c r="HZK102" s="704"/>
      <c r="HZL102" s="704"/>
      <c r="HZM102" s="704"/>
      <c r="HZN102" s="704"/>
      <c r="HZO102" s="704"/>
      <c r="HZP102" s="704"/>
      <c r="HZQ102" s="704"/>
      <c r="HZR102" s="704"/>
      <c r="HZS102" s="704"/>
      <c r="HZT102" s="704"/>
      <c r="HZU102" s="704"/>
      <c r="HZV102" s="704"/>
      <c r="HZW102" s="704"/>
      <c r="HZX102" s="704"/>
      <c r="HZY102" s="704"/>
      <c r="HZZ102" s="704"/>
      <c r="IAA102" s="704"/>
      <c r="IAB102" s="704"/>
      <c r="IAC102" s="704"/>
      <c r="IAD102" s="704"/>
      <c r="IAE102" s="704"/>
      <c r="IAF102" s="704"/>
      <c r="IAG102" s="704"/>
      <c r="IAH102" s="704"/>
      <c r="IAI102" s="704"/>
      <c r="IAJ102" s="704"/>
      <c r="IAK102" s="704"/>
      <c r="IAL102" s="704"/>
      <c r="IAM102" s="704"/>
      <c r="IAN102" s="704"/>
      <c r="IAO102" s="704"/>
      <c r="IAP102" s="704"/>
      <c r="IAQ102" s="704"/>
      <c r="IAR102" s="704"/>
      <c r="IAS102" s="704"/>
      <c r="IAT102" s="704"/>
      <c r="IAU102" s="704"/>
      <c r="IAV102" s="704"/>
      <c r="IAW102" s="704"/>
      <c r="IAX102" s="704"/>
      <c r="IAY102" s="704"/>
      <c r="IAZ102" s="704"/>
      <c r="IBA102" s="704"/>
      <c r="IBB102" s="704"/>
      <c r="IBC102" s="704"/>
      <c r="IBD102" s="704"/>
      <c r="IBE102" s="704"/>
      <c r="IBF102" s="704"/>
      <c r="IBG102" s="704"/>
      <c r="IBH102" s="704"/>
      <c r="IBI102" s="704"/>
      <c r="IBJ102" s="704"/>
      <c r="IBK102" s="704"/>
      <c r="IBL102" s="704"/>
      <c r="IBM102" s="704"/>
      <c r="IBN102" s="704"/>
      <c r="IBO102" s="704"/>
      <c r="IBP102" s="704"/>
      <c r="IBQ102" s="704"/>
      <c r="IBR102" s="704"/>
      <c r="IBS102" s="704"/>
      <c r="IBT102" s="704"/>
      <c r="IBU102" s="704"/>
      <c r="IBV102" s="704"/>
      <c r="IBW102" s="704"/>
      <c r="IBX102" s="704"/>
      <c r="IBY102" s="704"/>
      <c r="IBZ102" s="704"/>
      <c r="ICA102" s="704"/>
      <c r="ICB102" s="704"/>
      <c r="ICC102" s="704"/>
      <c r="ICD102" s="704"/>
      <c r="ICE102" s="704"/>
      <c r="ICF102" s="704"/>
      <c r="ICG102" s="704"/>
      <c r="ICH102" s="704"/>
      <c r="ICI102" s="704"/>
      <c r="ICJ102" s="704"/>
      <c r="ICK102" s="704"/>
      <c r="ICL102" s="704"/>
      <c r="ICM102" s="704"/>
      <c r="ICN102" s="704"/>
      <c r="ICO102" s="704"/>
      <c r="ICP102" s="704"/>
      <c r="ICQ102" s="704"/>
      <c r="ICR102" s="704"/>
      <c r="ICS102" s="704"/>
      <c r="ICT102" s="704"/>
      <c r="ICU102" s="704"/>
      <c r="ICV102" s="704"/>
      <c r="ICW102" s="704"/>
      <c r="ICX102" s="704"/>
      <c r="ICY102" s="704"/>
      <c r="ICZ102" s="704"/>
      <c r="IDA102" s="704"/>
      <c r="IDB102" s="704"/>
      <c r="IDC102" s="704"/>
      <c r="IDD102" s="704"/>
      <c r="IDE102" s="704"/>
      <c r="IDF102" s="704"/>
      <c r="IDG102" s="704"/>
      <c r="IDH102" s="704"/>
      <c r="IDI102" s="704"/>
      <c r="IDJ102" s="704"/>
      <c r="IDK102" s="704"/>
      <c r="IDL102" s="704"/>
      <c r="IDM102" s="704"/>
      <c r="IDN102" s="704"/>
      <c r="IDO102" s="704"/>
      <c r="IDP102" s="704"/>
      <c r="IDQ102" s="704"/>
      <c r="IDR102" s="704"/>
      <c r="IDS102" s="704"/>
      <c r="IDT102" s="704"/>
      <c r="IDU102" s="704"/>
      <c r="IDV102" s="704"/>
      <c r="IDW102" s="704"/>
      <c r="IDX102" s="704"/>
      <c r="IDY102" s="704"/>
      <c r="IDZ102" s="704"/>
      <c r="IEA102" s="704"/>
      <c r="IEB102" s="704"/>
      <c r="IEC102" s="704"/>
      <c r="IED102" s="704"/>
      <c r="IEE102" s="704"/>
      <c r="IEF102" s="704"/>
      <c r="IEG102" s="704"/>
      <c r="IEH102" s="704"/>
      <c r="IEI102" s="704"/>
      <c r="IEJ102" s="704"/>
      <c r="IEK102" s="704"/>
      <c r="IEL102" s="704"/>
      <c r="IEM102" s="704"/>
      <c r="IEN102" s="704"/>
      <c r="IEO102" s="704"/>
      <c r="IEP102" s="704"/>
      <c r="IEQ102" s="704"/>
      <c r="IER102" s="704"/>
      <c r="IES102" s="704"/>
      <c r="IET102" s="704"/>
      <c r="IEU102" s="704"/>
      <c r="IEV102" s="704"/>
      <c r="IEW102" s="704"/>
      <c r="IEX102" s="704"/>
      <c r="IEY102" s="704"/>
      <c r="IEZ102" s="704"/>
      <c r="IFA102" s="704"/>
      <c r="IFB102" s="704"/>
      <c r="IFC102" s="704"/>
      <c r="IFD102" s="704"/>
      <c r="IFE102" s="704"/>
      <c r="IFF102" s="704"/>
      <c r="IFG102" s="704"/>
      <c r="IFH102" s="704"/>
      <c r="IFI102" s="704"/>
      <c r="IFJ102" s="704"/>
      <c r="IFK102" s="704"/>
      <c r="IFL102" s="704"/>
      <c r="IFM102" s="704"/>
      <c r="IFN102" s="704"/>
      <c r="IFO102" s="704"/>
      <c r="IFP102" s="704"/>
      <c r="IFQ102" s="704"/>
      <c r="IFR102" s="704"/>
      <c r="IFS102" s="704"/>
      <c r="IFT102" s="704"/>
      <c r="IFU102" s="704"/>
      <c r="IFV102" s="704"/>
      <c r="IFW102" s="704"/>
      <c r="IFX102" s="704"/>
      <c r="IFY102" s="704"/>
      <c r="IFZ102" s="704"/>
      <c r="IGA102" s="704"/>
      <c r="IGB102" s="704"/>
      <c r="IGC102" s="704"/>
      <c r="IGD102" s="704"/>
      <c r="IGE102" s="704"/>
      <c r="IGF102" s="704"/>
      <c r="IGG102" s="704"/>
      <c r="IGH102" s="704"/>
      <c r="IGI102" s="704"/>
      <c r="IGJ102" s="704"/>
      <c r="IGK102" s="704"/>
      <c r="IGL102" s="704"/>
      <c r="IGM102" s="704"/>
      <c r="IGN102" s="704"/>
      <c r="IGO102" s="704"/>
      <c r="IGP102" s="704"/>
      <c r="IGQ102" s="704"/>
      <c r="IGR102" s="704"/>
      <c r="IGS102" s="704"/>
      <c r="IGT102" s="704"/>
      <c r="IGU102" s="704"/>
      <c r="IGV102" s="704"/>
      <c r="IGW102" s="704"/>
      <c r="IGX102" s="704"/>
      <c r="IGY102" s="704"/>
      <c r="IGZ102" s="704"/>
      <c r="IHA102" s="704"/>
      <c r="IHB102" s="704"/>
      <c r="IHC102" s="704"/>
      <c r="IHD102" s="704"/>
      <c r="IHE102" s="704"/>
      <c r="IHF102" s="704"/>
      <c r="IHG102" s="704"/>
      <c r="IHH102" s="704"/>
      <c r="IHI102" s="704"/>
      <c r="IHJ102" s="704"/>
      <c r="IHK102" s="704"/>
      <c r="IHL102" s="704"/>
      <c r="IHM102" s="704"/>
      <c r="IHN102" s="704"/>
      <c r="IHO102" s="704"/>
      <c r="IHP102" s="704"/>
      <c r="IHQ102" s="704"/>
      <c r="IHR102" s="704"/>
      <c r="IHS102" s="704"/>
      <c r="IHT102" s="704"/>
      <c r="IHU102" s="704"/>
      <c r="IHV102" s="704"/>
      <c r="IHW102" s="704"/>
      <c r="IHX102" s="704"/>
      <c r="IHY102" s="704"/>
      <c r="IHZ102" s="704"/>
      <c r="IIA102" s="704"/>
      <c r="IIB102" s="704"/>
      <c r="IIC102" s="704"/>
      <c r="IID102" s="704"/>
      <c r="IIE102" s="704"/>
      <c r="IIF102" s="704"/>
      <c r="IIG102" s="704"/>
      <c r="IIH102" s="704"/>
      <c r="III102" s="704"/>
      <c r="IIJ102" s="704"/>
      <c r="IIK102" s="704"/>
      <c r="IIL102" s="704"/>
      <c r="IIM102" s="704"/>
      <c r="IIN102" s="704"/>
      <c r="IIO102" s="704"/>
      <c r="IIP102" s="704"/>
      <c r="IIQ102" s="704"/>
      <c r="IIR102" s="704"/>
      <c r="IIS102" s="704"/>
      <c r="IIT102" s="704"/>
      <c r="IIU102" s="704"/>
      <c r="IIV102" s="704"/>
      <c r="IIW102" s="704"/>
      <c r="IIX102" s="704"/>
      <c r="IIY102" s="704"/>
      <c r="IIZ102" s="704"/>
      <c r="IJA102" s="704"/>
      <c r="IJB102" s="704"/>
      <c r="IJC102" s="704"/>
      <c r="IJD102" s="704"/>
      <c r="IJE102" s="704"/>
      <c r="IJF102" s="704"/>
      <c r="IJG102" s="704"/>
      <c r="IJH102" s="704"/>
      <c r="IJI102" s="704"/>
      <c r="IJJ102" s="704"/>
      <c r="IJK102" s="704"/>
      <c r="IJL102" s="704"/>
      <c r="IJM102" s="704"/>
      <c r="IJN102" s="704"/>
      <c r="IJO102" s="704"/>
      <c r="IJP102" s="704"/>
      <c r="IJQ102" s="704"/>
      <c r="IJR102" s="704"/>
      <c r="IJS102" s="704"/>
      <c r="IJT102" s="704"/>
      <c r="IJU102" s="704"/>
      <c r="IJV102" s="704"/>
      <c r="IJW102" s="704"/>
      <c r="IJX102" s="704"/>
      <c r="IJY102" s="704"/>
      <c r="IJZ102" s="704"/>
      <c r="IKA102" s="704"/>
      <c r="IKB102" s="704"/>
      <c r="IKC102" s="704"/>
      <c r="IKD102" s="704"/>
      <c r="IKE102" s="704"/>
      <c r="IKF102" s="704"/>
      <c r="IKG102" s="704"/>
      <c r="IKH102" s="704"/>
      <c r="IKI102" s="704"/>
      <c r="IKJ102" s="704"/>
      <c r="IKK102" s="704"/>
      <c r="IKL102" s="704"/>
      <c r="IKM102" s="704"/>
      <c r="IKN102" s="704"/>
      <c r="IKO102" s="704"/>
      <c r="IKP102" s="704"/>
      <c r="IKQ102" s="704"/>
      <c r="IKR102" s="704"/>
      <c r="IKS102" s="704"/>
      <c r="IKT102" s="704"/>
      <c r="IKU102" s="704"/>
      <c r="IKV102" s="704"/>
      <c r="IKW102" s="704"/>
      <c r="IKX102" s="704"/>
      <c r="IKY102" s="704"/>
      <c r="IKZ102" s="704"/>
      <c r="ILA102" s="704"/>
      <c r="ILB102" s="704"/>
      <c r="ILC102" s="704"/>
      <c r="ILD102" s="704"/>
      <c r="ILE102" s="704"/>
      <c r="ILF102" s="704"/>
      <c r="ILG102" s="704"/>
      <c r="ILH102" s="704"/>
      <c r="ILI102" s="704"/>
      <c r="ILJ102" s="704"/>
      <c r="ILK102" s="704"/>
      <c r="ILL102" s="704"/>
      <c r="ILM102" s="704"/>
      <c r="ILN102" s="704"/>
      <c r="ILO102" s="704"/>
      <c r="ILP102" s="704"/>
      <c r="ILQ102" s="704"/>
      <c r="ILR102" s="704"/>
      <c r="ILS102" s="704"/>
      <c r="ILT102" s="704"/>
      <c r="ILU102" s="704"/>
      <c r="ILV102" s="704"/>
      <c r="ILW102" s="704"/>
      <c r="ILX102" s="704"/>
      <c r="ILY102" s="704"/>
      <c r="ILZ102" s="704"/>
      <c r="IMA102" s="704"/>
      <c r="IMB102" s="704"/>
      <c r="IMC102" s="704"/>
      <c r="IMD102" s="704"/>
      <c r="IME102" s="704"/>
      <c r="IMF102" s="704"/>
      <c r="IMG102" s="704"/>
      <c r="IMH102" s="704"/>
      <c r="IMI102" s="704"/>
      <c r="IMJ102" s="704"/>
      <c r="IMK102" s="704"/>
      <c r="IML102" s="704"/>
      <c r="IMM102" s="704"/>
      <c r="IMN102" s="704"/>
      <c r="IMO102" s="704"/>
      <c r="IMP102" s="704"/>
      <c r="IMQ102" s="704"/>
      <c r="IMR102" s="704"/>
      <c r="IMS102" s="704"/>
      <c r="IMT102" s="704"/>
      <c r="IMU102" s="704"/>
      <c r="IMV102" s="704"/>
      <c r="IMW102" s="704"/>
      <c r="IMX102" s="704"/>
      <c r="IMY102" s="704"/>
      <c r="IMZ102" s="704"/>
      <c r="INA102" s="704"/>
      <c r="INB102" s="704"/>
      <c r="INC102" s="704"/>
      <c r="IND102" s="704"/>
      <c r="INE102" s="704"/>
      <c r="INF102" s="704"/>
      <c r="ING102" s="704"/>
      <c r="INH102" s="704"/>
      <c r="INI102" s="704"/>
      <c r="INJ102" s="704"/>
      <c r="INK102" s="704"/>
      <c r="INL102" s="704"/>
      <c r="INM102" s="704"/>
      <c r="INN102" s="704"/>
      <c r="INO102" s="704"/>
      <c r="INP102" s="704"/>
      <c r="INQ102" s="704"/>
      <c r="INR102" s="704"/>
      <c r="INS102" s="704"/>
      <c r="INT102" s="704"/>
      <c r="INU102" s="704"/>
      <c r="INV102" s="704"/>
      <c r="INW102" s="704"/>
      <c r="INX102" s="704"/>
      <c r="INY102" s="704"/>
      <c r="INZ102" s="704"/>
      <c r="IOA102" s="704"/>
      <c r="IOB102" s="704"/>
      <c r="IOC102" s="704"/>
      <c r="IOD102" s="704"/>
      <c r="IOE102" s="704"/>
      <c r="IOF102" s="704"/>
      <c r="IOG102" s="704"/>
      <c r="IOH102" s="704"/>
      <c r="IOI102" s="704"/>
      <c r="IOJ102" s="704"/>
      <c r="IOK102" s="704"/>
      <c r="IOL102" s="704"/>
      <c r="IOM102" s="704"/>
      <c r="ION102" s="704"/>
      <c r="IOO102" s="704"/>
      <c r="IOP102" s="704"/>
      <c r="IOQ102" s="704"/>
      <c r="IOR102" s="704"/>
      <c r="IOS102" s="704"/>
      <c r="IOT102" s="704"/>
      <c r="IOU102" s="704"/>
      <c r="IOV102" s="704"/>
      <c r="IOW102" s="704"/>
      <c r="IOX102" s="704"/>
      <c r="IOY102" s="704"/>
      <c r="IOZ102" s="704"/>
      <c r="IPA102" s="704"/>
      <c r="IPB102" s="704"/>
      <c r="IPC102" s="704"/>
      <c r="IPD102" s="704"/>
      <c r="IPE102" s="704"/>
      <c r="IPF102" s="704"/>
      <c r="IPG102" s="704"/>
      <c r="IPH102" s="704"/>
      <c r="IPI102" s="704"/>
      <c r="IPJ102" s="704"/>
      <c r="IPK102" s="704"/>
      <c r="IPL102" s="704"/>
      <c r="IPM102" s="704"/>
      <c r="IPN102" s="704"/>
      <c r="IPO102" s="704"/>
      <c r="IPP102" s="704"/>
      <c r="IPQ102" s="704"/>
      <c r="IPR102" s="704"/>
      <c r="IPS102" s="704"/>
      <c r="IPT102" s="704"/>
      <c r="IPU102" s="704"/>
      <c r="IPV102" s="704"/>
      <c r="IPW102" s="704"/>
      <c r="IPX102" s="704"/>
      <c r="IPY102" s="704"/>
      <c r="IPZ102" s="704"/>
      <c r="IQA102" s="704"/>
      <c r="IQB102" s="704"/>
      <c r="IQC102" s="704"/>
      <c r="IQD102" s="704"/>
      <c r="IQE102" s="704"/>
      <c r="IQF102" s="704"/>
      <c r="IQG102" s="704"/>
      <c r="IQH102" s="704"/>
      <c r="IQI102" s="704"/>
      <c r="IQJ102" s="704"/>
      <c r="IQK102" s="704"/>
      <c r="IQL102" s="704"/>
      <c r="IQM102" s="704"/>
      <c r="IQN102" s="704"/>
      <c r="IQO102" s="704"/>
      <c r="IQP102" s="704"/>
      <c r="IQQ102" s="704"/>
      <c r="IQR102" s="704"/>
      <c r="IQS102" s="704"/>
      <c r="IQT102" s="704"/>
      <c r="IQU102" s="704"/>
      <c r="IQV102" s="704"/>
      <c r="IQW102" s="704"/>
      <c r="IQX102" s="704"/>
      <c r="IQY102" s="704"/>
      <c r="IQZ102" s="704"/>
      <c r="IRA102" s="704"/>
      <c r="IRB102" s="704"/>
      <c r="IRC102" s="704"/>
      <c r="IRD102" s="704"/>
      <c r="IRE102" s="704"/>
      <c r="IRF102" s="704"/>
      <c r="IRG102" s="704"/>
      <c r="IRH102" s="704"/>
      <c r="IRI102" s="704"/>
      <c r="IRJ102" s="704"/>
      <c r="IRK102" s="704"/>
      <c r="IRL102" s="704"/>
      <c r="IRM102" s="704"/>
      <c r="IRN102" s="704"/>
      <c r="IRO102" s="704"/>
      <c r="IRP102" s="704"/>
      <c r="IRQ102" s="704"/>
      <c r="IRR102" s="704"/>
      <c r="IRS102" s="704"/>
      <c r="IRT102" s="704"/>
      <c r="IRU102" s="704"/>
      <c r="IRV102" s="704"/>
      <c r="IRW102" s="704"/>
      <c r="IRX102" s="704"/>
      <c r="IRY102" s="704"/>
      <c r="IRZ102" s="704"/>
      <c r="ISA102" s="704"/>
      <c r="ISB102" s="704"/>
      <c r="ISC102" s="704"/>
      <c r="ISD102" s="704"/>
      <c r="ISE102" s="704"/>
      <c r="ISF102" s="704"/>
      <c r="ISG102" s="704"/>
      <c r="ISH102" s="704"/>
      <c r="ISI102" s="704"/>
      <c r="ISJ102" s="704"/>
      <c r="ISK102" s="704"/>
      <c r="ISL102" s="704"/>
      <c r="ISM102" s="704"/>
      <c r="ISN102" s="704"/>
      <c r="ISO102" s="704"/>
      <c r="ISP102" s="704"/>
      <c r="ISQ102" s="704"/>
      <c r="ISR102" s="704"/>
      <c r="ISS102" s="704"/>
      <c r="IST102" s="704"/>
      <c r="ISU102" s="704"/>
      <c r="ISV102" s="704"/>
      <c r="ISW102" s="704"/>
      <c r="ISX102" s="704"/>
      <c r="ISY102" s="704"/>
      <c r="ISZ102" s="704"/>
      <c r="ITA102" s="704"/>
      <c r="ITB102" s="704"/>
      <c r="ITC102" s="704"/>
      <c r="ITD102" s="704"/>
      <c r="ITE102" s="704"/>
      <c r="ITF102" s="704"/>
      <c r="ITG102" s="704"/>
      <c r="ITH102" s="704"/>
      <c r="ITI102" s="704"/>
      <c r="ITJ102" s="704"/>
      <c r="ITK102" s="704"/>
      <c r="ITL102" s="704"/>
      <c r="ITM102" s="704"/>
      <c r="ITN102" s="704"/>
      <c r="ITO102" s="704"/>
      <c r="ITP102" s="704"/>
      <c r="ITQ102" s="704"/>
      <c r="ITR102" s="704"/>
      <c r="ITS102" s="704"/>
      <c r="ITT102" s="704"/>
      <c r="ITU102" s="704"/>
      <c r="ITV102" s="704"/>
      <c r="ITW102" s="704"/>
      <c r="ITX102" s="704"/>
      <c r="ITY102" s="704"/>
      <c r="ITZ102" s="704"/>
      <c r="IUA102" s="704"/>
      <c r="IUB102" s="704"/>
      <c r="IUC102" s="704"/>
      <c r="IUD102" s="704"/>
      <c r="IUE102" s="704"/>
      <c r="IUF102" s="704"/>
      <c r="IUG102" s="704"/>
      <c r="IUH102" s="704"/>
      <c r="IUI102" s="704"/>
      <c r="IUJ102" s="704"/>
      <c r="IUK102" s="704"/>
      <c r="IUL102" s="704"/>
      <c r="IUM102" s="704"/>
      <c r="IUN102" s="704"/>
      <c r="IUO102" s="704"/>
      <c r="IUP102" s="704"/>
      <c r="IUQ102" s="704"/>
      <c r="IUR102" s="704"/>
      <c r="IUS102" s="704"/>
      <c r="IUT102" s="704"/>
      <c r="IUU102" s="704"/>
      <c r="IUV102" s="704"/>
      <c r="IUW102" s="704"/>
      <c r="IUX102" s="704"/>
      <c r="IUY102" s="704"/>
      <c r="IUZ102" s="704"/>
      <c r="IVA102" s="704"/>
      <c r="IVB102" s="704"/>
      <c r="IVC102" s="704"/>
      <c r="IVD102" s="704"/>
      <c r="IVE102" s="704"/>
      <c r="IVF102" s="704"/>
      <c r="IVG102" s="704"/>
      <c r="IVH102" s="704"/>
      <c r="IVI102" s="704"/>
      <c r="IVJ102" s="704"/>
      <c r="IVK102" s="704"/>
      <c r="IVL102" s="704"/>
      <c r="IVM102" s="704"/>
      <c r="IVN102" s="704"/>
      <c r="IVO102" s="704"/>
      <c r="IVP102" s="704"/>
      <c r="IVQ102" s="704"/>
      <c r="IVR102" s="704"/>
      <c r="IVS102" s="704"/>
      <c r="IVT102" s="704"/>
      <c r="IVU102" s="704"/>
      <c r="IVV102" s="704"/>
      <c r="IVW102" s="704"/>
      <c r="IVX102" s="704"/>
      <c r="IVY102" s="704"/>
      <c r="IVZ102" s="704"/>
      <c r="IWA102" s="704"/>
      <c r="IWB102" s="704"/>
      <c r="IWC102" s="704"/>
      <c r="IWD102" s="704"/>
      <c r="IWE102" s="704"/>
      <c r="IWF102" s="704"/>
      <c r="IWG102" s="704"/>
      <c r="IWH102" s="704"/>
      <c r="IWI102" s="704"/>
      <c r="IWJ102" s="704"/>
      <c r="IWK102" s="704"/>
      <c r="IWL102" s="704"/>
      <c r="IWM102" s="704"/>
      <c r="IWN102" s="704"/>
      <c r="IWO102" s="704"/>
      <c r="IWP102" s="704"/>
      <c r="IWQ102" s="704"/>
      <c r="IWR102" s="704"/>
      <c r="IWS102" s="704"/>
      <c r="IWT102" s="704"/>
      <c r="IWU102" s="704"/>
      <c r="IWV102" s="704"/>
      <c r="IWW102" s="704"/>
      <c r="IWX102" s="704"/>
      <c r="IWY102" s="704"/>
      <c r="IWZ102" s="704"/>
      <c r="IXA102" s="704"/>
      <c r="IXB102" s="704"/>
      <c r="IXC102" s="704"/>
      <c r="IXD102" s="704"/>
      <c r="IXE102" s="704"/>
      <c r="IXF102" s="704"/>
      <c r="IXG102" s="704"/>
      <c r="IXH102" s="704"/>
      <c r="IXI102" s="704"/>
      <c r="IXJ102" s="704"/>
      <c r="IXK102" s="704"/>
      <c r="IXL102" s="704"/>
      <c r="IXM102" s="704"/>
      <c r="IXN102" s="704"/>
      <c r="IXO102" s="704"/>
      <c r="IXP102" s="704"/>
      <c r="IXQ102" s="704"/>
      <c r="IXR102" s="704"/>
      <c r="IXS102" s="704"/>
      <c r="IXT102" s="704"/>
      <c r="IXU102" s="704"/>
      <c r="IXV102" s="704"/>
      <c r="IXW102" s="704"/>
      <c r="IXX102" s="704"/>
      <c r="IXY102" s="704"/>
      <c r="IXZ102" s="704"/>
      <c r="IYA102" s="704"/>
      <c r="IYB102" s="704"/>
      <c r="IYC102" s="704"/>
      <c r="IYD102" s="704"/>
      <c r="IYE102" s="704"/>
      <c r="IYF102" s="704"/>
      <c r="IYG102" s="704"/>
      <c r="IYH102" s="704"/>
      <c r="IYI102" s="704"/>
      <c r="IYJ102" s="704"/>
      <c r="IYK102" s="704"/>
      <c r="IYL102" s="704"/>
      <c r="IYM102" s="704"/>
      <c r="IYN102" s="704"/>
      <c r="IYO102" s="704"/>
      <c r="IYP102" s="704"/>
      <c r="IYQ102" s="704"/>
      <c r="IYR102" s="704"/>
      <c r="IYS102" s="704"/>
      <c r="IYT102" s="704"/>
      <c r="IYU102" s="704"/>
      <c r="IYV102" s="704"/>
      <c r="IYW102" s="704"/>
      <c r="IYX102" s="704"/>
      <c r="IYY102" s="704"/>
      <c r="IYZ102" s="704"/>
      <c r="IZA102" s="704"/>
      <c r="IZB102" s="704"/>
      <c r="IZC102" s="704"/>
      <c r="IZD102" s="704"/>
      <c r="IZE102" s="704"/>
      <c r="IZF102" s="704"/>
      <c r="IZG102" s="704"/>
      <c r="IZH102" s="704"/>
      <c r="IZI102" s="704"/>
      <c r="IZJ102" s="704"/>
      <c r="IZK102" s="704"/>
      <c r="IZL102" s="704"/>
      <c r="IZM102" s="704"/>
      <c r="IZN102" s="704"/>
      <c r="IZO102" s="704"/>
      <c r="IZP102" s="704"/>
      <c r="IZQ102" s="704"/>
      <c r="IZR102" s="704"/>
      <c r="IZS102" s="704"/>
      <c r="IZT102" s="704"/>
      <c r="IZU102" s="704"/>
      <c r="IZV102" s="704"/>
      <c r="IZW102" s="704"/>
      <c r="IZX102" s="704"/>
      <c r="IZY102" s="704"/>
      <c r="IZZ102" s="704"/>
      <c r="JAA102" s="704"/>
      <c r="JAB102" s="704"/>
      <c r="JAC102" s="704"/>
      <c r="JAD102" s="704"/>
      <c r="JAE102" s="704"/>
      <c r="JAF102" s="704"/>
      <c r="JAG102" s="704"/>
      <c r="JAH102" s="704"/>
      <c r="JAI102" s="704"/>
      <c r="JAJ102" s="704"/>
      <c r="JAK102" s="704"/>
      <c r="JAL102" s="704"/>
      <c r="JAM102" s="704"/>
      <c r="JAN102" s="704"/>
      <c r="JAO102" s="704"/>
      <c r="JAP102" s="704"/>
      <c r="JAQ102" s="704"/>
      <c r="JAR102" s="704"/>
      <c r="JAS102" s="704"/>
      <c r="JAT102" s="704"/>
      <c r="JAU102" s="704"/>
      <c r="JAV102" s="704"/>
      <c r="JAW102" s="704"/>
      <c r="JAX102" s="704"/>
      <c r="JAY102" s="704"/>
      <c r="JAZ102" s="704"/>
      <c r="JBA102" s="704"/>
      <c r="JBB102" s="704"/>
      <c r="JBC102" s="704"/>
      <c r="JBD102" s="704"/>
      <c r="JBE102" s="704"/>
      <c r="JBF102" s="704"/>
      <c r="JBG102" s="704"/>
      <c r="JBH102" s="704"/>
      <c r="JBI102" s="704"/>
      <c r="JBJ102" s="704"/>
      <c r="JBK102" s="704"/>
      <c r="JBL102" s="704"/>
      <c r="JBM102" s="704"/>
      <c r="JBN102" s="704"/>
      <c r="JBO102" s="704"/>
      <c r="JBP102" s="704"/>
      <c r="JBQ102" s="704"/>
      <c r="JBR102" s="704"/>
      <c r="JBS102" s="704"/>
      <c r="JBT102" s="704"/>
      <c r="JBU102" s="704"/>
      <c r="JBV102" s="704"/>
      <c r="JBW102" s="704"/>
      <c r="JBX102" s="704"/>
      <c r="JBY102" s="704"/>
      <c r="JBZ102" s="704"/>
      <c r="JCA102" s="704"/>
      <c r="JCB102" s="704"/>
      <c r="JCC102" s="704"/>
      <c r="JCD102" s="704"/>
      <c r="JCE102" s="704"/>
      <c r="JCF102" s="704"/>
      <c r="JCG102" s="704"/>
      <c r="JCH102" s="704"/>
      <c r="JCI102" s="704"/>
      <c r="JCJ102" s="704"/>
      <c r="JCK102" s="704"/>
      <c r="JCL102" s="704"/>
      <c r="JCM102" s="704"/>
      <c r="JCN102" s="704"/>
      <c r="JCO102" s="704"/>
      <c r="JCP102" s="704"/>
      <c r="JCQ102" s="704"/>
      <c r="JCR102" s="704"/>
      <c r="JCS102" s="704"/>
      <c r="JCT102" s="704"/>
      <c r="JCU102" s="704"/>
      <c r="JCV102" s="704"/>
      <c r="JCW102" s="704"/>
      <c r="JCX102" s="704"/>
      <c r="JCY102" s="704"/>
      <c r="JCZ102" s="704"/>
      <c r="JDA102" s="704"/>
      <c r="JDB102" s="704"/>
      <c r="JDC102" s="704"/>
      <c r="JDD102" s="704"/>
      <c r="JDE102" s="704"/>
      <c r="JDF102" s="704"/>
      <c r="JDG102" s="704"/>
      <c r="JDH102" s="704"/>
      <c r="JDI102" s="704"/>
      <c r="JDJ102" s="704"/>
      <c r="JDK102" s="704"/>
      <c r="JDL102" s="704"/>
      <c r="JDM102" s="704"/>
      <c r="JDN102" s="704"/>
      <c r="JDO102" s="704"/>
      <c r="JDP102" s="704"/>
      <c r="JDQ102" s="704"/>
      <c r="JDR102" s="704"/>
      <c r="JDS102" s="704"/>
      <c r="JDT102" s="704"/>
      <c r="JDU102" s="704"/>
      <c r="JDV102" s="704"/>
      <c r="JDW102" s="704"/>
      <c r="JDX102" s="704"/>
      <c r="JDY102" s="704"/>
      <c r="JDZ102" s="704"/>
      <c r="JEA102" s="704"/>
      <c r="JEB102" s="704"/>
      <c r="JEC102" s="704"/>
      <c r="JED102" s="704"/>
      <c r="JEE102" s="704"/>
      <c r="JEF102" s="704"/>
      <c r="JEG102" s="704"/>
      <c r="JEH102" s="704"/>
      <c r="JEI102" s="704"/>
      <c r="JEJ102" s="704"/>
      <c r="JEK102" s="704"/>
      <c r="JEL102" s="704"/>
      <c r="JEM102" s="704"/>
      <c r="JEN102" s="704"/>
      <c r="JEO102" s="704"/>
      <c r="JEP102" s="704"/>
      <c r="JEQ102" s="704"/>
      <c r="JER102" s="704"/>
      <c r="JES102" s="704"/>
      <c r="JET102" s="704"/>
      <c r="JEU102" s="704"/>
      <c r="JEV102" s="704"/>
      <c r="JEW102" s="704"/>
      <c r="JEX102" s="704"/>
      <c r="JEY102" s="704"/>
      <c r="JEZ102" s="704"/>
      <c r="JFA102" s="704"/>
      <c r="JFB102" s="704"/>
      <c r="JFC102" s="704"/>
      <c r="JFD102" s="704"/>
      <c r="JFE102" s="704"/>
      <c r="JFF102" s="704"/>
      <c r="JFG102" s="704"/>
      <c r="JFH102" s="704"/>
      <c r="JFI102" s="704"/>
      <c r="JFJ102" s="704"/>
      <c r="JFK102" s="704"/>
      <c r="JFL102" s="704"/>
      <c r="JFM102" s="704"/>
      <c r="JFN102" s="704"/>
      <c r="JFO102" s="704"/>
      <c r="JFP102" s="704"/>
      <c r="JFQ102" s="704"/>
      <c r="JFR102" s="704"/>
      <c r="JFS102" s="704"/>
      <c r="JFT102" s="704"/>
      <c r="JFU102" s="704"/>
      <c r="JFV102" s="704"/>
      <c r="JFW102" s="704"/>
      <c r="JFX102" s="704"/>
      <c r="JFY102" s="704"/>
      <c r="JFZ102" s="704"/>
      <c r="JGA102" s="704"/>
      <c r="JGB102" s="704"/>
      <c r="JGC102" s="704"/>
      <c r="JGD102" s="704"/>
      <c r="JGE102" s="704"/>
      <c r="JGF102" s="704"/>
      <c r="JGG102" s="704"/>
      <c r="JGH102" s="704"/>
      <c r="JGI102" s="704"/>
      <c r="JGJ102" s="704"/>
      <c r="JGK102" s="704"/>
      <c r="JGL102" s="704"/>
      <c r="JGM102" s="704"/>
      <c r="JGN102" s="704"/>
      <c r="JGO102" s="704"/>
      <c r="JGP102" s="704"/>
      <c r="JGQ102" s="704"/>
      <c r="JGR102" s="704"/>
      <c r="JGS102" s="704"/>
      <c r="JGT102" s="704"/>
      <c r="JGU102" s="704"/>
      <c r="JGV102" s="704"/>
      <c r="JGW102" s="704"/>
      <c r="JGX102" s="704"/>
      <c r="JGY102" s="704"/>
      <c r="JGZ102" s="704"/>
      <c r="JHA102" s="704"/>
      <c r="JHB102" s="704"/>
      <c r="JHC102" s="704"/>
      <c r="JHD102" s="704"/>
      <c r="JHE102" s="704"/>
      <c r="JHF102" s="704"/>
      <c r="JHG102" s="704"/>
      <c r="JHH102" s="704"/>
      <c r="JHI102" s="704"/>
      <c r="JHJ102" s="704"/>
      <c r="JHK102" s="704"/>
      <c r="JHL102" s="704"/>
      <c r="JHM102" s="704"/>
      <c r="JHN102" s="704"/>
      <c r="JHO102" s="704"/>
      <c r="JHP102" s="704"/>
      <c r="JHQ102" s="704"/>
      <c r="JHR102" s="704"/>
      <c r="JHS102" s="704"/>
      <c r="JHT102" s="704"/>
      <c r="JHU102" s="704"/>
      <c r="JHV102" s="704"/>
      <c r="JHW102" s="704"/>
      <c r="JHX102" s="704"/>
      <c r="JHY102" s="704"/>
      <c r="JHZ102" s="704"/>
      <c r="JIA102" s="704"/>
      <c r="JIB102" s="704"/>
      <c r="JIC102" s="704"/>
      <c r="JID102" s="704"/>
      <c r="JIE102" s="704"/>
      <c r="JIF102" s="704"/>
      <c r="JIG102" s="704"/>
      <c r="JIH102" s="704"/>
      <c r="JII102" s="704"/>
      <c r="JIJ102" s="704"/>
      <c r="JIK102" s="704"/>
      <c r="JIL102" s="704"/>
      <c r="JIM102" s="704"/>
      <c r="JIN102" s="704"/>
      <c r="JIO102" s="704"/>
      <c r="JIP102" s="704"/>
      <c r="JIQ102" s="704"/>
      <c r="JIR102" s="704"/>
      <c r="JIS102" s="704"/>
      <c r="JIT102" s="704"/>
      <c r="JIU102" s="704"/>
      <c r="JIV102" s="704"/>
      <c r="JIW102" s="704"/>
      <c r="JIX102" s="704"/>
      <c r="JIY102" s="704"/>
      <c r="JIZ102" s="704"/>
      <c r="JJA102" s="704"/>
      <c r="JJB102" s="704"/>
      <c r="JJC102" s="704"/>
      <c r="JJD102" s="704"/>
      <c r="JJE102" s="704"/>
      <c r="JJF102" s="704"/>
      <c r="JJG102" s="704"/>
      <c r="JJH102" s="704"/>
      <c r="JJI102" s="704"/>
      <c r="JJJ102" s="704"/>
      <c r="JJK102" s="704"/>
      <c r="JJL102" s="704"/>
      <c r="JJM102" s="704"/>
      <c r="JJN102" s="704"/>
      <c r="JJO102" s="704"/>
      <c r="JJP102" s="704"/>
      <c r="JJQ102" s="704"/>
      <c r="JJR102" s="704"/>
      <c r="JJS102" s="704"/>
      <c r="JJT102" s="704"/>
      <c r="JJU102" s="704"/>
      <c r="JJV102" s="704"/>
      <c r="JJW102" s="704"/>
      <c r="JJX102" s="704"/>
      <c r="JJY102" s="704"/>
      <c r="JJZ102" s="704"/>
      <c r="JKA102" s="704"/>
      <c r="JKB102" s="704"/>
      <c r="JKC102" s="704"/>
      <c r="JKD102" s="704"/>
      <c r="JKE102" s="704"/>
      <c r="JKF102" s="704"/>
      <c r="JKG102" s="704"/>
      <c r="JKH102" s="704"/>
      <c r="JKI102" s="704"/>
      <c r="JKJ102" s="704"/>
      <c r="JKK102" s="704"/>
      <c r="JKL102" s="704"/>
      <c r="JKM102" s="704"/>
      <c r="JKN102" s="704"/>
      <c r="JKO102" s="704"/>
      <c r="JKP102" s="704"/>
      <c r="JKQ102" s="704"/>
      <c r="JKR102" s="704"/>
      <c r="JKS102" s="704"/>
      <c r="JKT102" s="704"/>
      <c r="JKU102" s="704"/>
      <c r="JKV102" s="704"/>
      <c r="JKW102" s="704"/>
      <c r="JKX102" s="704"/>
      <c r="JKY102" s="704"/>
      <c r="JKZ102" s="704"/>
      <c r="JLA102" s="704"/>
      <c r="JLB102" s="704"/>
      <c r="JLC102" s="704"/>
      <c r="JLD102" s="704"/>
      <c r="JLE102" s="704"/>
      <c r="JLF102" s="704"/>
      <c r="JLG102" s="704"/>
      <c r="JLH102" s="704"/>
      <c r="JLI102" s="704"/>
      <c r="JLJ102" s="704"/>
      <c r="JLK102" s="704"/>
      <c r="JLL102" s="704"/>
      <c r="JLM102" s="704"/>
      <c r="JLN102" s="704"/>
      <c r="JLO102" s="704"/>
      <c r="JLP102" s="704"/>
      <c r="JLQ102" s="704"/>
      <c r="JLR102" s="704"/>
      <c r="JLS102" s="704"/>
      <c r="JLT102" s="704"/>
      <c r="JLU102" s="704"/>
      <c r="JLV102" s="704"/>
      <c r="JLW102" s="704"/>
      <c r="JLX102" s="704"/>
      <c r="JLY102" s="704"/>
      <c r="JLZ102" s="704"/>
      <c r="JMA102" s="704"/>
      <c r="JMB102" s="704"/>
      <c r="JMC102" s="704"/>
      <c r="JMD102" s="704"/>
      <c r="JME102" s="704"/>
      <c r="JMF102" s="704"/>
      <c r="JMG102" s="704"/>
      <c r="JMH102" s="704"/>
      <c r="JMI102" s="704"/>
      <c r="JMJ102" s="704"/>
      <c r="JMK102" s="704"/>
      <c r="JML102" s="704"/>
      <c r="JMM102" s="704"/>
      <c r="JMN102" s="704"/>
      <c r="JMO102" s="704"/>
      <c r="JMP102" s="704"/>
      <c r="JMQ102" s="704"/>
      <c r="JMR102" s="704"/>
      <c r="JMS102" s="704"/>
      <c r="JMT102" s="704"/>
      <c r="JMU102" s="704"/>
      <c r="JMV102" s="704"/>
      <c r="JMW102" s="704"/>
      <c r="JMX102" s="704"/>
      <c r="JMY102" s="704"/>
      <c r="JMZ102" s="704"/>
      <c r="JNA102" s="704"/>
      <c r="JNB102" s="704"/>
      <c r="JNC102" s="704"/>
      <c r="JND102" s="704"/>
      <c r="JNE102" s="704"/>
      <c r="JNF102" s="704"/>
      <c r="JNG102" s="704"/>
      <c r="JNH102" s="704"/>
      <c r="JNI102" s="704"/>
      <c r="JNJ102" s="704"/>
      <c r="JNK102" s="704"/>
      <c r="JNL102" s="704"/>
      <c r="JNM102" s="704"/>
      <c r="JNN102" s="704"/>
      <c r="JNO102" s="704"/>
      <c r="JNP102" s="704"/>
      <c r="JNQ102" s="704"/>
      <c r="JNR102" s="704"/>
      <c r="JNS102" s="704"/>
      <c r="JNT102" s="704"/>
      <c r="JNU102" s="704"/>
      <c r="JNV102" s="704"/>
      <c r="JNW102" s="704"/>
      <c r="JNX102" s="704"/>
      <c r="JNY102" s="704"/>
      <c r="JNZ102" s="704"/>
      <c r="JOA102" s="704"/>
      <c r="JOB102" s="704"/>
      <c r="JOC102" s="704"/>
      <c r="JOD102" s="704"/>
      <c r="JOE102" s="704"/>
      <c r="JOF102" s="704"/>
      <c r="JOG102" s="704"/>
      <c r="JOH102" s="704"/>
      <c r="JOI102" s="704"/>
      <c r="JOJ102" s="704"/>
      <c r="JOK102" s="704"/>
      <c r="JOL102" s="704"/>
      <c r="JOM102" s="704"/>
      <c r="JON102" s="704"/>
      <c r="JOO102" s="704"/>
      <c r="JOP102" s="704"/>
      <c r="JOQ102" s="704"/>
      <c r="JOR102" s="704"/>
      <c r="JOS102" s="704"/>
      <c r="JOT102" s="704"/>
      <c r="JOU102" s="704"/>
      <c r="JOV102" s="704"/>
      <c r="JOW102" s="704"/>
      <c r="JOX102" s="704"/>
      <c r="JOY102" s="704"/>
      <c r="JOZ102" s="704"/>
      <c r="JPA102" s="704"/>
      <c r="JPB102" s="704"/>
      <c r="JPC102" s="704"/>
      <c r="JPD102" s="704"/>
      <c r="JPE102" s="704"/>
      <c r="JPF102" s="704"/>
      <c r="JPG102" s="704"/>
      <c r="JPH102" s="704"/>
      <c r="JPI102" s="704"/>
      <c r="JPJ102" s="704"/>
      <c r="JPK102" s="704"/>
      <c r="JPL102" s="704"/>
      <c r="JPM102" s="704"/>
      <c r="JPN102" s="704"/>
      <c r="JPO102" s="704"/>
      <c r="JPP102" s="704"/>
      <c r="JPQ102" s="704"/>
      <c r="JPR102" s="704"/>
      <c r="JPS102" s="704"/>
      <c r="JPT102" s="704"/>
      <c r="JPU102" s="704"/>
      <c r="JPV102" s="704"/>
      <c r="JPW102" s="704"/>
      <c r="JPX102" s="704"/>
      <c r="JPY102" s="704"/>
      <c r="JPZ102" s="704"/>
      <c r="JQA102" s="704"/>
      <c r="JQB102" s="704"/>
      <c r="JQC102" s="704"/>
      <c r="JQD102" s="704"/>
      <c r="JQE102" s="704"/>
      <c r="JQF102" s="704"/>
      <c r="JQG102" s="704"/>
      <c r="JQH102" s="704"/>
      <c r="JQI102" s="704"/>
      <c r="JQJ102" s="704"/>
      <c r="JQK102" s="704"/>
      <c r="JQL102" s="704"/>
      <c r="JQM102" s="704"/>
      <c r="JQN102" s="704"/>
      <c r="JQO102" s="704"/>
      <c r="JQP102" s="704"/>
      <c r="JQQ102" s="704"/>
      <c r="JQR102" s="704"/>
      <c r="JQS102" s="704"/>
      <c r="JQT102" s="704"/>
      <c r="JQU102" s="704"/>
      <c r="JQV102" s="704"/>
      <c r="JQW102" s="704"/>
      <c r="JQX102" s="704"/>
      <c r="JQY102" s="704"/>
      <c r="JQZ102" s="704"/>
      <c r="JRA102" s="704"/>
      <c r="JRB102" s="704"/>
      <c r="JRC102" s="704"/>
      <c r="JRD102" s="704"/>
      <c r="JRE102" s="704"/>
      <c r="JRF102" s="704"/>
      <c r="JRG102" s="704"/>
      <c r="JRH102" s="704"/>
      <c r="JRI102" s="704"/>
      <c r="JRJ102" s="704"/>
      <c r="JRK102" s="704"/>
      <c r="JRL102" s="704"/>
      <c r="JRM102" s="704"/>
      <c r="JRN102" s="704"/>
      <c r="JRO102" s="704"/>
      <c r="JRP102" s="704"/>
      <c r="JRQ102" s="704"/>
      <c r="JRR102" s="704"/>
      <c r="JRS102" s="704"/>
      <c r="JRT102" s="704"/>
      <c r="JRU102" s="704"/>
      <c r="JRV102" s="704"/>
      <c r="JRW102" s="704"/>
      <c r="JRX102" s="704"/>
      <c r="JRY102" s="704"/>
      <c r="JRZ102" s="704"/>
      <c r="JSA102" s="704"/>
      <c r="JSB102" s="704"/>
      <c r="JSC102" s="704"/>
      <c r="JSD102" s="704"/>
      <c r="JSE102" s="704"/>
      <c r="JSF102" s="704"/>
      <c r="JSG102" s="704"/>
      <c r="JSH102" s="704"/>
      <c r="JSI102" s="704"/>
      <c r="JSJ102" s="704"/>
      <c r="JSK102" s="704"/>
      <c r="JSL102" s="704"/>
      <c r="JSM102" s="704"/>
      <c r="JSN102" s="704"/>
      <c r="JSO102" s="704"/>
      <c r="JSP102" s="704"/>
      <c r="JSQ102" s="704"/>
      <c r="JSR102" s="704"/>
      <c r="JSS102" s="704"/>
      <c r="JST102" s="704"/>
      <c r="JSU102" s="704"/>
      <c r="JSV102" s="704"/>
      <c r="JSW102" s="704"/>
      <c r="JSX102" s="704"/>
      <c r="JSY102" s="704"/>
      <c r="JSZ102" s="704"/>
      <c r="JTA102" s="704"/>
      <c r="JTB102" s="704"/>
      <c r="JTC102" s="704"/>
      <c r="JTD102" s="704"/>
      <c r="JTE102" s="704"/>
      <c r="JTF102" s="704"/>
      <c r="JTG102" s="704"/>
      <c r="JTH102" s="704"/>
      <c r="JTI102" s="704"/>
      <c r="JTJ102" s="704"/>
      <c r="JTK102" s="704"/>
      <c r="JTL102" s="704"/>
      <c r="JTM102" s="704"/>
      <c r="JTN102" s="704"/>
      <c r="JTO102" s="704"/>
      <c r="JTP102" s="704"/>
      <c r="JTQ102" s="704"/>
      <c r="JTR102" s="704"/>
      <c r="JTS102" s="704"/>
      <c r="JTT102" s="704"/>
      <c r="JTU102" s="704"/>
      <c r="JTV102" s="704"/>
      <c r="JTW102" s="704"/>
      <c r="JTX102" s="704"/>
      <c r="JTY102" s="704"/>
      <c r="JTZ102" s="704"/>
      <c r="JUA102" s="704"/>
      <c r="JUB102" s="704"/>
      <c r="JUC102" s="704"/>
      <c r="JUD102" s="704"/>
      <c r="JUE102" s="704"/>
      <c r="JUF102" s="704"/>
      <c r="JUG102" s="704"/>
      <c r="JUH102" s="704"/>
      <c r="JUI102" s="704"/>
      <c r="JUJ102" s="704"/>
      <c r="JUK102" s="704"/>
      <c r="JUL102" s="704"/>
      <c r="JUM102" s="704"/>
      <c r="JUN102" s="704"/>
      <c r="JUO102" s="704"/>
      <c r="JUP102" s="704"/>
      <c r="JUQ102" s="704"/>
      <c r="JUR102" s="704"/>
      <c r="JUS102" s="704"/>
      <c r="JUT102" s="704"/>
      <c r="JUU102" s="704"/>
      <c r="JUV102" s="704"/>
      <c r="JUW102" s="704"/>
      <c r="JUX102" s="704"/>
      <c r="JUY102" s="704"/>
      <c r="JUZ102" s="704"/>
      <c r="JVA102" s="704"/>
      <c r="JVB102" s="704"/>
      <c r="JVC102" s="704"/>
      <c r="JVD102" s="704"/>
      <c r="JVE102" s="704"/>
      <c r="JVF102" s="704"/>
      <c r="JVG102" s="704"/>
      <c r="JVH102" s="704"/>
      <c r="JVI102" s="704"/>
      <c r="JVJ102" s="704"/>
      <c r="JVK102" s="704"/>
      <c r="JVL102" s="704"/>
      <c r="JVM102" s="704"/>
      <c r="JVN102" s="704"/>
      <c r="JVO102" s="704"/>
      <c r="JVP102" s="704"/>
      <c r="JVQ102" s="704"/>
      <c r="JVR102" s="704"/>
      <c r="JVS102" s="704"/>
      <c r="JVT102" s="704"/>
      <c r="JVU102" s="704"/>
      <c r="JVV102" s="704"/>
      <c r="JVW102" s="704"/>
      <c r="JVX102" s="704"/>
      <c r="JVY102" s="704"/>
      <c r="JVZ102" s="704"/>
      <c r="JWA102" s="704"/>
      <c r="JWB102" s="704"/>
      <c r="JWC102" s="704"/>
      <c r="JWD102" s="704"/>
      <c r="JWE102" s="704"/>
      <c r="JWF102" s="704"/>
      <c r="JWG102" s="704"/>
      <c r="JWH102" s="704"/>
      <c r="JWI102" s="704"/>
      <c r="JWJ102" s="704"/>
      <c r="JWK102" s="704"/>
      <c r="JWL102" s="704"/>
      <c r="JWM102" s="704"/>
      <c r="JWN102" s="704"/>
      <c r="JWO102" s="704"/>
      <c r="JWP102" s="704"/>
      <c r="JWQ102" s="704"/>
      <c r="JWR102" s="704"/>
      <c r="JWS102" s="704"/>
      <c r="JWT102" s="704"/>
      <c r="JWU102" s="704"/>
      <c r="JWV102" s="704"/>
      <c r="JWW102" s="704"/>
      <c r="JWX102" s="704"/>
      <c r="JWY102" s="704"/>
      <c r="JWZ102" s="704"/>
      <c r="JXA102" s="704"/>
      <c r="JXB102" s="704"/>
      <c r="JXC102" s="704"/>
      <c r="JXD102" s="704"/>
      <c r="JXE102" s="704"/>
      <c r="JXF102" s="704"/>
      <c r="JXG102" s="704"/>
      <c r="JXH102" s="704"/>
      <c r="JXI102" s="704"/>
      <c r="JXJ102" s="704"/>
      <c r="JXK102" s="704"/>
      <c r="JXL102" s="704"/>
      <c r="JXM102" s="704"/>
      <c r="JXN102" s="704"/>
      <c r="JXO102" s="704"/>
      <c r="JXP102" s="704"/>
      <c r="JXQ102" s="704"/>
      <c r="JXR102" s="704"/>
      <c r="JXS102" s="704"/>
      <c r="JXT102" s="704"/>
      <c r="JXU102" s="704"/>
      <c r="JXV102" s="704"/>
      <c r="JXW102" s="704"/>
      <c r="JXX102" s="704"/>
      <c r="JXY102" s="704"/>
      <c r="JXZ102" s="704"/>
      <c r="JYA102" s="704"/>
      <c r="JYB102" s="704"/>
      <c r="JYC102" s="704"/>
      <c r="JYD102" s="704"/>
      <c r="JYE102" s="704"/>
      <c r="JYF102" s="704"/>
      <c r="JYG102" s="704"/>
      <c r="JYH102" s="704"/>
      <c r="JYI102" s="704"/>
      <c r="JYJ102" s="704"/>
      <c r="JYK102" s="704"/>
      <c r="JYL102" s="704"/>
      <c r="JYM102" s="704"/>
      <c r="JYN102" s="704"/>
      <c r="JYO102" s="704"/>
      <c r="JYP102" s="704"/>
      <c r="JYQ102" s="704"/>
      <c r="JYR102" s="704"/>
      <c r="JYS102" s="704"/>
      <c r="JYT102" s="704"/>
      <c r="JYU102" s="704"/>
      <c r="JYV102" s="704"/>
      <c r="JYW102" s="704"/>
      <c r="JYX102" s="704"/>
      <c r="JYY102" s="704"/>
      <c r="JYZ102" s="704"/>
      <c r="JZA102" s="704"/>
      <c r="JZB102" s="704"/>
      <c r="JZC102" s="704"/>
      <c r="JZD102" s="704"/>
      <c r="JZE102" s="704"/>
      <c r="JZF102" s="704"/>
      <c r="JZG102" s="704"/>
      <c r="JZH102" s="704"/>
      <c r="JZI102" s="704"/>
      <c r="JZJ102" s="704"/>
      <c r="JZK102" s="704"/>
      <c r="JZL102" s="704"/>
      <c r="JZM102" s="704"/>
      <c r="JZN102" s="704"/>
      <c r="JZO102" s="704"/>
      <c r="JZP102" s="704"/>
      <c r="JZQ102" s="704"/>
      <c r="JZR102" s="704"/>
      <c r="JZS102" s="704"/>
      <c r="JZT102" s="704"/>
      <c r="JZU102" s="704"/>
      <c r="JZV102" s="704"/>
      <c r="JZW102" s="704"/>
      <c r="JZX102" s="704"/>
      <c r="JZY102" s="704"/>
      <c r="JZZ102" s="704"/>
      <c r="KAA102" s="704"/>
      <c r="KAB102" s="704"/>
      <c r="KAC102" s="704"/>
      <c r="KAD102" s="704"/>
      <c r="KAE102" s="704"/>
      <c r="KAF102" s="704"/>
      <c r="KAG102" s="704"/>
      <c r="KAH102" s="704"/>
      <c r="KAI102" s="704"/>
      <c r="KAJ102" s="704"/>
      <c r="KAK102" s="704"/>
      <c r="KAL102" s="704"/>
      <c r="KAM102" s="704"/>
      <c r="KAN102" s="704"/>
      <c r="KAO102" s="704"/>
      <c r="KAP102" s="704"/>
      <c r="KAQ102" s="704"/>
      <c r="KAR102" s="704"/>
      <c r="KAS102" s="704"/>
      <c r="KAT102" s="704"/>
      <c r="KAU102" s="704"/>
      <c r="KAV102" s="704"/>
      <c r="KAW102" s="704"/>
      <c r="KAX102" s="704"/>
      <c r="KAY102" s="704"/>
      <c r="KAZ102" s="704"/>
      <c r="KBA102" s="704"/>
      <c r="KBB102" s="704"/>
      <c r="KBC102" s="704"/>
      <c r="KBD102" s="704"/>
      <c r="KBE102" s="704"/>
      <c r="KBF102" s="704"/>
      <c r="KBG102" s="704"/>
      <c r="KBH102" s="704"/>
      <c r="KBI102" s="704"/>
      <c r="KBJ102" s="704"/>
      <c r="KBK102" s="704"/>
      <c r="KBL102" s="704"/>
      <c r="KBM102" s="704"/>
      <c r="KBN102" s="704"/>
      <c r="KBO102" s="704"/>
      <c r="KBP102" s="704"/>
      <c r="KBQ102" s="704"/>
      <c r="KBR102" s="704"/>
      <c r="KBS102" s="704"/>
      <c r="KBT102" s="704"/>
      <c r="KBU102" s="704"/>
      <c r="KBV102" s="704"/>
      <c r="KBW102" s="704"/>
      <c r="KBX102" s="704"/>
      <c r="KBY102" s="704"/>
      <c r="KBZ102" s="704"/>
      <c r="KCA102" s="704"/>
      <c r="KCB102" s="704"/>
      <c r="KCC102" s="704"/>
      <c r="KCD102" s="704"/>
      <c r="KCE102" s="704"/>
      <c r="KCF102" s="704"/>
      <c r="KCG102" s="704"/>
      <c r="KCH102" s="704"/>
      <c r="KCI102" s="704"/>
      <c r="KCJ102" s="704"/>
      <c r="KCK102" s="704"/>
      <c r="KCL102" s="704"/>
      <c r="KCM102" s="704"/>
      <c r="KCN102" s="704"/>
      <c r="KCO102" s="704"/>
      <c r="KCP102" s="704"/>
      <c r="KCQ102" s="704"/>
      <c r="KCR102" s="704"/>
      <c r="KCS102" s="704"/>
      <c r="KCT102" s="704"/>
      <c r="KCU102" s="704"/>
      <c r="KCV102" s="704"/>
      <c r="KCW102" s="704"/>
      <c r="KCX102" s="704"/>
      <c r="KCY102" s="704"/>
      <c r="KCZ102" s="704"/>
      <c r="KDA102" s="704"/>
      <c r="KDB102" s="704"/>
      <c r="KDC102" s="704"/>
      <c r="KDD102" s="704"/>
      <c r="KDE102" s="704"/>
      <c r="KDF102" s="704"/>
      <c r="KDG102" s="704"/>
      <c r="KDH102" s="704"/>
      <c r="KDI102" s="704"/>
      <c r="KDJ102" s="704"/>
      <c r="KDK102" s="704"/>
      <c r="KDL102" s="704"/>
      <c r="KDM102" s="704"/>
      <c r="KDN102" s="704"/>
      <c r="KDO102" s="704"/>
      <c r="KDP102" s="704"/>
      <c r="KDQ102" s="704"/>
      <c r="KDR102" s="704"/>
      <c r="KDS102" s="704"/>
      <c r="KDT102" s="704"/>
      <c r="KDU102" s="704"/>
      <c r="KDV102" s="704"/>
      <c r="KDW102" s="704"/>
      <c r="KDX102" s="704"/>
      <c r="KDY102" s="704"/>
      <c r="KDZ102" s="704"/>
      <c r="KEA102" s="704"/>
      <c r="KEB102" s="704"/>
      <c r="KEC102" s="704"/>
      <c r="KED102" s="704"/>
      <c r="KEE102" s="704"/>
      <c r="KEF102" s="704"/>
      <c r="KEG102" s="704"/>
      <c r="KEH102" s="704"/>
      <c r="KEI102" s="704"/>
      <c r="KEJ102" s="704"/>
      <c r="KEK102" s="704"/>
      <c r="KEL102" s="704"/>
      <c r="KEM102" s="704"/>
      <c r="KEN102" s="704"/>
      <c r="KEO102" s="704"/>
      <c r="KEP102" s="704"/>
      <c r="KEQ102" s="704"/>
      <c r="KER102" s="704"/>
      <c r="KES102" s="704"/>
      <c r="KET102" s="704"/>
      <c r="KEU102" s="704"/>
      <c r="KEV102" s="704"/>
      <c r="KEW102" s="704"/>
      <c r="KEX102" s="704"/>
      <c r="KEY102" s="704"/>
      <c r="KEZ102" s="704"/>
      <c r="KFA102" s="704"/>
      <c r="KFB102" s="704"/>
      <c r="KFC102" s="704"/>
      <c r="KFD102" s="704"/>
      <c r="KFE102" s="704"/>
      <c r="KFF102" s="704"/>
      <c r="KFG102" s="704"/>
      <c r="KFH102" s="704"/>
      <c r="KFI102" s="704"/>
      <c r="KFJ102" s="704"/>
      <c r="KFK102" s="704"/>
      <c r="KFL102" s="704"/>
      <c r="KFM102" s="704"/>
      <c r="KFN102" s="704"/>
      <c r="KFO102" s="704"/>
      <c r="KFP102" s="704"/>
      <c r="KFQ102" s="704"/>
      <c r="KFR102" s="704"/>
      <c r="KFS102" s="704"/>
      <c r="KFT102" s="704"/>
      <c r="KFU102" s="704"/>
      <c r="KFV102" s="704"/>
      <c r="KFW102" s="704"/>
      <c r="KFX102" s="704"/>
      <c r="KFY102" s="704"/>
      <c r="KFZ102" s="704"/>
      <c r="KGA102" s="704"/>
      <c r="KGB102" s="704"/>
      <c r="KGC102" s="704"/>
      <c r="KGD102" s="704"/>
      <c r="KGE102" s="704"/>
      <c r="KGF102" s="704"/>
      <c r="KGG102" s="704"/>
      <c r="KGH102" s="704"/>
      <c r="KGI102" s="704"/>
      <c r="KGJ102" s="704"/>
      <c r="KGK102" s="704"/>
      <c r="KGL102" s="704"/>
      <c r="KGM102" s="704"/>
      <c r="KGN102" s="704"/>
      <c r="KGO102" s="704"/>
      <c r="KGP102" s="704"/>
      <c r="KGQ102" s="704"/>
      <c r="KGR102" s="704"/>
      <c r="KGS102" s="704"/>
      <c r="KGT102" s="704"/>
      <c r="KGU102" s="704"/>
      <c r="KGV102" s="704"/>
      <c r="KGW102" s="704"/>
      <c r="KGX102" s="704"/>
      <c r="KGY102" s="704"/>
      <c r="KGZ102" s="704"/>
      <c r="KHA102" s="704"/>
      <c r="KHB102" s="704"/>
      <c r="KHC102" s="704"/>
      <c r="KHD102" s="704"/>
      <c r="KHE102" s="704"/>
      <c r="KHF102" s="704"/>
      <c r="KHG102" s="704"/>
      <c r="KHH102" s="704"/>
      <c r="KHI102" s="704"/>
      <c r="KHJ102" s="704"/>
      <c r="KHK102" s="704"/>
      <c r="KHL102" s="704"/>
      <c r="KHM102" s="704"/>
      <c r="KHN102" s="704"/>
      <c r="KHO102" s="704"/>
      <c r="KHP102" s="704"/>
      <c r="KHQ102" s="704"/>
      <c r="KHR102" s="704"/>
      <c r="KHS102" s="704"/>
      <c r="KHT102" s="704"/>
      <c r="KHU102" s="704"/>
      <c r="KHV102" s="704"/>
      <c r="KHW102" s="704"/>
      <c r="KHX102" s="704"/>
      <c r="KHY102" s="704"/>
      <c r="KHZ102" s="704"/>
      <c r="KIA102" s="704"/>
      <c r="KIB102" s="704"/>
      <c r="KIC102" s="704"/>
      <c r="KID102" s="704"/>
      <c r="KIE102" s="704"/>
      <c r="KIF102" s="704"/>
      <c r="KIG102" s="704"/>
      <c r="KIH102" s="704"/>
      <c r="KII102" s="704"/>
      <c r="KIJ102" s="704"/>
      <c r="KIK102" s="704"/>
      <c r="KIL102" s="704"/>
      <c r="KIM102" s="704"/>
      <c r="KIN102" s="704"/>
      <c r="KIO102" s="704"/>
      <c r="KIP102" s="704"/>
      <c r="KIQ102" s="704"/>
      <c r="KIR102" s="704"/>
      <c r="KIS102" s="704"/>
      <c r="KIT102" s="704"/>
      <c r="KIU102" s="704"/>
      <c r="KIV102" s="704"/>
      <c r="KIW102" s="704"/>
      <c r="KIX102" s="704"/>
      <c r="KIY102" s="704"/>
      <c r="KIZ102" s="704"/>
      <c r="KJA102" s="704"/>
      <c r="KJB102" s="704"/>
      <c r="KJC102" s="704"/>
      <c r="KJD102" s="704"/>
      <c r="KJE102" s="704"/>
      <c r="KJF102" s="704"/>
      <c r="KJG102" s="704"/>
      <c r="KJH102" s="704"/>
      <c r="KJI102" s="704"/>
      <c r="KJJ102" s="704"/>
      <c r="KJK102" s="704"/>
      <c r="KJL102" s="704"/>
      <c r="KJM102" s="704"/>
      <c r="KJN102" s="704"/>
      <c r="KJO102" s="704"/>
      <c r="KJP102" s="704"/>
      <c r="KJQ102" s="704"/>
      <c r="KJR102" s="704"/>
      <c r="KJS102" s="704"/>
      <c r="KJT102" s="704"/>
      <c r="KJU102" s="704"/>
      <c r="KJV102" s="704"/>
      <c r="KJW102" s="704"/>
      <c r="KJX102" s="704"/>
      <c r="KJY102" s="704"/>
      <c r="KJZ102" s="704"/>
      <c r="KKA102" s="704"/>
      <c r="KKB102" s="704"/>
      <c r="KKC102" s="704"/>
      <c r="KKD102" s="704"/>
      <c r="KKE102" s="704"/>
      <c r="KKF102" s="704"/>
      <c r="KKG102" s="704"/>
      <c r="KKH102" s="704"/>
      <c r="KKI102" s="704"/>
      <c r="KKJ102" s="704"/>
      <c r="KKK102" s="704"/>
      <c r="KKL102" s="704"/>
      <c r="KKM102" s="704"/>
      <c r="KKN102" s="704"/>
      <c r="KKO102" s="704"/>
      <c r="KKP102" s="704"/>
      <c r="KKQ102" s="704"/>
      <c r="KKR102" s="704"/>
      <c r="KKS102" s="704"/>
      <c r="KKT102" s="704"/>
      <c r="KKU102" s="704"/>
      <c r="KKV102" s="704"/>
      <c r="KKW102" s="704"/>
      <c r="KKX102" s="704"/>
      <c r="KKY102" s="704"/>
      <c r="KKZ102" s="704"/>
      <c r="KLA102" s="704"/>
      <c r="KLB102" s="704"/>
      <c r="KLC102" s="704"/>
      <c r="KLD102" s="704"/>
      <c r="KLE102" s="704"/>
      <c r="KLF102" s="704"/>
      <c r="KLG102" s="704"/>
      <c r="KLH102" s="704"/>
      <c r="KLI102" s="704"/>
      <c r="KLJ102" s="704"/>
      <c r="KLK102" s="704"/>
      <c r="KLL102" s="704"/>
      <c r="KLM102" s="704"/>
      <c r="KLN102" s="704"/>
      <c r="KLO102" s="704"/>
      <c r="KLP102" s="704"/>
      <c r="KLQ102" s="704"/>
      <c r="KLR102" s="704"/>
      <c r="KLS102" s="704"/>
      <c r="KLT102" s="704"/>
      <c r="KLU102" s="704"/>
      <c r="KLV102" s="704"/>
      <c r="KLW102" s="704"/>
      <c r="KLX102" s="704"/>
      <c r="KLY102" s="704"/>
      <c r="KLZ102" s="704"/>
      <c r="KMA102" s="704"/>
      <c r="KMB102" s="704"/>
      <c r="KMC102" s="704"/>
      <c r="KMD102" s="704"/>
      <c r="KME102" s="704"/>
      <c r="KMF102" s="704"/>
      <c r="KMG102" s="704"/>
      <c r="KMH102" s="704"/>
      <c r="KMI102" s="704"/>
      <c r="KMJ102" s="704"/>
      <c r="KMK102" s="704"/>
      <c r="KML102" s="704"/>
      <c r="KMM102" s="704"/>
      <c r="KMN102" s="704"/>
      <c r="KMO102" s="704"/>
      <c r="KMP102" s="704"/>
      <c r="KMQ102" s="704"/>
      <c r="KMR102" s="704"/>
      <c r="KMS102" s="704"/>
      <c r="KMT102" s="704"/>
      <c r="KMU102" s="704"/>
      <c r="KMV102" s="704"/>
      <c r="KMW102" s="704"/>
      <c r="KMX102" s="704"/>
      <c r="KMY102" s="704"/>
      <c r="KMZ102" s="704"/>
      <c r="KNA102" s="704"/>
      <c r="KNB102" s="704"/>
      <c r="KNC102" s="704"/>
      <c r="KND102" s="704"/>
      <c r="KNE102" s="704"/>
      <c r="KNF102" s="704"/>
      <c r="KNG102" s="704"/>
      <c r="KNH102" s="704"/>
      <c r="KNI102" s="704"/>
      <c r="KNJ102" s="704"/>
      <c r="KNK102" s="704"/>
      <c r="KNL102" s="704"/>
      <c r="KNM102" s="704"/>
      <c r="KNN102" s="704"/>
      <c r="KNO102" s="704"/>
      <c r="KNP102" s="704"/>
      <c r="KNQ102" s="704"/>
      <c r="KNR102" s="704"/>
      <c r="KNS102" s="704"/>
      <c r="KNT102" s="704"/>
      <c r="KNU102" s="704"/>
      <c r="KNV102" s="704"/>
      <c r="KNW102" s="704"/>
      <c r="KNX102" s="704"/>
      <c r="KNY102" s="704"/>
      <c r="KNZ102" s="704"/>
      <c r="KOA102" s="704"/>
      <c r="KOB102" s="704"/>
      <c r="KOC102" s="704"/>
      <c r="KOD102" s="704"/>
      <c r="KOE102" s="704"/>
      <c r="KOF102" s="704"/>
      <c r="KOG102" s="704"/>
      <c r="KOH102" s="704"/>
      <c r="KOI102" s="704"/>
      <c r="KOJ102" s="704"/>
      <c r="KOK102" s="704"/>
      <c r="KOL102" s="704"/>
      <c r="KOM102" s="704"/>
      <c r="KON102" s="704"/>
      <c r="KOO102" s="704"/>
      <c r="KOP102" s="704"/>
      <c r="KOQ102" s="704"/>
      <c r="KOR102" s="704"/>
      <c r="KOS102" s="704"/>
      <c r="KOT102" s="704"/>
      <c r="KOU102" s="704"/>
      <c r="KOV102" s="704"/>
      <c r="KOW102" s="704"/>
      <c r="KOX102" s="704"/>
      <c r="KOY102" s="704"/>
      <c r="KOZ102" s="704"/>
      <c r="KPA102" s="704"/>
      <c r="KPB102" s="704"/>
      <c r="KPC102" s="704"/>
      <c r="KPD102" s="704"/>
      <c r="KPE102" s="704"/>
      <c r="KPF102" s="704"/>
      <c r="KPG102" s="704"/>
      <c r="KPH102" s="704"/>
      <c r="KPI102" s="704"/>
      <c r="KPJ102" s="704"/>
      <c r="KPK102" s="704"/>
      <c r="KPL102" s="704"/>
      <c r="KPM102" s="704"/>
      <c r="KPN102" s="704"/>
      <c r="KPO102" s="704"/>
      <c r="KPP102" s="704"/>
      <c r="KPQ102" s="704"/>
      <c r="KPR102" s="704"/>
      <c r="KPS102" s="704"/>
      <c r="KPT102" s="704"/>
      <c r="KPU102" s="704"/>
      <c r="KPV102" s="704"/>
      <c r="KPW102" s="704"/>
      <c r="KPX102" s="704"/>
      <c r="KPY102" s="704"/>
      <c r="KPZ102" s="704"/>
      <c r="KQA102" s="704"/>
      <c r="KQB102" s="704"/>
      <c r="KQC102" s="704"/>
      <c r="KQD102" s="704"/>
      <c r="KQE102" s="704"/>
      <c r="KQF102" s="704"/>
      <c r="KQG102" s="704"/>
      <c r="KQH102" s="704"/>
      <c r="KQI102" s="704"/>
      <c r="KQJ102" s="704"/>
      <c r="KQK102" s="704"/>
      <c r="KQL102" s="704"/>
      <c r="KQM102" s="704"/>
      <c r="KQN102" s="704"/>
      <c r="KQO102" s="704"/>
      <c r="KQP102" s="704"/>
      <c r="KQQ102" s="704"/>
      <c r="KQR102" s="704"/>
      <c r="KQS102" s="704"/>
      <c r="KQT102" s="704"/>
      <c r="KQU102" s="704"/>
      <c r="KQV102" s="704"/>
      <c r="KQW102" s="704"/>
      <c r="KQX102" s="704"/>
      <c r="KQY102" s="704"/>
      <c r="KQZ102" s="704"/>
      <c r="KRA102" s="704"/>
      <c r="KRB102" s="704"/>
      <c r="KRC102" s="704"/>
      <c r="KRD102" s="704"/>
      <c r="KRE102" s="704"/>
      <c r="KRF102" s="704"/>
      <c r="KRG102" s="704"/>
      <c r="KRH102" s="704"/>
      <c r="KRI102" s="704"/>
      <c r="KRJ102" s="704"/>
      <c r="KRK102" s="704"/>
      <c r="KRL102" s="704"/>
      <c r="KRM102" s="704"/>
      <c r="KRN102" s="704"/>
      <c r="KRO102" s="704"/>
      <c r="KRP102" s="704"/>
      <c r="KRQ102" s="704"/>
      <c r="KRR102" s="704"/>
      <c r="KRS102" s="704"/>
      <c r="KRT102" s="704"/>
      <c r="KRU102" s="704"/>
      <c r="KRV102" s="704"/>
      <c r="KRW102" s="704"/>
      <c r="KRX102" s="704"/>
      <c r="KRY102" s="704"/>
      <c r="KRZ102" s="704"/>
      <c r="KSA102" s="704"/>
      <c r="KSB102" s="704"/>
      <c r="KSC102" s="704"/>
      <c r="KSD102" s="704"/>
      <c r="KSE102" s="704"/>
      <c r="KSF102" s="704"/>
      <c r="KSG102" s="704"/>
      <c r="KSH102" s="704"/>
      <c r="KSI102" s="704"/>
      <c r="KSJ102" s="704"/>
      <c r="KSK102" s="704"/>
      <c r="KSL102" s="704"/>
      <c r="KSM102" s="704"/>
      <c r="KSN102" s="704"/>
      <c r="KSO102" s="704"/>
      <c r="KSP102" s="704"/>
      <c r="KSQ102" s="704"/>
      <c r="KSR102" s="704"/>
      <c r="KSS102" s="704"/>
      <c r="KST102" s="704"/>
      <c r="KSU102" s="704"/>
      <c r="KSV102" s="704"/>
      <c r="KSW102" s="704"/>
      <c r="KSX102" s="704"/>
      <c r="KSY102" s="704"/>
      <c r="KSZ102" s="704"/>
      <c r="KTA102" s="704"/>
      <c r="KTB102" s="704"/>
      <c r="KTC102" s="704"/>
      <c r="KTD102" s="704"/>
      <c r="KTE102" s="704"/>
      <c r="KTF102" s="704"/>
      <c r="KTG102" s="704"/>
      <c r="KTH102" s="704"/>
      <c r="KTI102" s="704"/>
      <c r="KTJ102" s="704"/>
      <c r="KTK102" s="704"/>
      <c r="KTL102" s="704"/>
      <c r="KTM102" s="704"/>
      <c r="KTN102" s="704"/>
      <c r="KTO102" s="704"/>
      <c r="KTP102" s="704"/>
      <c r="KTQ102" s="704"/>
      <c r="KTR102" s="704"/>
      <c r="KTS102" s="704"/>
      <c r="KTT102" s="704"/>
      <c r="KTU102" s="704"/>
      <c r="KTV102" s="704"/>
      <c r="KTW102" s="704"/>
      <c r="KTX102" s="704"/>
      <c r="KTY102" s="704"/>
      <c r="KTZ102" s="704"/>
      <c r="KUA102" s="704"/>
      <c r="KUB102" s="704"/>
      <c r="KUC102" s="704"/>
      <c r="KUD102" s="704"/>
      <c r="KUE102" s="704"/>
      <c r="KUF102" s="704"/>
      <c r="KUG102" s="704"/>
      <c r="KUH102" s="704"/>
      <c r="KUI102" s="704"/>
      <c r="KUJ102" s="704"/>
      <c r="KUK102" s="704"/>
      <c r="KUL102" s="704"/>
      <c r="KUM102" s="704"/>
      <c r="KUN102" s="704"/>
      <c r="KUO102" s="704"/>
      <c r="KUP102" s="704"/>
      <c r="KUQ102" s="704"/>
      <c r="KUR102" s="704"/>
      <c r="KUS102" s="704"/>
      <c r="KUT102" s="704"/>
      <c r="KUU102" s="704"/>
      <c r="KUV102" s="704"/>
      <c r="KUW102" s="704"/>
      <c r="KUX102" s="704"/>
      <c r="KUY102" s="704"/>
      <c r="KUZ102" s="704"/>
      <c r="KVA102" s="704"/>
      <c r="KVB102" s="704"/>
      <c r="KVC102" s="704"/>
      <c r="KVD102" s="704"/>
      <c r="KVE102" s="704"/>
      <c r="KVF102" s="704"/>
      <c r="KVG102" s="704"/>
      <c r="KVH102" s="704"/>
      <c r="KVI102" s="704"/>
      <c r="KVJ102" s="704"/>
      <c r="KVK102" s="704"/>
      <c r="KVL102" s="704"/>
      <c r="KVM102" s="704"/>
      <c r="KVN102" s="704"/>
      <c r="KVO102" s="704"/>
      <c r="KVP102" s="704"/>
      <c r="KVQ102" s="704"/>
      <c r="KVR102" s="704"/>
      <c r="KVS102" s="704"/>
      <c r="KVT102" s="704"/>
      <c r="KVU102" s="704"/>
      <c r="KVV102" s="704"/>
      <c r="KVW102" s="704"/>
      <c r="KVX102" s="704"/>
      <c r="KVY102" s="704"/>
      <c r="KVZ102" s="704"/>
      <c r="KWA102" s="704"/>
      <c r="KWB102" s="704"/>
      <c r="KWC102" s="704"/>
      <c r="KWD102" s="704"/>
      <c r="KWE102" s="704"/>
      <c r="KWF102" s="704"/>
      <c r="KWG102" s="704"/>
      <c r="KWH102" s="704"/>
      <c r="KWI102" s="704"/>
      <c r="KWJ102" s="704"/>
      <c r="KWK102" s="704"/>
      <c r="KWL102" s="704"/>
      <c r="KWM102" s="704"/>
      <c r="KWN102" s="704"/>
      <c r="KWO102" s="704"/>
      <c r="KWP102" s="704"/>
      <c r="KWQ102" s="704"/>
      <c r="KWR102" s="704"/>
      <c r="KWS102" s="704"/>
      <c r="KWT102" s="704"/>
      <c r="KWU102" s="704"/>
      <c r="KWV102" s="704"/>
      <c r="KWW102" s="704"/>
      <c r="KWX102" s="704"/>
      <c r="KWY102" s="704"/>
      <c r="KWZ102" s="704"/>
      <c r="KXA102" s="704"/>
      <c r="KXB102" s="704"/>
      <c r="KXC102" s="704"/>
      <c r="KXD102" s="704"/>
      <c r="KXE102" s="704"/>
      <c r="KXF102" s="704"/>
      <c r="KXG102" s="704"/>
      <c r="KXH102" s="704"/>
      <c r="KXI102" s="704"/>
      <c r="KXJ102" s="704"/>
      <c r="KXK102" s="704"/>
      <c r="KXL102" s="704"/>
      <c r="KXM102" s="704"/>
      <c r="KXN102" s="704"/>
      <c r="KXO102" s="704"/>
      <c r="KXP102" s="704"/>
      <c r="KXQ102" s="704"/>
      <c r="KXR102" s="704"/>
      <c r="KXS102" s="704"/>
      <c r="KXT102" s="704"/>
      <c r="KXU102" s="704"/>
      <c r="KXV102" s="704"/>
      <c r="KXW102" s="704"/>
      <c r="KXX102" s="704"/>
      <c r="KXY102" s="704"/>
      <c r="KXZ102" s="704"/>
      <c r="KYA102" s="704"/>
      <c r="KYB102" s="704"/>
      <c r="KYC102" s="704"/>
      <c r="KYD102" s="704"/>
      <c r="KYE102" s="704"/>
      <c r="KYF102" s="704"/>
      <c r="KYG102" s="704"/>
      <c r="KYH102" s="704"/>
      <c r="KYI102" s="704"/>
      <c r="KYJ102" s="704"/>
      <c r="KYK102" s="704"/>
      <c r="KYL102" s="704"/>
      <c r="KYM102" s="704"/>
      <c r="KYN102" s="704"/>
      <c r="KYO102" s="704"/>
      <c r="KYP102" s="704"/>
      <c r="KYQ102" s="704"/>
      <c r="KYR102" s="704"/>
      <c r="KYS102" s="704"/>
      <c r="KYT102" s="704"/>
      <c r="KYU102" s="704"/>
      <c r="KYV102" s="704"/>
      <c r="KYW102" s="704"/>
      <c r="KYX102" s="704"/>
      <c r="KYY102" s="704"/>
      <c r="KYZ102" s="704"/>
      <c r="KZA102" s="704"/>
      <c r="KZB102" s="704"/>
      <c r="KZC102" s="704"/>
      <c r="KZD102" s="704"/>
      <c r="KZE102" s="704"/>
      <c r="KZF102" s="704"/>
      <c r="KZG102" s="704"/>
      <c r="KZH102" s="704"/>
      <c r="KZI102" s="704"/>
      <c r="KZJ102" s="704"/>
      <c r="KZK102" s="704"/>
      <c r="KZL102" s="704"/>
      <c r="KZM102" s="704"/>
      <c r="KZN102" s="704"/>
      <c r="KZO102" s="704"/>
      <c r="KZP102" s="704"/>
      <c r="KZQ102" s="704"/>
      <c r="KZR102" s="704"/>
      <c r="KZS102" s="704"/>
      <c r="KZT102" s="704"/>
      <c r="KZU102" s="704"/>
      <c r="KZV102" s="704"/>
      <c r="KZW102" s="704"/>
      <c r="KZX102" s="704"/>
      <c r="KZY102" s="704"/>
      <c r="KZZ102" s="704"/>
      <c r="LAA102" s="704"/>
      <c r="LAB102" s="704"/>
      <c r="LAC102" s="704"/>
      <c r="LAD102" s="704"/>
      <c r="LAE102" s="704"/>
      <c r="LAF102" s="704"/>
      <c r="LAG102" s="704"/>
      <c r="LAH102" s="704"/>
      <c r="LAI102" s="704"/>
      <c r="LAJ102" s="704"/>
      <c r="LAK102" s="704"/>
      <c r="LAL102" s="704"/>
      <c r="LAM102" s="704"/>
      <c r="LAN102" s="704"/>
      <c r="LAO102" s="704"/>
      <c r="LAP102" s="704"/>
      <c r="LAQ102" s="704"/>
      <c r="LAR102" s="704"/>
      <c r="LAS102" s="704"/>
      <c r="LAT102" s="704"/>
      <c r="LAU102" s="704"/>
      <c r="LAV102" s="704"/>
      <c r="LAW102" s="704"/>
      <c r="LAX102" s="704"/>
      <c r="LAY102" s="704"/>
      <c r="LAZ102" s="704"/>
      <c r="LBA102" s="704"/>
      <c r="LBB102" s="704"/>
      <c r="LBC102" s="704"/>
      <c r="LBD102" s="704"/>
      <c r="LBE102" s="704"/>
      <c r="LBF102" s="704"/>
      <c r="LBG102" s="704"/>
      <c r="LBH102" s="704"/>
      <c r="LBI102" s="704"/>
      <c r="LBJ102" s="704"/>
      <c r="LBK102" s="704"/>
      <c r="LBL102" s="704"/>
      <c r="LBM102" s="704"/>
      <c r="LBN102" s="704"/>
      <c r="LBO102" s="704"/>
      <c r="LBP102" s="704"/>
      <c r="LBQ102" s="704"/>
      <c r="LBR102" s="704"/>
      <c r="LBS102" s="704"/>
      <c r="LBT102" s="704"/>
      <c r="LBU102" s="704"/>
      <c r="LBV102" s="704"/>
      <c r="LBW102" s="704"/>
      <c r="LBX102" s="704"/>
      <c r="LBY102" s="704"/>
      <c r="LBZ102" s="704"/>
      <c r="LCA102" s="704"/>
      <c r="LCB102" s="704"/>
      <c r="LCC102" s="704"/>
      <c r="LCD102" s="704"/>
      <c r="LCE102" s="704"/>
      <c r="LCF102" s="704"/>
      <c r="LCG102" s="704"/>
      <c r="LCH102" s="704"/>
      <c r="LCI102" s="704"/>
      <c r="LCJ102" s="704"/>
      <c r="LCK102" s="704"/>
      <c r="LCL102" s="704"/>
      <c r="LCM102" s="704"/>
      <c r="LCN102" s="704"/>
      <c r="LCO102" s="704"/>
      <c r="LCP102" s="704"/>
      <c r="LCQ102" s="704"/>
      <c r="LCR102" s="704"/>
      <c r="LCS102" s="704"/>
      <c r="LCT102" s="704"/>
      <c r="LCU102" s="704"/>
      <c r="LCV102" s="704"/>
      <c r="LCW102" s="704"/>
      <c r="LCX102" s="704"/>
      <c r="LCY102" s="704"/>
      <c r="LCZ102" s="704"/>
      <c r="LDA102" s="704"/>
      <c r="LDB102" s="704"/>
      <c r="LDC102" s="704"/>
      <c r="LDD102" s="704"/>
      <c r="LDE102" s="704"/>
      <c r="LDF102" s="704"/>
      <c r="LDG102" s="704"/>
      <c r="LDH102" s="704"/>
      <c r="LDI102" s="704"/>
      <c r="LDJ102" s="704"/>
      <c r="LDK102" s="704"/>
      <c r="LDL102" s="704"/>
      <c r="LDM102" s="704"/>
      <c r="LDN102" s="704"/>
      <c r="LDO102" s="704"/>
      <c r="LDP102" s="704"/>
      <c r="LDQ102" s="704"/>
      <c r="LDR102" s="704"/>
      <c r="LDS102" s="704"/>
      <c r="LDT102" s="704"/>
      <c r="LDU102" s="704"/>
      <c r="LDV102" s="704"/>
      <c r="LDW102" s="704"/>
      <c r="LDX102" s="704"/>
      <c r="LDY102" s="704"/>
      <c r="LDZ102" s="704"/>
      <c r="LEA102" s="704"/>
      <c r="LEB102" s="704"/>
      <c r="LEC102" s="704"/>
      <c r="LED102" s="704"/>
      <c r="LEE102" s="704"/>
      <c r="LEF102" s="704"/>
      <c r="LEG102" s="704"/>
      <c r="LEH102" s="704"/>
      <c r="LEI102" s="704"/>
      <c r="LEJ102" s="704"/>
      <c r="LEK102" s="704"/>
      <c r="LEL102" s="704"/>
      <c r="LEM102" s="704"/>
      <c r="LEN102" s="704"/>
      <c r="LEO102" s="704"/>
      <c r="LEP102" s="704"/>
      <c r="LEQ102" s="704"/>
      <c r="LER102" s="704"/>
      <c r="LES102" s="704"/>
      <c r="LET102" s="704"/>
      <c r="LEU102" s="704"/>
      <c r="LEV102" s="704"/>
      <c r="LEW102" s="704"/>
      <c r="LEX102" s="704"/>
      <c r="LEY102" s="704"/>
      <c r="LEZ102" s="704"/>
      <c r="LFA102" s="704"/>
      <c r="LFB102" s="704"/>
      <c r="LFC102" s="704"/>
      <c r="LFD102" s="704"/>
      <c r="LFE102" s="704"/>
      <c r="LFF102" s="704"/>
      <c r="LFG102" s="704"/>
      <c r="LFH102" s="704"/>
      <c r="LFI102" s="704"/>
      <c r="LFJ102" s="704"/>
      <c r="LFK102" s="704"/>
      <c r="LFL102" s="704"/>
      <c r="LFM102" s="704"/>
      <c r="LFN102" s="704"/>
      <c r="LFO102" s="704"/>
      <c r="LFP102" s="704"/>
      <c r="LFQ102" s="704"/>
      <c r="LFR102" s="704"/>
      <c r="LFS102" s="704"/>
      <c r="LFT102" s="704"/>
      <c r="LFU102" s="704"/>
      <c r="LFV102" s="704"/>
      <c r="LFW102" s="704"/>
      <c r="LFX102" s="704"/>
      <c r="LFY102" s="704"/>
      <c r="LFZ102" s="704"/>
      <c r="LGA102" s="704"/>
      <c r="LGB102" s="704"/>
      <c r="LGC102" s="704"/>
      <c r="LGD102" s="704"/>
      <c r="LGE102" s="704"/>
      <c r="LGF102" s="704"/>
      <c r="LGG102" s="704"/>
      <c r="LGH102" s="704"/>
      <c r="LGI102" s="704"/>
      <c r="LGJ102" s="704"/>
      <c r="LGK102" s="704"/>
      <c r="LGL102" s="704"/>
      <c r="LGM102" s="704"/>
      <c r="LGN102" s="704"/>
      <c r="LGO102" s="704"/>
      <c r="LGP102" s="704"/>
      <c r="LGQ102" s="704"/>
      <c r="LGR102" s="704"/>
      <c r="LGS102" s="704"/>
      <c r="LGT102" s="704"/>
      <c r="LGU102" s="704"/>
      <c r="LGV102" s="704"/>
      <c r="LGW102" s="704"/>
      <c r="LGX102" s="704"/>
      <c r="LGY102" s="704"/>
      <c r="LGZ102" s="704"/>
      <c r="LHA102" s="704"/>
      <c r="LHB102" s="704"/>
      <c r="LHC102" s="704"/>
      <c r="LHD102" s="704"/>
      <c r="LHE102" s="704"/>
      <c r="LHF102" s="704"/>
      <c r="LHG102" s="704"/>
      <c r="LHH102" s="704"/>
      <c r="LHI102" s="704"/>
      <c r="LHJ102" s="704"/>
      <c r="LHK102" s="704"/>
      <c r="LHL102" s="704"/>
      <c r="LHM102" s="704"/>
      <c r="LHN102" s="704"/>
      <c r="LHO102" s="704"/>
      <c r="LHP102" s="704"/>
      <c r="LHQ102" s="704"/>
      <c r="LHR102" s="704"/>
      <c r="LHS102" s="704"/>
      <c r="LHT102" s="704"/>
      <c r="LHU102" s="704"/>
      <c r="LHV102" s="704"/>
      <c r="LHW102" s="704"/>
      <c r="LHX102" s="704"/>
      <c r="LHY102" s="704"/>
      <c r="LHZ102" s="704"/>
      <c r="LIA102" s="704"/>
      <c r="LIB102" s="704"/>
      <c r="LIC102" s="704"/>
      <c r="LID102" s="704"/>
      <c r="LIE102" s="704"/>
      <c r="LIF102" s="704"/>
      <c r="LIG102" s="704"/>
      <c r="LIH102" s="704"/>
      <c r="LII102" s="704"/>
      <c r="LIJ102" s="704"/>
      <c r="LIK102" s="704"/>
      <c r="LIL102" s="704"/>
      <c r="LIM102" s="704"/>
      <c r="LIN102" s="704"/>
      <c r="LIO102" s="704"/>
      <c r="LIP102" s="704"/>
      <c r="LIQ102" s="704"/>
      <c r="LIR102" s="704"/>
      <c r="LIS102" s="704"/>
      <c r="LIT102" s="704"/>
      <c r="LIU102" s="704"/>
      <c r="LIV102" s="704"/>
      <c r="LIW102" s="704"/>
      <c r="LIX102" s="704"/>
      <c r="LIY102" s="704"/>
      <c r="LIZ102" s="704"/>
      <c r="LJA102" s="704"/>
      <c r="LJB102" s="704"/>
      <c r="LJC102" s="704"/>
      <c r="LJD102" s="704"/>
      <c r="LJE102" s="704"/>
      <c r="LJF102" s="704"/>
      <c r="LJG102" s="704"/>
      <c r="LJH102" s="704"/>
      <c r="LJI102" s="704"/>
      <c r="LJJ102" s="704"/>
      <c r="LJK102" s="704"/>
      <c r="LJL102" s="704"/>
      <c r="LJM102" s="704"/>
      <c r="LJN102" s="704"/>
      <c r="LJO102" s="704"/>
      <c r="LJP102" s="704"/>
      <c r="LJQ102" s="704"/>
      <c r="LJR102" s="704"/>
      <c r="LJS102" s="704"/>
      <c r="LJT102" s="704"/>
      <c r="LJU102" s="704"/>
      <c r="LJV102" s="704"/>
      <c r="LJW102" s="704"/>
      <c r="LJX102" s="704"/>
      <c r="LJY102" s="704"/>
      <c r="LJZ102" s="704"/>
      <c r="LKA102" s="704"/>
      <c r="LKB102" s="704"/>
      <c r="LKC102" s="704"/>
      <c r="LKD102" s="704"/>
      <c r="LKE102" s="704"/>
      <c r="LKF102" s="704"/>
      <c r="LKG102" s="704"/>
      <c r="LKH102" s="704"/>
      <c r="LKI102" s="704"/>
      <c r="LKJ102" s="704"/>
      <c r="LKK102" s="704"/>
      <c r="LKL102" s="704"/>
      <c r="LKM102" s="704"/>
      <c r="LKN102" s="704"/>
      <c r="LKO102" s="704"/>
      <c r="LKP102" s="704"/>
      <c r="LKQ102" s="704"/>
      <c r="LKR102" s="704"/>
      <c r="LKS102" s="704"/>
      <c r="LKT102" s="704"/>
      <c r="LKU102" s="704"/>
      <c r="LKV102" s="704"/>
      <c r="LKW102" s="704"/>
      <c r="LKX102" s="704"/>
      <c r="LKY102" s="704"/>
      <c r="LKZ102" s="704"/>
      <c r="LLA102" s="704"/>
      <c r="LLB102" s="704"/>
      <c r="LLC102" s="704"/>
      <c r="LLD102" s="704"/>
      <c r="LLE102" s="704"/>
      <c r="LLF102" s="704"/>
      <c r="LLG102" s="704"/>
      <c r="LLH102" s="704"/>
      <c r="LLI102" s="704"/>
      <c r="LLJ102" s="704"/>
      <c r="LLK102" s="704"/>
      <c r="LLL102" s="704"/>
      <c r="LLM102" s="704"/>
      <c r="LLN102" s="704"/>
      <c r="LLO102" s="704"/>
      <c r="LLP102" s="704"/>
      <c r="LLQ102" s="704"/>
      <c r="LLR102" s="704"/>
      <c r="LLS102" s="704"/>
      <c r="LLT102" s="704"/>
      <c r="LLU102" s="704"/>
      <c r="LLV102" s="704"/>
      <c r="LLW102" s="704"/>
      <c r="LLX102" s="704"/>
      <c r="LLY102" s="704"/>
      <c r="LLZ102" s="704"/>
      <c r="LMA102" s="704"/>
      <c r="LMB102" s="704"/>
      <c r="LMC102" s="704"/>
      <c r="LMD102" s="704"/>
      <c r="LME102" s="704"/>
      <c r="LMF102" s="704"/>
      <c r="LMG102" s="704"/>
      <c r="LMH102" s="704"/>
      <c r="LMI102" s="704"/>
      <c r="LMJ102" s="704"/>
      <c r="LMK102" s="704"/>
      <c r="LML102" s="704"/>
      <c r="LMM102" s="704"/>
      <c r="LMN102" s="704"/>
      <c r="LMO102" s="704"/>
      <c r="LMP102" s="704"/>
      <c r="LMQ102" s="704"/>
      <c r="LMR102" s="704"/>
      <c r="LMS102" s="704"/>
      <c r="LMT102" s="704"/>
      <c r="LMU102" s="704"/>
      <c r="LMV102" s="704"/>
      <c r="LMW102" s="704"/>
      <c r="LMX102" s="704"/>
      <c r="LMY102" s="704"/>
      <c r="LMZ102" s="704"/>
      <c r="LNA102" s="704"/>
      <c r="LNB102" s="704"/>
      <c r="LNC102" s="704"/>
      <c r="LND102" s="704"/>
      <c r="LNE102" s="704"/>
      <c r="LNF102" s="704"/>
      <c r="LNG102" s="704"/>
      <c r="LNH102" s="704"/>
      <c r="LNI102" s="704"/>
      <c r="LNJ102" s="704"/>
      <c r="LNK102" s="704"/>
      <c r="LNL102" s="704"/>
      <c r="LNM102" s="704"/>
      <c r="LNN102" s="704"/>
      <c r="LNO102" s="704"/>
      <c r="LNP102" s="704"/>
      <c r="LNQ102" s="704"/>
      <c r="LNR102" s="704"/>
      <c r="LNS102" s="704"/>
      <c r="LNT102" s="704"/>
      <c r="LNU102" s="704"/>
      <c r="LNV102" s="704"/>
      <c r="LNW102" s="704"/>
      <c r="LNX102" s="704"/>
      <c r="LNY102" s="704"/>
      <c r="LNZ102" s="704"/>
      <c r="LOA102" s="704"/>
      <c r="LOB102" s="704"/>
      <c r="LOC102" s="704"/>
      <c r="LOD102" s="704"/>
      <c r="LOE102" s="704"/>
      <c r="LOF102" s="704"/>
      <c r="LOG102" s="704"/>
      <c r="LOH102" s="704"/>
      <c r="LOI102" s="704"/>
      <c r="LOJ102" s="704"/>
      <c r="LOK102" s="704"/>
      <c r="LOL102" s="704"/>
      <c r="LOM102" s="704"/>
      <c r="LON102" s="704"/>
      <c r="LOO102" s="704"/>
      <c r="LOP102" s="704"/>
      <c r="LOQ102" s="704"/>
      <c r="LOR102" s="704"/>
      <c r="LOS102" s="704"/>
      <c r="LOT102" s="704"/>
      <c r="LOU102" s="704"/>
      <c r="LOV102" s="704"/>
      <c r="LOW102" s="704"/>
      <c r="LOX102" s="704"/>
      <c r="LOY102" s="704"/>
      <c r="LOZ102" s="704"/>
      <c r="LPA102" s="704"/>
      <c r="LPB102" s="704"/>
      <c r="LPC102" s="704"/>
      <c r="LPD102" s="704"/>
      <c r="LPE102" s="704"/>
      <c r="LPF102" s="704"/>
      <c r="LPG102" s="704"/>
      <c r="LPH102" s="704"/>
      <c r="LPI102" s="704"/>
      <c r="LPJ102" s="704"/>
      <c r="LPK102" s="704"/>
      <c r="LPL102" s="704"/>
      <c r="LPM102" s="704"/>
      <c r="LPN102" s="704"/>
      <c r="LPO102" s="704"/>
      <c r="LPP102" s="704"/>
      <c r="LPQ102" s="704"/>
      <c r="LPR102" s="704"/>
      <c r="LPS102" s="704"/>
      <c r="LPT102" s="704"/>
      <c r="LPU102" s="704"/>
      <c r="LPV102" s="704"/>
      <c r="LPW102" s="704"/>
      <c r="LPX102" s="704"/>
      <c r="LPY102" s="704"/>
      <c r="LPZ102" s="704"/>
      <c r="LQA102" s="704"/>
      <c r="LQB102" s="704"/>
      <c r="LQC102" s="704"/>
      <c r="LQD102" s="704"/>
      <c r="LQE102" s="704"/>
      <c r="LQF102" s="704"/>
      <c r="LQG102" s="704"/>
      <c r="LQH102" s="704"/>
      <c r="LQI102" s="704"/>
      <c r="LQJ102" s="704"/>
      <c r="LQK102" s="704"/>
      <c r="LQL102" s="704"/>
      <c r="LQM102" s="704"/>
      <c r="LQN102" s="704"/>
      <c r="LQO102" s="704"/>
      <c r="LQP102" s="704"/>
      <c r="LQQ102" s="704"/>
      <c r="LQR102" s="704"/>
      <c r="LQS102" s="704"/>
      <c r="LQT102" s="704"/>
      <c r="LQU102" s="704"/>
      <c r="LQV102" s="704"/>
      <c r="LQW102" s="704"/>
      <c r="LQX102" s="704"/>
      <c r="LQY102" s="704"/>
      <c r="LQZ102" s="704"/>
      <c r="LRA102" s="704"/>
      <c r="LRB102" s="704"/>
      <c r="LRC102" s="704"/>
      <c r="LRD102" s="704"/>
      <c r="LRE102" s="704"/>
      <c r="LRF102" s="704"/>
      <c r="LRG102" s="704"/>
      <c r="LRH102" s="704"/>
      <c r="LRI102" s="704"/>
      <c r="LRJ102" s="704"/>
      <c r="LRK102" s="704"/>
      <c r="LRL102" s="704"/>
      <c r="LRM102" s="704"/>
      <c r="LRN102" s="704"/>
      <c r="LRO102" s="704"/>
      <c r="LRP102" s="704"/>
      <c r="LRQ102" s="704"/>
      <c r="LRR102" s="704"/>
      <c r="LRS102" s="704"/>
      <c r="LRT102" s="704"/>
      <c r="LRU102" s="704"/>
      <c r="LRV102" s="704"/>
      <c r="LRW102" s="704"/>
      <c r="LRX102" s="704"/>
      <c r="LRY102" s="704"/>
      <c r="LRZ102" s="704"/>
      <c r="LSA102" s="704"/>
      <c r="LSB102" s="704"/>
      <c r="LSC102" s="704"/>
      <c r="LSD102" s="704"/>
      <c r="LSE102" s="704"/>
      <c r="LSF102" s="704"/>
      <c r="LSG102" s="704"/>
      <c r="LSH102" s="704"/>
      <c r="LSI102" s="704"/>
      <c r="LSJ102" s="704"/>
      <c r="LSK102" s="704"/>
      <c r="LSL102" s="704"/>
      <c r="LSM102" s="704"/>
      <c r="LSN102" s="704"/>
      <c r="LSO102" s="704"/>
      <c r="LSP102" s="704"/>
      <c r="LSQ102" s="704"/>
      <c r="LSR102" s="704"/>
      <c r="LSS102" s="704"/>
      <c r="LST102" s="704"/>
      <c r="LSU102" s="704"/>
      <c r="LSV102" s="704"/>
      <c r="LSW102" s="704"/>
      <c r="LSX102" s="704"/>
      <c r="LSY102" s="704"/>
      <c r="LSZ102" s="704"/>
      <c r="LTA102" s="704"/>
      <c r="LTB102" s="704"/>
      <c r="LTC102" s="704"/>
      <c r="LTD102" s="704"/>
      <c r="LTE102" s="704"/>
      <c r="LTF102" s="704"/>
      <c r="LTG102" s="704"/>
      <c r="LTH102" s="704"/>
      <c r="LTI102" s="704"/>
      <c r="LTJ102" s="704"/>
      <c r="LTK102" s="704"/>
      <c r="LTL102" s="704"/>
      <c r="LTM102" s="704"/>
      <c r="LTN102" s="704"/>
      <c r="LTO102" s="704"/>
      <c r="LTP102" s="704"/>
      <c r="LTQ102" s="704"/>
      <c r="LTR102" s="704"/>
      <c r="LTS102" s="704"/>
      <c r="LTT102" s="704"/>
      <c r="LTU102" s="704"/>
      <c r="LTV102" s="704"/>
      <c r="LTW102" s="704"/>
      <c r="LTX102" s="704"/>
      <c r="LTY102" s="704"/>
      <c r="LTZ102" s="704"/>
      <c r="LUA102" s="704"/>
      <c r="LUB102" s="704"/>
      <c r="LUC102" s="704"/>
      <c r="LUD102" s="704"/>
      <c r="LUE102" s="704"/>
      <c r="LUF102" s="704"/>
      <c r="LUG102" s="704"/>
      <c r="LUH102" s="704"/>
      <c r="LUI102" s="704"/>
      <c r="LUJ102" s="704"/>
      <c r="LUK102" s="704"/>
      <c r="LUL102" s="704"/>
      <c r="LUM102" s="704"/>
      <c r="LUN102" s="704"/>
      <c r="LUO102" s="704"/>
      <c r="LUP102" s="704"/>
      <c r="LUQ102" s="704"/>
      <c r="LUR102" s="704"/>
      <c r="LUS102" s="704"/>
      <c r="LUT102" s="704"/>
      <c r="LUU102" s="704"/>
      <c r="LUV102" s="704"/>
      <c r="LUW102" s="704"/>
      <c r="LUX102" s="704"/>
      <c r="LUY102" s="704"/>
      <c r="LUZ102" s="704"/>
      <c r="LVA102" s="704"/>
      <c r="LVB102" s="704"/>
      <c r="LVC102" s="704"/>
      <c r="LVD102" s="704"/>
      <c r="LVE102" s="704"/>
      <c r="LVF102" s="704"/>
      <c r="LVG102" s="704"/>
      <c r="LVH102" s="704"/>
      <c r="LVI102" s="704"/>
      <c r="LVJ102" s="704"/>
      <c r="LVK102" s="704"/>
      <c r="LVL102" s="704"/>
      <c r="LVM102" s="704"/>
      <c r="LVN102" s="704"/>
      <c r="LVO102" s="704"/>
      <c r="LVP102" s="704"/>
      <c r="LVQ102" s="704"/>
      <c r="LVR102" s="704"/>
      <c r="LVS102" s="704"/>
      <c r="LVT102" s="704"/>
      <c r="LVU102" s="704"/>
      <c r="LVV102" s="704"/>
      <c r="LVW102" s="704"/>
      <c r="LVX102" s="704"/>
      <c r="LVY102" s="704"/>
      <c r="LVZ102" s="704"/>
      <c r="LWA102" s="704"/>
      <c r="LWB102" s="704"/>
      <c r="LWC102" s="704"/>
      <c r="LWD102" s="704"/>
      <c r="LWE102" s="704"/>
      <c r="LWF102" s="704"/>
      <c r="LWG102" s="704"/>
      <c r="LWH102" s="704"/>
      <c r="LWI102" s="704"/>
      <c r="LWJ102" s="704"/>
      <c r="LWK102" s="704"/>
      <c r="LWL102" s="704"/>
      <c r="LWM102" s="704"/>
      <c r="LWN102" s="704"/>
      <c r="LWO102" s="704"/>
      <c r="LWP102" s="704"/>
      <c r="LWQ102" s="704"/>
      <c r="LWR102" s="704"/>
      <c r="LWS102" s="704"/>
      <c r="LWT102" s="704"/>
      <c r="LWU102" s="704"/>
      <c r="LWV102" s="704"/>
      <c r="LWW102" s="704"/>
      <c r="LWX102" s="704"/>
      <c r="LWY102" s="704"/>
      <c r="LWZ102" s="704"/>
      <c r="LXA102" s="704"/>
      <c r="LXB102" s="704"/>
      <c r="LXC102" s="704"/>
      <c r="LXD102" s="704"/>
      <c r="LXE102" s="704"/>
      <c r="LXF102" s="704"/>
      <c r="LXG102" s="704"/>
      <c r="LXH102" s="704"/>
      <c r="LXI102" s="704"/>
      <c r="LXJ102" s="704"/>
      <c r="LXK102" s="704"/>
      <c r="LXL102" s="704"/>
      <c r="LXM102" s="704"/>
      <c r="LXN102" s="704"/>
      <c r="LXO102" s="704"/>
      <c r="LXP102" s="704"/>
      <c r="LXQ102" s="704"/>
      <c r="LXR102" s="704"/>
      <c r="LXS102" s="704"/>
      <c r="LXT102" s="704"/>
      <c r="LXU102" s="704"/>
      <c r="LXV102" s="704"/>
      <c r="LXW102" s="704"/>
      <c r="LXX102" s="704"/>
      <c r="LXY102" s="704"/>
      <c r="LXZ102" s="704"/>
      <c r="LYA102" s="704"/>
      <c r="LYB102" s="704"/>
      <c r="LYC102" s="704"/>
      <c r="LYD102" s="704"/>
      <c r="LYE102" s="704"/>
      <c r="LYF102" s="704"/>
      <c r="LYG102" s="704"/>
      <c r="LYH102" s="704"/>
      <c r="LYI102" s="704"/>
      <c r="LYJ102" s="704"/>
      <c r="LYK102" s="704"/>
      <c r="LYL102" s="704"/>
      <c r="LYM102" s="704"/>
      <c r="LYN102" s="704"/>
      <c r="LYO102" s="704"/>
      <c r="LYP102" s="704"/>
      <c r="LYQ102" s="704"/>
      <c r="LYR102" s="704"/>
      <c r="LYS102" s="704"/>
      <c r="LYT102" s="704"/>
      <c r="LYU102" s="704"/>
      <c r="LYV102" s="704"/>
      <c r="LYW102" s="704"/>
      <c r="LYX102" s="704"/>
      <c r="LYY102" s="704"/>
      <c r="LYZ102" s="704"/>
      <c r="LZA102" s="704"/>
      <c r="LZB102" s="704"/>
      <c r="LZC102" s="704"/>
      <c r="LZD102" s="704"/>
      <c r="LZE102" s="704"/>
      <c r="LZF102" s="704"/>
      <c r="LZG102" s="704"/>
      <c r="LZH102" s="704"/>
      <c r="LZI102" s="704"/>
      <c r="LZJ102" s="704"/>
      <c r="LZK102" s="704"/>
      <c r="LZL102" s="704"/>
      <c r="LZM102" s="704"/>
      <c r="LZN102" s="704"/>
      <c r="LZO102" s="704"/>
      <c r="LZP102" s="704"/>
      <c r="LZQ102" s="704"/>
      <c r="LZR102" s="704"/>
      <c r="LZS102" s="704"/>
      <c r="LZT102" s="704"/>
      <c r="LZU102" s="704"/>
      <c r="LZV102" s="704"/>
      <c r="LZW102" s="704"/>
      <c r="LZX102" s="704"/>
      <c r="LZY102" s="704"/>
      <c r="LZZ102" s="704"/>
      <c r="MAA102" s="704"/>
      <c r="MAB102" s="704"/>
      <c r="MAC102" s="704"/>
      <c r="MAD102" s="704"/>
      <c r="MAE102" s="704"/>
      <c r="MAF102" s="704"/>
      <c r="MAG102" s="704"/>
      <c r="MAH102" s="704"/>
      <c r="MAI102" s="704"/>
      <c r="MAJ102" s="704"/>
      <c r="MAK102" s="704"/>
      <c r="MAL102" s="704"/>
      <c r="MAM102" s="704"/>
      <c r="MAN102" s="704"/>
      <c r="MAO102" s="704"/>
      <c r="MAP102" s="704"/>
      <c r="MAQ102" s="704"/>
      <c r="MAR102" s="704"/>
      <c r="MAS102" s="704"/>
      <c r="MAT102" s="704"/>
      <c r="MAU102" s="704"/>
      <c r="MAV102" s="704"/>
      <c r="MAW102" s="704"/>
      <c r="MAX102" s="704"/>
      <c r="MAY102" s="704"/>
      <c r="MAZ102" s="704"/>
      <c r="MBA102" s="704"/>
      <c r="MBB102" s="704"/>
      <c r="MBC102" s="704"/>
      <c r="MBD102" s="704"/>
      <c r="MBE102" s="704"/>
      <c r="MBF102" s="704"/>
      <c r="MBG102" s="704"/>
      <c r="MBH102" s="704"/>
      <c r="MBI102" s="704"/>
      <c r="MBJ102" s="704"/>
      <c r="MBK102" s="704"/>
      <c r="MBL102" s="704"/>
      <c r="MBM102" s="704"/>
      <c r="MBN102" s="704"/>
      <c r="MBO102" s="704"/>
      <c r="MBP102" s="704"/>
      <c r="MBQ102" s="704"/>
      <c r="MBR102" s="704"/>
      <c r="MBS102" s="704"/>
      <c r="MBT102" s="704"/>
      <c r="MBU102" s="704"/>
      <c r="MBV102" s="704"/>
      <c r="MBW102" s="704"/>
      <c r="MBX102" s="704"/>
      <c r="MBY102" s="704"/>
      <c r="MBZ102" s="704"/>
      <c r="MCA102" s="704"/>
      <c r="MCB102" s="704"/>
      <c r="MCC102" s="704"/>
      <c r="MCD102" s="704"/>
      <c r="MCE102" s="704"/>
      <c r="MCF102" s="704"/>
      <c r="MCG102" s="704"/>
      <c r="MCH102" s="704"/>
      <c r="MCI102" s="704"/>
      <c r="MCJ102" s="704"/>
      <c r="MCK102" s="704"/>
      <c r="MCL102" s="704"/>
      <c r="MCM102" s="704"/>
      <c r="MCN102" s="704"/>
      <c r="MCO102" s="704"/>
      <c r="MCP102" s="704"/>
      <c r="MCQ102" s="704"/>
      <c r="MCR102" s="704"/>
      <c r="MCS102" s="704"/>
      <c r="MCT102" s="704"/>
      <c r="MCU102" s="704"/>
      <c r="MCV102" s="704"/>
      <c r="MCW102" s="704"/>
      <c r="MCX102" s="704"/>
      <c r="MCY102" s="704"/>
      <c r="MCZ102" s="704"/>
      <c r="MDA102" s="704"/>
      <c r="MDB102" s="704"/>
      <c r="MDC102" s="704"/>
      <c r="MDD102" s="704"/>
      <c r="MDE102" s="704"/>
      <c r="MDF102" s="704"/>
      <c r="MDG102" s="704"/>
      <c r="MDH102" s="704"/>
      <c r="MDI102" s="704"/>
      <c r="MDJ102" s="704"/>
      <c r="MDK102" s="704"/>
      <c r="MDL102" s="704"/>
      <c r="MDM102" s="704"/>
      <c r="MDN102" s="704"/>
      <c r="MDO102" s="704"/>
      <c r="MDP102" s="704"/>
      <c r="MDQ102" s="704"/>
      <c r="MDR102" s="704"/>
      <c r="MDS102" s="704"/>
      <c r="MDT102" s="704"/>
      <c r="MDU102" s="704"/>
      <c r="MDV102" s="704"/>
      <c r="MDW102" s="704"/>
      <c r="MDX102" s="704"/>
      <c r="MDY102" s="704"/>
      <c r="MDZ102" s="704"/>
      <c r="MEA102" s="704"/>
      <c r="MEB102" s="704"/>
      <c r="MEC102" s="704"/>
      <c r="MED102" s="704"/>
      <c r="MEE102" s="704"/>
      <c r="MEF102" s="704"/>
      <c r="MEG102" s="704"/>
      <c r="MEH102" s="704"/>
      <c r="MEI102" s="704"/>
      <c r="MEJ102" s="704"/>
      <c r="MEK102" s="704"/>
      <c r="MEL102" s="704"/>
      <c r="MEM102" s="704"/>
      <c r="MEN102" s="704"/>
      <c r="MEO102" s="704"/>
      <c r="MEP102" s="704"/>
      <c r="MEQ102" s="704"/>
      <c r="MER102" s="704"/>
      <c r="MES102" s="704"/>
      <c r="MET102" s="704"/>
      <c r="MEU102" s="704"/>
      <c r="MEV102" s="704"/>
      <c r="MEW102" s="704"/>
      <c r="MEX102" s="704"/>
      <c r="MEY102" s="704"/>
      <c r="MEZ102" s="704"/>
      <c r="MFA102" s="704"/>
      <c r="MFB102" s="704"/>
      <c r="MFC102" s="704"/>
      <c r="MFD102" s="704"/>
      <c r="MFE102" s="704"/>
      <c r="MFF102" s="704"/>
      <c r="MFG102" s="704"/>
      <c r="MFH102" s="704"/>
      <c r="MFI102" s="704"/>
      <c r="MFJ102" s="704"/>
      <c r="MFK102" s="704"/>
      <c r="MFL102" s="704"/>
      <c r="MFM102" s="704"/>
      <c r="MFN102" s="704"/>
      <c r="MFO102" s="704"/>
      <c r="MFP102" s="704"/>
      <c r="MFQ102" s="704"/>
      <c r="MFR102" s="704"/>
      <c r="MFS102" s="704"/>
      <c r="MFT102" s="704"/>
      <c r="MFU102" s="704"/>
      <c r="MFV102" s="704"/>
      <c r="MFW102" s="704"/>
      <c r="MFX102" s="704"/>
      <c r="MFY102" s="704"/>
      <c r="MFZ102" s="704"/>
      <c r="MGA102" s="704"/>
      <c r="MGB102" s="704"/>
      <c r="MGC102" s="704"/>
      <c r="MGD102" s="704"/>
      <c r="MGE102" s="704"/>
      <c r="MGF102" s="704"/>
      <c r="MGG102" s="704"/>
      <c r="MGH102" s="704"/>
      <c r="MGI102" s="704"/>
      <c r="MGJ102" s="704"/>
      <c r="MGK102" s="704"/>
      <c r="MGL102" s="704"/>
      <c r="MGM102" s="704"/>
      <c r="MGN102" s="704"/>
      <c r="MGO102" s="704"/>
      <c r="MGP102" s="704"/>
      <c r="MGQ102" s="704"/>
      <c r="MGR102" s="704"/>
      <c r="MGS102" s="704"/>
      <c r="MGT102" s="704"/>
      <c r="MGU102" s="704"/>
      <c r="MGV102" s="704"/>
      <c r="MGW102" s="704"/>
      <c r="MGX102" s="704"/>
      <c r="MGY102" s="704"/>
      <c r="MGZ102" s="704"/>
      <c r="MHA102" s="704"/>
      <c r="MHB102" s="704"/>
      <c r="MHC102" s="704"/>
      <c r="MHD102" s="704"/>
      <c r="MHE102" s="704"/>
      <c r="MHF102" s="704"/>
      <c r="MHG102" s="704"/>
      <c r="MHH102" s="704"/>
      <c r="MHI102" s="704"/>
      <c r="MHJ102" s="704"/>
      <c r="MHK102" s="704"/>
      <c r="MHL102" s="704"/>
      <c r="MHM102" s="704"/>
      <c r="MHN102" s="704"/>
      <c r="MHO102" s="704"/>
      <c r="MHP102" s="704"/>
      <c r="MHQ102" s="704"/>
      <c r="MHR102" s="704"/>
      <c r="MHS102" s="704"/>
      <c r="MHT102" s="704"/>
      <c r="MHU102" s="704"/>
      <c r="MHV102" s="704"/>
      <c r="MHW102" s="704"/>
      <c r="MHX102" s="704"/>
      <c r="MHY102" s="704"/>
      <c r="MHZ102" s="704"/>
      <c r="MIA102" s="704"/>
      <c r="MIB102" s="704"/>
      <c r="MIC102" s="704"/>
      <c r="MID102" s="704"/>
      <c r="MIE102" s="704"/>
      <c r="MIF102" s="704"/>
      <c r="MIG102" s="704"/>
      <c r="MIH102" s="704"/>
      <c r="MII102" s="704"/>
      <c r="MIJ102" s="704"/>
      <c r="MIK102" s="704"/>
      <c r="MIL102" s="704"/>
      <c r="MIM102" s="704"/>
      <c r="MIN102" s="704"/>
      <c r="MIO102" s="704"/>
      <c r="MIP102" s="704"/>
      <c r="MIQ102" s="704"/>
      <c r="MIR102" s="704"/>
      <c r="MIS102" s="704"/>
      <c r="MIT102" s="704"/>
      <c r="MIU102" s="704"/>
      <c r="MIV102" s="704"/>
      <c r="MIW102" s="704"/>
      <c r="MIX102" s="704"/>
      <c r="MIY102" s="704"/>
      <c r="MIZ102" s="704"/>
      <c r="MJA102" s="704"/>
      <c r="MJB102" s="704"/>
      <c r="MJC102" s="704"/>
      <c r="MJD102" s="704"/>
      <c r="MJE102" s="704"/>
      <c r="MJF102" s="704"/>
      <c r="MJG102" s="704"/>
      <c r="MJH102" s="704"/>
      <c r="MJI102" s="704"/>
      <c r="MJJ102" s="704"/>
      <c r="MJK102" s="704"/>
      <c r="MJL102" s="704"/>
      <c r="MJM102" s="704"/>
      <c r="MJN102" s="704"/>
      <c r="MJO102" s="704"/>
      <c r="MJP102" s="704"/>
      <c r="MJQ102" s="704"/>
      <c r="MJR102" s="704"/>
      <c r="MJS102" s="704"/>
      <c r="MJT102" s="704"/>
      <c r="MJU102" s="704"/>
      <c r="MJV102" s="704"/>
      <c r="MJW102" s="704"/>
      <c r="MJX102" s="704"/>
      <c r="MJY102" s="704"/>
      <c r="MJZ102" s="704"/>
      <c r="MKA102" s="704"/>
      <c r="MKB102" s="704"/>
      <c r="MKC102" s="704"/>
      <c r="MKD102" s="704"/>
      <c r="MKE102" s="704"/>
      <c r="MKF102" s="704"/>
      <c r="MKG102" s="704"/>
      <c r="MKH102" s="704"/>
      <c r="MKI102" s="704"/>
      <c r="MKJ102" s="704"/>
      <c r="MKK102" s="704"/>
      <c r="MKL102" s="704"/>
      <c r="MKM102" s="704"/>
      <c r="MKN102" s="704"/>
      <c r="MKO102" s="704"/>
      <c r="MKP102" s="704"/>
      <c r="MKQ102" s="704"/>
      <c r="MKR102" s="704"/>
      <c r="MKS102" s="704"/>
      <c r="MKT102" s="704"/>
      <c r="MKU102" s="704"/>
      <c r="MKV102" s="704"/>
      <c r="MKW102" s="704"/>
      <c r="MKX102" s="704"/>
      <c r="MKY102" s="704"/>
      <c r="MKZ102" s="704"/>
      <c r="MLA102" s="704"/>
      <c r="MLB102" s="704"/>
      <c r="MLC102" s="704"/>
      <c r="MLD102" s="704"/>
      <c r="MLE102" s="704"/>
      <c r="MLF102" s="704"/>
      <c r="MLG102" s="704"/>
      <c r="MLH102" s="704"/>
      <c r="MLI102" s="704"/>
      <c r="MLJ102" s="704"/>
      <c r="MLK102" s="704"/>
      <c r="MLL102" s="704"/>
      <c r="MLM102" s="704"/>
      <c r="MLN102" s="704"/>
      <c r="MLO102" s="704"/>
      <c r="MLP102" s="704"/>
      <c r="MLQ102" s="704"/>
      <c r="MLR102" s="704"/>
      <c r="MLS102" s="704"/>
      <c r="MLT102" s="704"/>
      <c r="MLU102" s="704"/>
      <c r="MLV102" s="704"/>
      <c r="MLW102" s="704"/>
      <c r="MLX102" s="704"/>
      <c r="MLY102" s="704"/>
      <c r="MLZ102" s="704"/>
      <c r="MMA102" s="704"/>
      <c r="MMB102" s="704"/>
      <c r="MMC102" s="704"/>
      <c r="MMD102" s="704"/>
      <c r="MME102" s="704"/>
      <c r="MMF102" s="704"/>
      <c r="MMG102" s="704"/>
      <c r="MMH102" s="704"/>
      <c r="MMI102" s="704"/>
      <c r="MMJ102" s="704"/>
      <c r="MMK102" s="704"/>
      <c r="MML102" s="704"/>
      <c r="MMM102" s="704"/>
      <c r="MMN102" s="704"/>
      <c r="MMO102" s="704"/>
      <c r="MMP102" s="704"/>
      <c r="MMQ102" s="704"/>
      <c r="MMR102" s="704"/>
      <c r="MMS102" s="704"/>
      <c r="MMT102" s="704"/>
      <c r="MMU102" s="704"/>
      <c r="MMV102" s="704"/>
      <c r="MMW102" s="704"/>
      <c r="MMX102" s="704"/>
      <c r="MMY102" s="704"/>
      <c r="MMZ102" s="704"/>
      <c r="MNA102" s="704"/>
      <c r="MNB102" s="704"/>
      <c r="MNC102" s="704"/>
      <c r="MND102" s="704"/>
      <c r="MNE102" s="704"/>
      <c r="MNF102" s="704"/>
      <c r="MNG102" s="704"/>
      <c r="MNH102" s="704"/>
      <c r="MNI102" s="704"/>
      <c r="MNJ102" s="704"/>
      <c r="MNK102" s="704"/>
      <c r="MNL102" s="704"/>
      <c r="MNM102" s="704"/>
      <c r="MNN102" s="704"/>
      <c r="MNO102" s="704"/>
      <c r="MNP102" s="704"/>
      <c r="MNQ102" s="704"/>
      <c r="MNR102" s="704"/>
      <c r="MNS102" s="704"/>
      <c r="MNT102" s="704"/>
      <c r="MNU102" s="704"/>
      <c r="MNV102" s="704"/>
      <c r="MNW102" s="704"/>
      <c r="MNX102" s="704"/>
      <c r="MNY102" s="704"/>
      <c r="MNZ102" s="704"/>
      <c r="MOA102" s="704"/>
      <c r="MOB102" s="704"/>
      <c r="MOC102" s="704"/>
      <c r="MOD102" s="704"/>
      <c r="MOE102" s="704"/>
      <c r="MOF102" s="704"/>
      <c r="MOG102" s="704"/>
      <c r="MOH102" s="704"/>
      <c r="MOI102" s="704"/>
      <c r="MOJ102" s="704"/>
      <c r="MOK102" s="704"/>
      <c r="MOL102" s="704"/>
      <c r="MOM102" s="704"/>
      <c r="MON102" s="704"/>
      <c r="MOO102" s="704"/>
      <c r="MOP102" s="704"/>
      <c r="MOQ102" s="704"/>
      <c r="MOR102" s="704"/>
      <c r="MOS102" s="704"/>
      <c r="MOT102" s="704"/>
      <c r="MOU102" s="704"/>
      <c r="MOV102" s="704"/>
      <c r="MOW102" s="704"/>
      <c r="MOX102" s="704"/>
      <c r="MOY102" s="704"/>
      <c r="MOZ102" s="704"/>
      <c r="MPA102" s="704"/>
      <c r="MPB102" s="704"/>
      <c r="MPC102" s="704"/>
      <c r="MPD102" s="704"/>
      <c r="MPE102" s="704"/>
      <c r="MPF102" s="704"/>
      <c r="MPG102" s="704"/>
      <c r="MPH102" s="704"/>
      <c r="MPI102" s="704"/>
      <c r="MPJ102" s="704"/>
      <c r="MPK102" s="704"/>
      <c r="MPL102" s="704"/>
      <c r="MPM102" s="704"/>
      <c r="MPN102" s="704"/>
      <c r="MPO102" s="704"/>
      <c r="MPP102" s="704"/>
      <c r="MPQ102" s="704"/>
      <c r="MPR102" s="704"/>
      <c r="MPS102" s="704"/>
      <c r="MPT102" s="704"/>
      <c r="MPU102" s="704"/>
      <c r="MPV102" s="704"/>
      <c r="MPW102" s="704"/>
      <c r="MPX102" s="704"/>
      <c r="MPY102" s="704"/>
      <c r="MPZ102" s="704"/>
      <c r="MQA102" s="704"/>
      <c r="MQB102" s="704"/>
      <c r="MQC102" s="704"/>
      <c r="MQD102" s="704"/>
      <c r="MQE102" s="704"/>
      <c r="MQF102" s="704"/>
      <c r="MQG102" s="704"/>
      <c r="MQH102" s="704"/>
      <c r="MQI102" s="704"/>
      <c r="MQJ102" s="704"/>
      <c r="MQK102" s="704"/>
      <c r="MQL102" s="704"/>
      <c r="MQM102" s="704"/>
      <c r="MQN102" s="704"/>
      <c r="MQO102" s="704"/>
      <c r="MQP102" s="704"/>
      <c r="MQQ102" s="704"/>
      <c r="MQR102" s="704"/>
      <c r="MQS102" s="704"/>
      <c r="MQT102" s="704"/>
      <c r="MQU102" s="704"/>
      <c r="MQV102" s="704"/>
      <c r="MQW102" s="704"/>
      <c r="MQX102" s="704"/>
      <c r="MQY102" s="704"/>
      <c r="MQZ102" s="704"/>
      <c r="MRA102" s="704"/>
      <c r="MRB102" s="704"/>
      <c r="MRC102" s="704"/>
      <c r="MRD102" s="704"/>
      <c r="MRE102" s="704"/>
      <c r="MRF102" s="704"/>
      <c r="MRG102" s="704"/>
      <c r="MRH102" s="704"/>
      <c r="MRI102" s="704"/>
      <c r="MRJ102" s="704"/>
      <c r="MRK102" s="704"/>
      <c r="MRL102" s="704"/>
      <c r="MRM102" s="704"/>
      <c r="MRN102" s="704"/>
      <c r="MRO102" s="704"/>
      <c r="MRP102" s="704"/>
      <c r="MRQ102" s="704"/>
      <c r="MRR102" s="704"/>
      <c r="MRS102" s="704"/>
      <c r="MRT102" s="704"/>
      <c r="MRU102" s="704"/>
      <c r="MRV102" s="704"/>
      <c r="MRW102" s="704"/>
      <c r="MRX102" s="704"/>
      <c r="MRY102" s="704"/>
      <c r="MRZ102" s="704"/>
      <c r="MSA102" s="704"/>
      <c r="MSB102" s="704"/>
      <c r="MSC102" s="704"/>
      <c r="MSD102" s="704"/>
      <c r="MSE102" s="704"/>
      <c r="MSF102" s="704"/>
      <c r="MSG102" s="704"/>
      <c r="MSH102" s="704"/>
      <c r="MSI102" s="704"/>
      <c r="MSJ102" s="704"/>
      <c r="MSK102" s="704"/>
      <c r="MSL102" s="704"/>
      <c r="MSM102" s="704"/>
      <c r="MSN102" s="704"/>
      <c r="MSO102" s="704"/>
      <c r="MSP102" s="704"/>
      <c r="MSQ102" s="704"/>
      <c r="MSR102" s="704"/>
      <c r="MSS102" s="704"/>
      <c r="MST102" s="704"/>
      <c r="MSU102" s="704"/>
      <c r="MSV102" s="704"/>
      <c r="MSW102" s="704"/>
      <c r="MSX102" s="704"/>
      <c r="MSY102" s="704"/>
      <c r="MSZ102" s="704"/>
      <c r="MTA102" s="704"/>
      <c r="MTB102" s="704"/>
      <c r="MTC102" s="704"/>
      <c r="MTD102" s="704"/>
      <c r="MTE102" s="704"/>
      <c r="MTF102" s="704"/>
      <c r="MTG102" s="704"/>
      <c r="MTH102" s="704"/>
      <c r="MTI102" s="704"/>
      <c r="MTJ102" s="704"/>
      <c r="MTK102" s="704"/>
      <c r="MTL102" s="704"/>
      <c r="MTM102" s="704"/>
      <c r="MTN102" s="704"/>
      <c r="MTO102" s="704"/>
      <c r="MTP102" s="704"/>
      <c r="MTQ102" s="704"/>
      <c r="MTR102" s="704"/>
      <c r="MTS102" s="704"/>
      <c r="MTT102" s="704"/>
      <c r="MTU102" s="704"/>
      <c r="MTV102" s="704"/>
      <c r="MTW102" s="704"/>
      <c r="MTX102" s="704"/>
      <c r="MTY102" s="704"/>
      <c r="MTZ102" s="704"/>
      <c r="MUA102" s="704"/>
      <c r="MUB102" s="704"/>
      <c r="MUC102" s="704"/>
      <c r="MUD102" s="704"/>
      <c r="MUE102" s="704"/>
      <c r="MUF102" s="704"/>
      <c r="MUG102" s="704"/>
      <c r="MUH102" s="704"/>
      <c r="MUI102" s="704"/>
      <c r="MUJ102" s="704"/>
      <c r="MUK102" s="704"/>
      <c r="MUL102" s="704"/>
      <c r="MUM102" s="704"/>
      <c r="MUN102" s="704"/>
      <c r="MUO102" s="704"/>
      <c r="MUP102" s="704"/>
      <c r="MUQ102" s="704"/>
      <c r="MUR102" s="704"/>
      <c r="MUS102" s="704"/>
      <c r="MUT102" s="704"/>
      <c r="MUU102" s="704"/>
      <c r="MUV102" s="704"/>
      <c r="MUW102" s="704"/>
      <c r="MUX102" s="704"/>
      <c r="MUY102" s="704"/>
      <c r="MUZ102" s="704"/>
      <c r="MVA102" s="704"/>
      <c r="MVB102" s="704"/>
      <c r="MVC102" s="704"/>
      <c r="MVD102" s="704"/>
      <c r="MVE102" s="704"/>
      <c r="MVF102" s="704"/>
      <c r="MVG102" s="704"/>
      <c r="MVH102" s="704"/>
      <c r="MVI102" s="704"/>
      <c r="MVJ102" s="704"/>
      <c r="MVK102" s="704"/>
      <c r="MVL102" s="704"/>
      <c r="MVM102" s="704"/>
      <c r="MVN102" s="704"/>
      <c r="MVO102" s="704"/>
      <c r="MVP102" s="704"/>
      <c r="MVQ102" s="704"/>
      <c r="MVR102" s="704"/>
      <c r="MVS102" s="704"/>
      <c r="MVT102" s="704"/>
      <c r="MVU102" s="704"/>
      <c r="MVV102" s="704"/>
      <c r="MVW102" s="704"/>
      <c r="MVX102" s="704"/>
      <c r="MVY102" s="704"/>
      <c r="MVZ102" s="704"/>
      <c r="MWA102" s="704"/>
      <c r="MWB102" s="704"/>
      <c r="MWC102" s="704"/>
      <c r="MWD102" s="704"/>
      <c r="MWE102" s="704"/>
      <c r="MWF102" s="704"/>
      <c r="MWG102" s="704"/>
      <c r="MWH102" s="704"/>
      <c r="MWI102" s="704"/>
      <c r="MWJ102" s="704"/>
      <c r="MWK102" s="704"/>
      <c r="MWL102" s="704"/>
      <c r="MWM102" s="704"/>
      <c r="MWN102" s="704"/>
      <c r="MWO102" s="704"/>
      <c r="MWP102" s="704"/>
      <c r="MWQ102" s="704"/>
      <c r="MWR102" s="704"/>
      <c r="MWS102" s="704"/>
      <c r="MWT102" s="704"/>
      <c r="MWU102" s="704"/>
      <c r="MWV102" s="704"/>
      <c r="MWW102" s="704"/>
      <c r="MWX102" s="704"/>
      <c r="MWY102" s="704"/>
      <c r="MWZ102" s="704"/>
      <c r="MXA102" s="704"/>
      <c r="MXB102" s="704"/>
      <c r="MXC102" s="704"/>
      <c r="MXD102" s="704"/>
      <c r="MXE102" s="704"/>
      <c r="MXF102" s="704"/>
      <c r="MXG102" s="704"/>
      <c r="MXH102" s="704"/>
      <c r="MXI102" s="704"/>
      <c r="MXJ102" s="704"/>
      <c r="MXK102" s="704"/>
      <c r="MXL102" s="704"/>
      <c r="MXM102" s="704"/>
      <c r="MXN102" s="704"/>
      <c r="MXO102" s="704"/>
      <c r="MXP102" s="704"/>
      <c r="MXQ102" s="704"/>
      <c r="MXR102" s="704"/>
      <c r="MXS102" s="704"/>
      <c r="MXT102" s="704"/>
      <c r="MXU102" s="704"/>
      <c r="MXV102" s="704"/>
      <c r="MXW102" s="704"/>
      <c r="MXX102" s="704"/>
      <c r="MXY102" s="704"/>
      <c r="MXZ102" s="704"/>
      <c r="MYA102" s="704"/>
      <c r="MYB102" s="704"/>
      <c r="MYC102" s="704"/>
      <c r="MYD102" s="704"/>
      <c r="MYE102" s="704"/>
      <c r="MYF102" s="704"/>
      <c r="MYG102" s="704"/>
      <c r="MYH102" s="704"/>
      <c r="MYI102" s="704"/>
      <c r="MYJ102" s="704"/>
      <c r="MYK102" s="704"/>
      <c r="MYL102" s="704"/>
      <c r="MYM102" s="704"/>
      <c r="MYN102" s="704"/>
      <c r="MYO102" s="704"/>
      <c r="MYP102" s="704"/>
      <c r="MYQ102" s="704"/>
      <c r="MYR102" s="704"/>
      <c r="MYS102" s="704"/>
      <c r="MYT102" s="704"/>
      <c r="MYU102" s="704"/>
      <c r="MYV102" s="704"/>
      <c r="MYW102" s="704"/>
      <c r="MYX102" s="704"/>
      <c r="MYY102" s="704"/>
      <c r="MYZ102" s="704"/>
      <c r="MZA102" s="704"/>
      <c r="MZB102" s="704"/>
      <c r="MZC102" s="704"/>
      <c r="MZD102" s="704"/>
      <c r="MZE102" s="704"/>
      <c r="MZF102" s="704"/>
      <c r="MZG102" s="704"/>
      <c r="MZH102" s="704"/>
      <c r="MZI102" s="704"/>
      <c r="MZJ102" s="704"/>
      <c r="MZK102" s="704"/>
      <c r="MZL102" s="704"/>
      <c r="MZM102" s="704"/>
      <c r="MZN102" s="704"/>
      <c r="MZO102" s="704"/>
      <c r="MZP102" s="704"/>
      <c r="MZQ102" s="704"/>
      <c r="MZR102" s="704"/>
      <c r="MZS102" s="704"/>
      <c r="MZT102" s="704"/>
      <c r="MZU102" s="704"/>
      <c r="MZV102" s="704"/>
      <c r="MZW102" s="704"/>
      <c r="MZX102" s="704"/>
      <c r="MZY102" s="704"/>
      <c r="MZZ102" s="704"/>
      <c r="NAA102" s="704"/>
      <c r="NAB102" s="704"/>
      <c r="NAC102" s="704"/>
      <c r="NAD102" s="704"/>
      <c r="NAE102" s="704"/>
      <c r="NAF102" s="704"/>
      <c r="NAG102" s="704"/>
      <c r="NAH102" s="704"/>
      <c r="NAI102" s="704"/>
      <c r="NAJ102" s="704"/>
      <c r="NAK102" s="704"/>
      <c r="NAL102" s="704"/>
      <c r="NAM102" s="704"/>
      <c r="NAN102" s="704"/>
      <c r="NAO102" s="704"/>
      <c r="NAP102" s="704"/>
      <c r="NAQ102" s="704"/>
      <c r="NAR102" s="704"/>
      <c r="NAS102" s="704"/>
      <c r="NAT102" s="704"/>
      <c r="NAU102" s="704"/>
      <c r="NAV102" s="704"/>
      <c r="NAW102" s="704"/>
      <c r="NAX102" s="704"/>
      <c r="NAY102" s="704"/>
      <c r="NAZ102" s="704"/>
      <c r="NBA102" s="704"/>
      <c r="NBB102" s="704"/>
      <c r="NBC102" s="704"/>
      <c r="NBD102" s="704"/>
      <c r="NBE102" s="704"/>
      <c r="NBF102" s="704"/>
      <c r="NBG102" s="704"/>
      <c r="NBH102" s="704"/>
      <c r="NBI102" s="704"/>
      <c r="NBJ102" s="704"/>
      <c r="NBK102" s="704"/>
      <c r="NBL102" s="704"/>
      <c r="NBM102" s="704"/>
      <c r="NBN102" s="704"/>
      <c r="NBO102" s="704"/>
      <c r="NBP102" s="704"/>
      <c r="NBQ102" s="704"/>
      <c r="NBR102" s="704"/>
      <c r="NBS102" s="704"/>
      <c r="NBT102" s="704"/>
      <c r="NBU102" s="704"/>
      <c r="NBV102" s="704"/>
      <c r="NBW102" s="704"/>
      <c r="NBX102" s="704"/>
      <c r="NBY102" s="704"/>
      <c r="NBZ102" s="704"/>
      <c r="NCA102" s="704"/>
      <c r="NCB102" s="704"/>
      <c r="NCC102" s="704"/>
      <c r="NCD102" s="704"/>
      <c r="NCE102" s="704"/>
      <c r="NCF102" s="704"/>
      <c r="NCG102" s="704"/>
      <c r="NCH102" s="704"/>
      <c r="NCI102" s="704"/>
      <c r="NCJ102" s="704"/>
      <c r="NCK102" s="704"/>
      <c r="NCL102" s="704"/>
      <c r="NCM102" s="704"/>
      <c r="NCN102" s="704"/>
      <c r="NCO102" s="704"/>
      <c r="NCP102" s="704"/>
      <c r="NCQ102" s="704"/>
      <c r="NCR102" s="704"/>
      <c r="NCS102" s="704"/>
      <c r="NCT102" s="704"/>
      <c r="NCU102" s="704"/>
      <c r="NCV102" s="704"/>
      <c r="NCW102" s="704"/>
      <c r="NCX102" s="704"/>
      <c r="NCY102" s="704"/>
      <c r="NCZ102" s="704"/>
      <c r="NDA102" s="704"/>
      <c r="NDB102" s="704"/>
      <c r="NDC102" s="704"/>
      <c r="NDD102" s="704"/>
      <c r="NDE102" s="704"/>
      <c r="NDF102" s="704"/>
      <c r="NDG102" s="704"/>
      <c r="NDH102" s="704"/>
      <c r="NDI102" s="704"/>
      <c r="NDJ102" s="704"/>
      <c r="NDK102" s="704"/>
      <c r="NDL102" s="704"/>
      <c r="NDM102" s="704"/>
      <c r="NDN102" s="704"/>
      <c r="NDO102" s="704"/>
      <c r="NDP102" s="704"/>
      <c r="NDQ102" s="704"/>
      <c r="NDR102" s="704"/>
      <c r="NDS102" s="704"/>
      <c r="NDT102" s="704"/>
      <c r="NDU102" s="704"/>
      <c r="NDV102" s="704"/>
      <c r="NDW102" s="704"/>
      <c r="NDX102" s="704"/>
      <c r="NDY102" s="704"/>
      <c r="NDZ102" s="704"/>
      <c r="NEA102" s="704"/>
      <c r="NEB102" s="704"/>
      <c r="NEC102" s="704"/>
      <c r="NED102" s="704"/>
      <c r="NEE102" s="704"/>
      <c r="NEF102" s="704"/>
      <c r="NEG102" s="704"/>
      <c r="NEH102" s="704"/>
      <c r="NEI102" s="704"/>
      <c r="NEJ102" s="704"/>
      <c r="NEK102" s="704"/>
      <c r="NEL102" s="704"/>
      <c r="NEM102" s="704"/>
      <c r="NEN102" s="704"/>
      <c r="NEO102" s="704"/>
      <c r="NEP102" s="704"/>
      <c r="NEQ102" s="704"/>
      <c r="NER102" s="704"/>
      <c r="NES102" s="704"/>
      <c r="NET102" s="704"/>
      <c r="NEU102" s="704"/>
      <c r="NEV102" s="704"/>
      <c r="NEW102" s="704"/>
      <c r="NEX102" s="704"/>
      <c r="NEY102" s="704"/>
      <c r="NEZ102" s="704"/>
      <c r="NFA102" s="704"/>
      <c r="NFB102" s="704"/>
      <c r="NFC102" s="704"/>
      <c r="NFD102" s="704"/>
      <c r="NFE102" s="704"/>
      <c r="NFF102" s="704"/>
      <c r="NFG102" s="704"/>
      <c r="NFH102" s="704"/>
      <c r="NFI102" s="704"/>
      <c r="NFJ102" s="704"/>
      <c r="NFK102" s="704"/>
      <c r="NFL102" s="704"/>
      <c r="NFM102" s="704"/>
      <c r="NFN102" s="704"/>
      <c r="NFO102" s="704"/>
      <c r="NFP102" s="704"/>
      <c r="NFQ102" s="704"/>
      <c r="NFR102" s="704"/>
      <c r="NFS102" s="704"/>
      <c r="NFT102" s="704"/>
      <c r="NFU102" s="704"/>
      <c r="NFV102" s="704"/>
      <c r="NFW102" s="704"/>
      <c r="NFX102" s="704"/>
      <c r="NFY102" s="704"/>
      <c r="NFZ102" s="704"/>
      <c r="NGA102" s="704"/>
      <c r="NGB102" s="704"/>
      <c r="NGC102" s="704"/>
      <c r="NGD102" s="704"/>
      <c r="NGE102" s="704"/>
      <c r="NGF102" s="704"/>
      <c r="NGG102" s="704"/>
      <c r="NGH102" s="704"/>
      <c r="NGI102" s="704"/>
      <c r="NGJ102" s="704"/>
      <c r="NGK102" s="704"/>
      <c r="NGL102" s="704"/>
      <c r="NGM102" s="704"/>
      <c r="NGN102" s="704"/>
      <c r="NGO102" s="704"/>
      <c r="NGP102" s="704"/>
      <c r="NGQ102" s="704"/>
      <c r="NGR102" s="704"/>
      <c r="NGS102" s="704"/>
      <c r="NGT102" s="704"/>
      <c r="NGU102" s="704"/>
      <c r="NGV102" s="704"/>
      <c r="NGW102" s="704"/>
      <c r="NGX102" s="704"/>
      <c r="NGY102" s="704"/>
      <c r="NGZ102" s="704"/>
      <c r="NHA102" s="704"/>
      <c r="NHB102" s="704"/>
      <c r="NHC102" s="704"/>
      <c r="NHD102" s="704"/>
      <c r="NHE102" s="704"/>
      <c r="NHF102" s="704"/>
      <c r="NHG102" s="704"/>
      <c r="NHH102" s="704"/>
      <c r="NHI102" s="704"/>
      <c r="NHJ102" s="704"/>
      <c r="NHK102" s="704"/>
      <c r="NHL102" s="704"/>
      <c r="NHM102" s="704"/>
      <c r="NHN102" s="704"/>
      <c r="NHO102" s="704"/>
      <c r="NHP102" s="704"/>
      <c r="NHQ102" s="704"/>
      <c r="NHR102" s="704"/>
      <c r="NHS102" s="704"/>
      <c r="NHT102" s="704"/>
      <c r="NHU102" s="704"/>
      <c r="NHV102" s="704"/>
      <c r="NHW102" s="704"/>
      <c r="NHX102" s="704"/>
      <c r="NHY102" s="704"/>
      <c r="NHZ102" s="704"/>
      <c r="NIA102" s="704"/>
      <c r="NIB102" s="704"/>
      <c r="NIC102" s="704"/>
      <c r="NID102" s="704"/>
      <c r="NIE102" s="704"/>
      <c r="NIF102" s="704"/>
      <c r="NIG102" s="704"/>
      <c r="NIH102" s="704"/>
      <c r="NII102" s="704"/>
      <c r="NIJ102" s="704"/>
      <c r="NIK102" s="704"/>
      <c r="NIL102" s="704"/>
      <c r="NIM102" s="704"/>
      <c r="NIN102" s="704"/>
      <c r="NIO102" s="704"/>
      <c r="NIP102" s="704"/>
      <c r="NIQ102" s="704"/>
      <c r="NIR102" s="704"/>
      <c r="NIS102" s="704"/>
      <c r="NIT102" s="704"/>
      <c r="NIU102" s="704"/>
      <c r="NIV102" s="704"/>
      <c r="NIW102" s="704"/>
      <c r="NIX102" s="704"/>
      <c r="NIY102" s="704"/>
      <c r="NIZ102" s="704"/>
      <c r="NJA102" s="704"/>
      <c r="NJB102" s="704"/>
      <c r="NJC102" s="704"/>
      <c r="NJD102" s="704"/>
      <c r="NJE102" s="704"/>
      <c r="NJF102" s="704"/>
      <c r="NJG102" s="704"/>
      <c r="NJH102" s="704"/>
      <c r="NJI102" s="704"/>
      <c r="NJJ102" s="704"/>
      <c r="NJK102" s="704"/>
      <c r="NJL102" s="704"/>
      <c r="NJM102" s="704"/>
      <c r="NJN102" s="704"/>
      <c r="NJO102" s="704"/>
      <c r="NJP102" s="704"/>
      <c r="NJQ102" s="704"/>
      <c r="NJR102" s="704"/>
      <c r="NJS102" s="704"/>
      <c r="NJT102" s="704"/>
      <c r="NJU102" s="704"/>
      <c r="NJV102" s="704"/>
      <c r="NJW102" s="704"/>
      <c r="NJX102" s="704"/>
      <c r="NJY102" s="704"/>
      <c r="NJZ102" s="704"/>
      <c r="NKA102" s="704"/>
      <c r="NKB102" s="704"/>
      <c r="NKC102" s="704"/>
      <c r="NKD102" s="704"/>
      <c r="NKE102" s="704"/>
      <c r="NKF102" s="704"/>
      <c r="NKG102" s="704"/>
      <c r="NKH102" s="704"/>
      <c r="NKI102" s="704"/>
      <c r="NKJ102" s="704"/>
      <c r="NKK102" s="704"/>
      <c r="NKL102" s="704"/>
      <c r="NKM102" s="704"/>
      <c r="NKN102" s="704"/>
      <c r="NKO102" s="704"/>
      <c r="NKP102" s="704"/>
      <c r="NKQ102" s="704"/>
      <c r="NKR102" s="704"/>
      <c r="NKS102" s="704"/>
      <c r="NKT102" s="704"/>
      <c r="NKU102" s="704"/>
      <c r="NKV102" s="704"/>
      <c r="NKW102" s="704"/>
      <c r="NKX102" s="704"/>
      <c r="NKY102" s="704"/>
      <c r="NKZ102" s="704"/>
      <c r="NLA102" s="704"/>
      <c r="NLB102" s="704"/>
      <c r="NLC102" s="704"/>
      <c r="NLD102" s="704"/>
      <c r="NLE102" s="704"/>
      <c r="NLF102" s="704"/>
      <c r="NLG102" s="704"/>
      <c r="NLH102" s="704"/>
      <c r="NLI102" s="704"/>
      <c r="NLJ102" s="704"/>
      <c r="NLK102" s="704"/>
      <c r="NLL102" s="704"/>
      <c r="NLM102" s="704"/>
      <c r="NLN102" s="704"/>
      <c r="NLO102" s="704"/>
      <c r="NLP102" s="704"/>
      <c r="NLQ102" s="704"/>
      <c r="NLR102" s="704"/>
      <c r="NLS102" s="704"/>
      <c r="NLT102" s="704"/>
      <c r="NLU102" s="704"/>
      <c r="NLV102" s="704"/>
      <c r="NLW102" s="704"/>
      <c r="NLX102" s="704"/>
      <c r="NLY102" s="704"/>
      <c r="NLZ102" s="704"/>
      <c r="NMA102" s="704"/>
      <c r="NMB102" s="704"/>
      <c r="NMC102" s="704"/>
      <c r="NMD102" s="704"/>
      <c r="NME102" s="704"/>
      <c r="NMF102" s="704"/>
      <c r="NMG102" s="704"/>
      <c r="NMH102" s="704"/>
      <c r="NMI102" s="704"/>
      <c r="NMJ102" s="704"/>
      <c r="NMK102" s="704"/>
      <c r="NML102" s="704"/>
      <c r="NMM102" s="704"/>
      <c r="NMN102" s="704"/>
      <c r="NMO102" s="704"/>
      <c r="NMP102" s="704"/>
      <c r="NMQ102" s="704"/>
      <c r="NMR102" s="704"/>
      <c r="NMS102" s="704"/>
      <c r="NMT102" s="704"/>
      <c r="NMU102" s="704"/>
      <c r="NMV102" s="704"/>
      <c r="NMW102" s="704"/>
      <c r="NMX102" s="704"/>
      <c r="NMY102" s="704"/>
      <c r="NMZ102" s="704"/>
      <c r="NNA102" s="704"/>
      <c r="NNB102" s="704"/>
      <c r="NNC102" s="704"/>
      <c r="NND102" s="704"/>
      <c r="NNE102" s="704"/>
      <c r="NNF102" s="704"/>
      <c r="NNG102" s="704"/>
      <c r="NNH102" s="704"/>
      <c r="NNI102" s="704"/>
      <c r="NNJ102" s="704"/>
      <c r="NNK102" s="704"/>
      <c r="NNL102" s="704"/>
      <c r="NNM102" s="704"/>
      <c r="NNN102" s="704"/>
      <c r="NNO102" s="704"/>
      <c r="NNP102" s="704"/>
      <c r="NNQ102" s="704"/>
      <c r="NNR102" s="704"/>
      <c r="NNS102" s="704"/>
      <c r="NNT102" s="704"/>
      <c r="NNU102" s="704"/>
      <c r="NNV102" s="704"/>
      <c r="NNW102" s="704"/>
      <c r="NNX102" s="704"/>
      <c r="NNY102" s="704"/>
      <c r="NNZ102" s="704"/>
      <c r="NOA102" s="704"/>
      <c r="NOB102" s="704"/>
      <c r="NOC102" s="704"/>
      <c r="NOD102" s="704"/>
      <c r="NOE102" s="704"/>
      <c r="NOF102" s="704"/>
      <c r="NOG102" s="704"/>
      <c r="NOH102" s="704"/>
      <c r="NOI102" s="704"/>
      <c r="NOJ102" s="704"/>
      <c r="NOK102" s="704"/>
      <c r="NOL102" s="704"/>
      <c r="NOM102" s="704"/>
      <c r="NON102" s="704"/>
      <c r="NOO102" s="704"/>
      <c r="NOP102" s="704"/>
      <c r="NOQ102" s="704"/>
      <c r="NOR102" s="704"/>
      <c r="NOS102" s="704"/>
      <c r="NOT102" s="704"/>
      <c r="NOU102" s="704"/>
      <c r="NOV102" s="704"/>
      <c r="NOW102" s="704"/>
      <c r="NOX102" s="704"/>
      <c r="NOY102" s="704"/>
      <c r="NOZ102" s="704"/>
      <c r="NPA102" s="704"/>
      <c r="NPB102" s="704"/>
      <c r="NPC102" s="704"/>
      <c r="NPD102" s="704"/>
      <c r="NPE102" s="704"/>
      <c r="NPF102" s="704"/>
      <c r="NPG102" s="704"/>
      <c r="NPH102" s="704"/>
      <c r="NPI102" s="704"/>
      <c r="NPJ102" s="704"/>
      <c r="NPK102" s="704"/>
      <c r="NPL102" s="704"/>
      <c r="NPM102" s="704"/>
      <c r="NPN102" s="704"/>
      <c r="NPO102" s="704"/>
      <c r="NPP102" s="704"/>
      <c r="NPQ102" s="704"/>
      <c r="NPR102" s="704"/>
      <c r="NPS102" s="704"/>
      <c r="NPT102" s="704"/>
      <c r="NPU102" s="704"/>
      <c r="NPV102" s="704"/>
      <c r="NPW102" s="704"/>
      <c r="NPX102" s="704"/>
      <c r="NPY102" s="704"/>
      <c r="NPZ102" s="704"/>
      <c r="NQA102" s="704"/>
      <c r="NQB102" s="704"/>
      <c r="NQC102" s="704"/>
      <c r="NQD102" s="704"/>
      <c r="NQE102" s="704"/>
      <c r="NQF102" s="704"/>
      <c r="NQG102" s="704"/>
      <c r="NQH102" s="704"/>
      <c r="NQI102" s="704"/>
      <c r="NQJ102" s="704"/>
      <c r="NQK102" s="704"/>
      <c r="NQL102" s="704"/>
      <c r="NQM102" s="704"/>
      <c r="NQN102" s="704"/>
      <c r="NQO102" s="704"/>
      <c r="NQP102" s="704"/>
      <c r="NQQ102" s="704"/>
      <c r="NQR102" s="704"/>
      <c r="NQS102" s="704"/>
      <c r="NQT102" s="704"/>
      <c r="NQU102" s="704"/>
      <c r="NQV102" s="704"/>
      <c r="NQW102" s="704"/>
      <c r="NQX102" s="704"/>
      <c r="NQY102" s="704"/>
      <c r="NQZ102" s="704"/>
      <c r="NRA102" s="704"/>
      <c r="NRB102" s="704"/>
      <c r="NRC102" s="704"/>
      <c r="NRD102" s="704"/>
      <c r="NRE102" s="704"/>
      <c r="NRF102" s="704"/>
      <c r="NRG102" s="704"/>
      <c r="NRH102" s="704"/>
      <c r="NRI102" s="704"/>
      <c r="NRJ102" s="704"/>
      <c r="NRK102" s="704"/>
      <c r="NRL102" s="704"/>
      <c r="NRM102" s="704"/>
      <c r="NRN102" s="704"/>
      <c r="NRO102" s="704"/>
      <c r="NRP102" s="704"/>
      <c r="NRQ102" s="704"/>
      <c r="NRR102" s="704"/>
      <c r="NRS102" s="704"/>
      <c r="NRT102" s="704"/>
      <c r="NRU102" s="704"/>
      <c r="NRV102" s="704"/>
      <c r="NRW102" s="704"/>
      <c r="NRX102" s="704"/>
      <c r="NRY102" s="704"/>
      <c r="NRZ102" s="704"/>
      <c r="NSA102" s="704"/>
      <c r="NSB102" s="704"/>
      <c r="NSC102" s="704"/>
      <c r="NSD102" s="704"/>
      <c r="NSE102" s="704"/>
      <c r="NSF102" s="704"/>
      <c r="NSG102" s="704"/>
      <c r="NSH102" s="704"/>
      <c r="NSI102" s="704"/>
      <c r="NSJ102" s="704"/>
      <c r="NSK102" s="704"/>
      <c r="NSL102" s="704"/>
      <c r="NSM102" s="704"/>
      <c r="NSN102" s="704"/>
      <c r="NSO102" s="704"/>
      <c r="NSP102" s="704"/>
      <c r="NSQ102" s="704"/>
      <c r="NSR102" s="704"/>
      <c r="NSS102" s="704"/>
      <c r="NST102" s="704"/>
      <c r="NSU102" s="704"/>
      <c r="NSV102" s="704"/>
      <c r="NSW102" s="704"/>
      <c r="NSX102" s="704"/>
      <c r="NSY102" s="704"/>
      <c r="NSZ102" s="704"/>
      <c r="NTA102" s="704"/>
      <c r="NTB102" s="704"/>
      <c r="NTC102" s="704"/>
      <c r="NTD102" s="704"/>
      <c r="NTE102" s="704"/>
      <c r="NTF102" s="704"/>
      <c r="NTG102" s="704"/>
      <c r="NTH102" s="704"/>
      <c r="NTI102" s="704"/>
      <c r="NTJ102" s="704"/>
      <c r="NTK102" s="704"/>
      <c r="NTL102" s="704"/>
      <c r="NTM102" s="704"/>
      <c r="NTN102" s="704"/>
      <c r="NTO102" s="704"/>
      <c r="NTP102" s="704"/>
      <c r="NTQ102" s="704"/>
      <c r="NTR102" s="704"/>
      <c r="NTS102" s="704"/>
      <c r="NTT102" s="704"/>
      <c r="NTU102" s="704"/>
      <c r="NTV102" s="704"/>
      <c r="NTW102" s="704"/>
      <c r="NTX102" s="704"/>
      <c r="NTY102" s="704"/>
      <c r="NTZ102" s="704"/>
      <c r="NUA102" s="704"/>
      <c r="NUB102" s="704"/>
      <c r="NUC102" s="704"/>
      <c r="NUD102" s="704"/>
      <c r="NUE102" s="704"/>
      <c r="NUF102" s="704"/>
      <c r="NUG102" s="704"/>
      <c r="NUH102" s="704"/>
      <c r="NUI102" s="704"/>
      <c r="NUJ102" s="704"/>
      <c r="NUK102" s="704"/>
      <c r="NUL102" s="704"/>
      <c r="NUM102" s="704"/>
      <c r="NUN102" s="704"/>
      <c r="NUO102" s="704"/>
      <c r="NUP102" s="704"/>
      <c r="NUQ102" s="704"/>
      <c r="NUR102" s="704"/>
      <c r="NUS102" s="704"/>
      <c r="NUT102" s="704"/>
      <c r="NUU102" s="704"/>
      <c r="NUV102" s="704"/>
      <c r="NUW102" s="704"/>
      <c r="NUX102" s="704"/>
      <c r="NUY102" s="704"/>
      <c r="NUZ102" s="704"/>
      <c r="NVA102" s="704"/>
      <c r="NVB102" s="704"/>
      <c r="NVC102" s="704"/>
      <c r="NVD102" s="704"/>
      <c r="NVE102" s="704"/>
      <c r="NVF102" s="704"/>
      <c r="NVG102" s="704"/>
      <c r="NVH102" s="704"/>
      <c r="NVI102" s="704"/>
      <c r="NVJ102" s="704"/>
      <c r="NVK102" s="704"/>
      <c r="NVL102" s="704"/>
      <c r="NVM102" s="704"/>
      <c r="NVN102" s="704"/>
      <c r="NVO102" s="704"/>
      <c r="NVP102" s="704"/>
      <c r="NVQ102" s="704"/>
      <c r="NVR102" s="704"/>
      <c r="NVS102" s="704"/>
      <c r="NVT102" s="704"/>
      <c r="NVU102" s="704"/>
      <c r="NVV102" s="704"/>
      <c r="NVW102" s="704"/>
      <c r="NVX102" s="704"/>
      <c r="NVY102" s="704"/>
      <c r="NVZ102" s="704"/>
      <c r="NWA102" s="704"/>
      <c r="NWB102" s="704"/>
      <c r="NWC102" s="704"/>
      <c r="NWD102" s="704"/>
      <c r="NWE102" s="704"/>
      <c r="NWF102" s="704"/>
      <c r="NWG102" s="704"/>
      <c r="NWH102" s="704"/>
      <c r="NWI102" s="704"/>
      <c r="NWJ102" s="704"/>
      <c r="NWK102" s="704"/>
      <c r="NWL102" s="704"/>
      <c r="NWM102" s="704"/>
      <c r="NWN102" s="704"/>
      <c r="NWO102" s="704"/>
      <c r="NWP102" s="704"/>
      <c r="NWQ102" s="704"/>
      <c r="NWR102" s="704"/>
      <c r="NWS102" s="704"/>
      <c r="NWT102" s="704"/>
      <c r="NWU102" s="704"/>
      <c r="NWV102" s="704"/>
      <c r="NWW102" s="704"/>
      <c r="NWX102" s="704"/>
      <c r="NWY102" s="704"/>
      <c r="NWZ102" s="704"/>
      <c r="NXA102" s="704"/>
      <c r="NXB102" s="704"/>
      <c r="NXC102" s="704"/>
      <c r="NXD102" s="704"/>
      <c r="NXE102" s="704"/>
      <c r="NXF102" s="704"/>
      <c r="NXG102" s="704"/>
      <c r="NXH102" s="704"/>
      <c r="NXI102" s="704"/>
      <c r="NXJ102" s="704"/>
      <c r="NXK102" s="704"/>
      <c r="NXL102" s="704"/>
      <c r="NXM102" s="704"/>
      <c r="NXN102" s="704"/>
      <c r="NXO102" s="704"/>
      <c r="NXP102" s="704"/>
      <c r="NXQ102" s="704"/>
      <c r="NXR102" s="704"/>
      <c r="NXS102" s="704"/>
      <c r="NXT102" s="704"/>
      <c r="NXU102" s="704"/>
      <c r="NXV102" s="704"/>
      <c r="NXW102" s="704"/>
      <c r="NXX102" s="704"/>
      <c r="NXY102" s="704"/>
      <c r="NXZ102" s="704"/>
      <c r="NYA102" s="704"/>
      <c r="NYB102" s="704"/>
      <c r="NYC102" s="704"/>
      <c r="NYD102" s="704"/>
      <c r="NYE102" s="704"/>
      <c r="NYF102" s="704"/>
      <c r="NYG102" s="704"/>
      <c r="NYH102" s="704"/>
      <c r="NYI102" s="704"/>
      <c r="NYJ102" s="704"/>
      <c r="NYK102" s="704"/>
      <c r="NYL102" s="704"/>
      <c r="NYM102" s="704"/>
      <c r="NYN102" s="704"/>
      <c r="NYO102" s="704"/>
      <c r="NYP102" s="704"/>
      <c r="NYQ102" s="704"/>
      <c r="NYR102" s="704"/>
      <c r="NYS102" s="704"/>
      <c r="NYT102" s="704"/>
      <c r="NYU102" s="704"/>
      <c r="NYV102" s="704"/>
      <c r="NYW102" s="704"/>
      <c r="NYX102" s="704"/>
      <c r="NYY102" s="704"/>
      <c r="NYZ102" s="704"/>
      <c r="NZA102" s="704"/>
      <c r="NZB102" s="704"/>
      <c r="NZC102" s="704"/>
      <c r="NZD102" s="704"/>
      <c r="NZE102" s="704"/>
      <c r="NZF102" s="704"/>
      <c r="NZG102" s="704"/>
      <c r="NZH102" s="704"/>
      <c r="NZI102" s="704"/>
      <c r="NZJ102" s="704"/>
      <c r="NZK102" s="704"/>
      <c r="NZL102" s="704"/>
      <c r="NZM102" s="704"/>
      <c r="NZN102" s="704"/>
      <c r="NZO102" s="704"/>
      <c r="NZP102" s="704"/>
      <c r="NZQ102" s="704"/>
      <c r="NZR102" s="704"/>
      <c r="NZS102" s="704"/>
      <c r="NZT102" s="704"/>
      <c r="NZU102" s="704"/>
      <c r="NZV102" s="704"/>
      <c r="NZW102" s="704"/>
      <c r="NZX102" s="704"/>
      <c r="NZY102" s="704"/>
      <c r="NZZ102" s="704"/>
      <c r="OAA102" s="704"/>
      <c r="OAB102" s="704"/>
      <c r="OAC102" s="704"/>
      <c r="OAD102" s="704"/>
      <c r="OAE102" s="704"/>
      <c r="OAF102" s="704"/>
      <c r="OAG102" s="704"/>
      <c r="OAH102" s="704"/>
      <c r="OAI102" s="704"/>
      <c r="OAJ102" s="704"/>
      <c r="OAK102" s="704"/>
      <c r="OAL102" s="704"/>
      <c r="OAM102" s="704"/>
      <c r="OAN102" s="704"/>
      <c r="OAO102" s="704"/>
      <c r="OAP102" s="704"/>
      <c r="OAQ102" s="704"/>
      <c r="OAR102" s="704"/>
      <c r="OAS102" s="704"/>
      <c r="OAT102" s="704"/>
      <c r="OAU102" s="704"/>
      <c r="OAV102" s="704"/>
      <c r="OAW102" s="704"/>
      <c r="OAX102" s="704"/>
      <c r="OAY102" s="704"/>
      <c r="OAZ102" s="704"/>
      <c r="OBA102" s="704"/>
      <c r="OBB102" s="704"/>
      <c r="OBC102" s="704"/>
      <c r="OBD102" s="704"/>
      <c r="OBE102" s="704"/>
      <c r="OBF102" s="704"/>
      <c r="OBG102" s="704"/>
      <c r="OBH102" s="704"/>
      <c r="OBI102" s="704"/>
      <c r="OBJ102" s="704"/>
      <c r="OBK102" s="704"/>
      <c r="OBL102" s="704"/>
      <c r="OBM102" s="704"/>
      <c r="OBN102" s="704"/>
      <c r="OBO102" s="704"/>
      <c r="OBP102" s="704"/>
      <c r="OBQ102" s="704"/>
      <c r="OBR102" s="704"/>
      <c r="OBS102" s="704"/>
      <c r="OBT102" s="704"/>
      <c r="OBU102" s="704"/>
      <c r="OBV102" s="704"/>
      <c r="OBW102" s="704"/>
      <c r="OBX102" s="704"/>
      <c r="OBY102" s="704"/>
      <c r="OBZ102" s="704"/>
      <c r="OCA102" s="704"/>
      <c r="OCB102" s="704"/>
      <c r="OCC102" s="704"/>
      <c r="OCD102" s="704"/>
      <c r="OCE102" s="704"/>
      <c r="OCF102" s="704"/>
      <c r="OCG102" s="704"/>
      <c r="OCH102" s="704"/>
      <c r="OCI102" s="704"/>
      <c r="OCJ102" s="704"/>
      <c r="OCK102" s="704"/>
      <c r="OCL102" s="704"/>
      <c r="OCM102" s="704"/>
      <c r="OCN102" s="704"/>
      <c r="OCO102" s="704"/>
      <c r="OCP102" s="704"/>
      <c r="OCQ102" s="704"/>
      <c r="OCR102" s="704"/>
      <c r="OCS102" s="704"/>
      <c r="OCT102" s="704"/>
      <c r="OCU102" s="704"/>
      <c r="OCV102" s="704"/>
      <c r="OCW102" s="704"/>
      <c r="OCX102" s="704"/>
      <c r="OCY102" s="704"/>
      <c r="OCZ102" s="704"/>
      <c r="ODA102" s="704"/>
      <c r="ODB102" s="704"/>
      <c r="ODC102" s="704"/>
      <c r="ODD102" s="704"/>
      <c r="ODE102" s="704"/>
      <c r="ODF102" s="704"/>
      <c r="ODG102" s="704"/>
      <c r="ODH102" s="704"/>
      <c r="ODI102" s="704"/>
      <c r="ODJ102" s="704"/>
      <c r="ODK102" s="704"/>
      <c r="ODL102" s="704"/>
      <c r="ODM102" s="704"/>
      <c r="ODN102" s="704"/>
      <c r="ODO102" s="704"/>
      <c r="ODP102" s="704"/>
      <c r="ODQ102" s="704"/>
      <c r="ODR102" s="704"/>
      <c r="ODS102" s="704"/>
      <c r="ODT102" s="704"/>
      <c r="ODU102" s="704"/>
      <c r="ODV102" s="704"/>
      <c r="ODW102" s="704"/>
      <c r="ODX102" s="704"/>
      <c r="ODY102" s="704"/>
      <c r="ODZ102" s="704"/>
      <c r="OEA102" s="704"/>
      <c r="OEB102" s="704"/>
      <c r="OEC102" s="704"/>
      <c r="OED102" s="704"/>
      <c r="OEE102" s="704"/>
      <c r="OEF102" s="704"/>
      <c r="OEG102" s="704"/>
      <c r="OEH102" s="704"/>
      <c r="OEI102" s="704"/>
      <c r="OEJ102" s="704"/>
      <c r="OEK102" s="704"/>
      <c r="OEL102" s="704"/>
      <c r="OEM102" s="704"/>
      <c r="OEN102" s="704"/>
      <c r="OEO102" s="704"/>
      <c r="OEP102" s="704"/>
      <c r="OEQ102" s="704"/>
      <c r="OER102" s="704"/>
      <c r="OES102" s="704"/>
      <c r="OET102" s="704"/>
      <c r="OEU102" s="704"/>
      <c r="OEV102" s="704"/>
      <c r="OEW102" s="704"/>
      <c r="OEX102" s="704"/>
      <c r="OEY102" s="704"/>
      <c r="OEZ102" s="704"/>
      <c r="OFA102" s="704"/>
      <c r="OFB102" s="704"/>
      <c r="OFC102" s="704"/>
      <c r="OFD102" s="704"/>
      <c r="OFE102" s="704"/>
      <c r="OFF102" s="704"/>
      <c r="OFG102" s="704"/>
      <c r="OFH102" s="704"/>
      <c r="OFI102" s="704"/>
      <c r="OFJ102" s="704"/>
      <c r="OFK102" s="704"/>
      <c r="OFL102" s="704"/>
      <c r="OFM102" s="704"/>
      <c r="OFN102" s="704"/>
      <c r="OFO102" s="704"/>
      <c r="OFP102" s="704"/>
      <c r="OFQ102" s="704"/>
      <c r="OFR102" s="704"/>
      <c r="OFS102" s="704"/>
      <c r="OFT102" s="704"/>
      <c r="OFU102" s="704"/>
      <c r="OFV102" s="704"/>
      <c r="OFW102" s="704"/>
      <c r="OFX102" s="704"/>
      <c r="OFY102" s="704"/>
      <c r="OFZ102" s="704"/>
      <c r="OGA102" s="704"/>
      <c r="OGB102" s="704"/>
      <c r="OGC102" s="704"/>
      <c r="OGD102" s="704"/>
      <c r="OGE102" s="704"/>
      <c r="OGF102" s="704"/>
      <c r="OGG102" s="704"/>
      <c r="OGH102" s="704"/>
      <c r="OGI102" s="704"/>
      <c r="OGJ102" s="704"/>
      <c r="OGK102" s="704"/>
      <c r="OGL102" s="704"/>
      <c r="OGM102" s="704"/>
      <c r="OGN102" s="704"/>
      <c r="OGO102" s="704"/>
      <c r="OGP102" s="704"/>
      <c r="OGQ102" s="704"/>
      <c r="OGR102" s="704"/>
      <c r="OGS102" s="704"/>
      <c r="OGT102" s="704"/>
      <c r="OGU102" s="704"/>
      <c r="OGV102" s="704"/>
      <c r="OGW102" s="704"/>
      <c r="OGX102" s="704"/>
      <c r="OGY102" s="704"/>
      <c r="OGZ102" s="704"/>
      <c r="OHA102" s="704"/>
      <c r="OHB102" s="704"/>
      <c r="OHC102" s="704"/>
      <c r="OHD102" s="704"/>
      <c r="OHE102" s="704"/>
      <c r="OHF102" s="704"/>
      <c r="OHG102" s="704"/>
      <c r="OHH102" s="704"/>
      <c r="OHI102" s="704"/>
      <c r="OHJ102" s="704"/>
      <c r="OHK102" s="704"/>
      <c r="OHL102" s="704"/>
      <c r="OHM102" s="704"/>
      <c r="OHN102" s="704"/>
      <c r="OHO102" s="704"/>
      <c r="OHP102" s="704"/>
      <c r="OHQ102" s="704"/>
      <c r="OHR102" s="704"/>
      <c r="OHS102" s="704"/>
      <c r="OHT102" s="704"/>
      <c r="OHU102" s="704"/>
      <c r="OHV102" s="704"/>
      <c r="OHW102" s="704"/>
      <c r="OHX102" s="704"/>
      <c r="OHY102" s="704"/>
      <c r="OHZ102" s="704"/>
      <c r="OIA102" s="704"/>
      <c r="OIB102" s="704"/>
      <c r="OIC102" s="704"/>
      <c r="OID102" s="704"/>
      <c r="OIE102" s="704"/>
      <c r="OIF102" s="704"/>
      <c r="OIG102" s="704"/>
      <c r="OIH102" s="704"/>
      <c r="OII102" s="704"/>
      <c r="OIJ102" s="704"/>
      <c r="OIK102" s="704"/>
      <c r="OIL102" s="704"/>
      <c r="OIM102" s="704"/>
      <c r="OIN102" s="704"/>
      <c r="OIO102" s="704"/>
      <c r="OIP102" s="704"/>
      <c r="OIQ102" s="704"/>
      <c r="OIR102" s="704"/>
      <c r="OIS102" s="704"/>
      <c r="OIT102" s="704"/>
      <c r="OIU102" s="704"/>
      <c r="OIV102" s="704"/>
      <c r="OIW102" s="704"/>
      <c r="OIX102" s="704"/>
      <c r="OIY102" s="704"/>
      <c r="OIZ102" s="704"/>
      <c r="OJA102" s="704"/>
      <c r="OJB102" s="704"/>
      <c r="OJC102" s="704"/>
      <c r="OJD102" s="704"/>
      <c r="OJE102" s="704"/>
      <c r="OJF102" s="704"/>
      <c r="OJG102" s="704"/>
      <c r="OJH102" s="704"/>
      <c r="OJI102" s="704"/>
      <c r="OJJ102" s="704"/>
      <c r="OJK102" s="704"/>
      <c r="OJL102" s="704"/>
      <c r="OJM102" s="704"/>
      <c r="OJN102" s="704"/>
      <c r="OJO102" s="704"/>
      <c r="OJP102" s="704"/>
      <c r="OJQ102" s="704"/>
      <c r="OJR102" s="704"/>
      <c r="OJS102" s="704"/>
      <c r="OJT102" s="704"/>
      <c r="OJU102" s="704"/>
      <c r="OJV102" s="704"/>
      <c r="OJW102" s="704"/>
      <c r="OJX102" s="704"/>
      <c r="OJY102" s="704"/>
      <c r="OJZ102" s="704"/>
      <c r="OKA102" s="704"/>
      <c r="OKB102" s="704"/>
      <c r="OKC102" s="704"/>
      <c r="OKD102" s="704"/>
      <c r="OKE102" s="704"/>
      <c r="OKF102" s="704"/>
      <c r="OKG102" s="704"/>
      <c r="OKH102" s="704"/>
      <c r="OKI102" s="704"/>
      <c r="OKJ102" s="704"/>
      <c r="OKK102" s="704"/>
      <c r="OKL102" s="704"/>
      <c r="OKM102" s="704"/>
      <c r="OKN102" s="704"/>
      <c r="OKO102" s="704"/>
      <c r="OKP102" s="704"/>
      <c r="OKQ102" s="704"/>
      <c r="OKR102" s="704"/>
      <c r="OKS102" s="704"/>
      <c r="OKT102" s="704"/>
      <c r="OKU102" s="704"/>
      <c r="OKV102" s="704"/>
      <c r="OKW102" s="704"/>
      <c r="OKX102" s="704"/>
      <c r="OKY102" s="704"/>
      <c r="OKZ102" s="704"/>
      <c r="OLA102" s="704"/>
      <c r="OLB102" s="704"/>
      <c r="OLC102" s="704"/>
      <c r="OLD102" s="704"/>
      <c r="OLE102" s="704"/>
      <c r="OLF102" s="704"/>
      <c r="OLG102" s="704"/>
      <c r="OLH102" s="704"/>
      <c r="OLI102" s="704"/>
      <c r="OLJ102" s="704"/>
      <c r="OLK102" s="704"/>
      <c r="OLL102" s="704"/>
      <c r="OLM102" s="704"/>
      <c r="OLN102" s="704"/>
      <c r="OLO102" s="704"/>
      <c r="OLP102" s="704"/>
      <c r="OLQ102" s="704"/>
      <c r="OLR102" s="704"/>
      <c r="OLS102" s="704"/>
      <c r="OLT102" s="704"/>
      <c r="OLU102" s="704"/>
      <c r="OLV102" s="704"/>
      <c r="OLW102" s="704"/>
      <c r="OLX102" s="704"/>
      <c r="OLY102" s="704"/>
      <c r="OLZ102" s="704"/>
      <c r="OMA102" s="704"/>
      <c r="OMB102" s="704"/>
      <c r="OMC102" s="704"/>
      <c r="OMD102" s="704"/>
      <c r="OME102" s="704"/>
      <c r="OMF102" s="704"/>
      <c r="OMG102" s="704"/>
      <c r="OMH102" s="704"/>
      <c r="OMI102" s="704"/>
      <c r="OMJ102" s="704"/>
      <c r="OMK102" s="704"/>
      <c r="OML102" s="704"/>
      <c r="OMM102" s="704"/>
      <c r="OMN102" s="704"/>
      <c r="OMO102" s="704"/>
      <c r="OMP102" s="704"/>
      <c r="OMQ102" s="704"/>
      <c r="OMR102" s="704"/>
      <c r="OMS102" s="704"/>
      <c r="OMT102" s="704"/>
      <c r="OMU102" s="704"/>
      <c r="OMV102" s="704"/>
      <c r="OMW102" s="704"/>
      <c r="OMX102" s="704"/>
      <c r="OMY102" s="704"/>
      <c r="OMZ102" s="704"/>
      <c r="ONA102" s="704"/>
      <c r="ONB102" s="704"/>
      <c r="ONC102" s="704"/>
      <c r="OND102" s="704"/>
      <c r="ONE102" s="704"/>
      <c r="ONF102" s="704"/>
      <c r="ONG102" s="704"/>
      <c r="ONH102" s="704"/>
      <c r="ONI102" s="704"/>
      <c r="ONJ102" s="704"/>
      <c r="ONK102" s="704"/>
      <c r="ONL102" s="704"/>
      <c r="ONM102" s="704"/>
      <c r="ONN102" s="704"/>
      <c r="ONO102" s="704"/>
      <c r="ONP102" s="704"/>
      <c r="ONQ102" s="704"/>
      <c r="ONR102" s="704"/>
      <c r="ONS102" s="704"/>
      <c r="ONT102" s="704"/>
      <c r="ONU102" s="704"/>
      <c r="ONV102" s="704"/>
      <c r="ONW102" s="704"/>
      <c r="ONX102" s="704"/>
      <c r="ONY102" s="704"/>
      <c r="ONZ102" s="704"/>
      <c r="OOA102" s="704"/>
      <c r="OOB102" s="704"/>
      <c r="OOC102" s="704"/>
      <c r="OOD102" s="704"/>
      <c r="OOE102" s="704"/>
      <c r="OOF102" s="704"/>
      <c r="OOG102" s="704"/>
      <c r="OOH102" s="704"/>
      <c r="OOI102" s="704"/>
      <c r="OOJ102" s="704"/>
      <c r="OOK102" s="704"/>
      <c r="OOL102" s="704"/>
      <c r="OOM102" s="704"/>
      <c r="OON102" s="704"/>
      <c r="OOO102" s="704"/>
      <c r="OOP102" s="704"/>
      <c r="OOQ102" s="704"/>
      <c r="OOR102" s="704"/>
      <c r="OOS102" s="704"/>
      <c r="OOT102" s="704"/>
      <c r="OOU102" s="704"/>
      <c r="OOV102" s="704"/>
      <c r="OOW102" s="704"/>
      <c r="OOX102" s="704"/>
      <c r="OOY102" s="704"/>
      <c r="OOZ102" s="704"/>
      <c r="OPA102" s="704"/>
      <c r="OPB102" s="704"/>
      <c r="OPC102" s="704"/>
      <c r="OPD102" s="704"/>
      <c r="OPE102" s="704"/>
      <c r="OPF102" s="704"/>
      <c r="OPG102" s="704"/>
      <c r="OPH102" s="704"/>
      <c r="OPI102" s="704"/>
      <c r="OPJ102" s="704"/>
      <c r="OPK102" s="704"/>
      <c r="OPL102" s="704"/>
      <c r="OPM102" s="704"/>
      <c r="OPN102" s="704"/>
      <c r="OPO102" s="704"/>
      <c r="OPP102" s="704"/>
      <c r="OPQ102" s="704"/>
      <c r="OPR102" s="704"/>
      <c r="OPS102" s="704"/>
      <c r="OPT102" s="704"/>
      <c r="OPU102" s="704"/>
      <c r="OPV102" s="704"/>
      <c r="OPW102" s="704"/>
      <c r="OPX102" s="704"/>
      <c r="OPY102" s="704"/>
      <c r="OPZ102" s="704"/>
      <c r="OQA102" s="704"/>
      <c r="OQB102" s="704"/>
      <c r="OQC102" s="704"/>
      <c r="OQD102" s="704"/>
      <c r="OQE102" s="704"/>
      <c r="OQF102" s="704"/>
      <c r="OQG102" s="704"/>
      <c r="OQH102" s="704"/>
      <c r="OQI102" s="704"/>
      <c r="OQJ102" s="704"/>
      <c r="OQK102" s="704"/>
      <c r="OQL102" s="704"/>
      <c r="OQM102" s="704"/>
      <c r="OQN102" s="704"/>
      <c r="OQO102" s="704"/>
      <c r="OQP102" s="704"/>
      <c r="OQQ102" s="704"/>
      <c r="OQR102" s="704"/>
      <c r="OQS102" s="704"/>
      <c r="OQT102" s="704"/>
      <c r="OQU102" s="704"/>
      <c r="OQV102" s="704"/>
      <c r="OQW102" s="704"/>
      <c r="OQX102" s="704"/>
      <c r="OQY102" s="704"/>
      <c r="OQZ102" s="704"/>
      <c r="ORA102" s="704"/>
      <c r="ORB102" s="704"/>
      <c r="ORC102" s="704"/>
      <c r="ORD102" s="704"/>
      <c r="ORE102" s="704"/>
      <c r="ORF102" s="704"/>
      <c r="ORG102" s="704"/>
      <c r="ORH102" s="704"/>
      <c r="ORI102" s="704"/>
      <c r="ORJ102" s="704"/>
      <c r="ORK102" s="704"/>
      <c r="ORL102" s="704"/>
      <c r="ORM102" s="704"/>
      <c r="ORN102" s="704"/>
      <c r="ORO102" s="704"/>
      <c r="ORP102" s="704"/>
      <c r="ORQ102" s="704"/>
      <c r="ORR102" s="704"/>
      <c r="ORS102" s="704"/>
      <c r="ORT102" s="704"/>
      <c r="ORU102" s="704"/>
      <c r="ORV102" s="704"/>
      <c r="ORW102" s="704"/>
      <c r="ORX102" s="704"/>
      <c r="ORY102" s="704"/>
      <c r="ORZ102" s="704"/>
      <c r="OSA102" s="704"/>
      <c r="OSB102" s="704"/>
      <c r="OSC102" s="704"/>
      <c r="OSD102" s="704"/>
      <c r="OSE102" s="704"/>
      <c r="OSF102" s="704"/>
      <c r="OSG102" s="704"/>
      <c r="OSH102" s="704"/>
      <c r="OSI102" s="704"/>
      <c r="OSJ102" s="704"/>
      <c r="OSK102" s="704"/>
      <c r="OSL102" s="704"/>
      <c r="OSM102" s="704"/>
      <c r="OSN102" s="704"/>
      <c r="OSO102" s="704"/>
      <c r="OSP102" s="704"/>
      <c r="OSQ102" s="704"/>
      <c r="OSR102" s="704"/>
      <c r="OSS102" s="704"/>
      <c r="OST102" s="704"/>
      <c r="OSU102" s="704"/>
      <c r="OSV102" s="704"/>
      <c r="OSW102" s="704"/>
      <c r="OSX102" s="704"/>
      <c r="OSY102" s="704"/>
      <c r="OSZ102" s="704"/>
      <c r="OTA102" s="704"/>
      <c r="OTB102" s="704"/>
      <c r="OTC102" s="704"/>
      <c r="OTD102" s="704"/>
      <c r="OTE102" s="704"/>
      <c r="OTF102" s="704"/>
      <c r="OTG102" s="704"/>
      <c r="OTH102" s="704"/>
      <c r="OTI102" s="704"/>
      <c r="OTJ102" s="704"/>
      <c r="OTK102" s="704"/>
      <c r="OTL102" s="704"/>
      <c r="OTM102" s="704"/>
      <c r="OTN102" s="704"/>
      <c r="OTO102" s="704"/>
      <c r="OTP102" s="704"/>
      <c r="OTQ102" s="704"/>
      <c r="OTR102" s="704"/>
      <c r="OTS102" s="704"/>
      <c r="OTT102" s="704"/>
      <c r="OTU102" s="704"/>
      <c r="OTV102" s="704"/>
      <c r="OTW102" s="704"/>
      <c r="OTX102" s="704"/>
      <c r="OTY102" s="704"/>
      <c r="OTZ102" s="704"/>
      <c r="OUA102" s="704"/>
      <c r="OUB102" s="704"/>
      <c r="OUC102" s="704"/>
      <c r="OUD102" s="704"/>
      <c r="OUE102" s="704"/>
      <c r="OUF102" s="704"/>
      <c r="OUG102" s="704"/>
      <c r="OUH102" s="704"/>
      <c r="OUI102" s="704"/>
      <c r="OUJ102" s="704"/>
      <c r="OUK102" s="704"/>
      <c r="OUL102" s="704"/>
      <c r="OUM102" s="704"/>
      <c r="OUN102" s="704"/>
      <c r="OUO102" s="704"/>
      <c r="OUP102" s="704"/>
      <c r="OUQ102" s="704"/>
      <c r="OUR102" s="704"/>
      <c r="OUS102" s="704"/>
      <c r="OUT102" s="704"/>
      <c r="OUU102" s="704"/>
      <c r="OUV102" s="704"/>
      <c r="OUW102" s="704"/>
      <c r="OUX102" s="704"/>
      <c r="OUY102" s="704"/>
      <c r="OUZ102" s="704"/>
      <c r="OVA102" s="704"/>
      <c r="OVB102" s="704"/>
      <c r="OVC102" s="704"/>
      <c r="OVD102" s="704"/>
      <c r="OVE102" s="704"/>
      <c r="OVF102" s="704"/>
      <c r="OVG102" s="704"/>
      <c r="OVH102" s="704"/>
      <c r="OVI102" s="704"/>
      <c r="OVJ102" s="704"/>
      <c r="OVK102" s="704"/>
      <c r="OVL102" s="704"/>
      <c r="OVM102" s="704"/>
      <c r="OVN102" s="704"/>
      <c r="OVO102" s="704"/>
      <c r="OVP102" s="704"/>
      <c r="OVQ102" s="704"/>
      <c r="OVR102" s="704"/>
      <c r="OVS102" s="704"/>
      <c r="OVT102" s="704"/>
      <c r="OVU102" s="704"/>
      <c r="OVV102" s="704"/>
      <c r="OVW102" s="704"/>
      <c r="OVX102" s="704"/>
      <c r="OVY102" s="704"/>
      <c r="OVZ102" s="704"/>
      <c r="OWA102" s="704"/>
      <c r="OWB102" s="704"/>
      <c r="OWC102" s="704"/>
      <c r="OWD102" s="704"/>
      <c r="OWE102" s="704"/>
      <c r="OWF102" s="704"/>
      <c r="OWG102" s="704"/>
      <c r="OWH102" s="704"/>
      <c r="OWI102" s="704"/>
      <c r="OWJ102" s="704"/>
      <c r="OWK102" s="704"/>
      <c r="OWL102" s="704"/>
      <c r="OWM102" s="704"/>
      <c r="OWN102" s="704"/>
      <c r="OWO102" s="704"/>
      <c r="OWP102" s="704"/>
      <c r="OWQ102" s="704"/>
      <c r="OWR102" s="704"/>
      <c r="OWS102" s="704"/>
      <c r="OWT102" s="704"/>
      <c r="OWU102" s="704"/>
      <c r="OWV102" s="704"/>
      <c r="OWW102" s="704"/>
      <c r="OWX102" s="704"/>
      <c r="OWY102" s="704"/>
      <c r="OWZ102" s="704"/>
      <c r="OXA102" s="704"/>
      <c r="OXB102" s="704"/>
      <c r="OXC102" s="704"/>
      <c r="OXD102" s="704"/>
      <c r="OXE102" s="704"/>
      <c r="OXF102" s="704"/>
      <c r="OXG102" s="704"/>
      <c r="OXH102" s="704"/>
      <c r="OXI102" s="704"/>
      <c r="OXJ102" s="704"/>
      <c r="OXK102" s="704"/>
      <c r="OXL102" s="704"/>
      <c r="OXM102" s="704"/>
      <c r="OXN102" s="704"/>
      <c r="OXO102" s="704"/>
      <c r="OXP102" s="704"/>
      <c r="OXQ102" s="704"/>
      <c r="OXR102" s="704"/>
      <c r="OXS102" s="704"/>
      <c r="OXT102" s="704"/>
      <c r="OXU102" s="704"/>
      <c r="OXV102" s="704"/>
      <c r="OXW102" s="704"/>
      <c r="OXX102" s="704"/>
      <c r="OXY102" s="704"/>
      <c r="OXZ102" s="704"/>
      <c r="OYA102" s="704"/>
      <c r="OYB102" s="704"/>
      <c r="OYC102" s="704"/>
      <c r="OYD102" s="704"/>
      <c r="OYE102" s="704"/>
      <c r="OYF102" s="704"/>
      <c r="OYG102" s="704"/>
      <c r="OYH102" s="704"/>
      <c r="OYI102" s="704"/>
      <c r="OYJ102" s="704"/>
      <c r="OYK102" s="704"/>
      <c r="OYL102" s="704"/>
      <c r="OYM102" s="704"/>
      <c r="OYN102" s="704"/>
      <c r="OYO102" s="704"/>
      <c r="OYP102" s="704"/>
      <c r="OYQ102" s="704"/>
      <c r="OYR102" s="704"/>
      <c r="OYS102" s="704"/>
      <c r="OYT102" s="704"/>
      <c r="OYU102" s="704"/>
      <c r="OYV102" s="704"/>
      <c r="OYW102" s="704"/>
      <c r="OYX102" s="704"/>
      <c r="OYY102" s="704"/>
      <c r="OYZ102" s="704"/>
      <c r="OZA102" s="704"/>
      <c r="OZB102" s="704"/>
      <c r="OZC102" s="704"/>
      <c r="OZD102" s="704"/>
      <c r="OZE102" s="704"/>
      <c r="OZF102" s="704"/>
      <c r="OZG102" s="704"/>
      <c r="OZH102" s="704"/>
      <c r="OZI102" s="704"/>
      <c r="OZJ102" s="704"/>
      <c r="OZK102" s="704"/>
      <c r="OZL102" s="704"/>
      <c r="OZM102" s="704"/>
      <c r="OZN102" s="704"/>
      <c r="OZO102" s="704"/>
      <c r="OZP102" s="704"/>
      <c r="OZQ102" s="704"/>
      <c r="OZR102" s="704"/>
      <c r="OZS102" s="704"/>
      <c r="OZT102" s="704"/>
      <c r="OZU102" s="704"/>
      <c r="OZV102" s="704"/>
      <c r="OZW102" s="704"/>
      <c r="OZX102" s="704"/>
      <c r="OZY102" s="704"/>
      <c r="OZZ102" s="704"/>
      <c r="PAA102" s="704"/>
      <c r="PAB102" s="704"/>
      <c r="PAC102" s="704"/>
      <c r="PAD102" s="704"/>
      <c r="PAE102" s="704"/>
      <c r="PAF102" s="704"/>
      <c r="PAG102" s="704"/>
      <c r="PAH102" s="704"/>
      <c r="PAI102" s="704"/>
      <c r="PAJ102" s="704"/>
      <c r="PAK102" s="704"/>
      <c r="PAL102" s="704"/>
      <c r="PAM102" s="704"/>
      <c r="PAN102" s="704"/>
      <c r="PAO102" s="704"/>
      <c r="PAP102" s="704"/>
      <c r="PAQ102" s="704"/>
      <c r="PAR102" s="704"/>
      <c r="PAS102" s="704"/>
      <c r="PAT102" s="704"/>
      <c r="PAU102" s="704"/>
      <c r="PAV102" s="704"/>
      <c r="PAW102" s="704"/>
      <c r="PAX102" s="704"/>
      <c r="PAY102" s="704"/>
      <c r="PAZ102" s="704"/>
      <c r="PBA102" s="704"/>
      <c r="PBB102" s="704"/>
      <c r="PBC102" s="704"/>
      <c r="PBD102" s="704"/>
      <c r="PBE102" s="704"/>
      <c r="PBF102" s="704"/>
      <c r="PBG102" s="704"/>
      <c r="PBH102" s="704"/>
      <c r="PBI102" s="704"/>
      <c r="PBJ102" s="704"/>
      <c r="PBK102" s="704"/>
      <c r="PBL102" s="704"/>
      <c r="PBM102" s="704"/>
      <c r="PBN102" s="704"/>
      <c r="PBO102" s="704"/>
      <c r="PBP102" s="704"/>
      <c r="PBQ102" s="704"/>
      <c r="PBR102" s="704"/>
      <c r="PBS102" s="704"/>
      <c r="PBT102" s="704"/>
      <c r="PBU102" s="704"/>
      <c r="PBV102" s="704"/>
      <c r="PBW102" s="704"/>
      <c r="PBX102" s="704"/>
      <c r="PBY102" s="704"/>
      <c r="PBZ102" s="704"/>
      <c r="PCA102" s="704"/>
      <c r="PCB102" s="704"/>
      <c r="PCC102" s="704"/>
      <c r="PCD102" s="704"/>
      <c r="PCE102" s="704"/>
      <c r="PCF102" s="704"/>
      <c r="PCG102" s="704"/>
      <c r="PCH102" s="704"/>
      <c r="PCI102" s="704"/>
      <c r="PCJ102" s="704"/>
      <c r="PCK102" s="704"/>
      <c r="PCL102" s="704"/>
      <c r="PCM102" s="704"/>
      <c r="PCN102" s="704"/>
      <c r="PCO102" s="704"/>
      <c r="PCP102" s="704"/>
      <c r="PCQ102" s="704"/>
      <c r="PCR102" s="704"/>
      <c r="PCS102" s="704"/>
      <c r="PCT102" s="704"/>
      <c r="PCU102" s="704"/>
      <c r="PCV102" s="704"/>
      <c r="PCW102" s="704"/>
      <c r="PCX102" s="704"/>
      <c r="PCY102" s="704"/>
      <c r="PCZ102" s="704"/>
      <c r="PDA102" s="704"/>
      <c r="PDB102" s="704"/>
      <c r="PDC102" s="704"/>
      <c r="PDD102" s="704"/>
      <c r="PDE102" s="704"/>
      <c r="PDF102" s="704"/>
      <c r="PDG102" s="704"/>
      <c r="PDH102" s="704"/>
      <c r="PDI102" s="704"/>
      <c r="PDJ102" s="704"/>
      <c r="PDK102" s="704"/>
      <c r="PDL102" s="704"/>
      <c r="PDM102" s="704"/>
      <c r="PDN102" s="704"/>
      <c r="PDO102" s="704"/>
      <c r="PDP102" s="704"/>
      <c r="PDQ102" s="704"/>
      <c r="PDR102" s="704"/>
      <c r="PDS102" s="704"/>
      <c r="PDT102" s="704"/>
      <c r="PDU102" s="704"/>
      <c r="PDV102" s="704"/>
      <c r="PDW102" s="704"/>
      <c r="PDX102" s="704"/>
      <c r="PDY102" s="704"/>
      <c r="PDZ102" s="704"/>
      <c r="PEA102" s="704"/>
      <c r="PEB102" s="704"/>
      <c r="PEC102" s="704"/>
      <c r="PED102" s="704"/>
      <c r="PEE102" s="704"/>
      <c r="PEF102" s="704"/>
      <c r="PEG102" s="704"/>
      <c r="PEH102" s="704"/>
      <c r="PEI102" s="704"/>
      <c r="PEJ102" s="704"/>
      <c r="PEK102" s="704"/>
      <c r="PEL102" s="704"/>
      <c r="PEM102" s="704"/>
      <c r="PEN102" s="704"/>
      <c r="PEO102" s="704"/>
      <c r="PEP102" s="704"/>
      <c r="PEQ102" s="704"/>
      <c r="PER102" s="704"/>
      <c r="PES102" s="704"/>
      <c r="PET102" s="704"/>
      <c r="PEU102" s="704"/>
      <c r="PEV102" s="704"/>
      <c r="PEW102" s="704"/>
      <c r="PEX102" s="704"/>
      <c r="PEY102" s="704"/>
      <c r="PEZ102" s="704"/>
      <c r="PFA102" s="704"/>
      <c r="PFB102" s="704"/>
      <c r="PFC102" s="704"/>
      <c r="PFD102" s="704"/>
      <c r="PFE102" s="704"/>
      <c r="PFF102" s="704"/>
      <c r="PFG102" s="704"/>
      <c r="PFH102" s="704"/>
      <c r="PFI102" s="704"/>
      <c r="PFJ102" s="704"/>
      <c r="PFK102" s="704"/>
      <c r="PFL102" s="704"/>
      <c r="PFM102" s="704"/>
      <c r="PFN102" s="704"/>
      <c r="PFO102" s="704"/>
      <c r="PFP102" s="704"/>
      <c r="PFQ102" s="704"/>
      <c r="PFR102" s="704"/>
      <c r="PFS102" s="704"/>
      <c r="PFT102" s="704"/>
      <c r="PFU102" s="704"/>
      <c r="PFV102" s="704"/>
      <c r="PFW102" s="704"/>
      <c r="PFX102" s="704"/>
      <c r="PFY102" s="704"/>
      <c r="PFZ102" s="704"/>
      <c r="PGA102" s="704"/>
      <c r="PGB102" s="704"/>
      <c r="PGC102" s="704"/>
      <c r="PGD102" s="704"/>
      <c r="PGE102" s="704"/>
      <c r="PGF102" s="704"/>
      <c r="PGG102" s="704"/>
      <c r="PGH102" s="704"/>
      <c r="PGI102" s="704"/>
      <c r="PGJ102" s="704"/>
      <c r="PGK102" s="704"/>
      <c r="PGL102" s="704"/>
      <c r="PGM102" s="704"/>
      <c r="PGN102" s="704"/>
      <c r="PGO102" s="704"/>
      <c r="PGP102" s="704"/>
      <c r="PGQ102" s="704"/>
      <c r="PGR102" s="704"/>
      <c r="PGS102" s="704"/>
      <c r="PGT102" s="704"/>
      <c r="PGU102" s="704"/>
      <c r="PGV102" s="704"/>
      <c r="PGW102" s="704"/>
      <c r="PGX102" s="704"/>
      <c r="PGY102" s="704"/>
      <c r="PGZ102" s="704"/>
      <c r="PHA102" s="704"/>
      <c r="PHB102" s="704"/>
      <c r="PHC102" s="704"/>
      <c r="PHD102" s="704"/>
      <c r="PHE102" s="704"/>
      <c r="PHF102" s="704"/>
      <c r="PHG102" s="704"/>
      <c r="PHH102" s="704"/>
      <c r="PHI102" s="704"/>
      <c r="PHJ102" s="704"/>
      <c r="PHK102" s="704"/>
      <c r="PHL102" s="704"/>
      <c r="PHM102" s="704"/>
      <c r="PHN102" s="704"/>
      <c r="PHO102" s="704"/>
      <c r="PHP102" s="704"/>
      <c r="PHQ102" s="704"/>
      <c r="PHR102" s="704"/>
      <c r="PHS102" s="704"/>
      <c r="PHT102" s="704"/>
      <c r="PHU102" s="704"/>
      <c r="PHV102" s="704"/>
      <c r="PHW102" s="704"/>
      <c r="PHX102" s="704"/>
      <c r="PHY102" s="704"/>
      <c r="PHZ102" s="704"/>
      <c r="PIA102" s="704"/>
      <c r="PIB102" s="704"/>
      <c r="PIC102" s="704"/>
      <c r="PID102" s="704"/>
      <c r="PIE102" s="704"/>
      <c r="PIF102" s="704"/>
      <c r="PIG102" s="704"/>
      <c r="PIH102" s="704"/>
      <c r="PII102" s="704"/>
      <c r="PIJ102" s="704"/>
      <c r="PIK102" s="704"/>
      <c r="PIL102" s="704"/>
      <c r="PIM102" s="704"/>
      <c r="PIN102" s="704"/>
      <c r="PIO102" s="704"/>
      <c r="PIP102" s="704"/>
      <c r="PIQ102" s="704"/>
      <c r="PIR102" s="704"/>
      <c r="PIS102" s="704"/>
      <c r="PIT102" s="704"/>
      <c r="PIU102" s="704"/>
      <c r="PIV102" s="704"/>
      <c r="PIW102" s="704"/>
      <c r="PIX102" s="704"/>
      <c r="PIY102" s="704"/>
      <c r="PIZ102" s="704"/>
      <c r="PJA102" s="704"/>
      <c r="PJB102" s="704"/>
      <c r="PJC102" s="704"/>
      <c r="PJD102" s="704"/>
      <c r="PJE102" s="704"/>
      <c r="PJF102" s="704"/>
      <c r="PJG102" s="704"/>
      <c r="PJH102" s="704"/>
      <c r="PJI102" s="704"/>
      <c r="PJJ102" s="704"/>
      <c r="PJK102" s="704"/>
      <c r="PJL102" s="704"/>
      <c r="PJM102" s="704"/>
      <c r="PJN102" s="704"/>
      <c r="PJO102" s="704"/>
      <c r="PJP102" s="704"/>
      <c r="PJQ102" s="704"/>
      <c r="PJR102" s="704"/>
      <c r="PJS102" s="704"/>
      <c r="PJT102" s="704"/>
      <c r="PJU102" s="704"/>
      <c r="PJV102" s="704"/>
      <c r="PJW102" s="704"/>
      <c r="PJX102" s="704"/>
      <c r="PJY102" s="704"/>
      <c r="PJZ102" s="704"/>
      <c r="PKA102" s="704"/>
      <c r="PKB102" s="704"/>
      <c r="PKC102" s="704"/>
      <c r="PKD102" s="704"/>
      <c r="PKE102" s="704"/>
      <c r="PKF102" s="704"/>
      <c r="PKG102" s="704"/>
      <c r="PKH102" s="704"/>
      <c r="PKI102" s="704"/>
      <c r="PKJ102" s="704"/>
      <c r="PKK102" s="704"/>
      <c r="PKL102" s="704"/>
      <c r="PKM102" s="704"/>
      <c r="PKN102" s="704"/>
      <c r="PKO102" s="704"/>
      <c r="PKP102" s="704"/>
      <c r="PKQ102" s="704"/>
      <c r="PKR102" s="704"/>
      <c r="PKS102" s="704"/>
      <c r="PKT102" s="704"/>
      <c r="PKU102" s="704"/>
      <c r="PKV102" s="704"/>
      <c r="PKW102" s="704"/>
      <c r="PKX102" s="704"/>
      <c r="PKY102" s="704"/>
      <c r="PKZ102" s="704"/>
      <c r="PLA102" s="704"/>
      <c r="PLB102" s="704"/>
      <c r="PLC102" s="704"/>
      <c r="PLD102" s="704"/>
      <c r="PLE102" s="704"/>
      <c r="PLF102" s="704"/>
      <c r="PLG102" s="704"/>
      <c r="PLH102" s="704"/>
      <c r="PLI102" s="704"/>
      <c r="PLJ102" s="704"/>
      <c r="PLK102" s="704"/>
      <c r="PLL102" s="704"/>
      <c r="PLM102" s="704"/>
      <c r="PLN102" s="704"/>
      <c r="PLO102" s="704"/>
      <c r="PLP102" s="704"/>
      <c r="PLQ102" s="704"/>
      <c r="PLR102" s="704"/>
      <c r="PLS102" s="704"/>
      <c r="PLT102" s="704"/>
      <c r="PLU102" s="704"/>
      <c r="PLV102" s="704"/>
      <c r="PLW102" s="704"/>
      <c r="PLX102" s="704"/>
      <c r="PLY102" s="704"/>
      <c r="PLZ102" s="704"/>
      <c r="PMA102" s="704"/>
      <c r="PMB102" s="704"/>
      <c r="PMC102" s="704"/>
      <c r="PMD102" s="704"/>
      <c r="PME102" s="704"/>
      <c r="PMF102" s="704"/>
      <c r="PMG102" s="704"/>
      <c r="PMH102" s="704"/>
      <c r="PMI102" s="704"/>
      <c r="PMJ102" s="704"/>
      <c r="PMK102" s="704"/>
      <c r="PML102" s="704"/>
      <c r="PMM102" s="704"/>
      <c r="PMN102" s="704"/>
      <c r="PMO102" s="704"/>
      <c r="PMP102" s="704"/>
      <c r="PMQ102" s="704"/>
      <c r="PMR102" s="704"/>
      <c r="PMS102" s="704"/>
      <c r="PMT102" s="704"/>
      <c r="PMU102" s="704"/>
      <c r="PMV102" s="704"/>
      <c r="PMW102" s="704"/>
      <c r="PMX102" s="704"/>
      <c r="PMY102" s="704"/>
      <c r="PMZ102" s="704"/>
      <c r="PNA102" s="704"/>
      <c r="PNB102" s="704"/>
      <c r="PNC102" s="704"/>
      <c r="PND102" s="704"/>
      <c r="PNE102" s="704"/>
      <c r="PNF102" s="704"/>
      <c r="PNG102" s="704"/>
      <c r="PNH102" s="704"/>
      <c r="PNI102" s="704"/>
      <c r="PNJ102" s="704"/>
      <c r="PNK102" s="704"/>
      <c r="PNL102" s="704"/>
      <c r="PNM102" s="704"/>
      <c r="PNN102" s="704"/>
      <c r="PNO102" s="704"/>
      <c r="PNP102" s="704"/>
      <c r="PNQ102" s="704"/>
      <c r="PNR102" s="704"/>
      <c r="PNS102" s="704"/>
      <c r="PNT102" s="704"/>
      <c r="PNU102" s="704"/>
      <c r="PNV102" s="704"/>
      <c r="PNW102" s="704"/>
      <c r="PNX102" s="704"/>
      <c r="PNY102" s="704"/>
      <c r="PNZ102" s="704"/>
      <c r="POA102" s="704"/>
      <c r="POB102" s="704"/>
      <c r="POC102" s="704"/>
      <c r="POD102" s="704"/>
      <c r="POE102" s="704"/>
      <c r="POF102" s="704"/>
      <c r="POG102" s="704"/>
      <c r="POH102" s="704"/>
      <c r="POI102" s="704"/>
      <c r="POJ102" s="704"/>
      <c r="POK102" s="704"/>
      <c r="POL102" s="704"/>
      <c r="POM102" s="704"/>
      <c r="PON102" s="704"/>
      <c r="POO102" s="704"/>
      <c r="POP102" s="704"/>
      <c r="POQ102" s="704"/>
      <c r="POR102" s="704"/>
      <c r="POS102" s="704"/>
      <c r="POT102" s="704"/>
      <c r="POU102" s="704"/>
      <c r="POV102" s="704"/>
      <c r="POW102" s="704"/>
      <c r="POX102" s="704"/>
      <c r="POY102" s="704"/>
      <c r="POZ102" s="704"/>
      <c r="PPA102" s="704"/>
      <c r="PPB102" s="704"/>
      <c r="PPC102" s="704"/>
      <c r="PPD102" s="704"/>
      <c r="PPE102" s="704"/>
      <c r="PPF102" s="704"/>
      <c r="PPG102" s="704"/>
      <c r="PPH102" s="704"/>
      <c r="PPI102" s="704"/>
      <c r="PPJ102" s="704"/>
      <c r="PPK102" s="704"/>
      <c r="PPL102" s="704"/>
      <c r="PPM102" s="704"/>
      <c r="PPN102" s="704"/>
      <c r="PPO102" s="704"/>
      <c r="PPP102" s="704"/>
      <c r="PPQ102" s="704"/>
      <c r="PPR102" s="704"/>
      <c r="PPS102" s="704"/>
      <c r="PPT102" s="704"/>
      <c r="PPU102" s="704"/>
      <c r="PPV102" s="704"/>
      <c r="PPW102" s="704"/>
      <c r="PPX102" s="704"/>
      <c r="PPY102" s="704"/>
      <c r="PPZ102" s="704"/>
      <c r="PQA102" s="704"/>
      <c r="PQB102" s="704"/>
      <c r="PQC102" s="704"/>
      <c r="PQD102" s="704"/>
      <c r="PQE102" s="704"/>
      <c r="PQF102" s="704"/>
      <c r="PQG102" s="704"/>
      <c r="PQH102" s="704"/>
      <c r="PQI102" s="704"/>
      <c r="PQJ102" s="704"/>
      <c r="PQK102" s="704"/>
      <c r="PQL102" s="704"/>
      <c r="PQM102" s="704"/>
      <c r="PQN102" s="704"/>
      <c r="PQO102" s="704"/>
      <c r="PQP102" s="704"/>
      <c r="PQQ102" s="704"/>
      <c r="PQR102" s="704"/>
      <c r="PQS102" s="704"/>
      <c r="PQT102" s="704"/>
      <c r="PQU102" s="704"/>
      <c r="PQV102" s="704"/>
      <c r="PQW102" s="704"/>
      <c r="PQX102" s="704"/>
      <c r="PQY102" s="704"/>
      <c r="PQZ102" s="704"/>
      <c r="PRA102" s="704"/>
      <c r="PRB102" s="704"/>
      <c r="PRC102" s="704"/>
      <c r="PRD102" s="704"/>
      <c r="PRE102" s="704"/>
      <c r="PRF102" s="704"/>
      <c r="PRG102" s="704"/>
      <c r="PRH102" s="704"/>
      <c r="PRI102" s="704"/>
      <c r="PRJ102" s="704"/>
      <c r="PRK102" s="704"/>
      <c r="PRL102" s="704"/>
      <c r="PRM102" s="704"/>
      <c r="PRN102" s="704"/>
      <c r="PRO102" s="704"/>
      <c r="PRP102" s="704"/>
      <c r="PRQ102" s="704"/>
      <c r="PRR102" s="704"/>
      <c r="PRS102" s="704"/>
      <c r="PRT102" s="704"/>
      <c r="PRU102" s="704"/>
      <c r="PRV102" s="704"/>
      <c r="PRW102" s="704"/>
      <c r="PRX102" s="704"/>
      <c r="PRY102" s="704"/>
      <c r="PRZ102" s="704"/>
      <c r="PSA102" s="704"/>
      <c r="PSB102" s="704"/>
      <c r="PSC102" s="704"/>
      <c r="PSD102" s="704"/>
      <c r="PSE102" s="704"/>
      <c r="PSF102" s="704"/>
      <c r="PSG102" s="704"/>
      <c r="PSH102" s="704"/>
      <c r="PSI102" s="704"/>
      <c r="PSJ102" s="704"/>
      <c r="PSK102" s="704"/>
      <c r="PSL102" s="704"/>
      <c r="PSM102" s="704"/>
      <c r="PSN102" s="704"/>
      <c r="PSO102" s="704"/>
      <c r="PSP102" s="704"/>
      <c r="PSQ102" s="704"/>
      <c r="PSR102" s="704"/>
      <c r="PSS102" s="704"/>
      <c r="PST102" s="704"/>
      <c r="PSU102" s="704"/>
      <c r="PSV102" s="704"/>
      <c r="PSW102" s="704"/>
      <c r="PSX102" s="704"/>
      <c r="PSY102" s="704"/>
      <c r="PSZ102" s="704"/>
      <c r="PTA102" s="704"/>
      <c r="PTB102" s="704"/>
      <c r="PTC102" s="704"/>
      <c r="PTD102" s="704"/>
      <c r="PTE102" s="704"/>
      <c r="PTF102" s="704"/>
      <c r="PTG102" s="704"/>
      <c r="PTH102" s="704"/>
      <c r="PTI102" s="704"/>
      <c r="PTJ102" s="704"/>
      <c r="PTK102" s="704"/>
      <c r="PTL102" s="704"/>
      <c r="PTM102" s="704"/>
      <c r="PTN102" s="704"/>
      <c r="PTO102" s="704"/>
      <c r="PTP102" s="704"/>
      <c r="PTQ102" s="704"/>
      <c r="PTR102" s="704"/>
      <c r="PTS102" s="704"/>
      <c r="PTT102" s="704"/>
      <c r="PTU102" s="704"/>
      <c r="PTV102" s="704"/>
      <c r="PTW102" s="704"/>
      <c r="PTX102" s="704"/>
      <c r="PTY102" s="704"/>
      <c r="PTZ102" s="704"/>
      <c r="PUA102" s="704"/>
      <c r="PUB102" s="704"/>
      <c r="PUC102" s="704"/>
      <c r="PUD102" s="704"/>
      <c r="PUE102" s="704"/>
      <c r="PUF102" s="704"/>
      <c r="PUG102" s="704"/>
      <c r="PUH102" s="704"/>
      <c r="PUI102" s="704"/>
      <c r="PUJ102" s="704"/>
      <c r="PUK102" s="704"/>
      <c r="PUL102" s="704"/>
      <c r="PUM102" s="704"/>
      <c r="PUN102" s="704"/>
      <c r="PUO102" s="704"/>
      <c r="PUP102" s="704"/>
      <c r="PUQ102" s="704"/>
      <c r="PUR102" s="704"/>
      <c r="PUS102" s="704"/>
      <c r="PUT102" s="704"/>
      <c r="PUU102" s="704"/>
      <c r="PUV102" s="704"/>
      <c r="PUW102" s="704"/>
      <c r="PUX102" s="704"/>
      <c r="PUY102" s="704"/>
      <c r="PUZ102" s="704"/>
      <c r="PVA102" s="704"/>
      <c r="PVB102" s="704"/>
      <c r="PVC102" s="704"/>
      <c r="PVD102" s="704"/>
      <c r="PVE102" s="704"/>
      <c r="PVF102" s="704"/>
      <c r="PVG102" s="704"/>
      <c r="PVH102" s="704"/>
      <c r="PVI102" s="704"/>
      <c r="PVJ102" s="704"/>
      <c r="PVK102" s="704"/>
      <c r="PVL102" s="704"/>
      <c r="PVM102" s="704"/>
      <c r="PVN102" s="704"/>
      <c r="PVO102" s="704"/>
      <c r="PVP102" s="704"/>
      <c r="PVQ102" s="704"/>
      <c r="PVR102" s="704"/>
      <c r="PVS102" s="704"/>
      <c r="PVT102" s="704"/>
      <c r="PVU102" s="704"/>
      <c r="PVV102" s="704"/>
      <c r="PVW102" s="704"/>
      <c r="PVX102" s="704"/>
      <c r="PVY102" s="704"/>
      <c r="PVZ102" s="704"/>
      <c r="PWA102" s="704"/>
      <c r="PWB102" s="704"/>
      <c r="PWC102" s="704"/>
      <c r="PWD102" s="704"/>
      <c r="PWE102" s="704"/>
      <c r="PWF102" s="704"/>
      <c r="PWG102" s="704"/>
      <c r="PWH102" s="704"/>
      <c r="PWI102" s="704"/>
      <c r="PWJ102" s="704"/>
      <c r="PWK102" s="704"/>
      <c r="PWL102" s="704"/>
      <c r="PWM102" s="704"/>
      <c r="PWN102" s="704"/>
      <c r="PWO102" s="704"/>
      <c r="PWP102" s="704"/>
      <c r="PWQ102" s="704"/>
      <c r="PWR102" s="704"/>
      <c r="PWS102" s="704"/>
      <c r="PWT102" s="704"/>
      <c r="PWU102" s="704"/>
      <c r="PWV102" s="704"/>
      <c r="PWW102" s="704"/>
      <c r="PWX102" s="704"/>
      <c r="PWY102" s="704"/>
      <c r="PWZ102" s="704"/>
      <c r="PXA102" s="704"/>
      <c r="PXB102" s="704"/>
      <c r="PXC102" s="704"/>
      <c r="PXD102" s="704"/>
      <c r="PXE102" s="704"/>
      <c r="PXF102" s="704"/>
      <c r="PXG102" s="704"/>
      <c r="PXH102" s="704"/>
      <c r="PXI102" s="704"/>
      <c r="PXJ102" s="704"/>
      <c r="PXK102" s="704"/>
      <c r="PXL102" s="704"/>
      <c r="PXM102" s="704"/>
      <c r="PXN102" s="704"/>
      <c r="PXO102" s="704"/>
      <c r="PXP102" s="704"/>
      <c r="PXQ102" s="704"/>
      <c r="PXR102" s="704"/>
      <c r="PXS102" s="704"/>
      <c r="PXT102" s="704"/>
      <c r="PXU102" s="704"/>
      <c r="PXV102" s="704"/>
      <c r="PXW102" s="704"/>
      <c r="PXX102" s="704"/>
      <c r="PXY102" s="704"/>
      <c r="PXZ102" s="704"/>
      <c r="PYA102" s="704"/>
      <c r="PYB102" s="704"/>
      <c r="PYC102" s="704"/>
      <c r="PYD102" s="704"/>
      <c r="PYE102" s="704"/>
      <c r="PYF102" s="704"/>
      <c r="PYG102" s="704"/>
      <c r="PYH102" s="704"/>
      <c r="PYI102" s="704"/>
      <c r="PYJ102" s="704"/>
      <c r="PYK102" s="704"/>
      <c r="PYL102" s="704"/>
      <c r="PYM102" s="704"/>
      <c r="PYN102" s="704"/>
      <c r="PYO102" s="704"/>
      <c r="PYP102" s="704"/>
      <c r="PYQ102" s="704"/>
      <c r="PYR102" s="704"/>
      <c r="PYS102" s="704"/>
      <c r="PYT102" s="704"/>
      <c r="PYU102" s="704"/>
      <c r="PYV102" s="704"/>
      <c r="PYW102" s="704"/>
      <c r="PYX102" s="704"/>
      <c r="PYY102" s="704"/>
      <c r="PYZ102" s="704"/>
      <c r="PZA102" s="704"/>
      <c r="PZB102" s="704"/>
      <c r="PZC102" s="704"/>
      <c r="PZD102" s="704"/>
      <c r="PZE102" s="704"/>
      <c r="PZF102" s="704"/>
      <c r="PZG102" s="704"/>
      <c r="PZH102" s="704"/>
      <c r="PZI102" s="704"/>
      <c r="PZJ102" s="704"/>
      <c r="PZK102" s="704"/>
      <c r="PZL102" s="704"/>
      <c r="PZM102" s="704"/>
      <c r="PZN102" s="704"/>
      <c r="PZO102" s="704"/>
      <c r="PZP102" s="704"/>
      <c r="PZQ102" s="704"/>
      <c r="PZR102" s="704"/>
      <c r="PZS102" s="704"/>
      <c r="PZT102" s="704"/>
      <c r="PZU102" s="704"/>
      <c r="PZV102" s="704"/>
      <c r="PZW102" s="704"/>
      <c r="PZX102" s="704"/>
      <c r="PZY102" s="704"/>
      <c r="PZZ102" s="704"/>
      <c r="QAA102" s="704"/>
      <c r="QAB102" s="704"/>
      <c r="QAC102" s="704"/>
      <c r="QAD102" s="704"/>
      <c r="QAE102" s="704"/>
      <c r="QAF102" s="704"/>
      <c r="QAG102" s="704"/>
      <c r="QAH102" s="704"/>
      <c r="QAI102" s="704"/>
      <c r="QAJ102" s="704"/>
      <c r="QAK102" s="704"/>
      <c r="QAL102" s="704"/>
      <c r="QAM102" s="704"/>
      <c r="QAN102" s="704"/>
      <c r="QAO102" s="704"/>
      <c r="QAP102" s="704"/>
      <c r="QAQ102" s="704"/>
      <c r="QAR102" s="704"/>
      <c r="QAS102" s="704"/>
      <c r="QAT102" s="704"/>
      <c r="QAU102" s="704"/>
      <c r="QAV102" s="704"/>
      <c r="QAW102" s="704"/>
      <c r="QAX102" s="704"/>
      <c r="QAY102" s="704"/>
      <c r="QAZ102" s="704"/>
      <c r="QBA102" s="704"/>
      <c r="QBB102" s="704"/>
      <c r="QBC102" s="704"/>
      <c r="QBD102" s="704"/>
      <c r="QBE102" s="704"/>
      <c r="QBF102" s="704"/>
      <c r="QBG102" s="704"/>
      <c r="QBH102" s="704"/>
      <c r="QBI102" s="704"/>
      <c r="QBJ102" s="704"/>
      <c r="QBK102" s="704"/>
      <c r="QBL102" s="704"/>
      <c r="QBM102" s="704"/>
      <c r="QBN102" s="704"/>
      <c r="QBO102" s="704"/>
      <c r="QBP102" s="704"/>
      <c r="QBQ102" s="704"/>
      <c r="QBR102" s="704"/>
      <c r="QBS102" s="704"/>
      <c r="QBT102" s="704"/>
      <c r="QBU102" s="704"/>
      <c r="QBV102" s="704"/>
      <c r="QBW102" s="704"/>
      <c r="QBX102" s="704"/>
      <c r="QBY102" s="704"/>
      <c r="QBZ102" s="704"/>
      <c r="QCA102" s="704"/>
      <c r="QCB102" s="704"/>
      <c r="QCC102" s="704"/>
      <c r="QCD102" s="704"/>
      <c r="QCE102" s="704"/>
      <c r="QCF102" s="704"/>
      <c r="QCG102" s="704"/>
      <c r="QCH102" s="704"/>
      <c r="QCI102" s="704"/>
      <c r="QCJ102" s="704"/>
      <c r="QCK102" s="704"/>
      <c r="QCL102" s="704"/>
      <c r="QCM102" s="704"/>
      <c r="QCN102" s="704"/>
      <c r="QCO102" s="704"/>
      <c r="QCP102" s="704"/>
      <c r="QCQ102" s="704"/>
      <c r="QCR102" s="704"/>
      <c r="QCS102" s="704"/>
      <c r="QCT102" s="704"/>
      <c r="QCU102" s="704"/>
      <c r="QCV102" s="704"/>
      <c r="QCW102" s="704"/>
      <c r="QCX102" s="704"/>
      <c r="QCY102" s="704"/>
      <c r="QCZ102" s="704"/>
      <c r="QDA102" s="704"/>
      <c r="QDB102" s="704"/>
      <c r="QDC102" s="704"/>
      <c r="QDD102" s="704"/>
      <c r="QDE102" s="704"/>
      <c r="QDF102" s="704"/>
      <c r="QDG102" s="704"/>
      <c r="QDH102" s="704"/>
      <c r="QDI102" s="704"/>
      <c r="QDJ102" s="704"/>
      <c r="QDK102" s="704"/>
      <c r="QDL102" s="704"/>
      <c r="QDM102" s="704"/>
      <c r="QDN102" s="704"/>
      <c r="QDO102" s="704"/>
      <c r="QDP102" s="704"/>
      <c r="QDQ102" s="704"/>
      <c r="QDR102" s="704"/>
      <c r="QDS102" s="704"/>
      <c r="QDT102" s="704"/>
      <c r="QDU102" s="704"/>
      <c r="QDV102" s="704"/>
      <c r="QDW102" s="704"/>
      <c r="QDX102" s="704"/>
      <c r="QDY102" s="704"/>
      <c r="QDZ102" s="704"/>
      <c r="QEA102" s="704"/>
      <c r="QEB102" s="704"/>
      <c r="QEC102" s="704"/>
      <c r="QED102" s="704"/>
      <c r="QEE102" s="704"/>
      <c r="QEF102" s="704"/>
      <c r="QEG102" s="704"/>
      <c r="QEH102" s="704"/>
      <c r="QEI102" s="704"/>
      <c r="QEJ102" s="704"/>
      <c r="QEK102" s="704"/>
      <c r="QEL102" s="704"/>
      <c r="QEM102" s="704"/>
      <c r="QEN102" s="704"/>
      <c r="QEO102" s="704"/>
      <c r="QEP102" s="704"/>
      <c r="QEQ102" s="704"/>
      <c r="QER102" s="704"/>
      <c r="QES102" s="704"/>
      <c r="QET102" s="704"/>
      <c r="QEU102" s="704"/>
      <c r="QEV102" s="704"/>
      <c r="QEW102" s="704"/>
      <c r="QEX102" s="704"/>
      <c r="QEY102" s="704"/>
      <c r="QEZ102" s="704"/>
      <c r="QFA102" s="704"/>
      <c r="QFB102" s="704"/>
      <c r="QFC102" s="704"/>
      <c r="QFD102" s="704"/>
      <c r="QFE102" s="704"/>
      <c r="QFF102" s="704"/>
      <c r="QFG102" s="704"/>
      <c r="QFH102" s="704"/>
      <c r="QFI102" s="704"/>
      <c r="QFJ102" s="704"/>
      <c r="QFK102" s="704"/>
      <c r="QFL102" s="704"/>
      <c r="QFM102" s="704"/>
      <c r="QFN102" s="704"/>
      <c r="QFO102" s="704"/>
      <c r="QFP102" s="704"/>
      <c r="QFQ102" s="704"/>
      <c r="QFR102" s="704"/>
      <c r="QFS102" s="704"/>
      <c r="QFT102" s="704"/>
      <c r="QFU102" s="704"/>
      <c r="QFV102" s="704"/>
      <c r="QFW102" s="704"/>
      <c r="QFX102" s="704"/>
      <c r="QFY102" s="704"/>
      <c r="QFZ102" s="704"/>
      <c r="QGA102" s="704"/>
      <c r="QGB102" s="704"/>
      <c r="QGC102" s="704"/>
      <c r="QGD102" s="704"/>
      <c r="QGE102" s="704"/>
      <c r="QGF102" s="704"/>
      <c r="QGG102" s="704"/>
      <c r="QGH102" s="704"/>
      <c r="QGI102" s="704"/>
      <c r="QGJ102" s="704"/>
      <c r="QGK102" s="704"/>
      <c r="QGL102" s="704"/>
      <c r="QGM102" s="704"/>
      <c r="QGN102" s="704"/>
      <c r="QGO102" s="704"/>
      <c r="QGP102" s="704"/>
      <c r="QGQ102" s="704"/>
      <c r="QGR102" s="704"/>
      <c r="QGS102" s="704"/>
      <c r="QGT102" s="704"/>
      <c r="QGU102" s="704"/>
      <c r="QGV102" s="704"/>
      <c r="QGW102" s="704"/>
      <c r="QGX102" s="704"/>
      <c r="QGY102" s="704"/>
      <c r="QGZ102" s="704"/>
      <c r="QHA102" s="704"/>
      <c r="QHB102" s="704"/>
      <c r="QHC102" s="704"/>
      <c r="QHD102" s="704"/>
      <c r="QHE102" s="704"/>
      <c r="QHF102" s="704"/>
      <c r="QHG102" s="704"/>
      <c r="QHH102" s="704"/>
      <c r="QHI102" s="704"/>
      <c r="QHJ102" s="704"/>
      <c r="QHK102" s="704"/>
      <c r="QHL102" s="704"/>
      <c r="QHM102" s="704"/>
      <c r="QHN102" s="704"/>
      <c r="QHO102" s="704"/>
      <c r="QHP102" s="704"/>
      <c r="QHQ102" s="704"/>
      <c r="QHR102" s="704"/>
      <c r="QHS102" s="704"/>
      <c r="QHT102" s="704"/>
      <c r="QHU102" s="704"/>
      <c r="QHV102" s="704"/>
      <c r="QHW102" s="704"/>
      <c r="QHX102" s="704"/>
      <c r="QHY102" s="704"/>
      <c r="QHZ102" s="704"/>
      <c r="QIA102" s="704"/>
      <c r="QIB102" s="704"/>
      <c r="QIC102" s="704"/>
      <c r="QID102" s="704"/>
      <c r="QIE102" s="704"/>
      <c r="QIF102" s="704"/>
      <c r="QIG102" s="704"/>
      <c r="QIH102" s="704"/>
      <c r="QII102" s="704"/>
      <c r="QIJ102" s="704"/>
      <c r="QIK102" s="704"/>
      <c r="QIL102" s="704"/>
      <c r="QIM102" s="704"/>
      <c r="QIN102" s="704"/>
      <c r="QIO102" s="704"/>
      <c r="QIP102" s="704"/>
      <c r="QIQ102" s="704"/>
      <c r="QIR102" s="704"/>
      <c r="QIS102" s="704"/>
      <c r="QIT102" s="704"/>
      <c r="QIU102" s="704"/>
      <c r="QIV102" s="704"/>
      <c r="QIW102" s="704"/>
      <c r="QIX102" s="704"/>
      <c r="QIY102" s="704"/>
      <c r="QIZ102" s="704"/>
      <c r="QJA102" s="704"/>
      <c r="QJB102" s="704"/>
      <c r="QJC102" s="704"/>
      <c r="QJD102" s="704"/>
      <c r="QJE102" s="704"/>
      <c r="QJF102" s="704"/>
      <c r="QJG102" s="704"/>
      <c r="QJH102" s="704"/>
      <c r="QJI102" s="704"/>
      <c r="QJJ102" s="704"/>
      <c r="QJK102" s="704"/>
      <c r="QJL102" s="704"/>
      <c r="QJM102" s="704"/>
      <c r="QJN102" s="704"/>
      <c r="QJO102" s="704"/>
      <c r="QJP102" s="704"/>
      <c r="QJQ102" s="704"/>
      <c r="QJR102" s="704"/>
      <c r="QJS102" s="704"/>
      <c r="QJT102" s="704"/>
      <c r="QJU102" s="704"/>
      <c r="QJV102" s="704"/>
      <c r="QJW102" s="704"/>
      <c r="QJX102" s="704"/>
      <c r="QJY102" s="704"/>
      <c r="QJZ102" s="704"/>
      <c r="QKA102" s="704"/>
      <c r="QKB102" s="704"/>
      <c r="QKC102" s="704"/>
      <c r="QKD102" s="704"/>
      <c r="QKE102" s="704"/>
      <c r="QKF102" s="704"/>
      <c r="QKG102" s="704"/>
      <c r="QKH102" s="704"/>
      <c r="QKI102" s="704"/>
      <c r="QKJ102" s="704"/>
      <c r="QKK102" s="704"/>
      <c r="QKL102" s="704"/>
      <c r="QKM102" s="704"/>
      <c r="QKN102" s="704"/>
      <c r="QKO102" s="704"/>
      <c r="QKP102" s="704"/>
      <c r="QKQ102" s="704"/>
      <c r="QKR102" s="704"/>
      <c r="QKS102" s="704"/>
      <c r="QKT102" s="704"/>
      <c r="QKU102" s="704"/>
      <c r="QKV102" s="704"/>
      <c r="QKW102" s="704"/>
      <c r="QKX102" s="704"/>
      <c r="QKY102" s="704"/>
      <c r="QKZ102" s="704"/>
      <c r="QLA102" s="704"/>
      <c r="QLB102" s="704"/>
      <c r="QLC102" s="704"/>
      <c r="QLD102" s="704"/>
      <c r="QLE102" s="704"/>
      <c r="QLF102" s="704"/>
      <c r="QLG102" s="704"/>
      <c r="QLH102" s="704"/>
      <c r="QLI102" s="704"/>
      <c r="QLJ102" s="704"/>
      <c r="QLK102" s="704"/>
      <c r="QLL102" s="704"/>
      <c r="QLM102" s="704"/>
      <c r="QLN102" s="704"/>
      <c r="QLO102" s="704"/>
      <c r="QLP102" s="704"/>
      <c r="QLQ102" s="704"/>
      <c r="QLR102" s="704"/>
      <c r="QLS102" s="704"/>
      <c r="QLT102" s="704"/>
      <c r="QLU102" s="704"/>
      <c r="QLV102" s="704"/>
      <c r="QLW102" s="704"/>
      <c r="QLX102" s="704"/>
      <c r="QLY102" s="704"/>
      <c r="QLZ102" s="704"/>
      <c r="QMA102" s="704"/>
      <c r="QMB102" s="704"/>
      <c r="QMC102" s="704"/>
      <c r="QMD102" s="704"/>
      <c r="QME102" s="704"/>
      <c r="QMF102" s="704"/>
      <c r="QMG102" s="704"/>
      <c r="QMH102" s="704"/>
      <c r="QMI102" s="704"/>
      <c r="QMJ102" s="704"/>
      <c r="QMK102" s="704"/>
      <c r="QML102" s="704"/>
      <c r="QMM102" s="704"/>
      <c r="QMN102" s="704"/>
      <c r="QMO102" s="704"/>
      <c r="QMP102" s="704"/>
      <c r="QMQ102" s="704"/>
      <c r="QMR102" s="704"/>
      <c r="QMS102" s="704"/>
      <c r="QMT102" s="704"/>
      <c r="QMU102" s="704"/>
      <c r="QMV102" s="704"/>
      <c r="QMW102" s="704"/>
      <c r="QMX102" s="704"/>
      <c r="QMY102" s="704"/>
      <c r="QMZ102" s="704"/>
      <c r="QNA102" s="704"/>
      <c r="QNB102" s="704"/>
      <c r="QNC102" s="704"/>
      <c r="QND102" s="704"/>
      <c r="QNE102" s="704"/>
      <c r="QNF102" s="704"/>
      <c r="QNG102" s="704"/>
      <c r="QNH102" s="704"/>
      <c r="QNI102" s="704"/>
      <c r="QNJ102" s="704"/>
      <c r="QNK102" s="704"/>
      <c r="QNL102" s="704"/>
      <c r="QNM102" s="704"/>
      <c r="QNN102" s="704"/>
      <c r="QNO102" s="704"/>
      <c r="QNP102" s="704"/>
      <c r="QNQ102" s="704"/>
      <c r="QNR102" s="704"/>
      <c r="QNS102" s="704"/>
      <c r="QNT102" s="704"/>
      <c r="QNU102" s="704"/>
      <c r="QNV102" s="704"/>
      <c r="QNW102" s="704"/>
      <c r="QNX102" s="704"/>
      <c r="QNY102" s="704"/>
      <c r="QNZ102" s="704"/>
      <c r="QOA102" s="704"/>
      <c r="QOB102" s="704"/>
      <c r="QOC102" s="704"/>
      <c r="QOD102" s="704"/>
      <c r="QOE102" s="704"/>
      <c r="QOF102" s="704"/>
      <c r="QOG102" s="704"/>
      <c r="QOH102" s="704"/>
      <c r="QOI102" s="704"/>
      <c r="QOJ102" s="704"/>
      <c r="QOK102" s="704"/>
      <c r="QOL102" s="704"/>
      <c r="QOM102" s="704"/>
      <c r="QON102" s="704"/>
      <c r="QOO102" s="704"/>
      <c r="QOP102" s="704"/>
      <c r="QOQ102" s="704"/>
      <c r="QOR102" s="704"/>
      <c r="QOS102" s="704"/>
      <c r="QOT102" s="704"/>
      <c r="QOU102" s="704"/>
      <c r="QOV102" s="704"/>
      <c r="QOW102" s="704"/>
      <c r="QOX102" s="704"/>
      <c r="QOY102" s="704"/>
      <c r="QOZ102" s="704"/>
      <c r="QPA102" s="704"/>
      <c r="QPB102" s="704"/>
      <c r="QPC102" s="704"/>
      <c r="QPD102" s="704"/>
      <c r="QPE102" s="704"/>
      <c r="QPF102" s="704"/>
      <c r="QPG102" s="704"/>
      <c r="QPH102" s="704"/>
      <c r="QPI102" s="704"/>
      <c r="QPJ102" s="704"/>
      <c r="QPK102" s="704"/>
      <c r="QPL102" s="704"/>
      <c r="QPM102" s="704"/>
      <c r="QPN102" s="704"/>
      <c r="QPO102" s="704"/>
      <c r="QPP102" s="704"/>
      <c r="QPQ102" s="704"/>
      <c r="QPR102" s="704"/>
      <c r="QPS102" s="704"/>
      <c r="QPT102" s="704"/>
      <c r="QPU102" s="704"/>
      <c r="QPV102" s="704"/>
      <c r="QPW102" s="704"/>
      <c r="QPX102" s="704"/>
      <c r="QPY102" s="704"/>
      <c r="QPZ102" s="704"/>
      <c r="QQA102" s="704"/>
      <c r="QQB102" s="704"/>
      <c r="QQC102" s="704"/>
      <c r="QQD102" s="704"/>
      <c r="QQE102" s="704"/>
      <c r="QQF102" s="704"/>
      <c r="QQG102" s="704"/>
      <c r="QQH102" s="704"/>
      <c r="QQI102" s="704"/>
      <c r="QQJ102" s="704"/>
      <c r="QQK102" s="704"/>
      <c r="QQL102" s="704"/>
      <c r="QQM102" s="704"/>
      <c r="QQN102" s="704"/>
      <c r="QQO102" s="704"/>
      <c r="QQP102" s="704"/>
      <c r="QQQ102" s="704"/>
      <c r="QQR102" s="704"/>
      <c r="QQS102" s="704"/>
      <c r="QQT102" s="704"/>
      <c r="QQU102" s="704"/>
      <c r="QQV102" s="704"/>
      <c r="QQW102" s="704"/>
      <c r="QQX102" s="704"/>
      <c r="QQY102" s="704"/>
      <c r="QQZ102" s="704"/>
      <c r="QRA102" s="704"/>
      <c r="QRB102" s="704"/>
      <c r="QRC102" s="704"/>
      <c r="QRD102" s="704"/>
      <c r="QRE102" s="704"/>
      <c r="QRF102" s="704"/>
      <c r="QRG102" s="704"/>
      <c r="QRH102" s="704"/>
      <c r="QRI102" s="704"/>
      <c r="QRJ102" s="704"/>
      <c r="QRK102" s="704"/>
      <c r="QRL102" s="704"/>
      <c r="QRM102" s="704"/>
      <c r="QRN102" s="704"/>
      <c r="QRO102" s="704"/>
      <c r="QRP102" s="704"/>
      <c r="QRQ102" s="704"/>
      <c r="QRR102" s="704"/>
      <c r="QRS102" s="704"/>
      <c r="QRT102" s="704"/>
      <c r="QRU102" s="704"/>
      <c r="QRV102" s="704"/>
      <c r="QRW102" s="704"/>
      <c r="QRX102" s="704"/>
      <c r="QRY102" s="704"/>
      <c r="QRZ102" s="704"/>
      <c r="QSA102" s="704"/>
      <c r="QSB102" s="704"/>
      <c r="QSC102" s="704"/>
      <c r="QSD102" s="704"/>
      <c r="QSE102" s="704"/>
      <c r="QSF102" s="704"/>
      <c r="QSG102" s="704"/>
      <c r="QSH102" s="704"/>
      <c r="QSI102" s="704"/>
      <c r="QSJ102" s="704"/>
      <c r="QSK102" s="704"/>
      <c r="QSL102" s="704"/>
      <c r="QSM102" s="704"/>
      <c r="QSN102" s="704"/>
      <c r="QSO102" s="704"/>
      <c r="QSP102" s="704"/>
      <c r="QSQ102" s="704"/>
      <c r="QSR102" s="704"/>
      <c r="QSS102" s="704"/>
      <c r="QST102" s="704"/>
      <c r="QSU102" s="704"/>
      <c r="QSV102" s="704"/>
      <c r="QSW102" s="704"/>
      <c r="QSX102" s="704"/>
      <c r="QSY102" s="704"/>
      <c r="QSZ102" s="704"/>
      <c r="QTA102" s="704"/>
      <c r="QTB102" s="704"/>
      <c r="QTC102" s="704"/>
      <c r="QTD102" s="704"/>
      <c r="QTE102" s="704"/>
      <c r="QTF102" s="704"/>
      <c r="QTG102" s="704"/>
      <c r="QTH102" s="704"/>
      <c r="QTI102" s="704"/>
      <c r="QTJ102" s="704"/>
      <c r="QTK102" s="704"/>
      <c r="QTL102" s="704"/>
      <c r="QTM102" s="704"/>
      <c r="QTN102" s="704"/>
      <c r="QTO102" s="704"/>
      <c r="QTP102" s="704"/>
      <c r="QTQ102" s="704"/>
      <c r="QTR102" s="704"/>
      <c r="QTS102" s="704"/>
      <c r="QTT102" s="704"/>
      <c r="QTU102" s="704"/>
      <c r="QTV102" s="704"/>
      <c r="QTW102" s="704"/>
      <c r="QTX102" s="704"/>
      <c r="QTY102" s="704"/>
      <c r="QTZ102" s="704"/>
      <c r="QUA102" s="704"/>
      <c r="QUB102" s="704"/>
      <c r="QUC102" s="704"/>
      <c r="QUD102" s="704"/>
      <c r="QUE102" s="704"/>
      <c r="QUF102" s="704"/>
      <c r="QUG102" s="704"/>
      <c r="QUH102" s="704"/>
      <c r="QUI102" s="704"/>
      <c r="QUJ102" s="704"/>
      <c r="QUK102" s="704"/>
      <c r="QUL102" s="704"/>
      <c r="QUM102" s="704"/>
      <c r="QUN102" s="704"/>
      <c r="QUO102" s="704"/>
      <c r="QUP102" s="704"/>
      <c r="QUQ102" s="704"/>
      <c r="QUR102" s="704"/>
      <c r="QUS102" s="704"/>
      <c r="QUT102" s="704"/>
      <c r="QUU102" s="704"/>
      <c r="QUV102" s="704"/>
      <c r="QUW102" s="704"/>
      <c r="QUX102" s="704"/>
      <c r="QUY102" s="704"/>
      <c r="QUZ102" s="704"/>
      <c r="QVA102" s="704"/>
      <c r="QVB102" s="704"/>
      <c r="QVC102" s="704"/>
      <c r="QVD102" s="704"/>
      <c r="QVE102" s="704"/>
      <c r="QVF102" s="704"/>
      <c r="QVG102" s="704"/>
      <c r="QVH102" s="704"/>
      <c r="QVI102" s="704"/>
      <c r="QVJ102" s="704"/>
      <c r="QVK102" s="704"/>
      <c r="QVL102" s="704"/>
      <c r="QVM102" s="704"/>
      <c r="QVN102" s="704"/>
      <c r="QVO102" s="704"/>
      <c r="QVP102" s="704"/>
      <c r="QVQ102" s="704"/>
      <c r="QVR102" s="704"/>
      <c r="QVS102" s="704"/>
      <c r="QVT102" s="704"/>
      <c r="QVU102" s="704"/>
      <c r="QVV102" s="704"/>
      <c r="QVW102" s="704"/>
      <c r="QVX102" s="704"/>
      <c r="QVY102" s="704"/>
      <c r="QVZ102" s="704"/>
      <c r="QWA102" s="704"/>
      <c r="QWB102" s="704"/>
      <c r="QWC102" s="704"/>
      <c r="QWD102" s="704"/>
      <c r="QWE102" s="704"/>
      <c r="QWF102" s="704"/>
      <c r="QWG102" s="704"/>
      <c r="QWH102" s="704"/>
      <c r="QWI102" s="704"/>
      <c r="QWJ102" s="704"/>
      <c r="QWK102" s="704"/>
      <c r="QWL102" s="704"/>
      <c r="QWM102" s="704"/>
      <c r="QWN102" s="704"/>
      <c r="QWO102" s="704"/>
      <c r="QWP102" s="704"/>
      <c r="QWQ102" s="704"/>
      <c r="QWR102" s="704"/>
      <c r="QWS102" s="704"/>
      <c r="QWT102" s="704"/>
      <c r="QWU102" s="704"/>
      <c r="QWV102" s="704"/>
      <c r="QWW102" s="704"/>
      <c r="QWX102" s="704"/>
      <c r="QWY102" s="704"/>
      <c r="QWZ102" s="704"/>
      <c r="QXA102" s="704"/>
      <c r="QXB102" s="704"/>
      <c r="QXC102" s="704"/>
      <c r="QXD102" s="704"/>
      <c r="QXE102" s="704"/>
      <c r="QXF102" s="704"/>
      <c r="QXG102" s="704"/>
      <c r="QXH102" s="704"/>
      <c r="QXI102" s="704"/>
      <c r="QXJ102" s="704"/>
      <c r="QXK102" s="704"/>
      <c r="QXL102" s="704"/>
      <c r="QXM102" s="704"/>
      <c r="QXN102" s="704"/>
      <c r="QXO102" s="704"/>
      <c r="QXP102" s="704"/>
      <c r="QXQ102" s="704"/>
      <c r="QXR102" s="704"/>
      <c r="QXS102" s="704"/>
      <c r="QXT102" s="704"/>
      <c r="QXU102" s="704"/>
      <c r="QXV102" s="704"/>
      <c r="QXW102" s="704"/>
      <c r="QXX102" s="704"/>
      <c r="QXY102" s="704"/>
      <c r="QXZ102" s="704"/>
      <c r="QYA102" s="704"/>
      <c r="QYB102" s="704"/>
      <c r="QYC102" s="704"/>
      <c r="QYD102" s="704"/>
      <c r="QYE102" s="704"/>
      <c r="QYF102" s="704"/>
      <c r="QYG102" s="704"/>
      <c r="QYH102" s="704"/>
      <c r="QYI102" s="704"/>
      <c r="QYJ102" s="704"/>
      <c r="QYK102" s="704"/>
      <c r="QYL102" s="704"/>
      <c r="QYM102" s="704"/>
      <c r="QYN102" s="704"/>
      <c r="QYO102" s="704"/>
      <c r="QYP102" s="704"/>
      <c r="QYQ102" s="704"/>
      <c r="QYR102" s="704"/>
      <c r="QYS102" s="704"/>
      <c r="QYT102" s="704"/>
      <c r="QYU102" s="704"/>
      <c r="QYV102" s="704"/>
      <c r="QYW102" s="704"/>
      <c r="QYX102" s="704"/>
      <c r="QYY102" s="704"/>
      <c r="QYZ102" s="704"/>
      <c r="QZA102" s="704"/>
      <c r="QZB102" s="704"/>
      <c r="QZC102" s="704"/>
      <c r="QZD102" s="704"/>
      <c r="QZE102" s="704"/>
      <c r="QZF102" s="704"/>
      <c r="QZG102" s="704"/>
      <c r="QZH102" s="704"/>
      <c r="QZI102" s="704"/>
      <c r="QZJ102" s="704"/>
      <c r="QZK102" s="704"/>
      <c r="QZL102" s="704"/>
      <c r="QZM102" s="704"/>
      <c r="QZN102" s="704"/>
      <c r="QZO102" s="704"/>
      <c r="QZP102" s="704"/>
      <c r="QZQ102" s="704"/>
      <c r="QZR102" s="704"/>
      <c r="QZS102" s="704"/>
      <c r="QZT102" s="704"/>
      <c r="QZU102" s="704"/>
      <c r="QZV102" s="704"/>
      <c r="QZW102" s="704"/>
      <c r="QZX102" s="704"/>
      <c r="QZY102" s="704"/>
      <c r="QZZ102" s="704"/>
      <c r="RAA102" s="704"/>
      <c r="RAB102" s="704"/>
      <c r="RAC102" s="704"/>
      <c r="RAD102" s="704"/>
      <c r="RAE102" s="704"/>
      <c r="RAF102" s="704"/>
      <c r="RAG102" s="704"/>
      <c r="RAH102" s="704"/>
      <c r="RAI102" s="704"/>
      <c r="RAJ102" s="704"/>
      <c r="RAK102" s="704"/>
      <c r="RAL102" s="704"/>
      <c r="RAM102" s="704"/>
      <c r="RAN102" s="704"/>
      <c r="RAO102" s="704"/>
      <c r="RAP102" s="704"/>
      <c r="RAQ102" s="704"/>
      <c r="RAR102" s="704"/>
      <c r="RAS102" s="704"/>
      <c r="RAT102" s="704"/>
      <c r="RAU102" s="704"/>
      <c r="RAV102" s="704"/>
      <c r="RAW102" s="704"/>
      <c r="RAX102" s="704"/>
      <c r="RAY102" s="704"/>
      <c r="RAZ102" s="704"/>
      <c r="RBA102" s="704"/>
      <c r="RBB102" s="704"/>
      <c r="RBC102" s="704"/>
      <c r="RBD102" s="704"/>
      <c r="RBE102" s="704"/>
      <c r="RBF102" s="704"/>
      <c r="RBG102" s="704"/>
      <c r="RBH102" s="704"/>
      <c r="RBI102" s="704"/>
      <c r="RBJ102" s="704"/>
      <c r="RBK102" s="704"/>
      <c r="RBL102" s="704"/>
      <c r="RBM102" s="704"/>
      <c r="RBN102" s="704"/>
      <c r="RBO102" s="704"/>
      <c r="RBP102" s="704"/>
      <c r="RBQ102" s="704"/>
      <c r="RBR102" s="704"/>
      <c r="RBS102" s="704"/>
      <c r="RBT102" s="704"/>
      <c r="RBU102" s="704"/>
      <c r="RBV102" s="704"/>
      <c r="RBW102" s="704"/>
      <c r="RBX102" s="704"/>
      <c r="RBY102" s="704"/>
      <c r="RBZ102" s="704"/>
      <c r="RCA102" s="704"/>
      <c r="RCB102" s="704"/>
      <c r="RCC102" s="704"/>
      <c r="RCD102" s="704"/>
      <c r="RCE102" s="704"/>
      <c r="RCF102" s="704"/>
      <c r="RCG102" s="704"/>
      <c r="RCH102" s="704"/>
      <c r="RCI102" s="704"/>
      <c r="RCJ102" s="704"/>
      <c r="RCK102" s="704"/>
      <c r="RCL102" s="704"/>
      <c r="RCM102" s="704"/>
      <c r="RCN102" s="704"/>
      <c r="RCO102" s="704"/>
      <c r="RCP102" s="704"/>
      <c r="RCQ102" s="704"/>
      <c r="RCR102" s="704"/>
      <c r="RCS102" s="704"/>
      <c r="RCT102" s="704"/>
      <c r="RCU102" s="704"/>
      <c r="RCV102" s="704"/>
      <c r="RCW102" s="704"/>
      <c r="RCX102" s="704"/>
      <c r="RCY102" s="704"/>
      <c r="RCZ102" s="704"/>
      <c r="RDA102" s="704"/>
      <c r="RDB102" s="704"/>
      <c r="RDC102" s="704"/>
      <c r="RDD102" s="704"/>
      <c r="RDE102" s="704"/>
      <c r="RDF102" s="704"/>
      <c r="RDG102" s="704"/>
      <c r="RDH102" s="704"/>
      <c r="RDI102" s="704"/>
      <c r="RDJ102" s="704"/>
      <c r="RDK102" s="704"/>
      <c r="RDL102" s="704"/>
      <c r="RDM102" s="704"/>
      <c r="RDN102" s="704"/>
      <c r="RDO102" s="704"/>
      <c r="RDP102" s="704"/>
      <c r="RDQ102" s="704"/>
      <c r="RDR102" s="704"/>
      <c r="RDS102" s="704"/>
      <c r="RDT102" s="704"/>
      <c r="RDU102" s="704"/>
      <c r="RDV102" s="704"/>
      <c r="RDW102" s="704"/>
      <c r="RDX102" s="704"/>
      <c r="RDY102" s="704"/>
      <c r="RDZ102" s="704"/>
      <c r="REA102" s="704"/>
      <c r="REB102" s="704"/>
      <c r="REC102" s="704"/>
      <c r="RED102" s="704"/>
      <c r="REE102" s="704"/>
      <c r="REF102" s="704"/>
      <c r="REG102" s="704"/>
      <c r="REH102" s="704"/>
      <c r="REI102" s="704"/>
      <c r="REJ102" s="704"/>
      <c r="REK102" s="704"/>
      <c r="REL102" s="704"/>
      <c r="REM102" s="704"/>
      <c r="REN102" s="704"/>
      <c r="REO102" s="704"/>
      <c r="REP102" s="704"/>
      <c r="REQ102" s="704"/>
      <c r="RER102" s="704"/>
      <c r="RES102" s="704"/>
      <c r="RET102" s="704"/>
      <c r="REU102" s="704"/>
      <c r="REV102" s="704"/>
      <c r="REW102" s="704"/>
      <c r="REX102" s="704"/>
      <c r="REY102" s="704"/>
      <c r="REZ102" s="704"/>
      <c r="RFA102" s="704"/>
      <c r="RFB102" s="704"/>
      <c r="RFC102" s="704"/>
      <c r="RFD102" s="704"/>
      <c r="RFE102" s="704"/>
      <c r="RFF102" s="704"/>
      <c r="RFG102" s="704"/>
      <c r="RFH102" s="704"/>
      <c r="RFI102" s="704"/>
      <c r="RFJ102" s="704"/>
      <c r="RFK102" s="704"/>
      <c r="RFL102" s="704"/>
      <c r="RFM102" s="704"/>
      <c r="RFN102" s="704"/>
      <c r="RFO102" s="704"/>
      <c r="RFP102" s="704"/>
      <c r="RFQ102" s="704"/>
      <c r="RFR102" s="704"/>
      <c r="RFS102" s="704"/>
      <c r="RFT102" s="704"/>
      <c r="RFU102" s="704"/>
      <c r="RFV102" s="704"/>
      <c r="RFW102" s="704"/>
      <c r="RFX102" s="704"/>
      <c r="RFY102" s="704"/>
      <c r="RFZ102" s="704"/>
      <c r="RGA102" s="704"/>
      <c r="RGB102" s="704"/>
      <c r="RGC102" s="704"/>
      <c r="RGD102" s="704"/>
      <c r="RGE102" s="704"/>
      <c r="RGF102" s="704"/>
      <c r="RGG102" s="704"/>
      <c r="RGH102" s="704"/>
      <c r="RGI102" s="704"/>
      <c r="RGJ102" s="704"/>
      <c r="RGK102" s="704"/>
      <c r="RGL102" s="704"/>
      <c r="RGM102" s="704"/>
      <c r="RGN102" s="704"/>
      <c r="RGO102" s="704"/>
      <c r="RGP102" s="704"/>
      <c r="RGQ102" s="704"/>
      <c r="RGR102" s="704"/>
      <c r="RGS102" s="704"/>
      <c r="RGT102" s="704"/>
      <c r="RGU102" s="704"/>
      <c r="RGV102" s="704"/>
      <c r="RGW102" s="704"/>
      <c r="RGX102" s="704"/>
      <c r="RGY102" s="704"/>
      <c r="RGZ102" s="704"/>
      <c r="RHA102" s="704"/>
      <c r="RHB102" s="704"/>
      <c r="RHC102" s="704"/>
      <c r="RHD102" s="704"/>
      <c r="RHE102" s="704"/>
      <c r="RHF102" s="704"/>
      <c r="RHG102" s="704"/>
      <c r="RHH102" s="704"/>
      <c r="RHI102" s="704"/>
      <c r="RHJ102" s="704"/>
      <c r="RHK102" s="704"/>
      <c r="RHL102" s="704"/>
      <c r="RHM102" s="704"/>
      <c r="RHN102" s="704"/>
      <c r="RHO102" s="704"/>
      <c r="RHP102" s="704"/>
      <c r="RHQ102" s="704"/>
      <c r="RHR102" s="704"/>
      <c r="RHS102" s="704"/>
      <c r="RHT102" s="704"/>
      <c r="RHU102" s="704"/>
      <c r="RHV102" s="704"/>
      <c r="RHW102" s="704"/>
      <c r="RHX102" s="704"/>
      <c r="RHY102" s="704"/>
      <c r="RHZ102" s="704"/>
      <c r="RIA102" s="704"/>
      <c r="RIB102" s="704"/>
      <c r="RIC102" s="704"/>
      <c r="RID102" s="704"/>
      <c r="RIE102" s="704"/>
      <c r="RIF102" s="704"/>
      <c r="RIG102" s="704"/>
      <c r="RIH102" s="704"/>
      <c r="RII102" s="704"/>
      <c r="RIJ102" s="704"/>
      <c r="RIK102" s="704"/>
      <c r="RIL102" s="704"/>
      <c r="RIM102" s="704"/>
      <c r="RIN102" s="704"/>
      <c r="RIO102" s="704"/>
      <c r="RIP102" s="704"/>
      <c r="RIQ102" s="704"/>
      <c r="RIR102" s="704"/>
      <c r="RIS102" s="704"/>
      <c r="RIT102" s="704"/>
      <c r="RIU102" s="704"/>
      <c r="RIV102" s="704"/>
      <c r="RIW102" s="704"/>
      <c r="RIX102" s="704"/>
      <c r="RIY102" s="704"/>
      <c r="RIZ102" s="704"/>
      <c r="RJA102" s="704"/>
      <c r="RJB102" s="704"/>
      <c r="RJC102" s="704"/>
      <c r="RJD102" s="704"/>
      <c r="RJE102" s="704"/>
      <c r="RJF102" s="704"/>
      <c r="RJG102" s="704"/>
      <c r="RJH102" s="704"/>
      <c r="RJI102" s="704"/>
      <c r="RJJ102" s="704"/>
      <c r="RJK102" s="704"/>
      <c r="RJL102" s="704"/>
      <c r="RJM102" s="704"/>
      <c r="RJN102" s="704"/>
      <c r="RJO102" s="704"/>
      <c r="RJP102" s="704"/>
      <c r="RJQ102" s="704"/>
      <c r="RJR102" s="704"/>
      <c r="RJS102" s="704"/>
      <c r="RJT102" s="704"/>
      <c r="RJU102" s="704"/>
      <c r="RJV102" s="704"/>
      <c r="RJW102" s="704"/>
      <c r="RJX102" s="704"/>
      <c r="RJY102" s="704"/>
      <c r="RJZ102" s="704"/>
      <c r="RKA102" s="704"/>
      <c r="RKB102" s="704"/>
      <c r="RKC102" s="704"/>
      <c r="RKD102" s="704"/>
      <c r="RKE102" s="704"/>
      <c r="RKF102" s="704"/>
      <c r="RKG102" s="704"/>
      <c r="RKH102" s="704"/>
      <c r="RKI102" s="704"/>
      <c r="RKJ102" s="704"/>
      <c r="RKK102" s="704"/>
      <c r="RKL102" s="704"/>
      <c r="RKM102" s="704"/>
      <c r="RKN102" s="704"/>
      <c r="RKO102" s="704"/>
      <c r="RKP102" s="704"/>
      <c r="RKQ102" s="704"/>
      <c r="RKR102" s="704"/>
      <c r="RKS102" s="704"/>
      <c r="RKT102" s="704"/>
      <c r="RKU102" s="704"/>
      <c r="RKV102" s="704"/>
      <c r="RKW102" s="704"/>
      <c r="RKX102" s="704"/>
      <c r="RKY102" s="704"/>
      <c r="RKZ102" s="704"/>
      <c r="RLA102" s="704"/>
      <c r="RLB102" s="704"/>
      <c r="RLC102" s="704"/>
      <c r="RLD102" s="704"/>
      <c r="RLE102" s="704"/>
      <c r="RLF102" s="704"/>
      <c r="RLG102" s="704"/>
      <c r="RLH102" s="704"/>
      <c r="RLI102" s="704"/>
      <c r="RLJ102" s="704"/>
      <c r="RLK102" s="704"/>
      <c r="RLL102" s="704"/>
      <c r="RLM102" s="704"/>
      <c r="RLN102" s="704"/>
      <c r="RLO102" s="704"/>
      <c r="RLP102" s="704"/>
      <c r="RLQ102" s="704"/>
      <c r="RLR102" s="704"/>
      <c r="RLS102" s="704"/>
      <c r="RLT102" s="704"/>
      <c r="RLU102" s="704"/>
      <c r="RLV102" s="704"/>
      <c r="RLW102" s="704"/>
      <c r="RLX102" s="704"/>
      <c r="RLY102" s="704"/>
      <c r="RLZ102" s="704"/>
      <c r="RMA102" s="704"/>
      <c r="RMB102" s="704"/>
      <c r="RMC102" s="704"/>
      <c r="RMD102" s="704"/>
      <c r="RME102" s="704"/>
      <c r="RMF102" s="704"/>
      <c r="RMG102" s="704"/>
      <c r="RMH102" s="704"/>
      <c r="RMI102" s="704"/>
      <c r="RMJ102" s="704"/>
      <c r="RMK102" s="704"/>
      <c r="RML102" s="704"/>
      <c r="RMM102" s="704"/>
      <c r="RMN102" s="704"/>
      <c r="RMO102" s="704"/>
      <c r="RMP102" s="704"/>
      <c r="RMQ102" s="704"/>
      <c r="RMR102" s="704"/>
      <c r="RMS102" s="704"/>
      <c r="RMT102" s="704"/>
      <c r="RMU102" s="704"/>
      <c r="RMV102" s="704"/>
      <c r="RMW102" s="704"/>
      <c r="RMX102" s="704"/>
      <c r="RMY102" s="704"/>
      <c r="RMZ102" s="704"/>
      <c r="RNA102" s="704"/>
      <c r="RNB102" s="704"/>
      <c r="RNC102" s="704"/>
      <c r="RND102" s="704"/>
      <c r="RNE102" s="704"/>
      <c r="RNF102" s="704"/>
      <c r="RNG102" s="704"/>
      <c r="RNH102" s="704"/>
      <c r="RNI102" s="704"/>
      <c r="RNJ102" s="704"/>
      <c r="RNK102" s="704"/>
      <c r="RNL102" s="704"/>
      <c r="RNM102" s="704"/>
      <c r="RNN102" s="704"/>
      <c r="RNO102" s="704"/>
      <c r="RNP102" s="704"/>
      <c r="RNQ102" s="704"/>
      <c r="RNR102" s="704"/>
      <c r="RNS102" s="704"/>
      <c r="RNT102" s="704"/>
      <c r="RNU102" s="704"/>
      <c r="RNV102" s="704"/>
      <c r="RNW102" s="704"/>
      <c r="RNX102" s="704"/>
      <c r="RNY102" s="704"/>
      <c r="RNZ102" s="704"/>
      <c r="ROA102" s="704"/>
      <c r="ROB102" s="704"/>
      <c r="ROC102" s="704"/>
      <c r="ROD102" s="704"/>
      <c r="ROE102" s="704"/>
      <c r="ROF102" s="704"/>
      <c r="ROG102" s="704"/>
      <c r="ROH102" s="704"/>
      <c r="ROI102" s="704"/>
      <c r="ROJ102" s="704"/>
      <c r="ROK102" s="704"/>
      <c r="ROL102" s="704"/>
      <c r="ROM102" s="704"/>
      <c r="RON102" s="704"/>
      <c r="ROO102" s="704"/>
      <c r="ROP102" s="704"/>
      <c r="ROQ102" s="704"/>
      <c r="ROR102" s="704"/>
      <c r="ROS102" s="704"/>
      <c r="ROT102" s="704"/>
      <c r="ROU102" s="704"/>
      <c r="ROV102" s="704"/>
      <c r="ROW102" s="704"/>
      <c r="ROX102" s="704"/>
      <c r="ROY102" s="704"/>
      <c r="ROZ102" s="704"/>
      <c r="RPA102" s="704"/>
      <c r="RPB102" s="704"/>
      <c r="RPC102" s="704"/>
      <c r="RPD102" s="704"/>
      <c r="RPE102" s="704"/>
      <c r="RPF102" s="704"/>
      <c r="RPG102" s="704"/>
      <c r="RPH102" s="704"/>
      <c r="RPI102" s="704"/>
      <c r="RPJ102" s="704"/>
      <c r="RPK102" s="704"/>
      <c r="RPL102" s="704"/>
      <c r="RPM102" s="704"/>
      <c r="RPN102" s="704"/>
      <c r="RPO102" s="704"/>
      <c r="RPP102" s="704"/>
      <c r="RPQ102" s="704"/>
      <c r="RPR102" s="704"/>
      <c r="RPS102" s="704"/>
      <c r="RPT102" s="704"/>
      <c r="RPU102" s="704"/>
      <c r="RPV102" s="704"/>
      <c r="RPW102" s="704"/>
      <c r="RPX102" s="704"/>
      <c r="RPY102" s="704"/>
      <c r="RPZ102" s="704"/>
      <c r="RQA102" s="704"/>
      <c r="RQB102" s="704"/>
      <c r="RQC102" s="704"/>
      <c r="RQD102" s="704"/>
      <c r="RQE102" s="704"/>
      <c r="RQF102" s="704"/>
      <c r="RQG102" s="704"/>
      <c r="RQH102" s="704"/>
      <c r="RQI102" s="704"/>
      <c r="RQJ102" s="704"/>
      <c r="RQK102" s="704"/>
      <c r="RQL102" s="704"/>
      <c r="RQM102" s="704"/>
      <c r="RQN102" s="704"/>
      <c r="RQO102" s="704"/>
      <c r="RQP102" s="704"/>
      <c r="RQQ102" s="704"/>
      <c r="RQR102" s="704"/>
      <c r="RQS102" s="704"/>
      <c r="RQT102" s="704"/>
      <c r="RQU102" s="704"/>
      <c r="RQV102" s="704"/>
      <c r="RQW102" s="704"/>
      <c r="RQX102" s="704"/>
      <c r="RQY102" s="704"/>
      <c r="RQZ102" s="704"/>
      <c r="RRA102" s="704"/>
      <c r="RRB102" s="704"/>
      <c r="RRC102" s="704"/>
      <c r="RRD102" s="704"/>
      <c r="RRE102" s="704"/>
      <c r="RRF102" s="704"/>
      <c r="RRG102" s="704"/>
      <c r="RRH102" s="704"/>
      <c r="RRI102" s="704"/>
      <c r="RRJ102" s="704"/>
      <c r="RRK102" s="704"/>
      <c r="RRL102" s="704"/>
      <c r="RRM102" s="704"/>
      <c r="RRN102" s="704"/>
      <c r="RRO102" s="704"/>
      <c r="RRP102" s="704"/>
      <c r="RRQ102" s="704"/>
      <c r="RRR102" s="704"/>
      <c r="RRS102" s="704"/>
      <c r="RRT102" s="704"/>
      <c r="RRU102" s="704"/>
      <c r="RRV102" s="704"/>
      <c r="RRW102" s="704"/>
      <c r="RRX102" s="704"/>
      <c r="RRY102" s="704"/>
      <c r="RRZ102" s="704"/>
      <c r="RSA102" s="704"/>
      <c r="RSB102" s="704"/>
      <c r="RSC102" s="704"/>
      <c r="RSD102" s="704"/>
      <c r="RSE102" s="704"/>
      <c r="RSF102" s="704"/>
      <c r="RSG102" s="704"/>
      <c r="RSH102" s="704"/>
      <c r="RSI102" s="704"/>
      <c r="RSJ102" s="704"/>
      <c r="RSK102" s="704"/>
      <c r="RSL102" s="704"/>
      <c r="RSM102" s="704"/>
      <c r="RSN102" s="704"/>
      <c r="RSO102" s="704"/>
      <c r="RSP102" s="704"/>
      <c r="RSQ102" s="704"/>
      <c r="RSR102" s="704"/>
      <c r="RSS102" s="704"/>
      <c r="RST102" s="704"/>
      <c r="RSU102" s="704"/>
      <c r="RSV102" s="704"/>
      <c r="RSW102" s="704"/>
      <c r="RSX102" s="704"/>
      <c r="RSY102" s="704"/>
      <c r="RSZ102" s="704"/>
      <c r="RTA102" s="704"/>
      <c r="RTB102" s="704"/>
      <c r="RTC102" s="704"/>
      <c r="RTD102" s="704"/>
      <c r="RTE102" s="704"/>
      <c r="RTF102" s="704"/>
      <c r="RTG102" s="704"/>
      <c r="RTH102" s="704"/>
      <c r="RTI102" s="704"/>
      <c r="RTJ102" s="704"/>
      <c r="RTK102" s="704"/>
      <c r="RTL102" s="704"/>
      <c r="RTM102" s="704"/>
      <c r="RTN102" s="704"/>
      <c r="RTO102" s="704"/>
      <c r="RTP102" s="704"/>
      <c r="RTQ102" s="704"/>
      <c r="RTR102" s="704"/>
      <c r="RTS102" s="704"/>
      <c r="RTT102" s="704"/>
      <c r="RTU102" s="704"/>
      <c r="RTV102" s="704"/>
      <c r="RTW102" s="704"/>
      <c r="RTX102" s="704"/>
      <c r="RTY102" s="704"/>
      <c r="RTZ102" s="704"/>
      <c r="RUA102" s="704"/>
      <c r="RUB102" s="704"/>
      <c r="RUC102" s="704"/>
      <c r="RUD102" s="704"/>
      <c r="RUE102" s="704"/>
      <c r="RUF102" s="704"/>
      <c r="RUG102" s="704"/>
      <c r="RUH102" s="704"/>
      <c r="RUI102" s="704"/>
      <c r="RUJ102" s="704"/>
      <c r="RUK102" s="704"/>
      <c r="RUL102" s="704"/>
      <c r="RUM102" s="704"/>
      <c r="RUN102" s="704"/>
      <c r="RUO102" s="704"/>
      <c r="RUP102" s="704"/>
      <c r="RUQ102" s="704"/>
      <c r="RUR102" s="704"/>
      <c r="RUS102" s="704"/>
      <c r="RUT102" s="704"/>
      <c r="RUU102" s="704"/>
      <c r="RUV102" s="704"/>
      <c r="RUW102" s="704"/>
      <c r="RUX102" s="704"/>
      <c r="RUY102" s="704"/>
      <c r="RUZ102" s="704"/>
      <c r="RVA102" s="704"/>
      <c r="RVB102" s="704"/>
      <c r="RVC102" s="704"/>
      <c r="RVD102" s="704"/>
      <c r="RVE102" s="704"/>
      <c r="RVF102" s="704"/>
      <c r="RVG102" s="704"/>
      <c r="RVH102" s="704"/>
      <c r="RVI102" s="704"/>
      <c r="RVJ102" s="704"/>
      <c r="RVK102" s="704"/>
      <c r="RVL102" s="704"/>
      <c r="RVM102" s="704"/>
      <c r="RVN102" s="704"/>
      <c r="RVO102" s="704"/>
      <c r="RVP102" s="704"/>
      <c r="RVQ102" s="704"/>
      <c r="RVR102" s="704"/>
      <c r="RVS102" s="704"/>
      <c r="RVT102" s="704"/>
      <c r="RVU102" s="704"/>
      <c r="RVV102" s="704"/>
      <c r="RVW102" s="704"/>
      <c r="RVX102" s="704"/>
      <c r="RVY102" s="704"/>
      <c r="RVZ102" s="704"/>
      <c r="RWA102" s="704"/>
      <c r="RWB102" s="704"/>
      <c r="RWC102" s="704"/>
      <c r="RWD102" s="704"/>
      <c r="RWE102" s="704"/>
      <c r="RWF102" s="704"/>
      <c r="RWG102" s="704"/>
      <c r="RWH102" s="704"/>
      <c r="RWI102" s="704"/>
      <c r="RWJ102" s="704"/>
      <c r="RWK102" s="704"/>
      <c r="RWL102" s="704"/>
      <c r="RWM102" s="704"/>
      <c r="RWN102" s="704"/>
      <c r="RWO102" s="704"/>
      <c r="RWP102" s="704"/>
      <c r="RWQ102" s="704"/>
      <c r="RWR102" s="704"/>
      <c r="RWS102" s="704"/>
      <c r="RWT102" s="704"/>
      <c r="RWU102" s="704"/>
      <c r="RWV102" s="704"/>
      <c r="RWW102" s="704"/>
      <c r="RWX102" s="704"/>
      <c r="RWY102" s="704"/>
      <c r="RWZ102" s="704"/>
      <c r="RXA102" s="704"/>
      <c r="RXB102" s="704"/>
      <c r="RXC102" s="704"/>
      <c r="RXD102" s="704"/>
      <c r="RXE102" s="704"/>
      <c r="RXF102" s="704"/>
      <c r="RXG102" s="704"/>
      <c r="RXH102" s="704"/>
      <c r="RXI102" s="704"/>
      <c r="RXJ102" s="704"/>
      <c r="RXK102" s="704"/>
      <c r="RXL102" s="704"/>
      <c r="RXM102" s="704"/>
      <c r="RXN102" s="704"/>
      <c r="RXO102" s="704"/>
      <c r="RXP102" s="704"/>
      <c r="RXQ102" s="704"/>
      <c r="RXR102" s="704"/>
      <c r="RXS102" s="704"/>
      <c r="RXT102" s="704"/>
      <c r="RXU102" s="704"/>
      <c r="RXV102" s="704"/>
      <c r="RXW102" s="704"/>
      <c r="RXX102" s="704"/>
      <c r="RXY102" s="704"/>
      <c r="RXZ102" s="704"/>
      <c r="RYA102" s="704"/>
      <c r="RYB102" s="704"/>
      <c r="RYC102" s="704"/>
      <c r="RYD102" s="704"/>
      <c r="RYE102" s="704"/>
      <c r="RYF102" s="704"/>
      <c r="RYG102" s="704"/>
      <c r="RYH102" s="704"/>
      <c r="RYI102" s="704"/>
      <c r="RYJ102" s="704"/>
      <c r="RYK102" s="704"/>
      <c r="RYL102" s="704"/>
      <c r="RYM102" s="704"/>
      <c r="RYN102" s="704"/>
      <c r="RYO102" s="704"/>
      <c r="RYP102" s="704"/>
      <c r="RYQ102" s="704"/>
      <c r="RYR102" s="704"/>
      <c r="RYS102" s="704"/>
      <c r="RYT102" s="704"/>
      <c r="RYU102" s="704"/>
      <c r="RYV102" s="704"/>
      <c r="RYW102" s="704"/>
      <c r="RYX102" s="704"/>
      <c r="RYY102" s="704"/>
      <c r="RYZ102" s="704"/>
      <c r="RZA102" s="704"/>
      <c r="RZB102" s="704"/>
      <c r="RZC102" s="704"/>
      <c r="RZD102" s="704"/>
      <c r="RZE102" s="704"/>
      <c r="RZF102" s="704"/>
      <c r="RZG102" s="704"/>
      <c r="RZH102" s="704"/>
      <c r="RZI102" s="704"/>
      <c r="RZJ102" s="704"/>
      <c r="RZK102" s="704"/>
      <c r="RZL102" s="704"/>
      <c r="RZM102" s="704"/>
      <c r="RZN102" s="704"/>
      <c r="RZO102" s="704"/>
      <c r="RZP102" s="704"/>
      <c r="RZQ102" s="704"/>
      <c r="RZR102" s="704"/>
      <c r="RZS102" s="704"/>
      <c r="RZT102" s="704"/>
      <c r="RZU102" s="704"/>
      <c r="RZV102" s="704"/>
      <c r="RZW102" s="704"/>
      <c r="RZX102" s="704"/>
      <c r="RZY102" s="704"/>
      <c r="RZZ102" s="704"/>
      <c r="SAA102" s="704"/>
      <c r="SAB102" s="704"/>
      <c r="SAC102" s="704"/>
      <c r="SAD102" s="704"/>
      <c r="SAE102" s="704"/>
      <c r="SAF102" s="704"/>
      <c r="SAG102" s="704"/>
      <c r="SAH102" s="704"/>
      <c r="SAI102" s="704"/>
      <c r="SAJ102" s="704"/>
      <c r="SAK102" s="704"/>
      <c r="SAL102" s="704"/>
      <c r="SAM102" s="704"/>
      <c r="SAN102" s="704"/>
      <c r="SAO102" s="704"/>
      <c r="SAP102" s="704"/>
      <c r="SAQ102" s="704"/>
      <c r="SAR102" s="704"/>
      <c r="SAS102" s="704"/>
      <c r="SAT102" s="704"/>
      <c r="SAU102" s="704"/>
      <c r="SAV102" s="704"/>
      <c r="SAW102" s="704"/>
      <c r="SAX102" s="704"/>
      <c r="SAY102" s="704"/>
      <c r="SAZ102" s="704"/>
      <c r="SBA102" s="704"/>
      <c r="SBB102" s="704"/>
      <c r="SBC102" s="704"/>
      <c r="SBD102" s="704"/>
      <c r="SBE102" s="704"/>
      <c r="SBF102" s="704"/>
      <c r="SBG102" s="704"/>
      <c r="SBH102" s="704"/>
      <c r="SBI102" s="704"/>
      <c r="SBJ102" s="704"/>
      <c r="SBK102" s="704"/>
      <c r="SBL102" s="704"/>
      <c r="SBM102" s="704"/>
      <c r="SBN102" s="704"/>
      <c r="SBO102" s="704"/>
      <c r="SBP102" s="704"/>
      <c r="SBQ102" s="704"/>
      <c r="SBR102" s="704"/>
      <c r="SBS102" s="704"/>
      <c r="SBT102" s="704"/>
      <c r="SBU102" s="704"/>
      <c r="SBV102" s="704"/>
      <c r="SBW102" s="704"/>
      <c r="SBX102" s="704"/>
      <c r="SBY102" s="704"/>
      <c r="SBZ102" s="704"/>
      <c r="SCA102" s="704"/>
      <c r="SCB102" s="704"/>
      <c r="SCC102" s="704"/>
      <c r="SCD102" s="704"/>
      <c r="SCE102" s="704"/>
      <c r="SCF102" s="704"/>
      <c r="SCG102" s="704"/>
      <c r="SCH102" s="704"/>
      <c r="SCI102" s="704"/>
      <c r="SCJ102" s="704"/>
      <c r="SCK102" s="704"/>
      <c r="SCL102" s="704"/>
      <c r="SCM102" s="704"/>
      <c r="SCN102" s="704"/>
      <c r="SCO102" s="704"/>
      <c r="SCP102" s="704"/>
      <c r="SCQ102" s="704"/>
      <c r="SCR102" s="704"/>
      <c r="SCS102" s="704"/>
      <c r="SCT102" s="704"/>
      <c r="SCU102" s="704"/>
      <c r="SCV102" s="704"/>
      <c r="SCW102" s="704"/>
      <c r="SCX102" s="704"/>
      <c r="SCY102" s="704"/>
      <c r="SCZ102" s="704"/>
      <c r="SDA102" s="704"/>
      <c r="SDB102" s="704"/>
      <c r="SDC102" s="704"/>
      <c r="SDD102" s="704"/>
      <c r="SDE102" s="704"/>
      <c r="SDF102" s="704"/>
      <c r="SDG102" s="704"/>
      <c r="SDH102" s="704"/>
      <c r="SDI102" s="704"/>
      <c r="SDJ102" s="704"/>
      <c r="SDK102" s="704"/>
      <c r="SDL102" s="704"/>
      <c r="SDM102" s="704"/>
      <c r="SDN102" s="704"/>
      <c r="SDO102" s="704"/>
      <c r="SDP102" s="704"/>
      <c r="SDQ102" s="704"/>
      <c r="SDR102" s="704"/>
      <c r="SDS102" s="704"/>
      <c r="SDT102" s="704"/>
      <c r="SDU102" s="704"/>
      <c r="SDV102" s="704"/>
      <c r="SDW102" s="704"/>
      <c r="SDX102" s="704"/>
      <c r="SDY102" s="704"/>
      <c r="SDZ102" s="704"/>
      <c r="SEA102" s="704"/>
      <c r="SEB102" s="704"/>
      <c r="SEC102" s="704"/>
      <c r="SED102" s="704"/>
      <c r="SEE102" s="704"/>
      <c r="SEF102" s="704"/>
      <c r="SEG102" s="704"/>
      <c r="SEH102" s="704"/>
      <c r="SEI102" s="704"/>
      <c r="SEJ102" s="704"/>
      <c r="SEK102" s="704"/>
      <c r="SEL102" s="704"/>
      <c r="SEM102" s="704"/>
      <c r="SEN102" s="704"/>
      <c r="SEO102" s="704"/>
      <c r="SEP102" s="704"/>
      <c r="SEQ102" s="704"/>
      <c r="SER102" s="704"/>
      <c r="SES102" s="704"/>
      <c r="SET102" s="704"/>
      <c r="SEU102" s="704"/>
      <c r="SEV102" s="704"/>
      <c r="SEW102" s="704"/>
      <c r="SEX102" s="704"/>
      <c r="SEY102" s="704"/>
      <c r="SEZ102" s="704"/>
      <c r="SFA102" s="704"/>
      <c r="SFB102" s="704"/>
      <c r="SFC102" s="704"/>
      <c r="SFD102" s="704"/>
      <c r="SFE102" s="704"/>
      <c r="SFF102" s="704"/>
      <c r="SFG102" s="704"/>
      <c r="SFH102" s="704"/>
      <c r="SFI102" s="704"/>
      <c r="SFJ102" s="704"/>
      <c r="SFK102" s="704"/>
      <c r="SFL102" s="704"/>
      <c r="SFM102" s="704"/>
      <c r="SFN102" s="704"/>
      <c r="SFO102" s="704"/>
      <c r="SFP102" s="704"/>
      <c r="SFQ102" s="704"/>
      <c r="SFR102" s="704"/>
      <c r="SFS102" s="704"/>
      <c r="SFT102" s="704"/>
      <c r="SFU102" s="704"/>
      <c r="SFV102" s="704"/>
      <c r="SFW102" s="704"/>
      <c r="SFX102" s="704"/>
      <c r="SFY102" s="704"/>
      <c r="SFZ102" s="704"/>
      <c r="SGA102" s="704"/>
      <c r="SGB102" s="704"/>
      <c r="SGC102" s="704"/>
      <c r="SGD102" s="704"/>
      <c r="SGE102" s="704"/>
      <c r="SGF102" s="704"/>
      <c r="SGG102" s="704"/>
      <c r="SGH102" s="704"/>
      <c r="SGI102" s="704"/>
      <c r="SGJ102" s="704"/>
      <c r="SGK102" s="704"/>
      <c r="SGL102" s="704"/>
      <c r="SGM102" s="704"/>
      <c r="SGN102" s="704"/>
      <c r="SGO102" s="704"/>
      <c r="SGP102" s="704"/>
      <c r="SGQ102" s="704"/>
      <c r="SGR102" s="704"/>
      <c r="SGS102" s="704"/>
      <c r="SGT102" s="704"/>
      <c r="SGU102" s="704"/>
      <c r="SGV102" s="704"/>
      <c r="SGW102" s="704"/>
      <c r="SGX102" s="704"/>
      <c r="SGY102" s="704"/>
      <c r="SGZ102" s="704"/>
      <c r="SHA102" s="704"/>
      <c r="SHB102" s="704"/>
      <c r="SHC102" s="704"/>
      <c r="SHD102" s="704"/>
      <c r="SHE102" s="704"/>
      <c r="SHF102" s="704"/>
      <c r="SHG102" s="704"/>
      <c r="SHH102" s="704"/>
      <c r="SHI102" s="704"/>
      <c r="SHJ102" s="704"/>
      <c r="SHK102" s="704"/>
      <c r="SHL102" s="704"/>
      <c r="SHM102" s="704"/>
      <c r="SHN102" s="704"/>
      <c r="SHO102" s="704"/>
      <c r="SHP102" s="704"/>
      <c r="SHQ102" s="704"/>
      <c r="SHR102" s="704"/>
      <c r="SHS102" s="704"/>
      <c r="SHT102" s="704"/>
      <c r="SHU102" s="704"/>
      <c r="SHV102" s="704"/>
      <c r="SHW102" s="704"/>
      <c r="SHX102" s="704"/>
      <c r="SHY102" s="704"/>
      <c r="SHZ102" s="704"/>
      <c r="SIA102" s="704"/>
      <c r="SIB102" s="704"/>
      <c r="SIC102" s="704"/>
      <c r="SID102" s="704"/>
      <c r="SIE102" s="704"/>
      <c r="SIF102" s="704"/>
      <c r="SIG102" s="704"/>
      <c r="SIH102" s="704"/>
      <c r="SII102" s="704"/>
      <c r="SIJ102" s="704"/>
      <c r="SIK102" s="704"/>
      <c r="SIL102" s="704"/>
      <c r="SIM102" s="704"/>
      <c r="SIN102" s="704"/>
      <c r="SIO102" s="704"/>
      <c r="SIP102" s="704"/>
      <c r="SIQ102" s="704"/>
      <c r="SIR102" s="704"/>
      <c r="SIS102" s="704"/>
      <c r="SIT102" s="704"/>
      <c r="SIU102" s="704"/>
      <c r="SIV102" s="704"/>
      <c r="SIW102" s="704"/>
      <c r="SIX102" s="704"/>
      <c r="SIY102" s="704"/>
      <c r="SIZ102" s="704"/>
      <c r="SJA102" s="704"/>
      <c r="SJB102" s="704"/>
      <c r="SJC102" s="704"/>
      <c r="SJD102" s="704"/>
      <c r="SJE102" s="704"/>
      <c r="SJF102" s="704"/>
      <c r="SJG102" s="704"/>
      <c r="SJH102" s="704"/>
      <c r="SJI102" s="704"/>
      <c r="SJJ102" s="704"/>
      <c r="SJK102" s="704"/>
      <c r="SJL102" s="704"/>
      <c r="SJM102" s="704"/>
      <c r="SJN102" s="704"/>
      <c r="SJO102" s="704"/>
      <c r="SJP102" s="704"/>
      <c r="SJQ102" s="704"/>
      <c r="SJR102" s="704"/>
      <c r="SJS102" s="704"/>
      <c r="SJT102" s="704"/>
      <c r="SJU102" s="704"/>
      <c r="SJV102" s="704"/>
      <c r="SJW102" s="704"/>
      <c r="SJX102" s="704"/>
      <c r="SJY102" s="704"/>
      <c r="SJZ102" s="704"/>
      <c r="SKA102" s="704"/>
      <c r="SKB102" s="704"/>
      <c r="SKC102" s="704"/>
      <c r="SKD102" s="704"/>
      <c r="SKE102" s="704"/>
      <c r="SKF102" s="704"/>
      <c r="SKG102" s="704"/>
      <c r="SKH102" s="704"/>
      <c r="SKI102" s="704"/>
      <c r="SKJ102" s="704"/>
      <c r="SKK102" s="704"/>
      <c r="SKL102" s="704"/>
      <c r="SKM102" s="704"/>
      <c r="SKN102" s="704"/>
      <c r="SKO102" s="704"/>
      <c r="SKP102" s="704"/>
      <c r="SKQ102" s="704"/>
      <c r="SKR102" s="704"/>
      <c r="SKS102" s="704"/>
      <c r="SKT102" s="704"/>
      <c r="SKU102" s="704"/>
      <c r="SKV102" s="704"/>
      <c r="SKW102" s="704"/>
      <c r="SKX102" s="704"/>
      <c r="SKY102" s="704"/>
      <c r="SKZ102" s="704"/>
      <c r="SLA102" s="704"/>
      <c r="SLB102" s="704"/>
      <c r="SLC102" s="704"/>
      <c r="SLD102" s="704"/>
      <c r="SLE102" s="704"/>
      <c r="SLF102" s="704"/>
      <c r="SLG102" s="704"/>
      <c r="SLH102" s="704"/>
      <c r="SLI102" s="704"/>
      <c r="SLJ102" s="704"/>
      <c r="SLK102" s="704"/>
      <c r="SLL102" s="704"/>
      <c r="SLM102" s="704"/>
      <c r="SLN102" s="704"/>
      <c r="SLO102" s="704"/>
      <c r="SLP102" s="704"/>
      <c r="SLQ102" s="704"/>
      <c r="SLR102" s="704"/>
      <c r="SLS102" s="704"/>
      <c r="SLT102" s="704"/>
      <c r="SLU102" s="704"/>
      <c r="SLV102" s="704"/>
      <c r="SLW102" s="704"/>
      <c r="SLX102" s="704"/>
      <c r="SLY102" s="704"/>
      <c r="SLZ102" s="704"/>
      <c r="SMA102" s="704"/>
      <c r="SMB102" s="704"/>
      <c r="SMC102" s="704"/>
      <c r="SMD102" s="704"/>
      <c r="SME102" s="704"/>
      <c r="SMF102" s="704"/>
      <c r="SMG102" s="704"/>
      <c r="SMH102" s="704"/>
      <c r="SMI102" s="704"/>
      <c r="SMJ102" s="704"/>
      <c r="SMK102" s="704"/>
      <c r="SML102" s="704"/>
      <c r="SMM102" s="704"/>
      <c r="SMN102" s="704"/>
      <c r="SMO102" s="704"/>
      <c r="SMP102" s="704"/>
      <c r="SMQ102" s="704"/>
      <c r="SMR102" s="704"/>
      <c r="SMS102" s="704"/>
      <c r="SMT102" s="704"/>
      <c r="SMU102" s="704"/>
      <c r="SMV102" s="704"/>
      <c r="SMW102" s="704"/>
      <c r="SMX102" s="704"/>
      <c r="SMY102" s="704"/>
      <c r="SMZ102" s="704"/>
      <c r="SNA102" s="704"/>
      <c r="SNB102" s="704"/>
      <c r="SNC102" s="704"/>
      <c r="SND102" s="704"/>
      <c r="SNE102" s="704"/>
      <c r="SNF102" s="704"/>
      <c r="SNG102" s="704"/>
      <c r="SNH102" s="704"/>
      <c r="SNI102" s="704"/>
      <c r="SNJ102" s="704"/>
      <c r="SNK102" s="704"/>
      <c r="SNL102" s="704"/>
      <c r="SNM102" s="704"/>
      <c r="SNN102" s="704"/>
      <c r="SNO102" s="704"/>
      <c r="SNP102" s="704"/>
      <c r="SNQ102" s="704"/>
      <c r="SNR102" s="704"/>
      <c r="SNS102" s="704"/>
      <c r="SNT102" s="704"/>
      <c r="SNU102" s="704"/>
      <c r="SNV102" s="704"/>
      <c r="SNW102" s="704"/>
      <c r="SNX102" s="704"/>
      <c r="SNY102" s="704"/>
      <c r="SNZ102" s="704"/>
      <c r="SOA102" s="704"/>
      <c r="SOB102" s="704"/>
      <c r="SOC102" s="704"/>
      <c r="SOD102" s="704"/>
      <c r="SOE102" s="704"/>
      <c r="SOF102" s="704"/>
      <c r="SOG102" s="704"/>
      <c r="SOH102" s="704"/>
      <c r="SOI102" s="704"/>
      <c r="SOJ102" s="704"/>
      <c r="SOK102" s="704"/>
      <c r="SOL102" s="704"/>
      <c r="SOM102" s="704"/>
      <c r="SON102" s="704"/>
      <c r="SOO102" s="704"/>
      <c r="SOP102" s="704"/>
      <c r="SOQ102" s="704"/>
      <c r="SOR102" s="704"/>
      <c r="SOS102" s="704"/>
      <c r="SOT102" s="704"/>
      <c r="SOU102" s="704"/>
      <c r="SOV102" s="704"/>
      <c r="SOW102" s="704"/>
      <c r="SOX102" s="704"/>
      <c r="SOY102" s="704"/>
      <c r="SOZ102" s="704"/>
      <c r="SPA102" s="704"/>
      <c r="SPB102" s="704"/>
      <c r="SPC102" s="704"/>
      <c r="SPD102" s="704"/>
      <c r="SPE102" s="704"/>
      <c r="SPF102" s="704"/>
      <c r="SPG102" s="704"/>
      <c r="SPH102" s="704"/>
      <c r="SPI102" s="704"/>
      <c r="SPJ102" s="704"/>
      <c r="SPK102" s="704"/>
      <c r="SPL102" s="704"/>
      <c r="SPM102" s="704"/>
      <c r="SPN102" s="704"/>
      <c r="SPO102" s="704"/>
      <c r="SPP102" s="704"/>
      <c r="SPQ102" s="704"/>
      <c r="SPR102" s="704"/>
      <c r="SPS102" s="704"/>
      <c r="SPT102" s="704"/>
      <c r="SPU102" s="704"/>
      <c r="SPV102" s="704"/>
      <c r="SPW102" s="704"/>
      <c r="SPX102" s="704"/>
      <c r="SPY102" s="704"/>
      <c r="SPZ102" s="704"/>
      <c r="SQA102" s="704"/>
      <c r="SQB102" s="704"/>
      <c r="SQC102" s="704"/>
      <c r="SQD102" s="704"/>
      <c r="SQE102" s="704"/>
      <c r="SQF102" s="704"/>
      <c r="SQG102" s="704"/>
      <c r="SQH102" s="704"/>
      <c r="SQI102" s="704"/>
      <c r="SQJ102" s="704"/>
      <c r="SQK102" s="704"/>
      <c r="SQL102" s="704"/>
      <c r="SQM102" s="704"/>
      <c r="SQN102" s="704"/>
      <c r="SQO102" s="704"/>
      <c r="SQP102" s="704"/>
      <c r="SQQ102" s="704"/>
      <c r="SQR102" s="704"/>
      <c r="SQS102" s="704"/>
      <c r="SQT102" s="704"/>
      <c r="SQU102" s="704"/>
      <c r="SQV102" s="704"/>
      <c r="SQW102" s="704"/>
      <c r="SQX102" s="704"/>
      <c r="SQY102" s="704"/>
      <c r="SQZ102" s="704"/>
      <c r="SRA102" s="704"/>
      <c r="SRB102" s="704"/>
      <c r="SRC102" s="704"/>
      <c r="SRD102" s="704"/>
      <c r="SRE102" s="704"/>
      <c r="SRF102" s="704"/>
      <c r="SRG102" s="704"/>
      <c r="SRH102" s="704"/>
      <c r="SRI102" s="704"/>
      <c r="SRJ102" s="704"/>
      <c r="SRK102" s="704"/>
      <c r="SRL102" s="704"/>
      <c r="SRM102" s="704"/>
      <c r="SRN102" s="704"/>
      <c r="SRO102" s="704"/>
      <c r="SRP102" s="704"/>
      <c r="SRQ102" s="704"/>
      <c r="SRR102" s="704"/>
      <c r="SRS102" s="704"/>
      <c r="SRT102" s="704"/>
      <c r="SRU102" s="704"/>
      <c r="SRV102" s="704"/>
      <c r="SRW102" s="704"/>
      <c r="SRX102" s="704"/>
      <c r="SRY102" s="704"/>
      <c r="SRZ102" s="704"/>
      <c r="SSA102" s="704"/>
      <c r="SSB102" s="704"/>
      <c r="SSC102" s="704"/>
      <c r="SSD102" s="704"/>
      <c r="SSE102" s="704"/>
      <c r="SSF102" s="704"/>
      <c r="SSG102" s="704"/>
      <c r="SSH102" s="704"/>
      <c r="SSI102" s="704"/>
      <c r="SSJ102" s="704"/>
      <c r="SSK102" s="704"/>
      <c r="SSL102" s="704"/>
      <c r="SSM102" s="704"/>
      <c r="SSN102" s="704"/>
      <c r="SSO102" s="704"/>
      <c r="SSP102" s="704"/>
      <c r="SSQ102" s="704"/>
      <c r="SSR102" s="704"/>
      <c r="SSS102" s="704"/>
      <c r="SST102" s="704"/>
      <c r="SSU102" s="704"/>
      <c r="SSV102" s="704"/>
      <c r="SSW102" s="704"/>
      <c r="SSX102" s="704"/>
      <c r="SSY102" s="704"/>
      <c r="SSZ102" s="704"/>
      <c r="STA102" s="704"/>
      <c r="STB102" s="704"/>
      <c r="STC102" s="704"/>
      <c r="STD102" s="704"/>
      <c r="STE102" s="704"/>
      <c r="STF102" s="704"/>
      <c r="STG102" s="704"/>
      <c r="STH102" s="704"/>
      <c r="STI102" s="704"/>
      <c r="STJ102" s="704"/>
      <c r="STK102" s="704"/>
      <c r="STL102" s="704"/>
      <c r="STM102" s="704"/>
      <c r="STN102" s="704"/>
      <c r="STO102" s="704"/>
      <c r="STP102" s="704"/>
      <c r="STQ102" s="704"/>
      <c r="STR102" s="704"/>
      <c r="STS102" s="704"/>
      <c r="STT102" s="704"/>
      <c r="STU102" s="704"/>
      <c r="STV102" s="704"/>
      <c r="STW102" s="704"/>
      <c r="STX102" s="704"/>
      <c r="STY102" s="704"/>
      <c r="STZ102" s="704"/>
      <c r="SUA102" s="704"/>
      <c r="SUB102" s="704"/>
      <c r="SUC102" s="704"/>
      <c r="SUD102" s="704"/>
      <c r="SUE102" s="704"/>
      <c r="SUF102" s="704"/>
      <c r="SUG102" s="704"/>
      <c r="SUH102" s="704"/>
      <c r="SUI102" s="704"/>
      <c r="SUJ102" s="704"/>
      <c r="SUK102" s="704"/>
      <c r="SUL102" s="704"/>
      <c r="SUM102" s="704"/>
      <c r="SUN102" s="704"/>
      <c r="SUO102" s="704"/>
      <c r="SUP102" s="704"/>
      <c r="SUQ102" s="704"/>
      <c r="SUR102" s="704"/>
      <c r="SUS102" s="704"/>
      <c r="SUT102" s="704"/>
      <c r="SUU102" s="704"/>
      <c r="SUV102" s="704"/>
      <c r="SUW102" s="704"/>
      <c r="SUX102" s="704"/>
      <c r="SUY102" s="704"/>
      <c r="SUZ102" s="704"/>
      <c r="SVA102" s="704"/>
      <c r="SVB102" s="704"/>
      <c r="SVC102" s="704"/>
      <c r="SVD102" s="704"/>
      <c r="SVE102" s="704"/>
      <c r="SVF102" s="704"/>
      <c r="SVG102" s="704"/>
      <c r="SVH102" s="704"/>
      <c r="SVI102" s="704"/>
      <c r="SVJ102" s="704"/>
      <c r="SVK102" s="704"/>
      <c r="SVL102" s="704"/>
      <c r="SVM102" s="704"/>
      <c r="SVN102" s="704"/>
      <c r="SVO102" s="704"/>
      <c r="SVP102" s="704"/>
      <c r="SVQ102" s="704"/>
      <c r="SVR102" s="704"/>
      <c r="SVS102" s="704"/>
      <c r="SVT102" s="704"/>
      <c r="SVU102" s="704"/>
      <c r="SVV102" s="704"/>
      <c r="SVW102" s="704"/>
      <c r="SVX102" s="704"/>
      <c r="SVY102" s="704"/>
      <c r="SVZ102" s="704"/>
      <c r="SWA102" s="704"/>
      <c r="SWB102" s="704"/>
      <c r="SWC102" s="704"/>
      <c r="SWD102" s="704"/>
      <c r="SWE102" s="704"/>
      <c r="SWF102" s="704"/>
      <c r="SWG102" s="704"/>
      <c r="SWH102" s="704"/>
      <c r="SWI102" s="704"/>
      <c r="SWJ102" s="704"/>
      <c r="SWK102" s="704"/>
      <c r="SWL102" s="704"/>
      <c r="SWM102" s="704"/>
      <c r="SWN102" s="704"/>
      <c r="SWO102" s="704"/>
      <c r="SWP102" s="704"/>
      <c r="SWQ102" s="704"/>
      <c r="SWR102" s="704"/>
      <c r="SWS102" s="704"/>
      <c r="SWT102" s="704"/>
      <c r="SWU102" s="704"/>
      <c r="SWV102" s="704"/>
      <c r="SWW102" s="704"/>
      <c r="SWX102" s="704"/>
      <c r="SWY102" s="704"/>
      <c r="SWZ102" s="704"/>
      <c r="SXA102" s="704"/>
      <c r="SXB102" s="704"/>
      <c r="SXC102" s="704"/>
      <c r="SXD102" s="704"/>
      <c r="SXE102" s="704"/>
      <c r="SXF102" s="704"/>
      <c r="SXG102" s="704"/>
      <c r="SXH102" s="704"/>
      <c r="SXI102" s="704"/>
      <c r="SXJ102" s="704"/>
      <c r="SXK102" s="704"/>
      <c r="SXL102" s="704"/>
      <c r="SXM102" s="704"/>
      <c r="SXN102" s="704"/>
      <c r="SXO102" s="704"/>
      <c r="SXP102" s="704"/>
      <c r="SXQ102" s="704"/>
      <c r="SXR102" s="704"/>
      <c r="SXS102" s="704"/>
      <c r="SXT102" s="704"/>
      <c r="SXU102" s="704"/>
      <c r="SXV102" s="704"/>
      <c r="SXW102" s="704"/>
      <c r="SXX102" s="704"/>
      <c r="SXY102" s="704"/>
      <c r="SXZ102" s="704"/>
      <c r="SYA102" s="704"/>
      <c r="SYB102" s="704"/>
      <c r="SYC102" s="704"/>
      <c r="SYD102" s="704"/>
      <c r="SYE102" s="704"/>
      <c r="SYF102" s="704"/>
      <c r="SYG102" s="704"/>
      <c r="SYH102" s="704"/>
      <c r="SYI102" s="704"/>
      <c r="SYJ102" s="704"/>
      <c r="SYK102" s="704"/>
      <c r="SYL102" s="704"/>
      <c r="SYM102" s="704"/>
      <c r="SYN102" s="704"/>
      <c r="SYO102" s="704"/>
      <c r="SYP102" s="704"/>
      <c r="SYQ102" s="704"/>
      <c r="SYR102" s="704"/>
      <c r="SYS102" s="704"/>
      <c r="SYT102" s="704"/>
      <c r="SYU102" s="704"/>
      <c r="SYV102" s="704"/>
      <c r="SYW102" s="704"/>
      <c r="SYX102" s="704"/>
      <c r="SYY102" s="704"/>
      <c r="SYZ102" s="704"/>
      <c r="SZA102" s="704"/>
      <c r="SZB102" s="704"/>
      <c r="SZC102" s="704"/>
      <c r="SZD102" s="704"/>
      <c r="SZE102" s="704"/>
      <c r="SZF102" s="704"/>
      <c r="SZG102" s="704"/>
      <c r="SZH102" s="704"/>
      <c r="SZI102" s="704"/>
      <c r="SZJ102" s="704"/>
      <c r="SZK102" s="704"/>
      <c r="SZL102" s="704"/>
      <c r="SZM102" s="704"/>
      <c r="SZN102" s="704"/>
      <c r="SZO102" s="704"/>
      <c r="SZP102" s="704"/>
      <c r="SZQ102" s="704"/>
      <c r="SZR102" s="704"/>
      <c r="SZS102" s="704"/>
      <c r="SZT102" s="704"/>
      <c r="SZU102" s="704"/>
      <c r="SZV102" s="704"/>
      <c r="SZW102" s="704"/>
      <c r="SZX102" s="704"/>
      <c r="SZY102" s="704"/>
      <c r="SZZ102" s="704"/>
      <c r="TAA102" s="704"/>
      <c r="TAB102" s="704"/>
      <c r="TAC102" s="704"/>
      <c r="TAD102" s="704"/>
      <c r="TAE102" s="704"/>
      <c r="TAF102" s="704"/>
      <c r="TAG102" s="704"/>
      <c r="TAH102" s="704"/>
      <c r="TAI102" s="704"/>
      <c r="TAJ102" s="704"/>
      <c r="TAK102" s="704"/>
      <c r="TAL102" s="704"/>
      <c r="TAM102" s="704"/>
      <c r="TAN102" s="704"/>
      <c r="TAO102" s="704"/>
      <c r="TAP102" s="704"/>
      <c r="TAQ102" s="704"/>
      <c r="TAR102" s="704"/>
      <c r="TAS102" s="704"/>
      <c r="TAT102" s="704"/>
      <c r="TAU102" s="704"/>
      <c r="TAV102" s="704"/>
      <c r="TAW102" s="704"/>
      <c r="TAX102" s="704"/>
      <c r="TAY102" s="704"/>
      <c r="TAZ102" s="704"/>
      <c r="TBA102" s="704"/>
      <c r="TBB102" s="704"/>
      <c r="TBC102" s="704"/>
      <c r="TBD102" s="704"/>
      <c r="TBE102" s="704"/>
      <c r="TBF102" s="704"/>
      <c r="TBG102" s="704"/>
      <c r="TBH102" s="704"/>
      <c r="TBI102" s="704"/>
      <c r="TBJ102" s="704"/>
      <c r="TBK102" s="704"/>
      <c r="TBL102" s="704"/>
      <c r="TBM102" s="704"/>
      <c r="TBN102" s="704"/>
      <c r="TBO102" s="704"/>
      <c r="TBP102" s="704"/>
      <c r="TBQ102" s="704"/>
      <c r="TBR102" s="704"/>
      <c r="TBS102" s="704"/>
      <c r="TBT102" s="704"/>
      <c r="TBU102" s="704"/>
      <c r="TBV102" s="704"/>
      <c r="TBW102" s="704"/>
      <c r="TBX102" s="704"/>
      <c r="TBY102" s="704"/>
      <c r="TBZ102" s="704"/>
      <c r="TCA102" s="704"/>
      <c r="TCB102" s="704"/>
      <c r="TCC102" s="704"/>
      <c r="TCD102" s="704"/>
      <c r="TCE102" s="704"/>
      <c r="TCF102" s="704"/>
      <c r="TCG102" s="704"/>
      <c r="TCH102" s="704"/>
      <c r="TCI102" s="704"/>
      <c r="TCJ102" s="704"/>
      <c r="TCK102" s="704"/>
      <c r="TCL102" s="704"/>
      <c r="TCM102" s="704"/>
      <c r="TCN102" s="704"/>
      <c r="TCO102" s="704"/>
      <c r="TCP102" s="704"/>
      <c r="TCQ102" s="704"/>
      <c r="TCR102" s="704"/>
      <c r="TCS102" s="704"/>
      <c r="TCT102" s="704"/>
      <c r="TCU102" s="704"/>
      <c r="TCV102" s="704"/>
      <c r="TCW102" s="704"/>
      <c r="TCX102" s="704"/>
      <c r="TCY102" s="704"/>
      <c r="TCZ102" s="704"/>
      <c r="TDA102" s="704"/>
      <c r="TDB102" s="704"/>
      <c r="TDC102" s="704"/>
      <c r="TDD102" s="704"/>
      <c r="TDE102" s="704"/>
      <c r="TDF102" s="704"/>
      <c r="TDG102" s="704"/>
      <c r="TDH102" s="704"/>
      <c r="TDI102" s="704"/>
      <c r="TDJ102" s="704"/>
      <c r="TDK102" s="704"/>
      <c r="TDL102" s="704"/>
      <c r="TDM102" s="704"/>
      <c r="TDN102" s="704"/>
      <c r="TDO102" s="704"/>
      <c r="TDP102" s="704"/>
      <c r="TDQ102" s="704"/>
      <c r="TDR102" s="704"/>
      <c r="TDS102" s="704"/>
      <c r="TDT102" s="704"/>
      <c r="TDU102" s="704"/>
      <c r="TDV102" s="704"/>
      <c r="TDW102" s="704"/>
      <c r="TDX102" s="704"/>
      <c r="TDY102" s="704"/>
      <c r="TDZ102" s="704"/>
      <c r="TEA102" s="704"/>
      <c r="TEB102" s="704"/>
      <c r="TEC102" s="704"/>
      <c r="TED102" s="704"/>
      <c r="TEE102" s="704"/>
      <c r="TEF102" s="704"/>
      <c r="TEG102" s="704"/>
      <c r="TEH102" s="704"/>
      <c r="TEI102" s="704"/>
      <c r="TEJ102" s="704"/>
      <c r="TEK102" s="704"/>
      <c r="TEL102" s="704"/>
      <c r="TEM102" s="704"/>
      <c r="TEN102" s="704"/>
      <c r="TEO102" s="704"/>
      <c r="TEP102" s="704"/>
      <c r="TEQ102" s="704"/>
      <c r="TER102" s="704"/>
      <c r="TES102" s="704"/>
      <c r="TET102" s="704"/>
      <c r="TEU102" s="704"/>
      <c r="TEV102" s="704"/>
      <c r="TEW102" s="704"/>
      <c r="TEX102" s="704"/>
      <c r="TEY102" s="704"/>
      <c r="TEZ102" s="704"/>
      <c r="TFA102" s="704"/>
      <c r="TFB102" s="704"/>
      <c r="TFC102" s="704"/>
      <c r="TFD102" s="704"/>
      <c r="TFE102" s="704"/>
      <c r="TFF102" s="704"/>
      <c r="TFG102" s="704"/>
      <c r="TFH102" s="704"/>
      <c r="TFI102" s="704"/>
      <c r="TFJ102" s="704"/>
      <c r="TFK102" s="704"/>
      <c r="TFL102" s="704"/>
      <c r="TFM102" s="704"/>
      <c r="TFN102" s="704"/>
      <c r="TFO102" s="704"/>
      <c r="TFP102" s="704"/>
      <c r="TFQ102" s="704"/>
      <c r="TFR102" s="704"/>
      <c r="TFS102" s="704"/>
      <c r="TFT102" s="704"/>
      <c r="TFU102" s="704"/>
      <c r="TFV102" s="704"/>
      <c r="TFW102" s="704"/>
      <c r="TFX102" s="704"/>
      <c r="TFY102" s="704"/>
      <c r="TFZ102" s="704"/>
      <c r="TGA102" s="704"/>
      <c r="TGB102" s="704"/>
      <c r="TGC102" s="704"/>
      <c r="TGD102" s="704"/>
      <c r="TGE102" s="704"/>
      <c r="TGF102" s="704"/>
      <c r="TGG102" s="704"/>
      <c r="TGH102" s="704"/>
      <c r="TGI102" s="704"/>
      <c r="TGJ102" s="704"/>
      <c r="TGK102" s="704"/>
      <c r="TGL102" s="704"/>
      <c r="TGM102" s="704"/>
      <c r="TGN102" s="704"/>
      <c r="TGO102" s="704"/>
      <c r="TGP102" s="704"/>
      <c r="TGQ102" s="704"/>
      <c r="TGR102" s="704"/>
      <c r="TGS102" s="704"/>
      <c r="TGT102" s="704"/>
      <c r="TGU102" s="704"/>
      <c r="TGV102" s="704"/>
      <c r="TGW102" s="704"/>
      <c r="TGX102" s="704"/>
      <c r="TGY102" s="704"/>
      <c r="TGZ102" s="704"/>
      <c r="THA102" s="704"/>
      <c r="THB102" s="704"/>
      <c r="THC102" s="704"/>
      <c r="THD102" s="704"/>
      <c r="THE102" s="704"/>
      <c r="THF102" s="704"/>
      <c r="THG102" s="704"/>
      <c r="THH102" s="704"/>
      <c r="THI102" s="704"/>
      <c r="THJ102" s="704"/>
      <c r="THK102" s="704"/>
      <c r="THL102" s="704"/>
      <c r="THM102" s="704"/>
      <c r="THN102" s="704"/>
      <c r="THO102" s="704"/>
      <c r="THP102" s="704"/>
      <c r="THQ102" s="704"/>
      <c r="THR102" s="704"/>
      <c r="THS102" s="704"/>
      <c r="THT102" s="704"/>
      <c r="THU102" s="704"/>
      <c r="THV102" s="704"/>
      <c r="THW102" s="704"/>
      <c r="THX102" s="704"/>
      <c r="THY102" s="704"/>
      <c r="THZ102" s="704"/>
      <c r="TIA102" s="704"/>
      <c r="TIB102" s="704"/>
      <c r="TIC102" s="704"/>
      <c r="TID102" s="704"/>
      <c r="TIE102" s="704"/>
      <c r="TIF102" s="704"/>
      <c r="TIG102" s="704"/>
      <c r="TIH102" s="704"/>
      <c r="TII102" s="704"/>
      <c r="TIJ102" s="704"/>
      <c r="TIK102" s="704"/>
      <c r="TIL102" s="704"/>
      <c r="TIM102" s="704"/>
      <c r="TIN102" s="704"/>
      <c r="TIO102" s="704"/>
      <c r="TIP102" s="704"/>
      <c r="TIQ102" s="704"/>
      <c r="TIR102" s="704"/>
      <c r="TIS102" s="704"/>
      <c r="TIT102" s="704"/>
      <c r="TIU102" s="704"/>
      <c r="TIV102" s="704"/>
      <c r="TIW102" s="704"/>
      <c r="TIX102" s="704"/>
      <c r="TIY102" s="704"/>
      <c r="TIZ102" s="704"/>
      <c r="TJA102" s="704"/>
      <c r="TJB102" s="704"/>
      <c r="TJC102" s="704"/>
      <c r="TJD102" s="704"/>
      <c r="TJE102" s="704"/>
      <c r="TJF102" s="704"/>
      <c r="TJG102" s="704"/>
      <c r="TJH102" s="704"/>
      <c r="TJI102" s="704"/>
      <c r="TJJ102" s="704"/>
      <c r="TJK102" s="704"/>
      <c r="TJL102" s="704"/>
      <c r="TJM102" s="704"/>
      <c r="TJN102" s="704"/>
      <c r="TJO102" s="704"/>
      <c r="TJP102" s="704"/>
      <c r="TJQ102" s="704"/>
      <c r="TJR102" s="704"/>
      <c r="TJS102" s="704"/>
      <c r="TJT102" s="704"/>
      <c r="TJU102" s="704"/>
      <c r="TJV102" s="704"/>
      <c r="TJW102" s="704"/>
      <c r="TJX102" s="704"/>
      <c r="TJY102" s="704"/>
      <c r="TJZ102" s="704"/>
      <c r="TKA102" s="704"/>
      <c r="TKB102" s="704"/>
      <c r="TKC102" s="704"/>
      <c r="TKD102" s="704"/>
      <c r="TKE102" s="704"/>
      <c r="TKF102" s="704"/>
      <c r="TKG102" s="704"/>
      <c r="TKH102" s="704"/>
      <c r="TKI102" s="704"/>
      <c r="TKJ102" s="704"/>
      <c r="TKK102" s="704"/>
      <c r="TKL102" s="704"/>
      <c r="TKM102" s="704"/>
      <c r="TKN102" s="704"/>
      <c r="TKO102" s="704"/>
      <c r="TKP102" s="704"/>
      <c r="TKQ102" s="704"/>
      <c r="TKR102" s="704"/>
      <c r="TKS102" s="704"/>
      <c r="TKT102" s="704"/>
      <c r="TKU102" s="704"/>
      <c r="TKV102" s="704"/>
      <c r="TKW102" s="704"/>
      <c r="TKX102" s="704"/>
      <c r="TKY102" s="704"/>
      <c r="TKZ102" s="704"/>
      <c r="TLA102" s="704"/>
      <c r="TLB102" s="704"/>
      <c r="TLC102" s="704"/>
      <c r="TLD102" s="704"/>
      <c r="TLE102" s="704"/>
      <c r="TLF102" s="704"/>
      <c r="TLG102" s="704"/>
      <c r="TLH102" s="704"/>
      <c r="TLI102" s="704"/>
      <c r="TLJ102" s="704"/>
      <c r="TLK102" s="704"/>
      <c r="TLL102" s="704"/>
      <c r="TLM102" s="704"/>
      <c r="TLN102" s="704"/>
      <c r="TLO102" s="704"/>
      <c r="TLP102" s="704"/>
      <c r="TLQ102" s="704"/>
      <c r="TLR102" s="704"/>
      <c r="TLS102" s="704"/>
      <c r="TLT102" s="704"/>
      <c r="TLU102" s="704"/>
      <c r="TLV102" s="704"/>
      <c r="TLW102" s="704"/>
      <c r="TLX102" s="704"/>
      <c r="TLY102" s="704"/>
      <c r="TLZ102" s="704"/>
      <c r="TMA102" s="704"/>
      <c r="TMB102" s="704"/>
      <c r="TMC102" s="704"/>
      <c r="TMD102" s="704"/>
      <c r="TME102" s="704"/>
      <c r="TMF102" s="704"/>
      <c r="TMG102" s="704"/>
      <c r="TMH102" s="704"/>
      <c r="TMI102" s="704"/>
      <c r="TMJ102" s="704"/>
      <c r="TMK102" s="704"/>
      <c r="TML102" s="704"/>
      <c r="TMM102" s="704"/>
      <c r="TMN102" s="704"/>
      <c r="TMO102" s="704"/>
      <c r="TMP102" s="704"/>
      <c r="TMQ102" s="704"/>
      <c r="TMR102" s="704"/>
      <c r="TMS102" s="704"/>
      <c r="TMT102" s="704"/>
      <c r="TMU102" s="704"/>
      <c r="TMV102" s="704"/>
      <c r="TMW102" s="704"/>
      <c r="TMX102" s="704"/>
      <c r="TMY102" s="704"/>
      <c r="TMZ102" s="704"/>
      <c r="TNA102" s="704"/>
      <c r="TNB102" s="704"/>
      <c r="TNC102" s="704"/>
      <c r="TND102" s="704"/>
      <c r="TNE102" s="704"/>
      <c r="TNF102" s="704"/>
      <c r="TNG102" s="704"/>
      <c r="TNH102" s="704"/>
      <c r="TNI102" s="704"/>
      <c r="TNJ102" s="704"/>
      <c r="TNK102" s="704"/>
      <c r="TNL102" s="704"/>
      <c r="TNM102" s="704"/>
      <c r="TNN102" s="704"/>
      <c r="TNO102" s="704"/>
      <c r="TNP102" s="704"/>
      <c r="TNQ102" s="704"/>
      <c r="TNR102" s="704"/>
      <c r="TNS102" s="704"/>
      <c r="TNT102" s="704"/>
      <c r="TNU102" s="704"/>
      <c r="TNV102" s="704"/>
      <c r="TNW102" s="704"/>
      <c r="TNX102" s="704"/>
      <c r="TNY102" s="704"/>
      <c r="TNZ102" s="704"/>
      <c r="TOA102" s="704"/>
      <c r="TOB102" s="704"/>
      <c r="TOC102" s="704"/>
      <c r="TOD102" s="704"/>
      <c r="TOE102" s="704"/>
      <c r="TOF102" s="704"/>
      <c r="TOG102" s="704"/>
      <c r="TOH102" s="704"/>
      <c r="TOI102" s="704"/>
      <c r="TOJ102" s="704"/>
      <c r="TOK102" s="704"/>
      <c r="TOL102" s="704"/>
      <c r="TOM102" s="704"/>
      <c r="TON102" s="704"/>
      <c r="TOO102" s="704"/>
      <c r="TOP102" s="704"/>
      <c r="TOQ102" s="704"/>
      <c r="TOR102" s="704"/>
      <c r="TOS102" s="704"/>
      <c r="TOT102" s="704"/>
      <c r="TOU102" s="704"/>
      <c r="TOV102" s="704"/>
      <c r="TOW102" s="704"/>
      <c r="TOX102" s="704"/>
      <c r="TOY102" s="704"/>
      <c r="TOZ102" s="704"/>
      <c r="TPA102" s="704"/>
      <c r="TPB102" s="704"/>
      <c r="TPC102" s="704"/>
      <c r="TPD102" s="704"/>
      <c r="TPE102" s="704"/>
      <c r="TPF102" s="704"/>
      <c r="TPG102" s="704"/>
      <c r="TPH102" s="704"/>
      <c r="TPI102" s="704"/>
      <c r="TPJ102" s="704"/>
      <c r="TPK102" s="704"/>
      <c r="TPL102" s="704"/>
      <c r="TPM102" s="704"/>
      <c r="TPN102" s="704"/>
      <c r="TPO102" s="704"/>
      <c r="TPP102" s="704"/>
      <c r="TPQ102" s="704"/>
      <c r="TPR102" s="704"/>
      <c r="TPS102" s="704"/>
      <c r="TPT102" s="704"/>
      <c r="TPU102" s="704"/>
      <c r="TPV102" s="704"/>
      <c r="TPW102" s="704"/>
      <c r="TPX102" s="704"/>
      <c r="TPY102" s="704"/>
      <c r="TPZ102" s="704"/>
      <c r="TQA102" s="704"/>
      <c r="TQB102" s="704"/>
      <c r="TQC102" s="704"/>
      <c r="TQD102" s="704"/>
      <c r="TQE102" s="704"/>
      <c r="TQF102" s="704"/>
      <c r="TQG102" s="704"/>
      <c r="TQH102" s="704"/>
      <c r="TQI102" s="704"/>
      <c r="TQJ102" s="704"/>
      <c r="TQK102" s="704"/>
      <c r="TQL102" s="704"/>
      <c r="TQM102" s="704"/>
      <c r="TQN102" s="704"/>
      <c r="TQO102" s="704"/>
      <c r="TQP102" s="704"/>
      <c r="TQQ102" s="704"/>
      <c r="TQR102" s="704"/>
      <c r="TQS102" s="704"/>
      <c r="TQT102" s="704"/>
      <c r="TQU102" s="704"/>
      <c r="TQV102" s="704"/>
      <c r="TQW102" s="704"/>
      <c r="TQX102" s="704"/>
      <c r="TQY102" s="704"/>
      <c r="TQZ102" s="704"/>
      <c r="TRA102" s="704"/>
      <c r="TRB102" s="704"/>
      <c r="TRC102" s="704"/>
      <c r="TRD102" s="704"/>
      <c r="TRE102" s="704"/>
      <c r="TRF102" s="704"/>
      <c r="TRG102" s="704"/>
      <c r="TRH102" s="704"/>
      <c r="TRI102" s="704"/>
      <c r="TRJ102" s="704"/>
      <c r="TRK102" s="704"/>
      <c r="TRL102" s="704"/>
      <c r="TRM102" s="704"/>
      <c r="TRN102" s="704"/>
      <c r="TRO102" s="704"/>
      <c r="TRP102" s="704"/>
      <c r="TRQ102" s="704"/>
      <c r="TRR102" s="704"/>
      <c r="TRS102" s="704"/>
      <c r="TRT102" s="704"/>
      <c r="TRU102" s="704"/>
      <c r="TRV102" s="704"/>
      <c r="TRW102" s="704"/>
      <c r="TRX102" s="704"/>
      <c r="TRY102" s="704"/>
      <c r="TRZ102" s="704"/>
      <c r="TSA102" s="704"/>
      <c r="TSB102" s="704"/>
      <c r="TSC102" s="704"/>
      <c r="TSD102" s="704"/>
      <c r="TSE102" s="704"/>
      <c r="TSF102" s="704"/>
      <c r="TSG102" s="704"/>
      <c r="TSH102" s="704"/>
      <c r="TSI102" s="704"/>
      <c r="TSJ102" s="704"/>
      <c r="TSK102" s="704"/>
      <c r="TSL102" s="704"/>
      <c r="TSM102" s="704"/>
      <c r="TSN102" s="704"/>
      <c r="TSO102" s="704"/>
      <c r="TSP102" s="704"/>
      <c r="TSQ102" s="704"/>
      <c r="TSR102" s="704"/>
      <c r="TSS102" s="704"/>
      <c r="TST102" s="704"/>
      <c r="TSU102" s="704"/>
      <c r="TSV102" s="704"/>
      <c r="TSW102" s="704"/>
      <c r="TSX102" s="704"/>
      <c r="TSY102" s="704"/>
      <c r="TSZ102" s="704"/>
      <c r="TTA102" s="704"/>
      <c r="TTB102" s="704"/>
      <c r="TTC102" s="704"/>
      <c r="TTD102" s="704"/>
      <c r="TTE102" s="704"/>
      <c r="TTF102" s="704"/>
      <c r="TTG102" s="704"/>
      <c r="TTH102" s="704"/>
      <c r="TTI102" s="704"/>
      <c r="TTJ102" s="704"/>
      <c r="TTK102" s="704"/>
      <c r="TTL102" s="704"/>
      <c r="TTM102" s="704"/>
      <c r="TTN102" s="704"/>
      <c r="TTO102" s="704"/>
      <c r="TTP102" s="704"/>
      <c r="TTQ102" s="704"/>
      <c r="TTR102" s="704"/>
      <c r="TTS102" s="704"/>
      <c r="TTT102" s="704"/>
      <c r="TTU102" s="704"/>
      <c r="TTV102" s="704"/>
      <c r="TTW102" s="704"/>
      <c r="TTX102" s="704"/>
      <c r="TTY102" s="704"/>
      <c r="TTZ102" s="704"/>
      <c r="TUA102" s="704"/>
      <c r="TUB102" s="704"/>
      <c r="TUC102" s="704"/>
      <c r="TUD102" s="704"/>
      <c r="TUE102" s="704"/>
      <c r="TUF102" s="704"/>
      <c r="TUG102" s="704"/>
      <c r="TUH102" s="704"/>
      <c r="TUI102" s="704"/>
      <c r="TUJ102" s="704"/>
      <c r="TUK102" s="704"/>
      <c r="TUL102" s="704"/>
      <c r="TUM102" s="704"/>
      <c r="TUN102" s="704"/>
      <c r="TUO102" s="704"/>
      <c r="TUP102" s="704"/>
      <c r="TUQ102" s="704"/>
      <c r="TUR102" s="704"/>
      <c r="TUS102" s="704"/>
      <c r="TUT102" s="704"/>
      <c r="TUU102" s="704"/>
      <c r="TUV102" s="704"/>
      <c r="TUW102" s="704"/>
      <c r="TUX102" s="704"/>
      <c r="TUY102" s="704"/>
      <c r="TUZ102" s="704"/>
      <c r="TVA102" s="704"/>
      <c r="TVB102" s="704"/>
      <c r="TVC102" s="704"/>
      <c r="TVD102" s="704"/>
      <c r="TVE102" s="704"/>
      <c r="TVF102" s="704"/>
      <c r="TVG102" s="704"/>
      <c r="TVH102" s="704"/>
      <c r="TVI102" s="704"/>
      <c r="TVJ102" s="704"/>
      <c r="TVK102" s="704"/>
      <c r="TVL102" s="704"/>
      <c r="TVM102" s="704"/>
      <c r="TVN102" s="704"/>
      <c r="TVO102" s="704"/>
      <c r="TVP102" s="704"/>
      <c r="TVQ102" s="704"/>
      <c r="TVR102" s="704"/>
      <c r="TVS102" s="704"/>
      <c r="TVT102" s="704"/>
      <c r="TVU102" s="704"/>
      <c r="TVV102" s="704"/>
      <c r="TVW102" s="704"/>
      <c r="TVX102" s="704"/>
      <c r="TVY102" s="704"/>
      <c r="TVZ102" s="704"/>
      <c r="TWA102" s="704"/>
      <c r="TWB102" s="704"/>
      <c r="TWC102" s="704"/>
      <c r="TWD102" s="704"/>
      <c r="TWE102" s="704"/>
      <c r="TWF102" s="704"/>
      <c r="TWG102" s="704"/>
      <c r="TWH102" s="704"/>
      <c r="TWI102" s="704"/>
      <c r="TWJ102" s="704"/>
      <c r="TWK102" s="704"/>
      <c r="TWL102" s="704"/>
      <c r="TWM102" s="704"/>
      <c r="TWN102" s="704"/>
      <c r="TWO102" s="704"/>
      <c r="TWP102" s="704"/>
      <c r="TWQ102" s="704"/>
      <c r="TWR102" s="704"/>
      <c r="TWS102" s="704"/>
      <c r="TWT102" s="704"/>
      <c r="TWU102" s="704"/>
      <c r="TWV102" s="704"/>
      <c r="TWW102" s="704"/>
      <c r="TWX102" s="704"/>
      <c r="TWY102" s="704"/>
      <c r="TWZ102" s="704"/>
      <c r="TXA102" s="704"/>
      <c r="TXB102" s="704"/>
      <c r="TXC102" s="704"/>
      <c r="TXD102" s="704"/>
      <c r="TXE102" s="704"/>
      <c r="TXF102" s="704"/>
      <c r="TXG102" s="704"/>
      <c r="TXH102" s="704"/>
      <c r="TXI102" s="704"/>
      <c r="TXJ102" s="704"/>
      <c r="TXK102" s="704"/>
      <c r="TXL102" s="704"/>
      <c r="TXM102" s="704"/>
      <c r="TXN102" s="704"/>
      <c r="TXO102" s="704"/>
      <c r="TXP102" s="704"/>
      <c r="TXQ102" s="704"/>
      <c r="TXR102" s="704"/>
      <c r="TXS102" s="704"/>
      <c r="TXT102" s="704"/>
      <c r="TXU102" s="704"/>
      <c r="TXV102" s="704"/>
      <c r="TXW102" s="704"/>
      <c r="TXX102" s="704"/>
      <c r="TXY102" s="704"/>
      <c r="TXZ102" s="704"/>
      <c r="TYA102" s="704"/>
      <c r="TYB102" s="704"/>
      <c r="TYC102" s="704"/>
      <c r="TYD102" s="704"/>
      <c r="TYE102" s="704"/>
      <c r="TYF102" s="704"/>
      <c r="TYG102" s="704"/>
      <c r="TYH102" s="704"/>
      <c r="TYI102" s="704"/>
      <c r="TYJ102" s="704"/>
      <c r="TYK102" s="704"/>
      <c r="TYL102" s="704"/>
      <c r="TYM102" s="704"/>
      <c r="TYN102" s="704"/>
      <c r="TYO102" s="704"/>
      <c r="TYP102" s="704"/>
      <c r="TYQ102" s="704"/>
      <c r="TYR102" s="704"/>
      <c r="TYS102" s="704"/>
      <c r="TYT102" s="704"/>
      <c r="TYU102" s="704"/>
      <c r="TYV102" s="704"/>
      <c r="TYW102" s="704"/>
      <c r="TYX102" s="704"/>
      <c r="TYY102" s="704"/>
      <c r="TYZ102" s="704"/>
      <c r="TZA102" s="704"/>
      <c r="TZB102" s="704"/>
      <c r="TZC102" s="704"/>
      <c r="TZD102" s="704"/>
      <c r="TZE102" s="704"/>
      <c r="TZF102" s="704"/>
      <c r="TZG102" s="704"/>
      <c r="TZH102" s="704"/>
      <c r="TZI102" s="704"/>
      <c r="TZJ102" s="704"/>
      <c r="TZK102" s="704"/>
      <c r="TZL102" s="704"/>
      <c r="TZM102" s="704"/>
      <c r="TZN102" s="704"/>
      <c r="TZO102" s="704"/>
      <c r="TZP102" s="704"/>
      <c r="TZQ102" s="704"/>
      <c r="TZR102" s="704"/>
      <c r="TZS102" s="704"/>
      <c r="TZT102" s="704"/>
      <c r="TZU102" s="704"/>
      <c r="TZV102" s="704"/>
      <c r="TZW102" s="704"/>
      <c r="TZX102" s="704"/>
      <c r="TZY102" s="704"/>
      <c r="TZZ102" s="704"/>
      <c r="UAA102" s="704"/>
      <c r="UAB102" s="704"/>
      <c r="UAC102" s="704"/>
      <c r="UAD102" s="704"/>
      <c r="UAE102" s="704"/>
      <c r="UAF102" s="704"/>
      <c r="UAG102" s="704"/>
      <c r="UAH102" s="704"/>
      <c r="UAI102" s="704"/>
      <c r="UAJ102" s="704"/>
      <c r="UAK102" s="704"/>
      <c r="UAL102" s="704"/>
      <c r="UAM102" s="704"/>
      <c r="UAN102" s="704"/>
      <c r="UAO102" s="704"/>
      <c r="UAP102" s="704"/>
      <c r="UAQ102" s="704"/>
      <c r="UAR102" s="704"/>
      <c r="UAS102" s="704"/>
      <c r="UAT102" s="704"/>
      <c r="UAU102" s="704"/>
      <c r="UAV102" s="704"/>
      <c r="UAW102" s="704"/>
      <c r="UAX102" s="704"/>
      <c r="UAY102" s="704"/>
      <c r="UAZ102" s="704"/>
      <c r="UBA102" s="704"/>
      <c r="UBB102" s="704"/>
      <c r="UBC102" s="704"/>
      <c r="UBD102" s="704"/>
      <c r="UBE102" s="704"/>
      <c r="UBF102" s="704"/>
      <c r="UBG102" s="704"/>
      <c r="UBH102" s="704"/>
      <c r="UBI102" s="704"/>
      <c r="UBJ102" s="704"/>
      <c r="UBK102" s="704"/>
      <c r="UBL102" s="704"/>
      <c r="UBM102" s="704"/>
      <c r="UBN102" s="704"/>
      <c r="UBO102" s="704"/>
      <c r="UBP102" s="704"/>
      <c r="UBQ102" s="704"/>
      <c r="UBR102" s="704"/>
      <c r="UBS102" s="704"/>
      <c r="UBT102" s="704"/>
      <c r="UBU102" s="704"/>
      <c r="UBV102" s="704"/>
      <c r="UBW102" s="704"/>
      <c r="UBX102" s="704"/>
      <c r="UBY102" s="704"/>
      <c r="UBZ102" s="704"/>
      <c r="UCA102" s="704"/>
      <c r="UCB102" s="704"/>
      <c r="UCC102" s="704"/>
      <c r="UCD102" s="704"/>
      <c r="UCE102" s="704"/>
      <c r="UCF102" s="704"/>
      <c r="UCG102" s="704"/>
      <c r="UCH102" s="704"/>
      <c r="UCI102" s="704"/>
      <c r="UCJ102" s="704"/>
      <c r="UCK102" s="704"/>
      <c r="UCL102" s="704"/>
      <c r="UCM102" s="704"/>
      <c r="UCN102" s="704"/>
      <c r="UCO102" s="704"/>
      <c r="UCP102" s="704"/>
      <c r="UCQ102" s="704"/>
      <c r="UCR102" s="704"/>
      <c r="UCS102" s="704"/>
      <c r="UCT102" s="704"/>
      <c r="UCU102" s="704"/>
      <c r="UCV102" s="704"/>
      <c r="UCW102" s="704"/>
      <c r="UCX102" s="704"/>
      <c r="UCY102" s="704"/>
      <c r="UCZ102" s="704"/>
      <c r="UDA102" s="704"/>
      <c r="UDB102" s="704"/>
      <c r="UDC102" s="704"/>
      <c r="UDD102" s="704"/>
      <c r="UDE102" s="704"/>
      <c r="UDF102" s="704"/>
      <c r="UDG102" s="704"/>
      <c r="UDH102" s="704"/>
      <c r="UDI102" s="704"/>
      <c r="UDJ102" s="704"/>
      <c r="UDK102" s="704"/>
      <c r="UDL102" s="704"/>
      <c r="UDM102" s="704"/>
      <c r="UDN102" s="704"/>
      <c r="UDO102" s="704"/>
      <c r="UDP102" s="704"/>
      <c r="UDQ102" s="704"/>
      <c r="UDR102" s="704"/>
      <c r="UDS102" s="704"/>
      <c r="UDT102" s="704"/>
      <c r="UDU102" s="704"/>
      <c r="UDV102" s="704"/>
      <c r="UDW102" s="704"/>
      <c r="UDX102" s="704"/>
      <c r="UDY102" s="704"/>
      <c r="UDZ102" s="704"/>
      <c r="UEA102" s="704"/>
      <c r="UEB102" s="704"/>
      <c r="UEC102" s="704"/>
      <c r="UED102" s="704"/>
      <c r="UEE102" s="704"/>
      <c r="UEF102" s="704"/>
      <c r="UEG102" s="704"/>
      <c r="UEH102" s="704"/>
      <c r="UEI102" s="704"/>
      <c r="UEJ102" s="704"/>
      <c r="UEK102" s="704"/>
      <c r="UEL102" s="704"/>
      <c r="UEM102" s="704"/>
      <c r="UEN102" s="704"/>
      <c r="UEO102" s="704"/>
      <c r="UEP102" s="704"/>
      <c r="UEQ102" s="704"/>
      <c r="UER102" s="704"/>
      <c r="UES102" s="704"/>
      <c r="UET102" s="704"/>
      <c r="UEU102" s="704"/>
      <c r="UEV102" s="704"/>
      <c r="UEW102" s="704"/>
      <c r="UEX102" s="704"/>
      <c r="UEY102" s="704"/>
      <c r="UEZ102" s="704"/>
      <c r="UFA102" s="704"/>
      <c r="UFB102" s="704"/>
      <c r="UFC102" s="704"/>
      <c r="UFD102" s="704"/>
      <c r="UFE102" s="704"/>
      <c r="UFF102" s="704"/>
      <c r="UFG102" s="704"/>
      <c r="UFH102" s="704"/>
      <c r="UFI102" s="704"/>
      <c r="UFJ102" s="704"/>
      <c r="UFK102" s="704"/>
      <c r="UFL102" s="704"/>
      <c r="UFM102" s="704"/>
      <c r="UFN102" s="704"/>
      <c r="UFO102" s="704"/>
      <c r="UFP102" s="704"/>
      <c r="UFQ102" s="704"/>
      <c r="UFR102" s="704"/>
      <c r="UFS102" s="704"/>
      <c r="UFT102" s="704"/>
      <c r="UFU102" s="704"/>
      <c r="UFV102" s="704"/>
      <c r="UFW102" s="704"/>
      <c r="UFX102" s="704"/>
      <c r="UFY102" s="704"/>
      <c r="UFZ102" s="704"/>
      <c r="UGA102" s="704"/>
      <c r="UGB102" s="704"/>
      <c r="UGC102" s="704"/>
      <c r="UGD102" s="704"/>
      <c r="UGE102" s="704"/>
      <c r="UGF102" s="704"/>
      <c r="UGG102" s="704"/>
      <c r="UGH102" s="704"/>
      <c r="UGI102" s="704"/>
      <c r="UGJ102" s="704"/>
      <c r="UGK102" s="704"/>
      <c r="UGL102" s="704"/>
      <c r="UGM102" s="704"/>
      <c r="UGN102" s="704"/>
      <c r="UGO102" s="704"/>
      <c r="UGP102" s="704"/>
      <c r="UGQ102" s="704"/>
      <c r="UGR102" s="704"/>
      <c r="UGS102" s="704"/>
      <c r="UGT102" s="704"/>
      <c r="UGU102" s="704"/>
      <c r="UGV102" s="704"/>
      <c r="UGW102" s="704"/>
      <c r="UGX102" s="704"/>
      <c r="UGY102" s="704"/>
      <c r="UGZ102" s="704"/>
      <c r="UHA102" s="704"/>
      <c r="UHB102" s="704"/>
      <c r="UHC102" s="704"/>
      <c r="UHD102" s="704"/>
      <c r="UHE102" s="704"/>
      <c r="UHF102" s="704"/>
      <c r="UHG102" s="704"/>
      <c r="UHH102" s="704"/>
      <c r="UHI102" s="704"/>
      <c r="UHJ102" s="704"/>
      <c r="UHK102" s="704"/>
      <c r="UHL102" s="704"/>
      <c r="UHM102" s="704"/>
      <c r="UHN102" s="704"/>
      <c r="UHO102" s="704"/>
      <c r="UHP102" s="704"/>
      <c r="UHQ102" s="704"/>
      <c r="UHR102" s="704"/>
      <c r="UHS102" s="704"/>
      <c r="UHT102" s="704"/>
      <c r="UHU102" s="704"/>
      <c r="UHV102" s="704"/>
      <c r="UHW102" s="704"/>
      <c r="UHX102" s="704"/>
      <c r="UHY102" s="704"/>
      <c r="UHZ102" s="704"/>
      <c r="UIA102" s="704"/>
      <c r="UIB102" s="704"/>
      <c r="UIC102" s="704"/>
      <c r="UID102" s="704"/>
      <c r="UIE102" s="704"/>
      <c r="UIF102" s="704"/>
      <c r="UIG102" s="704"/>
      <c r="UIH102" s="704"/>
      <c r="UII102" s="704"/>
      <c r="UIJ102" s="704"/>
      <c r="UIK102" s="704"/>
      <c r="UIL102" s="704"/>
      <c r="UIM102" s="704"/>
      <c r="UIN102" s="704"/>
      <c r="UIO102" s="704"/>
      <c r="UIP102" s="704"/>
      <c r="UIQ102" s="704"/>
      <c r="UIR102" s="704"/>
      <c r="UIS102" s="704"/>
      <c r="UIT102" s="704"/>
      <c r="UIU102" s="704"/>
      <c r="UIV102" s="704"/>
      <c r="UIW102" s="704"/>
      <c r="UIX102" s="704"/>
      <c r="UIY102" s="704"/>
      <c r="UIZ102" s="704"/>
      <c r="UJA102" s="704"/>
      <c r="UJB102" s="704"/>
      <c r="UJC102" s="704"/>
      <c r="UJD102" s="704"/>
      <c r="UJE102" s="704"/>
      <c r="UJF102" s="704"/>
      <c r="UJG102" s="704"/>
      <c r="UJH102" s="704"/>
      <c r="UJI102" s="704"/>
      <c r="UJJ102" s="704"/>
      <c r="UJK102" s="704"/>
      <c r="UJL102" s="704"/>
      <c r="UJM102" s="704"/>
      <c r="UJN102" s="704"/>
      <c r="UJO102" s="704"/>
      <c r="UJP102" s="704"/>
      <c r="UJQ102" s="704"/>
      <c r="UJR102" s="704"/>
      <c r="UJS102" s="704"/>
      <c r="UJT102" s="704"/>
      <c r="UJU102" s="704"/>
      <c r="UJV102" s="704"/>
      <c r="UJW102" s="704"/>
      <c r="UJX102" s="704"/>
      <c r="UJY102" s="704"/>
      <c r="UJZ102" s="704"/>
      <c r="UKA102" s="704"/>
      <c r="UKB102" s="704"/>
      <c r="UKC102" s="704"/>
      <c r="UKD102" s="704"/>
      <c r="UKE102" s="704"/>
      <c r="UKF102" s="704"/>
      <c r="UKG102" s="704"/>
      <c r="UKH102" s="704"/>
      <c r="UKI102" s="704"/>
      <c r="UKJ102" s="704"/>
      <c r="UKK102" s="704"/>
      <c r="UKL102" s="704"/>
      <c r="UKM102" s="704"/>
      <c r="UKN102" s="704"/>
      <c r="UKO102" s="704"/>
      <c r="UKP102" s="704"/>
      <c r="UKQ102" s="704"/>
      <c r="UKR102" s="704"/>
      <c r="UKS102" s="704"/>
      <c r="UKT102" s="704"/>
      <c r="UKU102" s="704"/>
      <c r="UKV102" s="704"/>
      <c r="UKW102" s="704"/>
      <c r="UKX102" s="704"/>
      <c r="UKY102" s="704"/>
      <c r="UKZ102" s="704"/>
      <c r="ULA102" s="704"/>
      <c r="ULB102" s="704"/>
      <c r="ULC102" s="704"/>
      <c r="ULD102" s="704"/>
      <c r="ULE102" s="704"/>
      <c r="ULF102" s="704"/>
      <c r="ULG102" s="704"/>
      <c r="ULH102" s="704"/>
      <c r="ULI102" s="704"/>
      <c r="ULJ102" s="704"/>
      <c r="ULK102" s="704"/>
      <c r="ULL102" s="704"/>
      <c r="ULM102" s="704"/>
      <c r="ULN102" s="704"/>
      <c r="ULO102" s="704"/>
      <c r="ULP102" s="704"/>
      <c r="ULQ102" s="704"/>
      <c r="ULR102" s="704"/>
      <c r="ULS102" s="704"/>
      <c r="ULT102" s="704"/>
      <c r="ULU102" s="704"/>
      <c r="ULV102" s="704"/>
      <c r="ULW102" s="704"/>
      <c r="ULX102" s="704"/>
      <c r="ULY102" s="704"/>
      <c r="ULZ102" s="704"/>
      <c r="UMA102" s="704"/>
      <c r="UMB102" s="704"/>
      <c r="UMC102" s="704"/>
      <c r="UMD102" s="704"/>
      <c r="UME102" s="704"/>
      <c r="UMF102" s="704"/>
      <c r="UMG102" s="704"/>
      <c r="UMH102" s="704"/>
      <c r="UMI102" s="704"/>
      <c r="UMJ102" s="704"/>
      <c r="UMK102" s="704"/>
      <c r="UML102" s="704"/>
      <c r="UMM102" s="704"/>
      <c r="UMN102" s="704"/>
      <c r="UMO102" s="704"/>
      <c r="UMP102" s="704"/>
      <c r="UMQ102" s="704"/>
      <c r="UMR102" s="704"/>
      <c r="UMS102" s="704"/>
      <c r="UMT102" s="704"/>
      <c r="UMU102" s="704"/>
      <c r="UMV102" s="704"/>
      <c r="UMW102" s="704"/>
      <c r="UMX102" s="704"/>
      <c r="UMY102" s="704"/>
      <c r="UMZ102" s="704"/>
      <c r="UNA102" s="704"/>
      <c r="UNB102" s="704"/>
      <c r="UNC102" s="704"/>
      <c r="UND102" s="704"/>
      <c r="UNE102" s="704"/>
      <c r="UNF102" s="704"/>
      <c r="UNG102" s="704"/>
      <c r="UNH102" s="704"/>
      <c r="UNI102" s="704"/>
      <c r="UNJ102" s="704"/>
      <c r="UNK102" s="704"/>
      <c r="UNL102" s="704"/>
      <c r="UNM102" s="704"/>
      <c r="UNN102" s="704"/>
      <c r="UNO102" s="704"/>
      <c r="UNP102" s="704"/>
      <c r="UNQ102" s="704"/>
      <c r="UNR102" s="704"/>
      <c r="UNS102" s="704"/>
      <c r="UNT102" s="704"/>
      <c r="UNU102" s="704"/>
      <c r="UNV102" s="704"/>
      <c r="UNW102" s="704"/>
      <c r="UNX102" s="704"/>
      <c r="UNY102" s="704"/>
      <c r="UNZ102" s="704"/>
      <c r="UOA102" s="704"/>
      <c r="UOB102" s="704"/>
      <c r="UOC102" s="704"/>
      <c r="UOD102" s="704"/>
      <c r="UOE102" s="704"/>
      <c r="UOF102" s="704"/>
      <c r="UOG102" s="704"/>
      <c r="UOH102" s="704"/>
      <c r="UOI102" s="704"/>
      <c r="UOJ102" s="704"/>
      <c r="UOK102" s="704"/>
      <c r="UOL102" s="704"/>
      <c r="UOM102" s="704"/>
      <c r="UON102" s="704"/>
      <c r="UOO102" s="704"/>
      <c r="UOP102" s="704"/>
      <c r="UOQ102" s="704"/>
      <c r="UOR102" s="704"/>
      <c r="UOS102" s="704"/>
      <c r="UOT102" s="704"/>
      <c r="UOU102" s="704"/>
      <c r="UOV102" s="704"/>
      <c r="UOW102" s="704"/>
      <c r="UOX102" s="704"/>
      <c r="UOY102" s="704"/>
      <c r="UOZ102" s="704"/>
      <c r="UPA102" s="704"/>
      <c r="UPB102" s="704"/>
      <c r="UPC102" s="704"/>
      <c r="UPD102" s="704"/>
      <c r="UPE102" s="704"/>
      <c r="UPF102" s="704"/>
      <c r="UPG102" s="704"/>
      <c r="UPH102" s="704"/>
      <c r="UPI102" s="704"/>
      <c r="UPJ102" s="704"/>
      <c r="UPK102" s="704"/>
      <c r="UPL102" s="704"/>
      <c r="UPM102" s="704"/>
      <c r="UPN102" s="704"/>
      <c r="UPO102" s="704"/>
      <c r="UPP102" s="704"/>
      <c r="UPQ102" s="704"/>
      <c r="UPR102" s="704"/>
      <c r="UPS102" s="704"/>
      <c r="UPT102" s="704"/>
      <c r="UPU102" s="704"/>
      <c r="UPV102" s="704"/>
      <c r="UPW102" s="704"/>
      <c r="UPX102" s="704"/>
      <c r="UPY102" s="704"/>
      <c r="UPZ102" s="704"/>
      <c r="UQA102" s="704"/>
      <c r="UQB102" s="704"/>
      <c r="UQC102" s="704"/>
      <c r="UQD102" s="704"/>
      <c r="UQE102" s="704"/>
      <c r="UQF102" s="704"/>
      <c r="UQG102" s="704"/>
      <c r="UQH102" s="704"/>
      <c r="UQI102" s="704"/>
      <c r="UQJ102" s="704"/>
      <c r="UQK102" s="704"/>
      <c r="UQL102" s="704"/>
      <c r="UQM102" s="704"/>
      <c r="UQN102" s="704"/>
      <c r="UQO102" s="704"/>
      <c r="UQP102" s="704"/>
      <c r="UQQ102" s="704"/>
      <c r="UQR102" s="704"/>
      <c r="UQS102" s="704"/>
      <c r="UQT102" s="704"/>
      <c r="UQU102" s="704"/>
      <c r="UQV102" s="704"/>
      <c r="UQW102" s="704"/>
      <c r="UQX102" s="704"/>
      <c r="UQY102" s="704"/>
      <c r="UQZ102" s="704"/>
      <c r="URA102" s="704"/>
      <c r="URB102" s="704"/>
      <c r="URC102" s="704"/>
      <c r="URD102" s="704"/>
      <c r="URE102" s="704"/>
      <c r="URF102" s="704"/>
      <c r="URG102" s="704"/>
      <c r="URH102" s="704"/>
      <c r="URI102" s="704"/>
      <c r="URJ102" s="704"/>
      <c r="URK102" s="704"/>
      <c r="URL102" s="704"/>
      <c r="URM102" s="704"/>
      <c r="URN102" s="704"/>
      <c r="URO102" s="704"/>
      <c r="URP102" s="704"/>
      <c r="URQ102" s="704"/>
      <c r="URR102" s="704"/>
      <c r="URS102" s="704"/>
      <c r="URT102" s="704"/>
      <c r="URU102" s="704"/>
      <c r="URV102" s="704"/>
      <c r="URW102" s="704"/>
      <c r="URX102" s="704"/>
      <c r="URY102" s="704"/>
      <c r="URZ102" s="704"/>
      <c r="USA102" s="704"/>
      <c r="USB102" s="704"/>
      <c r="USC102" s="704"/>
      <c r="USD102" s="704"/>
      <c r="USE102" s="704"/>
      <c r="USF102" s="704"/>
      <c r="USG102" s="704"/>
      <c r="USH102" s="704"/>
      <c r="USI102" s="704"/>
      <c r="USJ102" s="704"/>
      <c r="USK102" s="704"/>
      <c r="USL102" s="704"/>
      <c r="USM102" s="704"/>
      <c r="USN102" s="704"/>
      <c r="USO102" s="704"/>
      <c r="USP102" s="704"/>
      <c r="USQ102" s="704"/>
      <c r="USR102" s="704"/>
      <c r="USS102" s="704"/>
      <c r="UST102" s="704"/>
      <c r="USU102" s="704"/>
      <c r="USV102" s="704"/>
      <c r="USW102" s="704"/>
      <c r="USX102" s="704"/>
      <c r="USY102" s="704"/>
      <c r="USZ102" s="704"/>
      <c r="UTA102" s="704"/>
      <c r="UTB102" s="704"/>
      <c r="UTC102" s="704"/>
      <c r="UTD102" s="704"/>
      <c r="UTE102" s="704"/>
      <c r="UTF102" s="704"/>
      <c r="UTG102" s="704"/>
      <c r="UTH102" s="704"/>
      <c r="UTI102" s="704"/>
      <c r="UTJ102" s="704"/>
      <c r="UTK102" s="704"/>
      <c r="UTL102" s="704"/>
      <c r="UTM102" s="704"/>
      <c r="UTN102" s="704"/>
      <c r="UTO102" s="704"/>
      <c r="UTP102" s="704"/>
      <c r="UTQ102" s="704"/>
      <c r="UTR102" s="704"/>
      <c r="UTS102" s="704"/>
      <c r="UTT102" s="704"/>
      <c r="UTU102" s="704"/>
      <c r="UTV102" s="704"/>
      <c r="UTW102" s="704"/>
      <c r="UTX102" s="704"/>
      <c r="UTY102" s="704"/>
      <c r="UTZ102" s="704"/>
      <c r="UUA102" s="704"/>
      <c r="UUB102" s="704"/>
      <c r="UUC102" s="704"/>
      <c r="UUD102" s="704"/>
      <c r="UUE102" s="704"/>
      <c r="UUF102" s="704"/>
      <c r="UUG102" s="704"/>
      <c r="UUH102" s="704"/>
      <c r="UUI102" s="704"/>
      <c r="UUJ102" s="704"/>
      <c r="UUK102" s="704"/>
      <c r="UUL102" s="704"/>
      <c r="UUM102" s="704"/>
      <c r="UUN102" s="704"/>
      <c r="UUO102" s="704"/>
      <c r="UUP102" s="704"/>
      <c r="UUQ102" s="704"/>
      <c r="UUR102" s="704"/>
      <c r="UUS102" s="704"/>
      <c r="UUT102" s="704"/>
      <c r="UUU102" s="704"/>
      <c r="UUV102" s="704"/>
      <c r="UUW102" s="704"/>
      <c r="UUX102" s="704"/>
      <c r="UUY102" s="704"/>
      <c r="UUZ102" s="704"/>
      <c r="UVA102" s="704"/>
      <c r="UVB102" s="704"/>
      <c r="UVC102" s="704"/>
      <c r="UVD102" s="704"/>
      <c r="UVE102" s="704"/>
      <c r="UVF102" s="704"/>
      <c r="UVG102" s="704"/>
      <c r="UVH102" s="704"/>
      <c r="UVI102" s="704"/>
      <c r="UVJ102" s="704"/>
      <c r="UVK102" s="704"/>
      <c r="UVL102" s="704"/>
      <c r="UVM102" s="704"/>
      <c r="UVN102" s="704"/>
      <c r="UVO102" s="704"/>
      <c r="UVP102" s="704"/>
      <c r="UVQ102" s="704"/>
      <c r="UVR102" s="704"/>
      <c r="UVS102" s="704"/>
      <c r="UVT102" s="704"/>
      <c r="UVU102" s="704"/>
      <c r="UVV102" s="704"/>
      <c r="UVW102" s="704"/>
      <c r="UVX102" s="704"/>
      <c r="UVY102" s="704"/>
      <c r="UVZ102" s="704"/>
      <c r="UWA102" s="704"/>
      <c r="UWB102" s="704"/>
      <c r="UWC102" s="704"/>
      <c r="UWD102" s="704"/>
      <c r="UWE102" s="704"/>
      <c r="UWF102" s="704"/>
      <c r="UWG102" s="704"/>
      <c r="UWH102" s="704"/>
      <c r="UWI102" s="704"/>
      <c r="UWJ102" s="704"/>
      <c r="UWK102" s="704"/>
      <c r="UWL102" s="704"/>
      <c r="UWM102" s="704"/>
      <c r="UWN102" s="704"/>
      <c r="UWO102" s="704"/>
      <c r="UWP102" s="704"/>
      <c r="UWQ102" s="704"/>
      <c r="UWR102" s="704"/>
      <c r="UWS102" s="704"/>
      <c r="UWT102" s="704"/>
      <c r="UWU102" s="704"/>
      <c r="UWV102" s="704"/>
      <c r="UWW102" s="704"/>
      <c r="UWX102" s="704"/>
      <c r="UWY102" s="704"/>
      <c r="UWZ102" s="704"/>
      <c r="UXA102" s="704"/>
      <c r="UXB102" s="704"/>
      <c r="UXC102" s="704"/>
      <c r="UXD102" s="704"/>
      <c r="UXE102" s="704"/>
      <c r="UXF102" s="704"/>
      <c r="UXG102" s="704"/>
      <c r="UXH102" s="704"/>
      <c r="UXI102" s="704"/>
      <c r="UXJ102" s="704"/>
      <c r="UXK102" s="704"/>
      <c r="UXL102" s="704"/>
      <c r="UXM102" s="704"/>
      <c r="UXN102" s="704"/>
      <c r="UXO102" s="704"/>
      <c r="UXP102" s="704"/>
      <c r="UXQ102" s="704"/>
      <c r="UXR102" s="704"/>
      <c r="UXS102" s="704"/>
      <c r="UXT102" s="704"/>
      <c r="UXU102" s="704"/>
      <c r="UXV102" s="704"/>
      <c r="UXW102" s="704"/>
      <c r="UXX102" s="704"/>
      <c r="UXY102" s="704"/>
      <c r="UXZ102" s="704"/>
      <c r="UYA102" s="704"/>
      <c r="UYB102" s="704"/>
      <c r="UYC102" s="704"/>
      <c r="UYD102" s="704"/>
      <c r="UYE102" s="704"/>
      <c r="UYF102" s="704"/>
      <c r="UYG102" s="704"/>
      <c r="UYH102" s="704"/>
      <c r="UYI102" s="704"/>
      <c r="UYJ102" s="704"/>
      <c r="UYK102" s="704"/>
      <c r="UYL102" s="704"/>
      <c r="UYM102" s="704"/>
      <c r="UYN102" s="704"/>
      <c r="UYO102" s="704"/>
      <c r="UYP102" s="704"/>
      <c r="UYQ102" s="704"/>
      <c r="UYR102" s="704"/>
      <c r="UYS102" s="704"/>
      <c r="UYT102" s="704"/>
      <c r="UYU102" s="704"/>
      <c r="UYV102" s="704"/>
      <c r="UYW102" s="704"/>
      <c r="UYX102" s="704"/>
      <c r="UYY102" s="704"/>
      <c r="UYZ102" s="704"/>
      <c r="UZA102" s="704"/>
      <c r="UZB102" s="704"/>
      <c r="UZC102" s="704"/>
      <c r="UZD102" s="704"/>
      <c r="UZE102" s="704"/>
      <c r="UZF102" s="704"/>
      <c r="UZG102" s="704"/>
      <c r="UZH102" s="704"/>
      <c r="UZI102" s="704"/>
      <c r="UZJ102" s="704"/>
      <c r="UZK102" s="704"/>
      <c r="UZL102" s="704"/>
      <c r="UZM102" s="704"/>
      <c r="UZN102" s="704"/>
      <c r="UZO102" s="704"/>
      <c r="UZP102" s="704"/>
      <c r="UZQ102" s="704"/>
      <c r="UZR102" s="704"/>
      <c r="UZS102" s="704"/>
      <c r="UZT102" s="704"/>
      <c r="UZU102" s="704"/>
      <c r="UZV102" s="704"/>
      <c r="UZW102" s="704"/>
      <c r="UZX102" s="704"/>
      <c r="UZY102" s="704"/>
      <c r="UZZ102" s="704"/>
      <c r="VAA102" s="704"/>
      <c r="VAB102" s="704"/>
      <c r="VAC102" s="704"/>
      <c r="VAD102" s="704"/>
      <c r="VAE102" s="704"/>
      <c r="VAF102" s="704"/>
      <c r="VAG102" s="704"/>
      <c r="VAH102" s="704"/>
      <c r="VAI102" s="704"/>
      <c r="VAJ102" s="704"/>
      <c r="VAK102" s="704"/>
      <c r="VAL102" s="704"/>
      <c r="VAM102" s="704"/>
      <c r="VAN102" s="704"/>
      <c r="VAO102" s="704"/>
      <c r="VAP102" s="704"/>
      <c r="VAQ102" s="704"/>
      <c r="VAR102" s="704"/>
      <c r="VAS102" s="704"/>
      <c r="VAT102" s="704"/>
      <c r="VAU102" s="704"/>
      <c r="VAV102" s="704"/>
      <c r="VAW102" s="704"/>
      <c r="VAX102" s="704"/>
      <c r="VAY102" s="704"/>
      <c r="VAZ102" s="704"/>
      <c r="VBA102" s="704"/>
      <c r="VBB102" s="704"/>
      <c r="VBC102" s="704"/>
      <c r="VBD102" s="704"/>
      <c r="VBE102" s="704"/>
      <c r="VBF102" s="704"/>
      <c r="VBG102" s="704"/>
      <c r="VBH102" s="704"/>
      <c r="VBI102" s="704"/>
      <c r="VBJ102" s="704"/>
      <c r="VBK102" s="704"/>
      <c r="VBL102" s="704"/>
      <c r="VBM102" s="704"/>
      <c r="VBN102" s="704"/>
      <c r="VBO102" s="704"/>
      <c r="VBP102" s="704"/>
      <c r="VBQ102" s="704"/>
      <c r="VBR102" s="704"/>
      <c r="VBS102" s="704"/>
      <c r="VBT102" s="704"/>
      <c r="VBU102" s="704"/>
      <c r="VBV102" s="704"/>
      <c r="VBW102" s="704"/>
      <c r="VBX102" s="704"/>
      <c r="VBY102" s="704"/>
      <c r="VBZ102" s="704"/>
      <c r="VCA102" s="704"/>
      <c r="VCB102" s="704"/>
      <c r="VCC102" s="704"/>
      <c r="VCD102" s="704"/>
      <c r="VCE102" s="704"/>
      <c r="VCF102" s="704"/>
      <c r="VCG102" s="704"/>
      <c r="VCH102" s="704"/>
      <c r="VCI102" s="704"/>
      <c r="VCJ102" s="704"/>
      <c r="VCK102" s="704"/>
      <c r="VCL102" s="704"/>
      <c r="VCM102" s="704"/>
      <c r="VCN102" s="704"/>
      <c r="VCO102" s="704"/>
      <c r="VCP102" s="704"/>
      <c r="VCQ102" s="704"/>
      <c r="VCR102" s="704"/>
      <c r="VCS102" s="704"/>
      <c r="VCT102" s="704"/>
      <c r="VCU102" s="704"/>
      <c r="VCV102" s="704"/>
      <c r="VCW102" s="704"/>
      <c r="VCX102" s="704"/>
      <c r="VCY102" s="704"/>
      <c r="VCZ102" s="704"/>
      <c r="VDA102" s="704"/>
      <c r="VDB102" s="704"/>
      <c r="VDC102" s="704"/>
      <c r="VDD102" s="704"/>
      <c r="VDE102" s="704"/>
      <c r="VDF102" s="704"/>
      <c r="VDG102" s="704"/>
      <c r="VDH102" s="704"/>
      <c r="VDI102" s="704"/>
      <c r="VDJ102" s="704"/>
      <c r="VDK102" s="704"/>
      <c r="VDL102" s="704"/>
      <c r="VDM102" s="704"/>
      <c r="VDN102" s="704"/>
      <c r="VDO102" s="704"/>
      <c r="VDP102" s="704"/>
      <c r="VDQ102" s="704"/>
      <c r="VDR102" s="704"/>
      <c r="VDS102" s="704"/>
      <c r="VDT102" s="704"/>
      <c r="VDU102" s="704"/>
      <c r="VDV102" s="704"/>
      <c r="VDW102" s="704"/>
      <c r="VDX102" s="704"/>
      <c r="VDY102" s="704"/>
      <c r="VDZ102" s="704"/>
      <c r="VEA102" s="704"/>
      <c r="VEB102" s="704"/>
      <c r="VEC102" s="704"/>
      <c r="VED102" s="704"/>
      <c r="VEE102" s="704"/>
      <c r="VEF102" s="704"/>
      <c r="VEG102" s="704"/>
      <c r="VEH102" s="704"/>
      <c r="VEI102" s="704"/>
      <c r="VEJ102" s="704"/>
      <c r="VEK102" s="704"/>
      <c r="VEL102" s="704"/>
      <c r="VEM102" s="704"/>
      <c r="VEN102" s="704"/>
      <c r="VEO102" s="704"/>
      <c r="VEP102" s="704"/>
      <c r="VEQ102" s="704"/>
      <c r="VER102" s="704"/>
      <c r="VES102" s="704"/>
      <c r="VET102" s="704"/>
      <c r="VEU102" s="704"/>
      <c r="VEV102" s="704"/>
      <c r="VEW102" s="704"/>
      <c r="VEX102" s="704"/>
      <c r="VEY102" s="704"/>
      <c r="VEZ102" s="704"/>
      <c r="VFA102" s="704"/>
      <c r="VFB102" s="704"/>
      <c r="VFC102" s="704"/>
      <c r="VFD102" s="704"/>
      <c r="VFE102" s="704"/>
      <c r="VFF102" s="704"/>
      <c r="VFG102" s="704"/>
      <c r="VFH102" s="704"/>
      <c r="VFI102" s="704"/>
      <c r="VFJ102" s="704"/>
      <c r="VFK102" s="704"/>
      <c r="VFL102" s="704"/>
      <c r="VFM102" s="704"/>
      <c r="VFN102" s="704"/>
      <c r="VFO102" s="704"/>
      <c r="VFP102" s="704"/>
      <c r="VFQ102" s="704"/>
      <c r="VFR102" s="704"/>
      <c r="VFS102" s="704"/>
      <c r="VFT102" s="704"/>
      <c r="VFU102" s="704"/>
      <c r="VFV102" s="704"/>
      <c r="VFW102" s="704"/>
      <c r="VFX102" s="704"/>
      <c r="VFY102" s="704"/>
      <c r="VFZ102" s="704"/>
      <c r="VGA102" s="704"/>
      <c r="VGB102" s="704"/>
      <c r="VGC102" s="704"/>
      <c r="VGD102" s="704"/>
      <c r="VGE102" s="704"/>
      <c r="VGF102" s="704"/>
      <c r="VGG102" s="704"/>
      <c r="VGH102" s="704"/>
      <c r="VGI102" s="704"/>
      <c r="VGJ102" s="704"/>
      <c r="VGK102" s="704"/>
      <c r="VGL102" s="704"/>
      <c r="VGM102" s="704"/>
      <c r="VGN102" s="704"/>
      <c r="VGO102" s="704"/>
      <c r="VGP102" s="704"/>
      <c r="VGQ102" s="704"/>
      <c r="VGR102" s="704"/>
      <c r="VGS102" s="704"/>
      <c r="VGT102" s="704"/>
      <c r="VGU102" s="704"/>
      <c r="VGV102" s="704"/>
      <c r="VGW102" s="704"/>
      <c r="VGX102" s="704"/>
      <c r="VGY102" s="704"/>
      <c r="VGZ102" s="704"/>
      <c r="VHA102" s="704"/>
      <c r="VHB102" s="704"/>
      <c r="VHC102" s="704"/>
      <c r="VHD102" s="704"/>
      <c r="VHE102" s="704"/>
      <c r="VHF102" s="704"/>
      <c r="VHG102" s="704"/>
      <c r="VHH102" s="704"/>
      <c r="VHI102" s="704"/>
      <c r="VHJ102" s="704"/>
      <c r="VHK102" s="704"/>
      <c r="VHL102" s="704"/>
      <c r="VHM102" s="704"/>
      <c r="VHN102" s="704"/>
      <c r="VHO102" s="704"/>
      <c r="VHP102" s="704"/>
      <c r="VHQ102" s="704"/>
      <c r="VHR102" s="704"/>
      <c r="VHS102" s="704"/>
      <c r="VHT102" s="704"/>
      <c r="VHU102" s="704"/>
      <c r="VHV102" s="704"/>
      <c r="VHW102" s="704"/>
      <c r="VHX102" s="704"/>
      <c r="VHY102" s="704"/>
      <c r="VHZ102" s="704"/>
      <c r="VIA102" s="704"/>
      <c r="VIB102" s="704"/>
      <c r="VIC102" s="704"/>
      <c r="VID102" s="704"/>
      <c r="VIE102" s="704"/>
      <c r="VIF102" s="704"/>
      <c r="VIG102" s="704"/>
      <c r="VIH102" s="704"/>
      <c r="VII102" s="704"/>
      <c r="VIJ102" s="704"/>
      <c r="VIK102" s="704"/>
      <c r="VIL102" s="704"/>
      <c r="VIM102" s="704"/>
      <c r="VIN102" s="704"/>
      <c r="VIO102" s="704"/>
      <c r="VIP102" s="704"/>
      <c r="VIQ102" s="704"/>
      <c r="VIR102" s="704"/>
      <c r="VIS102" s="704"/>
      <c r="VIT102" s="704"/>
      <c r="VIU102" s="704"/>
      <c r="VIV102" s="704"/>
      <c r="VIW102" s="704"/>
      <c r="VIX102" s="704"/>
      <c r="VIY102" s="704"/>
      <c r="VIZ102" s="704"/>
      <c r="VJA102" s="704"/>
      <c r="VJB102" s="704"/>
      <c r="VJC102" s="704"/>
      <c r="VJD102" s="704"/>
      <c r="VJE102" s="704"/>
      <c r="VJF102" s="704"/>
      <c r="VJG102" s="704"/>
      <c r="VJH102" s="704"/>
      <c r="VJI102" s="704"/>
      <c r="VJJ102" s="704"/>
      <c r="VJK102" s="704"/>
      <c r="VJL102" s="704"/>
      <c r="VJM102" s="704"/>
      <c r="VJN102" s="704"/>
      <c r="VJO102" s="704"/>
      <c r="VJP102" s="704"/>
      <c r="VJQ102" s="704"/>
      <c r="VJR102" s="704"/>
      <c r="VJS102" s="704"/>
      <c r="VJT102" s="704"/>
      <c r="VJU102" s="704"/>
      <c r="VJV102" s="704"/>
      <c r="VJW102" s="704"/>
      <c r="VJX102" s="704"/>
      <c r="VJY102" s="704"/>
      <c r="VJZ102" s="704"/>
      <c r="VKA102" s="704"/>
      <c r="VKB102" s="704"/>
      <c r="VKC102" s="704"/>
      <c r="VKD102" s="704"/>
      <c r="VKE102" s="704"/>
      <c r="VKF102" s="704"/>
      <c r="VKG102" s="704"/>
      <c r="VKH102" s="704"/>
      <c r="VKI102" s="704"/>
      <c r="VKJ102" s="704"/>
      <c r="VKK102" s="704"/>
      <c r="VKL102" s="704"/>
      <c r="VKM102" s="704"/>
      <c r="VKN102" s="704"/>
      <c r="VKO102" s="704"/>
      <c r="VKP102" s="704"/>
      <c r="VKQ102" s="704"/>
      <c r="VKR102" s="704"/>
      <c r="VKS102" s="704"/>
      <c r="VKT102" s="704"/>
      <c r="VKU102" s="704"/>
      <c r="VKV102" s="704"/>
      <c r="VKW102" s="704"/>
      <c r="VKX102" s="704"/>
      <c r="VKY102" s="704"/>
      <c r="VKZ102" s="704"/>
      <c r="VLA102" s="704"/>
      <c r="VLB102" s="704"/>
      <c r="VLC102" s="704"/>
      <c r="VLD102" s="704"/>
      <c r="VLE102" s="704"/>
      <c r="VLF102" s="704"/>
      <c r="VLG102" s="704"/>
      <c r="VLH102" s="704"/>
      <c r="VLI102" s="704"/>
      <c r="VLJ102" s="704"/>
      <c r="VLK102" s="704"/>
      <c r="VLL102" s="704"/>
      <c r="VLM102" s="704"/>
      <c r="VLN102" s="704"/>
      <c r="VLO102" s="704"/>
      <c r="VLP102" s="704"/>
      <c r="VLQ102" s="704"/>
      <c r="VLR102" s="704"/>
      <c r="VLS102" s="704"/>
      <c r="VLT102" s="704"/>
      <c r="VLU102" s="704"/>
      <c r="VLV102" s="704"/>
      <c r="VLW102" s="704"/>
      <c r="VLX102" s="704"/>
      <c r="VLY102" s="704"/>
      <c r="VLZ102" s="704"/>
      <c r="VMA102" s="704"/>
      <c r="VMB102" s="704"/>
      <c r="VMC102" s="704"/>
      <c r="VMD102" s="704"/>
      <c r="VME102" s="704"/>
      <c r="VMF102" s="704"/>
      <c r="VMG102" s="704"/>
      <c r="VMH102" s="704"/>
      <c r="VMI102" s="704"/>
      <c r="VMJ102" s="704"/>
      <c r="VMK102" s="704"/>
      <c r="VML102" s="704"/>
      <c r="VMM102" s="704"/>
      <c r="VMN102" s="704"/>
      <c r="VMO102" s="704"/>
      <c r="VMP102" s="704"/>
      <c r="VMQ102" s="704"/>
      <c r="VMR102" s="704"/>
      <c r="VMS102" s="704"/>
      <c r="VMT102" s="704"/>
      <c r="VMU102" s="704"/>
      <c r="VMV102" s="704"/>
      <c r="VMW102" s="704"/>
      <c r="VMX102" s="704"/>
      <c r="VMY102" s="704"/>
      <c r="VMZ102" s="704"/>
      <c r="VNA102" s="704"/>
      <c r="VNB102" s="704"/>
      <c r="VNC102" s="704"/>
      <c r="VND102" s="704"/>
      <c r="VNE102" s="704"/>
      <c r="VNF102" s="704"/>
      <c r="VNG102" s="704"/>
      <c r="VNH102" s="704"/>
      <c r="VNI102" s="704"/>
      <c r="VNJ102" s="704"/>
      <c r="VNK102" s="704"/>
      <c r="VNL102" s="704"/>
      <c r="VNM102" s="704"/>
      <c r="VNN102" s="704"/>
      <c r="VNO102" s="704"/>
      <c r="VNP102" s="704"/>
      <c r="VNQ102" s="704"/>
      <c r="VNR102" s="704"/>
      <c r="VNS102" s="704"/>
      <c r="VNT102" s="704"/>
      <c r="VNU102" s="704"/>
      <c r="VNV102" s="704"/>
      <c r="VNW102" s="704"/>
      <c r="VNX102" s="704"/>
      <c r="VNY102" s="704"/>
      <c r="VNZ102" s="704"/>
      <c r="VOA102" s="704"/>
      <c r="VOB102" s="704"/>
      <c r="VOC102" s="704"/>
      <c r="VOD102" s="704"/>
      <c r="VOE102" s="704"/>
      <c r="VOF102" s="704"/>
      <c r="VOG102" s="704"/>
      <c r="VOH102" s="704"/>
      <c r="VOI102" s="704"/>
      <c r="VOJ102" s="704"/>
      <c r="VOK102" s="704"/>
      <c r="VOL102" s="704"/>
      <c r="VOM102" s="704"/>
      <c r="VON102" s="704"/>
      <c r="VOO102" s="704"/>
      <c r="VOP102" s="704"/>
      <c r="VOQ102" s="704"/>
      <c r="VOR102" s="704"/>
      <c r="VOS102" s="704"/>
      <c r="VOT102" s="704"/>
      <c r="VOU102" s="704"/>
      <c r="VOV102" s="704"/>
      <c r="VOW102" s="704"/>
      <c r="VOX102" s="704"/>
      <c r="VOY102" s="704"/>
      <c r="VOZ102" s="704"/>
      <c r="VPA102" s="704"/>
      <c r="VPB102" s="704"/>
      <c r="VPC102" s="704"/>
      <c r="VPD102" s="704"/>
      <c r="VPE102" s="704"/>
      <c r="VPF102" s="704"/>
      <c r="VPG102" s="704"/>
      <c r="VPH102" s="704"/>
      <c r="VPI102" s="704"/>
      <c r="VPJ102" s="704"/>
      <c r="VPK102" s="704"/>
      <c r="VPL102" s="704"/>
      <c r="VPM102" s="704"/>
      <c r="VPN102" s="704"/>
      <c r="VPO102" s="704"/>
      <c r="VPP102" s="704"/>
      <c r="VPQ102" s="704"/>
      <c r="VPR102" s="704"/>
      <c r="VPS102" s="704"/>
      <c r="VPT102" s="704"/>
      <c r="VPU102" s="704"/>
      <c r="VPV102" s="704"/>
      <c r="VPW102" s="704"/>
      <c r="VPX102" s="704"/>
      <c r="VPY102" s="704"/>
      <c r="VPZ102" s="704"/>
      <c r="VQA102" s="704"/>
      <c r="VQB102" s="704"/>
      <c r="VQC102" s="704"/>
      <c r="VQD102" s="704"/>
      <c r="VQE102" s="704"/>
      <c r="VQF102" s="704"/>
      <c r="VQG102" s="704"/>
      <c r="VQH102" s="704"/>
      <c r="VQI102" s="704"/>
      <c r="VQJ102" s="704"/>
      <c r="VQK102" s="704"/>
      <c r="VQL102" s="704"/>
      <c r="VQM102" s="704"/>
      <c r="VQN102" s="704"/>
      <c r="VQO102" s="704"/>
      <c r="VQP102" s="704"/>
      <c r="VQQ102" s="704"/>
      <c r="VQR102" s="704"/>
      <c r="VQS102" s="704"/>
      <c r="VQT102" s="704"/>
      <c r="VQU102" s="704"/>
      <c r="VQV102" s="704"/>
      <c r="VQW102" s="704"/>
      <c r="VQX102" s="704"/>
      <c r="VQY102" s="704"/>
      <c r="VQZ102" s="704"/>
      <c r="VRA102" s="704"/>
      <c r="VRB102" s="704"/>
      <c r="VRC102" s="704"/>
      <c r="VRD102" s="704"/>
      <c r="VRE102" s="704"/>
      <c r="VRF102" s="704"/>
      <c r="VRG102" s="704"/>
      <c r="VRH102" s="704"/>
      <c r="VRI102" s="704"/>
      <c r="VRJ102" s="704"/>
      <c r="VRK102" s="704"/>
      <c r="VRL102" s="704"/>
      <c r="VRM102" s="704"/>
      <c r="VRN102" s="704"/>
      <c r="VRO102" s="704"/>
      <c r="VRP102" s="704"/>
      <c r="VRQ102" s="704"/>
      <c r="VRR102" s="704"/>
      <c r="VRS102" s="704"/>
      <c r="VRT102" s="704"/>
      <c r="VRU102" s="704"/>
      <c r="VRV102" s="704"/>
      <c r="VRW102" s="704"/>
      <c r="VRX102" s="704"/>
      <c r="VRY102" s="704"/>
      <c r="VRZ102" s="704"/>
      <c r="VSA102" s="704"/>
      <c r="VSB102" s="704"/>
      <c r="VSC102" s="704"/>
      <c r="VSD102" s="704"/>
      <c r="VSE102" s="704"/>
      <c r="VSF102" s="704"/>
      <c r="VSG102" s="704"/>
      <c r="VSH102" s="704"/>
      <c r="VSI102" s="704"/>
      <c r="VSJ102" s="704"/>
      <c r="VSK102" s="704"/>
      <c r="VSL102" s="704"/>
      <c r="VSM102" s="704"/>
      <c r="VSN102" s="704"/>
      <c r="VSO102" s="704"/>
      <c r="VSP102" s="704"/>
      <c r="VSQ102" s="704"/>
      <c r="VSR102" s="704"/>
      <c r="VSS102" s="704"/>
      <c r="VST102" s="704"/>
      <c r="VSU102" s="704"/>
      <c r="VSV102" s="704"/>
      <c r="VSW102" s="704"/>
      <c r="VSX102" s="704"/>
      <c r="VSY102" s="704"/>
      <c r="VSZ102" s="704"/>
      <c r="VTA102" s="704"/>
      <c r="VTB102" s="704"/>
      <c r="VTC102" s="704"/>
      <c r="VTD102" s="704"/>
      <c r="VTE102" s="704"/>
      <c r="VTF102" s="704"/>
      <c r="VTG102" s="704"/>
      <c r="VTH102" s="704"/>
      <c r="VTI102" s="704"/>
      <c r="VTJ102" s="704"/>
      <c r="VTK102" s="704"/>
      <c r="VTL102" s="704"/>
      <c r="VTM102" s="704"/>
      <c r="VTN102" s="704"/>
      <c r="VTO102" s="704"/>
      <c r="VTP102" s="704"/>
      <c r="VTQ102" s="704"/>
      <c r="VTR102" s="704"/>
      <c r="VTS102" s="704"/>
      <c r="VTT102" s="704"/>
      <c r="VTU102" s="704"/>
      <c r="VTV102" s="704"/>
      <c r="VTW102" s="704"/>
      <c r="VTX102" s="704"/>
      <c r="VTY102" s="704"/>
      <c r="VTZ102" s="704"/>
      <c r="VUA102" s="704"/>
      <c r="VUB102" s="704"/>
      <c r="VUC102" s="704"/>
      <c r="VUD102" s="704"/>
      <c r="VUE102" s="704"/>
      <c r="VUF102" s="704"/>
      <c r="VUG102" s="704"/>
      <c r="VUH102" s="704"/>
      <c r="VUI102" s="704"/>
      <c r="VUJ102" s="704"/>
      <c r="VUK102" s="704"/>
      <c r="VUL102" s="704"/>
      <c r="VUM102" s="704"/>
      <c r="VUN102" s="704"/>
      <c r="VUO102" s="704"/>
      <c r="VUP102" s="704"/>
      <c r="VUQ102" s="704"/>
      <c r="VUR102" s="704"/>
      <c r="VUS102" s="704"/>
      <c r="VUT102" s="704"/>
      <c r="VUU102" s="704"/>
      <c r="VUV102" s="704"/>
      <c r="VUW102" s="704"/>
      <c r="VUX102" s="704"/>
      <c r="VUY102" s="704"/>
      <c r="VUZ102" s="704"/>
      <c r="VVA102" s="704"/>
      <c r="VVB102" s="704"/>
      <c r="VVC102" s="704"/>
      <c r="VVD102" s="704"/>
      <c r="VVE102" s="704"/>
      <c r="VVF102" s="704"/>
      <c r="VVG102" s="704"/>
      <c r="VVH102" s="704"/>
      <c r="VVI102" s="704"/>
      <c r="VVJ102" s="704"/>
      <c r="VVK102" s="704"/>
      <c r="VVL102" s="704"/>
      <c r="VVM102" s="704"/>
      <c r="VVN102" s="704"/>
      <c r="VVO102" s="704"/>
      <c r="VVP102" s="704"/>
      <c r="VVQ102" s="704"/>
      <c r="VVR102" s="704"/>
      <c r="VVS102" s="704"/>
      <c r="VVT102" s="704"/>
      <c r="VVU102" s="704"/>
      <c r="VVV102" s="704"/>
      <c r="VVW102" s="704"/>
      <c r="VVX102" s="704"/>
      <c r="VVY102" s="704"/>
      <c r="VVZ102" s="704"/>
      <c r="VWA102" s="704"/>
      <c r="VWB102" s="704"/>
      <c r="VWC102" s="704"/>
      <c r="VWD102" s="704"/>
      <c r="VWE102" s="704"/>
      <c r="VWF102" s="704"/>
      <c r="VWG102" s="704"/>
      <c r="VWH102" s="704"/>
      <c r="VWI102" s="704"/>
      <c r="VWJ102" s="704"/>
      <c r="VWK102" s="704"/>
      <c r="VWL102" s="704"/>
      <c r="VWM102" s="704"/>
      <c r="VWN102" s="704"/>
      <c r="VWO102" s="704"/>
      <c r="VWP102" s="704"/>
      <c r="VWQ102" s="704"/>
      <c r="VWR102" s="704"/>
      <c r="VWS102" s="704"/>
      <c r="VWT102" s="704"/>
      <c r="VWU102" s="704"/>
      <c r="VWV102" s="704"/>
      <c r="VWW102" s="704"/>
      <c r="VWX102" s="704"/>
      <c r="VWY102" s="704"/>
      <c r="VWZ102" s="704"/>
      <c r="VXA102" s="704"/>
      <c r="VXB102" s="704"/>
      <c r="VXC102" s="704"/>
      <c r="VXD102" s="704"/>
      <c r="VXE102" s="704"/>
      <c r="VXF102" s="704"/>
      <c r="VXG102" s="704"/>
      <c r="VXH102" s="704"/>
      <c r="VXI102" s="704"/>
      <c r="VXJ102" s="704"/>
      <c r="VXK102" s="704"/>
      <c r="VXL102" s="704"/>
      <c r="VXM102" s="704"/>
      <c r="VXN102" s="704"/>
      <c r="VXO102" s="704"/>
      <c r="VXP102" s="704"/>
      <c r="VXQ102" s="704"/>
      <c r="VXR102" s="704"/>
      <c r="VXS102" s="704"/>
      <c r="VXT102" s="704"/>
      <c r="VXU102" s="704"/>
      <c r="VXV102" s="704"/>
      <c r="VXW102" s="704"/>
      <c r="VXX102" s="704"/>
      <c r="VXY102" s="704"/>
      <c r="VXZ102" s="704"/>
      <c r="VYA102" s="704"/>
      <c r="VYB102" s="704"/>
      <c r="VYC102" s="704"/>
      <c r="VYD102" s="704"/>
      <c r="VYE102" s="704"/>
      <c r="VYF102" s="704"/>
      <c r="VYG102" s="704"/>
      <c r="VYH102" s="704"/>
      <c r="VYI102" s="704"/>
      <c r="VYJ102" s="704"/>
      <c r="VYK102" s="704"/>
      <c r="VYL102" s="704"/>
      <c r="VYM102" s="704"/>
      <c r="VYN102" s="704"/>
      <c r="VYO102" s="704"/>
      <c r="VYP102" s="704"/>
      <c r="VYQ102" s="704"/>
      <c r="VYR102" s="704"/>
      <c r="VYS102" s="704"/>
      <c r="VYT102" s="704"/>
      <c r="VYU102" s="704"/>
      <c r="VYV102" s="704"/>
      <c r="VYW102" s="704"/>
      <c r="VYX102" s="704"/>
      <c r="VYY102" s="704"/>
      <c r="VYZ102" s="704"/>
      <c r="VZA102" s="704"/>
      <c r="VZB102" s="704"/>
      <c r="VZC102" s="704"/>
      <c r="VZD102" s="704"/>
      <c r="VZE102" s="704"/>
      <c r="VZF102" s="704"/>
      <c r="VZG102" s="704"/>
      <c r="VZH102" s="704"/>
      <c r="VZI102" s="704"/>
      <c r="VZJ102" s="704"/>
      <c r="VZK102" s="704"/>
      <c r="VZL102" s="704"/>
      <c r="VZM102" s="704"/>
      <c r="VZN102" s="704"/>
      <c r="VZO102" s="704"/>
      <c r="VZP102" s="704"/>
      <c r="VZQ102" s="704"/>
      <c r="VZR102" s="704"/>
      <c r="VZS102" s="704"/>
      <c r="VZT102" s="704"/>
      <c r="VZU102" s="704"/>
      <c r="VZV102" s="704"/>
      <c r="VZW102" s="704"/>
      <c r="VZX102" s="704"/>
      <c r="VZY102" s="704"/>
      <c r="VZZ102" s="704"/>
      <c r="WAA102" s="704"/>
      <c r="WAB102" s="704"/>
      <c r="WAC102" s="704"/>
      <c r="WAD102" s="704"/>
      <c r="WAE102" s="704"/>
      <c r="WAF102" s="704"/>
      <c r="WAG102" s="704"/>
      <c r="WAH102" s="704"/>
      <c r="WAI102" s="704"/>
      <c r="WAJ102" s="704"/>
      <c r="WAK102" s="704"/>
      <c r="WAL102" s="704"/>
      <c r="WAM102" s="704"/>
      <c r="WAN102" s="704"/>
      <c r="WAO102" s="704"/>
      <c r="WAP102" s="704"/>
      <c r="WAQ102" s="704"/>
      <c r="WAR102" s="704"/>
      <c r="WAS102" s="704"/>
      <c r="WAT102" s="704"/>
      <c r="WAU102" s="704"/>
      <c r="WAV102" s="704"/>
      <c r="WAW102" s="704"/>
      <c r="WAX102" s="704"/>
      <c r="WAY102" s="704"/>
      <c r="WAZ102" s="704"/>
      <c r="WBA102" s="704"/>
      <c r="WBB102" s="704"/>
      <c r="WBC102" s="704"/>
      <c r="WBD102" s="704"/>
      <c r="WBE102" s="704"/>
      <c r="WBF102" s="704"/>
      <c r="WBG102" s="704"/>
      <c r="WBH102" s="704"/>
      <c r="WBI102" s="704"/>
      <c r="WBJ102" s="704"/>
      <c r="WBK102" s="704"/>
      <c r="WBL102" s="704"/>
      <c r="WBM102" s="704"/>
      <c r="WBN102" s="704"/>
      <c r="WBO102" s="704"/>
      <c r="WBP102" s="704"/>
      <c r="WBQ102" s="704"/>
      <c r="WBR102" s="704"/>
      <c r="WBS102" s="704"/>
      <c r="WBT102" s="704"/>
      <c r="WBU102" s="704"/>
      <c r="WBV102" s="704"/>
      <c r="WBW102" s="704"/>
      <c r="WBX102" s="704"/>
      <c r="WBY102" s="704"/>
      <c r="WBZ102" s="704"/>
      <c r="WCA102" s="704"/>
      <c r="WCB102" s="704"/>
      <c r="WCC102" s="704"/>
      <c r="WCD102" s="704"/>
      <c r="WCE102" s="704"/>
      <c r="WCF102" s="704"/>
      <c r="WCG102" s="704"/>
      <c r="WCH102" s="704"/>
      <c r="WCI102" s="704"/>
      <c r="WCJ102" s="704"/>
      <c r="WCK102" s="704"/>
      <c r="WCL102" s="704"/>
      <c r="WCM102" s="704"/>
      <c r="WCN102" s="704"/>
      <c r="WCO102" s="704"/>
      <c r="WCP102" s="704"/>
      <c r="WCQ102" s="704"/>
      <c r="WCR102" s="704"/>
      <c r="WCS102" s="704"/>
      <c r="WCT102" s="704"/>
      <c r="WCU102" s="704"/>
      <c r="WCV102" s="704"/>
      <c r="WCW102" s="704"/>
      <c r="WCX102" s="704"/>
      <c r="WCY102" s="704"/>
      <c r="WCZ102" s="704"/>
      <c r="WDA102" s="704"/>
      <c r="WDB102" s="704"/>
      <c r="WDC102" s="704"/>
      <c r="WDD102" s="704"/>
      <c r="WDE102" s="704"/>
      <c r="WDF102" s="704"/>
      <c r="WDG102" s="704"/>
      <c r="WDH102" s="704"/>
      <c r="WDI102" s="704"/>
      <c r="WDJ102" s="704"/>
      <c r="WDK102" s="704"/>
      <c r="WDL102" s="704"/>
      <c r="WDM102" s="704"/>
      <c r="WDN102" s="704"/>
      <c r="WDO102" s="704"/>
      <c r="WDP102" s="704"/>
      <c r="WDQ102" s="704"/>
      <c r="WDR102" s="704"/>
      <c r="WDS102" s="704"/>
      <c r="WDT102" s="704"/>
      <c r="WDU102" s="704"/>
      <c r="WDV102" s="704"/>
      <c r="WDW102" s="704"/>
      <c r="WDX102" s="704"/>
      <c r="WDY102" s="704"/>
      <c r="WDZ102" s="704"/>
      <c r="WEA102" s="704"/>
      <c r="WEB102" s="704"/>
      <c r="WEC102" s="704"/>
      <c r="WED102" s="704"/>
      <c r="WEE102" s="704"/>
      <c r="WEF102" s="704"/>
      <c r="WEG102" s="704"/>
      <c r="WEH102" s="704"/>
      <c r="WEI102" s="704"/>
      <c r="WEJ102" s="704"/>
      <c r="WEK102" s="704"/>
      <c r="WEL102" s="704"/>
      <c r="WEM102" s="704"/>
      <c r="WEN102" s="704"/>
      <c r="WEO102" s="704"/>
      <c r="WEP102" s="704"/>
      <c r="WEQ102" s="704"/>
      <c r="WER102" s="704"/>
      <c r="WES102" s="704"/>
      <c r="WET102" s="704"/>
      <c r="WEU102" s="704"/>
      <c r="WEV102" s="704"/>
      <c r="WEW102" s="704"/>
      <c r="WEX102" s="704"/>
      <c r="WEY102" s="704"/>
      <c r="WEZ102" s="704"/>
      <c r="WFA102" s="704"/>
      <c r="WFB102" s="704"/>
      <c r="WFC102" s="704"/>
      <c r="WFD102" s="704"/>
      <c r="WFE102" s="704"/>
      <c r="WFF102" s="704"/>
      <c r="WFG102" s="704"/>
      <c r="WFH102" s="704"/>
      <c r="WFI102" s="704"/>
      <c r="WFJ102" s="704"/>
      <c r="WFK102" s="704"/>
      <c r="WFL102" s="704"/>
      <c r="WFM102" s="704"/>
      <c r="WFN102" s="704"/>
      <c r="WFO102" s="704"/>
      <c r="WFP102" s="704"/>
      <c r="WFQ102" s="704"/>
      <c r="WFR102" s="704"/>
      <c r="WFS102" s="704"/>
      <c r="WFT102" s="704"/>
      <c r="WFU102" s="704"/>
      <c r="WFV102" s="704"/>
      <c r="WFW102" s="704"/>
      <c r="WFX102" s="704"/>
      <c r="WFY102" s="704"/>
      <c r="WFZ102" s="704"/>
      <c r="WGA102" s="704"/>
      <c r="WGB102" s="704"/>
      <c r="WGC102" s="704"/>
      <c r="WGD102" s="704"/>
      <c r="WGE102" s="704"/>
      <c r="WGF102" s="704"/>
      <c r="WGG102" s="704"/>
      <c r="WGH102" s="704"/>
      <c r="WGI102" s="704"/>
      <c r="WGJ102" s="704"/>
      <c r="WGK102" s="704"/>
      <c r="WGL102" s="704"/>
      <c r="WGM102" s="704"/>
      <c r="WGN102" s="704"/>
      <c r="WGO102" s="704"/>
      <c r="WGP102" s="704"/>
      <c r="WGQ102" s="704"/>
      <c r="WGR102" s="704"/>
      <c r="WGS102" s="704"/>
      <c r="WGT102" s="704"/>
      <c r="WGU102" s="704"/>
      <c r="WGV102" s="704"/>
      <c r="WGW102" s="704"/>
      <c r="WGX102" s="704"/>
      <c r="WGY102" s="704"/>
      <c r="WGZ102" s="704"/>
      <c r="WHA102" s="704"/>
      <c r="WHB102" s="704"/>
      <c r="WHC102" s="704"/>
      <c r="WHD102" s="704"/>
      <c r="WHE102" s="704"/>
      <c r="WHF102" s="704"/>
      <c r="WHG102" s="704"/>
      <c r="WHH102" s="704"/>
      <c r="WHI102" s="704"/>
      <c r="WHJ102" s="704"/>
      <c r="WHK102" s="704"/>
      <c r="WHL102" s="704"/>
      <c r="WHM102" s="704"/>
      <c r="WHN102" s="704"/>
      <c r="WHO102" s="704"/>
      <c r="WHP102" s="704"/>
      <c r="WHQ102" s="704"/>
      <c r="WHR102" s="704"/>
      <c r="WHS102" s="704"/>
      <c r="WHT102" s="704"/>
      <c r="WHU102" s="704"/>
      <c r="WHV102" s="704"/>
      <c r="WHW102" s="704"/>
      <c r="WHX102" s="704"/>
      <c r="WHY102" s="704"/>
      <c r="WHZ102" s="704"/>
      <c r="WIA102" s="704"/>
      <c r="WIB102" s="704"/>
      <c r="WIC102" s="704"/>
      <c r="WID102" s="704"/>
      <c r="WIE102" s="704"/>
      <c r="WIF102" s="704"/>
      <c r="WIG102" s="704"/>
      <c r="WIH102" s="704"/>
      <c r="WII102" s="704"/>
      <c r="WIJ102" s="704"/>
      <c r="WIK102" s="704"/>
      <c r="WIL102" s="704"/>
      <c r="WIM102" s="704"/>
      <c r="WIN102" s="704"/>
      <c r="WIO102" s="704"/>
      <c r="WIP102" s="704"/>
      <c r="WIQ102" s="704"/>
      <c r="WIR102" s="704"/>
      <c r="WIS102" s="704"/>
      <c r="WIT102" s="704"/>
      <c r="WIU102" s="704"/>
      <c r="WIV102" s="704"/>
      <c r="WIW102" s="704"/>
      <c r="WIX102" s="704"/>
      <c r="WIY102" s="704"/>
      <c r="WIZ102" s="704"/>
      <c r="WJA102" s="704"/>
      <c r="WJB102" s="704"/>
      <c r="WJC102" s="704"/>
      <c r="WJD102" s="704"/>
      <c r="WJE102" s="704"/>
      <c r="WJF102" s="704"/>
      <c r="WJG102" s="704"/>
      <c r="WJH102" s="704"/>
      <c r="WJI102" s="704"/>
      <c r="WJJ102" s="704"/>
      <c r="WJK102" s="704"/>
      <c r="WJL102" s="704"/>
      <c r="WJM102" s="704"/>
      <c r="WJN102" s="704"/>
      <c r="WJO102" s="704"/>
      <c r="WJP102" s="704"/>
      <c r="WJQ102" s="704"/>
      <c r="WJR102" s="704"/>
      <c r="WJS102" s="704"/>
      <c r="WJT102" s="704"/>
      <c r="WJU102" s="704"/>
      <c r="WJV102" s="704"/>
      <c r="WJW102" s="704"/>
      <c r="WJX102" s="704"/>
      <c r="WJY102" s="704"/>
      <c r="WJZ102" s="704"/>
      <c r="WKA102" s="704"/>
      <c r="WKB102" s="704"/>
      <c r="WKC102" s="704"/>
      <c r="WKD102" s="704"/>
      <c r="WKE102" s="704"/>
      <c r="WKF102" s="704"/>
      <c r="WKG102" s="704"/>
      <c r="WKH102" s="704"/>
      <c r="WKI102" s="704"/>
      <c r="WKJ102" s="704"/>
      <c r="WKK102" s="704"/>
      <c r="WKL102" s="704"/>
      <c r="WKM102" s="704"/>
      <c r="WKN102" s="704"/>
      <c r="WKO102" s="704"/>
      <c r="WKP102" s="704"/>
      <c r="WKQ102" s="704"/>
      <c r="WKR102" s="704"/>
      <c r="WKS102" s="704"/>
      <c r="WKT102" s="704"/>
      <c r="WKU102" s="704"/>
      <c r="WKV102" s="704"/>
      <c r="WKW102" s="704"/>
      <c r="WKX102" s="704"/>
      <c r="WKY102" s="704"/>
      <c r="WKZ102" s="704"/>
      <c r="WLA102" s="704"/>
      <c r="WLB102" s="704"/>
      <c r="WLC102" s="704"/>
      <c r="WLD102" s="704"/>
      <c r="WLE102" s="704"/>
      <c r="WLF102" s="704"/>
      <c r="WLG102" s="704"/>
      <c r="WLH102" s="704"/>
      <c r="WLI102" s="704"/>
      <c r="WLJ102" s="704"/>
      <c r="WLK102" s="704"/>
      <c r="WLL102" s="704"/>
      <c r="WLM102" s="704"/>
      <c r="WLN102" s="704"/>
      <c r="WLO102" s="704"/>
      <c r="WLP102" s="704"/>
      <c r="WLQ102" s="704"/>
      <c r="WLR102" s="704"/>
      <c r="WLS102" s="704"/>
      <c r="WLT102" s="704"/>
      <c r="WLU102" s="704"/>
      <c r="WLV102" s="704"/>
      <c r="WLW102" s="704"/>
      <c r="WLX102" s="704"/>
      <c r="WLY102" s="704"/>
      <c r="WLZ102" s="704"/>
      <c r="WMA102" s="704"/>
      <c r="WMB102" s="704"/>
      <c r="WMC102" s="704"/>
      <c r="WMD102" s="704"/>
      <c r="WME102" s="704"/>
      <c r="WMF102" s="704"/>
      <c r="WMG102" s="704"/>
      <c r="WMH102" s="704"/>
      <c r="WMI102" s="704"/>
      <c r="WMJ102" s="704"/>
      <c r="WMK102" s="704"/>
      <c r="WML102" s="704"/>
      <c r="WMM102" s="704"/>
      <c r="WMN102" s="704"/>
      <c r="WMO102" s="704"/>
      <c r="WMP102" s="704"/>
      <c r="WMQ102" s="704"/>
      <c r="WMR102" s="704"/>
      <c r="WMS102" s="704"/>
      <c r="WMT102" s="704"/>
      <c r="WMU102" s="704"/>
      <c r="WMV102" s="704"/>
      <c r="WMW102" s="704"/>
      <c r="WMX102" s="704"/>
      <c r="WMY102" s="704"/>
      <c r="WMZ102" s="704"/>
      <c r="WNA102" s="704"/>
      <c r="WNB102" s="704"/>
      <c r="WNC102" s="704"/>
      <c r="WND102" s="704"/>
      <c r="WNE102" s="704"/>
      <c r="WNF102" s="704"/>
      <c r="WNG102" s="704"/>
      <c r="WNH102" s="704"/>
      <c r="WNI102" s="704"/>
      <c r="WNJ102" s="704"/>
      <c r="WNK102" s="704"/>
      <c r="WNL102" s="704"/>
      <c r="WNM102" s="704"/>
      <c r="WNN102" s="704"/>
      <c r="WNO102" s="704"/>
      <c r="WNP102" s="704"/>
      <c r="WNQ102" s="704"/>
      <c r="WNR102" s="704"/>
      <c r="WNS102" s="704"/>
      <c r="WNT102" s="704"/>
      <c r="WNU102" s="704"/>
      <c r="WNV102" s="704"/>
      <c r="WNW102" s="704"/>
      <c r="WNX102" s="704"/>
      <c r="WNY102" s="704"/>
      <c r="WNZ102" s="704"/>
      <c r="WOA102" s="704"/>
      <c r="WOB102" s="704"/>
      <c r="WOC102" s="704"/>
      <c r="WOD102" s="704"/>
      <c r="WOE102" s="704"/>
      <c r="WOF102" s="704"/>
      <c r="WOG102" s="704"/>
      <c r="WOH102" s="704"/>
      <c r="WOI102" s="704"/>
      <c r="WOJ102" s="704"/>
      <c r="WOK102" s="704"/>
      <c r="WOL102" s="704"/>
      <c r="WOM102" s="704"/>
      <c r="WON102" s="704"/>
      <c r="WOO102" s="704"/>
      <c r="WOP102" s="704"/>
      <c r="WOQ102" s="704"/>
      <c r="WOR102" s="704"/>
      <c r="WOS102" s="704"/>
      <c r="WOT102" s="704"/>
      <c r="WOU102" s="704"/>
      <c r="WOV102" s="704"/>
      <c r="WOW102" s="704"/>
      <c r="WOX102" s="704"/>
      <c r="WOY102" s="704"/>
      <c r="WOZ102" s="704"/>
      <c r="WPA102" s="704"/>
      <c r="WPB102" s="704"/>
      <c r="WPC102" s="704"/>
      <c r="WPD102" s="704"/>
      <c r="WPE102" s="704"/>
      <c r="WPF102" s="704"/>
      <c r="WPG102" s="704"/>
      <c r="WPH102" s="704"/>
      <c r="WPI102" s="704"/>
      <c r="WPJ102" s="704"/>
      <c r="WPK102" s="704"/>
      <c r="WPL102" s="704"/>
      <c r="WPM102" s="704"/>
      <c r="WPN102" s="704"/>
      <c r="WPO102" s="704"/>
      <c r="WPP102" s="704"/>
      <c r="WPQ102" s="704"/>
      <c r="WPR102" s="704"/>
      <c r="WPS102" s="704"/>
      <c r="WPT102" s="704"/>
      <c r="WPU102" s="704"/>
      <c r="WPV102" s="704"/>
      <c r="WPW102" s="704"/>
      <c r="WPX102" s="704"/>
      <c r="WPY102" s="704"/>
      <c r="WPZ102" s="704"/>
      <c r="WQA102" s="704"/>
      <c r="WQB102" s="704"/>
      <c r="WQC102" s="704"/>
      <c r="WQD102" s="704"/>
      <c r="WQE102" s="704"/>
      <c r="WQF102" s="704"/>
      <c r="WQG102" s="704"/>
      <c r="WQH102" s="704"/>
      <c r="WQI102" s="704"/>
      <c r="WQJ102" s="704"/>
      <c r="WQK102" s="704"/>
      <c r="WQL102" s="704"/>
      <c r="WQM102" s="704"/>
      <c r="WQN102" s="704"/>
      <c r="WQO102" s="704"/>
      <c r="WQP102" s="704"/>
      <c r="WQQ102" s="704"/>
      <c r="WQR102" s="704"/>
      <c r="WQS102" s="704"/>
      <c r="WQT102" s="704"/>
      <c r="WQU102" s="704"/>
      <c r="WQV102" s="704"/>
      <c r="WQW102" s="704"/>
      <c r="WQX102" s="704"/>
      <c r="WQY102" s="704"/>
      <c r="WQZ102" s="704"/>
      <c r="WRA102" s="704"/>
      <c r="WRB102" s="704"/>
      <c r="WRC102" s="704"/>
      <c r="WRD102" s="704"/>
      <c r="WRE102" s="704"/>
      <c r="WRF102" s="704"/>
      <c r="WRG102" s="704"/>
      <c r="WRH102" s="704"/>
      <c r="WRI102" s="704"/>
      <c r="WRJ102" s="704"/>
      <c r="WRK102" s="704"/>
      <c r="WRL102" s="704"/>
      <c r="WRM102" s="704"/>
      <c r="WRN102" s="704"/>
      <c r="WRO102" s="704"/>
      <c r="WRP102" s="704"/>
      <c r="WRQ102" s="704"/>
      <c r="WRR102" s="704"/>
      <c r="WRS102" s="704"/>
      <c r="WRT102" s="704"/>
      <c r="WRU102" s="704"/>
      <c r="WRV102" s="704"/>
      <c r="WRW102" s="704"/>
      <c r="WRX102" s="704"/>
      <c r="WRY102" s="704"/>
      <c r="WRZ102" s="704"/>
      <c r="WSA102" s="704"/>
      <c r="WSB102" s="704"/>
      <c r="WSC102" s="704"/>
      <c r="WSD102" s="704"/>
      <c r="WSE102" s="704"/>
      <c r="WSF102" s="704"/>
      <c r="WSG102" s="704"/>
      <c r="WSH102" s="704"/>
      <c r="WSI102" s="704"/>
      <c r="WSJ102" s="704"/>
      <c r="WSK102" s="704"/>
      <c r="WSL102" s="704"/>
      <c r="WSM102" s="704"/>
      <c r="WSN102" s="704"/>
      <c r="WSO102" s="704"/>
      <c r="WSP102" s="704"/>
      <c r="WSQ102" s="704"/>
      <c r="WSR102" s="704"/>
      <c r="WSS102" s="704"/>
      <c r="WST102" s="704"/>
      <c r="WSU102" s="704"/>
      <c r="WSV102" s="704"/>
      <c r="WSW102" s="704"/>
      <c r="WSX102" s="704"/>
      <c r="WSY102" s="704"/>
      <c r="WSZ102" s="704"/>
      <c r="WTA102" s="704"/>
      <c r="WTB102" s="704"/>
      <c r="WTC102" s="704"/>
      <c r="WTD102" s="704"/>
      <c r="WTE102" s="704"/>
      <c r="WTF102" s="704"/>
      <c r="WTG102" s="704"/>
      <c r="WTH102" s="704"/>
      <c r="WTI102" s="704"/>
      <c r="WTJ102" s="704"/>
      <c r="WTK102" s="704"/>
      <c r="WTL102" s="704"/>
      <c r="WTM102" s="704"/>
      <c r="WTN102" s="704"/>
      <c r="WTO102" s="704"/>
      <c r="WTP102" s="704"/>
      <c r="WTQ102" s="704"/>
      <c r="WTR102" s="704"/>
      <c r="WTS102" s="704"/>
      <c r="WTT102" s="704"/>
      <c r="WTU102" s="704"/>
      <c r="WTV102" s="704"/>
      <c r="WTW102" s="704"/>
      <c r="WTX102" s="704"/>
      <c r="WTY102" s="704"/>
      <c r="WTZ102" s="704"/>
      <c r="WUA102" s="704"/>
      <c r="WUB102" s="704"/>
      <c r="WUC102" s="704"/>
      <c r="WUD102" s="704"/>
      <c r="WUE102" s="704"/>
      <c r="WUF102" s="704"/>
      <c r="WUG102" s="704"/>
      <c r="WUH102" s="704"/>
      <c r="WUI102" s="704"/>
      <c r="WUJ102" s="704"/>
      <c r="WUK102" s="704"/>
      <c r="WUL102" s="704"/>
      <c r="WUM102" s="704"/>
      <c r="WUN102" s="704"/>
      <c r="WUO102" s="704"/>
      <c r="WUP102" s="704"/>
      <c r="WUQ102" s="704"/>
      <c r="WUR102" s="704"/>
      <c r="WUS102" s="704"/>
      <c r="WUT102" s="704"/>
      <c r="WUU102" s="704"/>
      <c r="WUV102" s="704"/>
      <c r="WUW102" s="704"/>
      <c r="WUX102" s="704"/>
      <c r="WUY102" s="704"/>
      <c r="WUZ102" s="704"/>
      <c r="WVA102" s="704"/>
      <c r="WVB102" s="704"/>
      <c r="WVC102" s="704"/>
      <c r="WVD102" s="704"/>
      <c r="WVE102" s="704"/>
      <c r="WVF102" s="704"/>
      <c r="WVG102" s="704"/>
      <c r="WVH102" s="704"/>
      <c r="WVI102" s="704"/>
      <c r="WVJ102" s="704"/>
      <c r="WVK102" s="704"/>
      <c r="WVL102" s="704"/>
      <c r="WVM102" s="704"/>
      <c r="WVN102" s="704"/>
      <c r="WVO102" s="704"/>
      <c r="WVP102" s="704"/>
      <c r="WVQ102" s="704"/>
      <c r="WVR102" s="704"/>
      <c r="WVS102" s="704"/>
      <c r="WVT102" s="704"/>
      <c r="WVU102" s="704"/>
      <c r="WVV102" s="704"/>
      <c r="WVW102" s="704"/>
      <c r="WVX102" s="704"/>
      <c r="WVY102" s="704"/>
      <c r="WVZ102" s="704"/>
      <c r="WWA102" s="704"/>
      <c r="WWB102" s="704"/>
      <c r="WWC102" s="704"/>
      <c r="WWD102" s="704"/>
      <c r="WWE102" s="704"/>
      <c r="WWF102" s="704"/>
      <c r="WWG102" s="704"/>
      <c r="WWH102" s="704"/>
      <c r="WWI102" s="704"/>
      <c r="WWJ102" s="704"/>
      <c r="WWK102" s="704"/>
      <c r="WWL102" s="704"/>
      <c r="WWM102" s="704"/>
      <c r="WWN102" s="704"/>
      <c r="WWO102" s="704"/>
      <c r="WWP102" s="704"/>
      <c r="WWQ102" s="704"/>
      <c r="WWR102" s="704"/>
      <c r="WWS102" s="704"/>
      <c r="WWT102" s="704"/>
      <c r="WWU102" s="704"/>
      <c r="WWV102" s="704"/>
      <c r="WWW102" s="704"/>
      <c r="WWX102" s="704"/>
      <c r="WWY102" s="704"/>
      <c r="WWZ102" s="704"/>
      <c r="WXA102" s="704"/>
      <c r="WXB102" s="704"/>
      <c r="WXC102" s="704"/>
      <c r="WXD102" s="704"/>
      <c r="WXE102" s="704"/>
      <c r="WXF102" s="704"/>
      <c r="WXG102" s="704"/>
      <c r="WXH102" s="704"/>
      <c r="WXI102" s="704"/>
      <c r="WXJ102" s="704"/>
      <c r="WXK102" s="704"/>
      <c r="WXL102" s="704"/>
      <c r="WXM102" s="704"/>
      <c r="WXN102" s="704"/>
      <c r="WXO102" s="704"/>
      <c r="WXP102" s="704"/>
      <c r="WXQ102" s="704"/>
      <c r="WXR102" s="704"/>
      <c r="WXS102" s="704"/>
      <c r="WXT102" s="704"/>
      <c r="WXU102" s="704"/>
      <c r="WXV102" s="704"/>
      <c r="WXW102" s="704"/>
      <c r="WXX102" s="704"/>
      <c r="WXY102" s="704"/>
      <c r="WXZ102" s="704"/>
      <c r="WYA102" s="704"/>
      <c r="WYB102" s="704"/>
      <c r="WYC102" s="704"/>
      <c r="WYD102" s="704"/>
      <c r="WYE102" s="704"/>
      <c r="WYF102" s="704"/>
      <c r="WYG102" s="704"/>
      <c r="WYH102" s="704"/>
      <c r="WYI102" s="704"/>
      <c r="WYJ102" s="704"/>
      <c r="WYK102" s="704"/>
      <c r="WYL102" s="704"/>
      <c r="WYM102" s="704"/>
      <c r="WYN102" s="704"/>
      <c r="WYO102" s="704"/>
      <c r="WYP102" s="704"/>
      <c r="WYQ102" s="704"/>
      <c r="WYR102" s="704"/>
      <c r="WYS102" s="704"/>
      <c r="WYT102" s="704"/>
      <c r="WYU102" s="704"/>
      <c r="WYV102" s="704"/>
      <c r="WYW102" s="704"/>
      <c r="WYX102" s="704"/>
      <c r="WYY102" s="704"/>
      <c r="WYZ102" s="704"/>
      <c r="WZA102" s="704"/>
      <c r="WZB102" s="704"/>
      <c r="WZC102" s="704"/>
      <c r="WZD102" s="704"/>
      <c r="WZE102" s="704"/>
      <c r="WZF102" s="704"/>
      <c r="WZG102" s="704"/>
      <c r="WZH102" s="704"/>
      <c r="WZI102" s="704"/>
      <c r="WZJ102" s="704"/>
      <c r="WZK102" s="704"/>
      <c r="WZL102" s="704"/>
      <c r="WZM102" s="704"/>
      <c r="WZN102" s="704"/>
      <c r="WZO102" s="704"/>
      <c r="WZP102" s="704"/>
      <c r="WZQ102" s="704"/>
      <c r="WZR102" s="704"/>
      <c r="WZS102" s="704"/>
      <c r="WZT102" s="704"/>
      <c r="WZU102" s="704"/>
      <c r="WZV102" s="704"/>
      <c r="WZW102" s="704"/>
      <c r="WZX102" s="704"/>
      <c r="WZY102" s="704"/>
      <c r="WZZ102" s="704"/>
      <c r="XAA102" s="704"/>
      <c r="XAB102" s="704"/>
      <c r="XAC102" s="704"/>
      <c r="XAD102" s="704"/>
      <c r="XAE102" s="704"/>
      <c r="XAF102" s="704"/>
      <c r="XAG102" s="704"/>
      <c r="XAH102" s="704"/>
      <c r="XAI102" s="704"/>
      <c r="XAJ102" s="704"/>
      <c r="XAK102" s="704"/>
      <c r="XAL102" s="704"/>
      <c r="XAM102" s="704"/>
      <c r="XAN102" s="704"/>
      <c r="XAO102" s="704"/>
      <c r="XAP102" s="704"/>
      <c r="XAQ102" s="704"/>
      <c r="XAR102" s="704"/>
      <c r="XAS102" s="704"/>
      <c r="XAT102" s="704"/>
      <c r="XAU102" s="704"/>
      <c r="XAV102" s="704"/>
      <c r="XAW102" s="704"/>
      <c r="XAX102" s="704"/>
      <c r="XAY102" s="704"/>
      <c r="XAZ102" s="704"/>
      <c r="XBA102" s="704"/>
      <c r="XBB102" s="704"/>
      <c r="XBC102" s="704"/>
      <c r="XBD102" s="704"/>
      <c r="XBE102" s="704"/>
      <c r="XBF102" s="704"/>
      <c r="XBG102" s="704"/>
      <c r="XBH102" s="704"/>
      <c r="XBI102" s="704"/>
      <c r="XBJ102" s="704"/>
      <c r="XBK102" s="704"/>
      <c r="XBL102" s="704"/>
      <c r="XBM102" s="704"/>
      <c r="XBN102" s="704"/>
      <c r="XBO102" s="704"/>
      <c r="XBP102" s="704"/>
      <c r="XBQ102" s="704"/>
      <c r="XBR102" s="704"/>
      <c r="XBS102" s="704"/>
      <c r="XBT102" s="704"/>
      <c r="XBU102" s="704"/>
      <c r="XBV102" s="704"/>
      <c r="XBW102" s="704"/>
      <c r="XBX102" s="704"/>
      <c r="XBY102" s="704"/>
      <c r="XBZ102" s="704"/>
      <c r="XCA102" s="704"/>
      <c r="XCB102" s="704"/>
      <c r="XCC102" s="704"/>
      <c r="XCD102" s="704"/>
      <c r="XCE102" s="704"/>
      <c r="XCF102" s="704"/>
      <c r="XCG102" s="704"/>
      <c r="XCH102" s="704"/>
      <c r="XCI102" s="704"/>
      <c r="XCJ102" s="704"/>
      <c r="XCK102" s="704"/>
      <c r="XCL102" s="704"/>
      <c r="XCM102" s="704"/>
      <c r="XCN102" s="704"/>
      <c r="XCO102" s="704"/>
      <c r="XCP102" s="704"/>
      <c r="XCQ102" s="704"/>
      <c r="XCR102" s="704"/>
      <c r="XCS102" s="704"/>
      <c r="XCT102" s="704"/>
      <c r="XCU102" s="704"/>
      <c r="XCV102" s="704"/>
      <c r="XCW102" s="704"/>
      <c r="XCX102" s="704"/>
      <c r="XCY102" s="704"/>
      <c r="XCZ102" s="704"/>
      <c r="XDA102" s="704"/>
      <c r="XDB102" s="704"/>
      <c r="XDC102" s="704"/>
      <c r="XDD102" s="704"/>
      <c r="XDE102" s="704"/>
      <c r="XDF102" s="704"/>
      <c r="XDG102" s="704"/>
      <c r="XDH102" s="704"/>
      <c r="XDI102" s="704"/>
      <c r="XDJ102" s="704"/>
      <c r="XDK102" s="704"/>
      <c r="XDL102" s="704"/>
      <c r="XDM102" s="704"/>
      <c r="XDN102" s="704"/>
      <c r="XDO102" s="704"/>
      <c r="XDP102" s="704"/>
      <c r="XDQ102" s="704"/>
      <c r="XDR102" s="704"/>
      <c r="XDS102" s="704"/>
      <c r="XDT102" s="704"/>
      <c r="XDU102" s="704"/>
      <c r="XDV102" s="704"/>
      <c r="XDW102" s="704"/>
      <c r="XDX102" s="704"/>
      <c r="XDY102" s="704"/>
      <c r="XDZ102" s="704"/>
      <c r="XEA102" s="704"/>
      <c r="XEB102" s="704"/>
      <c r="XEC102" s="704"/>
      <c r="XED102" s="704"/>
      <c r="XEE102" s="704"/>
      <c r="XEF102" s="704"/>
      <c r="XEG102" s="704"/>
      <c r="XEH102" s="704"/>
      <c r="XEI102" s="704"/>
      <c r="XEJ102" s="704"/>
      <c r="XEK102" s="704"/>
    </row>
    <row r="103" spans="1:16365" s="747" customFormat="1" ht="99.9" customHeight="1" x14ac:dyDescent="0.25">
      <c r="A103" s="45">
        <v>104</v>
      </c>
      <c r="B103" s="701" t="s">
        <v>632</v>
      </c>
      <c r="C103" s="45">
        <v>10</v>
      </c>
      <c r="D103" s="45" t="s">
        <v>703</v>
      </c>
      <c r="E103" s="45" t="s">
        <v>1228</v>
      </c>
      <c r="F103" s="63">
        <v>38473</v>
      </c>
      <c r="G103" s="143" t="s">
        <v>1229</v>
      </c>
      <c r="H103" s="143">
        <v>2015</v>
      </c>
      <c r="I103" s="701" t="s">
        <v>1230</v>
      </c>
      <c r="J103" s="157">
        <v>22255</v>
      </c>
      <c r="K103" s="701" t="s">
        <v>748</v>
      </c>
      <c r="L103" s="701" t="s">
        <v>1231</v>
      </c>
      <c r="M103" s="701" t="s">
        <v>1232</v>
      </c>
      <c r="N103" s="45" t="s">
        <v>1233</v>
      </c>
      <c r="O103" s="701" t="s">
        <v>1234</v>
      </c>
      <c r="P103" s="708" t="s">
        <v>1235</v>
      </c>
      <c r="Q103" s="146">
        <f t="shared" si="7"/>
        <v>27.18</v>
      </c>
      <c r="R103" s="147">
        <v>2.1800000000000002</v>
      </c>
      <c r="S103" s="146">
        <v>25</v>
      </c>
      <c r="T103" s="146">
        <v>0</v>
      </c>
      <c r="U103" s="148">
        <f t="shared" si="8"/>
        <v>27.18</v>
      </c>
      <c r="V103" s="255">
        <v>40.17</v>
      </c>
      <c r="W103" s="149">
        <v>100</v>
      </c>
      <c r="X103" s="189" t="s">
        <v>1236</v>
      </c>
      <c r="Y103" s="161">
        <v>3</v>
      </c>
      <c r="Z103" s="161">
        <v>12</v>
      </c>
      <c r="AA103" s="161">
        <v>1</v>
      </c>
      <c r="AB103" s="161">
        <v>4</v>
      </c>
      <c r="AC103" s="161"/>
      <c r="AD103" s="162">
        <v>8.5399999999999991</v>
      </c>
      <c r="AE103" s="163">
        <v>5</v>
      </c>
      <c r="AF103" s="707">
        <v>74</v>
      </c>
      <c r="AG103" s="1370" t="s">
        <v>1089</v>
      </c>
      <c r="AH103" s="63" t="s">
        <v>1237</v>
      </c>
      <c r="AI103" s="165">
        <v>74</v>
      </c>
      <c r="AJ103" s="1370" t="s">
        <v>645</v>
      </c>
      <c r="AK103" s="63" t="s">
        <v>645</v>
      </c>
      <c r="AL103" s="166">
        <v>0</v>
      </c>
      <c r="AM103" s="164" t="s">
        <v>645</v>
      </c>
      <c r="AN103" s="63" t="s">
        <v>645</v>
      </c>
      <c r="AO103" s="166">
        <v>0</v>
      </c>
      <c r="AP103" s="164" t="s">
        <v>645</v>
      </c>
      <c r="AQ103" s="63" t="s">
        <v>645</v>
      </c>
      <c r="AR103" s="166">
        <v>0</v>
      </c>
      <c r="AS103" s="164" t="s">
        <v>645</v>
      </c>
      <c r="AT103" s="63" t="s">
        <v>645</v>
      </c>
      <c r="AU103" s="166">
        <v>0</v>
      </c>
      <c r="AV103" s="167" t="s">
        <v>645</v>
      </c>
      <c r="AW103" s="168" t="s">
        <v>645</v>
      </c>
      <c r="AX103" s="169">
        <v>0</v>
      </c>
      <c r="AY103" s="663"/>
      <c r="AZ103" s="663"/>
      <c r="BA103" s="663"/>
      <c r="BB103" s="663"/>
      <c r="BC103" s="663"/>
      <c r="BD103" s="663"/>
      <c r="BE103" s="663"/>
      <c r="BF103" s="663"/>
      <c r="BG103" s="663"/>
      <c r="BH103" s="704"/>
      <c r="BI103" s="704"/>
      <c r="BJ103" s="704"/>
      <c r="BK103" s="704"/>
      <c r="BL103" s="704"/>
      <c r="BM103" s="704"/>
      <c r="BN103" s="704"/>
      <c r="BO103" s="704"/>
      <c r="BP103" s="704"/>
      <c r="BQ103" s="704"/>
      <c r="BR103" s="704"/>
      <c r="BS103" s="704"/>
      <c r="BT103" s="704"/>
      <c r="BU103" s="704"/>
      <c r="BV103" s="704"/>
      <c r="BW103" s="704"/>
      <c r="BX103" s="704"/>
      <c r="BY103" s="704"/>
      <c r="BZ103" s="704"/>
      <c r="CA103" s="704"/>
      <c r="CB103" s="704"/>
      <c r="CC103" s="704"/>
      <c r="CD103" s="704"/>
      <c r="CE103" s="704"/>
      <c r="CF103" s="704"/>
      <c r="CG103" s="704"/>
      <c r="CH103" s="704"/>
      <c r="CI103" s="704"/>
      <c r="CJ103" s="704"/>
      <c r="CK103" s="704"/>
      <c r="CL103" s="704"/>
      <c r="CM103" s="704"/>
      <c r="CN103" s="704"/>
      <c r="CO103" s="704"/>
      <c r="CP103" s="704"/>
      <c r="CQ103" s="704"/>
      <c r="CR103" s="704"/>
      <c r="CS103" s="704"/>
      <c r="CT103" s="704"/>
      <c r="CU103" s="704"/>
      <c r="CV103" s="704"/>
      <c r="CW103" s="704"/>
      <c r="CX103" s="704"/>
      <c r="CY103" s="704"/>
      <c r="CZ103" s="704"/>
      <c r="DA103" s="704"/>
      <c r="DB103" s="704"/>
      <c r="DC103" s="704"/>
      <c r="DD103" s="704"/>
      <c r="DE103" s="704"/>
      <c r="DF103" s="704"/>
      <c r="DG103" s="704"/>
      <c r="DH103" s="704"/>
      <c r="DI103" s="704"/>
      <c r="DJ103" s="704"/>
      <c r="DK103" s="704"/>
      <c r="DL103" s="704"/>
      <c r="DM103" s="704"/>
      <c r="DN103" s="704"/>
      <c r="DO103" s="704"/>
      <c r="DP103" s="704"/>
      <c r="DQ103" s="704"/>
      <c r="DR103" s="704"/>
      <c r="DS103" s="704"/>
      <c r="DT103" s="704"/>
      <c r="DU103" s="704"/>
      <c r="DV103" s="704"/>
      <c r="DW103" s="704"/>
      <c r="DX103" s="704"/>
      <c r="DY103" s="704"/>
      <c r="DZ103" s="704"/>
      <c r="EA103" s="704"/>
      <c r="EB103" s="704"/>
      <c r="EC103" s="704"/>
      <c r="ED103" s="704"/>
      <c r="EE103" s="704"/>
      <c r="EF103" s="704"/>
      <c r="EG103" s="704"/>
      <c r="EH103" s="704"/>
      <c r="EI103" s="704"/>
      <c r="EJ103" s="704"/>
      <c r="EK103" s="704"/>
      <c r="EL103" s="704"/>
      <c r="EM103" s="704"/>
      <c r="EN103" s="704"/>
      <c r="EO103" s="704"/>
      <c r="EP103" s="704"/>
      <c r="EQ103" s="704"/>
      <c r="ER103" s="704"/>
      <c r="ES103" s="704"/>
      <c r="ET103" s="704"/>
      <c r="EU103" s="704"/>
      <c r="EV103" s="704"/>
      <c r="EW103" s="704"/>
      <c r="EX103" s="704"/>
      <c r="EY103" s="704"/>
      <c r="EZ103" s="704"/>
      <c r="FA103" s="704"/>
      <c r="FB103" s="704"/>
      <c r="FC103" s="704"/>
      <c r="FD103" s="704"/>
      <c r="FE103" s="704"/>
      <c r="FF103" s="704"/>
      <c r="FG103" s="704"/>
      <c r="FH103" s="704"/>
      <c r="FI103" s="704"/>
      <c r="FJ103" s="704"/>
      <c r="FK103" s="704"/>
      <c r="FL103" s="704"/>
      <c r="FM103" s="704"/>
      <c r="FN103" s="704"/>
      <c r="FO103" s="704"/>
      <c r="FP103" s="704"/>
      <c r="FQ103" s="704"/>
      <c r="FR103" s="704"/>
      <c r="FS103" s="704"/>
      <c r="FT103" s="704"/>
      <c r="FU103" s="704"/>
      <c r="FV103" s="704"/>
      <c r="FW103" s="704"/>
      <c r="FX103" s="704"/>
      <c r="FY103" s="704"/>
      <c r="FZ103" s="704"/>
      <c r="GA103" s="704"/>
      <c r="GB103" s="704"/>
      <c r="GC103" s="704"/>
      <c r="GD103" s="704"/>
      <c r="GE103" s="704"/>
      <c r="GF103" s="704"/>
      <c r="GG103" s="704"/>
      <c r="GH103" s="704"/>
      <c r="GI103" s="704"/>
      <c r="GJ103" s="704"/>
      <c r="GK103" s="704"/>
      <c r="GL103" s="704"/>
      <c r="GM103" s="704"/>
      <c r="GN103" s="704"/>
      <c r="GO103" s="704"/>
      <c r="GP103" s="704"/>
      <c r="GQ103" s="704"/>
      <c r="GR103" s="704"/>
      <c r="GS103" s="704"/>
      <c r="GT103" s="704"/>
      <c r="GU103" s="704"/>
      <c r="GV103" s="704"/>
      <c r="GW103" s="704"/>
      <c r="GX103" s="704"/>
      <c r="GY103" s="704"/>
      <c r="GZ103" s="704"/>
      <c r="HA103" s="704"/>
      <c r="HB103" s="704"/>
      <c r="HC103" s="704"/>
      <c r="HD103" s="704"/>
      <c r="HE103" s="704"/>
      <c r="HF103" s="704"/>
      <c r="HG103" s="704"/>
      <c r="HH103" s="704"/>
      <c r="HI103" s="704"/>
      <c r="HJ103" s="704"/>
      <c r="HK103" s="704"/>
      <c r="HL103" s="704"/>
      <c r="HM103" s="704"/>
      <c r="HN103" s="704"/>
      <c r="HO103" s="704"/>
      <c r="HP103" s="704"/>
      <c r="HQ103" s="704"/>
      <c r="HR103" s="704"/>
      <c r="HS103" s="704"/>
      <c r="HT103" s="704"/>
      <c r="HU103" s="704"/>
      <c r="HV103" s="704"/>
      <c r="HW103" s="704"/>
      <c r="HX103" s="704"/>
      <c r="HY103" s="704"/>
      <c r="HZ103" s="704"/>
      <c r="IA103" s="704"/>
      <c r="IB103" s="704"/>
      <c r="IC103" s="704"/>
      <c r="ID103" s="704"/>
      <c r="IE103" s="704"/>
      <c r="IF103" s="704"/>
      <c r="IG103" s="704"/>
      <c r="IH103" s="704"/>
      <c r="II103" s="704"/>
      <c r="IJ103" s="704"/>
      <c r="IK103" s="704"/>
      <c r="IL103" s="704"/>
      <c r="IM103" s="704"/>
      <c r="IN103" s="704"/>
      <c r="IO103" s="704"/>
      <c r="IP103" s="704"/>
      <c r="IQ103" s="704"/>
      <c r="IR103" s="704"/>
      <c r="IS103" s="704"/>
      <c r="IT103" s="704"/>
      <c r="IU103" s="704"/>
      <c r="IV103" s="704"/>
      <c r="IW103" s="704"/>
      <c r="IX103" s="704"/>
      <c r="IY103" s="704"/>
      <c r="IZ103" s="704"/>
      <c r="JA103" s="704"/>
      <c r="JB103" s="704"/>
      <c r="JC103" s="704"/>
      <c r="JD103" s="704"/>
      <c r="JE103" s="704"/>
      <c r="JF103" s="704"/>
      <c r="JG103" s="704"/>
      <c r="JH103" s="704"/>
      <c r="JI103" s="704"/>
      <c r="JJ103" s="704"/>
      <c r="JK103" s="704"/>
      <c r="JL103" s="704"/>
      <c r="JM103" s="704"/>
      <c r="JN103" s="704"/>
      <c r="JO103" s="704"/>
      <c r="JP103" s="704"/>
      <c r="JQ103" s="704"/>
      <c r="JR103" s="704"/>
      <c r="JS103" s="704"/>
      <c r="JT103" s="704"/>
      <c r="JU103" s="704"/>
      <c r="JV103" s="704"/>
      <c r="JW103" s="704"/>
      <c r="JX103" s="704"/>
      <c r="JY103" s="704"/>
      <c r="JZ103" s="704"/>
      <c r="KA103" s="704"/>
      <c r="KB103" s="704"/>
      <c r="KC103" s="704"/>
      <c r="KD103" s="704"/>
      <c r="KE103" s="704"/>
      <c r="KF103" s="704"/>
      <c r="KG103" s="704"/>
      <c r="KH103" s="704"/>
      <c r="KI103" s="704"/>
      <c r="KJ103" s="704"/>
      <c r="KK103" s="704"/>
      <c r="KL103" s="704"/>
      <c r="KM103" s="704"/>
      <c r="KN103" s="704"/>
      <c r="KO103" s="704"/>
      <c r="KP103" s="704"/>
      <c r="KQ103" s="704"/>
      <c r="KR103" s="704"/>
      <c r="KS103" s="704"/>
      <c r="KT103" s="704"/>
      <c r="KU103" s="704"/>
      <c r="KV103" s="704"/>
      <c r="KW103" s="704"/>
      <c r="KX103" s="704"/>
      <c r="KY103" s="704"/>
      <c r="KZ103" s="704"/>
      <c r="LA103" s="704"/>
      <c r="LB103" s="704"/>
      <c r="LC103" s="704"/>
      <c r="LD103" s="704"/>
      <c r="LE103" s="704"/>
      <c r="LF103" s="704"/>
      <c r="LG103" s="704"/>
      <c r="LH103" s="704"/>
      <c r="LI103" s="704"/>
      <c r="LJ103" s="704"/>
      <c r="LK103" s="704"/>
      <c r="LL103" s="704"/>
      <c r="LM103" s="704"/>
      <c r="LN103" s="704"/>
      <c r="LO103" s="704"/>
      <c r="LP103" s="704"/>
      <c r="LQ103" s="704"/>
      <c r="LR103" s="704"/>
      <c r="LS103" s="704"/>
      <c r="LT103" s="704"/>
      <c r="LU103" s="704"/>
      <c r="LV103" s="704"/>
      <c r="LW103" s="704"/>
      <c r="LX103" s="704"/>
      <c r="LY103" s="704"/>
      <c r="LZ103" s="704"/>
      <c r="MA103" s="704"/>
      <c r="MB103" s="704"/>
      <c r="MC103" s="704"/>
      <c r="MD103" s="704"/>
      <c r="ME103" s="704"/>
      <c r="MF103" s="704"/>
      <c r="MG103" s="704"/>
      <c r="MH103" s="704"/>
      <c r="MI103" s="704"/>
      <c r="MJ103" s="704"/>
      <c r="MK103" s="704"/>
      <c r="ML103" s="704"/>
      <c r="MM103" s="704"/>
      <c r="MN103" s="704"/>
      <c r="MO103" s="704"/>
      <c r="MP103" s="704"/>
      <c r="MQ103" s="704"/>
      <c r="MR103" s="704"/>
      <c r="MS103" s="704"/>
      <c r="MT103" s="704"/>
      <c r="MU103" s="704"/>
      <c r="MV103" s="704"/>
      <c r="MW103" s="704"/>
      <c r="MX103" s="704"/>
      <c r="MY103" s="704"/>
      <c r="MZ103" s="704"/>
      <c r="NA103" s="704"/>
      <c r="NB103" s="704"/>
      <c r="NC103" s="704"/>
      <c r="ND103" s="704"/>
      <c r="NE103" s="704"/>
      <c r="NF103" s="704"/>
      <c r="NG103" s="704"/>
      <c r="NH103" s="704"/>
      <c r="NI103" s="704"/>
      <c r="NJ103" s="704"/>
      <c r="NK103" s="704"/>
      <c r="NL103" s="704"/>
      <c r="NM103" s="704"/>
      <c r="NN103" s="704"/>
      <c r="NO103" s="704"/>
      <c r="NP103" s="704"/>
      <c r="NQ103" s="704"/>
      <c r="NR103" s="704"/>
      <c r="NS103" s="704"/>
      <c r="NT103" s="704"/>
      <c r="NU103" s="704"/>
      <c r="NV103" s="704"/>
      <c r="NW103" s="704"/>
      <c r="NX103" s="704"/>
      <c r="NY103" s="704"/>
      <c r="NZ103" s="704"/>
      <c r="OA103" s="704"/>
      <c r="OB103" s="704"/>
      <c r="OC103" s="704"/>
      <c r="OD103" s="704"/>
      <c r="OE103" s="704"/>
      <c r="OF103" s="704"/>
      <c r="OG103" s="704"/>
      <c r="OH103" s="704"/>
      <c r="OI103" s="704"/>
      <c r="OJ103" s="704"/>
      <c r="OK103" s="704"/>
      <c r="OL103" s="704"/>
      <c r="OM103" s="704"/>
      <c r="ON103" s="704"/>
      <c r="OO103" s="704"/>
      <c r="OP103" s="704"/>
      <c r="OQ103" s="704"/>
      <c r="OR103" s="704"/>
      <c r="OS103" s="704"/>
      <c r="OT103" s="704"/>
      <c r="OU103" s="704"/>
      <c r="OV103" s="704"/>
      <c r="OW103" s="704"/>
      <c r="OX103" s="704"/>
      <c r="OY103" s="704"/>
      <c r="OZ103" s="704"/>
      <c r="PA103" s="704"/>
      <c r="PB103" s="704"/>
      <c r="PC103" s="704"/>
      <c r="PD103" s="704"/>
      <c r="PE103" s="704"/>
      <c r="PF103" s="704"/>
      <c r="PG103" s="704"/>
      <c r="PH103" s="704"/>
      <c r="PI103" s="704"/>
      <c r="PJ103" s="704"/>
      <c r="PK103" s="704"/>
      <c r="PL103" s="704"/>
      <c r="PM103" s="704"/>
      <c r="PN103" s="704"/>
      <c r="PO103" s="704"/>
      <c r="PP103" s="704"/>
      <c r="PQ103" s="704"/>
      <c r="PR103" s="704"/>
      <c r="PS103" s="704"/>
      <c r="PT103" s="704"/>
      <c r="PU103" s="704"/>
      <c r="PV103" s="704"/>
      <c r="PW103" s="704"/>
      <c r="PX103" s="704"/>
      <c r="PY103" s="704"/>
      <c r="PZ103" s="704"/>
      <c r="QA103" s="704"/>
      <c r="QB103" s="704"/>
      <c r="QC103" s="704"/>
      <c r="QD103" s="704"/>
      <c r="QE103" s="704"/>
      <c r="QF103" s="704"/>
      <c r="QG103" s="704"/>
      <c r="QH103" s="704"/>
      <c r="QI103" s="704"/>
      <c r="QJ103" s="704"/>
      <c r="QK103" s="704"/>
      <c r="QL103" s="704"/>
      <c r="QM103" s="704"/>
      <c r="QN103" s="704"/>
      <c r="QO103" s="704"/>
      <c r="QP103" s="704"/>
      <c r="QQ103" s="704"/>
      <c r="QR103" s="704"/>
      <c r="QS103" s="704"/>
      <c r="QT103" s="704"/>
      <c r="QU103" s="704"/>
      <c r="QV103" s="704"/>
      <c r="QW103" s="704"/>
      <c r="QX103" s="704"/>
      <c r="QY103" s="704"/>
      <c r="QZ103" s="704"/>
      <c r="RA103" s="704"/>
      <c r="RB103" s="704"/>
      <c r="RC103" s="704"/>
      <c r="RD103" s="704"/>
      <c r="RE103" s="704"/>
      <c r="RF103" s="704"/>
      <c r="RG103" s="704"/>
      <c r="RH103" s="704"/>
      <c r="RI103" s="704"/>
      <c r="RJ103" s="704"/>
      <c r="RK103" s="704"/>
      <c r="RL103" s="704"/>
      <c r="RM103" s="704"/>
      <c r="RN103" s="704"/>
      <c r="RO103" s="704"/>
      <c r="RP103" s="704"/>
      <c r="RQ103" s="704"/>
      <c r="RR103" s="704"/>
      <c r="RS103" s="704"/>
      <c r="RT103" s="704"/>
      <c r="RU103" s="704"/>
      <c r="RV103" s="704"/>
      <c r="RW103" s="704"/>
      <c r="RX103" s="704"/>
      <c r="RY103" s="704"/>
      <c r="RZ103" s="704"/>
      <c r="SA103" s="704"/>
      <c r="SB103" s="704"/>
      <c r="SC103" s="704"/>
      <c r="SD103" s="704"/>
      <c r="SE103" s="704"/>
      <c r="SF103" s="704"/>
      <c r="SG103" s="704"/>
      <c r="SH103" s="704"/>
      <c r="SI103" s="704"/>
      <c r="SJ103" s="704"/>
      <c r="SK103" s="704"/>
      <c r="SL103" s="704"/>
      <c r="SM103" s="704"/>
      <c r="SN103" s="704"/>
      <c r="SO103" s="704"/>
      <c r="SP103" s="704"/>
      <c r="SQ103" s="704"/>
      <c r="SR103" s="704"/>
      <c r="SS103" s="704"/>
      <c r="ST103" s="704"/>
      <c r="SU103" s="704"/>
      <c r="SV103" s="704"/>
      <c r="SW103" s="704"/>
      <c r="SX103" s="704"/>
      <c r="SY103" s="704"/>
      <c r="SZ103" s="704"/>
      <c r="TA103" s="704"/>
      <c r="TB103" s="704"/>
      <c r="TC103" s="704"/>
      <c r="TD103" s="704"/>
      <c r="TE103" s="704"/>
      <c r="TF103" s="704"/>
      <c r="TG103" s="704"/>
      <c r="TH103" s="704"/>
      <c r="TI103" s="704"/>
      <c r="TJ103" s="704"/>
      <c r="TK103" s="704"/>
      <c r="TL103" s="704"/>
      <c r="TM103" s="704"/>
      <c r="TN103" s="704"/>
      <c r="TO103" s="704"/>
      <c r="TP103" s="704"/>
      <c r="TQ103" s="704"/>
      <c r="TR103" s="704"/>
      <c r="TS103" s="704"/>
      <c r="TT103" s="704"/>
      <c r="TU103" s="704"/>
      <c r="TV103" s="704"/>
      <c r="TW103" s="704"/>
      <c r="TX103" s="704"/>
      <c r="TY103" s="704"/>
      <c r="TZ103" s="704"/>
      <c r="UA103" s="704"/>
      <c r="UB103" s="704"/>
      <c r="UC103" s="704"/>
      <c r="UD103" s="704"/>
      <c r="UE103" s="704"/>
      <c r="UF103" s="704"/>
      <c r="UG103" s="704"/>
      <c r="UH103" s="704"/>
      <c r="UI103" s="704"/>
      <c r="UJ103" s="704"/>
      <c r="UK103" s="704"/>
      <c r="UL103" s="704"/>
      <c r="UM103" s="704"/>
      <c r="UN103" s="704"/>
      <c r="UO103" s="704"/>
      <c r="UP103" s="704"/>
      <c r="UQ103" s="704"/>
      <c r="UR103" s="704"/>
      <c r="US103" s="704"/>
      <c r="UT103" s="704"/>
      <c r="UU103" s="704"/>
      <c r="UV103" s="704"/>
      <c r="UW103" s="704"/>
      <c r="UX103" s="704"/>
      <c r="UY103" s="704"/>
      <c r="UZ103" s="704"/>
      <c r="VA103" s="704"/>
      <c r="VB103" s="704"/>
      <c r="VC103" s="704"/>
      <c r="VD103" s="704"/>
      <c r="VE103" s="704"/>
      <c r="VF103" s="704"/>
      <c r="VG103" s="704"/>
      <c r="VH103" s="704"/>
      <c r="VI103" s="704"/>
      <c r="VJ103" s="704"/>
      <c r="VK103" s="704"/>
      <c r="VL103" s="704"/>
      <c r="VM103" s="704"/>
      <c r="VN103" s="704"/>
      <c r="VO103" s="704"/>
      <c r="VP103" s="704"/>
      <c r="VQ103" s="704"/>
      <c r="VR103" s="704"/>
      <c r="VS103" s="704"/>
      <c r="VT103" s="704"/>
      <c r="VU103" s="704"/>
      <c r="VV103" s="704"/>
      <c r="VW103" s="704"/>
      <c r="VX103" s="704"/>
      <c r="VY103" s="704"/>
      <c r="VZ103" s="704"/>
      <c r="WA103" s="704"/>
      <c r="WB103" s="704"/>
      <c r="WC103" s="704"/>
      <c r="WD103" s="704"/>
      <c r="WE103" s="704"/>
      <c r="WF103" s="704"/>
      <c r="WG103" s="704"/>
      <c r="WH103" s="704"/>
      <c r="WI103" s="704"/>
      <c r="WJ103" s="704"/>
      <c r="WK103" s="704"/>
      <c r="WL103" s="704"/>
      <c r="WM103" s="704"/>
      <c r="WN103" s="704"/>
      <c r="WO103" s="704"/>
      <c r="WP103" s="704"/>
      <c r="WQ103" s="704"/>
      <c r="WR103" s="704"/>
      <c r="WS103" s="704"/>
      <c r="WT103" s="704"/>
      <c r="WU103" s="704"/>
      <c r="WV103" s="704"/>
      <c r="WW103" s="704"/>
      <c r="WX103" s="704"/>
      <c r="WY103" s="704"/>
      <c r="WZ103" s="704"/>
      <c r="XA103" s="704"/>
      <c r="XB103" s="704"/>
      <c r="XC103" s="704"/>
      <c r="XD103" s="704"/>
      <c r="XE103" s="704"/>
      <c r="XF103" s="704"/>
      <c r="XG103" s="704"/>
      <c r="XH103" s="704"/>
      <c r="XI103" s="704"/>
      <c r="XJ103" s="704"/>
      <c r="XK103" s="704"/>
      <c r="XL103" s="704"/>
      <c r="XM103" s="704"/>
      <c r="XN103" s="704"/>
      <c r="XO103" s="704"/>
      <c r="XP103" s="704"/>
      <c r="XQ103" s="704"/>
      <c r="XR103" s="704"/>
      <c r="XS103" s="704"/>
      <c r="XT103" s="704"/>
      <c r="XU103" s="704"/>
      <c r="XV103" s="704"/>
      <c r="XW103" s="704"/>
      <c r="XX103" s="704"/>
      <c r="XY103" s="704"/>
      <c r="XZ103" s="704"/>
      <c r="YA103" s="704"/>
      <c r="YB103" s="704"/>
      <c r="YC103" s="704"/>
      <c r="YD103" s="704"/>
      <c r="YE103" s="704"/>
      <c r="YF103" s="704"/>
      <c r="YG103" s="704"/>
      <c r="YH103" s="704"/>
      <c r="YI103" s="704"/>
      <c r="YJ103" s="704"/>
      <c r="YK103" s="704"/>
      <c r="YL103" s="704"/>
      <c r="YM103" s="704"/>
      <c r="YN103" s="704"/>
      <c r="YO103" s="704"/>
      <c r="YP103" s="704"/>
      <c r="YQ103" s="704"/>
      <c r="YR103" s="704"/>
      <c r="YS103" s="704"/>
      <c r="YT103" s="704"/>
      <c r="YU103" s="704"/>
      <c r="YV103" s="704"/>
      <c r="YW103" s="704"/>
      <c r="YX103" s="704"/>
      <c r="YY103" s="704"/>
      <c r="YZ103" s="704"/>
      <c r="ZA103" s="704"/>
      <c r="ZB103" s="704"/>
      <c r="ZC103" s="704"/>
      <c r="ZD103" s="704"/>
      <c r="ZE103" s="704"/>
      <c r="ZF103" s="704"/>
      <c r="ZG103" s="704"/>
      <c r="ZH103" s="704"/>
      <c r="ZI103" s="704"/>
      <c r="ZJ103" s="704"/>
      <c r="ZK103" s="704"/>
      <c r="ZL103" s="704"/>
      <c r="ZM103" s="704"/>
      <c r="ZN103" s="704"/>
      <c r="ZO103" s="704"/>
      <c r="ZP103" s="704"/>
      <c r="ZQ103" s="704"/>
      <c r="ZR103" s="704"/>
      <c r="ZS103" s="704"/>
      <c r="ZT103" s="704"/>
      <c r="ZU103" s="704"/>
      <c r="ZV103" s="704"/>
      <c r="ZW103" s="704"/>
      <c r="ZX103" s="704"/>
      <c r="ZY103" s="704"/>
      <c r="ZZ103" s="704"/>
      <c r="AAA103" s="704"/>
      <c r="AAB103" s="704"/>
      <c r="AAC103" s="704"/>
      <c r="AAD103" s="704"/>
      <c r="AAE103" s="704"/>
      <c r="AAF103" s="704"/>
      <c r="AAG103" s="704"/>
      <c r="AAH103" s="704"/>
      <c r="AAI103" s="704"/>
      <c r="AAJ103" s="704"/>
      <c r="AAK103" s="704"/>
      <c r="AAL103" s="704"/>
      <c r="AAM103" s="704"/>
      <c r="AAN103" s="704"/>
      <c r="AAO103" s="704"/>
      <c r="AAP103" s="704"/>
      <c r="AAQ103" s="704"/>
      <c r="AAR103" s="704"/>
      <c r="AAS103" s="704"/>
      <c r="AAT103" s="704"/>
      <c r="AAU103" s="704"/>
      <c r="AAV103" s="704"/>
      <c r="AAW103" s="704"/>
      <c r="AAX103" s="704"/>
      <c r="AAY103" s="704"/>
      <c r="AAZ103" s="704"/>
      <c r="ABA103" s="704"/>
      <c r="ABB103" s="704"/>
      <c r="ABC103" s="704"/>
      <c r="ABD103" s="704"/>
      <c r="ABE103" s="704"/>
      <c r="ABF103" s="704"/>
      <c r="ABG103" s="704"/>
      <c r="ABH103" s="704"/>
      <c r="ABI103" s="704"/>
      <c r="ABJ103" s="704"/>
      <c r="ABK103" s="704"/>
      <c r="ABL103" s="704"/>
      <c r="ABM103" s="704"/>
      <c r="ABN103" s="704"/>
      <c r="ABO103" s="704"/>
      <c r="ABP103" s="704"/>
      <c r="ABQ103" s="704"/>
      <c r="ABR103" s="704"/>
      <c r="ABS103" s="704"/>
      <c r="ABT103" s="704"/>
      <c r="ABU103" s="704"/>
      <c r="ABV103" s="704"/>
      <c r="ABW103" s="704"/>
      <c r="ABX103" s="704"/>
      <c r="ABY103" s="704"/>
      <c r="ABZ103" s="704"/>
      <c r="ACA103" s="704"/>
      <c r="ACB103" s="704"/>
      <c r="ACC103" s="704"/>
      <c r="ACD103" s="704"/>
      <c r="ACE103" s="704"/>
      <c r="ACF103" s="704"/>
      <c r="ACG103" s="704"/>
      <c r="ACH103" s="704"/>
      <c r="ACI103" s="704"/>
      <c r="ACJ103" s="704"/>
      <c r="ACK103" s="704"/>
      <c r="ACL103" s="704"/>
      <c r="ACM103" s="704"/>
      <c r="ACN103" s="704"/>
      <c r="ACO103" s="704"/>
      <c r="ACP103" s="704"/>
      <c r="ACQ103" s="704"/>
      <c r="ACR103" s="704"/>
      <c r="ACS103" s="704"/>
      <c r="ACT103" s="704"/>
      <c r="ACU103" s="704"/>
      <c r="ACV103" s="704"/>
      <c r="ACW103" s="704"/>
      <c r="ACX103" s="704"/>
      <c r="ACY103" s="704"/>
      <c r="ACZ103" s="704"/>
      <c r="ADA103" s="704"/>
      <c r="ADB103" s="704"/>
      <c r="ADC103" s="704"/>
      <c r="ADD103" s="704"/>
      <c r="ADE103" s="704"/>
      <c r="ADF103" s="704"/>
      <c r="ADG103" s="704"/>
      <c r="ADH103" s="704"/>
      <c r="ADI103" s="704"/>
      <c r="ADJ103" s="704"/>
      <c r="ADK103" s="704"/>
      <c r="ADL103" s="704"/>
      <c r="ADM103" s="704"/>
      <c r="ADN103" s="704"/>
      <c r="ADO103" s="704"/>
      <c r="ADP103" s="704"/>
      <c r="ADQ103" s="704"/>
      <c r="ADR103" s="704"/>
      <c r="ADS103" s="704"/>
      <c r="ADT103" s="704"/>
      <c r="ADU103" s="704"/>
      <c r="ADV103" s="704"/>
      <c r="ADW103" s="704"/>
      <c r="ADX103" s="704"/>
      <c r="ADY103" s="704"/>
      <c r="ADZ103" s="704"/>
      <c r="AEA103" s="704"/>
      <c r="AEB103" s="704"/>
      <c r="AEC103" s="704"/>
      <c r="AED103" s="704"/>
      <c r="AEE103" s="704"/>
      <c r="AEF103" s="704"/>
      <c r="AEG103" s="704"/>
      <c r="AEH103" s="704"/>
      <c r="AEI103" s="704"/>
      <c r="AEJ103" s="704"/>
      <c r="AEK103" s="704"/>
      <c r="AEL103" s="704"/>
      <c r="AEM103" s="704"/>
      <c r="AEN103" s="704"/>
      <c r="AEO103" s="704"/>
      <c r="AEP103" s="704"/>
      <c r="AEQ103" s="704"/>
      <c r="AER103" s="704"/>
      <c r="AES103" s="704"/>
      <c r="AET103" s="704"/>
      <c r="AEU103" s="704"/>
      <c r="AEV103" s="704"/>
      <c r="AEW103" s="704"/>
      <c r="AEX103" s="704"/>
      <c r="AEY103" s="704"/>
      <c r="AEZ103" s="704"/>
      <c r="AFA103" s="704"/>
      <c r="AFB103" s="704"/>
      <c r="AFC103" s="704"/>
      <c r="AFD103" s="704"/>
      <c r="AFE103" s="704"/>
      <c r="AFF103" s="704"/>
      <c r="AFG103" s="704"/>
      <c r="AFH103" s="704"/>
      <c r="AFI103" s="704"/>
      <c r="AFJ103" s="704"/>
      <c r="AFK103" s="704"/>
      <c r="AFL103" s="704"/>
      <c r="AFM103" s="704"/>
      <c r="AFN103" s="704"/>
      <c r="AFO103" s="704"/>
      <c r="AFP103" s="704"/>
      <c r="AFQ103" s="704"/>
      <c r="AFR103" s="704"/>
      <c r="AFS103" s="704"/>
      <c r="AFT103" s="704"/>
      <c r="AFU103" s="704"/>
      <c r="AFV103" s="704"/>
      <c r="AFW103" s="704"/>
      <c r="AFX103" s="704"/>
      <c r="AFY103" s="704"/>
      <c r="AFZ103" s="704"/>
      <c r="AGA103" s="704"/>
      <c r="AGB103" s="704"/>
      <c r="AGC103" s="704"/>
      <c r="AGD103" s="704"/>
      <c r="AGE103" s="704"/>
      <c r="AGF103" s="704"/>
      <c r="AGG103" s="704"/>
      <c r="AGH103" s="704"/>
      <c r="AGI103" s="704"/>
      <c r="AGJ103" s="704"/>
      <c r="AGK103" s="704"/>
      <c r="AGL103" s="704"/>
      <c r="AGM103" s="704"/>
      <c r="AGN103" s="704"/>
      <c r="AGO103" s="704"/>
      <c r="AGP103" s="704"/>
      <c r="AGQ103" s="704"/>
      <c r="AGR103" s="704"/>
      <c r="AGS103" s="704"/>
      <c r="AGT103" s="704"/>
      <c r="AGU103" s="704"/>
      <c r="AGV103" s="704"/>
      <c r="AGW103" s="704"/>
      <c r="AGX103" s="704"/>
      <c r="AGY103" s="704"/>
      <c r="AGZ103" s="704"/>
      <c r="AHA103" s="704"/>
      <c r="AHB103" s="704"/>
      <c r="AHC103" s="704"/>
      <c r="AHD103" s="704"/>
      <c r="AHE103" s="704"/>
      <c r="AHF103" s="704"/>
      <c r="AHG103" s="704"/>
      <c r="AHH103" s="704"/>
      <c r="AHI103" s="704"/>
      <c r="AHJ103" s="704"/>
      <c r="AHK103" s="704"/>
      <c r="AHL103" s="704"/>
      <c r="AHM103" s="704"/>
      <c r="AHN103" s="704"/>
      <c r="AHO103" s="704"/>
      <c r="AHP103" s="704"/>
      <c r="AHQ103" s="704"/>
      <c r="AHR103" s="704"/>
      <c r="AHS103" s="704"/>
      <c r="AHT103" s="704"/>
      <c r="AHU103" s="704"/>
      <c r="AHV103" s="704"/>
      <c r="AHW103" s="704"/>
      <c r="AHX103" s="704"/>
      <c r="AHY103" s="704"/>
      <c r="AHZ103" s="704"/>
      <c r="AIA103" s="704"/>
      <c r="AIB103" s="704"/>
      <c r="AIC103" s="704"/>
      <c r="AID103" s="704"/>
      <c r="AIE103" s="704"/>
      <c r="AIF103" s="704"/>
      <c r="AIG103" s="704"/>
      <c r="AIH103" s="704"/>
      <c r="AII103" s="704"/>
      <c r="AIJ103" s="704"/>
      <c r="AIK103" s="704"/>
      <c r="AIL103" s="704"/>
      <c r="AIM103" s="704"/>
      <c r="AIN103" s="704"/>
      <c r="AIO103" s="704"/>
      <c r="AIP103" s="704"/>
      <c r="AIQ103" s="704"/>
      <c r="AIR103" s="704"/>
      <c r="AIS103" s="704"/>
      <c r="AIT103" s="704"/>
      <c r="AIU103" s="704"/>
      <c r="AIV103" s="704"/>
      <c r="AIW103" s="704"/>
      <c r="AIX103" s="704"/>
      <c r="AIY103" s="704"/>
      <c r="AIZ103" s="704"/>
      <c r="AJA103" s="704"/>
      <c r="AJB103" s="704"/>
      <c r="AJC103" s="704"/>
      <c r="AJD103" s="704"/>
      <c r="AJE103" s="704"/>
      <c r="AJF103" s="704"/>
      <c r="AJG103" s="704"/>
      <c r="AJH103" s="704"/>
      <c r="AJI103" s="704"/>
      <c r="AJJ103" s="704"/>
      <c r="AJK103" s="704"/>
      <c r="AJL103" s="704"/>
      <c r="AJM103" s="704"/>
      <c r="AJN103" s="704"/>
      <c r="AJO103" s="704"/>
      <c r="AJP103" s="704"/>
      <c r="AJQ103" s="704"/>
      <c r="AJR103" s="704"/>
      <c r="AJS103" s="704"/>
      <c r="AJT103" s="704"/>
      <c r="AJU103" s="704"/>
      <c r="AJV103" s="704"/>
      <c r="AJW103" s="704"/>
      <c r="AJX103" s="704"/>
      <c r="AJY103" s="704"/>
      <c r="AJZ103" s="704"/>
      <c r="AKA103" s="704"/>
      <c r="AKB103" s="704"/>
      <c r="AKC103" s="704"/>
      <c r="AKD103" s="704"/>
      <c r="AKE103" s="704"/>
      <c r="AKF103" s="704"/>
      <c r="AKG103" s="704"/>
      <c r="AKH103" s="704"/>
      <c r="AKI103" s="704"/>
      <c r="AKJ103" s="704"/>
      <c r="AKK103" s="704"/>
      <c r="AKL103" s="704"/>
      <c r="AKM103" s="704"/>
      <c r="AKN103" s="704"/>
      <c r="AKO103" s="704"/>
      <c r="AKP103" s="704"/>
      <c r="AKQ103" s="704"/>
      <c r="AKR103" s="704"/>
      <c r="AKS103" s="704"/>
      <c r="AKT103" s="704"/>
      <c r="AKU103" s="704"/>
      <c r="AKV103" s="704"/>
      <c r="AKW103" s="704"/>
      <c r="AKX103" s="704"/>
      <c r="AKY103" s="704"/>
      <c r="AKZ103" s="704"/>
      <c r="ALA103" s="704"/>
      <c r="ALB103" s="704"/>
      <c r="ALC103" s="704"/>
      <c r="ALD103" s="704"/>
      <c r="ALE103" s="704"/>
      <c r="ALF103" s="704"/>
      <c r="ALG103" s="704"/>
      <c r="ALH103" s="704"/>
      <c r="ALI103" s="704"/>
      <c r="ALJ103" s="704"/>
      <c r="ALK103" s="704"/>
      <c r="ALL103" s="704"/>
      <c r="ALM103" s="704"/>
      <c r="ALN103" s="704"/>
      <c r="ALO103" s="704"/>
      <c r="ALP103" s="704"/>
      <c r="ALQ103" s="704"/>
      <c r="ALR103" s="704"/>
      <c r="ALS103" s="704"/>
      <c r="ALT103" s="704"/>
      <c r="ALU103" s="704"/>
      <c r="ALV103" s="704"/>
      <c r="ALW103" s="704"/>
      <c r="ALX103" s="704"/>
      <c r="ALY103" s="704"/>
      <c r="ALZ103" s="704"/>
      <c r="AMA103" s="704"/>
      <c r="AMB103" s="704"/>
      <c r="AMC103" s="704"/>
      <c r="AMD103" s="704"/>
      <c r="AME103" s="704"/>
      <c r="AMF103" s="704"/>
      <c r="AMG103" s="704"/>
      <c r="AMH103" s="704"/>
      <c r="AMI103" s="704"/>
      <c r="AMJ103" s="704"/>
      <c r="AMK103" s="704"/>
      <c r="AML103" s="704"/>
      <c r="AMM103" s="704"/>
      <c r="AMN103" s="704"/>
      <c r="AMO103" s="704"/>
      <c r="AMP103" s="704"/>
      <c r="AMQ103" s="704"/>
      <c r="AMR103" s="704"/>
      <c r="AMS103" s="704"/>
      <c r="AMT103" s="704"/>
      <c r="AMU103" s="704"/>
      <c r="AMV103" s="704"/>
      <c r="AMW103" s="704"/>
      <c r="AMX103" s="704"/>
      <c r="AMY103" s="704"/>
      <c r="AMZ103" s="704"/>
      <c r="ANA103" s="704"/>
      <c r="ANB103" s="704"/>
      <c r="ANC103" s="704"/>
      <c r="AND103" s="704"/>
      <c r="ANE103" s="704"/>
      <c r="ANF103" s="704"/>
      <c r="ANG103" s="704"/>
      <c r="ANH103" s="704"/>
      <c r="ANI103" s="704"/>
      <c r="ANJ103" s="704"/>
      <c r="ANK103" s="704"/>
      <c r="ANL103" s="704"/>
      <c r="ANM103" s="704"/>
      <c r="ANN103" s="704"/>
      <c r="ANO103" s="704"/>
      <c r="ANP103" s="704"/>
      <c r="ANQ103" s="704"/>
      <c r="ANR103" s="704"/>
      <c r="ANS103" s="704"/>
      <c r="ANT103" s="704"/>
      <c r="ANU103" s="704"/>
      <c r="ANV103" s="704"/>
      <c r="ANW103" s="704"/>
      <c r="ANX103" s="704"/>
      <c r="ANY103" s="704"/>
      <c r="ANZ103" s="704"/>
      <c r="AOA103" s="704"/>
      <c r="AOB103" s="704"/>
      <c r="AOC103" s="704"/>
      <c r="AOD103" s="704"/>
      <c r="AOE103" s="704"/>
      <c r="AOF103" s="704"/>
      <c r="AOG103" s="704"/>
      <c r="AOH103" s="704"/>
      <c r="AOI103" s="704"/>
      <c r="AOJ103" s="704"/>
      <c r="AOK103" s="704"/>
      <c r="AOL103" s="704"/>
      <c r="AOM103" s="704"/>
      <c r="AON103" s="704"/>
      <c r="AOO103" s="704"/>
      <c r="AOP103" s="704"/>
      <c r="AOQ103" s="704"/>
      <c r="AOR103" s="704"/>
      <c r="AOS103" s="704"/>
      <c r="AOT103" s="704"/>
      <c r="AOU103" s="704"/>
      <c r="AOV103" s="704"/>
      <c r="AOW103" s="704"/>
      <c r="AOX103" s="704"/>
      <c r="AOY103" s="704"/>
      <c r="AOZ103" s="704"/>
      <c r="APA103" s="704"/>
      <c r="APB103" s="704"/>
      <c r="APC103" s="704"/>
      <c r="APD103" s="704"/>
      <c r="APE103" s="704"/>
      <c r="APF103" s="704"/>
      <c r="APG103" s="704"/>
      <c r="APH103" s="704"/>
      <c r="API103" s="704"/>
      <c r="APJ103" s="704"/>
      <c r="APK103" s="704"/>
      <c r="APL103" s="704"/>
      <c r="APM103" s="704"/>
      <c r="APN103" s="704"/>
      <c r="APO103" s="704"/>
      <c r="APP103" s="704"/>
      <c r="APQ103" s="704"/>
      <c r="APR103" s="704"/>
      <c r="APS103" s="704"/>
      <c r="APT103" s="704"/>
      <c r="APU103" s="704"/>
      <c r="APV103" s="704"/>
      <c r="APW103" s="704"/>
      <c r="APX103" s="704"/>
      <c r="APY103" s="704"/>
      <c r="APZ103" s="704"/>
      <c r="AQA103" s="704"/>
      <c r="AQB103" s="704"/>
      <c r="AQC103" s="704"/>
      <c r="AQD103" s="704"/>
      <c r="AQE103" s="704"/>
      <c r="AQF103" s="704"/>
      <c r="AQG103" s="704"/>
      <c r="AQH103" s="704"/>
      <c r="AQI103" s="704"/>
      <c r="AQJ103" s="704"/>
      <c r="AQK103" s="704"/>
      <c r="AQL103" s="704"/>
      <c r="AQM103" s="704"/>
      <c r="AQN103" s="704"/>
      <c r="AQO103" s="704"/>
      <c r="AQP103" s="704"/>
      <c r="AQQ103" s="704"/>
      <c r="AQR103" s="704"/>
      <c r="AQS103" s="704"/>
      <c r="AQT103" s="704"/>
      <c r="AQU103" s="704"/>
      <c r="AQV103" s="704"/>
      <c r="AQW103" s="704"/>
      <c r="AQX103" s="704"/>
      <c r="AQY103" s="704"/>
      <c r="AQZ103" s="704"/>
      <c r="ARA103" s="704"/>
      <c r="ARB103" s="704"/>
      <c r="ARC103" s="704"/>
      <c r="ARD103" s="704"/>
      <c r="ARE103" s="704"/>
      <c r="ARF103" s="704"/>
      <c r="ARG103" s="704"/>
      <c r="ARH103" s="704"/>
      <c r="ARI103" s="704"/>
      <c r="ARJ103" s="704"/>
      <c r="ARK103" s="704"/>
      <c r="ARL103" s="704"/>
      <c r="ARM103" s="704"/>
      <c r="ARN103" s="704"/>
      <c r="ARO103" s="704"/>
      <c r="ARP103" s="704"/>
      <c r="ARQ103" s="704"/>
      <c r="ARR103" s="704"/>
      <c r="ARS103" s="704"/>
      <c r="ART103" s="704"/>
      <c r="ARU103" s="704"/>
      <c r="ARV103" s="704"/>
      <c r="ARW103" s="704"/>
      <c r="ARX103" s="704"/>
      <c r="ARY103" s="704"/>
      <c r="ARZ103" s="704"/>
      <c r="ASA103" s="704"/>
      <c r="ASB103" s="704"/>
      <c r="ASC103" s="704"/>
      <c r="ASD103" s="704"/>
      <c r="ASE103" s="704"/>
      <c r="ASF103" s="704"/>
      <c r="ASG103" s="704"/>
      <c r="ASH103" s="704"/>
      <c r="ASI103" s="704"/>
      <c r="ASJ103" s="704"/>
      <c r="ASK103" s="704"/>
      <c r="ASL103" s="704"/>
      <c r="ASM103" s="704"/>
      <c r="ASN103" s="704"/>
      <c r="ASO103" s="704"/>
      <c r="ASP103" s="704"/>
      <c r="ASQ103" s="704"/>
      <c r="ASR103" s="704"/>
      <c r="ASS103" s="704"/>
      <c r="AST103" s="704"/>
      <c r="ASU103" s="704"/>
      <c r="ASV103" s="704"/>
      <c r="ASW103" s="704"/>
      <c r="ASX103" s="704"/>
      <c r="ASY103" s="704"/>
      <c r="ASZ103" s="704"/>
      <c r="ATA103" s="704"/>
      <c r="ATB103" s="704"/>
      <c r="ATC103" s="704"/>
      <c r="ATD103" s="704"/>
      <c r="ATE103" s="704"/>
      <c r="ATF103" s="704"/>
      <c r="ATG103" s="704"/>
      <c r="ATH103" s="704"/>
      <c r="ATI103" s="704"/>
      <c r="ATJ103" s="704"/>
      <c r="ATK103" s="704"/>
      <c r="ATL103" s="704"/>
      <c r="ATM103" s="704"/>
      <c r="ATN103" s="704"/>
      <c r="ATO103" s="704"/>
      <c r="ATP103" s="704"/>
      <c r="ATQ103" s="704"/>
      <c r="ATR103" s="704"/>
      <c r="ATS103" s="704"/>
      <c r="ATT103" s="704"/>
      <c r="ATU103" s="704"/>
      <c r="ATV103" s="704"/>
      <c r="ATW103" s="704"/>
      <c r="ATX103" s="704"/>
      <c r="ATY103" s="704"/>
      <c r="ATZ103" s="704"/>
      <c r="AUA103" s="704"/>
      <c r="AUB103" s="704"/>
      <c r="AUC103" s="704"/>
      <c r="AUD103" s="704"/>
      <c r="AUE103" s="704"/>
      <c r="AUF103" s="704"/>
      <c r="AUG103" s="704"/>
      <c r="AUH103" s="704"/>
      <c r="AUI103" s="704"/>
      <c r="AUJ103" s="704"/>
      <c r="AUK103" s="704"/>
      <c r="AUL103" s="704"/>
      <c r="AUM103" s="704"/>
      <c r="AUN103" s="704"/>
      <c r="AUO103" s="704"/>
      <c r="AUP103" s="704"/>
      <c r="AUQ103" s="704"/>
      <c r="AUR103" s="704"/>
      <c r="AUS103" s="704"/>
      <c r="AUT103" s="704"/>
      <c r="AUU103" s="704"/>
      <c r="AUV103" s="704"/>
      <c r="AUW103" s="704"/>
      <c r="AUX103" s="704"/>
      <c r="AUY103" s="704"/>
      <c r="AUZ103" s="704"/>
      <c r="AVA103" s="704"/>
      <c r="AVB103" s="704"/>
      <c r="AVC103" s="704"/>
      <c r="AVD103" s="704"/>
      <c r="AVE103" s="704"/>
      <c r="AVF103" s="704"/>
      <c r="AVG103" s="704"/>
      <c r="AVH103" s="704"/>
      <c r="AVI103" s="704"/>
      <c r="AVJ103" s="704"/>
      <c r="AVK103" s="704"/>
      <c r="AVL103" s="704"/>
      <c r="AVM103" s="704"/>
      <c r="AVN103" s="704"/>
      <c r="AVO103" s="704"/>
      <c r="AVP103" s="704"/>
      <c r="AVQ103" s="704"/>
      <c r="AVR103" s="704"/>
      <c r="AVS103" s="704"/>
      <c r="AVT103" s="704"/>
      <c r="AVU103" s="704"/>
      <c r="AVV103" s="704"/>
      <c r="AVW103" s="704"/>
      <c r="AVX103" s="704"/>
      <c r="AVY103" s="704"/>
      <c r="AVZ103" s="704"/>
      <c r="AWA103" s="704"/>
      <c r="AWB103" s="704"/>
      <c r="AWC103" s="704"/>
      <c r="AWD103" s="704"/>
      <c r="AWE103" s="704"/>
      <c r="AWF103" s="704"/>
      <c r="AWG103" s="704"/>
      <c r="AWH103" s="704"/>
      <c r="AWI103" s="704"/>
      <c r="AWJ103" s="704"/>
      <c r="AWK103" s="704"/>
      <c r="AWL103" s="704"/>
      <c r="AWM103" s="704"/>
      <c r="AWN103" s="704"/>
      <c r="AWO103" s="704"/>
      <c r="AWP103" s="704"/>
      <c r="AWQ103" s="704"/>
      <c r="AWR103" s="704"/>
      <c r="AWS103" s="704"/>
      <c r="AWT103" s="704"/>
      <c r="AWU103" s="704"/>
      <c r="AWV103" s="704"/>
      <c r="AWW103" s="704"/>
      <c r="AWX103" s="704"/>
      <c r="AWY103" s="704"/>
      <c r="AWZ103" s="704"/>
      <c r="AXA103" s="704"/>
      <c r="AXB103" s="704"/>
      <c r="AXC103" s="704"/>
      <c r="AXD103" s="704"/>
      <c r="AXE103" s="704"/>
      <c r="AXF103" s="704"/>
      <c r="AXG103" s="704"/>
      <c r="AXH103" s="704"/>
      <c r="AXI103" s="704"/>
      <c r="AXJ103" s="704"/>
      <c r="AXK103" s="704"/>
      <c r="AXL103" s="704"/>
      <c r="AXM103" s="704"/>
      <c r="AXN103" s="704"/>
      <c r="AXO103" s="704"/>
      <c r="AXP103" s="704"/>
      <c r="AXQ103" s="704"/>
      <c r="AXR103" s="704"/>
      <c r="AXS103" s="704"/>
      <c r="AXT103" s="704"/>
      <c r="AXU103" s="704"/>
      <c r="AXV103" s="704"/>
      <c r="AXW103" s="704"/>
      <c r="AXX103" s="704"/>
      <c r="AXY103" s="704"/>
      <c r="AXZ103" s="704"/>
      <c r="AYA103" s="704"/>
      <c r="AYB103" s="704"/>
      <c r="AYC103" s="704"/>
      <c r="AYD103" s="704"/>
      <c r="AYE103" s="704"/>
      <c r="AYF103" s="704"/>
      <c r="AYG103" s="704"/>
      <c r="AYH103" s="704"/>
      <c r="AYI103" s="704"/>
      <c r="AYJ103" s="704"/>
      <c r="AYK103" s="704"/>
      <c r="AYL103" s="704"/>
      <c r="AYM103" s="704"/>
      <c r="AYN103" s="704"/>
      <c r="AYO103" s="704"/>
      <c r="AYP103" s="704"/>
      <c r="AYQ103" s="704"/>
      <c r="AYR103" s="704"/>
      <c r="AYS103" s="704"/>
      <c r="AYT103" s="704"/>
      <c r="AYU103" s="704"/>
      <c r="AYV103" s="704"/>
      <c r="AYW103" s="704"/>
      <c r="AYX103" s="704"/>
      <c r="AYY103" s="704"/>
      <c r="AYZ103" s="704"/>
      <c r="AZA103" s="704"/>
      <c r="AZB103" s="704"/>
      <c r="AZC103" s="704"/>
      <c r="AZD103" s="704"/>
      <c r="AZE103" s="704"/>
      <c r="AZF103" s="704"/>
      <c r="AZG103" s="704"/>
      <c r="AZH103" s="704"/>
      <c r="AZI103" s="704"/>
      <c r="AZJ103" s="704"/>
      <c r="AZK103" s="704"/>
      <c r="AZL103" s="704"/>
      <c r="AZM103" s="704"/>
      <c r="AZN103" s="704"/>
      <c r="AZO103" s="704"/>
      <c r="AZP103" s="704"/>
      <c r="AZQ103" s="704"/>
      <c r="AZR103" s="704"/>
      <c r="AZS103" s="704"/>
      <c r="AZT103" s="704"/>
      <c r="AZU103" s="704"/>
      <c r="AZV103" s="704"/>
      <c r="AZW103" s="704"/>
      <c r="AZX103" s="704"/>
      <c r="AZY103" s="704"/>
      <c r="AZZ103" s="704"/>
      <c r="BAA103" s="704"/>
      <c r="BAB103" s="704"/>
      <c r="BAC103" s="704"/>
      <c r="BAD103" s="704"/>
      <c r="BAE103" s="704"/>
      <c r="BAF103" s="704"/>
      <c r="BAG103" s="704"/>
      <c r="BAH103" s="704"/>
      <c r="BAI103" s="704"/>
      <c r="BAJ103" s="704"/>
      <c r="BAK103" s="704"/>
      <c r="BAL103" s="704"/>
      <c r="BAM103" s="704"/>
      <c r="BAN103" s="704"/>
      <c r="BAO103" s="704"/>
      <c r="BAP103" s="704"/>
      <c r="BAQ103" s="704"/>
      <c r="BAR103" s="704"/>
      <c r="BAS103" s="704"/>
      <c r="BAT103" s="704"/>
      <c r="BAU103" s="704"/>
      <c r="BAV103" s="704"/>
      <c r="BAW103" s="704"/>
      <c r="BAX103" s="704"/>
      <c r="BAY103" s="704"/>
      <c r="BAZ103" s="704"/>
      <c r="BBA103" s="704"/>
      <c r="BBB103" s="704"/>
      <c r="BBC103" s="704"/>
      <c r="BBD103" s="704"/>
      <c r="BBE103" s="704"/>
      <c r="BBF103" s="704"/>
      <c r="BBG103" s="704"/>
      <c r="BBH103" s="704"/>
      <c r="BBI103" s="704"/>
      <c r="BBJ103" s="704"/>
      <c r="BBK103" s="704"/>
      <c r="BBL103" s="704"/>
      <c r="BBM103" s="704"/>
      <c r="BBN103" s="704"/>
      <c r="BBO103" s="704"/>
      <c r="BBP103" s="704"/>
      <c r="BBQ103" s="704"/>
      <c r="BBR103" s="704"/>
      <c r="BBS103" s="704"/>
      <c r="BBT103" s="704"/>
      <c r="BBU103" s="704"/>
      <c r="BBV103" s="704"/>
      <c r="BBW103" s="704"/>
      <c r="BBX103" s="704"/>
      <c r="BBY103" s="704"/>
      <c r="BBZ103" s="704"/>
      <c r="BCA103" s="704"/>
      <c r="BCB103" s="704"/>
      <c r="BCC103" s="704"/>
      <c r="BCD103" s="704"/>
      <c r="BCE103" s="704"/>
      <c r="BCF103" s="704"/>
      <c r="BCG103" s="704"/>
      <c r="BCH103" s="704"/>
      <c r="BCI103" s="704"/>
      <c r="BCJ103" s="704"/>
      <c r="BCK103" s="704"/>
      <c r="BCL103" s="704"/>
      <c r="BCM103" s="704"/>
      <c r="BCN103" s="704"/>
      <c r="BCO103" s="704"/>
      <c r="BCP103" s="704"/>
      <c r="BCQ103" s="704"/>
      <c r="BCR103" s="704"/>
      <c r="BCS103" s="704"/>
      <c r="BCT103" s="704"/>
      <c r="BCU103" s="704"/>
      <c r="BCV103" s="704"/>
      <c r="BCW103" s="704"/>
      <c r="BCX103" s="704"/>
      <c r="BCY103" s="704"/>
      <c r="BCZ103" s="704"/>
      <c r="BDA103" s="704"/>
      <c r="BDB103" s="704"/>
      <c r="BDC103" s="704"/>
      <c r="BDD103" s="704"/>
      <c r="BDE103" s="704"/>
      <c r="BDF103" s="704"/>
      <c r="BDG103" s="704"/>
      <c r="BDH103" s="704"/>
      <c r="BDI103" s="704"/>
      <c r="BDJ103" s="704"/>
      <c r="BDK103" s="704"/>
      <c r="BDL103" s="704"/>
      <c r="BDM103" s="704"/>
      <c r="BDN103" s="704"/>
      <c r="BDO103" s="704"/>
      <c r="BDP103" s="704"/>
      <c r="BDQ103" s="704"/>
      <c r="BDR103" s="704"/>
      <c r="BDS103" s="704"/>
      <c r="BDT103" s="704"/>
      <c r="BDU103" s="704"/>
      <c r="BDV103" s="704"/>
      <c r="BDW103" s="704"/>
      <c r="BDX103" s="704"/>
      <c r="BDY103" s="704"/>
      <c r="BDZ103" s="704"/>
      <c r="BEA103" s="704"/>
      <c r="BEB103" s="704"/>
      <c r="BEC103" s="704"/>
      <c r="BED103" s="704"/>
      <c r="BEE103" s="704"/>
      <c r="BEF103" s="704"/>
      <c r="BEG103" s="704"/>
      <c r="BEH103" s="704"/>
      <c r="BEI103" s="704"/>
      <c r="BEJ103" s="704"/>
      <c r="BEK103" s="704"/>
      <c r="BEL103" s="704"/>
      <c r="BEM103" s="704"/>
      <c r="BEN103" s="704"/>
      <c r="BEO103" s="704"/>
      <c r="BEP103" s="704"/>
      <c r="BEQ103" s="704"/>
      <c r="BER103" s="704"/>
      <c r="BES103" s="704"/>
      <c r="BET103" s="704"/>
      <c r="BEU103" s="704"/>
      <c r="BEV103" s="704"/>
      <c r="BEW103" s="704"/>
      <c r="BEX103" s="704"/>
      <c r="BEY103" s="704"/>
      <c r="BEZ103" s="704"/>
      <c r="BFA103" s="704"/>
      <c r="BFB103" s="704"/>
      <c r="BFC103" s="704"/>
      <c r="BFD103" s="704"/>
      <c r="BFE103" s="704"/>
      <c r="BFF103" s="704"/>
      <c r="BFG103" s="704"/>
      <c r="BFH103" s="704"/>
      <c r="BFI103" s="704"/>
      <c r="BFJ103" s="704"/>
      <c r="BFK103" s="704"/>
      <c r="BFL103" s="704"/>
      <c r="BFM103" s="704"/>
      <c r="BFN103" s="704"/>
      <c r="BFO103" s="704"/>
      <c r="BFP103" s="704"/>
      <c r="BFQ103" s="704"/>
      <c r="BFR103" s="704"/>
      <c r="BFS103" s="704"/>
      <c r="BFT103" s="704"/>
      <c r="BFU103" s="704"/>
      <c r="BFV103" s="704"/>
      <c r="BFW103" s="704"/>
      <c r="BFX103" s="704"/>
      <c r="BFY103" s="704"/>
      <c r="BFZ103" s="704"/>
      <c r="BGA103" s="704"/>
      <c r="BGB103" s="704"/>
      <c r="BGC103" s="704"/>
      <c r="BGD103" s="704"/>
      <c r="BGE103" s="704"/>
      <c r="BGF103" s="704"/>
      <c r="BGG103" s="704"/>
      <c r="BGH103" s="704"/>
      <c r="BGI103" s="704"/>
      <c r="BGJ103" s="704"/>
      <c r="BGK103" s="704"/>
      <c r="BGL103" s="704"/>
      <c r="BGM103" s="704"/>
      <c r="BGN103" s="704"/>
      <c r="BGO103" s="704"/>
      <c r="BGP103" s="704"/>
      <c r="BGQ103" s="704"/>
      <c r="BGR103" s="704"/>
      <c r="BGS103" s="704"/>
      <c r="BGT103" s="704"/>
      <c r="BGU103" s="704"/>
      <c r="BGV103" s="704"/>
      <c r="BGW103" s="704"/>
      <c r="BGX103" s="704"/>
      <c r="BGY103" s="704"/>
      <c r="BGZ103" s="704"/>
      <c r="BHA103" s="704"/>
      <c r="BHB103" s="704"/>
      <c r="BHC103" s="704"/>
      <c r="BHD103" s="704"/>
      <c r="BHE103" s="704"/>
      <c r="BHF103" s="704"/>
      <c r="BHG103" s="704"/>
      <c r="BHH103" s="704"/>
      <c r="BHI103" s="704"/>
      <c r="BHJ103" s="704"/>
      <c r="BHK103" s="704"/>
      <c r="BHL103" s="704"/>
      <c r="BHM103" s="704"/>
      <c r="BHN103" s="704"/>
      <c r="BHO103" s="704"/>
      <c r="BHP103" s="704"/>
      <c r="BHQ103" s="704"/>
      <c r="BHR103" s="704"/>
      <c r="BHS103" s="704"/>
      <c r="BHT103" s="704"/>
      <c r="BHU103" s="704"/>
      <c r="BHV103" s="704"/>
      <c r="BHW103" s="704"/>
      <c r="BHX103" s="704"/>
      <c r="BHY103" s="704"/>
      <c r="BHZ103" s="704"/>
      <c r="BIA103" s="704"/>
      <c r="BIB103" s="704"/>
      <c r="BIC103" s="704"/>
      <c r="BID103" s="704"/>
      <c r="BIE103" s="704"/>
      <c r="BIF103" s="704"/>
      <c r="BIG103" s="704"/>
      <c r="BIH103" s="704"/>
      <c r="BII103" s="704"/>
      <c r="BIJ103" s="704"/>
      <c r="BIK103" s="704"/>
      <c r="BIL103" s="704"/>
      <c r="BIM103" s="704"/>
      <c r="BIN103" s="704"/>
      <c r="BIO103" s="704"/>
      <c r="BIP103" s="704"/>
      <c r="BIQ103" s="704"/>
      <c r="BIR103" s="704"/>
      <c r="BIS103" s="704"/>
      <c r="BIT103" s="704"/>
      <c r="BIU103" s="704"/>
      <c r="BIV103" s="704"/>
      <c r="BIW103" s="704"/>
      <c r="BIX103" s="704"/>
      <c r="BIY103" s="704"/>
      <c r="BIZ103" s="704"/>
      <c r="BJA103" s="704"/>
      <c r="BJB103" s="704"/>
      <c r="BJC103" s="704"/>
      <c r="BJD103" s="704"/>
      <c r="BJE103" s="704"/>
      <c r="BJF103" s="704"/>
      <c r="BJG103" s="704"/>
      <c r="BJH103" s="704"/>
      <c r="BJI103" s="704"/>
      <c r="BJJ103" s="704"/>
      <c r="BJK103" s="704"/>
      <c r="BJL103" s="704"/>
      <c r="BJM103" s="704"/>
      <c r="BJN103" s="704"/>
      <c r="BJO103" s="704"/>
      <c r="BJP103" s="704"/>
      <c r="BJQ103" s="704"/>
      <c r="BJR103" s="704"/>
      <c r="BJS103" s="704"/>
      <c r="BJT103" s="704"/>
      <c r="BJU103" s="704"/>
      <c r="BJV103" s="704"/>
      <c r="BJW103" s="704"/>
      <c r="BJX103" s="704"/>
      <c r="BJY103" s="704"/>
      <c r="BJZ103" s="704"/>
      <c r="BKA103" s="704"/>
      <c r="BKB103" s="704"/>
      <c r="BKC103" s="704"/>
      <c r="BKD103" s="704"/>
      <c r="BKE103" s="704"/>
      <c r="BKF103" s="704"/>
      <c r="BKG103" s="704"/>
      <c r="BKH103" s="704"/>
      <c r="BKI103" s="704"/>
      <c r="BKJ103" s="704"/>
      <c r="BKK103" s="704"/>
      <c r="BKL103" s="704"/>
      <c r="BKM103" s="704"/>
      <c r="BKN103" s="704"/>
      <c r="BKO103" s="704"/>
      <c r="BKP103" s="704"/>
      <c r="BKQ103" s="704"/>
      <c r="BKR103" s="704"/>
      <c r="BKS103" s="704"/>
      <c r="BKT103" s="704"/>
      <c r="BKU103" s="704"/>
      <c r="BKV103" s="704"/>
      <c r="BKW103" s="704"/>
      <c r="BKX103" s="704"/>
      <c r="BKY103" s="704"/>
      <c r="BKZ103" s="704"/>
      <c r="BLA103" s="704"/>
      <c r="BLB103" s="704"/>
      <c r="BLC103" s="704"/>
      <c r="BLD103" s="704"/>
      <c r="BLE103" s="704"/>
      <c r="BLF103" s="704"/>
      <c r="BLG103" s="704"/>
      <c r="BLH103" s="704"/>
      <c r="BLI103" s="704"/>
      <c r="BLJ103" s="704"/>
      <c r="BLK103" s="704"/>
      <c r="BLL103" s="704"/>
      <c r="BLM103" s="704"/>
      <c r="BLN103" s="704"/>
      <c r="BLO103" s="704"/>
      <c r="BLP103" s="704"/>
      <c r="BLQ103" s="704"/>
      <c r="BLR103" s="704"/>
      <c r="BLS103" s="704"/>
      <c r="BLT103" s="704"/>
      <c r="BLU103" s="704"/>
      <c r="BLV103" s="704"/>
      <c r="BLW103" s="704"/>
      <c r="BLX103" s="704"/>
      <c r="BLY103" s="704"/>
      <c r="BLZ103" s="704"/>
      <c r="BMA103" s="704"/>
      <c r="BMB103" s="704"/>
      <c r="BMC103" s="704"/>
      <c r="BMD103" s="704"/>
      <c r="BME103" s="704"/>
      <c r="BMF103" s="704"/>
      <c r="BMG103" s="704"/>
      <c r="BMH103" s="704"/>
      <c r="BMI103" s="704"/>
      <c r="BMJ103" s="704"/>
      <c r="BMK103" s="704"/>
      <c r="BML103" s="704"/>
      <c r="BMM103" s="704"/>
      <c r="BMN103" s="704"/>
      <c r="BMO103" s="704"/>
      <c r="BMP103" s="704"/>
      <c r="BMQ103" s="704"/>
      <c r="BMR103" s="704"/>
      <c r="BMS103" s="704"/>
      <c r="BMT103" s="704"/>
      <c r="BMU103" s="704"/>
      <c r="BMV103" s="704"/>
      <c r="BMW103" s="704"/>
      <c r="BMX103" s="704"/>
      <c r="BMY103" s="704"/>
      <c r="BMZ103" s="704"/>
      <c r="BNA103" s="704"/>
      <c r="BNB103" s="704"/>
      <c r="BNC103" s="704"/>
      <c r="BND103" s="704"/>
      <c r="BNE103" s="704"/>
      <c r="BNF103" s="704"/>
      <c r="BNG103" s="704"/>
      <c r="BNH103" s="704"/>
      <c r="BNI103" s="704"/>
      <c r="BNJ103" s="704"/>
      <c r="BNK103" s="704"/>
      <c r="BNL103" s="704"/>
      <c r="BNM103" s="704"/>
      <c r="BNN103" s="704"/>
      <c r="BNO103" s="704"/>
      <c r="BNP103" s="704"/>
      <c r="BNQ103" s="704"/>
      <c r="BNR103" s="704"/>
      <c r="BNS103" s="704"/>
      <c r="BNT103" s="704"/>
      <c r="BNU103" s="704"/>
      <c r="BNV103" s="704"/>
      <c r="BNW103" s="704"/>
      <c r="BNX103" s="704"/>
      <c r="BNY103" s="704"/>
      <c r="BNZ103" s="704"/>
      <c r="BOA103" s="704"/>
      <c r="BOB103" s="704"/>
      <c r="BOC103" s="704"/>
      <c r="BOD103" s="704"/>
      <c r="BOE103" s="704"/>
      <c r="BOF103" s="704"/>
      <c r="BOG103" s="704"/>
      <c r="BOH103" s="704"/>
      <c r="BOI103" s="704"/>
      <c r="BOJ103" s="704"/>
      <c r="BOK103" s="704"/>
      <c r="BOL103" s="704"/>
      <c r="BOM103" s="704"/>
      <c r="BON103" s="704"/>
      <c r="BOO103" s="704"/>
      <c r="BOP103" s="704"/>
      <c r="BOQ103" s="704"/>
      <c r="BOR103" s="704"/>
      <c r="BOS103" s="704"/>
      <c r="BOT103" s="704"/>
      <c r="BOU103" s="704"/>
      <c r="BOV103" s="704"/>
      <c r="BOW103" s="704"/>
      <c r="BOX103" s="704"/>
      <c r="BOY103" s="704"/>
      <c r="BOZ103" s="704"/>
      <c r="BPA103" s="704"/>
      <c r="BPB103" s="704"/>
      <c r="BPC103" s="704"/>
      <c r="BPD103" s="704"/>
      <c r="BPE103" s="704"/>
      <c r="BPF103" s="704"/>
      <c r="BPG103" s="704"/>
      <c r="BPH103" s="704"/>
      <c r="BPI103" s="704"/>
      <c r="BPJ103" s="704"/>
      <c r="BPK103" s="704"/>
      <c r="BPL103" s="704"/>
      <c r="BPM103" s="704"/>
      <c r="BPN103" s="704"/>
      <c r="BPO103" s="704"/>
      <c r="BPP103" s="704"/>
      <c r="BPQ103" s="704"/>
      <c r="BPR103" s="704"/>
      <c r="BPS103" s="704"/>
      <c r="BPT103" s="704"/>
      <c r="BPU103" s="704"/>
      <c r="BPV103" s="704"/>
      <c r="BPW103" s="704"/>
      <c r="BPX103" s="704"/>
      <c r="BPY103" s="704"/>
      <c r="BPZ103" s="704"/>
      <c r="BQA103" s="704"/>
      <c r="BQB103" s="704"/>
      <c r="BQC103" s="704"/>
      <c r="BQD103" s="704"/>
      <c r="BQE103" s="704"/>
      <c r="BQF103" s="704"/>
      <c r="BQG103" s="704"/>
      <c r="BQH103" s="704"/>
      <c r="BQI103" s="704"/>
      <c r="BQJ103" s="704"/>
      <c r="BQK103" s="704"/>
      <c r="BQL103" s="704"/>
      <c r="BQM103" s="704"/>
      <c r="BQN103" s="704"/>
      <c r="BQO103" s="704"/>
      <c r="BQP103" s="704"/>
      <c r="BQQ103" s="704"/>
      <c r="BQR103" s="704"/>
      <c r="BQS103" s="704"/>
      <c r="BQT103" s="704"/>
      <c r="BQU103" s="704"/>
      <c r="BQV103" s="704"/>
      <c r="BQW103" s="704"/>
      <c r="BQX103" s="704"/>
      <c r="BQY103" s="704"/>
      <c r="BQZ103" s="704"/>
      <c r="BRA103" s="704"/>
      <c r="BRB103" s="704"/>
      <c r="BRC103" s="704"/>
      <c r="BRD103" s="704"/>
      <c r="BRE103" s="704"/>
      <c r="BRF103" s="704"/>
      <c r="BRG103" s="704"/>
      <c r="BRH103" s="704"/>
      <c r="BRI103" s="704"/>
      <c r="BRJ103" s="704"/>
      <c r="BRK103" s="704"/>
      <c r="BRL103" s="704"/>
      <c r="BRM103" s="704"/>
      <c r="BRN103" s="704"/>
      <c r="BRO103" s="704"/>
      <c r="BRP103" s="704"/>
      <c r="BRQ103" s="704"/>
      <c r="BRR103" s="704"/>
      <c r="BRS103" s="704"/>
      <c r="BRT103" s="704"/>
      <c r="BRU103" s="704"/>
      <c r="BRV103" s="704"/>
      <c r="BRW103" s="704"/>
      <c r="BRX103" s="704"/>
      <c r="BRY103" s="704"/>
      <c r="BRZ103" s="704"/>
      <c r="BSA103" s="704"/>
      <c r="BSB103" s="704"/>
      <c r="BSC103" s="704"/>
      <c r="BSD103" s="704"/>
      <c r="BSE103" s="704"/>
      <c r="BSF103" s="704"/>
      <c r="BSG103" s="704"/>
      <c r="BSH103" s="704"/>
      <c r="BSI103" s="704"/>
      <c r="BSJ103" s="704"/>
      <c r="BSK103" s="704"/>
      <c r="BSL103" s="704"/>
      <c r="BSM103" s="704"/>
      <c r="BSN103" s="704"/>
      <c r="BSO103" s="704"/>
      <c r="BSP103" s="704"/>
      <c r="BSQ103" s="704"/>
      <c r="BSR103" s="704"/>
      <c r="BSS103" s="704"/>
      <c r="BST103" s="704"/>
      <c r="BSU103" s="704"/>
      <c r="BSV103" s="704"/>
      <c r="BSW103" s="704"/>
      <c r="BSX103" s="704"/>
      <c r="BSY103" s="704"/>
      <c r="BSZ103" s="704"/>
      <c r="BTA103" s="704"/>
      <c r="BTB103" s="704"/>
      <c r="BTC103" s="704"/>
      <c r="BTD103" s="704"/>
      <c r="BTE103" s="704"/>
      <c r="BTF103" s="704"/>
      <c r="BTG103" s="704"/>
      <c r="BTH103" s="704"/>
      <c r="BTI103" s="704"/>
      <c r="BTJ103" s="704"/>
      <c r="BTK103" s="704"/>
      <c r="BTL103" s="704"/>
      <c r="BTM103" s="704"/>
      <c r="BTN103" s="704"/>
      <c r="BTO103" s="704"/>
      <c r="BTP103" s="704"/>
      <c r="BTQ103" s="704"/>
      <c r="BTR103" s="704"/>
      <c r="BTS103" s="704"/>
      <c r="BTT103" s="704"/>
      <c r="BTU103" s="704"/>
      <c r="BTV103" s="704"/>
      <c r="BTW103" s="704"/>
      <c r="BTX103" s="704"/>
      <c r="BTY103" s="704"/>
      <c r="BTZ103" s="704"/>
      <c r="BUA103" s="704"/>
      <c r="BUB103" s="704"/>
      <c r="BUC103" s="704"/>
      <c r="BUD103" s="704"/>
      <c r="BUE103" s="704"/>
      <c r="BUF103" s="704"/>
      <c r="BUG103" s="704"/>
      <c r="BUH103" s="704"/>
      <c r="BUI103" s="704"/>
      <c r="BUJ103" s="704"/>
      <c r="BUK103" s="704"/>
      <c r="BUL103" s="704"/>
      <c r="BUM103" s="704"/>
      <c r="BUN103" s="704"/>
      <c r="BUO103" s="704"/>
      <c r="BUP103" s="704"/>
      <c r="BUQ103" s="704"/>
      <c r="BUR103" s="704"/>
      <c r="BUS103" s="704"/>
      <c r="BUT103" s="704"/>
      <c r="BUU103" s="704"/>
      <c r="BUV103" s="704"/>
      <c r="BUW103" s="704"/>
      <c r="BUX103" s="704"/>
      <c r="BUY103" s="704"/>
      <c r="BUZ103" s="704"/>
      <c r="BVA103" s="704"/>
      <c r="BVB103" s="704"/>
      <c r="BVC103" s="704"/>
      <c r="BVD103" s="704"/>
      <c r="BVE103" s="704"/>
      <c r="BVF103" s="704"/>
      <c r="BVG103" s="704"/>
      <c r="BVH103" s="704"/>
      <c r="BVI103" s="704"/>
      <c r="BVJ103" s="704"/>
      <c r="BVK103" s="704"/>
      <c r="BVL103" s="704"/>
      <c r="BVM103" s="704"/>
      <c r="BVN103" s="704"/>
      <c r="BVO103" s="704"/>
      <c r="BVP103" s="704"/>
      <c r="BVQ103" s="704"/>
      <c r="BVR103" s="704"/>
      <c r="BVS103" s="704"/>
      <c r="BVT103" s="704"/>
      <c r="BVU103" s="704"/>
      <c r="BVV103" s="704"/>
      <c r="BVW103" s="704"/>
      <c r="BVX103" s="704"/>
      <c r="BVY103" s="704"/>
      <c r="BVZ103" s="704"/>
      <c r="BWA103" s="704"/>
      <c r="BWB103" s="704"/>
      <c r="BWC103" s="704"/>
      <c r="BWD103" s="704"/>
      <c r="BWE103" s="704"/>
      <c r="BWF103" s="704"/>
      <c r="BWG103" s="704"/>
      <c r="BWH103" s="704"/>
      <c r="BWI103" s="704"/>
      <c r="BWJ103" s="704"/>
      <c r="BWK103" s="704"/>
      <c r="BWL103" s="704"/>
      <c r="BWM103" s="704"/>
      <c r="BWN103" s="704"/>
      <c r="BWO103" s="704"/>
      <c r="BWP103" s="704"/>
      <c r="BWQ103" s="704"/>
      <c r="BWR103" s="704"/>
      <c r="BWS103" s="704"/>
      <c r="BWT103" s="704"/>
      <c r="BWU103" s="704"/>
      <c r="BWV103" s="704"/>
      <c r="BWW103" s="704"/>
      <c r="BWX103" s="704"/>
      <c r="BWY103" s="704"/>
      <c r="BWZ103" s="704"/>
      <c r="BXA103" s="704"/>
      <c r="BXB103" s="704"/>
      <c r="BXC103" s="704"/>
      <c r="BXD103" s="704"/>
      <c r="BXE103" s="704"/>
      <c r="BXF103" s="704"/>
      <c r="BXG103" s="704"/>
      <c r="BXH103" s="704"/>
      <c r="BXI103" s="704"/>
      <c r="BXJ103" s="704"/>
      <c r="BXK103" s="704"/>
      <c r="BXL103" s="704"/>
      <c r="BXM103" s="704"/>
      <c r="BXN103" s="704"/>
      <c r="BXO103" s="704"/>
      <c r="BXP103" s="704"/>
      <c r="BXQ103" s="704"/>
      <c r="BXR103" s="704"/>
      <c r="BXS103" s="704"/>
      <c r="BXT103" s="704"/>
      <c r="BXU103" s="704"/>
      <c r="BXV103" s="704"/>
      <c r="BXW103" s="704"/>
      <c r="BXX103" s="704"/>
      <c r="BXY103" s="704"/>
      <c r="BXZ103" s="704"/>
      <c r="BYA103" s="704"/>
      <c r="BYB103" s="704"/>
      <c r="BYC103" s="704"/>
      <c r="BYD103" s="704"/>
      <c r="BYE103" s="704"/>
      <c r="BYF103" s="704"/>
      <c r="BYG103" s="704"/>
      <c r="BYH103" s="704"/>
      <c r="BYI103" s="704"/>
      <c r="BYJ103" s="704"/>
      <c r="BYK103" s="704"/>
      <c r="BYL103" s="704"/>
      <c r="BYM103" s="704"/>
      <c r="BYN103" s="704"/>
      <c r="BYO103" s="704"/>
      <c r="BYP103" s="704"/>
      <c r="BYQ103" s="704"/>
      <c r="BYR103" s="704"/>
      <c r="BYS103" s="704"/>
      <c r="BYT103" s="704"/>
      <c r="BYU103" s="704"/>
      <c r="BYV103" s="704"/>
      <c r="BYW103" s="704"/>
      <c r="BYX103" s="704"/>
      <c r="BYY103" s="704"/>
      <c r="BYZ103" s="704"/>
      <c r="BZA103" s="704"/>
      <c r="BZB103" s="704"/>
      <c r="BZC103" s="704"/>
      <c r="BZD103" s="704"/>
      <c r="BZE103" s="704"/>
      <c r="BZF103" s="704"/>
      <c r="BZG103" s="704"/>
      <c r="BZH103" s="704"/>
      <c r="BZI103" s="704"/>
      <c r="BZJ103" s="704"/>
      <c r="BZK103" s="704"/>
      <c r="BZL103" s="704"/>
      <c r="BZM103" s="704"/>
      <c r="BZN103" s="704"/>
      <c r="BZO103" s="704"/>
      <c r="BZP103" s="704"/>
      <c r="BZQ103" s="704"/>
      <c r="BZR103" s="704"/>
      <c r="BZS103" s="704"/>
      <c r="BZT103" s="704"/>
      <c r="BZU103" s="704"/>
      <c r="BZV103" s="704"/>
      <c r="BZW103" s="704"/>
      <c r="BZX103" s="704"/>
      <c r="BZY103" s="704"/>
      <c r="BZZ103" s="704"/>
      <c r="CAA103" s="704"/>
      <c r="CAB103" s="704"/>
      <c r="CAC103" s="704"/>
      <c r="CAD103" s="704"/>
      <c r="CAE103" s="704"/>
      <c r="CAF103" s="704"/>
      <c r="CAG103" s="704"/>
      <c r="CAH103" s="704"/>
      <c r="CAI103" s="704"/>
      <c r="CAJ103" s="704"/>
      <c r="CAK103" s="704"/>
      <c r="CAL103" s="704"/>
      <c r="CAM103" s="704"/>
      <c r="CAN103" s="704"/>
      <c r="CAO103" s="704"/>
      <c r="CAP103" s="704"/>
      <c r="CAQ103" s="704"/>
      <c r="CAR103" s="704"/>
      <c r="CAS103" s="704"/>
      <c r="CAT103" s="704"/>
      <c r="CAU103" s="704"/>
      <c r="CAV103" s="704"/>
      <c r="CAW103" s="704"/>
      <c r="CAX103" s="704"/>
      <c r="CAY103" s="704"/>
      <c r="CAZ103" s="704"/>
      <c r="CBA103" s="704"/>
      <c r="CBB103" s="704"/>
      <c r="CBC103" s="704"/>
      <c r="CBD103" s="704"/>
      <c r="CBE103" s="704"/>
      <c r="CBF103" s="704"/>
      <c r="CBG103" s="704"/>
      <c r="CBH103" s="704"/>
      <c r="CBI103" s="704"/>
      <c r="CBJ103" s="704"/>
      <c r="CBK103" s="704"/>
      <c r="CBL103" s="704"/>
      <c r="CBM103" s="704"/>
      <c r="CBN103" s="704"/>
      <c r="CBO103" s="704"/>
      <c r="CBP103" s="704"/>
      <c r="CBQ103" s="704"/>
      <c r="CBR103" s="704"/>
      <c r="CBS103" s="704"/>
      <c r="CBT103" s="704"/>
      <c r="CBU103" s="704"/>
      <c r="CBV103" s="704"/>
      <c r="CBW103" s="704"/>
      <c r="CBX103" s="704"/>
      <c r="CBY103" s="704"/>
      <c r="CBZ103" s="704"/>
      <c r="CCA103" s="704"/>
      <c r="CCB103" s="704"/>
      <c r="CCC103" s="704"/>
      <c r="CCD103" s="704"/>
      <c r="CCE103" s="704"/>
      <c r="CCF103" s="704"/>
      <c r="CCG103" s="704"/>
      <c r="CCH103" s="704"/>
      <c r="CCI103" s="704"/>
      <c r="CCJ103" s="704"/>
      <c r="CCK103" s="704"/>
      <c r="CCL103" s="704"/>
      <c r="CCM103" s="704"/>
      <c r="CCN103" s="704"/>
      <c r="CCO103" s="704"/>
      <c r="CCP103" s="704"/>
      <c r="CCQ103" s="704"/>
      <c r="CCR103" s="704"/>
      <c r="CCS103" s="704"/>
      <c r="CCT103" s="704"/>
      <c r="CCU103" s="704"/>
      <c r="CCV103" s="704"/>
      <c r="CCW103" s="704"/>
      <c r="CCX103" s="704"/>
      <c r="CCY103" s="704"/>
      <c r="CCZ103" s="704"/>
      <c r="CDA103" s="704"/>
      <c r="CDB103" s="704"/>
      <c r="CDC103" s="704"/>
      <c r="CDD103" s="704"/>
      <c r="CDE103" s="704"/>
      <c r="CDF103" s="704"/>
      <c r="CDG103" s="704"/>
      <c r="CDH103" s="704"/>
      <c r="CDI103" s="704"/>
      <c r="CDJ103" s="704"/>
      <c r="CDK103" s="704"/>
      <c r="CDL103" s="704"/>
      <c r="CDM103" s="704"/>
      <c r="CDN103" s="704"/>
      <c r="CDO103" s="704"/>
      <c r="CDP103" s="704"/>
      <c r="CDQ103" s="704"/>
      <c r="CDR103" s="704"/>
      <c r="CDS103" s="704"/>
      <c r="CDT103" s="704"/>
      <c r="CDU103" s="704"/>
      <c r="CDV103" s="704"/>
      <c r="CDW103" s="704"/>
      <c r="CDX103" s="704"/>
      <c r="CDY103" s="704"/>
      <c r="CDZ103" s="704"/>
      <c r="CEA103" s="704"/>
      <c r="CEB103" s="704"/>
      <c r="CEC103" s="704"/>
      <c r="CED103" s="704"/>
      <c r="CEE103" s="704"/>
      <c r="CEF103" s="704"/>
      <c r="CEG103" s="704"/>
      <c r="CEH103" s="704"/>
      <c r="CEI103" s="704"/>
      <c r="CEJ103" s="704"/>
      <c r="CEK103" s="704"/>
      <c r="CEL103" s="704"/>
      <c r="CEM103" s="704"/>
      <c r="CEN103" s="704"/>
      <c r="CEO103" s="704"/>
      <c r="CEP103" s="704"/>
      <c r="CEQ103" s="704"/>
      <c r="CER103" s="704"/>
      <c r="CES103" s="704"/>
      <c r="CET103" s="704"/>
      <c r="CEU103" s="704"/>
      <c r="CEV103" s="704"/>
      <c r="CEW103" s="704"/>
      <c r="CEX103" s="704"/>
      <c r="CEY103" s="704"/>
      <c r="CEZ103" s="704"/>
      <c r="CFA103" s="704"/>
      <c r="CFB103" s="704"/>
      <c r="CFC103" s="704"/>
      <c r="CFD103" s="704"/>
      <c r="CFE103" s="704"/>
      <c r="CFF103" s="704"/>
      <c r="CFG103" s="704"/>
      <c r="CFH103" s="704"/>
      <c r="CFI103" s="704"/>
      <c r="CFJ103" s="704"/>
      <c r="CFK103" s="704"/>
      <c r="CFL103" s="704"/>
      <c r="CFM103" s="704"/>
      <c r="CFN103" s="704"/>
      <c r="CFO103" s="704"/>
      <c r="CFP103" s="704"/>
      <c r="CFQ103" s="704"/>
      <c r="CFR103" s="704"/>
      <c r="CFS103" s="704"/>
      <c r="CFT103" s="704"/>
      <c r="CFU103" s="704"/>
      <c r="CFV103" s="704"/>
      <c r="CFW103" s="704"/>
      <c r="CFX103" s="704"/>
      <c r="CFY103" s="704"/>
      <c r="CFZ103" s="704"/>
      <c r="CGA103" s="704"/>
      <c r="CGB103" s="704"/>
      <c r="CGC103" s="704"/>
      <c r="CGD103" s="704"/>
      <c r="CGE103" s="704"/>
      <c r="CGF103" s="704"/>
      <c r="CGG103" s="704"/>
      <c r="CGH103" s="704"/>
      <c r="CGI103" s="704"/>
      <c r="CGJ103" s="704"/>
      <c r="CGK103" s="704"/>
      <c r="CGL103" s="704"/>
      <c r="CGM103" s="704"/>
      <c r="CGN103" s="704"/>
      <c r="CGO103" s="704"/>
      <c r="CGP103" s="704"/>
      <c r="CGQ103" s="704"/>
      <c r="CGR103" s="704"/>
      <c r="CGS103" s="704"/>
      <c r="CGT103" s="704"/>
      <c r="CGU103" s="704"/>
      <c r="CGV103" s="704"/>
      <c r="CGW103" s="704"/>
      <c r="CGX103" s="704"/>
      <c r="CGY103" s="704"/>
      <c r="CGZ103" s="704"/>
      <c r="CHA103" s="704"/>
      <c r="CHB103" s="704"/>
      <c r="CHC103" s="704"/>
      <c r="CHD103" s="704"/>
      <c r="CHE103" s="704"/>
      <c r="CHF103" s="704"/>
      <c r="CHG103" s="704"/>
      <c r="CHH103" s="704"/>
      <c r="CHI103" s="704"/>
      <c r="CHJ103" s="704"/>
      <c r="CHK103" s="704"/>
      <c r="CHL103" s="704"/>
      <c r="CHM103" s="704"/>
      <c r="CHN103" s="704"/>
      <c r="CHO103" s="704"/>
      <c r="CHP103" s="704"/>
      <c r="CHQ103" s="704"/>
      <c r="CHR103" s="704"/>
      <c r="CHS103" s="704"/>
      <c r="CHT103" s="704"/>
      <c r="CHU103" s="704"/>
      <c r="CHV103" s="704"/>
      <c r="CHW103" s="704"/>
      <c r="CHX103" s="704"/>
      <c r="CHY103" s="704"/>
      <c r="CHZ103" s="704"/>
      <c r="CIA103" s="704"/>
      <c r="CIB103" s="704"/>
      <c r="CIC103" s="704"/>
      <c r="CID103" s="704"/>
      <c r="CIE103" s="704"/>
      <c r="CIF103" s="704"/>
      <c r="CIG103" s="704"/>
      <c r="CIH103" s="704"/>
      <c r="CII103" s="704"/>
      <c r="CIJ103" s="704"/>
      <c r="CIK103" s="704"/>
      <c r="CIL103" s="704"/>
      <c r="CIM103" s="704"/>
      <c r="CIN103" s="704"/>
      <c r="CIO103" s="704"/>
      <c r="CIP103" s="704"/>
      <c r="CIQ103" s="704"/>
      <c r="CIR103" s="704"/>
      <c r="CIS103" s="704"/>
      <c r="CIT103" s="704"/>
      <c r="CIU103" s="704"/>
      <c r="CIV103" s="704"/>
      <c r="CIW103" s="704"/>
      <c r="CIX103" s="704"/>
      <c r="CIY103" s="704"/>
      <c r="CIZ103" s="704"/>
      <c r="CJA103" s="704"/>
      <c r="CJB103" s="704"/>
      <c r="CJC103" s="704"/>
      <c r="CJD103" s="704"/>
      <c r="CJE103" s="704"/>
      <c r="CJF103" s="704"/>
      <c r="CJG103" s="704"/>
      <c r="CJH103" s="704"/>
      <c r="CJI103" s="704"/>
      <c r="CJJ103" s="704"/>
      <c r="CJK103" s="704"/>
      <c r="CJL103" s="704"/>
      <c r="CJM103" s="704"/>
      <c r="CJN103" s="704"/>
      <c r="CJO103" s="704"/>
      <c r="CJP103" s="704"/>
      <c r="CJQ103" s="704"/>
      <c r="CJR103" s="704"/>
      <c r="CJS103" s="704"/>
      <c r="CJT103" s="704"/>
      <c r="CJU103" s="704"/>
      <c r="CJV103" s="704"/>
      <c r="CJW103" s="704"/>
      <c r="CJX103" s="704"/>
      <c r="CJY103" s="704"/>
      <c r="CJZ103" s="704"/>
      <c r="CKA103" s="704"/>
      <c r="CKB103" s="704"/>
      <c r="CKC103" s="704"/>
      <c r="CKD103" s="704"/>
      <c r="CKE103" s="704"/>
      <c r="CKF103" s="704"/>
      <c r="CKG103" s="704"/>
      <c r="CKH103" s="704"/>
      <c r="CKI103" s="704"/>
      <c r="CKJ103" s="704"/>
      <c r="CKK103" s="704"/>
      <c r="CKL103" s="704"/>
      <c r="CKM103" s="704"/>
      <c r="CKN103" s="704"/>
      <c r="CKO103" s="704"/>
      <c r="CKP103" s="704"/>
      <c r="CKQ103" s="704"/>
      <c r="CKR103" s="704"/>
      <c r="CKS103" s="704"/>
      <c r="CKT103" s="704"/>
      <c r="CKU103" s="704"/>
      <c r="CKV103" s="704"/>
      <c r="CKW103" s="704"/>
      <c r="CKX103" s="704"/>
      <c r="CKY103" s="704"/>
      <c r="CKZ103" s="704"/>
      <c r="CLA103" s="704"/>
      <c r="CLB103" s="704"/>
      <c r="CLC103" s="704"/>
      <c r="CLD103" s="704"/>
      <c r="CLE103" s="704"/>
      <c r="CLF103" s="704"/>
      <c r="CLG103" s="704"/>
      <c r="CLH103" s="704"/>
      <c r="CLI103" s="704"/>
      <c r="CLJ103" s="704"/>
      <c r="CLK103" s="704"/>
      <c r="CLL103" s="704"/>
      <c r="CLM103" s="704"/>
      <c r="CLN103" s="704"/>
      <c r="CLO103" s="704"/>
      <c r="CLP103" s="704"/>
      <c r="CLQ103" s="704"/>
      <c r="CLR103" s="704"/>
      <c r="CLS103" s="704"/>
      <c r="CLT103" s="704"/>
      <c r="CLU103" s="704"/>
      <c r="CLV103" s="704"/>
      <c r="CLW103" s="704"/>
      <c r="CLX103" s="704"/>
      <c r="CLY103" s="704"/>
      <c r="CLZ103" s="704"/>
      <c r="CMA103" s="704"/>
      <c r="CMB103" s="704"/>
      <c r="CMC103" s="704"/>
      <c r="CMD103" s="704"/>
      <c r="CME103" s="704"/>
      <c r="CMF103" s="704"/>
      <c r="CMG103" s="704"/>
      <c r="CMH103" s="704"/>
      <c r="CMI103" s="704"/>
      <c r="CMJ103" s="704"/>
      <c r="CMK103" s="704"/>
      <c r="CML103" s="704"/>
      <c r="CMM103" s="704"/>
      <c r="CMN103" s="704"/>
      <c r="CMO103" s="704"/>
      <c r="CMP103" s="704"/>
      <c r="CMQ103" s="704"/>
      <c r="CMR103" s="704"/>
      <c r="CMS103" s="704"/>
      <c r="CMT103" s="704"/>
      <c r="CMU103" s="704"/>
      <c r="CMV103" s="704"/>
      <c r="CMW103" s="704"/>
      <c r="CMX103" s="704"/>
      <c r="CMY103" s="704"/>
      <c r="CMZ103" s="704"/>
      <c r="CNA103" s="704"/>
      <c r="CNB103" s="704"/>
      <c r="CNC103" s="704"/>
      <c r="CND103" s="704"/>
      <c r="CNE103" s="704"/>
      <c r="CNF103" s="704"/>
      <c r="CNG103" s="704"/>
      <c r="CNH103" s="704"/>
      <c r="CNI103" s="704"/>
      <c r="CNJ103" s="704"/>
      <c r="CNK103" s="704"/>
      <c r="CNL103" s="704"/>
      <c r="CNM103" s="704"/>
      <c r="CNN103" s="704"/>
      <c r="CNO103" s="704"/>
      <c r="CNP103" s="704"/>
      <c r="CNQ103" s="704"/>
      <c r="CNR103" s="704"/>
      <c r="CNS103" s="704"/>
      <c r="CNT103" s="704"/>
      <c r="CNU103" s="704"/>
      <c r="CNV103" s="704"/>
      <c r="CNW103" s="704"/>
      <c r="CNX103" s="704"/>
      <c r="CNY103" s="704"/>
      <c r="CNZ103" s="704"/>
      <c r="COA103" s="704"/>
      <c r="COB103" s="704"/>
      <c r="COC103" s="704"/>
      <c r="COD103" s="704"/>
      <c r="COE103" s="704"/>
      <c r="COF103" s="704"/>
      <c r="COG103" s="704"/>
      <c r="COH103" s="704"/>
      <c r="COI103" s="704"/>
      <c r="COJ103" s="704"/>
      <c r="COK103" s="704"/>
      <c r="COL103" s="704"/>
      <c r="COM103" s="704"/>
      <c r="CON103" s="704"/>
      <c r="COO103" s="704"/>
      <c r="COP103" s="704"/>
      <c r="COQ103" s="704"/>
      <c r="COR103" s="704"/>
      <c r="COS103" s="704"/>
      <c r="COT103" s="704"/>
      <c r="COU103" s="704"/>
      <c r="COV103" s="704"/>
      <c r="COW103" s="704"/>
      <c r="COX103" s="704"/>
      <c r="COY103" s="704"/>
      <c r="COZ103" s="704"/>
      <c r="CPA103" s="704"/>
      <c r="CPB103" s="704"/>
      <c r="CPC103" s="704"/>
      <c r="CPD103" s="704"/>
      <c r="CPE103" s="704"/>
      <c r="CPF103" s="704"/>
      <c r="CPG103" s="704"/>
      <c r="CPH103" s="704"/>
      <c r="CPI103" s="704"/>
      <c r="CPJ103" s="704"/>
      <c r="CPK103" s="704"/>
      <c r="CPL103" s="704"/>
      <c r="CPM103" s="704"/>
      <c r="CPN103" s="704"/>
      <c r="CPO103" s="704"/>
      <c r="CPP103" s="704"/>
      <c r="CPQ103" s="704"/>
      <c r="CPR103" s="704"/>
      <c r="CPS103" s="704"/>
      <c r="CPT103" s="704"/>
      <c r="CPU103" s="704"/>
      <c r="CPV103" s="704"/>
      <c r="CPW103" s="704"/>
      <c r="CPX103" s="704"/>
      <c r="CPY103" s="704"/>
      <c r="CPZ103" s="704"/>
      <c r="CQA103" s="704"/>
      <c r="CQB103" s="704"/>
      <c r="CQC103" s="704"/>
      <c r="CQD103" s="704"/>
      <c r="CQE103" s="704"/>
      <c r="CQF103" s="704"/>
      <c r="CQG103" s="704"/>
      <c r="CQH103" s="704"/>
      <c r="CQI103" s="704"/>
      <c r="CQJ103" s="704"/>
      <c r="CQK103" s="704"/>
      <c r="CQL103" s="704"/>
      <c r="CQM103" s="704"/>
      <c r="CQN103" s="704"/>
      <c r="CQO103" s="704"/>
      <c r="CQP103" s="704"/>
      <c r="CQQ103" s="704"/>
      <c r="CQR103" s="704"/>
      <c r="CQS103" s="704"/>
      <c r="CQT103" s="704"/>
      <c r="CQU103" s="704"/>
      <c r="CQV103" s="704"/>
      <c r="CQW103" s="704"/>
      <c r="CQX103" s="704"/>
      <c r="CQY103" s="704"/>
      <c r="CQZ103" s="704"/>
      <c r="CRA103" s="704"/>
      <c r="CRB103" s="704"/>
      <c r="CRC103" s="704"/>
      <c r="CRD103" s="704"/>
      <c r="CRE103" s="704"/>
      <c r="CRF103" s="704"/>
      <c r="CRG103" s="704"/>
      <c r="CRH103" s="704"/>
      <c r="CRI103" s="704"/>
      <c r="CRJ103" s="704"/>
      <c r="CRK103" s="704"/>
      <c r="CRL103" s="704"/>
      <c r="CRM103" s="704"/>
      <c r="CRN103" s="704"/>
      <c r="CRO103" s="704"/>
      <c r="CRP103" s="704"/>
      <c r="CRQ103" s="704"/>
      <c r="CRR103" s="704"/>
      <c r="CRS103" s="704"/>
      <c r="CRT103" s="704"/>
      <c r="CRU103" s="704"/>
      <c r="CRV103" s="704"/>
      <c r="CRW103" s="704"/>
      <c r="CRX103" s="704"/>
      <c r="CRY103" s="704"/>
      <c r="CRZ103" s="704"/>
      <c r="CSA103" s="704"/>
      <c r="CSB103" s="704"/>
      <c r="CSC103" s="704"/>
      <c r="CSD103" s="704"/>
      <c r="CSE103" s="704"/>
      <c r="CSF103" s="704"/>
      <c r="CSG103" s="704"/>
      <c r="CSH103" s="704"/>
      <c r="CSI103" s="704"/>
      <c r="CSJ103" s="704"/>
      <c r="CSK103" s="704"/>
      <c r="CSL103" s="704"/>
      <c r="CSM103" s="704"/>
      <c r="CSN103" s="704"/>
      <c r="CSO103" s="704"/>
      <c r="CSP103" s="704"/>
      <c r="CSQ103" s="704"/>
      <c r="CSR103" s="704"/>
      <c r="CSS103" s="704"/>
      <c r="CST103" s="704"/>
      <c r="CSU103" s="704"/>
      <c r="CSV103" s="704"/>
      <c r="CSW103" s="704"/>
      <c r="CSX103" s="704"/>
      <c r="CSY103" s="704"/>
      <c r="CSZ103" s="704"/>
      <c r="CTA103" s="704"/>
      <c r="CTB103" s="704"/>
      <c r="CTC103" s="704"/>
      <c r="CTD103" s="704"/>
      <c r="CTE103" s="704"/>
      <c r="CTF103" s="704"/>
      <c r="CTG103" s="704"/>
      <c r="CTH103" s="704"/>
      <c r="CTI103" s="704"/>
      <c r="CTJ103" s="704"/>
      <c r="CTK103" s="704"/>
      <c r="CTL103" s="704"/>
      <c r="CTM103" s="704"/>
      <c r="CTN103" s="704"/>
      <c r="CTO103" s="704"/>
      <c r="CTP103" s="704"/>
      <c r="CTQ103" s="704"/>
      <c r="CTR103" s="704"/>
      <c r="CTS103" s="704"/>
      <c r="CTT103" s="704"/>
      <c r="CTU103" s="704"/>
      <c r="CTV103" s="704"/>
      <c r="CTW103" s="704"/>
      <c r="CTX103" s="704"/>
      <c r="CTY103" s="704"/>
      <c r="CTZ103" s="704"/>
      <c r="CUA103" s="704"/>
      <c r="CUB103" s="704"/>
      <c r="CUC103" s="704"/>
      <c r="CUD103" s="704"/>
      <c r="CUE103" s="704"/>
      <c r="CUF103" s="704"/>
      <c r="CUG103" s="704"/>
      <c r="CUH103" s="704"/>
      <c r="CUI103" s="704"/>
      <c r="CUJ103" s="704"/>
      <c r="CUK103" s="704"/>
      <c r="CUL103" s="704"/>
      <c r="CUM103" s="704"/>
      <c r="CUN103" s="704"/>
      <c r="CUO103" s="704"/>
      <c r="CUP103" s="704"/>
      <c r="CUQ103" s="704"/>
      <c r="CUR103" s="704"/>
      <c r="CUS103" s="704"/>
      <c r="CUT103" s="704"/>
      <c r="CUU103" s="704"/>
      <c r="CUV103" s="704"/>
      <c r="CUW103" s="704"/>
      <c r="CUX103" s="704"/>
      <c r="CUY103" s="704"/>
      <c r="CUZ103" s="704"/>
      <c r="CVA103" s="704"/>
      <c r="CVB103" s="704"/>
      <c r="CVC103" s="704"/>
      <c r="CVD103" s="704"/>
      <c r="CVE103" s="704"/>
      <c r="CVF103" s="704"/>
      <c r="CVG103" s="704"/>
      <c r="CVH103" s="704"/>
      <c r="CVI103" s="704"/>
      <c r="CVJ103" s="704"/>
      <c r="CVK103" s="704"/>
      <c r="CVL103" s="704"/>
      <c r="CVM103" s="704"/>
      <c r="CVN103" s="704"/>
      <c r="CVO103" s="704"/>
      <c r="CVP103" s="704"/>
      <c r="CVQ103" s="704"/>
      <c r="CVR103" s="704"/>
      <c r="CVS103" s="704"/>
      <c r="CVT103" s="704"/>
      <c r="CVU103" s="704"/>
      <c r="CVV103" s="704"/>
      <c r="CVW103" s="704"/>
      <c r="CVX103" s="704"/>
      <c r="CVY103" s="704"/>
      <c r="CVZ103" s="704"/>
      <c r="CWA103" s="704"/>
      <c r="CWB103" s="704"/>
      <c r="CWC103" s="704"/>
      <c r="CWD103" s="704"/>
      <c r="CWE103" s="704"/>
      <c r="CWF103" s="704"/>
      <c r="CWG103" s="704"/>
      <c r="CWH103" s="704"/>
      <c r="CWI103" s="704"/>
      <c r="CWJ103" s="704"/>
      <c r="CWK103" s="704"/>
      <c r="CWL103" s="704"/>
      <c r="CWM103" s="704"/>
      <c r="CWN103" s="704"/>
      <c r="CWO103" s="704"/>
      <c r="CWP103" s="704"/>
      <c r="CWQ103" s="704"/>
      <c r="CWR103" s="704"/>
      <c r="CWS103" s="704"/>
      <c r="CWT103" s="704"/>
      <c r="CWU103" s="704"/>
      <c r="CWV103" s="704"/>
      <c r="CWW103" s="704"/>
      <c r="CWX103" s="704"/>
      <c r="CWY103" s="704"/>
      <c r="CWZ103" s="704"/>
      <c r="CXA103" s="704"/>
      <c r="CXB103" s="704"/>
      <c r="CXC103" s="704"/>
      <c r="CXD103" s="704"/>
      <c r="CXE103" s="704"/>
      <c r="CXF103" s="704"/>
      <c r="CXG103" s="704"/>
      <c r="CXH103" s="704"/>
      <c r="CXI103" s="704"/>
      <c r="CXJ103" s="704"/>
      <c r="CXK103" s="704"/>
      <c r="CXL103" s="704"/>
      <c r="CXM103" s="704"/>
      <c r="CXN103" s="704"/>
      <c r="CXO103" s="704"/>
      <c r="CXP103" s="704"/>
      <c r="CXQ103" s="704"/>
      <c r="CXR103" s="704"/>
      <c r="CXS103" s="704"/>
      <c r="CXT103" s="704"/>
      <c r="CXU103" s="704"/>
      <c r="CXV103" s="704"/>
      <c r="CXW103" s="704"/>
      <c r="CXX103" s="704"/>
      <c r="CXY103" s="704"/>
      <c r="CXZ103" s="704"/>
      <c r="CYA103" s="704"/>
      <c r="CYB103" s="704"/>
      <c r="CYC103" s="704"/>
      <c r="CYD103" s="704"/>
      <c r="CYE103" s="704"/>
      <c r="CYF103" s="704"/>
      <c r="CYG103" s="704"/>
      <c r="CYH103" s="704"/>
      <c r="CYI103" s="704"/>
      <c r="CYJ103" s="704"/>
      <c r="CYK103" s="704"/>
      <c r="CYL103" s="704"/>
      <c r="CYM103" s="704"/>
      <c r="CYN103" s="704"/>
      <c r="CYO103" s="704"/>
      <c r="CYP103" s="704"/>
      <c r="CYQ103" s="704"/>
      <c r="CYR103" s="704"/>
      <c r="CYS103" s="704"/>
      <c r="CYT103" s="704"/>
      <c r="CYU103" s="704"/>
      <c r="CYV103" s="704"/>
      <c r="CYW103" s="704"/>
      <c r="CYX103" s="704"/>
      <c r="CYY103" s="704"/>
      <c r="CYZ103" s="704"/>
      <c r="CZA103" s="704"/>
      <c r="CZB103" s="704"/>
      <c r="CZC103" s="704"/>
      <c r="CZD103" s="704"/>
      <c r="CZE103" s="704"/>
      <c r="CZF103" s="704"/>
      <c r="CZG103" s="704"/>
      <c r="CZH103" s="704"/>
      <c r="CZI103" s="704"/>
      <c r="CZJ103" s="704"/>
      <c r="CZK103" s="704"/>
      <c r="CZL103" s="704"/>
      <c r="CZM103" s="704"/>
      <c r="CZN103" s="704"/>
      <c r="CZO103" s="704"/>
      <c r="CZP103" s="704"/>
      <c r="CZQ103" s="704"/>
      <c r="CZR103" s="704"/>
      <c r="CZS103" s="704"/>
      <c r="CZT103" s="704"/>
      <c r="CZU103" s="704"/>
      <c r="CZV103" s="704"/>
      <c r="CZW103" s="704"/>
      <c r="CZX103" s="704"/>
      <c r="CZY103" s="704"/>
      <c r="CZZ103" s="704"/>
      <c r="DAA103" s="704"/>
      <c r="DAB103" s="704"/>
      <c r="DAC103" s="704"/>
      <c r="DAD103" s="704"/>
      <c r="DAE103" s="704"/>
      <c r="DAF103" s="704"/>
      <c r="DAG103" s="704"/>
      <c r="DAH103" s="704"/>
      <c r="DAI103" s="704"/>
      <c r="DAJ103" s="704"/>
      <c r="DAK103" s="704"/>
      <c r="DAL103" s="704"/>
      <c r="DAM103" s="704"/>
      <c r="DAN103" s="704"/>
      <c r="DAO103" s="704"/>
      <c r="DAP103" s="704"/>
      <c r="DAQ103" s="704"/>
      <c r="DAR103" s="704"/>
      <c r="DAS103" s="704"/>
      <c r="DAT103" s="704"/>
      <c r="DAU103" s="704"/>
      <c r="DAV103" s="704"/>
      <c r="DAW103" s="704"/>
      <c r="DAX103" s="704"/>
      <c r="DAY103" s="704"/>
      <c r="DAZ103" s="704"/>
      <c r="DBA103" s="704"/>
      <c r="DBB103" s="704"/>
      <c r="DBC103" s="704"/>
      <c r="DBD103" s="704"/>
      <c r="DBE103" s="704"/>
      <c r="DBF103" s="704"/>
      <c r="DBG103" s="704"/>
      <c r="DBH103" s="704"/>
      <c r="DBI103" s="704"/>
      <c r="DBJ103" s="704"/>
      <c r="DBK103" s="704"/>
      <c r="DBL103" s="704"/>
      <c r="DBM103" s="704"/>
      <c r="DBN103" s="704"/>
      <c r="DBO103" s="704"/>
      <c r="DBP103" s="704"/>
      <c r="DBQ103" s="704"/>
      <c r="DBR103" s="704"/>
      <c r="DBS103" s="704"/>
      <c r="DBT103" s="704"/>
      <c r="DBU103" s="704"/>
      <c r="DBV103" s="704"/>
      <c r="DBW103" s="704"/>
      <c r="DBX103" s="704"/>
      <c r="DBY103" s="704"/>
      <c r="DBZ103" s="704"/>
      <c r="DCA103" s="704"/>
      <c r="DCB103" s="704"/>
      <c r="DCC103" s="704"/>
      <c r="DCD103" s="704"/>
      <c r="DCE103" s="704"/>
      <c r="DCF103" s="704"/>
      <c r="DCG103" s="704"/>
      <c r="DCH103" s="704"/>
      <c r="DCI103" s="704"/>
      <c r="DCJ103" s="704"/>
      <c r="DCK103" s="704"/>
      <c r="DCL103" s="704"/>
      <c r="DCM103" s="704"/>
      <c r="DCN103" s="704"/>
      <c r="DCO103" s="704"/>
      <c r="DCP103" s="704"/>
      <c r="DCQ103" s="704"/>
      <c r="DCR103" s="704"/>
      <c r="DCS103" s="704"/>
      <c r="DCT103" s="704"/>
      <c r="DCU103" s="704"/>
      <c r="DCV103" s="704"/>
      <c r="DCW103" s="704"/>
      <c r="DCX103" s="704"/>
      <c r="DCY103" s="704"/>
      <c r="DCZ103" s="704"/>
      <c r="DDA103" s="704"/>
      <c r="DDB103" s="704"/>
      <c r="DDC103" s="704"/>
      <c r="DDD103" s="704"/>
      <c r="DDE103" s="704"/>
      <c r="DDF103" s="704"/>
      <c r="DDG103" s="704"/>
      <c r="DDH103" s="704"/>
      <c r="DDI103" s="704"/>
      <c r="DDJ103" s="704"/>
      <c r="DDK103" s="704"/>
      <c r="DDL103" s="704"/>
      <c r="DDM103" s="704"/>
      <c r="DDN103" s="704"/>
      <c r="DDO103" s="704"/>
      <c r="DDP103" s="704"/>
      <c r="DDQ103" s="704"/>
      <c r="DDR103" s="704"/>
      <c r="DDS103" s="704"/>
      <c r="DDT103" s="704"/>
      <c r="DDU103" s="704"/>
      <c r="DDV103" s="704"/>
      <c r="DDW103" s="704"/>
      <c r="DDX103" s="704"/>
      <c r="DDY103" s="704"/>
      <c r="DDZ103" s="704"/>
      <c r="DEA103" s="704"/>
      <c r="DEB103" s="704"/>
      <c r="DEC103" s="704"/>
      <c r="DED103" s="704"/>
      <c r="DEE103" s="704"/>
      <c r="DEF103" s="704"/>
      <c r="DEG103" s="704"/>
      <c r="DEH103" s="704"/>
      <c r="DEI103" s="704"/>
      <c r="DEJ103" s="704"/>
      <c r="DEK103" s="704"/>
      <c r="DEL103" s="704"/>
      <c r="DEM103" s="704"/>
      <c r="DEN103" s="704"/>
      <c r="DEO103" s="704"/>
      <c r="DEP103" s="704"/>
      <c r="DEQ103" s="704"/>
      <c r="DER103" s="704"/>
      <c r="DES103" s="704"/>
      <c r="DET103" s="704"/>
      <c r="DEU103" s="704"/>
      <c r="DEV103" s="704"/>
      <c r="DEW103" s="704"/>
      <c r="DEX103" s="704"/>
      <c r="DEY103" s="704"/>
      <c r="DEZ103" s="704"/>
      <c r="DFA103" s="704"/>
      <c r="DFB103" s="704"/>
      <c r="DFC103" s="704"/>
      <c r="DFD103" s="704"/>
      <c r="DFE103" s="704"/>
      <c r="DFF103" s="704"/>
      <c r="DFG103" s="704"/>
      <c r="DFH103" s="704"/>
      <c r="DFI103" s="704"/>
      <c r="DFJ103" s="704"/>
      <c r="DFK103" s="704"/>
      <c r="DFL103" s="704"/>
      <c r="DFM103" s="704"/>
      <c r="DFN103" s="704"/>
      <c r="DFO103" s="704"/>
      <c r="DFP103" s="704"/>
      <c r="DFQ103" s="704"/>
      <c r="DFR103" s="704"/>
      <c r="DFS103" s="704"/>
      <c r="DFT103" s="704"/>
      <c r="DFU103" s="704"/>
      <c r="DFV103" s="704"/>
      <c r="DFW103" s="704"/>
      <c r="DFX103" s="704"/>
      <c r="DFY103" s="704"/>
      <c r="DFZ103" s="704"/>
      <c r="DGA103" s="704"/>
      <c r="DGB103" s="704"/>
      <c r="DGC103" s="704"/>
      <c r="DGD103" s="704"/>
      <c r="DGE103" s="704"/>
      <c r="DGF103" s="704"/>
      <c r="DGG103" s="704"/>
      <c r="DGH103" s="704"/>
      <c r="DGI103" s="704"/>
      <c r="DGJ103" s="704"/>
      <c r="DGK103" s="704"/>
      <c r="DGL103" s="704"/>
      <c r="DGM103" s="704"/>
      <c r="DGN103" s="704"/>
      <c r="DGO103" s="704"/>
      <c r="DGP103" s="704"/>
      <c r="DGQ103" s="704"/>
      <c r="DGR103" s="704"/>
      <c r="DGS103" s="704"/>
      <c r="DGT103" s="704"/>
      <c r="DGU103" s="704"/>
      <c r="DGV103" s="704"/>
      <c r="DGW103" s="704"/>
      <c r="DGX103" s="704"/>
      <c r="DGY103" s="704"/>
      <c r="DGZ103" s="704"/>
      <c r="DHA103" s="704"/>
      <c r="DHB103" s="704"/>
      <c r="DHC103" s="704"/>
      <c r="DHD103" s="704"/>
      <c r="DHE103" s="704"/>
      <c r="DHF103" s="704"/>
      <c r="DHG103" s="704"/>
      <c r="DHH103" s="704"/>
      <c r="DHI103" s="704"/>
      <c r="DHJ103" s="704"/>
      <c r="DHK103" s="704"/>
      <c r="DHL103" s="704"/>
      <c r="DHM103" s="704"/>
      <c r="DHN103" s="704"/>
      <c r="DHO103" s="704"/>
      <c r="DHP103" s="704"/>
      <c r="DHQ103" s="704"/>
      <c r="DHR103" s="704"/>
      <c r="DHS103" s="704"/>
      <c r="DHT103" s="704"/>
      <c r="DHU103" s="704"/>
      <c r="DHV103" s="704"/>
      <c r="DHW103" s="704"/>
      <c r="DHX103" s="704"/>
      <c r="DHY103" s="704"/>
      <c r="DHZ103" s="704"/>
      <c r="DIA103" s="704"/>
      <c r="DIB103" s="704"/>
      <c r="DIC103" s="704"/>
      <c r="DID103" s="704"/>
      <c r="DIE103" s="704"/>
      <c r="DIF103" s="704"/>
      <c r="DIG103" s="704"/>
      <c r="DIH103" s="704"/>
      <c r="DII103" s="704"/>
      <c r="DIJ103" s="704"/>
      <c r="DIK103" s="704"/>
      <c r="DIL103" s="704"/>
      <c r="DIM103" s="704"/>
      <c r="DIN103" s="704"/>
      <c r="DIO103" s="704"/>
      <c r="DIP103" s="704"/>
      <c r="DIQ103" s="704"/>
      <c r="DIR103" s="704"/>
      <c r="DIS103" s="704"/>
      <c r="DIT103" s="704"/>
      <c r="DIU103" s="704"/>
      <c r="DIV103" s="704"/>
      <c r="DIW103" s="704"/>
      <c r="DIX103" s="704"/>
      <c r="DIY103" s="704"/>
      <c r="DIZ103" s="704"/>
      <c r="DJA103" s="704"/>
      <c r="DJB103" s="704"/>
      <c r="DJC103" s="704"/>
      <c r="DJD103" s="704"/>
      <c r="DJE103" s="704"/>
      <c r="DJF103" s="704"/>
      <c r="DJG103" s="704"/>
      <c r="DJH103" s="704"/>
      <c r="DJI103" s="704"/>
      <c r="DJJ103" s="704"/>
      <c r="DJK103" s="704"/>
      <c r="DJL103" s="704"/>
      <c r="DJM103" s="704"/>
      <c r="DJN103" s="704"/>
      <c r="DJO103" s="704"/>
      <c r="DJP103" s="704"/>
      <c r="DJQ103" s="704"/>
      <c r="DJR103" s="704"/>
      <c r="DJS103" s="704"/>
      <c r="DJT103" s="704"/>
      <c r="DJU103" s="704"/>
      <c r="DJV103" s="704"/>
      <c r="DJW103" s="704"/>
      <c r="DJX103" s="704"/>
      <c r="DJY103" s="704"/>
      <c r="DJZ103" s="704"/>
      <c r="DKA103" s="704"/>
      <c r="DKB103" s="704"/>
      <c r="DKC103" s="704"/>
      <c r="DKD103" s="704"/>
      <c r="DKE103" s="704"/>
      <c r="DKF103" s="704"/>
      <c r="DKG103" s="704"/>
      <c r="DKH103" s="704"/>
      <c r="DKI103" s="704"/>
      <c r="DKJ103" s="704"/>
      <c r="DKK103" s="704"/>
      <c r="DKL103" s="704"/>
      <c r="DKM103" s="704"/>
      <c r="DKN103" s="704"/>
      <c r="DKO103" s="704"/>
      <c r="DKP103" s="704"/>
      <c r="DKQ103" s="704"/>
      <c r="DKR103" s="704"/>
      <c r="DKS103" s="704"/>
      <c r="DKT103" s="704"/>
      <c r="DKU103" s="704"/>
      <c r="DKV103" s="704"/>
      <c r="DKW103" s="704"/>
      <c r="DKX103" s="704"/>
      <c r="DKY103" s="704"/>
      <c r="DKZ103" s="704"/>
      <c r="DLA103" s="704"/>
      <c r="DLB103" s="704"/>
      <c r="DLC103" s="704"/>
      <c r="DLD103" s="704"/>
      <c r="DLE103" s="704"/>
      <c r="DLF103" s="704"/>
      <c r="DLG103" s="704"/>
      <c r="DLH103" s="704"/>
      <c r="DLI103" s="704"/>
      <c r="DLJ103" s="704"/>
      <c r="DLK103" s="704"/>
      <c r="DLL103" s="704"/>
      <c r="DLM103" s="704"/>
      <c r="DLN103" s="704"/>
      <c r="DLO103" s="704"/>
      <c r="DLP103" s="704"/>
      <c r="DLQ103" s="704"/>
      <c r="DLR103" s="704"/>
      <c r="DLS103" s="704"/>
      <c r="DLT103" s="704"/>
      <c r="DLU103" s="704"/>
      <c r="DLV103" s="704"/>
      <c r="DLW103" s="704"/>
      <c r="DLX103" s="704"/>
      <c r="DLY103" s="704"/>
      <c r="DLZ103" s="704"/>
      <c r="DMA103" s="704"/>
      <c r="DMB103" s="704"/>
      <c r="DMC103" s="704"/>
      <c r="DMD103" s="704"/>
      <c r="DME103" s="704"/>
      <c r="DMF103" s="704"/>
      <c r="DMG103" s="704"/>
      <c r="DMH103" s="704"/>
      <c r="DMI103" s="704"/>
      <c r="DMJ103" s="704"/>
      <c r="DMK103" s="704"/>
      <c r="DML103" s="704"/>
      <c r="DMM103" s="704"/>
      <c r="DMN103" s="704"/>
      <c r="DMO103" s="704"/>
      <c r="DMP103" s="704"/>
      <c r="DMQ103" s="704"/>
      <c r="DMR103" s="704"/>
      <c r="DMS103" s="704"/>
      <c r="DMT103" s="704"/>
      <c r="DMU103" s="704"/>
      <c r="DMV103" s="704"/>
      <c r="DMW103" s="704"/>
      <c r="DMX103" s="704"/>
      <c r="DMY103" s="704"/>
      <c r="DMZ103" s="704"/>
      <c r="DNA103" s="704"/>
      <c r="DNB103" s="704"/>
      <c r="DNC103" s="704"/>
      <c r="DND103" s="704"/>
      <c r="DNE103" s="704"/>
      <c r="DNF103" s="704"/>
      <c r="DNG103" s="704"/>
      <c r="DNH103" s="704"/>
      <c r="DNI103" s="704"/>
      <c r="DNJ103" s="704"/>
      <c r="DNK103" s="704"/>
      <c r="DNL103" s="704"/>
      <c r="DNM103" s="704"/>
      <c r="DNN103" s="704"/>
      <c r="DNO103" s="704"/>
      <c r="DNP103" s="704"/>
      <c r="DNQ103" s="704"/>
      <c r="DNR103" s="704"/>
      <c r="DNS103" s="704"/>
      <c r="DNT103" s="704"/>
      <c r="DNU103" s="704"/>
      <c r="DNV103" s="704"/>
      <c r="DNW103" s="704"/>
      <c r="DNX103" s="704"/>
      <c r="DNY103" s="704"/>
      <c r="DNZ103" s="704"/>
      <c r="DOA103" s="704"/>
      <c r="DOB103" s="704"/>
      <c r="DOC103" s="704"/>
      <c r="DOD103" s="704"/>
      <c r="DOE103" s="704"/>
      <c r="DOF103" s="704"/>
      <c r="DOG103" s="704"/>
      <c r="DOH103" s="704"/>
      <c r="DOI103" s="704"/>
      <c r="DOJ103" s="704"/>
      <c r="DOK103" s="704"/>
      <c r="DOL103" s="704"/>
      <c r="DOM103" s="704"/>
      <c r="DON103" s="704"/>
      <c r="DOO103" s="704"/>
      <c r="DOP103" s="704"/>
      <c r="DOQ103" s="704"/>
      <c r="DOR103" s="704"/>
      <c r="DOS103" s="704"/>
      <c r="DOT103" s="704"/>
      <c r="DOU103" s="704"/>
      <c r="DOV103" s="704"/>
      <c r="DOW103" s="704"/>
      <c r="DOX103" s="704"/>
      <c r="DOY103" s="704"/>
      <c r="DOZ103" s="704"/>
      <c r="DPA103" s="704"/>
      <c r="DPB103" s="704"/>
      <c r="DPC103" s="704"/>
      <c r="DPD103" s="704"/>
      <c r="DPE103" s="704"/>
      <c r="DPF103" s="704"/>
      <c r="DPG103" s="704"/>
      <c r="DPH103" s="704"/>
      <c r="DPI103" s="704"/>
      <c r="DPJ103" s="704"/>
      <c r="DPK103" s="704"/>
      <c r="DPL103" s="704"/>
      <c r="DPM103" s="704"/>
      <c r="DPN103" s="704"/>
      <c r="DPO103" s="704"/>
      <c r="DPP103" s="704"/>
      <c r="DPQ103" s="704"/>
      <c r="DPR103" s="704"/>
      <c r="DPS103" s="704"/>
      <c r="DPT103" s="704"/>
      <c r="DPU103" s="704"/>
      <c r="DPV103" s="704"/>
      <c r="DPW103" s="704"/>
      <c r="DPX103" s="704"/>
      <c r="DPY103" s="704"/>
      <c r="DPZ103" s="704"/>
      <c r="DQA103" s="704"/>
      <c r="DQB103" s="704"/>
      <c r="DQC103" s="704"/>
      <c r="DQD103" s="704"/>
      <c r="DQE103" s="704"/>
      <c r="DQF103" s="704"/>
      <c r="DQG103" s="704"/>
      <c r="DQH103" s="704"/>
      <c r="DQI103" s="704"/>
      <c r="DQJ103" s="704"/>
      <c r="DQK103" s="704"/>
      <c r="DQL103" s="704"/>
      <c r="DQM103" s="704"/>
      <c r="DQN103" s="704"/>
      <c r="DQO103" s="704"/>
      <c r="DQP103" s="704"/>
      <c r="DQQ103" s="704"/>
      <c r="DQR103" s="704"/>
      <c r="DQS103" s="704"/>
      <c r="DQT103" s="704"/>
      <c r="DQU103" s="704"/>
      <c r="DQV103" s="704"/>
      <c r="DQW103" s="704"/>
      <c r="DQX103" s="704"/>
      <c r="DQY103" s="704"/>
      <c r="DQZ103" s="704"/>
      <c r="DRA103" s="704"/>
      <c r="DRB103" s="704"/>
      <c r="DRC103" s="704"/>
      <c r="DRD103" s="704"/>
      <c r="DRE103" s="704"/>
      <c r="DRF103" s="704"/>
      <c r="DRG103" s="704"/>
      <c r="DRH103" s="704"/>
      <c r="DRI103" s="704"/>
      <c r="DRJ103" s="704"/>
      <c r="DRK103" s="704"/>
      <c r="DRL103" s="704"/>
      <c r="DRM103" s="704"/>
      <c r="DRN103" s="704"/>
      <c r="DRO103" s="704"/>
      <c r="DRP103" s="704"/>
      <c r="DRQ103" s="704"/>
      <c r="DRR103" s="704"/>
      <c r="DRS103" s="704"/>
      <c r="DRT103" s="704"/>
      <c r="DRU103" s="704"/>
      <c r="DRV103" s="704"/>
      <c r="DRW103" s="704"/>
      <c r="DRX103" s="704"/>
      <c r="DRY103" s="704"/>
      <c r="DRZ103" s="704"/>
      <c r="DSA103" s="704"/>
      <c r="DSB103" s="704"/>
      <c r="DSC103" s="704"/>
      <c r="DSD103" s="704"/>
      <c r="DSE103" s="704"/>
      <c r="DSF103" s="704"/>
      <c r="DSG103" s="704"/>
      <c r="DSH103" s="704"/>
      <c r="DSI103" s="704"/>
      <c r="DSJ103" s="704"/>
      <c r="DSK103" s="704"/>
      <c r="DSL103" s="704"/>
      <c r="DSM103" s="704"/>
      <c r="DSN103" s="704"/>
      <c r="DSO103" s="704"/>
      <c r="DSP103" s="704"/>
      <c r="DSQ103" s="704"/>
      <c r="DSR103" s="704"/>
      <c r="DSS103" s="704"/>
      <c r="DST103" s="704"/>
      <c r="DSU103" s="704"/>
      <c r="DSV103" s="704"/>
      <c r="DSW103" s="704"/>
      <c r="DSX103" s="704"/>
      <c r="DSY103" s="704"/>
      <c r="DSZ103" s="704"/>
      <c r="DTA103" s="704"/>
      <c r="DTB103" s="704"/>
      <c r="DTC103" s="704"/>
      <c r="DTD103" s="704"/>
      <c r="DTE103" s="704"/>
      <c r="DTF103" s="704"/>
      <c r="DTG103" s="704"/>
      <c r="DTH103" s="704"/>
      <c r="DTI103" s="704"/>
      <c r="DTJ103" s="704"/>
      <c r="DTK103" s="704"/>
      <c r="DTL103" s="704"/>
      <c r="DTM103" s="704"/>
      <c r="DTN103" s="704"/>
      <c r="DTO103" s="704"/>
      <c r="DTP103" s="704"/>
      <c r="DTQ103" s="704"/>
      <c r="DTR103" s="704"/>
      <c r="DTS103" s="704"/>
      <c r="DTT103" s="704"/>
      <c r="DTU103" s="704"/>
      <c r="DTV103" s="704"/>
      <c r="DTW103" s="704"/>
      <c r="DTX103" s="704"/>
      <c r="DTY103" s="704"/>
      <c r="DTZ103" s="704"/>
      <c r="DUA103" s="704"/>
      <c r="DUB103" s="704"/>
      <c r="DUC103" s="704"/>
      <c r="DUD103" s="704"/>
      <c r="DUE103" s="704"/>
      <c r="DUF103" s="704"/>
      <c r="DUG103" s="704"/>
      <c r="DUH103" s="704"/>
      <c r="DUI103" s="704"/>
      <c r="DUJ103" s="704"/>
      <c r="DUK103" s="704"/>
      <c r="DUL103" s="704"/>
      <c r="DUM103" s="704"/>
      <c r="DUN103" s="704"/>
      <c r="DUO103" s="704"/>
      <c r="DUP103" s="704"/>
      <c r="DUQ103" s="704"/>
      <c r="DUR103" s="704"/>
      <c r="DUS103" s="704"/>
      <c r="DUT103" s="704"/>
      <c r="DUU103" s="704"/>
      <c r="DUV103" s="704"/>
      <c r="DUW103" s="704"/>
      <c r="DUX103" s="704"/>
      <c r="DUY103" s="704"/>
      <c r="DUZ103" s="704"/>
      <c r="DVA103" s="704"/>
      <c r="DVB103" s="704"/>
      <c r="DVC103" s="704"/>
      <c r="DVD103" s="704"/>
      <c r="DVE103" s="704"/>
      <c r="DVF103" s="704"/>
      <c r="DVG103" s="704"/>
      <c r="DVH103" s="704"/>
      <c r="DVI103" s="704"/>
      <c r="DVJ103" s="704"/>
      <c r="DVK103" s="704"/>
      <c r="DVL103" s="704"/>
      <c r="DVM103" s="704"/>
      <c r="DVN103" s="704"/>
      <c r="DVO103" s="704"/>
      <c r="DVP103" s="704"/>
      <c r="DVQ103" s="704"/>
      <c r="DVR103" s="704"/>
      <c r="DVS103" s="704"/>
      <c r="DVT103" s="704"/>
      <c r="DVU103" s="704"/>
      <c r="DVV103" s="704"/>
      <c r="DVW103" s="704"/>
      <c r="DVX103" s="704"/>
      <c r="DVY103" s="704"/>
      <c r="DVZ103" s="704"/>
      <c r="DWA103" s="704"/>
      <c r="DWB103" s="704"/>
      <c r="DWC103" s="704"/>
      <c r="DWD103" s="704"/>
      <c r="DWE103" s="704"/>
      <c r="DWF103" s="704"/>
      <c r="DWG103" s="704"/>
      <c r="DWH103" s="704"/>
      <c r="DWI103" s="704"/>
      <c r="DWJ103" s="704"/>
      <c r="DWK103" s="704"/>
      <c r="DWL103" s="704"/>
      <c r="DWM103" s="704"/>
      <c r="DWN103" s="704"/>
      <c r="DWO103" s="704"/>
      <c r="DWP103" s="704"/>
      <c r="DWQ103" s="704"/>
      <c r="DWR103" s="704"/>
      <c r="DWS103" s="704"/>
      <c r="DWT103" s="704"/>
      <c r="DWU103" s="704"/>
      <c r="DWV103" s="704"/>
      <c r="DWW103" s="704"/>
      <c r="DWX103" s="704"/>
      <c r="DWY103" s="704"/>
      <c r="DWZ103" s="704"/>
      <c r="DXA103" s="704"/>
      <c r="DXB103" s="704"/>
      <c r="DXC103" s="704"/>
      <c r="DXD103" s="704"/>
      <c r="DXE103" s="704"/>
      <c r="DXF103" s="704"/>
      <c r="DXG103" s="704"/>
      <c r="DXH103" s="704"/>
      <c r="DXI103" s="704"/>
      <c r="DXJ103" s="704"/>
      <c r="DXK103" s="704"/>
      <c r="DXL103" s="704"/>
      <c r="DXM103" s="704"/>
      <c r="DXN103" s="704"/>
      <c r="DXO103" s="704"/>
      <c r="DXP103" s="704"/>
      <c r="DXQ103" s="704"/>
      <c r="DXR103" s="704"/>
      <c r="DXS103" s="704"/>
      <c r="DXT103" s="704"/>
      <c r="DXU103" s="704"/>
      <c r="DXV103" s="704"/>
      <c r="DXW103" s="704"/>
      <c r="DXX103" s="704"/>
      <c r="DXY103" s="704"/>
      <c r="DXZ103" s="704"/>
      <c r="DYA103" s="704"/>
      <c r="DYB103" s="704"/>
      <c r="DYC103" s="704"/>
      <c r="DYD103" s="704"/>
      <c r="DYE103" s="704"/>
      <c r="DYF103" s="704"/>
      <c r="DYG103" s="704"/>
      <c r="DYH103" s="704"/>
      <c r="DYI103" s="704"/>
      <c r="DYJ103" s="704"/>
      <c r="DYK103" s="704"/>
      <c r="DYL103" s="704"/>
      <c r="DYM103" s="704"/>
      <c r="DYN103" s="704"/>
      <c r="DYO103" s="704"/>
      <c r="DYP103" s="704"/>
      <c r="DYQ103" s="704"/>
      <c r="DYR103" s="704"/>
      <c r="DYS103" s="704"/>
      <c r="DYT103" s="704"/>
      <c r="DYU103" s="704"/>
      <c r="DYV103" s="704"/>
      <c r="DYW103" s="704"/>
      <c r="DYX103" s="704"/>
      <c r="DYY103" s="704"/>
      <c r="DYZ103" s="704"/>
      <c r="DZA103" s="704"/>
      <c r="DZB103" s="704"/>
      <c r="DZC103" s="704"/>
      <c r="DZD103" s="704"/>
      <c r="DZE103" s="704"/>
      <c r="DZF103" s="704"/>
      <c r="DZG103" s="704"/>
      <c r="DZH103" s="704"/>
      <c r="DZI103" s="704"/>
      <c r="DZJ103" s="704"/>
      <c r="DZK103" s="704"/>
      <c r="DZL103" s="704"/>
      <c r="DZM103" s="704"/>
      <c r="DZN103" s="704"/>
      <c r="DZO103" s="704"/>
      <c r="DZP103" s="704"/>
      <c r="DZQ103" s="704"/>
      <c r="DZR103" s="704"/>
      <c r="DZS103" s="704"/>
      <c r="DZT103" s="704"/>
      <c r="DZU103" s="704"/>
      <c r="DZV103" s="704"/>
      <c r="DZW103" s="704"/>
      <c r="DZX103" s="704"/>
      <c r="DZY103" s="704"/>
      <c r="DZZ103" s="704"/>
      <c r="EAA103" s="704"/>
      <c r="EAB103" s="704"/>
      <c r="EAC103" s="704"/>
      <c r="EAD103" s="704"/>
      <c r="EAE103" s="704"/>
      <c r="EAF103" s="704"/>
      <c r="EAG103" s="704"/>
      <c r="EAH103" s="704"/>
      <c r="EAI103" s="704"/>
      <c r="EAJ103" s="704"/>
      <c r="EAK103" s="704"/>
      <c r="EAL103" s="704"/>
      <c r="EAM103" s="704"/>
      <c r="EAN103" s="704"/>
      <c r="EAO103" s="704"/>
      <c r="EAP103" s="704"/>
      <c r="EAQ103" s="704"/>
      <c r="EAR103" s="704"/>
      <c r="EAS103" s="704"/>
      <c r="EAT103" s="704"/>
      <c r="EAU103" s="704"/>
      <c r="EAV103" s="704"/>
      <c r="EAW103" s="704"/>
      <c r="EAX103" s="704"/>
      <c r="EAY103" s="704"/>
      <c r="EAZ103" s="704"/>
      <c r="EBA103" s="704"/>
      <c r="EBB103" s="704"/>
      <c r="EBC103" s="704"/>
      <c r="EBD103" s="704"/>
      <c r="EBE103" s="704"/>
      <c r="EBF103" s="704"/>
      <c r="EBG103" s="704"/>
      <c r="EBH103" s="704"/>
      <c r="EBI103" s="704"/>
      <c r="EBJ103" s="704"/>
      <c r="EBK103" s="704"/>
      <c r="EBL103" s="704"/>
      <c r="EBM103" s="704"/>
      <c r="EBN103" s="704"/>
      <c r="EBO103" s="704"/>
      <c r="EBP103" s="704"/>
      <c r="EBQ103" s="704"/>
      <c r="EBR103" s="704"/>
      <c r="EBS103" s="704"/>
      <c r="EBT103" s="704"/>
      <c r="EBU103" s="704"/>
      <c r="EBV103" s="704"/>
      <c r="EBW103" s="704"/>
      <c r="EBX103" s="704"/>
      <c r="EBY103" s="704"/>
      <c r="EBZ103" s="704"/>
      <c r="ECA103" s="704"/>
      <c r="ECB103" s="704"/>
      <c r="ECC103" s="704"/>
      <c r="ECD103" s="704"/>
      <c r="ECE103" s="704"/>
      <c r="ECF103" s="704"/>
      <c r="ECG103" s="704"/>
      <c r="ECH103" s="704"/>
      <c r="ECI103" s="704"/>
      <c r="ECJ103" s="704"/>
      <c r="ECK103" s="704"/>
      <c r="ECL103" s="704"/>
      <c r="ECM103" s="704"/>
      <c r="ECN103" s="704"/>
      <c r="ECO103" s="704"/>
      <c r="ECP103" s="704"/>
      <c r="ECQ103" s="704"/>
      <c r="ECR103" s="704"/>
      <c r="ECS103" s="704"/>
      <c r="ECT103" s="704"/>
      <c r="ECU103" s="704"/>
      <c r="ECV103" s="704"/>
      <c r="ECW103" s="704"/>
      <c r="ECX103" s="704"/>
      <c r="ECY103" s="704"/>
      <c r="ECZ103" s="704"/>
      <c r="EDA103" s="704"/>
      <c r="EDB103" s="704"/>
      <c r="EDC103" s="704"/>
      <c r="EDD103" s="704"/>
      <c r="EDE103" s="704"/>
      <c r="EDF103" s="704"/>
      <c r="EDG103" s="704"/>
      <c r="EDH103" s="704"/>
      <c r="EDI103" s="704"/>
      <c r="EDJ103" s="704"/>
      <c r="EDK103" s="704"/>
      <c r="EDL103" s="704"/>
      <c r="EDM103" s="704"/>
      <c r="EDN103" s="704"/>
      <c r="EDO103" s="704"/>
      <c r="EDP103" s="704"/>
      <c r="EDQ103" s="704"/>
      <c r="EDR103" s="704"/>
      <c r="EDS103" s="704"/>
      <c r="EDT103" s="704"/>
      <c r="EDU103" s="704"/>
      <c r="EDV103" s="704"/>
      <c r="EDW103" s="704"/>
      <c r="EDX103" s="704"/>
      <c r="EDY103" s="704"/>
      <c r="EDZ103" s="704"/>
      <c r="EEA103" s="704"/>
      <c r="EEB103" s="704"/>
      <c r="EEC103" s="704"/>
      <c r="EED103" s="704"/>
      <c r="EEE103" s="704"/>
      <c r="EEF103" s="704"/>
      <c r="EEG103" s="704"/>
      <c r="EEH103" s="704"/>
      <c r="EEI103" s="704"/>
      <c r="EEJ103" s="704"/>
      <c r="EEK103" s="704"/>
      <c r="EEL103" s="704"/>
      <c r="EEM103" s="704"/>
      <c r="EEN103" s="704"/>
      <c r="EEO103" s="704"/>
      <c r="EEP103" s="704"/>
      <c r="EEQ103" s="704"/>
      <c r="EER103" s="704"/>
      <c r="EES103" s="704"/>
      <c r="EET103" s="704"/>
      <c r="EEU103" s="704"/>
      <c r="EEV103" s="704"/>
      <c r="EEW103" s="704"/>
      <c r="EEX103" s="704"/>
      <c r="EEY103" s="704"/>
      <c r="EEZ103" s="704"/>
      <c r="EFA103" s="704"/>
      <c r="EFB103" s="704"/>
      <c r="EFC103" s="704"/>
      <c r="EFD103" s="704"/>
      <c r="EFE103" s="704"/>
      <c r="EFF103" s="704"/>
      <c r="EFG103" s="704"/>
      <c r="EFH103" s="704"/>
      <c r="EFI103" s="704"/>
      <c r="EFJ103" s="704"/>
      <c r="EFK103" s="704"/>
      <c r="EFL103" s="704"/>
      <c r="EFM103" s="704"/>
      <c r="EFN103" s="704"/>
      <c r="EFO103" s="704"/>
      <c r="EFP103" s="704"/>
      <c r="EFQ103" s="704"/>
      <c r="EFR103" s="704"/>
      <c r="EFS103" s="704"/>
      <c r="EFT103" s="704"/>
      <c r="EFU103" s="704"/>
      <c r="EFV103" s="704"/>
      <c r="EFW103" s="704"/>
      <c r="EFX103" s="704"/>
      <c r="EFY103" s="704"/>
      <c r="EFZ103" s="704"/>
      <c r="EGA103" s="704"/>
      <c r="EGB103" s="704"/>
      <c r="EGC103" s="704"/>
      <c r="EGD103" s="704"/>
      <c r="EGE103" s="704"/>
      <c r="EGF103" s="704"/>
      <c r="EGG103" s="704"/>
      <c r="EGH103" s="704"/>
      <c r="EGI103" s="704"/>
      <c r="EGJ103" s="704"/>
      <c r="EGK103" s="704"/>
      <c r="EGL103" s="704"/>
      <c r="EGM103" s="704"/>
      <c r="EGN103" s="704"/>
      <c r="EGO103" s="704"/>
      <c r="EGP103" s="704"/>
      <c r="EGQ103" s="704"/>
      <c r="EGR103" s="704"/>
      <c r="EGS103" s="704"/>
      <c r="EGT103" s="704"/>
      <c r="EGU103" s="704"/>
      <c r="EGV103" s="704"/>
      <c r="EGW103" s="704"/>
      <c r="EGX103" s="704"/>
      <c r="EGY103" s="704"/>
      <c r="EGZ103" s="704"/>
      <c r="EHA103" s="704"/>
      <c r="EHB103" s="704"/>
      <c r="EHC103" s="704"/>
      <c r="EHD103" s="704"/>
      <c r="EHE103" s="704"/>
      <c r="EHF103" s="704"/>
      <c r="EHG103" s="704"/>
      <c r="EHH103" s="704"/>
      <c r="EHI103" s="704"/>
      <c r="EHJ103" s="704"/>
      <c r="EHK103" s="704"/>
      <c r="EHL103" s="704"/>
      <c r="EHM103" s="704"/>
      <c r="EHN103" s="704"/>
      <c r="EHO103" s="704"/>
      <c r="EHP103" s="704"/>
      <c r="EHQ103" s="704"/>
      <c r="EHR103" s="704"/>
      <c r="EHS103" s="704"/>
      <c r="EHT103" s="704"/>
      <c r="EHU103" s="704"/>
      <c r="EHV103" s="704"/>
      <c r="EHW103" s="704"/>
      <c r="EHX103" s="704"/>
      <c r="EHY103" s="704"/>
      <c r="EHZ103" s="704"/>
      <c r="EIA103" s="704"/>
      <c r="EIB103" s="704"/>
      <c r="EIC103" s="704"/>
      <c r="EID103" s="704"/>
      <c r="EIE103" s="704"/>
      <c r="EIF103" s="704"/>
      <c r="EIG103" s="704"/>
      <c r="EIH103" s="704"/>
      <c r="EII103" s="704"/>
      <c r="EIJ103" s="704"/>
      <c r="EIK103" s="704"/>
      <c r="EIL103" s="704"/>
      <c r="EIM103" s="704"/>
      <c r="EIN103" s="704"/>
      <c r="EIO103" s="704"/>
      <c r="EIP103" s="704"/>
      <c r="EIQ103" s="704"/>
      <c r="EIR103" s="704"/>
      <c r="EIS103" s="704"/>
      <c r="EIT103" s="704"/>
      <c r="EIU103" s="704"/>
      <c r="EIV103" s="704"/>
      <c r="EIW103" s="704"/>
      <c r="EIX103" s="704"/>
      <c r="EIY103" s="704"/>
      <c r="EIZ103" s="704"/>
      <c r="EJA103" s="704"/>
      <c r="EJB103" s="704"/>
      <c r="EJC103" s="704"/>
      <c r="EJD103" s="704"/>
      <c r="EJE103" s="704"/>
      <c r="EJF103" s="704"/>
      <c r="EJG103" s="704"/>
      <c r="EJH103" s="704"/>
      <c r="EJI103" s="704"/>
      <c r="EJJ103" s="704"/>
      <c r="EJK103" s="704"/>
      <c r="EJL103" s="704"/>
      <c r="EJM103" s="704"/>
      <c r="EJN103" s="704"/>
      <c r="EJO103" s="704"/>
      <c r="EJP103" s="704"/>
      <c r="EJQ103" s="704"/>
      <c r="EJR103" s="704"/>
      <c r="EJS103" s="704"/>
      <c r="EJT103" s="704"/>
      <c r="EJU103" s="704"/>
      <c r="EJV103" s="704"/>
      <c r="EJW103" s="704"/>
      <c r="EJX103" s="704"/>
      <c r="EJY103" s="704"/>
      <c r="EJZ103" s="704"/>
      <c r="EKA103" s="704"/>
      <c r="EKB103" s="704"/>
      <c r="EKC103" s="704"/>
      <c r="EKD103" s="704"/>
      <c r="EKE103" s="704"/>
      <c r="EKF103" s="704"/>
      <c r="EKG103" s="704"/>
      <c r="EKH103" s="704"/>
      <c r="EKI103" s="704"/>
      <c r="EKJ103" s="704"/>
      <c r="EKK103" s="704"/>
      <c r="EKL103" s="704"/>
      <c r="EKM103" s="704"/>
      <c r="EKN103" s="704"/>
      <c r="EKO103" s="704"/>
      <c r="EKP103" s="704"/>
      <c r="EKQ103" s="704"/>
      <c r="EKR103" s="704"/>
      <c r="EKS103" s="704"/>
      <c r="EKT103" s="704"/>
      <c r="EKU103" s="704"/>
      <c r="EKV103" s="704"/>
      <c r="EKW103" s="704"/>
      <c r="EKX103" s="704"/>
      <c r="EKY103" s="704"/>
      <c r="EKZ103" s="704"/>
      <c r="ELA103" s="704"/>
      <c r="ELB103" s="704"/>
      <c r="ELC103" s="704"/>
      <c r="ELD103" s="704"/>
      <c r="ELE103" s="704"/>
      <c r="ELF103" s="704"/>
      <c r="ELG103" s="704"/>
      <c r="ELH103" s="704"/>
      <c r="ELI103" s="704"/>
      <c r="ELJ103" s="704"/>
      <c r="ELK103" s="704"/>
      <c r="ELL103" s="704"/>
      <c r="ELM103" s="704"/>
      <c r="ELN103" s="704"/>
      <c r="ELO103" s="704"/>
      <c r="ELP103" s="704"/>
      <c r="ELQ103" s="704"/>
      <c r="ELR103" s="704"/>
      <c r="ELS103" s="704"/>
      <c r="ELT103" s="704"/>
      <c r="ELU103" s="704"/>
      <c r="ELV103" s="704"/>
      <c r="ELW103" s="704"/>
      <c r="ELX103" s="704"/>
      <c r="ELY103" s="704"/>
      <c r="ELZ103" s="704"/>
      <c r="EMA103" s="704"/>
      <c r="EMB103" s="704"/>
      <c r="EMC103" s="704"/>
      <c r="EMD103" s="704"/>
      <c r="EME103" s="704"/>
      <c r="EMF103" s="704"/>
      <c r="EMG103" s="704"/>
      <c r="EMH103" s="704"/>
      <c r="EMI103" s="704"/>
      <c r="EMJ103" s="704"/>
      <c r="EMK103" s="704"/>
      <c r="EML103" s="704"/>
      <c r="EMM103" s="704"/>
      <c r="EMN103" s="704"/>
      <c r="EMO103" s="704"/>
      <c r="EMP103" s="704"/>
      <c r="EMQ103" s="704"/>
      <c r="EMR103" s="704"/>
      <c r="EMS103" s="704"/>
      <c r="EMT103" s="704"/>
      <c r="EMU103" s="704"/>
      <c r="EMV103" s="704"/>
      <c r="EMW103" s="704"/>
      <c r="EMX103" s="704"/>
      <c r="EMY103" s="704"/>
      <c r="EMZ103" s="704"/>
      <c r="ENA103" s="704"/>
      <c r="ENB103" s="704"/>
      <c r="ENC103" s="704"/>
      <c r="END103" s="704"/>
      <c r="ENE103" s="704"/>
      <c r="ENF103" s="704"/>
      <c r="ENG103" s="704"/>
      <c r="ENH103" s="704"/>
      <c r="ENI103" s="704"/>
      <c r="ENJ103" s="704"/>
      <c r="ENK103" s="704"/>
      <c r="ENL103" s="704"/>
      <c r="ENM103" s="704"/>
      <c r="ENN103" s="704"/>
      <c r="ENO103" s="704"/>
      <c r="ENP103" s="704"/>
      <c r="ENQ103" s="704"/>
      <c r="ENR103" s="704"/>
      <c r="ENS103" s="704"/>
      <c r="ENT103" s="704"/>
      <c r="ENU103" s="704"/>
      <c r="ENV103" s="704"/>
      <c r="ENW103" s="704"/>
      <c r="ENX103" s="704"/>
      <c r="ENY103" s="704"/>
      <c r="ENZ103" s="704"/>
      <c r="EOA103" s="704"/>
      <c r="EOB103" s="704"/>
      <c r="EOC103" s="704"/>
      <c r="EOD103" s="704"/>
      <c r="EOE103" s="704"/>
      <c r="EOF103" s="704"/>
      <c r="EOG103" s="704"/>
      <c r="EOH103" s="704"/>
      <c r="EOI103" s="704"/>
      <c r="EOJ103" s="704"/>
      <c r="EOK103" s="704"/>
      <c r="EOL103" s="704"/>
      <c r="EOM103" s="704"/>
      <c r="EON103" s="704"/>
      <c r="EOO103" s="704"/>
      <c r="EOP103" s="704"/>
      <c r="EOQ103" s="704"/>
      <c r="EOR103" s="704"/>
      <c r="EOS103" s="704"/>
      <c r="EOT103" s="704"/>
      <c r="EOU103" s="704"/>
      <c r="EOV103" s="704"/>
      <c r="EOW103" s="704"/>
      <c r="EOX103" s="704"/>
      <c r="EOY103" s="704"/>
      <c r="EOZ103" s="704"/>
      <c r="EPA103" s="704"/>
      <c r="EPB103" s="704"/>
      <c r="EPC103" s="704"/>
      <c r="EPD103" s="704"/>
      <c r="EPE103" s="704"/>
      <c r="EPF103" s="704"/>
      <c r="EPG103" s="704"/>
      <c r="EPH103" s="704"/>
      <c r="EPI103" s="704"/>
      <c r="EPJ103" s="704"/>
      <c r="EPK103" s="704"/>
      <c r="EPL103" s="704"/>
      <c r="EPM103" s="704"/>
      <c r="EPN103" s="704"/>
      <c r="EPO103" s="704"/>
      <c r="EPP103" s="704"/>
      <c r="EPQ103" s="704"/>
      <c r="EPR103" s="704"/>
      <c r="EPS103" s="704"/>
      <c r="EPT103" s="704"/>
      <c r="EPU103" s="704"/>
      <c r="EPV103" s="704"/>
      <c r="EPW103" s="704"/>
      <c r="EPX103" s="704"/>
      <c r="EPY103" s="704"/>
      <c r="EPZ103" s="704"/>
      <c r="EQA103" s="704"/>
      <c r="EQB103" s="704"/>
      <c r="EQC103" s="704"/>
      <c r="EQD103" s="704"/>
      <c r="EQE103" s="704"/>
      <c r="EQF103" s="704"/>
      <c r="EQG103" s="704"/>
      <c r="EQH103" s="704"/>
      <c r="EQI103" s="704"/>
      <c r="EQJ103" s="704"/>
      <c r="EQK103" s="704"/>
      <c r="EQL103" s="704"/>
      <c r="EQM103" s="704"/>
      <c r="EQN103" s="704"/>
      <c r="EQO103" s="704"/>
      <c r="EQP103" s="704"/>
      <c r="EQQ103" s="704"/>
      <c r="EQR103" s="704"/>
      <c r="EQS103" s="704"/>
      <c r="EQT103" s="704"/>
      <c r="EQU103" s="704"/>
      <c r="EQV103" s="704"/>
      <c r="EQW103" s="704"/>
      <c r="EQX103" s="704"/>
      <c r="EQY103" s="704"/>
      <c r="EQZ103" s="704"/>
      <c r="ERA103" s="704"/>
      <c r="ERB103" s="704"/>
      <c r="ERC103" s="704"/>
      <c r="ERD103" s="704"/>
      <c r="ERE103" s="704"/>
      <c r="ERF103" s="704"/>
      <c r="ERG103" s="704"/>
      <c r="ERH103" s="704"/>
      <c r="ERI103" s="704"/>
      <c r="ERJ103" s="704"/>
      <c r="ERK103" s="704"/>
      <c r="ERL103" s="704"/>
      <c r="ERM103" s="704"/>
      <c r="ERN103" s="704"/>
      <c r="ERO103" s="704"/>
      <c r="ERP103" s="704"/>
      <c r="ERQ103" s="704"/>
      <c r="ERR103" s="704"/>
      <c r="ERS103" s="704"/>
      <c r="ERT103" s="704"/>
      <c r="ERU103" s="704"/>
      <c r="ERV103" s="704"/>
      <c r="ERW103" s="704"/>
      <c r="ERX103" s="704"/>
      <c r="ERY103" s="704"/>
      <c r="ERZ103" s="704"/>
      <c r="ESA103" s="704"/>
      <c r="ESB103" s="704"/>
      <c r="ESC103" s="704"/>
      <c r="ESD103" s="704"/>
      <c r="ESE103" s="704"/>
      <c r="ESF103" s="704"/>
      <c r="ESG103" s="704"/>
      <c r="ESH103" s="704"/>
      <c r="ESI103" s="704"/>
      <c r="ESJ103" s="704"/>
      <c r="ESK103" s="704"/>
      <c r="ESL103" s="704"/>
      <c r="ESM103" s="704"/>
      <c r="ESN103" s="704"/>
      <c r="ESO103" s="704"/>
      <c r="ESP103" s="704"/>
      <c r="ESQ103" s="704"/>
      <c r="ESR103" s="704"/>
      <c r="ESS103" s="704"/>
      <c r="EST103" s="704"/>
      <c r="ESU103" s="704"/>
      <c r="ESV103" s="704"/>
      <c r="ESW103" s="704"/>
      <c r="ESX103" s="704"/>
      <c r="ESY103" s="704"/>
      <c r="ESZ103" s="704"/>
      <c r="ETA103" s="704"/>
      <c r="ETB103" s="704"/>
      <c r="ETC103" s="704"/>
      <c r="ETD103" s="704"/>
      <c r="ETE103" s="704"/>
      <c r="ETF103" s="704"/>
      <c r="ETG103" s="704"/>
      <c r="ETH103" s="704"/>
      <c r="ETI103" s="704"/>
      <c r="ETJ103" s="704"/>
      <c r="ETK103" s="704"/>
      <c r="ETL103" s="704"/>
      <c r="ETM103" s="704"/>
      <c r="ETN103" s="704"/>
      <c r="ETO103" s="704"/>
      <c r="ETP103" s="704"/>
      <c r="ETQ103" s="704"/>
      <c r="ETR103" s="704"/>
      <c r="ETS103" s="704"/>
      <c r="ETT103" s="704"/>
      <c r="ETU103" s="704"/>
      <c r="ETV103" s="704"/>
      <c r="ETW103" s="704"/>
      <c r="ETX103" s="704"/>
      <c r="ETY103" s="704"/>
      <c r="ETZ103" s="704"/>
      <c r="EUA103" s="704"/>
      <c r="EUB103" s="704"/>
      <c r="EUC103" s="704"/>
      <c r="EUD103" s="704"/>
      <c r="EUE103" s="704"/>
      <c r="EUF103" s="704"/>
      <c r="EUG103" s="704"/>
      <c r="EUH103" s="704"/>
      <c r="EUI103" s="704"/>
      <c r="EUJ103" s="704"/>
      <c r="EUK103" s="704"/>
      <c r="EUL103" s="704"/>
      <c r="EUM103" s="704"/>
      <c r="EUN103" s="704"/>
      <c r="EUO103" s="704"/>
      <c r="EUP103" s="704"/>
      <c r="EUQ103" s="704"/>
      <c r="EUR103" s="704"/>
      <c r="EUS103" s="704"/>
      <c r="EUT103" s="704"/>
      <c r="EUU103" s="704"/>
      <c r="EUV103" s="704"/>
      <c r="EUW103" s="704"/>
      <c r="EUX103" s="704"/>
      <c r="EUY103" s="704"/>
      <c r="EUZ103" s="704"/>
      <c r="EVA103" s="704"/>
      <c r="EVB103" s="704"/>
      <c r="EVC103" s="704"/>
      <c r="EVD103" s="704"/>
      <c r="EVE103" s="704"/>
      <c r="EVF103" s="704"/>
      <c r="EVG103" s="704"/>
      <c r="EVH103" s="704"/>
      <c r="EVI103" s="704"/>
      <c r="EVJ103" s="704"/>
      <c r="EVK103" s="704"/>
      <c r="EVL103" s="704"/>
      <c r="EVM103" s="704"/>
      <c r="EVN103" s="704"/>
      <c r="EVO103" s="704"/>
      <c r="EVP103" s="704"/>
      <c r="EVQ103" s="704"/>
      <c r="EVR103" s="704"/>
      <c r="EVS103" s="704"/>
      <c r="EVT103" s="704"/>
      <c r="EVU103" s="704"/>
      <c r="EVV103" s="704"/>
      <c r="EVW103" s="704"/>
      <c r="EVX103" s="704"/>
      <c r="EVY103" s="704"/>
      <c r="EVZ103" s="704"/>
      <c r="EWA103" s="704"/>
      <c r="EWB103" s="704"/>
      <c r="EWC103" s="704"/>
      <c r="EWD103" s="704"/>
      <c r="EWE103" s="704"/>
      <c r="EWF103" s="704"/>
      <c r="EWG103" s="704"/>
      <c r="EWH103" s="704"/>
      <c r="EWI103" s="704"/>
      <c r="EWJ103" s="704"/>
      <c r="EWK103" s="704"/>
      <c r="EWL103" s="704"/>
      <c r="EWM103" s="704"/>
      <c r="EWN103" s="704"/>
      <c r="EWO103" s="704"/>
      <c r="EWP103" s="704"/>
      <c r="EWQ103" s="704"/>
      <c r="EWR103" s="704"/>
      <c r="EWS103" s="704"/>
      <c r="EWT103" s="704"/>
      <c r="EWU103" s="704"/>
      <c r="EWV103" s="704"/>
      <c r="EWW103" s="704"/>
      <c r="EWX103" s="704"/>
      <c r="EWY103" s="704"/>
      <c r="EWZ103" s="704"/>
      <c r="EXA103" s="704"/>
      <c r="EXB103" s="704"/>
      <c r="EXC103" s="704"/>
      <c r="EXD103" s="704"/>
      <c r="EXE103" s="704"/>
      <c r="EXF103" s="704"/>
      <c r="EXG103" s="704"/>
      <c r="EXH103" s="704"/>
      <c r="EXI103" s="704"/>
      <c r="EXJ103" s="704"/>
      <c r="EXK103" s="704"/>
      <c r="EXL103" s="704"/>
      <c r="EXM103" s="704"/>
      <c r="EXN103" s="704"/>
      <c r="EXO103" s="704"/>
      <c r="EXP103" s="704"/>
      <c r="EXQ103" s="704"/>
      <c r="EXR103" s="704"/>
      <c r="EXS103" s="704"/>
      <c r="EXT103" s="704"/>
      <c r="EXU103" s="704"/>
      <c r="EXV103" s="704"/>
      <c r="EXW103" s="704"/>
      <c r="EXX103" s="704"/>
      <c r="EXY103" s="704"/>
      <c r="EXZ103" s="704"/>
      <c r="EYA103" s="704"/>
      <c r="EYB103" s="704"/>
      <c r="EYC103" s="704"/>
      <c r="EYD103" s="704"/>
      <c r="EYE103" s="704"/>
      <c r="EYF103" s="704"/>
      <c r="EYG103" s="704"/>
      <c r="EYH103" s="704"/>
      <c r="EYI103" s="704"/>
      <c r="EYJ103" s="704"/>
      <c r="EYK103" s="704"/>
      <c r="EYL103" s="704"/>
      <c r="EYM103" s="704"/>
      <c r="EYN103" s="704"/>
      <c r="EYO103" s="704"/>
      <c r="EYP103" s="704"/>
      <c r="EYQ103" s="704"/>
      <c r="EYR103" s="704"/>
      <c r="EYS103" s="704"/>
      <c r="EYT103" s="704"/>
      <c r="EYU103" s="704"/>
      <c r="EYV103" s="704"/>
      <c r="EYW103" s="704"/>
      <c r="EYX103" s="704"/>
      <c r="EYY103" s="704"/>
      <c r="EYZ103" s="704"/>
      <c r="EZA103" s="704"/>
      <c r="EZB103" s="704"/>
      <c r="EZC103" s="704"/>
      <c r="EZD103" s="704"/>
      <c r="EZE103" s="704"/>
      <c r="EZF103" s="704"/>
      <c r="EZG103" s="704"/>
      <c r="EZH103" s="704"/>
      <c r="EZI103" s="704"/>
      <c r="EZJ103" s="704"/>
      <c r="EZK103" s="704"/>
      <c r="EZL103" s="704"/>
      <c r="EZM103" s="704"/>
      <c r="EZN103" s="704"/>
      <c r="EZO103" s="704"/>
      <c r="EZP103" s="704"/>
      <c r="EZQ103" s="704"/>
      <c r="EZR103" s="704"/>
      <c r="EZS103" s="704"/>
      <c r="EZT103" s="704"/>
      <c r="EZU103" s="704"/>
      <c r="EZV103" s="704"/>
      <c r="EZW103" s="704"/>
      <c r="EZX103" s="704"/>
      <c r="EZY103" s="704"/>
      <c r="EZZ103" s="704"/>
      <c r="FAA103" s="704"/>
      <c r="FAB103" s="704"/>
      <c r="FAC103" s="704"/>
      <c r="FAD103" s="704"/>
      <c r="FAE103" s="704"/>
      <c r="FAF103" s="704"/>
      <c r="FAG103" s="704"/>
      <c r="FAH103" s="704"/>
      <c r="FAI103" s="704"/>
      <c r="FAJ103" s="704"/>
      <c r="FAK103" s="704"/>
      <c r="FAL103" s="704"/>
      <c r="FAM103" s="704"/>
      <c r="FAN103" s="704"/>
      <c r="FAO103" s="704"/>
      <c r="FAP103" s="704"/>
      <c r="FAQ103" s="704"/>
      <c r="FAR103" s="704"/>
      <c r="FAS103" s="704"/>
      <c r="FAT103" s="704"/>
      <c r="FAU103" s="704"/>
      <c r="FAV103" s="704"/>
      <c r="FAW103" s="704"/>
      <c r="FAX103" s="704"/>
      <c r="FAY103" s="704"/>
      <c r="FAZ103" s="704"/>
      <c r="FBA103" s="704"/>
      <c r="FBB103" s="704"/>
      <c r="FBC103" s="704"/>
      <c r="FBD103" s="704"/>
      <c r="FBE103" s="704"/>
      <c r="FBF103" s="704"/>
      <c r="FBG103" s="704"/>
      <c r="FBH103" s="704"/>
      <c r="FBI103" s="704"/>
      <c r="FBJ103" s="704"/>
      <c r="FBK103" s="704"/>
      <c r="FBL103" s="704"/>
      <c r="FBM103" s="704"/>
      <c r="FBN103" s="704"/>
      <c r="FBO103" s="704"/>
      <c r="FBP103" s="704"/>
      <c r="FBQ103" s="704"/>
      <c r="FBR103" s="704"/>
      <c r="FBS103" s="704"/>
      <c r="FBT103" s="704"/>
      <c r="FBU103" s="704"/>
      <c r="FBV103" s="704"/>
      <c r="FBW103" s="704"/>
      <c r="FBX103" s="704"/>
      <c r="FBY103" s="704"/>
      <c r="FBZ103" s="704"/>
      <c r="FCA103" s="704"/>
      <c r="FCB103" s="704"/>
      <c r="FCC103" s="704"/>
      <c r="FCD103" s="704"/>
      <c r="FCE103" s="704"/>
      <c r="FCF103" s="704"/>
      <c r="FCG103" s="704"/>
      <c r="FCH103" s="704"/>
      <c r="FCI103" s="704"/>
      <c r="FCJ103" s="704"/>
      <c r="FCK103" s="704"/>
      <c r="FCL103" s="704"/>
      <c r="FCM103" s="704"/>
      <c r="FCN103" s="704"/>
      <c r="FCO103" s="704"/>
      <c r="FCP103" s="704"/>
      <c r="FCQ103" s="704"/>
      <c r="FCR103" s="704"/>
      <c r="FCS103" s="704"/>
      <c r="FCT103" s="704"/>
      <c r="FCU103" s="704"/>
      <c r="FCV103" s="704"/>
      <c r="FCW103" s="704"/>
      <c r="FCX103" s="704"/>
      <c r="FCY103" s="704"/>
      <c r="FCZ103" s="704"/>
      <c r="FDA103" s="704"/>
      <c r="FDB103" s="704"/>
      <c r="FDC103" s="704"/>
      <c r="FDD103" s="704"/>
      <c r="FDE103" s="704"/>
      <c r="FDF103" s="704"/>
      <c r="FDG103" s="704"/>
      <c r="FDH103" s="704"/>
      <c r="FDI103" s="704"/>
      <c r="FDJ103" s="704"/>
      <c r="FDK103" s="704"/>
      <c r="FDL103" s="704"/>
      <c r="FDM103" s="704"/>
      <c r="FDN103" s="704"/>
      <c r="FDO103" s="704"/>
      <c r="FDP103" s="704"/>
      <c r="FDQ103" s="704"/>
      <c r="FDR103" s="704"/>
      <c r="FDS103" s="704"/>
      <c r="FDT103" s="704"/>
      <c r="FDU103" s="704"/>
      <c r="FDV103" s="704"/>
      <c r="FDW103" s="704"/>
      <c r="FDX103" s="704"/>
      <c r="FDY103" s="704"/>
      <c r="FDZ103" s="704"/>
      <c r="FEA103" s="704"/>
      <c r="FEB103" s="704"/>
      <c r="FEC103" s="704"/>
      <c r="FED103" s="704"/>
      <c r="FEE103" s="704"/>
      <c r="FEF103" s="704"/>
      <c r="FEG103" s="704"/>
      <c r="FEH103" s="704"/>
      <c r="FEI103" s="704"/>
      <c r="FEJ103" s="704"/>
      <c r="FEK103" s="704"/>
      <c r="FEL103" s="704"/>
      <c r="FEM103" s="704"/>
      <c r="FEN103" s="704"/>
      <c r="FEO103" s="704"/>
      <c r="FEP103" s="704"/>
      <c r="FEQ103" s="704"/>
      <c r="FER103" s="704"/>
      <c r="FES103" s="704"/>
      <c r="FET103" s="704"/>
      <c r="FEU103" s="704"/>
      <c r="FEV103" s="704"/>
      <c r="FEW103" s="704"/>
      <c r="FEX103" s="704"/>
      <c r="FEY103" s="704"/>
      <c r="FEZ103" s="704"/>
      <c r="FFA103" s="704"/>
      <c r="FFB103" s="704"/>
      <c r="FFC103" s="704"/>
      <c r="FFD103" s="704"/>
      <c r="FFE103" s="704"/>
      <c r="FFF103" s="704"/>
      <c r="FFG103" s="704"/>
      <c r="FFH103" s="704"/>
      <c r="FFI103" s="704"/>
      <c r="FFJ103" s="704"/>
      <c r="FFK103" s="704"/>
      <c r="FFL103" s="704"/>
      <c r="FFM103" s="704"/>
      <c r="FFN103" s="704"/>
      <c r="FFO103" s="704"/>
      <c r="FFP103" s="704"/>
      <c r="FFQ103" s="704"/>
      <c r="FFR103" s="704"/>
      <c r="FFS103" s="704"/>
      <c r="FFT103" s="704"/>
      <c r="FFU103" s="704"/>
      <c r="FFV103" s="704"/>
      <c r="FFW103" s="704"/>
      <c r="FFX103" s="704"/>
      <c r="FFY103" s="704"/>
      <c r="FFZ103" s="704"/>
      <c r="FGA103" s="704"/>
      <c r="FGB103" s="704"/>
      <c r="FGC103" s="704"/>
      <c r="FGD103" s="704"/>
      <c r="FGE103" s="704"/>
      <c r="FGF103" s="704"/>
      <c r="FGG103" s="704"/>
      <c r="FGH103" s="704"/>
      <c r="FGI103" s="704"/>
      <c r="FGJ103" s="704"/>
      <c r="FGK103" s="704"/>
      <c r="FGL103" s="704"/>
      <c r="FGM103" s="704"/>
      <c r="FGN103" s="704"/>
      <c r="FGO103" s="704"/>
      <c r="FGP103" s="704"/>
      <c r="FGQ103" s="704"/>
      <c r="FGR103" s="704"/>
      <c r="FGS103" s="704"/>
      <c r="FGT103" s="704"/>
      <c r="FGU103" s="704"/>
      <c r="FGV103" s="704"/>
      <c r="FGW103" s="704"/>
      <c r="FGX103" s="704"/>
      <c r="FGY103" s="704"/>
      <c r="FGZ103" s="704"/>
      <c r="FHA103" s="704"/>
      <c r="FHB103" s="704"/>
      <c r="FHC103" s="704"/>
      <c r="FHD103" s="704"/>
      <c r="FHE103" s="704"/>
      <c r="FHF103" s="704"/>
      <c r="FHG103" s="704"/>
      <c r="FHH103" s="704"/>
      <c r="FHI103" s="704"/>
      <c r="FHJ103" s="704"/>
      <c r="FHK103" s="704"/>
      <c r="FHL103" s="704"/>
      <c r="FHM103" s="704"/>
      <c r="FHN103" s="704"/>
      <c r="FHO103" s="704"/>
      <c r="FHP103" s="704"/>
      <c r="FHQ103" s="704"/>
      <c r="FHR103" s="704"/>
      <c r="FHS103" s="704"/>
      <c r="FHT103" s="704"/>
      <c r="FHU103" s="704"/>
      <c r="FHV103" s="704"/>
      <c r="FHW103" s="704"/>
      <c r="FHX103" s="704"/>
      <c r="FHY103" s="704"/>
      <c r="FHZ103" s="704"/>
      <c r="FIA103" s="704"/>
      <c r="FIB103" s="704"/>
      <c r="FIC103" s="704"/>
      <c r="FID103" s="704"/>
      <c r="FIE103" s="704"/>
      <c r="FIF103" s="704"/>
      <c r="FIG103" s="704"/>
      <c r="FIH103" s="704"/>
      <c r="FII103" s="704"/>
      <c r="FIJ103" s="704"/>
      <c r="FIK103" s="704"/>
      <c r="FIL103" s="704"/>
      <c r="FIM103" s="704"/>
      <c r="FIN103" s="704"/>
      <c r="FIO103" s="704"/>
      <c r="FIP103" s="704"/>
      <c r="FIQ103" s="704"/>
      <c r="FIR103" s="704"/>
      <c r="FIS103" s="704"/>
      <c r="FIT103" s="704"/>
      <c r="FIU103" s="704"/>
      <c r="FIV103" s="704"/>
      <c r="FIW103" s="704"/>
      <c r="FIX103" s="704"/>
      <c r="FIY103" s="704"/>
      <c r="FIZ103" s="704"/>
      <c r="FJA103" s="704"/>
      <c r="FJB103" s="704"/>
      <c r="FJC103" s="704"/>
      <c r="FJD103" s="704"/>
      <c r="FJE103" s="704"/>
      <c r="FJF103" s="704"/>
      <c r="FJG103" s="704"/>
      <c r="FJH103" s="704"/>
      <c r="FJI103" s="704"/>
      <c r="FJJ103" s="704"/>
      <c r="FJK103" s="704"/>
      <c r="FJL103" s="704"/>
      <c r="FJM103" s="704"/>
      <c r="FJN103" s="704"/>
      <c r="FJO103" s="704"/>
      <c r="FJP103" s="704"/>
      <c r="FJQ103" s="704"/>
      <c r="FJR103" s="704"/>
      <c r="FJS103" s="704"/>
      <c r="FJT103" s="704"/>
      <c r="FJU103" s="704"/>
      <c r="FJV103" s="704"/>
      <c r="FJW103" s="704"/>
      <c r="FJX103" s="704"/>
      <c r="FJY103" s="704"/>
      <c r="FJZ103" s="704"/>
      <c r="FKA103" s="704"/>
      <c r="FKB103" s="704"/>
      <c r="FKC103" s="704"/>
      <c r="FKD103" s="704"/>
      <c r="FKE103" s="704"/>
      <c r="FKF103" s="704"/>
      <c r="FKG103" s="704"/>
      <c r="FKH103" s="704"/>
      <c r="FKI103" s="704"/>
      <c r="FKJ103" s="704"/>
      <c r="FKK103" s="704"/>
      <c r="FKL103" s="704"/>
      <c r="FKM103" s="704"/>
      <c r="FKN103" s="704"/>
      <c r="FKO103" s="704"/>
      <c r="FKP103" s="704"/>
      <c r="FKQ103" s="704"/>
      <c r="FKR103" s="704"/>
      <c r="FKS103" s="704"/>
      <c r="FKT103" s="704"/>
      <c r="FKU103" s="704"/>
      <c r="FKV103" s="704"/>
      <c r="FKW103" s="704"/>
      <c r="FKX103" s="704"/>
      <c r="FKY103" s="704"/>
      <c r="FKZ103" s="704"/>
      <c r="FLA103" s="704"/>
      <c r="FLB103" s="704"/>
      <c r="FLC103" s="704"/>
      <c r="FLD103" s="704"/>
      <c r="FLE103" s="704"/>
      <c r="FLF103" s="704"/>
      <c r="FLG103" s="704"/>
      <c r="FLH103" s="704"/>
      <c r="FLI103" s="704"/>
      <c r="FLJ103" s="704"/>
      <c r="FLK103" s="704"/>
      <c r="FLL103" s="704"/>
      <c r="FLM103" s="704"/>
      <c r="FLN103" s="704"/>
      <c r="FLO103" s="704"/>
      <c r="FLP103" s="704"/>
      <c r="FLQ103" s="704"/>
      <c r="FLR103" s="704"/>
      <c r="FLS103" s="704"/>
      <c r="FLT103" s="704"/>
      <c r="FLU103" s="704"/>
      <c r="FLV103" s="704"/>
      <c r="FLW103" s="704"/>
      <c r="FLX103" s="704"/>
      <c r="FLY103" s="704"/>
      <c r="FLZ103" s="704"/>
      <c r="FMA103" s="704"/>
      <c r="FMB103" s="704"/>
      <c r="FMC103" s="704"/>
      <c r="FMD103" s="704"/>
      <c r="FME103" s="704"/>
      <c r="FMF103" s="704"/>
      <c r="FMG103" s="704"/>
      <c r="FMH103" s="704"/>
      <c r="FMI103" s="704"/>
      <c r="FMJ103" s="704"/>
      <c r="FMK103" s="704"/>
      <c r="FML103" s="704"/>
      <c r="FMM103" s="704"/>
      <c r="FMN103" s="704"/>
      <c r="FMO103" s="704"/>
      <c r="FMP103" s="704"/>
      <c r="FMQ103" s="704"/>
      <c r="FMR103" s="704"/>
      <c r="FMS103" s="704"/>
      <c r="FMT103" s="704"/>
      <c r="FMU103" s="704"/>
      <c r="FMV103" s="704"/>
      <c r="FMW103" s="704"/>
      <c r="FMX103" s="704"/>
      <c r="FMY103" s="704"/>
      <c r="FMZ103" s="704"/>
      <c r="FNA103" s="704"/>
      <c r="FNB103" s="704"/>
      <c r="FNC103" s="704"/>
      <c r="FND103" s="704"/>
      <c r="FNE103" s="704"/>
      <c r="FNF103" s="704"/>
      <c r="FNG103" s="704"/>
      <c r="FNH103" s="704"/>
      <c r="FNI103" s="704"/>
      <c r="FNJ103" s="704"/>
      <c r="FNK103" s="704"/>
      <c r="FNL103" s="704"/>
      <c r="FNM103" s="704"/>
      <c r="FNN103" s="704"/>
      <c r="FNO103" s="704"/>
      <c r="FNP103" s="704"/>
      <c r="FNQ103" s="704"/>
      <c r="FNR103" s="704"/>
      <c r="FNS103" s="704"/>
      <c r="FNT103" s="704"/>
      <c r="FNU103" s="704"/>
      <c r="FNV103" s="704"/>
      <c r="FNW103" s="704"/>
      <c r="FNX103" s="704"/>
      <c r="FNY103" s="704"/>
      <c r="FNZ103" s="704"/>
      <c r="FOA103" s="704"/>
      <c r="FOB103" s="704"/>
      <c r="FOC103" s="704"/>
      <c r="FOD103" s="704"/>
      <c r="FOE103" s="704"/>
      <c r="FOF103" s="704"/>
      <c r="FOG103" s="704"/>
      <c r="FOH103" s="704"/>
      <c r="FOI103" s="704"/>
      <c r="FOJ103" s="704"/>
      <c r="FOK103" s="704"/>
      <c r="FOL103" s="704"/>
      <c r="FOM103" s="704"/>
      <c r="FON103" s="704"/>
      <c r="FOO103" s="704"/>
      <c r="FOP103" s="704"/>
      <c r="FOQ103" s="704"/>
      <c r="FOR103" s="704"/>
      <c r="FOS103" s="704"/>
      <c r="FOT103" s="704"/>
      <c r="FOU103" s="704"/>
      <c r="FOV103" s="704"/>
      <c r="FOW103" s="704"/>
      <c r="FOX103" s="704"/>
      <c r="FOY103" s="704"/>
      <c r="FOZ103" s="704"/>
      <c r="FPA103" s="704"/>
      <c r="FPB103" s="704"/>
      <c r="FPC103" s="704"/>
      <c r="FPD103" s="704"/>
      <c r="FPE103" s="704"/>
      <c r="FPF103" s="704"/>
      <c r="FPG103" s="704"/>
      <c r="FPH103" s="704"/>
      <c r="FPI103" s="704"/>
      <c r="FPJ103" s="704"/>
      <c r="FPK103" s="704"/>
      <c r="FPL103" s="704"/>
      <c r="FPM103" s="704"/>
      <c r="FPN103" s="704"/>
      <c r="FPO103" s="704"/>
      <c r="FPP103" s="704"/>
      <c r="FPQ103" s="704"/>
      <c r="FPR103" s="704"/>
      <c r="FPS103" s="704"/>
      <c r="FPT103" s="704"/>
      <c r="FPU103" s="704"/>
      <c r="FPV103" s="704"/>
      <c r="FPW103" s="704"/>
      <c r="FPX103" s="704"/>
      <c r="FPY103" s="704"/>
      <c r="FPZ103" s="704"/>
      <c r="FQA103" s="704"/>
      <c r="FQB103" s="704"/>
      <c r="FQC103" s="704"/>
      <c r="FQD103" s="704"/>
      <c r="FQE103" s="704"/>
      <c r="FQF103" s="704"/>
      <c r="FQG103" s="704"/>
      <c r="FQH103" s="704"/>
      <c r="FQI103" s="704"/>
      <c r="FQJ103" s="704"/>
      <c r="FQK103" s="704"/>
      <c r="FQL103" s="704"/>
      <c r="FQM103" s="704"/>
      <c r="FQN103" s="704"/>
      <c r="FQO103" s="704"/>
      <c r="FQP103" s="704"/>
      <c r="FQQ103" s="704"/>
      <c r="FQR103" s="704"/>
      <c r="FQS103" s="704"/>
      <c r="FQT103" s="704"/>
      <c r="FQU103" s="704"/>
      <c r="FQV103" s="704"/>
      <c r="FQW103" s="704"/>
      <c r="FQX103" s="704"/>
      <c r="FQY103" s="704"/>
      <c r="FQZ103" s="704"/>
      <c r="FRA103" s="704"/>
      <c r="FRB103" s="704"/>
      <c r="FRC103" s="704"/>
      <c r="FRD103" s="704"/>
      <c r="FRE103" s="704"/>
      <c r="FRF103" s="704"/>
      <c r="FRG103" s="704"/>
      <c r="FRH103" s="704"/>
      <c r="FRI103" s="704"/>
      <c r="FRJ103" s="704"/>
      <c r="FRK103" s="704"/>
      <c r="FRL103" s="704"/>
      <c r="FRM103" s="704"/>
      <c r="FRN103" s="704"/>
      <c r="FRO103" s="704"/>
      <c r="FRP103" s="704"/>
      <c r="FRQ103" s="704"/>
      <c r="FRR103" s="704"/>
      <c r="FRS103" s="704"/>
      <c r="FRT103" s="704"/>
      <c r="FRU103" s="704"/>
      <c r="FRV103" s="704"/>
      <c r="FRW103" s="704"/>
      <c r="FRX103" s="704"/>
      <c r="FRY103" s="704"/>
      <c r="FRZ103" s="704"/>
      <c r="FSA103" s="704"/>
      <c r="FSB103" s="704"/>
      <c r="FSC103" s="704"/>
      <c r="FSD103" s="704"/>
      <c r="FSE103" s="704"/>
      <c r="FSF103" s="704"/>
      <c r="FSG103" s="704"/>
      <c r="FSH103" s="704"/>
      <c r="FSI103" s="704"/>
      <c r="FSJ103" s="704"/>
      <c r="FSK103" s="704"/>
      <c r="FSL103" s="704"/>
      <c r="FSM103" s="704"/>
      <c r="FSN103" s="704"/>
      <c r="FSO103" s="704"/>
      <c r="FSP103" s="704"/>
      <c r="FSQ103" s="704"/>
      <c r="FSR103" s="704"/>
      <c r="FSS103" s="704"/>
      <c r="FST103" s="704"/>
      <c r="FSU103" s="704"/>
      <c r="FSV103" s="704"/>
      <c r="FSW103" s="704"/>
      <c r="FSX103" s="704"/>
      <c r="FSY103" s="704"/>
      <c r="FSZ103" s="704"/>
      <c r="FTA103" s="704"/>
      <c r="FTB103" s="704"/>
      <c r="FTC103" s="704"/>
      <c r="FTD103" s="704"/>
      <c r="FTE103" s="704"/>
      <c r="FTF103" s="704"/>
      <c r="FTG103" s="704"/>
      <c r="FTH103" s="704"/>
      <c r="FTI103" s="704"/>
      <c r="FTJ103" s="704"/>
      <c r="FTK103" s="704"/>
      <c r="FTL103" s="704"/>
      <c r="FTM103" s="704"/>
      <c r="FTN103" s="704"/>
      <c r="FTO103" s="704"/>
      <c r="FTP103" s="704"/>
      <c r="FTQ103" s="704"/>
      <c r="FTR103" s="704"/>
      <c r="FTS103" s="704"/>
      <c r="FTT103" s="704"/>
      <c r="FTU103" s="704"/>
      <c r="FTV103" s="704"/>
      <c r="FTW103" s="704"/>
      <c r="FTX103" s="704"/>
      <c r="FTY103" s="704"/>
      <c r="FTZ103" s="704"/>
      <c r="FUA103" s="704"/>
      <c r="FUB103" s="704"/>
      <c r="FUC103" s="704"/>
      <c r="FUD103" s="704"/>
      <c r="FUE103" s="704"/>
      <c r="FUF103" s="704"/>
      <c r="FUG103" s="704"/>
      <c r="FUH103" s="704"/>
      <c r="FUI103" s="704"/>
      <c r="FUJ103" s="704"/>
      <c r="FUK103" s="704"/>
      <c r="FUL103" s="704"/>
      <c r="FUM103" s="704"/>
      <c r="FUN103" s="704"/>
      <c r="FUO103" s="704"/>
      <c r="FUP103" s="704"/>
      <c r="FUQ103" s="704"/>
      <c r="FUR103" s="704"/>
      <c r="FUS103" s="704"/>
      <c r="FUT103" s="704"/>
      <c r="FUU103" s="704"/>
      <c r="FUV103" s="704"/>
      <c r="FUW103" s="704"/>
      <c r="FUX103" s="704"/>
      <c r="FUY103" s="704"/>
      <c r="FUZ103" s="704"/>
      <c r="FVA103" s="704"/>
      <c r="FVB103" s="704"/>
      <c r="FVC103" s="704"/>
      <c r="FVD103" s="704"/>
      <c r="FVE103" s="704"/>
      <c r="FVF103" s="704"/>
      <c r="FVG103" s="704"/>
      <c r="FVH103" s="704"/>
      <c r="FVI103" s="704"/>
      <c r="FVJ103" s="704"/>
      <c r="FVK103" s="704"/>
      <c r="FVL103" s="704"/>
      <c r="FVM103" s="704"/>
      <c r="FVN103" s="704"/>
      <c r="FVO103" s="704"/>
      <c r="FVP103" s="704"/>
      <c r="FVQ103" s="704"/>
      <c r="FVR103" s="704"/>
      <c r="FVS103" s="704"/>
      <c r="FVT103" s="704"/>
      <c r="FVU103" s="704"/>
      <c r="FVV103" s="704"/>
      <c r="FVW103" s="704"/>
      <c r="FVX103" s="704"/>
      <c r="FVY103" s="704"/>
      <c r="FVZ103" s="704"/>
      <c r="FWA103" s="704"/>
      <c r="FWB103" s="704"/>
      <c r="FWC103" s="704"/>
      <c r="FWD103" s="704"/>
      <c r="FWE103" s="704"/>
      <c r="FWF103" s="704"/>
      <c r="FWG103" s="704"/>
      <c r="FWH103" s="704"/>
      <c r="FWI103" s="704"/>
      <c r="FWJ103" s="704"/>
      <c r="FWK103" s="704"/>
      <c r="FWL103" s="704"/>
      <c r="FWM103" s="704"/>
      <c r="FWN103" s="704"/>
      <c r="FWO103" s="704"/>
      <c r="FWP103" s="704"/>
      <c r="FWQ103" s="704"/>
      <c r="FWR103" s="704"/>
      <c r="FWS103" s="704"/>
      <c r="FWT103" s="704"/>
      <c r="FWU103" s="704"/>
      <c r="FWV103" s="704"/>
      <c r="FWW103" s="704"/>
      <c r="FWX103" s="704"/>
      <c r="FWY103" s="704"/>
      <c r="FWZ103" s="704"/>
      <c r="FXA103" s="704"/>
      <c r="FXB103" s="704"/>
      <c r="FXC103" s="704"/>
      <c r="FXD103" s="704"/>
      <c r="FXE103" s="704"/>
      <c r="FXF103" s="704"/>
      <c r="FXG103" s="704"/>
      <c r="FXH103" s="704"/>
      <c r="FXI103" s="704"/>
      <c r="FXJ103" s="704"/>
      <c r="FXK103" s="704"/>
      <c r="FXL103" s="704"/>
      <c r="FXM103" s="704"/>
      <c r="FXN103" s="704"/>
      <c r="FXO103" s="704"/>
      <c r="FXP103" s="704"/>
      <c r="FXQ103" s="704"/>
      <c r="FXR103" s="704"/>
      <c r="FXS103" s="704"/>
      <c r="FXT103" s="704"/>
      <c r="FXU103" s="704"/>
      <c r="FXV103" s="704"/>
      <c r="FXW103" s="704"/>
      <c r="FXX103" s="704"/>
      <c r="FXY103" s="704"/>
      <c r="FXZ103" s="704"/>
      <c r="FYA103" s="704"/>
      <c r="FYB103" s="704"/>
      <c r="FYC103" s="704"/>
      <c r="FYD103" s="704"/>
      <c r="FYE103" s="704"/>
      <c r="FYF103" s="704"/>
      <c r="FYG103" s="704"/>
      <c r="FYH103" s="704"/>
      <c r="FYI103" s="704"/>
      <c r="FYJ103" s="704"/>
      <c r="FYK103" s="704"/>
      <c r="FYL103" s="704"/>
      <c r="FYM103" s="704"/>
      <c r="FYN103" s="704"/>
      <c r="FYO103" s="704"/>
      <c r="FYP103" s="704"/>
      <c r="FYQ103" s="704"/>
      <c r="FYR103" s="704"/>
      <c r="FYS103" s="704"/>
      <c r="FYT103" s="704"/>
      <c r="FYU103" s="704"/>
      <c r="FYV103" s="704"/>
      <c r="FYW103" s="704"/>
      <c r="FYX103" s="704"/>
      <c r="FYY103" s="704"/>
      <c r="FYZ103" s="704"/>
      <c r="FZA103" s="704"/>
      <c r="FZB103" s="704"/>
      <c r="FZC103" s="704"/>
      <c r="FZD103" s="704"/>
      <c r="FZE103" s="704"/>
      <c r="FZF103" s="704"/>
      <c r="FZG103" s="704"/>
      <c r="FZH103" s="704"/>
      <c r="FZI103" s="704"/>
      <c r="FZJ103" s="704"/>
      <c r="FZK103" s="704"/>
      <c r="FZL103" s="704"/>
      <c r="FZM103" s="704"/>
      <c r="FZN103" s="704"/>
      <c r="FZO103" s="704"/>
      <c r="FZP103" s="704"/>
      <c r="FZQ103" s="704"/>
      <c r="FZR103" s="704"/>
      <c r="FZS103" s="704"/>
      <c r="FZT103" s="704"/>
      <c r="FZU103" s="704"/>
      <c r="FZV103" s="704"/>
      <c r="FZW103" s="704"/>
      <c r="FZX103" s="704"/>
      <c r="FZY103" s="704"/>
      <c r="FZZ103" s="704"/>
      <c r="GAA103" s="704"/>
      <c r="GAB103" s="704"/>
      <c r="GAC103" s="704"/>
      <c r="GAD103" s="704"/>
      <c r="GAE103" s="704"/>
      <c r="GAF103" s="704"/>
      <c r="GAG103" s="704"/>
      <c r="GAH103" s="704"/>
      <c r="GAI103" s="704"/>
      <c r="GAJ103" s="704"/>
      <c r="GAK103" s="704"/>
      <c r="GAL103" s="704"/>
      <c r="GAM103" s="704"/>
      <c r="GAN103" s="704"/>
      <c r="GAO103" s="704"/>
      <c r="GAP103" s="704"/>
      <c r="GAQ103" s="704"/>
      <c r="GAR103" s="704"/>
      <c r="GAS103" s="704"/>
      <c r="GAT103" s="704"/>
      <c r="GAU103" s="704"/>
      <c r="GAV103" s="704"/>
      <c r="GAW103" s="704"/>
      <c r="GAX103" s="704"/>
      <c r="GAY103" s="704"/>
      <c r="GAZ103" s="704"/>
      <c r="GBA103" s="704"/>
      <c r="GBB103" s="704"/>
      <c r="GBC103" s="704"/>
      <c r="GBD103" s="704"/>
      <c r="GBE103" s="704"/>
      <c r="GBF103" s="704"/>
      <c r="GBG103" s="704"/>
      <c r="GBH103" s="704"/>
      <c r="GBI103" s="704"/>
      <c r="GBJ103" s="704"/>
      <c r="GBK103" s="704"/>
      <c r="GBL103" s="704"/>
      <c r="GBM103" s="704"/>
      <c r="GBN103" s="704"/>
      <c r="GBO103" s="704"/>
      <c r="GBP103" s="704"/>
      <c r="GBQ103" s="704"/>
      <c r="GBR103" s="704"/>
      <c r="GBS103" s="704"/>
      <c r="GBT103" s="704"/>
      <c r="GBU103" s="704"/>
      <c r="GBV103" s="704"/>
      <c r="GBW103" s="704"/>
      <c r="GBX103" s="704"/>
      <c r="GBY103" s="704"/>
      <c r="GBZ103" s="704"/>
      <c r="GCA103" s="704"/>
      <c r="GCB103" s="704"/>
      <c r="GCC103" s="704"/>
      <c r="GCD103" s="704"/>
      <c r="GCE103" s="704"/>
      <c r="GCF103" s="704"/>
      <c r="GCG103" s="704"/>
      <c r="GCH103" s="704"/>
      <c r="GCI103" s="704"/>
      <c r="GCJ103" s="704"/>
      <c r="GCK103" s="704"/>
      <c r="GCL103" s="704"/>
      <c r="GCM103" s="704"/>
      <c r="GCN103" s="704"/>
      <c r="GCO103" s="704"/>
      <c r="GCP103" s="704"/>
      <c r="GCQ103" s="704"/>
      <c r="GCR103" s="704"/>
      <c r="GCS103" s="704"/>
      <c r="GCT103" s="704"/>
      <c r="GCU103" s="704"/>
      <c r="GCV103" s="704"/>
      <c r="GCW103" s="704"/>
      <c r="GCX103" s="704"/>
      <c r="GCY103" s="704"/>
      <c r="GCZ103" s="704"/>
      <c r="GDA103" s="704"/>
      <c r="GDB103" s="704"/>
      <c r="GDC103" s="704"/>
      <c r="GDD103" s="704"/>
      <c r="GDE103" s="704"/>
      <c r="GDF103" s="704"/>
      <c r="GDG103" s="704"/>
      <c r="GDH103" s="704"/>
      <c r="GDI103" s="704"/>
      <c r="GDJ103" s="704"/>
      <c r="GDK103" s="704"/>
      <c r="GDL103" s="704"/>
      <c r="GDM103" s="704"/>
      <c r="GDN103" s="704"/>
      <c r="GDO103" s="704"/>
      <c r="GDP103" s="704"/>
      <c r="GDQ103" s="704"/>
      <c r="GDR103" s="704"/>
      <c r="GDS103" s="704"/>
      <c r="GDT103" s="704"/>
      <c r="GDU103" s="704"/>
      <c r="GDV103" s="704"/>
      <c r="GDW103" s="704"/>
      <c r="GDX103" s="704"/>
      <c r="GDY103" s="704"/>
      <c r="GDZ103" s="704"/>
      <c r="GEA103" s="704"/>
      <c r="GEB103" s="704"/>
      <c r="GEC103" s="704"/>
      <c r="GED103" s="704"/>
      <c r="GEE103" s="704"/>
      <c r="GEF103" s="704"/>
      <c r="GEG103" s="704"/>
      <c r="GEH103" s="704"/>
      <c r="GEI103" s="704"/>
      <c r="GEJ103" s="704"/>
      <c r="GEK103" s="704"/>
      <c r="GEL103" s="704"/>
      <c r="GEM103" s="704"/>
      <c r="GEN103" s="704"/>
      <c r="GEO103" s="704"/>
      <c r="GEP103" s="704"/>
      <c r="GEQ103" s="704"/>
      <c r="GER103" s="704"/>
      <c r="GES103" s="704"/>
      <c r="GET103" s="704"/>
      <c r="GEU103" s="704"/>
      <c r="GEV103" s="704"/>
      <c r="GEW103" s="704"/>
      <c r="GEX103" s="704"/>
      <c r="GEY103" s="704"/>
      <c r="GEZ103" s="704"/>
      <c r="GFA103" s="704"/>
      <c r="GFB103" s="704"/>
      <c r="GFC103" s="704"/>
      <c r="GFD103" s="704"/>
      <c r="GFE103" s="704"/>
      <c r="GFF103" s="704"/>
      <c r="GFG103" s="704"/>
      <c r="GFH103" s="704"/>
      <c r="GFI103" s="704"/>
      <c r="GFJ103" s="704"/>
      <c r="GFK103" s="704"/>
      <c r="GFL103" s="704"/>
      <c r="GFM103" s="704"/>
      <c r="GFN103" s="704"/>
      <c r="GFO103" s="704"/>
      <c r="GFP103" s="704"/>
      <c r="GFQ103" s="704"/>
      <c r="GFR103" s="704"/>
      <c r="GFS103" s="704"/>
      <c r="GFT103" s="704"/>
      <c r="GFU103" s="704"/>
      <c r="GFV103" s="704"/>
      <c r="GFW103" s="704"/>
      <c r="GFX103" s="704"/>
      <c r="GFY103" s="704"/>
      <c r="GFZ103" s="704"/>
      <c r="GGA103" s="704"/>
      <c r="GGB103" s="704"/>
      <c r="GGC103" s="704"/>
      <c r="GGD103" s="704"/>
      <c r="GGE103" s="704"/>
      <c r="GGF103" s="704"/>
      <c r="GGG103" s="704"/>
      <c r="GGH103" s="704"/>
      <c r="GGI103" s="704"/>
      <c r="GGJ103" s="704"/>
      <c r="GGK103" s="704"/>
      <c r="GGL103" s="704"/>
      <c r="GGM103" s="704"/>
      <c r="GGN103" s="704"/>
      <c r="GGO103" s="704"/>
      <c r="GGP103" s="704"/>
      <c r="GGQ103" s="704"/>
      <c r="GGR103" s="704"/>
      <c r="GGS103" s="704"/>
      <c r="GGT103" s="704"/>
      <c r="GGU103" s="704"/>
      <c r="GGV103" s="704"/>
      <c r="GGW103" s="704"/>
      <c r="GGX103" s="704"/>
      <c r="GGY103" s="704"/>
      <c r="GGZ103" s="704"/>
      <c r="GHA103" s="704"/>
      <c r="GHB103" s="704"/>
      <c r="GHC103" s="704"/>
      <c r="GHD103" s="704"/>
      <c r="GHE103" s="704"/>
      <c r="GHF103" s="704"/>
      <c r="GHG103" s="704"/>
      <c r="GHH103" s="704"/>
      <c r="GHI103" s="704"/>
      <c r="GHJ103" s="704"/>
      <c r="GHK103" s="704"/>
      <c r="GHL103" s="704"/>
      <c r="GHM103" s="704"/>
      <c r="GHN103" s="704"/>
      <c r="GHO103" s="704"/>
      <c r="GHP103" s="704"/>
      <c r="GHQ103" s="704"/>
      <c r="GHR103" s="704"/>
      <c r="GHS103" s="704"/>
      <c r="GHT103" s="704"/>
      <c r="GHU103" s="704"/>
      <c r="GHV103" s="704"/>
      <c r="GHW103" s="704"/>
      <c r="GHX103" s="704"/>
      <c r="GHY103" s="704"/>
      <c r="GHZ103" s="704"/>
      <c r="GIA103" s="704"/>
      <c r="GIB103" s="704"/>
      <c r="GIC103" s="704"/>
      <c r="GID103" s="704"/>
      <c r="GIE103" s="704"/>
      <c r="GIF103" s="704"/>
      <c r="GIG103" s="704"/>
      <c r="GIH103" s="704"/>
      <c r="GII103" s="704"/>
      <c r="GIJ103" s="704"/>
      <c r="GIK103" s="704"/>
      <c r="GIL103" s="704"/>
      <c r="GIM103" s="704"/>
      <c r="GIN103" s="704"/>
      <c r="GIO103" s="704"/>
      <c r="GIP103" s="704"/>
      <c r="GIQ103" s="704"/>
      <c r="GIR103" s="704"/>
      <c r="GIS103" s="704"/>
      <c r="GIT103" s="704"/>
      <c r="GIU103" s="704"/>
      <c r="GIV103" s="704"/>
      <c r="GIW103" s="704"/>
      <c r="GIX103" s="704"/>
      <c r="GIY103" s="704"/>
      <c r="GIZ103" s="704"/>
      <c r="GJA103" s="704"/>
      <c r="GJB103" s="704"/>
      <c r="GJC103" s="704"/>
      <c r="GJD103" s="704"/>
      <c r="GJE103" s="704"/>
      <c r="GJF103" s="704"/>
      <c r="GJG103" s="704"/>
      <c r="GJH103" s="704"/>
      <c r="GJI103" s="704"/>
      <c r="GJJ103" s="704"/>
      <c r="GJK103" s="704"/>
      <c r="GJL103" s="704"/>
      <c r="GJM103" s="704"/>
      <c r="GJN103" s="704"/>
      <c r="GJO103" s="704"/>
      <c r="GJP103" s="704"/>
      <c r="GJQ103" s="704"/>
      <c r="GJR103" s="704"/>
      <c r="GJS103" s="704"/>
      <c r="GJT103" s="704"/>
      <c r="GJU103" s="704"/>
      <c r="GJV103" s="704"/>
      <c r="GJW103" s="704"/>
      <c r="GJX103" s="704"/>
      <c r="GJY103" s="704"/>
      <c r="GJZ103" s="704"/>
      <c r="GKA103" s="704"/>
      <c r="GKB103" s="704"/>
      <c r="GKC103" s="704"/>
      <c r="GKD103" s="704"/>
      <c r="GKE103" s="704"/>
      <c r="GKF103" s="704"/>
      <c r="GKG103" s="704"/>
      <c r="GKH103" s="704"/>
      <c r="GKI103" s="704"/>
      <c r="GKJ103" s="704"/>
      <c r="GKK103" s="704"/>
      <c r="GKL103" s="704"/>
      <c r="GKM103" s="704"/>
      <c r="GKN103" s="704"/>
      <c r="GKO103" s="704"/>
      <c r="GKP103" s="704"/>
      <c r="GKQ103" s="704"/>
      <c r="GKR103" s="704"/>
      <c r="GKS103" s="704"/>
      <c r="GKT103" s="704"/>
      <c r="GKU103" s="704"/>
      <c r="GKV103" s="704"/>
      <c r="GKW103" s="704"/>
      <c r="GKX103" s="704"/>
      <c r="GKY103" s="704"/>
      <c r="GKZ103" s="704"/>
      <c r="GLA103" s="704"/>
      <c r="GLB103" s="704"/>
      <c r="GLC103" s="704"/>
      <c r="GLD103" s="704"/>
      <c r="GLE103" s="704"/>
      <c r="GLF103" s="704"/>
      <c r="GLG103" s="704"/>
      <c r="GLH103" s="704"/>
      <c r="GLI103" s="704"/>
      <c r="GLJ103" s="704"/>
      <c r="GLK103" s="704"/>
      <c r="GLL103" s="704"/>
      <c r="GLM103" s="704"/>
      <c r="GLN103" s="704"/>
      <c r="GLO103" s="704"/>
      <c r="GLP103" s="704"/>
      <c r="GLQ103" s="704"/>
      <c r="GLR103" s="704"/>
      <c r="GLS103" s="704"/>
      <c r="GLT103" s="704"/>
      <c r="GLU103" s="704"/>
      <c r="GLV103" s="704"/>
      <c r="GLW103" s="704"/>
      <c r="GLX103" s="704"/>
      <c r="GLY103" s="704"/>
      <c r="GLZ103" s="704"/>
      <c r="GMA103" s="704"/>
      <c r="GMB103" s="704"/>
      <c r="GMC103" s="704"/>
      <c r="GMD103" s="704"/>
      <c r="GME103" s="704"/>
      <c r="GMF103" s="704"/>
      <c r="GMG103" s="704"/>
      <c r="GMH103" s="704"/>
      <c r="GMI103" s="704"/>
      <c r="GMJ103" s="704"/>
      <c r="GMK103" s="704"/>
      <c r="GML103" s="704"/>
      <c r="GMM103" s="704"/>
      <c r="GMN103" s="704"/>
      <c r="GMO103" s="704"/>
      <c r="GMP103" s="704"/>
      <c r="GMQ103" s="704"/>
      <c r="GMR103" s="704"/>
      <c r="GMS103" s="704"/>
      <c r="GMT103" s="704"/>
      <c r="GMU103" s="704"/>
      <c r="GMV103" s="704"/>
      <c r="GMW103" s="704"/>
      <c r="GMX103" s="704"/>
      <c r="GMY103" s="704"/>
      <c r="GMZ103" s="704"/>
      <c r="GNA103" s="704"/>
      <c r="GNB103" s="704"/>
      <c r="GNC103" s="704"/>
      <c r="GND103" s="704"/>
      <c r="GNE103" s="704"/>
      <c r="GNF103" s="704"/>
      <c r="GNG103" s="704"/>
      <c r="GNH103" s="704"/>
      <c r="GNI103" s="704"/>
      <c r="GNJ103" s="704"/>
      <c r="GNK103" s="704"/>
      <c r="GNL103" s="704"/>
      <c r="GNM103" s="704"/>
      <c r="GNN103" s="704"/>
      <c r="GNO103" s="704"/>
      <c r="GNP103" s="704"/>
      <c r="GNQ103" s="704"/>
      <c r="GNR103" s="704"/>
      <c r="GNS103" s="704"/>
      <c r="GNT103" s="704"/>
      <c r="GNU103" s="704"/>
      <c r="GNV103" s="704"/>
      <c r="GNW103" s="704"/>
      <c r="GNX103" s="704"/>
      <c r="GNY103" s="704"/>
      <c r="GNZ103" s="704"/>
      <c r="GOA103" s="704"/>
      <c r="GOB103" s="704"/>
      <c r="GOC103" s="704"/>
      <c r="GOD103" s="704"/>
      <c r="GOE103" s="704"/>
      <c r="GOF103" s="704"/>
      <c r="GOG103" s="704"/>
      <c r="GOH103" s="704"/>
      <c r="GOI103" s="704"/>
      <c r="GOJ103" s="704"/>
      <c r="GOK103" s="704"/>
      <c r="GOL103" s="704"/>
      <c r="GOM103" s="704"/>
      <c r="GON103" s="704"/>
      <c r="GOO103" s="704"/>
      <c r="GOP103" s="704"/>
      <c r="GOQ103" s="704"/>
      <c r="GOR103" s="704"/>
      <c r="GOS103" s="704"/>
      <c r="GOT103" s="704"/>
      <c r="GOU103" s="704"/>
      <c r="GOV103" s="704"/>
      <c r="GOW103" s="704"/>
      <c r="GOX103" s="704"/>
      <c r="GOY103" s="704"/>
      <c r="GOZ103" s="704"/>
      <c r="GPA103" s="704"/>
      <c r="GPB103" s="704"/>
      <c r="GPC103" s="704"/>
      <c r="GPD103" s="704"/>
      <c r="GPE103" s="704"/>
      <c r="GPF103" s="704"/>
      <c r="GPG103" s="704"/>
      <c r="GPH103" s="704"/>
      <c r="GPI103" s="704"/>
      <c r="GPJ103" s="704"/>
      <c r="GPK103" s="704"/>
      <c r="GPL103" s="704"/>
      <c r="GPM103" s="704"/>
      <c r="GPN103" s="704"/>
      <c r="GPO103" s="704"/>
      <c r="GPP103" s="704"/>
      <c r="GPQ103" s="704"/>
      <c r="GPR103" s="704"/>
      <c r="GPS103" s="704"/>
      <c r="GPT103" s="704"/>
      <c r="GPU103" s="704"/>
      <c r="GPV103" s="704"/>
      <c r="GPW103" s="704"/>
      <c r="GPX103" s="704"/>
      <c r="GPY103" s="704"/>
      <c r="GPZ103" s="704"/>
      <c r="GQA103" s="704"/>
      <c r="GQB103" s="704"/>
      <c r="GQC103" s="704"/>
      <c r="GQD103" s="704"/>
      <c r="GQE103" s="704"/>
      <c r="GQF103" s="704"/>
      <c r="GQG103" s="704"/>
      <c r="GQH103" s="704"/>
      <c r="GQI103" s="704"/>
      <c r="GQJ103" s="704"/>
      <c r="GQK103" s="704"/>
      <c r="GQL103" s="704"/>
      <c r="GQM103" s="704"/>
      <c r="GQN103" s="704"/>
      <c r="GQO103" s="704"/>
      <c r="GQP103" s="704"/>
      <c r="GQQ103" s="704"/>
      <c r="GQR103" s="704"/>
      <c r="GQS103" s="704"/>
      <c r="GQT103" s="704"/>
      <c r="GQU103" s="704"/>
      <c r="GQV103" s="704"/>
      <c r="GQW103" s="704"/>
      <c r="GQX103" s="704"/>
      <c r="GQY103" s="704"/>
      <c r="GQZ103" s="704"/>
      <c r="GRA103" s="704"/>
      <c r="GRB103" s="704"/>
      <c r="GRC103" s="704"/>
      <c r="GRD103" s="704"/>
      <c r="GRE103" s="704"/>
      <c r="GRF103" s="704"/>
      <c r="GRG103" s="704"/>
      <c r="GRH103" s="704"/>
      <c r="GRI103" s="704"/>
      <c r="GRJ103" s="704"/>
      <c r="GRK103" s="704"/>
      <c r="GRL103" s="704"/>
      <c r="GRM103" s="704"/>
      <c r="GRN103" s="704"/>
      <c r="GRO103" s="704"/>
      <c r="GRP103" s="704"/>
      <c r="GRQ103" s="704"/>
      <c r="GRR103" s="704"/>
      <c r="GRS103" s="704"/>
      <c r="GRT103" s="704"/>
      <c r="GRU103" s="704"/>
      <c r="GRV103" s="704"/>
      <c r="GRW103" s="704"/>
      <c r="GRX103" s="704"/>
      <c r="GRY103" s="704"/>
      <c r="GRZ103" s="704"/>
      <c r="GSA103" s="704"/>
      <c r="GSB103" s="704"/>
      <c r="GSC103" s="704"/>
      <c r="GSD103" s="704"/>
      <c r="GSE103" s="704"/>
      <c r="GSF103" s="704"/>
      <c r="GSG103" s="704"/>
      <c r="GSH103" s="704"/>
      <c r="GSI103" s="704"/>
      <c r="GSJ103" s="704"/>
      <c r="GSK103" s="704"/>
      <c r="GSL103" s="704"/>
      <c r="GSM103" s="704"/>
      <c r="GSN103" s="704"/>
      <c r="GSO103" s="704"/>
      <c r="GSP103" s="704"/>
      <c r="GSQ103" s="704"/>
      <c r="GSR103" s="704"/>
      <c r="GSS103" s="704"/>
      <c r="GST103" s="704"/>
      <c r="GSU103" s="704"/>
      <c r="GSV103" s="704"/>
      <c r="GSW103" s="704"/>
      <c r="GSX103" s="704"/>
      <c r="GSY103" s="704"/>
      <c r="GSZ103" s="704"/>
      <c r="GTA103" s="704"/>
      <c r="GTB103" s="704"/>
      <c r="GTC103" s="704"/>
      <c r="GTD103" s="704"/>
      <c r="GTE103" s="704"/>
      <c r="GTF103" s="704"/>
      <c r="GTG103" s="704"/>
      <c r="GTH103" s="704"/>
      <c r="GTI103" s="704"/>
      <c r="GTJ103" s="704"/>
      <c r="GTK103" s="704"/>
      <c r="GTL103" s="704"/>
      <c r="GTM103" s="704"/>
      <c r="GTN103" s="704"/>
      <c r="GTO103" s="704"/>
      <c r="GTP103" s="704"/>
      <c r="GTQ103" s="704"/>
      <c r="GTR103" s="704"/>
      <c r="GTS103" s="704"/>
      <c r="GTT103" s="704"/>
      <c r="GTU103" s="704"/>
      <c r="GTV103" s="704"/>
      <c r="GTW103" s="704"/>
      <c r="GTX103" s="704"/>
      <c r="GTY103" s="704"/>
      <c r="GTZ103" s="704"/>
      <c r="GUA103" s="704"/>
      <c r="GUB103" s="704"/>
      <c r="GUC103" s="704"/>
      <c r="GUD103" s="704"/>
      <c r="GUE103" s="704"/>
      <c r="GUF103" s="704"/>
      <c r="GUG103" s="704"/>
      <c r="GUH103" s="704"/>
      <c r="GUI103" s="704"/>
      <c r="GUJ103" s="704"/>
      <c r="GUK103" s="704"/>
      <c r="GUL103" s="704"/>
      <c r="GUM103" s="704"/>
      <c r="GUN103" s="704"/>
      <c r="GUO103" s="704"/>
      <c r="GUP103" s="704"/>
      <c r="GUQ103" s="704"/>
      <c r="GUR103" s="704"/>
      <c r="GUS103" s="704"/>
      <c r="GUT103" s="704"/>
      <c r="GUU103" s="704"/>
      <c r="GUV103" s="704"/>
      <c r="GUW103" s="704"/>
      <c r="GUX103" s="704"/>
      <c r="GUY103" s="704"/>
      <c r="GUZ103" s="704"/>
      <c r="GVA103" s="704"/>
      <c r="GVB103" s="704"/>
      <c r="GVC103" s="704"/>
      <c r="GVD103" s="704"/>
      <c r="GVE103" s="704"/>
      <c r="GVF103" s="704"/>
      <c r="GVG103" s="704"/>
      <c r="GVH103" s="704"/>
      <c r="GVI103" s="704"/>
      <c r="GVJ103" s="704"/>
      <c r="GVK103" s="704"/>
      <c r="GVL103" s="704"/>
      <c r="GVM103" s="704"/>
      <c r="GVN103" s="704"/>
      <c r="GVO103" s="704"/>
      <c r="GVP103" s="704"/>
      <c r="GVQ103" s="704"/>
      <c r="GVR103" s="704"/>
      <c r="GVS103" s="704"/>
      <c r="GVT103" s="704"/>
      <c r="GVU103" s="704"/>
      <c r="GVV103" s="704"/>
      <c r="GVW103" s="704"/>
      <c r="GVX103" s="704"/>
      <c r="GVY103" s="704"/>
      <c r="GVZ103" s="704"/>
      <c r="GWA103" s="704"/>
      <c r="GWB103" s="704"/>
      <c r="GWC103" s="704"/>
      <c r="GWD103" s="704"/>
      <c r="GWE103" s="704"/>
      <c r="GWF103" s="704"/>
      <c r="GWG103" s="704"/>
      <c r="GWH103" s="704"/>
      <c r="GWI103" s="704"/>
      <c r="GWJ103" s="704"/>
      <c r="GWK103" s="704"/>
      <c r="GWL103" s="704"/>
      <c r="GWM103" s="704"/>
      <c r="GWN103" s="704"/>
      <c r="GWO103" s="704"/>
      <c r="GWP103" s="704"/>
      <c r="GWQ103" s="704"/>
      <c r="GWR103" s="704"/>
      <c r="GWS103" s="704"/>
      <c r="GWT103" s="704"/>
      <c r="GWU103" s="704"/>
      <c r="GWV103" s="704"/>
      <c r="GWW103" s="704"/>
      <c r="GWX103" s="704"/>
      <c r="GWY103" s="704"/>
      <c r="GWZ103" s="704"/>
      <c r="GXA103" s="704"/>
      <c r="GXB103" s="704"/>
      <c r="GXC103" s="704"/>
      <c r="GXD103" s="704"/>
      <c r="GXE103" s="704"/>
      <c r="GXF103" s="704"/>
      <c r="GXG103" s="704"/>
      <c r="GXH103" s="704"/>
      <c r="GXI103" s="704"/>
      <c r="GXJ103" s="704"/>
      <c r="GXK103" s="704"/>
      <c r="GXL103" s="704"/>
      <c r="GXM103" s="704"/>
      <c r="GXN103" s="704"/>
      <c r="GXO103" s="704"/>
      <c r="GXP103" s="704"/>
      <c r="GXQ103" s="704"/>
      <c r="GXR103" s="704"/>
      <c r="GXS103" s="704"/>
      <c r="GXT103" s="704"/>
      <c r="GXU103" s="704"/>
      <c r="GXV103" s="704"/>
      <c r="GXW103" s="704"/>
      <c r="GXX103" s="704"/>
      <c r="GXY103" s="704"/>
      <c r="GXZ103" s="704"/>
      <c r="GYA103" s="704"/>
      <c r="GYB103" s="704"/>
      <c r="GYC103" s="704"/>
      <c r="GYD103" s="704"/>
      <c r="GYE103" s="704"/>
      <c r="GYF103" s="704"/>
      <c r="GYG103" s="704"/>
      <c r="GYH103" s="704"/>
      <c r="GYI103" s="704"/>
      <c r="GYJ103" s="704"/>
      <c r="GYK103" s="704"/>
      <c r="GYL103" s="704"/>
      <c r="GYM103" s="704"/>
      <c r="GYN103" s="704"/>
      <c r="GYO103" s="704"/>
      <c r="GYP103" s="704"/>
      <c r="GYQ103" s="704"/>
      <c r="GYR103" s="704"/>
      <c r="GYS103" s="704"/>
      <c r="GYT103" s="704"/>
      <c r="GYU103" s="704"/>
      <c r="GYV103" s="704"/>
      <c r="GYW103" s="704"/>
      <c r="GYX103" s="704"/>
      <c r="GYY103" s="704"/>
      <c r="GYZ103" s="704"/>
      <c r="GZA103" s="704"/>
      <c r="GZB103" s="704"/>
      <c r="GZC103" s="704"/>
      <c r="GZD103" s="704"/>
      <c r="GZE103" s="704"/>
      <c r="GZF103" s="704"/>
      <c r="GZG103" s="704"/>
      <c r="GZH103" s="704"/>
      <c r="GZI103" s="704"/>
      <c r="GZJ103" s="704"/>
      <c r="GZK103" s="704"/>
      <c r="GZL103" s="704"/>
      <c r="GZM103" s="704"/>
      <c r="GZN103" s="704"/>
      <c r="GZO103" s="704"/>
      <c r="GZP103" s="704"/>
      <c r="GZQ103" s="704"/>
      <c r="GZR103" s="704"/>
      <c r="GZS103" s="704"/>
      <c r="GZT103" s="704"/>
      <c r="GZU103" s="704"/>
      <c r="GZV103" s="704"/>
      <c r="GZW103" s="704"/>
      <c r="GZX103" s="704"/>
      <c r="GZY103" s="704"/>
      <c r="GZZ103" s="704"/>
      <c r="HAA103" s="704"/>
      <c r="HAB103" s="704"/>
      <c r="HAC103" s="704"/>
      <c r="HAD103" s="704"/>
      <c r="HAE103" s="704"/>
      <c r="HAF103" s="704"/>
      <c r="HAG103" s="704"/>
      <c r="HAH103" s="704"/>
      <c r="HAI103" s="704"/>
      <c r="HAJ103" s="704"/>
      <c r="HAK103" s="704"/>
      <c r="HAL103" s="704"/>
      <c r="HAM103" s="704"/>
      <c r="HAN103" s="704"/>
      <c r="HAO103" s="704"/>
      <c r="HAP103" s="704"/>
      <c r="HAQ103" s="704"/>
      <c r="HAR103" s="704"/>
      <c r="HAS103" s="704"/>
      <c r="HAT103" s="704"/>
      <c r="HAU103" s="704"/>
      <c r="HAV103" s="704"/>
      <c r="HAW103" s="704"/>
      <c r="HAX103" s="704"/>
      <c r="HAY103" s="704"/>
      <c r="HAZ103" s="704"/>
      <c r="HBA103" s="704"/>
      <c r="HBB103" s="704"/>
      <c r="HBC103" s="704"/>
      <c r="HBD103" s="704"/>
      <c r="HBE103" s="704"/>
      <c r="HBF103" s="704"/>
      <c r="HBG103" s="704"/>
      <c r="HBH103" s="704"/>
      <c r="HBI103" s="704"/>
      <c r="HBJ103" s="704"/>
      <c r="HBK103" s="704"/>
      <c r="HBL103" s="704"/>
      <c r="HBM103" s="704"/>
      <c r="HBN103" s="704"/>
      <c r="HBO103" s="704"/>
      <c r="HBP103" s="704"/>
      <c r="HBQ103" s="704"/>
      <c r="HBR103" s="704"/>
      <c r="HBS103" s="704"/>
      <c r="HBT103" s="704"/>
      <c r="HBU103" s="704"/>
      <c r="HBV103" s="704"/>
      <c r="HBW103" s="704"/>
      <c r="HBX103" s="704"/>
      <c r="HBY103" s="704"/>
      <c r="HBZ103" s="704"/>
      <c r="HCA103" s="704"/>
      <c r="HCB103" s="704"/>
      <c r="HCC103" s="704"/>
      <c r="HCD103" s="704"/>
      <c r="HCE103" s="704"/>
      <c r="HCF103" s="704"/>
      <c r="HCG103" s="704"/>
      <c r="HCH103" s="704"/>
      <c r="HCI103" s="704"/>
      <c r="HCJ103" s="704"/>
      <c r="HCK103" s="704"/>
      <c r="HCL103" s="704"/>
      <c r="HCM103" s="704"/>
      <c r="HCN103" s="704"/>
      <c r="HCO103" s="704"/>
      <c r="HCP103" s="704"/>
      <c r="HCQ103" s="704"/>
      <c r="HCR103" s="704"/>
      <c r="HCS103" s="704"/>
      <c r="HCT103" s="704"/>
      <c r="HCU103" s="704"/>
      <c r="HCV103" s="704"/>
      <c r="HCW103" s="704"/>
      <c r="HCX103" s="704"/>
      <c r="HCY103" s="704"/>
      <c r="HCZ103" s="704"/>
      <c r="HDA103" s="704"/>
      <c r="HDB103" s="704"/>
      <c r="HDC103" s="704"/>
      <c r="HDD103" s="704"/>
      <c r="HDE103" s="704"/>
      <c r="HDF103" s="704"/>
      <c r="HDG103" s="704"/>
      <c r="HDH103" s="704"/>
      <c r="HDI103" s="704"/>
      <c r="HDJ103" s="704"/>
      <c r="HDK103" s="704"/>
      <c r="HDL103" s="704"/>
      <c r="HDM103" s="704"/>
      <c r="HDN103" s="704"/>
      <c r="HDO103" s="704"/>
      <c r="HDP103" s="704"/>
      <c r="HDQ103" s="704"/>
      <c r="HDR103" s="704"/>
      <c r="HDS103" s="704"/>
      <c r="HDT103" s="704"/>
      <c r="HDU103" s="704"/>
      <c r="HDV103" s="704"/>
      <c r="HDW103" s="704"/>
      <c r="HDX103" s="704"/>
      <c r="HDY103" s="704"/>
      <c r="HDZ103" s="704"/>
      <c r="HEA103" s="704"/>
      <c r="HEB103" s="704"/>
      <c r="HEC103" s="704"/>
      <c r="HED103" s="704"/>
      <c r="HEE103" s="704"/>
      <c r="HEF103" s="704"/>
      <c r="HEG103" s="704"/>
      <c r="HEH103" s="704"/>
      <c r="HEI103" s="704"/>
      <c r="HEJ103" s="704"/>
      <c r="HEK103" s="704"/>
      <c r="HEL103" s="704"/>
      <c r="HEM103" s="704"/>
      <c r="HEN103" s="704"/>
      <c r="HEO103" s="704"/>
      <c r="HEP103" s="704"/>
      <c r="HEQ103" s="704"/>
      <c r="HER103" s="704"/>
      <c r="HES103" s="704"/>
      <c r="HET103" s="704"/>
      <c r="HEU103" s="704"/>
      <c r="HEV103" s="704"/>
      <c r="HEW103" s="704"/>
      <c r="HEX103" s="704"/>
      <c r="HEY103" s="704"/>
      <c r="HEZ103" s="704"/>
      <c r="HFA103" s="704"/>
      <c r="HFB103" s="704"/>
      <c r="HFC103" s="704"/>
      <c r="HFD103" s="704"/>
      <c r="HFE103" s="704"/>
      <c r="HFF103" s="704"/>
      <c r="HFG103" s="704"/>
      <c r="HFH103" s="704"/>
      <c r="HFI103" s="704"/>
      <c r="HFJ103" s="704"/>
      <c r="HFK103" s="704"/>
      <c r="HFL103" s="704"/>
      <c r="HFM103" s="704"/>
      <c r="HFN103" s="704"/>
      <c r="HFO103" s="704"/>
      <c r="HFP103" s="704"/>
      <c r="HFQ103" s="704"/>
      <c r="HFR103" s="704"/>
      <c r="HFS103" s="704"/>
      <c r="HFT103" s="704"/>
      <c r="HFU103" s="704"/>
      <c r="HFV103" s="704"/>
      <c r="HFW103" s="704"/>
      <c r="HFX103" s="704"/>
      <c r="HFY103" s="704"/>
      <c r="HFZ103" s="704"/>
      <c r="HGA103" s="704"/>
      <c r="HGB103" s="704"/>
      <c r="HGC103" s="704"/>
      <c r="HGD103" s="704"/>
      <c r="HGE103" s="704"/>
      <c r="HGF103" s="704"/>
      <c r="HGG103" s="704"/>
      <c r="HGH103" s="704"/>
      <c r="HGI103" s="704"/>
      <c r="HGJ103" s="704"/>
      <c r="HGK103" s="704"/>
      <c r="HGL103" s="704"/>
      <c r="HGM103" s="704"/>
      <c r="HGN103" s="704"/>
      <c r="HGO103" s="704"/>
      <c r="HGP103" s="704"/>
      <c r="HGQ103" s="704"/>
      <c r="HGR103" s="704"/>
      <c r="HGS103" s="704"/>
      <c r="HGT103" s="704"/>
      <c r="HGU103" s="704"/>
      <c r="HGV103" s="704"/>
      <c r="HGW103" s="704"/>
      <c r="HGX103" s="704"/>
      <c r="HGY103" s="704"/>
      <c r="HGZ103" s="704"/>
      <c r="HHA103" s="704"/>
      <c r="HHB103" s="704"/>
      <c r="HHC103" s="704"/>
      <c r="HHD103" s="704"/>
      <c r="HHE103" s="704"/>
      <c r="HHF103" s="704"/>
      <c r="HHG103" s="704"/>
      <c r="HHH103" s="704"/>
      <c r="HHI103" s="704"/>
      <c r="HHJ103" s="704"/>
      <c r="HHK103" s="704"/>
      <c r="HHL103" s="704"/>
      <c r="HHM103" s="704"/>
      <c r="HHN103" s="704"/>
      <c r="HHO103" s="704"/>
      <c r="HHP103" s="704"/>
      <c r="HHQ103" s="704"/>
      <c r="HHR103" s="704"/>
      <c r="HHS103" s="704"/>
      <c r="HHT103" s="704"/>
      <c r="HHU103" s="704"/>
      <c r="HHV103" s="704"/>
      <c r="HHW103" s="704"/>
      <c r="HHX103" s="704"/>
      <c r="HHY103" s="704"/>
      <c r="HHZ103" s="704"/>
      <c r="HIA103" s="704"/>
      <c r="HIB103" s="704"/>
      <c r="HIC103" s="704"/>
      <c r="HID103" s="704"/>
      <c r="HIE103" s="704"/>
      <c r="HIF103" s="704"/>
      <c r="HIG103" s="704"/>
      <c r="HIH103" s="704"/>
      <c r="HII103" s="704"/>
      <c r="HIJ103" s="704"/>
      <c r="HIK103" s="704"/>
      <c r="HIL103" s="704"/>
      <c r="HIM103" s="704"/>
      <c r="HIN103" s="704"/>
      <c r="HIO103" s="704"/>
      <c r="HIP103" s="704"/>
      <c r="HIQ103" s="704"/>
      <c r="HIR103" s="704"/>
      <c r="HIS103" s="704"/>
      <c r="HIT103" s="704"/>
      <c r="HIU103" s="704"/>
      <c r="HIV103" s="704"/>
      <c r="HIW103" s="704"/>
      <c r="HIX103" s="704"/>
      <c r="HIY103" s="704"/>
      <c r="HIZ103" s="704"/>
      <c r="HJA103" s="704"/>
      <c r="HJB103" s="704"/>
      <c r="HJC103" s="704"/>
      <c r="HJD103" s="704"/>
      <c r="HJE103" s="704"/>
      <c r="HJF103" s="704"/>
      <c r="HJG103" s="704"/>
      <c r="HJH103" s="704"/>
      <c r="HJI103" s="704"/>
      <c r="HJJ103" s="704"/>
      <c r="HJK103" s="704"/>
      <c r="HJL103" s="704"/>
      <c r="HJM103" s="704"/>
      <c r="HJN103" s="704"/>
      <c r="HJO103" s="704"/>
      <c r="HJP103" s="704"/>
      <c r="HJQ103" s="704"/>
      <c r="HJR103" s="704"/>
      <c r="HJS103" s="704"/>
      <c r="HJT103" s="704"/>
      <c r="HJU103" s="704"/>
      <c r="HJV103" s="704"/>
      <c r="HJW103" s="704"/>
      <c r="HJX103" s="704"/>
      <c r="HJY103" s="704"/>
      <c r="HJZ103" s="704"/>
      <c r="HKA103" s="704"/>
      <c r="HKB103" s="704"/>
      <c r="HKC103" s="704"/>
      <c r="HKD103" s="704"/>
      <c r="HKE103" s="704"/>
      <c r="HKF103" s="704"/>
      <c r="HKG103" s="704"/>
      <c r="HKH103" s="704"/>
      <c r="HKI103" s="704"/>
      <c r="HKJ103" s="704"/>
      <c r="HKK103" s="704"/>
      <c r="HKL103" s="704"/>
      <c r="HKM103" s="704"/>
      <c r="HKN103" s="704"/>
      <c r="HKO103" s="704"/>
      <c r="HKP103" s="704"/>
      <c r="HKQ103" s="704"/>
      <c r="HKR103" s="704"/>
      <c r="HKS103" s="704"/>
      <c r="HKT103" s="704"/>
      <c r="HKU103" s="704"/>
      <c r="HKV103" s="704"/>
      <c r="HKW103" s="704"/>
      <c r="HKX103" s="704"/>
      <c r="HKY103" s="704"/>
      <c r="HKZ103" s="704"/>
      <c r="HLA103" s="704"/>
      <c r="HLB103" s="704"/>
      <c r="HLC103" s="704"/>
      <c r="HLD103" s="704"/>
      <c r="HLE103" s="704"/>
      <c r="HLF103" s="704"/>
      <c r="HLG103" s="704"/>
      <c r="HLH103" s="704"/>
      <c r="HLI103" s="704"/>
      <c r="HLJ103" s="704"/>
      <c r="HLK103" s="704"/>
      <c r="HLL103" s="704"/>
      <c r="HLM103" s="704"/>
      <c r="HLN103" s="704"/>
      <c r="HLO103" s="704"/>
      <c r="HLP103" s="704"/>
      <c r="HLQ103" s="704"/>
      <c r="HLR103" s="704"/>
      <c r="HLS103" s="704"/>
      <c r="HLT103" s="704"/>
      <c r="HLU103" s="704"/>
      <c r="HLV103" s="704"/>
      <c r="HLW103" s="704"/>
      <c r="HLX103" s="704"/>
      <c r="HLY103" s="704"/>
      <c r="HLZ103" s="704"/>
      <c r="HMA103" s="704"/>
      <c r="HMB103" s="704"/>
      <c r="HMC103" s="704"/>
      <c r="HMD103" s="704"/>
      <c r="HME103" s="704"/>
      <c r="HMF103" s="704"/>
      <c r="HMG103" s="704"/>
      <c r="HMH103" s="704"/>
      <c r="HMI103" s="704"/>
      <c r="HMJ103" s="704"/>
      <c r="HMK103" s="704"/>
      <c r="HML103" s="704"/>
      <c r="HMM103" s="704"/>
      <c r="HMN103" s="704"/>
      <c r="HMO103" s="704"/>
      <c r="HMP103" s="704"/>
      <c r="HMQ103" s="704"/>
      <c r="HMR103" s="704"/>
      <c r="HMS103" s="704"/>
      <c r="HMT103" s="704"/>
      <c r="HMU103" s="704"/>
      <c r="HMV103" s="704"/>
      <c r="HMW103" s="704"/>
      <c r="HMX103" s="704"/>
      <c r="HMY103" s="704"/>
      <c r="HMZ103" s="704"/>
      <c r="HNA103" s="704"/>
      <c r="HNB103" s="704"/>
      <c r="HNC103" s="704"/>
      <c r="HND103" s="704"/>
      <c r="HNE103" s="704"/>
      <c r="HNF103" s="704"/>
      <c r="HNG103" s="704"/>
      <c r="HNH103" s="704"/>
      <c r="HNI103" s="704"/>
      <c r="HNJ103" s="704"/>
      <c r="HNK103" s="704"/>
      <c r="HNL103" s="704"/>
      <c r="HNM103" s="704"/>
      <c r="HNN103" s="704"/>
      <c r="HNO103" s="704"/>
      <c r="HNP103" s="704"/>
      <c r="HNQ103" s="704"/>
      <c r="HNR103" s="704"/>
      <c r="HNS103" s="704"/>
      <c r="HNT103" s="704"/>
      <c r="HNU103" s="704"/>
      <c r="HNV103" s="704"/>
      <c r="HNW103" s="704"/>
      <c r="HNX103" s="704"/>
      <c r="HNY103" s="704"/>
      <c r="HNZ103" s="704"/>
      <c r="HOA103" s="704"/>
      <c r="HOB103" s="704"/>
      <c r="HOC103" s="704"/>
      <c r="HOD103" s="704"/>
      <c r="HOE103" s="704"/>
      <c r="HOF103" s="704"/>
      <c r="HOG103" s="704"/>
      <c r="HOH103" s="704"/>
      <c r="HOI103" s="704"/>
      <c r="HOJ103" s="704"/>
      <c r="HOK103" s="704"/>
      <c r="HOL103" s="704"/>
      <c r="HOM103" s="704"/>
      <c r="HON103" s="704"/>
      <c r="HOO103" s="704"/>
      <c r="HOP103" s="704"/>
      <c r="HOQ103" s="704"/>
      <c r="HOR103" s="704"/>
      <c r="HOS103" s="704"/>
      <c r="HOT103" s="704"/>
      <c r="HOU103" s="704"/>
      <c r="HOV103" s="704"/>
      <c r="HOW103" s="704"/>
      <c r="HOX103" s="704"/>
      <c r="HOY103" s="704"/>
      <c r="HOZ103" s="704"/>
      <c r="HPA103" s="704"/>
      <c r="HPB103" s="704"/>
      <c r="HPC103" s="704"/>
      <c r="HPD103" s="704"/>
      <c r="HPE103" s="704"/>
      <c r="HPF103" s="704"/>
      <c r="HPG103" s="704"/>
      <c r="HPH103" s="704"/>
      <c r="HPI103" s="704"/>
      <c r="HPJ103" s="704"/>
      <c r="HPK103" s="704"/>
      <c r="HPL103" s="704"/>
      <c r="HPM103" s="704"/>
      <c r="HPN103" s="704"/>
      <c r="HPO103" s="704"/>
      <c r="HPP103" s="704"/>
      <c r="HPQ103" s="704"/>
      <c r="HPR103" s="704"/>
      <c r="HPS103" s="704"/>
      <c r="HPT103" s="704"/>
      <c r="HPU103" s="704"/>
      <c r="HPV103" s="704"/>
      <c r="HPW103" s="704"/>
      <c r="HPX103" s="704"/>
      <c r="HPY103" s="704"/>
      <c r="HPZ103" s="704"/>
      <c r="HQA103" s="704"/>
      <c r="HQB103" s="704"/>
      <c r="HQC103" s="704"/>
      <c r="HQD103" s="704"/>
      <c r="HQE103" s="704"/>
      <c r="HQF103" s="704"/>
      <c r="HQG103" s="704"/>
      <c r="HQH103" s="704"/>
      <c r="HQI103" s="704"/>
      <c r="HQJ103" s="704"/>
      <c r="HQK103" s="704"/>
      <c r="HQL103" s="704"/>
      <c r="HQM103" s="704"/>
      <c r="HQN103" s="704"/>
      <c r="HQO103" s="704"/>
      <c r="HQP103" s="704"/>
      <c r="HQQ103" s="704"/>
      <c r="HQR103" s="704"/>
      <c r="HQS103" s="704"/>
      <c r="HQT103" s="704"/>
      <c r="HQU103" s="704"/>
      <c r="HQV103" s="704"/>
      <c r="HQW103" s="704"/>
      <c r="HQX103" s="704"/>
      <c r="HQY103" s="704"/>
      <c r="HQZ103" s="704"/>
      <c r="HRA103" s="704"/>
      <c r="HRB103" s="704"/>
      <c r="HRC103" s="704"/>
      <c r="HRD103" s="704"/>
      <c r="HRE103" s="704"/>
      <c r="HRF103" s="704"/>
      <c r="HRG103" s="704"/>
      <c r="HRH103" s="704"/>
      <c r="HRI103" s="704"/>
      <c r="HRJ103" s="704"/>
      <c r="HRK103" s="704"/>
      <c r="HRL103" s="704"/>
      <c r="HRM103" s="704"/>
      <c r="HRN103" s="704"/>
      <c r="HRO103" s="704"/>
      <c r="HRP103" s="704"/>
      <c r="HRQ103" s="704"/>
      <c r="HRR103" s="704"/>
      <c r="HRS103" s="704"/>
      <c r="HRT103" s="704"/>
      <c r="HRU103" s="704"/>
      <c r="HRV103" s="704"/>
      <c r="HRW103" s="704"/>
      <c r="HRX103" s="704"/>
      <c r="HRY103" s="704"/>
      <c r="HRZ103" s="704"/>
      <c r="HSA103" s="704"/>
      <c r="HSB103" s="704"/>
      <c r="HSC103" s="704"/>
      <c r="HSD103" s="704"/>
      <c r="HSE103" s="704"/>
      <c r="HSF103" s="704"/>
      <c r="HSG103" s="704"/>
      <c r="HSH103" s="704"/>
      <c r="HSI103" s="704"/>
      <c r="HSJ103" s="704"/>
      <c r="HSK103" s="704"/>
      <c r="HSL103" s="704"/>
      <c r="HSM103" s="704"/>
      <c r="HSN103" s="704"/>
      <c r="HSO103" s="704"/>
      <c r="HSP103" s="704"/>
      <c r="HSQ103" s="704"/>
      <c r="HSR103" s="704"/>
      <c r="HSS103" s="704"/>
      <c r="HST103" s="704"/>
      <c r="HSU103" s="704"/>
      <c r="HSV103" s="704"/>
      <c r="HSW103" s="704"/>
      <c r="HSX103" s="704"/>
      <c r="HSY103" s="704"/>
      <c r="HSZ103" s="704"/>
      <c r="HTA103" s="704"/>
      <c r="HTB103" s="704"/>
      <c r="HTC103" s="704"/>
      <c r="HTD103" s="704"/>
      <c r="HTE103" s="704"/>
      <c r="HTF103" s="704"/>
      <c r="HTG103" s="704"/>
      <c r="HTH103" s="704"/>
      <c r="HTI103" s="704"/>
      <c r="HTJ103" s="704"/>
      <c r="HTK103" s="704"/>
      <c r="HTL103" s="704"/>
      <c r="HTM103" s="704"/>
      <c r="HTN103" s="704"/>
      <c r="HTO103" s="704"/>
      <c r="HTP103" s="704"/>
      <c r="HTQ103" s="704"/>
      <c r="HTR103" s="704"/>
      <c r="HTS103" s="704"/>
      <c r="HTT103" s="704"/>
      <c r="HTU103" s="704"/>
      <c r="HTV103" s="704"/>
      <c r="HTW103" s="704"/>
      <c r="HTX103" s="704"/>
      <c r="HTY103" s="704"/>
      <c r="HTZ103" s="704"/>
      <c r="HUA103" s="704"/>
      <c r="HUB103" s="704"/>
      <c r="HUC103" s="704"/>
      <c r="HUD103" s="704"/>
      <c r="HUE103" s="704"/>
      <c r="HUF103" s="704"/>
      <c r="HUG103" s="704"/>
      <c r="HUH103" s="704"/>
      <c r="HUI103" s="704"/>
      <c r="HUJ103" s="704"/>
      <c r="HUK103" s="704"/>
      <c r="HUL103" s="704"/>
      <c r="HUM103" s="704"/>
      <c r="HUN103" s="704"/>
      <c r="HUO103" s="704"/>
      <c r="HUP103" s="704"/>
      <c r="HUQ103" s="704"/>
      <c r="HUR103" s="704"/>
      <c r="HUS103" s="704"/>
      <c r="HUT103" s="704"/>
      <c r="HUU103" s="704"/>
      <c r="HUV103" s="704"/>
      <c r="HUW103" s="704"/>
      <c r="HUX103" s="704"/>
      <c r="HUY103" s="704"/>
      <c r="HUZ103" s="704"/>
      <c r="HVA103" s="704"/>
      <c r="HVB103" s="704"/>
      <c r="HVC103" s="704"/>
      <c r="HVD103" s="704"/>
      <c r="HVE103" s="704"/>
      <c r="HVF103" s="704"/>
      <c r="HVG103" s="704"/>
      <c r="HVH103" s="704"/>
      <c r="HVI103" s="704"/>
      <c r="HVJ103" s="704"/>
      <c r="HVK103" s="704"/>
      <c r="HVL103" s="704"/>
      <c r="HVM103" s="704"/>
      <c r="HVN103" s="704"/>
      <c r="HVO103" s="704"/>
      <c r="HVP103" s="704"/>
      <c r="HVQ103" s="704"/>
      <c r="HVR103" s="704"/>
      <c r="HVS103" s="704"/>
      <c r="HVT103" s="704"/>
      <c r="HVU103" s="704"/>
      <c r="HVV103" s="704"/>
      <c r="HVW103" s="704"/>
      <c r="HVX103" s="704"/>
      <c r="HVY103" s="704"/>
      <c r="HVZ103" s="704"/>
      <c r="HWA103" s="704"/>
      <c r="HWB103" s="704"/>
      <c r="HWC103" s="704"/>
      <c r="HWD103" s="704"/>
      <c r="HWE103" s="704"/>
      <c r="HWF103" s="704"/>
      <c r="HWG103" s="704"/>
      <c r="HWH103" s="704"/>
      <c r="HWI103" s="704"/>
      <c r="HWJ103" s="704"/>
      <c r="HWK103" s="704"/>
      <c r="HWL103" s="704"/>
      <c r="HWM103" s="704"/>
      <c r="HWN103" s="704"/>
      <c r="HWO103" s="704"/>
      <c r="HWP103" s="704"/>
      <c r="HWQ103" s="704"/>
      <c r="HWR103" s="704"/>
      <c r="HWS103" s="704"/>
      <c r="HWT103" s="704"/>
      <c r="HWU103" s="704"/>
      <c r="HWV103" s="704"/>
      <c r="HWW103" s="704"/>
      <c r="HWX103" s="704"/>
      <c r="HWY103" s="704"/>
      <c r="HWZ103" s="704"/>
      <c r="HXA103" s="704"/>
      <c r="HXB103" s="704"/>
      <c r="HXC103" s="704"/>
      <c r="HXD103" s="704"/>
      <c r="HXE103" s="704"/>
      <c r="HXF103" s="704"/>
      <c r="HXG103" s="704"/>
      <c r="HXH103" s="704"/>
      <c r="HXI103" s="704"/>
      <c r="HXJ103" s="704"/>
      <c r="HXK103" s="704"/>
      <c r="HXL103" s="704"/>
      <c r="HXM103" s="704"/>
      <c r="HXN103" s="704"/>
      <c r="HXO103" s="704"/>
      <c r="HXP103" s="704"/>
      <c r="HXQ103" s="704"/>
      <c r="HXR103" s="704"/>
      <c r="HXS103" s="704"/>
      <c r="HXT103" s="704"/>
      <c r="HXU103" s="704"/>
      <c r="HXV103" s="704"/>
      <c r="HXW103" s="704"/>
      <c r="HXX103" s="704"/>
      <c r="HXY103" s="704"/>
      <c r="HXZ103" s="704"/>
      <c r="HYA103" s="704"/>
      <c r="HYB103" s="704"/>
      <c r="HYC103" s="704"/>
      <c r="HYD103" s="704"/>
      <c r="HYE103" s="704"/>
      <c r="HYF103" s="704"/>
      <c r="HYG103" s="704"/>
      <c r="HYH103" s="704"/>
      <c r="HYI103" s="704"/>
      <c r="HYJ103" s="704"/>
      <c r="HYK103" s="704"/>
      <c r="HYL103" s="704"/>
      <c r="HYM103" s="704"/>
      <c r="HYN103" s="704"/>
      <c r="HYO103" s="704"/>
      <c r="HYP103" s="704"/>
      <c r="HYQ103" s="704"/>
      <c r="HYR103" s="704"/>
      <c r="HYS103" s="704"/>
      <c r="HYT103" s="704"/>
      <c r="HYU103" s="704"/>
      <c r="HYV103" s="704"/>
      <c r="HYW103" s="704"/>
      <c r="HYX103" s="704"/>
      <c r="HYY103" s="704"/>
      <c r="HYZ103" s="704"/>
      <c r="HZA103" s="704"/>
      <c r="HZB103" s="704"/>
      <c r="HZC103" s="704"/>
      <c r="HZD103" s="704"/>
      <c r="HZE103" s="704"/>
      <c r="HZF103" s="704"/>
      <c r="HZG103" s="704"/>
      <c r="HZH103" s="704"/>
      <c r="HZI103" s="704"/>
      <c r="HZJ103" s="704"/>
      <c r="HZK103" s="704"/>
      <c r="HZL103" s="704"/>
      <c r="HZM103" s="704"/>
      <c r="HZN103" s="704"/>
      <c r="HZO103" s="704"/>
      <c r="HZP103" s="704"/>
      <c r="HZQ103" s="704"/>
      <c r="HZR103" s="704"/>
      <c r="HZS103" s="704"/>
      <c r="HZT103" s="704"/>
      <c r="HZU103" s="704"/>
      <c r="HZV103" s="704"/>
      <c r="HZW103" s="704"/>
      <c r="HZX103" s="704"/>
      <c r="HZY103" s="704"/>
      <c r="HZZ103" s="704"/>
      <c r="IAA103" s="704"/>
      <c r="IAB103" s="704"/>
      <c r="IAC103" s="704"/>
      <c r="IAD103" s="704"/>
      <c r="IAE103" s="704"/>
      <c r="IAF103" s="704"/>
      <c r="IAG103" s="704"/>
      <c r="IAH103" s="704"/>
      <c r="IAI103" s="704"/>
      <c r="IAJ103" s="704"/>
      <c r="IAK103" s="704"/>
      <c r="IAL103" s="704"/>
      <c r="IAM103" s="704"/>
      <c r="IAN103" s="704"/>
      <c r="IAO103" s="704"/>
      <c r="IAP103" s="704"/>
      <c r="IAQ103" s="704"/>
      <c r="IAR103" s="704"/>
      <c r="IAS103" s="704"/>
      <c r="IAT103" s="704"/>
      <c r="IAU103" s="704"/>
      <c r="IAV103" s="704"/>
      <c r="IAW103" s="704"/>
      <c r="IAX103" s="704"/>
      <c r="IAY103" s="704"/>
      <c r="IAZ103" s="704"/>
      <c r="IBA103" s="704"/>
      <c r="IBB103" s="704"/>
      <c r="IBC103" s="704"/>
      <c r="IBD103" s="704"/>
      <c r="IBE103" s="704"/>
      <c r="IBF103" s="704"/>
      <c r="IBG103" s="704"/>
      <c r="IBH103" s="704"/>
      <c r="IBI103" s="704"/>
      <c r="IBJ103" s="704"/>
      <c r="IBK103" s="704"/>
      <c r="IBL103" s="704"/>
      <c r="IBM103" s="704"/>
      <c r="IBN103" s="704"/>
      <c r="IBO103" s="704"/>
      <c r="IBP103" s="704"/>
      <c r="IBQ103" s="704"/>
      <c r="IBR103" s="704"/>
      <c r="IBS103" s="704"/>
      <c r="IBT103" s="704"/>
      <c r="IBU103" s="704"/>
      <c r="IBV103" s="704"/>
      <c r="IBW103" s="704"/>
      <c r="IBX103" s="704"/>
      <c r="IBY103" s="704"/>
      <c r="IBZ103" s="704"/>
      <c r="ICA103" s="704"/>
      <c r="ICB103" s="704"/>
      <c r="ICC103" s="704"/>
      <c r="ICD103" s="704"/>
      <c r="ICE103" s="704"/>
      <c r="ICF103" s="704"/>
      <c r="ICG103" s="704"/>
      <c r="ICH103" s="704"/>
      <c r="ICI103" s="704"/>
      <c r="ICJ103" s="704"/>
      <c r="ICK103" s="704"/>
      <c r="ICL103" s="704"/>
      <c r="ICM103" s="704"/>
      <c r="ICN103" s="704"/>
      <c r="ICO103" s="704"/>
      <c r="ICP103" s="704"/>
      <c r="ICQ103" s="704"/>
      <c r="ICR103" s="704"/>
      <c r="ICS103" s="704"/>
      <c r="ICT103" s="704"/>
      <c r="ICU103" s="704"/>
      <c r="ICV103" s="704"/>
      <c r="ICW103" s="704"/>
      <c r="ICX103" s="704"/>
      <c r="ICY103" s="704"/>
      <c r="ICZ103" s="704"/>
      <c r="IDA103" s="704"/>
      <c r="IDB103" s="704"/>
      <c r="IDC103" s="704"/>
      <c r="IDD103" s="704"/>
      <c r="IDE103" s="704"/>
      <c r="IDF103" s="704"/>
      <c r="IDG103" s="704"/>
      <c r="IDH103" s="704"/>
      <c r="IDI103" s="704"/>
      <c r="IDJ103" s="704"/>
      <c r="IDK103" s="704"/>
      <c r="IDL103" s="704"/>
      <c r="IDM103" s="704"/>
      <c r="IDN103" s="704"/>
      <c r="IDO103" s="704"/>
      <c r="IDP103" s="704"/>
      <c r="IDQ103" s="704"/>
      <c r="IDR103" s="704"/>
      <c r="IDS103" s="704"/>
      <c r="IDT103" s="704"/>
      <c r="IDU103" s="704"/>
      <c r="IDV103" s="704"/>
      <c r="IDW103" s="704"/>
      <c r="IDX103" s="704"/>
      <c r="IDY103" s="704"/>
      <c r="IDZ103" s="704"/>
      <c r="IEA103" s="704"/>
      <c r="IEB103" s="704"/>
      <c r="IEC103" s="704"/>
      <c r="IED103" s="704"/>
      <c r="IEE103" s="704"/>
      <c r="IEF103" s="704"/>
      <c r="IEG103" s="704"/>
      <c r="IEH103" s="704"/>
      <c r="IEI103" s="704"/>
      <c r="IEJ103" s="704"/>
      <c r="IEK103" s="704"/>
      <c r="IEL103" s="704"/>
      <c r="IEM103" s="704"/>
      <c r="IEN103" s="704"/>
      <c r="IEO103" s="704"/>
      <c r="IEP103" s="704"/>
      <c r="IEQ103" s="704"/>
      <c r="IER103" s="704"/>
      <c r="IES103" s="704"/>
      <c r="IET103" s="704"/>
      <c r="IEU103" s="704"/>
      <c r="IEV103" s="704"/>
      <c r="IEW103" s="704"/>
      <c r="IEX103" s="704"/>
      <c r="IEY103" s="704"/>
      <c r="IEZ103" s="704"/>
      <c r="IFA103" s="704"/>
      <c r="IFB103" s="704"/>
      <c r="IFC103" s="704"/>
      <c r="IFD103" s="704"/>
      <c r="IFE103" s="704"/>
      <c r="IFF103" s="704"/>
      <c r="IFG103" s="704"/>
      <c r="IFH103" s="704"/>
      <c r="IFI103" s="704"/>
      <c r="IFJ103" s="704"/>
      <c r="IFK103" s="704"/>
      <c r="IFL103" s="704"/>
      <c r="IFM103" s="704"/>
      <c r="IFN103" s="704"/>
      <c r="IFO103" s="704"/>
      <c r="IFP103" s="704"/>
      <c r="IFQ103" s="704"/>
      <c r="IFR103" s="704"/>
      <c r="IFS103" s="704"/>
      <c r="IFT103" s="704"/>
      <c r="IFU103" s="704"/>
      <c r="IFV103" s="704"/>
      <c r="IFW103" s="704"/>
      <c r="IFX103" s="704"/>
      <c r="IFY103" s="704"/>
      <c r="IFZ103" s="704"/>
      <c r="IGA103" s="704"/>
      <c r="IGB103" s="704"/>
      <c r="IGC103" s="704"/>
      <c r="IGD103" s="704"/>
      <c r="IGE103" s="704"/>
      <c r="IGF103" s="704"/>
      <c r="IGG103" s="704"/>
      <c r="IGH103" s="704"/>
      <c r="IGI103" s="704"/>
      <c r="IGJ103" s="704"/>
      <c r="IGK103" s="704"/>
      <c r="IGL103" s="704"/>
      <c r="IGM103" s="704"/>
      <c r="IGN103" s="704"/>
      <c r="IGO103" s="704"/>
      <c r="IGP103" s="704"/>
      <c r="IGQ103" s="704"/>
      <c r="IGR103" s="704"/>
      <c r="IGS103" s="704"/>
      <c r="IGT103" s="704"/>
      <c r="IGU103" s="704"/>
      <c r="IGV103" s="704"/>
      <c r="IGW103" s="704"/>
      <c r="IGX103" s="704"/>
      <c r="IGY103" s="704"/>
      <c r="IGZ103" s="704"/>
      <c r="IHA103" s="704"/>
      <c r="IHB103" s="704"/>
      <c r="IHC103" s="704"/>
      <c r="IHD103" s="704"/>
      <c r="IHE103" s="704"/>
      <c r="IHF103" s="704"/>
      <c r="IHG103" s="704"/>
      <c r="IHH103" s="704"/>
      <c r="IHI103" s="704"/>
      <c r="IHJ103" s="704"/>
      <c r="IHK103" s="704"/>
      <c r="IHL103" s="704"/>
      <c r="IHM103" s="704"/>
      <c r="IHN103" s="704"/>
      <c r="IHO103" s="704"/>
      <c r="IHP103" s="704"/>
      <c r="IHQ103" s="704"/>
      <c r="IHR103" s="704"/>
      <c r="IHS103" s="704"/>
      <c r="IHT103" s="704"/>
      <c r="IHU103" s="704"/>
      <c r="IHV103" s="704"/>
      <c r="IHW103" s="704"/>
      <c r="IHX103" s="704"/>
      <c r="IHY103" s="704"/>
      <c r="IHZ103" s="704"/>
      <c r="IIA103" s="704"/>
      <c r="IIB103" s="704"/>
      <c r="IIC103" s="704"/>
      <c r="IID103" s="704"/>
      <c r="IIE103" s="704"/>
      <c r="IIF103" s="704"/>
      <c r="IIG103" s="704"/>
      <c r="IIH103" s="704"/>
      <c r="III103" s="704"/>
      <c r="IIJ103" s="704"/>
      <c r="IIK103" s="704"/>
      <c r="IIL103" s="704"/>
      <c r="IIM103" s="704"/>
      <c r="IIN103" s="704"/>
      <c r="IIO103" s="704"/>
      <c r="IIP103" s="704"/>
      <c r="IIQ103" s="704"/>
      <c r="IIR103" s="704"/>
      <c r="IIS103" s="704"/>
      <c r="IIT103" s="704"/>
      <c r="IIU103" s="704"/>
      <c r="IIV103" s="704"/>
      <c r="IIW103" s="704"/>
      <c r="IIX103" s="704"/>
      <c r="IIY103" s="704"/>
      <c r="IIZ103" s="704"/>
      <c r="IJA103" s="704"/>
      <c r="IJB103" s="704"/>
      <c r="IJC103" s="704"/>
      <c r="IJD103" s="704"/>
      <c r="IJE103" s="704"/>
      <c r="IJF103" s="704"/>
      <c r="IJG103" s="704"/>
      <c r="IJH103" s="704"/>
      <c r="IJI103" s="704"/>
      <c r="IJJ103" s="704"/>
      <c r="IJK103" s="704"/>
      <c r="IJL103" s="704"/>
      <c r="IJM103" s="704"/>
      <c r="IJN103" s="704"/>
      <c r="IJO103" s="704"/>
      <c r="IJP103" s="704"/>
      <c r="IJQ103" s="704"/>
      <c r="IJR103" s="704"/>
      <c r="IJS103" s="704"/>
      <c r="IJT103" s="704"/>
      <c r="IJU103" s="704"/>
      <c r="IJV103" s="704"/>
      <c r="IJW103" s="704"/>
      <c r="IJX103" s="704"/>
      <c r="IJY103" s="704"/>
      <c r="IJZ103" s="704"/>
      <c r="IKA103" s="704"/>
      <c r="IKB103" s="704"/>
      <c r="IKC103" s="704"/>
      <c r="IKD103" s="704"/>
      <c r="IKE103" s="704"/>
      <c r="IKF103" s="704"/>
      <c r="IKG103" s="704"/>
      <c r="IKH103" s="704"/>
      <c r="IKI103" s="704"/>
      <c r="IKJ103" s="704"/>
      <c r="IKK103" s="704"/>
      <c r="IKL103" s="704"/>
      <c r="IKM103" s="704"/>
      <c r="IKN103" s="704"/>
      <c r="IKO103" s="704"/>
      <c r="IKP103" s="704"/>
      <c r="IKQ103" s="704"/>
      <c r="IKR103" s="704"/>
      <c r="IKS103" s="704"/>
      <c r="IKT103" s="704"/>
      <c r="IKU103" s="704"/>
      <c r="IKV103" s="704"/>
      <c r="IKW103" s="704"/>
      <c r="IKX103" s="704"/>
      <c r="IKY103" s="704"/>
      <c r="IKZ103" s="704"/>
      <c r="ILA103" s="704"/>
      <c r="ILB103" s="704"/>
      <c r="ILC103" s="704"/>
      <c r="ILD103" s="704"/>
      <c r="ILE103" s="704"/>
      <c r="ILF103" s="704"/>
      <c r="ILG103" s="704"/>
      <c r="ILH103" s="704"/>
      <c r="ILI103" s="704"/>
      <c r="ILJ103" s="704"/>
      <c r="ILK103" s="704"/>
      <c r="ILL103" s="704"/>
      <c r="ILM103" s="704"/>
      <c r="ILN103" s="704"/>
      <c r="ILO103" s="704"/>
      <c r="ILP103" s="704"/>
      <c r="ILQ103" s="704"/>
      <c r="ILR103" s="704"/>
      <c r="ILS103" s="704"/>
      <c r="ILT103" s="704"/>
      <c r="ILU103" s="704"/>
      <c r="ILV103" s="704"/>
      <c r="ILW103" s="704"/>
      <c r="ILX103" s="704"/>
      <c r="ILY103" s="704"/>
      <c r="ILZ103" s="704"/>
      <c r="IMA103" s="704"/>
      <c r="IMB103" s="704"/>
      <c r="IMC103" s="704"/>
      <c r="IMD103" s="704"/>
      <c r="IME103" s="704"/>
      <c r="IMF103" s="704"/>
      <c r="IMG103" s="704"/>
      <c r="IMH103" s="704"/>
      <c r="IMI103" s="704"/>
      <c r="IMJ103" s="704"/>
      <c r="IMK103" s="704"/>
      <c r="IML103" s="704"/>
      <c r="IMM103" s="704"/>
      <c r="IMN103" s="704"/>
      <c r="IMO103" s="704"/>
      <c r="IMP103" s="704"/>
      <c r="IMQ103" s="704"/>
      <c r="IMR103" s="704"/>
      <c r="IMS103" s="704"/>
      <c r="IMT103" s="704"/>
      <c r="IMU103" s="704"/>
      <c r="IMV103" s="704"/>
      <c r="IMW103" s="704"/>
      <c r="IMX103" s="704"/>
      <c r="IMY103" s="704"/>
      <c r="IMZ103" s="704"/>
      <c r="INA103" s="704"/>
      <c r="INB103" s="704"/>
      <c r="INC103" s="704"/>
      <c r="IND103" s="704"/>
      <c r="INE103" s="704"/>
      <c r="INF103" s="704"/>
      <c r="ING103" s="704"/>
      <c r="INH103" s="704"/>
      <c r="INI103" s="704"/>
      <c r="INJ103" s="704"/>
      <c r="INK103" s="704"/>
      <c r="INL103" s="704"/>
      <c r="INM103" s="704"/>
      <c r="INN103" s="704"/>
      <c r="INO103" s="704"/>
      <c r="INP103" s="704"/>
      <c r="INQ103" s="704"/>
      <c r="INR103" s="704"/>
      <c r="INS103" s="704"/>
      <c r="INT103" s="704"/>
      <c r="INU103" s="704"/>
      <c r="INV103" s="704"/>
      <c r="INW103" s="704"/>
      <c r="INX103" s="704"/>
      <c r="INY103" s="704"/>
      <c r="INZ103" s="704"/>
      <c r="IOA103" s="704"/>
      <c r="IOB103" s="704"/>
      <c r="IOC103" s="704"/>
      <c r="IOD103" s="704"/>
      <c r="IOE103" s="704"/>
      <c r="IOF103" s="704"/>
      <c r="IOG103" s="704"/>
      <c r="IOH103" s="704"/>
      <c r="IOI103" s="704"/>
      <c r="IOJ103" s="704"/>
      <c r="IOK103" s="704"/>
      <c r="IOL103" s="704"/>
      <c r="IOM103" s="704"/>
      <c r="ION103" s="704"/>
      <c r="IOO103" s="704"/>
      <c r="IOP103" s="704"/>
      <c r="IOQ103" s="704"/>
      <c r="IOR103" s="704"/>
      <c r="IOS103" s="704"/>
      <c r="IOT103" s="704"/>
      <c r="IOU103" s="704"/>
      <c r="IOV103" s="704"/>
      <c r="IOW103" s="704"/>
      <c r="IOX103" s="704"/>
      <c r="IOY103" s="704"/>
      <c r="IOZ103" s="704"/>
      <c r="IPA103" s="704"/>
      <c r="IPB103" s="704"/>
      <c r="IPC103" s="704"/>
      <c r="IPD103" s="704"/>
      <c r="IPE103" s="704"/>
      <c r="IPF103" s="704"/>
      <c r="IPG103" s="704"/>
      <c r="IPH103" s="704"/>
      <c r="IPI103" s="704"/>
      <c r="IPJ103" s="704"/>
      <c r="IPK103" s="704"/>
      <c r="IPL103" s="704"/>
      <c r="IPM103" s="704"/>
      <c r="IPN103" s="704"/>
      <c r="IPO103" s="704"/>
      <c r="IPP103" s="704"/>
      <c r="IPQ103" s="704"/>
      <c r="IPR103" s="704"/>
      <c r="IPS103" s="704"/>
      <c r="IPT103" s="704"/>
      <c r="IPU103" s="704"/>
      <c r="IPV103" s="704"/>
      <c r="IPW103" s="704"/>
      <c r="IPX103" s="704"/>
      <c r="IPY103" s="704"/>
      <c r="IPZ103" s="704"/>
      <c r="IQA103" s="704"/>
      <c r="IQB103" s="704"/>
      <c r="IQC103" s="704"/>
      <c r="IQD103" s="704"/>
      <c r="IQE103" s="704"/>
      <c r="IQF103" s="704"/>
      <c r="IQG103" s="704"/>
      <c r="IQH103" s="704"/>
      <c r="IQI103" s="704"/>
      <c r="IQJ103" s="704"/>
      <c r="IQK103" s="704"/>
      <c r="IQL103" s="704"/>
      <c r="IQM103" s="704"/>
      <c r="IQN103" s="704"/>
      <c r="IQO103" s="704"/>
      <c r="IQP103" s="704"/>
      <c r="IQQ103" s="704"/>
      <c r="IQR103" s="704"/>
      <c r="IQS103" s="704"/>
      <c r="IQT103" s="704"/>
      <c r="IQU103" s="704"/>
      <c r="IQV103" s="704"/>
      <c r="IQW103" s="704"/>
      <c r="IQX103" s="704"/>
      <c r="IQY103" s="704"/>
      <c r="IQZ103" s="704"/>
      <c r="IRA103" s="704"/>
      <c r="IRB103" s="704"/>
      <c r="IRC103" s="704"/>
      <c r="IRD103" s="704"/>
      <c r="IRE103" s="704"/>
      <c r="IRF103" s="704"/>
      <c r="IRG103" s="704"/>
      <c r="IRH103" s="704"/>
      <c r="IRI103" s="704"/>
      <c r="IRJ103" s="704"/>
      <c r="IRK103" s="704"/>
      <c r="IRL103" s="704"/>
      <c r="IRM103" s="704"/>
      <c r="IRN103" s="704"/>
      <c r="IRO103" s="704"/>
      <c r="IRP103" s="704"/>
      <c r="IRQ103" s="704"/>
      <c r="IRR103" s="704"/>
      <c r="IRS103" s="704"/>
      <c r="IRT103" s="704"/>
      <c r="IRU103" s="704"/>
      <c r="IRV103" s="704"/>
      <c r="IRW103" s="704"/>
      <c r="IRX103" s="704"/>
      <c r="IRY103" s="704"/>
      <c r="IRZ103" s="704"/>
      <c r="ISA103" s="704"/>
      <c r="ISB103" s="704"/>
      <c r="ISC103" s="704"/>
      <c r="ISD103" s="704"/>
      <c r="ISE103" s="704"/>
      <c r="ISF103" s="704"/>
      <c r="ISG103" s="704"/>
      <c r="ISH103" s="704"/>
      <c r="ISI103" s="704"/>
      <c r="ISJ103" s="704"/>
      <c r="ISK103" s="704"/>
      <c r="ISL103" s="704"/>
      <c r="ISM103" s="704"/>
      <c r="ISN103" s="704"/>
      <c r="ISO103" s="704"/>
      <c r="ISP103" s="704"/>
      <c r="ISQ103" s="704"/>
      <c r="ISR103" s="704"/>
      <c r="ISS103" s="704"/>
      <c r="IST103" s="704"/>
      <c r="ISU103" s="704"/>
      <c r="ISV103" s="704"/>
      <c r="ISW103" s="704"/>
      <c r="ISX103" s="704"/>
      <c r="ISY103" s="704"/>
      <c r="ISZ103" s="704"/>
      <c r="ITA103" s="704"/>
      <c r="ITB103" s="704"/>
      <c r="ITC103" s="704"/>
      <c r="ITD103" s="704"/>
      <c r="ITE103" s="704"/>
      <c r="ITF103" s="704"/>
      <c r="ITG103" s="704"/>
      <c r="ITH103" s="704"/>
      <c r="ITI103" s="704"/>
      <c r="ITJ103" s="704"/>
      <c r="ITK103" s="704"/>
      <c r="ITL103" s="704"/>
      <c r="ITM103" s="704"/>
      <c r="ITN103" s="704"/>
      <c r="ITO103" s="704"/>
      <c r="ITP103" s="704"/>
      <c r="ITQ103" s="704"/>
      <c r="ITR103" s="704"/>
      <c r="ITS103" s="704"/>
      <c r="ITT103" s="704"/>
      <c r="ITU103" s="704"/>
      <c r="ITV103" s="704"/>
      <c r="ITW103" s="704"/>
      <c r="ITX103" s="704"/>
      <c r="ITY103" s="704"/>
      <c r="ITZ103" s="704"/>
      <c r="IUA103" s="704"/>
      <c r="IUB103" s="704"/>
      <c r="IUC103" s="704"/>
      <c r="IUD103" s="704"/>
      <c r="IUE103" s="704"/>
      <c r="IUF103" s="704"/>
      <c r="IUG103" s="704"/>
      <c r="IUH103" s="704"/>
      <c r="IUI103" s="704"/>
      <c r="IUJ103" s="704"/>
      <c r="IUK103" s="704"/>
      <c r="IUL103" s="704"/>
      <c r="IUM103" s="704"/>
      <c r="IUN103" s="704"/>
      <c r="IUO103" s="704"/>
      <c r="IUP103" s="704"/>
      <c r="IUQ103" s="704"/>
      <c r="IUR103" s="704"/>
      <c r="IUS103" s="704"/>
      <c r="IUT103" s="704"/>
      <c r="IUU103" s="704"/>
      <c r="IUV103" s="704"/>
      <c r="IUW103" s="704"/>
      <c r="IUX103" s="704"/>
      <c r="IUY103" s="704"/>
      <c r="IUZ103" s="704"/>
      <c r="IVA103" s="704"/>
      <c r="IVB103" s="704"/>
      <c r="IVC103" s="704"/>
      <c r="IVD103" s="704"/>
      <c r="IVE103" s="704"/>
      <c r="IVF103" s="704"/>
      <c r="IVG103" s="704"/>
      <c r="IVH103" s="704"/>
      <c r="IVI103" s="704"/>
      <c r="IVJ103" s="704"/>
      <c r="IVK103" s="704"/>
      <c r="IVL103" s="704"/>
      <c r="IVM103" s="704"/>
      <c r="IVN103" s="704"/>
      <c r="IVO103" s="704"/>
      <c r="IVP103" s="704"/>
      <c r="IVQ103" s="704"/>
      <c r="IVR103" s="704"/>
      <c r="IVS103" s="704"/>
      <c r="IVT103" s="704"/>
      <c r="IVU103" s="704"/>
      <c r="IVV103" s="704"/>
      <c r="IVW103" s="704"/>
      <c r="IVX103" s="704"/>
      <c r="IVY103" s="704"/>
      <c r="IVZ103" s="704"/>
      <c r="IWA103" s="704"/>
      <c r="IWB103" s="704"/>
      <c r="IWC103" s="704"/>
      <c r="IWD103" s="704"/>
      <c r="IWE103" s="704"/>
      <c r="IWF103" s="704"/>
      <c r="IWG103" s="704"/>
      <c r="IWH103" s="704"/>
      <c r="IWI103" s="704"/>
      <c r="IWJ103" s="704"/>
      <c r="IWK103" s="704"/>
      <c r="IWL103" s="704"/>
      <c r="IWM103" s="704"/>
      <c r="IWN103" s="704"/>
      <c r="IWO103" s="704"/>
      <c r="IWP103" s="704"/>
      <c r="IWQ103" s="704"/>
      <c r="IWR103" s="704"/>
      <c r="IWS103" s="704"/>
      <c r="IWT103" s="704"/>
      <c r="IWU103" s="704"/>
      <c r="IWV103" s="704"/>
      <c r="IWW103" s="704"/>
      <c r="IWX103" s="704"/>
      <c r="IWY103" s="704"/>
      <c r="IWZ103" s="704"/>
      <c r="IXA103" s="704"/>
      <c r="IXB103" s="704"/>
      <c r="IXC103" s="704"/>
      <c r="IXD103" s="704"/>
      <c r="IXE103" s="704"/>
      <c r="IXF103" s="704"/>
      <c r="IXG103" s="704"/>
      <c r="IXH103" s="704"/>
      <c r="IXI103" s="704"/>
      <c r="IXJ103" s="704"/>
      <c r="IXK103" s="704"/>
      <c r="IXL103" s="704"/>
      <c r="IXM103" s="704"/>
      <c r="IXN103" s="704"/>
      <c r="IXO103" s="704"/>
      <c r="IXP103" s="704"/>
      <c r="IXQ103" s="704"/>
      <c r="IXR103" s="704"/>
      <c r="IXS103" s="704"/>
      <c r="IXT103" s="704"/>
      <c r="IXU103" s="704"/>
      <c r="IXV103" s="704"/>
      <c r="IXW103" s="704"/>
      <c r="IXX103" s="704"/>
      <c r="IXY103" s="704"/>
      <c r="IXZ103" s="704"/>
      <c r="IYA103" s="704"/>
      <c r="IYB103" s="704"/>
      <c r="IYC103" s="704"/>
      <c r="IYD103" s="704"/>
      <c r="IYE103" s="704"/>
      <c r="IYF103" s="704"/>
      <c r="IYG103" s="704"/>
      <c r="IYH103" s="704"/>
      <c r="IYI103" s="704"/>
      <c r="IYJ103" s="704"/>
      <c r="IYK103" s="704"/>
      <c r="IYL103" s="704"/>
      <c r="IYM103" s="704"/>
      <c r="IYN103" s="704"/>
      <c r="IYO103" s="704"/>
      <c r="IYP103" s="704"/>
      <c r="IYQ103" s="704"/>
      <c r="IYR103" s="704"/>
      <c r="IYS103" s="704"/>
      <c r="IYT103" s="704"/>
      <c r="IYU103" s="704"/>
      <c r="IYV103" s="704"/>
      <c r="IYW103" s="704"/>
      <c r="IYX103" s="704"/>
      <c r="IYY103" s="704"/>
      <c r="IYZ103" s="704"/>
      <c r="IZA103" s="704"/>
      <c r="IZB103" s="704"/>
      <c r="IZC103" s="704"/>
      <c r="IZD103" s="704"/>
      <c r="IZE103" s="704"/>
      <c r="IZF103" s="704"/>
      <c r="IZG103" s="704"/>
      <c r="IZH103" s="704"/>
      <c r="IZI103" s="704"/>
      <c r="IZJ103" s="704"/>
      <c r="IZK103" s="704"/>
      <c r="IZL103" s="704"/>
      <c r="IZM103" s="704"/>
      <c r="IZN103" s="704"/>
      <c r="IZO103" s="704"/>
      <c r="IZP103" s="704"/>
      <c r="IZQ103" s="704"/>
      <c r="IZR103" s="704"/>
      <c r="IZS103" s="704"/>
      <c r="IZT103" s="704"/>
      <c r="IZU103" s="704"/>
      <c r="IZV103" s="704"/>
      <c r="IZW103" s="704"/>
      <c r="IZX103" s="704"/>
      <c r="IZY103" s="704"/>
      <c r="IZZ103" s="704"/>
      <c r="JAA103" s="704"/>
      <c r="JAB103" s="704"/>
      <c r="JAC103" s="704"/>
      <c r="JAD103" s="704"/>
      <c r="JAE103" s="704"/>
      <c r="JAF103" s="704"/>
      <c r="JAG103" s="704"/>
      <c r="JAH103" s="704"/>
      <c r="JAI103" s="704"/>
      <c r="JAJ103" s="704"/>
      <c r="JAK103" s="704"/>
      <c r="JAL103" s="704"/>
      <c r="JAM103" s="704"/>
      <c r="JAN103" s="704"/>
      <c r="JAO103" s="704"/>
      <c r="JAP103" s="704"/>
      <c r="JAQ103" s="704"/>
      <c r="JAR103" s="704"/>
      <c r="JAS103" s="704"/>
      <c r="JAT103" s="704"/>
      <c r="JAU103" s="704"/>
      <c r="JAV103" s="704"/>
      <c r="JAW103" s="704"/>
      <c r="JAX103" s="704"/>
      <c r="JAY103" s="704"/>
      <c r="JAZ103" s="704"/>
      <c r="JBA103" s="704"/>
      <c r="JBB103" s="704"/>
      <c r="JBC103" s="704"/>
      <c r="JBD103" s="704"/>
      <c r="JBE103" s="704"/>
      <c r="JBF103" s="704"/>
      <c r="JBG103" s="704"/>
      <c r="JBH103" s="704"/>
      <c r="JBI103" s="704"/>
      <c r="JBJ103" s="704"/>
      <c r="JBK103" s="704"/>
      <c r="JBL103" s="704"/>
      <c r="JBM103" s="704"/>
      <c r="JBN103" s="704"/>
      <c r="JBO103" s="704"/>
      <c r="JBP103" s="704"/>
      <c r="JBQ103" s="704"/>
      <c r="JBR103" s="704"/>
      <c r="JBS103" s="704"/>
      <c r="JBT103" s="704"/>
      <c r="JBU103" s="704"/>
      <c r="JBV103" s="704"/>
      <c r="JBW103" s="704"/>
      <c r="JBX103" s="704"/>
      <c r="JBY103" s="704"/>
      <c r="JBZ103" s="704"/>
      <c r="JCA103" s="704"/>
      <c r="JCB103" s="704"/>
      <c r="JCC103" s="704"/>
      <c r="JCD103" s="704"/>
      <c r="JCE103" s="704"/>
      <c r="JCF103" s="704"/>
      <c r="JCG103" s="704"/>
      <c r="JCH103" s="704"/>
      <c r="JCI103" s="704"/>
      <c r="JCJ103" s="704"/>
      <c r="JCK103" s="704"/>
      <c r="JCL103" s="704"/>
      <c r="JCM103" s="704"/>
      <c r="JCN103" s="704"/>
      <c r="JCO103" s="704"/>
      <c r="JCP103" s="704"/>
      <c r="JCQ103" s="704"/>
      <c r="JCR103" s="704"/>
      <c r="JCS103" s="704"/>
      <c r="JCT103" s="704"/>
      <c r="JCU103" s="704"/>
      <c r="JCV103" s="704"/>
      <c r="JCW103" s="704"/>
      <c r="JCX103" s="704"/>
      <c r="JCY103" s="704"/>
      <c r="JCZ103" s="704"/>
      <c r="JDA103" s="704"/>
      <c r="JDB103" s="704"/>
      <c r="JDC103" s="704"/>
      <c r="JDD103" s="704"/>
      <c r="JDE103" s="704"/>
      <c r="JDF103" s="704"/>
      <c r="JDG103" s="704"/>
      <c r="JDH103" s="704"/>
      <c r="JDI103" s="704"/>
      <c r="JDJ103" s="704"/>
      <c r="JDK103" s="704"/>
      <c r="JDL103" s="704"/>
      <c r="JDM103" s="704"/>
      <c r="JDN103" s="704"/>
      <c r="JDO103" s="704"/>
      <c r="JDP103" s="704"/>
      <c r="JDQ103" s="704"/>
      <c r="JDR103" s="704"/>
      <c r="JDS103" s="704"/>
      <c r="JDT103" s="704"/>
      <c r="JDU103" s="704"/>
      <c r="JDV103" s="704"/>
      <c r="JDW103" s="704"/>
      <c r="JDX103" s="704"/>
      <c r="JDY103" s="704"/>
      <c r="JDZ103" s="704"/>
      <c r="JEA103" s="704"/>
      <c r="JEB103" s="704"/>
      <c r="JEC103" s="704"/>
      <c r="JED103" s="704"/>
      <c r="JEE103" s="704"/>
      <c r="JEF103" s="704"/>
      <c r="JEG103" s="704"/>
      <c r="JEH103" s="704"/>
      <c r="JEI103" s="704"/>
      <c r="JEJ103" s="704"/>
      <c r="JEK103" s="704"/>
      <c r="JEL103" s="704"/>
      <c r="JEM103" s="704"/>
      <c r="JEN103" s="704"/>
      <c r="JEO103" s="704"/>
      <c r="JEP103" s="704"/>
      <c r="JEQ103" s="704"/>
      <c r="JER103" s="704"/>
      <c r="JES103" s="704"/>
      <c r="JET103" s="704"/>
      <c r="JEU103" s="704"/>
      <c r="JEV103" s="704"/>
      <c r="JEW103" s="704"/>
      <c r="JEX103" s="704"/>
      <c r="JEY103" s="704"/>
      <c r="JEZ103" s="704"/>
      <c r="JFA103" s="704"/>
      <c r="JFB103" s="704"/>
      <c r="JFC103" s="704"/>
      <c r="JFD103" s="704"/>
      <c r="JFE103" s="704"/>
      <c r="JFF103" s="704"/>
      <c r="JFG103" s="704"/>
      <c r="JFH103" s="704"/>
      <c r="JFI103" s="704"/>
      <c r="JFJ103" s="704"/>
      <c r="JFK103" s="704"/>
      <c r="JFL103" s="704"/>
      <c r="JFM103" s="704"/>
      <c r="JFN103" s="704"/>
      <c r="JFO103" s="704"/>
      <c r="JFP103" s="704"/>
      <c r="JFQ103" s="704"/>
      <c r="JFR103" s="704"/>
      <c r="JFS103" s="704"/>
      <c r="JFT103" s="704"/>
      <c r="JFU103" s="704"/>
      <c r="JFV103" s="704"/>
      <c r="JFW103" s="704"/>
      <c r="JFX103" s="704"/>
      <c r="JFY103" s="704"/>
      <c r="JFZ103" s="704"/>
      <c r="JGA103" s="704"/>
      <c r="JGB103" s="704"/>
      <c r="JGC103" s="704"/>
      <c r="JGD103" s="704"/>
      <c r="JGE103" s="704"/>
      <c r="JGF103" s="704"/>
      <c r="JGG103" s="704"/>
      <c r="JGH103" s="704"/>
      <c r="JGI103" s="704"/>
      <c r="JGJ103" s="704"/>
      <c r="JGK103" s="704"/>
      <c r="JGL103" s="704"/>
      <c r="JGM103" s="704"/>
      <c r="JGN103" s="704"/>
      <c r="JGO103" s="704"/>
      <c r="JGP103" s="704"/>
      <c r="JGQ103" s="704"/>
      <c r="JGR103" s="704"/>
      <c r="JGS103" s="704"/>
      <c r="JGT103" s="704"/>
      <c r="JGU103" s="704"/>
      <c r="JGV103" s="704"/>
      <c r="JGW103" s="704"/>
      <c r="JGX103" s="704"/>
      <c r="JGY103" s="704"/>
      <c r="JGZ103" s="704"/>
      <c r="JHA103" s="704"/>
      <c r="JHB103" s="704"/>
      <c r="JHC103" s="704"/>
      <c r="JHD103" s="704"/>
      <c r="JHE103" s="704"/>
      <c r="JHF103" s="704"/>
      <c r="JHG103" s="704"/>
      <c r="JHH103" s="704"/>
      <c r="JHI103" s="704"/>
      <c r="JHJ103" s="704"/>
      <c r="JHK103" s="704"/>
      <c r="JHL103" s="704"/>
      <c r="JHM103" s="704"/>
      <c r="JHN103" s="704"/>
      <c r="JHO103" s="704"/>
      <c r="JHP103" s="704"/>
      <c r="JHQ103" s="704"/>
      <c r="JHR103" s="704"/>
      <c r="JHS103" s="704"/>
      <c r="JHT103" s="704"/>
      <c r="JHU103" s="704"/>
      <c r="JHV103" s="704"/>
      <c r="JHW103" s="704"/>
      <c r="JHX103" s="704"/>
      <c r="JHY103" s="704"/>
      <c r="JHZ103" s="704"/>
      <c r="JIA103" s="704"/>
      <c r="JIB103" s="704"/>
      <c r="JIC103" s="704"/>
      <c r="JID103" s="704"/>
      <c r="JIE103" s="704"/>
      <c r="JIF103" s="704"/>
      <c r="JIG103" s="704"/>
      <c r="JIH103" s="704"/>
      <c r="JII103" s="704"/>
      <c r="JIJ103" s="704"/>
      <c r="JIK103" s="704"/>
      <c r="JIL103" s="704"/>
      <c r="JIM103" s="704"/>
      <c r="JIN103" s="704"/>
      <c r="JIO103" s="704"/>
      <c r="JIP103" s="704"/>
      <c r="JIQ103" s="704"/>
      <c r="JIR103" s="704"/>
      <c r="JIS103" s="704"/>
      <c r="JIT103" s="704"/>
      <c r="JIU103" s="704"/>
      <c r="JIV103" s="704"/>
      <c r="JIW103" s="704"/>
      <c r="JIX103" s="704"/>
      <c r="JIY103" s="704"/>
      <c r="JIZ103" s="704"/>
      <c r="JJA103" s="704"/>
      <c r="JJB103" s="704"/>
      <c r="JJC103" s="704"/>
      <c r="JJD103" s="704"/>
      <c r="JJE103" s="704"/>
      <c r="JJF103" s="704"/>
      <c r="JJG103" s="704"/>
      <c r="JJH103" s="704"/>
      <c r="JJI103" s="704"/>
      <c r="JJJ103" s="704"/>
      <c r="JJK103" s="704"/>
      <c r="JJL103" s="704"/>
      <c r="JJM103" s="704"/>
      <c r="JJN103" s="704"/>
      <c r="JJO103" s="704"/>
      <c r="JJP103" s="704"/>
      <c r="JJQ103" s="704"/>
      <c r="JJR103" s="704"/>
      <c r="JJS103" s="704"/>
      <c r="JJT103" s="704"/>
      <c r="JJU103" s="704"/>
      <c r="JJV103" s="704"/>
      <c r="JJW103" s="704"/>
      <c r="JJX103" s="704"/>
      <c r="JJY103" s="704"/>
      <c r="JJZ103" s="704"/>
      <c r="JKA103" s="704"/>
      <c r="JKB103" s="704"/>
      <c r="JKC103" s="704"/>
      <c r="JKD103" s="704"/>
      <c r="JKE103" s="704"/>
      <c r="JKF103" s="704"/>
      <c r="JKG103" s="704"/>
      <c r="JKH103" s="704"/>
      <c r="JKI103" s="704"/>
      <c r="JKJ103" s="704"/>
      <c r="JKK103" s="704"/>
      <c r="JKL103" s="704"/>
      <c r="JKM103" s="704"/>
      <c r="JKN103" s="704"/>
      <c r="JKO103" s="704"/>
      <c r="JKP103" s="704"/>
      <c r="JKQ103" s="704"/>
      <c r="JKR103" s="704"/>
      <c r="JKS103" s="704"/>
      <c r="JKT103" s="704"/>
      <c r="JKU103" s="704"/>
      <c r="JKV103" s="704"/>
      <c r="JKW103" s="704"/>
      <c r="JKX103" s="704"/>
      <c r="JKY103" s="704"/>
      <c r="JKZ103" s="704"/>
      <c r="JLA103" s="704"/>
      <c r="JLB103" s="704"/>
      <c r="JLC103" s="704"/>
      <c r="JLD103" s="704"/>
      <c r="JLE103" s="704"/>
      <c r="JLF103" s="704"/>
      <c r="JLG103" s="704"/>
      <c r="JLH103" s="704"/>
      <c r="JLI103" s="704"/>
      <c r="JLJ103" s="704"/>
      <c r="JLK103" s="704"/>
      <c r="JLL103" s="704"/>
      <c r="JLM103" s="704"/>
      <c r="JLN103" s="704"/>
      <c r="JLO103" s="704"/>
      <c r="JLP103" s="704"/>
      <c r="JLQ103" s="704"/>
      <c r="JLR103" s="704"/>
      <c r="JLS103" s="704"/>
      <c r="JLT103" s="704"/>
      <c r="JLU103" s="704"/>
      <c r="JLV103" s="704"/>
      <c r="JLW103" s="704"/>
      <c r="JLX103" s="704"/>
      <c r="JLY103" s="704"/>
      <c r="JLZ103" s="704"/>
      <c r="JMA103" s="704"/>
      <c r="JMB103" s="704"/>
      <c r="JMC103" s="704"/>
      <c r="JMD103" s="704"/>
      <c r="JME103" s="704"/>
      <c r="JMF103" s="704"/>
      <c r="JMG103" s="704"/>
      <c r="JMH103" s="704"/>
      <c r="JMI103" s="704"/>
      <c r="JMJ103" s="704"/>
      <c r="JMK103" s="704"/>
      <c r="JML103" s="704"/>
      <c r="JMM103" s="704"/>
      <c r="JMN103" s="704"/>
      <c r="JMO103" s="704"/>
      <c r="JMP103" s="704"/>
      <c r="JMQ103" s="704"/>
      <c r="JMR103" s="704"/>
      <c r="JMS103" s="704"/>
      <c r="JMT103" s="704"/>
      <c r="JMU103" s="704"/>
      <c r="JMV103" s="704"/>
      <c r="JMW103" s="704"/>
      <c r="JMX103" s="704"/>
      <c r="JMY103" s="704"/>
      <c r="JMZ103" s="704"/>
      <c r="JNA103" s="704"/>
      <c r="JNB103" s="704"/>
      <c r="JNC103" s="704"/>
      <c r="JND103" s="704"/>
      <c r="JNE103" s="704"/>
      <c r="JNF103" s="704"/>
      <c r="JNG103" s="704"/>
      <c r="JNH103" s="704"/>
      <c r="JNI103" s="704"/>
      <c r="JNJ103" s="704"/>
      <c r="JNK103" s="704"/>
      <c r="JNL103" s="704"/>
      <c r="JNM103" s="704"/>
      <c r="JNN103" s="704"/>
      <c r="JNO103" s="704"/>
      <c r="JNP103" s="704"/>
      <c r="JNQ103" s="704"/>
      <c r="JNR103" s="704"/>
      <c r="JNS103" s="704"/>
      <c r="JNT103" s="704"/>
      <c r="JNU103" s="704"/>
      <c r="JNV103" s="704"/>
      <c r="JNW103" s="704"/>
      <c r="JNX103" s="704"/>
      <c r="JNY103" s="704"/>
      <c r="JNZ103" s="704"/>
      <c r="JOA103" s="704"/>
      <c r="JOB103" s="704"/>
      <c r="JOC103" s="704"/>
      <c r="JOD103" s="704"/>
      <c r="JOE103" s="704"/>
      <c r="JOF103" s="704"/>
      <c r="JOG103" s="704"/>
      <c r="JOH103" s="704"/>
      <c r="JOI103" s="704"/>
      <c r="JOJ103" s="704"/>
      <c r="JOK103" s="704"/>
      <c r="JOL103" s="704"/>
      <c r="JOM103" s="704"/>
      <c r="JON103" s="704"/>
      <c r="JOO103" s="704"/>
      <c r="JOP103" s="704"/>
      <c r="JOQ103" s="704"/>
      <c r="JOR103" s="704"/>
      <c r="JOS103" s="704"/>
      <c r="JOT103" s="704"/>
      <c r="JOU103" s="704"/>
      <c r="JOV103" s="704"/>
      <c r="JOW103" s="704"/>
      <c r="JOX103" s="704"/>
      <c r="JOY103" s="704"/>
      <c r="JOZ103" s="704"/>
      <c r="JPA103" s="704"/>
      <c r="JPB103" s="704"/>
      <c r="JPC103" s="704"/>
      <c r="JPD103" s="704"/>
      <c r="JPE103" s="704"/>
      <c r="JPF103" s="704"/>
      <c r="JPG103" s="704"/>
      <c r="JPH103" s="704"/>
      <c r="JPI103" s="704"/>
      <c r="JPJ103" s="704"/>
      <c r="JPK103" s="704"/>
      <c r="JPL103" s="704"/>
      <c r="JPM103" s="704"/>
      <c r="JPN103" s="704"/>
      <c r="JPO103" s="704"/>
      <c r="JPP103" s="704"/>
      <c r="JPQ103" s="704"/>
      <c r="JPR103" s="704"/>
      <c r="JPS103" s="704"/>
      <c r="JPT103" s="704"/>
      <c r="JPU103" s="704"/>
      <c r="JPV103" s="704"/>
      <c r="JPW103" s="704"/>
      <c r="JPX103" s="704"/>
      <c r="JPY103" s="704"/>
      <c r="JPZ103" s="704"/>
      <c r="JQA103" s="704"/>
      <c r="JQB103" s="704"/>
      <c r="JQC103" s="704"/>
      <c r="JQD103" s="704"/>
      <c r="JQE103" s="704"/>
      <c r="JQF103" s="704"/>
      <c r="JQG103" s="704"/>
      <c r="JQH103" s="704"/>
      <c r="JQI103" s="704"/>
      <c r="JQJ103" s="704"/>
      <c r="JQK103" s="704"/>
      <c r="JQL103" s="704"/>
      <c r="JQM103" s="704"/>
      <c r="JQN103" s="704"/>
      <c r="JQO103" s="704"/>
      <c r="JQP103" s="704"/>
      <c r="JQQ103" s="704"/>
      <c r="JQR103" s="704"/>
      <c r="JQS103" s="704"/>
      <c r="JQT103" s="704"/>
      <c r="JQU103" s="704"/>
      <c r="JQV103" s="704"/>
      <c r="JQW103" s="704"/>
      <c r="JQX103" s="704"/>
      <c r="JQY103" s="704"/>
      <c r="JQZ103" s="704"/>
      <c r="JRA103" s="704"/>
      <c r="JRB103" s="704"/>
      <c r="JRC103" s="704"/>
      <c r="JRD103" s="704"/>
      <c r="JRE103" s="704"/>
      <c r="JRF103" s="704"/>
      <c r="JRG103" s="704"/>
      <c r="JRH103" s="704"/>
      <c r="JRI103" s="704"/>
      <c r="JRJ103" s="704"/>
      <c r="JRK103" s="704"/>
      <c r="JRL103" s="704"/>
      <c r="JRM103" s="704"/>
      <c r="JRN103" s="704"/>
      <c r="JRO103" s="704"/>
      <c r="JRP103" s="704"/>
      <c r="JRQ103" s="704"/>
      <c r="JRR103" s="704"/>
      <c r="JRS103" s="704"/>
      <c r="JRT103" s="704"/>
      <c r="JRU103" s="704"/>
      <c r="JRV103" s="704"/>
      <c r="JRW103" s="704"/>
      <c r="JRX103" s="704"/>
      <c r="JRY103" s="704"/>
      <c r="JRZ103" s="704"/>
      <c r="JSA103" s="704"/>
      <c r="JSB103" s="704"/>
      <c r="JSC103" s="704"/>
      <c r="JSD103" s="704"/>
      <c r="JSE103" s="704"/>
      <c r="JSF103" s="704"/>
      <c r="JSG103" s="704"/>
      <c r="JSH103" s="704"/>
      <c r="JSI103" s="704"/>
      <c r="JSJ103" s="704"/>
      <c r="JSK103" s="704"/>
      <c r="JSL103" s="704"/>
      <c r="JSM103" s="704"/>
      <c r="JSN103" s="704"/>
      <c r="JSO103" s="704"/>
      <c r="JSP103" s="704"/>
      <c r="JSQ103" s="704"/>
      <c r="JSR103" s="704"/>
      <c r="JSS103" s="704"/>
      <c r="JST103" s="704"/>
      <c r="JSU103" s="704"/>
      <c r="JSV103" s="704"/>
      <c r="JSW103" s="704"/>
      <c r="JSX103" s="704"/>
      <c r="JSY103" s="704"/>
      <c r="JSZ103" s="704"/>
      <c r="JTA103" s="704"/>
      <c r="JTB103" s="704"/>
      <c r="JTC103" s="704"/>
      <c r="JTD103" s="704"/>
      <c r="JTE103" s="704"/>
      <c r="JTF103" s="704"/>
      <c r="JTG103" s="704"/>
      <c r="JTH103" s="704"/>
      <c r="JTI103" s="704"/>
      <c r="JTJ103" s="704"/>
      <c r="JTK103" s="704"/>
      <c r="JTL103" s="704"/>
      <c r="JTM103" s="704"/>
      <c r="JTN103" s="704"/>
      <c r="JTO103" s="704"/>
      <c r="JTP103" s="704"/>
      <c r="JTQ103" s="704"/>
      <c r="JTR103" s="704"/>
      <c r="JTS103" s="704"/>
      <c r="JTT103" s="704"/>
      <c r="JTU103" s="704"/>
      <c r="JTV103" s="704"/>
      <c r="JTW103" s="704"/>
      <c r="JTX103" s="704"/>
      <c r="JTY103" s="704"/>
      <c r="JTZ103" s="704"/>
      <c r="JUA103" s="704"/>
      <c r="JUB103" s="704"/>
      <c r="JUC103" s="704"/>
      <c r="JUD103" s="704"/>
      <c r="JUE103" s="704"/>
      <c r="JUF103" s="704"/>
      <c r="JUG103" s="704"/>
      <c r="JUH103" s="704"/>
      <c r="JUI103" s="704"/>
      <c r="JUJ103" s="704"/>
      <c r="JUK103" s="704"/>
      <c r="JUL103" s="704"/>
      <c r="JUM103" s="704"/>
      <c r="JUN103" s="704"/>
      <c r="JUO103" s="704"/>
      <c r="JUP103" s="704"/>
      <c r="JUQ103" s="704"/>
      <c r="JUR103" s="704"/>
      <c r="JUS103" s="704"/>
      <c r="JUT103" s="704"/>
      <c r="JUU103" s="704"/>
      <c r="JUV103" s="704"/>
      <c r="JUW103" s="704"/>
      <c r="JUX103" s="704"/>
      <c r="JUY103" s="704"/>
      <c r="JUZ103" s="704"/>
      <c r="JVA103" s="704"/>
      <c r="JVB103" s="704"/>
      <c r="JVC103" s="704"/>
      <c r="JVD103" s="704"/>
      <c r="JVE103" s="704"/>
      <c r="JVF103" s="704"/>
      <c r="JVG103" s="704"/>
      <c r="JVH103" s="704"/>
      <c r="JVI103" s="704"/>
      <c r="JVJ103" s="704"/>
      <c r="JVK103" s="704"/>
      <c r="JVL103" s="704"/>
      <c r="JVM103" s="704"/>
      <c r="JVN103" s="704"/>
      <c r="JVO103" s="704"/>
      <c r="JVP103" s="704"/>
      <c r="JVQ103" s="704"/>
      <c r="JVR103" s="704"/>
      <c r="JVS103" s="704"/>
      <c r="JVT103" s="704"/>
      <c r="JVU103" s="704"/>
      <c r="JVV103" s="704"/>
      <c r="JVW103" s="704"/>
      <c r="JVX103" s="704"/>
      <c r="JVY103" s="704"/>
      <c r="JVZ103" s="704"/>
      <c r="JWA103" s="704"/>
      <c r="JWB103" s="704"/>
      <c r="JWC103" s="704"/>
      <c r="JWD103" s="704"/>
      <c r="JWE103" s="704"/>
      <c r="JWF103" s="704"/>
      <c r="JWG103" s="704"/>
      <c r="JWH103" s="704"/>
      <c r="JWI103" s="704"/>
      <c r="JWJ103" s="704"/>
      <c r="JWK103" s="704"/>
      <c r="JWL103" s="704"/>
      <c r="JWM103" s="704"/>
      <c r="JWN103" s="704"/>
      <c r="JWO103" s="704"/>
      <c r="JWP103" s="704"/>
      <c r="JWQ103" s="704"/>
      <c r="JWR103" s="704"/>
      <c r="JWS103" s="704"/>
      <c r="JWT103" s="704"/>
      <c r="JWU103" s="704"/>
      <c r="JWV103" s="704"/>
      <c r="JWW103" s="704"/>
      <c r="JWX103" s="704"/>
      <c r="JWY103" s="704"/>
      <c r="JWZ103" s="704"/>
      <c r="JXA103" s="704"/>
      <c r="JXB103" s="704"/>
      <c r="JXC103" s="704"/>
      <c r="JXD103" s="704"/>
      <c r="JXE103" s="704"/>
      <c r="JXF103" s="704"/>
      <c r="JXG103" s="704"/>
      <c r="JXH103" s="704"/>
      <c r="JXI103" s="704"/>
      <c r="JXJ103" s="704"/>
      <c r="JXK103" s="704"/>
      <c r="JXL103" s="704"/>
      <c r="JXM103" s="704"/>
      <c r="JXN103" s="704"/>
      <c r="JXO103" s="704"/>
      <c r="JXP103" s="704"/>
      <c r="JXQ103" s="704"/>
      <c r="JXR103" s="704"/>
      <c r="JXS103" s="704"/>
      <c r="JXT103" s="704"/>
      <c r="JXU103" s="704"/>
      <c r="JXV103" s="704"/>
      <c r="JXW103" s="704"/>
      <c r="JXX103" s="704"/>
      <c r="JXY103" s="704"/>
      <c r="JXZ103" s="704"/>
      <c r="JYA103" s="704"/>
      <c r="JYB103" s="704"/>
      <c r="JYC103" s="704"/>
      <c r="JYD103" s="704"/>
      <c r="JYE103" s="704"/>
      <c r="JYF103" s="704"/>
      <c r="JYG103" s="704"/>
      <c r="JYH103" s="704"/>
      <c r="JYI103" s="704"/>
      <c r="JYJ103" s="704"/>
      <c r="JYK103" s="704"/>
      <c r="JYL103" s="704"/>
      <c r="JYM103" s="704"/>
      <c r="JYN103" s="704"/>
      <c r="JYO103" s="704"/>
      <c r="JYP103" s="704"/>
      <c r="JYQ103" s="704"/>
      <c r="JYR103" s="704"/>
      <c r="JYS103" s="704"/>
      <c r="JYT103" s="704"/>
      <c r="JYU103" s="704"/>
      <c r="JYV103" s="704"/>
      <c r="JYW103" s="704"/>
      <c r="JYX103" s="704"/>
      <c r="JYY103" s="704"/>
      <c r="JYZ103" s="704"/>
      <c r="JZA103" s="704"/>
      <c r="JZB103" s="704"/>
      <c r="JZC103" s="704"/>
      <c r="JZD103" s="704"/>
      <c r="JZE103" s="704"/>
      <c r="JZF103" s="704"/>
      <c r="JZG103" s="704"/>
      <c r="JZH103" s="704"/>
      <c r="JZI103" s="704"/>
      <c r="JZJ103" s="704"/>
      <c r="JZK103" s="704"/>
      <c r="JZL103" s="704"/>
      <c r="JZM103" s="704"/>
      <c r="JZN103" s="704"/>
      <c r="JZO103" s="704"/>
      <c r="JZP103" s="704"/>
      <c r="JZQ103" s="704"/>
      <c r="JZR103" s="704"/>
      <c r="JZS103" s="704"/>
      <c r="JZT103" s="704"/>
      <c r="JZU103" s="704"/>
      <c r="JZV103" s="704"/>
      <c r="JZW103" s="704"/>
      <c r="JZX103" s="704"/>
      <c r="JZY103" s="704"/>
      <c r="JZZ103" s="704"/>
      <c r="KAA103" s="704"/>
      <c r="KAB103" s="704"/>
      <c r="KAC103" s="704"/>
      <c r="KAD103" s="704"/>
      <c r="KAE103" s="704"/>
      <c r="KAF103" s="704"/>
      <c r="KAG103" s="704"/>
      <c r="KAH103" s="704"/>
      <c r="KAI103" s="704"/>
      <c r="KAJ103" s="704"/>
      <c r="KAK103" s="704"/>
      <c r="KAL103" s="704"/>
      <c r="KAM103" s="704"/>
      <c r="KAN103" s="704"/>
      <c r="KAO103" s="704"/>
      <c r="KAP103" s="704"/>
      <c r="KAQ103" s="704"/>
      <c r="KAR103" s="704"/>
      <c r="KAS103" s="704"/>
      <c r="KAT103" s="704"/>
      <c r="KAU103" s="704"/>
      <c r="KAV103" s="704"/>
      <c r="KAW103" s="704"/>
      <c r="KAX103" s="704"/>
      <c r="KAY103" s="704"/>
      <c r="KAZ103" s="704"/>
      <c r="KBA103" s="704"/>
      <c r="KBB103" s="704"/>
      <c r="KBC103" s="704"/>
      <c r="KBD103" s="704"/>
      <c r="KBE103" s="704"/>
      <c r="KBF103" s="704"/>
      <c r="KBG103" s="704"/>
      <c r="KBH103" s="704"/>
      <c r="KBI103" s="704"/>
      <c r="KBJ103" s="704"/>
      <c r="KBK103" s="704"/>
      <c r="KBL103" s="704"/>
      <c r="KBM103" s="704"/>
      <c r="KBN103" s="704"/>
      <c r="KBO103" s="704"/>
      <c r="KBP103" s="704"/>
      <c r="KBQ103" s="704"/>
      <c r="KBR103" s="704"/>
      <c r="KBS103" s="704"/>
      <c r="KBT103" s="704"/>
      <c r="KBU103" s="704"/>
      <c r="KBV103" s="704"/>
      <c r="KBW103" s="704"/>
      <c r="KBX103" s="704"/>
      <c r="KBY103" s="704"/>
      <c r="KBZ103" s="704"/>
      <c r="KCA103" s="704"/>
      <c r="KCB103" s="704"/>
      <c r="KCC103" s="704"/>
      <c r="KCD103" s="704"/>
      <c r="KCE103" s="704"/>
      <c r="KCF103" s="704"/>
      <c r="KCG103" s="704"/>
      <c r="KCH103" s="704"/>
      <c r="KCI103" s="704"/>
      <c r="KCJ103" s="704"/>
      <c r="KCK103" s="704"/>
      <c r="KCL103" s="704"/>
      <c r="KCM103" s="704"/>
      <c r="KCN103" s="704"/>
      <c r="KCO103" s="704"/>
      <c r="KCP103" s="704"/>
      <c r="KCQ103" s="704"/>
      <c r="KCR103" s="704"/>
      <c r="KCS103" s="704"/>
      <c r="KCT103" s="704"/>
      <c r="KCU103" s="704"/>
      <c r="KCV103" s="704"/>
      <c r="KCW103" s="704"/>
      <c r="KCX103" s="704"/>
      <c r="KCY103" s="704"/>
      <c r="KCZ103" s="704"/>
      <c r="KDA103" s="704"/>
      <c r="KDB103" s="704"/>
      <c r="KDC103" s="704"/>
      <c r="KDD103" s="704"/>
      <c r="KDE103" s="704"/>
      <c r="KDF103" s="704"/>
      <c r="KDG103" s="704"/>
      <c r="KDH103" s="704"/>
      <c r="KDI103" s="704"/>
      <c r="KDJ103" s="704"/>
      <c r="KDK103" s="704"/>
      <c r="KDL103" s="704"/>
      <c r="KDM103" s="704"/>
      <c r="KDN103" s="704"/>
      <c r="KDO103" s="704"/>
      <c r="KDP103" s="704"/>
      <c r="KDQ103" s="704"/>
      <c r="KDR103" s="704"/>
      <c r="KDS103" s="704"/>
      <c r="KDT103" s="704"/>
      <c r="KDU103" s="704"/>
      <c r="KDV103" s="704"/>
      <c r="KDW103" s="704"/>
      <c r="KDX103" s="704"/>
      <c r="KDY103" s="704"/>
      <c r="KDZ103" s="704"/>
      <c r="KEA103" s="704"/>
      <c r="KEB103" s="704"/>
      <c r="KEC103" s="704"/>
      <c r="KED103" s="704"/>
      <c r="KEE103" s="704"/>
      <c r="KEF103" s="704"/>
      <c r="KEG103" s="704"/>
      <c r="KEH103" s="704"/>
      <c r="KEI103" s="704"/>
      <c r="KEJ103" s="704"/>
      <c r="KEK103" s="704"/>
      <c r="KEL103" s="704"/>
      <c r="KEM103" s="704"/>
      <c r="KEN103" s="704"/>
      <c r="KEO103" s="704"/>
      <c r="KEP103" s="704"/>
      <c r="KEQ103" s="704"/>
      <c r="KER103" s="704"/>
      <c r="KES103" s="704"/>
      <c r="KET103" s="704"/>
      <c r="KEU103" s="704"/>
      <c r="KEV103" s="704"/>
      <c r="KEW103" s="704"/>
      <c r="KEX103" s="704"/>
      <c r="KEY103" s="704"/>
      <c r="KEZ103" s="704"/>
      <c r="KFA103" s="704"/>
      <c r="KFB103" s="704"/>
      <c r="KFC103" s="704"/>
      <c r="KFD103" s="704"/>
      <c r="KFE103" s="704"/>
      <c r="KFF103" s="704"/>
      <c r="KFG103" s="704"/>
      <c r="KFH103" s="704"/>
      <c r="KFI103" s="704"/>
      <c r="KFJ103" s="704"/>
      <c r="KFK103" s="704"/>
      <c r="KFL103" s="704"/>
      <c r="KFM103" s="704"/>
      <c r="KFN103" s="704"/>
      <c r="KFO103" s="704"/>
      <c r="KFP103" s="704"/>
      <c r="KFQ103" s="704"/>
      <c r="KFR103" s="704"/>
      <c r="KFS103" s="704"/>
      <c r="KFT103" s="704"/>
      <c r="KFU103" s="704"/>
      <c r="KFV103" s="704"/>
      <c r="KFW103" s="704"/>
      <c r="KFX103" s="704"/>
      <c r="KFY103" s="704"/>
      <c r="KFZ103" s="704"/>
      <c r="KGA103" s="704"/>
      <c r="KGB103" s="704"/>
      <c r="KGC103" s="704"/>
      <c r="KGD103" s="704"/>
      <c r="KGE103" s="704"/>
      <c r="KGF103" s="704"/>
      <c r="KGG103" s="704"/>
      <c r="KGH103" s="704"/>
      <c r="KGI103" s="704"/>
      <c r="KGJ103" s="704"/>
      <c r="KGK103" s="704"/>
      <c r="KGL103" s="704"/>
      <c r="KGM103" s="704"/>
      <c r="KGN103" s="704"/>
      <c r="KGO103" s="704"/>
      <c r="KGP103" s="704"/>
      <c r="KGQ103" s="704"/>
      <c r="KGR103" s="704"/>
      <c r="KGS103" s="704"/>
      <c r="KGT103" s="704"/>
      <c r="KGU103" s="704"/>
      <c r="KGV103" s="704"/>
      <c r="KGW103" s="704"/>
      <c r="KGX103" s="704"/>
      <c r="KGY103" s="704"/>
      <c r="KGZ103" s="704"/>
      <c r="KHA103" s="704"/>
      <c r="KHB103" s="704"/>
      <c r="KHC103" s="704"/>
      <c r="KHD103" s="704"/>
      <c r="KHE103" s="704"/>
      <c r="KHF103" s="704"/>
      <c r="KHG103" s="704"/>
      <c r="KHH103" s="704"/>
      <c r="KHI103" s="704"/>
      <c r="KHJ103" s="704"/>
      <c r="KHK103" s="704"/>
      <c r="KHL103" s="704"/>
      <c r="KHM103" s="704"/>
      <c r="KHN103" s="704"/>
      <c r="KHO103" s="704"/>
      <c r="KHP103" s="704"/>
      <c r="KHQ103" s="704"/>
      <c r="KHR103" s="704"/>
      <c r="KHS103" s="704"/>
      <c r="KHT103" s="704"/>
      <c r="KHU103" s="704"/>
      <c r="KHV103" s="704"/>
      <c r="KHW103" s="704"/>
      <c r="KHX103" s="704"/>
      <c r="KHY103" s="704"/>
      <c r="KHZ103" s="704"/>
      <c r="KIA103" s="704"/>
      <c r="KIB103" s="704"/>
      <c r="KIC103" s="704"/>
      <c r="KID103" s="704"/>
      <c r="KIE103" s="704"/>
      <c r="KIF103" s="704"/>
      <c r="KIG103" s="704"/>
      <c r="KIH103" s="704"/>
      <c r="KII103" s="704"/>
      <c r="KIJ103" s="704"/>
      <c r="KIK103" s="704"/>
      <c r="KIL103" s="704"/>
      <c r="KIM103" s="704"/>
      <c r="KIN103" s="704"/>
      <c r="KIO103" s="704"/>
      <c r="KIP103" s="704"/>
      <c r="KIQ103" s="704"/>
      <c r="KIR103" s="704"/>
      <c r="KIS103" s="704"/>
      <c r="KIT103" s="704"/>
      <c r="KIU103" s="704"/>
      <c r="KIV103" s="704"/>
      <c r="KIW103" s="704"/>
      <c r="KIX103" s="704"/>
      <c r="KIY103" s="704"/>
      <c r="KIZ103" s="704"/>
      <c r="KJA103" s="704"/>
      <c r="KJB103" s="704"/>
      <c r="KJC103" s="704"/>
      <c r="KJD103" s="704"/>
      <c r="KJE103" s="704"/>
      <c r="KJF103" s="704"/>
      <c r="KJG103" s="704"/>
      <c r="KJH103" s="704"/>
      <c r="KJI103" s="704"/>
      <c r="KJJ103" s="704"/>
      <c r="KJK103" s="704"/>
      <c r="KJL103" s="704"/>
      <c r="KJM103" s="704"/>
      <c r="KJN103" s="704"/>
      <c r="KJO103" s="704"/>
      <c r="KJP103" s="704"/>
      <c r="KJQ103" s="704"/>
      <c r="KJR103" s="704"/>
      <c r="KJS103" s="704"/>
      <c r="KJT103" s="704"/>
      <c r="KJU103" s="704"/>
      <c r="KJV103" s="704"/>
      <c r="KJW103" s="704"/>
      <c r="KJX103" s="704"/>
      <c r="KJY103" s="704"/>
      <c r="KJZ103" s="704"/>
      <c r="KKA103" s="704"/>
      <c r="KKB103" s="704"/>
      <c r="KKC103" s="704"/>
      <c r="KKD103" s="704"/>
      <c r="KKE103" s="704"/>
      <c r="KKF103" s="704"/>
      <c r="KKG103" s="704"/>
      <c r="KKH103" s="704"/>
      <c r="KKI103" s="704"/>
      <c r="KKJ103" s="704"/>
      <c r="KKK103" s="704"/>
      <c r="KKL103" s="704"/>
      <c r="KKM103" s="704"/>
      <c r="KKN103" s="704"/>
      <c r="KKO103" s="704"/>
      <c r="KKP103" s="704"/>
      <c r="KKQ103" s="704"/>
      <c r="KKR103" s="704"/>
      <c r="KKS103" s="704"/>
      <c r="KKT103" s="704"/>
      <c r="KKU103" s="704"/>
      <c r="KKV103" s="704"/>
      <c r="KKW103" s="704"/>
      <c r="KKX103" s="704"/>
      <c r="KKY103" s="704"/>
      <c r="KKZ103" s="704"/>
      <c r="KLA103" s="704"/>
      <c r="KLB103" s="704"/>
      <c r="KLC103" s="704"/>
      <c r="KLD103" s="704"/>
      <c r="KLE103" s="704"/>
      <c r="KLF103" s="704"/>
      <c r="KLG103" s="704"/>
      <c r="KLH103" s="704"/>
      <c r="KLI103" s="704"/>
      <c r="KLJ103" s="704"/>
      <c r="KLK103" s="704"/>
      <c r="KLL103" s="704"/>
      <c r="KLM103" s="704"/>
      <c r="KLN103" s="704"/>
      <c r="KLO103" s="704"/>
      <c r="KLP103" s="704"/>
      <c r="KLQ103" s="704"/>
      <c r="KLR103" s="704"/>
      <c r="KLS103" s="704"/>
      <c r="KLT103" s="704"/>
      <c r="KLU103" s="704"/>
      <c r="KLV103" s="704"/>
      <c r="KLW103" s="704"/>
      <c r="KLX103" s="704"/>
      <c r="KLY103" s="704"/>
      <c r="KLZ103" s="704"/>
      <c r="KMA103" s="704"/>
      <c r="KMB103" s="704"/>
      <c r="KMC103" s="704"/>
      <c r="KMD103" s="704"/>
      <c r="KME103" s="704"/>
      <c r="KMF103" s="704"/>
      <c r="KMG103" s="704"/>
      <c r="KMH103" s="704"/>
      <c r="KMI103" s="704"/>
      <c r="KMJ103" s="704"/>
      <c r="KMK103" s="704"/>
      <c r="KML103" s="704"/>
      <c r="KMM103" s="704"/>
      <c r="KMN103" s="704"/>
      <c r="KMO103" s="704"/>
      <c r="KMP103" s="704"/>
      <c r="KMQ103" s="704"/>
      <c r="KMR103" s="704"/>
      <c r="KMS103" s="704"/>
      <c r="KMT103" s="704"/>
      <c r="KMU103" s="704"/>
      <c r="KMV103" s="704"/>
      <c r="KMW103" s="704"/>
      <c r="KMX103" s="704"/>
      <c r="KMY103" s="704"/>
      <c r="KMZ103" s="704"/>
      <c r="KNA103" s="704"/>
      <c r="KNB103" s="704"/>
      <c r="KNC103" s="704"/>
      <c r="KND103" s="704"/>
      <c r="KNE103" s="704"/>
      <c r="KNF103" s="704"/>
      <c r="KNG103" s="704"/>
      <c r="KNH103" s="704"/>
      <c r="KNI103" s="704"/>
      <c r="KNJ103" s="704"/>
      <c r="KNK103" s="704"/>
      <c r="KNL103" s="704"/>
      <c r="KNM103" s="704"/>
      <c r="KNN103" s="704"/>
      <c r="KNO103" s="704"/>
      <c r="KNP103" s="704"/>
      <c r="KNQ103" s="704"/>
      <c r="KNR103" s="704"/>
      <c r="KNS103" s="704"/>
      <c r="KNT103" s="704"/>
      <c r="KNU103" s="704"/>
      <c r="KNV103" s="704"/>
      <c r="KNW103" s="704"/>
      <c r="KNX103" s="704"/>
      <c r="KNY103" s="704"/>
      <c r="KNZ103" s="704"/>
      <c r="KOA103" s="704"/>
      <c r="KOB103" s="704"/>
      <c r="KOC103" s="704"/>
      <c r="KOD103" s="704"/>
      <c r="KOE103" s="704"/>
      <c r="KOF103" s="704"/>
      <c r="KOG103" s="704"/>
      <c r="KOH103" s="704"/>
      <c r="KOI103" s="704"/>
      <c r="KOJ103" s="704"/>
      <c r="KOK103" s="704"/>
      <c r="KOL103" s="704"/>
      <c r="KOM103" s="704"/>
      <c r="KON103" s="704"/>
      <c r="KOO103" s="704"/>
      <c r="KOP103" s="704"/>
      <c r="KOQ103" s="704"/>
      <c r="KOR103" s="704"/>
      <c r="KOS103" s="704"/>
      <c r="KOT103" s="704"/>
      <c r="KOU103" s="704"/>
      <c r="KOV103" s="704"/>
      <c r="KOW103" s="704"/>
      <c r="KOX103" s="704"/>
      <c r="KOY103" s="704"/>
      <c r="KOZ103" s="704"/>
      <c r="KPA103" s="704"/>
      <c r="KPB103" s="704"/>
      <c r="KPC103" s="704"/>
      <c r="KPD103" s="704"/>
      <c r="KPE103" s="704"/>
      <c r="KPF103" s="704"/>
      <c r="KPG103" s="704"/>
      <c r="KPH103" s="704"/>
      <c r="KPI103" s="704"/>
      <c r="KPJ103" s="704"/>
      <c r="KPK103" s="704"/>
      <c r="KPL103" s="704"/>
      <c r="KPM103" s="704"/>
      <c r="KPN103" s="704"/>
      <c r="KPO103" s="704"/>
      <c r="KPP103" s="704"/>
      <c r="KPQ103" s="704"/>
      <c r="KPR103" s="704"/>
      <c r="KPS103" s="704"/>
      <c r="KPT103" s="704"/>
      <c r="KPU103" s="704"/>
      <c r="KPV103" s="704"/>
      <c r="KPW103" s="704"/>
      <c r="KPX103" s="704"/>
      <c r="KPY103" s="704"/>
      <c r="KPZ103" s="704"/>
      <c r="KQA103" s="704"/>
      <c r="KQB103" s="704"/>
      <c r="KQC103" s="704"/>
      <c r="KQD103" s="704"/>
      <c r="KQE103" s="704"/>
      <c r="KQF103" s="704"/>
      <c r="KQG103" s="704"/>
      <c r="KQH103" s="704"/>
      <c r="KQI103" s="704"/>
      <c r="KQJ103" s="704"/>
      <c r="KQK103" s="704"/>
      <c r="KQL103" s="704"/>
      <c r="KQM103" s="704"/>
      <c r="KQN103" s="704"/>
      <c r="KQO103" s="704"/>
      <c r="KQP103" s="704"/>
      <c r="KQQ103" s="704"/>
      <c r="KQR103" s="704"/>
      <c r="KQS103" s="704"/>
      <c r="KQT103" s="704"/>
      <c r="KQU103" s="704"/>
      <c r="KQV103" s="704"/>
      <c r="KQW103" s="704"/>
      <c r="KQX103" s="704"/>
      <c r="KQY103" s="704"/>
      <c r="KQZ103" s="704"/>
      <c r="KRA103" s="704"/>
      <c r="KRB103" s="704"/>
      <c r="KRC103" s="704"/>
      <c r="KRD103" s="704"/>
      <c r="KRE103" s="704"/>
      <c r="KRF103" s="704"/>
      <c r="KRG103" s="704"/>
      <c r="KRH103" s="704"/>
      <c r="KRI103" s="704"/>
      <c r="KRJ103" s="704"/>
      <c r="KRK103" s="704"/>
      <c r="KRL103" s="704"/>
      <c r="KRM103" s="704"/>
      <c r="KRN103" s="704"/>
      <c r="KRO103" s="704"/>
      <c r="KRP103" s="704"/>
      <c r="KRQ103" s="704"/>
      <c r="KRR103" s="704"/>
      <c r="KRS103" s="704"/>
      <c r="KRT103" s="704"/>
      <c r="KRU103" s="704"/>
      <c r="KRV103" s="704"/>
      <c r="KRW103" s="704"/>
      <c r="KRX103" s="704"/>
      <c r="KRY103" s="704"/>
      <c r="KRZ103" s="704"/>
      <c r="KSA103" s="704"/>
      <c r="KSB103" s="704"/>
      <c r="KSC103" s="704"/>
      <c r="KSD103" s="704"/>
      <c r="KSE103" s="704"/>
      <c r="KSF103" s="704"/>
      <c r="KSG103" s="704"/>
      <c r="KSH103" s="704"/>
      <c r="KSI103" s="704"/>
      <c r="KSJ103" s="704"/>
      <c r="KSK103" s="704"/>
      <c r="KSL103" s="704"/>
      <c r="KSM103" s="704"/>
      <c r="KSN103" s="704"/>
      <c r="KSO103" s="704"/>
      <c r="KSP103" s="704"/>
      <c r="KSQ103" s="704"/>
      <c r="KSR103" s="704"/>
      <c r="KSS103" s="704"/>
      <c r="KST103" s="704"/>
      <c r="KSU103" s="704"/>
      <c r="KSV103" s="704"/>
      <c r="KSW103" s="704"/>
      <c r="KSX103" s="704"/>
      <c r="KSY103" s="704"/>
      <c r="KSZ103" s="704"/>
      <c r="KTA103" s="704"/>
      <c r="KTB103" s="704"/>
      <c r="KTC103" s="704"/>
      <c r="KTD103" s="704"/>
      <c r="KTE103" s="704"/>
      <c r="KTF103" s="704"/>
      <c r="KTG103" s="704"/>
      <c r="KTH103" s="704"/>
      <c r="KTI103" s="704"/>
      <c r="KTJ103" s="704"/>
      <c r="KTK103" s="704"/>
      <c r="KTL103" s="704"/>
      <c r="KTM103" s="704"/>
      <c r="KTN103" s="704"/>
      <c r="KTO103" s="704"/>
      <c r="KTP103" s="704"/>
      <c r="KTQ103" s="704"/>
      <c r="KTR103" s="704"/>
      <c r="KTS103" s="704"/>
      <c r="KTT103" s="704"/>
      <c r="KTU103" s="704"/>
      <c r="KTV103" s="704"/>
      <c r="KTW103" s="704"/>
      <c r="KTX103" s="704"/>
      <c r="KTY103" s="704"/>
      <c r="KTZ103" s="704"/>
      <c r="KUA103" s="704"/>
      <c r="KUB103" s="704"/>
      <c r="KUC103" s="704"/>
      <c r="KUD103" s="704"/>
      <c r="KUE103" s="704"/>
      <c r="KUF103" s="704"/>
      <c r="KUG103" s="704"/>
      <c r="KUH103" s="704"/>
      <c r="KUI103" s="704"/>
      <c r="KUJ103" s="704"/>
      <c r="KUK103" s="704"/>
      <c r="KUL103" s="704"/>
      <c r="KUM103" s="704"/>
      <c r="KUN103" s="704"/>
      <c r="KUO103" s="704"/>
      <c r="KUP103" s="704"/>
      <c r="KUQ103" s="704"/>
      <c r="KUR103" s="704"/>
      <c r="KUS103" s="704"/>
      <c r="KUT103" s="704"/>
      <c r="KUU103" s="704"/>
      <c r="KUV103" s="704"/>
      <c r="KUW103" s="704"/>
      <c r="KUX103" s="704"/>
      <c r="KUY103" s="704"/>
      <c r="KUZ103" s="704"/>
      <c r="KVA103" s="704"/>
      <c r="KVB103" s="704"/>
      <c r="KVC103" s="704"/>
      <c r="KVD103" s="704"/>
      <c r="KVE103" s="704"/>
      <c r="KVF103" s="704"/>
      <c r="KVG103" s="704"/>
      <c r="KVH103" s="704"/>
      <c r="KVI103" s="704"/>
      <c r="KVJ103" s="704"/>
      <c r="KVK103" s="704"/>
      <c r="KVL103" s="704"/>
      <c r="KVM103" s="704"/>
      <c r="KVN103" s="704"/>
      <c r="KVO103" s="704"/>
      <c r="KVP103" s="704"/>
      <c r="KVQ103" s="704"/>
      <c r="KVR103" s="704"/>
      <c r="KVS103" s="704"/>
      <c r="KVT103" s="704"/>
      <c r="KVU103" s="704"/>
      <c r="KVV103" s="704"/>
      <c r="KVW103" s="704"/>
      <c r="KVX103" s="704"/>
      <c r="KVY103" s="704"/>
      <c r="KVZ103" s="704"/>
      <c r="KWA103" s="704"/>
      <c r="KWB103" s="704"/>
      <c r="KWC103" s="704"/>
      <c r="KWD103" s="704"/>
      <c r="KWE103" s="704"/>
      <c r="KWF103" s="704"/>
      <c r="KWG103" s="704"/>
      <c r="KWH103" s="704"/>
      <c r="KWI103" s="704"/>
      <c r="KWJ103" s="704"/>
      <c r="KWK103" s="704"/>
      <c r="KWL103" s="704"/>
      <c r="KWM103" s="704"/>
      <c r="KWN103" s="704"/>
      <c r="KWO103" s="704"/>
      <c r="KWP103" s="704"/>
      <c r="KWQ103" s="704"/>
      <c r="KWR103" s="704"/>
      <c r="KWS103" s="704"/>
      <c r="KWT103" s="704"/>
      <c r="KWU103" s="704"/>
      <c r="KWV103" s="704"/>
      <c r="KWW103" s="704"/>
      <c r="KWX103" s="704"/>
      <c r="KWY103" s="704"/>
      <c r="KWZ103" s="704"/>
      <c r="KXA103" s="704"/>
      <c r="KXB103" s="704"/>
      <c r="KXC103" s="704"/>
      <c r="KXD103" s="704"/>
      <c r="KXE103" s="704"/>
      <c r="KXF103" s="704"/>
      <c r="KXG103" s="704"/>
      <c r="KXH103" s="704"/>
      <c r="KXI103" s="704"/>
      <c r="KXJ103" s="704"/>
      <c r="KXK103" s="704"/>
      <c r="KXL103" s="704"/>
      <c r="KXM103" s="704"/>
      <c r="KXN103" s="704"/>
      <c r="KXO103" s="704"/>
      <c r="KXP103" s="704"/>
      <c r="KXQ103" s="704"/>
      <c r="KXR103" s="704"/>
      <c r="KXS103" s="704"/>
      <c r="KXT103" s="704"/>
      <c r="KXU103" s="704"/>
      <c r="KXV103" s="704"/>
      <c r="KXW103" s="704"/>
      <c r="KXX103" s="704"/>
      <c r="KXY103" s="704"/>
      <c r="KXZ103" s="704"/>
      <c r="KYA103" s="704"/>
      <c r="KYB103" s="704"/>
      <c r="KYC103" s="704"/>
      <c r="KYD103" s="704"/>
      <c r="KYE103" s="704"/>
      <c r="KYF103" s="704"/>
      <c r="KYG103" s="704"/>
      <c r="KYH103" s="704"/>
      <c r="KYI103" s="704"/>
      <c r="KYJ103" s="704"/>
      <c r="KYK103" s="704"/>
      <c r="KYL103" s="704"/>
      <c r="KYM103" s="704"/>
      <c r="KYN103" s="704"/>
      <c r="KYO103" s="704"/>
      <c r="KYP103" s="704"/>
      <c r="KYQ103" s="704"/>
      <c r="KYR103" s="704"/>
      <c r="KYS103" s="704"/>
      <c r="KYT103" s="704"/>
      <c r="KYU103" s="704"/>
      <c r="KYV103" s="704"/>
      <c r="KYW103" s="704"/>
      <c r="KYX103" s="704"/>
      <c r="KYY103" s="704"/>
      <c r="KYZ103" s="704"/>
      <c r="KZA103" s="704"/>
      <c r="KZB103" s="704"/>
      <c r="KZC103" s="704"/>
      <c r="KZD103" s="704"/>
      <c r="KZE103" s="704"/>
      <c r="KZF103" s="704"/>
      <c r="KZG103" s="704"/>
      <c r="KZH103" s="704"/>
      <c r="KZI103" s="704"/>
      <c r="KZJ103" s="704"/>
      <c r="KZK103" s="704"/>
      <c r="KZL103" s="704"/>
      <c r="KZM103" s="704"/>
      <c r="KZN103" s="704"/>
      <c r="KZO103" s="704"/>
      <c r="KZP103" s="704"/>
      <c r="KZQ103" s="704"/>
      <c r="KZR103" s="704"/>
      <c r="KZS103" s="704"/>
      <c r="KZT103" s="704"/>
      <c r="KZU103" s="704"/>
      <c r="KZV103" s="704"/>
      <c r="KZW103" s="704"/>
      <c r="KZX103" s="704"/>
      <c r="KZY103" s="704"/>
      <c r="KZZ103" s="704"/>
      <c r="LAA103" s="704"/>
      <c r="LAB103" s="704"/>
      <c r="LAC103" s="704"/>
      <c r="LAD103" s="704"/>
      <c r="LAE103" s="704"/>
      <c r="LAF103" s="704"/>
      <c r="LAG103" s="704"/>
      <c r="LAH103" s="704"/>
      <c r="LAI103" s="704"/>
      <c r="LAJ103" s="704"/>
      <c r="LAK103" s="704"/>
      <c r="LAL103" s="704"/>
      <c r="LAM103" s="704"/>
      <c r="LAN103" s="704"/>
      <c r="LAO103" s="704"/>
      <c r="LAP103" s="704"/>
      <c r="LAQ103" s="704"/>
      <c r="LAR103" s="704"/>
      <c r="LAS103" s="704"/>
      <c r="LAT103" s="704"/>
      <c r="LAU103" s="704"/>
      <c r="LAV103" s="704"/>
      <c r="LAW103" s="704"/>
      <c r="LAX103" s="704"/>
      <c r="LAY103" s="704"/>
      <c r="LAZ103" s="704"/>
      <c r="LBA103" s="704"/>
      <c r="LBB103" s="704"/>
      <c r="LBC103" s="704"/>
      <c r="LBD103" s="704"/>
      <c r="LBE103" s="704"/>
      <c r="LBF103" s="704"/>
      <c r="LBG103" s="704"/>
      <c r="LBH103" s="704"/>
      <c r="LBI103" s="704"/>
      <c r="LBJ103" s="704"/>
      <c r="LBK103" s="704"/>
      <c r="LBL103" s="704"/>
      <c r="LBM103" s="704"/>
      <c r="LBN103" s="704"/>
      <c r="LBO103" s="704"/>
      <c r="LBP103" s="704"/>
      <c r="LBQ103" s="704"/>
      <c r="LBR103" s="704"/>
      <c r="LBS103" s="704"/>
      <c r="LBT103" s="704"/>
      <c r="LBU103" s="704"/>
      <c r="LBV103" s="704"/>
      <c r="LBW103" s="704"/>
      <c r="LBX103" s="704"/>
      <c r="LBY103" s="704"/>
      <c r="LBZ103" s="704"/>
      <c r="LCA103" s="704"/>
      <c r="LCB103" s="704"/>
      <c r="LCC103" s="704"/>
      <c r="LCD103" s="704"/>
      <c r="LCE103" s="704"/>
      <c r="LCF103" s="704"/>
      <c r="LCG103" s="704"/>
      <c r="LCH103" s="704"/>
      <c r="LCI103" s="704"/>
      <c r="LCJ103" s="704"/>
      <c r="LCK103" s="704"/>
      <c r="LCL103" s="704"/>
      <c r="LCM103" s="704"/>
      <c r="LCN103" s="704"/>
      <c r="LCO103" s="704"/>
      <c r="LCP103" s="704"/>
      <c r="LCQ103" s="704"/>
      <c r="LCR103" s="704"/>
      <c r="LCS103" s="704"/>
      <c r="LCT103" s="704"/>
      <c r="LCU103" s="704"/>
      <c r="LCV103" s="704"/>
      <c r="LCW103" s="704"/>
      <c r="LCX103" s="704"/>
      <c r="LCY103" s="704"/>
      <c r="LCZ103" s="704"/>
      <c r="LDA103" s="704"/>
      <c r="LDB103" s="704"/>
      <c r="LDC103" s="704"/>
      <c r="LDD103" s="704"/>
      <c r="LDE103" s="704"/>
      <c r="LDF103" s="704"/>
      <c r="LDG103" s="704"/>
      <c r="LDH103" s="704"/>
      <c r="LDI103" s="704"/>
      <c r="LDJ103" s="704"/>
      <c r="LDK103" s="704"/>
      <c r="LDL103" s="704"/>
      <c r="LDM103" s="704"/>
      <c r="LDN103" s="704"/>
      <c r="LDO103" s="704"/>
      <c r="LDP103" s="704"/>
      <c r="LDQ103" s="704"/>
      <c r="LDR103" s="704"/>
      <c r="LDS103" s="704"/>
      <c r="LDT103" s="704"/>
      <c r="LDU103" s="704"/>
      <c r="LDV103" s="704"/>
      <c r="LDW103" s="704"/>
      <c r="LDX103" s="704"/>
      <c r="LDY103" s="704"/>
      <c r="LDZ103" s="704"/>
      <c r="LEA103" s="704"/>
      <c r="LEB103" s="704"/>
      <c r="LEC103" s="704"/>
      <c r="LED103" s="704"/>
      <c r="LEE103" s="704"/>
      <c r="LEF103" s="704"/>
      <c r="LEG103" s="704"/>
      <c r="LEH103" s="704"/>
      <c r="LEI103" s="704"/>
      <c r="LEJ103" s="704"/>
      <c r="LEK103" s="704"/>
      <c r="LEL103" s="704"/>
      <c r="LEM103" s="704"/>
      <c r="LEN103" s="704"/>
      <c r="LEO103" s="704"/>
      <c r="LEP103" s="704"/>
      <c r="LEQ103" s="704"/>
      <c r="LER103" s="704"/>
      <c r="LES103" s="704"/>
      <c r="LET103" s="704"/>
      <c r="LEU103" s="704"/>
      <c r="LEV103" s="704"/>
      <c r="LEW103" s="704"/>
      <c r="LEX103" s="704"/>
      <c r="LEY103" s="704"/>
      <c r="LEZ103" s="704"/>
      <c r="LFA103" s="704"/>
      <c r="LFB103" s="704"/>
      <c r="LFC103" s="704"/>
      <c r="LFD103" s="704"/>
      <c r="LFE103" s="704"/>
      <c r="LFF103" s="704"/>
      <c r="LFG103" s="704"/>
      <c r="LFH103" s="704"/>
      <c r="LFI103" s="704"/>
      <c r="LFJ103" s="704"/>
      <c r="LFK103" s="704"/>
      <c r="LFL103" s="704"/>
      <c r="LFM103" s="704"/>
      <c r="LFN103" s="704"/>
      <c r="LFO103" s="704"/>
      <c r="LFP103" s="704"/>
      <c r="LFQ103" s="704"/>
      <c r="LFR103" s="704"/>
      <c r="LFS103" s="704"/>
      <c r="LFT103" s="704"/>
      <c r="LFU103" s="704"/>
      <c r="LFV103" s="704"/>
      <c r="LFW103" s="704"/>
      <c r="LFX103" s="704"/>
      <c r="LFY103" s="704"/>
      <c r="LFZ103" s="704"/>
      <c r="LGA103" s="704"/>
      <c r="LGB103" s="704"/>
      <c r="LGC103" s="704"/>
      <c r="LGD103" s="704"/>
      <c r="LGE103" s="704"/>
      <c r="LGF103" s="704"/>
      <c r="LGG103" s="704"/>
      <c r="LGH103" s="704"/>
      <c r="LGI103" s="704"/>
      <c r="LGJ103" s="704"/>
      <c r="LGK103" s="704"/>
      <c r="LGL103" s="704"/>
      <c r="LGM103" s="704"/>
      <c r="LGN103" s="704"/>
      <c r="LGO103" s="704"/>
      <c r="LGP103" s="704"/>
      <c r="LGQ103" s="704"/>
      <c r="LGR103" s="704"/>
      <c r="LGS103" s="704"/>
      <c r="LGT103" s="704"/>
      <c r="LGU103" s="704"/>
      <c r="LGV103" s="704"/>
      <c r="LGW103" s="704"/>
      <c r="LGX103" s="704"/>
      <c r="LGY103" s="704"/>
      <c r="LGZ103" s="704"/>
      <c r="LHA103" s="704"/>
      <c r="LHB103" s="704"/>
      <c r="LHC103" s="704"/>
      <c r="LHD103" s="704"/>
      <c r="LHE103" s="704"/>
      <c r="LHF103" s="704"/>
      <c r="LHG103" s="704"/>
      <c r="LHH103" s="704"/>
      <c r="LHI103" s="704"/>
      <c r="LHJ103" s="704"/>
      <c r="LHK103" s="704"/>
      <c r="LHL103" s="704"/>
      <c r="LHM103" s="704"/>
      <c r="LHN103" s="704"/>
      <c r="LHO103" s="704"/>
      <c r="LHP103" s="704"/>
      <c r="LHQ103" s="704"/>
      <c r="LHR103" s="704"/>
      <c r="LHS103" s="704"/>
      <c r="LHT103" s="704"/>
      <c r="LHU103" s="704"/>
      <c r="LHV103" s="704"/>
      <c r="LHW103" s="704"/>
      <c r="LHX103" s="704"/>
      <c r="LHY103" s="704"/>
      <c r="LHZ103" s="704"/>
      <c r="LIA103" s="704"/>
      <c r="LIB103" s="704"/>
      <c r="LIC103" s="704"/>
      <c r="LID103" s="704"/>
      <c r="LIE103" s="704"/>
      <c r="LIF103" s="704"/>
      <c r="LIG103" s="704"/>
      <c r="LIH103" s="704"/>
      <c r="LII103" s="704"/>
      <c r="LIJ103" s="704"/>
      <c r="LIK103" s="704"/>
      <c r="LIL103" s="704"/>
      <c r="LIM103" s="704"/>
      <c r="LIN103" s="704"/>
      <c r="LIO103" s="704"/>
      <c r="LIP103" s="704"/>
      <c r="LIQ103" s="704"/>
      <c r="LIR103" s="704"/>
      <c r="LIS103" s="704"/>
      <c r="LIT103" s="704"/>
      <c r="LIU103" s="704"/>
      <c r="LIV103" s="704"/>
      <c r="LIW103" s="704"/>
      <c r="LIX103" s="704"/>
      <c r="LIY103" s="704"/>
      <c r="LIZ103" s="704"/>
      <c r="LJA103" s="704"/>
      <c r="LJB103" s="704"/>
      <c r="LJC103" s="704"/>
      <c r="LJD103" s="704"/>
      <c r="LJE103" s="704"/>
      <c r="LJF103" s="704"/>
      <c r="LJG103" s="704"/>
      <c r="LJH103" s="704"/>
      <c r="LJI103" s="704"/>
      <c r="LJJ103" s="704"/>
      <c r="LJK103" s="704"/>
      <c r="LJL103" s="704"/>
      <c r="LJM103" s="704"/>
      <c r="LJN103" s="704"/>
      <c r="LJO103" s="704"/>
      <c r="LJP103" s="704"/>
      <c r="LJQ103" s="704"/>
      <c r="LJR103" s="704"/>
      <c r="LJS103" s="704"/>
      <c r="LJT103" s="704"/>
      <c r="LJU103" s="704"/>
      <c r="LJV103" s="704"/>
      <c r="LJW103" s="704"/>
      <c r="LJX103" s="704"/>
      <c r="LJY103" s="704"/>
      <c r="LJZ103" s="704"/>
      <c r="LKA103" s="704"/>
      <c r="LKB103" s="704"/>
      <c r="LKC103" s="704"/>
      <c r="LKD103" s="704"/>
      <c r="LKE103" s="704"/>
      <c r="LKF103" s="704"/>
      <c r="LKG103" s="704"/>
      <c r="LKH103" s="704"/>
      <c r="LKI103" s="704"/>
      <c r="LKJ103" s="704"/>
      <c r="LKK103" s="704"/>
      <c r="LKL103" s="704"/>
      <c r="LKM103" s="704"/>
      <c r="LKN103" s="704"/>
      <c r="LKO103" s="704"/>
      <c r="LKP103" s="704"/>
      <c r="LKQ103" s="704"/>
      <c r="LKR103" s="704"/>
      <c r="LKS103" s="704"/>
      <c r="LKT103" s="704"/>
      <c r="LKU103" s="704"/>
      <c r="LKV103" s="704"/>
      <c r="LKW103" s="704"/>
      <c r="LKX103" s="704"/>
      <c r="LKY103" s="704"/>
      <c r="LKZ103" s="704"/>
      <c r="LLA103" s="704"/>
      <c r="LLB103" s="704"/>
      <c r="LLC103" s="704"/>
      <c r="LLD103" s="704"/>
      <c r="LLE103" s="704"/>
      <c r="LLF103" s="704"/>
      <c r="LLG103" s="704"/>
      <c r="LLH103" s="704"/>
      <c r="LLI103" s="704"/>
      <c r="LLJ103" s="704"/>
      <c r="LLK103" s="704"/>
      <c r="LLL103" s="704"/>
      <c r="LLM103" s="704"/>
      <c r="LLN103" s="704"/>
      <c r="LLO103" s="704"/>
      <c r="LLP103" s="704"/>
      <c r="LLQ103" s="704"/>
      <c r="LLR103" s="704"/>
      <c r="LLS103" s="704"/>
      <c r="LLT103" s="704"/>
      <c r="LLU103" s="704"/>
      <c r="LLV103" s="704"/>
      <c r="LLW103" s="704"/>
      <c r="LLX103" s="704"/>
      <c r="LLY103" s="704"/>
      <c r="LLZ103" s="704"/>
      <c r="LMA103" s="704"/>
      <c r="LMB103" s="704"/>
      <c r="LMC103" s="704"/>
      <c r="LMD103" s="704"/>
      <c r="LME103" s="704"/>
      <c r="LMF103" s="704"/>
      <c r="LMG103" s="704"/>
      <c r="LMH103" s="704"/>
      <c r="LMI103" s="704"/>
      <c r="LMJ103" s="704"/>
      <c r="LMK103" s="704"/>
      <c r="LML103" s="704"/>
      <c r="LMM103" s="704"/>
      <c r="LMN103" s="704"/>
      <c r="LMO103" s="704"/>
      <c r="LMP103" s="704"/>
      <c r="LMQ103" s="704"/>
      <c r="LMR103" s="704"/>
      <c r="LMS103" s="704"/>
      <c r="LMT103" s="704"/>
      <c r="LMU103" s="704"/>
      <c r="LMV103" s="704"/>
      <c r="LMW103" s="704"/>
      <c r="LMX103" s="704"/>
      <c r="LMY103" s="704"/>
      <c r="LMZ103" s="704"/>
      <c r="LNA103" s="704"/>
      <c r="LNB103" s="704"/>
      <c r="LNC103" s="704"/>
      <c r="LND103" s="704"/>
      <c r="LNE103" s="704"/>
      <c r="LNF103" s="704"/>
      <c r="LNG103" s="704"/>
      <c r="LNH103" s="704"/>
      <c r="LNI103" s="704"/>
      <c r="LNJ103" s="704"/>
      <c r="LNK103" s="704"/>
      <c r="LNL103" s="704"/>
      <c r="LNM103" s="704"/>
      <c r="LNN103" s="704"/>
      <c r="LNO103" s="704"/>
      <c r="LNP103" s="704"/>
      <c r="LNQ103" s="704"/>
      <c r="LNR103" s="704"/>
      <c r="LNS103" s="704"/>
      <c r="LNT103" s="704"/>
      <c r="LNU103" s="704"/>
      <c r="LNV103" s="704"/>
      <c r="LNW103" s="704"/>
      <c r="LNX103" s="704"/>
      <c r="LNY103" s="704"/>
      <c r="LNZ103" s="704"/>
      <c r="LOA103" s="704"/>
      <c r="LOB103" s="704"/>
      <c r="LOC103" s="704"/>
      <c r="LOD103" s="704"/>
      <c r="LOE103" s="704"/>
      <c r="LOF103" s="704"/>
      <c r="LOG103" s="704"/>
      <c r="LOH103" s="704"/>
      <c r="LOI103" s="704"/>
      <c r="LOJ103" s="704"/>
      <c r="LOK103" s="704"/>
      <c r="LOL103" s="704"/>
      <c r="LOM103" s="704"/>
      <c r="LON103" s="704"/>
      <c r="LOO103" s="704"/>
      <c r="LOP103" s="704"/>
      <c r="LOQ103" s="704"/>
      <c r="LOR103" s="704"/>
      <c r="LOS103" s="704"/>
      <c r="LOT103" s="704"/>
      <c r="LOU103" s="704"/>
      <c r="LOV103" s="704"/>
      <c r="LOW103" s="704"/>
      <c r="LOX103" s="704"/>
      <c r="LOY103" s="704"/>
      <c r="LOZ103" s="704"/>
      <c r="LPA103" s="704"/>
      <c r="LPB103" s="704"/>
      <c r="LPC103" s="704"/>
      <c r="LPD103" s="704"/>
      <c r="LPE103" s="704"/>
      <c r="LPF103" s="704"/>
      <c r="LPG103" s="704"/>
      <c r="LPH103" s="704"/>
      <c r="LPI103" s="704"/>
      <c r="LPJ103" s="704"/>
      <c r="LPK103" s="704"/>
      <c r="LPL103" s="704"/>
      <c r="LPM103" s="704"/>
      <c r="LPN103" s="704"/>
      <c r="LPO103" s="704"/>
      <c r="LPP103" s="704"/>
      <c r="LPQ103" s="704"/>
      <c r="LPR103" s="704"/>
      <c r="LPS103" s="704"/>
      <c r="LPT103" s="704"/>
      <c r="LPU103" s="704"/>
      <c r="LPV103" s="704"/>
      <c r="LPW103" s="704"/>
      <c r="LPX103" s="704"/>
      <c r="LPY103" s="704"/>
      <c r="LPZ103" s="704"/>
      <c r="LQA103" s="704"/>
      <c r="LQB103" s="704"/>
      <c r="LQC103" s="704"/>
      <c r="LQD103" s="704"/>
      <c r="LQE103" s="704"/>
      <c r="LQF103" s="704"/>
      <c r="LQG103" s="704"/>
      <c r="LQH103" s="704"/>
      <c r="LQI103" s="704"/>
      <c r="LQJ103" s="704"/>
      <c r="LQK103" s="704"/>
      <c r="LQL103" s="704"/>
      <c r="LQM103" s="704"/>
      <c r="LQN103" s="704"/>
      <c r="LQO103" s="704"/>
      <c r="LQP103" s="704"/>
      <c r="LQQ103" s="704"/>
      <c r="LQR103" s="704"/>
      <c r="LQS103" s="704"/>
      <c r="LQT103" s="704"/>
      <c r="LQU103" s="704"/>
      <c r="LQV103" s="704"/>
      <c r="LQW103" s="704"/>
      <c r="LQX103" s="704"/>
      <c r="LQY103" s="704"/>
      <c r="LQZ103" s="704"/>
      <c r="LRA103" s="704"/>
      <c r="LRB103" s="704"/>
      <c r="LRC103" s="704"/>
      <c r="LRD103" s="704"/>
      <c r="LRE103" s="704"/>
      <c r="LRF103" s="704"/>
      <c r="LRG103" s="704"/>
      <c r="LRH103" s="704"/>
      <c r="LRI103" s="704"/>
      <c r="LRJ103" s="704"/>
      <c r="LRK103" s="704"/>
      <c r="LRL103" s="704"/>
      <c r="LRM103" s="704"/>
      <c r="LRN103" s="704"/>
      <c r="LRO103" s="704"/>
      <c r="LRP103" s="704"/>
      <c r="LRQ103" s="704"/>
      <c r="LRR103" s="704"/>
      <c r="LRS103" s="704"/>
      <c r="LRT103" s="704"/>
      <c r="LRU103" s="704"/>
      <c r="LRV103" s="704"/>
      <c r="LRW103" s="704"/>
      <c r="LRX103" s="704"/>
      <c r="LRY103" s="704"/>
      <c r="LRZ103" s="704"/>
      <c r="LSA103" s="704"/>
      <c r="LSB103" s="704"/>
      <c r="LSC103" s="704"/>
      <c r="LSD103" s="704"/>
      <c r="LSE103" s="704"/>
      <c r="LSF103" s="704"/>
      <c r="LSG103" s="704"/>
      <c r="LSH103" s="704"/>
      <c r="LSI103" s="704"/>
      <c r="LSJ103" s="704"/>
      <c r="LSK103" s="704"/>
      <c r="LSL103" s="704"/>
      <c r="LSM103" s="704"/>
      <c r="LSN103" s="704"/>
      <c r="LSO103" s="704"/>
      <c r="LSP103" s="704"/>
      <c r="LSQ103" s="704"/>
      <c r="LSR103" s="704"/>
      <c r="LSS103" s="704"/>
      <c r="LST103" s="704"/>
      <c r="LSU103" s="704"/>
      <c r="LSV103" s="704"/>
      <c r="LSW103" s="704"/>
      <c r="LSX103" s="704"/>
      <c r="LSY103" s="704"/>
      <c r="LSZ103" s="704"/>
      <c r="LTA103" s="704"/>
      <c r="LTB103" s="704"/>
      <c r="LTC103" s="704"/>
      <c r="LTD103" s="704"/>
      <c r="LTE103" s="704"/>
      <c r="LTF103" s="704"/>
      <c r="LTG103" s="704"/>
      <c r="LTH103" s="704"/>
      <c r="LTI103" s="704"/>
      <c r="LTJ103" s="704"/>
      <c r="LTK103" s="704"/>
      <c r="LTL103" s="704"/>
      <c r="LTM103" s="704"/>
      <c r="LTN103" s="704"/>
      <c r="LTO103" s="704"/>
      <c r="LTP103" s="704"/>
      <c r="LTQ103" s="704"/>
      <c r="LTR103" s="704"/>
      <c r="LTS103" s="704"/>
      <c r="LTT103" s="704"/>
      <c r="LTU103" s="704"/>
      <c r="LTV103" s="704"/>
      <c r="LTW103" s="704"/>
      <c r="LTX103" s="704"/>
      <c r="LTY103" s="704"/>
      <c r="LTZ103" s="704"/>
      <c r="LUA103" s="704"/>
      <c r="LUB103" s="704"/>
      <c r="LUC103" s="704"/>
      <c r="LUD103" s="704"/>
      <c r="LUE103" s="704"/>
      <c r="LUF103" s="704"/>
      <c r="LUG103" s="704"/>
      <c r="LUH103" s="704"/>
      <c r="LUI103" s="704"/>
      <c r="LUJ103" s="704"/>
      <c r="LUK103" s="704"/>
      <c r="LUL103" s="704"/>
      <c r="LUM103" s="704"/>
      <c r="LUN103" s="704"/>
      <c r="LUO103" s="704"/>
      <c r="LUP103" s="704"/>
      <c r="LUQ103" s="704"/>
      <c r="LUR103" s="704"/>
      <c r="LUS103" s="704"/>
      <c r="LUT103" s="704"/>
      <c r="LUU103" s="704"/>
      <c r="LUV103" s="704"/>
      <c r="LUW103" s="704"/>
      <c r="LUX103" s="704"/>
      <c r="LUY103" s="704"/>
      <c r="LUZ103" s="704"/>
      <c r="LVA103" s="704"/>
      <c r="LVB103" s="704"/>
      <c r="LVC103" s="704"/>
      <c r="LVD103" s="704"/>
      <c r="LVE103" s="704"/>
      <c r="LVF103" s="704"/>
      <c r="LVG103" s="704"/>
      <c r="LVH103" s="704"/>
      <c r="LVI103" s="704"/>
      <c r="LVJ103" s="704"/>
      <c r="LVK103" s="704"/>
      <c r="LVL103" s="704"/>
      <c r="LVM103" s="704"/>
      <c r="LVN103" s="704"/>
      <c r="LVO103" s="704"/>
      <c r="LVP103" s="704"/>
      <c r="LVQ103" s="704"/>
      <c r="LVR103" s="704"/>
      <c r="LVS103" s="704"/>
      <c r="LVT103" s="704"/>
      <c r="LVU103" s="704"/>
      <c r="LVV103" s="704"/>
      <c r="LVW103" s="704"/>
      <c r="LVX103" s="704"/>
      <c r="LVY103" s="704"/>
      <c r="LVZ103" s="704"/>
      <c r="LWA103" s="704"/>
      <c r="LWB103" s="704"/>
      <c r="LWC103" s="704"/>
      <c r="LWD103" s="704"/>
      <c r="LWE103" s="704"/>
      <c r="LWF103" s="704"/>
      <c r="LWG103" s="704"/>
      <c r="LWH103" s="704"/>
      <c r="LWI103" s="704"/>
      <c r="LWJ103" s="704"/>
      <c r="LWK103" s="704"/>
      <c r="LWL103" s="704"/>
      <c r="LWM103" s="704"/>
      <c r="LWN103" s="704"/>
      <c r="LWO103" s="704"/>
      <c r="LWP103" s="704"/>
      <c r="LWQ103" s="704"/>
      <c r="LWR103" s="704"/>
      <c r="LWS103" s="704"/>
      <c r="LWT103" s="704"/>
      <c r="LWU103" s="704"/>
      <c r="LWV103" s="704"/>
      <c r="LWW103" s="704"/>
      <c r="LWX103" s="704"/>
      <c r="LWY103" s="704"/>
      <c r="LWZ103" s="704"/>
      <c r="LXA103" s="704"/>
      <c r="LXB103" s="704"/>
      <c r="LXC103" s="704"/>
      <c r="LXD103" s="704"/>
      <c r="LXE103" s="704"/>
      <c r="LXF103" s="704"/>
      <c r="LXG103" s="704"/>
      <c r="LXH103" s="704"/>
      <c r="LXI103" s="704"/>
      <c r="LXJ103" s="704"/>
      <c r="LXK103" s="704"/>
      <c r="LXL103" s="704"/>
      <c r="LXM103" s="704"/>
      <c r="LXN103" s="704"/>
      <c r="LXO103" s="704"/>
      <c r="LXP103" s="704"/>
      <c r="LXQ103" s="704"/>
      <c r="LXR103" s="704"/>
      <c r="LXS103" s="704"/>
      <c r="LXT103" s="704"/>
      <c r="LXU103" s="704"/>
      <c r="LXV103" s="704"/>
      <c r="LXW103" s="704"/>
      <c r="LXX103" s="704"/>
      <c r="LXY103" s="704"/>
      <c r="LXZ103" s="704"/>
      <c r="LYA103" s="704"/>
      <c r="LYB103" s="704"/>
      <c r="LYC103" s="704"/>
      <c r="LYD103" s="704"/>
      <c r="LYE103" s="704"/>
      <c r="LYF103" s="704"/>
      <c r="LYG103" s="704"/>
      <c r="LYH103" s="704"/>
      <c r="LYI103" s="704"/>
      <c r="LYJ103" s="704"/>
      <c r="LYK103" s="704"/>
      <c r="LYL103" s="704"/>
      <c r="LYM103" s="704"/>
      <c r="LYN103" s="704"/>
      <c r="LYO103" s="704"/>
      <c r="LYP103" s="704"/>
      <c r="LYQ103" s="704"/>
      <c r="LYR103" s="704"/>
      <c r="LYS103" s="704"/>
      <c r="LYT103" s="704"/>
      <c r="LYU103" s="704"/>
      <c r="LYV103" s="704"/>
      <c r="LYW103" s="704"/>
      <c r="LYX103" s="704"/>
      <c r="LYY103" s="704"/>
      <c r="LYZ103" s="704"/>
      <c r="LZA103" s="704"/>
      <c r="LZB103" s="704"/>
      <c r="LZC103" s="704"/>
      <c r="LZD103" s="704"/>
      <c r="LZE103" s="704"/>
      <c r="LZF103" s="704"/>
      <c r="LZG103" s="704"/>
      <c r="LZH103" s="704"/>
      <c r="LZI103" s="704"/>
      <c r="LZJ103" s="704"/>
      <c r="LZK103" s="704"/>
      <c r="LZL103" s="704"/>
      <c r="LZM103" s="704"/>
      <c r="LZN103" s="704"/>
      <c r="LZO103" s="704"/>
      <c r="LZP103" s="704"/>
      <c r="LZQ103" s="704"/>
      <c r="LZR103" s="704"/>
      <c r="LZS103" s="704"/>
      <c r="LZT103" s="704"/>
      <c r="LZU103" s="704"/>
      <c r="LZV103" s="704"/>
      <c r="LZW103" s="704"/>
      <c r="LZX103" s="704"/>
      <c r="LZY103" s="704"/>
      <c r="LZZ103" s="704"/>
      <c r="MAA103" s="704"/>
      <c r="MAB103" s="704"/>
      <c r="MAC103" s="704"/>
      <c r="MAD103" s="704"/>
      <c r="MAE103" s="704"/>
      <c r="MAF103" s="704"/>
      <c r="MAG103" s="704"/>
      <c r="MAH103" s="704"/>
      <c r="MAI103" s="704"/>
      <c r="MAJ103" s="704"/>
      <c r="MAK103" s="704"/>
      <c r="MAL103" s="704"/>
      <c r="MAM103" s="704"/>
      <c r="MAN103" s="704"/>
      <c r="MAO103" s="704"/>
      <c r="MAP103" s="704"/>
      <c r="MAQ103" s="704"/>
      <c r="MAR103" s="704"/>
      <c r="MAS103" s="704"/>
      <c r="MAT103" s="704"/>
      <c r="MAU103" s="704"/>
      <c r="MAV103" s="704"/>
      <c r="MAW103" s="704"/>
      <c r="MAX103" s="704"/>
      <c r="MAY103" s="704"/>
      <c r="MAZ103" s="704"/>
      <c r="MBA103" s="704"/>
      <c r="MBB103" s="704"/>
      <c r="MBC103" s="704"/>
      <c r="MBD103" s="704"/>
      <c r="MBE103" s="704"/>
      <c r="MBF103" s="704"/>
      <c r="MBG103" s="704"/>
      <c r="MBH103" s="704"/>
      <c r="MBI103" s="704"/>
      <c r="MBJ103" s="704"/>
      <c r="MBK103" s="704"/>
      <c r="MBL103" s="704"/>
      <c r="MBM103" s="704"/>
      <c r="MBN103" s="704"/>
      <c r="MBO103" s="704"/>
      <c r="MBP103" s="704"/>
      <c r="MBQ103" s="704"/>
      <c r="MBR103" s="704"/>
      <c r="MBS103" s="704"/>
      <c r="MBT103" s="704"/>
      <c r="MBU103" s="704"/>
      <c r="MBV103" s="704"/>
      <c r="MBW103" s="704"/>
      <c r="MBX103" s="704"/>
      <c r="MBY103" s="704"/>
      <c r="MBZ103" s="704"/>
      <c r="MCA103" s="704"/>
      <c r="MCB103" s="704"/>
      <c r="MCC103" s="704"/>
      <c r="MCD103" s="704"/>
      <c r="MCE103" s="704"/>
      <c r="MCF103" s="704"/>
      <c r="MCG103" s="704"/>
      <c r="MCH103" s="704"/>
      <c r="MCI103" s="704"/>
      <c r="MCJ103" s="704"/>
      <c r="MCK103" s="704"/>
      <c r="MCL103" s="704"/>
      <c r="MCM103" s="704"/>
      <c r="MCN103" s="704"/>
      <c r="MCO103" s="704"/>
      <c r="MCP103" s="704"/>
      <c r="MCQ103" s="704"/>
      <c r="MCR103" s="704"/>
      <c r="MCS103" s="704"/>
      <c r="MCT103" s="704"/>
      <c r="MCU103" s="704"/>
      <c r="MCV103" s="704"/>
      <c r="MCW103" s="704"/>
      <c r="MCX103" s="704"/>
      <c r="MCY103" s="704"/>
      <c r="MCZ103" s="704"/>
      <c r="MDA103" s="704"/>
      <c r="MDB103" s="704"/>
      <c r="MDC103" s="704"/>
      <c r="MDD103" s="704"/>
      <c r="MDE103" s="704"/>
      <c r="MDF103" s="704"/>
      <c r="MDG103" s="704"/>
      <c r="MDH103" s="704"/>
      <c r="MDI103" s="704"/>
      <c r="MDJ103" s="704"/>
      <c r="MDK103" s="704"/>
      <c r="MDL103" s="704"/>
      <c r="MDM103" s="704"/>
      <c r="MDN103" s="704"/>
      <c r="MDO103" s="704"/>
      <c r="MDP103" s="704"/>
      <c r="MDQ103" s="704"/>
      <c r="MDR103" s="704"/>
      <c r="MDS103" s="704"/>
      <c r="MDT103" s="704"/>
      <c r="MDU103" s="704"/>
      <c r="MDV103" s="704"/>
      <c r="MDW103" s="704"/>
      <c r="MDX103" s="704"/>
      <c r="MDY103" s="704"/>
      <c r="MDZ103" s="704"/>
      <c r="MEA103" s="704"/>
      <c r="MEB103" s="704"/>
      <c r="MEC103" s="704"/>
      <c r="MED103" s="704"/>
      <c r="MEE103" s="704"/>
      <c r="MEF103" s="704"/>
      <c r="MEG103" s="704"/>
      <c r="MEH103" s="704"/>
      <c r="MEI103" s="704"/>
      <c r="MEJ103" s="704"/>
      <c r="MEK103" s="704"/>
      <c r="MEL103" s="704"/>
      <c r="MEM103" s="704"/>
      <c r="MEN103" s="704"/>
      <c r="MEO103" s="704"/>
      <c r="MEP103" s="704"/>
      <c r="MEQ103" s="704"/>
      <c r="MER103" s="704"/>
      <c r="MES103" s="704"/>
      <c r="MET103" s="704"/>
      <c r="MEU103" s="704"/>
      <c r="MEV103" s="704"/>
      <c r="MEW103" s="704"/>
      <c r="MEX103" s="704"/>
      <c r="MEY103" s="704"/>
      <c r="MEZ103" s="704"/>
      <c r="MFA103" s="704"/>
      <c r="MFB103" s="704"/>
      <c r="MFC103" s="704"/>
      <c r="MFD103" s="704"/>
      <c r="MFE103" s="704"/>
      <c r="MFF103" s="704"/>
      <c r="MFG103" s="704"/>
      <c r="MFH103" s="704"/>
      <c r="MFI103" s="704"/>
      <c r="MFJ103" s="704"/>
      <c r="MFK103" s="704"/>
      <c r="MFL103" s="704"/>
      <c r="MFM103" s="704"/>
      <c r="MFN103" s="704"/>
      <c r="MFO103" s="704"/>
      <c r="MFP103" s="704"/>
      <c r="MFQ103" s="704"/>
      <c r="MFR103" s="704"/>
      <c r="MFS103" s="704"/>
      <c r="MFT103" s="704"/>
      <c r="MFU103" s="704"/>
      <c r="MFV103" s="704"/>
      <c r="MFW103" s="704"/>
      <c r="MFX103" s="704"/>
      <c r="MFY103" s="704"/>
      <c r="MFZ103" s="704"/>
      <c r="MGA103" s="704"/>
      <c r="MGB103" s="704"/>
      <c r="MGC103" s="704"/>
      <c r="MGD103" s="704"/>
      <c r="MGE103" s="704"/>
      <c r="MGF103" s="704"/>
      <c r="MGG103" s="704"/>
      <c r="MGH103" s="704"/>
      <c r="MGI103" s="704"/>
      <c r="MGJ103" s="704"/>
      <c r="MGK103" s="704"/>
      <c r="MGL103" s="704"/>
      <c r="MGM103" s="704"/>
      <c r="MGN103" s="704"/>
      <c r="MGO103" s="704"/>
      <c r="MGP103" s="704"/>
      <c r="MGQ103" s="704"/>
      <c r="MGR103" s="704"/>
      <c r="MGS103" s="704"/>
      <c r="MGT103" s="704"/>
      <c r="MGU103" s="704"/>
      <c r="MGV103" s="704"/>
      <c r="MGW103" s="704"/>
      <c r="MGX103" s="704"/>
      <c r="MGY103" s="704"/>
      <c r="MGZ103" s="704"/>
      <c r="MHA103" s="704"/>
      <c r="MHB103" s="704"/>
      <c r="MHC103" s="704"/>
      <c r="MHD103" s="704"/>
      <c r="MHE103" s="704"/>
      <c r="MHF103" s="704"/>
      <c r="MHG103" s="704"/>
      <c r="MHH103" s="704"/>
      <c r="MHI103" s="704"/>
      <c r="MHJ103" s="704"/>
      <c r="MHK103" s="704"/>
      <c r="MHL103" s="704"/>
      <c r="MHM103" s="704"/>
      <c r="MHN103" s="704"/>
      <c r="MHO103" s="704"/>
      <c r="MHP103" s="704"/>
      <c r="MHQ103" s="704"/>
      <c r="MHR103" s="704"/>
      <c r="MHS103" s="704"/>
      <c r="MHT103" s="704"/>
      <c r="MHU103" s="704"/>
      <c r="MHV103" s="704"/>
      <c r="MHW103" s="704"/>
      <c r="MHX103" s="704"/>
      <c r="MHY103" s="704"/>
      <c r="MHZ103" s="704"/>
      <c r="MIA103" s="704"/>
      <c r="MIB103" s="704"/>
      <c r="MIC103" s="704"/>
      <c r="MID103" s="704"/>
      <c r="MIE103" s="704"/>
      <c r="MIF103" s="704"/>
      <c r="MIG103" s="704"/>
      <c r="MIH103" s="704"/>
      <c r="MII103" s="704"/>
      <c r="MIJ103" s="704"/>
      <c r="MIK103" s="704"/>
      <c r="MIL103" s="704"/>
      <c r="MIM103" s="704"/>
      <c r="MIN103" s="704"/>
      <c r="MIO103" s="704"/>
      <c r="MIP103" s="704"/>
      <c r="MIQ103" s="704"/>
      <c r="MIR103" s="704"/>
      <c r="MIS103" s="704"/>
      <c r="MIT103" s="704"/>
      <c r="MIU103" s="704"/>
      <c r="MIV103" s="704"/>
      <c r="MIW103" s="704"/>
      <c r="MIX103" s="704"/>
      <c r="MIY103" s="704"/>
      <c r="MIZ103" s="704"/>
      <c r="MJA103" s="704"/>
      <c r="MJB103" s="704"/>
      <c r="MJC103" s="704"/>
      <c r="MJD103" s="704"/>
      <c r="MJE103" s="704"/>
      <c r="MJF103" s="704"/>
      <c r="MJG103" s="704"/>
      <c r="MJH103" s="704"/>
      <c r="MJI103" s="704"/>
      <c r="MJJ103" s="704"/>
      <c r="MJK103" s="704"/>
      <c r="MJL103" s="704"/>
      <c r="MJM103" s="704"/>
      <c r="MJN103" s="704"/>
      <c r="MJO103" s="704"/>
      <c r="MJP103" s="704"/>
      <c r="MJQ103" s="704"/>
      <c r="MJR103" s="704"/>
      <c r="MJS103" s="704"/>
      <c r="MJT103" s="704"/>
      <c r="MJU103" s="704"/>
      <c r="MJV103" s="704"/>
      <c r="MJW103" s="704"/>
      <c r="MJX103" s="704"/>
      <c r="MJY103" s="704"/>
      <c r="MJZ103" s="704"/>
      <c r="MKA103" s="704"/>
      <c r="MKB103" s="704"/>
      <c r="MKC103" s="704"/>
      <c r="MKD103" s="704"/>
      <c r="MKE103" s="704"/>
      <c r="MKF103" s="704"/>
      <c r="MKG103" s="704"/>
      <c r="MKH103" s="704"/>
      <c r="MKI103" s="704"/>
      <c r="MKJ103" s="704"/>
      <c r="MKK103" s="704"/>
      <c r="MKL103" s="704"/>
      <c r="MKM103" s="704"/>
      <c r="MKN103" s="704"/>
      <c r="MKO103" s="704"/>
      <c r="MKP103" s="704"/>
      <c r="MKQ103" s="704"/>
      <c r="MKR103" s="704"/>
      <c r="MKS103" s="704"/>
      <c r="MKT103" s="704"/>
      <c r="MKU103" s="704"/>
      <c r="MKV103" s="704"/>
      <c r="MKW103" s="704"/>
      <c r="MKX103" s="704"/>
      <c r="MKY103" s="704"/>
      <c r="MKZ103" s="704"/>
      <c r="MLA103" s="704"/>
      <c r="MLB103" s="704"/>
      <c r="MLC103" s="704"/>
      <c r="MLD103" s="704"/>
      <c r="MLE103" s="704"/>
      <c r="MLF103" s="704"/>
      <c r="MLG103" s="704"/>
      <c r="MLH103" s="704"/>
      <c r="MLI103" s="704"/>
      <c r="MLJ103" s="704"/>
      <c r="MLK103" s="704"/>
      <c r="MLL103" s="704"/>
      <c r="MLM103" s="704"/>
      <c r="MLN103" s="704"/>
      <c r="MLO103" s="704"/>
      <c r="MLP103" s="704"/>
      <c r="MLQ103" s="704"/>
      <c r="MLR103" s="704"/>
      <c r="MLS103" s="704"/>
      <c r="MLT103" s="704"/>
      <c r="MLU103" s="704"/>
      <c r="MLV103" s="704"/>
      <c r="MLW103" s="704"/>
      <c r="MLX103" s="704"/>
      <c r="MLY103" s="704"/>
      <c r="MLZ103" s="704"/>
      <c r="MMA103" s="704"/>
      <c r="MMB103" s="704"/>
      <c r="MMC103" s="704"/>
      <c r="MMD103" s="704"/>
      <c r="MME103" s="704"/>
      <c r="MMF103" s="704"/>
      <c r="MMG103" s="704"/>
      <c r="MMH103" s="704"/>
      <c r="MMI103" s="704"/>
      <c r="MMJ103" s="704"/>
      <c r="MMK103" s="704"/>
      <c r="MML103" s="704"/>
      <c r="MMM103" s="704"/>
      <c r="MMN103" s="704"/>
      <c r="MMO103" s="704"/>
      <c r="MMP103" s="704"/>
      <c r="MMQ103" s="704"/>
      <c r="MMR103" s="704"/>
      <c r="MMS103" s="704"/>
      <c r="MMT103" s="704"/>
      <c r="MMU103" s="704"/>
      <c r="MMV103" s="704"/>
      <c r="MMW103" s="704"/>
      <c r="MMX103" s="704"/>
      <c r="MMY103" s="704"/>
      <c r="MMZ103" s="704"/>
      <c r="MNA103" s="704"/>
      <c r="MNB103" s="704"/>
      <c r="MNC103" s="704"/>
      <c r="MND103" s="704"/>
      <c r="MNE103" s="704"/>
      <c r="MNF103" s="704"/>
      <c r="MNG103" s="704"/>
      <c r="MNH103" s="704"/>
      <c r="MNI103" s="704"/>
      <c r="MNJ103" s="704"/>
      <c r="MNK103" s="704"/>
      <c r="MNL103" s="704"/>
      <c r="MNM103" s="704"/>
      <c r="MNN103" s="704"/>
      <c r="MNO103" s="704"/>
      <c r="MNP103" s="704"/>
      <c r="MNQ103" s="704"/>
      <c r="MNR103" s="704"/>
      <c r="MNS103" s="704"/>
      <c r="MNT103" s="704"/>
      <c r="MNU103" s="704"/>
      <c r="MNV103" s="704"/>
      <c r="MNW103" s="704"/>
      <c r="MNX103" s="704"/>
      <c r="MNY103" s="704"/>
      <c r="MNZ103" s="704"/>
      <c r="MOA103" s="704"/>
      <c r="MOB103" s="704"/>
      <c r="MOC103" s="704"/>
      <c r="MOD103" s="704"/>
      <c r="MOE103" s="704"/>
      <c r="MOF103" s="704"/>
      <c r="MOG103" s="704"/>
      <c r="MOH103" s="704"/>
      <c r="MOI103" s="704"/>
      <c r="MOJ103" s="704"/>
      <c r="MOK103" s="704"/>
      <c r="MOL103" s="704"/>
      <c r="MOM103" s="704"/>
      <c r="MON103" s="704"/>
      <c r="MOO103" s="704"/>
      <c r="MOP103" s="704"/>
      <c r="MOQ103" s="704"/>
      <c r="MOR103" s="704"/>
      <c r="MOS103" s="704"/>
      <c r="MOT103" s="704"/>
      <c r="MOU103" s="704"/>
      <c r="MOV103" s="704"/>
      <c r="MOW103" s="704"/>
      <c r="MOX103" s="704"/>
      <c r="MOY103" s="704"/>
      <c r="MOZ103" s="704"/>
      <c r="MPA103" s="704"/>
      <c r="MPB103" s="704"/>
      <c r="MPC103" s="704"/>
      <c r="MPD103" s="704"/>
      <c r="MPE103" s="704"/>
      <c r="MPF103" s="704"/>
      <c r="MPG103" s="704"/>
      <c r="MPH103" s="704"/>
      <c r="MPI103" s="704"/>
      <c r="MPJ103" s="704"/>
      <c r="MPK103" s="704"/>
      <c r="MPL103" s="704"/>
      <c r="MPM103" s="704"/>
      <c r="MPN103" s="704"/>
      <c r="MPO103" s="704"/>
      <c r="MPP103" s="704"/>
      <c r="MPQ103" s="704"/>
      <c r="MPR103" s="704"/>
      <c r="MPS103" s="704"/>
      <c r="MPT103" s="704"/>
      <c r="MPU103" s="704"/>
      <c r="MPV103" s="704"/>
      <c r="MPW103" s="704"/>
      <c r="MPX103" s="704"/>
      <c r="MPY103" s="704"/>
      <c r="MPZ103" s="704"/>
      <c r="MQA103" s="704"/>
      <c r="MQB103" s="704"/>
      <c r="MQC103" s="704"/>
      <c r="MQD103" s="704"/>
      <c r="MQE103" s="704"/>
      <c r="MQF103" s="704"/>
      <c r="MQG103" s="704"/>
      <c r="MQH103" s="704"/>
      <c r="MQI103" s="704"/>
      <c r="MQJ103" s="704"/>
      <c r="MQK103" s="704"/>
      <c r="MQL103" s="704"/>
      <c r="MQM103" s="704"/>
      <c r="MQN103" s="704"/>
      <c r="MQO103" s="704"/>
      <c r="MQP103" s="704"/>
      <c r="MQQ103" s="704"/>
      <c r="MQR103" s="704"/>
      <c r="MQS103" s="704"/>
      <c r="MQT103" s="704"/>
      <c r="MQU103" s="704"/>
      <c r="MQV103" s="704"/>
      <c r="MQW103" s="704"/>
      <c r="MQX103" s="704"/>
      <c r="MQY103" s="704"/>
      <c r="MQZ103" s="704"/>
      <c r="MRA103" s="704"/>
      <c r="MRB103" s="704"/>
      <c r="MRC103" s="704"/>
      <c r="MRD103" s="704"/>
      <c r="MRE103" s="704"/>
      <c r="MRF103" s="704"/>
      <c r="MRG103" s="704"/>
      <c r="MRH103" s="704"/>
      <c r="MRI103" s="704"/>
      <c r="MRJ103" s="704"/>
      <c r="MRK103" s="704"/>
      <c r="MRL103" s="704"/>
      <c r="MRM103" s="704"/>
      <c r="MRN103" s="704"/>
      <c r="MRO103" s="704"/>
      <c r="MRP103" s="704"/>
      <c r="MRQ103" s="704"/>
      <c r="MRR103" s="704"/>
      <c r="MRS103" s="704"/>
      <c r="MRT103" s="704"/>
      <c r="MRU103" s="704"/>
      <c r="MRV103" s="704"/>
      <c r="MRW103" s="704"/>
      <c r="MRX103" s="704"/>
      <c r="MRY103" s="704"/>
      <c r="MRZ103" s="704"/>
      <c r="MSA103" s="704"/>
      <c r="MSB103" s="704"/>
      <c r="MSC103" s="704"/>
      <c r="MSD103" s="704"/>
      <c r="MSE103" s="704"/>
      <c r="MSF103" s="704"/>
      <c r="MSG103" s="704"/>
      <c r="MSH103" s="704"/>
      <c r="MSI103" s="704"/>
      <c r="MSJ103" s="704"/>
      <c r="MSK103" s="704"/>
      <c r="MSL103" s="704"/>
      <c r="MSM103" s="704"/>
      <c r="MSN103" s="704"/>
      <c r="MSO103" s="704"/>
      <c r="MSP103" s="704"/>
      <c r="MSQ103" s="704"/>
      <c r="MSR103" s="704"/>
      <c r="MSS103" s="704"/>
      <c r="MST103" s="704"/>
      <c r="MSU103" s="704"/>
      <c r="MSV103" s="704"/>
      <c r="MSW103" s="704"/>
      <c r="MSX103" s="704"/>
      <c r="MSY103" s="704"/>
      <c r="MSZ103" s="704"/>
      <c r="MTA103" s="704"/>
      <c r="MTB103" s="704"/>
      <c r="MTC103" s="704"/>
      <c r="MTD103" s="704"/>
      <c r="MTE103" s="704"/>
      <c r="MTF103" s="704"/>
      <c r="MTG103" s="704"/>
      <c r="MTH103" s="704"/>
      <c r="MTI103" s="704"/>
      <c r="MTJ103" s="704"/>
      <c r="MTK103" s="704"/>
      <c r="MTL103" s="704"/>
      <c r="MTM103" s="704"/>
      <c r="MTN103" s="704"/>
      <c r="MTO103" s="704"/>
      <c r="MTP103" s="704"/>
      <c r="MTQ103" s="704"/>
      <c r="MTR103" s="704"/>
      <c r="MTS103" s="704"/>
      <c r="MTT103" s="704"/>
      <c r="MTU103" s="704"/>
      <c r="MTV103" s="704"/>
      <c r="MTW103" s="704"/>
      <c r="MTX103" s="704"/>
      <c r="MTY103" s="704"/>
      <c r="MTZ103" s="704"/>
      <c r="MUA103" s="704"/>
      <c r="MUB103" s="704"/>
      <c r="MUC103" s="704"/>
      <c r="MUD103" s="704"/>
      <c r="MUE103" s="704"/>
      <c r="MUF103" s="704"/>
      <c r="MUG103" s="704"/>
      <c r="MUH103" s="704"/>
      <c r="MUI103" s="704"/>
      <c r="MUJ103" s="704"/>
      <c r="MUK103" s="704"/>
      <c r="MUL103" s="704"/>
      <c r="MUM103" s="704"/>
      <c r="MUN103" s="704"/>
      <c r="MUO103" s="704"/>
      <c r="MUP103" s="704"/>
      <c r="MUQ103" s="704"/>
      <c r="MUR103" s="704"/>
      <c r="MUS103" s="704"/>
      <c r="MUT103" s="704"/>
      <c r="MUU103" s="704"/>
      <c r="MUV103" s="704"/>
      <c r="MUW103" s="704"/>
      <c r="MUX103" s="704"/>
      <c r="MUY103" s="704"/>
      <c r="MUZ103" s="704"/>
      <c r="MVA103" s="704"/>
      <c r="MVB103" s="704"/>
      <c r="MVC103" s="704"/>
      <c r="MVD103" s="704"/>
      <c r="MVE103" s="704"/>
      <c r="MVF103" s="704"/>
      <c r="MVG103" s="704"/>
      <c r="MVH103" s="704"/>
      <c r="MVI103" s="704"/>
      <c r="MVJ103" s="704"/>
      <c r="MVK103" s="704"/>
      <c r="MVL103" s="704"/>
      <c r="MVM103" s="704"/>
      <c r="MVN103" s="704"/>
      <c r="MVO103" s="704"/>
      <c r="MVP103" s="704"/>
      <c r="MVQ103" s="704"/>
      <c r="MVR103" s="704"/>
      <c r="MVS103" s="704"/>
      <c r="MVT103" s="704"/>
      <c r="MVU103" s="704"/>
      <c r="MVV103" s="704"/>
      <c r="MVW103" s="704"/>
      <c r="MVX103" s="704"/>
      <c r="MVY103" s="704"/>
      <c r="MVZ103" s="704"/>
      <c r="MWA103" s="704"/>
      <c r="MWB103" s="704"/>
      <c r="MWC103" s="704"/>
      <c r="MWD103" s="704"/>
      <c r="MWE103" s="704"/>
      <c r="MWF103" s="704"/>
      <c r="MWG103" s="704"/>
      <c r="MWH103" s="704"/>
      <c r="MWI103" s="704"/>
      <c r="MWJ103" s="704"/>
      <c r="MWK103" s="704"/>
      <c r="MWL103" s="704"/>
      <c r="MWM103" s="704"/>
      <c r="MWN103" s="704"/>
      <c r="MWO103" s="704"/>
      <c r="MWP103" s="704"/>
      <c r="MWQ103" s="704"/>
      <c r="MWR103" s="704"/>
      <c r="MWS103" s="704"/>
      <c r="MWT103" s="704"/>
      <c r="MWU103" s="704"/>
      <c r="MWV103" s="704"/>
      <c r="MWW103" s="704"/>
      <c r="MWX103" s="704"/>
      <c r="MWY103" s="704"/>
      <c r="MWZ103" s="704"/>
      <c r="MXA103" s="704"/>
      <c r="MXB103" s="704"/>
      <c r="MXC103" s="704"/>
      <c r="MXD103" s="704"/>
      <c r="MXE103" s="704"/>
      <c r="MXF103" s="704"/>
      <c r="MXG103" s="704"/>
      <c r="MXH103" s="704"/>
      <c r="MXI103" s="704"/>
      <c r="MXJ103" s="704"/>
      <c r="MXK103" s="704"/>
      <c r="MXL103" s="704"/>
      <c r="MXM103" s="704"/>
      <c r="MXN103" s="704"/>
      <c r="MXO103" s="704"/>
      <c r="MXP103" s="704"/>
      <c r="MXQ103" s="704"/>
      <c r="MXR103" s="704"/>
      <c r="MXS103" s="704"/>
      <c r="MXT103" s="704"/>
      <c r="MXU103" s="704"/>
      <c r="MXV103" s="704"/>
      <c r="MXW103" s="704"/>
      <c r="MXX103" s="704"/>
      <c r="MXY103" s="704"/>
      <c r="MXZ103" s="704"/>
      <c r="MYA103" s="704"/>
      <c r="MYB103" s="704"/>
      <c r="MYC103" s="704"/>
      <c r="MYD103" s="704"/>
      <c r="MYE103" s="704"/>
      <c r="MYF103" s="704"/>
      <c r="MYG103" s="704"/>
      <c r="MYH103" s="704"/>
      <c r="MYI103" s="704"/>
      <c r="MYJ103" s="704"/>
      <c r="MYK103" s="704"/>
      <c r="MYL103" s="704"/>
      <c r="MYM103" s="704"/>
      <c r="MYN103" s="704"/>
      <c r="MYO103" s="704"/>
      <c r="MYP103" s="704"/>
      <c r="MYQ103" s="704"/>
      <c r="MYR103" s="704"/>
      <c r="MYS103" s="704"/>
      <c r="MYT103" s="704"/>
      <c r="MYU103" s="704"/>
      <c r="MYV103" s="704"/>
      <c r="MYW103" s="704"/>
      <c r="MYX103" s="704"/>
      <c r="MYY103" s="704"/>
      <c r="MYZ103" s="704"/>
      <c r="MZA103" s="704"/>
      <c r="MZB103" s="704"/>
      <c r="MZC103" s="704"/>
      <c r="MZD103" s="704"/>
      <c r="MZE103" s="704"/>
      <c r="MZF103" s="704"/>
      <c r="MZG103" s="704"/>
      <c r="MZH103" s="704"/>
      <c r="MZI103" s="704"/>
      <c r="MZJ103" s="704"/>
      <c r="MZK103" s="704"/>
      <c r="MZL103" s="704"/>
      <c r="MZM103" s="704"/>
      <c r="MZN103" s="704"/>
      <c r="MZO103" s="704"/>
      <c r="MZP103" s="704"/>
      <c r="MZQ103" s="704"/>
      <c r="MZR103" s="704"/>
      <c r="MZS103" s="704"/>
      <c r="MZT103" s="704"/>
      <c r="MZU103" s="704"/>
      <c r="MZV103" s="704"/>
      <c r="MZW103" s="704"/>
      <c r="MZX103" s="704"/>
      <c r="MZY103" s="704"/>
      <c r="MZZ103" s="704"/>
      <c r="NAA103" s="704"/>
      <c r="NAB103" s="704"/>
      <c r="NAC103" s="704"/>
      <c r="NAD103" s="704"/>
      <c r="NAE103" s="704"/>
      <c r="NAF103" s="704"/>
      <c r="NAG103" s="704"/>
      <c r="NAH103" s="704"/>
      <c r="NAI103" s="704"/>
      <c r="NAJ103" s="704"/>
      <c r="NAK103" s="704"/>
      <c r="NAL103" s="704"/>
      <c r="NAM103" s="704"/>
      <c r="NAN103" s="704"/>
      <c r="NAO103" s="704"/>
      <c r="NAP103" s="704"/>
      <c r="NAQ103" s="704"/>
      <c r="NAR103" s="704"/>
      <c r="NAS103" s="704"/>
      <c r="NAT103" s="704"/>
      <c r="NAU103" s="704"/>
      <c r="NAV103" s="704"/>
      <c r="NAW103" s="704"/>
      <c r="NAX103" s="704"/>
      <c r="NAY103" s="704"/>
      <c r="NAZ103" s="704"/>
      <c r="NBA103" s="704"/>
      <c r="NBB103" s="704"/>
      <c r="NBC103" s="704"/>
      <c r="NBD103" s="704"/>
      <c r="NBE103" s="704"/>
      <c r="NBF103" s="704"/>
      <c r="NBG103" s="704"/>
      <c r="NBH103" s="704"/>
      <c r="NBI103" s="704"/>
      <c r="NBJ103" s="704"/>
      <c r="NBK103" s="704"/>
      <c r="NBL103" s="704"/>
      <c r="NBM103" s="704"/>
      <c r="NBN103" s="704"/>
      <c r="NBO103" s="704"/>
      <c r="NBP103" s="704"/>
      <c r="NBQ103" s="704"/>
      <c r="NBR103" s="704"/>
      <c r="NBS103" s="704"/>
      <c r="NBT103" s="704"/>
      <c r="NBU103" s="704"/>
      <c r="NBV103" s="704"/>
      <c r="NBW103" s="704"/>
      <c r="NBX103" s="704"/>
      <c r="NBY103" s="704"/>
      <c r="NBZ103" s="704"/>
      <c r="NCA103" s="704"/>
      <c r="NCB103" s="704"/>
      <c r="NCC103" s="704"/>
      <c r="NCD103" s="704"/>
      <c r="NCE103" s="704"/>
      <c r="NCF103" s="704"/>
      <c r="NCG103" s="704"/>
      <c r="NCH103" s="704"/>
      <c r="NCI103" s="704"/>
      <c r="NCJ103" s="704"/>
      <c r="NCK103" s="704"/>
      <c r="NCL103" s="704"/>
      <c r="NCM103" s="704"/>
      <c r="NCN103" s="704"/>
      <c r="NCO103" s="704"/>
      <c r="NCP103" s="704"/>
      <c r="NCQ103" s="704"/>
      <c r="NCR103" s="704"/>
      <c r="NCS103" s="704"/>
      <c r="NCT103" s="704"/>
      <c r="NCU103" s="704"/>
      <c r="NCV103" s="704"/>
      <c r="NCW103" s="704"/>
      <c r="NCX103" s="704"/>
      <c r="NCY103" s="704"/>
      <c r="NCZ103" s="704"/>
      <c r="NDA103" s="704"/>
      <c r="NDB103" s="704"/>
      <c r="NDC103" s="704"/>
      <c r="NDD103" s="704"/>
      <c r="NDE103" s="704"/>
      <c r="NDF103" s="704"/>
      <c r="NDG103" s="704"/>
      <c r="NDH103" s="704"/>
      <c r="NDI103" s="704"/>
      <c r="NDJ103" s="704"/>
      <c r="NDK103" s="704"/>
      <c r="NDL103" s="704"/>
      <c r="NDM103" s="704"/>
      <c r="NDN103" s="704"/>
      <c r="NDO103" s="704"/>
      <c r="NDP103" s="704"/>
      <c r="NDQ103" s="704"/>
      <c r="NDR103" s="704"/>
      <c r="NDS103" s="704"/>
      <c r="NDT103" s="704"/>
      <c r="NDU103" s="704"/>
      <c r="NDV103" s="704"/>
      <c r="NDW103" s="704"/>
      <c r="NDX103" s="704"/>
      <c r="NDY103" s="704"/>
      <c r="NDZ103" s="704"/>
      <c r="NEA103" s="704"/>
      <c r="NEB103" s="704"/>
      <c r="NEC103" s="704"/>
      <c r="NED103" s="704"/>
      <c r="NEE103" s="704"/>
      <c r="NEF103" s="704"/>
      <c r="NEG103" s="704"/>
      <c r="NEH103" s="704"/>
      <c r="NEI103" s="704"/>
      <c r="NEJ103" s="704"/>
      <c r="NEK103" s="704"/>
      <c r="NEL103" s="704"/>
      <c r="NEM103" s="704"/>
      <c r="NEN103" s="704"/>
      <c r="NEO103" s="704"/>
      <c r="NEP103" s="704"/>
      <c r="NEQ103" s="704"/>
      <c r="NER103" s="704"/>
      <c r="NES103" s="704"/>
      <c r="NET103" s="704"/>
      <c r="NEU103" s="704"/>
      <c r="NEV103" s="704"/>
      <c r="NEW103" s="704"/>
      <c r="NEX103" s="704"/>
      <c r="NEY103" s="704"/>
      <c r="NEZ103" s="704"/>
      <c r="NFA103" s="704"/>
      <c r="NFB103" s="704"/>
      <c r="NFC103" s="704"/>
      <c r="NFD103" s="704"/>
      <c r="NFE103" s="704"/>
      <c r="NFF103" s="704"/>
      <c r="NFG103" s="704"/>
      <c r="NFH103" s="704"/>
      <c r="NFI103" s="704"/>
      <c r="NFJ103" s="704"/>
      <c r="NFK103" s="704"/>
      <c r="NFL103" s="704"/>
      <c r="NFM103" s="704"/>
      <c r="NFN103" s="704"/>
      <c r="NFO103" s="704"/>
      <c r="NFP103" s="704"/>
      <c r="NFQ103" s="704"/>
      <c r="NFR103" s="704"/>
      <c r="NFS103" s="704"/>
      <c r="NFT103" s="704"/>
      <c r="NFU103" s="704"/>
      <c r="NFV103" s="704"/>
      <c r="NFW103" s="704"/>
      <c r="NFX103" s="704"/>
      <c r="NFY103" s="704"/>
      <c r="NFZ103" s="704"/>
      <c r="NGA103" s="704"/>
      <c r="NGB103" s="704"/>
      <c r="NGC103" s="704"/>
      <c r="NGD103" s="704"/>
      <c r="NGE103" s="704"/>
      <c r="NGF103" s="704"/>
      <c r="NGG103" s="704"/>
      <c r="NGH103" s="704"/>
      <c r="NGI103" s="704"/>
      <c r="NGJ103" s="704"/>
      <c r="NGK103" s="704"/>
      <c r="NGL103" s="704"/>
      <c r="NGM103" s="704"/>
      <c r="NGN103" s="704"/>
      <c r="NGO103" s="704"/>
      <c r="NGP103" s="704"/>
      <c r="NGQ103" s="704"/>
      <c r="NGR103" s="704"/>
      <c r="NGS103" s="704"/>
      <c r="NGT103" s="704"/>
      <c r="NGU103" s="704"/>
      <c r="NGV103" s="704"/>
      <c r="NGW103" s="704"/>
      <c r="NGX103" s="704"/>
      <c r="NGY103" s="704"/>
      <c r="NGZ103" s="704"/>
      <c r="NHA103" s="704"/>
      <c r="NHB103" s="704"/>
      <c r="NHC103" s="704"/>
      <c r="NHD103" s="704"/>
      <c r="NHE103" s="704"/>
      <c r="NHF103" s="704"/>
      <c r="NHG103" s="704"/>
      <c r="NHH103" s="704"/>
      <c r="NHI103" s="704"/>
      <c r="NHJ103" s="704"/>
      <c r="NHK103" s="704"/>
      <c r="NHL103" s="704"/>
      <c r="NHM103" s="704"/>
      <c r="NHN103" s="704"/>
      <c r="NHO103" s="704"/>
      <c r="NHP103" s="704"/>
      <c r="NHQ103" s="704"/>
      <c r="NHR103" s="704"/>
      <c r="NHS103" s="704"/>
      <c r="NHT103" s="704"/>
      <c r="NHU103" s="704"/>
      <c r="NHV103" s="704"/>
      <c r="NHW103" s="704"/>
      <c r="NHX103" s="704"/>
      <c r="NHY103" s="704"/>
      <c r="NHZ103" s="704"/>
      <c r="NIA103" s="704"/>
      <c r="NIB103" s="704"/>
      <c r="NIC103" s="704"/>
      <c r="NID103" s="704"/>
      <c r="NIE103" s="704"/>
      <c r="NIF103" s="704"/>
      <c r="NIG103" s="704"/>
      <c r="NIH103" s="704"/>
      <c r="NII103" s="704"/>
      <c r="NIJ103" s="704"/>
      <c r="NIK103" s="704"/>
      <c r="NIL103" s="704"/>
      <c r="NIM103" s="704"/>
      <c r="NIN103" s="704"/>
      <c r="NIO103" s="704"/>
      <c r="NIP103" s="704"/>
      <c r="NIQ103" s="704"/>
      <c r="NIR103" s="704"/>
      <c r="NIS103" s="704"/>
      <c r="NIT103" s="704"/>
      <c r="NIU103" s="704"/>
      <c r="NIV103" s="704"/>
      <c r="NIW103" s="704"/>
      <c r="NIX103" s="704"/>
      <c r="NIY103" s="704"/>
      <c r="NIZ103" s="704"/>
      <c r="NJA103" s="704"/>
      <c r="NJB103" s="704"/>
      <c r="NJC103" s="704"/>
      <c r="NJD103" s="704"/>
      <c r="NJE103" s="704"/>
      <c r="NJF103" s="704"/>
      <c r="NJG103" s="704"/>
      <c r="NJH103" s="704"/>
      <c r="NJI103" s="704"/>
      <c r="NJJ103" s="704"/>
      <c r="NJK103" s="704"/>
      <c r="NJL103" s="704"/>
      <c r="NJM103" s="704"/>
      <c r="NJN103" s="704"/>
      <c r="NJO103" s="704"/>
      <c r="NJP103" s="704"/>
      <c r="NJQ103" s="704"/>
      <c r="NJR103" s="704"/>
      <c r="NJS103" s="704"/>
      <c r="NJT103" s="704"/>
      <c r="NJU103" s="704"/>
      <c r="NJV103" s="704"/>
      <c r="NJW103" s="704"/>
      <c r="NJX103" s="704"/>
      <c r="NJY103" s="704"/>
      <c r="NJZ103" s="704"/>
      <c r="NKA103" s="704"/>
      <c r="NKB103" s="704"/>
      <c r="NKC103" s="704"/>
      <c r="NKD103" s="704"/>
      <c r="NKE103" s="704"/>
      <c r="NKF103" s="704"/>
      <c r="NKG103" s="704"/>
      <c r="NKH103" s="704"/>
      <c r="NKI103" s="704"/>
      <c r="NKJ103" s="704"/>
      <c r="NKK103" s="704"/>
      <c r="NKL103" s="704"/>
      <c r="NKM103" s="704"/>
      <c r="NKN103" s="704"/>
      <c r="NKO103" s="704"/>
      <c r="NKP103" s="704"/>
      <c r="NKQ103" s="704"/>
      <c r="NKR103" s="704"/>
      <c r="NKS103" s="704"/>
      <c r="NKT103" s="704"/>
      <c r="NKU103" s="704"/>
      <c r="NKV103" s="704"/>
      <c r="NKW103" s="704"/>
      <c r="NKX103" s="704"/>
      <c r="NKY103" s="704"/>
      <c r="NKZ103" s="704"/>
      <c r="NLA103" s="704"/>
      <c r="NLB103" s="704"/>
      <c r="NLC103" s="704"/>
      <c r="NLD103" s="704"/>
      <c r="NLE103" s="704"/>
      <c r="NLF103" s="704"/>
      <c r="NLG103" s="704"/>
      <c r="NLH103" s="704"/>
      <c r="NLI103" s="704"/>
      <c r="NLJ103" s="704"/>
      <c r="NLK103" s="704"/>
      <c r="NLL103" s="704"/>
      <c r="NLM103" s="704"/>
      <c r="NLN103" s="704"/>
      <c r="NLO103" s="704"/>
      <c r="NLP103" s="704"/>
      <c r="NLQ103" s="704"/>
      <c r="NLR103" s="704"/>
      <c r="NLS103" s="704"/>
      <c r="NLT103" s="704"/>
      <c r="NLU103" s="704"/>
      <c r="NLV103" s="704"/>
      <c r="NLW103" s="704"/>
      <c r="NLX103" s="704"/>
      <c r="NLY103" s="704"/>
      <c r="NLZ103" s="704"/>
      <c r="NMA103" s="704"/>
      <c r="NMB103" s="704"/>
      <c r="NMC103" s="704"/>
      <c r="NMD103" s="704"/>
      <c r="NME103" s="704"/>
      <c r="NMF103" s="704"/>
      <c r="NMG103" s="704"/>
      <c r="NMH103" s="704"/>
      <c r="NMI103" s="704"/>
      <c r="NMJ103" s="704"/>
      <c r="NMK103" s="704"/>
      <c r="NML103" s="704"/>
      <c r="NMM103" s="704"/>
      <c r="NMN103" s="704"/>
      <c r="NMO103" s="704"/>
      <c r="NMP103" s="704"/>
      <c r="NMQ103" s="704"/>
      <c r="NMR103" s="704"/>
      <c r="NMS103" s="704"/>
      <c r="NMT103" s="704"/>
      <c r="NMU103" s="704"/>
      <c r="NMV103" s="704"/>
      <c r="NMW103" s="704"/>
      <c r="NMX103" s="704"/>
      <c r="NMY103" s="704"/>
      <c r="NMZ103" s="704"/>
      <c r="NNA103" s="704"/>
      <c r="NNB103" s="704"/>
      <c r="NNC103" s="704"/>
      <c r="NND103" s="704"/>
      <c r="NNE103" s="704"/>
      <c r="NNF103" s="704"/>
      <c r="NNG103" s="704"/>
      <c r="NNH103" s="704"/>
      <c r="NNI103" s="704"/>
      <c r="NNJ103" s="704"/>
      <c r="NNK103" s="704"/>
      <c r="NNL103" s="704"/>
      <c r="NNM103" s="704"/>
      <c r="NNN103" s="704"/>
      <c r="NNO103" s="704"/>
      <c r="NNP103" s="704"/>
      <c r="NNQ103" s="704"/>
      <c r="NNR103" s="704"/>
      <c r="NNS103" s="704"/>
      <c r="NNT103" s="704"/>
      <c r="NNU103" s="704"/>
      <c r="NNV103" s="704"/>
      <c r="NNW103" s="704"/>
      <c r="NNX103" s="704"/>
      <c r="NNY103" s="704"/>
      <c r="NNZ103" s="704"/>
      <c r="NOA103" s="704"/>
      <c r="NOB103" s="704"/>
      <c r="NOC103" s="704"/>
      <c r="NOD103" s="704"/>
      <c r="NOE103" s="704"/>
      <c r="NOF103" s="704"/>
      <c r="NOG103" s="704"/>
      <c r="NOH103" s="704"/>
      <c r="NOI103" s="704"/>
      <c r="NOJ103" s="704"/>
      <c r="NOK103" s="704"/>
      <c r="NOL103" s="704"/>
      <c r="NOM103" s="704"/>
      <c r="NON103" s="704"/>
      <c r="NOO103" s="704"/>
      <c r="NOP103" s="704"/>
      <c r="NOQ103" s="704"/>
      <c r="NOR103" s="704"/>
      <c r="NOS103" s="704"/>
      <c r="NOT103" s="704"/>
      <c r="NOU103" s="704"/>
      <c r="NOV103" s="704"/>
      <c r="NOW103" s="704"/>
      <c r="NOX103" s="704"/>
      <c r="NOY103" s="704"/>
      <c r="NOZ103" s="704"/>
      <c r="NPA103" s="704"/>
      <c r="NPB103" s="704"/>
      <c r="NPC103" s="704"/>
      <c r="NPD103" s="704"/>
      <c r="NPE103" s="704"/>
      <c r="NPF103" s="704"/>
      <c r="NPG103" s="704"/>
      <c r="NPH103" s="704"/>
      <c r="NPI103" s="704"/>
      <c r="NPJ103" s="704"/>
      <c r="NPK103" s="704"/>
      <c r="NPL103" s="704"/>
      <c r="NPM103" s="704"/>
      <c r="NPN103" s="704"/>
      <c r="NPO103" s="704"/>
      <c r="NPP103" s="704"/>
      <c r="NPQ103" s="704"/>
      <c r="NPR103" s="704"/>
      <c r="NPS103" s="704"/>
      <c r="NPT103" s="704"/>
      <c r="NPU103" s="704"/>
      <c r="NPV103" s="704"/>
      <c r="NPW103" s="704"/>
      <c r="NPX103" s="704"/>
      <c r="NPY103" s="704"/>
      <c r="NPZ103" s="704"/>
      <c r="NQA103" s="704"/>
      <c r="NQB103" s="704"/>
      <c r="NQC103" s="704"/>
      <c r="NQD103" s="704"/>
      <c r="NQE103" s="704"/>
      <c r="NQF103" s="704"/>
      <c r="NQG103" s="704"/>
      <c r="NQH103" s="704"/>
      <c r="NQI103" s="704"/>
      <c r="NQJ103" s="704"/>
      <c r="NQK103" s="704"/>
      <c r="NQL103" s="704"/>
      <c r="NQM103" s="704"/>
      <c r="NQN103" s="704"/>
      <c r="NQO103" s="704"/>
      <c r="NQP103" s="704"/>
      <c r="NQQ103" s="704"/>
      <c r="NQR103" s="704"/>
      <c r="NQS103" s="704"/>
      <c r="NQT103" s="704"/>
      <c r="NQU103" s="704"/>
      <c r="NQV103" s="704"/>
      <c r="NQW103" s="704"/>
      <c r="NQX103" s="704"/>
      <c r="NQY103" s="704"/>
      <c r="NQZ103" s="704"/>
      <c r="NRA103" s="704"/>
      <c r="NRB103" s="704"/>
      <c r="NRC103" s="704"/>
      <c r="NRD103" s="704"/>
      <c r="NRE103" s="704"/>
      <c r="NRF103" s="704"/>
      <c r="NRG103" s="704"/>
      <c r="NRH103" s="704"/>
      <c r="NRI103" s="704"/>
      <c r="NRJ103" s="704"/>
      <c r="NRK103" s="704"/>
      <c r="NRL103" s="704"/>
      <c r="NRM103" s="704"/>
      <c r="NRN103" s="704"/>
      <c r="NRO103" s="704"/>
      <c r="NRP103" s="704"/>
      <c r="NRQ103" s="704"/>
      <c r="NRR103" s="704"/>
      <c r="NRS103" s="704"/>
      <c r="NRT103" s="704"/>
      <c r="NRU103" s="704"/>
      <c r="NRV103" s="704"/>
      <c r="NRW103" s="704"/>
      <c r="NRX103" s="704"/>
      <c r="NRY103" s="704"/>
      <c r="NRZ103" s="704"/>
      <c r="NSA103" s="704"/>
      <c r="NSB103" s="704"/>
      <c r="NSC103" s="704"/>
      <c r="NSD103" s="704"/>
      <c r="NSE103" s="704"/>
      <c r="NSF103" s="704"/>
      <c r="NSG103" s="704"/>
      <c r="NSH103" s="704"/>
      <c r="NSI103" s="704"/>
      <c r="NSJ103" s="704"/>
      <c r="NSK103" s="704"/>
      <c r="NSL103" s="704"/>
      <c r="NSM103" s="704"/>
      <c r="NSN103" s="704"/>
      <c r="NSO103" s="704"/>
      <c r="NSP103" s="704"/>
      <c r="NSQ103" s="704"/>
      <c r="NSR103" s="704"/>
      <c r="NSS103" s="704"/>
      <c r="NST103" s="704"/>
      <c r="NSU103" s="704"/>
      <c r="NSV103" s="704"/>
      <c r="NSW103" s="704"/>
      <c r="NSX103" s="704"/>
      <c r="NSY103" s="704"/>
      <c r="NSZ103" s="704"/>
      <c r="NTA103" s="704"/>
      <c r="NTB103" s="704"/>
      <c r="NTC103" s="704"/>
      <c r="NTD103" s="704"/>
      <c r="NTE103" s="704"/>
      <c r="NTF103" s="704"/>
      <c r="NTG103" s="704"/>
      <c r="NTH103" s="704"/>
      <c r="NTI103" s="704"/>
      <c r="NTJ103" s="704"/>
      <c r="NTK103" s="704"/>
      <c r="NTL103" s="704"/>
      <c r="NTM103" s="704"/>
      <c r="NTN103" s="704"/>
      <c r="NTO103" s="704"/>
      <c r="NTP103" s="704"/>
      <c r="NTQ103" s="704"/>
      <c r="NTR103" s="704"/>
      <c r="NTS103" s="704"/>
      <c r="NTT103" s="704"/>
      <c r="NTU103" s="704"/>
      <c r="NTV103" s="704"/>
      <c r="NTW103" s="704"/>
      <c r="NTX103" s="704"/>
      <c r="NTY103" s="704"/>
      <c r="NTZ103" s="704"/>
      <c r="NUA103" s="704"/>
      <c r="NUB103" s="704"/>
      <c r="NUC103" s="704"/>
      <c r="NUD103" s="704"/>
      <c r="NUE103" s="704"/>
      <c r="NUF103" s="704"/>
      <c r="NUG103" s="704"/>
      <c r="NUH103" s="704"/>
      <c r="NUI103" s="704"/>
      <c r="NUJ103" s="704"/>
      <c r="NUK103" s="704"/>
      <c r="NUL103" s="704"/>
      <c r="NUM103" s="704"/>
      <c r="NUN103" s="704"/>
      <c r="NUO103" s="704"/>
      <c r="NUP103" s="704"/>
      <c r="NUQ103" s="704"/>
      <c r="NUR103" s="704"/>
      <c r="NUS103" s="704"/>
      <c r="NUT103" s="704"/>
      <c r="NUU103" s="704"/>
      <c r="NUV103" s="704"/>
      <c r="NUW103" s="704"/>
      <c r="NUX103" s="704"/>
      <c r="NUY103" s="704"/>
      <c r="NUZ103" s="704"/>
      <c r="NVA103" s="704"/>
      <c r="NVB103" s="704"/>
      <c r="NVC103" s="704"/>
      <c r="NVD103" s="704"/>
      <c r="NVE103" s="704"/>
      <c r="NVF103" s="704"/>
      <c r="NVG103" s="704"/>
      <c r="NVH103" s="704"/>
      <c r="NVI103" s="704"/>
      <c r="NVJ103" s="704"/>
      <c r="NVK103" s="704"/>
      <c r="NVL103" s="704"/>
      <c r="NVM103" s="704"/>
      <c r="NVN103" s="704"/>
      <c r="NVO103" s="704"/>
      <c r="NVP103" s="704"/>
      <c r="NVQ103" s="704"/>
      <c r="NVR103" s="704"/>
      <c r="NVS103" s="704"/>
      <c r="NVT103" s="704"/>
      <c r="NVU103" s="704"/>
      <c r="NVV103" s="704"/>
      <c r="NVW103" s="704"/>
      <c r="NVX103" s="704"/>
      <c r="NVY103" s="704"/>
      <c r="NVZ103" s="704"/>
      <c r="NWA103" s="704"/>
      <c r="NWB103" s="704"/>
      <c r="NWC103" s="704"/>
      <c r="NWD103" s="704"/>
      <c r="NWE103" s="704"/>
      <c r="NWF103" s="704"/>
      <c r="NWG103" s="704"/>
      <c r="NWH103" s="704"/>
      <c r="NWI103" s="704"/>
      <c r="NWJ103" s="704"/>
      <c r="NWK103" s="704"/>
      <c r="NWL103" s="704"/>
      <c r="NWM103" s="704"/>
      <c r="NWN103" s="704"/>
      <c r="NWO103" s="704"/>
      <c r="NWP103" s="704"/>
      <c r="NWQ103" s="704"/>
      <c r="NWR103" s="704"/>
      <c r="NWS103" s="704"/>
      <c r="NWT103" s="704"/>
      <c r="NWU103" s="704"/>
      <c r="NWV103" s="704"/>
      <c r="NWW103" s="704"/>
      <c r="NWX103" s="704"/>
      <c r="NWY103" s="704"/>
      <c r="NWZ103" s="704"/>
      <c r="NXA103" s="704"/>
      <c r="NXB103" s="704"/>
      <c r="NXC103" s="704"/>
      <c r="NXD103" s="704"/>
      <c r="NXE103" s="704"/>
      <c r="NXF103" s="704"/>
      <c r="NXG103" s="704"/>
      <c r="NXH103" s="704"/>
      <c r="NXI103" s="704"/>
      <c r="NXJ103" s="704"/>
      <c r="NXK103" s="704"/>
      <c r="NXL103" s="704"/>
      <c r="NXM103" s="704"/>
      <c r="NXN103" s="704"/>
      <c r="NXO103" s="704"/>
      <c r="NXP103" s="704"/>
      <c r="NXQ103" s="704"/>
      <c r="NXR103" s="704"/>
      <c r="NXS103" s="704"/>
      <c r="NXT103" s="704"/>
      <c r="NXU103" s="704"/>
      <c r="NXV103" s="704"/>
      <c r="NXW103" s="704"/>
      <c r="NXX103" s="704"/>
      <c r="NXY103" s="704"/>
      <c r="NXZ103" s="704"/>
      <c r="NYA103" s="704"/>
      <c r="NYB103" s="704"/>
      <c r="NYC103" s="704"/>
      <c r="NYD103" s="704"/>
      <c r="NYE103" s="704"/>
      <c r="NYF103" s="704"/>
      <c r="NYG103" s="704"/>
      <c r="NYH103" s="704"/>
      <c r="NYI103" s="704"/>
      <c r="NYJ103" s="704"/>
      <c r="NYK103" s="704"/>
      <c r="NYL103" s="704"/>
      <c r="NYM103" s="704"/>
      <c r="NYN103" s="704"/>
      <c r="NYO103" s="704"/>
      <c r="NYP103" s="704"/>
      <c r="NYQ103" s="704"/>
      <c r="NYR103" s="704"/>
      <c r="NYS103" s="704"/>
      <c r="NYT103" s="704"/>
      <c r="NYU103" s="704"/>
      <c r="NYV103" s="704"/>
      <c r="NYW103" s="704"/>
      <c r="NYX103" s="704"/>
      <c r="NYY103" s="704"/>
      <c r="NYZ103" s="704"/>
      <c r="NZA103" s="704"/>
      <c r="NZB103" s="704"/>
      <c r="NZC103" s="704"/>
      <c r="NZD103" s="704"/>
      <c r="NZE103" s="704"/>
      <c r="NZF103" s="704"/>
      <c r="NZG103" s="704"/>
      <c r="NZH103" s="704"/>
      <c r="NZI103" s="704"/>
      <c r="NZJ103" s="704"/>
      <c r="NZK103" s="704"/>
      <c r="NZL103" s="704"/>
      <c r="NZM103" s="704"/>
      <c r="NZN103" s="704"/>
      <c r="NZO103" s="704"/>
      <c r="NZP103" s="704"/>
      <c r="NZQ103" s="704"/>
      <c r="NZR103" s="704"/>
      <c r="NZS103" s="704"/>
      <c r="NZT103" s="704"/>
      <c r="NZU103" s="704"/>
      <c r="NZV103" s="704"/>
      <c r="NZW103" s="704"/>
      <c r="NZX103" s="704"/>
      <c r="NZY103" s="704"/>
      <c r="NZZ103" s="704"/>
      <c r="OAA103" s="704"/>
      <c r="OAB103" s="704"/>
      <c r="OAC103" s="704"/>
      <c r="OAD103" s="704"/>
      <c r="OAE103" s="704"/>
      <c r="OAF103" s="704"/>
      <c r="OAG103" s="704"/>
      <c r="OAH103" s="704"/>
      <c r="OAI103" s="704"/>
      <c r="OAJ103" s="704"/>
      <c r="OAK103" s="704"/>
      <c r="OAL103" s="704"/>
      <c r="OAM103" s="704"/>
      <c r="OAN103" s="704"/>
      <c r="OAO103" s="704"/>
      <c r="OAP103" s="704"/>
      <c r="OAQ103" s="704"/>
      <c r="OAR103" s="704"/>
      <c r="OAS103" s="704"/>
      <c r="OAT103" s="704"/>
      <c r="OAU103" s="704"/>
      <c r="OAV103" s="704"/>
      <c r="OAW103" s="704"/>
      <c r="OAX103" s="704"/>
      <c r="OAY103" s="704"/>
      <c r="OAZ103" s="704"/>
      <c r="OBA103" s="704"/>
      <c r="OBB103" s="704"/>
      <c r="OBC103" s="704"/>
      <c r="OBD103" s="704"/>
      <c r="OBE103" s="704"/>
      <c r="OBF103" s="704"/>
      <c r="OBG103" s="704"/>
      <c r="OBH103" s="704"/>
      <c r="OBI103" s="704"/>
      <c r="OBJ103" s="704"/>
      <c r="OBK103" s="704"/>
      <c r="OBL103" s="704"/>
      <c r="OBM103" s="704"/>
      <c r="OBN103" s="704"/>
      <c r="OBO103" s="704"/>
      <c r="OBP103" s="704"/>
      <c r="OBQ103" s="704"/>
      <c r="OBR103" s="704"/>
      <c r="OBS103" s="704"/>
      <c r="OBT103" s="704"/>
      <c r="OBU103" s="704"/>
      <c r="OBV103" s="704"/>
      <c r="OBW103" s="704"/>
      <c r="OBX103" s="704"/>
      <c r="OBY103" s="704"/>
      <c r="OBZ103" s="704"/>
      <c r="OCA103" s="704"/>
      <c r="OCB103" s="704"/>
      <c r="OCC103" s="704"/>
      <c r="OCD103" s="704"/>
      <c r="OCE103" s="704"/>
      <c r="OCF103" s="704"/>
      <c r="OCG103" s="704"/>
      <c r="OCH103" s="704"/>
      <c r="OCI103" s="704"/>
      <c r="OCJ103" s="704"/>
      <c r="OCK103" s="704"/>
      <c r="OCL103" s="704"/>
      <c r="OCM103" s="704"/>
      <c r="OCN103" s="704"/>
      <c r="OCO103" s="704"/>
      <c r="OCP103" s="704"/>
      <c r="OCQ103" s="704"/>
      <c r="OCR103" s="704"/>
      <c r="OCS103" s="704"/>
      <c r="OCT103" s="704"/>
      <c r="OCU103" s="704"/>
      <c r="OCV103" s="704"/>
      <c r="OCW103" s="704"/>
      <c r="OCX103" s="704"/>
      <c r="OCY103" s="704"/>
      <c r="OCZ103" s="704"/>
      <c r="ODA103" s="704"/>
      <c r="ODB103" s="704"/>
      <c r="ODC103" s="704"/>
      <c r="ODD103" s="704"/>
      <c r="ODE103" s="704"/>
      <c r="ODF103" s="704"/>
      <c r="ODG103" s="704"/>
      <c r="ODH103" s="704"/>
      <c r="ODI103" s="704"/>
      <c r="ODJ103" s="704"/>
      <c r="ODK103" s="704"/>
      <c r="ODL103" s="704"/>
      <c r="ODM103" s="704"/>
      <c r="ODN103" s="704"/>
      <c r="ODO103" s="704"/>
      <c r="ODP103" s="704"/>
      <c r="ODQ103" s="704"/>
      <c r="ODR103" s="704"/>
      <c r="ODS103" s="704"/>
      <c r="ODT103" s="704"/>
      <c r="ODU103" s="704"/>
      <c r="ODV103" s="704"/>
      <c r="ODW103" s="704"/>
      <c r="ODX103" s="704"/>
      <c r="ODY103" s="704"/>
      <c r="ODZ103" s="704"/>
      <c r="OEA103" s="704"/>
      <c r="OEB103" s="704"/>
      <c r="OEC103" s="704"/>
      <c r="OED103" s="704"/>
      <c r="OEE103" s="704"/>
      <c r="OEF103" s="704"/>
      <c r="OEG103" s="704"/>
      <c r="OEH103" s="704"/>
      <c r="OEI103" s="704"/>
      <c r="OEJ103" s="704"/>
      <c r="OEK103" s="704"/>
      <c r="OEL103" s="704"/>
      <c r="OEM103" s="704"/>
      <c r="OEN103" s="704"/>
      <c r="OEO103" s="704"/>
      <c r="OEP103" s="704"/>
      <c r="OEQ103" s="704"/>
      <c r="OER103" s="704"/>
      <c r="OES103" s="704"/>
      <c r="OET103" s="704"/>
      <c r="OEU103" s="704"/>
      <c r="OEV103" s="704"/>
      <c r="OEW103" s="704"/>
      <c r="OEX103" s="704"/>
      <c r="OEY103" s="704"/>
      <c r="OEZ103" s="704"/>
      <c r="OFA103" s="704"/>
      <c r="OFB103" s="704"/>
      <c r="OFC103" s="704"/>
      <c r="OFD103" s="704"/>
      <c r="OFE103" s="704"/>
      <c r="OFF103" s="704"/>
      <c r="OFG103" s="704"/>
      <c r="OFH103" s="704"/>
      <c r="OFI103" s="704"/>
      <c r="OFJ103" s="704"/>
      <c r="OFK103" s="704"/>
      <c r="OFL103" s="704"/>
      <c r="OFM103" s="704"/>
      <c r="OFN103" s="704"/>
      <c r="OFO103" s="704"/>
      <c r="OFP103" s="704"/>
      <c r="OFQ103" s="704"/>
      <c r="OFR103" s="704"/>
      <c r="OFS103" s="704"/>
      <c r="OFT103" s="704"/>
      <c r="OFU103" s="704"/>
      <c r="OFV103" s="704"/>
      <c r="OFW103" s="704"/>
      <c r="OFX103" s="704"/>
      <c r="OFY103" s="704"/>
      <c r="OFZ103" s="704"/>
      <c r="OGA103" s="704"/>
      <c r="OGB103" s="704"/>
      <c r="OGC103" s="704"/>
      <c r="OGD103" s="704"/>
      <c r="OGE103" s="704"/>
      <c r="OGF103" s="704"/>
      <c r="OGG103" s="704"/>
      <c r="OGH103" s="704"/>
      <c r="OGI103" s="704"/>
      <c r="OGJ103" s="704"/>
      <c r="OGK103" s="704"/>
      <c r="OGL103" s="704"/>
      <c r="OGM103" s="704"/>
      <c r="OGN103" s="704"/>
      <c r="OGO103" s="704"/>
      <c r="OGP103" s="704"/>
      <c r="OGQ103" s="704"/>
      <c r="OGR103" s="704"/>
      <c r="OGS103" s="704"/>
      <c r="OGT103" s="704"/>
      <c r="OGU103" s="704"/>
      <c r="OGV103" s="704"/>
      <c r="OGW103" s="704"/>
      <c r="OGX103" s="704"/>
      <c r="OGY103" s="704"/>
      <c r="OGZ103" s="704"/>
      <c r="OHA103" s="704"/>
      <c r="OHB103" s="704"/>
      <c r="OHC103" s="704"/>
      <c r="OHD103" s="704"/>
      <c r="OHE103" s="704"/>
      <c r="OHF103" s="704"/>
      <c r="OHG103" s="704"/>
      <c r="OHH103" s="704"/>
      <c r="OHI103" s="704"/>
      <c r="OHJ103" s="704"/>
      <c r="OHK103" s="704"/>
      <c r="OHL103" s="704"/>
      <c r="OHM103" s="704"/>
      <c r="OHN103" s="704"/>
      <c r="OHO103" s="704"/>
      <c r="OHP103" s="704"/>
      <c r="OHQ103" s="704"/>
      <c r="OHR103" s="704"/>
      <c r="OHS103" s="704"/>
      <c r="OHT103" s="704"/>
      <c r="OHU103" s="704"/>
      <c r="OHV103" s="704"/>
      <c r="OHW103" s="704"/>
      <c r="OHX103" s="704"/>
      <c r="OHY103" s="704"/>
      <c r="OHZ103" s="704"/>
      <c r="OIA103" s="704"/>
      <c r="OIB103" s="704"/>
      <c r="OIC103" s="704"/>
      <c r="OID103" s="704"/>
      <c r="OIE103" s="704"/>
      <c r="OIF103" s="704"/>
      <c r="OIG103" s="704"/>
      <c r="OIH103" s="704"/>
      <c r="OII103" s="704"/>
      <c r="OIJ103" s="704"/>
      <c r="OIK103" s="704"/>
      <c r="OIL103" s="704"/>
      <c r="OIM103" s="704"/>
      <c r="OIN103" s="704"/>
      <c r="OIO103" s="704"/>
      <c r="OIP103" s="704"/>
      <c r="OIQ103" s="704"/>
      <c r="OIR103" s="704"/>
      <c r="OIS103" s="704"/>
      <c r="OIT103" s="704"/>
      <c r="OIU103" s="704"/>
      <c r="OIV103" s="704"/>
      <c r="OIW103" s="704"/>
      <c r="OIX103" s="704"/>
      <c r="OIY103" s="704"/>
      <c r="OIZ103" s="704"/>
      <c r="OJA103" s="704"/>
      <c r="OJB103" s="704"/>
      <c r="OJC103" s="704"/>
      <c r="OJD103" s="704"/>
      <c r="OJE103" s="704"/>
      <c r="OJF103" s="704"/>
      <c r="OJG103" s="704"/>
      <c r="OJH103" s="704"/>
      <c r="OJI103" s="704"/>
      <c r="OJJ103" s="704"/>
      <c r="OJK103" s="704"/>
      <c r="OJL103" s="704"/>
      <c r="OJM103" s="704"/>
      <c r="OJN103" s="704"/>
      <c r="OJO103" s="704"/>
      <c r="OJP103" s="704"/>
      <c r="OJQ103" s="704"/>
      <c r="OJR103" s="704"/>
      <c r="OJS103" s="704"/>
      <c r="OJT103" s="704"/>
      <c r="OJU103" s="704"/>
      <c r="OJV103" s="704"/>
      <c r="OJW103" s="704"/>
      <c r="OJX103" s="704"/>
      <c r="OJY103" s="704"/>
      <c r="OJZ103" s="704"/>
      <c r="OKA103" s="704"/>
      <c r="OKB103" s="704"/>
      <c r="OKC103" s="704"/>
      <c r="OKD103" s="704"/>
      <c r="OKE103" s="704"/>
      <c r="OKF103" s="704"/>
      <c r="OKG103" s="704"/>
      <c r="OKH103" s="704"/>
      <c r="OKI103" s="704"/>
      <c r="OKJ103" s="704"/>
      <c r="OKK103" s="704"/>
      <c r="OKL103" s="704"/>
      <c r="OKM103" s="704"/>
      <c r="OKN103" s="704"/>
      <c r="OKO103" s="704"/>
      <c r="OKP103" s="704"/>
      <c r="OKQ103" s="704"/>
      <c r="OKR103" s="704"/>
      <c r="OKS103" s="704"/>
      <c r="OKT103" s="704"/>
      <c r="OKU103" s="704"/>
      <c r="OKV103" s="704"/>
      <c r="OKW103" s="704"/>
      <c r="OKX103" s="704"/>
      <c r="OKY103" s="704"/>
      <c r="OKZ103" s="704"/>
      <c r="OLA103" s="704"/>
      <c r="OLB103" s="704"/>
      <c r="OLC103" s="704"/>
      <c r="OLD103" s="704"/>
      <c r="OLE103" s="704"/>
      <c r="OLF103" s="704"/>
      <c r="OLG103" s="704"/>
      <c r="OLH103" s="704"/>
      <c r="OLI103" s="704"/>
      <c r="OLJ103" s="704"/>
      <c r="OLK103" s="704"/>
      <c r="OLL103" s="704"/>
      <c r="OLM103" s="704"/>
      <c r="OLN103" s="704"/>
      <c r="OLO103" s="704"/>
      <c r="OLP103" s="704"/>
      <c r="OLQ103" s="704"/>
      <c r="OLR103" s="704"/>
      <c r="OLS103" s="704"/>
      <c r="OLT103" s="704"/>
      <c r="OLU103" s="704"/>
      <c r="OLV103" s="704"/>
      <c r="OLW103" s="704"/>
      <c r="OLX103" s="704"/>
      <c r="OLY103" s="704"/>
      <c r="OLZ103" s="704"/>
      <c r="OMA103" s="704"/>
      <c r="OMB103" s="704"/>
      <c r="OMC103" s="704"/>
      <c r="OMD103" s="704"/>
      <c r="OME103" s="704"/>
      <c r="OMF103" s="704"/>
      <c r="OMG103" s="704"/>
      <c r="OMH103" s="704"/>
      <c r="OMI103" s="704"/>
      <c r="OMJ103" s="704"/>
      <c r="OMK103" s="704"/>
      <c r="OML103" s="704"/>
      <c r="OMM103" s="704"/>
      <c r="OMN103" s="704"/>
      <c r="OMO103" s="704"/>
      <c r="OMP103" s="704"/>
      <c r="OMQ103" s="704"/>
      <c r="OMR103" s="704"/>
      <c r="OMS103" s="704"/>
      <c r="OMT103" s="704"/>
      <c r="OMU103" s="704"/>
      <c r="OMV103" s="704"/>
      <c r="OMW103" s="704"/>
      <c r="OMX103" s="704"/>
      <c r="OMY103" s="704"/>
      <c r="OMZ103" s="704"/>
      <c r="ONA103" s="704"/>
      <c r="ONB103" s="704"/>
      <c r="ONC103" s="704"/>
      <c r="OND103" s="704"/>
      <c r="ONE103" s="704"/>
      <c r="ONF103" s="704"/>
      <c r="ONG103" s="704"/>
      <c r="ONH103" s="704"/>
      <c r="ONI103" s="704"/>
      <c r="ONJ103" s="704"/>
      <c r="ONK103" s="704"/>
      <c r="ONL103" s="704"/>
      <c r="ONM103" s="704"/>
      <c r="ONN103" s="704"/>
      <c r="ONO103" s="704"/>
      <c r="ONP103" s="704"/>
      <c r="ONQ103" s="704"/>
      <c r="ONR103" s="704"/>
      <c r="ONS103" s="704"/>
      <c r="ONT103" s="704"/>
      <c r="ONU103" s="704"/>
      <c r="ONV103" s="704"/>
      <c r="ONW103" s="704"/>
      <c r="ONX103" s="704"/>
      <c r="ONY103" s="704"/>
      <c r="ONZ103" s="704"/>
      <c r="OOA103" s="704"/>
      <c r="OOB103" s="704"/>
      <c r="OOC103" s="704"/>
      <c r="OOD103" s="704"/>
      <c r="OOE103" s="704"/>
      <c r="OOF103" s="704"/>
      <c r="OOG103" s="704"/>
      <c r="OOH103" s="704"/>
      <c r="OOI103" s="704"/>
      <c r="OOJ103" s="704"/>
      <c r="OOK103" s="704"/>
      <c r="OOL103" s="704"/>
      <c r="OOM103" s="704"/>
      <c r="OON103" s="704"/>
      <c r="OOO103" s="704"/>
      <c r="OOP103" s="704"/>
      <c r="OOQ103" s="704"/>
      <c r="OOR103" s="704"/>
      <c r="OOS103" s="704"/>
      <c r="OOT103" s="704"/>
      <c r="OOU103" s="704"/>
      <c r="OOV103" s="704"/>
      <c r="OOW103" s="704"/>
      <c r="OOX103" s="704"/>
      <c r="OOY103" s="704"/>
      <c r="OOZ103" s="704"/>
      <c r="OPA103" s="704"/>
      <c r="OPB103" s="704"/>
      <c r="OPC103" s="704"/>
      <c r="OPD103" s="704"/>
      <c r="OPE103" s="704"/>
      <c r="OPF103" s="704"/>
      <c r="OPG103" s="704"/>
      <c r="OPH103" s="704"/>
      <c r="OPI103" s="704"/>
      <c r="OPJ103" s="704"/>
      <c r="OPK103" s="704"/>
      <c r="OPL103" s="704"/>
      <c r="OPM103" s="704"/>
      <c r="OPN103" s="704"/>
      <c r="OPO103" s="704"/>
      <c r="OPP103" s="704"/>
      <c r="OPQ103" s="704"/>
      <c r="OPR103" s="704"/>
      <c r="OPS103" s="704"/>
      <c r="OPT103" s="704"/>
      <c r="OPU103" s="704"/>
      <c r="OPV103" s="704"/>
      <c r="OPW103" s="704"/>
      <c r="OPX103" s="704"/>
      <c r="OPY103" s="704"/>
      <c r="OPZ103" s="704"/>
      <c r="OQA103" s="704"/>
      <c r="OQB103" s="704"/>
      <c r="OQC103" s="704"/>
      <c r="OQD103" s="704"/>
      <c r="OQE103" s="704"/>
      <c r="OQF103" s="704"/>
      <c r="OQG103" s="704"/>
      <c r="OQH103" s="704"/>
      <c r="OQI103" s="704"/>
      <c r="OQJ103" s="704"/>
      <c r="OQK103" s="704"/>
      <c r="OQL103" s="704"/>
      <c r="OQM103" s="704"/>
      <c r="OQN103" s="704"/>
      <c r="OQO103" s="704"/>
      <c r="OQP103" s="704"/>
      <c r="OQQ103" s="704"/>
      <c r="OQR103" s="704"/>
      <c r="OQS103" s="704"/>
      <c r="OQT103" s="704"/>
      <c r="OQU103" s="704"/>
      <c r="OQV103" s="704"/>
      <c r="OQW103" s="704"/>
      <c r="OQX103" s="704"/>
      <c r="OQY103" s="704"/>
      <c r="OQZ103" s="704"/>
      <c r="ORA103" s="704"/>
      <c r="ORB103" s="704"/>
      <c r="ORC103" s="704"/>
      <c r="ORD103" s="704"/>
      <c r="ORE103" s="704"/>
      <c r="ORF103" s="704"/>
      <c r="ORG103" s="704"/>
      <c r="ORH103" s="704"/>
      <c r="ORI103" s="704"/>
      <c r="ORJ103" s="704"/>
      <c r="ORK103" s="704"/>
      <c r="ORL103" s="704"/>
      <c r="ORM103" s="704"/>
      <c r="ORN103" s="704"/>
      <c r="ORO103" s="704"/>
      <c r="ORP103" s="704"/>
      <c r="ORQ103" s="704"/>
      <c r="ORR103" s="704"/>
      <c r="ORS103" s="704"/>
      <c r="ORT103" s="704"/>
      <c r="ORU103" s="704"/>
      <c r="ORV103" s="704"/>
      <c r="ORW103" s="704"/>
      <c r="ORX103" s="704"/>
      <c r="ORY103" s="704"/>
      <c r="ORZ103" s="704"/>
      <c r="OSA103" s="704"/>
      <c r="OSB103" s="704"/>
      <c r="OSC103" s="704"/>
      <c r="OSD103" s="704"/>
      <c r="OSE103" s="704"/>
      <c r="OSF103" s="704"/>
      <c r="OSG103" s="704"/>
      <c r="OSH103" s="704"/>
      <c r="OSI103" s="704"/>
      <c r="OSJ103" s="704"/>
      <c r="OSK103" s="704"/>
      <c r="OSL103" s="704"/>
      <c r="OSM103" s="704"/>
      <c r="OSN103" s="704"/>
      <c r="OSO103" s="704"/>
      <c r="OSP103" s="704"/>
      <c r="OSQ103" s="704"/>
      <c r="OSR103" s="704"/>
      <c r="OSS103" s="704"/>
      <c r="OST103" s="704"/>
      <c r="OSU103" s="704"/>
      <c r="OSV103" s="704"/>
      <c r="OSW103" s="704"/>
      <c r="OSX103" s="704"/>
      <c r="OSY103" s="704"/>
      <c r="OSZ103" s="704"/>
      <c r="OTA103" s="704"/>
      <c r="OTB103" s="704"/>
      <c r="OTC103" s="704"/>
      <c r="OTD103" s="704"/>
      <c r="OTE103" s="704"/>
      <c r="OTF103" s="704"/>
      <c r="OTG103" s="704"/>
      <c r="OTH103" s="704"/>
      <c r="OTI103" s="704"/>
      <c r="OTJ103" s="704"/>
      <c r="OTK103" s="704"/>
      <c r="OTL103" s="704"/>
      <c r="OTM103" s="704"/>
      <c r="OTN103" s="704"/>
      <c r="OTO103" s="704"/>
      <c r="OTP103" s="704"/>
      <c r="OTQ103" s="704"/>
      <c r="OTR103" s="704"/>
      <c r="OTS103" s="704"/>
      <c r="OTT103" s="704"/>
      <c r="OTU103" s="704"/>
      <c r="OTV103" s="704"/>
      <c r="OTW103" s="704"/>
      <c r="OTX103" s="704"/>
      <c r="OTY103" s="704"/>
      <c r="OTZ103" s="704"/>
      <c r="OUA103" s="704"/>
      <c r="OUB103" s="704"/>
      <c r="OUC103" s="704"/>
      <c r="OUD103" s="704"/>
      <c r="OUE103" s="704"/>
      <c r="OUF103" s="704"/>
      <c r="OUG103" s="704"/>
      <c r="OUH103" s="704"/>
      <c r="OUI103" s="704"/>
      <c r="OUJ103" s="704"/>
      <c r="OUK103" s="704"/>
      <c r="OUL103" s="704"/>
      <c r="OUM103" s="704"/>
      <c r="OUN103" s="704"/>
      <c r="OUO103" s="704"/>
      <c r="OUP103" s="704"/>
      <c r="OUQ103" s="704"/>
      <c r="OUR103" s="704"/>
      <c r="OUS103" s="704"/>
      <c r="OUT103" s="704"/>
      <c r="OUU103" s="704"/>
      <c r="OUV103" s="704"/>
      <c r="OUW103" s="704"/>
      <c r="OUX103" s="704"/>
      <c r="OUY103" s="704"/>
      <c r="OUZ103" s="704"/>
      <c r="OVA103" s="704"/>
      <c r="OVB103" s="704"/>
      <c r="OVC103" s="704"/>
      <c r="OVD103" s="704"/>
      <c r="OVE103" s="704"/>
      <c r="OVF103" s="704"/>
      <c r="OVG103" s="704"/>
      <c r="OVH103" s="704"/>
      <c r="OVI103" s="704"/>
      <c r="OVJ103" s="704"/>
      <c r="OVK103" s="704"/>
      <c r="OVL103" s="704"/>
      <c r="OVM103" s="704"/>
      <c r="OVN103" s="704"/>
      <c r="OVO103" s="704"/>
      <c r="OVP103" s="704"/>
      <c r="OVQ103" s="704"/>
      <c r="OVR103" s="704"/>
      <c r="OVS103" s="704"/>
      <c r="OVT103" s="704"/>
      <c r="OVU103" s="704"/>
      <c r="OVV103" s="704"/>
      <c r="OVW103" s="704"/>
      <c r="OVX103" s="704"/>
      <c r="OVY103" s="704"/>
      <c r="OVZ103" s="704"/>
      <c r="OWA103" s="704"/>
      <c r="OWB103" s="704"/>
      <c r="OWC103" s="704"/>
      <c r="OWD103" s="704"/>
      <c r="OWE103" s="704"/>
      <c r="OWF103" s="704"/>
      <c r="OWG103" s="704"/>
      <c r="OWH103" s="704"/>
      <c r="OWI103" s="704"/>
      <c r="OWJ103" s="704"/>
      <c r="OWK103" s="704"/>
      <c r="OWL103" s="704"/>
      <c r="OWM103" s="704"/>
      <c r="OWN103" s="704"/>
      <c r="OWO103" s="704"/>
      <c r="OWP103" s="704"/>
      <c r="OWQ103" s="704"/>
      <c r="OWR103" s="704"/>
      <c r="OWS103" s="704"/>
      <c r="OWT103" s="704"/>
      <c r="OWU103" s="704"/>
      <c r="OWV103" s="704"/>
      <c r="OWW103" s="704"/>
      <c r="OWX103" s="704"/>
      <c r="OWY103" s="704"/>
      <c r="OWZ103" s="704"/>
      <c r="OXA103" s="704"/>
      <c r="OXB103" s="704"/>
      <c r="OXC103" s="704"/>
      <c r="OXD103" s="704"/>
      <c r="OXE103" s="704"/>
      <c r="OXF103" s="704"/>
      <c r="OXG103" s="704"/>
      <c r="OXH103" s="704"/>
      <c r="OXI103" s="704"/>
      <c r="OXJ103" s="704"/>
      <c r="OXK103" s="704"/>
      <c r="OXL103" s="704"/>
      <c r="OXM103" s="704"/>
      <c r="OXN103" s="704"/>
      <c r="OXO103" s="704"/>
      <c r="OXP103" s="704"/>
      <c r="OXQ103" s="704"/>
      <c r="OXR103" s="704"/>
      <c r="OXS103" s="704"/>
      <c r="OXT103" s="704"/>
      <c r="OXU103" s="704"/>
      <c r="OXV103" s="704"/>
      <c r="OXW103" s="704"/>
      <c r="OXX103" s="704"/>
      <c r="OXY103" s="704"/>
      <c r="OXZ103" s="704"/>
      <c r="OYA103" s="704"/>
      <c r="OYB103" s="704"/>
      <c r="OYC103" s="704"/>
      <c r="OYD103" s="704"/>
      <c r="OYE103" s="704"/>
      <c r="OYF103" s="704"/>
      <c r="OYG103" s="704"/>
      <c r="OYH103" s="704"/>
      <c r="OYI103" s="704"/>
      <c r="OYJ103" s="704"/>
      <c r="OYK103" s="704"/>
      <c r="OYL103" s="704"/>
      <c r="OYM103" s="704"/>
      <c r="OYN103" s="704"/>
      <c r="OYO103" s="704"/>
      <c r="OYP103" s="704"/>
      <c r="OYQ103" s="704"/>
      <c r="OYR103" s="704"/>
      <c r="OYS103" s="704"/>
      <c r="OYT103" s="704"/>
      <c r="OYU103" s="704"/>
      <c r="OYV103" s="704"/>
      <c r="OYW103" s="704"/>
      <c r="OYX103" s="704"/>
      <c r="OYY103" s="704"/>
      <c r="OYZ103" s="704"/>
      <c r="OZA103" s="704"/>
      <c r="OZB103" s="704"/>
      <c r="OZC103" s="704"/>
      <c r="OZD103" s="704"/>
      <c r="OZE103" s="704"/>
      <c r="OZF103" s="704"/>
      <c r="OZG103" s="704"/>
      <c r="OZH103" s="704"/>
      <c r="OZI103" s="704"/>
      <c r="OZJ103" s="704"/>
      <c r="OZK103" s="704"/>
      <c r="OZL103" s="704"/>
      <c r="OZM103" s="704"/>
      <c r="OZN103" s="704"/>
      <c r="OZO103" s="704"/>
      <c r="OZP103" s="704"/>
      <c r="OZQ103" s="704"/>
      <c r="OZR103" s="704"/>
      <c r="OZS103" s="704"/>
      <c r="OZT103" s="704"/>
      <c r="OZU103" s="704"/>
      <c r="OZV103" s="704"/>
      <c r="OZW103" s="704"/>
      <c r="OZX103" s="704"/>
      <c r="OZY103" s="704"/>
      <c r="OZZ103" s="704"/>
      <c r="PAA103" s="704"/>
      <c r="PAB103" s="704"/>
      <c r="PAC103" s="704"/>
      <c r="PAD103" s="704"/>
      <c r="PAE103" s="704"/>
      <c r="PAF103" s="704"/>
      <c r="PAG103" s="704"/>
      <c r="PAH103" s="704"/>
      <c r="PAI103" s="704"/>
      <c r="PAJ103" s="704"/>
      <c r="PAK103" s="704"/>
      <c r="PAL103" s="704"/>
      <c r="PAM103" s="704"/>
      <c r="PAN103" s="704"/>
      <c r="PAO103" s="704"/>
      <c r="PAP103" s="704"/>
      <c r="PAQ103" s="704"/>
      <c r="PAR103" s="704"/>
      <c r="PAS103" s="704"/>
      <c r="PAT103" s="704"/>
      <c r="PAU103" s="704"/>
      <c r="PAV103" s="704"/>
      <c r="PAW103" s="704"/>
      <c r="PAX103" s="704"/>
      <c r="PAY103" s="704"/>
      <c r="PAZ103" s="704"/>
      <c r="PBA103" s="704"/>
      <c r="PBB103" s="704"/>
      <c r="PBC103" s="704"/>
      <c r="PBD103" s="704"/>
      <c r="PBE103" s="704"/>
      <c r="PBF103" s="704"/>
      <c r="PBG103" s="704"/>
      <c r="PBH103" s="704"/>
      <c r="PBI103" s="704"/>
      <c r="PBJ103" s="704"/>
      <c r="PBK103" s="704"/>
      <c r="PBL103" s="704"/>
      <c r="PBM103" s="704"/>
      <c r="PBN103" s="704"/>
      <c r="PBO103" s="704"/>
      <c r="PBP103" s="704"/>
      <c r="PBQ103" s="704"/>
      <c r="PBR103" s="704"/>
      <c r="PBS103" s="704"/>
      <c r="PBT103" s="704"/>
      <c r="PBU103" s="704"/>
      <c r="PBV103" s="704"/>
      <c r="PBW103" s="704"/>
      <c r="PBX103" s="704"/>
      <c r="PBY103" s="704"/>
      <c r="PBZ103" s="704"/>
      <c r="PCA103" s="704"/>
      <c r="PCB103" s="704"/>
      <c r="PCC103" s="704"/>
      <c r="PCD103" s="704"/>
      <c r="PCE103" s="704"/>
      <c r="PCF103" s="704"/>
      <c r="PCG103" s="704"/>
      <c r="PCH103" s="704"/>
      <c r="PCI103" s="704"/>
      <c r="PCJ103" s="704"/>
      <c r="PCK103" s="704"/>
      <c r="PCL103" s="704"/>
      <c r="PCM103" s="704"/>
      <c r="PCN103" s="704"/>
      <c r="PCO103" s="704"/>
      <c r="PCP103" s="704"/>
      <c r="PCQ103" s="704"/>
      <c r="PCR103" s="704"/>
      <c r="PCS103" s="704"/>
      <c r="PCT103" s="704"/>
      <c r="PCU103" s="704"/>
      <c r="PCV103" s="704"/>
      <c r="PCW103" s="704"/>
      <c r="PCX103" s="704"/>
      <c r="PCY103" s="704"/>
      <c r="PCZ103" s="704"/>
      <c r="PDA103" s="704"/>
      <c r="PDB103" s="704"/>
      <c r="PDC103" s="704"/>
      <c r="PDD103" s="704"/>
      <c r="PDE103" s="704"/>
      <c r="PDF103" s="704"/>
      <c r="PDG103" s="704"/>
      <c r="PDH103" s="704"/>
      <c r="PDI103" s="704"/>
      <c r="PDJ103" s="704"/>
      <c r="PDK103" s="704"/>
      <c r="PDL103" s="704"/>
      <c r="PDM103" s="704"/>
      <c r="PDN103" s="704"/>
      <c r="PDO103" s="704"/>
      <c r="PDP103" s="704"/>
      <c r="PDQ103" s="704"/>
      <c r="PDR103" s="704"/>
      <c r="PDS103" s="704"/>
      <c r="PDT103" s="704"/>
      <c r="PDU103" s="704"/>
      <c r="PDV103" s="704"/>
      <c r="PDW103" s="704"/>
      <c r="PDX103" s="704"/>
      <c r="PDY103" s="704"/>
      <c r="PDZ103" s="704"/>
      <c r="PEA103" s="704"/>
      <c r="PEB103" s="704"/>
      <c r="PEC103" s="704"/>
      <c r="PED103" s="704"/>
      <c r="PEE103" s="704"/>
      <c r="PEF103" s="704"/>
      <c r="PEG103" s="704"/>
      <c r="PEH103" s="704"/>
      <c r="PEI103" s="704"/>
      <c r="PEJ103" s="704"/>
      <c r="PEK103" s="704"/>
      <c r="PEL103" s="704"/>
      <c r="PEM103" s="704"/>
      <c r="PEN103" s="704"/>
      <c r="PEO103" s="704"/>
      <c r="PEP103" s="704"/>
      <c r="PEQ103" s="704"/>
      <c r="PER103" s="704"/>
      <c r="PES103" s="704"/>
      <c r="PET103" s="704"/>
      <c r="PEU103" s="704"/>
      <c r="PEV103" s="704"/>
      <c r="PEW103" s="704"/>
      <c r="PEX103" s="704"/>
      <c r="PEY103" s="704"/>
      <c r="PEZ103" s="704"/>
      <c r="PFA103" s="704"/>
      <c r="PFB103" s="704"/>
      <c r="PFC103" s="704"/>
      <c r="PFD103" s="704"/>
      <c r="PFE103" s="704"/>
      <c r="PFF103" s="704"/>
      <c r="PFG103" s="704"/>
      <c r="PFH103" s="704"/>
      <c r="PFI103" s="704"/>
      <c r="PFJ103" s="704"/>
      <c r="PFK103" s="704"/>
      <c r="PFL103" s="704"/>
      <c r="PFM103" s="704"/>
      <c r="PFN103" s="704"/>
      <c r="PFO103" s="704"/>
      <c r="PFP103" s="704"/>
      <c r="PFQ103" s="704"/>
      <c r="PFR103" s="704"/>
      <c r="PFS103" s="704"/>
      <c r="PFT103" s="704"/>
      <c r="PFU103" s="704"/>
      <c r="PFV103" s="704"/>
      <c r="PFW103" s="704"/>
      <c r="PFX103" s="704"/>
      <c r="PFY103" s="704"/>
      <c r="PFZ103" s="704"/>
      <c r="PGA103" s="704"/>
      <c r="PGB103" s="704"/>
      <c r="PGC103" s="704"/>
      <c r="PGD103" s="704"/>
      <c r="PGE103" s="704"/>
      <c r="PGF103" s="704"/>
      <c r="PGG103" s="704"/>
      <c r="PGH103" s="704"/>
      <c r="PGI103" s="704"/>
      <c r="PGJ103" s="704"/>
      <c r="PGK103" s="704"/>
      <c r="PGL103" s="704"/>
      <c r="PGM103" s="704"/>
      <c r="PGN103" s="704"/>
      <c r="PGO103" s="704"/>
      <c r="PGP103" s="704"/>
      <c r="PGQ103" s="704"/>
      <c r="PGR103" s="704"/>
      <c r="PGS103" s="704"/>
      <c r="PGT103" s="704"/>
      <c r="PGU103" s="704"/>
      <c r="PGV103" s="704"/>
      <c r="PGW103" s="704"/>
      <c r="PGX103" s="704"/>
      <c r="PGY103" s="704"/>
      <c r="PGZ103" s="704"/>
      <c r="PHA103" s="704"/>
      <c r="PHB103" s="704"/>
      <c r="PHC103" s="704"/>
      <c r="PHD103" s="704"/>
      <c r="PHE103" s="704"/>
      <c r="PHF103" s="704"/>
      <c r="PHG103" s="704"/>
      <c r="PHH103" s="704"/>
      <c r="PHI103" s="704"/>
      <c r="PHJ103" s="704"/>
      <c r="PHK103" s="704"/>
      <c r="PHL103" s="704"/>
      <c r="PHM103" s="704"/>
      <c r="PHN103" s="704"/>
      <c r="PHO103" s="704"/>
      <c r="PHP103" s="704"/>
      <c r="PHQ103" s="704"/>
      <c r="PHR103" s="704"/>
      <c r="PHS103" s="704"/>
      <c r="PHT103" s="704"/>
      <c r="PHU103" s="704"/>
      <c r="PHV103" s="704"/>
      <c r="PHW103" s="704"/>
      <c r="PHX103" s="704"/>
      <c r="PHY103" s="704"/>
      <c r="PHZ103" s="704"/>
      <c r="PIA103" s="704"/>
      <c r="PIB103" s="704"/>
      <c r="PIC103" s="704"/>
      <c r="PID103" s="704"/>
      <c r="PIE103" s="704"/>
      <c r="PIF103" s="704"/>
      <c r="PIG103" s="704"/>
      <c r="PIH103" s="704"/>
      <c r="PII103" s="704"/>
      <c r="PIJ103" s="704"/>
      <c r="PIK103" s="704"/>
      <c r="PIL103" s="704"/>
      <c r="PIM103" s="704"/>
      <c r="PIN103" s="704"/>
      <c r="PIO103" s="704"/>
      <c r="PIP103" s="704"/>
      <c r="PIQ103" s="704"/>
      <c r="PIR103" s="704"/>
      <c r="PIS103" s="704"/>
      <c r="PIT103" s="704"/>
      <c r="PIU103" s="704"/>
      <c r="PIV103" s="704"/>
      <c r="PIW103" s="704"/>
      <c r="PIX103" s="704"/>
      <c r="PIY103" s="704"/>
      <c r="PIZ103" s="704"/>
      <c r="PJA103" s="704"/>
      <c r="PJB103" s="704"/>
      <c r="PJC103" s="704"/>
      <c r="PJD103" s="704"/>
      <c r="PJE103" s="704"/>
      <c r="PJF103" s="704"/>
      <c r="PJG103" s="704"/>
      <c r="PJH103" s="704"/>
      <c r="PJI103" s="704"/>
      <c r="PJJ103" s="704"/>
      <c r="PJK103" s="704"/>
      <c r="PJL103" s="704"/>
      <c r="PJM103" s="704"/>
      <c r="PJN103" s="704"/>
      <c r="PJO103" s="704"/>
      <c r="PJP103" s="704"/>
      <c r="PJQ103" s="704"/>
      <c r="PJR103" s="704"/>
      <c r="PJS103" s="704"/>
      <c r="PJT103" s="704"/>
      <c r="PJU103" s="704"/>
      <c r="PJV103" s="704"/>
      <c r="PJW103" s="704"/>
      <c r="PJX103" s="704"/>
      <c r="PJY103" s="704"/>
      <c r="PJZ103" s="704"/>
      <c r="PKA103" s="704"/>
      <c r="PKB103" s="704"/>
      <c r="PKC103" s="704"/>
      <c r="PKD103" s="704"/>
      <c r="PKE103" s="704"/>
      <c r="PKF103" s="704"/>
      <c r="PKG103" s="704"/>
      <c r="PKH103" s="704"/>
      <c r="PKI103" s="704"/>
      <c r="PKJ103" s="704"/>
      <c r="PKK103" s="704"/>
      <c r="PKL103" s="704"/>
      <c r="PKM103" s="704"/>
      <c r="PKN103" s="704"/>
      <c r="PKO103" s="704"/>
      <c r="PKP103" s="704"/>
      <c r="PKQ103" s="704"/>
      <c r="PKR103" s="704"/>
      <c r="PKS103" s="704"/>
      <c r="PKT103" s="704"/>
      <c r="PKU103" s="704"/>
      <c r="PKV103" s="704"/>
      <c r="PKW103" s="704"/>
      <c r="PKX103" s="704"/>
      <c r="PKY103" s="704"/>
      <c r="PKZ103" s="704"/>
      <c r="PLA103" s="704"/>
      <c r="PLB103" s="704"/>
      <c r="PLC103" s="704"/>
      <c r="PLD103" s="704"/>
      <c r="PLE103" s="704"/>
      <c r="PLF103" s="704"/>
      <c r="PLG103" s="704"/>
      <c r="PLH103" s="704"/>
      <c r="PLI103" s="704"/>
      <c r="PLJ103" s="704"/>
      <c r="PLK103" s="704"/>
      <c r="PLL103" s="704"/>
      <c r="PLM103" s="704"/>
      <c r="PLN103" s="704"/>
      <c r="PLO103" s="704"/>
      <c r="PLP103" s="704"/>
      <c r="PLQ103" s="704"/>
      <c r="PLR103" s="704"/>
      <c r="PLS103" s="704"/>
      <c r="PLT103" s="704"/>
      <c r="PLU103" s="704"/>
      <c r="PLV103" s="704"/>
      <c r="PLW103" s="704"/>
      <c r="PLX103" s="704"/>
      <c r="PLY103" s="704"/>
      <c r="PLZ103" s="704"/>
      <c r="PMA103" s="704"/>
      <c r="PMB103" s="704"/>
      <c r="PMC103" s="704"/>
      <c r="PMD103" s="704"/>
      <c r="PME103" s="704"/>
      <c r="PMF103" s="704"/>
      <c r="PMG103" s="704"/>
      <c r="PMH103" s="704"/>
      <c r="PMI103" s="704"/>
      <c r="PMJ103" s="704"/>
      <c r="PMK103" s="704"/>
      <c r="PML103" s="704"/>
      <c r="PMM103" s="704"/>
      <c r="PMN103" s="704"/>
      <c r="PMO103" s="704"/>
      <c r="PMP103" s="704"/>
      <c r="PMQ103" s="704"/>
      <c r="PMR103" s="704"/>
      <c r="PMS103" s="704"/>
      <c r="PMT103" s="704"/>
      <c r="PMU103" s="704"/>
      <c r="PMV103" s="704"/>
      <c r="PMW103" s="704"/>
      <c r="PMX103" s="704"/>
      <c r="PMY103" s="704"/>
      <c r="PMZ103" s="704"/>
      <c r="PNA103" s="704"/>
      <c r="PNB103" s="704"/>
      <c r="PNC103" s="704"/>
      <c r="PND103" s="704"/>
      <c r="PNE103" s="704"/>
      <c r="PNF103" s="704"/>
      <c r="PNG103" s="704"/>
      <c r="PNH103" s="704"/>
      <c r="PNI103" s="704"/>
      <c r="PNJ103" s="704"/>
      <c r="PNK103" s="704"/>
      <c r="PNL103" s="704"/>
      <c r="PNM103" s="704"/>
      <c r="PNN103" s="704"/>
      <c r="PNO103" s="704"/>
      <c r="PNP103" s="704"/>
      <c r="PNQ103" s="704"/>
      <c r="PNR103" s="704"/>
      <c r="PNS103" s="704"/>
      <c r="PNT103" s="704"/>
      <c r="PNU103" s="704"/>
      <c r="PNV103" s="704"/>
      <c r="PNW103" s="704"/>
      <c r="PNX103" s="704"/>
      <c r="PNY103" s="704"/>
      <c r="PNZ103" s="704"/>
      <c r="POA103" s="704"/>
      <c r="POB103" s="704"/>
      <c r="POC103" s="704"/>
      <c r="POD103" s="704"/>
      <c r="POE103" s="704"/>
      <c r="POF103" s="704"/>
      <c r="POG103" s="704"/>
      <c r="POH103" s="704"/>
      <c r="POI103" s="704"/>
      <c r="POJ103" s="704"/>
      <c r="POK103" s="704"/>
      <c r="POL103" s="704"/>
      <c r="POM103" s="704"/>
      <c r="PON103" s="704"/>
      <c r="POO103" s="704"/>
      <c r="POP103" s="704"/>
      <c r="POQ103" s="704"/>
      <c r="POR103" s="704"/>
      <c r="POS103" s="704"/>
      <c r="POT103" s="704"/>
      <c r="POU103" s="704"/>
      <c r="POV103" s="704"/>
      <c r="POW103" s="704"/>
      <c r="POX103" s="704"/>
      <c r="POY103" s="704"/>
      <c r="POZ103" s="704"/>
      <c r="PPA103" s="704"/>
      <c r="PPB103" s="704"/>
      <c r="PPC103" s="704"/>
      <c r="PPD103" s="704"/>
      <c r="PPE103" s="704"/>
      <c r="PPF103" s="704"/>
      <c r="PPG103" s="704"/>
      <c r="PPH103" s="704"/>
      <c r="PPI103" s="704"/>
      <c r="PPJ103" s="704"/>
      <c r="PPK103" s="704"/>
      <c r="PPL103" s="704"/>
      <c r="PPM103" s="704"/>
      <c r="PPN103" s="704"/>
      <c r="PPO103" s="704"/>
      <c r="PPP103" s="704"/>
      <c r="PPQ103" s="704"/>
      <c r="PPR103" s="704"/>
      <c r="PPS103" s="704"/>
      <c r="PPT103" s="704"/>
      <c r="PPU103" s="704"/>
      <c r="PPV103" s="704"/>
      <c r="PPW103" s="704"/>
      <c r="PPX103" s="704"/>
      <c r="PPY103" s="704"/>
      <c r="PPZ103" s="704"/>
      <c r="PQA103" s="704"/>
      <c r="PQB103" s="704"/>
      <c r="PQC103" s="704"/>
      <c r="PQD103" s="704"/>
      <c r="PQE103" s="704"/>
      <c r="PQF103" s="704"/>
      <c r="PQG103" s="704"/>
      <c r="PQH103" s="704"/>
      <c r="PQI103" s="704"/>
      <c r="PQJ103" s="704"/>
      <c r="PQK103" s="704"/>
      <c r="PQL103" s="704"/>
      <c r="PQM103" s="704"/>
      <c r="PQN103" s="704"/>
      <c r="PQO103" s="704"/>
      <c r="PQP103" s="704"/>
      <c r="PQQ103" s="704"/>
      <c r="PQR103" s="704"/>
      <c r="PQS103" s="704"/>
      <c r="PQT103" s="704"/>
      <c r="PQU103" s="704"/>
      <c r="PQV103" s="704"/>
      <c r="PQW103" s="704"/>
      <c r="PQX103" s="704"/>
      <c r="PQY103" s="704"/>
      <c r="PQZ103" s="704"/>
      <c r="PRA103" s="704"/>
      <c r="PRB103" s="704"/>
      <c r="PRC103" s="704"/>
      <c r="PRD103" s="704"/>
      <c r="PRE103" s="704"/>
      <c r="PRF103" s="704"/>
      <c r="PRG103" s="704"/>
      <c r="PRH103" s="704"/>
      <c r="PRI103" s="704"/>
      <c r="PRJ103" s="704"/>
      <c r="PRK103" s="704"/>
      <c r="PRL103" s="704"/>
      <c r="PRM103" s="704"/>
      <c r="PRN103" s="704"/>
      <c r="PRO103" s="704"/>
      <c r="PRP103" s="704"/>
      <c r="PRQ103" s="704"/>
      <c r="PRR103" s="704"/>
      <c r="PRS103" s="704"/>
      <c r="PRT103" s="704"/>
      <c r="PRU103" s="704"/>
      <c r="PRV103" s="704"/>
      <c r="PRW103" s="704"/>
      <c r="PRX103" s="704"/>
      <c r="PRY103" s="704"/>
      <c r="PRZ103" s="704"/>
      <c r="PSA103" s="704"/>
      <c r="PSB103" s="704"/>
      <c r="PSC103" s="704"/>
      <c r="PSD103" s="704"/>
      <c r="PSE103" s="704"/>
      <c r="PSF103" s="704"/>
      <c r="PSG103" s="704"/>
      <c r="PSH103" s="704"/>
      <c r="PSI103" s="704"/>
      <c r="PSJ103" s="704"/>
      <c r="PSK103" s="704"/>
      <c r="PSL103" s="704"/>
      <c r="PSM103" s="704"/>
      <c r="PSN103" s="704"/>
      <c r="PSO103" s="704"/>
      <c r="PSP103" s="704"/>
      <c r="PSQ103" s="704"/>
      <c r="PSR103" s="704"/>
      <c r="PSS103" s="704"/>
      <c r="PST103" s="704"/>
      <c r="PSU103" s="704"/>
      <c r="PSV103" s="704"/>
      <c r="PSW103" s="704"/>
      <c r="PSX103" s="704"/>
      <c r="PSY103" s="704"/>
      <c r="PSZ103" s="704"/>
      <c r="PTA103" s="704"/>
      <c r="PTB103" s="704"/>
      <c r="PTC103" s="704"/>
      <c r="PTD103" s="704"/>
      <c r="PTE103" s="704"/>
      <c r="PTF103" s="704"/>
      <c r="PTG103" s="704"/>
      <c r="PTH103" s="704"/>
      <c r="PTI103" s="704"/>
      <c r="PTJ103" s="704"/>
      <c r="PTK103" s="704"/>
      <c r="PTL103" s="704"/>
      <c r="PTM103" s="704"/>
      <c r="PTN103" s="704"/>
      <c r="PTO103" s="704"/>
      <c r="PTP103" s="704"/>
      <c r="PTQ103" s="704"/>
      <c r="PTR103" s="704"/>
      <c r="PTS103" s="704"/>
      <c r="PTT103" s="704"/>
      <c r="PTU103" s="704"/>
      <c r="PTV103" s="704"/>
      <c r="PTW103" s="704"/>
      <c r="PTX103" s="704"/>
      <c r="PTY103" s="704"/>
      <c r="PTZ103" s="704"/>
      <c r="PUA103" s="704"/>
      <c r="PUB103" s="704"/>
      <c r="PUC103" s="704"/>
      <c r="PUD103" s="704"/>
      <c r="PUE103" s="704"/>
      <c r="PUF103" s="704"/>
      <c r="PUG103" s="704"/>
      <c r="PUH103" s="704"/>
      <c r="PUI103" s="704"/>
      <c r="PUJ103" s="704"/>
      <c r="PUK103" s="704"/>
      <c r="PUL103" s="704"/>
      <c r="PUM103" s="704"/>
      <c r="PUN103" s="704"/>
      <c r="PUO103" s="704"/>
      <c r="PUP103" s="704"/>
      <c r="PUQ103" s="704"/>
      <c r="PUR103" s="704"/>
      <c r="PUS103" s="704"/>
      <c r="PUT103" s="704"/>
      <c r="PUU103" s="704"/>
      <c r="PUV103" s="704"/>
      <c r="PUW103" s="704"/>
      <c r="PUX103" s="704"/>
      <c r="PUY103" s="704"/>
      <c r="PUZ103" s="704"/>
      <c r="PVA103" s="704"/>
      <c r="PVB103" s="704"/>
      <c r="PVC103" s="704"/>
      <c r="PVD103" s="704"/>
      <c r="PVE103" s="704"/>
      <c r="PVF103" s="704"/>
      <c r="PVG103" s="704"/>
      <c r="PVH103" s="704"/>
      <c r="PVI103" s="704"/>
      <c r="PVJ103" s="704"/>
      <c r="PVK103" s="704"/>
      <c r="PVL103" s="704"/>
      <c r="PVM103" s="704"/>
      <c r="PVN103" s="704"/>
      <c r="PVO103" s="704"/>
      <c r="PVP103" s="704"/>
      <c r="PVQ103" s="704"/>
      <c r="PVR103" s="704"/>
      <c r="PVS103" s="704"/>
      <c r="PVT103" s="704"/>
      <c r="PVU103" s="704"/>
      <c r="PVV103" s="704"/>
      <c r="PVW103" s="704"/>
      <c r="PVX103" s="704"/>
      <c r="PVY103" s="704"/>
      <c r="PVZ103" s="704"/>
      <c r="PWA103" s="704"/>
      <c r="PWB103" s="704"/>
      <c r="PWC103" s="704"/>
      <c r="PWD103" s="704"/>
      <c r="PWE103" s="704"/>
      <c r="PWF103" s="704"/>
      <c r="PWG103" s="704"/>
      <c r="PWH103" s="704"/>
      <c r="PWI103" s="704"/>
      <c r="PWJ103" s="704"/>
      <c r="PWK103" s="704"/>
      <c r="PWL103" s="704"/>
      <c r="PWM103" s="704"/>
      <c r="PWN103" s="704"/>
      <c r="PWO103" s="704"/>
      <c r="PWP103" s="704"/>
      <c r="PWQ103" s="704"/>
      <c r="PWR103" s="704"/>
      <c r="PWS103" s="704"/>
      <c r="PWT103" s="704"/>
      <c r="PWU103" s="704"/>
      <c r="PWV103" s="704"/>
      <c r="PWW103" s="704"/>
      <c r="PWX103" s="704"/>
      <c r="PWY103" s="704"/>
      <c r="PWZ103" s="704"/>
      <c r="PXA103" s="704"/>
      <c r="PXB103" s="704"/>
      <c r="PXC103" s="704"/>
      <c r="PXD103" s="704"/>
      <c r="PXE103" s="704"/>
      <c r="PXF103" s="704"/>
      <c r="PXG103" s="704"/>
      <c r="PXH103" s="704"/>
      <c r="PXI103" s="704"/>
      <c r="PXJ103" s="704"/>
      <c r="PXK103" s="704"/>
      <c r="PXL103" s="704"/>
      <c r="PXM103" s="704"/>
      <c r="PXN103" s="704"/>
      <c r="PXO103" s="704"/>
      <c r="PXP103" s="704"/>
      <c r="PXQ103" s="704"/>
      <c r="PXR103" s="704"/>
      <c r="PXS103" s="704"/>
      <c r="PXT103" s="704"/>
      <c r="PXU103" s="704"/>
      <c r="PXV103" s="704"/>
      <c r="PXW103" s="704"/>
      <c r="PXX103" s="704"/>
      <c r="PXY103" s="704"/>
      <c r="PXZ103" s="704"/>
      <c r="PYA103" s="704"/>
      <c r="PYB103" s="704"/>
      <c r="PYC103" s="704"/>
      <c r="PYD103" s="704"/>
      <c r="PYE103" s="704"/>
      <c r="PYF103" s="704"/>
      <c r="PYG103" s="704"/>
      <c r="PYH103" s="704"/>
      <c r="PYI103" s="704"/>
      <c r="PYJ103" s="704"/>
      <c r="PYK103" s="704"/>
      <c r="PYL103" s="704"/>
      <c r="PYM103" s="704"/>
      <c r="PYN103" s="704"/>
      <c r="PYO103" s="704"/>
      <c r="PYP103" s="704"/>
      <c r="PYQ103" s="704"/>
      <c r="PYR103" s="704"/>
      <c r="PYS103" s="704"/>
      <c r="PYT103" s="704"/>
      <c r="PYU103" s="704"/>
      <c r="PYV103" s="704"/>
      <c r="PYW103" s="704"/>
      <c r="PYX103" s="704"/>
      <c r="PYY103" s="704"/>
      <c r="PYZ103" s="704"/>
      <c r="PZA103" s="704"/>
      <c r="PZB103" s="704"/>
      <c r="PZC103" s="704"/>
      <c r="PZD103" s="704"/>
      <c r="PZE103" s="704"/>
      <c r="PZF103" s="704"/>
      <c r="PZG103" s="704"/>
      <c r="PZH103" s="704"/>
      <c r="PZI103" s="704"/>
      <c r="PZJ103" s="704"/>
      <c r="PZK103" s="704"/>
      <c r="PZL103" s="704"/>
      <c r="PZM103" s="704"/>
      <c r="PZN103" s="704"/>
      <c r="PZO103" s="704"/>
      <c r="PZP103" s="704"/>
      <c r="PZQ103" s="704"/>
      <c r="PZR103" s="704"/>
      <c r="PZS103" s="704"/>
      <c r="PZT103" s="704"/>
      <c r="PZU103" s="704"/>
      <c r="PZV103" s="704"/>
      <c r="PZW103" s="704"/>
      <c r="PZX103" s="704"/>
      <c r="PZY103" s="704"/>
      <c r="PZZ103" s="704"/>
      <c r="QAA103" s="704"/>
      <c r="QAB103" s="704"/>
      <c r="QAC103" s="704"/>
      <c r="QAD103" s="704"/>
      <c r="QAE103" s="704"/>
      <c r="QAF103" s="704"/>
      <c r="QAG103" s="704"/>
      <c r="QAH103" s="704"/>
      <c r="QAI103" s="704"/>
      <c r="QAJ103" s="704"/>
      <c r="QAK103" s="704"/>
      <c r="QAL103" s="704"/>
      <c r="QAM103" s="704"/>
      <c r="QAN103" s="704"/>
      <c r="QAO103" s="704"/>
      <c r="QAP103" s="704"/>
      <c r="QAQ103" s="704"/>
      <c r="QAR103" s="704"/>
      <c r="QAS103" s="704"/>
      <c r="QAT103" s="704"/>
      <c r="QAU103" s="704"/>
      <c r="QAV103" s="704"/>
      <c r="QAW103" s="704"/>
      <c r="QAX103" s="704"/>
      <c r="QAY103" s="704"/>
      <c r="QAZ103" s="704"/>
      <c r="QBA103" s="704"/>
      <c r="QBB103" s="704"/>
      <c r="QBC103" s="704"/>
      <c r="QBD103" s="704"/>
      <c r="QBE103" s="704"/>
      <c r="QBF103" s="704"/>
      <c r="QBG103" s="704"/>
      <c r="QBH103" s="704"/>
      <c r="QBI103" s="704"/>
      <c r="QBJ103" s="704"/>
      <c r="QBK103" s="704"/>
      <c r="QBL103" s="704"/>
      <c r="QBM103" s="704"/>
      <c r="QBN103" s="704"/>
      <c r="QBO103" s="704"/>
      <c r="QBP103" s="704"/>
      <c r="QBQ103" s="704"/>
      <c r="QBR103" s="704"/>
      <c r="QBS103" s="704"/>
      <c r="QBT103" s="704"/>
      <c r="QBU103" s="704"/>
      <c r="QBV103" s="704"/>
      <c r="QBW103" s="704"/>
      <c r="QBX103" s="704"/>
      <c r="QBY103" s="704"/>
      <c r="QBZ103" s="704"/>
      <c r="QCA103" s="704"/>
      <c r="QCB103" s="704"/>
      <c r="QCC103" s="704"/>
      <c r="QCD103" s="704"/>
      <c r="QCE103" s="704"/>
      <c r="QCF103" s="704"/>
      <c r="QCG103" s="704"/>
      <c r="QCH103" s="704"/>
      <c r="QCI103" s="704"/>
      <c r="QCJ103" s="704"/>
      <c r="QCK103" s="704"/>
      <c r="QCL103" s="704"/>
      <c r="QCM103" s="704"/>
      <c r="QCN103" s="704"/>
      <c r="QCO103" s="704"/>
      <c r="QCP103" s="704"/>
      <c r="QCQ103" s="704"/>
      <c r="QCR103" s="704"/>
      <c r="QCS103" s="704"/>
      <c r="QCT103" s="704"/>
      <c r="QCU103" s="704"/>
      <c r="QCV103" s="704"/>
      <c r="QCW103" s="704"/>
      <c r="QCX103" s="704"/>
      <c r="QCY103" s="704"/>
      <c r="QCZ103" s="704"/>
      <c r="QDA103" s="704"/>
      <c r="QDB103" s="704"/>
      <c r="QDC103" s="704"/>
      <c r="QDD103" s="704"/>
      <c r="QDE103" s="704"/>
      <c r="QDF103" s="704"/>
      <c r="QDG103" s="704"/>
      <c r="QDH103" s="704"/>
      <c r="QDI103" s="704"/>
      <c r="QDJ103" s="704"/>
      <c r="QDK103" s="704"/>
      <c r="QDL103" s="704"/>
      <c r="QDM103" s="704"/>
      <c r="QDN103" s="704"/>
      <c r="QDO103" s="704"/>
      <c r="QDP103" s="704"/>
      <c r="QDQ103" s="704"/>
      <c r="QDR103" s="704"/>
      <c r="QDS103" s="704"/>
      <c r="QDT103" s="704"/>
      <c r="QDU103" s="704"/>
      <c r="QDV103" s="704"/>
      <c r="QDW103" s="704"/>
      <c r="QDX103" s="704"/>
      <c r="QDY103" s="704"/>
      <c r="QDZ103" s="704"/>
      <c r="QEA103" s="704"/>
      <c r="QEB103" s="704"/>
      <c r="QEC103" s="704"/>
      <c r="QED103" s="704"/>
      <c r="QEE103" s="704"/>
      <c r="QEF103" s="704"/>
      <c r="QEG103" s="704"/>
      <c r="QEH103" s="704"/>
      <c r="QEI103" s="704"/>
      <c r="QEJ103" s="704"/>
      <c r="QEK103" s="704"/>
      <c r="QEL103" s="704"/>
      <c r="QEM103" s="704"/>
      <c r="QEN103" s="704"/>
      <c r="QEO103" s="704"/>
      <c r="QEP103" s="704"/>
      <c r="QEQ103" s="704"/>
      <c r="QER103" s="704"/>
      <c r="QES103" s="704"/>
      <c r="QET103" s="704"/>
      <c r="QEU103" s="704"/>
      <c r="QEV103" s="704"/>
      <c r="QEW103" s="704"/>
      <c r="QEX103" s="704"/>
      <c r="QEY103" s="704"/>
      <c r="QEZ103" s="704"/>
      <c r="QFA103" s="704"/>
      <c r="QFB103" s="704"/>
      <c r="QFC103" s="704"/>
      <c r="QFD103" s="704"/>
      <c r="QFE103" s="704"/>
      <c r="QFF103" s="704"/>
      <c r="QFG103" s="704"/>
      <c r="QFH103" s="704"/>
      <c r="QFI103" s="704"/>
      <c r="QFJ103" s="704"/>
      <c r="QFK103" s="704"/>
      <c r="QFL103" s="704"/>
      <c r="QFM103" s="704"/>
      <c r="QFN103" s="704"/>
      <c r="QFO103" s="704"/>
      <c r="QFP103" s="704"/>
      <c r="QFQ103" s="704"/>
      <c r="QFR103" s="704"/>
      <c r="QFS103" s="704"/>
      <c r="QFT103" s="704"/>
      <c r="QFU103" s="704"/>
      <c r="QFV103" s="704"/>
      <c r="QFW103" s="704"/>
      <c r="QFX103" s="704"/>
      <c r="QFY103" s="704"/>
      <c r="QFZ103" s="704"/>
      <c r="QGA103" s="704"/>
      <c r="QGB103" s="704"/>
      <c r="QGC103" s="704"/>
      <c r="QGD103" s="704"/>
      <c r="QGE103" s="704"/>
      <c r="QGF103" s="704"/>
      <c r="QGG103" s="704"/>
      <c r="QGH103" s="704"/>
      <c r="QGI103" s="704"/>
      <c r="QGJ103" s="704"/>
      <c r="QGK103" s="704"/>
      <c r="QGL103" s="704"/>
      <c r="QGM103" s="704"/>
      <c r="QGN103" s="704"/>
      <c r="QGO103" s="704"/>
      <c r="QGP103" s="704"/>
      <c r="QGQ103" s="704"/>
      <c r="QGR103" s="704"/>
      <c r="QGS103" s="704"/>
      <c r="QGT103" s="704"/>
      <c r="QGU103" s="704"/>
      <c r="QGV103" s="704"/>
      <c r="QGW103" s="704"/>
      <c r="QGX103" s="704"/>
      <c r="QGY103" s="704"/>
      <c r="QGZ103" s="704"/>
      <c r="QHA103" s="704"/>
      <c r="QHB103" s="704"/>
      <c r="QHC103" s="704"/>
      <c r="QHD103" s="704"/>
      <c r="QHE103" s="704"/>
      <c r="QHF103" s="704"/>
      <c r="QHG103" s="704"/>
      <c r="QHH103" s="704"/>
      <c r="QHI103" s="704"/>
      <c r="QHJ103" s="704"/>
      <c r="QHK103" s="704"/>
      <c r="QHL103" s="704"/>
      <c r="QHM103" s="704"/>
      <c r="QHN103" s="704"/>
      <c r="QHO103" s="704"/>
      <c r="QHP103" s="704"/>
      <c r="QHQ103" s="704"/>
      <c r="QHR103" s="704"/>
      <c r="QHS103" s="704"/>
      <c r="QHT103" s="704"/>
      <c r="QHU103" s="704"/>
      <c r="QHV103" s="704"/>
      <c r="QHW103" s="704"/>
      <c r="QHX103" s="704"/>
      <c r="QHY103" s="704"/>
      <c r="QHZ103" s="704"/>
      <c r="QIA103" s="704"/>
      <c r="QIB103" s="704"/>
      <c r="QIC103" s="704"/>
      <c r="QID103" s="704"/>
      <c r="QIE103" s="704"/>
      <c r="QIF103" s="704"/>
      <c r="QIG103" s="704"/>
      <c r="QIH103" s="704"/>
      <c r="QII103" s="704"/>
      <c r="QIJ103" s="704"/>
      <c r="QIK103" s="704"/>
      <c r="QIL103" s="704"/>
      <c r="QIM103" s="704"/>
      <c r="QIN103" s="704"/>
      <c r="QIO103" s="704"/>
      <c r="QIP103" s="704"/>
      <c r="QIQ103" s="704"/>
      <c r="QIR103" s="704"/>
      <c r="QIS103" s="704"/>
      <c r="QIT103" s="704"/>
      <c r="QIU103" s="704"/>
      <c r="QIV103" s="704"/>
      <c r="QIW103" s="704"/>
      <c r="QIX103" s="704"/>
      <c r="QIY103" s="704"/>
      <c r="QIZ103" s="704"/>
      <c r="QJA103" s="704"/>
      <c r="QJB103" s="704"/>
      <c r="QJC103" s="704"/>
      <c r="QJD103" s="704"/>
      <c r="QJE103" s="704"/>
      <c r="QJF103" s="704"/>
      <c r="QJG103" s="704"/>
      <c r="QJH103" s="704"/>
      <c r="QJI103" s="704"/>
      <c r="QJJ103" s="704"/>
      <c r="QJK103" s="704"/>
      <c r="QJL103" s="704"/>
      <c r="QJM103" s="704"/>
      <c r="QJN103" s="704"/>
      <c r="QJO103" s="704"/>
      <c r="QJP103" s="704"/>
      <c r="QJQ103" s="704"/>
      <c r="QJR103" s="704"/>
      <c r="QJS103" s="704"/>
      <c r="QJT103" s="704"/>
      <c r="QJU103" s="704"/>
      <c r="QJV103" s="704"/>
      <c r="QJW103" s="704"/>
      <c r="QJX103" s="704"/>
      <c r="QJY103" s="704"/>
      <c r="QJZ103" s="704"/>
      <c r="QKA103" s="704"/>
      <c r="QKB103" s="704"/>
      <c r="QKC103" s="704"/>
      <c r="QKD103" s="704"/>
      <c r="QKE103" s="704"/>
      <c r="QKF103" s="704"/>
      <c r="QKG103" s="704"/>
      <c r="QKH103" s="704"/>
      <c r="QKI103" s="704"/>
      <c r="QKJ103" s="704"/>
      <c r="QKK103" s="704"/>
      <c r="QKL103" s="704"/>
      <c r="QKM103" s="704"/>
      <c r="QKN103" s="704"/>
      <c r="QKO103" s="704"/>
      <c r="QKP103" s="704"/>
      <c r="QKQ103" s="704"/>
      <c r="QKR103" s="704"/>
      <c r="QKS103" s="704"/>
      <c r="QKT103" s="704"/>
      <c r="QKU103" s="704"/>
      <c r="QKV103" s="704"/>
      <c r="QKW103" s="704"/>
      <c r="QKX103" s="704"/>
      <c r="QKY103" s="704"/>
      <c r="QKZ103" s="704"/>
      <c r="QLA103" s="704"/>
      <c r="QLB103" s="704"/>
      <c r="QLC103" s="704"/>
      <c r="QLD103" s="704"/>
      <c r="QLE103" s="704"/>
      <c r="QLF103" s="704"/>
      <c r="QLG103" s="704"/>
      <c r="QLH103" s="704"/>
      <c r="QLI103" s="704"/>
      <c r="QLJ103" s="704"/>
      <c r="QLK103" s="704"/>
      <c r="QLL103" s="704"/>
      <c r="QLM103" s="704"/>
      <c r="QLN103" s="704"/>
      <c r="QLO103" s="704"/>
      <c r="QLP103" s="704"/>
      <c r="QLQ103" s="704"/>
      <c r="QLR103" s="704"/>
      <c r="QLS103" s="704"/>
      <c r="QLT103" s="704"/>
      <c r="QLU103" s="704"/>
      <c r="QLV103" s="704"/>
      <c r="QLW103" s="704"/>
      <c r="QLX103" s="704"/>
      <c r="QLY103" s="704"/>
      <c r="QLZ103" s="704"/>
      <c r="QMA103" s="704"/>
      <c r="QMB103" s="704"/>
      <c r="QMC103" s="704"/>
      <c r="QMD103" s="704"/>
      <c r="QME103" s="704"/>
      <c r="QMF103" s="704"/>
      <c r="QMG103" s="704"/>
      <c r="QMH103" s="704"/>
      <c r="QMI103" s="704"/>
      <c r="QMJ103" s="704"/>
      <c r="QMK103" s="704"/>
      <c r="QML103" s="704"/>
      <c r="QMM103" s="704"/>
      <c r="QMN103" s="704"/>
      <c r="QMO103" s="704"/>
      <c r="QMP103" s="704"/>
      <c r="QMQ103" s="704"/>
      <c r="QMR103" s="704"/>
      <c r="QMS103" s="704"/>
      <c r="QMT103" s="704"/>
      <c r="QMU103" s="704"/>
      <c r="QMV103" s="704"/>
      <c r="QMW103" s="704"/>
      <c r="QMX103" s="704"/>
      <c r="QMY103" s="704"/>
      <c r="QMZ103" s="704"/>
      <c r="QNA103" s="704"/>
      <c r="QNB103" s="704"/>
      <c r="QNC103" s="704"/>
      <c r="QND103" s="704"/>
      <c r="QNE103" s="704"/>
      <c r="QNF103" s="704"/>
      <c r="QNG103" s="704"/>
      <c r="QNH103" s="704"/>
      <c r="QNI103" s="704"/>
      <c r="QNJ103" s="704"/>
      <c r="QNK103" s="704"/>
      <c r="QNL103" s="704"/>
      <c r="QNM103" s="704"/>
      <c r="QNN103" s="704"/>
      <c r="QNO103" s="704"/>
      <c r="QNP103" s="704"/>
      <c r="QNQ103" s="704"/>
      <c r="QNR103" s="704"/>
      <c r="QNS103" s="704"/>
      <c r="QNT103" s="704"/>
      <c r="QNU103" s="704"/>
      <c r="QNV103" s="704"/>
      <c r="QNW103" s="704"/>
      <c r="QNX103" s="704"/>
      <c r="QNY103" s="704"/>
      <c r="QNZ103" s="704"/>
      <c r="QOA103" s="704"/>
      <c r="QOB103" s="704"/>
      <c r="QOC103" s="704"/>
      <c r="QOD103" s="704"/>
      <c r="QOE103" s="704"/>
      <c r="QOF103" s="704"/>
      <c r="QOG103" s="704"/>
      <c r="QOH103" s="704"/>
      <c r="QOI103" s="704"/>
      <c r="QOJ103" s="704"/>
      <c r="QOK103" s="704"/>
      <c r="QOL103" s="704"/>
      <c r="QOM103" s="704"/>
      <c r="QON103" s="704"/>
      <c r="QOO103" s="704"/>
      <c r="QOP103" s="704"/>
      <c r="QOQ103" s="704"/>
      <c r="QOR103" s="704"/>
      <c r="QOS103" s="704"/>
      <c r="QOT103" s="704"/>
      <c r="QOU103" s="704"/>
      <c r="QOV103" s="704"/>
      <c r="QOW103" s="704"/>
      <c r="QOX103" s="704"/>
      <c r="QOY103" s="704"/>
      <c r="QOZ103" s="704"/>
      <c r="QPA103" s="704"/>
      <c r="QPB103" s="704"/>
      <c r="QPC103" s="704"/>
      <c r="QPD103" s="704"/>
      <c r="QPE103" s="704"/>
      <c r="QPF103" s="704"/>
      <c r="QPG103" s="704"/>
      <c r="QPH103" s="704"/>
      <c r="QPI103" s="704"/>
      <c r="QPJ103" s="704"/>
      <c r="QPK103" s="704"/>
      <c r="QPL103" s="704"/>
      <c r="QPM103" s="704"/>
      <c r="QPN103" s="704"/>
      <c r="QPO103" s="704"/>
      <c r="QPP103" s="704"/>
      <c r="QPQ103" s="704"/>
      <c r="QPR103" s="704"/>
      <c r="QPS103" s="704"/>
      <c r="QPT103" s="704"/>
      <c r="QPU103" s="704"/>
      <c r="QPV103" s="704"/>
      <c r="QPW103" s="704"/>
      <c r="QPX103" s="704"/>
      <c r="QPY103" s="704"/>
      <c r="QPZ103" s="704"/>
      <c r="QQA103" s="704"/>
      <c r="QQB103" s="704"/>
      <c r="QQC103" s="704"/>
      <c r="QQD103" s="704"/>
      <c r="QQE103" s="704"/>
      <c r="QQF103" s="704"/>
      <c r="QQG103" s="704"/>
      <c r="QQH103" s="704"/>
      <c r="QQI103" s="704"/>
      <c r="QQJ103" s="704"/>
      <c r="QQK103" s="704"/>
      <c r="QQL103" s="704"/>
      <c r="QQM103" s="704"/>
      <c r="QQN103" s="704"/>
      <c r="QQO103" s="704"/>
      <c r="QQP103" s="704"/>
      <c r="QQQ103" s="704"/>
      <c r="QQR103" s="704"/>
      <c r="QQS103" s="704"/>
      <c r="QQT103" s="704"/>
      <c r="QQU103" s="704"/>
      <c r="QQV103" s="704"/>
      <c r="QQW103" s="704"/>
      <c r="QQX103" s="704"/>
      <c r="QQY103" s="704"/>
      <c r="QQZ103" s="704"/>
      <c r="QRA103" s="704"/>
      <c r="QRB103" s="704"/>
      <c r="QRC103" s="704"/>
      <c r="QRD103" s="704"/>
      <c r="QRE103" s="704"/>
      <c r="QRF103" s="704"/>
      <c r="QRG103" s="704"/>
      <c r="QRH103" s="704"/>
      <c r="QRI103" s="704"/>
      <c r="QRJ103" s="704"/>
      <c r="QRK103" s="704"/>
      <c r="QRL103" s="704"/>
      <c r="QRM103" s="704"/>
      <c r="QRN103" s="704"/>
      <c r="QRO103" s="704"/>
      <c r="QRP103" s="704"/>
      <c r="QRQ103" s="704"/>
      <c r="QRR103" s="704"/>
      <c r="QRS103" s="704"/>
      <c r="QRT103" s="704"/>
      <c r="QRU103" s="704"/>
      <c r="QRV103" s="704"/>
      <c r="QRW103" s="704"/>
      <c r="QRX103" s="704"/>
      <c r="QRY103" s="704"/>
      <c r="QRZ103" s="704"/>
      <c r="QSA103" s="704"/>
      <c r="QSB103" s="704"/>
      <c r="QSC103" s="704"/>
      <c r="QSD103" s="704"/>
      <c r="QSE103" s="704"/>
      <c r="QSF103" s="704"/>
      <c r="QSG103" s="704"/>
      <c r="QSH103" s="704"/>
      <c r="QSI103" s="704"/>
      <c r="QSJ103" s="704"/>
      <c r="QSK103" s="704"/>
      <c r="QSL103" s="704"/>
      <c r="QSM103" s="704"/>
      <c r="QSN103" s="704"/>
      <c r="QSO103" s="704"/>
      <c r="QSP103" s="704"/>
      <c r="QSQ103" s="704"/>
      <c r="QSR103" s="704"/>
      <c r="QSS103" s="704"/>
      <c r="QST103" s="704"/>
      <c r="QSU103" s="704"/>
      <c r="QSV103" s="704"/>
      <c r="QSW103" s="704"/>
      <c r="QSX103" s="704"/>
      <c r="QSY103" s="704"/>
      <c r="QSZ103" s="704"/>
      <c r="QTA103" s="704"/>
      <c r="QTB103" s="704"/>
      <c r="QTC103" s="704"/>
      <c r="QTD103" s="704"/>
      <c r="QTE103" s="704"/>
      <c r="QTF103" s="704"/>
      <c r="QTG103" s="704"/>
      <c r="QTH103" s="704"/>
      <c r="QTI103" s="704"/>
      <c r="QTJ103" s="704"/>
      <c r="QTK103" s="704"/>
      <c r="QTL103" s="704"/>
      <c r="QTM103" s="704"/>
      <c r="QTN103" s="704"/>
      <c r="QTO103" s="704"/>
      <c r="QTP103" s="704"/>
      <c r="QTQ103" s="704"/>
      <c r="QTR103" s="704"/>
      <c r="QTS103" s="704"/>
      <c r="QTT103" s="704"/>
      <c r="QTU103" s="704"/>
      <c r="QTV103" s="704"/>
      <c r="QTW103" s="704"/>
      <c r="QTX103" s="704"/>
      <c r="QTY103" s="704"/>
      <c r="QTZ103" s="704"/>
      <c r="QUA103" s="704"/>
      <c r="QUB103" s="704"/>
      <c r="QUC103" s="704"/>
      <c r="QUD103" s="704"/>
      <c r="QUE103" s="704"/>
      <c r="QUF103" s="704"/>
      <c r="QUG103" s="704"/>
      <c r="QUH103" s="704"/>
      <c r="QUI103" s="704"/>
      <c r="QUJ103" s="704"/>
      <c r="QUK103" s="704"/>
      <c r="QUL103" s="704"/>
      <c r="QUM103" s="704"/>
      <c r="QUN103" s="704"/>
      <c r="QUO103" s="704"/>
      <c r="QUP103" s="704"/>
      <c r="QUQ103" s="704"/>
      <c r="QUR103" s="704"/>
      <c r="QUS103" s="704"/>
      <c r="QUT103" s="704"/>
      <c r="QUU103" s="704"/>
      <c r="QUV103" s="704"/>
      <c r="QUW103" s="704"/>
      <c r="QUX103" s="704"/>
      <c r="QUY103" s="704"/>
      <c r="QUZ103" s="704"/>
      <c r="QVA103" s="704"/>
      <c r="QVB103" s="704"/>
      <c r="QVC103" s="704"/>
      <c r="QVD103" s="704"/>
      <c r="QVE103" s="704"/>
      <c r="QVF103" s="704"/>
      <c r="QVG103" s="704"/>
      <c r="QVH103" s="704"/>
      <c r="QVI103" s="704"/>
      <c r="QVJ103" s="704"/>
      <c r="QVK103" s="704"/>
      <c r="QVL103" s="704"/>
      <c r="QVM103" s="704"/>
      <c r="QVN103" s="704"/>
      <c r="QVO103" s="704"/>
      <c r="QVP103" s="704"/>
      <c r="QVQ103" s="704"/>
      <c r="QVR103" s="704"/>
      <c r="QVS103" s="704"/>
      <c r="QVT103" s="704"/>
      <c r="QVU103" s="704"/>
      <c r="QVV103" s="704"/>
      <c r="QVW103" s="704"/>
      <c r="QVX103" s="704"/>
      <c r="QVY103" s="704"/>
      <c r="QVZ103" s="704"/>
      <c r="QWA103" s="704"/>
      <c r="QWB103" s="704"/>
      <c r="QWC103" s="704"/>
      <c r="QWD103" s="704"/>
      <c r="QWE103" s="704"/>
      <c r="QWF103" s="704"/>
      <c r="QWG103" s="704"/>
      <c r="QWH103" s="704"/>
      <c r="QWI103" s="704"/>
      <c r="QWJ103" s="704"/>
      <c r="QWK103" s="704"/>
      <c r="QWL103" s="704"/>
      <c r="QWM103" s="704"/>
      <c r="QWN103" s="704"/>
      <c r="QWO103" s="704"/>
      <c r="QWP103" s="704"/>
      <c r="QWQ103" s="704"/>
      <c r="QWR103" s="704"/>
      <c r="QWS103" s="704"/>
      <c r="QWT103" s="704"/>
      <c r="QWU103" s="704"/>
      <c r="QWV103" s="704"/>
      <c r="QWW103" s="704"/>
      <c r="QWX103" s="704"/>
      <c r="QWY103" s="704"/>
      <c r="QWZ103" s="704"/>
      <c r="QXA103" s="704"/>
      <c r="QXB103" s="704"/>
      <c r="QXC103" s="704"/>
      <c r="QXD103" s="704"/>
      <c r="QXE103" s="704"/>
      <c r="QXF103" s="704"/>
      <c r="QXG103" s="704"/>
      <c r="QXH103" s="704"/>
      <c r="QXI103" s="704"/>
      <c r="QXJ103" s="704"/>
      <c r="QXK103" s="704"/>
      <c r="QXL103" s="704"/>
      <c r="QXM103" s="704"/>
      <c r="QXN103" s="704"/>
      <c r="QXO103" s="704"/>
      <c r="QXP103" s="704"/>
      <c r="QXQ103" s="704"/>
      <c r="QXR103" s="704"/>
      <c r="QXS103" s="704"/>
      <c r="QXT103" s="704"/>
      <c r="QXU103" s="704"/>
      <c r="QXV103" s="704"/>
      <c r="QXW103" s="704"/>
      <c r="QXX103" s="704"/>
      <c r="QXY103" s="704"/>
      <c r="QXZ103" s="704"/>
      <c r="QYA103" s="704"/>
      <c r="QYB103" s="704"/>
      <c r="QYC103" s="704"/>
      <c r="QYD103" s="704"/>
      <c r="QYE103" s="704"/>
      <c r="QYF103" s="704"/>
      <c r="QYG103" s="704"/>
      <c r="QYH103" s="704"/>
      <c r="QYI103" s="704"/>
      <c r="QYJ103" s="704"/>
      <c r="QYK103" s="704"/>
      <c r="QYL103" s="704"/>
      <c r="QYM103" s="704"/>
      <c r="QYN103" s="704"/>
      <c r="QYO103" s="704"/>
      <c r="QYP103" s="704"/>
      <c r="QYQ103" s="704"/>
      <c r="QYR103" s="704"/>
      <c r="QYS103" s="704"/>
      <c r="QYT103" s="704"/>
      <c r="QYU103" s="704"/>
      <c r="QYV103" s="704"/>
      <c r="QYW103" s="704"/>
      <c r="QYX103" s="704"/>
      <c r="QYY103" s="704"/>
      <c r="QYZ103" s="704"/>
      <c r="QZA103" s="704"/>
      <c r="QZB103" s="704"/>
      <c r="QZC103" s="704"/>
      <c r="QZD103" s="704"/>
      <c r="QZE103" s="704"/>
      <c r="QZF103" s="704"/>
      <c r="QZG103" s="704"/>
      <c r="QZH103" s="704"/>
      <c r="QZI103" s="704"/>
      <c r="QZJ103" s="704"/>
      <c r="QZK103" s="704"/>
      <c r="QZL103" s="704"/>
      <c r="QZM103" s="704"/>
      <c r="QZN103" s="704"/>
      <c r="QZO103" s="704"/>
      <c r="QZP103" s="704"/>
      <c r="QZQ103" s="704"/>
      <c r="QZR103" s="704"/>
      <c r="QZS103" s="704"/>
      <c r="QZT103" s="704"/>
      <c r="QZU103" s="704"/>
      <c r="QZV103" s="704"/>
      <c r="QZW103" s="704"/>
      <c r="QZX103" s="704"/>
      <c r="QZY103" s="704"/>
      <c r="QZZ103" s="704"/>
      <c r="RAA103" s="704"/>
      <c r="RAB103" s="704"/>
      <c r="RAC103" s="704"/>
      <c r="RAD103" s="704"/>
      <c r="RAE103" s="704"/>
      <c r="RAF103" s="704"/>
      <c r="RAG103" s="704"/>
      <c r="RAH103" s="704"/>
      <c r="RAI103" s="704"/>
      <c r="RAJ103" s="704"/>
      <c r="RAK103" s="704"/>
      <c r="RAL103" s="704"/>
      <c r="RAM103" s="704"/>
      <c r="RAN103" s="704"/>
      <c r="RAO103" s="704"/>
      <c r="RAP103" s="704"/>
      <c r="RAQ103" s="704"/>
      <c r="RAR103" s="704"/>
      <c r="RAS103" s="704"/>
      <c r="RAT103" s="704"/>
      <c r="RAU103" s="704"/>
      <c r="RAV103" s="704"/>
      <c r="RAW103" s="704"/>
      <c r="RAX103" s="704"/>
      <c r="RAY103" s="704"/>
      <c r="RAZ103" s="704"/>
      <c r="RBA103" s="704"/>
      <c r="RBB103" s="704"/>
      <c r="RBC103" s="704"/>
      <c r="RBD103" s="704"/>
      <c r="RBE103" s="704"/>
      <c r="RBF103" s="704"/>
      <c r="RBG103" s="704"/>
      <c r="RBH103" s="704"/>
      <c r="RBI103" s="704"/>
      <c r="RBJ103" s="704"/>
      <c r="RBK103" s="704"/>
      <c r="RBL103" s="704"/>
      <c r="RBM103" s="704"/>
      <c r="RBN103" s="704"/>
      <c r="RBO103" s="704"/>
      <c r="RBP103" s="704"/>
      <c r="RBQ103" s="704"/>
      <c r="RBR103" s="704"/>
      <c r="RBS103" s="704"/>
      <c r="RBT103" s="704"/>
      <c r="RBU103" s="704"/>
      <c r="RBV103" s="704"/>
      <c r="RBW103" s="704"/>
      <c r="RBX103" s="704"/>
      <c r="RBY103" s="704"/>
      <c r="RBZ103" s="704"/>
      <c r="RCA103" s="704"/>
      <c r="RCB103" s="704"/>
      <c r="RCC103" s="704"/>
      <c r="RCD103" s="704"/>
      <c r="RCE103" s="704"/>
      <c r="RCF103" s="704"/>
      <c r="RCG103" s="704"/>
      <c r="RCH103" s="704"/>
      <c r="RCI103" s="704"/>
      <c r="RCJ103" s="704"/>
      <c r="RCK103" s="704"/>
      <c r="RCL103" s="704"/>
      <c r="RCM103" s="704"/>
      <c r="RCN103" s="704"/>
      <c r="RCO103" s="704"/>
      <c r="RCP103" s="704"/>
      <c r="RCQ103" s="704"/>
      <c r="RCR103" s="704"/>
      <c r="RCS103" s="704"/>
      <c r="RCT103" s="704"/>
      <c r="RCU103" s="704"/>
      <c r="RCV103" s="704"/>
      <c r="RCW103" s="704"/>
      <c r="RCX103" s="704"/>
      <c r="RCY103" s="704"/>
      <c r="RCZ103" s="704"/>
      <c r="RDA103" s="704"/>
      <c r="RDB103" s="704"/>
      <c r="RDC103" s="704"/>
      <c r="RDD103" s="704"/>
      <c r="RDE103" s="704"/>
      <c r="RDF103" s="704"/>
      <c r="RDG103" s="704"/>
      <c r="RDH103" s="704"/>
      <c r="RDI103" s="704"/>
      <c r="RDJ103" s="704"/>
      <c r="RDK103" s="704"/>
      <c r="RDL103" s="704"/>
      <c r="RDM103" s="704"/>
      <c r="RDN103" s="704"/>
      <c r="RDO103" s="704"/>
      <c r="RDP103" s="704"/>
      <c r="RDQ103" s="704"/>
      <c r="RDR103" s="704"/>
      <c r="RDS103" s="704"/>
      <c r="RDT103" s="704"/>
      <c r="RDU103" s="704"/>
      <c r="RDV103" s="704"/>
      <c r="RDW103" s="704"/>
      <c r="RDX103" s="704"/>
      <c r="RDY103" s="704"/>
      <c r="RDZ103" s="704"/>
      <c r="REA103" s="704"/>
      <c r="REB103" s="704"/>
      <c r="REC103" s="704"/>
      <c r="RED103" s="704"/>
      <c r="REE103" s="704"/>
      <c r="REF103" s="704"/>
      <c r="REG103" s="704"/>
      <c r="REH103" s="704"/>
      <c r="REI103" s="704"/>
      <c r="REJ103" s="704"/>
      <c r="REK103" s="704"/>
      <c r="REL103" s="704"/>
      <c r="REM103" s="704"/>
      <c r="REN103" s="704"/>
      <c r="REO103" s="704"/>
      <c r="REP103" s="704"/>
      <c r="REQ103" s="704"/>
      <c r="RER103" s="704"/>
      <c r="RES103" s="704"/>
      <c r="RET103" s="704"/>
      <c r="REU103" s="704"/>
      <c r="REV103" s="704"/>
      <c r="REW103" s="704"/>
      <c r="REX103" s="704"/>
      <c r="REY103" s="704"/>
      <c r="REZ103" s="704"/>
      <c r="RFA103" s="704"/>
      <c r="RFB103" s="704"/>
      <c r="RFC103" s="704"/>
      <c r="RFD103" s="704"/>
      <c r="RFE103" s="704"/>
      <c r="RFF103" s="704"/>
      <c r="RFG103" s="704"/>
      <c r="RFH103" s="704"/>
      <c r="RFI103" s="704"/>
      <c r="RFJ103" s="704"/>
      <c r="RFK103" s="704"/>
      <c r="RFL103" s="704"/>
      <c r="RFM103" s="704"/>
      <c r="RFN103" s="704"/>
      <c r="RFO103" s="704"/>
      <c r="RFP103" s="704"/>
      <c r="RFQ103" s="704"/>
      <c r="RFR103" s="704"/>
      <c r="RFS103" s="704"/>
      <c r="RFT103" s="704"/>
      <c r="RFU103" s="704"/>
      <c r="RFV103" s="704"/>
      <c r="RFW103" s="704"/>
      <c r="RFX103" s="704"/>
      <c r="RFY103" s="704"/>
      <c r="RFZ103" s="704"/>
      <c r="RGA103" s="704"/>
      <c r="RGB103" s="704"/>
      <c r="RGC103" s="704"/>
      <c r="RGD103" s="704"/>
      <c r="RGE103" s="704"/>
      <c r="RGF103" s="704"/>
      <c r="RGG103" s="704"/>
      <c r="RGH103" s="704"/>
      <c r="RGI103" s="704"/>
      <c r="RGJ103" s="704"/>
      <c r="RGK103" s="704"/>
      <c r="RGL103" s="704"/>
      <c r="RGM103" s="704"/>
      <c r="RGN103" s="704"/>
      <c r="RGO103" s="704"/>
      <c r="RGP103" s="704"/>
      <c r="RGQ103" s="704"/>
      <c r="RGR103" s="704"/>
      <c r="RGS103" s="704"/>
      <c r="RGT103" s="704"/>
      <c r="RGU103" s="704"/>
      <c r="RGV103" s="704"/>
      <c r="RGW103" s="704"/>
      <c r="RGX103" s="704"/>
      <c r="RGY103" s="704"/>
      <c r="RGZ103" s="704"/>
      <c r="RHA103" s="704"/>
      <c r="RHB103" s="704"/>
      <c r="RHC103" s="704"/>
      <c r="RHD103" s="704"/>
      <c r="RHE103" s="704"/>
      <c r="RHF103" s="704"/>
      <c r="RHG103" s="704"/>
      <c r="RHH103" s="704"/>
      <c r="RHI103" s="704"/>
      <c r="RHJ103" s="704"/>
      <c r="RHK103" s="704"/>
      <c r="RHL103" s="704"/>
      <c r="RHM103" s="704"/>
      <c r="RHN103" s="704"/>
      <c r="RHO103" s="704"/>
      <c r="RHP103" s="704"/>
      <c r="RHQ103" s="704"/>
      <c r="RHR103" s="704"/>
      <c r="RHS103" s="704"/>
      <c r="RHT103" s="704"/>
      <c r="RHU103" s="704"/>
      <c r="RHV103" s="704"/>
      <c r="RHW103" s="704"/>
      <c r="RHX103" s="704"/>
      <c r="RHY103" s="704"/>
      <c r="RHZ103" s="704"/>
      <c r="RIA103" s="704"/>
      <c r="RIB103" s="704"/>
      <c r="RIC103" s="704"/>
      <c r="RID103" s="704"/>
      <c r="RIE103" s="704"/>
      <c r="RIF103" s="704"/>
      <c r="RIG103" s="704"/>
      <c r="RIH103" s="704"/>
      <c r="RII103" s="704"/>
      <c r="RIJ103" s="704"/>
      <c r="RIK103" s="704"/>
      <c r="RIL103" s="704"/>
      <c r="RIM103" s="704"/>
      <c r="RIN103" s="704"/>
      <c r="RIO103" s="704"/>
      <c r="RIP103" s="704"/>
      <c r="RIQ103" s="704"/>
      <c r="RIR103" s="704"/>
      <c r="RIS103" s="704"/>
      <c r="RIT103" s="704"/>
      <c r="RIU103" s="704"/>
      <c r="RIV103" s="704"/>
      <c r="RIW103" s="704"/>
      <c r="RIX103" s="704"/>
      <c r="RIY103" s="704"/>
      <c r="RIZ103" s="704"/>
      <c r="RJA103" s="704"/>
      <c r="RJB103" s="704"/>
      <c r="RJC103" s="704"/>
      <c r="RJD103" s="704"/>
      <c r="RJE103" s="704"/>
      <c r="RJF103" s="704"/>
      <c r="RJG103" s="704"/>
      <c r="RJH103" s="704"/>
      <c r="RJI103" s="704"/>
      <c r="RJJ103" s="704"/>
      <c r="RJK103" s="704"/>
      <c r="RJL103" s="704"/>
      <c r="RJM103" s="704"/>
      <c r="RJN103" s="704"/>
      <c r="RJO103" s="704"/>
      <c r="RJP103" s="704"/>
      <c r="RJQ103" s="704"/>
      <c r="RJR103" s="704"/>
      <c r="RJS103" s="704"/>
      <c r="RJT103" s="704"/>
      <c r="RJU103" s="704"/>
      <c r="RJV103" s="704"/>
      <c r="RJW103" s="704"/>
      <c r="RJX103" s="704"/>
      <c r="RJY103" s="704"/>
      <c r="RJZ103" s="704"/>
      <c r="RKA103" s="704"/>
      <c r="RKB103" s="704"/>
      <c r="RKC103" s="704"/>
      <c r="RKD103" s="704"/>
      <c r="RKE103" s="704"/>
      <c r="RKF103" s="704"/>
      <c r="RKG103" s="704"/>
      <c r="RKH103" s="704"/>
      <c r="RKI103" s="704"/>
      <c r="RKJ103" s="704"/>
      <c r="RKK103" s="704"/>
      <c r="RKL103" s="704"/>
      <c r="RKM103" s="704"/>
      <c r="RKN103" s="704"/>
      <c r="RKO103" s="704"/>
      <c r="RKP103" s="704"/>
      <c r="RKQ103" s="704"/>
      <c r="RKR103" s="704"/>
      <c r="RKS103" s="704"/>
      <c r="RKT103" s="704"/>
      <c r="RKU103" s="704"/>
      <c r="RKV103" s="704"/>
      <c r="RKW103" s="704"/>
      <c r="RKX103" s="704"/>
      <c r="RKY103" s="704"/>
      <c r="RKZ103" s="704"/>
      <c r="RLA103" s="704"/>
      <c r="RLB103" s="704"/>
      <c r="RLC103" s="704"/>
      <c r="RLD103" s="704"/>
      <c r="RLE103" s="704"/>
      <c r="RLF103" s="704"/>
      <c r="RLG103" s="704"/>
      <c r="RLH103" s="704"/>
      <c r="RLI103" s="704"/>
      <c r="RLJ103" s="704"/>
      <c r="RLK103" s="704"/>
      <c r="RLL103" s="704"/>
      <c r="RLM103" s="704"/>
      <c r="RLN103" s="704"/>
      <c r="RLO103" s="704"/>
      <c r="RLP103" s="704"/>
      <c r="RLQ103" s="704"/>
      <c r="RLR103" s="704"/>
      <c r="RLS103" s="704"/>
      <c r="RLT103" s="704"/>
      <c r="RLU103" s="704"/>
      <c r="RLV103" s="704"/>
      <c r="RLW103" s="704"/>
      <c r="RLX103" s="704"/>
      <c r="RLY103" s="704"/>
      <c r="RLZ103" s="704"/>
      <c r="RMA103" s="704"/>
      <c r="RMB103" s="704"/>
      <c r="RMC103" s="704"/>
      <c r="RMD103" s="704"/>
      <c r="RME103" s="704"/>
      <c r="RMF103" s="704"/>
      <c r="RMG103" s="704"/>
      <c r="RMH103" s="704"/>
      <c r="RMI103" s="704"/>
      <c r="RMJ103" s="704"/>
      <c r="RMK103" s="704"/>
      <c r="RML103" s="704"/>
      <c r="RMM103" s="704"/>
      <c r="RMN103" s="704"/>
      <c r="RMO103" s="704"/>
      <c r="RMP103" s="704"/>
      <c r="RMQ103" s="704"/>
      <c r="RMR103" s="704"/>
      <c r="RMS103" s="704"/>
      <c r="RMT103" s="704"/>
      <c r="RMU103" s="704"/>
      <c r="RMV103" s="704"/>
      <c r="RMW103" s="704"/>
      <c r="RMX103" s="704"/>
      <c r="RMY103" s="704"/>
      <c r="RMZ103" s="704"/>
      <c r="RNA103" s="704"/>
      <c r="RNB103" s="704"/>
      <c r="RNC103" s="704"/>
      <c r="RND103" s="704"/>
      <c r="RNE103" s="704"/>
      <c r="RNF103" s="704"/>
      <c r="RNG103" s="704"/>
      <c r="RNH103" s="704"/>
      <c r="RNI103" s="704"/>
      <c r="RNJ103" s="704"/>
      <c r="RNK103" s="704"/>
      <c r="RNL103" s="704"/>
      <c r="RNM103" s="704"/>
      <c r="RNN103" s="704"/>
      <c r="RNO103" s="704"/>
      <c r="RNP103" s="704"/>
      <c r="RNQ103" s="704"/>
      <c r="RNR103" s="704"/>
      <c r="RNS103" s="704"/>
      <c r="RNT103" s="704"/>
      <c r="RNU103" s="704"/>
      <c r="RNV103" s="704"/>
      <c r="RNW103" s="704"/>
      <c r="RNX103" s="704"/>
      <c r="RNY103" s="704"/>
      <c r="RNZ103" s="704"/>
      <c r="ROA103" s="704"/>
      <c r="ROB103" s="704"/>
      <c r="ROC103" s="704"/>
      <c r="ROD103" s="704"/>
      <c r="ROE103" s="704"/>
      <c r="ROF103" s="704"/>
      <c r="ROG103" s="704"/>
      <c r="ROH103" s="704"/>
      <c r="ROI103" s="704"/>
      <c r="ROJ103" s="704"/>
      <c r="ROK103" s="704"/>
      <c r="ROL103" s="704"/>
      <c r="ROM103" s="704"/>
      <c r="RON103" s="704"/>
      <c r="ROO103" s="704"/>
      <c r="ROP103" s="704"/>
      <c r="ROQ103" s="704"/>
      <c r="ROR103" s="704"/>
      <c r="ROS103" s="704"/>
      <c r="ROT103" s="704"/>
      <c r="ROU103" s="704"/>
      <c r="ROV103" s="704"/>
      <c r="ROW103" s="704"/>
      <c r="ROX103" s="704"/>
      <c r="ROY103" s="704"/>
      <c r="ROZ103" s="704"/>
      <c r="RPA103" s="704"/>
      <c r="RPB103" s="704"/>
      <c r="RPC103" s="704"/>
      <c r="RPD103" s="704"/>
      <c r="RPE103" s="704"/>
      <c r="RPF103" s="704"/>
      <c r="RPG103" s="704"/>
      <c r="RPH103" s="704"/>
      <c r="RPI103" s="704"/>
      <c r="RPJ103" s="704"/>
      <c r="RPK103" s="704"/>
      <c r="RPL103" s="704"/>
      <c r="RPM103" s="704"/>
      <c r="RPN103" s="704"/>
      <c r="RPO103" s="704"/>
      <c r="RPP103" s="704"/>
      <c r="RPQ103" s="704"/>
      <c r="RPR103" s="704"/>
      <c r="RPS103" s="704"/>
      <c r="RPT103" s="704"/>
      <c r="RPU103" s="704"/>
      <c r="RPV103" s="704"/>
      <c r="RPW103" s="704"/>
      <c r="RPX103" s="704"/>
      <c r="RPY103" s="704"/>
      <c r="RPZ103" s="704"/>
      <c r="RQA103" s="704"/>
      <c r="RQB103" s="704"/>
      <c r="RQC103" s="704"/>
      <c r="RQD103" s="704"/>
      <c r="RQE103" s="704"/>
      <c r="RQF103" s="704"/>
      <c r="RQG103" s="704"/>
      <c r="RQH103" s="704"/>
      <c r="RQI103" s="704"/>
      <c r="RQJ103" s="704"/>
      <c r="RQK103" s="704"/>
      <c r="RQL103" s="704"/>
      <c r="RQM103" s="704"/>
      <c r="RQN103" s="704"/>
      <c r="RQO103" s="704"/>
      <c r="RQP103" s="704"/>
      <c r="RQQ103" s="704"/>
      <c r="RQR103" s="704"/>
      <c r="RQS103" s="704"/>
      <c r="RQT103" s="704"/>
      <c r="RQU103" s="704"/>
      <c r="RQV103" s="704"/>
      <c r="RQW103" s="704"/>
      <c r="RQX103" s="704"/>
      <c r="RQY103" s="704"/>
      <c r="RQZ103" s="704"/>
      <c r="RRA103" s="704"/>
      <c r="RRB103" s="704"/>
      <c r="RRC103" s="704"/>
      <c r="RRD103" s="704"/>
      <c r="RRE103" s="704"/>
      <c r="RRF103" s="704"/>
      <c r="RRG103" s="704"/>
      <c r="RRH103" s="704"/>
      <c r="RRI103" s="704"/>
      <c r="RRJ103" s="704"/>
      <c r="RRK103" s="704"/>
      <c r="RRL103" s="704"/>
      <c r="RRM103" s="704"/>
      <c r="RRN103" s="704"/>
      <c r="RRO103" s="704"/>
      <c r="RRP103" s="704"/>
      <c r="RRQ103" s="704"/>
      <c r="RRR103" s="704"/>
      <c r="RRS103" s="704"/>
      <c r="RRT103" s="704"/>
      <c r="RRU103" s="704"/>
      <c r="RRV103" s="704"/>
      <c r="RRW103" s="704"/>
      <c r="RRX103" s="704"/>
      <c r="RRY103" s="704"/>
      <c r="RRZ103" s="704"/>
      <c r="RSA103" s="704"/>
      <c r="RSB103" s="704"/>
      <c r="RSC103" s="704"/>
      <c r="RSD103" s="704"/>
      <c r="RSE103" s="704"/>
      <c r="RSF103" s="704"/>
      <c r="RSG103" s="704"/>
      <c r="RSH103" s="704"/>
      <c r="RSI103" s="704"/>
      <c r="RSJ103" s="704"/>
      <c r="RSK103" s="704"/>
      <c r="RSL103" s="704"/>
      <c r="RSM103" s="704"/>
      <c r="RSN103" s="704"/>
      <c r="RSO103" s="704"/>
      <c r="RSP103" s="704"/>
      <c r="RSQ103" s="704"/>
      <c r="RSR103" s="704"/>
      <c r="RSS103" s="704"/>
      <c r="RST103" s="704"/>
      <c r="RSU103" s="704"/>
      <c r="RSV103" s="704"/>
      <c r="RSW103" s="704"/>
      <c r="RSX103" s="704"/>
      <c r="RSY103" s="704"/>
      <c r="RSZ103" s="704"/>
      <c r="RTA103" s="704"/>
      <c r="RTB103" s="704"/>
      <c r="RTC103" s="704"/>
      <c r="RTD103" s="704"/>
      <c r="RTE103" s="704"/>
      <c r="RTF103" s="704"/>
      <c r="RTG103" s="704"/>
      <c r="RTH103" s="704"/>
      <c r="RTI103" s="704"/>
      <c r="RTJ103" s="704"/>
      <c r="RTK103" s="704"/>
      <c r="RTL103" s="704"/>
      <c r="RTM103" s="704"/>
      <c r="RTN103" s="704"/>
      <c r="RTO103" s="704"/>
      <c r="RTP103" s="704"/>
      <c r="RTQ103" s="704"/>
      <c r="RTR103" s="704"/>
      <c r="RTS103" s="704"/>
      <c r="RTT103" s="704"/>
      <c r="RTU103" s="704"/>
      <c r="RTV103" s="704"/>
      <c r="RTW103" s="704"/>
      <c r="RTX103" s="704"/>
      <c r="RTY103" s="704"/>
      <c r="RTZ103" s="704"/>
      <c r="RUA103" s="704"/>
      <c r="RUB103" s="704"/>
      <c r="RUC103" s="704"/>
      <c r="RUD103" s="704"/>
      <c r="RUE103" s="704"/>
      <c r="RUF103" s="704"/>
      <c r="RUG103" s="704"/>
      <c r="RUH103" s="704"/>
      <c r="RUI103" s="704"/>
      <c r="RUJ103" s="704"/>
      <c r="RUK103" s="704"/>
      <c r="RUL103" s="704"/>
      <c r="RUM103" s="704"/>
      <c r="RUN103" s="704"/>
      <c r="RUO103" s="704"/>
      <c r="RUP103" s="704"/>
      <c r="RUQ103" s="704"/>
      <c r="RUR103" s="704"/>
      <c r="RUS103" s="704"/>
      <c r="RUT103" s="704"/>
      <c r="RUU103" s="704"/>
      <c r="RUV103" s="704"/>
      <c r="RUW103" s="704"/>
      <c r="RUX103" s="704"/>
      <c r="RUY103" s="704"/>
      <c r="RUZ103" s="704"/>
      <c r="RVA103" s="704"/>
      <c r="RVB103" s="704"/>
      <c r="RVC103" s="704"/>
      <c r="RVD103" s="704"/>
      <c r="RVE103" s="704"/>
      <c r="RVF103" s="704"/>
      <c r="RVG103" s="704"/>
      <c r="RVH103" s="704"/>
      <c r="RVI103" s="704"/>
      <c r="RVJ103" s="704"/>
      <c r="RVK103" s="704"/>
      <c r="RVL103" s="704"/>
      <c r="RVM103" s="704"/>
      <c r="RVN103" s="704"/>
      <c r="RVO103" s="704"/>
      <c r="RVP103" s="704"/>
      <c r="RVQ103" s="704"/>
      <c r="RVR103" s="704"/>
      <c r="RVS103" s="704"/>
      <c r="RVT103" s="704"/>
      <c r="RVU103" s="704"/>
      <c r="RVV103" s="704"/>
      <c r="RVW103" s="704"/>
      <c r="RVX103" s="704"/>
      <c r="RVY103" s="704"/>
      <c r="RVZ103" s="704"/>
      <c r="RWA103" s="704"/>
      <c r="RWB103" s="704"/>
      <c r="RWC103" s="704"/>
      <c r="RWD103" s="704"/>
      <c r="RWE103" s="704"/>
      <c r="RWF103" s="704"/>
      <c r="RWG103" s="704"/>
      <c r="RWH103" s="704"/>
      <c r="RWI103" s="704"/>
      <c r="RWJ103" s="704"/>
      <c r="RWK103" s="704"/>
      <c r="RWL103" s="704"/>
      <c r="RWM103" s="704"/>
      <c r="RWN103" s="704"/>
      <c r="RWO103" s="704"/>
      <c r="RWP103" s="704"/>
      <c r="RWQ103" s="704"/>
      <c r="RWR103" s="704"/>
      <c r="RWS103" s="704"/>
      <c r="RWT103" s="704"/>
      <c r="RWU103" s="704"/>
      <c r="RWV103" s="704"/>
      <c r="RWW103" s="704"/>
      <c r="RWX103" s="704"/>
      <c r="RWY103" s="704"/>
      <c r="RWZ103" s="704"/>
      <c r="RXA103" s="704"/>
      <c r="RXB103" s="704"/>
      <c r="RXC103" s="704"/>
      <c r="RXD103" s="704"/>
      <c r="RXE103" s="704"/>
      <c r="RXF103" s="704"/>
      <c r="RXG103" s="704"/>
      <c r="RXH103" s="704"/>
      <c r="RXI103" s="704"/>
      <c r="RXJ103" s="704"/>
      <c r="RXK103" s="704"/>
      <c r="RXL103" s="704"/>
      <c r="RXM103" s="704"/>
      <c r="RXN103" s="704"/>
      <c r="RXO103" s="704"/>
      <c r="RXP103" s="704"/>
      <c r="RXQ103" s="704"/>
      <c r="RXR103" s="704"/>
      <c r="RXS103" s="704"/>
      <c r="RXT103" s="704"/>
      <c r="RXU103" s="704"/>
      <c r="RXV103" s="704"/>
      <c r="RXW103" s="704"/>
      <c r="RXX103" s="704"/>
      <c r="RXY103" s="704"/>
      <c r="RXZ103" s="704"/>
      <c r="RYA103" s="704"/>
      <c r="RYB103" s="704"/>
      <c r="RYC103" s="704"/>
      <c r="RYD103" s="704"/>
      <c r="RYE103" s="704"/>
      <c r="RYF103" s="704"/>
      <c r="RYG103" s="704"/>
      <c r="RYH103" s="704"/>
      <c r="RYI103" s="704"/>
      <c r="RYJ103" s="704"/>
      <c r="RYK103" s="704"/>
      <c r="RYL103" s="704"/>
      <c r="RYM103" s="704"/>
      <c r="RYN103" s="704"/>
      <c r="RYO103" s="704"/>
      <c r="RYP103" s="704"/>
      <c r="RYQ103" s="704"/>
      <c r="RYR103" s="704"/>
      <c r="RYS103" s="704"/>
      <c r="RYT103" s="704"/>
      <c r="RYU103" s="704"/>
      <c r="RYV103" s="704"/>
      <c r="RYW103" s="704"/>
      <c r="RYX103" s="704"/>
      <c r="RYY103" s="704"/>
      <c r="RYZ103" s="704"/>
      <c r="RZA103" s="704"/>
      <c r="RZB103" s="704"/>
      <c r="RZC103" s="704"/>
      <c r="RZD103" s="704"/>
      <c r="RZE103" s="704"/>
      <c r="RZF103" s="704"/>
      <c r="RZG103" s="704"/>
      <c r="RZH103" s="704"/>
      <c r="RZI103" s="704"/>
      <c r="RZJ103" s="704"/>
      <c r="RZK103" s="704"/>
      <c r="RZL103" s="704"/>
      <c r="RZM103" s="704"/>
      <c r="RZN103" s="704"/>
      <c r="RZO103" s="704"/>
      <c r="RZP103" s="704"/>
      <c r="RZQ103" s="704"/>
      <c r="RZR103" s="704"/>
      <c r="RZS103" s="704"/>
      <c r="RZT103" s="704"/>
      <c r="RZU103" s="704"/>
      <c r="RZV103" s="704"/>
      <c r="RZW103" s="704"/>
      <c r="RZX103" s="704"/>
      <c r="RZY103" s="704"/>
      <c r="RZZ103" s="704"/>
      <c r="SAA103" s="704"/>
      <c r="SAB103" s="704"/>
      <c r="SAC103" s="704"/>
      <c r="SAD103" s="704"/>
      <c r="SAE103" s="704"/>
      <c r="SAF103" s="704"/>
      <c r="SAG103" s="704"/>
      <c r="SAH103" s="704"/>
      <c r="SAI103" s="704"/>
      <c r="SAJ103" s="704"/>
      <c r="SAK103" s="704"/>
      <c r="SAL103" s="704"/>
      <c r="SAM103" s="704"/>
      <c r="SAN103" s="704"/>
      <c r="SAO103" s="704"/>
      <c r="SAP103" s="704"/>
      <c r="SAQ103" s="704"/>
      <c r="SAR103" s="704"/>
      <c r="SAS103" s="704"/>
      <c r="SAT103" s="704"/>
      <c r="SAU103" s="704"/>
      <c r="SAV103" s="704"/>
      <c r="SAW103" s="704"/>
      <c r="SAX103" s="704"/>
      <c r="SAY103" s="704"/>
      <c r="SAZ103" s="704"/>
      <c r="SBA103" s="704"/>
      <c r="SBB103" s="704"/>
      <c r="SBC103" s="704"/>
      <c r="SBD103" s="704"/>
      <c r="SBE103" s="704"/>
      <c r="SBF103" s="704"/>
      <c r="SBG103" s="704"/>
      <c r="SBH103" s="704"/>
      <c r="SBI103" s="704"/>
      <c r="SBJ103" s="704"/>
      <c r="SBK103" s="704"/>
      <c r="SBL103" s="704"/>
      <c r="SBM103" s="704"/>
      <c r="SBN103" s="704"/>
      <c r="SBO103" s="704"/>
      <c r="SBP103" s="704"/>
      <c r="SBQ103" s="704"/>
      <c r="SBR103" s="704"/>
      <c r="SBS103" s="704"/>
      <c r="SBT103" s="704"/>
      <c r="SBU103" s="704"/>
      <c r="SBV103" s="704"/>
      <c r="SBW103" s="704"/>
      <c r="SBX103" s="704"/>
      <c r="SBY103" s="704"/>
      <c r="SBZ103" s="704"/>
      <c r="SCA103" s="704"/>
      <c r="SCB103" s="704"/>
      <c r="SCC103" s="704"/>
      <c r="SCD103" s="704"/>
      <c r="SCE103" s="704"/>
      <c r="SCF103" s="704"/>
      <c r="SCG103" s="704"/>
      <c r="SCH103" s="704"/>
      <c r="SCI103" s="704"/>
      <c r="SCJ103" s="704"/>
      <c r="SCK103" s="704"/>
      <c r="SCL103" s="704"/>
      <c r="SCM103" s="704"/>
      <c r="SCN103" s="704"/>
      <c r="SCO103" s="704"/>
      <c r="SCP103" s="704"/>
      <c r="SCQ103" s="704"/>
      <c r="SCR103" s="704"/>
      <c r="SCS103" s="704"/>
      <c r="SCT103" s="704"/>
      <c r="SCU103" s="704"/>
      <c r="SCV103" s="704"/>
      <c r="SCW103" s="704"/>
      <c r="SCX103" s="704"/>
      <c r="SCY103" s="704"/>
      <c r="SCZ103" s="704"/>
      <c r="SDA103" s="704"/>
      <c r="SDB103" s="704"/>
      <c r="SDC103" s="704"/>
      <c r="SDD103" s="704"/>
      <c r="SDE103" s="704"/>
      <c r="SDF103" s="704"/>
      <c r="SDG103" s="704"/>
      <c r="SDH103" s="704"/>
      <c r="SDI103" s="704"/>
      <c r="SDJ103" s="704"/>
      <c r="SDK103" s="704"/>
      <c r="SDL103" s="704"/>
      <c r="SDM103" s="704"/>
      <c r="SDN103" s="704"/>
      <c r="SDO103" s="704"/>
      <c r="SDP103" s="704"/>
      <c r="SDQ103" s="704"/>
      <c r="SDR103" s="704"/>
      <c r="SDS103" s="704"/>
      <c r="SDT103" s="704"/>
      <c r="SDU103" s="704"/>
      <c r="SDV103" s="704"/>
      <c r="SDW103" s="704"/>
      <c r="SDX103" s="704"/>
      <c r="SDY103" s="704"/>
      <c r="SDZ103" s="704"/>
      <c r="SEA103" s="704"/>
      <c r="SEB103" s="704"/>
      <c r="SEC103" s="704"/>
      <c r="SED103" s="704"/>
      <c r="SEE103" s="704"/>
      <c r="SEF103" s="704"/>
      <c r="SEG103" s="704"/>
      <c r="SEH103" s="704"/>
      <c r="SEI103" s="704"/>
      <c r="SEJ103" s="704"/>
      <c r="SEK103" s="704"/>
      <c r="SEL103" s="704"/>
      <c r="SEM103" s="704"/>
      <c r="SEN103" s="704"/>
      <c r="SEO103" s="704"/>
      <c r="SEP103" s="704"/>
      <c r="SEQ103" s="704"/>
      <c r="SER103" s="704"/>
      <c r="SES103" s="704"/>
      <c r="SET103" s="704"/>
      <c r="SEU103" s="704"/>
      <c r="SEV103" s="704"/>
      <c r="SEW103" s="704"/>
      <c r="SEX103" s="704"/>
      <c r="SEY103" s="704"/>
      <c r="SEZ103" s="704"/>
      <c r="SFA103" s="704"/>
      <c r="SFB103" s="704"/>
      <c r="SFC103" s="704"/>
      <c r="SFD103" s="704"/>
      <c r="SFE103" s="704"/>
      <c r="SFF103" s="704"/>
      <c r="SFG103" s="704"/>
      <c r="SFH103" s="704"/>
      <c r="SFI103" s="704"/>
      <c r="SFJ103" s="704"/>
      <c r="SFK103" s="704"/>
      <c r="SFL103" s="704"/>
      <c r="SFM103" s="704"/>
      <c r="SFN103" s="704"/>
      <c r="SFO103" s="704"/>
      <c r="SFP103" s="704"/>
      <c r="SFQ103" s="704"/>
      <c r="SFR103" s="704"/>
      <c r="SFS103" s="704"/>
      <c r="SFT103" s="704"/>
      <c r="SFU103" s="704"/>
      <c r="SFV103" s="704"/>
      <c r="SFW103" s="704"/>
      <c r="SFX103" s="704"/>
      <c r="SFY103" s="704"/>
      <c r="SFZ103" s="704"/>
      <c r="SGA103" s="704"/>
      <c r="SGB103" s="704"/>
      <c r="SGC103" s="704"/>
      <c r="SGD103" s="704"/>
      <c r="SGE103" s="704"/>
      <c r="SGF103" s="704"/>
      <c r="SGG103" s="704"/>
      <c r="SGH103" s="704"/>
      <c r="SGI103" s="704"/>
      <c r="SGJ103" s="704"/>
      <c r="SGK103" s="704"/>
      <c r="SGL103" s="704"/>
      <c r="SGM103" s="704"/>
      <c r="SGN103" s="704"/>
      <c r="SGO103" s="704"/>
      <c r="SGP103" s="704"/>
      <c r="SGQ103" s="704"/>
      <c r="SGR103" s="704"/>
      <c r="SGS103" s="704"/>
      <c r="SGT103" s="704"/>
      <c r="SGU103" s="704"/>
      <c r="SGV103" s="704"/>
      <c r="SGW103" s="704"/>
      <c r="SGX103" s="704"/>
      <c r="SGY103" s="704"/>
      <c r="SGZ103" s="704"/>
      <c r="SHA103" s="704"/>
      <c r="SHB103" s="704"/>
      <c r="SHC103" s="704"/>
      <c r="SHD103" s="704"/>
      <c r="SHE103" s="704"/>
      <c r="SHF103" s="704"/>
      <c r="SHG103" s="704"/>
      <c r="SHH103" s="704"/>
      <c r="SHI103" s="704"/>
      <c r="SHJ103" s="704"/>
      <c r="SHK103" s="704"/>
      <c r="SHL103" s="704"/>
      <c r="SHM103" s="704"/>
      <c r="SHN103" s="704"/>
      <c r="SHO103" s="704"/>
      <c r="SHP103" s="704"/>
      <c r="SHQ103" s="704"/>
      <c r="SHR103" s="704"/>
      <c r="SHS103" s="704"/>
      <c r="SHT103" s="704"/>
      <c r="SHU103" s="704"/>
      <c r="SHV103" s="704"/>
      <c r="SHW103" s="704"/>
      <c r="SHX103" s="704"/>
      <c r="SHY103" s="704"/>
      <c r="SHZ103" s="704"/>
      <c r="SIA103" s="704"/>
      <c r="SIB103" s="704"/>
      <c r="SIC103" s="704"/>
      <c r="SID103" s="704"/>
      <c r="SIE103" s="704"/>
      <c r="SIF103" s="704"/>
      <c r="SIG103" s="704"/>
      <c r="SIH103" s="704"/>
      <c r="SII103" s="704"/>
      <c r="SIJ103" s="704"/>
      <c r="SIK103" s="704"/>
      <c r="SIL103" s="704"/>
      <c r="SIM103" s="704"/>
      <c r="SIN103" s="704"/>
      <c r="SIO103" s="704"/>
      <c r="SIP103" s="704"/>
      <c r="SIQ103" s="704"/>
      <c r="SIR103" s="704"/>
      <c r="SIS103" s="704"/>
      <c r="SIT103" s="704"/>
      <c r="SIU103" s="704"/>
      <c r="SIV103" s="704"/>
      <c r="SIW103" s="704"/>
      <c r="SIX103" s="704"/>
      <c r="SIY103" s="704"/>
      <c r="SIZ103" s="704"/>
      <c r="SJA103" s="704"/>
      <c r="SJB103" s="704"/>
      <c r="SJC103" s="704"/>
      <c r="SJD103" s="704"/>
      <c r="SJE103" s="704"/>
      <c r="SJF103" s="704"/>
      <c r="SJG103" s="704"/>
      <c r="SJH103" s="704"/>
      <c r="SJI103" s="704"/>
      <c r="SJJ103" s="704"/>
      <c r="SJK103" s="704"/>
      <c r="SJL103" s="704"/>
      <c r="SJM103" s="704"/>
      <c r="SJN103" s="704"/>
      <c r="SJO103" s="704"/>
      <c r="SJP103" s="704"/>
      <c r="SJQ103" s="704"/>
      <c r="SJR103" s="704"/>
      <c r="SJS103" s="704"/>
      <c r="SJT103" s="704"/>
      <c r="SJU103" s="704"/>
      <c r="SJV103" s="704"/>
      <c r="SJW103" s="704"/>
      <c r="SJX103" s="704"/>
      <c r="SJY103" s="704"/>
      <c r="SJZ103" s="704"/>
      <c r="SKA103" s="704"/>
      <c r="SKB103" s="704"/>
      <c r="SKC103" s="704"/>
      <c r="SKD103" s="704"/>
      <c r="SKE103" s="704"/>
      <c r="SKF103" s="704"/>
      <c r="SKG103" s="704"/>
      <c r="SKH103" s="704"/>
      <c r="SKI103" s="704"/>
      <c r="SKJ103" s="704"/>
      <c r="SKK103" s="704"/>
      <c r="SKL103" s="704"/>
      <c r="SKM103" s="704"/>
      <c r="SKN103" s="704"/>
      <c r="SKO103" s="704"/>
      <c r="SKP103" s="704"/>
      <c r="SKQ103" s="704"/>
      <c r="SKR103" s="704"/>
      <c r="SKS103" s="704"/>
      <c r="SKT103" s="704"/>
      <c r="SKU103" s="704"/>
      <c r="SKV103" s="704"/>
      <c r="SKW103" s="704"/>
      <c r="SKX103" s="704"/>
      <c r="SKY103" s="704"/>
      <c r="SKZ103" s="704"/>
      <c r="SLA103" s="704"/>
      <c r="SLB103" s="704"/>
      <c r="SLC103" s="704"/>
      <c r="SLD103" s="704"/>
      <c r="SLE103" s="704"/>
      <c r="SLF103" s="704"/>
      <c r="SLG103" s="704"/>
      <c r="SLH103" s="704"/>
      <c r="SLI103" s="704"/>
      <c r="SLJ103" s="704"/>
      <c r="SLK103" s="704"/>
      <c r="SLL103" s="704"/>
      <c r="SLM103" s="704"/>
      <c r="SLN103" s="704"/>
      <c r="SLO103" s="704"/>
      <c r="SLP103" s="704"/>
      <c r="SLQ103" s="704"/>
      <c r="SLR103" s="704"/>
      <c r="SLS103" s="704"/>
      <c r="SLT103" s="704"/>
      <c r="SLU103" s="704"/>
      <c r="SLV103" s="704"/>
      <c r="SLW103" s="704"/>
      <c r="SLX103" s="704"/>
      <c r="SLY103" s="704"/>
      <c r="SLZ103" s="704"/>
      <c r="SMA103" s="704"/>
      <c r="SMB103" s="704"/>
      <c r="SMC103" s="704"/>
      <c r="SMD103" s="704"/>
      <c r="SME103" s="704"/>
      <c r="SMF103" s="704"/>
      <c r="SMG103" s="704"/>
      <c r="SMH103" s="704"/>
      <c r="SMI103" s="704"/>
      <c r="SMJ103" s="704"/>
      <c r="SMK103" s="704"/>
      <c r="SML103" s="704"/>
      <c r="SMM103" s="704"/>
      <c r="SMN103" s="704"/>
      <c r="SMO103" s="704"/>
      <c r="SMP103" s="704"/>
      <c r="SMQ103" s="704"/>
      <c r="SMR103" s="704"/>
      <c r="SMS103" s="704"/>
      <c r="SMT103" s="704"/>
      <c r="SMU103" s="704"/>
      <c r="SMV103" s="704"/>
      <c r="SMW103" s="704"/>
      <c r="SMX103" s="704"/>
      <c r="SMY103" s="704"/>
      <c r="SMZ103" s="704"/>
      <c r="SNA103" s="704"/>
      <c r="SNB103" s="704"/>
      <c r="SNC103" s="704"/>
      <c r="SND103" s="704"/>
      <c r="SNE103" s="704"/>
      <c r="SNF103" s="704"/>
      <c r="SNG103" s="704"/>
      <c r="SNH103" s="704"/>
      <c r="SNI103" s="704"/>
      <c r="SNJ103" s="704"/>
      <c r="SNK103" s="704"/>
      <c r="SNL103" s="704"/>
      <c r="SNM103" s="704"/>
      <c r="SNN103" s="704"/>
      <c r="SNO103" s="704"/>
      <c r="SNP103" s="704"/>
      <c r="SNQ103" s="704"/>
      <c r="SNR103" s="704"/>
      <c r="SNS103" s="704"/>
      <c r="SNT103" s="704"/>
      <c r="SNU103" s="704"/>
      <c r="SNV103" s="704"/>
      <c r="SNW103" s="704"/>
      <c r="SNX103" s="704"/>
      <c r="SNY103" s="704"/>
      <c r="SNZ103" s="704"/>
      <c r="SOA103" s="704"/>
      <c r="SOB103" s="704"/>
      <c r="SOC103" s="704"/>
      <c r="SOD103" s="704"/>
      <c r="SOE103" s="704"/>
      <c r="SOF103" s="704"/>
      <c r="SOG103" s="704"/>
      <c r="SOH103" s="704"/>
      <c r="SOI103" s="704"/>
      <c r="SOJ103" s="704"/>
      <c r="SOK103" s="704"/>
      <c r="SOL103" s="704"/>
      <c r="SOM103" s="704"/>
      <c r="SON103" s="704"/>
      <c r="SOO103" s="704"/>
      <c r="SOP103" s="704"/>
      <c r="SOQ103" s="704"/>
      <c r="SOR103" s="704"/>
      <c r="SOS103" s="704"/>
      <c r="SOT103" s="704"/>
      <c r="SOU103" s="704"/>
      <c r="SOV103" s="704"/>
      <c r="SOW103" s="704"/>
      <c r="SOX103" s="704"/>
      <c r="SOY103" s="704"/>
      <c r="SOZ103" s="704"/>
      <c r="SPA103" s="704"/>
      <c r="SPB103" s="704"/>
      <c r="SPC103" s="704"/>
      <c r="SPD103" s="704"/>
      <c r="SPE103" s="704"/>
      <c r="SPF103" s="704"/>
      <c r="SPG103" s="704"/>
      <c r="SPH103" s="704"/>
      <c r="SPI103" s="704"/>
      <c r="SPJ103" s="704"/>
      <c r="SPK103" s="704"/>
      <c r="SPL103" s="704"/>
      <c r="SPM103" s="704"/>
      <c r="SPN103" s="704"/>
      <c r="SPO103" s="704"/>
      <c r="SPP103" s="704"/>
      <c r="SPQ103" s="704"/>
      <c r="SPR103" s="704"/>
      <c r="SPS103" s="704"/>
      <c r="SPT103" s="704"/>
      <c r="SPU103" s="704"/>
      <c r="SPV103" s="704"/>
      <c r="SPW103" s="704"/>
      <c r="SPX103" s="704"/>
      <c r="SPY103" s="704"/>
      <c r="SPZ103" s="704"/>
      <c r="SQA103" s="704"/>
      <c r="SQB103" s="704"/>
      <c r="SQC103" s="704"/>
      <c r="SQD103" s="704"/>
      <c r="SQE103" s="704"/>
      <c r="SQF103" s="704"/>
      <c r="SQG103" s="704"/>
      <c r="SQH103" s="704"/>
      <c r="SQI103" s="704"/>
      <c r="SQJ103" s="704"/>
      <c r="SQK103" s="704"/>
      <c r="SQL103" s="704"/>
      <c r="SQM103" s="704"/>
      <c r="SQN103" s="704"/>
      <c r="SQO103" s="704"/>
      <c r="SQP103" s="704"/>
      <c r="SQQ103" s="704"/>
      <c r="SQR103" s="704"/>
      <c r="SQS103" s="704"/>
      <c r="SQT103" s="704"/>
      <c r="SQU103" s="704"/>
      <c r="SQV103" s="704"/>
      <c r="SQW103" s="704"/>
      <c r="SQX103" s="704"/>
      <c r="SQY103" s="704"/>
      <c r="SQZ103" s="704"/>
      <c r="SRA103" s="704"/>
      <c r="SRB103" s="704"/>
      <c r="SRC103" s="704"/>
      <c r="SRD103" s="704"/>
      <c r="SRE103" s="704"/>
      <c r="SRF103" s="704"/>
      <c r="SRG103" s="704"/>
      <c r="SRH103" s="704"/>
      <c r="SRI103" s="704"/>
      <c r="SRJ103" s="704"/>
      <c r="SRK103" s="704"/>
      <c r="SRL103" s="704"/>
      <c r="SRM103" s="704"/>
      <c r="SRN103" s="704"/>
      <c r="SRO103" s="704"/>
      <c r="SRP103" s="704"/>
      <c r="SRQ103" s="704"/>
      <c r="SRR103" s="704"/>
      <c r="SRS103" s="704"/>
      <c r="SRT103" s="704"/>
      <c r="SRU103" s="704"/>
      <c r="SRV103" s="704"/>
      <c r="SRW103" s="704"/>
      <c r="SRX103" s="704"/>
      <c r="SRY103" s="704"/>
      <c r="SRZ103" s="704"/>
      <c r="SSA103" s="704"/>
      <c r="SSB103" s="704"/>
      <c r="SSC103" s="704"/>
      <c r="SSD103" s="704"/>
      <c r="SSE103" s="704"/>
      <c r="SSF103" s="704"/>
      <c r="SSG103" s="704"/>
      <c r="SSH103" s="704"/>
      <c r="SSI103" s="704"/>
      <c r="SSJ103" s="704"/>
      <c r="SSK103" s="704"/>
      <c r="SSL103" s="704"/>
      <c r="SSM103" s="704"/>
      <c r="SSN103" s="704"/>
      <c r="SSO103" s="704"/>
      <c r="SSP103" s="704"/>
      <c r="SSQ103" s="704"/>
      <c r="SSR103" s="704"/>
      <c r="SSS103" s="704"/>
      <c r="SST103" s="704"/>
      <c r="SSU103" s="704"/>
      <c r="SSV103" s="704"/>
      <c r="SSW103" s="704"/>
      <c r="SSX103" s="704"/>
      <c r="SSY103" s="704"/>
      <c r="SSZ103" s="704"/>
      <c r="STA103" s="704"/>
      <c r="STB103" s="704"/>
      <c r="STC103" s="704"/>
      <c r="STD103" s="704"/>
      <c r="STE103" s="704"/>
      <c r="STF103" s="704"/>
      <c r="STG103" s="704"/>
      <c r="STH103" s="704"/>
      <c r="STI103" s="704"/>
      <c r="STJ103" s="704"/>
      <c r="STK103" s="704"/>
      <c r="STL103" s="704"/>
      <c r="STM103" s="704"/>
      <c r="STN103" s="704"/>
      <c r="STO103" s="704"/>
      <c r="STP103" s="704"/>
      <c r="STQ103" s="704"/>
      <c r="STR103" s="704"/>
      <c r="STS103" s="704"/>
      <c r="STT103" s="704"/>
      <c r="STU103" s="704"/>
      <c r="STV103" s="704"/>
      <c r="STW103" s="704"/>
      <c r="STX103" s="704"/>
      <c r="STY103" s="704"/>
      <c r="STZ103" s="704"/>
      <c r="SUA103" s="704"/>
      <c r="SUB103" s="704"/>
      <c r="SUC103" s="704"/>
      <c r="SUD103" s="704"/>
      <c r="SUE103" s="704"/>
      <c r="SUF103" s="704"/>
      <c r="SUG103" s="704"/>
      <c r="SUH103" s="704"/>
      <c r="SUI103" s="704"/>
      <c r="SUJ103" s="704"/>
      <c r="SUK103" s="704"/>
      <c r="SUL103" s="704"/>
      <c r="SUM103" s="704"/>
      <c r="SUN103" s="704"/>
      <c r="SUO103" s="704"/>
      <c r="SUP103" s="704"/>
      <c r="SUQ103" s="704"/>
      <c r="SUR103" s="704"/>
      <c r="SUS103" s="704"/>
      <c r="SUT103" s="704"/>
      <c r="SUU103" s="704"/>
      <c r="SUV103" s="704"/>
      <c r="SUW103" s="704"/>
      <c r="SUX103" s="704"/>
      <c r="SUY103" s="704"/>
      <c r="SUZ103" s="704"/>
      <c r="SVA103" s="704"/>
      <c r="SVB103" s="704"/>
      <c r="SVC103" s="704"/>
      <c r="SVD103" s="704"/>
      <c r="SVE103" s="704"/>
      <c r="SVF103" s="704"/>
      <c r="SVG103" s="704"/>
      <c r="SVH103" s="704"/>
      <c r="SVI103" s="704"/>
      <c r="SVJ103" s="704"/>
      <c r="SVK103" s="704"/>
      <c r="SVL103" s="704"/>
      <c r="SVM103" s="704"/>
      <c r="SVN103" s="704"/>
      <c r="SVO103" s="704"/>
      <c r="SVP103" s="704"/>
      <c r="SVQ103" s="704"/>
      <c r="SVR103" s="704"/>
      <c r="SVS103" s="704"/>
      <c r="SVT103" s="704"/>
      <c r="SVU103" s="704"/>
      <c r="SVV103" s="704"/>
      <c r="SVW103" s="704"/>
      <c r="SVX103" s="704"/>
      <c r="SVY103" s="704"/>
      <c r="SVZ103" s="704"/>
      <c r="SWA103" s="704"/>
      <c r="SWB103" s="704"/>
      <c r="SWC103" s="704"/>
      <c r="SWD103" s="704"/>
      <c r="SWE103" s="704"/>
      <c r="SWF103" s="704"/>
      <c r="SWG103" s="704"/>
      <c r="SWH103" s="704"/>
      <c r="SWI103" s="704"/>
      <c r="SWJ103" s="704"/>
      <c r="SWK103" s="704"/>
      <c r="SWL103" s="704"/>
      <c r="SWM103" s="704"/>
      <c r="SWN103" s="704"/>
      <c r="SWO103" s="704"/>
      <c r="SWP103" s="704"/>
      <c r="SWQ103" s="704"/>
      <c r="SWR103" s="704"/>
      <c r="SWS103" s="704"/>
      <c r="SWT103" s="704"/>
      <c r="SWU103" s="704"/>
      <c r="SWV103" s="704"/>
      <c r="SWW103" s="704"/>
      <c r="SWX103" s="704"/>
      <c r="SWY103" s="704"/>
      <c r="SWZ103" s="704"/>
      <c r="SXA103" s="704"/>
      <c r="SXB103" s="704"/>
      <c r="SXC103" s="704"/>
      <c r="SXD103" s="704"/>
      <c r="SXE103" s="704"/>
      <c r="SXF103" s="704"/>
      <c r="SXG103" s="704"/>
      <c r="SXH103" s="704"/>
      <c r="SXI103" s="704"/>
      <c r="SXJ103" s="704"/>
      <c r="SXK103" s="704"/>
      <c r="SXL103" s="704"/>
      <c r="SXM103" s="704"/>
      <c r="SXN103" s="704"/>
      <c r="SXO103" s="704"/>
      <c r="SXP103" s="704"/>
      <c r="SXQ103" s="704"/>
      <c r="SXR103" s="704"/>
      <c r="SXS103" s="704"/>
      <c r="SXT103" s="704"/>
      <c r="SXU103" s="704"/>
      <c r="SXV103" s="704"/>
      <c r="SXW103" s="704"/>
      <c r="SXX103" s="704"/>
      <c r="SXY103" s="704"/>
      <c r="SXZ103" s="704"/>
      <c r="SYA103" s="704"/>
      <c r="SYB103" s="704"/>
      <c r="SYC103" s="704"/>
      <c r="SYD103" s="704"/>
      <c r="SYE103" s="704"/>
      <c r="SYF103" s="704"/>
      <c r="SYG103" s="704"/>
      <c r="SYH103" s="704"/>
      <c r="SYI103" s="704"/>
      <c r="SYJ103" s="704"/>
      <c r="SYK103" s="704"/>
      <c r="SYL103" s="704"/>
      <c r="SYM103" s="704"/>
      <c r="SYN103" s="704"/>
      <c r="SYO103" s="704"/>
      <c r="SYP103" s="704"/>
      <c r="SYQ103" s="704"/>
      <c r="SYR103" s="704"/>
      <c r="SYS103" s="704"/>
      <c r="SYT103" s="704"/>
      <c r="SYU103" s="704"/>
      <c r="SYV103" s="704"/>
      <c r="SYW103" s="704"/>
      <c r="SYX103" s="704"/>
      <c r="SYY103" s="704"/>
      <c r="SYZ103" s="704"/>
      <c r="SZA103" s="704"/>
      <c r="SZB103" s="704"/>
      <c r="SZC103" s="704"/>
      <c r="SZD103" s="704"/>
      <c r="SZE103" s="704"/>
      <c r="SZF103" s="704"/>
      <c r="SZG103" s="704"/>
      <c r="SZH103" s="704"/>
      <c r="SZI103" s="704"/>
      <c r="SZJ103" s="704"/>
      <c r="SZK103" s="704"/>
      <c r="SZL103" s="704"/>
      <c r="SZM103" s="704"/>
      <c r="SZN103" s="704"/>
      <c r="SZO103" s="704"/>
      <c r="SZP103" s="704"/>
      <c r="SZQ103" s="704"/>
      <c r="SZR103" s="704"/>
      <c r="SZS103" s="704"/>
      <c r="SZT103" s="704"/>
      <c r="SZU103" s="704"/>
      <c r="SZV103" s="704"/>
      <c r="SZW103" s="704"/>
      <c r="SZX103" s="704"/>
      <c r="SZY103" s="704"/>
      <c r="SZZ103" s="704"/>
      <c r="TAA103" s="704"/>
      <c r="TAB103" s="704"/>
      <c r="TAC103" s="704"/>
      <c r="TAD103" s="704"/>
      <c r="TAE103" s="704"/>
      <c r="TAF103" s="704"/>
      <c r="TAG103" s="704"/>
      <c r="TAH103" s="704"/>
      <c r="TAI103" s="704"/>
      <c r="TAJ103" s="704"/>
      <c r="TAK103" s="704"/>
      <c r="TAL103" s="704"/>
      <c r="TAM103" s="704"/>
      <c r="TAN103" s="704"/>
      <c r="TAO103" s="704"/>
      <c r="TAP103" s="704"/>
      <c r="TAQ103" s="704"/>
      <c r="TAR103" s="704"/>
      <c r="TAS103" s="704"/>
      <c r="TAT103" s="704"/>
      <c r="TAU103" s="704"/>
      <c r="TAV103" s="704"/>
      <c r="TAW103" s="704"/>
      <c r="TAX103" s="704"/>
      <c r="TAY103" s="704"/>
      <c r="TAZ103" s="704"/>
      <c r="TBA103" s="704"/>
      <c r="TBB103" s="704"/>
      <c r="TBC103" s="704"/>
      <c r="TBD103" s="704"/>
      <c r="TBE103" s="704"/>
      <c r="TBF103" s="704"/>
      <c r="TBG103" s="704"/>
      <c r="TBH103" s="704"/>
      <c r="TBI103" s="704"/>
      <c r="TBJ103" s="704"/>
      <c r="TBK103" s="704"/>
      <c r="TBL103" s="704"/>
      <c r="TBM103" s="704"/>
      <c r="TBN103" s="704"/>
      <c r="TBO103" s="704"/>
      <c r="TBP103" s="704"/>
      <c r="TBQ103" s="704"/>
      <c r="TBR103" s="704"/>
      <c r="TBS103" s="704"/>
      <c r="TBT103" s="704"/>
      <c r="TBU103" s="704"/>
      <c r="TBV103" s="704"/>
      <c r="TBW103" s="704"/>
      <c r="TBX103" s="704"/>
      <c r="TBY103" s="704"/>
      <c r="TBZ103" s="704"/>
      <c r="TCA103" s="704"/>
      <c r="TCB103" s="704"/>
      <c r="TCC103" s="704"/>
      <c r="TCD103" s="704"/>
      <c r="TCE103" s="704"/>
      <c r="TCF103" s="704"/>
      <c r="TCG103" s="704"/>
      <c r="TCH103" s="704"/>
      <c r="TCI103" s="704"/>
      <c r="TCJ103" s="704"/>
      <c r="TCK103" s="704"/>
      <c r="TCL103" s="704"/>
      <c r="TCM103" s="704"/>
      <c r="TCN103" s="704"/>
      <c r="TCO103" s="704"/>
      <c r="TCP103" s="704"/>
      <c r="TCQ103" s="704"/>
      <c r="TCR103" s="704"/>
      <c r="TCS103" s="704"/>
      <c r="TCT103" s="704"/>
      <c r="TCU103" s="704"/>
      <c r="TCV103" s="704"/>
      <c r="TCW103" s="704"/>
      <c r="TCX103" s="704"/>
      <c r="TCY103" s="704"/>
      <c r="TCZ103" s="704"/>
      <c r="TDA103" s="704"/>
      <c r="TDB103" s="704"/>
      <c r="TDC103" s="704"/>
      <c r="TDD103" s="704"/>
      <c r="TDE103" s="704"/>
      <c r="TDF103" s="704"/>
      <c r="TDG103" s="704"/>
      <c r="TDH103" s="704"/>
      <c r="TDI103" s="704"/>
      <c r="TDJ103" s="704"/>
      <c r="TDK103" s="704"/>
      <c r="TDL103" s="704"/>
      <c r="TDM103" s="704"/>
      <c r="TDN103" s="704"/>
      <c r="TDO103" s="704"/>
      <c r="TDP103" s="704"/>
      <c r="TDQ103" s="704"/>
      <c r="TDR103" s="704"/>
      <c r="TDS103" s="704"/>
      <c r="TDT103" s="704"/>
      <c r="TDU103" s="704"/>
      <c r="TDV103" s="704"/>
      <c r="TDW103" s="704"/>
      <c r="TDX103" s="704"/>
      <c r="TDY103" s="704"/>
      <c r="TDZ103" s="704"/>
      <c r="TEA103" s="704"/>
      <c r="TEB103" s="704"/>
      <c r="TEC103" s="704"/>
      <c r="TED103" s="704"/>
      <c r="TEE103" s="704"/>
      <c r="TEF103" s="704"/>
      <c r="TEG103" s="704"/>
      <c r="TEH103" s="704"/>
      <c r="TEI103" s="704"/>
      <c r="TEJ103" s="704"/>
      <c r="TEK103" s="704"/>
      <c r="TEL103" s="704"/>
      <c r="TEM103" s="704"/>
      <c r="TEN103" s="704"/>
      <c r="TEO103" s="704"/>
      <c r="TEP103" s="704"/>
      <c r="TEQ103" s="704"/>
      <c r="TER103" s="704"/>
      <c r="TES103" s="704"/>
      <c r="TET103" s="704"/>
      <c r="TEU103" s="704"/>
      <c r="TEV103" s="704"/>
      <c r="TEW103" s="704"/>
      <c r="TEX103" s="704"/>
      <c r="TEY103" s="704"/>
      <c r="TEZ103" s="704"/>
      <c r="TFA103" s="704"/>
      <c r="TFB103" s="704"/>
      <c r="TFC103" s="704"/>
      <c r="TFD103" s="704"/>
      <c r="TFE103" s="704"/>
      <c r="TFF103" s="704"/>
      <c r="TFG103" s="704"/>
      <c r="TFH103" s="704"/>
      <c r="TFI103" s="704"/>
      <c r="TFJ103" s="704"/>
      <c r="TFK103" s="704"/>
      <c r="TFL103" s="704"/>
      <c r="TFM103" s="704"/>
      <c r="TFN103" s="704"/>
      <c r="TFO103" s="704"/>
      <c r="TFP103" s="704"/>
      <c r="TFQ103" s="704"/>
      <c r="TFR103" s="704"/>
      <c r="TFS103" s="704"/>
      <c r="TFT103" s="704"/>
      <c r="TFU103" s="704"/>
      <c r="TFV103" s="704"/>
      <c r="TFW103" s="704"/>
      <c r="TFX103" s="704"/>
      <c r="TFY103" s="704"/>
      <c r="TFZ103" s="704"/>
      <c r="TGA103" s="704"/>
      <c r="TGB103" s="704"/>
      <c r="TGC103" s="704"/>
      <c r="TGD103" s="704"/>
      <c r="TGE103" s="704"/>
      <c r="TGF103" s="704"/>
      <c r="TGG103" s="704"/>
      <c r="TGH103" s="704"/>
      <c r="TGI103" s="704"/>
      <c r="TGJ103" s="704"/>
      <c r="TGK103" s="704"/>
      <c r="TGL103" s="704"/>
      <c r="TGM103" s="704"/>
      <c r="TGN103" s="704"/>
      <c r="TGO103" s="704"/>
      <c r="TGP103" s="704"/>
      <c r="TGQ103" s="704"/>
      <c r="TGR103" s="704"/>
      <c r="TGS103" s="704"/>
      <c r="TGT103" s="704"/>
      <c r="TGU103" s="704"/>
      <c r="TGV103" s="704"/>
      <c r="TGW103" s="704"/>
      <c r="TGX103" s="704"/>
      <c r="TGY103" s="704"/>
      <c r="TGZ103" s="704"/>
      <c r="THA103" s="704"/>
      <c r="THB103" s="704"/>
      <c r="THC103" s="704"/>
      <c r="THD103" s="704"/>
      <c r="THE103" s="704"/>
      <c r="THF103" s="704"/>
      <c r="THG103" s="704"/>
      <c r="THH103" s="704"/>
      <c r="THI103" s="704"/>
      <c r="THJ103" s="704"/>
      <c r="THK103" s="704"/>
      <c r="THL103" s="704"/>
      <c r="THM103" s="704"/>
      <c r="THN103" s="704"/>
      <c r="THO103" s="704"/>
      <c r="THP103" s="704"/>
      <c r="THQ103" s="704"/>
      <c r="THR103" s="704"/>
      <c r="THS103" s="704"/>
      <c r="THT103" s="704"/>
      <c r="THU103" s="704"/>
      <c r="THV103" s="704"/>
      <c r="THW103" s="704"/>
      <c r="THX103" s="704"/>
      <c r="THY103" s="704"/>
      <c r="THZ103" s="704"/>
      <c r="TIA103" s="704"/>
      <c r="TIB103" s="704"/>
      <c r="TIC103" s="704"/>
      <c r="TID103" s="704"/>
      <c r="TIE103" s="704"/>
      <c r="TIF103" s="704"/>
      <c r="TIG103" s="704"/>
      <c r="TIH103" s="704"/>
      <c r="TII103" s="704"/>
      <c r="TIJ103" s="704"/>
      <c r="TIK103" s="704"/>
      <c r="TIL103" s="704"/>
      <c r="TIM103" s="704"/>
      <c r="TIN103" s="704"/>
      <c r="TIO103" s="704"/>
      <c r="TIP103" s="704"/>
      <c r="TIQ103" s="704"/>
      <c r="TIR103" s="704"/>
      <c r="TIS103" s="704"/>
      <c r="TIT103" s="704"/>
      <c r="TIU103" s="704"/>
      <c r="TIV103" s="704"/>
      <c r="TIW103" s="704"/>
      <c r="TIX103" s="704"/>
      <c r="TIY103" s="704"/>
      <c r="TIZ103" s="704"/>
      <c r="TJA103" s="704"/>
      <c r="TJB103" s="704"/>
      <c r="TJC103" s="704"/>
      <c r="TJD103" s="704"/>
      <c r="TJE103" s="704"/>
      <c r="TJF103" s="704"/>
      <c r="TJG103" s="704"/>
      <c r="TJH103" s="704"/>
      <c r="TJI103" s="704"/>
      <c r="TJJ103" s="704"/>
      <c r="TJK103" s="704"/>
      <c r="TJL103" s="704"/>
      <c r="TJM103" s="704"/>
      <c r="TJN103" s="704"/>
      <c r="TJO103" s="704"/>
      <c r="TJP103" s="704"/>
      <c r="TJQ103" s="704"/>
      <c r="TJR103" s="704"/>
      <c r="TJS103" s="704"/>
      <c r="TJT103" s="704"/>
      <c r="TJU103" s="704"/>
      <c r="TJV103" s="704"/>
      <c r="TJW103" s="704"/>
      <c r="TJX103" s="704"/>
      <c r="TJY103" s="704"/>
      <c r="TJZ103" s="704"/>
      <c r="TKA103" s="704"/>
      <c r="TKB103" s="704"/>
      <c r="TKC103" s="704"/>
      <c r="TKD103" s="704"/>
      <c r="TKE103" s="704"/>
      <c r="TKF103" s="704"/>
      <c r="TKG103" s="704"/>
      <c r="TKH103" s="704"/>
      <c r="TKI103" s="704"/>
      <c r="TKJ103" s="704"/>
      <c r="TKK103" s="704"/>
      <c r="TKL103" s="704"/>
      <c r="TKM103" s="704"/>
      <c r="TKN103" s="704"/>
      <c r="TKO103" s="704"/>
      <c r="TKP103" s="704"/>
      <c r="TKQ103" s="704"/>
      <c r="TKR103" s="704"/>
      <c r="TKS103" s="704"/>
      <c r="TKT103" s="704"/>
      <c r="TKU103" s="704"/>
      <c r="TKV103" s="704"/>
      <c r="TKW103" s="704"/>
      <c r="TKX103" s="704"/>
      <c r="TKY103" s="704"/>
      <c r="TKZ103" s="704"/>
      <c r="TLA103" s="704"/>
      <c r="TLB103" s="704"/>
      <c r="TLC103" s="704"/>
      <c r="TLD103" s="704"/>
      <c r="TLE103" s="704"/>
      <c r="TLF103" s="704"/>
      <c r="TLG103" s="704"/>
      <c r="TLH103" s="704"/>
      <c r="TLI103" s="704"/>
      <c r="TLJ103" s="704"/>
      <c r="TLK103" s="704"/>
      <c r="TLL103" s="704"/>
      <c r="TLM103" s="704"/>
      <c r="TLN103" s="704"/>
      <c r="TLO103" s="704"/>
      <c r="TLP103" s="704"/>
      <c r="TLQ103" s="704"/>
      <c r="TLR103" s="704"/>
      <c r="TLS103" s="704"/>
      <c r="TLT103" s="704"/>
      <c r="TLU103" s="704"/>
      <c r="TLV103" s="704"/>
      <c r="TLW103" s="704"/>
      <c r="TLX103" s="704"/>
      <c r="TLY103" s="704"/>
      <c r="TLZ103" s="704"/>
      <c r="TMA103" s="704"/>
      <c r="TMB103" s="704"/>
      <c r="TMC103" s="704"/>
      <c r="TMD103" s="704"/>
      <c r="TME103" s="704"/>
      <c r="TMF103" s="704"/>
      <c r="TMG103" s="704"/>
      <c r="TMH103" s="704"/>
      <c r="TMI103" s="704"/>
      <c r="TMJ103" s="704"/>
      <c r="TMK103" s="704"/>
      <c r="TML103" s="704"/>
      <c r="TMM103" s="704"/>
      <c r="TMN103" s="704"/>
      <c r="TMO103" s="704"/>
      <c r="TMP103" s="704"/>
      <c r="TMQ103" s="704"/>
      <c r="TMR103" s="704"/>
      <c r="TMS103" s="704"/>
      <c r="TMT103" s="704"/>
      <c r="TMU103" s="704"/>
      <c r="TMV103" s="704"/>
      <c r="TMW103" s="704"/>
      <c r="TMX103" s="704"/>
      <c r="TMY103" s="704"/>
      <c r="TMZ103" s="704"/>
      <c r="TNA103" s="704"/>
      <c r="TNB103" s="704"/>
      <c r="TNC103" s="704"/>
      <c r="TND103" s="704"/>
      <c r="TNE103" s="704"/>
      <c r="TNF103" s="704"/>
      <c r="TNG103" s="704"/>
      <c r="TNH103" s="704"/>
      <c r="TNI103" s="704"/>
      <c r="TNJ103" s="704"/>
      <c r="TNK103" s="704"/>
      <c r="TNL103" s="704"/>
      <c r="TNM103" s="704"/>
      <c r="TNN103" s="704"/>
      <c r="TNO103" s="704"/>
      <c r="TNP103" s="704"/>
      <c r="TNQ103" s="704"/>
      <c r="TNR103" s="704"/>
      <c r="TNS103" s="704"/>
      <c r="TNT103" s="704"/>
      <c r="TNU103" s="704"/>
      <c r="TNV103" s="704"/>
      <c r="TNW103" s="704"/>
      <c r="TNX103" s="704"/>
      <c r="TNY103" s="704"/>
      <c r="TNZ103" s="704"/>
      <c r="TOA103" s="704"/>
      <c r="TOB103" s="704"/>
      <c r="TOC103" s="704"/>
      <c r="TOD103" s="704"/>
      <c r="TOE103" s="704"/>
      <c r="TOF103" s="704"/>
      <c r="TOG103" s="704"/>
      <c r="TOH103" s="704"/>
      <c r="TOI103" s="704"/>
      <c r="TOJ103" s="704"/>
      <c r="TOK103" s="704"/>
      <c r="TOL103" s="704"/>
      <c r="TOM103" s="704"/>
      <c r="TON103" s="704"/>
      <c r="TOO103" s="704"/>
      <c r="TOP103" s="704"/>
      <c r="TOQ103" s="704"/>
      <c r="TOR103" s="704"/>
      <c r="TOS103" s="704"/>
      <c r="TOT103" s="704"/>
      <c r="TOU103" s="704"/>
      <c r="TOV103" s="704"/>
      <c r="TOW103" s="704"/>
      <c r="TOX103" s="704"/>
      <c r="TOY103" s="704"/>
      <c r="TOZ103" s="704"/>
      <c r="TPA103" s="704"/>
      <c r="TPB103" s="704"/>
      <c r="TPC103" s="704"/>
      <c r="TPD103" s="704"/>
      <c r="TPE103" s="704"/>
      <c r="TPF103" s="704"/>
      <c r="TPG103" s="704"/>
      <c r="TPH103" s="704"/>
      <c r="TPI103" s="704"/>
      <c r="TPJ103" s="704"/>
      <c r="TPK103" s="704"/>
      <c r="TPL103" s="704"/>
      <c r="TPM103" s="704"/>
      <c r="TPN103" s="704"/>
      <c r="TPO103" s="704"/>
      <c r="TPP103" s="704"/>
      <c r="TPQ103" s="704"/>
      <c r="TPR103" s="704"/>
      <c r="TPS103" s="704"/>
      <c r="TPT103" s="704"/>
      <c r="TPU103" s="704"/>
      <c r="TPV103" s="704"/>
      <c r="TPW103" s="704"/>
      <c r="TPX103" s="704"/>
      <c r="TPY103" s="704"/>
      <c r="TPZ103" s="704"/>
      <c r="TQA103" s="704"/>
      <c r="TQB103" s="704"/>
      <c r="TQC103" s="704"/>
      <c r="TQD103" s="704"/>
      <c r="TQE103" s="704"/>
      <c r="TQF103" s="704"/>
      <c r="TQG103" s="704"/>
      <c r="TQH103" s="704"/>
      <c r="TQI103" s="704"/>
      <c r="TQJ103" s="704"/>
      <c r="TQK103" s="704"/>
      <c r="TQL103" s="704"/>
      <c r="TQM103" s="704"/>
      <c r="TQN103" s="704"/>
      <c r="TQO103" s="704"/>
      <c r="TQP103" s="704"/>
      <c r="TQQ103" s="704"/>
      <c r="TQR103" s="704"/>
      <c r="TQS103" s="704"/>
      <c r="TQT103" s="704"/>
      <c r="TQU103" s="704"/>
      <c r="TQV103" s="704"/>
      <c r="TQW103" s="704"/>
      <c r="TQX103" s="704"/>
      <c r="TQY103" s="704"/>
      <c r="TQZ103" s="704"/>
      <c r="TRA103" s="704"/>
      <c r="TRB103" s="704"/>
      <c r="TRC103" s="704"/>
      <c r="TRD103" s="704"/>
      <c r="TRE103" s="704"/>
      <c r="TRF103" s="704"/>
      <c r="TRG103" s="704"/>
      <c r="TRH103" s="704"/>
      <c r="TRI103" s="704"/>
      <c r="TRJ103" s="704"/>
      <c r="TRK103" s="704"/>
      <c r="TRL103" s="704"/>
      <c r="TRM103" s="704"/>
      <c r="TRN103" s="704"/>
      <c r="TRO103" s="704"/>
      <c r="TRP103" s="704"/>
      <c r="TRQ103" s="704"/>
      <c r="TRR103" s="704"/>
      <c r="TRS103" s="704"/>
      <c r="TRT103" s="704"/>
      <c r="TRU103" s="704"/>
      <c r="TRV103" s="704"/>
      <c r="TRW103" s="704"/>
      <c r="TRX103" s="704"/>
      <c r="TRY103" s="704"/>
      <c r="TRZ103" s="704"/>
      <c r="TSA103" s="704"/>
      <c r="TSB103" s="704"/>
      <c r="TSC103" s="704"/>
      <c r="TSD103" s="704"/>
      <c r="TSE103" s="704"/>
      <c r="TSF103" s="704"/>
      <c r="TSG103" s="704"/>
      <c r="TSH103" s="704"/>
      <c r="TSI103" s="704"/>
      <c r="TSJ103" s="704"/>
      <c r="TSK103" s="704"/>
      <c r="TSL103" s="704"/>
      <c r="TSM103" s="704"/>
      <c r="TSN103" s="704"/>
      <c r="TSO103" s="704"/>
      <c r="TSP103" s="704"/>
      <c r="TSQ103" s="704"/>
      <c r="TSR103" s="704"/>
      <c r="TSS103" s="704"/>
      <c r="TST103" s="704"/>
      <c r="TSU103" s="704"/>
      <c r="TSV103" s="704"/>
      <c r="TSW103" s="704"/>
      <c r="TSX103" s="704"/>
      <c r="TSY103" s="704"/>
      <c r="TSZ103" s="704"/>
      <c r="TTA103" s="704"/>
      <c r="TTB103" s="704"/>
      <c r="TTC103" s="704"/>
      <c r="TTD103" s="704"/>
      <c r="TTE103" s="704"/>
      <c r="TTF103" s="704"/>
      <c r="TTG103" s="704"/>
      <c r="TTH103" s="704"/>
      <c r="TTI103" s="704"/>
      <c r="TTJ103" s="704"/>
      <c r="TTK103" s="704"/>
      <c r="TTL103" s="704"/>
      <c r="TTM103" s="704"/>
      <c r="TTN103" s="704"/>
      <c r="TTO103" s="704"/>
      <c r="TTP103" s="704"/>
      <c r="TTQ103" s="704"/>
      <c r="TTR103" s="704"/>
      <c r="TTS103" s="704"/>
      <c r="TTT103" s="704"/>
      <c r="TTU103" s="704"/>
      <c r="TTV103" s="704"/>
      <c r="TTW103" s="704"/>
      <c r="TTX103" s="704"/>
      <c r="TTY103" s="704"/>
      <c r="TTZ103" s="704"/>
      <c r="TUA103" s="704"/>
      <c r="TUB103" s="704"/>
      <c r="TUC103" s="704"/>
      <c r="TUD103" s="704"/>
      <c r="TUE103" s="704"/>
      <c r="TUF103" s="704"/>
      <c r="TUG103" s="704"/>
      <c r="TUH103" s="704"/>
      <c r="TUI103" s="704"/>
      <c r="TUJ103" s="704"/>
      <c r="TUK103" s="704"/>
      <c r="TUL103" s="704"/>
      <c r="TUM103" s="704"/>
      <c r="TUN103" s="704"/>
      <c r="TUO103" s="704"/>
      <c r="TUP103" s="704"/>
      <c r="TUQ103" s="704"/>
      <c r="TUR103" s="704"/>
      <c r="TUS103" s="704"/>
      <c r="TUT103" s="704"/>
      <c r="TUU103" s="704"/>
      <c r="TUV103" s="704"/>
      <c r="TUW103" s="704"/>
      <c r="TUX103" s="704"/>
      <c r="TUY103" s="704"/>
      <c r="TUZ103" s="704"/>
      <c r="TVA103" s="704"/>
      <c r="TVB103" s="704"/>
      <c r="TVC103" s="704"/>
      <c r="TVD103" s="704"/>
      <c r="TVE103" s="704"/>
      <c r="TVF103" s="704"/>
      <c r="TVG103" s="704"/>
      <c r="TVH103" s="704"/>
      <c r="TVI103" s="704"/>
      <c r="TVJ103" s="704"/>
      <c r="TVK103" s="704"/>
      <c r="TVL103" s="704"/>
      <c r="TVM103" s="704"/>
      <c r="TVN103" s="704"/>
      <c r="TVO103" s="704"/>
      <c r="TVP103" s="704"/>
      <c r="TVQ103" s="704"/>
      <c r="TVR103" s="704"/>
      <c r="TVS103" s="704"/>
      <c r="TVT103" s="704"/>
      <c r="TVU103" s="704"/>
      <c r="TVV103" s="704"/>
      <c r="TVW103" s="704"/>
      <c r="TVX103" s="704"/>
      <c r="TVY103" s="704"/>
      <c r="TVZ103" s="704"/>
      <c r="TWA103" s="704"/>
      <c r="TWB103" s="704"/>
      <c r="TWC103" s="704"/>
      <c r="TWD103" s="704"/>
      <c r="TWE103" s="704"/>
      <c r="TWF103" s="704"/>
      <c r="TWG103" s="704"/>
      <c r="TWH103" s="704"/>
      <c r="TWI103" s="704"/>
      <c r="TWJ103" s="704"/>
      <c r="TWK103" s="704"/>
      <c r="TWL103" s="704"/>
      <c r="TWM103" s="704"/>
      <c r="TWN103" s="704"/>
      <c r="TWO103" s="704"/>
      <c r="TWP103" s="704"/>
      <c r="TWQ103" s="704"/>
      <c r="TWR103" s="704"/>
      <c r="TWS103" s="704"/>
      <c r="TWT103" s="704"/>
      <c r="TWU103" s="704"/>
      <c r="TWV103" s="704"/>
      <c r="TWW103" s="704"/>
      <c r="TWX103" s="704"/>
      <c r="TWY103" s="704"/>
      <c r="TWZ103" s="704"/>
      <c r="TXA103" s="704"/>
      <c r="TXB103" s="704"/>
      <c r="TXC103" s="704"/>
      <c r="TXD103" s="704"/>
      <c r="TXE103" s="704"/>
      <c r="TXF103" s="704"/>
      <c r="TXG103" s="704"/>
      <c r="TXH103" s="704"/>
      <c r="TXI103" s="704"/>
      <c r="TXJ103" s="704"/>
      <c r="TXK103" s="704"/>
      <c r="TXL103" s="704"/>
      <c r="TXM103" s="704"/>
      <c r="TXN103" s="704"/>
      <c r="TXO103" s="704"/>
      <c r="TXP103" s="704"/>
      <c r="TXQ103" s="704"/>
      <c r="TXR103" s="704"/>
      <c r="TXS103" s="704"/>
      <c r="TXT103" s="704"/>
      <c r="TXU103" s="704"/>
      <c r="TXV103" s="704"/>
      <c r="TXW103" s="704"/>
      <c r="TXX103" s="704"/>
      <c r="TXY103" s="704"/>
      <c r="TXZ103" s="704"/>
      <c r="TYA103" s="704"/>
      <c r="TYB103" s="704"/>
      <c r="TYC103" s="704"/>
      <c r="TYD103" s="704"/>
      <c r="TYE103" s="704"/>
      <c r="TYF103" s="704"/>
      <c r="TYG103" s="704"/>
      <c r="TYH103" s="704"/>
      <c r="TYI103" s="704"/>
      <c r="TYJ103" s="704"/>
      <c r="TYK103" s="704"/>
      <c r="TYL103" s="704"/>
      <c r="TYM103" s="704"/>
      <c r="TYN103" s="704"/>
      <c r="TYO103" s="704"/>
      <c r="TYP103" s="704"/>
      <c r="TYQ103" s="704"/>
      <c r="TYR103" s="704"/>
      <c r="TYS103" s="704"/>
      <c r="TYT103" s="704"/>
      <c r="TYU103" s="704"/>
      <c r="TYV103" s="704"/>
      <c r="TYW103" s="704"/>
      <c r="TYX103" s="704"/>
      <c r="TYY103" s="704"/>
      <c r="TYZ103" s="704"/>
      <c r="TZA103" s="704"/>
      <c r="TZB103" s="704"/>
      <c r="TZC103" s="704"/>
      <c r="TZD103" s="704"/>
      <c r="TZE103" s="704"/>
      <c r="TZF103" s="704"/>
      <c r="TZG103" s="704"/>
      <c r="TZH103" s="704"/>
      <c r="TZI103" s="704"/>
      <c r="TZJ103" s="704"/>
      <c r="TZK103" s="704"/>
      <c r="TZL103" s="704"/>
      <c r="TZM103" s="704"/>
      <c r="TZN103" s="704"/>
      <c r="TZO103" s="704"/>
      <c r="TZP103" s="704"/>
      <c r="TZQ103" s="704"/>
      <c r="TZR103" s="704"/>
      <c r="TZS103" s="704"/>
      <c r="TZT103" s="704"/>
      <c r="TZU103" s="704"/>
      <c r="TZV103" s="704"/>
      <c r="TZW103" s="704"/>
      <c r="TZX103" s="704"/>
      <c r="TZY103" s="704"/>
      <c r="TZZ103" s="704"/>
      <c r="UAA103" s="704"/>
      <c r="UAB103" s="704"/>
      <c r="UAC103" s="704"/>
      <c r="UAD103" s="704"/>
      <c r="UAE103" s="704"/>
      <c r="UAF103" s="704"/>
      <c r="UAG103" s="704"/>
      <c r="UAH103" s="704"/>
      <c r="UAI103" s="704"/>
      <c r="UAJ103" s="704"/>
      <c r="UAK103" s="704"/>
      <c r="UAL103" s="704"/>
      <c r="UAM103" s="704"/>
      <c r="UAN103" s="704"/>
      <c r="UAO103" s="704"/>
      <c r="UAP103" s="704"/>
      <c r="UAQ103" s="704"/>
      <c r="UAR103" s="704"/>
      <c r="UAS103" s="704"/>
      <c r="UAT103" s="704"/>
      <c r="UAU103" s="704"/>
      <c r="UAV103" s="704"/>
      <c r="UAW103" s="704"/>
      <c r="UAX103" s="704"/>
      <c r="UAY103" s="704"/>
      <c r="UAZ103" s="704"/>
      <c r="UBA103" s="704"/>
      <c r="UBB103" s="704"/>
      <c r="UBC103" s="704"/>
      <c r="UBD103" s="704"/>
      <c r="UBE103" s="704"/>
      <c r="UBF103" s="704"/>
      <c r="UBG103" s="704"/>
      <c r="UBH103" s="704"/>
      <c r="UBI103" s="704"/>
      <c r="UBJ103" s="704"/>
      <c r="UBK103" s="704"/>
      <c r="UBL103" s="704"/>
      <c r="UBM103" s="704"/>
      <c r="UBN103" s="704"/>
      <c r="UBO103" s="704"/>
      <c r="UBP103" s="704"/>
      <c r="UBQ103" s="704"/>
      <c r="UBR103" s="704"/>
      <c r="UBS103" s="704"/>
      <c r="UBT103" s="704"/>
      <c r="UBU103" s="704"/>
      <c r="UBV103" s="704"/>
      <c r="UBW103" s="704"/>
      <c r="UBX103" s="704"/>
      <c r="UBY103" s="704"/>
      <c r="UBZ103" s="704"/>
      <c r="UCA103" s="704"/>
      <c r="UCB103" s="704"/>
      <c r="UCC103" s="704"/>
      <c r="UCD103" s="704"/>
      <c r="UCE103" s="704"/>
      <c r="UCF103" s="704"/>
      <c r="UCG103" s="704"/>
      <c r="UCH103" s="704"/>
      <c r="UCI103" s="704"/>
      <c r="UCJ103" s="704"/>
      <c r="UCK103" s="704"/>
      <c r="UCL103" s="704"/>
      <c r="UCM103" s="704"/>
      <c r="UCN103" s="704"/>
      <c r="UCO103" s="704"/>
      <c r="UCP103" s="704"/>
      <c r="UCQ103" s="704"/>
      <c r="UCR103" s="704"/>
      <c r="UCS103" s="704"/>
      <c r="UCT103" s="704"/>
      <c r="UCU103" s="704"/>
      <c r="UCV103" s="704"/>
      <c r="UCW103" s="704"/>
      <c r="UCX103" s="704"/>
      <c r="UCY103" s="704"/>
      <c r="UCZ103" s="704"/>
      <c r="UDA103" s="704"/>
      <c r="UDB103" s="704"/>
      <c r="UDC103" s="704"/>
      <c r="UDD103" s="704"/>
      <c r="UDE103" s="704"/>
      <c r="UDF103" s="704"/>
      <c r="UDG103" s="704"/>
      <c r="UDH103" s="704"/>
      <c r="UDI103" s="704"/>
      <c r="UDJ103" s="704"/>
      <c r="UDK103" s="704"/>
      <c r="UDL103" s="704"/>
      <c r="UDM103" s="704"/>
      <c r="UDN103" s="704"/>
      <c r="UDO103" s="704"/>
      <c r="UDP103" s="704"/>
      <c r="UDQ103" s="704"/>
      <c r="UDR103" s="704"/>
      <c r="UDS103" s="704"/>
      <c r="UDT103" s="704"/>
      <c r="UDU103" s="704"/>
      <c r="UDV103" s="704"/>
      <c r="UDW103" s="704"/>
      <c r="UDX103" s="704"/>
      <c r="UDY103" s="704"/>
      <c r="UDZ103" s="704"/>
      <c r="UEA103" s="704"/>
      <c r="UEB103" s="704"/>
      <c r="UEC103" s="704"/>
      <c r="UED103" s="704"/>
      <c r="UEE103" s="704"/>
      <c r="UEF103" s="704"/>
      <c r="UEG103" s="704"/>
      <c r="UEH103" s="704"/>
      <c r="UEI103" s="704"/>
      <c r="UEJ103" s="704"/>
      <c r="UEK103" s="704"/>
      <c r="UEL103" s="704"/>
      <c r="UEM103" s="704"/>
      <c r="UEN103" s="704"/>
      <c r="UEO103" s="704"/>
      <c r="UEP103" s="704"/>
      <c r="UEQ103" s="704"/>
      <c r="UER103" s="704"/>
      <c r="UES103" s="704"/>
      <c r="UET103" s="704"/>
      <c r="UEU103" s="704"/>
      <c r="UEV103" s="704"/>
      <c r="UEW103" s="704"/>
      <c r="UEX103" s="704"/>
      <c r="UEY103" s="704"/>
      <c r="UEZ103" s="704"/>
      <c r="UFA103" s="704"/>
      <c r="UFB103" s="704"/>
      <c r="UFC103" s="704"/>
      <c r="UFD103" s="704"/>
      <c r="UFE103" s="704"/>
      <c r="UFF103" s="704"/>
      <c r="UFG103" s="704"/>
      <c r="UFH103" s="704"/>
      <c r="UFI103" s="704"/>
      <c r="UFJ103" s="704"/>
      <c r="UFK103" s="704"/>
      <c r="UFL103" s="704"/>
      <c r="UFM103" s="704"/>
      <c r="UFN103" s="704"/>
      <c r="UFO103" s="704"/>
      <c r="UFP103" s="704"/>
      <c r="UFQ103" s="704"/>
      <c r="UFR103" s="704"/>
      <c r="UFS103" s="704"/>
      <c r="UFT103" s="704"/>
      <c r="UFU103" s="704"/>
      <c r="UFV103" s="704"/>
      <c r="UFW103" s="704"/>
      <c r="UFX103" s="704"/>
      <c r="UFY103" s="704"/>
      <c r="UFZ103" s="704"/>
      <c r="UGA103" s="704"/>
      <c r="UGB103" s="704"/>
      <c r="UGC103" s="704"/>
      <c r="UGD103" s="704"/>
      <c r="UGE103" s="704"/>
      <c r="UGF103" s="704"/>
      <c r="UGG103" s="704"/>
      <c r="UGH103" s="704"/>
      <c r="UGI103" s="704"/>
      <c r="UGJ103" s="704"/>
      <c r="UGK103" s="704"/>
      <c r="UGL103" s="704"/>
      <c r="UGM103" s="704"/>
      <c r="UGN103" s="704"/>
      <c r="UGO103" s="704"/>
      <c r="UGP103" s="704"/>
      <c r="UGQ103" s="704"/>
      <c r="UGR103" s="704"/>
      <c r="UGS103" s="704"/>
      <c r="UGT103" s="704"/>
      <c r="UGU103" s="704"/>
      <c r="UGV103" s="704"/>
      <c r="UGW103" s="704"/>
      <c r="UGX103" s="704"/>
      <c r="UGY103" s="704"/>
      <c r="UGZ103" s="704"/>
      <c r="UHA103" s="704"/>
      <c r="UHB103" s="704"/>
      <c r="UHC103" s="704"/>
      <c r="UHD103" s="704"/>
      <c r="UHE103" s="704"/>
      <c r="UHF103" s="704"/>
      <c r="UHG103" s="704"/>
      <c r="UHH103" s="704"/>
      <c r="UHI103" s="704"/>
      <c r="UHJ103" s="704"/>
      <c r="UHK103" s="704"/>
      <c r="UHL103" s="704"/>
      <c r="UHM103" s="704"/>
      <c r="UHN103" s="704"/>
      <c r="UHO103" s="704"/>
      <c r="UHP103" s="704"/>
      <c r="UHQ103" s="704"/>
      <c r="UHR103" s="704"/>
      <c r="UHS103" s="704"/>
      <c r="UHT103" s="704"/>
      <c r="UHU103" s="704"/>
      <c r="UHV103" s="704"/>
      <c r="UHW103" s="704"/>
      <c r="UHX103" s="704"/>
      <c r="UHY103" s="704"/>
      <c r="UHZ103" s="704"/>
      <c r="UIA103" s="704"/>
      <c r="UIB103" s="704"/>
      <c r="UIC103" s="704"/>
      <c r="UID103" s="704"/>
      <c r="UIE103" s="704"/>
      <c r="UIF103" s="704"/>
      <c r="UIG103" s="704"/>
      <c r="UIH103" s="704"/>
      <c r="UII103" s="704"/>
      <c r="UIJ103" s="704"/>
      <c r="UIK103" s="704"/>
      <c r="UIL103" s="704"/>
      <c r="UIM103" s="704"/>
      <c r="UIN103" s="704"/>
      <c r="UIO103" s="704"/>
      <c r="UIP103" s="704"/>
      <c r="UIQ103" s="704"/>
      <c r="UIR103" s="704"/>
      <c r="UIS103" s="704"/>
      <c r="UIT103" s="704"/>
      <c r="UIU103" s="704"/>
      <c r="UIV103" s="704"/>
      <c r="UIW103" s="704"/>
      <c r="UIX103" s="704"/>
      <c r="UIY103" s="704"/>
      <c r="UIZ103" s="704"/>
      <c r="UJA103" s="704"/>
      <c r="UJB103" s="704"/>
      <c r="UJC103" s="704"/>
      <c r="UJD103" s="704"/>
      <c r="UJE103" s="704"/>
      <c r="UJF103" s="704"/>
      <c r="UJG103" s="704"/>
      <c r="UJH103" s="704"/>
      <c r="UJI103" s="704"/>
      <c r="UJJ103" s="704"/>
      <c r="UJK103" s="704"/>
      <c r="UJL103" s="704"/>
      <c r="UJM103" s="704"/>
      <c r="UJN103" s="704"/>
      <c r="UJO103" s="704"/>
      <c r="UJP103" s="704"/>
      <c r="UJQ103" s="704"/>
      <c r="UJR103" s="704"/>
      <c r="UJS103" s="704"/>
      <c r="UJT103" s="704"/>
      <c r="UJU103" s="704"/>
      <c r="UJV103" s="704"/>
      <c r="UJW103" s="704"/>
      <c r="UJX103" s="704"/>
      <c r="UJY103" s="704"/>
      <c r="UJZ103" s="704"/>
      <c r="UKA103" s="704"/>
      <c r="UKB103" s="704"/>
      <c r="UKC103" s="704"/>
      <c r="UKD103" s="704"/>
      <c r="UKE103" s="704"/>
      <c r="UKF103" s="704"/>
      <c r="UKG103" s="704"/>
      <c r="UKH103" s="704"/>
      <c r="UKI103" s="704"/>
      <c r="UKJ103" s="704"/>
      <c r="UKK103" s="704"/>
      <c r="UKL103" s="704"/>
      <c r="UKM103" s="704"/>
      <c r="UKN103" s="704"/>
      <c r="UKO103" s="704"/>
      <c r="UKP103" s="704"/>
      <c r="UKQ103" s="704"/>
      <c r="UKR103" s="704"/>
      <c r="UKS103" s="704"/>
      <c r="UKT103" s="704"/>
      <c r="UKU103" s="704"/>
      <c r="UKV103" s="704"/>
      <c r="UKW103" s="704"/>
      <c r="UKX103" s="704"/>
      <c r="UKY103" s="704"/>
      <c r="UKZ103" s="704"/>
      <c r="ULA103" s="704"/>
      <c r="ULB103" s="704"/>
      <c r="ULC103" s="704"/>
      <c r="ULD103" s="704"/>
      <c r="ULE103" s="704"/>
      <c r="ULF103" s="704"/>
      <c r="ULG103" s="704"/>
      <c r="ULH103" s="704"/>
      <c r="ULI103" s="704"/>
      <c r="ULJ103" s="704"/>
      <c r="ULK103" s="704"/>
      <c r="ULL103" s="704"/>
      <c r="ULM103" s="704"/>
      <c r="ULN103" s="704"/>
      <c r="ULO103" s="704"/>
      <c r="ULP103" s="704"/>
      <c r="ULQ103" s="704"/>
      <c r="ULR103" s="704"/>
      <c r="ULS103" s="704"/>
      <c r="ULT103" s="704"/>
      <c r="ULU103" s="704"/>
      <c r="ULV103" s="704"/>
      <c r="ULW103" s="704"/>
      <c r="ULX103" s="704"/>
      <c r="ULY103" s="704"/>
      <c r="ULZ103" s="704"/>
      <c r="UMA103" s="704"/>
      <c r="UMB103" s="704"/>
      <c r="UMC103" s="704"/>
      <c r="UMD103" s="704"/>
      <c r="UME103" s="704"/>
      <c r="UMF103" s="704"/>
      <c r="UMG103" s="704"/>
      <c r="UMH103" s="704"/>
      <c r="UMI103" s="704"/>
      <c r="UMJ103" s="704"/>
      <c r="UMK103" s="704"/>
      <c r="UML103" s="704"/>
      <c r="UMM103" s="704"/>
      <c r="UMN103" s="704"/>
      <c r="UMO103" s="704"/>
      <c r="UMP103" s="704"/>
      <c r="UMQ103" s="704"/>
      <c r="UMR103" s="704"/>
      <c r="UMS103" s="704"/>
      <c r="UMT103" s="704"/>
      <c r="UMU103" s="704"/>
      <c r="UMV103" s="704"/>
      <c r="UMW103" s="704"/>
      <c r="UMX103" s="704"/>
      <c r="UMY103" s="704"/>
      <c r="UMZ103" s="704"/>
      <c r="UNA103" s="704"/>
      <c r="UNB103" s="704"/>
      <c r="UNC103" s="704"/>
      <c r="UND103" s="704"/>
      <c r="UNE103" s="704"/>
      <c r="UNF103" s="704"/>
      <c r="UNG103" s="704"/>
      <c r="UNH103" s="704"/>
      <c r="UNI103" s="704"/>
      <c r="UNJ103" s="704"/>
      <c r="UNK103" s="704"/>
      <c r="UNL103" s="704"/>
      <c r="UNM103" s="704"/>
      <c r="UNN103" s="704"/>
      <c r="UNO103" s="704"/>
      <c r="UNP103" s="704"/>
      <c r="UNQ103" s="704"/>
      <c r="UNR103" s="704"/>
      <c r="UNS103" s="704"/>
      <c r="UNT103" s="704"/>
      <c r="UNU103" s="704"/>
      <c r="UNV103" s="704"/>
      <c r="UNW103" s="704"/>
      <c r="UNX103" s="704"/>
      <c r="UNY103" s="704"/>
      <c r="UNZ103" s="704"/>
      <c r="UOA103" s="704"/>
      <c r="UOB103" s="704"/>
      <c r="UOC103" s="704"/>
      <c r="UOD103" s="704"/>
      <c r="UOE103" s="704"/>
      <c r="UOF103" s="704"/>
      <c r="UOG103" s="704"/>
      <c r="UOH103" s="704"/>
      <c r="UOI103" s="704"/>
      <c r="UOJ103" s="704"/>
      <c r="UOK103" s="704"/>
      <c r="UOL103" s="704"/>
      <c r="UOM103" s="704"/>
      <c r="UON103" s="704"/>
      <c r="UOO103" s="704"/>
      <c r="UOP103" s="704"/>
      <c r="UOQ103" s="704"/>
      <c r="UOR103" s="704"/>
      <c r="UOS103" s="704"/>
      <c r="UOT103" s="704"/>
      <c r="UOU103" s="704"/>
      <c r="UOV103" s="704"/>
      <c r="UOW103" s="704"/>
      <c r="UOX103" s="704"/>
      <c r="UOY103" s="704"/>
      <c r="UOZ103" s="704"/>
      <c r="UPA103" s="704"/>
      <c r="UPB103" s="704"/>
      <c r="UPC103" s="704"/>
      <c r="UPD103" s="704"/>
      <c r="UPE103" s="704"/>
      <c r="UPF103" s="704"/>
      <c r="UPG103" s="704"/>
      <c r="UPH103" s="704"/>
      <c r="UPI103" s="704"/>
      <c r="UPJ103" s="704"/>
      <c r="UPK103" s="704"/>
      <c r="UPL103" s="704"/>
      <c r="UPM103" s="704"/>
      <c r="UPN103" s="704"/>
      <c r="UPO103" s="704"/>
      <c r="UPP103" s="704"/>
      <c r="UPQ103" s="704"/>
      <c r="UPR103" s="704"/>
      <c r="UPS103" s="704"/>
      <c r="UPT103" s="704"/>
      <c r="UPU103" s="704"/>
      <c r="UPV103" s="704"/>
      <c r="UPW103" s="704"/>
      <c r="UPX103" s="704"/>
      <c r="UPY103" s="704"/>
      <c r="UPZ103" s="704"/>
      <c r="UQA103" s="704"/>
      <c r="UQB103" s="704"/>
      <c r="UQC103" s="704"/>
      <c r="UQD103" s="704"/>
      <c r="UQE103" s="704"/>
      <c r="UQF103" s="704"/>
      <c r="UQG103" s="704"/>
      <c r="UQH103" s="704"/>
      <c r="UQI103" s="704"/>
      <c r="UQJ103" s="704"/>
      <c r="UQK103" s="704"/>
      <c r="UQL103" s="704"/>
      <c r="UQM103" s="704"/>
      <c r="UQN103" s="704"/>
      <c r="UQO103" s="704"/>
      <c r="UQP103" s="704"/>
      <c r="UQQ103" s="704"/>
      <c r="UQR103" s="704"/>
      <c r="UQS103" s="704"/>
      <c r="UQT103" s="704"/>
      <c r="UQU103" s="704"/>
      <c r="UQV103" s="704"/>
      <c r="UQW103" s="704"/>
      <c r="UQX103" s="704"/>
      <c r="UQY103" s="704"/>
      <c r="UQZ103" s="704"/>
      <c r="URA103" s="704"/>
      <c r="URB103" s="704"/>
      <c r="URC103" s="704"/>
      <c r="URD103" s="704"/>
      <c r="URE103" s="704"/>
      <c r="URF103" s="704"/>
      <c r="URG103" s="704"/>
      <c r="URH103" s="704"/>
      <c r="URI103" s="704"/>
      <c r="URJ103" s="704"/>
      <c r="URK103" s="704"/>
      <c r="URL103" s="704"/>
      <c r="URM103" s="704"/>
      <c r="URN103" s="704"/>
      <c r="URO103" s="704"/>
      <c r="URP103" s="704"/>
      <c r="URQ103" s="704"/>
      <c r="URR103" s="704"/>
      <c r="URS103" s="704"/>
      <c r="URT103" s="704"/>
      <c r="URU103" s="704"/>
      <c r="URV103" s="704"/>
      <c r="URW103" s="704"/>
      <c r="URX103" s="704"/>
      <c r="URY103" s="704"/>
      <c r="URZ103" s="704"/>
      <c r="USA103" s="704"/>
      <c r="USB103" s="704"/>
      <c r="USC103" s="704"/>
      <c r="USD103" s="704"/>
      <c r="USE103" s="704"/>
      <c r="USF103" s="704"/>
      <c r="USG103" s="704"/>
      <c r="USH103" s="704"/>
      <c r="USI103" s="704"/>
      <c r="USJ103" s="704"/>
      <c r="USK103" s="704"/>
      <c r="USL103" s="704"/>
      <c r="USM103" s="704"/>
      <c r="USN103" s="704"/>
      <c r="USO103" s="704"/>
      <c r="USP103" s="704"/>
      <c r="USQ103" s="704"/>
      <c r="USR103" s="704"/>
      <c r="USS103" s="704"/>
      <c r="UST103" s="704"/>
      <c r="USU103" s="704"/>
      <c r="USV103" s="704"/>
      <c r="USW103" s="704"/>
      <c r="USX103" s="704"/>
      <c r="USY103" s="704"/>
      <c r="USZ103" s="704"/>
      <c r="UTA103" s="704"/>
      <c r="UTB103" s="704"/>
      <c r="UTC103" s="704"/>
      <c r="UTD103" s="704"/>
      <c r="UTE103" s="704"/>
      <c r="UTF103" s="704"/>
      <c r="UTG103" s="704"/>
      <c r="UTH103" s="704"/>
      <c r="UTI103" s="704"/>
      <c r="UTJ103" s="704"/>
      <c r="UTK103" s="704"/>
      <c r="UTL103" s="704"/>
      <c r="UTM103" s="704"/>
      <c r="UTN103" s="704"/>
      <c r="UTO103" s="704"/>
      <c r="UTP103" s="704"/>
      <c r="UTQ103" s="704"/>
      <c r="UTR103" s="704"/>
      <c r="UTS103" s="704"/>
      <c r="UTT103" s="704"/>
      <c r="UTU103" s="704"/>
      <c r="UTV103" s="704"/>
      <c r="UTW103" s="704"/>
      <c r="UTX103" s="704"/>
      <c r="UTY103" s="704"/>
      <c r="UTZ103" s="704"/>
      <c r="UUA103" s="704"/>
      <c r="UUB103" s="704"/>
      <c r="UUC103" s="704"/>
      <c r="UUD103" s="704"/>
      <c r="UUE103" s="704"/>
      <c r="UUF103" s="704"/>
      <c r="UUG103" s="704"/>
      <c r="UUH103" s="704"/>
      <c r="UUI103" s="704"/>
      <c r="UUJ103" s="704"/>
      <c r="UUK103" s="704"/>
      <c r="UUL103" s="704"/>
      <c r="UUM103" s="704"/>
      <c r="UUN103" s="704"/>
      <c r="UUO103" s="704"/>
      <c r="UUP103" s="704"/>
      <c r="UUQ103" s="704"/>
      <c r="UUR103" s="704"/>
      <c r="UUS103" s="704"/>
      <c r="UUT103" s="704"/>
      <c r="UUU103" s="704"/>
      <c r="UUV103" s="704"/>
      <c r="UUW103" s="704"/>
      <c r="UUX103" s="704"/>
      <c r="UUY103" s="704"/>
      <c r="UUZ103" s="704"/>
      <c r="UVA103" s="704"/>
      <c r="UVB103" s="704"/>
      <c r="UVC103" s="704"/>
      <c r="UVD103" s="704"/>
      <c r="UVE103" s="704"/>
      <c r="UVF103" s="704"/>
      <c r="UVG103" s="704"/>
      <c r="UVH103" s="704"/>
      <c r="UVI103" s="704"/>
      <c r="UVJ103" s="704"/>
      <c r="UVK103" s="704"/>
      <c r="UVL103" s="704"/>
      <c r="UVM103" s="704"/>
      <c r="UVN103" s="704"/>
      <c r="UVO103" s="704"/>
      <c r="UVP103" s="704"/>
      <c r="UVQ103" s="704"/>
      <c r="UVR103" s="704"/>
      <c r="UVS103" s="704"/>
      <c r="UVT103" s="704"/>
      <c r="UVU103" s="704"/>
      <c r="UVV103" s="704"/>
      <c r="UVW103" s="704"/>
      <c r="UVX103" s="704"/>
      <c r="UVY103" s="704"/>
      <c r="UVZ103" s="704"/>
      <c r="UWA103" s="704"/>
      <c r="UWB103" s="704"/>
      <c r="UWC103" s="704"/>
      <c r="UWD103" s="704"/>
      <c r="UWE103" s="704"/>
      <c r="UWF103" s="704"/>
      <c r="UWG103" s="704"/>
      <c r="UWH103" s="704"/>
      <c r="UWI103" s="704"/>
      <c r="UWJ103" s="704"/>
      <c r="UWK103" s="704"/>
      <c r="UWL103" s="704"/>
      <c r="UWM103" s="704"/>
      <c r="UWN103" s="704"/>
      <c r="UWO103" s="704"/>
      <c r="UWP103" s="704"/>
      <c r="UWQ103" s="704"/>
      <c r="UWR103" s="704"/>
      <c r="UWS103" s="704"/>
      <c r="UWT103" s="704"/>
      <c r="UWU103" s="704"/>
      <c r="UWV103" s="704"/>
      <c r="UWW103" s="704"/>
      <c r="UWX103" s="704"/>
      <c r="UWY103" s="704"/>
      <c r="UWZ103" s="704"/>
      <c r="UXA103" s="704"/>
      <c r="UXB103" s="704"/>
      <c r="UXC103" s="704"/>
      <c r="UXD103" s="704"/>
      <c r="UXE103" s="704"/>
      <c r="UXF103" s="704"/>
      <c r="UXG103" s="704"/>
      <c r="UXH103" s="704"/>
      <c r="UXI103" s="704"/>
      <c r="UXJ103" s="704"/>
      <c r="UXK103" s="704"/>
      <c r="UXL103" s="704"/>
      <c r="UXM103" s="704"/>
      <c r="UXN103" s="704"/>
      <c r="UXO103" s="704"/>
      <c r="UXP103" s="704"/>
      <c r="UXQ103" s="704"/>
      <c r="UXR103" s="704"/>
      <c r="UXS103" s="704"/>
      <c r="UXT103" s="704"/>
      <c r="UXU103" s="704"/>
      <c r="UXV103" s="704"/>
      <c r="UXW103" s="704"/>
      <c r="UXX103" s="704"/>
      <c r="UXY103" s="704"/>
      <c r="UXZ103" s="704"/>
      <c r="UYA103" s="704"/>
      <c r="UYB103" s="704"/>
      <c r="UYC103" s="704"/>
      <c r="UYD103" s="704"/>
      <c r="UYE103" s="704"/>
      <c r="UYF103" s="704"/>
      <c r="UYG103" s="704"/>
      <c r="UYH103" s="704"/>
      <c r="UYI103" s="704"/>
      <c r="UYJ103" s="704"/>
      <c r="UYK103" s="704"/>
      <c r="UYL103" s="704"/>
      <c r="UYM103" s="704"/>
      <c r="UYN103" s="704"/>
      <c r="UYO103" s="704"/>
      <c r="UYP103" s="704"/>
      <c r="UYQ103" s="704"/>
      <c r="UYR103" s="704"/>
      <c r="UYS103" s="704"/>
      <c r="UYT103" s="704"/>
      <c r="UYU103" s="704"/>
      <c r="UYV103" s="704"/>
      <c r="UYW103" s="704"/>
      <c r="UYX103" s="704"/>
      <c r="UYY103" s="704"/>
      <c r="UYZ103" s="704"/>
      <c r="UZA103" s="704"/>
      <c r="UZB103" s="704"/>
      <c r="UZC103" s="704"/>
      <c r="UZD103" s="704"/>
      <c r="UZE103" s="704"/>
      <c r="UZF103" s="704"/>
      <c r="UZG103" s="704"/>
      <c r="UZH103" s="704"/>
      <c r="UZI103" s="704"/>
      <c r="UZJ103" s="704"/>
      <c r="UZK103" s="704"/>
      <c r="UZL103" s="704"/>
      <c r="UZM103" s="704"/>
      <c r="UZN103" s="704"/>
      <c r="UZO103" s="704"/>
      <c r="UZP103" s="704"/>
      <c r="UZQ103" s="704"/>
      <c r="UZR103" s="704"/>
      <c r="UZS103" s="704"/>
      <c r="UZT103" s="704"/>
      <c r="UZU103" s="704"/>
      <c r="UZV103" s="704"/>
      <c r="UZW103" s="704"/>
      <c r="UZX103" s="704"/>
      <c r="UZY103" s="704"/>
      <c r="UZZ103" s="704"/>
      <c r="VAA103" s="704"/>
      <c r="VAB103" s="704"/>
      <c r="VAC103" s="704"/>
      <c r="VAD103" s="704"/>
      <c r="VAE103" s="704"/>
      <c r="VAF103" s="704"/>
      <c r="VAG103" s="704"/>
      <c r="VAH103" s="704"/>
      <c r="VAI103" s="704"/>
      <c r="VAJ103" s="704"/>
      <c r="VAK103" s="704"/>
      <c r="VAL103" s="704"/>
      <c r="VAM103" s="704"/>
      <c r="VAN103" s="704"/>
      <c r="VAO103" s="704"/>
      <c r="VAP103" s="704"/>
      <c r="VAQ103" s="704"/>
      <c r="VAR103" s="704"/>
      <c r="VAS103" s="704"/>
      <c r="VAT103" s="704"/>
      <c r="VAU103" s="704"/>
      <c r="VAV103" s="704"/>
      <c r="VAW103" s="704"/>
      <c r="VAX103" s="704"/>
      <c r="VAY103" s="704"/>
      <c r="VAZ103" s="704"/>
      <c r="VBA103" s="704"/>
      <c r="VBB103" s="704"/>
      <c r="VBC103" s="704"/>
      <c r="VBD103" s="704"/>
      <c r="VBE103" s="704"/>
      <c r="VBF103" s="704"/>
      <c r="VBG103" s="704"/>
      <c r="VBH103" s="704"/>
      <c r="VBI103" s="704"/>
      <c r="VBJ103" s="704"/>
      <c r="VBK103" s="704"/>
      <c r="VBL103" s="704"/>
      <c r="VBM103" s="704"/>
      <c r="VBN103" s="704"/>
      <c r="VBO103" s="704"/>
      <c r="VBP103" s="704"/>
      <c r="VBQ103" s="704"/>
      <c r="VBR103" s="704"/>
      <c r="VBS103" s="704"/>
      <c r="VBT103" s="704"/>
      <c r="VBU103" s="704"/>
      <c r="VBV103" s="704"/>
      <c r="VBW103" s="704"/>
      <c r="VBX103" s="704"/>
      <c r="VBY103" s="704"/>
      <c r="VBZ103" s="704"/>
      <c r="VCA103" s="704"/>
      <c r="VCB103" s="704"/>
      <c r="VCC103" s="704"/>
      <c r="VCD103" s="704"/>
      <c r="VCE103" s="704"/>
      <c r="VCF103" s="704"/>
      <c r="VCG103" s="704"/>
      <c r="VCH103" s="704"/>
      <c r="VCI103" s="704"/>
      <c r="VCJ103" s="704"/>
      <c r="VCK103" s="704"/>
      <c r="VCL103" s="704"/>
      <c r="VCM103" s="704"/>
      <c r="VCN103" s="704"/>
      <c r="VCO103" s="704"/>
      <c r="VCP103" s="704"/>
      <c r="VCQ103" s="704"/>
      <c r="VCR103" s="704"/>
      <c r="VCS103" s="704"/>
      <c r="VCT103" s="704"/>
      <c r="VCU103" s="704"/>
      <c r="VCV103" s="704"/>
      <c r="VCW103" s="704"/>
      <c r="VCX103" s="704"/>
      <c r="VCY103" s="704"/>
      <c r="VCZ103" s="704"/>
      <c r="VDA103" s="704"/>
      <c r="VDB103" s="704"/>
      <c r="VDC103" s="704"/>
      <c r="VDD103" s="704"/>
      <c r="VDE103" s="704"/>
      <c r="VDF103" s="704"/>
      <c r="VDG103" s="704"/>
      <c r="VDH103" s="704"/>
      <c r="VDI103" s="704"/>
      <c r="VDJ103" s="704"/>
      <c r="VDK103" s="704"/>
      <c r="VDL103" s="704"/>
      <c r="VDM103" s="704"/>
      <c r="VDN103" s="704"/>
      <c r="VDO103" s="704"/>
      <c r="VDP103" s="704"/>
      <c r="VDQ103" s="704"/>
      <c r="VDR103" s="704"/>
      <c r="VDS103" s="704"/>
      <c r="VDT103" s="704"/>
      <c r="VDU103" s="704"/>
      <c r="VDV103" s="704"/>
      <c r="VDW103" s="704"/>
      <c r="VDX103" s="704"/>
      <c r="VDY103" s="704"/>
      <c r="VDZ103" s="704"/>
      <c r="VEA103" s="704"/>
      <c r="VEB103" s="704"/>
      <c r="VEC103" s="704"/>
      <c r="VED103" s="704"/>
      <c r="VEE103" s="704"/>
      <c r="VEF103" s="704"/>
      <c r="VEG103" s="704"/>
      <c r="VEH103" s="704"/>
      <c r="VEI103" s="704"/>
      <c r="VEJ103" s="704"/>
      <c r="VEK103" s="704"/>
      <c r="VEL103" s="704"/>
      <c r="VEM103" s="704"/>
      <c r="VEN103" s="704"/>
      <c r="VEO103" s="704"/>
      <c r="VEP103" s="704"/>
      <c r="VEQ103" s="704"/>
      <c r="VER103" s="704"/>
      <c r="VES103" s="704"/>
      <c r="VET103" s="704"/>
      <c r="VEU103" s="704"/>
      <c r="VEV103" s="704"/>
      <c r="VEW103" s="704"/>
      <c r="VEX103" s="704"/>
      <c r="VEY103" s="704"/>
      <c r="VEZ103" s="704"/>
      <c r="VFA103" s="704"/>
      <c r="VFB103" s="704"/>
      <c r="VFC103" s="704"/>
      <c r="VFD103" s="704"/>
      <c r="VFE103" s="704"/>
      <c r="VFF103" s="704"/>
      <c r="VFG103" s="704"/>
      <c r="VFH103" s="704"/>
      <c r="VFI103" s="704"/>
      <c r="VFJ103" s="704"/>
      <c r="VFK103" s="704"/>
      <c r="VFL103" s="704"/>
      <c r="VFM103" s="704"/>
      <c r="VFN103" s="704"/>
      <c r="VFO103" s="704"/>
      <c r="VFP103" s="704"/>
      <c r="VFQ103" s="704"/>
      <c r="VFR103" s="704"/>
      <c r="VFS103" s="704"/>
      <c r="VFT103" s="704"/>
      <c r="VFU103" s="704"/>
      <c r="VFV103" s="704"/>
      <c r="VFW103" s="704"/>
      <c r="VFX103" s="704"/>
      <c r="VFY103" s="704"/>
      <c r="VFZ103" s="704"/>
      <c r="VGA103" s="704"/>
      <c r="VGB103" s="704"/>
      <c r="VGC103" s="704"/>
      <c r="VGD103" s="704"/>
      <c r="VGE103" s="704"/>
      <c r="VGF103" s="704"/>
      <c r="VGG103" s="704"/>
      <c r="VGH103" s="704"/>
      <c r="VGI103" s="704"/>
      <c r="VGJ103" s="704"/>
      <c r="VGK103" s="704"/>
      <c r="VGL103" s="704"/>
      <c r="VGM103" s="704"/>
      <c r="VGN103" s="704"/>
      <c r="VGO103" s="704"/>
      <c r="VGP103" s="704"/>
      <c r="VGQ103" s="704"/>
      <c r="VGR103" s="704"/>
      <c r="VGS103" s="704"/>
      <c r="VGT103" s="704"/>
      <c r="VGU103" s="704"/>
      <c r="VGV103" s="704"/>
      <c r="VGW103" s="704"/>
      <c r="VGX103" s="704"/>
      <c r="VGY103" s="704"/>
      <c r="VGZ103" s="704"/>
      <c r="VHA103" s="704"/>
      <c r="VHB103" s="704"/>
      <c r="VHC103" s="704"/>
      <c r="VHD103" s="704"/>
      <c r="VHE103" s="704"/>
      <c r="VHF103" s="704"/>
      <c r="VHG103" s="704"/>
      <c r="VHH103" s="704"/>
      <c r="VHI103" s="704"/>
      <c r="VHJ103" s="704"/>
      <c r="VHK103" s="704"/>
      <c r="VHL103" s="704"/>
      <c r="VHM103" s="704"/>
      <c r="VHN103" s="704"/>
      <c r="VHO103" s="704"/>
      <c r="VHP103" s="704"/>
      <c r="VHQ103" s="704"/>
      <c r="VHR103" s="704"/>
      <c r="VHS103" s="704"/>
      <c r="VHT103" s="704"/>
      <c r="VHU103" s="704"/>
      <c r="VHV103" s="704"/>
      <c r="VHW103" s="704"/>
      <c r="VHX103" s="704"/>
      <c r="VHY103" s="704"/>
      <c r="VHZ103" s="704"/>
      <c r="VIA103" s="704"/>
      <c r="VIB103" s="704"/>
      <c r="VIC103" s="704"/>
      <c r="VID103" s="704"/>
      <c r="VIE103" s="704"/>
      <c r="VIF103" s="704"/>
      <c r="VIG103" s="704"/>
      <c r="VIH103" s="704"/>
      <c r="VII103" s="704"/>
      <c r="VIJ103" s="704"/>
      <c r="VIK103" s="704"/>
      <c r="VIL103" s="704"/>
      <c r="VIM103" s="704"/>
      <c r="VIN103" s="704"/>
      <c r="VIO103" s="704"/>
      <c r="VIP103" s="704"/>
      <c r="VIQ103" s="704"/>
      <c r="VIR103" s="704"/>
      <c r="VIS103" s="704"/>
      <c r="VIT103" s="704"/>
      <c r="VIU103" s="704"/>
      <c r="VIV103" s="704"/>
      <c r="VIW103" s="704"/>
      <c r="VIX103" s="704"/>
      <c r="VIY103" s="704"/>
      <c r="VIZ103" s="704"/>
      <c r="VJA103" s="704"/>
      <c r="VJB103" s="704"/>
      <c r="VJC103" s="704"/>
      <c r="VJD103" s="704"/>
      <c r="VJE103" s="704"/>
      <c r="VJF103" s="704"/>
      <c r="VJG103" s="704"/>
      <c r="VJH103" s="704"/>
      <c r="VJI103" s="704"/>
      <c r="VJJ103" s="704"/>
      <c r="VJK103" s="704"/>
      <c r="VJL103" s="704"/>
      <c r="VJM103" s="704"/>
      <c r="VJN103" s="704"/>
      <c r="VJO103" s="704"/>
      <c r="VJP103" s="704"/>
      <c r="VJQ103" s="704"/>
      <c r="VJR103" s="704"/>
      <c r="VJS103" s="704"/>
      <c r="VJT103" s="704"/>
      <c r="VJU103" s="704"/>
      <c r="VJV103" s="704"/>
      <c r="VJW103" s="704"/>
      <c r="VJX103" s="704"/>
      <c r="VJY103" s="704"/>
      <c r="VJZ103" s="704"/>
      <c r="VKA103" s="704"/>
      <c r="VKB103" s="704"/>
      <c r="VKC103" s="704"/>
      <c r="VKD103" s="704"/>
      <c r="VKE103" s="704"/>
      <c r="VKF103" s="704"/>
      <c r="VKG103" s="704"/>
      <c r="VKH103" s="704"/>
      <c r="VKI103" s="704"/>
      <c r="VKJ103" s="704"/>
      <c r="VKK103" s="704"/>
      <c r="VKL103" s="704"/>
      <c r="VKM103" s="704"/>
      <c r="VKN103" s="704"/>
      <c r="VKO103" s="704"/>
      <c r="VKP103" s="704"/>
      <c r="VKQ103" s="704"/>
      <c r="VKR103" s="704"/>
      <c r="VKS103" s="704"/>
      <c r="VKT103" s="704"/>
      <c r="VKU103" s="704"/>
      <c r="VKV103" s="704"/>
      <c r="VKW103" s="704"/>
      <c r="VKX103" s="704"/>
      <c r="VKY103" s="704"/>
      <c r="VKZ103" s="704"/>
      <c r="VLA103" s="704"/>
      <c r="VLB103" s="704"/>
      <c r="VLC103" s="704"/>
      <c r="VLD103" s="704"/>
      <c r="VLE103" s="704"/>
      <c r="VLF103" s="704"/>
      <c r="VLG103" s="704"/>
      <c r="VLH103" s="704"/>
      <c r="VLI103" s="704"/>
      <c r="VLJ103" s="704"/>
      <c r="VLK103" s="704"/>
      <c r="VLL103" s="704"/>
      <c r="VLM103" s="704"/>
      <c r="VLN103" s="704"/>
      <c r="VLO103" s="704"/>
      <c r="VLP103" s="704"/>
      <c r="VLQ103" s="704"/>
      <c r="VLR103" s="704"/>
      <c r="VLS103" s="704"/>
      <c r="VLT103" s="704"/>
      <c r="VLU103" s="704"/>
      <c r="VLV103" s="704"/>
      <c r="VLW103" s="704"/>
      <c r="VLX103" s="704"/>
      <c r="VLY103" s="704"/>
      <c r="VLZ103" s="704"/>
      <c r="VMA103" s="704"/>
      <c r="VMB103" s="704"/>
      <c r="VMC103" s="704"/>
      <c r="VMD103" s="704"/>
      <c r="VME103" s="704"/>
      <c r="VMF103" s="704"/>
      <c r="VMG103" s="704"/>
      <c r="VMH103" s="704"/>
      <c r="VMI103" s="704"/>
      <c r="VMJ103" s="704"/>
      <c r="VMK103" s="704"/>
      <c r="VML103" s="704"/>
      <c r="VMM103" s="704"/>
      <c r="VMN103" s="704"/>
      <c r="VMO103" s="704"/>
      <c r="VMP103" s="704"/>
      <c r="VMQ103" s="704"/>
      <c r="VMR103" s="704"/>
      <c r="VMS103" s="704"/>
      <c r="VMT103" s="704"/>
      <c r="VMU103" s="704"/>
      <c r="VMV103" s="704"/>
      <c r="VMW103" s="704"/>
      <c r="VMX103" s="704"/>
      <c r="VMY103" s="704"/>
      <c r="VMZ103" s="704"/>
      <c r="VNA103" s="704"/>
      <c r="VNB103" s="704"/>
      <c r="VNC103" s="704"/>
      <c r="VND103" s="704"/>
      <c r="VNE103" s="704"/>
      <c r="VNF103" s="704"/>
      <c r="VNG103" s="704"/>
      <c r="VNH103" s="704"/>
      <c r="VNI103" s="704"/>
      <c r="VNJ103" s="704"/>
      <c r="VNK103" s="704"/>
      <c r="VNL103" s="704"/>
      <c r="VNM103" s="704"/>
      <c r="VNN103" s="704"/>
      <c r="VNO103" s="704"/>
      <c r="VNP103" s="704"/>
      <c r="VNQ103" s="704"/>
      <c r="VNR103" s="704"/>
      <c r="VNS103" s="704"/>
      <c r="VNT103" s="704"/>
      <c r="VNU103" s="704"/>
      <c r="VNV103" s="704"/>
      <c r="VNW103" s="704"/>
      <c r="VNX103" s="704"/>
      <c r="VNY103" s="704"/>
      <c r="VNZ103" s="704"/>
      <c r="VOA103" s="704"/>
      <c r="VOB103" s="704"/>
      <c r="VOC103" s="704"/>
      <c r="VOD103" s="704"/>
      <c r="VOE103" s="704"/>
      <c r="VOF103" s="704"/>
      <c r="VOG103" s="704"/>
      <c r="VOH103" s="704"/>
      <c r="VOI103" s="704"/>
      <c r="VOJ103" s="704"/>
      <c r="VOK103" s="704"/>
      <c r="VOL103" s="704"/>
      <c r="VOM103" s="704"/>
      <c r="VON103" s="704"/>
      <c r="VOO103" s="704"/>
      <c r="VOP103" s="704"/>
      <c r="VOQ103" s="704"/>
      <c r="VOR103" s="704"/>
      <c r="VOS103" s="704"/>
      <c r="VOT103" s="704"/>
      <c r="VOU103" s="704"/>
      <c r="VOV103" s="704"/>
      <c r="VOW103" s="704"/>
      <c r="VOX103" s="704"/>
      <c r="VOY103" s="704"/>
      <c r="VOZ103" s="704"/>
      <c r="VPA103" s="704"/>
      <c r="VPB103" s="704"/>
      <c r="VPC103" s="704"/>
      <c r="VPD103" s="704"/>
      <c r="VPE103" s="704"/>
      <c r="VPF103" s="704"/>
      <c r="VPG103" s="704"/>
      <c r="VPH103" s="704"/>
      <c r="VPI103" s="704"/>
      <c r="VPJ103" s="704"/>
      <c r="VPK103" s="704"/>
      <c r="VPL103" s="704"/>
      <c r="VPM103" s="704"/>
      <c r="VPN103" s="704"/>
      <c r="VPO103" s="704"/>
      <c r="VPP103" s="704"/>
      <c r="VPQ103" s="704"/>
      <c r="VPR103" s="704"/>
      <c r="VPS103" s="704"/>
      <c r="VPT103" s="704"/>
      <c r="VPU103" s="704"/>
      <c r="VPV103" s="704"/>
      <c r="VPW103" s="704"/>
      <c r="VPX103" s="704"/>
      <c r="VPY103" s="704"/>
      <c r="VPZ103" s="704"/>
      <c r="VQA103" s="704"/>
      <c r="VQB103" s="704"/>
      <c r="VQC103" s="704"/>
      <c r="VQD103" s="704"/>
      <c r="VQE103" s="704"/>
      <c r="VQF103" s="704"/>
      <c r="VQG103" s="704"/>
      <c r="VQH103" s="704"/>
      <c r="VQI103" s="704"/>
      <c r="VQJ103" s="704"/>
      <c r="VQK103" s="704"/>
      <c r="VQL103" s="704"/>
      <c r="VQM103" s="704"/>
      <c r="VQN103" s="704"/>
      <c r="VQO103" s="704"/>
      <c r="VQP103" s="704"/>
      <c r="VQQ103" s="704"/>
      <c r="VQR103" s="704"/>
      <c r="VQS103" s="704"/>
      <c r="VQT103" s="704"/>
      <c r="VQU103" s="704"/>
      <c r="VQV103" s="704"/>
      <c r="VQW103" s="704"/>
      <c r="VQX103" s="704"/>
      <c r="VQY103" s="704"/>
      <c r="VQZ103" s="704"/>
      <c r="VRA103" s="704"/>
      <c r="VRB103" s="704"/>
      <c r="VRC103" s="704"/>
      <c r="VRD103" s="704"/>
      <c r="VRE103" s="704"/>
      <c r="VRF103" s="704"/>
      <c r="VRG103" s="704"/>
      <c r="VRH103" s="704"/>
      <c r="VRI103" s="704"/>
      <c r="VRJ103" s="704"/>
      <c r="VRK103" s="704"/>
      <c r="VRL103" s="704"/>
      <c r="VRM103" s="704"/>
      <c r="VRN103" s="704"/>
      <c r="VRO103" s="704"/>
      <c r="VRP103" s="704"/>
      <c r="VRQ103" s="704"/>
      <c r="VRR103" s="704"/>
      <c r="VRS103" s="704"/>
      <c r="VRT103" s="704"/>
      <c r="VRU103" s="704"/>
      <c r="VRV103" s="704"/>
      <c r="VRW103" s="704"/>
      <c r="VRX103" s="704"/>
      <c r="VRY103" s="704"/>
      <c r="VRZ103" s="704"/>
      <c r="VSA103" s="704"/>
      <c r="VSB103" s="704"/>
      <c r="VSC103" s="704"/>
      <c r="VSD103" s="704"/>
      <c r="VSE103" s="704"/>
      <c r="VSF103" s="704"/>
      <c r="VSG103" s="704"/>
      <c r="VSH103" s="704"/>
      <c r="VSI103" s="704"/>
      <c r="VSJ103" s="704"/>
      <c r="VSK103" s="704"/>
      <c r="VSL103" s="704"/>
      <c r="VSM103" s="704"/>
      <c r="VSN103" s="704"/>
      <c r="VSO103" s="704"/>
      <c r="VSP103" s="704"/>
      <c r="VSQ103" s="704"/>
      <c r="VSR103" s="704"/>
      <c r="VSS103" s="704"/>
      <c r="VST103" s="704"/>
      <c r="VSU103" s="704"/>
      <c r="VSV103" s="704"/>
      <c r="VSW103" s="704"/>
      <c r="VSX103" s="704"/>
      <c r="VSY103" s="704"/>
      <c r="VSZ103" s="704"/>
      <c r="VTA103" s="704"/>
      <c r="VTB103" s="704"/>
      <c r="VTC103" s="704"/>
      <c r="VTD103" s="704"/>
      <c r="VTE103" s="704"/>
      <c r="VTF103" s="704"/>
      <c r="VTG103" s="704"/>
      <c r="VTH103" s="704"/>
      <c r="VTI103" s="704"/>
      <c r="VTJ103" s="704"/>
      <c r="VTK103" s="704"/>
      <c r="VTL103" s="704"/>
      <c r="VTM103" s="704"/>
      <c r="VTN103" s="704"/>
      <c r="VTO103" s="704"/>
      <c r="VTP103" s="704"/>
      <c r="VTQ103" s="704"/>
      <c r="VTR103" s="704"/>
      <c r="VTS103" s="704"/>
      <c r="VTT103" s="704"/>
      <c r="VTU103" s="704"/>
      <c r="VTV103" s="704"/>
      <c r="VTW103" s="704"/>
      <c r="VTX103" s="704"/>
      <c r="VTY103" s="704"/>
      <c r="VTZ103" s="704"/>
      <c r="VUA103" s="704"/>
      <c r="VUB103" s="704"/>
      <c r="VUC103" s="704"/>
      <c r="VUD103" s="704"/>
      <c r="VUE103" s="704"/>
      <c r="VUF103" s="704"/>
      <c r="VUG103" s="704"/>
      <c r="VUH103" s="704"/>
      <c r="VUI103" s="704"/>
      <c r="VUJ103" s="704"/>
      <c r="VUK103" s="704"/>
      <c r="VUL103" s="704"/>
      <c r="VUM103" s="704"/>
      <c r="VUN103" s="704"/>
      <c r="VUO103" s="704"/>
      <c r="VUP103" s="704"/>
      <c r="VUQ103" s="704"/>
      <c r="VUR103" s="704"/>
      <c r="VUS103" s="704"/>
      <c r="VUT103" s="704"/>
      <c r="VUU103" s="704"/>
      <c r="VUV103" s="704"/>
      <c r="VUW103" s="704"/>
      <c r="VUX103" s="704"/>
      <c r="VUY103" s="704"/>
      <c r="VUZ103" s="704"/>
      <c r="VVA103" s="704"/>
      <c r="VVB103" s="704"/>
      <c r="VVC103" s="704"/>
      <c r="VVD103" s="704"/>
      <c r="VVE103" s="704"/>
      <c r="VVF103" s="704"/>
      <c r="VVG103" s="704"/>
      <c r="VVH103" s="704"/>
      <c r="VVI103" s="704"/>
      <c r="VVJ103" s="704"/>
      <c r="VVK103" s="704"/>
      <c r="VVL103" s="704"/>
      <c r="VVM103" s="704"/>
      <c r="VVN103" s="704"/>
      <c r="VVO103" s="704"/>
      <c r="VVP103" s="704"/>
      <c r="VVQ103" s="704"/>
      <c r="VVR103" s="704"/>
      <c r="VVS103" s="704"/>
      <c r="VVT103" s="704"/>
      <c r="VVU103" s="704"/>
      <c r="VVV103" s="704"/>
      <c r="VVW103" s="704"/>
      <c r="VVX103" s="704"/>
      <c r="VVY103" s="704"/>
      <c r="VVZ103" s="704"/>
      <c r="VWA103" s="704"/>
      <c r="VWB103" s="704"/>
      <c r="VWC103" s="704"/>
      <c r="VWD103" s="704"/>
      <c r="VWE103" s="704"/>
      <c r="VWF103" s="704"/>
      <c r="VWG103" s="704"/>
      <c r="VWH103" s="704"/>
      <c r="VWI103" s="704"/>
      <c r="VWJ103" s="704"/>
      <c r="VWK103" s="704"/>
      <c r="VWL103" s="704"/>
      <c r="VWM103" s="704"/>
      <c r="VWN103" s="704"/>
      <c r="VWO103" s="704"/>
      <c r="VWP103" s="704"/>
      <c r="VWQ103" s="704"/>
      <c r="VWR103" s="704"/>
      <c r="VWS103" s="704"/>
      <c r="VWT103" s="704"/>
      <c r="VWU103" s="704"/>
      <c r="VWV103" s="704"/>
      <c r="VWW103" s="704"/>
      <c r="VWX103" s="704"/>
      <c r="VWY103" s="704"/>
      <c r="VWZ103" s="704"/>
      <c r="VXA103" s="704"/>
      <c r="VXB103" s="704"/>
      <c r="VXC103" s="704"/>
      <c r="VXD103" s="704"/>
      <c r="VXE103" s="704"/>
      <c r="VXF103" s="704"/>
      <c r="VXG103" s="704"/>
      <c r="VXH103" s="704"/>
      <c r="VXI103" s="704"/>
      <c r="VXJ103" s="704"/>
      <c r="VXK103" s="704"/>
      <c r="VXL103" s="704"/>
      <c r="VXM103" s="704"/>
      <c r="VXN103" s="704"/>
      <c r="VXO103" s="704"/>
      <c r="VXP103" s="704"/>
      <c r="VXQ103" s="704"/>
      <c r="VXR103" s="704"/>
      <c r="VXS103" s="704"/>
      <c r="VXT103" s="704"/>
      <c r="VXU103" s="704"/>
      <c r="VXV103" s="704"/>
      <c r="VXW103" s="704"/>
      <c r="VXX103" s="704"/>
      <c r="VXY103" s="704"/>
      <c r="VXZ103" s="704"/>
      <c r="VYA103" s="704"/>
      <c r="VYB103" s="704"/>
      <c r="VYC103" s="704"/>
      <c r="VYD103" s="704"/>
      <c r="VYE103" s="704"/>
      <c r="VYF103" s="704"/>
      <c r="VYG103" s="704"/>
      <c r="VYH103" s="704"/>
      <c r="VYI103" s="704"/>
      <c r="VYJ103" s="704"/>
      <c r="VYK103" s="704"/>
      <c r="VYL103" s="704"/>
      <c r="VYM103" s="704"/>
      <c r="VYN103" s="704"/>
      <c r="VYO103" s="704"/>
      <c r="VYP103" s="704"/>
      <c r="VYQ103" s="704"/>
      <c r="VYR103" s="704"/>
      <c r="VYS103" s="704"/>
      <c r="VYT103" s="704"/>
      <c r="VYU103" s="704"/>
      <c r="VYV103" s="704"/>
      <c r="VYW103" s="704"/>
      <c r="VYX103" s="704"/>
      <c r="VYY103" s="704"/>
      <c r="VYZ103" s="704"/>
      <c r="VZA103" s="704"/>
      <c r="VZB103" s="704"/>
      <c r="VZC103" s="704"/>
      <c r="VZD103" s="704"/>
      <c r="VZE103" s="704"/>
      <c r="VZF103" s="704"/>
      <c r="VZG103" s="704"/>
      <c r="VZH103" s="704"/>
      <c r="VZI103" s="704"/>
      <c r="VZJ103" s="704"/>
      <c r="VZK103" s="704"/>
      <c r="VZL103" s="704"/>
      <c r="VZM103" s="704"/>
      <c r="VZN103" s="704"/>
      <c r="VZO103" s="704"/>
      <c r="VZP103" s="704"/>
      <c r="VZQ103" s="704"/>
      <c r="VZR103" s="704"/>
      <c r="VZS103" s="704"/>
      <c r="VZT103" s="704"/>
      <c r="VZU103" s="704"/>
      <c r="VZV103" s="704"/>
      <c r="VZW103" s="704"/>
      <c r="VZX103" s="704"/>
      <c r="VZY103" s="704"/>
      <c r="VZZ103" s="704"/>
      <c r="WAA103" s="704"/>
      <c r="WAB103" s="704"/>
      <c r="WAC103" s="704"/>
      <c r="WAD103" s="704"/>
      <c r="WAE103" s="704"/>
      <c r="WAF103" s="704"/>
      <c r="WAG103" s="704"/>
      <c r="WAH103" s="704"/>
      <c r="WAI103" s="704"/>
      <c r="WAJ103" s="704"/>
      <c r="WAK103" s="704"/>
      <c r="WAL103" s="704"/>
      <c r="WAM103" s="704"/>
      <c r="WAN103" s="704"/>
      <c r="WAO103" s="704"/>
      <c r="WAP103" s="704"/>
      <c r="WAQ103" s="704"/>
      <c r="WAR103" s="704"/>
      <c r="WAS103" s="704"/>
      <c r="WAT103" s="704"/>
      <c r="WAU103" s="704"/>
      <c r="WAV103" s="704"/>
      <c r="WAW103" s="704"/>
      <c r="WAX103" s="704"/>
      <c r="WAY103" s="704"/>
      <c r="WAZ103" s="704"/>
      <c r="WBA103" s="704"/>
      <c r="WBB103" s="704"/>
      <c r="WBC103" s="704"/>
      <c r="WBD103" s="704"/>
      <c r="WBE103" s="704"/>
      <c r="WBF103" s="704"/>
      <c r="WBG103" s="704"/>
      <c r="WBH103" s="704"/>
      <c r="WBI103" s="704"/>
      <c r="WBJ103" s="704"/>
      <c r="WBK103" s="704"/>
      <c r="WBL103" s="704"/>
      <c r="WBM103" s="704"/>
      <c r="WBN103" s="704"/>
      <c r="WBO103" s="704"/>
      <c r="WBP103" s="704"/>
      <c r="WBQ103" s="704"/>
      <c r="WBR103" s="704"/>
      <c r="WBS103" s="704"/>
      <c r="WBT103" s="704"/>
      <c r="WBU103" s="704"/>
      <c r="WBV103" s="704"/>
      <c r="WBW103" s="704"/>
      <c r="WBX103" s="704"/>
      <c r="WBY103" s="704"/>
      <c r="WBZ103" s="704"/>
      <c r="WCA103" s="704"/>
      <c r="WCB103" s="704"/>
      <c r="WCC103" s="704"/>
      <c r="WCD103" s="704"/>
      <c r="WCE103" s="704"/>
      <c r="WCF103" s="704"/>
      <c r="WCG103" s="704"/>
      <c r="WCH103" s="704"/>
      <c r="WCI103" s="704"/>
      <c r="WCJ103" s="704"/>
      <c r="WCK103" s="704"/>
      <c r="WCL103" s="704"/>
      <c r="WCM103" s="704"/>
      <c r="WCN103" s="704"/>
      <c r="WCO103" s="704"/>
      <c r="WCP103" s="704"/>
      <c r="WCQ103" s="704"/>
      <c r="WCR103" s="704"/>
      <c r="WCS103" s="704"/>
      <c r="WCT103" s="704"/>
      <c r="WCU103" s="704"/>
      <c r="WCV103" s="704"/>
      <c r="WCW103" s="704"/>
      <c r="WCX103" s="704"/>
      <c r="WCY103" s="704"/>
      <c r="WCZ103" s="704"/>
      <c r="WDA103" s="704"/>
      <c r="WDB103" s="704"/>
      <c r="WDC103" s="704"/>
      <c r="WDD103" s="704"/>
      <c r="WDE103" s="704"/>
      <c r="WDF103" s="704"/>
      <c r="WDG103" s="704"/>
      <c r="WDH103" s="704"/>
      <c r="WDI103" s="704"/>
      <c r="WDJ103" s="704"/>
      <c r="WDK103" s="704"/>
      <c r="WDL103" s="704"/>
      <c r="WDM103" s="704"/>
      <c r="WDN103" s="704"/>
      <c r="WDO103" s="704"/>
      <c r="WDP103" s="704"/>
      <c r="WDQ103" s="704"/>
      <c r="WDR103" s="704"/>
      <c r="WDS103" s="704"/>
      <c r="WDT103" s="704"/>
      <c r="WDU103" s="704"/>
      <c r="WDV103" s="704"/>
      <c r="WDW103" s="704"/>
      <c r="WDX103" s="704"/>
      <c r="WDY103" s="704"/>
      <c r="WDZ103" s="704"/>
      <c r="WEA103" s="704"/>
      <c r="WEB103" s="704"/>
      <c r="WEC103" s="704"/>
      <c r="WED103" s="704"/>
      <c r="WEE103" s="704"/>
      <c r="WEF103" s="704"/>
      <c r="WEG103" s="704"/>
      <c r="WEH103" s="704"/>
      <c r="WEI103" s="704"/>
      <c r="WEJ103" s="704"/>
      <c r="WEK103" s="704"/>
      <c r="WEL103" s="704"/>
      <c r="WEM103" s="704"/>
      <c r="WEN103" s="704"/>
      <c r="WEO103" s="704"/>
      <c r="WEP103" s="704"/>
      <c r="WEQ103" s="704"/>
      <c r="WER103" s="704"/>
      <c r="WES103" s="704"/>
      <c r="WET103" s="704"/>
      <c r="WEU103" s="704"/>
      <c r="WEV103" s="704"/>
      <c r="WEW103" s="704"/>
      <c r="WEX103" s="704"/>
      <c r="WEY103" s="704"/>
      <c r="WEZ103" s="704"/>
      <c r="WFA103" s="704"/>
      <c r="WFB103" s="704"/>
      <c r="WFC103" s="704"/>
      <c r="WFD103" s="704"/>
      <c r="WFE103" s="704"/>
      <c r="WFF103" s="704"/>
      <c r="WFG103" s="704"/>
      <c r="WFH103" s="704"/>
      <c r="WFI103" s="704"/>
      <c r="WFJ103" s="704"/>
      <c r="WFK103" s="704"/>
      <c r="WFL103" s="704"/>
      <c r="WFM103" s="704"/>
      <c r="WFN103" s="704"/>
      <c r="WFO103" s="704"/>
      <c r="WFP103" s="704"/>
      <c r="WFQ103" s="704"/>
      <c r="WFR103" s="704"/>
      <c r="WFS103" s="704"/>
      <c r="WFT103" s="704"/>
      <c r="WFU103" s="704"/>
      <c r="WFV103" s="704"/>
      <c r="WFW103" s="704"/>
      <c r="WFX103" s="704"/>
      <c r="WFY103" s="704"/>
      <c r="WFZ103" s="704"/>
      <c r="WGA103" s="704"/>
      <c r="WGB103" s="704"/>
      <c r="WGC103" s="704"/>
      <c r="WGD103" s="704"/>
      <c r="WGE103" s="704"/>
      <c r="WGF103" s="704"/>
      <c r="WGG103" s="704"/>
      <c r="WGH103" s="704"/>
      <c r="WGI103" s="704"/>
      <c r="WGJ103" s="704"/>
      <c r="WGK103" s="704"/>
      <c r="WGL103" s="704"/>
      <c r="WGM103" s="704"/>
      <c r="WGN103" s="704"/>
      <c r="WGO103" s="704"/>
      <c r="WGP103" s="704"/>
      <c r="WGQ103" s="704"/>
      <c r="WGR103" s="704"/>
      <c r="WGS103" s="704"/>
      <c r="WGT103" s="704"/>
      <c r="WGU103" s="704"/>
      <c r="WGV103" s="704"/>
      <c r="WGW103" s="704"/>
      <c r="WGX103" s="704"/>
      <c r="WGY103" s="704"/>
      <c r="WGZ103" s="704"/>
      <c r="WHA103" s="704"/>
      <c r="WHB103" s="704"/>
      <c r="WHC103" s="704"/>
      <c r="WHD103" s="704"/>
      <c r="WHE103" s="704"/>
      <c r="WHF103" s="704"/>
      <c r="WHG103" s="704"/>
      <c r="WHH103" s="704"/>
      <c r="WHI103" s="704"/>
      <c r="WHJ103" s="704"/>
      <c r="WHK103" s="704"/>
      <c r="WHL103" s="704"/>
      <c r="WHM103" s="704"/>
      <c r="WHN103" s="704"/>
      <c r="WHO103" s="704"/>
      <c r="WHP103" s="704"/>
      <c r="WHQ103" s="704"/>
      <c r="WHR103" s="704"/>
      <c r="WHS103" s="704"/>
      <c r="WHT103" s="704"/>
      <c r="WHU103" s="704"/>
      <c r="WHV103" s="704"/>
      <c r="WHW103" s="704"/>
      <c r="WHX103" s="704"/>
      <c r="WHY103" s="704"/>
      <c r="WHZ103" s="704"/>
      <c r="WIA103" s="704"/>
      <c r="WIB103" s="704"/>
      <c r="WIC103" s="704"/>
      <c r="WID103" s="704"/>
      <c r="WIE103" s="704"/>
      <c r="WIF103" s="704"/>
      <c r="WIG103" s="704"/>
      <c r="WIH103" s="704"/>
      <c r="WII103" s="704"/>
      <c r="WIJ103" s="704"/>
      <c r="WIK103" s="704"/>
      <c r="WIL103" s="704"/>
      <c r="WIM103" s="704"/>
      <c r="WIN103" s="704"/>
      <c r="WIO103" s="704"/>
      <c r="WIP103" s="704"/>
      <c r="WIQ103" s="704"/>
      <c r="WIR103" s="704"/>
      <c r="WIS103" s="704"/>
      <c r="WIT103" s="704"/>
      <c r="WIU103" s="704"/>
      <c r="WIV103" s="704"/>
      <c r="WIW103" s="704"/>
      <c r="WIX103" s="704"/>
      <c r="WIY103" s="704"/>
      <c r="WIZ103" s="704"/>
      <c r="WJA103" s="704"/>
      <c r="WJB103" s="704"/>
      <c r="WJC103" s="704"/>
      <c r="WJD103" s="704"/>
      <c r="WJE103" s="704"/>
      <c r="WJF103" s="704"/>
      <c r="WJG103" s="704"/>
      <c r="WJH103" s="704"/>
      <c r="WJI103" s="704"/>
      <c r="WJJ103" s="704"/>
      <c r="WJK103" s="704"/>
      <c r="WJL103" s="704"/>
      <c r="WJM103" s="704"/>
      <c r="WJN103" s="704"/>
      <c r="WJO103" s="704"/>
      <c r="WJP103" s="704"/>
      <c r="WJQ103" s="704"/>
      <c r="WJR103" s="704"/>
      <c r="WJS103" s="704"/>
      <c r="WJT103" s="704"/>
      <c r="WJU103" s="704"/>
      <c r="WJV103" s="704"/>
      <c r="WJW103" s="704"/>
      <c r="WJX103" s="704"/>
      <c r="WJY103" s="704"/>
      <c r="WJZ103" s="704"/>
      <c r="WKA103" s="704"/>
      <c r="WKB103" s="704"/>
      <c r="WKC103" s="704"/>
      <c r="WKD103" s="704"/>
      <c r="WKE103" s="704"/>
      <c r="WKF103" s="704"/>
      <c r="WKG103" s="704"/>
      <c r="WKH103" s="704"/>
      <c r="WKI103" s="704"/>
      <c r="WKJ103" s="704"/>
      <c r="WKK103" s="704"/>
      <c r="WKL103" s="704"/>
      <c r="WKM103" s="704"/>
      <c r="WKN103" s="704"/>
      <c r="WKO103" s="704"/>
      <c r="WKP103" s="704"/>
      <c r="WKQ103" s="704"/>
      <c r="WKR103" s="704"/>
      <c r="WKS103" s="704"/>
      <c r="WKT103" s="704"/>
      <c r="WKU103" s="704"/>
      <c r="WKV103" s="704"/>
      <c r="WKW103" s="704"/>
      <c r="WKX103" s="704"/>
      <c r="WKY103" s="704"/>
      <c r="WKZ103" s="704"/>
      <c r="WLA103" s="704"/>
      <c r="WLB103" s="704"/>
      <c r="WLC103" s="704"/>
      <c r="WLD103" s="704"/>
      <c r="WLE103" s="704"/>
      <c r="WLF103" s="704"/>
      <c r="WLG103" s="704"/>
      <c r="WLH103" s="704"/>
      <c r="WLI103" s="704"/>
      <c r="WLJ103" s="704"/>
      <c r="WLK103" s="704"/>
      <c r="WLL103" s="704"/>
      <c r="WLM103" s="704"/>
      <c r="WLN103" s="704"/>
      <c r="WLO103" s="704"/>
      <c r="WLP103" s="704"/>
      <c r="WLQ103" s="704"/>
      <c r="WLR103" s="704"/>
      <c r="WLS103" s="704"/>
      <c r="WLT103" s="704"/>
      <c r="WLU103" s="704"/>
      <c r="WLV103" s="704"/>
      <c r="WLW103" s="704"/>
      <c r="WLX103" s="704"/>
      <c r="WLY103" s="704"/>
      <c r="WLZ103" s="704"/>
      <c r="WMA103" s="704"/>
      <c r="WMB103" s="704"/>
      <c r="WMC103" s="704"/>
      <c r="WMD103" s="704"/>
      <c r="WME103" s="704"/>
      <c r="WMF103" s="704"/>
      <c r="WMG103" s="704"/>
      <c r="WMH103" s="704"/>
      <c r="WMI103" s="704"/>
      <c r="WMJ103" s="704"/>
      <c r="WMK103" s="704"/>
      <c r="WML103" s="704"/>
      <c r="WMM103" s="704"/>
      <c r="WMN103" s="704"/>
      <c r="WMO103" s="704"/>
      <c r="WMP103" s="704"/>
      <c r="WMQ103" s="704"/>
      <c r="WMR103" s="704"/>
      <c r="WMS103" s="704"/>
      <c r="WMT103" s="704"/>
      <c r="WMU103" s="704"/>
      <c r="WMV103" s="704"/>
      <c r="WMW103" s="704"/>
      <c r="WMX103" s="704"/>
      <c r="WMY103" s="704"/>
      <c r="WMZ103" s="704"/>
      <c r="WNA103" s="704"/>
      <c r="WNB103" s="704"/>
      <c r="WNC103" s="704"/>
      <c r="WND103" s="704"/>
      <c r="WNE103" s="704"/>
      <c r="WNF103" s="704"/>
      <c r="WNG103" s="704"/>
      <c r="WNH103" s="704"/>
      <c r="WNI103" s="704"/>
      <c r="WNJ103" s="704"/>
      <c r="WNK103" s="704"/>
      <c r="WNL103" s="704"/>
      <c r="WNM103" s="704"/>
      <c r="WNN103" s="704"/>
      <c r="WNO103" s="704"/>
      <c r="WNP103" s="704"/>
      <c r="WNQ103" s="704"/>
      <c r="WNR103" s="704"/>
      <c r="WNS103" s="704"/>
      <c r="WNT103" s="704"/>
      <c r="WNU103" s="704"/>
      <c r="WNV103" s="704"/>
      <c r="WNW103" s="704"/>
      <c r="WNX103" s="704"/>
      <c r="WNY103" s="704"/>
      <c r="WNZ103" s="704"/>
      <c r="WOA103" s="704"/>
      <c r="WOB103" s="704"/>
      <c r="WOC103" s="704"/>
      <c r="WOD103" s="704"/>
      <c r="WOE103" s="704"/>
      <c r="WOF103" s="704"/>
      <c r="WOG103" s="704"/>
      <c r="WOH103" s="704"/>
      <c r="WOI103" s="704"/>
      <c r="WOJ103" s="704"/>
      <c r="WOK103" s="704"/>
      <c r="WOL103" s="704"/>
      <c r="WOM103" s="704"/>
      <c r="WON103" s="704"/>
      <c r="WOO103" s="704"/>
      <c r="WOP103" s="704"/>
      <c r="WOQ103" s="704"/>
      <c r="WOR103" s="704"/>
      <c r="WOS103" s="704"/>
      <c r="WOT103" s="704"/>
      <c r="WOU103" s="704"/>
      <c r="WOV103" s="704"/>
      <c r="WOW103" s="704"/>
      <c r="WOX103" s="704"/>
      <c r="WOY103" s="704"/>
      <c r="WOZ103" s="704"/>
      <c r="WPA103" s="704"/>
      <c r="WPB103" s="704"/>
      <c r="WPC103" s="704"/>
      <c r="WPD103" s="704"/>
      <c r="WPE103" s="704"/>
      <c r="WPF103" s="704"/>
      <c r="WPG103" s="704"/>
      <c r="WPH103" s="704"/>
      <c r="WPI103" s="704"/>
      <c r="WPJ103" s="704"/>
      <c r="WPK103" s="704"/>
      <c r="WPL103" s="704"/>
      <c r="WPM103" s="704"/>
      <c r="WPN103" s="704"/>
      <c r="WPO103" s="704"/>
      <c r="WPP103" s="704"/>
      <c r="WPQ103" s="704"/>
      <c r="WPR103" s="704"/>
      <c r="WPS103" s="704"/>
      <c r="WPT103" s="704"/>
      <c r="WPU103" s="704"/>
      <c r="WPV103" s="704"/>
      <c r="WPW103" s="704"/>
      <c r="WPX103" s="704"/>
      <c r="WPY103" s="704"/>
      <c r="WPZ103" s="704"/>
      <c r="WQA103" s="704"/>
      <c r="WQB103" s="704"/>
      <c r="WQC103" s="704"/>
      <c r="WQD103" s="704"/>
      <c r="WQE103" s="704"/>
      <c r="WQF103" s="704"/>
      <c r="WQG103" s="704"/>
      <c r="WQH103" s="704"/>
      <c r="WQI103" s="704"/>
      <c r="WQJ103" s="704"/>
      <c r="WQK103" s="704"/>
      <c r="WQL103" s="704"/>
      <c r="WQM103" s="704"/>
      <c r="WQN103" s="704"/>
      <c r="WQO103" s="704"/>
      <c r="WQP103" s="704"/>
      <c r="WQQ103" s="704"/>
      <c r="WQR103" s="704"/>
      <c r="WQS103" s="704"/>
      <c r="WQT103" s="704"/>
      <c r="WQU103" s="704"/>
      <c r="WQV103" s="704"/>
      <c r="WQW103" s="704"/>
      <c r="WQX103" s="704"/>
      <c r="WQY103" s="704"/>
      <c r="WQZ103" s="704"/>
      <c r="WRA103" s="704"/>
      <c r="WRB103" s="704"/>
      <c r="WRC103" s="704"/>
      <c r="WRD103" s="704"/>
      <c r="WRE103" s="704"/>
      <c r="WRF103" s="704"/>
      <c r="WRG103" s="704"/>
      <c r="WRH103" s="704"/>
      <c r="WRI103" s="704"/>
      <c r="WRJ103" s="704"/>
      <c r="WRK103" s="704"/>
      <c r="WRL103" s="704"/>
      <c r="WRM103" s="704"/>
      <c r="WRN103" s="704"/>
      <c r="WRO103" s="704"/>
      <c r="WRP103" s="704"/>
      <c r="WRQ103" s="704"/>
      <c r="WRR103" s="704"/>
      <c r="WRS103" s="704"/>
      <c r="WRT103" s="704"/>
      <c r="WRU103" s="704"/>
      <c r="WRV103" s="704"/>
      <c r="WRW103" s="704"/>
      <c r="WRX103" s="704"/>
      <c r="WRY103" s="704"/>
      <c r="WRZ103" s="704"/>
      <c r="WSA103" s="704"/>
      <c r="WSB103" s="704"/>
      <c r="WSC103" s="704"/>
      <c r="WSD103" s="704"/>
      <c r="WSE103" s="704"/>
      <c r="WSF103" s="704"/>
      <c r="WSG103" s="704"/>
      <c r="WSH103" s="704"/>
      <c r="WSI103" s="704"/>
      <c r="WSJ103" s="704"/>
      <c r="WSK103" s="704"/>
      <c r="WSL103" s="704"/>
      <c r="WSM103" s="704"/>
      <c r="WSN103" s="704"/>
      <c r="WSO103" s="704"/>
      <c r="WSP103" s="704"/>
      <c r="WSQ103" s="704"/>
      <c r="WSR103" s="704"/>
      <c r="WSS103" s="704"/>
      <c r="WST103" s="704"/>
      <c r="WSU103" s="704"/>
      <c r="WSV103" s="704"/>
      <c r="WSW103" s="704"/>
      <c r="WSX103" s="704"/>
      <c r="WSY103" s="704"/>
      <c r="WSZ103" s="704"/>
      <c r="WTA103" s="704"/>
      <c r="WTB103" s="704"/>
      <c r="WTC103" s="704"/>
      <c r="WTD103" s="704"/>
      <c r="WTE103" s="704"/>
      <c r="WTF103" s="704"/>
      <c r="WTG103" s="704"/>
      <c r="WTH103" s="704"/>
      <c r="WTI103" s="704"/>
      <c r="WTJ103" s="704"/>
      <c r="WTK103" s="704"/>
      <c r="WTL103" s="704"/>
      <c r="WTM103" s="704"/>
      <c r="WTN103" s="704"/>
      <c r="WTO103" s="704"/>
      <c r="WTP103" s="704"/>
      <c r="WTQ103" s="704"/>
      <c r="WTR103" s="704"/>
      <c r="WTS103" s="704"/>
      <c r="WTT103" s="704"/>
      <c r="WTU103" s="704"/>
      <c r="WTV103" s="704"/>
      <c r="WTW103" s="704"/>
      <c r="WTX103" s="704"/>
      <c r="WTY103" s="704"/>
      <c r="WTZ103" s="704"/>
      <c r="WUA103" s="704"/>
      <c r="WUB103" s="704"/>
      <c r="WUC103" s="704"/>
      <c r="WUD103" s="704"/>
      <c r="WUE103" s="704"/>
      <c r="WUF103" s="704"/>
      <c r="WUG103" s="704"/>
      <c r="WUH103" s="704"/>
      <c r="WUI103" s="704"/>
      <c r="WUJ103" s="704"/>
      <c r="WUK103" s="704"/>
      <c r="WUL103" s="704"/>
      <c r="WUM103" s="704"/>
      <c r="WUN103" s="704"/>
      <c r="WUO103" s="704"/>
      <c r="WUP103" s="704"/>
      <c r="WUQ103" s="704"/>
      <c r="WUR103" s="704"/>
      <c r="WUS103" s="704"/>
      <c r="WUT103" s="704"/>
      <c r="WUU103" s="704"/>
      <c r="WUV103" s="704"/>
      <c r="WUW103" s="704"/>
      <c r="WUX103" s="704"/>
      <c r="WUY103" s="704"/>
      <c r="WUZ103" s="704"/>
      <c r="WVA103" s="704"/>
      <c r="WVB103" s="704"/>
      <c r="WVC103" s="704"/>
      <c r="WVD103" s="704"/>
      <c r="WVE103" s="704"/>
      <c r="WVF103" s="704"/>
      <c r="WVG103" s="704"/>
      <c r="WVH103" s="704"/>
      <c r="WVI103" s="704"/>
      <c r="WVJ103" s="704"/>
      <c r="WVK103" s="704"/>
      <c r="WVL103" s="704"/>
      <c r="WVM103" s="704"/>
      <c r="WVN103" s="704"/>
      <c r="WVO103" s="704"/>
      <c r="WVP103" s="704"/>
      <c r="WVQ103" s="704"/>
      <c r="WVR103" s="704"/>
      <c r="WVS103" s="704"/>
      <c r="WVT103" s="704"/>
      <c r="WVU103" s="704"/>
      <c r="WVV103" s="704"/>
      <c r="WVW103" s="704"/>
      <c r="WVX103" s="704"/>
      <c r="WVY103" s="704"/>
      <c r="WVZ103" s="704"/>
      <c r="WWA103" s="704"/>
      <c r="WWB103" s="704"/>
      <c r="WWC103" s="704"/>
      <c r="WWD103" s="704"/>
      <c r="WWE103" s="704"/>
      <c r="WWF103" s="704"/>
      <c r="WWG103" s="704"/>
      <c r="WWH103" s="704"/>
      <c r="WWI103" s="704"/>
      <c r="WWJ103" s="704"/>
      <c r="WWK103" s="704"/>
      <c r="WWL103" s="704"/>
      <c r="WWM103" s="704"/>
      <c r="WWN103" s="704"/>
      <c r="WWO103" s="704"/>
      <c r="WWP103" s="704"/>
      <c r="WWQ103" s="704"/>
      <c r="WWR103" s="704"/>
      <c r="WWS103" s="704"/>
      <c r="WWT103" s="704"/>
      <c r="WWU103" s="704"/>
      <c r="WWV103" s="704"/>
      <c r="WWW103" s="704"/>
      <c r="WWX103" s="704"/>
      <c r="WWY103" s="704"/>
      <c r="WWZ103" s="704"/>
      <c r="WXA103" s="704"/>
      <c r="WXB103" s="704"/>
      <c r="WXC103" s="704"/>
      <c r="WXD103" s="704"/>
      <c r="WXE103" s="704"/>
      <c r="WXF103" s="704"/>
      <c r="WXG103" s="704"/>
      <c r="WXH103" s="704"/>
      <c r="WXI103" s="704"/>
      <c r="WXJ103" s="704"/>
      <c r="WXK103" s="704"/>
      <c r="WXL103" s="704"/>
      <c r="WXM103" s="704"/>
      <c r="WXN103" s="704"/>
      <c r="WXO103" s="704"/>
      <c r="WXP103" s="704"/>
      <c r="WXQ103" s="704"/>
      <c r="WXR103" s="704"/>
      <c r="WXS103" s="704"/>
      <c r="WXT103" s="704"/>
      <c r="WXU103" s="704"/>
      <c r="WXV103" s="704"/>
      <c r="WXW103" s="704"/>
      <c r="WXX103" s="704"/>
      <c r="WXY103" s="704"/>
      <c r="WXZ103" s="704"/>
      <c r="WYA103" s="704"/>
      <c r="WYB103" s="704"/>
      <c r="WYC103" s="704"/>
      <c r="WYD103" s="704"/>
      <c r="WYE103" s="704"/>
      <c r="WYF103" s="704"/>
      <c r="WYG103" s="704"/>
      <c r="WYH103" s="704"/>
      <c r="WYI103" s="704"/>
      <c r="WYJ103" s="704"/>
      <c r="WYK103" s="704"/>
      <c r="WYL103" s="704"/>
      <c r="WYM103" s="704"/>
      <c r="WYN103" s="704"/>
      <c r="WYO103" s="704"/>
      <c r="WYP103" s="704"/>
      <c r="WYQ103" s="704"/>
      <c r="WYR103" s="704"/>
      <c r="WYS103" s="704"/>
      <c r="WYT103" s="704"/>
      <c r="WYU103" s="704"/>
      <c r="WYV103" s="704"/>
      <c r="WYW103" s="704"/>
      <c r="WYX103" s="704"/>
      <c r="WYY103" s="704"/>
      <c r="WYZ103" s="704"/>
      <c r="WZA103" s="704"/>
      <c r="WZB103" s="704"/>
      <c r="WZC103" s="704"/>
      <c r="WZD103" s="704"/>
      <c r="WZE103" s="704"/>
      <c r="WZF103" s="704"/>
      <c r="WZG103" s="704"/>
      <c r="WZH103" s="704"/>
      <c r="WZI103" s="704"/>
      <c r="WZJ103" s="704"/>
      <c r="WZK103" s="704"/>
      <c r="WZL103" s="704"/>
      <c r="WZM103" s="704"/>
      <c r="WZN103" s="704"/>
      <c r="WZO103" s="704"/>
      <c r="WZP103" s="704"/>
      <c r="WZQ103" s="704"/>
      <c r="WZR103" s="704"/>
      <c r="WZS103" s="704"/>
      <c r="WZT103" s="704"/>
      <c r="WZU103" s="704"/>
      <c r="WZV103" s="704"/>
      <c r="WZW103" s="704"/>
      <c r="WZX103" s="704"/>
      <c r="WZY103" s="704"/>
      <c r="WZZ103" s="704"/>
      <c r="XAA103" s="704"/>
      <c r="XAB103" s="704"/>
      <c r="XAC103" s="704"/>
      <c r="XAD103" s="704"/>
      <c r="XAE103" s="704"/>
      <c r="XAF103" s="704"/>
      <c r="XAG103" s="704"/>
      <c r="XAH103" s="704"/>
      <c r="XAI103" s="704"/>
      <c r="XAJ103" s="704"/>
      <c r="XAK103" s="704"/>
      <c r="XAL103" s="704"/>
      <c r="XAM103" s="704"/>
      <c r="XAN103" s="704"/>
      <c r="XAO103" s="704"/>
      <c r="XAP103" s="704"/>
      <c r="XAQ103" s="704"/>
      <c r="XAR103" s="704"/>
      <c r="XAS103" s="704"/>
      <c r="XAT103" s="704"/>
      <c r="XAU103" s="704"/>
      <c r="XAV103" s="704"/>
      <c r="XAW103" s="704"/>
      <c r="XAX103" s="704"/>
      <c r="XAY103" s="704"/>
      <c r="XAZ103" s="704"/>
      <c r="XBA103" s="704"/>
      <c r="XBB103" s="704"/>
      <c r="XBC103" s="704"/>
      <c r="XBD103" s="704"/>
      <c r="XBE103" s="704"/>
      <c r="XBF103" s="704"/>
      <c r="XBG103" s="704"/>
      <c r="XBH103" s="704"/>
      <c r="XBI103" s="704"/>
      <c r="XBJ103" s="704"/>
      <c r="XBK103" s="704"/>
      <c r="XBL103" s="704"/>
      <c r="XBM103" s="704"/>
      <c r="XBN103" s="704"/>
      <c r="XBO103" s="704"/>
      <c r="XBP103" s="704"/>
      <c r="XBQ103" s="704"/>
      <c r="XBR103" s="704"/>
      <c r="XBS103" s="704"/>
      <c r="XBT103" s="704"/>
      <c r="XBU103" s="704"/>
      <c r="XBV103" s="704"/>
      <c r="XBW103" s="704"/>
      <c r="XBX103" s="704"/>
      <c r="XBY103" s="704"/>
      <c r="XBZ103" s="704"/>
      <c r="XCA103" s="704"/>
      <c r="XCB103" s="704"/>
      <c r="XCC103" s="704"/>
      <c r="XCD103" s="704"/>
      <c r="XCE103" s="704"/>
      <c r="XCF103" s="704"/>
      <c r="XCG103" s="704"/>
      <c r="XCH103" s="704"/>
      <c r="XCI103" s="704"/>
      <c r="XCJ103" s="704"/>
      <c r="XCK103" s="704"/>
      <c r="XCL103" s="704"/>
      <c r="XCM103" s="704"/>
      <c r="XCN103" s="704"/>
      <c r="XCO103" s="704"/>
      <c r="XCP103" s="704"/>
      <c r="XCQ103" s="704"/>
      <c r="XCR103" s="704"/>
      <c r="XCS103" s="704"/>
      <c r="XCT103" s="704"/>
      <c r="XCU103" s="704"/>
      <c r="XCV103" s="704"/>
      <c r="XCW103" s="704"/>
      <c r="XCX103" s="704"/>
      <c r="XCY103" s="704"/>
      <c r="XCZ103" s="704"/>
      <c r="XDA103" s="704"/>
      <c r="XDB103" s="704"/>
      <c r="XDC103" s="704"/>
      <c r="XDD103" s="704"/>
      <c r="XDE103" s="704"/>
      <c r="XDF103" s="704"/>
      <c r="XDG103" s="704"/>
      <c r="XDH103" s="704"/>
      <c r="XDI103" s="704"/>
      <c r="XDJ103" s="704"/>
      <c r="XDK103" s="704"/>
      <c r="XDL103" s="704"/>
      <c r="XDM103" s="704"/>
      <c r="XDN103" s="704"/>
      <c r="XDO103" s="704"/>
      <c r="XDP103" s="704"/>
      <c r="XDQ103" s="704"/>
      <c r="XDR103" s="704"/>
      <c r="XDS103" s="704"/>
      <c r="XDT103" s="704"/>
      <c r="XDU103" s="704"/>
      <c r="XDV103" s="704"/>
      <c r="XDW103" s="704"/>
      <c r="XDX103" s="704"/>
      <c r="XDY103" s="704"/>
      <c r="XDZ103" s="704"/>
      <c r="XEA103" s="704"/>
      <c r="XEB103" s="704"/>
      <c r="XEC103" s="704"/>
      <c r="XED103" s="704"/>
      <c r="XEE103" s="704"/>
      <c r="XEF103" s="704"/>
      <c r="XEG103" s="704"/>
      <c r="XEH103" s="704"/>
      <c r="XEI103" s="704"/>
      <c r="XEJ103" s="704"/>
      <c r="XEK103" s="704"/>
    </row>
    <row r="104" spans="1:16365" s="747" customFormat="1" ht="99.9" customHeight="1" x14ac:dyDescent="0.25">
      <c r="A104" s="45">
        <v>104</v>
      </c>
      <c r="B104" s="701" t="s">
        <v>632</v>
      </c>
      <c r="C104" s="45">
        <v>10</v>
      </c>
      <c r="D104" s="45" t="s">
        <v>703</v>
      </c>
      <c r="E104" s="45" t="s">
        <v>1228</v>
      </c>
      <c r="F104" s="63" t="s">
        <v>1238</v>
      </c>
      <c r="G104" s="701" t="s">
        <v>1239</v>
      </c>
      <c r="H104" s="143">
        <v>2020</v>
      </c>
      <c r="I104" s="143" t="s">
        <v>1240</v>
      </c>
      <c r="J104" s="269">
        <v>80196.19</v>
      </c>
      <c r="K104" s="214" t="s">
        <v>901</v>
      </c>
      <c r="L104" s="215" t="s">
        <v>1241</v>
      </c>
      <c r="M104" s="45" t="s">
        <v>1242</v>
      </c>
      <c r="N104" s="45" t="s">
        <v>1243</v>
      </c>
      <c r="O104" s="45" t="s">
        <v>1244</v>
      </c>
      <c r="P104" s="705" t="s">
        <v>1245</v>
      </c>
      <c r="Q104" s="146">
        <f t="shared" si="7"/>
        <v>31.879999999999995</v>
      </c>
      <c r="R104" s="159">
        <v>3.14</v>
      </c>
      <c r="S104" s="159">
        <v>1.76</v>
      </c>
      <c r="T104" s="159">
        <f>23.24+3.74</f>
        <v>26.979999999999997</v>
      </c>
      <c r="U104" s="160">
        <f t="shared" si="8"/>
        <v>31.879999999999995</v>
      </c>
      <c r="V104" s="255">
        <v>72</v>
      </c>
      <c r="W104" s="149">
        <v>7</v>
      </c>
      <c r="X104" s="1371" t="s">
        <v>1246</v>
      </c>
      <c r="Y104" s="161">
        <v>3</v>
      </c>
      <c r="Z104" s="161">
        <v>11</v>
      </c>
      <c r="AA104" s="161">
        <v>5</v>
      </c>
      <c r="AB104" s="161">
        <v>4</v>
      </c>
      <c r="AC104" s="161" t="s">
        <v>1247</v>
      </c>
      <c r="AD104" s="162">
        <f>23.24+3.74</f>
        <v>26.979999999999997</v>
      </c>
      <c r="AE104" s="163">
        <v>5</v>
      </c>
      <c r="AF104" s="706">
        <v>53</v>
      </c>
      <c r="AG104" s="1370" t="s">
        <v>1089</v>
      </c>
      <c r="AH104" s="63" t="s">
        <v>1248</v>
      </c>
      <c r="AI104" s="165">
        <v>32</v>
      </c>
      <c r="AJ104" s="193" t="s">
        <v>1089</v>
      </c>
      <c r="AK104" s="191" t="s">
        <v>1249</v>
      </c>
      <c r="AL104" s="192">
        <v>21</v>
      </c>
      <c r="AM104" s="164" t="s">
        <v>645</v>
      </c>
      <c r="AN104" s="63" t="s">
        <v>645</v>
      </c>
      <c r="AO104" s="166">
        <v>0</v>
      </c>
      <c r="AP104" s="193" t="s">
        <v>645</v>
      </c>
      <c r="AQ104" s="191" t="s">
        <v>645</v>
      </c>
      <c r="AR104" s="192">
        <v>0</v>
      </c>
      <c r="AS104" s="164" t="s">
        <v>645</v>
      </c>
      <c r="AT104" s="63" t="s">
        <v>645</v>
      </c>
      <c r="AU104" s="166">
        <v>0</v>
      </c>
      <c r="AV104" s="167" t="s">
        <v>645</v>
      </c>
      <c r="AW104" s="168" t="s">
        <v>645</v>
      </c>
      <c r="AX104" s="169">
        <v>0</v>
      </c>
      <c r="AY104" s="663"/>
      <c r="AZ104" s="663"/>
      <c r="BA104" s="663"/>
      <c r="BB104" s="663"/>
      <c r="BC104" s="663"/>
      <c r="BD104" s="663"/>
      <c r="BE104" s="663"/>
      <c r="BF104" s="663"/>
      <c r="BG104" s="663"/>
      <c r="BH104" s="704"/>
      <c r="BI104" s="704"/>
      <c r="BJ104" s="704"/>
      <c r="BK104" s="704"/>
      <c r="BL104" s="704"/>
      <c r="BM104" s="704"/>
      <c r="BN104" s="704"/>
      <c r="BO104" s="704"/>
      <c r="BP104" s="704"/>
      <c r="BQ104" s="704"/>
      <c r="BR104" s="704"/>
      <c r="BS104" s="704"/>
      <c r="BT104" s="704"/>
      <c r="BU104" s="704"/>
      <c r="BV104" s="704"/>
      <c r="BW104" s="704"/>
      <c r="BX104" s="704"/>
      <c r="BY104" s="704"/>
      <c r="BZ104" s="704"/>
      <c r="CA104" s="704"/>
      <c r="CB104" s="704"/>
      <c r="CC104" s="704"/>
      <c r="CD104" s="704"/>
      <c r="CE104" s="704"/>
      <c r="CF104" s="704"/>
      <c r="CG104" s="704"/>
      <c r="CH104" s="704"/>
      <c r="CI104" s="704"/>
      <c r="CJ104" s="704"/>
      <c r="CK104" s="704"/>
      <c r="CL104" s="704"/>
      <c r="CM104" s="704"/>
      <c r="CN104" s="704"/>
      <c r="CO104" s="704"/>
      <c r="CP104" s="704"/>
      <c r="CQ104" s="704"/>
      <c r="CR104" s="704"/>
      <c r="CS104" s="704"/>
      <c r="CT104" s="704"/>
      <c r="CU104" s="704"/>
      <c r="CV104" s="704"/>
      <c r="CW104" s="704"/>
      <c r="CX104" s="704"/>
      <c r="CY104" s="704"/>
      <c r="CZ104" s="704"/>
      <c r="DA104" s="704"/>
      <c r="DB104" s="704"/>
      <c r="DC104" s="704"/>
      <c r="DD104" s="704"/>
      <c r="DE104" s="704"/>
      <c r="DF104" s="704"/>
      <c r="DG104" s="704"/>
      <c r="DH104" s="704"/>
      <c r="DI104" s="704"/>
      <c r="DJ104" s="704"/>
      <c r="DK104" s="704"/>
      <c r="DL104" s="704"/>
      <c r="DM104" s="704"/>
      <c r="DN104" s="704"/>
      <c r="DO104" s="704"/>
      <c r="DP104" s="704"/>
      <c r="DQ104" s="704"/>
      <c r="DR104" s="704"/>
      <c r="DS104" s="704"/>
      <c r="DT104" s="704"/>
      <c r="DU104" s="704"/>
      <c r="DV104" s="704"/>
      <c r="DW104" s="704"/>
      <c r="DX104" s="704"/>
      <c r="DY104" s="704"/>
      <c r="DZ104" s="704"/>
      <c r="EA104" s="704"/>
      <c r="EB104" s="704"/>
      <c r="EC104" s="704"/>
      <c r="ED104" s="704"/>
      <c r="EE104" s="704"/>
      <c r="EF104" s="704"/>
      <c r="EG104" s="704"/>
      <c r="EH104" s="704"/>
      <c r="EI104" s="704"/>
      <c r="EJ104" s="704"/>
      <c r="EK104" s="704"/>
      <c r="EL104" s="704"/>
      <c r="EM104" s="704"/>
      <c r="EN104" s="704"/>
      <c r="EO104" s="704"/>
      <c r="EP104" s="704"/>
      <c r="EQ104" s="704"/>
      <c r="ER104" s="704"/>
      <c r="ES104" s="704"/>
      <c r="ET104" s="704"/>
      <c r="EU104" s="704"/>
      <c r="EV104" s="704"/>
      <c r="EW104" s="704"/>
      <c r="EX104" s="704"/>
      <c r="EY104" s="704"/>
      <c r="EZ104" s="704"/>
      <c r="FA104" s="704"/>
      <c r="FB104" s="704"/>
      <c r="FC104" s="704"/>
      <c r="FD104" s="704"/>
      <c r="FE104" s="704"/>
      <c r="FF104" s="704"/>
      <c r="FG104" s="704"/>
      <c r="FH104" s="704"/>
      <c r="FI104" s="704"/>
      <c r="FJ104" s="704"/>
      <c r="FK104" s="704"/>
      <c r="FL104" s="704"/>
      <c r="FM104" s="704"/>
      <c r="FN104" s="704"/>
      <c r="FO104" s="704"/>
      <c r="FP104" s="704"/>
      <c r="FQ104" s="704"/>
      <c r="FR104" s="704"/>
      <c r="FS104" s="704"/>
      <c r="FT104" s="704"/>
      <c r="FU104" s="704"/>
      <c r="FV104" s="704"/>
      <c r="FW104" s="704"/>
      <c r="FX104" s="704"/>
      <c r="FY104" s="704"/>
      <c r="FZ104" s="704"/>
      <c r="GA104" s="704"/>
      <c r="GB104" s="704"/>
      <c r="GC104" s="704"/>
      <c r="GD104" s="704"/>
      <c r="GE104" s="704"/>
      <c r="GF104" s="704"/>
      <c r="GG104" s="704"/>
      <c r="GH104" s="704"/>
      <c r="GI104" s="704"/>
      <c r="GJ104" s="704"/>
      <c r="GK104" s="704"/>
      <c r="GL104" s="704"/>
      <c r="GM104" s="704"/>
      <c r="GN104" s="704"/>
      <c r="GO104" s="704"/>
      <c r="GP104" s="704"/>
      <c r="GQ104" s="704"/>
      <c r="GR104" s="704"/>
      <c r="GS104" s="704"/>
      <c r="GT104" s="704"/>
      <c r="GU104" s="704"/>
      <c r="GV104" s="704"/>
      <c r="GW104" s="704"/>
      <c r="GX104" s="704"/>
      <c r="GY104" s="704"/>
      <c r="GZ104" s="704"/>
      <c r="HA104" s="704"/>
      <c r="HB104" s="704"/>
      <c r="HC104" s="704"/>
      <c r="HD104" s="704"/>
      <c r="HE104" s="704"/>
      <c r="HF104" s="704"/>
      <c r="HG104" s="704"/>
      <c r="HH104" s="704"/>
      <c r="HI104" s="704"/>
      <c r="HJ104" s="704"/>
      <c r="HK104" s="704"/>
      <c r="HL104" s="704"/>
      <c r="HM104" s="704"/>
      <c r="HN104" s="704"/>
      <c r="HO104" s="704"/>
      <c r="HP104" s="704"/>
      <c r="HQ104" s="704"/>
      <c r="HR104" s="704"/>
      <c r="HS104" s="704"/>
      <c r="HT104" s="704"/>
      <c r="HU104" s="704"/>
      <c r="HV104" s="704"/>
      <c r="HW104" s="704"/>
      <c r="HX104" s="704"/>
      <c r="HY104" s="704"/>
      <c r="HZ104" s="704"/>
      <c r="IA104" s="704"/>
      <c r="IB104" s="704"/>
      <c r="IC104" s="704"/>
      <c r="ID104" s="704"/>
      <c r="IE104" s="704"/>
      <c r="IF104" s="704"/>
      <c r="IG104" s="704"/>
      <c r="IH104" s="704"/>
      <c r="II104" s="704"/>
      <c r="IJ104" s="704"/>
      <c r="IK104" s="704"/>
      <c r="IL104" s="704"/>
      <c r="IM104" s="704"/>
      <c r="IN104" s="704"/>
      <c r="IO104" s="704"/>
      <c r="IP104" s="704"/>
      <c r="IQ104" s="704"/>
      <c r="IR104" s="704"/>
      <c r="IS104" s="704"/>
      <c r="IT104" s="704"/>
      <c r="IU104" s="704"/>
      <c r="IV104" s="704"/>
      <c r="IW104" s="704"/>
      <c r="IX104" s="704"/>
      <c r="IY104" s="704"/>
      <c r="IZ104" s="704"/>
      <c r="JA104" s="704"/>
      <c r="JB104" s="704"/>
      <c r="JC104" s="704"/>
      <c r="JD104" s="704"/>
      <c r="JE104" s="704"/>
      <c r="JF104" s="704"/>
      <c r="JG104" s="704"/>
      <c r="JH104" s="704"/>
      <c r="JI104" s="704"/>
      <c r="JJ104" s="704"/>
      <c r="JK104" s="704"/>
      <c r="JL104" s="704"/>
      <c r="JM104" s="704"/>
      <c r="JN104" s="704"/>
      <c r="JO104" s="704"/>
      <c r="JP104" s="704"/>
      <c r="JQ104" s="704"/>
      <c r="JR104" s="704"/>
      <c r="JS104" s="704"/>
      <c r="JT104" s="704"/>
      <c r="JU104" s="704"/>
      <c r="JV104" s="704"/>
      <c r="JW104" s="704"/>
      <c r="JX104" s="704"/>
      <c r="JY104" s="704"/>
      <c r="JZ104" s="704"/>
      <c r="KA104" s="704"/>
      <c r="KB104" s="704"/>
      <c r="KC104" s="704"/>
      <c r="KD104" s="704"/>
      <c r="KE104" s="704"/>
      <c r="KF104" s="704"/>
      <c r="KG104" s="704"/>
      <c r="KH104" s="704"/>
      <c r="KI104" s="704"/>
      <c r="KJ104" s="704"/>
      <c r="KK104" s="704"/>
      <c r="KL104" s="704"/>
      <c r="KM104" s="704"/>
      <c r="KN104" s="704"/>
      <c r="KO104" s="704"/>
      <c r="KP104" s="704"/>
      <c r="KQ104" s="704"/>
      <c r="KR104" s="704"/>
      <c r="KS104" s="704"/>
      <c r="KT104" s="704"/>
      <c r="KU104" s="704"/>
      <c r="KV104" s="704"/>
      <c r="KW104" s="704"/>
      <c r="KX104" s="704"/>
      <c r="KY104" s="704"/>
      <c r="KZ104" s="704"/>
      <c r="LA104" s="704"/>
      <c r="LB104" s="704"/>
      <c r="LC104" s="704"/>
      <c r="LD104" s="704"/>
      <c r="LE104" s="704"/>
      <c r="LF104" s="704"/>
      <c r="LG104" s="704"/>
      <c r="LH104" s="704"/>
      <c r="LI104" s="704"/>
      <c r="LJ104" s="704"/>
      <c r="LK104" s="704"/>
      <c r="LL104" s="704"/>
      <c r="LM104" s="704"/>
      <c r="LN104" s="704"/>
      <c r="LO104" s="704"/>
      <c r="LP104" s="704"/>
      <c r="LQ104" s="704"/>
      <c r="LR104" s="704"/>
      <c r="LS104" s="704"/>
      <c r="LT104" s="704"/>
      <c r="LU104" s="704"/>
      <c r="LV104" s="704"/>
      <c r="LW104" s="704"/>
      <c r="LX104" s="704"/>
      <c r="LY104" s="704"/>
      <c r="LZ104" s="704"/>
      <c r="MA104" s="704"/>
      <c r="MB104" s="704"/>
      <c r="MC104" s="704"/>
      <c r="MD104" s="704"/>
      <c r="ME104" s="704"/>
      <c r="MF104" s="704"/>
      <c r="MG104" s="704"/>
      <c r="MH104" s="704"/>
      <c r="MI104" s="704"/>
      <c r="MJ104" s="704"/>
      <c r="MK104" s="704"/>
      <c r="ML104" s="704"/>
      <c r="MM104" s="704"/>
      <c r="MN104" s="704"/>
      <c r="MO104" s="704"/>
      <c r="MP104" s="704"/>
      <c r="MQ104" s="704"/>
      <c r="MR104" s="704"/>
      <c r="MS104" s="704"/>
      <c r="MT104" s="704"/>
      <c r="MU104" s="704"/>
      <c r="MV104" s="704"/>
      <c r="MW104" s="704"/>
      <c r="MX104" s="704"/>
      <c r="MY104" s="704"/>
      <c r="MZ104" s="704"/>
      <c r="NA104" s="704"/>
      <c r="NB104" s="704"/>
      <c r="NC104" s="704"/>
      <c r="ND104" s="704"/>
      <c r="NE104" s="704"/>
      <c r="NF104" s="704"/>
      <c r="NG104" s="704"/>
      <c r="NH104" s="704"/>
      <c r="NI104" s="704"/>
      <c r="NJ104" s="704"/>
      <c r="NK104" s="704"/>
      <c r="NL104" s="704"/>
      <c r="NM104" s="704"/>
      <c r="NN104" s="704"/>
      <c r="NO104" s="704"/>
      <c r="NP104" s="704"/>
      <c r="NQ104" s="704"/>
      <c r="NR104" s="704"/>
      <c r="NS104" s="704"/>
      <c r="NT104" s="704"/>
      <c r="NU104" s="704"/>
      <c r="NV104" s="704"/>
      <c r="NW104" s="704"/>
      <c r="NX104" s="704"/>
      <c r="NY104" s="704"/>
      <c r="NZ104" s="704"/>
      <c r="OA104" s="704"/>
      <c r="OB104" s="704"/>
      <c r="OC104" s="704"/>
      <c r="OD104" s="704"/>
      <c r="OE104" s="704"/>
      <c r="OF104" s="704"/>
      <c r="OG104" s="704"/>
      <c r="OH104" s="704"/>
      <c r="OI104" s="704"/>
      <c r="OJ104" s="704"/>
      <c r="OK104" s="704"/>
      <c r="OL104" s="704"/>
      <c r="OM104" s="704"/>
      <c r="ON104" s="704"/>
      <c r="OO104" s="704"/>
      <c r="OP104" s="704"/>
      <c r="OQ104" s="704"/>
      <c r="OR104" s="704"/>
      <c r="OS104" s="704"/>
      <c r="OT104" s="704"/>
      <c r="OU104" s="704"/>
      <c r="OV104" s="704"/>
      <c r="OW104" s="704"/>
      <c r="OX104" s="704"/>
      <c r="OY104" s="704"/>
      <c r="OZ104" s="704"/>
      <c r="PA104" s="704"/>
      <c r="PB104" s="704"/>
      <c r="PC104" s="704"/>
      <c r="PD104" s="704"/>
      <c r="PE104" s="704"/>
      <c r="PF104" s="704"/>
      <c r="PG104" s="704"/>
      <c r="PH104" s="704"/>
      <c r="PI104" s="704"/>
      <c r="PJ104" s="704"/>
      <c r="PK104" s="704"/>
      <c r="PL104" s="704"/>
      <c r="PM104" s="704"/>
      <c r="PN104" s="704"/>
      <c r="PO104" s="704"/>
      <c r="PP104" s="704"/>
      <c r="PQ104" s="704"/>
      <c r="PR104" s="704"/>
      <c r="PS104" s="704"/>
      <c r="PT104" s="704"/>
      <c r="PU104" s="704"/>
      <c r="PV104" s="704"/>
      <c r="PW104" s="704"/>
      <c r="PX104" s="704"/>
      <c r="PY104" s="704"/>
      <c r="PZ104" s="704"/>
      <c r="QA104" s="704"/>
      <c r="QB104" s="704"/>
      <c r="QC104" s="704"/>
      <c r="QD104" s="704"/>
      <c r="QE104" s="704"/>
      <c r="QF104" s="704"/>
      <c r="QG104" s="704"/>
      <c r="QH104" s="704"/>
      <c r="QI104" s="704"/>
      <c r="QJ104" s="704"/>
      <c r="QK104" s="704"/>
      <c r="QL104" s="704"/>
      <c r="QM104" s="704"/>
      <c r="QN104" s="704"/>
      <c r="QO104" s="704"/>
      <c r="QP104" s="704"/>
      <c r="QQ104" s="704"/>
      <c r="QR104" s="704"/>
      <c r="QS104" s="704"/>
      <c r="QT104" s="704"/>
      <c r="QU104" s="704"/>
      <c r="QV104" s="704"/>
      <c r="QW104" s="704"/>
      <c r="QX104" s="704"/>
      <c r="QY104" s="704"/>
      <c r="QZ104" s="704"/>
      <c r="RA104" s="704"/>
      <c r="RB104" s="704"/>
      <c r="RC104" s="704"/>
      <c r="RD104" s="704"/>
      <c r="RE104" s="704"/>
      <c r="RF104" s="704"/>
      <c r="RG104" s="704"/>
      <c r="RH104" s="704"/>
      <c r="RI104" s="704"/>
      <c r="RJ104" s="704"/>
      <c r="RK104" s="704"/>
      <c r="RL104" s="704"/>
      <c r="RM104" s="704"/>
      <c r="RN104" s="704"/>
      <c r="RO104" s="704"/>
      <c r="RP104" s="704"/>
      <c r="RQ104" s="704"/>
      <c r="RR104" s="704"/>
      <c r="RS104" s="704"/>
      <c r="RT104" s="704"/>
      <c r="RU104" s="704"/>
      <c r="RV104" s="704"/>
      <c r="RW104" s="704"/>
      <c r="RX104" s="704"/>
      <c r="RY104" s="704"/>
      <c r="RZ104" s="704"/>
      <c r="SA104" s="704"/>
      <c r="SB104" s="704"/>
      <c r="SC104" s="704"/>
      <c r="SD104" s="704"/>
      <c r="SE104" s="704"/>
      <c r="SF104" s="704"/>
      <c r="SG104" s="704"/>
      <c r="SH104" s="704"/>
      <c r="SI104" s="704"/>
      <c r="SJ104" s="704"/>
      <c r="SK104" s="704"/>
      <c r="SL104" s="704"/>
      <c r="SM104" s="704"/>
      <c r="SN104" s="704"/>
      <c r="SO104" s="704"/>
      <c r="SP104" s="704"/>
      <c r="SQ104" s="704"/>
      <c r="SR104" s="704"/>
      <c r="SS104" s="704"/>
      <c r="ST104" s="704"/>
      <c r="SU104" s="704"/>
      <c r="SV104" s="704"/>
      <c r="SW104" s="704"/>
      <c r="SX104" s="704"/>
      <c r="SY104" s="704"/>
      <c r="SZ104" s="704"/>
      <c r="TA104" s="704"/>
      <c r="TB104" s="704"/>
      <c r="TC104" s="704"/>
      <c r="TD104" s="704"/>
      <c r="TE104" s="704"/>
      <c r="TF104" s="704"/>
      <c r="TG104" s="704"/>
      <c r="TH104" s="704"/>
      <c r="TI104" s="704"/>
      <c r="TJ104" s="704"/>
      <c r="TK104" s="704"/>
      <c r="TL104" s="704"/>
      <c r="TM104" s="704"/>
      <c r="TN104" s="704"/>
      <c r="TO104" s="704"/>
      <c r="TP104" s="704"/>
      <c r="TQ104" s="704"/>
      <c r="TR104" s="704"/>
      <c r="TS104" s="704"/>
      <c r="TT104" s="704"/>
      <c r="TU104" s="704"/>
      <c r="TV104" s="704"/>
      <c r="TW104" s="704"/>
      <c r="TX104" s="704"/>
      <c r="TY104" s="704"/>
      <c r="TZ104" s="704"/>
      <c r="UA104" s="704"/>
      <c r="UB104" s="704"/>
      <c r="UC104" s="704"/>
      <c r="UD104" s="704"/>
      <c r="UE104" s="704"/>
      <c r="UF104" s="704"/>
      <c r="UG104" s="704"/>
      <c r="UH104" s="704"/>
      <c r="UI104" s="704"/>
      <c r="UJ104" s="704"/>
      <c r="UK104" s="704"/>
      <c r="UL104" s="704"/>
      <c r="UM104" s="704"/>
      <c r="UN104" s="704"/>
      <c r="UO104" s="704"/>
      <c r="UP104" s="704"/>
      <c r="UQ104" s="704"/>
      <c r="UR104" s="704"/>
      <c r="US104" s="704"/>
      <c r="UT104" s="704"/>
      <c r="UU104" s="704"/>
      <c r="UV104" s="704"/>
      <c r="UW104" s="704"/>
      <c r="UX104" s="704"/>
      <c r="UY104" s="704"/>
      <c r="UZ104" s="704"/>
      <c r="VA104" s="704"/>
      <c r="VB104" s="704"/>
      <c r="VC104" s="704"/>
      <c r="VD104" s="704"/>
      <c r="VE104" s="704"/>
      <c r="VF104" s="704"/>
      <c r="VG104" s="704"/>
      <c r="VH104" s="704"/>
      <c r="VI104" s="704"/>
      <c r="VJ104" s="704"/>
      <c r="VK104" s="704"/>
      <c r="VL104" s="704"/>
      <c r="VM104" s="704"/>
      <c r="VN104" s="704"/>
      <c r="VO104" s="704"/>
      <c r="VP104" s="704"/>
      <c r="VQ104" s="704"/>
      <c r="VR104" s="704"/>
      <c r="VS104" s="704"/>
      <c r="VT104" s="704"/>
      <c r="VU104" s="704"/>
      <c r="VV104" s="704"/>
      <c r="VW104" s="704"/>
      <c r="VX104" s="704"/>
      <c r="VY104" s="704"/>
      <c r="VZ104" s="704"/>
      <c r="WA104" s="704"/>
      <c r="WB104" s="704"/>
      <c r="WC104" s="704"/>
      <c r="WD104" s="704"/>
      <c r="WE104" s="704"/>
      <c r="WF104" s="704"/>
      <c r="WG104" s="704"/>
      <c r="WH104" s="704"/>
      <c r="WI104" s="704"/>
      <c r="WJ104" s="704"/>
      <c r="WK104" s="704"/>
      <c r="WL104" s="704"/>
      <c r="WM104" s="704"/>
      <c r="WN104" s="704"/>
      <c r="WO104" s="704"/>
      <c r="WP104" s="704"/>
      <c r="WQ104" s="704"/>
      <c r="WR104" s="704"/>
      <c r="WS104" s="704"/>
      <c r="WT104" s="704"/>
      <c r="WU104" s="704"/>
      <c r="WV104" s="704"/>
      <c r="WW104" s="704"/>
      <c r="WX104" s="704"/>
      <c r="WY104" s="704"/>
      <c r="WZ104" s="704"/>
      <c r="XA104" s="704"/>
      <c r="XB104" s="704"/>
      <c r="XC104" s="704"/>
      <c r="XD104" s="704"/>
      <c r="XE104" s="704"/>
      <c r="XF104" s="704"/>
      <c r="XG104" s="704"/>
      <c r="XH104" s="704"/>
      <c r="XI104" s="704"/>
      <c r="XJ104" s="704"/>
      <c r="XK104" s="704"/>
      <c r="XL104" s="704"/>
      <c r="XM104" s="704"/>
      <c r="XN104" s="704"/>
      <c r="XO104" s="704"/>
      <c r="XP104" s="704"/>
      <c r="XQ104" s="704"/>
      <c r="XR104" s="704"/>
      <c r="XS104" s="704"/>
      <c r="XT104" s="704"/>
      <c r="XU104" s="704"/>
      <c r="XV104" s="704"/>
      <c r="XW104" s="704"/>
      <c r="XX104" s="704"/>
      <c r="XY104" s="704"/>
      <c r="XZ104" s="704"/>
      <c r="YA104" s="704"/>
      <c r="YB104" s="704"/>
      <c r="YC104" s="704"/>
      <c r="YD104" s="704"/>
      <c r="YE104" s="704"/>
      <c r="YF104" s="704"/>
      <c r="YG104" s="704"/>
      <c r="YH104" s="704"/>
      <c r="YI104" s="704"/>
      <c r="YJ104" s="704"/>
      <c r="YK104" s="704"/>
      <c r="YL104" s="704"/>
      <c r="YM104" s="704"/>
      <c r="YN104" s="704"/>
      <c r="YO104" s="704"/>
      <c r="YP104" s="704"/>
      <c r="YQ104" s="704"/>
      <c r="YR104" s="704"/>
      <c r="YS104" s="704"/>
      <c r="YT104" s="704"/>
      <c r="YU104" s="704"/>
      <c r="YV104" s="704"/>
      <c r="YW104" s="704"/>
      <c r="YX104" s="704"/>
      <c r="YY104" s="704"/>
      <c r="YZ104" s="704"/>
      <c r="ZA104" s="704"/>
      <c r="ZB104" s="704"/>
      <c r="ZC104" s="704"/>
      <c r="ZD104" s="704"/>
      <c r="ZE104" s="704"/>
      <c r="ZF104" s="704"/>
      <c r="ZG104" s="704"/>
      <c r="ZH104" s="704"/>
      <c r="ZI104" s="704"/>
      <c r="ZJ104" s="704"/>
      <c r="ZK104" s="704"/>
      <c r="ZL104" s="704"/>
      <c r="ZM104" s="704"/>
      <c r="ZN104" s="704"/>
      <c r="ZO104" s="704"/>
      <c r="ZP104" s="704"/>
      <c r="ZQ104" s="704"/>
      <c r="ZR104" s="704"/>
      <c r="ZS104" s="704"/>
      <c r="ZT104" s="704"/>
      <c r="ZU104" s="704"/>
      <c r="ZV104" s="704"/>
      <c r="ZW104" s="704"/>
      <c r="ZX104" s="704"/>
      <c r="ZY104" s="704"/>
      <c r="ZZ104" s="704"/>
      <c r="AAA104" s="704"/>
      <c r="AAB104" s="704"/>
      <c r="AAC104" s="704"/>
      <c r="AAD104" s="704"/>
      <c r="AAE104" s="704"/>
      <c r="AAF104" s="704"/>
      <c r="AAG104" s="704"/>
      <c r="AAH104" s="704"/>
      <c r="AAI104" s="704"/>
      <c r="AAJ104" s="704"/>
      <c r="AAK104" s="704"/>
      <c r="AAL104" s="704"/>
      <c r="AAM104" s="704"/>
      <c r="AAN104" s="704"/>
      <c r="AAO104" s="704"/>
      <c r="AAP104" s="704"/>
      <c r="AAQ104" s="704"/>
      <c r="AAR104" s="704"/>
      <c r="AAS104" s="704"/>
      <c r="AAT104" s="704"/>
      <c r="AAU104" s="704"/>
      <c r="AAV104" s="704"/>
      <c r="AAW104" s="704"/>
      <c r="AAX104" s="704"/>
      <c r="AAY104" s="704"/>
      <c r="AAZ104" s="704"/>
      <c r="ABA104" s="704"/>
      <c r="ABB104" s="704"/>
      <c r="ABC104" s="704"/>
      <c r="ABD104" s="704"/>
      <c r="ABE104" s="704"/>
      <c r="ABF104" s="704"/>
      <c r="ABG104" s="704"/>
      <c r="ABH104" s="704"/>
      <c r="ABI104" s="704"/>
      <c r="ABJ104" s="704"/>
      <c r="ABK104" s="704"/>
      <c r="ABL104" s="704"/>
      <c r="ABM104" s="704"/>
      <c r="ABN104" s="704"/>
      <c r="ABO104" s="704"/>
      <c r="ABP104" s="704"/>
      <c r="ABQ104" s="704"/>
      <c r="ABR104" s="704"/>
      <c r="ABS104" s="704"/>
      <c r="ABT104" s="704"/>
      <c r="ABU104" s="704"/>
      <c r="ABV104" s="704"/>
      <c r="ABW104" s="704"/>
      <c r="ABX104" s="704"/>
      <c r="ABY104" s="704"/>
      <c r="ABZ104" s="704"/>
      <c r="ACA104" s="704"/>
      <c r="ACB104" s="704"/>
      <c r="ACC104" s="704"/>
      <c r="ACD104" s="704"/>
      <c r="ACE104" s="704"/>
      <c r="ACF104" s="704"/>
      <c r="ACG104" s="704"/>
      <c r="ACH104" s="704"/>
      <c r="ACI104" s="704"/>
      <c r="ACJ104" s="704"/>
      <c r="ACK104" s="704"/>
      <c r="ACL104" s="704"/>
      <c r="ACM104" s="704"/>
      <c r="ACN104" s="704"/>
      <c r="ACO104" s="704"/>
      <c r="ACP104" s="704"/>
      <c r="ACQ104" s="704"/>
      <c r="ACR104" s="704"/>
      <c r="ACS104" s="704"/>
      <c r="ACT104" s="704"/>
      <c r="ACU104" s="704"/>
      <c r="ACV104" s="704"/>
      <c r="ACW104" s="704"/>
      <c r="ACX104" s="704"/>
      <c r="ACY104" s="704"/>
      <c r="ACZ104" s="704"/>
      <c r="ADA104" s="704"/>
      <c r="ADB104" s="704"/>
      <c r="ADC104" s="704"/>
      <c r="ADD104" s="704"/>
      <c r="ADE104" s="704"/>
      <c r="ADF104" s="704"/>
      <c r="ADG104" s="704"/>
      <c r="ADH104" s="704"/>
      <c r="ADI104" s="704"/>
      <c r="ADJ104" s="704"/>
      <c r="ADK104" s="704"/>
      <c r="ADL104" s="704"/>
      <c r="ADM104" s="704"/>
      <c r="ADN104" s="704"/>
      <c r="ADO104" s="704"/>
      <c r="ADP104" s="704"/>
      <c r="ADQ104" s="704"/>
      <c r="ADR104" s="704"/>
      <c r="ADS104" s="704"/>
      <c r="ADT104" s="704"/>
      <c r="ADU104" s="704"/>
      <c r="ADV104" s="704"/>
      <c r="ADW104" s="704"/>
      <c r="ADX104" s="704"/>
      <c r="ADY104" s="704"/>
      <c r="ADZ104" s="704"/>
      <c r="AEA104" s="704"/>
      <c r="AEB104" s="704"/>
      <c r="AEC104" s="704"/>
      <c r="AED104" s="704"/>
      <c r="AEE104" s="704"/>
      <c r="AEF104" s="704"/>
      <c r="AEG104" s="704"/>
      <c r="AEH104" s="704"/>
      <c r="AEI104" s="704"/>
      <c r="AEJ104" s="704"/>
      <c r="AEK104" s="704"/>
      <c r="AEL104" s="704"/>
      <c r="AEM104" s="704"/>
      <c r="AEN104" s="704"/>
      <c r="AEO104" s="704"/>
      <c r="AEP104" s="704"/>
      <c r="AEQ104" s="704"/>
      <c r="AER104" s="704"/>
      <c r="AES104" s="704"/>
      <c r="AET104" s="704"/>
      <c r="AEU104" s="704"/>
      <c r="AEV104" s="704"/>
      <c r="AEW104" s="704"/>
      <c r="AEX104" s="704"/>
      <c r="AEY104" s="704"/>
      <c r="AEZ104" s="704"/>
      <c r="AFA104" s="704"/>
      <c r="AFB104" s="704"/>
      <c r="AFC104" s="704"/>
      <c r="AFD104" s="704"/>
      <c r="AFE104" s="704"/>
      <c r="AFF104" s="704"/>
      <c r="AFG104" s="704"/>
      <c r="AFH104" s="704"/>
      <c r="AFI104" s="704"/>
      <c r="AFJ104" s="704"/>
      <c r="AFK104" s="704"/>
      <c r="AFL104" s="704"/>
      <c r="AFM104" s="704"/>
      <c r="AFN104" s="704"/>
      <c r="AFO104" s="704"/>
      <c r="AFP104" s="704"/>
      <c r="AFQ104" s="704"/>
      <c r="AFR104" s="704"/>
      <c r="AFS104" s="704"/>
      <c r="AFT104" s="704"/>
      <c r="AFU104" s="704"/>
      <c r="AFV104" s="704"/>
      <c r="AFW104" s="704"/>
      <c r="AFX104" s="704"/>
      <c r="AFY104" s="704"/>
      <c r="AFZ104" s="704"/>
      <c r="AGA104" s="704"/>
      <c r="AGB104" s="704"/>
      <c r="AGC104" s="704"/>
      <c r="AGD104" s="704"/>
      <c r="AGE104" s="704"/>
      <c r="AGF104" s="704"/>
      <c r="AGG104" s="704"/>
      <c r="AGH104" s="704"/>
      <c r="AGI104" s="704"/>
      <c r="AGJ104" s="704"/>
      <c r="AGK104" s="704"/>
      <c r="AGL104" s="704"/>
      <c r="AGM104" s="704"/>
      <c r="AGN104" s="704"/>
      <c r="AGO104" s="704"/>
      <c r="AGP104" s="704"/>
      <c r="AGQ104" s="704"/>
      <c r="AGR104" s="704"/>
      <c r="AGS104" s="704"/>
      <c r="AGT104" s="704"/>
      <c r="AGU104" s="704"/>
      <c r="AGV104" s="704"/>
      <c r="AGW104" s="704"/>
      <c r="AGX104" s="704"/>
      <c r="AGY104" s="704"/>
      <c r="AGZ104" s="704"/>
      <c r="AHA104" s="704"/>
      <c r="AHB104" s="704"/>
      <c r="AHC104" s="704"/>
      <c r="AHD104" s="704"/>
      <c r="AHE104" s="704"/>
      <c r="AHF104" s="704"/>
      <c r="AHG104" s="704"/>
      <c r="AHH104" s="704"/>
      <c r="AHI104" s="704"/>
      <c r="AHJ104" s="704"/>
      <c r="AHK104" s="704"/>
      <c r="AHL104" s="704"/>
      <c r="AHM104" s="704"/>
      <c r="AHN104" s="704"/>
      <c r="AHO104" s="704"/>
      <c r="AHP104" s="704"/>
      <c r="AHQ104" s="704"/>
      <c r="AHR104" s="704"/>
      <c r="AHS104" s="704"/>
      <c r="AHT104" s="704"/>
      <c r="AHU104" s="704"/>
      <c r="AHV104" s="704"/>
      <c r="AHW104" s="704"/>
      <c r="AHX104" s="704"/>
      <c r="AHY104" s="704"/>
      <c r="AHZ104" s="704"/>
      <c r="AIA104" s="704"/>
      <c r="AIB104" s="704"/>
      <c r="AIC104" s="704"/>
      <c r="AID104" s="704"/>
      <c r="AIE104" s="704"/>
      <c r="AIF104" s="704"/>
      <c r="AIG104" s="704"/>
      <c r="AIH104" s="704"/>
      <c r="AII104" s="704"/>
      <c r="AIJ104" s="704"/>
      <c r="AIK104" s="704"/>
      <c r="AIL104" s="704"/>
      <c r="AIM104" s="704"/>
      <c r="AIN104" s="704"/>
      <c r="AIO104" s="704"/>
      <c r="AIP104" s="704"/>
      <c r="AIQ104" s="704"/>
      <c r="AIR104" s="704"/>
      <c r="AIS104" s="704"/>
      <c r="AIT104" s="704"/>
      <c r="AIU104" s="704"/>
      <c r="AIV104" s="704"/>
      <c r="AIW104" s="704"/>
      <c r="AIX104" s="704"/>
      <c r="AIY104" s="704"/>
      <c r="AIZ104" s="704"/>
      <c r="AJA104" s="704"/>
      <c r="AJB104" s="704"/>
      <c r="AJC104" s="704"/>
      <c r="AJD104" s="704"/>
      <c r="AJE104" s="704"/>
      <c r="AJF104" s="704"/>
      <c r="AJG104" s="704"/>
      <c r="AJH104" s="704"/>
      <c r="AJI104" s="704"/>
      <c r="AJJ104" s="704"/>
      <c r="AJK104" s="704"/>
      <c r="AJL104" s="704"/>
      <c r="AJM104" s="704"/>
      <c r="AJN104" s="704"/>
      <c r="AJO104" s="704"/>
      <c r="AJP104" s="704"/>
      <c r="AJQ104" s="704"/>
      <c r="AJR104" s="704"/>
      <c r="AJS104" s="704"/>
      <c r="AJT104" s="704"/>
      <c r="AJU104" s="704"/>
      <c r="AJV104" s="704"/>
      <c r="AJW104" s="704"/>
      <c r="AJX104" s="704"/>
      <c r="AJY104" s="704"/>
      <c r="AJZ104" s="704"/>
      <c r="AKA104" s="704"/>
      <c r="AKB104" s="704"/>
      <c r="AKC104" s="704"/>
      <c r="AKD104" s="704"/>
      <c r="AKE104" s="704"/>
      <c r="AKF104" s="704"/>
      <c r="AKG104" s="704"/>
      <c r="AKH104" s="704"/>
      <c r="AKI104" s="704"/>
      <c r="AKJ104" s="704"/>
      <c r="AKK104" s="704"/>
      <c r="AKL104" s="704"/>
      <c r="AKM104" s="704"/>
      <c r="AKN104" s="704"/>
      <c r="AKO104" s="704"/>
      <c r="AKP104" s="704"/>
      <c r="AKQ104" s="704"/>
      <c r="AKR104" s="704"/>
      <c r="AKS104" s="704"/>
      <c r="AKT104" s="704"/>
      <c r="AKU104" s="704"/>
      <c r="AKV104" s="704"/>
      <c r="AKW104" s="704"/>
      <c r="AKX104" s="704"/>
      <c r="AKY104" s="704"/>
      <c r="AKZ104" s="704"/>
      <c r="ALA104" s="704"/>
      <c r="ALB104" s="704"/>
      <c r="ALC104" s="704"/>
      <c r="ALD104" s="704"/>
      <c r="ALE104" s="704"/>
      <c r="ALF104" s="704"/>
      <c r="ALG104" s="704"/>
      <c r="ALH104" s="704"/>
      <c r="ALI104" s="704"/>
      <c r="ALJ104" s="704"/>
      <c r="ALK104" s="704"/>
      <c r="ALL104" s="704"/>
      <c r="ALM104" s="704"/>
      <c r="ALN104" s="704"/>
      <c r="ALO104" s="704"/>
      <c r="ALP104" s="704"/>
      <c r="ALQ104" s="704"/>
      <c r="ALR104" s="704"/>
      <c r="ALS104" s="704"/>
      <c r="ALT104" s="704"/>
      <c r="ALU104" s="704"/>
      <c r="ALV104" s="704"/>
      <c r="ALW104" s="704"/>
      <c r="ALX104" s="704"/>
      <c r="ALY104" s="704"/>
      <c r="ALZ104" s="704"/>
      <c r="AMA104" s="704"/>
      <c r="AMB104" s="704"/>
      <c r="AMC104" s="704"/>
      <c r="AMD104" s="704"/>
      <c r="AME104" s="704"/>
      <c r="AMF104" s="704"/>
      <c r="AMG104" s="704"/>
      <c r="AMH104" s="704"/>
      <c r="AMI104" s="704"/>
      <c r="AMJ104" s="704"/>
      <c r="AMK104" s="704"/>
      <c r="AML104" s="704"/>
      <c r="AMM104" s="704"/>
      <c r="AMN104" s="704"/>
      <c r="AMO104" s="704"/>
      <c r="AMP104" s="704"/>
      <c r="AMQ104" s="704"/>
      <c r="AMR104" s="704"/>
      <c r="AMS104" s="704"/>
      <c r="AMT104" s="704"/>
      <c r="AMU104" s="704"/>
      <c r="AMV104" s="704"/>
      <c r="AMW104" s="704"/>
      <c r="AMX104" s="704"/>
      <c r="AMY104" s="704"/>
      <c r="AMZ104" s="704"/>
      <c r="ANA104" s="704"/>
      <c r="ANB104" s="704"/>
      <c r="ANC104" s="704"/>
      <c r="AND104" s="704"/>
      <c r="ANE104" s="704"/>
      <c r="ANF104" s="704"/>
      <c r="ANG104" s="704"/>
      <c r="ANH104" s="704"/>
      <c r="ANI104" s="704"/>
      <c r="ANJ104" s="704"/>
      <c r="ANK104" s="704"/>
      <c r="ANL104" s="704"/>
      <c r="ANM104" s="704"/>
      <c r="ANN104" s="704"/>
      <c r="ANO104" s="704"/>
      <c r="ANP104" s="704"/>
      <c r="ANQ104" s="704"/>
      <c r="ANR104" s="704"/>
      <c r="ANS104" s="704"/>
      <c r="ANT104" s="704"/>
      <c r="ANU104" s="704"/>
      <c r="ANV104" s="704"/>
      <c r="ANW104" s="704"/>
      <c r="ANX104" s="704"/>
      <c r="ANY104" s="704"/>
      <c r="ANZ104" s="704"/>
      <c r="AOA104" s="704"/>
      <c r="AOB104" s="704"/>
      <c r="AOC104" s="704"/>
      <c r="AOD104" s="704"/>
      <c r="AOE104" s="704"/>
      <c r="AOF104" s="704"/>
      <c r="AOG104" s="704"/>
      <c r="AOH104" s="704"/>
      <c r="AOI104" s="704"/>
      <c r="AOJ104" s="704"/>
      <c r="AOK104" s="704"/>
      <c r="AOL104" s="704"/>
      <c r="AOM104" s="704"/>
      <c r="AON104" s="704"/>
      <c r="AOO104" s="704"/>
      <c r="AOP104" s="704"/>
      <c r="AOQ104" s="704"/>
      <c r="AOR104" s="704"/>
      <c r="AOS104" s="704"/>
      <c r="AOT104" s="704"/>
      <c r="AOU104" s="704"/>
      <c r="AOV104" s="704"/>
      <c r="AOW104" s="704"/>
      <c r="AOX104" s="704"/>
      <c r="AOY104" s="704"/>
      <c r="AOZ104" s="704"/>
      <c r="APA104" s="704"/>
      <c r="APB104" s="704"/>
      <c r="APC104" s="704"/>
      <c r="APD104" s="704"/>
      <c r="APE104" s="704"/>
      <c r="APF104" s="704"/>
      <c r="APG104" s="704"/>
      <c r="APH104" s="704"/>
      <c r="API104" s="704"/>
      <c r="APJ104" s="704"/>
      <c r="APK104" s="704"/>
      <c r="APL104" s="704"/>
      <c r="APM104" s="704"/>
      <c r="APN104" s="704"/>
      <c r="APO104" s="704"/>
      <c r="APP104" s="704"/>
      <c r="APQ104" s="704"/>
      <c r="APR104" s="704"/>
      <c r="APS104" s="704"/>
      <c r="APT104" s="704"/>
      <c r="APU104" s="704"/>
      <c r="APV104" s="704"/>
      <c r="APW104" s="704"/>
      <c r="APX104" s="704"/>
      <c r="APY104" s="704"/>
      <c r="APZ104" s="704"/>
      <c r="AQA104" s="704"/>
      <c r="AQB104" s="704"/>
      <c r="AQC104" s="704"/>
      <c r="AQD104" s="704"/>
      <c r="AQE104" s="704"/>
      <c r="AQF104" s="704"/>
      <c r="AQG104" s="704"/>
      <c r="AQH104" s="704"/>
      <c r="AQI104" s="704"/>
      <c r="AQJ104" s="704"/>
      <c r="AQK104" s="704"/>
      <c r="AQL104" s="704"/>
      <c r="AQM104" s="704"/>
      <c r="AQN104" s="704"/>
      <c r="AQO104" s="704"/>
      <c r="AQP104" s="704"/>
      <c r="AQQ104" s="704"/>
      <c r="AQR104" s="704"/>
      <c r="AQS104" s="704"/>
      <c r="AQT104" s="704"/>
      <c r="AQU104" s="704"/>
      <c r="AQV104" s="704"/>
      <c r="AQW104" s="704"/>
      <c r="AQX104" s="704"/>
      <c r="AQY104" s="704"/>
      <c r="AQZ104" s="704"/>
      <c r="ARA104" s="704"/>
      <c r="ARB104" s="704"/>
      <c r="ARC104" s="704"/>
      <c r="ARD104" s="704"/>
      <c r="ARE104" s="704"/>
      <c r="ARF104" s="704"/>
      <c r="ARG104" s="704"/>
      <c r="ARH104" s="704"/>
      <c r="ARI104" s="704"/>
      <c r="ARJ104" s="704"/>
      <c r="ARK104" s="704"/>
      <c r="ARL104" s="704"/>
      <c r="ARM104" s="704"/>
      <c r="ARN104" s="704"/>
      <c r="ARO104" s="704"/>
      <c r="ARP104" s="704"/>
      <c r="ARQ104" s="704"/>
      <c r="ARR104" s="704"/>
      <c r="ARS104" s="704"/>
      <c r="ART104" s="704"/>
      <c r="ARU104" s="704"/>
      <c r="ARV104" s="704"/>
      <c r="ARW104" s="704"/>
      <c r="ARX104" s="704"/>
      <c r="ARY104" s="704"/>
      <c r="ARZ104" s="704"/>
      <c r="ASA104" s="704"/>
      <c r="ASB104" s="704"/>
      <c r="ASC104" s="704"/>
      <c r="ASD104" s="704"/>
      <c r="ASE104" s="704"/>
      <c r="ASF104" s="704"/>
      <c r="ASG104" s="704"/>
      <c r="ASH104" s="704"/>
      <c r="ASI104" s="704"/>
      <c r="ASJ104" s="704"/>
      <c r="ASK104" s="704"/>
      <c r="ASL104" s="704"/>
      <c r="ASM104" s="704"/>
      <c r="ASN104" s="704"/>
      <c r="ASO104" s="704"/>
      <c r="ASP104" s="704"/>
      <c r="ASQ104" s="704"/>
      <c r="ASR104" s="704"/>
      <c r="ASS104" s="704"/>
      <c r="AST104" s="704"/>
      <c r="ASU104" s="704"/>
      <c r="ASV104" s="704"/>
      <c r="ASW104" s="704"/>
      <c r="ASX104" s="704"/>
      <c r="ASY104" s="704"/>
      <c r="ASZ104" s="704"/>
      <c r="ATA104" s="704"/>
      <c r="ATB104" s="704"/>
      <c r="ATC104" s="704"/>
      <c r="ATD104" s="704"/>
      <c r="ATE104" s="704"/>
      <c r="ATF104" s="704"/>
      <c r="ATG104" s="704"/>
      <c r="ATH104" s="704"/>
      <c r="ATI104" s="704"/>
      <c r="ATJ104" s="704"/>
      <c r="ATK104" s="704"/>
      <c r="ATL104" s="704"/>
      <c r="ATM104" s="704"/>
      <c r="ATN104" s="704"/>
      <c r="ATO104" s="704"/>
      <c r="ATP104" s="704"/>
      <c r="ATQ104" s="704"/>
      <c r="ATR104" s="704"/>
      <c r="ATS104" s="704"/>
      <c r="ATT104" s="704"/>
      <c r="ATU104" s="704"/>
      <c r="ATV104" s="704"/>
      <c r="ATW104" s="704"/>
      <c r="ATX104" s="704"/>
      <c r="ATY104" s="704"/>
      <c r="ATZ104" s="704"/>
      <c r="AUA104" s="704"/>
      <c r="AUB104" s="704"/>
      <c r="AUC104" s="704"/>
      <c r="AUD104" s="704"/>
      <c r="AUE104" s="704"/>
      <c r="AUF104" s="704"/>
      <c r="AUG104" s="704"/>
      <c r="AUH104" s="704"/>
      <c r="AUI104" s="704"/>
      <c r="AUJ104" s="704"/>
      <c r="AUK104" s="704"/>
      <c r="AUL104" s="704"/>
      <c r="AUM104" s="704"/>
      <c r="AUN104" s="704"/>
      <c r="AUO104" s="704"/>
      <c r="AUP104" s="704"/>
      <c r="AUQ104" s="704"/>
      <c r="AUR104" s="704"/>
      <c r="AUS104" s="704"/>
      <c r="AUT104" s="704"/>
      <c r="AUU104" s="704"/>
      <c r="AUV104" s="704"/>
      <c r="AUW104" s="704"/>
      <c r="AUX104" s="704"/>
      <c r="AUY104" s="704"/>
      <c r="AUZ104" s="704"/>
      <c r="AVA104" s="704"/>
      <c r="AVB104" s="704"/>
      <c r="AVC104" s="704"/>
      <c r="AVD104" s="704"/>
      <c r="AVE104" s="704"/>
      <c r="AVF104" s="704"/>
      <c r="AVG104" s="704"/>
      <c r="AVH104" s="704"/>
      <c r="AVI104" s="704"/>
      <c r="AVJ104" s="704"/>
      <c r="AVK104" s="704"/>
      <c r="AVL104" s="704"/>
      <c r="AVM104" s="704"/>
      <c r="AVN104" s="704"/>
      <c r="AVO104" s="704"/>
      <c r="AVP104" s="704"/>
      <c r="AVQ104" s="704"/>
      <c r="AVR104" s="704"/>
      <c r="AVS104" s="704"/>
      <c r="AVT104" s="704"/>
      <c r="AVU104" s="704"/>
      <c r="AVV104" s="704"/>
      <c r="AVW104" s="704"/>
      <c r="AVX104" s="704"/>
      <c r="AVY104" s="704"/>
      <c r="AVZ104" s="704"/>
      <c r="AWA104" s="704"/>
      <c r="AWB104" s="704"/>
      <c r="AWC104" s="704"/>
      <c r="AWD104" s="704"/>
      <c r="AWE104" s="704"/>
      <c r="AWF104" s="704"/>
      <c r="AWG104" s="704"/>
      <c r="AWH104" s="704"/>
      <c r="AWI104" s="704"/>
      <c r="AWJ104" s="704"/>
      <c r="AWK104" s="704"/>
      <c r="AWL104" s="704"/>
      <c r="AWM104" s="704"/>
      <c r="AWN104" s="704"/>
      <c r="AWO104" s="704"/>
      <c r="AWP104" s="704"/>
      <c r="AWQ104" s="704"/>
      <c r="AWR104" s="704"/>
      <c r="AWS104" s="704"/>
      <c r="AWT104" s="704"/>
      <c r="AWU104" s="704"/>
      <c r="AWV104" s="704"/>
      <c r="AWW104" s="704"/>
      <c r="AWX104" s="704"/>
      <c r="AWY104" s="704"/>
      <c r="AWZ104" s="704"/>
      <c r="AXA104" s="704"/>
      <c r="AXB104" s="704"/>
      <c r="AXC104" s="704"/>
      <c r="AXD104" s="704"/>
      <c r="AXE104" s="704"/>
      <c r="AXF104" s="704"/>
      <c r="AXG104" s="704"/>
      <c r="AXH104" s="704"/>
      <c r="AXI104" s="704"/>
      <c r="AXJ104" s="704"/>
      <c r="AXK104" s="704"/>
      <c r="AXL104" s="704"/>
      <c r="AXM104" s="704"/>
      <c r="AXN104" s="704"/>
      <c r="AXO104" s="704"/>
      <c r="AXP104" s="704"/>
      <c r="AXQ104" s="704"/>
      <c r="AXR104" s="704"/>
      <c r="AXS104" s="704"/>
      <c r="AXT104" s="704"/>
      <c r="AXU104" s="704"/>
      <c r="AXV104" s="704"/>
      <c r="AXW104" s="704"/>
      <c r="AXX104" s="704"/>
      <c r="AXY104" s="704"/>
      <c r="AXZ104" s="704"/>
      <c r="AYA104" s="704"/>
      <c r="AYB104" s="704"/>
      <c r="AYC104" s="704"/>
      <c r="AYD104" s="704"/>
      <c r="AYE104" s="704"/>
      <c r="AYF104" s="704"/>
      <c r="AYG104" s="704"/>
      <c r="AYH104" s="704"/>
      <c r="AYI104" s="704"/>
      <c r="AYJ104" s="704"/>
      <c r="AYK104" s="704"/>
      <c r="AYL104" s="704"/>
      <c r="AYM104" s="704"/>
      <c r="AYN104" s="704"/>
      <c r="AYO104" s="704"/>
      <c r="AYP104" s="704"/>
      <c r="AYQ104" s="704"/>
      <c r="AYR104" s="704"/>
      <c r="AYS104" s="704"/>
      <c r="AYT104" s="704"/>
      <c r="AYU104" s="704"/>
      <c r="AYV104" s="704"/>
      <c r="AYW104" s="704"/>
      <c r="AYX104" s="704"/>
      <c r="AYY104" s="704"/>
      <c r="AYZ104" s="704"/>
      <c r="AZA104" s="704"/>
      <c r="AZB104" s="704"/>
      <c r="AZC104" s="704"/>
      <c r="AZD104" s="704"/>
      <c r="AZE104" s="704"/>
      <c r="AZF104" s="704"/>
      <c r="AZG104" s="704"/>
      <c r="AZH104" s="704"/>
      <c r="AZI104" s="704"/>
      <c r="AZJ104" s="704"/>
      <c r="AZK104" s="704"/>
      <c r="AZL104" s="704"/>
      <c r="AZM104" s="704"/>
      <c r="AZN104" s="704"/>
      <c r="AZO104" s="704"/>
      <c r="AZP104" s="704"/>
      <c r="AZQ104" s="704"/>
      <c r="AZR104" s="704"/>
      <c r="AZS104" s="704"/>
      <c r="AZT104" s="704"/>
      <c r="AZU104" s="704"/>
      <c r="AZV104" s="704"/>
      <c r="AZW104" s="704"/>
      <c r="AZX104" s="704"/>
      <c r="AZY104" s="704"/>
      <c r="AZZ104" s="704"/>
      <c r="BAA104" s="704"/>
      <c r="BAB104" s="704"/>
      <c r="BAC104" s="704"/>
      <c r="BAD104" s="704"/>
      <c r="BAE104" s="704"/>
      <c r="BAF104" s="704"/>
      <c r="BAG104" s="704"/>
      <c r="BAH104" s="704"/>
      <c r="BAI104" s="704"/>
      <c r="BAJ104" s="704"/>
      <c r="BAK104" s="704"/>
      <c r="BAL104" s="704"/>
      <c r="BAM104" s="704"/>
      <c r="BAN104" s="704"/>
      <c r="BAO104" s="704"/>
      <c r="BAP104" s="704"/>
      <c r="BAQ104" s="704"/>
      <c r="BAR104" s="704"/>
      <c r="BAS104" s="704"/>
      <c r="BAT104" s="704"/>
      <c r="BAU104" s="704"/>
      <c r="BAV104" s="704"/>
      <c r="BAW104" s="704"/>
      <c r="BAX104" s="704"/>
      <c r="BAY104" s="704"/>
      <c r="BAZ104" s="704"/>
      <c r="BBA104" s="704"/>
      <c r="BBB104" s="704"/>
      <c r="BBC104" s="704"/>
      <c r="BBD104" s="704"/>
      <c r="BBE104" s="704"/>
      <c r="BBF104" s="704"/>
      <c r="BBG104" s="704"/>
      <c r="BBH104" s="704"/>
      <c r="BBI104" s="704"/>
      <c r="BBJ104" s="704"/>
      <c r="BBK104" s="704"/>
      <c r="BBL104" s="704"/>
      <c r="BBM104" s="704"/>
      <c r="BBN104" s="704"/>
      <c r="BBO104" s="704"/>
      <c r="BBP104" s="704"/>
      <c r="BBQ104" s="704"/>
      <c r="BBR104" s="704"/>
      <c r="BBS104" s="704"/>
      <c r="BBT104" s="704"/>
      <c r="BBU104" s="704"/>
      <c r="BBV104" s="704"/>
      <c r="BBW104" s="704"/>
      <c r="BBX104" s="704"/>
      <c r="BBY104" s="704"/>
      <c r="BBZ104" s="704"/>
      <c r="BCA104" s="704"/>
      <c r="BCB104" s="704"/>
      <c r="BCC104" s="704"/>
      <c r="BCD104" s="704"/>
      <c r="BCE104" s="704"/>
      <c r="BCF104" s="704"/>
      <c r="BCG104" s="704"/>
      <c r="BCH104" s="704"/>
      <c r="BCI104" s="704"/>
      <c r="BCJ104" s="704"/>
      <c r="BCK104" s="704"/>
      <c r="BCL104" s="704"/>
      <c r="BCM104" s="704"/>
      <c r="BCN104" s="704"/>
      <c r="BCO104" s="704"/>
      <c r="BCP104" s="704"/>
      <c r="BCQ104" s="704"/>
      <c r="BCR104" s="704"/>
      <c r="BCS104" s="704"/>
      <c r="BCT104" s="704"/>
      <c r="BCU104" s="704"/>
      <c r="BCV104" s="704"/>
      <c r="BCW104" s="704"/>
      <c r="BCX104" s="704"/>
      <c r="BCY104" s="704"/>
      <c r="BCZ104" s="704"/>
      <c r="BDA104" s="704"/>
      <c r="BDB104" s="704"/>
      <c r="BDC104" s="704"/>
      <c r="BDD104" s="704"/>
      <c r="BDE104" s="704"/>
      <c r="BDF104" s="704"/>
      <c r="BDG104" s="704"/>
      <c r="BDH104" s="704"/>
      <c r="BDI104" s="704"/>
      <c r="BDJ104" s="704"/>
      <c r="BDK104" s="704"/>
      <c r="BDL104" s="704"/>
      <c r="BDM104" s="704"/>
      <c r="BDN104" s="704"/>
      <c r="BDO104" s="704"/>
      <c r="BDP104" s="704"/>
      <c r="BDQ104" s="704"/>
      <c r="BDR104" s="704"/>
      <c r="BDS104" s="704"/>
      <c r="BDT104" s="704"/>
      <c r="BDU104" s="704"/>
      <c r="BDV104" s="704"/>
      <c r="BDW104" s="704"/>
      <c r="BDX104" s="704"/>
      <c r="BDY104" s="704"/>
      <c r="BDZ104" s="704"/>
      <c r="BEA104" s="704"/>
      <c r="BEB104" s="704"/>
      <c r="BEC104" s="704"/>
      <c r="BED104" s="704"/>
      <c r="BEE104" s="704"/>
      <c r="BEF104" s="704"/>
      <c r="BEG104" s="704"/>
      <c r="BEH104" s="704"/>
      <c r="BEI104" s="704"/>
      <c r="BEJ104" s="704"/>
      <c r="BEK104" s="704"/>
      <c r="BEL104" s="704"/>
      <c r="BEM104" s="704"/>
      <c r="BEN104" s="704"/>
      <c r="BEO104" s="704"/>
      <c r="BEP104" s="704"/>
      <c r="BEQ104" s="704"/>
      <c r="BER104" s="704"/>
      <c r="BES104" s="704"/>
      <c r="BET104" s="704"/>
      <c r="BEU104" s="704"/>
      <c r="BEV104" s="704"/>
      <c r="BEW104" s="704"/>
      <c r="BEX104" s="704"/>
      <c r="BEY104" s="704"/>
      <c r="BEZ104" s="704"/>
      <c r="BFA104" s="704"/>
      <c r="BFB104" s="704"/>
      <c r="BFC104" s="704"/>
      <c r="BFD104" s="704"/>
      <c r="BFE104" s="704"/>
      <c r="BFF104" s="704"/>
      <c r="BFG104" s="704"/>
      <c r="BFH104" s="704"/>
      <c r="BFI104" s="704"/>
      <c r="BFJ104" s="704"/>
      <c r="BFK104" s="704"/>
      <c r="BFL104" s="704"/>
      <c r="BFM104" s="704"/>
      <c r="BFN104" s="704"/>
      <c r="BFO104" s="704"/>
      <c r="BFP104" s="704"/>
      <c r="BFQ104" s="704"/>
      <c r="BFR104" s="704"/>
      <c r="BFS104" s="704"/>
      <c r="BFT104" s="704"/>
      <c r="BFU104" s="704"/>
      <c r="BFV104" s="704"/>
      <c r="BFW104" s="704"/>
      <c r="BFX104" s="704"/>
      <c r="BFY104" s="704"/>
      <c r="BFZ104" s="704"/>
      <c r="BGA104" s="704"/>
      <c r="BGB104" s="704"/>
      <c r="BGC104" s="704"/>
      <c r="BGD104" s="704"/>
      <c r="BGE104" s="704"/>
      <c r="BGF104" s="704"/>
      <c r="BGG104" s="704"/>
      <c r="BGH104" s="704"/>
      <c r="BGI104" s="704"/>
      <c r="BGJ104" s="704"/>
      <c r="BGK104" s="704"/>
      <c r="BGL104" s="704"/>
      <c r="BGM104" s="704"/>
      <c r="BGN104" s="704"/>
      <c r="BGO104" s="704"/>
      <c r="BGP104" s="704"/>
      <c r="BGQ104" s="704"/>
      <c r="BGR104" s="704"/>
      <c r="BGS104" s="704"/>
      <c r="BGT104" s="704"/>
      <c r="BGU104" s="704"/>
      <c r="BGV104" s="704"/>
      <c r="BGW104" s="704"/>
      <c r="BGX104" s="704"/>
      <c r="BGY104" s="704"/>
      <c r="BGZ104" s="704"/>
      <c r="BHA104" s="704"/>
      <c r="BHB104" s="704"/>
      <c r="BHC104" s="704"/>
      <c r="BHD104" s="704"/>
      <c r="BHE104" s="704"/>
      <c r="BHF104" s="704"/>
      <c r="BHG104" s="704"/>
      <c r="BHH104" s="704"/>
      <c r="BHI104" s="704"/>
      <c r="BHJ104" s="704"/>
      <c r="BHK104" s="704"/>
      <c r="BHL104" s="704"/>
      <c r="BHM104" s="704"/>
      <c r="BHN104" s="704"/>
      <c r="BHO104" s="704"/>
      <c r="BHP104" s="704"/>
      <c r="BHQ104" s="704"/>
      <c r="BHR104" s="704"/>
      <c r="BHS104" s="704"/>
      <c r="BHT104" s="704"/>
      <c r="BHU104" s="704"/>
      <c r="BHV104" s="704"/>
      <c r="BHW104" s="704"/>
      <c r="BHX104" s="704"/>
      <c r="BHY104" s="704"/>
      <c r="BHZ104" s="704"/>
      <c r="BIA104" s="704"/>
      <c r="BIB104" s="704"/>
      <c r="BIC104" s="704"/>
      <c r="BID104" s="704"/>
      <c r="BIE104" s="704"/>
      <c r="BIF104" s="704"/>
      <c r="BIG104" s="704"/>
      <c r="BIH104" s="704"/>
      <c r="BII104" s="704"/>
      <c r="BIJ104" s="704"/>
      <c r="BIK104" s="704"/>
      <c r="BIL104" s="704"/>
      <c r="BIM104" s="704"/>
      <c r="BIN104" s="704"/>
      <c r="BIO104" s="704"/>
      <c r="BIP104" s="704"/>
      <c r="BIQ104" s="704"/>
      <c r="BIR104" s="704"/>
      <c r="BIS104" s="704"/>
      <c r="BIT104" s="704"/>
      <c r="BIU104" s="704"/>
      <c r="BIV104" s="704"/>
      <c r="BIW104" s="704"/>
      <c r="BIX104" s="704"/>
      <c r="BIY104" s="704"/>
      <c r="BIZ104" s="704"/>
      <c r="BJA104" s="704"/>
      <c r="BJB104" s="704"/>
      <c r="BJC104" s="704"/>
      <c r="BJD104" s="704"/>
      <c r="BJE104" s="704"/>
      <c r="BJF104" s="704"/>
      <c r="BJG104" s="704"/>
      <c r="BJH104" s="704"/>
      <c r="BJI104" s="704"/>
      <c r="BJJ104" s="704"/>
      <c r="BJK104" s="704"/>
      <c r="BJL104" s="704"/>
      <c r="BJM104" s="704"/>
      <c r="BJN104" s="704"/>
      <c r="BJO104" s="704"/>
      <c r="BJP104" s="704"/>
      <c r="BJQ104" s="704"/>
      <c r="BJR104" s="704"/>
      <c r="BJS104" s="704"/>
      <c r="BJT104" s="704"/>
      <c r="BJU104" s="704"/>
      <c r="BJV104" s="704"/>
      <c r="BJW104" s="704"/>
      <c r="BJX104" s="704"/>
      <c r="BJY104" s="704"/>
      <c r="BJZ104" s="704"/>
      <c r="BKA104" s="704"/>
      <c r="BKB104" s="704"/>
      <c r="BKC104" s="704"/>
      <c r="BKD104" s="704"/>
      <c r="BKE104" s="704"/>
      <c r="BKF104" s="704"/>
      <c r="BKG104" s="704"/>
      <c r="BKH104" s="704"/>
      <c r="BKI104" s="704"/>
      <c r="BKJ104" s="704"/>
      <c r="BKK104" s="704"/>
      <c r="BKL104" s="704"/>
      <c r="BKM104" s="704"/>
      <c r="BKN104" s="704"/>
      <c r="BKO104" s="704"/>
      <c r="BKP104" s="704"/>
      <c r="BKQ104" s="704"/>
      <c r="BKR104" s="704"/>
      <c r="BKS104" s="704"/>
      <c r="BKT104" s="704"/>
      <c r="BKU104" s="704"/>
      <c r="BKV104" s="704"/>
      <c r="BKW104" s="704"/>
      <c r="BKX104" s="704"/>
      <c r="BKY104" s="704"/>
      <c r="BKZ104" s="704"/>
      <c r="BLA104" s="704"/>
      <c r="BLB104" s="704"/>
      <c r="BLC104" s="704"/>
      <c r="BLD104" s="704"/>
      <c r="BLE104" s="704"/>
      <c r="BLF104" s="704"/>
      <c r="BLG104" s="704"/>
      <c r="BLH104" s="704"/>
      <c r="BLI104" s="704"/>
      <c r="BLJ104" s="704"/>
      <c r="BLK104" s="704"/>
      <c r="BLL104" s="704"/>
      <c r="BLM104" s="704"/>
      <c r="BLN104" s="704"/>
      <c r="BLO104" s="704"/>
      <c r="BLP104" s="704"/>
      <c r="BLQ104" s="704"/>
      <c r="BLR104" s="704"/>
      <c r="BLS104" s="704"/>
      <c r="BLT104" s="704"/>
      <c r="BLU104" s="704"/>
      <c r="BLV104" s="704"/>
      <c r="BLW104" s="704"/>
      <c r="BLX104" s="704"/>
      <c r="BLY104" s="704"/>
      <c r="BLZ104" s="704"/>
      <c r="BMA104" s="704"/>
      <c r="BMB104" s="704"/>
      <c r="BMC104" s="704"/>
      <c r="BMD104" s="704"/>
      <c r="BME104" s="704"/>
      <c r="BMF104" s="704"/>
      <c r="BMG104" s="704"/>
      <c r="BMH104" s="704"/>
      <c r="BMI104" s="704"/>
      <c r="BMJ104" s="704"/>
      <c r="BMK104" s="704"/>
      <c r="BML104" s="704"/>
      <c r="BMM104" s="704"/>
      <c r="BMN104" s="704"/>
      <c r="BMO104" s="704"/>
      <c r="BMP104" s="704"/>
      <c r="BMQ104" s="704"/>
      <c r="BMR104" s="704"/>
      <c r="BMS104" s="704"/>
      <c r="BMT104" s="704"/>
      <c r="BMU104" s="704"/>
      <c r="BMV104" s="704"/>
      <c r="BMW104" s="704"/>
      <c r="BMX104" s="704"/>
      <c r="BMY104" s="704"/>
      <c r="BMZ104" s="704"/>
      <c r="BNA104" s="704"/>
      <c r="BNB104" s="704"/>
      <c r="BNC104" s="704"/>
      <c r="BND104" s="704"/>
      <c r="BNE104" s="704"/>
      <c r="BNF104" s="704"/>
      <c r="BNG104" s="704"/>
      <c r="BNH104" s="704"/>
      <c r="BNI104" s="704"/>
      <c r="BNJ104" s="704"/>
      <c r="BNK104" s="704"/>
      <c r="BNL104" s="704"/>
      <c r="BNM104" s="704"/>
      <c r="BNN104" s="704"/>
      <c r="BNO104" s="704"/>
      <c r="BNP104" s="704"/>
      <c r="BNQ104" s="704"/>
      <c r="BNR104" s="704"/>
      <c r="BNS104" s="704"/>
      <c r="BNT104" s="704"/>
      <c r="BNU104" s="704"/>
      <c r="BNV104" s="704"/>
      <c r="BNW104" s="704"/>
      <c r="BNX104" s="704"/>
      <c r="BNY104" s="704"/>
      <c r="BNZ104" s="704"/>
      <c r="BOA104" s="704"/>
      <c r="BOB104" s="704"/>
      <c r="BOC104" s="704"/>
      <c r="BOD104" s="704"/>
      <c r="BOE104" s="704"/>
      <c r="BOF104" s="704"/>
      <c r="BOG104" s="704"/>
      <c r="BOH104" s="704"/>
      <c r="BOI104" s="704"/>
      <c r="BOJ104" s="704"/>
      <c r="BOK104" s="704"/>
      <c r="BOL104" s="704"/>
      <c r="BOM104" s="704"/>
      <c r="BON104" s="704"/>
      <c r="BOO104" s="704"/>
      <c r="BOP104" s="704"/>
      <c r="BOQ104" s="704"/>
      <c r="BOR104" s="704"/>
      <c r="BOS104" s="704"/>
      <c r="BOT104" s="704"/>
      <c r="BOU104" s="704"/>
      <c r="BOV104" s="704"/>
      <c r="BOW104" s="704"/>
      <c r="BOX104" s="704"/>
      <c r="BOY104" s="704"/>
      <c r="BOZ104" s="704"/>
      <c r="BPA104" s="704"/>
      <c r="BPB104" s="704"/>
      <c r="BPC104" s="704"/>
      <c r="BPD104" s="704"/>
      <c r="BPE104" s="704"/>
      <c r="BPF104" s="704"/>
      <c r="BPG104" s="704"/>
      <c r="BPH104" s="704"/>
      <c r="BPI104" s="704"/>
      <c r="BPJ104" s="704"/>
      <c r="BPK104" s="704"/>
      <c r="BPL104" s="704"/>
      <c r="BPM104" s="704"/>
      <c r="BPN104" s="704"/>
      <c r="BPO104" s="704"/>
      <c r="BPP104" s="704"/>
      <c r="BPQ104" s="704"/>
      <c r="BPR104" s="704"/>
      <c r="BPS104" s="704"/>
      <c r="BPT104" s="704"/>
      <c r="BPU104" s="704"/>
      <c r="BPV104" s="704"/>
      <c r="BPW104" s="704"/>
      <c r="BPX104" s="704"/>
      <c r="BPY104" s="704"/>
      <c r="BPZ104" s="704"/>
      <c r="BQA104" s="704"/>
      <c r="BQB104" s="704"/>
      <c r="BQC104" s="704"/>
      <c r="BQD104" s="704"/>
      <c r="BQE104" s="704"/>
      <c r="BQF104" s="704"/>
      <c r="BQG104" s="704"/>
      <c r="BQH104" s="704"/>
      <c r="BQI104" s="704"/>
      <c r="BQJ104" s="704"/>
      <c r="BQK104" s="704"/>
      <c r="BQL104" s="704"/>
      <c r="BQM104" s="704"/>
      <c r="BQN104" s="704"/>
      <c r="BQO104" s="704"/>
      <c r="BQP104" s="704"/>
      <c r="BQQ104" s="704"/>
      <c r="BQR104" s="704"/>
      <c r="BQS104" s="704"/>
      <c r="BQT104" s="704"/>
      <c r="BQU104" s="704"/>
      <c r="BQV104" s="704"/>
      <c r="BQW104" s="704"/>
      <c r="BQX104" s="704"/>
      <c r="BQY104" s="704"/>
      <c r="BQZ104" s="704"/>
      <c r="BRA104" s="704"/>
      <c r="BRB104" s="704"/>
      <c r="BRC104" s="704"/>
      <c r="BRD104" s="704"/>
      <c r="BRE104" s="704"/>
      <c r="BRF104" s="704"/>
      <c r="BRG104" s="704"/>
      <c r="BRH104" s="704"/>
      <c r="BRI104" s="704"/>
      <c r="BRJ104" s="704"/>
      <c r="BRK104" s="704"/>
      <c r="BRL104" s="704"/>
      <c r="BRM104" s="704"/>
      <c r="BRN104" s="704"/>
      <c r="BRO104" s="704"/>
      <c r="BRP104" s="704"/>
      <c r="BRQ104" s="704"/>
      <c r="BRR104" s="704"/>
      <c r="BRS104" s="704"/>
      <c r="BRT104" s="704"/>
      <c r="BRU104" s="704"/>
      <c r="BRV104" s="704"/>
      <c r="BRW104" s="704"/>
      <c r="BRX104" s="704"/>
      <c r="BRY104" s="704"/>
      <c r="BRZ104" s="704"/>
      <c r="BSA104" s="704"/>
      <c r="BSB104" s="704"/>
      <c r="BSC104" s="704"/>
      <c r="BSD104" s="704"/>
      <c r="BSE104" s="704"/>
      <c r="BSF104" s="704"/>
      <c r="BSG104" s="704"/>
      <c r="BSH104" s="704"/>
      <c r="BSI104" s="704"/>
      <c r="BSJ104" s="704"/>
      <c r="BSK104" s="704"/>
      <c r="BSL104" s="704"/>
      <c r="BSM104" s="704"/>
      <c r="BSN104" s="704"/>
      <c r="BSO104" s="704"/>
      <c r="BSP104" s="704"/>
      <c r="BSQ104" s="704"/>
      <c r="BSR104" s="704"/>
      <c r="BSS104" s="704"/>
      <c r="BST104" s="704"/>
      <c r="BSU104" s="704"/>
      <c r="BSV104" s="704"/>
      <c r="BSW104" s="704"/>
      <c r="BSX104" s="704"/>
      <c r="BSY104" s="704"/>
      <c r="BSZ104" s="704"/>
      <c r="BTA104" s="704"/>
      <c r="BTB104" s="704"/>
      <c r="BTC104" s="704"/>
      <c r="BTD104" s="704"/>
      <c r="BTE104" s="704"/>
      <c r="BTF104" s="704"/>
      <c r="BTG104" s="704"/>
      <c r="BTH104" s="704"/>
      <c r="BTI104" s="704"/>
      <c r="BTJ104" s="704"/>
      <c r="BTK104" s="704"/>
      <c r="BTL104" s="704"/>
      <c r="BTM104" s="704"/>
      <c r="BTN104" s="704"/>
      <c r="BTO104" s="704"/>
      <c r="BTP104" s="704"/>
      <c r="BTQ104" s="704"/>
      <c r="BTR104" s="704"/>
      <c r="BTS104" s="704"/>
      <c r="BTT104" s="704"/>
      <c r="BTU104" s="704"/>
      <c r="BTV104" s="704"/>
      <c r="BTW104" s="704"/>
      <c r="BTX104" s="704"/>
      <c r="BTY104" s="704"/>
      <c r="BTZ104" s="704"/>
      <c r="BUA104" s="704"/>
      <c r="BUB104" s="704"/>
      <c r="BUC104" s="704"/>
      <c r="BUD104" s="704"/>
      <c r="BUE104" s="704"/>
      <c r="BUF104" s="704"/>
      <c r="BUG104" s="704"/>
      <c r="BUH104" s="704"/>
      <c r="BUI104" s="704"/>
      <c r="BUJ104" s="704"/>
      <c r="BUK104" s="704"/>
      <c r="BUL104" s="704"/>
      <c r="BUM104" s="704"/>
      <c r="BUN104" s="704"/>
      <c r="BUO104" s="704"/>
      <c r="BUP104" s="704"/>
      <c r="BUQ104" s="704"/>
      <c r="BUR104" s="704"/>
      <c r="BUS104" s="704"/>
      <c r="BUT104" s="704"/>
      <c r="BUU104" s="704"/>
      <c r="BUV104" s="704"/>
      <c r="BUW104" s="704"/>
      <c r="BUX104" s="704"/>
      <c r="BUY104" s="704"/>
      <c r="BUZ104" s="704"/>
      <c r="BVA104" s="704"/>
      <c r="BVB104" s="704"/>
      <c r="BVC104" s="704"/>
      <c r="BVD104" s="704"/>
      <c r="BVE104" s="704"/>
      <c r="BVF104" s="704"/>
      <c r="BVG104" s="704"/>
      <c r="BVH104" s="704"/>
      <c r="BVI104" s="704"/>
      <c r="BVJ104" s="704"/>
      <c r="BVK104" s="704"/>
      <c r="BVL104" s="704"/>
      <c r="BVM104" s="704"/>
      <c r="BVN104" s="704"/>
      <c r="BVO104" s="704"/>
      <c r="BVP104" s="704"/>
      <c r="BVQ104" s="704"/>
      <c r="BVR104" s="704"/>
      <c r="BVS104" s="704"/>
      <c r="BVT104" s="704"/>
      <c r="BVU104" s="704"/>
      <c r="BVV104" s="704"/>
      <c r="BVW104" s="704"/>
      <c r="BVX104" s="704"/>
      <c r="BVY104" s="704"/>
      <c r="BVZ104" s="704"/>
      <c r="BWA104" s="704"/>
      <c r="BWB104" s="704"/>
      <c r="BWC104" s="704"/>
      <c r="BWD104" s="704"/>
      <c r="BWE104" s="704"/>
      <c r="BWF104" s="704"/>
      <c r="BWG104" s="704"/>
      <c r="BWH104" s="704"/>
      <c r="BWI104" s="704"/>
      <c r="BWJ104" s="704"/>
      <c r="BWK104" s="704"/>
      <c r="BWL104" s="704"/>
      <c r="BWM104" s="704"/>
      <c r="BWN104" s="704"/>
      <c r="BWO104" s="704"/>
      <c r="BWP104" s="704"/>
      <c r="BWQ104" s="704"/>
      <c r="BWR104" s="704"/>
      <c r="BWS104" s="704"/>
      <c r="BWT104" s="704"/>
      <c r="BWU104" s="704"/>
      <c r="BWV104" s="704"/>
      <c r="BWW104" s="704"/>
      <c r="BWX104" s="704"/>
      <c r="BWY104" s="704"/>
      <c r="BWZ104" s="704"/>
      <c r="BXA104" s="704"/>
      <c r="BXB104" s="704"/>
      <c r="BXC104" s="704"/>
      <c r="BXD104" s="704"/>
      <c r="BXE104" s="704"/>
      <c r="BXF104" s="704"/>
      <c r="BXG104" s="704"/>
      <c r="BXH104" s="704"/>
      <c r="BXI104" s="704"/>
      <c r="BXJ104" s="704"/>
      <c r="BXK104" s="704"/>
      <c r="BXL104" s="704"/>
      <c r="BXM104" s="704"/>
      <c r="BXN104" s="704"/>
      <c r="BXO104" s="704"/>
      <c r="BXP104" s="704"/>
      <c r="BXQ104" s="704"/>
      <c r="BXR104" s="704"/>
      <c r="BXS104" s="704"/>
      <c r="BXT104" s="704"/>
      <c r="BXU104" s="704"/>
      <c r="BXV104" s="704"/>
      <c r="BXW104" s="704"/>
      <c r="BXX104" s="704"/>
      <c r="BXY104" s="704"/>
      <c r="BXZ104" s="704"/>
      <c r="BYA104" s="704"/>
      <c r="BYB104" s="704"/>
      <c r="BYC104" s="704"/>
      <c r="BYD104" s="704"/>
      <c r="BYE104" s="704"/>
      <c r="BYF104" s="704"/>
      <c r="BYG104" s="704"/>
      <c r="BYH104" s="704"/>
      <c r="BYI104" s="704"/>
      <c r="BYJ104" s="704"/>
      <c r="BYK104" s="704"/>
      <c r="BYL104" s="704"/>
      <c r="BYM104" s="704"/>
      <c r="BYN104" s="704"/>
      <c r="BYO104" s="704"/>
      <c r="BYP104" s="704"/>
      <c r="BYQ104" s="704"/>
      <c r="BYR104" s="704"/>
      <c r="BYS104" s="704"/>
      <c r="BYT104" s="704"/>
      <c r="BYU104" s="704"/>
      <c r="BYV104" s="704"/>
      <c r="BYW104" s="704"/>
      <c r="BYX104" s="704"/>
      <c r="BYY104" s="704"/>
      <c r="BYZ104" s="704"/>
      <c r="BZA104" s="704"/>
      <c r="BZB104" s="704"/>
      <c r="BZC104" s="704"/>
      <c r="BZD104" s="704"/>
      <c r="BZE104" s="704"/>
      <c r="BZF104" s="704"/>
      <c r="BZG104" s="704"/>
      <c r="BZH104" s="704"/>
      <c r="BZI104" s="704"/>
      <c r="BZJ104" s="704"/>
      <c r="BZK104" s="704"/>
      <c r="BZL104" s="704"/>
      <c r="BZM104" s="704"/>
      <c r="BZN104" s="704"/>
      <c r="BZO104" s="704"/>
      <c r="BZP104" s="704"/>
      <c r="BZQ104" s="704"/>
      <c r="BZR104" s="704"/>
      <c r="BZS104" s="704"/>
      <c r="BZT104" s="704"/>
      <c r="BZU104" s="704"/>
      <c r="BZV104" s="704"/>
      <c r="BZW104" s="704"/>
      <c r="BZX104" s="704"/>
      <c r="BZY104" s="704"/>
      <c r="BZZ104" s="704"/>
      <c r="CAA104" s="704"/>
      <c r="CAB104" s="704"/>
      <c r="CAC104" s="704"/>
      <c r="CAD104" s="704"/>
      <c r="CAE104" s="704"/>
      <c r="CAF104" s="704"/>
      <c r="CAG104" s="704"/>
      <c r="CAH104" s="704"/>
      <c r="CAI104" s="704"/>
      <c r="CAJ104" s="704"/>
      <c r="CAK104" s="704"/>
      <c r="CAL104" s="704"/>
      <c r="CAM104" s="704"/>
      <c r="CAN104" s="704"/>
      <c r="CAO104" s="704"/>
      <c r="CAP104" s="704"/>
      <c r="CAQ104" s="704"/>
      <c r="CAR104" s="704"/>
      <c r="CAS104" s="704"/>
      <c r="CAT104" s="704"/>
      <c r="CAU104" s="704"/>
      <c r="CAV104" s="704"/>
      <c r="CAW104" s="704"/>
      <c r="CAX104" s="704"/>
      <c r="CAY104" s="704"/>
      <c r="CAZ104" s="704"/>
      <c r="CBA104" s="704"/>
      <c r="CBB104" s="704"/>
      <c r="CBC104" s="704"/>
      <c r="CBD104" s="704"/>
      <c r="CBE104" s="704"/>
      <c r="CBF104" s="704"/>
      <c r="CBG104" s="704"/>
      <c r="CBH104" s="704"/>
      <c r="CBI104" s="704"/>
      <c r="CBJ104" s="704"/>
      <c r="CBK104" s="704"/>
      <c r="CBL104" s="704"/>
      <c r="CBM104" s="704"/>
      <c r="CBN104" s="704"/>
      <c r="CBO104" s="704"/>
      <c r="CBP104" s="704"/>
      <c r="CBQ104" s="704"/>
      <c r="CBR104" s="704"/>
      <c r="CBS104" s="704"/>
      <c r="CBT104" s="704"/>
      <c r="CBU104" s="704"/>
      <c r="CBV104" s="704"/>
      <c r="CBW104" s="704"/>
      <c r="CBX104" s="704"/>
      <c r="CBY104" s="704"/>
      <c r="CBZ104" s="704"/>
      <c r="CCA104" s="704"/>
      <c r="CCB104" s="704"/>
      <c r="CCC104" s="704"/>
      <c r="CCD104" s="704"/>
      <c r="CCE104" s="704"/>
      <c r="CCF104" s="704"/>
      <c r="CCG104" s="704"/>
      <c r="CCH104" s="704"/>
      <c r="CCI104" s="704"/>
      <c r="CCJ104" s="704"/>
      <c r="CCK104" s="704"/>
      <c r="CCL104" s="704"/>
      <c r="CCM104" s="704"/>
      <c r="CCN104" s="704"/>
      <c r="CCO104" s="704"/>
      <c r="CCP104" s="704"/>
      <c r="CCQ104" s="704"/>
      <c r="CCR104" s="704"/>
      <c r="CCS104" s="704"/>
      <c r="CCT104" s="704"/>
      <c r="CCU104" s="704"/>
      <c r="CCV104" s="704"/>
      <c r="CCW104" s="704"/>
      <c r="CCX104" s="704"/>
      <c r="CCY104" s="704"/>
      <c r="CCZ104" s="704"/>
      <c r="CDA104" s="704"/>
      <c r="CDB104" s="704"/>
      <c r="CDC104" s="704"/>
      <c r="CDD104" s="704"/>
      <c r="CDE104" s="704"/>
      <c r="CDF104" s="704"/>
      <c r="CDG104" s="704"/>
      <c r="CDH104" s="704"/>
      <c r="CDI104" s="704"/>
      <c r="CDJ104" s="704"/>
      <c r="CDK104" s="704"/>
      <c r="CDL104" s="704"/>
      <c r="CDM104" s="704"/>
      <c r="CDN104" s="704"/>
      <c r="CDO104" s="704"/>
      <c r="CDP104" s="704"/>
      <c r="CDQ104" s="704"/>
      <c r="CDR104" s="704"/>
      <c r="CDS104" s="704"/>
      <c r="CDT104" s="704"/>
      <c r="CDU104" s="704"/>
      <c r="CDV104" s="704"/>
      <c r="CDW104" s="704"/>
      <c r="CDX104" s="704"/>
      <c r="CDY104" s="704"/>
      <c r="CDZ104" s="704"/>
      <c r="CEA104" s="704"/>
      <c r="CEB104" s="704"/>
      <c r="CEC104" s="704"/>
      <c r="CED104" s="704"/>
      <c r="CEE104" s="704"/>
      <c r="CEF104" s="704"/>
      <c r="CEG104" s="704"/>
      <c r="CEH104" s="704"/>
      <c r="CEI104" s="704"/>
      <c r="CEJ104" s="704"/>
      <c r="CEK104" s="704"/>
      <c r="CEL104" s="704"/>
      <c r="CEM104" s="704"/>
      <c r="CEN104" s="704"/>
      <c r="CEO104" s="704"/>
      <c r="CEP104" s="704"/>
      <c r="CEQ104" s="704"/>
      <c r="CER104" s="704"/>
      <c r="CES104" s="704"/>
      <c r="CET104" s="704"/>
      <c r="CEU104" s="704"/>
      <c r="CEV104" s="704"/>
      <c r="CEW104" s="704"/>
      <c r="CEX104" s="704"/>
      <c r="CEY104" s="704"/>
      <c r="CEZ104" s="704"/>
      <c r="CFA104" s="704"/>
      <c r="CFB104" s="704"/>
      <c r="CFC104" s="704"/>
      <c r="CFD104" s="704"/>
      <c r="CFE104" s="704"/>
      <c r="CFF104" s="704"/>
      <c r="CFG104" s="704"/>
      <c r="CFH104" s="704"/>
      <c r="CFI104" s="704"/>
      <c r="CFJ104" s="704"/>
      <c r="CFK104" s="704"/>
      <c r="CFL104" s="704"/>
      <c r="CFM104" s="704"/>
      <c r="CFN104" s="704"/>
      <c r="CFO104" s="704"/>
      <c r="CFP104" s="704"/>
      <c r="CFQ104" s="704"/>
      <c r="CFR104" s="704"/>
      <c r="CFS104" s="704"/>
      <c r="CFT104" s="704"/>
      <c r="CFU104" s="704"/>
      <c r="CFV104" s="704"/>
      <c r="CFW104" s="704"/>
      <c r="CFX104" s="704"/>
      <c r="CFY104" s="704"/>
      <c r="CFZ104" s="704"/>
      <c r="CGA104" s="704"/>
      <c r="CGB104" s="704"/>
      <c r="CGC104" s="704"/>
      <c r="CGD104" s="704"/>
      <c r="CGE104" s="704"/>
      <c r="CGF104" s="704"/>
      <c r="CGG104" s="704"/>
      <c r="CGH104" s="704"/>
      <c r="CGI104" s="704"/>
      <c r="CGJ104" s="704"/>
      <c r="CGK104" s="704"/>
      <c r="CGL104" s="704"/>
      <c r="CGM104" s="704"/>
      <c r="CGN104" s="704"/>
      <c r="CGO104" s="704"/>
      <c r="CGP104" s="704"/>
      <c r="CGQ104" s="704"/>
      <c r="CGR104" s="704"/>
      <c r="CGS104" s="704"/>
      <c r="CGT104" s="704"/>
      <c r="CGU104" s="704"/>
      <c r="CGV104" s="704"/>
      <c r="CGW104" s="704"/>
      <c r="CGX104" s="704"/>
      <c r="CGY104" s="704"/>
      <c r="CGZ104" s="704"/>
      <c r="CHA104" s="704"/>
      <c r="CHB104" s="704"/>
      <c r="CHC104" s="704"/>
      <c r="CHD104" s="704"/>
      <c r="CHE104" s="704"/>
      <c r="CHF104" s="704"/>
      <c r="CHG104" s="704"/>
      <c r="CHH104" s="704"/>
      <c r="CHI104" s="704"/>
      <c r="CHJ104" s="704"/>
      <c r="CHK104" s="704"/>
      <c r="CHL104" s="704"/>
      <c r="CHM104" s="704"/>
      <c r="CHN104" s="704"/>
      <c r="CHO104" s="704"/>
      <c r="CHP104" s="704"/>
      <c r="CHQ104" s="704"/>
      <c r="CHR104" s="704"/>
      <c r="CHS104" s="704"/>
      <c r="CHT104" s="704"/>
      <c r="CHU104" s="704"/>
      <c r="CHV104" s="704"/>
      <c r="CHW104" s="704"/>
      <c r="CHX104" s="704"/>
      <c r="CHY104" s="704"/>
      <c r="CHZ104" s="704"/>
      <c r="CIA104" s="704"/>
      <c r="CIB104" s="704"/>
      <c r="CIC104" s="704"/>
      <c r="CID104" s="704"/>
      <c r="CIE104" s="704"/>
      <c r="CIF104" s="704"/>
      <c r="CIG104" s="704"/>
      <c r="CIH104" s="704"/>
      <c r="CII104" s="704"/>
      <c r="CIJ104" s="704"/>
      <c r="CIK104" s="704"/>
      <c r="CIL104" s="704"/>
      <c r="CIM104" s="704"/>
      <c r="CIN104" s="704"/>
      <c r="CIO104" s="704"/>
      <c r="CIP104" s="704"/>
      <c r="CIQ104" s="704"/>
      <c r="CIR104" s="704"/>
      <c r="CIS104" s="704"/>
      <c r="CIT104" s="704"/>
      <c r="CIU104" s="704"/>
      <c r="CIV104" s="704"/>
      <c r="CIW104" s="704"/>
      <c r="CIX104" s="704"/>
      <c r="CIY104" s="704"/>
      <c r="CIZ104" s="704"/>
      <c r="CJA104" s="704"/>
      <c r="CJB104" s="704"/>
      <c r="CJC104" s="704"/>
      <c r="CJD104" s="704"/>
      <c r="CJE104" s="704"/>
      <c r="CJF104" s="704"/>
      <c r="CJG104" s="704"/>
      <c r="CJH104" s="704"/>
      <c r="CJI104" s="704"/>
      <c r="CJJ104" s="704"/>
      <c r="CJK104" s="704"/>
      <c r="CJL104" s="704"/>
      <c r="CJM104" s="704"/>
      <c r="CJN104" s="704"/>
      <c r="CJO104" s="704"/>
      <c r="CJP104" s="704"/>
      <c r="CJQ104" s="704"/>
      <c r="CJR104" s="704"/>
      <c r="CJS104" s="704"/>
      <c r="CJT104" s="704"/>
      <c r="CJU104" s="704"/>
      <c r="CJV104" s="704"/>
      <c r="CJW104" s="704"/>
      <c r="CJX104" s="704"/>
      <c r="CJY104" s="704"/>
      <c r="CJZ104" s="704"/>
      <c r="CKA104" s="704"/>
      <c r="CKB104" s="704"/>
      <c r="CKC104" s="704"/>
      <c r="CKD104" s="704"/>
      <c r="CKE104" s="704"/>
      <c r="CKF104" s="704"/>
      <c r="CKG104" s="704"/>
      <c r="CKH104" s="704"/>
      <c r="CKI104" s="704"/>
      <c r="CKJ104" s="704"/>
      <c r="CKK104" s="704"/>
      <c r="CKL104" s="704"/>
      <c r="CKM104" s="704"/>
      <c r="CKN104" s="704"/>
      <c r="CKO104" s="704"/>
      <c r="CKP104" s="704"/>
      <c r="CKQ104" s="704"/>
      <c r="CKR104" s="704"/>
      <c r="CKS104" s="704"/>
      <c r="CKT104" s="704"/>
      <c r="CKU104" s="704"/>
      <c r="CKV104" s="704"/>
      <c r="CKW104" s="704"/>
      <c r="CKX104" s="704"/>
      <c r="CKY104" s="704"/>
      <c r="CKZ104" s="704"/>
      <c r="CLA104" s="704"/>
      <c r="CLB104" s="704"/>
      <c r="CLC104" s="704"/>
      <c r="CLD104" s="704"/>
      <c r="CLE104" s="704"/>
      <c r="CLF104" s="704"/>
      <c r="CLG104" s="704"/>
      <c r="CLH104" s="704"/>
      <c r="CLI104" s="704"/>
      <c r="CLJ104" s="704"/>
      <c r="CLK104" s="704"/>
      <c r="CLL104" s="704"/>
      <c r="CLM104" s="704"/>
      <c r="CLN104" s="704"/>
      <c r="CLO104" s="704"/>
      <c r="CLP104" s="704"/>
      <c r="CLQ104" s="704"/>
      <c r="CLR104" s="704"/>
      <c r="CLS104" s="704"/>
      <c r="CLT104" s="704"/>
      <c r="CLU104" s="704"/>
      <c r="CLV104" s="704"/>
      <c r="CLW104" s="704"/>
      <c r="CLX104" s="704"/>
      <c r="CLY104" s="704"/>
      <c r="CLZ104" s="704"/>
      <c r="CMA104" s="704"/>
      <c r="CMB104" s="704"/>
      <c r="CMC104" s="704"/>
      <c r="CMD104" s="704"/>
      <c r="CME104" s="704"/>
      <c r="CMF104" s="704"/>
      <c r="CMG104" s="704"/>
      <c r="CMH104" s="704"/>
      <c r="CMI104" s="704"/>
      <c r="CMJ104" s="704"/>
      <c r="CMK104" s="704"/>
      <c r="CML104" s="704"/>
      <c r="CMM104" s="704"/>
      <c r="CMN104" s="704"/>
      <c r="CMO104" s="704"/>
      <c r="CMP104" s="704"/>
      <c r="CMQ104" s="704"/>
      <c r="CMR104" s="704"/>
      <c r="CMS104" s="704"/>
      <c r="CMT104" s="704"/>
      <c r="CMU104" s="704"/>
      <c r="CMV104" s="704"/>
      <c r="CMW104" s="704"/>
      <c r="CMX104" s="704"/>
      <c r="CMY104" s="704"/>
      <c r="CMZ104" s="704"/>
      <c r="CNA104" s="704"/>
      <c r="CNB104" s="704"/>
      <c r="CNC104" s="704"/>
      <c r="CND104" s="704"/>
      <c r="CNE104" s="704"/>
      <c r="CNF104" s="704"/>
      <c r="CNG104" s="704"/>
      <c r="CNH104" s="704"/>
      <c r="CNI104" s="704"/>
      <c r="CNJ104" s="704"/>
      <c r="CNK104" s="704"/>
      <c r="CNL104" s="704"/>
      <c r="CNM104" s="704"/>
      <c r="CNN104" s="704"/>
      <c r="CNO104" s="704"/>
      <c r="CNP104" s="704"/>
      <c r="CNQ104" s="704"/>
      <c r="CNR104" s="704"/>
      <c r="CNS104" s="704"/>
      <c r="CNT104" s="704"/>
      <c r="CNU104" s="704"/>
      <c r="CNV104" s="704"/>
      <c r="CNW104" s="704"/>
      <c r="CNX104" s="704"/>
      <c r="CNY104" s="704"/>
      <c r="CNZ104" s="704"/>
      <c r="COA104" s="704"/>
      <c r="COB104" s="704"/>
      <c r="COC104" s="704"/>
      <c r="COD104" s="704"/>
      <c r="COE104" s="704"/>
      <c r="COF104" s="704"/>
      <c r="COG104" s="704"/>
      <c r="COH104" s="704"/>
      <c r="COI104" s="704"/>
      <c r="COJ104" s="704"/>
      <c r="COK104" s="704"/>
      <c r="COL104" s="704"/>
      <c r="COM104" s="704"/>
      <c r="CON104" s="704"/>
      <c r="COO104" s="704"/>
      <c r="COP104" s="704"/>
      <c r="COQ104" s="704"/>
      <c r="COR104" s="704"/>
      <c r="COS104" s="704"/>
      <c r="COT104" s="704"/>
      <c r="COU104" s="704"/>
      <c r="COV104" s="704"/>
      <c r="COW104" s="704"/>
      <c r="COX104" s="704"/>
      <c r="COY104" s="704"/>
      <c r="COZ104" s="704"/>
      <c r="CPA104" s="704"/>
      <c r="CPB104" s="704"/>
      <c r="CPC104" s="704"/>
      <c r="CPD104" s="704"/>
      <c r="CPE104" s="704"/>
      <c r="CPF104" s="704"/>
      <c r="CPG104" s="704"/>
      <c r="CPH104" s="704"/>
      <c r="CPI104" s="704"/>
      <c r="CPJ104" s="704"/>
      <c r="CPK104" s="704"/>
      <c r="CPL104" s="704"/>
      <c r="CPM104" s="704"/>
      <c r="CPN104" s="704"/>
      <c r="CPO104" s="704"/>
      <c r="CPP104" s="704"/>
      <c r="CPQ104" s="704"/>
      <c r="CPR104" s="704"/>
      <c r="CPS104" s="704"/>
      <c r="CPT104" s="704"/>
      <c r="CPU104" s="704"/>
      <c r="CPV104" s="704"/>
      <c r="CPW104" s="704"/>
      <c r="CPX104" s="704"/>
      <c r="CPY104" s="704"/>
      <c r="CPZ104" s="704"/>
      <c r="CQA104" s="704"/>
      <c r="CQB104" s="704"/>
      <c r="CQC104" s="704"/>
      <c r="CQD104" s="704"/>
      <c r="CQE104" s="704"/>
      <c r="CQF104" s="704"/>
      <c r="CQG104" s="704"/>
      <c r="CQH104" s="704"/>
      <c r="CQI104" s="704"/>
      <c r="CQJ104" s="704"/>
      <c r="CQK104" s="704"/>
      <c r="CQL104" s="704"/>
      <c r="CQM104" s="704"/>
      <c r="CQN104" s="704"/>
      <c r="CQO104" s="704"/>
      <c r="CQP104" s="704"/>
      <c r="CQQ104" s="704"/>
      <c r="CQR104" s="704"/>
      <c r="CQS104" s="704"/>
      <c r="CQT104" s="704"/>
      <c r="CQU104" s="704"/>
      <c r="CQV104" s="704"/>
      <c r="CQW104" s="704"/>
      <c r="CQX104" s="704"/>
      <c r="CQY104" s="704"/>
      <c r="CQZ104" s="704"/>
      <c r="CRA104" s="704"/>
      <c r="CRB104" s="704"/>
      <c r="CRC104" s="704"/>
      <c r="CRD104" s="704"/>
      <c r="CRE104" s="704"/>
      <c r="CRF104" s="704"/>
      <c r="CRG104" s="704"/>
      <c r="CRH104" s="704"/>
      <c r="CRI104" s="704"/>
      <c r="CRJ104" s="704"/>
      <c r="CRK104" s="704"/>
      <c r="CRL104" s="704"/>
      <c r="CRM104" s="704"/>
      <c r="CRN104" s="704"/>
      <c r="CRO104" s="704"/>
      <c r="CRP104" s="704"/>
      <c r="CRQ104" s="704"/>
      <c r="CRR104" s="704"/>
      <c r="CRS104" s="704"/>
      <c r="CRT104" s="704"/>
      <c r="CRU104" s="704"/>
      <c r="CRV104" s="704"/>
      <c r="CRW104" s="704"/>
      <c r="CRX104" s="704"/>
      <c r="CRY104" s="704"/>
      <c r="CRZ104" s="704"/>
      <c r="CSA104" s="704"/>
      <c r="CSB104" s="704"/>
      <c r="CSC104" s="704"/>
      <c r="CSD104" s="704"/>
      <c r="CSE104" s="704"/>
      <c r="CSF104" s="704"/>
      <c r="CSG104" s="704"/>
      <c r="CSH104" s="704"/>
      <c r="CSI104" s="704"/>
      <c r="CSJ104" s="704"/>
      <c r="CSK104" s="704"/>
      <c r="CSL104" s="704"/>
      <c r="CSM104" s="704"/>
      <c r="CSN104" s="704"/>
      <c r="CSO104" s="704"/>
      <c r="CSP104" s="704"/>
      <c r="CSQ104" s="704"/>
      <c r="CSR104" s="704"/>
      <c r="CSS104" s="704"/>
      <c r="CST104" s="704"/>
      <c r="CSU104" s="704"/>
      <c r="CSV104" s="704"/>
      <c r="CSW104" s="704"/>
      <c r="CSX104" s="704"/>
      <c r="CSY104" s="704"/>
      <c r="CSZ104" s="704"/>
      <c r="CTA104" s="704"/>
      <c r="CTB104" s="704"/>
      <c r="CTC104" s="704"/>
      <c r="CTD104" s="704"/>
      <c r="CTE104" s="704"/>
      <c r="CTF104" s="704"/>
      <c r="CTG104" s="704"/>
      <c r="CTH104" s="704"/>
      <c r="CTI104" s="704"/>
      <c r="CTJ104" s="704"/>
      <c r="CTK104" s="704"/>
      <c r="CTL104" s="704"/>
      <c r="CTM104" s="704"/>
      <c r="CTN104" s="704"/>
      <c r="CTO104" s="704"/>
      <c r="CTP104" s="704"/>
      <c r="CTQ104" s="704"/>
      <c r="CTR104" s="704"/>
      <c r="CTS104" s="704"/>
      <c r="CTT104" s="704"/>
      <c r="CTU104" s="704"/>
      <c r="CTV104" s="704"/>
      <c r="CTW104" s="704"/>
      <c r="CTX104" s="704"/>
      <c r="CTY104" s="704"/>
      <c r="CTZ104" s="704"/>
      <c r="CUA104" s="704"/>
      <c r="CUB104" s="704"/>
      <c r="CUC104" s="704"/>
      <c r="CUD104" s="704"/>
      <c r="CUE104" s="704"/>
      <c r="CUF104" s="704"/>
      <c r="CUG104" s="704"/>
      <c r="CUH104" s="704"/>
      <c r="CUI104" s="704"/>
      <c r="CUJ104" s="704"/>
      <c r="CUK104" s="704"/>
      <c r="CUL104" s="704"/>
      <c r="CUM104" s="704"/>
      <c r="CUN104" s="704"/>
      <c r="CUO104" s="704"/>
      <c r="CUP104" s="704"/>
      <c r="CUQ104" s="704"/>
      <c r="CUR104" s="704"/>
      <c r="CUS104" s="704"/>
      <c r="CUT104" s="704"/>
      <c r="CUU104" s="704"/>
      <c r="CUV104" s="704"/>
      <c r="CUW104" s="704"/>
      <c r="CUX104" s="704"/>
      <c r="CUY104" s="704"/>
      <c r="CUZ104" s="704"/>
      <c r="CVA104" s="704"/>
      <c r="CVB104" s="704"/>
      <c r="CVC104" s="704"/>
      <c r="CVD104" s="704"/>
      <c r="CVE104" s="704"/>
      <c r="CVF104" s="704"/>
      <c r="CVG104" s="704"/>
      <c r="CVH104" s="704"/>
      <c r="CVI104" s="704"/>
      <c r="CVJ104" s="704"/>
      <c r="CVK104" s="704"/>
      <c r="CVL104" s="704"/>
      <c r="CVM104" s="704"/>
      <c r="CVN104" s="704"/>
      <c r="CVO104" s="704"/>
      <c r="CVP104" s="704"/>
      <c r="CVQ104" s="704"/>
      <c r="CVR104" s="704"/>
      <c r="CVS104" s="704"/>
      <c r="CVT104" s="704"/>
      <c r="CVU104" s="704"/>
      <c r="CVV104" s="704"/>
      <c r="CVW104" s="704"/>
      <c r="CVX104" s="704"/>
      <c r="CVY104" s="704"/>
      <c r="CVZ104" s="704"/>
      <c r="CWA104" s="704"/>
      <c r="CWB104" s="704"/>
      <c r="CWC104" s="704"/>
      <c r="CWD104" s="704"/>
      <c r="CWE104" s="704"/>
      <c r="CWF104" s="704"/>
      <c r="CWG104" s="704"/>
      <c r="CWH104" s="704"/>
      <c r="CWI104" s="704"/>
      <c r="CWJ104" s="704"/>
      <c r="CWK104" s="704"/>
      <c r="CWL104" s="704"/>
      <c r="CWM104" s="704"/>
      <c r="CWN104" s="704"/>
      <c r="CWO104" s="704"/>
      <c r="CWP104" s="704"/>
      <c r="CWQ104" s="704"/>
      <c r="CWR104" s="704"/>
      <c r="CWS104" s="704"/>
      <c r="CWT104" s="704"/>
      <c r="CWU104" s="704"/>
      <c r="CWV104" s="704"/>
      <c r="CWW104" s="704"/>
      <c r="CWX104" s="704"/>
      <c r="CWY104" s="704"/>
      <c r="CWZ104" s="704"/>
      <c r="CXA104" s="704"/>
      <c r="CXB104" s="704"/>
      <c r="CXC104" s="704"/>
      <c r="CXD104" s="704"/>
      <c r="CXE104" s="704"/>
      <c r="CXF104" s="704"/>
      <c r="CXG104" s="704"/>
      <c r="CXH104" s="704"/>
      <c r="CXI104" s="704"/>
      <c r="CXJ104" s="704"/>
      <c r="CXK104" s="704"/>
      <c r="CXL104" s="704"/>
      <c r="CXM104" s="704"/>
      <c r="CXN104" s="704"/>
      <c r="CXO104" s="704"/>
      <c r="CXP104" s="704"/>
      <c r="CXQ104" s="704"/>
      <c r="CXR104" s="704"/>
      <c r="CXS104" s="704"/>
      <c r="CXT104" s="704"/>
      <c r="CXU104" s="704"/>
      <c r="CXV104" s="704"/>
      <c r="CXW104" s="704"/>
      <c r="CXX104" s="704"/>
      <c r="CXY104" s="704"/>
      <c r="CXZ104" s="704"/>
      <c r="CYA104" s="704"/>
      <c r="CYB104" s="704"/>
      <c r="CYC104" s="704"/>
      <c r="CYD104" s="704"/>
      <c r="CYE104" s="704"/>
      <c r="CYF104" s="704"/>
      <c r="CYG104" s="704"/>
      <c r="CYH104" s="704"/>
      <c r="CYI104" s="704"/>
      <c r="CYJ104" s="704"/>
      <c r="CYK104" s="704"/>
      <c r="CYL104" s="704"/>
      <c r="CYM104" s="704"/>
      <c r="CYN104" s="704"/>
      <c r="CYO104" s="704"/>
      <c r="CYP104" s="704"/>
      <c r="CYQ104" s="704"/>
      <c r="CYR104" s="704"/>
      <c r="CYS104" s="704"/>
      <c r="CYT104" s="704"/>
      <c r="CYU104" s="704"/>
      <c r="CYV104" s="704"/>
      <c r="CYW104" s="704"/>
      <c r="CYX104" s="704"/>
      <c r="CYY104" s="704"/>
      <c r="CYZ104" s="704"/>
      <c r="CZA104" s="704"/>
      <c r="CZB104" s="704"/>
      <c r="CZC104" s="704"/>
      <c r="CZD104" s="704"/>
      <c r="CZE104" s="704"/>
      <c r="CZF104" s="704"/>
      <c r="CZG104" s="704"/>
      <c r="CZH104" s="704"/>
      <c r="CZI104" s="704"/>
      <c r="CZJ104" s="704"/>
      <c r="CZK104" s="704"/>
      <c r="CZL104" s="704"/>
      <c r="CZM104" s="704"/>
      <c r="CZN104" s="704"/>
      <c r="CZO104" s="704"/>
      <c r="CZP104" s="704"/>
      <c r="CZQ104" s="704"/>
      <c r="CZR104" s="704"/>
      <c r="CZS104" s="704"/>
      <c r="CZT104" s="704"/>
      <c r="CZU104" s="704"/>
      <c r="CZV104" s="704"/>
      <c r="CZW104" s="704"/>
      <c r="CZX104" s="704"/>
      <c r="CZY104" s="704"/>
      <c r="CZZ104" s="704"/>
      <c r="DAA104" s="704"/>
      <c r="DAB104" s="704"/>
      <c r="DAC104" s="704"/>
      <c r="DAD104" s="704"/>
      <c r="DAE104" s="704"/>
      <c r="DAF104" s="704"/>
      <c r="DAG104" s="704"/>
      <c r="DAH104" s="704"/>
      <c r="DAI104" s="704"/>
      <c r="DAJ104" s="704"/>
      <c r="DAK104" s="704"/>
      <c r="DAL104" s="704"/>
      <c r="DAM104" s="704"/>
      <c r="DAN104" s="704"/>
      <c r="DAO104" s="704"/>
      <c r="DAP104" s="704"/>
      <c r="DAQ104" s="704"/>
      <c r="DAR104" s="704"/>
      <c r="DAS104" s="704"/>
      <c r="DAT104" s="704"/>
      <c r="DAU104" s="704"/>
      <c r="DAV104" s="704"/>
      <c r="DAW104" s="704"/>
      <c r="DAX104" s="704"/>
      <c r="DAY104" s="704"/>
      <c r="DAZ104" s="704"/>
      <c r="DBA104" s="704"/>
      <c r="DBB104" s="704"/>
      <c r="DBC104" s="704"/>
      <c r="DBD104" s="704"/>
      <c r="DBE104" s="704"/>
      <c r="DBF104" s="704"/>
      <c r="DBG104" s="704"/>
      <c r="DBH104" s="704"/>
      <c r="DBI104" s="704"/>
      <c r="DBJ104" s="704"/>
      <c r="DBK104" s="704"/>
      <c r="DBL104" s="704"/>
      <c r="DBM104" s="704"/>
      <c r="DBN104" s="704"/>
      <c r="DBO104" s="704"/>
      <c r="DBP104" s="704"/>
      <c r="DBQ104" s="704"/>
      <c r="DBR104" s="704"/>
      <c r="DBS104" s="704"/>
      <c r="DBT104" s="704"/>
      <c r="DBU104" s="704"/>
      <c r="DBV104" s="704"/>
      <c r="DBW104" s="704"/>
      <c r="DBX104" s="704"/>
      <c r="DBY104" s="704"/>
      <c r="DBZ104" s="704"/>
      <c r="DCA104" s="704"/>
      <c r="DCB104" s="704"/>
      <c r="DCC104" s="704"/>
      <c r="DCD104" s="704"/>
      <c r="DCE104" s="704"/>
      <c r="DCF104" s="704"/>
      <c r="DCG104" s="704"/>
      <c r="DCH104" s="704"/>
      <c r="DCI104" s="704"/>
      <c r="DCJ104" s="704"/>
      <c r="DCK104" s="704"/>
      <c r="DCL104" s="704"/>
      <c r="DCM104" s="704"/>
      <c r="DCN104" s="704"/>
      <c r="DCO104" s="704"/>
      <c r="DCP104" s="704"/>
      <c r="DCQ104" s="704"/>
      <c r="DCR104" s="704"/>
      <c r="DCS104" s="704"/>
      <c r="DCT104" s="704"/>
      <c r="DCU104" s="704"/>
      <c r="DCV104" s="704"/>
      <c r="DCW104" s="704"/>
      <c r="DCX104" s="704"/>
      <c r="DCY104" s="704"/>
      <c r="DCZ104" s="704"/>
      <c r="DDA104" s="704"/>
      <c r="DDB104" s="704"/>
      <c r="DDC104" s="704"/>
      <c r="DDD104" s="704"/>
      <c r="DDE104" s="704"/>
      <c r="DDF104" s="704"/>
      <c r="DDG104" s="704"/>
      <c r="DDH104" s="704"/>
      <c r="DDI104" s="704"/>
      <c r="DDJ104" s="704"/>
      <c r="DDK104" s="704"/>
      <c r="DDL104" s="704"/>
      <c r="DDM104" s="704"/>
      <c r="DDN104" s="704"/>
      <c r="DDO104" s="704"/>
      <c r="DDP104" s="704"/>
      <c r="DDQ104" s="704"/>
      <c r="DDR104" s="704"/>
      <c r="DDS104" s="704"/>
      <c r="DDT104" s="704"/>
      <c r="DDU104" s="704"/>
      <c r="DDV104" s="704"/>
      <c r="DDW104" s="704"/>
      <c r="DDX104" s="704"/>
      <c r="DDY104" s="704"/>
      <c r="DDZ104" s="704"/>
      <c r="DEA104" s="704"/>
      <c r="DEB104" s="704"/>
      <c r="DEC104" s="704"/>
      <c r="DED104" s="704"/>
      <c r="DEE104" s="704"/>
      <c r="DEF104" s="704"/>
      <c r="DEG104" s="704"/>
      <c r="DEH104" s="704"/>
      <c r="DEI104" s="704"/>
      <c r="DEJ104" s="704"/>
      <c r="DEK104" s="704"/>
      <c r="DEL104" s="704"/>
      <c r="DEM104" s="704"/>
      <c r="DEN104" s="704"/>
      <c r="DEO104" s="704"/>
      <c r="DEP104" s="704"/>
      <c r="DEQ104" s="704"/>
      <c r="DER104" s="704"/>
      <c r="DES104" s="704"/>
      <c r="DET104" s="704"/>
      <c r="DEU104" s="704"/>
      <c r="DEV104" s="704"/>
      <c r="DEW104" s="704"/>
      <c r="DEX104" s="704"/>
      <c r="DEY104" s="704"/>
      <c r="DEZ104" s="704"/>
      <c r="DFA104" s="704"/>
      <c r="DFB104" s="704"/>
      <c r="DFC104" s="704"/>
      <c r="DFD104" s="704"/>
      <c r="DFE104" s="704"/>
      <c r="DFF104" s="704"/>
      <c r="DFG104" s="704"/>
      <c r="DFH104" s="704"/>
      <c r="DFI104" s="704"/>
      <c r="DFJ104" s="704"/>
      <c r="DFK104" s="704"/>
      <c r="DFL104" s="704"/>
      <c r="DFM104" s="704"/>
      <c r="DFN104" s="704"/>
      <c r="DFO104" s="704"/>
      <c r="DFP104" s="704"/>
      <c r="DFQ104" s="704"/>
      <c r="DFR104" s="704"/>
      <c r="DFS104" s="704"/>
      <c r="DFT104" s="704"/>
      <c r="DFU104" s="704"/>
      <c r="DFV104" s="704"/>
      <c r="DFW104" s="704"/>
      <c r="DFX104" s="704"/>
      <c r="DFY104" s="704"/>
      <c r="DFZ104" s="704"/>
      <c r="DGA104" s="704"/>
      <c r="DGB104" s="704"/>
      <c r="DGC104" s="704"/>
      <c r="DGD104" s="704"/>
      <c r="DGE104" s="704"/>
      <c r="DGF104" s="704"/>
      <c r="DGG104" s="704"/>
      <c r="DGH104" s="704"/>
      <c r="DGI104" s="704"/>
      <c r="DGJ104" s="704"/>
      <c r="DGK104" s="704"/>
      <c r="DGL104" s="704"/>
      <c r="DGM104" s="704"/>
      <c r="DGN104" s="704"/>
      <c r="DGO104" s="704"/>
      <c r="DGP104" s="704"/>
      <c r="DGQ104" s="704"/>
      <c r="DGR104" s="704"/>
      <c r="DGS104" s="704"/>
      <c r="DGT104" s="704"/>
      <c r="DGU104" s="704"/>
      <c r="DGV104" s="704"/>
      <c r="DGW104" s="704"/>
      <c r="DGX104" s="704"/>
      <c r="DGY104" s="704"/>
      <c r="DGZ104" s="704"/>
      <c r="DHA104" s="704"/>
      <c r="DHB104" s="704"/>
      <c r="DHC104" s="704"/>
      <c r="DHD104" s="704"/>
      <c r="DHE104" s="704"/>
      <c r="DHF104" s="704"/>
      <c r="DHG104" s="704"/>
      <c r="DHH104" s="704"/>
      <c r="DHI104" s="704"/>
      <c r="DHJ104" s="704"/>
      <c r="DHK104" s="704"/>
      <c r="DHL104" s="704"/>
      <c r="DHM104" s="704"/>
      <c r="DHN104" s="704"/>
      <c r="DHO104" s="704"/>
      <c r="DHP104" s="704"/>
      <c r="DHQ104" s="704"/>
      <c r="DHR104" s="704"/>
      <c r="DHS104" s="704"/>
      <c r="DHT104" s="704"/>
      <c r="DHU104" s="704"/>
      <c r="DHV104" s="704"/>
      <c r="DHW104" s="704"/>
      <c r="DHX104" s="704"/>
      <c r="DHY104" s="704"/>
      <c r="DHZ104" s="704"/>
      <c r="DIA104" s="704"/>
      <c r="DIB104" s="704"/>
      <c r="DIC104" s="704"/>
      <c r="DID104" s="704"/>
      <c r="DIE104" s="704"/>
      <c r="DIF104" s="704"/>
      <c r="DIG104" s="704"/>
      <c r="DIH104" s="704"/>
      <c r="DII104" s="704"/>
      <c r="DIJ104" s="704"/>
      <c r="DIK104" s="704"/>
      <c r="DIL104" s="704"/>
      <c r="DIM104" s="704"/>
      <c r="DIN104" s="704"/>
      <c r="DIO104" s="704"/>
      <c r="DIP104" s="704"/>
      <c r="DIQ104" s="704"/>
      <c r="DIR104" s="704"/>
      <c r="DIS104" s="704"/>
      <c r="DIT104" s="704"/>
      <c r="DIU104" s="704"/>
      <c r="DIV104" s="704"/>
      <c r="DIW104" s="704"/>
      <c r="DIX104" s="704"/>
      <c r="DIY104" s="704"/>
      <c r="DIZ104" s="704"/>
      <c r="DJA104" s="704"/>
      <c r="DJB104" s="704"/>
      <c r="DJC104" s="704"/>
      <c r="DJD104" s="704"/>
      <c r="DJE104" s="704"/>
      <c r="DJF104" s="704"/>
      <c r="DJG104" s="704"/>
      <c r="DJH104" s="704"/>
      <c r="DJI104" s="704"/>
      <c r="DJJ104" s="704"/>
      <c r="DJK104" s="704"/>
      <c r="DJL104" s="704"/>
      <c r="DJM104" s="704"/>
      <c r="DJN104" s="704"/>
      <c r="DJO104" s="704"/>
      <c r="DJP104" s="704"/>
      <c r="DJQ104" s="704"/>
      <c r="DJR104" s="704"/>
      <c r="DJS104" s="704"/>
      <c r="DJT104" s="704"/>
      <c r="DJU104" s="704"/>
      <c r="DJV104" s="704"/>
      <c r="DJW104" s="704"/>
      <c r="DJX104" s="704"/>
      <c r="DJY104" s="704"/>
      <c r="DJZ104" s="704"/>
      <c r="DKA104" s="704"/>
      <c r="DKB104" s="704"/>
      <c r="DKC104" s="704"/>
      <c r="DKD104" s="704"/>
      <c r="DKE104" s="704"/>
      <c r="DKF104" s="704"/>
      <c r="DKG104" s="704"/>
      <c r="DKH104" s="704"/>
      <c r="DKI104" s="704"/>
      <c r="DKJ104" s="704"/>
      <c r="DKK104" s="704"/>
      <c r="DKL104" s="704"/>
      <c r="DKM104" s="704"/>
      <c r="DKN104" s="704"/>
      <c r="DKO104" s="704"/>
      <c r="DKP104" s="704"/>
      <c r="DKQ104" s="704"/>
      <c r="DKR104" s="704"/>
      <c r="DKS104" s="704"/>
      <c r="DKT104" s="704"/>
      <c r="DKU104" s="704"/>
      <c r="DKV104" s="704"/>
      <c r="DKW104" s="704"/>
      <c r="DKX104" s="704"/>
      <c r="DKY104" s="704"/>
      <c r="DKZ104" s="704"/>
      <c r="DLA104" s="704"/>
      <c r="DLB104" s="704"/>
      <c r="DLC104" s="704"/>
      <c r="DLD104" s="704"/>
      <c r="DLE104" s="704"/>
      <c r="DLF104" s="704"/>
      <c r="DLG104" s="704"/>
      <c r="DLH104" s="704"/>
      <c r="DLI104" s="704"/>
      <c r="DLJ104" s="704"/>
      <c r="DLK104" s="704"/>
      <c r="DLL104" s="704"/>
      <c r="DLM104" s="704"/>
      <c r="DLN104" s="704"/>
      <c r="DLO104" s="704"/>
      <c r="DLP104" s="704"/>
      <c r="DLQ104" s="704"/>
      <c r="DLR104" s="704"/>
      <c r="DLS104" s="704"/>
      <c r="DLT104" s="704"/>
      <c r="DLU104" s="704"/>
      <c r="DLV104" s="704"/>
      <c r="DLW104" s="704"/>
      <c r="DLX104" s="704"/>
      <c r="DLY104" s="704"/>
      <c r="DLZ104" s="704"/>
      <c r="DMA104" s="704"/>
      <c r="DMB104" s="704"/>
      <c r="DMC104" s="704"/>
      <c r="DMD104" s="704"/>
      <c r="DME104" s="704"/>
      <c r="DMF104" s="704"/>
      <c r="DMG104" s="704"/>
      <c r="DMH104" s="704"/>
      <c r="DMI104" s="704"/>
      <c r="DMJ104" s="704"/>
      <c r="DMK104" s="704"/>
      <c r="DML104" s="704"/>
      <c r="DMM104" s="704"/>
      <c r="DMN104" s="704"/>
      <c r="DMO104" s="704"/>
      <c r="DMP104" s="704"/>
      <c r="DMQ104" s="704"/>
      <c r="DMR104" s="704"/>
      <c r="DMS104" s="704"/>
      <c r="DMT104" s="704"/>
      <c r="DMU104" s="704"/>
      <c r="DMV104" s="704"/>
      <c r="DMW104" s="704"/>
      <c r="DMX104" s="704"/>
      <c r="DMY104" s="704"/>
      <c r="DMZ104" s="704"/>
      <c r="DNA104" s="704"/>
      <c r="DNB104" s="704"/>
      <c r="DNC104" s="704"/>
      <c r="DND104" s="704"/>
      <c r="DNE104" s="704"/>
      <c r="DNF104" s="704"/>
      <c r="DNG104" s="704"/>
      <c r="DNH104" s="704"/>
      <c r="DNI104" s="704"/>
      <c r="DNJ104" s="704"/>
      <c r="DNK104" s="704"/>
      <c r="DNL104" s="704"/>
      <c r="DNM104" s="704"/>
      <c r="DNN104" s="704"/>
      <c r="DNO104" s="704"/>
      <c r="DNP104" s="704"/>
      <c r="DNQ104" s="704"/>
      <c r="DNR104" s="704"/>
      <c r="DNS104" s="704"/>
      <c r="DNT104" s="704"/>
      <c r="DNU104" s="704"/>
      <c r="DNV104" s="704"/>
      <c r="DNW104" s="704"/>
      <c r="DNX104" s="704"/>
      <c r="DNY104" s="704"/>
      <c r="DNZ104" s="704"/>
      <c r="DOA104" s="704"/>
      <c r="DOB104" s="704"/>
      <c r="DOC104" s="704"/>
      <c r="DOD104" s="704"/>
      <c r="DOE104" s="704"/>
      <c r="DOF104" s="704"/>
      <c r="DOG104" s="704"/>
      <c r="DOH104" s="704"/>
      <c r="DOI104" s="704"/>
      <c r="DOJ104" s="704"/>
      <c r="DOK104" s="704"/>
      <c r="DOL104" s="704"/>
      <c r="DOM104" s="704"/>
      <c r="DON104" s="704"/>
      <c r="DOO104" s="704"/>
      <c r="DOP104" s="704"/>
      <c r="DOQ104" s="704"/>
      <c r="DOR104" s="704"/>
      <c r="DOS104" s="704"/>
      <c r="DOT104" s="704"/>
      <c r="DOU104" s="704"/>
      <c r="DOV104" s="704"/>
      <c r="DOW104" s="704"/>
      <c r="DOX104" s="704"/>
      <c r="DOY104" s="704"/>
      <c r="DOZ104" s="704"/>
      <c r="DPA104" s="704"/>
      <c r="DPB104" s="704"/>
      <c r="DPC104" s="704"/>
      <c r="DPD104" s="704"/>
      <c r="DPE104" s="704"/>
      <c r="DPF104" s="704"/>
      <c r="DPG104" s="704"/>
      <c r="DPH104" s="704"/>
      <c r="DPI104" s="704"/>
      <c r="DPJ104" s="704"/>
      <c r="DPK104" s="704"/>
      <c r="DPL104" s="704"/>
      <c r="DPM104" s="704"/>
      <c r="DPN104" s="704"/>
      <c r="DPO104" s="704"/>
      <c r="DPP104" s="704"/>
      <c r="DPQ104" s="704"/>
      <c r="DPR104" s="704"/>
      <c r="DPS104" s="704"/>
      <c r="DPT104" s="704"/>
      <c r="DPU104" s="704"/>
      <c r="DPV104" s="704"/>
      <c r="DPW104" s="704"/>
      <c r="DPX104" s="704"/>
      <c r="DPY104" s="704"/>
      <c r="DPZ104" s="704"/>
      <c r="DQA104" s="704"/>
      <c r="DQB104" s="704"/>
      <c r="DQC104" s="704"/>
      <c r="DQD104" s="704"/>
      <c r="DQE104" s="704"/>
      <c r="DQF104" s="704"/>
      <c r="DQG104" s="704"/>
      <c r="DQH104" s="704"/>
      <c r="DQI104" s="704"/>
      <c r="DQJ104" s="704"/>
      <c r="DQK104" s="704"/>
      <c r="DQL104" s="704"/>
      <c r="DQM104" s="704"/>
      <c r="DQN104" s="704"/>
      <c r="DQO104" s="704"/>
      <c r="DQP104" s="704"/>
      <c r="DQQ104" s="704"/>
      <c r="DQR104" s="704"/>
      <c r="DQS104" s="704"/>
      <c r="DQT104" s="704"/>
      <c r="DQU104" s="704"/>
      <c r="DQV104" s="704"/>
      <c r="DQW104" s="704"/>
      <c r="DQX104" s="704"/>
      <c r="DQY104" s="704"/>
      <c r="DQZ104" s="704"/>
      <c r="DRA104" s="704"/>
      <c r="DRB104" s="704"/>
      <c r="DRC104" s="704"/>
      <c r="DRD104" s="704"/>
      <c r="DRE104" s="704"/>
      <c r="DRF104" s="704"/>
      <c r="DRG104" s="704"/>
      <c r="DRH104" s="704"/>
      <c r="DRI104" s="704"/>
      <c r="DRJ104" s="704"/>
      <c r="DRK104" s="704"/>
      <c r="DRL104" s="704"/>
      <c r="DRM104" s="704"/>
      <c r="DRN104" s="704"/>
      <c r="DRO104" s="704"/>
      <c r="DRP104" s="704"/>
      <c r="DRQ104" s="704"/>
      <c r="DRR104" s="704"/>
      <c r="DRS104" s="704"/>
      <c r="DRT104" s="704"/>
      <c r="DRU104" s="704"/>
      <c r="DRV104" s="704"/>
      <c r="DRW104" s="704"/>
      <c r="DRX104" s="704"/>
      <c r="DRY104" s="704"/>
      <c r="DRZ104" s="704"/>
      <c r="DSA104" s="704"/>
      <c r="DSB104" s="704"/>
      <c r="DSC104" s="704"/>
      <c r="DSD104" s="704"/>
      <c r="DSE104" s="704"/>
      <c r="DSF104" s="704"/>
      <c r="DSG104" s="704"/>
      <c r="DSH104" s="704"/>
      <c r="DSI104" s="704"/>
      <c r="DSJ104" s="704"/>
      <c r="DSK104" s="704"/>
      <c r="DSL104" s="704"/>
      <c r="DSM104" s="704"/>
      <c r="DSN104" s="704"/>
      <c r="DSO104" s="704"/>
      <c r="DSP104" s="704"/>
      <c r="DSQ104" s="704"/>
      <c r="DSR104" s="704"/>
      <c r="DSS104" s="704"/>
      <c r="DST104" s="704"/>
      <c r="DSU104" s="704"/>
      <c r="DSV104" s="704"/>
      <c r="DSW104" s="704"/>
      <c r="DSX104" s="704"/>
      <c r="DSY104" s="704"/>
      <c r="DSZ104" s="704"/>
      <c r="DTA104" s="704"/>
      <c r="DTB104" s="704"/>
      <c r="DTC104" s="704"/>
      <c r="DTD104" s="704"/>
      <c r="DTE104" s="704"/>
      <c r="DTF104" s="704"/>
      <c r="DTG104" s="704"/>
      <c r="DTH104" s="704"/>
      <c r="DTI104" s="704"/>
      <c r="DTJ104" s="704"/>
      <c r="DTK104" s="704"/>
      <c r="DTL104" s="704"/>
      <c r="DTM104" s="704"/>
      <c r="DTN104" s="704"/>
      <c r="DTO104" s="704"/>
      <c r="DTP104" s="704"/>
      <c r="DTQ104" s="704"/>
      <c r="DTR104" s="704"/>
      <c r="DTS104" s="704"/>
      <c r="DTT104" s="704"/>
      <c r="DTU104" s="704"/>
      <c r="DTV104" s="704"/>
      <c r="DTW104" s="704"/>
      <c r="DTX104" s="704"/>
      <c r="DTY104" s="704"/>
      <c r="DTZ104" s="704"/>
      <c r="DUA104" s="704"/>
      <c r="DUB104" s="704"/>
      <c r="DUC104" s="704"/>
      <c r="DUD104" s="704"/>
      <c r="DUE104" s="704"/>
      <c r="DUF104" s="704"/>
      <c r="DUG104" s="704"/>
      <c r="DUH104" s="704"/>
      <c r="DUI104" s="704"/>
      <c r="DUJ104" s="704"/>
      <c r="DUK104" s="704"/>
      <c r="DUL104" s="704"/>
      <c r="DUM104" s="704"/>
      <c r="DUN104" s="704"/>
      <c r="DUO104" s="704"/>
      <c r="DUP104" s="704"/>
      <c r="DUQ104" s="704"/>
      <c r="DUR104" s="704"/>
      <c r="DUS104" s="704"/>
      <c r="DUT104" s="704"/>
      <c r="DUU104" s="704"/>
      <c r="DUV104" s="704"/>
      <c r="DUW104" s="704"/>
      <c r="DUX104" s="704"/>
      <c r="DUY104" s="704"/>
      <c r="DUZ104" s="704"/>
      <c r="DVA104" s="704"/>
      <c r="DVB104" s="704"/>
      <c r="DVC104" s="704"/>
      <c r="DVD104" s="704"/>
      <c r="DVE104" s="704"/>
      <c r="DVF104" s="704"/>
      <c r="DVG104" s="704"/>
      <c r="DVH104" s="704"/>
      <c r="DVI104" s="704"/>
      <c r="DVJ104" s="704"/>
      <c r="DVK104" s="704"/>
      <c r="DVL104" s="704"/>
      <c r="DVM104" s="704"/>
      <c r="DVN104" s="704"/>
      <c r="DVO104" s="704"/>
      <c r="DVP104" s="704"/>
      <c r="DVQ104" s="704"/>
      <c r="DVR104" s="704"/>
      <c r="DVS104" s="704"/>
      <c r="DVT104" s="704"/>
      <c r="DVU104" s="704"/>
      <c r="DVV104" s="704"/>
      <c r="DVW104" s="704"/>
      <c r="DVX104" s="704"/>
      <c r="DVY104" s="704"/>
      <c r="DVZ104" s="704"/>
      <c r="DWA104" s="704"/>
      <c r="DWB104" s="704"/>
      <c r="DWC104" s="704"/>
      <c r="DWD104" s="704"/>
      <c r="DWE104" s="704"/>
      <c r="DWF104" s="704"/>
      <c r="DWG104" s="704"/>
      <c r="DWH104" s="704"/>
      <c r="DWI104" s="704"/>
      <c r="DWJ104" s="704"/>
      <c r="DWK104" s="704"/>
      <c r="DWL104" s="704"/>
      <c r="DWM104" s="704"/>
      <c r="DWN104" s="704"/>
      <c r="DWO104" s="704"/>
      <c r="DWP104" s="704"/>
      <c r="DWQ104" s="704"/>
      <c r="DWR104" s="704"/>
      <c r="DWS104" s="704"/>
      <c r="DWT104" s="704"/>
      <c r="DWU104" s="704"/>
      <c r="DWV104" s="704"/>
      <c r="DWW104" s="704"/>
      <c r="DWX104" s="704"/>
      <c r="DWY104" s="704"/>
      <c r="DWZ104" s="704"/>
      <c r="DXA104" s="704"/>
      <c r="DXB104" s="704"/>
      <c r="DXC104" s="704"/>
      <c r="DXD104" s="704"/>
      <c r="DXE104" s="704"/>
      <c r="DXF104" s="704"/>
      <c r="DXG104" s="704"/>
      <c r="DXH104" s="704"/>
      <c r="DXI104" s="704"/>
      <c r="DXJ104" s="704"/>
      <c r="DXK104" s="704"/>
      <c r="DXL104" s="704"/>
      <c r="DXM104" s="704"/>
      <c r="DXN104" s="704"/>
      <c r="DXO104" s="704"/>
      <c r="DXP104" s="704"/>
      <c r="DXQ104" s="704"/>
      <c r="DXR104" s="704"/>
      <c r="DXS104" s="704"/>
      <c r="DXT104" s="704"/>
      <c r="DXU104" s="704"/>
      <c r="DXV104" s="704"/>
      <c r="DXW104" s="704"/>
      <c r="DXX104" s="704"/>
      <c r="DXY104" s="704"/>
      <c r="DXZ104" s="704"/>
      <c r="DYA104" s="704"/>
      <c r="DYB104" s="704"/>
      <c r="DYC104" s="704"/>
      <c r="DYD104" s="704"/>
      <c r="DYE104" s="704"/>
      <c r="DYF104" s="704"/>
      <c r="DYG104" s="704"/>
      <c r="DYH104" s="704"/>
      <c r="DYI104" s="704"/>
      <c r="DYJ104" s="704"/>
      <c r="DYK104" s="704"/>
      <c r="DYL104" s="704"/>
      <c r="DYM104" s="704"/>
      <c r="DYN104" s="704"/>
      <c r="DYO104" s="704"/>
      <c r="DYP104" s="704"/>
      <c r="DYQ104" s="704"/>
      <c r="DYR104" s="704"/>
      <c r="DYS104" s="704"/>
      <c r="DYT104" s="704"/>
      <c r="DYU104" s="704"/>
      <c r="DYV104" s="704"/>
      <c r="DYW104" s="704"/>
      <c r="DYX104" s="704"/>
      <c r="DYY104" s="704"/>
      <c r="DYZ104" s="704"/>
      <c r="DZA104" s="704"/>
      <c r="DZB104" s="704"/>
      <c r="DZC104" s="704"/>
      <c r="DZD104" s="704"/>
      <c r="DZE104" s="704"/>
      <c r="DZF104" s="704"/>
      <c r="DZG104" s="704"/>
      <c r="DZH104" s="704"/>
      <c r="DZI104" s="704"/>
      <c r="DZJ104" s="704"/>
      <c r="DZK104" s="704"/>
      <c r="DZL104" s="704"/>
      <c r="DZM104" s="704"/>
      <c r="DZN104" s="704"/>
      <c r="DZO104" s="704"/>
      <c r="DZP104" s="704"/>
      <c r="DZQ104" s="704"/>
      <c r="DZR104" s="704"/>
      <c r="DZS104" s="704"/>
      <c r="DZT104" s="704"/>
      <c r="DZU104" s="704"/>
      <c r="DZV104" s="704"/>
      <c r="DZW104" s="704"/>
      <c r="DZX104" s="704"/>
      <c r="DZY104" s="704"/>
      <c r="DZZ104" s="704"/>
      <c r="EAA104" s="704"/>
      <c r="EAB104" s="704"/>
      <c r="EAC104" s="704"/>
      <c r="EAD104" s="704"/>
      <c r="EAE104" s="704"/>
      <c r="EAF104" s="704"/>
      <c r="EAG104" s="704"/>
      <c r="EAH104" s="704"/>
      <c r="EAI104" s="704"/>
      <c r="EAJ104" s="704"/>
      <c r="EAK104" s="704"/>
      <c r="EAL104" s="704"/>
      <c r="EAM104" s="704"/>
      <c r="EAN104" s="704"/>
      <c r="EAO104" s="704"/>
      <c r="EAP104" s="704"/>
      <c r="EAQ104" s="704"/>
      <c r="EAR104" s="704"/>
      <c r="EAS104" s="704"/>
      <c r="EAT104" s="704"/>
      <c r="EAU104" s="704"/>
      <c r="EAV104" s="704"/>
      <c r="EAW104" s="704"/>
      <c r="EAX104" s="704"/>
      <c r="EAY104" s="704"/>
      <c r="EAZ104" s="704"/>
      <c r="EBA104" s="704"/>
      <c r="EBB104" s="704"/>
      <c r="EBC104" s="704"/>
      <c r="EBD104" s="704"/>
      <c r="EBE104" s="704"/>
      <c r="EBF104" s="704"/>
      <c r="EBG104" s="704"/>
      <c r="EBH104" s="704"/>
      <c r="EBI104" s="704"/>
      <c r="EBJ104" s="704"/>
      <c r="EBK104" s="704"/>
      <c r="EBL104" s="704"/>
      <c r="EBM104" s="704"/>
      <c r="EBN104" s="704"/>
      <c r="EBO104" s="704"/>
      <c r="EBP104" s="704"/>
      <c r="EBQ104" s="704"/>
      <c r="EBR104" s="704"/>
      <c r="EBS104" s="704"/>
      <c r="EBT104" s="704"/>
      <c r="EBU104" s="704"/>
      <c r="EBV104" s="704"/>
      <c r="EBW104" s="704"/>
      <c r="EBX104" s="704"/>
      <c r="EBY104" s="704"/>
      <c r="EBZ104" s="704"/>
      <c r="ECA104" s="704"/>
      <c r="ECB104" s="704"/>
      <c r="ECC104" s="704"/>
      <c r="ECD104" s="704"/>
      <c r="ECE104" s="704"/>
      <c r="ECF104" s="704"/>
      <c r="ECG104" s="704"/>
      <c r="ECH104" s="704"/>
      <c r="ECI104" s="704"/>
      <c r="ECJ104" s="704"/>
      <c r="ECK104" s="704"/>
      <c r="ECL104" s="704"/>
      <c r="ECM104" s="704"/>
      <c r="ECN104" s="704"/>
      <c r="ECO104" s="704"/>
      <c r="ECP104" s="704"/>
      <c r="ECQ104" s="704"/>
      <c r="ECR104" s="704"/>
      <c r="ECS104" s="704"/>
      <c r="ECT104" s="704"/>
      <c r="ECU104" s="704"/>
      <c r="ECV104" s="704"/>
      <c r="ECW104" s="704"/>
      <c r="ECX104" s="704"/>
      <c r="ECY104" s="704"/>
      <c r="ECZ104" s="704"/>
      <c r="EDA104" s="704"/>
      <c r="EDB104" s="704"/>
      <c r="EDC104" s="704"/>
      <c r="EDD104" s="704"/>
      <c r="EDE104" s="704"/>
      <c r="EDF104" s="704"/>
      <c r="EDG104" s="704"/>
      <c r="EDH104" s="704"/>
      <c r="EDI104" s="704"/>
      <c r="EDJ104" s="704"/>
      <c r="EDK104" s="704"/>
      <c r="EDL104" s="704"/>
      <c r="EDM104" s="704"/>
      <c r="EDN104" s="704"/>
      <c r="EDO104" s="704"/>
      <c r="EDP104" s="704"/>
      <c r="EDQ104" s="704"/>
      <c r="EDR104" s="704"/>
      <c r="EDS104" s="704"/>
      <c r="EDT104" s="704"/>
      <c r="EDU104" s="704"/>
      <c r="EDV104" s="704"/>
      <c r="EDW104" s="704"/>
      <c r="EDX104" s="704"/>
      <c r="EDY104" s="704"/>
      <c r="EDZ104" s="704"/>
      <c r="EEA104" s="704"/>
      <c r="EEB104" s="704"/>
      <c r="EEC104" s="704"/>
      <c r="EED104" s="704"/>
      <c r="EEE104" s="704"/>
      <c r="EEF104" s="704"/>
      <c r="EEG104" s="704"/>
      <c r="EEH104" s="704"/>
      <c r="EEI104" s="704"/>
      <c r="EEJ104" s="704"/>
      <c r="EEK104" s="704"/>
      <c r="EEL104" s="704"/>
      <c r="EEM104" s="704"/>
      <c r="EEN104" s="704"/>
      <c r="EEO104" s="704"/>
      <c r="EEP104" s="704"/>
      <c r="EEQ104" s="704"/>
      <c r="EER104" s="704"/>
      <c r="EES104" s="704"/>
      <c r="EET104" s="704"/>
      <c r="EEU104" s="704"/>
      <c r="EEV104" s="704"/>
      <c r="EEW104" s="704"/>
      <c r="EEX104" s="704"/>
      <c r="EEY104" s="704"/>
      <c r="EEZ104" s="704"/>
      <c r="EFA104" s="704"/>
      <c r="EFB104" s="704"/>
      <c r="EFC104" s="704"/>
      <c r="EFD104" s="704"/>
      <c r="EFE104" s="704"/>
      <c r="EFF104" s="704"/>
      <c r="EFG104" s="704"/>
      <c r="EFH104" s="704"/>
      <c r="EFI104" s="704"/>
      <c r="EFJ104" s="704"/>
      <c r="EFK104" s="704"/>
      <c r="EFL104" s="704"/>
      <c r="EFM104" s="704"/>
      <c r="EFN104" s="704"/>
      <c r="EFO104" s="704"/>
      <c r="EFP104" s="704"/>
      <c r="EFQ104" s="704"/>
      <c r="EFR104" s="704"/>
      <c r="EFS104" s="704"/>
      <c r="EFT104" s="704"/>
      <c r="EFU104" s="704"/>
      <c r="EFV104" s="704"/>
      <c r="EFW104" s="704"/>
      <c r="EFX104" s="704"/>
      <c r="EFY104" s="704"/>
      <c r="EFZ104" s="704"/>
      <c r="EGA104" s="704"/>
      <c r="EGB104" s="704"/>
      <c r="EGC104" s="704"/>
      <c r="EGD104" s="704"/>
      <c r="EGE104" s="704"/>
      <c r="EGF104" s="704"/>
      <c r="EGG104" s="704"/>
      <c r="EGH104" s="704"/>
      <c r="EGI104" s="704"/>
      <c r="EGJ104" s="704"/>
      <c r="EGK104" s="704"/>
      <c r="EGL104" s="704"/>
      <c r="EGM104" s="704"/>
      <c r="EGN104" s="704"/>
      <c r="EGO104" s="704"/>
      <c r="EGP104" s="704"/>
      <c r="EGQ104" s="704"/>
      <c r="EGR104" s="704"/>
      <c r="EGS104" s="704"/>
      <c r="EGT104" s="704"/>
      <c r="EGU104" s="704"/>
      <c r="EGV104" s="704"/>
      <c r="EGW104" s="704"/>
      <c r="EGX104" s="704"/>
      <c r="EGY104" s="704"/>
      <c r="EGZ104" s="704"/>
      <c r="EHA104" s="704"/>
      <c r="EHB104" s="704"/>
      <c r="EHC104" s="704"/>
      <c r="EHD104" s="704"/>
      <c r="EHE104" s="704"/>
      <c r="EHF104" s="704"/>
      <c r="EHG104" s="704"/>
      <c r="EHH104" s="704"/>
      <c r="EHI104" s="704"/>
      <c r="EHJ104" s="704"/>
      <c r="EHK104" s="704"/>
      <c r="EHL104" s="704"/>
      <c r="EHM104" s="704"/>
      <c r="EHN104" s="704"/>
      <c r="EHO104" s="704"/>
      <c r="EHP104" s="704"/>
      <c r="EHQ104" s="704"/>
      <c r="EHR104" s="704"/>
      <c r="EHS104" s="704"/>
      <c r="EHT104" s="704"/>
      <c r="EHU104" s="704"/>
      <c r="EHV104" s="704"/>
      <c r="EHW104" s="704"/>
      <c r="EHX104" s="704"/>
      <c r="EHY104" s="704"/>
      <c r="EHZ104" s="704"/>
      <c r="EIA104" s="704"/>
      <c r="EIB104" s="704"/>
      <c r="EIC104" s="704"/>
      <c r="EID104" s="704"/>
      <c r="EIE104" s="704"/>
      <c r="EIF104" s="704"/>
      <c r="EIG104" s="704"/>
      <c r="EIH104" s="704"/>
      <c r="EII104" s="704"/>
      <c r="EIJ104" s="704"/>
      <c r="EIK104" s="704"/>
      <c r="EIL104" s="704"/>
      <c r="EIM104" s="704"/>
      <c r="EIN104" s="704"/>
      <c r="EIO104" s="704"/>
      <c r="EIP104" s="704"/>
      <c r="EIQ104" s="704"/>
      <c r="EIR104" s="704"/>
      <c r="EIS104" s="704"/>
      <c r="EIT104" s="704"/>
      <c r="EIU104" s="704"/>
      <c r="EIV104" s="704"/>
      <c r="EIW104" s="704"/>
      <c r="EIX104" s="704"/>
      <c r="EIY104" s="704"/>
      <c r="EIZ104" s="704"/>
      <c r="EJA104" s="704"/>
      <c r="EJB104" s="704"/>
      <c r="EJC104" s="704"/>
      <c r="EJD104" s="704"/>
      <c r="EJE104" s="704"/>
      <c r="EJF104" s="704"/>
      <c r="EJG104" s="704"/>
      <c r="EJH104" s="704"/>
      <c r="EJI104" s="704"/>
      <c r="EJJ104" s="704"/>
      <c r="EJK104" s="704"/>
      <c r="EJL104" s="704"/>
      <c r="EJM104" s="704"/>
      <c r="EJN104" s="704"/>
      <c r="EJO104" s="704"/>
      <c r="EJP104" s="704"/>
      <c r="EJQ104" s="704"/>
      <c r="EJR104" s="704"/>
      <c r="EJS104" s="704"/>
      <c r="EJT104" s="704"/>
      <c r="EJU104" s="704"/>
      <c r="EJV104" s="704"/>
      <c r="EJW104" s="704"/>
      <c r="EJX104" s="704"/>
      <c r="EJY104" s="704"/>
      <c r="EJZ104" s="704"/>
      <c r="EKA104" s="704"/>
      <c r="EKB104" s="704"/>
      <c r="EKC104" s="704"/>
      <c r="EKD104" s="704"/>
      <c r="EKE104" s="704"/>
      <c r="EKF104" s="704"/>
      <c r="EKG104" s="704"/>
      <c r="EKH104" s="704"/>
      <c r="EKI104" s="704"/>
      <c r="EKJ104" s="704"/>
      <c r="EKK104" s="704"/>
      <c r="EKL104" s="704"/>
      <c r="EKM104" s="704"/>
      <c r="EKN104" s="704"/>
      <c r="EKO104" s="704"/>
      <c r="EKP104" s="704"/>
      <c r="EKQ104" s="704"/>
      <c r="EKR104" s="704"/>
      <c r="EKS104" s="704"/>
      <c r="EKT104" s="704"/>
      <c r="EKU104" s="704"/>
      <c r="EKV104" s="704"/>
      <c r="EKW104" s="704"/>
      <c r="EKX104" s="704"/>
      <c r="EKY104" s="704"/>
      <c r="EKZ104" s="704"/>
      <c r="ELA104" s="704"/>
      <c r="ELB104" s="704"/>
      <c r="ELC104" s="704"/>
      <c r="ELD104" s="704"/>
      <c r="ELE104" s="704"/>
      <c r="ELF104" s="704"/>
      <c r="ELG104" s="704"/>
      <c r="ELH104" s="704"/>
      <c r="ELI104" s="704"/>
      <c r="ELJ104" s="704"/>
      <c r="ELK104" s="704"/>
      <c r="ELL104" s="704"/>
      <c r="ELM104" s="704"/>
      <c r="ELN104" s="704"/>
      <c r="ELO104" s="704"/>
      <c r="ELP104" s="704"/>
      <c r="ELQ104" s="704"/>
      <c r="ELR104" s="704"/>
      <c r="ELS104" s="704"/>
      <c r="ELT104" s="704"/>
      <c r="ELU104" s="704"/>
      <c r="ELV104" s="704"/>
      <c r="ELW104" s="704"/>
      <c r="ELX104" s="704"/>
      <c r="ELY104" s="704"/>
      <c r="ELZ104" s="704"/>
      <c r="EMA104" s="704"/>
      <c r="EMB104" s="704"/>
      <c r="EMC104" s="704"/>
      <c r="EMD104" s="704"/>
      <c r="EME104" s="704"/>
      <c r="EMF104" s="704"/>
      <c r="EMG104" s="704"/>
      <c r="EMH104" s="704"/>
      <c r="EMI104" s="704"/>
      <c r="EMJ104" s="704"/>
      <c r="EMK104" s="704"/>
      <c r="EML104" s="704"/>
      <c r="EMM104" s="704"/>
      <c r="EMN104" s="704"/>
      <c r="EMO104" s="704"/>
      <c r="EMP104" s="704"/>
      <c r="EMQ104" s="704"/>
      <c r="EMR104" s="704"/>
      <c r="EMS104" s="704"/>
      <c r="EMT104" s="704"/>
      <c r="EMU104" s="704"/>
      <c r="EMV104" s="704"/>
      <c r="EMW104" s="704"/>
      <c r="EMX104" s="704"/>
      <c r="EMY104" s="704"/>
      <c r="EMZ104" s="704"/>
      <c r="ENA104" s="704"/>
      <c r="ENB104" s="704"/>
      <c r="ENC104" s="704"/>
      <c r="END104" s="704"/>
      <c r="ENE104" s="704"/>
      <c r="ENF104" s="704"/>
      <c r="ENG104" s="704"/>
      <c r="ENH104" s="704"/>
      <c r="ENI104" s="704"/>
      <c r="ENJ104" s="704"/>
      <c r="ENK104" s="704"/>
      <c r="ENL104" s="704"/>
      <c r="ENM104" s="704"/>
      <c r="ENN104" s="704"/>
      <c r="ENO104" s="704"/>
      <c r="ENP104" s="704"/>
      <c r="ENQ104" s="704"/>
      <c r="ENR104" s="704"/>
      <c r="ENS104" s="704"/>
      <c r="ENT104" s="704"/>
      <c r="ENU104" s="704"/>
      <c r="ENV104" s="704"/>
      <c r="ENW104" s="704"/>
      <c r="ENX104" s="704"/>
      <c r="ENY104" s="704"/>
      <c r="ENZ104" s="704"/>
      <c r="EOA104" s="704"/>
      <c r="EOB104" s="704"/>
      <c r="EOC104" s="704"/>
      <c r="EOD104" s="704"/>
      <c r="EOE104" s="704"/>
      <c r="EOF104" s="704"/>
      <c r="EOG104" s="704"/>
      <c r="EOH104" s="704"/>
      <c r="EOI104" s="704"/>
      <c r="EOJ104" s="704"/>
      <c r="EOK104" s="704"/>
      <c r="EOL104" s="704"/>
      <c r="EOM104" s="704"/>
      <c r="EON104" s="704"/>
      <c r="EOO104" s="704"/>
      <c r="EOP104" s="704"/>
      <c r="EOQ104" s="704"/>
      <c r="EOR104" s="704"/>
      <c r="EOS104" s="704"/>
      <c r="EOT104" s="704"/>
      <c r="EOU104" s="704"/>
      <c r="EOV104" s="704"/>
      <c r="EOW104" s="704"/>
      <c r="EOX104" s="704"/>
      <c r="EOY104" s="704"/>
      <c r="EOZ104" s="704"/>
      <c r="EPA104" s="704"/>
      <c r="EPB104" s="704"/>
      <c r="EPC104" s="704"/>
      <c r="EPD104" s="704"/>
      <c r="EPE104" s="704"/>
      <c r="EPF104" s="704"/>
      <c r="EPG104" s="704"/>
      <c r="EPH104" s="704"/>
      <c r="EPI104" s="704"/>
      <c r="EPJ104" s="704"/>
      <c r="EPK104" s="704"/>
      <c r="EPL104" s="704"/>
      <c r="EPM104" s="704"/>
      <c r="EPN104" s="704"/>
      <c r="EPO104" s="704"/>
      <c r="EPP104" s="704"/>
      <c r="EPQ104" s="704"/>
      <c r="EPR104" s="704"/>
      <c r="EPS104" s="704"/>
      <c r="EPT104" s="704"/>
      <c r="EPU104" s="704"/>
      <c r="EPV104" s="704"/>
      <c r="EPW104" s="704"/>
      <c r="EPX104" s="704"/>
      <c r="EPY104" s="704"/>
      <c r="EPZ104" s="704"/>
      <c r="EQA104" s="704"/>
      <c r="EQB104" s="704"/>
      <c r="EQC104" s="704"/>
      <c r="EQD104" s="704"/>
      <c r="EQE104" s="704"/>
      <c r="EQF104" s="704"/>
      <c r="EQG104" s="704"/>
      <c r="EQH104" s="704"/>
      <c r="EQI104" s="704"/>
      <c r="EQJ104" s="704"/>
      <c r="EQK104" s="704"/>
      <c r="EQL104" s="704"/>
      <c r="EQM104" s="704"/>
      <c r="EQN104" s="704"/>
      <c r="EQO104" s="704"/>
      <c r="EQP104" s="704"/>
      <c r="EQQ104" s="704"/>
      <c r="EQR104" s="704"/>
      <c r="EQS104" s="704"/>
      <c r="EQT104" s="704"/>
      <c r="EQU104" s="704"/>
      <c r="EQV104" s="704"/>
      <c r="EQW104" s="704"/>
      <c r="EQX104" s="704"/>
      <c r="EQY104" s="704"/>
      <c r="EQZ104" s="704"/>
      <c r="ERA104" s="704"/>
      <c r="ERB104" s="704"/>
      <c r="ERC104" s="704"/>
      <c r="ERD104" s="704"/>
      <c r="ERE104" s="704"/>
      <c r="ERF104" s="704"/>
      <c r="ERG104" s="704"/>
      <c r="ERH104" s="704"/>
      <c r="ERI104" s="704"/>
      <c r="ERJ104" s="704"/>
      <c r="ERK104" s="704"/>
      <c r="ERL104" s="704"/>
      <c r="ERM104" s="704"/>
      <c r="ERN104" s="704"/>
      <c r="ERO104" s="704"/>
      <c r="ERP104" s="704"/>
      <c r="ERQ104" s="704"/>
      <c r="ERR104" s="704"/>
      <c r="ERS104" s="704"/>
      <c r="ERT104" s="704"/>
      <c r="ERU104" s="704"/>
      <c r="ERV104" s="704"/>
      <c r="ERW104" s="704"/>
      <c r="ERX104" s="704"/>
      <c r="ERY104" s="704"/>
      <c r="ERZ104" s="704"/>
      <c r="ESA104" s="704"/>
      <c r="ESB104" s="704"/>
      <c r="ESC104" s="704"/>
      <c r="ESD104" s="704"/>
      <c r="ESE104" s="704"/>
      <c r="ESF104" s="704"/>
      <c r="ESG104" s="704"/>
      <c r="ESH104" s="704"/>
      <c r="ESI104" s="704"/>
      <c r="ESJ104" s="704"/>
      <c r="ESK104" s="704"/>
      <c r="ESL104" s="704"/>
      <c r="ESM104" s="704"/>
      <c r="ESN104" s="704"/>
      <c r="ESO104" s="704"/>
      <c r="ESP104" s="704"/>
      <c r="ESQ104" s="704"/>
      <c r="ESR104" s="704"/>
      <c r="ESS104" s="704"/>
      <c r="EST104" s="704"/>
      <c r="ESU104" s="704"/>
      <c r="ESV104" s="704"/>
      <c r="ESW104" s="704"/>
      <c r="ESX104" s="704"/>
      <c r="ESY104" s="704"/>
      <c r="ESZ104" s="704"/>
      <c r="ETA104" s="704"/>
      <c r="ETB104" s="704"/>
      <c r="ETC104" s="704"/>
      <c r="ETD104" s="704"/>
      <c r="ETE104" s="704"/>
      <c r="ETF104" s="704"/>
      <c r="ETG104" s="704"/>
      <c r="ETH104" s="704"/>
      <c r="ETI104" s="704"/>
      <c r="ETJ104" s="704"/>
      <c r="ETK104" s="704"/>
      <c r="ETL104" s="704"/>
      <c r="ETM104" s="704"/>
      <c r="ETN104" s="704"/>
      <c r="ETO104" s="704"/>
      <c r="ETP104" s="704"/>
      <c r="ETQ104" s="704"/>
      <c r="ETR104" s="704"/>
      <c r="ETS104" s="704"/>
      <c r="ETT104" s="704"/>
      <c r="ETU104" s="704"/>
      <c r="ETV104" s="704"/>
      <c r="ETW104" s="704"/>
      <c r="ETX104" s="704"/>
      <c r="ETY104" s="704"/>
      <c r="ETZ104" s="704"/>
      <c r="EUA104" s="704"/>
      <c r="EUB104" s="704"/>
      <c r="EUC104" s="704"/>
      <c r="EUD104" s="704"/>
      <c r="EUE104" s="704"/>
      <c r="EUF104" s="704"/>
      <c r="EUG104" s="704"/>
      <c r="EUH104" s="704"/>
      <c r="EUI104" s="704"/>
      <c r="EUJ104" s="704"/>
      <c r="EUK104" s="704"/>
      <c r="EUL104" s="704"/>
      <c r="EUM104" s="704"/>
      <c r="EUN104" s="704"/>
      <c r="EUO104" s="704"/>
      <c r="EUP104" s="704"/>
      <c r="EUQ104" s="704"/>
      <c r="EUR104" s="704"/>
      <c r="EUS104" s="704"/>
      <c r="EUT104" s="704"/>
      <c r="EUU104" s="704"/>
      <c r="EUV104" s="704"/>
      <c r="EUW104" s="704"/>
      <c r="EUX104" s="704"/>
      <c r="EUY104" s="704"/>
      <c r="EUZ104" s="704"/>
      <c r="EVA104" s="704"/>
      <c r="EVB104" s="704"/>
      <c r="EVC104" s="704"/>
      <c r="EVD104" s="704"/>
      <c r="EVE104" s="704"/>
      <c r="EVF104" s="704"/>
      <c r="EVG104" s="704"/>
      <c r="EVH104" s="704"/>
      <c r="EVI104" s="704"/>
      <c r="EVJ104" s="704"/>
      <c r="EVK104" s="704"/>
      <c r="EVL104" s="704"/>
      <c r="EVM104" s="704"/>
      <c r="EVN104" s="704"/>
      <c r="EVO104" s="704"/>
      <c r="EVP104" s="704"/>
      <c r="EVQ104" s="704"/>
      <c r="EVR104" s="704"/>
      <c r="EVS104" s="704"/>
      <c r="EVT104" s="704"/>
      <c r="EVU104" s="704"/>
      <c r="EVV104" s="704"/>
      <c r="EVW104" s="704"/>
      <c r="EVX104" s="704"/>
      <c r="EVY104" s="704"/>
      <c r="EVZ104" s="704"/>
      <c r="EWA104" s="704"/>
      <c r="EWB104" s="704"/>
      <c r="EWC104" s="704"/>
      <c r="EWD104" s="704"/>
      <c r="EWE104" s="704"/>
      <c r="EWF104" s="704"/>
      <c r="EWG104" s="704"/>
      <c r="EWH104" s="704"/>
      <c r="EWI104" s="704"/>
      <c r="EWJ104" s="704"/>
      <c r="EWK104" s="704"/>
      <c r="EWL104" s="704"/>
      <c r="EWM104" s="704"/>
      <c r="EWN104" s="704"/>
      <c r="EWO104" s="704"/>
      <c r="EWP104" s="704"/>
      <c r="EWQ104" s="704"/>
      <c r="EWR104" s="704"/>
      <c r="EWS104" s="704"/>
      <c r="EWT104" s="704"/>
      <c r="EWU104" s="704"/>
      <c r="EWV104" s="704"/>
      <c r="EWW104" s="704"/>
      <c r="EWX104" s="704"/>
      <c r="EWY104" s="704"/>
      <c r="EWZ104" s="704"/>
      <c r="EXA104" s="704"/>
      <c r="EXB104" s="704"/>
      <c r="EXC104" s="704"/>
      <c r="EXD104" s="704"/>
      <c r="EXE104" s="704"/>
      <c r="EXF104" s="704"/>
      <c r="EXG104" s="704"/>
      <c r="EXH104" s="704"/>
      <c r="EXI104" s="704"/>
      <c r="EXJ104" s="704"/>
      <c r="EXK104" s="704"/>
      <c r="EXL104" s="704"/>
      <c r="EXM104" s="704"/>
      <c r="EXN104" s="704"/>
      <c r="EXO104" s="704"/>
      <c r="EXP104" s="704"/>
      <c r="EXQ104" s="704"/>
      <c r="EXR104" s="704"/>
      <c r="EXS104" s="704"/>
      <c r="EXT104" s="704"/>
      <c r="EXU104" s="704"/>
      <c r="EXV104" s="704"/>
      <c r="EXW104" s="704"/>
      <c r="EXX104" s="704"/>
      <c r="EXY104" s="704"/>
      <c r="EXZ104" s="704"/>
      <c r="EYA104" s="704"/>
      <c r="EYB104" s="704"/>
      <c r="EYC104" s="704"/>
      <c r="EYD104" s="704"/>
      <c r="EYE104" s="704"/>
      <c r="EYF104" s="704"/>
      <c r="EYG104" s="704"/>
      <c r="EYH104" s="704"/>
      <c r="EYI104" s="704"/>
      <c r="EYJ104" s="704"/>
      <c r="EYK104" s="704"/>
      <c r="EYL104" s="704"/>
      <c r="EYM104" s="704"/>
      <c r="EYN104" s="704"/>
      <c r="EYO104" s="704"/>
      <c r="EYP104" s="704"/>
      <c r="EYQ104" s="704"/>
      <c r="EYR104" s="704"/>
      <c r="EYS104" s="704"/>
      <c r="EYT104" s="704"/>
      <c r="EYU104" s="704"/>
      <c r="EYV104" s="704"/>
      <c r="EYW104" s="704"/>
      <c r="EYX104" s="704"/>
      <c r="EYY104" s="704"/>
      <c r="EYZ104" s="704"/>
      <c r="EZA104" s="704"/>
      <c r="EZB104" s="704"/>
      <c r="EZC104" s="704"/>
      <c r="EZD104" s="704"/>
      <c r="EZE104" s="704"/>
      <c r="EZF104" s="704"/>
      <c r="EZG104" s="704"/>
      <c r="EZH104" s="704"/>
      <c r="EZI104" s="704"/>
      <c r="EZJ104" s="704"/>
      <c r="EZK104" s="704"/>
      <c r="EZL104" s="704"/>
      <c r="EZM104" s="704"/>
      <c r="EZN104" s="704"/>
      <c r="EZO104" s="704"/>
      <c r="EZP104" s="704"/>
      <c r="EZQ104" s="704"/>
      <c r="EZR104" s="704"/>
      <c r="EZS104" s="704"/>
      <c r="EZT104" s="704"/>
      <c r="EZU104" s="704"/>
      <c r="EZV104" s="704"/>
      <c r="EZW104" s="704"/>
      <c r="EZX104" s="704"/>
      <c r="EZY104" s="704"/>
      <c r="EZZ104" s="704"/>
      <c r="FAA104" s="704"/>
      <c r="FAB104" s="704"/>
      <c r="FAC104" s="704"/>
      <c r="FAD104" s="704"/>
      <c r="FAE104" s="704"/>
      <c r="FAF104" s="704"/>
      <c r="FAG104" s="704"/>
      <c r="FAH104" s="704"/>
      <c r="FAI104" s="704"/>
      <c r="FAJ104" s="704"/>
      <c r="FAK104" s="704"/>
      <c r="FAL104" s="704"/>
      <c r="FAM104" s="704"/>
      <c r="FAN104" s="704"/>
      <c r="FAO104" s="704"/>
      <c r="FAP104" s="704"/>
      <c r="FAQ104" s="704"/>
      <c r="FAR104" s="704"/>
      <c r="FAS104" s="704"/>
      <c r="FAT104" s="704"/>
      <c r="FAU104" s="704"/>
      <c r="FAV104" s="704"/>
      <c r="FAW104" s="704"/>
      <c r="FAX104" s="704"/>
      <c r="FAY104" s="704"/>
      <c r="FAZ104" s="704"/>
      <c r="FBA104" s="704"/>
      <c r="FBB104" s="704"/>
      <c r="FBC104" s="704"/>
      <c r="FBD104" s="704"/>
      <c r="FBE104" s="704"/>
      <c r="FBF104" s="704"/>
      <c r="FBG104" s="704"/>
      <c r="FBH104" s="704"/>
      <c r="FBI104" s="704"/>
      <c r="FBJ104" s="704"/>
      <c r="FBK104" s="704"/>
      <c r="FBL104" s="704"/>
      <c r="FBM104" s="704"/>
      <c r="FBN104" s="704"/>
      <c r="FBO104" s="704"/>
      <c r="FBP104" s="704"/>
      <c r="FBQ104" s="704"/>
      <c r="FBR104" s="704"/>
      <c r="FBS104" s="704"/>
      <c r="FBT104" s="704"/>
      <c r="FBU104" s="704"/>
      <c r="FBV104" s="704"/>
      <c r="FBW104" s="704"/>
      <c r="FBX104" s="704"/>
      <c r="FBY104" s="704"/>
      <c r="FBZ104" s="704"/>
      <c r="FCA104" s="704"/>
      <c r="FCB104" s="704"/>
      <c r="FCC104" s="704"/>
      <c r="FCD104" s="704"/>
      <c r="FCE104" s="704"/>
      <c r="FCF104" s="704"/>
      <c r="FCG104" s="704"/>
      <c r="FCH104" s="704"/>
      <c r="FCI104" s="704"/>
      <c r="FCJ104" s="704"/>
      <c r="FCK104" s="704"/>
      <c r="FCL104" s="704"/>
      <c r="FCM104" s="704"/>
      <c r="FCN104" s="704"/>
      <c r="FCO104" s="704"/>
      <c r="FCP104" s="704"/>
      <c r="FCQ104" s="704"/>
      <c r="FCR104" s="704"/>
      <c r="FCS104" s="704"/>
      <c r="FCT104" s="704"/>
      <c r="FCU104" s="704"/>
      <c r="FCV104" s="704"/>
      <c r="FCW104" s="704"/>
      <c r="FCX104" s="704"/>
      <c r="FCY104" s="704"/>
      <c r="FCZ104" s="704"/>
      <c r="FDA104" s="704"/>
      <c r="FDB104" s="704"/>
      <c r="FDC104" s="704"/>
      <c r="FDD104" s="704"/>
      <c r="FDE104" s="704"/>
      <c r="FDF104" s="704"/>
      <c r="FDG104" s="704"/>
      <c r="FDH104" s="704"/>
      <c r="FDI104" s="704"/>
      <c r="FDJ104" s="704"/>
      <c r="FDK104" s="704"/>
      <c r="FDL104" s="704"/>
      <c r="FDM104" s="704"/>
      <c r="FDN104" s="704"/>
      <c r="FDO104" s="704"/>
      <c r="FDP104" s="704"/>
      <c r="FDQ104" s="704"/>
      <c r="FDR104" s="704"/>
      <c r="FDS104" s="704"/>
      <c r="FDT104" s="704"/>
      <c r="FDU104" s="704"/>
      <c r="FDV104" s="704"/>
      <c r="FDW104" s="704"/>
      <c r="FDX104" s="704"/>
      <c r="FDY104" s="704"/>
      <c r="FDZ104" s="704"/>
      <c r="FEA104" s="704"/>
      <c r="FEB104" s="704"/>
      <c r="FEC104" s="704"/>
      <c r="FED104" s="704"/>
      <c r="FEE104" s="704"/>
      <c r="FEF104" s="704"/>
      <c r="FEG104" s="704"/>
      <c r="FEH104" s="704"/>
      <c r="FEI104" s="704"/>
      <c r="FEJ104" s="704"/>
      <c r="FEK104" s="704"/>
      <c r="FEL104" s="704"/>
      <c r="FEM104" s="704"/>
      <c r="FEN104" s="704"/>
      <c r="FEO104" s="704"/>
      <c r="FEP104" s="704"/>
      <c r="FEQ104" s="704"/>
      <c r="FER104" s="704"/>
      <c r="FES104" s="704"/>
      <c r="FET104" s="704"/>
      <c r="FEU104" s="704"/>
      <c r="FEV104" s="704"/>
      <c r="FEW104" s="704"/>
      <c r="FEX104" s="704"/>
      <c r="FEY104" s="704"/>
      <c r="FEZ104" s="704"/>
      <c r="FFA104" s="704"/>
      <c r="FFB104" s="704"/>
      <c r="FFC104" s="704"/>
      <c r="FFD104" s="704"/>
      <c r="FFE104" s="704"/>
      <c r="FFF104" s="704"/>
      <c r="FFG104" s="704"/>
      <c r="FFH104" s="704"/>
      <c r="FFI104" s="704"/>
      <c r="FFJ104" s="704"/>
      <c r="FFK104" s="704"/>
      <c r="FFL104" s="704"/>
      <c r="FFM104" s="704"/>
      <c r="FFN104" s="704"/>
      <c r="FFO104" s="704"/>
      <c r="FFP104" s="704"/>
      <c r="FFQ104" s="704"/>
      <c r="FFR104" s="704"/>
      <c r="FFS104" s="704"/>
      <c r="FFT104" s="704"/>
      <c r="FFU104" s="704"/>
      <c r="FFV104" s="704"/>
      <c r="FFW104" s="704"/>
      <c r="FFX104" s="704"/>
      <c r="FFY104" s="704"/>
      <c r="FFZ104" s="704"/>
      <c r="FGA104" s="704"/>
      <c r="FGB104" s="704"/>
      <c r="FGC104" s="704"/>
      <c r="FGD104" s="704"/>
      <c r="FGE104" s="704"/>
      <c r="FGF104" s="704"/>
      <c r="FGG104" s="704"/>
      <c r="FGH104" s="704"/>
      <c r="FGI104" s="704"/>
      <c r="FGJ104" s="704"/>
      <c r="FGK104" s="704"/>
      <c r="FGL104" s="704"/>
      <c r="FGM104" s="704"/>
      <c r="FGN104" s="704"/>
      <c r="FGO104" s="704"/>
      <c r="FGP104" s="704"/>
      <c r="FGQ104" s="704"/>
      <c r="FGR104" s="704"/>
      <c r="FGS104" s="704"/>
      <c r="FGT104" s="704"/>
      <c r="FGU104" s="704"/>
      <c r="FGV104" s="704"/>
      <c r="FGW104" s="704"/>
      <c r="FGX104" s="704"/>
      <c r="FGY104" s="704"/>
      <c r="FGZ104" s="704"/>
      <c r="FHA104" s="704"/>
      <c r="FHB104" s="704"/>
      <c r="FHC104" s="704"/>
      <c r="FHD104" s="704"/>
      <c r="FHE104" s="704"/>
      <c r="FHF104" s="704"/>
      <c r="FHG104" s="704"/>
      <c r="FHH104" s="704"/>
      <c r="FHI104" s="704"/>
      <c r="FHJ104" s="704"/>
      <c r="FHK104" s="704"/>
      <c r="FHL104" s="704"/>
      <c r="FHM104" s="704"/>
      <c r="FHN104" s="704"/>
      <c r="FHO104" s="704"/>
      <c r="FHP104" s="704"/>
      <c r="FHQ104" s="704"/>
      <c r="FHR104" s="704"/>
      <c r="FHS104" s="704"/>
      <c r="FHT104" s="704"/>
      <c r="FHU104" s="704"/>
      <c r="FHV104" s="704"/>
      <c r="FHW104" s="704"/>
      <c r="FHX104" s="704"/>
      <c r="FHY104" s="704"/>
      <c r="FHZ104" s="704"/>
      <c r="FIA104" s="704"/>
      <c r="FIB104" s="704"/>
      <c r="FIC104" s="704"/>
      <c r="FID104" s="704"/>
      <c r="FIE104" s="704"/>
      <c r="FIF104" s="704"/>
      <c r="FIG104" s="704"/>
      <c r="FIH104" s="704"/>
      <c r="FII104" s="704"/>
      <c r="FIJ104" s="704"/>
      <c r="FIK104" s="704"/>
      <c r="FIL104" s="704"/>
      <c r="FIM104" s="704"/>
      <c r="FIN104" s="704"/>
      <c r="FIO104" s="704"/>
      <c r="FIP104" s="704"/>
      <c r="FIQ104" s="704"/>
      <c r="FIR104" s="704"/>
      <c r="FIS104" s="704"/>
      <c r="FIT104" s="704"/>
      <c r="FIU104" s="704"/>
      <c r="FIV104" s="704"/>
      <c r="FIW104" s="704"/>
      <c r="FIX104" s="704"/>
      <c r="FIY104" s="704"/>
      <c r="FIZ104" s="704"/>
      <c r="FJA104" s="704"/>
      <c r="FJB104" s="704"/>
      <c r="FJC104" s="704"/>
      <c r="FJD104" s="704"/>
      <c r="FJE104" s="704"/>
      <c r="FJF104" s="704"/>
      <c r="FJG104" s="704"/>
      <c r="FJH104" s="704"/>
      <c r="FJI104" s="704"/>
      <c r="FJJ104" s="704"/>
      <c r="FJK104" s="704"/>
      <c r="FJL104" s="704"/>
      <c r="FJM104" s="704"/>
      <c r="FJN104" s="704"/>
      <c r="FJO104" s="704"/>
      <c r="FJP104" s="704"/>
      <c r="FJQ104" s="704"/>
      <c r="FJR104" s="704"/>
      <c r="FJS104" s="704"/>
      <c r="FJT104" s="704"/>
      <c r="FJU104" s="704"/>
      <c r="FJV104" s="704"/>
      <c r="FJW104" s="704"/>
      <c r="FJX104" s="704"/>
      <c r="FJY104" s="704"/>
      <c r="FJZ104" s="704"/>
      <c r="FKA104" s="704"/>
      <c r="FKB104" s="704"/>
      <c r="FKC104" s="704"/>
      <c r="FKD104" s="704"/>
      <c r="FKE104" s="704"/>
      <c r="FKF104" s="704"/>
      <c r="FKG104" s="704"/>
      <c r="FKH104" s="704"/>
      <c r="FKI104" s="704"/>
      <c r="FKJ104" s="704"/>
      <c r="FKK104" s="704"/>
      <c r="FKL104" s="704"/>
      <c r="FKM104" s="704"/>
      <c r="FKN104" s="704"/>
      <c r="FKO104" s="704"/>
      <c r="FKP104" s="704"/>
      <c r="FKQ104" s="704"/>
      <c r="FKR104" s="704"/>
      <c r="FKS104" s="704"/>
      <c r="FKT104" s="704"/>
      <c r="FKU104" s="704"/>
      <c r="FKV104" s="704"/>
      <c r="FKW104" s="704"/>
      <c r="FKX104" s="704"/>
      <c r="FKY104" s="704"/>
      <c r="FKZ104" s="704"/>
      <c r="FLA104" s="704"/>
      <c r="FLB104" s="704"/>
      <c r="FLC104" s="704"/>
      <c r="FLD104" s="704"/>
      <c r="FLE104" s="704"/>
      <c r="FLF104" s="704"/>
      <c r="FLG104" s="704"/>
      <c r="FLH104" s="704"/>
      <c r="FLI104" s="704"/>
      <c r="FLJ104" s="704"/>
      <c r="FLK104" s="704"/>
      <c r="FLL104" s="704"/>
      <c r="FLM104" s="704"/>
      <c r="FLN104" s="704"/>
      <c r="FLO104" s="704"/>
      <c r="FLP104" s="704"/>
      <c r="FLQ104" s="704"/>
      <c r="FLR104" s="704"/>
      <c r="FLS104" s="704"/>
      <c r="FLT104" s="704"/>
      <c r="FLU104" s="704"/>
      <c r="FLV104" s="704"/>
      <c r="FLW104" s="704"/>
      <c r="FLX104" s="704"/>
      <c r="FLY104" s="704"/>
      <c r="FLZ104" s="704"/>
      <c r="FMA104" s="704"/>
      <c r="FMB104" s="704"/>
      <c r="FMC104" s="704"/>
      <c r="FMD104" s="704"/>
      <c r="FME104" s="704"/>
      <c r="FMF104" s="704"/>
      <c r="FMG104" s="704"/>
      <c r="FMH104" s="704"/>
      <c r="FMI104" s="704"/>
      <c r="FMJ104" s="704"/>
      <c r="FMK104" s="704"/>
      <c r="FML104" s="704"/>
      <c r="FMM104" s="704"/>
      <c r="FMN104" s="704"/>
      <c r="FMO104" s="704"/>
      <c r="FMP104" s="704"/>
      <c r="FMQ104" s="704"/>
      <c r="FMR104" s="704"/>
      <c r="FMS104" s="704"/>
      <c r="FMT104" s="704"/>
      <c r="FMU104" s="704"/>
      <c r="FMV104" s="704"/>
      <c r="FMW104" s="704"/>
      <c r="FMX104" s="704"/>
      <c r="FMY104" s="704"/>
      <c r="FMZ104" s="704"/>
      <c r="FNA104" s="704"/>
      <c r="FNB104" s="704"/>
      <c r="FNC104" s="704"/>
      <c r="FND104" s="704"/>
      <c r="FNE104" s="704"/>
      <c r="FNF104" s="704"/>
      <c r="FNG104" s="704"/>
      <c r="FNH104" s="704"/>
      <c r="FNI104" s="704"/>
      <c r="FNJ104" s="704"/>
      <c r="FNK104" s="704"/>
      <c r="FNL104" s="704"/>
      <c r="FNM104" s="704"/>
      <c r="FNN104" s="704"/>
      <c r="FNO104" s="704"/>
      <c r="FNP104" s="704"/>
      <c r="FNQ104" s="704"/>
      <c r="FNR104" s="704"/>
      <c r="FNS104" s="704"/>
      <c r="FNT104" s="704"/>
      <c r="FNU104" s="704"/>
      <c r="FNV104" s="704"/>
      <c r="FNW104" s="704"/>
      <c r="FNX104" s="704"/>
      <c r="FNY104" s="704"/>
      <c r="FNZ104" s="704"/>
      <c r="FOA104" s="704"/>
      <c r="FOB104" s="704"/>
      <c r="FOC104" s="704"/>
      <c r="FOD104" s="704"/>
      <c r="FOE104" s="704"/>
      <c r="FOF104" s="704"/>
      <c r="FOG104" s="704"/>
      <c r="FOH104" s="704"/>
      <c r="FOI104" s="704"/>
      <c r="FOJ104" s="704"/>
      <c r="FOK104" s="704"/>
      <c r="FOL104" s="704"/>
      <c r="FOM104" s="704"/>
      <c r="FON104" s="704"/>
      <c r="FOO104" s="704"/>
      <c r="FOP104" s="704"/>
      <c r="FOQ104" s="704"/>
      <c r="FOR104" s="704"/>
      <c r="FOS104" s="704"/>
      <c r="FOT104" s="704"/>
      <c r="FOU104" s="704"/>
      <c r="FOV104" s="704"/>
      <c r="FOW104" s="704"/>
      <c r="FOX104" s="704"/>
      <c r="FOY104" s="704"/>
      <c r="FOZ104" s="704"/>
      <c r="FPA104" s="704"/>
      <c r="FPB104" s="704"/>
      <c r="FPC104" s="704"/>
      <c r="FPD104" s="704"/>
      <c r="FPE104" s="704"/>
      <c r="FPF104" s="704"/>
      <c r="FPG104" s="704"/>
      <c r="FPH104" s="704"/>
      <c r="FPI104" s="704"/>
      <c r="FPJ104" s="704"/>
      <c r="FPK104" s="704"/>
      <c r="FPL104" s="704"/>
      <c r="FPM104" s="704"/>
      <c r="FPN104" s="704"/>
      <c r="FPO104" s="704"/>
      <c r="FPP104" s="704"/>
      <c r="FPQ104" s="704"/>
      <c r="FPR104" s="704"/>
      <c r="FPS104" s="704"/>
      <c r="FPT104" s="704"/>
      <c r="FPU104" s="704"/>
      <c r="FPV104" s="704"/>
      <c r="FPW104" s="704"/>
      <c r="FPX104" s="704"/>
      <c r="FPY104" s="704"/>
      <c r="FPZ104" s="704"/>
      <c r="FQA104" s="704"/>
      <c r="FQB104" s="704"/>
      <c r="FQC104" s="704"/>
      <c r="FQD104" s="704"/>
      <c r="FQE104" s="704"/>
      <c r="FQF104" s="704"/>
      <c r="FQG104" s="704"/>
      <c r="FQH104" s="704"/>
      <c r="FQI104" s="704"/>
      <c r="FQJ104" s="704"/>
      <c r="FQK104" s="704"/>
      <c r="FQL104" s="704"/>
      <c r="FQM104" s="704"/>
      <c r="FQN104" s="704"/>
      <c r="FQO104" s="704"/>
      <c r="FQP104" s="704"/>
      <c r="FQQ104" s="704"/>
      <c r="FQR104" s="704"/>
      <c r="FQS104" s="704"/>
      <c r="FQT104" s="704"/>
      <c r="FQU104" s="704"/>
      <c r="FQV104" s="704"/>
      <c r="FQW104" s="704"/>
      <c r="FQX104" s="704"/>
      <c r="FQY104" s="704"/>
      <c r="FQZ104" s="704"/>
      <c r="FRA104" s="704"/>
      <c r="FRB104" s="704"/>
      <c r="FRC104" s="704"/>
      <c r="FRD104" s="704"/>
      <c r="FRE104" s="704"/>
      <c r="FRF104" s="704"/>
      <c r="FRG104" s="704"/>
      <c r="FRH104" s="704"/>
      <c r="FRI104" s="704"/>
      <c r="FRJ104" s="704"/>
      <c r="FRK104" s="704"/>
      <c r="FRL104" s="704"/>
      <c r="FRM104" s="704"/>
      <c r="FRN104" s="704"/>
      <c r="FRO104" s="704"/>
      <c r="FRP104" s="704"/>
      <c r="FRQ104" s="704"/>
      <c r="FRR104" s="704"/>
      <c r="FRS104" s="704"/>
      <c r="FRT104" s="704"/>
      <c r="FRU104" s="704"/>
      <c r="FRV104" s="704"/>
      <c r="FRW104" s="704"/>
      <c r="FRX104" s="704"/>
      <c r="FRY104" s="704"/>
      <c r="FRZ104" s="704"/>
      <c r="FSA104" s="704"/>
      <c r="FSB104" s="704"/>
      <c r="FSC104" s="704"/>
      <c r="FSD104" s="704"/>
      <c r="FSE104" s="704"/>
      <c r="FSF104" s="704"/>
      <c r="FSG104" s="704"/>
      <c r="FSH104" s="704"/>
      <c r="FSI104" s="704"/>
      <c r="FSJ104" s="704"/>
      <c r="FSK104" s="704"/>
      <c r="FSL104" s="704"/>
      <c r="FSM104" s="704"/>
      <c r="FSN104" s="704"/>
      <c r="FSO104" s="704"/>
      <c r="FSP104" s="704"/>
      <c r="FSQ104" s="704"/>
      <c r="FSR104" s="704"/>
      <c r="FSS104" s="704"/>
      <c r="FST104" s="704"/>
      <c r="FSU104" s="704"/>
      <c r="FSV104" s="704"/>
      <c r="FSW104" s="704"/>
      <c r="FSX104" s="704"/>
      <c r="FSY104" s="704"/>
      <c r="FSZ104" s="704"/>
      <c r="FTA104" s="704"/>
      <c r="FTB104" s="704"/>
      <c r="FTC104" s="704"/>
      <c r="FTD104" s="704"/>
      <c r="FTE104" s="704"/>
      <c r="FTF104" s="704"/>
      <c r="FTG104" s="704"/>
      <c r="FTH104" s="704"/>
      <c r="FTI104" s="704"/>
      <c r="FTJ104" s="704"/>
      <c r="FTK104" s="704"/>
      <c r="FTL104" s="704"/>
      <c r="FTM104" s="704"/>
      <c r="FTN104" s="704"/>
      <c r="FTO104" s="704"/>
      <c r="FTP104" s="704"/>
      <c r="FTQ104" s="704"/>
      <c r="FTR104" s="704"/>
      <c r="FTS104" s="704"/>
      <c r="FTT104" s="704"/>
      <c r="FTU104" s="704"/>
      <c r="FTV104" s="704"/>
      <c r="FTW104" s="704"/>
      <c r="FTX104" s="704"/>
      <c r="FTY104" s="704"/>
      <c r="FTZ104" s="704"/>
      <c r="FUA104" s="704"/>
      <c r="FUB104" s="704"/>
      <c r="FUC104" s="704"/>
      <c r="FUD104" s="704"/>
      <c r="FUE104" s="704"/>
      <c r="FUF104" s="704"/>
      <c r="FUG104" s="704"/>
      <c r="FUH104" s="704"/>
      <c r="FUI104" s="704"/>
      <c r="FUJ104" s="704"/>
      <c r="FUK104" s="704"/>
      <c r="FUL104" s="704"/>
      <c r="FUM104" s="704"/>
      <c r="FUN104" s="704"/>
      <c r="FUO104" s="704"/>
      <c r="FUP104" s="704"/>
      <c r="FUQ104" s="704"/>
      <c r="FUR104" s="704"/>
      <c r="FUS104" s="704"/>
      <c r="FUT104" s="704"/>
      <c r="FUU104" s="704"/>
      <c r="FUV104" s="704"/>
      <c r="FUW104" s="704"/>
      <c r="FUX104" s="704"/>
      <c r="FUY104" s="704"/>
      <c r="FUZ104" s="704"/>
      <c r="FVA104" s="704"/>
      <c r="FVB104" s="704"/>
      <c r="FVC104" s="704"/>
      <c r="FVD104" s="704"/>
      <c r="FVE104" s="704"/>
      <c r="FVF104" s="704"/>
      <c r="FVG104" s="704"/>
      <c r="FVH104" s="704"/>
      <c r="FVI104" s="704"/>
      <c r="FVJ104" s="704"/>
      <c r="FVK104" s="704"/>
      <c r="FVL104" s="704"/>
      <c r="FVM104" s="704"/>
      <c r="FVN104" s="704"/>
      <c r="FVO104" s="704"/>
      <c r="FVP104" s="704"/>
      <c r="FVQ104" s="704"/>
      <c r="FVR104" s="704"/>
      <c r="FVS104" s="704"/>
      <c r="FVT104" s="704"/>
      <c r="FVU104" s="704"/>
      <c r="FVV104" s="704"/>
      <c r="FVW104" s="704"/>
      <c r="FVX104" s="704"/>
      <c r="FVY104" s="704"/>
      <c r="FVZ104" s="704"/>
      <c r="FWA104" s="704"/>
      <c r="FWB104" s="704"/>
      <c r="FWC104" s="704"/>
      <c r="FWD104" s="704"/>
      <c r="FWE104" s="704"/>
      <c r="FWF104" s="704"/>
      <c r="FWG104" s="704"/>
      <c r="FWH104" s="704"/>
      <c r="FWI104" s="704"/>
      <c r="FWJ104" s="704"/>
      <c r="FWK104" s="704"/>
      <c r="FWL104" s="704"/>
      <c r="FWM104" s="704"/>
      <c r="FWN104" s="704"/>
      <c r="FWO104" s="704"/>
      <c r="FWP104" s="704"/>
      <c r="FWQ104" s="704"/>
      <c r="FWR104" s="704"/>
      <c r="FWS104" s="704"/>
      <c r="FWT104" s="704"/>
      <c r="FWU104" s="704"/>
      <c r="FWV104" s="704"/>
      <c r="FWW104" s="704"/>
      <c r="FWX104" s="704"/>
      <c r="FWY104" s="704"/>
      <c r="FWZ104" s="704"/>
      <c r="FXA104" s="704"/>
      <c r="FXB104" s="704"/>
      <c r="FXC104" s="704"/>
      <c r="FXD104" s="704"/>
      <c r="FXE104" s="704"/>
      <c r="FXF104" s="704"/>
      <c r="FXG104" s="704"/>
      <c r="FXH104" s="704"/>
      <c r="FXI104" s="704"/>
      <c r="FXJ104" s="704"/>
      <c r="FXK104" s="704"/>
      <c r="FXL104" s="704"/>
      <c r="FXM104" s="704"/>
      <c r="FXN104" s="704"/>
      <c r="FXO104" s="704"/>
      <c r="FXP104" s="704"/>
      <c r="FXQ104" s="704"/>
      <c r="FXR104" s="704"/>
      <c r="FXS104" s="704"/>
      <c r="FXT104" s="704"/>
      <c r="FXU104" s="704"/>
      <c r="FXV104" s="704"/>
      <c r="FXW104" s="704"/>
      <c r="FXX104" s="704"/>
      <c r="FXY104" s="704"/>
      <c r="FXZ104" s="704"/>
      <c r="FYA104" s="704"/>
      <c r="FYB104" s="704"/>
      <c r="FYC104" s="704"/>
      <c r="FYD104" s="704"/>
      <c r="FYE104" s="704"/>
      <c r="FYF104" s="704"/>
      <c r="FYG104" s="704"/>
      <c r="FYH104" s="704"/>
      <c r="FYI104" s="704"/>
      <c r="FYJ104" s="704"/>
      <c r="FYK104" s="704"/>
      <c r="FYL104" s="704"/>
      <c r="FYM104" s="704"/>
      <c r="FYN104" s="704"/>
      <c r="FYO104" s="704"/>
      <c r="FYP104" s="704"/>
      <c r="FYQ104" s="704"/>
      <c r="FYR104" s="704"/>
      <c r="FYS104" s="704"/>
      <c r="FYT104" s="704"/>
      <c r="FYU104" s="704"/>
      <c r="FYV104" s="704"/>
      <c r="FYW104" s="704"/>
      <c r="FYX104" s="704"/>
      <c r="FYY104" s="704"/>
      <c r="FYZ104" s="704"/>
      <c r="FZA104" s="704"/>
      <c r="FZB104" s="704"/>
      <c r="FZC104" s="704"/>
      <c r="FZD104" s="704"/>
      <c r="FZE104" s="704"/>
      <c r="FZF104" s="704"/>
      <c r="FZG104" s="704"/>
      <c r="FZH104" s="704"/>
      <c r="FZI104" s="704"/>
      <c r="FZJ104" s="704"/>
      <c r="FZK104" s="704"/>
      <c r="FZL104" s="704"/>
      <c r="FZM104" s="704"/>
      <c r="FZN104" s="704"/>
      <c r="FZO104" s="704"/>
      <c r="FZP104" s="704"/>
      <c r="FZQ104" s="704"/>
      <c r="FZR104" s="704"/>
      <c r="FZS104" s="704"/>
      <c r="FZT104" s="704"/>
      <c r="FZU104" s="704"/>
      <c r="FZV104" s="704"/>
      <c r="FZW104" s="704"/>
      <c r="FZX104" s="704"/>
      <c r="FZY104" s="704"/>
      <c r="FZZ104" s="704"/>
      <c r="GAA104" s="704"/>
      <c r="GAB104" s="704"/>
      <c r="GAC104" s="704"/>
      <c r="GAD104" s="704"/>
      <c r="GAE104" s="704"/>
      <c r="GAF104" s="704"/>
      <c r="GAG104" s="704"/>
      <c r="GAH104" s="704"/>
      <c r="GAI104" s="704"/>
      <c r="GAJ104" s="704"/>
      <c r="GAK104" s="704"/>
      <c r="GAL104" s="704"/>
      <c r="GAM104" s="704"/>
      <c r="GAN104" s="704"/>
      <c r="GAO104" s="704"/>
      <c r="GAP104" s="704"/>
      <c r="GAQ104" s="704"/>
      <c r="GAR104" s="704"/>
      <c r="GAS104" s="704"/>
      <c r="GAT104" s="704"/>
      <c r="GAU104" s="704"/>
      <c r="GAV104" s="704"/>
      <c r="GAW104" s="704"/>
      <c r="GAX104" s="704"/>
      <c r="GAY104" s="704"/>
      <c r="GAZ104" s="704"/>
      <c r="GBA104" s="704"/>
      <c r="GBB104" s="704"/>
      <c r="GBC104" s="704"/>
      <c r="GBD104" s="704"/>
      <c r="GBE104" s="704"/>
      <c r="GBF104" s="704"/>
      <c r="GBG104" s="704"/>
      <c r="GBH104" s="704"/>
      <c r="GBI104" s="704"/>
      <c r="GBJ104" s="704"/>
      <c r="GBK104" s="704"/>
      <c r="GBL104" s="704"/>
      <c r="GBM104" s="704"/>
      <c r="GBN104" s="704"/>
      <c r="GBO104" s="704"/>
      <c r="GBP104" s="704"/>
      <c r="GBQ104" s="704"/>
      <c r="GBR104" s="704"/>
      <c r="GBS104" s="704"/>
      <c r="GBT104" s="704"/>
      <c r="GBU104" s="704"/>
      <c r="GBV104" s="704"/>
      <c r="GBW104" s="704"/>
      <c r="GBX104" s="704"/>
      <c r="GBY104" s="704"/>
      <c r="GBZ104" s="704"/>
      <c r="GCA104" s="704"/>
      <c r="GCB104" s="704"/>
      <c r="GCC104" s="704"/>
      <c r="GCD104" s="704"/>
      <c r="GCE104" s="704"/>
      <c r="GCF104" s="704"/>
      <c r="GCG104" s="704"/>
      <c r="GCH104" s="704"/>
      <c r="GCI104" s="704"/>
      <c r="GCJ104" s="704"/>
      <c r="GCK104" s="704"/>
      <c r="GCL104" s="704"/>
      <c r="GCM104" s="704"/>
      <c r="GCN104" s="704"/>
      <c r="GCO104" s="704"/>
      <c r="GCP104" s="704"/>
      <c r="GCQ104" s="704"/>
      <c r="GCR104" s="704"/>
      <c r="GCS104" s="704"/>
      <c r="GCT104" s="704"/>
      <c r="GCU104" s="704"/>
      <c r="GCV104" s="704"/>
      <c r="GCW104" s="704"/>
      <c r="GCX104" s="704"/>
      <c r="GCY104" s="704"/>
      <c r="GCZ104" s="704"/>
      <c r="GDA104" s="704"/>
      <c r="GDB104" s="704"/>
      <c r="GDC104" s="704"/>
      <c r="GDD104" s="704"/>
      <c r="GDE104" s="704"/>
      <c r="GDF104" s="704"/>
      <c r="GDG104" s="704"/>
      <c r="GDH104" s="704"/>
      <c r="GDI104" s="704"/>
      <c r="GDJ104" s="704"/>
      <c r="GDK104" s="704"/>
      <c r="GDL104" s="704"/>
      <c r="GDM104" s="704"/>
      <c r="GDN104" s="704"/>
      <c r="GDO104" s="704"/>
      <c r="GDP104" s="704"/>
      <c r="GDQ104" s="704"/>
      <c r="GDR104" s="704"/>
      <c r="GDS104" s="704"/>
      <c r="GDT104" s="704"/>
      <c r="GDU104" s="704"/>
      <c r="GDV104" s="704"/>
      <c r="GDW104" s="704"/>
      <c r="GDX104" s="704"/>
      <c r="GDY104" s="704"/>
      <c r="GDZ104" s="704"/>
      <c r="GEA104" s="704"/>
      <c r="GEB104" s="704"/>
      <c r="GEC104" s="704"/>
      <c r="GED104" s="704"/>
      <c r="GEE104" s="704"/>
      <c r="GEF104" s="704"/>
      <c r="GEG104" s="704"/>
      <c r="GEH104" s="704"/>
      <c r="GEI104" s="704"/>
      <c r="GEJ104" s="704"/>
      <c r="GEK104" s="704"/>
      <c r="GEL104" s="704"/>
      <c r="GEM104" s="704"/>
      <c r="GEN104" s="704"/>
      <c r="GEO104" s="704"/>
      <c r="GEP104" s="704"/>
      <c r="GEQ104" s="704"/>
      <c r="GER104" s="704"/>
      <c r="GES104" s="704"/>
      <c r="GET104" s="704"/>
      <c r="GEU104" s="704"/>
      <c r="GEV104" s="704"/>
      <c r="GEW104" s="704"/>
      <c r="GEX104" s="704"/>
      <c r="GEY104" s="704"/>
      <c r="GEZ104" s="704"/>
      <c r="GFA104" s="704"/>
      <c r="GFB104" s="704"/>
      <c r="GFC104" s="704"/>
      <c r="GFD104" s="704"/>
      <c r="GFE104" s="704"/>
      <c r="GFF104" s="704"/>
      <c r="GFG104" s="704"/>
      <c r="GFH104" s="704"/>
      <c r="GFI104" s="704"/>
      <c r="GFJ104" s="704"/>
      <c r="GFK104" s="704"/>
      <c r="GFL104" s="704"/>
      <c r="GFM104" s="704"/>
      <c r="GFN104" s="704"/>
      <c r="GFO104" s="704"/>
      <c r="GFP104" s="704"/>
      <c r="GFQ104" s="704"/>
      <c r="GFR104" s="704"/>
      <c r="GFS104" s="704"/>
      <c r="GFT104" s="704"/>
      <c r="GFU104" s="704"/>
      <c r="GFV104" s="704"/>
      <c r="GFW104" s="704"/>
      <c r="GFX104" s="704"/>
      <c r="GFY104" s="704"/>
      <c r="GFZ104" s="704"/>
      <c r="GGA104" s="704"/>
      <c r="GGB104" s="704"/>
      <c r="GGC104" s="704"/>
      <c r="GGD104" s="704"/>
      <c r="GGE104" s="704"/>
      <c r="GGF104" s="704"/>
      <c r="GGG104" s="704"/>
      <c r="GGH104" s="704"/>
      <c r="GGI104" s="704"/>
      <c r="GGJ104" s="704"/>
      <c r="GGK104" s="704"/>
      <c r="GGL104" s="704"/>
      <c r="GGM104" s="704"/>
      <c r="GGN104" s="704"/>
      <c r="GGO104" s="704"/>
      <c r="GGP104" s="704"/>
      <c r="GGQ104" s="704"/>
      <c r="GGR104" s="704"/>
      <c r="GGS104" s="704"/>
      <c r="GGT104" s="704"/>
      <c r="GGU104" s="704"/>
      <c r="GGV104" s="704"/>
      <c r="GGW104" s="704"/>
      <c r="GGX104" s="704"/>
      <c r="GGY104" s="704"/>
      <c r="GGZ104" s="704"/>
      <c r="GHA104" s="704"/>
      <c r="GHB104" s="704"/>
      <c r="GHC104" s="704"/>
      <c r="GHD104" s="704"/>
      <c r="GHE104" s="704"/>
      <c r="GHF104" s="704"/>
      <c r="GHG104" s="704"/>
      <c r="GHH104" s="704"/>
      <c r="GHI104" s="704"/>
      <c r="GHJ104" s="704"/>
      <c r="GHK104" s="704"/>
      <c r="GHL104" s="704"/>
      <c r="GHM104" s="704"/>
      <c r="GHN104" s="704"/>
      <c r="GHO104" s="704"/>
      <c r="GHP104" s="704"/>
      <c r="GHQ104" s="704"/>
      <c r="GHR104" s="704"/>
      <c r="GHS104" s="704"/>
      <c r="GHT104" s="704"/>
      <c r="GHU104" s="704"/>
      <c r="GHV104" s="704"/>
      <c r="GHW104" s="704"/>
      <c r="GHX104" s="704"/>
      <c r="GHY104" s="704"/>
      <c r="GHZ104" s="704"/>
      <c r="GIA104" s="704"/>
      <c r="GIB104" s="704"/>
      <c r="GIC104" s="704"/>
      <c r="GID104" s="704"/>
      <c r="GIE104" s="704"/>
      <c r="GIF104" s="704"/>
      <c r="GIG104" s="704"/>
      <c r="GIH104" s="704"/>
      <c r="GII104" s="704"/>
      <c r="GIJ104" s="704"/>
      <c r="GIK104" s="704"/>
      <c r="GIL104" s="704"/>
      <c r="GIM104" s="704"/>
      <c r="GIN104" s="704"/>
      <c r="GIO104" s="704"/>
      <c r="GIP104" s="704"/>
      <c r="GIQ104" s="704"/>
      <c r="GIR104" s="704"/>
      <c r="GIS104" s="704"/>
      <c r="GIT104" s="704"/>
      <c r="GIU104" s="704"/>
      <c r="GIV104" s="704"/>
      <c r="GIW104" s="704"/>
      <c r="GIX104" s="704"/>
      <c r="GIY104" s="704"/>
      <c r="GIZ104" s="704"/>
      <c r="GJA104" s="704"/>
      <c r="GJB104" s="704"/>
      <c r="GJC104" s="704"/>
      <c r="GJD104" s="704"/>
      <c r="GJE104" s="704"/>
      <c r="GJF104" s="704"/>
      <c r="GJG104" s="704"/>
      <c r="GJH104" s="704"/>
      <c r="GJI104" s="704"/>
      <c r="GJJ104" s="704"/>
      <c r="GJK104" s="704"/>
      <c r="GJL104" s="704"/>
      <c r="GJM104" s="704"/>
      <c r="GJN104" s="704"/>
      <c r="GJO104" s="704"/>
      <c r="GJP104" s="704"/>
      <c r="GJQ104" s="704"/>
      <c r="GJR104" s="704"/>
      <c r="GJS104" s="704"/>
      <c r="GJT104" s="704"/>
      <c r="GJU104" s="704"/>
      <c r="GJV104" s="704"/>
      <c r="GJW104" s="704"/>
      <c r="GJX104" s="704"/>
      <c r="GJY104" s="704"/>
      <c r="GJZ104" s="704"/>
      <c r="GKA104" s="704"/>
      <c r="GKB104" s="704"/>
      <c r="GKC104" s="704"/>
      <c r="GKD104" s="704"/>
      <c r="GKE104" s="704"/>
      <c r="GKF104" s="704"/>
      <c r="GKG104" s="704"/>
      <c r="GKH104" s="704"/>
      <c r="GKI104" s="704"/>
      <c r="GKJ104" s="704"/>
      <c r="GKK104" s="704"/>
      <c r="GKL104" s="704"/>
      <c r="GKM104" s="704"/>
      <c r="GKN104" s="704"/>
      <c r="GKO104" s="704"/>
      <c r="GKP104" s="704"/>
      <c r="GKQ104" s="704"/>
      <c r="GKR104" s="704"/>
      <c r="GKS104" s="704"/>
      <c r="GKT104" s="704"/>
      <c r="GKU104" s="704"/>
      <c r="GKV104" s="704"/>
      <c r="GKW104" s="704"/>
      <c r="GKX104" s="704"/>
      <c r="GKY104" s="704"/>
      <c r="GKZ104" s="704"/>
      <c r="GLA104" s="704"/>
      <c r="GLB104" s="704"/>
      <c r="GLC104" s="704"/>
      <c r="GLD104" s="704"/>
      <c r="GLE104" s="704"/>
      <c r="GLF104" s="704"/>
      <c r="GLG104" s="704"/>
      <c r="GLH104" s="704"/>
      <c r="GLI104" s="704"/>
      <c r="GLJ104" s="704"/>
      <c r="GLK104" s="704"/>
      <c r="GLL104" s="704"/>
      <c r="GLM104" s="704"/>
      <c r="GLN104" s="704"/>
      <c r="GLO104" s="704"/>
      <c r="GLP104" s="704"/>
      <c r="GLQ104" s="704"/>
      <c r="GLR104" s="704"/>
      <c r="GLS104" s="704"/>
      <c r="GLT104" s="704"/>
      <c r="GLU104" s="704"/>
      <c r="GLV104" s="704"/>
      <c r="GLW104" s="704"/>
      <c r="GLX104" s="704"/>
      <c r="GLY104" s="704"/>
      <c r="GLZ104" s="704"/>
      <c r="GMA104" s="704"/>
      <c r="GMB104" s="704"/>
      <c r="GMC104" s="704"/>
      <c r="GMD104" s="704"/>
      <c r="GME104" s="704"/>
      <c r="GMF104" s="704"/>
      <c r="GMG104" s="704"/>
      <c r="GMH104" s="704"/>
      <c r="GMI104" s="704"/>
      <c r="GMJ104" s="704"/>
      <c r="GMK104" s="704"/>
      <c r="GML104" s="704"/>
      <c r="GMM104" s="704"/>
      <c r="GMN104" s="704"/>
      <c r="GMO104" s="704"/>
      <c r="GMP104" s="704"/>
      <c r="GMQ104" s="704"/>
      <c r="GMR104" s="704"/>
      <c r="GMS104" s="704"/>
      <c r="GMT104" s="704"/>
      <c r="GMU104" s="704"/>
      <c r="GMV104" s="704"/>
      <c r="GMW104" s="704"/>
      <c r="GMX104" s="704"/>
      <c r="GMY104" s="704"/>
      <c r="GMZ104" s="704"/>
      <c r="GNA104" s="704"/>
      <c r="GNB104" s="704"/>
      <c r="GNC104" s="704"/>
      <c r="GND104" s="704"/>
      <c r="GNE104" s="704"/>
      <c r="GNF104" s="704"/>
      <c r="GNG104" s="704"/>
      <c r="GNH104" s="704"/>
      <c r="GNI104" s="704"/>
      <c r="GNJ104" s="704"/>
      <c r="GNK104" s="704"/>
      <c r="GNL104" s="704"/>
      <c r="GNM104" s="704"/>
      <c r="GNN104" s="704"/>
      <c r="GNO104" s="704"/>
      <c r="GNP104" s="704"/>
      <c r="GNQ104" s="704"/>
      <c r="GNR104" s="704"/>
      <c r="GNS104" s="704"/>
      <c r="GNT104" s="704"/>
      <c r="GNU104" s="704"/>
      <c r="GNV104" s="704"/>
      <c r="GNW104" s="704"/>
      <c r="GNX104" s="704"/>
      <c r="GNY104" s="704"/>
      <c r="GNZ104" s="704"/>
      <c r="GOA104" s="704"/>
      <c r="GOB104" s="704"/>
      <c r="GOC104" s="704"/>
      <c r="GOD104" s="704"/>
      <c r="GOE104" s="704"/>
      <c r="GOF104" s="704"/>
      <c r="GOG104" s="704"/>
      <c r="GOH104" s="704"/>
      <c r="GOI104" s="704"/>
      <c r="GOJ104" s="704"/>
      <c r="GOK104" s="704"/>
      <c r="GOL104" s="704"/>
      <c r="GOM104" s="704"/>
      <c r="GON104" s="704"/>
      <c r="GOO104" s="704"/>
      <c r="GOP104" s="704"/>
      <c r="GOQ104" s="704"/>
      <c r="GOR104" s="704"/>
      <c r="GOS104" s="704"/>
      <c r="GOT104" s="704"/>
      <c r="GOU104" s="704"/>
      <c r="GOV104" s="704"/>
      <c r="GOW104" s="704"/>
      <c r="GOX104" s="704"/>
      <c r="GOY104" s="704"/>
      <c r="GOZ104" s="704"/>
      <c r="GPA104" s="704"/>
      <c r="GPB104" s="704"/>
      <c r="GPC104" s="704"/>
      <c r="GPD104" s="704"/>
      <c r="GPE104" s="704"/>
      <c r="GPF104" s="704"/>
      <c r="GPG104" s="704"/>
      <c r="GPH104" s="704"/>
      <c r="GPI104" s="704"/>
      <c r="GPJ104" s="704"/>
      <c r="GPK104" s="704"/>
      <c r="GPL104" s="704"/>
      <c r="GPM104" s="704"/>
      <c r="GPN104" s="704"/>
      <c r="GPO104" s="704"/>
      <c r="GPP104" s="704"/>
      <c r="GPQ104" s="704"/>
      <c r="GPR104" s="704"/>
      <c r="GPS104" s="704"/>
      <c r="GPT104" s="704"/>
      <c r="GPU104" s="704"/>
      <c r="GPV104" s="704"/>
      <c r="GPW104" s="704"/>
      <c r="GPX104" s="704"/>
      <c r="GPY104" s="704"/>
      <c r="GPZ104" s="704"/>
      <c r="GQA104" s="704"/>
      <c r="GQB104" s="704"/>
      <c r="GQC104" s="704"/>
      <c r="GQD104" s="704"/>
      <c r="GQE104" s="704"/>
      <c r="GQF104" s="704"/>
      <c r="GQG104" s="704"/>
      <c r="GQH104" s="704"/>
      <c r="GQI104" s="704"/>
      <c r="GQJ104" s="704"/>
      <c r="GQK104" s="704"/>
      <c r="GQL104" s="704"/>
      <c r="GQM104" s="704"/>
      <c r="GQN104" s="704"/>
      <c r="GQO104" s="704"/>
      <c r="GQP104" s="704"/>
      <c r="GQQ104" s="704"/>
      <c r="GQR104" s="704"/>
      <c r="GQS104" s="704"/>
      <c r="GQT104" s="704"/>
      <c r="GQU104" s="704"/>
      <c r="GQV104" s="704"/>
      <c r="GQW104" s="704"/>
      <c r="GQX104" s="704"/>
      <c r="GQY104" s="704"/>
      <c r="GQZ104" s="704"/>
      <c r="GRA104" s="704"/>
      <c r="GRB104" s="704"/>
      <c r="GRC104" s="704"/>
      <c r="GRD104" s="704"/>
      <c r="GRE104" s="704"/>
      <c r="GRF104" s="704"/>
      <c r="GRG104" s="704"/>
      <c r="GRH104" s="704"/>
      <c r="GRI104" s="704"/>
      <c r="GRJ104" s="704"/>
      <c r="GRK104" s="704"/>
      <c r="GRL104" s="704"/>
      <c r="GRM104" s="704"/>
      <c r="GRN104" s="704"/>
      <c r="GRO104" s="704"/>
      <c r="GRP104" s="704"/>
      <c r="GRQ104" s="704"/>
      <c r="GRR104" s="704"/>
      <c r="GRS104" s="704"/>
      <c r="GRT104" s="704"/>
      <c r="GRU104" s="704"/>
      <c r="GRV104" s="704"/>
      <c r="GRW104" s="704"/>
      <c r="GRX104" s="704"/>
      <c r="GRY104" s="704"/>
      <c r="GRZ104" s="704"/>
      <c r="GSA104" s="704"/>
      <c r="GSB104" s="704"/>
      <c r="GSC104" s="704"/>
      <c r="GSD104" s="704"/>
      <c r="GSE104" s="704"/>
      <c r="GSF104" s="704"/>
      <c r="GSG104" s="704"/>
      <c r="GSH104" s="704"/>
      <c r="GSI104" s="704"/>
      <c r="GSJ104" s="704"/>
      <c r="GSK104" s="704"/>
      <c r="GSL104" s="704"/>
      <c r="GSM104" s="704"/>
      <c r="GSN104" s="704"/>
      <c r="GSO104" s="704"/>
      <c r="GSP104" s="704"/>
      <c r="GSQ104" s="704"/>
      <c r="GSR104" s="704"/>
      <c r="GSS104" s="704"/>
      <c r="GST104" s="704"/>
      <c r="GSU104" s="704"/>
      <c r="GSV104" s="704"/>
      <c r="GSW104" s="704"/>
      <c r="GSX104" s="704"/>
      <c r="GSY104" s="704"/>
      <c r="GSZ104" s="704"/>
      <c r="GTA104" s="704"/>
      <c r="GTB104" s="704"/>
      <c r="GTC104" s="704"/>
      <c r="GTD104" s="704"/>
      <c r="GTE104" s="704"/>
      <c r="GTF104" s="704"/>
      <c r="GTG104" s="704"/>
      <c r="GTH104" s="704"/>
      <c r="GTI104" s="704"/>
      <c r="GTJ104" s="704"/>
      <c r="GTK104" s="704"/>
      <c r="GTL104" s="704"/>
      <c r="GTM104" s="704"/>
      <c r="GTN104" s="704"/>
      <c r="GTO104" s="704"/>
      <c r="GTP104" s="704"/>
      <c r="GTQ104" s="704"/>
      <c r="GTR104" s="704"/>
      <c r="GTS104" s="704"/>
      <c r="GTT104" s="704"/>
      <c r="GTU104" s="704"/>
      <c r="GTV104" s="704"/>
      <c r="GTW104" s="704"/>
      <c r="GTX104" s="704"/>
      <c r="GTY104" s="704"/>
      <c r="GTZ104" s="704"/>
      <c r="GUA104" s="704"/>
      <c r="GUB104" s="704"/>
      <c r="GUC104" s="704"/>
      <c r="GUD104" s="704"/>
      <c r="GUE104" s="704"/>
      <c r="GUF104" s="704"/>
      <c r="GUG104" s="704"/>
      <c r="GUH104" s="704"/>
      <c r="GUI104" s="704"/>
      <c r="GUJ104" s="704"/>
      <c r="GUK104" s="704"/>
      <c r="GUL104" s="704"/>
      <c r="GUM104" s="704"/>
      <c r="GUN104" s="704"/>
      <c r="GUO104" s="704"/>
      <c r="GUP104" s="704"/>
      <c r="GUQ104" s="704"/>
      <c r="GUR104" s="704"/>
      <c r="GUS104" s="704"/>
      <c r="GUT104" s="704"/>
      <c r="GUU104" s="704"/>
      <c r="GUV104" s="704"/>
      <c r="GUW104" s="704"/>
      <c r="GUX104" s="704"/>
      <c r="GUY104" s="704"/>
      <c r="GUZ104" s="704"/>
      <c r="GVA104" s="704"/>
      <c r="GVB104" s="704"/>
      <c r="GVC104" s="704"/>
      <c r="GVD104" s="704"/>
      <c r="GVE104" s="704"/>
      <c r="GVF104" s="704"/>
      <c r="GVG104" s="704"/>
      <c r="GVH104" s="704"/>
      <c r="GVI104" s="704"/>
      <c r="GVJ104" s="704"/>
      <c r="GVK104" s="704"/>
      <c r="GVL104" s="704"/>
      <c r="GVM104" s="704"/>
      <c r="GVN104" s="704"/>
      <c r="GVO104" s="704"/>
      <c r="GVP104" s="704"/>
      <c r="GVQ104" s="704"/>
      <c r="GVR104" s="704"/>
      <c r="GVS104" s="704"/>
      <c r="GVT104" s="704"/>
      <c r="GVU104" s="704"/>
      <c r="GVV104" s="704"/>
      <c r="GVW104" s="704"/>
      <c r="GVX104" s="704"/>
      <c r="GVY104" s="704"/>
      <c r="GVZ104" s="704"/>
      <c r="GWA104" s="704"/>
      <c r="GWB104" s="704"/>
      <c r="GWC104" s="704"/>
      <c r="GWD104" s="704"/>
      <c r="GWE104" s="704"/>
      <c r="GWF104" s="704"/>
      <c r="GWG104" s="704"/>
      <c r="GWH104" s="704"/>
      <c r="GWI104" s="704"/>
      <c r="GWJ104" s="704"/>
      <c r="GWK104" s="704"/>
      <c r="GWL104" s="704"/>
      <c r="GWM104" s="704"/>
      <c r="GWN104" s="704"/>
      <c r="GWO104" s="704"/>
      <c r="GWP104" s="704"/>
      <c r="GWQ104" s="704"/>
      <c r="GWR104" s="704"/>
      <c r="GWS104" s="704"/>
      <c r="GWT104" s="704"/>
      <c r="GWU104" s="704"/>
      <c r="GWV104" s="704"/>
      <c r="GWW104" s="704"/>
      <c r="GWX104" s="704"/>
      <c r="GWY104" s="704"/>
      <c r="GWZ104" s="704"/>
      <c r="GXA104" s="704"/>
      <c r="GXB104" s="704"/>
      <c r="GXC104" s="704"/>
      <c r="GXD104" s="704"/>
      <c r="GXE104" s="704"/>
      <c r="GXF104" s="704"/>
      <c r="GXG104" s="704"/>
      <c r="GXH104" s="704"/>
      <c r="GXI104" s="704"/>
      <c r="GXJ104" s="704"/>
      <c r="GXK104" s="704"/>
      <c r="GXL104" s="704"/>
      <c r="GXM104" s="704"/>
      <c r="GXN104" s="704"/>
      <c r="GXO104" s="704"/>
      <c r="GXP104" s="704"/>
      <c r="GXQ104" s="704"/>
      <c r="GXR104" s="704"/>
      <c r="GXS104" s="704"/>
      <c r="GXT104" s="704"/>
      <c r="GXU104" s="704"/>
      <c r="GXV104" s="704"/>
      <c r="GXW104" s="704"/>
      <c r="GXX104" s="704"/>
      <c r="GXY104" s="704"/>
      <c r="GXZ104" s="704"/>
      <c r="GYA104" s="704"/>
      <c r="GYB104" s="704"/>
      <c r="GYC104" s="704"/>
      <c r="GYD104" s="704"/>
      <c r="GYE104" s="704"/>
      <c r="GYF104" s="704"/>
      <c r="GYG104" s="704"/>
      <c r="GYH104" s="704"/>
      <c r="GYI104" s="704"/>
      <c r="GYJ104" s="704"/>
      <c r="GYK104" s="704"/>
      <c r="GYL104" s="704"/>
      <c r="GYM104" s="704"/>
      <c r="GYN104" s="704"/>
      <c r="GYO104" s="704"/>
      <c r="GYP104" s="704"/>
      <c r="GYQ104" s="704"/>
      <c r="GYR104" s="704"/>
      <c r="GYS104" s="704"/>
      <c r="GYT104" s="704"/>
      <c r="GYU104" s="704"/>
      <c r="GYV104" s="704"/>
      <c r="GYW104" s="704"/>
      <c r="GYX104" s="704"/>
      <c r="GYY104" s="704"/>
      <c r="GYZ104" s="704"/>
      <c r="GZA104" s="704"/>
      <c r="GZB104" s="704"/>
      <c r="GZC104" s="704"/>
      <c r="GZD104" s="704"/>
      <c r="GZE104" s="704"/>
      <c r="GZF104" s="704"/>
      <c r="GZG104" s="704"/>
      <c r="GZH104" s="704"/>
      <c r="GZI104" s="704"/>
      <c r="GZJ104" s="704"/>
      <c r="GZK104" s="704"/>
      <c r="GZL104" s="704"/>
      <c r="GZM104" s="704"/>
      <c r="GZN104" s="704"/>
      <c r="GZO104" s="704"/>
      <c r="GZP104" s="704"/>
      <c r="GZQ104" s="704"/>
      <c r="GZR104" s="704"/>
      <c r="GZS104" s="704"/>
      <c r="GZT104" s="704"/>
      <c r="GZU104" s="704"/>
      <c r="GZV104" s="704"/>
      <c r="GZW104" s="704"/>
      <c r="GZX104" s="704"/>
      <c r="GZY104" s="704"/>
      <c r="GZZ104" s="704"/>
      <c r="HAA104" s="704"/>
      <c r="HAB104" s="704"/>
      <c r="HAC104" s="704"/>
      <c r="HAD104" s="704"/>
      <c r="HAE104" s="704"/>
      <c r="HAF104" s="704"/>
      <c r="HAG104" s="704"/>
      <c r="HAH104" s="704"/>
      <c r="HAI104" s="704"/>
      <c r="HAJ104" s="704"/>
      <c r="HAK104" s="704"/>
      <c r="HAL104" s="704"/>
      <c r="HAM104" s="704"/>
      <c r="HAN104" s="704"/>
      <c r="HAO104" s="704"/>
      <c r="HAP104" s="704"/>
      <c r="HAQ104" s="704"/>
      <c r="HAR104" s="704"/>
      <c r="HAS104" s="704"/>
      <c r="HAT104" s="704"/>
      <c r="HAU104" s="704"/>
      <c r="HAV104" s="704"/>
      <c r="HAW104" s="704"/>
      <c r="HAX104" s="704"/>
      <c r="HAY104" s="704"/>
      <c r="HAZ104" s="704"/>
      <c r="HBA104" s="704"/>
      <c r="HBB104" s="704"/>
      <c r="HBC104" s="704"/>
      <c r="HBD104" s="704"/>
      <c r="HBE104" s="704"/>
      <c r="HBF104" s="704"/>
      <c r="HBG104" s="704"/>
      <c r="HBH104" s="704"/>
      <c r="HBI104" s="704"/>
      <c r="HBJ104" s="704"/>
      <c r="HBK104" s="704"/>
      <c r="HBL104" s="704"/>
      <c r="HBM104" s="704"/>
      <c r="HBN104" s="704"/>
      <c r="HBO104" s="704"/>
      <c r="HBP104" s="704"/>
      <c r="HBQ104" s="704"/>
      <c r="HBR104" s="704"/>
      <c r="HBS104" s="704"/>
      <c r="HBT104" s="704"/>
      <c r="HBU104" s="704"/>
      <c r="HBV104" s="704"/>
      <c r="HBW104" s="704"/>
      <c r="HBX104" s="704"/>
      <c r="HBY104" s="704"/>
      <c r="HBZ104" s="704"/>
      <c r="HCA104" s="704"/>
      <c r="HCB104" s="704"/>
      <c r="HCC104" s="704"/>
      <c r="HCD104" s="704"/>
      <c r="HCE104" s="704"/>
      <c r="HCF104" s="704"/>
      <c r="HCG104" s="704"/>
      <c r="HCH104" s="704"/>
      <c r="HCI104" s="704"/>
      <c r="HCJ104" s="704"/>
      <c r="HCK104" s="704"/>
      <c r="HCL104" s="704"/>
      <c r="HCM104" s="704"/>
      <c r="HCN104" s="704"/>
      <c r="HCO104" s="704"/>
      <c r="HCP104" s="704"/>
      <c r="HCQ104" s="704"/>
      <c r="HCR104" s="704"/>
      <c r="HCS104" s="704"/>
      <c r="HCT104" s="704"/>
      <c r="HCU104" s="704"/>
      <c r="HCV104" s="704"/>
      <c r="HCW104" s="704"/>
      <c r="HCX104" s="704"/>
      <c r="HCY104" s="704"/>
      <c r="HCZ104" s="704"/>
      <c r="HDA104" s="704"/>
      <c r="HDB104" s="704"/>
      <c r="HDC104" s="704"/>
      <c r="HDD104" s="704"/>
      <c r="HDE104" s="704"/>
      <c r="HDF104" s="704"/>
      <c r="HDG104" s="704"/>
      <c r="HDH104" s="704"/>
      <c r="HDI104" s="704"/>
      <c r="HDJ104" s="704"/>
      <c r="HDK104" s="704"/>
      <c r="HDL104" s="704"/>
      <c r="HDM104" s="704"/>
      <c r="HDN104" s="704"/>
      <c r="HDO104" s="704"/>
      <c r="HDP104" s="704"/>
      <c r="HDQ104" s="704"/>
      <c r="HDR104" s="704"/>
      <c r="HDS104" s="704"/>
      <c r="HDT104" s="704"/>
      <c r="HDU104" s="704"/>
      <c r="HDV104" s="704"/>
      <c r="HDW104" s="704"/>
      <c r="HDX104" s="704"/>
      <c r="HDY104" s="704"/>
      <c r="HDZ104" s="704"/>
      <c r="HEA104" s="704"/>
      <c r="HEB104" s="704"/>
      <c r="HEC104" s="704"/>
      <c r="HED104" s="704"/>
      <c r="HEE104" s="704"/>
      <c r="HEF104" s="704"/>
      <c r="HEG104" s="704"/>
      <c r="HEH104" s="704"/>
      <c r="HEI104" s="704"/>
      <c r="HEJ104" s="704"/>
      <c r="HEK104" s="704"/>
      <c r="HEL104" s="704"/>
      <c r="HEM104" s="704"/>
      <c r="HEN104" s="704"/>
      <c r="HEO104" s="704"/>
      <c r="HEP104" s="704"/>
      <c r="HEQ104" s="704"/>
      <c r="HER104" s="704"/>
      <c r="HES104" s="704"/>
      <c r="HET104" s="704"/>
      <c r="HEU104" s="704"/>
      <c r="HEV104" s="704"/>
      <c r="HEW104" s="704"/>
      <c r="HEX104" s="704"/>
      <c r="HEY104" s="704"/>
      <c r="HEZ104" s="704"/>
      <c r="HFA104" s="704"/>
      <c r="HFB104" s="704"/>
      <c r="HFC104" s="704"/>
      <c r="HFD104" s="704"/>
      <c r="HFE104" s="704"/>
      <c r="HFF104" s="704"/>
      <c r="HFG104" s="704"/>
      <c r="HFH104" s="704"/>
      <c r="HFI104" s="704"/>
      <c r="HFJ104" s="704"/>
      <c r="HFK104" s="704"/>
      <c r="HFL104" s="704"/>
      <c r="HFM104" s="704"/>
      <c r="HFN104" s="704"/>
      <c r="HFO104" s="704"/>
      <c r="HFP104" s="704"/>
      <c r="HFQ104" s="704"/>
      <c r="HFR104" s="704"/>
      <c r="HFS104" s="704"/>
      <c r="HFT104" s="704"/>
      <c r="HFU104" s="704"/>
      <c r="HFV104" s="704"/>
      <c r="HFW104" s="704"/>
      <c r="HFX104" s="704"/>
      <c r="HFY104" s="704"/>
      <c r="HFZ104" s="704"/>
      <c r="HGA104" s="704"/>
      <c r="HGB104" s="704"/>
      <c r="HGC104" s="704"/>
      <c r="HGD104" s="704"/>
      <c r="HGE104" s="704"/>
      <c r="HGF104" s="704"/>
      <c r="HGG104" s="704"/>
      <c r="HGH104" s="704"/>
      <c r="HGI104" s="704"/>
      <c r="HGJ104" s="704"/>
      <c r="HGK104" s="704"/>
      <c r="HGL104" s="704"/>
      <c r="HGM104" s="704"/>
      <c r="HGN104" s="704"/>
      <c r="HGO104" s="704"/>
      <c r="HGP104" s="704"/>
      <c r="HGQ104" s="704"/>
      <c r="HGR104" s="704"/>
      <c r="HGS104" s="704"/>
      <c r="HGT104" s="704"/>
      <c r="HGU104" s="704"/>
      <c r="HGV104" s="704"/>
      <c r="HGW104" s="704"/>
      <c r="HGX104" s="704"/>
      <c r="HGY104" s="704"/>
      <c r="HGZ104" s="704"/>
      <c r="HHA104" s="704"/>
      <c r="HHB104" s="704"/>
      <c r="HHC104" s="704"/>
      <c r="HHD104" s="704"/>
      <c r="HHE104" s="704"/>
      <c r="HHF104" s="704"/>
      <c r="HHG104" s="704"/>
      <c r="HHH104" s="704"/>
      <c r="HHI104" s="704"/>
      <c r="HHJ104" s="704"/>
      <c r="HHK104" s="704"/>
      <c r="HHL104" s="704"/>
      <c r="HHM104" s="704"/>
      <c r="HHN104" s="704"/>
      <c r="HHO104" s="704"/>
      <c r="HHP104" s="704"/>
      <c r="HHQ104" s="704"/>
      <c r="HHR104" s="704"/>
      <c r="HHS104" s="704"/>
      <c r="HHT104" s="704"/>
      <c r="HHU104" s="704"/>
      <c r="HHV104" s="704"/>
      <c r="HHW104" s="704"/>
      <c r="HHX104" s="704"/>
      <c r="HHY104" s="704"/>
      <c r="HHZ104" s="704"/>
      <c r="HIA104" s="704"/>
      <c r="HIB104" s="704"/>
      <c r="HIC104" s="704"/>
      <c r="HID104" s="704"/>
      <c r="HIE104" s="704"/>
      <c r="HIF104" s="704"/>
      <c r="HIG104" s="704"/>
      <c r="HIH104" s="704"/>
      <c r="HII104" s="704"/>
      <c r="HIJ104" s="704"/>
      <c r="HIK104" s="704"/>
      <c r="HIL104" s="704"/>
      <c r="HIM104" s="704"/>
      <c r="HIN104" s="704"/>
      <c r="HIO104" s="704"/>
      <c r="HIP104" s="704"/>
      <c r="HIQ104" s="704"/>
      <c r="HIR104" s="704"/>
      <c r="HIS104" s="704"/>
      <c r="HIT104" s="704"/>
      <c r="HIU104" s="704"/>
      <c r="HIV104" s="704"/>
      <c r="HIW104" s="704"/>
      <c r="HIX104" s="704"/>
      <c r="HIY104" s="704"/>
      <c r="HIZ104" s="704"/>
      <c r="HJA104" s="704"/>
      <c r="HJB104" s="704"/>
      <c r="HJC104" s="704"/>
      <c r="HJD104" s="704"/>
      <c r="HJE104" s="704"/>
      <c r="HJF104" s="704"/>
      <c r="HJG104" s="704"/>
      <c r="HJH104" s="704"/>
      <c r="HJI104" s="704"/>
      <c r="HJJ104" s="704"/>
      <c r="HJK104" s="704"/>
      <c r="HJL104" s="704"/>
      <c r="HJM104" s="704"/>
      <c r="HJN104" s="704"/>
      <c r="HJO104" s="704"/>
      <c r="HJP104" s="704"/>
      <c r="HJQ104" s="704"/>
      <c r="HJR104" s="704"/>
      <c r="HJS104" s="704"/>
      <c r="HJT104" s="704"/>
      <c r="HJU104" s="704"/>
      <c r="HJV104" s="704"/>
      <c r="HJW104" s="704"/>
      <c r="HJX104" s="704"/>
      <c r="HJY104" s="704"/>
      <c r="HJZ104" s="704"/>
      <c r="HKA104" s="704"/>
      <c r="HKB104" s="704"/>
      <c r="HKC104" s="704"/>
      <c r="HKD104" s="704"/>
      <c r="HKE104" s="704"/>
      <c r="HKF104" s="704"/>
      <c r="HKG104" s="704"/>
      <c r="HKH104" s="704"/>
      <c r="HKI104" s="704"/>
      <c r="HKJ104" s="704"/>
      <c r="HKK104" s="704"/>
      <c r="HKL104" s="704"/>
      <c r="HKM104" s="704"/>
      <c r="HKN104" s="704"/>
      <c r="HKO104" s="704"/>
      <c r="HKP104" s="704"/>
      <c r="HKQ104" s="704"/>
      <c r="HKR104" s="704"/>
      <c r="HKS104" s="704"/>
      <c r="HKT104" s="704"/>
      <c r="HKU104" s="704"/>
      <c r="HKV104" s="704"/>
      <c r="HKW104" s="704"/>
      <c r="HKX104" s="704"/>
      <c r="HKY104" s="704"/>
      <c r="HKZ104" s="704"/>
      <c r="HLA104" s="704"/>
      <c r="HLB104" s="704"/>
      <c r="HLC104" s="704"/>
      <c r="HLD104" s="704"/>
      <c r="HLE104" s="704"/>
      <c r="HLF104" s="704"/>
      <c r="HLG104" s="704"/>
      <c r="HLH104" s="704"/>
      <c r="HLI104" s="704"/>
      <c r="HLJ104" s="704"/>
      <c r="HLK104" s="704"/>
      <c r="HLL104" s="704"/>
      <c r="HLM104" s="704"/>
      <c r="HLN104" s="704"/>
      <c r="HLO104" s="704"/>
      <c r="HLP104" s="704"/>
      <c r="HLQ104" s="704"/>
      <c r="HLR104" s="704"/>
      <c r="HLS104" s="704"/>
      <c r="HLT104" s="704"/>
      <c r="HLU104" s="704"/>
      <c r="HLV104" s="704"/>
      <c r="HLW104" s="704"/>
      <c r="HLX104" s="704"/>
      <c r="HLY104" s="704"/>
      <c r="HLZ104" s="704"/>
      <c r="HMA104" s="704"/>
      <c r="HMB104" s="704"/>
      <c r="HMC104" s="704"/>
      <c r="HMD104" s="704"/>
      <c r="HME104" s="704"/>
      <c r="HMF104" s="704"/>
      <c r="HMG104" s="704"/>
      <c r="HMH104" s="704"/>
      <c r="HMI104" s="704"/>
      <c r="HMJ104" s="704"/>
      <c r="HMK104" s="704"/>
      <c r="HML104" s="704"/>
      <c r="HMM104" s="704"/>
      <c r="HMN104" s="704"/>
      <c r="HMO104" s="704"/>
      <c r="HMP104" s="704"/>
      <c r="HMQ104" s="704"/>
      <c r="HMR104" s="704"/>
      <c r="HMS104" s="704"/>
      <c r="HMT104" s="704"/>
      <c r="HMU104" s="704"/>
      <c r="HMV104" s="704"/>
      <c r="HMW104" s="704"/>
      <c r="HMX104" s="704"/>
      <c r="HMY104" s="704"/>
      <c r="HMZ104" s="704"/>
      <c r="HNA104" s="704"/>
      <c r="HNB104" s="704"/>
      <c r="HNC104" s="704"/>
      <c r="HND104" s="704"/>
      <c r="HNE104" s="704"/>
      <c r="HNF104" s="704"/>
      <c r="HNG104" s="704"/>
      <c r="HNH104" s="704"/>
      <c r="HNI104" s="704"/>
      <c r="HNJ104" s="704"/>
      <c r="HNK104" s="704"/>
      <c r="HNL104" s="704"/>
      <c r="HNM104" s="704"/>
      <c r="HNN104" s="704"/>
      <c r="HNO104" s="704"/>
      <c r="HNP104" s="704"/>
      <c r="HNQ104" s="704"/>
      <c r="HNR104" s="704"/>
      <c r="HNS104" s="704"/>
      <c r="HNT104" s="704"/>
      <c r="HNU104" s="704"/>
      <c r="HNV104" s="704"/>
      <c r="HNW104" s="704"/>
      <c r="HNX104" s="704"/>
      <c r="HNY104" s="704"/>
      <c r="HNZ104" s="704"/>
      <c r="HOA104" s="704"/>
      <c r="HOB104" s="704"/>
      <c r="HOC104" s="704"/>
      <c r="HOD104" s="704"/>
      <c r="HOE104" s="704"/>
      <c r="HOF104" s="704"/>
      <c r="HOG104" s="704"/>
      <c r="HOH104" s="704"/>
      <c r="HOI104" s="704"/>
      <c r="HOJ104" s="704"/>
      <c r="HOK104" s="704"/>
      <c r="HOL104" s="704"/>
      <c r="HOM104" s="704"/>
      <c r="HON104" s="704"/>
      <c r="HOO104" s="704"/>
      <c r="HOP104" s="704"/>
      <c r="HOQ104" s="704"/>
      <c r="HOR104" s="704"/>
      <c r="HOS104" s="704"/>
      <c r="HOT104" s="704"/>
      <c r="HOU104" s="704"/>
      <c r="HOV104" s="704"/>
      <c r="HOW104" s="704"/>
      <c r="HOX104" s="704"/>
      <c r="HOY104" s="704"/>
      <c r="HOZ104" s="704"/>
      <c r="HPA104" s="704"/>
      <c r="HPB104" s="704"/>
      <c r="HPC104" s="704"/>
      <c r="HPD104" s="704"/>
      <c r="HPE104" s="704"/>
      <c r="HPF104" s="704"/>
      <c r="HPG104" s="704"/>
      <c r="HPH104" s="704"/>
      <c r="HPI104" s="704"/>
      <c r="HPJ104" s="704"/>
      <c r="HPK104" s="704"/>
      <c r="HPL104" s="704"/>
      <c r="HPM104" s="704"/>
      <c r="HPN104" s="704"/>
      <c r="HPO104" s="704"/>
      <c r="HPP104" s="704"/>
      <c r="HPQ104" s="704"/>
      <c r="HPR104" s="704"/>
      <c r="HPS104" s="704"/>
      <c r="HPT104" s="704"/>
      <c r="HPU104" s="704"/>
      <c r="HPV104" s="704"/>
      <c r="HPW104" s="704"/>
      <c r="HPX104" s="704"/>
      <c r="HPY104" s="704"/>
      <c r="HPZ104" s="704"/>
      <c r="HQA104" s="704"/>
      <c r="HQB104" s="704"/>
      <c r="HQC104" s="704"/>
      <c r="HQD104" s="704"/>
      <c r="HQE104" s="704"/>
      <c r="HQF104" s="704"/>
      <c r="HQG104" s="704"/>
      <c r="HQH104" s="704"/>
      <c r="HQI104" s="704"/>
      <c r="HQJ104" s="704"/>
      <c r="HQK104" s="704"/>
      <c r="HQL104" s="704"/>
      <c r="HQM104" s="704"/>
      <c r="HQN104" s="704"/>
      <c r="HQO104" s="704"/>
      <c r="HQP104" s="704"/>
      <c r="HQQ104" s="704"/>
      <c r="HQR104" s="704"/>
      <c r="HQS104" s="704"/>
      <c r="HQT104" s="704"/>
      <c r="HQU104" s="704"/>
      <c r="HQV104" s="704"/>
      <c r="HQW104" s="704"/>
      <c r="HQX104" s="704"/>
      <c r="HQY104" s="704"/>
      <c r="HQZ104" s="704"/>
      <c r="HRA104" s="704"/>
      <c r="HRB104" s="704"/>
      <c r="HRC104" s="704"/>
      <c r="HRD104" s="704"/>
      <c r="HRE104" s="704"/>
      <c r="HRF104" s="704"/>
      <c r="HRG104" s="704"/>
      <c r="HRH104" s="704"/>
      <c r="HRI104" s="704"/>
      <c r="HRJ104" s="704"/>
      <c r="HRK104" s="704"/>
      <c r="HRL104" s="704"/>
      <c r="HRM104" s="704"/>
      <c r="HRN104" s="704"/>
      <c r="HRO104" s="704"/>
      <c r="HRP104" s="704"/>
      <c r="HRQ104" s="704"/>
      <c r="HRR104" s="704"/>
      <c r="HRS104" s="704"/>
      <c r="HRT104" s="704"/>
      <c r="HRU104" s="704"/>
      <c r="HRV104" s="704"/>
      <c r="HRW104" s="704"/>
      <c r="HRX104" s="704"/>
      <c r="HRY104" s="704"/>
      <c r="HRZ104" s="704"/>
      <c r="HSA104" s="704"/>
      <c r="HSB104" s="704"/>
      <c r="HSC104" s="704"/>
      <c r="HSD104" s="704"/>
      <c r="HSE104" s="704"/>
      <c r="HSF104" s="704"/>
      <c r="HSG104" s="704"/>
      <c r="HSH104" s="704"/>
      <c r="HSI104" s="704"/>
      <c r="HSJ104" s="704"/>
      <c r="HSK104" s="704"/>
      <c r="HSL104" s="704"/>
      <c r="HSM104" s="704"/>
      <c r="HSN104" s="704"/>
      <c r="HSO104" s="704"/>
      <c r="HSP104" s="704"/>
      <c r="HSQ104" s="704"/>
      <c r="HSR104" s="704"/>
      <c r="HSS104" s="704"/>
      <c r="HST104" s="704"/>
      <c r="HSU104" s="704"/>
      <c r="HSV104" s="704"/>
      <c r="HSW104" s="704"/>
      <c r="HSX104" s="704"/>
      <c r="HSY104" s="704"/>
      <c r="HSZ104" s="704"/>
      <c r="HTA104" s="704"/>
      <c r="HTB104" s="704"/>
      <c r="HTC104" s="704"/>
      <c r="HTD104" s="704"/>
      <c r="HTE104" s="704"/>
      <c r="HTF104" s="704"/>
      <c r="HTG104" s="704"/>
      <c r="HTH104" s="704"/>
      <c r="HTI104" s="704"/>
      <c r="HTJ104" s="704"/>
      <c r="HTK104" s="704"/>
      <c r="HTL104" s="704"/>
      <c r="HTM104" s="704"/>
      <c r="HTN104" s="704"/>
      <c r="HTO104" s="704"/>
      <c r="HTP104" s="704"/>
      <c r="HTQ104" s="704"/>
      <c r="HTR104" s="704"/>
      <c r="HTS104" s="704"/>
      <c r="HTT104" s="704"/>
      <c r="HTU104" s="704"/>
      <c r="HTV104" s="704"/>
      <c r="HTW104" s="704"/>
      <c r="HTX104" s="704"/>
      <c r="HTY104" s="704"/>
      <c r="HTZ104" s="704"/>
      <c r="HUA104" s="704"/>
      <c r="HUB104" s="704"/>
      <c r="HUC104" s="704"/>
      <c r="HUD104" s="704"/>
      <c r="HUE104" s="704"/>
      <c r="HUF104" s="704"/>
      <c r="HUG104" s="704"/>
      <c r="HUH104" s="704"/>
      <c r="HUI104" s="704"/>
      <c r="HUJ104" s="704"/>
      <c r="HUK104" s="704"/>
      <c r="HUL104" s="704"/>
      <c r="HUM104" s="704"/>
      <c r="HUN104" s="704"/>
      <c r="HUO104" s="704"/>
      <c r="HUP104" s="704"/>
      <c r="HUQ104" s="704"/>
      <c r="HUR104" s="704"/>
      <c r="HUS104" s="704"/>
      <c r="HUT104" s="704"/>
      <c r="HUU104" s="704"/>
      <c r="HUV104" s="704"/>
      <c r="HUW104" s="704"/>
      <c r="HUX104" s="704"/>
      <c r="HUY104" s="704"/>
      <c r="HUZ104" s="704"/>
      <c r="HVA104" s="704"/>
      <c r="HVB104" s="704"/>
      <c r="HVC104" s="704"/>
      <c r="HVD104" s="704"/>
      <c r="HVE104" s="704"/>
      <c r="HVF104" s="704"/>
      <c r="HVG104" s="704"/>
      <c r="HVH104" s="704"/>
      <c r="HVI104" s="704"/>
      <c r="HVJ104" s="704"/>
      <c r="HVK104" s="704"/>
      <c r="HVL104" s="704"/>
      <c r="HVM104" s="704"/>
      <c r="HVN104" s="704"/>
      <c r="HVO104" s="704"/>
      <c r="HVP104" s="704"/>
      <c r="HVQ104" s="704"/>
      <c r="HVR104" s="704"/>
      <c r="HVS104" s="704"/>
      <c r="HVT104" s="704"/>
      <c r="HVU104" s="704"/>
      <c r="HVV104" s="704"/>
      <c r="HVW104" s="704"/>
      <c r="HVX104" s="704"/>
      <c r="HVY104" s="704"/>
      <c r="HVZ104" s="704"/>
      <c r="HWA104" s="704"/>
      <c r="HWB104" s="704"/>
      <c r="HWC104" s="704"/>
      <c r="HWD104" s="704"/>
      <c r="HWE104" s="704"/>
      <c r="HWF104" s="704"/>
      <c r="HWG104" s="704"/>
      <c r="HWH104" s="704"/>
      <c r="HWI104" s="704"/>
      <c r="HWJ104" s="704"/>
      <c r="HWK104" s="704"/>
      <c r="HWL104" s="704"/>
      <c r="HWM104" s="704"/>
      <c r="HWN104" s="704"/>
      <c r="HWO104" s="704"/>
      <c r="HWP104" s="704"/>
      <c r="HWQ104" s="704"/>
      <c r="HWR104" s="704"/>
      <c r="HWS104" s="704"/>
      <c r="HWT104" s="704"/>
      <c r="HWU104" s="704"/>
      <c r="HWV104" s="704"/>
      <c r="HWW104" s="704"/>
      <c r="HWX104" s="704"/>
      <c r="HWY104" s="704"/>
      <c r="HWZ104" s="704"/>
      <c r="HXA104" s="704"/>
      <c r="HXB104" s="704"/>
      <c r="HXC104" s="704"/>
      <c r="HXD104" s="704"/>
      <c r="HXE104" s="704"/>
      <c r="HXF104" s="704"/>
      <c r="HXG104" s="704"/>
      <c r="HXH104" s="704"/>
      <c r="HXI104" s="704"/>
      <c r="HXJ104" s="704"/>
      <c r="HXK104" s="704"/>
      <c r="HXL104" s="704"/>
      <c r="HXM104" s="704"/>
      <c r="HXN104" s="704"/>
      <c r="HXO104" s="704"/>
      <c r="HXP104" s="704"/>
      <c r="HXQ104" s="704"/>
      <c r="HXR104" s="704"/>
      <c r="HXS104" s="704"/>
      <c r="HXT104" s="704"/>
      <c r="HXU104" s="704"/>
      <c r="HXV104" s="704"/>
      <c r="HXW104" s="704"/>
      <c r="HXX104" s="704"/>
      <c r="HXY104" s="704"/>
      <c r="HXZ104" s="704"/>
      <c r="HYA104" s="704"/>
      <c r="HYB104" s="704"/>
      <c r="HYC104" s="704"/>
      <c r="HYD104" s="704"/>
      <c r="HYE104" s="704"/>
      <c r="HYF104" s="704"/>
      <c r="HYG104" s="704"/>
      <c r="HYH104" s="704"/>
      <c r="HYI104" s="704"/>
      <c r="HYJ104" s="704"/>
      <c r="HYK104" s="704"/>
      <c r="HYL104" s="704"/>
      <c r="HYM104" s="704"/>
      <c r="HYN104" s="704"/>
      <c r="HYO104" s="704"/>
      <c r="HYP104" s="704"/>
      <c r="HYQ104" s="704"/>
      <c r="HYR104" s="704"/>
      <c r="HYS104" s="704"/>
      <c r="HYT104" s="704"/>
      <c r="HYU104" s="704"/>
      <c r="HYV104" s="704"/>
      <c r="HYW104" s="704"/>
      <c r="HYX104" s="704"/>
      <c r="HYY104" s="704"/>
      <c r="HYZ104" s="704"/>
      <c r="HZA104" s="704"/>
      <c r="HZB104" s="704"/>
      <c r="HZC104" s="704"/>
      <c r="HZD104" s="704"/>
      <c r="HZE104" s="704"/>
      <c r="HZF104" s="704"/>
      <c r="HZG104" s="704"/>
      <c r="HZH104" s="704"/>
      <c r="HZI104" s="704"/>
      <c r="HZJ104" s="704"/>
      <c r="HZK104" s="704"/>
      <c r="HZL104" s="704"/>
      <c r="HZM104" s="704"/>
      <c r="HZN104" s="704"/>
      <c r="HZO104" s="704"/>
      <c r="HZP104" s="704"/>
      <c r="HZQ104" s="704"/>
      <c r="HZR104" s="704"/>
      <c r="HZS104" s="704"/>
      <c r="HZT104" s="704"/>
      <c r="HZU104" s="704"/>
      <c r="HZV104" s="704"/>
      <c r="HZW104" s="704"/>
      <c r="HZX104" s="704"/>
      <c r="HZY104" s="704"/>
      <c r="HZZ104" s="704"/>
      <c r="IAA104" s="704"/>
      <c r="IAB104" s="704"/>
      <c r="IAC104" s="704"/>
      <c r="IAD104" s="704"/>
      <c r="IAE104" s="704"/>
      <c r="IAF104" s="704"/>
      <c r="IAG104" s="704"/>
      <c r="IAH104" s="704"/>
      <c r="IAI104" s="704"/>
      <c r="IAJ104" s="704"/>
      <c r="IAK104" s="704"/>
      <c r="IAL104" s="704"/>
      <c r="IAM104" s="704"/>
      <c r="IAN104" s="704"/>
      <c r="IAO104" s="704"/>
      <c r="IAP104" s="704"/>
      <c r="IAQ104" s="704"/>
      <c r="IAR104" s="704"/>
      <c r="IAS104" s="704"/>
      <c r="IAT104" s="704"/>
      <c r="IAU104" s="704"/>
      <c r="IAV104" s="704"/>
      <c r="IAW104" s="704"/>
      <c r="IAX104" s="704"/>
      <c r="IAY104" s="704"/>
      <c r="IAZ104" s="704"/>
      <c r="IBA104" s="704"/>
      <c r="IBB104" s="704"/>
      <c r="IBC104" s="704"/>
      <c r="IBD104" s="704"/>
      <c r="IBE104" s="704"/>
      <c r="IBF104" s="704"/>
      <c r="IBG104" s="704"/>
      <c r="IBH104" s="704"/>
      <c r="IBI104" s="704"/>
      <c r="IBJ104" s="704"/>
      <c r="IBK104" s="704"/>
      <c r="IBL104" s="704"/>
      <c r="IBM104" s="704"/>
      <c r="IBN104" s="704"/>
      <c r="IBO104" s="704"/>
      <c r="IBP104" s="704"/>
      <c r="IBQ104" s="704"/>
      <c r="IBR104" s="704"/>
      <c r="IBS104" s="704"/>
      <c r="IBT104" s="704"/>
      <c r="IBU104" s="704"/>
      <c r="IBV104" s="704"/>
      <c r="IBW104" s="704"/>
      <c r="IBX104" s="704"/>
      <c r="IBY104" s="704"/>
      <c r="IBZ104" s="704"/>
      <c r="ICA104" s="704"/>
      <c r="ICB104" s="704"/>
      <c r="ICC104" s="704"/>
      <c r="ICD104" s="704"/>
      <c r="ICE104" s="704"/>
      <c r="ICF104" s="704"/>
      <c r="ICG104" s="704"/>
      <c r="ICH104" s="704"/>
      <c r="ICI104" s="704"/>
      <c r="ICJ104" s="704"/>
      <c r="ICK104" s="704"/>
      <c r="ICL104" s="704"/>
      <c r="ICM104" s="704"/>
      <c r="ICN104" s="704"/>
      <c r="ICO104" s="704"/>
      <c r="ICP104" s="704"/>
      <c r="ICQ104" s="704"/>
      <c r="ICR104" s="704"/>
      <c r="ICS104" s="704"/>
      <c r="ICT104" s="704"/>
      <c r="ICU104" s="704"/>
      <c r="ICV104" s="704"/>
      <c r="ICW104" s="704"/>
      <c r="ICX104" s="704"/>
      <c r="ICY104" s="704"/>
      <c r="ICZ104" s="704"/>
      <c r="IDA104" s="704"/>
      <c r="IDB104" s="704"/>
      <c r="IDC104" s="704"/>
      <c r="IDD104" s="704"/>
      <c r="IDE104" s="704"/>
      <c r="IDF104" s="704"/>
      <c r="IDG104" s="704"/>
      <c r="IDH104" s="704"/>
      <c r="IDI104" s="704"/>
      <c r="IDJ104" s="704"/>
      <c r="IDK104" s="704"/>
      <c r="IDL104" s="704"/>
      <c r="IDM104" s="704"/>
      <c r="IDN104" s="704"/>
      <c r="IDO104" s="704"/>
      <c r="IDP104" s="704"/>
      <c r="IDQ104" s="704"/>
      <c r="IDR104" s="704"/>
      <c r="IDS104" s="704"/>
      <c r="IDT104" s="704"/>
      <c r="IDU104" s="704"/>
      <c r="IDV104" s="704"/>
      <c r="IDW104" s="704"/>
      <c r="IDX104" s="704"/>
      <c r="IDY104" s="704"/>
      <c r="IDZ104" s="704"/>
      <c r="IEA104" s="704"/>
      <c r="IEB104" s="704"/>
      <c r="IEC104" s="704"/>
      <c r="IED104" s="704"/>
      <c r="IEE104" s="704"/>
      <c r="IEF104" s="704"/>
      <c r="IEG104" s="704"/>
      <c r="IEH104" s="704"/>
      <c r="IEI104" s="704"/>
      <c r="IEJ104" s="704"/>
      <c r="IEK104" s="704"/>
      <c r="IEL104" s="704"/>
      <c r="IEM104" s="704"/>
      <c r="IEN104" s="704"/>
      <c r="IEO104" s="704"/>
      <c r="IEP104" s="704"/>
      <c r="IEQ104" s="704"/>
      <c r="IER104" s="704"/>
      <c r="IES104" s="704"/>
      <c r="IET104" s="704"/>
      <c r="IEU104" s="704"/>
      <c r="IEV104" s="704"/>
      <c r="IEW104" s="704"/>
      <c r="IEX104" s="704"/>
      <c r="IEY104" s="704"/>
      <c r="IEZ104" s="704"/>
      <c r="IFA104" s="704"/>
      <c r="IFB104" s="704"/>
      <c r="IFC104" s="704"/>
      <c r="IFD104" s="704"/>
      <c r="IFE104" s="704"/>
      <c r="IFF104" s="704"/>
      <c r="IFG104" s="704"/>
      <c r="IFH104" s="704"/>
      <c r="IFI104" s="704"/>
      <c r="IFJ104" s="704"/>
      <c r="IFK104" s="704"/>
      <c r="IFL104" s="704"/>
      <c r="IFM104" s="704"/>
      <c r="IFN104" s="704"/>
      <c r="IFO104" s="704"/>
      <c r="IFP104" s="704"/>
      <c r="IFQ104" s="704"/>
      <c r="IFR104" s="704"/>
      <c r="IFS104" s="704"/>
      <c r="IFT104" s="704"/>
      <c r="IFU104" s="704"/>
      <c r="IFV104" s="704"/>
      <c r="IFW104" s="704"/>
      <c r="IFX104" s="704"/>
      <c r="IFY104" s="704"/>
      <c r="IFZ104" s="704"/>
      <c r="IGA104" s="704"/>
      <c r="IGB104" s="704"/>
      <c r="IGC104" s="704"/>
      <c r="IGD104" s="704"/>
      <c r="IGE104" s="704"/>
      <c r="IGF104" s="704"/>
      <c r="IGG104" s="704"/>
      <c r="IGH104" s="704"/>
      <c r="IGI104" s="704"/>
      <c r="IGJ104" s="704"/>
      <c r="IGK104" s="704"/>
      <c r="IGL104" s="704"/>
      <c r="IGM104" s="704"/>
      <c r="IGN104" s="704"/>
      <c r="IGO104" s="704"/>
      <c r="IGP104" s="704"/>
      <c r="IGQ104" s="704"/>
      <c r="IGR104" s="704"/>
      <c r="IGS104" s="704"/>
      <c r="IGT104" s="704"/>
      <c r="IGU104" s="704"/>
      <c r="IGV104" s="704"/>
      <c r="IGW104" s="704"/>
      <c r="IGX104" s="704"/>
      <c r="IGY104" s="704"/>
      <c r="IGZ104" s="704"/>
      <c r="IHA104" s="704"/>
      <c r="IHB104" s="704"/>
      <c r="IHC104" s="704"/>
      <c r="IHD104" s="704"/>
      <c r="IHE104" s="704"/>
      <c r="IHF104" s="704"/>
      <c r="IHG104" s="704"/>
      <c r="IHH104" s="704"/>
      <c r="IHI104" s="704"/>
      <c r="IHJ104" s="704"/>
      <c r="IHK104" s="704"/>
      <c r="IHL104" s="704"/>
      <c r="IHM104" s="704"/>
      <c r="IHN104" s="704"/>
      <c r="IHO104" s="704"/>
      <c r="IHP104" s="704"/>
      <c r="IHQ104" s="704"/>
      <c r="IHR104" s="704"/>
      <c r="IHS104" s="704"/>
      <c r="IHT104" s="704"/>
      <c r="IHU104" s="704"/>
      <c r="IHV104" s="704"/>
      <c r="IHW104" s="704"/>
      <c r="IHX104" s="704"/>
      <c r="IHY104" s="704"/>
      <c r="IHZ104" s="704"/>
      <c r="IIA104" s="704"/>
      <c r="IIB104" s="704"/>
      <c r="IIC104" s="704"/>
      <c r="IID104" s="704"/>
      <c r="IIE104" s="704"/>
      <c r="IIF104" s="704"/>
      <c r="IIG104" s="704"/>
      <c r="IIH104" s="704"/>
      <c r="III104" s="704"/>
      <c r="IIJ104" s="704"/>
      <c r="IIK104" s="704"/>
      <c r="IIL104" s="704"/>
      <c r="IIM104" s="704"/>
      <c r="IIN104" s="704"/>
      <c r="IIO104" s="704"/>
      <c r="IIP104" s="704"/>
      <c r="IIQ104" s="704"/>
      <c r="IIR104" s="704"/>
      <c r="IIS104" s="704"/>
      <c r="IIT104" s="704"/>
      <c r="IIU104" s="704"/>
      <c r="IIV104" s="704"/>
      <c r="IIW104" s="704"/>
      <c r="IIX104" s="704"/>
      <c r="IIY104" s="704"/>
      <c r="IIZ104" s="704"/>
      <c r="IJA104" s="704"/>
      <c r="IJB104" s="704"/>
      <c r="IJC104" s="704"/>
      <c r="IJD104" s="704"/>
      <c r="IJE104" s="704"/>
      <c r="IJF104" s="704"/>
      <c r="IJG104" s="704"/>
      <c r="IJH104" s="704"/>
      <c r="IJI104" s="704"/>
      <c r="IJJ104" s="704"/>
      <c r="IJK104" s="704"/>
      <c r="IJL104" s="704"/>
      <c r="IJM104" s="704"/>
      <c r="IJN104" s="704"/>
      <c r="IJO104" s="704"/>
      <c r="IJP104" s="704"/>
      <c r="IJQ104" s="704"/>
      <c r="IJR104" s="704"/>
      <c r="IJS104" s="704"/>
      <c r="IJT104" s="704"/>
      <c r="IJU104" s="704"/>
      <c r="IJV104" s="704"/>
      <c r="IJW104" s="704"/>
      <c r="IJX104" s="704"/>
      <c r="IJY104" s="704"/>
      <c r="IJZ104" s="704"/>
      <c r="IKA104" s="704"/>
      <c r="IKB104" s="704"/>
      <c r="IKC104" s="704"/>
      <c r="IKD104" s="704"/>
      <c r="IKE104" s="704"/>
      <c r="IKF104" s="704"/>
      <c r="IKG104" s="704"/>
      <c r="IKH104" s="704"/>
      <c r="IKI104" s="704"/>
      <c r="IKJ104" s="704"/>
      <c r="IKK104" s="704"/>
      <c r="IKL104" s="704"/>
      <c r="IKM104" s="704"/>
      <c r="IKN104" s="704"/>
      <c r="IKO104" s="704"/>
      <c r="IKP104" s="704"/>
      <c r="IKQ104" s="704"/>
      <c r="IKR104" s="704"/>
      <c r="IKS104" s="704"/>
      <c r="IKT104" s="704"/>
      <c r="IKU104" s="704"/>
      <c r="IKV104" s="704"/>
      <c r="IKW104" s="704"/>
      <c r="IKX104" s="704"/>
      <c r="IKY104" s="704"/>
      <c r="IKZ104" s="704"/>
      <c r="ILA104" s="704"/>
      <c r="ILB104" s="704"/>
      <c r="ILC104" s="704"/>
      <c r="ILD104" s="704"/>
      <c r="ILE104" s="704"/>
      <c r="ILF104" s="704"/>
      <c r="ILG104" s="704"/>
      <c r="ILH104" s="704"/>
      <c r="ILI104" s="704"/>
      <c r="ILJ104" s="704"/>
      <c r="ILK104" s="704"/>
      <c r="ILL104" s="704"/>
      <c r="ILM104" s="704"/>
      <c r="ILN104" s="704"/>
      <c r="ILO104" s="704"/>
      <c r="ILP104" s="704"/>
      <c r="ILQ104" s="704"/>
      <c r="ILR104" s="704"/>
      <c r="ILS104" s="704"/>
      <c r="ILT104" s="704"/>
      <c r="ILU104" s="704"/>
      <c r="ILV104" s="704"/>
      <c r="ILW104" s="704"/>
      <c r="ILX104" s="704"/>
      <c r="ILY104" s="704"/>
      <c r="ILZ104" s="704"/>
      <c r="IMA104" s="704"/>
      <c r="IMB104" s="704"/>
      <c r="IMC104" s="704"/>
      <c r="IMD104" s="704"/>
      <c r="IME104" s="704"/>
      <c r="IMF104" s="704"/>
      <c r="IMG104" s="704"/>
      <c r="IMH104" s="704"/>
      <c r="IMI104" s="704"/>
      <c r="IMJ104" s="704"/>
      <c r="IMK104" s="704"/>
      <c r="IML104" s="704"/>
      <c r="IMM104" s="704"/>
      <c r="IMN104" s="704"/>
      <c r="IMO104" s="704"/>
      <c r="IMP104" s="704"/>
      <c r="IMQ104" s="704"/>
      <c r="IMR104" s="704"/>
      <c r="IMS104" s="704"/>
      <c r="IMT104" s="704"/>
      <c r="IMU104" s="704"/>
      <c r="IMV104" s="704"/>
      <c r="IMW104" s="704"/>
      <c r="IMX104" s="704"/>
      <c r="IMY104" s="704"/>
      <c r="IMZ104" s="704"/>
      <c r="INA104" s="704"/>
      <c r="INB104" s="704"/>
      <c r="INC104" s="704"/>
      <c r="IND104" s="704"/>
      <c r="INE104" s="704"/>
      <c r="INF104" s="704"/>
      <c r="ING104" s="704"/>
      <c r="INH104" s="704"/>
      <c r="INI104" s="704"/>
      <c r="INJ104" s="704"/>
      <c r="INK104" s="704"/>
      <c r="INL104" s="704"/>
      <c r="INM104" s="704"/>
      <c r="INN104" s="704"/>
      <c r="INO104" s="704"/>
      <c r="INP104" s="704"/>
      <c r="INQ104" s="704"/>
      <c r="INR104" s="704"/>
      <c r="INS104" s="704"/>
      <c r="INT104" s="704"/>
      <c r="INU104" s="704"/>
      <c r="INV104" s="704"/>
      <c r="INW104" s="704"/>
      <c r="INX104" s="704"/>
      <c r="INY104" s="704"/>
      <c r="INZ104" s="704"/>
      <c r="IOA104" s="704"/>
      <c r="IOB104" s="704"/>
      <c r="IOC104" s="704"/>
      <c r="IOD104" s="704"/>
      <c r="IOE104" s="704"/>
      <c r="IOF104" s="704"/>
      <c r="IOG104" s="704"/>
      <c r="IOH104" s="704"/>
      <c r="IOI104" s="704"/>
      <c r="IOJ104" s="704"/>
      <c r="IOK104" s="704"/>
      <c r="IOL104" s="704"/>
      <c r="IOM104" s="704"/>
      <c r="ION104" s="704"/>
      <c r="IOO104" s="704"/>
      <c r="IOP104" s="704"/>
      <c r="IOQ104" s="704"/>
      <c r="IOR104" s="704"/>
      <c r="IOS104" s="704"/>
      <c r="IOT104" s="704"/>
      <c r="IOU104" s="704"/>
      <c r="IOV104" s="704"/>
      <c r="IOW104" s="704"/>
      <c r="IOX104" s="704"/>
      <c r="IOY104" s="704"/>
      <c r="IOZ104" s="704"/>
      <c r="IPA104" s="704"/>
      <c r="IPB104" s="704"/>
      <c r="IPC104" s="704"/>
      <c r="IPD104" s="704"/>
      <c r="IPE104" s="704"/>
      <c r="IPF104" s="704"/>
      <c r="IPG104" s="704"/>
      <c r="IPH104" s="704"/>
      <c r="IPI104" s="704"/>
      <c r="IPJ104" s="704"/>
      <c r="IPK104" s="704"/>
      <c r="IPL104" s="704"/>
      <c r="IPM104" s="704"/>
      <c r="IPN104" s="704"/>
      <c r="IPO104" s="704"/>
      <c r="IPP104" s="704"/>
      <c r="IPQ104" s="704"/>
      <c r="IPR104" s="704"/>
      <c r="IPS104" s="704"/>
      <c r="IPT104" s="704"/>
      <c r="IPU104" s="704"/>
      <c r="IPV104" s="704"/>
      <c r="IPW104" s="704"/>
      <c r="IPX104" s="704"/>
      <c r="IPY104" s="704"/>
      <c r="IPZ104" s="704"/>
      <c r="IQA104" s="704"/>
      <c r="IQB104" s="704"/>
      <c r="IQC104" s="704"/>
      <c r="IQD104" s="704"/>
      <c r="IQE104" s="704"/>
      <c r="IQF104" s="704"/>
      <c r="IQG104" s="704"/>
      <c r="IQH104" s="704"/>
      <c r="IQI104" s="704"/>
      <c r="IQJ104" s="704"/>
      <c r="IQK104" s="704"/>
      <c r="IQL104" s="704"/>
      <c r="IQM104" s="704"/>
      <c r="IQN104" s="704"/>
      <c r="IQO104" s="704"/>
      <c r="IQP104" s="704"/>
      <c r="IQQ104" s="704"/>
      <c r="IQR104" s="704"/>
      <c r="IQS104" s="704"/>
      <c r="IQT104" s="704"/>
      <c r="IQU104" s="704"/>
      <c r="IQV104" s="704"/>
      <c r="IQW104" s="704"/>
      <c r="IQX104" s="704"/>
      <c r="IQY104" s="704"/>
      <c r="IQZ104" s="704"/>
      <c r="IRA104" s="704"/>
      <c r="IRB104" s="704"/>
      <c r="IRC104" s="704"/>
      <c r="IRD104" s="704"/>
      <c r="IRE104" s="704"/>
      <c r="IRF104" s="704"/>
      <c r="IRG104" s="704"/>
      <c r="IRH104" s="704"/>
      <c r="IRI104" s="704"/>
      <c r="IRJ104" s="704"/>
      <c r="IRK104" s="704"/>
      <c r="IRL104" s="704"/>
      <c r="IRM104" s="704"/>
      <c r="IRN104" s="704"/>
      <c r="IRO104" s="704"/>
      <c r="IRP104" s="704"/>
      <c r="IRQ104" s="704"/>
      <c r="IRR104" s="704"/>
      <c r="IRS104" s="704"/>
      <c r="IRT104" s="704"/>
      <c r="IRU104" s="704"/>
      <c r="IRV104" s="704"/>
      <c r="IRW104" s="704"/>
      <c r="IRX104" s="704"/>
      <c r="IRY104" s="704"/>
      <c r="IRZ104" s="704"/>
      <c r="ISA104" s="704"/>
      <c r="ISB104" s="704"/>
      <c r="ISC104" s="704"/>
      <c r="ISD104" s="704"/>
      <c r="ISE104" s="704"/>
      <c r="ISF104" s="704"/>
      <c r="ISG104" s="704"/>
      <c r="ISH104" s="704"/>
      <c r="ISI104" s="704"/>
      <c r="ISJ104" s="704"/>
      <c r="ISK104" s="704"/>
      <c r="ISL104" s="704"/>
      <c r="ISM104" s="704"/>
      <c r="ISN104" s="704"/>
      <c r="ISO104" s="704"/>
      <c r="ISP104" s="704"/>
      <c r="ISQ104" s="704"/>
      <c r="ISR104" s="704"/>
      <c r="ISS104" s="704"/>
      <c r="IST104" s="704"/>
      <c r="ISU104" s="704"/>
      <c r="ISV104" s="704"/>
      <c r="ISW104" s="704"/>
      <c r="ISX104" s="704"/>
      <c r="ISY104" s="704"/>
      <c r="ISZ104" s="704"/>
      <c r="ITA104" s="704"/>
      <c r="ITB104" s="704"/>
      <c r="ITC104" s="704"/>
      <c r="ITD104" s="704"/>
      <c r="ITE104" s="704"/>
      <c r="ITF104" s="704"/>
      <c r="ITG104" s="704"/>
      <c r="ITH104" s="704"/>
      <c r="ITI104" s="704"/>
      <c r="ITJ104" s="704"/>
      <c r="ITK104" s="704"/>
      <c r="ITL104" s="704"/>
      <c r="ITM104" s="704"/>
      <c r="ITN104" s="704"/>
      <c r="ITO104" s="704"/>
      <c r="ITP104" s="704"/>
      <c r="ITQ104" s="704"/>
      <c r="ITR104" s="704"/>
      <c r="ITS104" s="704"/>
      <c r="ITT104" s="704"/>
      <c r="ITU104" s="704"/>
      <c r="ITV104" s="704"/>
      <c r="ITW104" s="704"/>
      <c r="ITX104" s="704"/>
      <c r="ITY104" s="704"/>
      <c r="ITZ104" s="704"/>
      <c r="IUA104" s="704"/>
      <c r="IUB104" s="704"/>
      <c r="IUC104" s="704"/>
      <c r="IUD104" s="704"/>
      <c r="IUE104" s="704"/>
      <c r="IUF104" s="704"/>
      <c r="IUG104" s="704"/>
      <c r="IUH104" s="704"/>
      <c r="IUI104" s="704"/>
      <c r="IUJ104" s="704"/>
      <c r="IUK104" s="704"/>
      <c r="IUL104" s="704"/>
      <c r="IUM104" s="704"/>
      <c r="IUN104" s="704"/>
      <c r="IUO104" s="704"/>
      <c r="IUP104" s="704"/>
      <c r="IUQ104" s="704"/>
      <c r="IUR104" s="704"/>
      <c r="IUS104" s="704"/>
      <c r="IUT104" s="704"/>
      <c r="IUU104" s="704"/>
      <c r="IUV104" s="704"/>
      <c r="IUW104" s="704"/>
      <c r="IUX104" s="704"/>
      <c r="IUY104" s="704"/>
      <c r="IUZ104" s="704"/>
      <c r="IVA104" s="704"/>
      <c r="IVB104" s="704"/>
      <c r="IVC104" s="704"/>
      <c r="IVD104" s="704"/>
      <c r="IVE104" s="704"/>
      <c r="IVF104" s="704"/>
      <c r="IVG104" s="704"/>
      <c r="IVH104" s="704"/>
      <c r="IVI104" s="704"/>
      <c r="IVJ104" s="704"/>
      <c r="IVK104" s="704"/>
      <c r="IVL104" s="704"/>
      <c r="IVM104" s="704"/>
      <c r="IVN104" s="704"/>
      <c r="IVO104" s="704"/>
      <c r="IVP104" s="704"/>
      <c r="IVQ104" s="704"/>
      <c r="IVR104" s="704"/>
      <c r="IVS104" s="704"/>
      <c r="IVT104" s="704"/>
      <c r="IVU104" s="704"/>
      <c r="IVV104" s="704"/>
      <c r="IVW104" s="704"/>
      <c r="IVX104" s="704"/>
      <c r="IVY104" s="704"/>
      <c r="IVZ104" s="704"/>
      <c r="IWA104" s="704"/>
      <c r="IWB104" s="704"/>
      <c r="IWC104" s="704"/>
      <c r="IWD104" s="704"/>
      <c r="IWE104" s="704"/>
      <c r="IWF104" s="704"/>
      <c r="IWG104" s="704"/>
      <c r="IWH104" s="704"/>
      <c r="IWI104" s="704"/>
      <c r="IWJ104" s="704"/>
      <c r="IWK104" s="704"/>
      <c r="IWL104" s="704"/>
      <c r="IWM104" s="704"/>
      <c r="IWN104" s="704"/>
      <c r="IWO104" s="704"/>
      <c r="IWP104" s="704"/>
      <c r="IWQ104" s="704"/>
      <c r="IWR104" s="704"/>
      <c r="IWS104" s="704"/>
      <c r="IWT104" s="704"/>
      <c r="IWU104" s="704"/>
      <c r="IWV104" s="704"/>
      <c r="IWW104" s="704"/>
      <c r="IWX104" s="704"/>
      <c r="IWY104" s="704"/>
      <c r="IWZ104" s="704"/>
      <c r="IXA104" s="704"/>
      <c r="IXB104" s="704"/>
      <c r="IXC104" s="704"/>
      <c r="IXD104" s="704"/>
      <c r="IXE104" s="704"/>
      <c r="IXF104" s="704"/>
      <c r="IXG104" s="704"/>
      <c r="IXH104" s="704"/>
      <c r="IXI104" s="704"/>
      <c r="IXJ104" s="704"/>
      <c r="IXK104" s="704"/>
      <c r="IXL104" s="704"/>
      <c r="IXM104" s="704"/>
      <c r="IXN104" s="704"/>
      <c r="IXO104" s="704"/>
      <c r="IXP104" s="704"/>
      <c r="IXQ104" s="704"/>
      <c r="IXR104" s="704"/>
      <c r="IXS104" s="704"/>
      <c r="IXT104" s="704"/>
      <c r="IXU104" s="704"/>
      <c r="IXV104" s="704"/>
      <c r="IXW104" s="704"/>
      <c r="IXX104" s="704"/>
      <c r="IXY104" s="704"/>
      <c r="IXZ104" s="704"/>
      <c r="IYA104" s="704"/>
      <c r="IYB104" s="704"/>
      <c r="IYC104" s="704"/>
      <c r="IYD104" s="704"/>
      <c r="IYE104" s="704"/>
      <c r="IYF104" s="704"/>
      <c r="IYG104" s="704"/>
      <c r="IYH104" s="704"/>
      <c r="IYI104" s="704"/>
      <c r="IYJ104" s="704"/>
      <c r="IYK104" s="704"/>
      <c r="IYL104" s="704"/>
      <c r="IYM104" s="704"/>
      <c r="IYN104" s="704"/>
      <c r="IYO104" s="704"/>
      <c r="IYP104" s="704"/>
      <c r="IYQ104" s="704"/>
      <c r="IYR104" s="704"/>
      <c r="IYS104" s="704"/>
      <c r="IYT104" s="704"/>
      <c r="IYU104" s="704"/>
      <c r="IYV104" s="704"/>
      <c r="IYW104" s="704"/>
      <c r="IYX104" s="704"/>
      <c r="IYY104" s="704"/>
      <c r="IYZ104" s="704"/>
      <c r="IZA104" s="704"/>
      <c r="IZB104" s="704"/>
      <c r="IZC104" s="704"/>
      <c r="IZD104" s="704"/>
      <c r="IZE104" s="704"/>
      <c r="IZF104" s="704"/>
      <c r="IZG104" s="704"/>
      <c r="IZH104" s="704"/>
      <c r="IZI104" s="704"/>
      <c r="IZJ104" s="704"/>
      <c r="IZK104" s="704"/>
      <c r="IZL104" s="704"/>
      <c r="IZM104" s="704"/>
      <c r="IZN104" s="704"/>
      <c r="IZO104" s="704"/>
      <c r="IZP104" s="704"/>
      <c r="IZQ104" s="704"/>
      <c r="IZR104" s="704"/>
      <c r="IZS104" s="704"/>
      <c r="IZT104" s="704"/>
      <c r="IZU104" s="704"/>
      <c r="IZV104" s="704"/>
      <c r="IZW104" s="704"/>
      <c r="IZX104" s="704"/>
      <c r="IZY104" s="704"/>
      <c r="IZZ104" s="704"/>
      <c r="JAA104" s="704"/>
      <c r="JAB104" s="704"/>
      <c r="JAC104" s="704"/>
      <c r="JAD104" s="704"/>
      <c r="JAE104" s="704"/>
      <c r="JAF104" s="704"/>
      <c r="JAG104" s="704"/>
      <c r="JAH104" s="704"/>
      <c r="JAI104" s="704"/>
      <c r="JAJ104" s="704"/>
      <c r="JAK104" s="704"/>
      <c r="JAL104" s="704"/>
      <c r="JAM104" s="704"/>
      <c r="JAN104" s="704"/>
      <c r="JAO104" s="704"/>
      <c r="JAP104" s="704"/>
      <c r="JAQ104" s="704"/>
      <c r="JAR104" s="704"/>
      <c r="JAS104" s="704"/>
      <c r="JAT104" s="704"/>
      <c r="JAU104" s="704"/>
      <c r="JAV104" s="704"/>
      <c r="JAW104" s="704"/>
      <c r="JAX104" s="704"/>
      <c r="JAY104" s="704"/>
      <c r="JAZ104" s="704"/>
      <c r="JBA104" s="704"/>
      <c r="JBB104" s="704"/>
      <c r="JBC104" s="704"/>
      <c r="JBD104" s="704"/>
      <c r="JBE104" s="704"/>
      <c r="JBF104" s="704"/>
      <c r="JBG104" s="704"/>
      <c r="JBH104" s="704"/>
      <c r="JBI104" s="704"/>
      <c r="JBJ104" s="704"/>
      <c r="JBK104" s="704"/>
      <c r="JBL104" s="704"/>
      <c r="JBM104" s="704"/>
      <c r="JBN104" s="704"/>
      <c r="JBO104" s="704"/>
      <c r="JBP104" s="704"/>
      <c r="JBQ104" s="704"/>
      <c r="JBR104" s="704"/>
      <c r="JBS104" s="704"/>
      <c r="JBT104" s="704"/>
      <c r="JBU104" s="704"/>
      <c r="JBV104" s="704"/>
      <c r="JBW104" s="704"/>
      <c r="JBX104" s="704"/>
      <c r="JBY104" s="704"/>
      <c r="JBZ104" s="704"/>
      <c r="JCA104" s="704"/>
      <c r="JCB104" s="704"/>
      <c r="JCC104" s="704"/>
      <c r="JCD104" s="704"/>
      <c r="JCE104" s="704"/>
      <c r="JCF104" s="704"/>
      <c r="JCG104" s="704"/>
      <c r="JCH104" s="704"/>
      <c r="JCI104" s="704"/>
      <c r="JCJ104" s="704"/>
      <c r="JCK104" s="704"/>
      <c r="JCL104" s="704"/>
      <c r="JCM104" s="704"/>
      <c r="JCN104" s="704"/>
      <c r="JCO104" s="704"/>
      <c r="JCP104" s="704"/>
      <c r="JCQ104" s="704"/>
      <c r="JCR104" s="704"/>
      <c r="JCS104" s="704"/>
      <c r="JCT104" s="704"/>
      <c r="JCU104" s="704"/>
      <c r="JCV104" s="704"/>
      <c r="JCW104" s="704"/>
      <c r="JCX104" s="704"/>
      <c r="JCY104" s="704"/>
      <c r="JCZ104" s="704"/>
      <c r="JDA104" s="704"/>
      <c r="JDB104" s="704"/>
      <c r="JDC104" s="704"/>
      <c r="JDD104" s="704"/>
      <c r="JDE104" s="704"/>
      <c r="JDF104" s="704"/>
      <c r="JDG104" s="704"/>
      <c r="JDH104" s="704"/>
      <c r="JDI104" s="704"/>
      <c r="JDJ104" s="704"/>
      <c r="JDK104" s="704"/>
      <c r="JDL104" s="704"/>
      <c r="JDM104" s="704"/>
      <c r="JDN104" s="704"/>
      <c r="JDO104" s="704"/>
      <c r="JDP104" s="704"/>
      <c r="JDQ104" s="704"/>
      <c r="JDR104" s="704"/>
      <c r="JDS104" s="704"/>
      <c r="JDT104" s="704"/>
      <c r="JDU104" s="704"/>
      <c r="JDV104" s="704"/>
      <c r="JDW104" s="704"/>
      <c r="JDX104" s="704"/>
      <c r="JDY104" s="704"/>
      <c r="JDZ104" s="704"/>
      <c r="JEA104" s="704"/>
      <c r="JEB104" s="704"/>
      <c r="JEC104" s="704"/>
      <c r="JED104" s="704"/>
      <c r="JEE104" s="704"/>
      <c r="JEF104" s="704"/>
      <c r="JEG104" s="704"/>
      <c r="JEH104" s="704"/>
      <c r="JEI104" s="704"/>
      <c r="JEJ104" s="704"/>
      <c r="JEK104" s="704"/>
      <c r="JEL104" s="704"/>
      <c r="JEM104" s="704"/>
      <c r="JEN104" s="704"/>
      <c r="JEO104" s="704"/>
      <c r="JEP104" s="704"/>
      <c r="JEQ104" s="704"/>
      <c r="JER104" s="704"/>
      <c r="JES104" s="704"/>
      <c r="JET104" s="704"/>
      <c r="JEU104" s="704"/>
      <c r="JEV104" s="704"/>
      <c r="JEW104" s="704"/>
      <c r="JEX104" s="704"/>
      <c r="JEY104" s="704"/>
      <c r="JEZ104" s="704"/>
      <c r="JFA104" s="704"/>
      <c r="JFB104" s="704"/>
      <c r="JFC104" s="704"/>
      <c r="JFD104" s="704"/>
      <c r="JFE104" s="704"/>
      <c r="JFF104" s="704"/>
      <c r="JFG104" s="704"/>
      <c r="JFH104" s="704"/>
      <c r="JFI104" s="704"/>
      <c r="JFJ104" s="704"/>
      <c r="JFK104" s="704"/>
      <c r="JFL104" s="704"/>
      <c r="JFM104" s="704"/>
      <c r="JFN104" s="704"/>
      <c r="JFO104" s="704"/>
      <c r="JFP104" s="704"/>
      <c r="JFQ104" s="704"/>
      <c r="JFR104" s="704"/>
      <c r="JFS104" s="704"/>
      <c r="JFT104" s="704"/>
      <c r="JFU104" s="704"/>
      <c r="JFV104" s="704"/>
      <c r="JFW104" s="704"/>
      <c r="JFX104" s="704"/>
      <c r="JFY104" s="704"/>
      <c r="JFZ104" s="704"/>
      <c r="JGA104" s="704"/>
      <c r="JGB104" s="704"/>
      <c r="JGC104" s="704"/>
      <c r="JGD104" s="704"/>
      <c r="JGE104" s="704"/>
      <c r="JGF104" s="704"/>
      <c r="JGG104" s="704"/>
      <c r="JGH104" s="704"/>
      <c r="JGI104" s="704"/>
      <c r="JGJ104" s="704"/>
      <c r="JGK104" s="704"/>
      <c r="JGL104" s="704"/>
      <c r="JGM104" s="704"/>
      <c r="JGN104" s="704"/>
      <c r="JGO104" s="704"/>
      <c r="JGP104" s="704"/>
      <c r="JGQ104" s="704"/>
      <c r="JGR104" s="704"/>
      <c r="JGS104" s="704"/>
      <c r="JGT104" s="704"/>
      <c r="JGU104" s="704"/>
      <c r="JGV104" s="704"/>
      <c r="JGW104" s="704"/>
      <c r="JGX104" s="704"/>
      <c r="JGY104" s="704"/>
      <c r="JGZ104" s="704"/>
      <c r="JHA104" s="704"/>
      <c r="JHB104" s="704"/>
      <c r="JHC104" s="704"/>
      <c r="JHD104" s="704"/>
      <c r="JHE104" s="704"/>
      <c r="JHF104" s="704"/>
      <c r="JHG104" s="704"/>
      <c r="JHH104" s="704"/>
      <c r="JHI104" s="704"/>
      <c r="JHJ104" s="704"/>
      <c r="JHK104" s="704"/>
      <c r="JHL104" s="704"/>
      <c r="JHM104" s="704"/>
      <c r="JHN104" s="704"/>
      <c r="JHO104" s="704"/>
      <c r="JHP104" s="704"/>
      <c r="JHQ104" s="704"/>
      <c r="JHR104" s="704"/>
      <c r="JHS104" s="704"/>
      <c r="JHT104" s="704"/>
      <c r="JHU104" s="704"/>
      <c r="JHV104" s="704"/>
      <c r="JHW104" s="704"/>
      <c r="JHX104" s="704"/>
      <c r="JHY104" s="704"/>
      <c r="JHZ104" s="704"/>
      <c r="JIA104" s="704"/>
      <c r="JIB104" s="704"/>
      <c r="JIC104" s="704"/>
      <c r="JID104" s="704"/>
      <c r="JIE104" s="704"/>
      <c r="JIF104" s="704"/>
      <c r="JIG104" s="704"/>
      <c r="JIH104" s="704"/>
      <c r="JII104" s="704"/>
      <c r="JIJ104" s="704"/>
      <c r="JIK104" s="704"/>
      <c r="JIL104" s="704"/>
      <c r="JIM104" s="704"/>
      <c r="JIN104" s="704"/>
      <c r="JIO104" s="704"/>
      <c r="JIP104" s="704"/>
      <c r="JIQ104" s="704"/>
      <c r="JIR104" s="704"/>
      <c r="JIS104" s="704"/>
      <c r="JIT104" s="704"/>
      <c r="JIU104" s="704"/>
      <c r="JIV104" s="704"/>
      <c r="JIW104" s="704"/>
      <c r="JIX104" s="704"/>
      <c r="JIY104" s="704"/>
      <c r="JIZ104" s="704"/>
      <c r="JJA104" s="704"/>
      <c r="JJB104" s="704"/>
      <c r="JJC104" s="704"/>
      <c r="JJD104" s="704"/>
      <c r="JJE104" s="704"/>
      <c r="JJF104" s="704"/>
      <c r="JJG104" s="704"/>
      <c r="JJH104" s="704"/>
      <c r="JJI104" s="704"/>
      <c r="JJJ104" s="704"/>
      <c r="JJK104" s="704"/>
      <c r="JJL104" s="704"/>
      <c r="JJM104" s="704"/>
      <c r="JJN104" s="704"/>
      <c r="JJO104" s="704"/>
      <c r="JJP104" s="704"/>
      <c r="JJQ104" s="704"/>
      <c r="JJR104" s="704"/>
      <c r="JJS104" s="704"/>
      <c r="JJT104" s="704"/>
      <c r="JJU104" s="704"/>
      <c r="JJV104" s="704"/>
      <c r="JJW104" s="704"/>
      <c r="JJX104" s="704"/>
      <c r="JJY104" s="704"/>
      <c r="JJZ104" s="704"/>
      <c r="JKA104" s="704"/>
      <c r="JKB104" s="704"/>
      <c r="JKC104" s="704"/>
      <c r="JKD104" s="704"/>
      <c r="JKE104" s="704"/>
      <c r="JKF104" s="704"/>
      <c r="JKG104" s="704"/>
      <c r="JKH104" s="704"/>
      <c r="JKI104" s="704"/>
      <c r="JKJ104" s="704"/>
      <c r="JKK104" s="704"/>
      <c r="JKL104" s="704"/>
      <c r="JKM104" s="704"/>
      <c r="JKN104" s="704"/>
      <c r="JKO104" s="704"/>
      <c r="JKP104" s="704"/>
      <c r="JKQ104" s="704"/>
      <c r="JKR104" s="704"/>
      <c r="JKS104" s="704"/>
      <c r="JKT104" s="704"/>
      <c r="JKU104" s="704"/>
      <c r="JKV104" s="704"/>
      <c r="JKW104" s="704"/>
      <c r="JKX104" s="704"/>
      <c r="JKY104" s="704"/>
      <c r="JKZ104" s="704"/>
      <c r="JLA104" s="704"/>
      <c r="JLB104" s="704"/>
      <c r="JLC104" s="704"/>
      <c r="JLD104" s="704"/>
      <c r="JLE104" s="704"/>
      <c r="JLF104" s="704"/>
      <c r="JLG104" s="704"/>
      <c r="JLH104" s="704"/>
      <c r="JLI104" s="704"/>
      <c r="JLJ104" s="704"/>
      <c r="JLK104" s="704"/>
      <c r="JLL104" s="704"/>
      <c r="JLM104" s="704"/>
      <c r="JLN104" s="704"/>
      <c r="JLO104" s="704"/>
      <c r="JLP104" s="704"/>
      <c r="JLQ104" s="704"/>
      <c r="JLR104" s="704"/>
      <c r="JLS104" s="704"/>
      <c r="JLT104" s="704"/>
      <c r="JLU104" s="704"/>
      <c r="JLV104" s="704"/>
      <c r="JLW104" s="704"/>
      <c r="JLX104" s="704"/>
      <c r="JLY104" s="704"/>
      <c r="JLZ104" s="704"/>
      <c r="JMA104" s="704"/>
      <c r="JMB104" s="704"/>
      <c r="JMC104" s="704"/>
      <c r="JMD104" s="704"/>
      <c r="JME104" s="704"/>
      <c r="JMF104" s="704"/>
      <c r="JMG104" s="704"/>
      <c r="JMH104" s="704"/>
      <c r="JMI104" s="704"/>
      <c r="JMJ104" s="704"/>
      <c r="JMK104" s="704"/>
      <c r="JML104" s="704"/>
      <c r="JMM104" s="704"/>
      <c r="JMN104" s="704"/>
      <c r="JMO104" s="704"/>
      <c r="JMP104" s="704"/>
      <c r="JMQ104" s="704"/>
      <c r="JMR104" s="704"/>
      <c r="JMS104" s="704"/>
      <c r="JMT104" s="704"/>
      <c r="JMU104" s="704"/>
      <c r="JMV104" s="704"/>
      <c r="JMW104" s="704"/>
      <c r="JMX104" s="704"/>
      <c r="JMY104" s="704"/>
      <c r="JMZ104" s="704"/>
      <c r="JNA104" s="704"/>
      <c r="JNB104" s="704"/>
      <c r="JNC104" s="704"/>
      <c r="JND104" s="704"/>
      <c r="JNE104" s="704"/>
      <c r="JNF104" s="704"/>
      <c r="JNG104" s="704"/>
      <c r="JNH104" s="704"/>
      <c r="JNI104" s="704"/>
      <c r="JNJ104" s="704"/>
      <c r="JNK104" s="704"/>
      <c r="JNL104" s="704"/>
      <c r="JNM104" s="704"/>
      <c r="JNN104" s="704"/>
      <c r="JNO104" s="704"/>
      <c r="JNP104" s="704"/>
      <c r="JNQ104" s="704"/>
      <c r="JNR104" s="704"/>
      <c r="JNS104" s="704"/>
      <c r="JNT104" s="704"/>
      <c r="JNU104" s="704"/>
      <c r="JNV104" s="704"/>
      <c r="JNW104" s="704"/>
      <c r="JNX104" s="704"/>
      <c r="JNY104" s="704"/>
      <c r="JNZ104" s="704"/>
      <c r="JOA104" s="704"/>
      <c r="JOB104" s="704"/>
      <c r="JOC104" s="704"/>
      <c r="JOD104" s="704"/>
      <c r="JOE104" s="704"/>
      <c r="JOF104" s="704"/>
      <c r="JOG104" s="704"/>
      <c r="JOH104" s="704"/>
      <c r="JOI104" s="704"/>
      <c r="JOJ104" s="704"/>
      <c r="JOK104" s="704"/>
      <c r="JOL104" s="704"/>
      <c r="JOM104" s="704"/>
      <c r="JON104" s="704"/>
      <c r="JOO104" s="704"/>
      <c r="JOP104" s="704"/>
      <c r="JOQ104" s="704"/>
      <c r="JOR104" s="704"/>
      <c r="JOS104" s="704"/>
      <c r="JOT104" s="704"/>
      <c r="JOU104" s="704"/>
      <c r="JOV104" s="704"/>
      <c r="JOW104" s="704"/>
      <c r="JOX104" s="704"/>
      <c r="JOY104" s="704"/>
      <c r="JOZ104" s="704"/>
      <c r="JPA104" s="704"/>
      <c r="JPB104" s="704"/>
      <c r="JPC104" s="704"/>
      <c r="JPD104" s="704"/>
      <c r="JPE104" s="704"/>
      <c r="JPF104" s="704"/>
      <c r="JPG104" s="704"/>
      <c r="JPH104" s="704"/>
      <c r="JPI104" s="704"/>
      <c r="JPJ104" s="704"/>
      <c r="JPK104" s="704"/>
      <c r="JPL104" s="704"/>
      <c r="JPM104" s="704"/>
      <c r="JPN104" s="704"/>
      <c r="JPO104" s="704"/>
      <c r="JPP104" s="704"/>
      <c r="JPQ104" s="704"/>
      <c r="JPR104" s="704"/>
      <c r="JPS104" s="704"/>
      <c r="JPT104" s="704"/>
      <c r="JPU104" s="704"/>
      <c r="JPV104" s="704"/>
      <c r="JPW104" s="704"/>
      <c r="JPX104" s="704"/>
      <c r="JPY104" s="704"/>
      <c r="JPZ104" s="704"/>
      <c r="JQA104" s="704"/>
      <c r="JQB104" s="704"/>
      <c r="JQC104" s="704"/>
      <c r="JQD104" s="704"/>
      <c r="JQE104" s="704"/>
      <c r="JQF104" s="704"/>
      <c r="JQG104" s="704"/>
      <c r="JQH104" s="704"/>
      <c r="JQI104" s="704"/>
      <c r="JQJ104" s="704"/>
      <c r="JQK104" s="704"/>
      <c r="JQL104" s="704"/>
      <c r="JQM104" s="704"/>
      <c r="JQN104" s="704"/>
      <c r="JQO104" s="704"/>
      <c r="JQP104" s="704"/>
      <c r="JQQ104" s="704"/>
      <c r="JQR104" s="704"/>
      <c r="JQS104" s="704"/>
      <c r="JQT104" s="704"/>
      <c r="JQU104" s="704"/>
      <c r="JQV104" s="704"/>
      <c r="JQW104" s="704"/>
      <c r="JQX104" s="704"/>
      <c r="JQY104" s="704"/>
      <c r="JQZ104" s="704"/>
      <c r="JRA104" s="704"/>
      <c r="JRB104" s="704"/>
      <c r="JRC104" s="704"/>
      <c r="JRD104" s="704"/>
      <c r="JRE104" s="704"/>
      <c r="JRF104" s="704"/>
      <c r="JRG104" s="704"/>
      <c r="JRH104" s="704"/>
      <c r="JRI104" s="704"/>
      <c r="JRJ104" s="704"/>
      <c r="JRK104" s="704"/>
      <c r="JRL104" s="704"/>
      <c r="JRM104" s="704"/>
      <c r="JRN104" s="704"/>
      <c r="JRO104" s="704"/>
      <c r="JRP104" s="704"/>
      <c r="JRQ104" s="704"/>
      <c r="JRR104" s="704"/>
      <c r="JRS104" s="704"/>
      <c r="JRT104" s="704"/>
      <c r="JRU104" s="704"/>
      <c r="JRV104" s="704"/>
      <c r="JRW104" s="704"/>
      <c r="JRX104" s="704"/>
      <c r="JRY104" s="704"/>
      <c r="JRZ104" s="704"/>
      <c r="JSA104" s="704"/>
      <c r="JSB104" s="704"/>
      <c r="JSC104" s="704"/>
      <c r="JSD104" s="704"/>
      <c r="JSE104" s="704"/>
      <c r="JSF104" s="704"/>
      <c r="JSG104" s="704"/>
      <c r="JSH104" s="704"/>
      <c r="JSI104" s="704"/>
      <c r="JSJ104" s="704"/>
      <c r="JSK104" s="704"/>
      <c r="JSL104" s="704"/>
      <c r="JSM104" s="704"/>
      <c r="JSN104" s="704"/>
      <c r="JSO104" s="704"/>
      <c r="JSP104" s="704"/>
      <c r="JSQ104" s="704"/>
      <c r="JSR104" s="704"/>
      <c r="JSS104" s="704"/>
      <c r="JST104" s="704"/>
      <c r="JSU104" s="704"/>
      <c r="JSV104" s="704"/>
      <c r="JSW104" s="704"/>
      <c r="JSX104" s="704"/>
      <c r="JSY104" s="704"/>
      <c r="JSZ104" s="704"/>
      <c r="JTA104" s="704"/>
      <c r="JTB104" s="704"/>
      <c r="JTC104" s="704"/>
      <c r="JTD104" s="704"/>
      <c r="JTE104" s="704"/>
      <c r="JTF104" s="704"/>
      <c r="JTG104" s="704"/>
      <c r="JTH104" s="704"/>
      <c r="JTI104" s="704"/>
      <c r="JTJ104" s="704"/>
      <c r="JTK104" s="704"/>
      <c r="JTL104" s="704"/>
      <c r="JTM104" s="704"/>
      <c r="JTN104" s="704"/>
      <c r="JTO104" s="704"/>
      <c r="JTP104" s="704"/>
      <c r="JTQ104" s="704"/>
      <c r="JTR104" s="704"/>
      <c r="JTS104" s="704"/>
      <c r="JTT104" s="704"/>
      <c r="JTU104" s="704"/>
      <c r="JTV104" s="704"/>
      <c r="JTW104" s="704"/>
      <c r="JTX104" s="704"/>
      <c r="JTY104" s="704"/>
      <c r="JTZ104" s="704"/>
      <c r="JUA104" s="704"/>
      <c r="JUB104" s="704"/>
      <c r="JUC104" s="704"/>
      <c r="JUD104" s="704"/>
      <c r="JUE104" s="704"/>
      <c r="JUF104" s="704"/>
      <c r="JUG104" s="704"/>
      <c r="JUH104" s="704"/>
      <c r="JUI104" s="704"/>
      <c r="JUJ104" s="704"/>
      <c r="JUK104" s="704"/>
      <c r="JUL104" s="704"/>
      <c r="JUM104" s="704"/>
      <c r="JUN104" s="704"/>
      <c r="JUO104" s="704"/>
      <c r="JUP104" s="704"/>
      <c r="JUQ104" s="704"/>
      <c r="JUR104" s="704"/>
      <c r="JUS104" s="704"/>
      <c r="JUT104" s="704"/>
      <c r="JUU104" s="704"/>
      <c r="JUV104" s="704"/>
      <c r="JUW104" s="704"/>
      <c r="JUX104" s="704"/>
      <c r="JUY104" s="704"/>
      <c r="JUZ104" s="704"/>
      <c r="JVA104" s="704"/>
      <c r="JVB104" s="704"/>
      <c r="JVC104" s="704"/>
      <c r="JVD104" s="704"/>
      <c r="JVE104" s="704"/>
      <c r="JVF104" s="704"/>
      <c r="JVG104" s="704"/>
      <c r="JVH104" s="704"/>
      <c r="JVI104" s="704"/>
      <c r="JVJ104" s="704"/>
      <c r="JVK104" s="704"/>
      <c r="JVL104" s="704"/>
      <c r="JVM104" s="704"/>
      <c r="JVN104" s="704"/>
      <c r="JVO104" s="704"/>
      <c r="JVP104" s="704"/>
      <c r="JVQ104" s="704"/>
      <c r="JVR104" s="704"/>
      <c r="JVS104" s="704"/>
      <c r="JVT104" s="704"/>
      <c r="JVU104" s="704"/>
      <c r="JVV104" s="704"/>
      <c r="JVW104" s="704"/>
      <c r="JVX104" s="704"/>
      <c r="JVY104" s="704"/>
      <c r="JVZ104" s="704"/>
      <c r="JWA104" s="704"/>
      <c r="JWB104" s="704"/>
      <c r="JWC104" s="704"/>
      <c r="JWD104" s="704"/>
      <c r="JWE104" s="704"/>
      <c r="JWF104" s="704"/>
      <c r="JWG104" s="704"/>
      <c r="JWH104" s="704"/>
      <c r="JWI104" s="704"/>
      <c r="JWJ104" s="704"/>
      <c r="JWK104" s="704"/>
      <c r="JWL104" s="704"/>
      <c r="JWM104" s="704"/>
      <c r="JWN104" s="704"/>
      <c r="JWO104" s="704"/>
      <c r="JWP104" s="704"/>
      <c r="JWQ104" s="704"/>
      <c r="JWR104" s="704"/>
      <c r="JWS104" s="704"/>
      <c r="JWT104" s="704"/>
      <c r="JWU104" s="704"/>
      <c r="JWV104" s="704"/>
      <c r="JWW104" s="704"/>
      <c r="JWX104" s="704"/>
      <c r="JWY104" s="704"/>
      <c r="JWZ104" s="704"/>
      <c r="JXA104" s="704"/>
      <c r="JXB104" s="704"/>
      <c r="JXC104" s="704"/>
      <c r="JXD104" s="704"/>
      <c r="JXE104" s="704"/>
      <c r="JXF104" s="704"/>
      <c r="JXG104" s="704"/>
      <c r="JXH104" s="704"/>
      <c r="JXI104" s="704"/>
      <c r="JXJ104" s="704"/>
      <c r="JXK104" s="704"/>
      <c r="JXL104" s="704"/>
      <c r="JXM104" s="704"/>
      <c r="JXN104" s="704"/>
      <c r="JXO104" s="704"/>
      <c r="JXP104" s="704"/>
      <c r="JXQ104" s="704"/>
      <c r="JXR104" s="704"/>
      <c r="JXS104" s="704"/>
      <c r="JXT104" s="704"/>
      <c r="JXU104" s="704"/>
      <c r="JXV104" s="704"/>
      <c r="JXW104" s="704"/>
      <c r="JXX104" s="704"/>
      <c r="JXY104" s="704"/>
      <c r="JXZ104" s="704"/>
      <c r="JYA104" s="704"/>
      <c r="JYB104" s="704"/>
      <c r="JYC104" s="704"/>
      <c r="JYD104" s="704"/>
      <c r="JYE104" s="704"/>
      <c r="JYF104" s="704"/>
      <c r="JYG104" s="704"/>
      <c r="JYH104" s="704"/>
      <c r="JYI104" s="704"/>
      <c r="JYJ104" s="704"/>
      <c r="JYK104" s="704"/>
      <c r="JYL104" s="704"/>
      <c r="JYM104" s="704"/>
      <c r="JYN104" s="704"/>
      <c r="JYO104" s="704"/>
      <c r="JYP104" s="704"/>
      <c r="JYQ104" s="704"/>
      <c r="JYR104" s="704"/>
      <c r="JYS104" s="704"/>
      <c r="JYT104" s="704"/>
      <c r="JYU104" s="704"/>
      <c r="JYV104" s="704"/>
      <c r="JYW104" s="704"/>
      <c r="JYX104" s="704"/>
      <c r="JYY104" s="704"/>
      <c r="JYZ104" s="704"/>
      <c r="JZA104" s="704"/>
      <c r="JZB104" s="704"/>
      <c r="JZC104" s="704"/>
      <c r="JZD104" s="704"/>
      <c r="JZE104" s="704"/>
      <c r="JZF104" s="704"/>
      <c r="JZG104" s="704"/>
      <c r="JZH104" s="704"/>
      <c r="JZI104" s="704"/>
      <c r="JZJ104" s="704"/>
      <c r="JZK104" s="704"/>
      <c r="JZL104" s="704"/>
      <c r="JZM104" s="704"/>
      <c r="JZN104" s="704"/>
      <c r="JZO104" s="704"/>
      <c r="JZP104" s="704"/>
      <c r="JZQ104" s="704"/>
      <c r="JZR104" s="704"/>
      <c r="JZS104" s="704"/>
      <c r="JZT104" s="704"/>
      <c r="JZU104" s="704"/>
      <c r="JZV104" s="704"/>
      <c r="JZW104" s="704"/>
      <c r="JZX104" s="704"/>
      <c r="JZY104" s="704"/>
      <c r="JZZ104" s="704"/>
      <c r="KAA104" s="704"/>
      <c r="KAB104" s="704"/>
      <c r="KAC104" s="704"/>
      <c r="KAD104" s="704"/>
      <c r="KAE104" s="704"/>
      <c r="KAF104" s="704"/>
      <c r="KAG104" s="704"/>
      <c r="KAH104" s="704"/>
      <c r="KAI104" s="704"/>
      <c r="KAJ104" s="704"/>
      <c r="KAK104" s="704"/>
      <c r="KAL104" s="704"/>
      <c r="KAM104" s="704"/>
      <c r="KAN104" s="704"/>
      <c r="KAO104" s="704"/>
      <c r="KAP104" s="704"/>
      <c r="KAQ104" s="704"/>
      <c r="KAR104" s="704"/>
      <c r="KAS104" s="704"/>
      <c r="KAT104" s="704"/>
      <c r="KAU104" s="704"/>
      <c r="KAV104" s="704"/>
      <c r="KAW104" s="704"/>
      <c r="KAX104" s="704"/>
      <c r="KAY104" s="704"/>
      <c r="KAZ104" s="704"/>
      <c r="KBA104" s="704"/>
      <c r="KBB104" s="704"/>
      <c r="KBC104" s="704"/>
      <c r="KBD104" s="704"/>
      <c r="KBE104" s="704"/>
      <c r="KBF104" s="704"/>
      <c r="KBG104" s="704"/>
      <c r="KBH104" s="704"/>
      <c r="KBI104" s="704"/>
      <c r="KBJ104" s="704"/>
      <c r="KBK104" s="704"/>
      <c r="KBL104" s="704"/>
      <c r="KBM104" s="704"/>
      <c r="KBN104" s="704"/>
      <c r="KBO104" s="704"/>
      <c r="KBP104" s="704"/>
      <c r="KBQ104" s="704"/>
      <c r="KBR104" s="704"/>
      <c r="KBS104" s="704"/>
      <c r="KBT104" s="704"/>
      <c r="KBU104" s="704"/>
      <c r="KBV104" s="704"/>
      <c r="KBW104" s="704"/>
      <c r="KBX104" s="704"/>
      <c r="KBY104" s="704"/>
      <c r="KBZ104" s="704"/>
      <c r="KCA104" s="704"/>
      <c r="KCB104" s="704"/>
      <c r="KCC104" s="704"/>
      <c r="KCD104" s="704"/>
      <c r="KCE104" s="704"/>
      <c r="KCF104" s="704"/>
      <c r="KCG104" s="704"/>
      <c r="KCH104" s="704"/>
      <c r="KCI104" s="704"/>
      <c r="KCJ104" s="704"/>
      <c r="KCK104" s="704"/>
      <c r="KCL104" s="704"/>
      <c r="KCM104" s="704"/>
      <c r="KCN104" s="704"/>
      <c r="KCO104" s="704"/>
      <c r="KCP104" s="704"/>
      <c r="KCQ104" s="704"/>
      <c r="KCR104" s="704"/>
      <c r="KCS104" s="704"/>
      <c r="KCT104" s="704"/>
      <c r="KCU104" s="704"/>
      <c r="KCV104" s="704"/>
      <c r="KCW104" s="704"/>
      <c r="KCX104" s="704"/>
      <c r="KCY104" s="704"/>
      <c r="KCZ104" s="704"/>
      <c r="KDA104" s="704"/>
      <c r="KDB104" s="704"/>
      <c r="KDC104" s="704"/>
      <c r="KDD104" s="704"/>
      <c r="KDE104" s="704"/>
      <c r="KDF104" s="704"/>
      <c r="KDG104" s="704"/>
      <c r="KDH104" s="704"/>
      <c r="KDI104" s="704"/>
      <c r="KDJ104" s="704"/>
      <c r="KDK104" s="704"/>
      <c r="KDL104" s="704"/>
      <c r="KDM104" s="704"/>
      <c r="KDN104" s="704"/>
      <c r="KDO104" s="704"/>
      <c r="KDP104" s="704"/>
      <c r="KDQ104" s="704"/>
      <c r="KDR104" s="704"/>
      <c r="KDS104" s="704"/>
      <c r="KDT104" s="704"/>
      <c r="KDU104" s="704"/>
      <c r="KDV104" s="704"/>
      <c r="KDW104" s="704"/>
      <c r="KDX104" s="704"/>
      <c r="KDY104" s="704"/>
      <c r="KDZ104" s="704"/>
      <c r="KEA104" s="704"/>
      <c r="KEB104" s="704"/>
      <c r="KEC104" s="704"/>
      <c r="KED104" s="704"/>
      <c r="KEE104" s="704"/>
      <c r="KEF104" s="704"/>
      <c r="KEG104" s="704"/>
      <c r="KEH104" s="704"/>
      <c r="KEI104" s="704"/>
      <c r="KEJ104" s="704"/>
      <c r="KEK104" s="704"/>
      <c r="KEL104" s="704"/>
      <c r="KEM104" s="704"/>
      <c r="KEN104" s="704"/>
      <c r="KEO104" s="704"/>
      <c r="KEP104" s="704"/>
      <c r="KEQ104" s="704"/>
      <c r="KER104" s="704"/>
      <c r="KES104" s="704"/>
      <c r="KET104" s="704"/>
      <c r="KEU104" s="704"/>
      <c r="KEV104" s="704"/>
      <c r="KEW104" s="704"/>
      <c r="KEX104" s="704"/>
      <c r="KEY104" s="704"/>
      <c r="KEZ104" s="704"/>
      <c r="KFA104" s="704"/>
      <c r="KFB104" s="704"/>
      <c r="KFC104" s="704"/>
      <c r="KFD104" s="704"/>
      <c r="KFE104" s="704"/>
      <c r="KFF104" s="704"/>
      <c r="KFG104" s="704"/>
      <c r="KFH104" s="704"/>
      <c r="KFI104" s="704"/>
      <c r="KFJ104" s="704"/>
      <c r="KFK104" s="704"/>
      <c r="KFL104" s="704"/>
      <c r="KFM104" s="704"/>
      <c r="KFN104" s="704"/>
      <c r="KFO104" s="704"/>
      <c r="KFP104" s="704"/>
      <c r="KFQ104" s="704"/>
      <c r="KFR104" s="704"/>
      <c r="KFS104" s="704"/>
      <c r="KFT104" s="704"/>
      <c r="KFU104" s="704"/>
      <c r="KFV104" s="704"/>
      <c r="KFW104" s="704"/>
      <c r="KFX104" s="704"/>
      <c r="KFY104" s="704"/>
      <c r="KFZ104" s="704"/>
      <c r="KGA104" s="704"/>
      <c r="KGB104" s="704"/>
      <c r="KGC104" s="704"/>
      <c r="KGD104" s="704"/>
      <c r="KGE104" s="704"/>
      <c r="KGF104" s="704"/>
      <c r="KGG104" s="704"/>
      <c r="KGH104" s="704"/>
      <c r="KGI104" s="704"/>
      <c r="KGJ104" s="704"/>
      <c r="KGK104" s="704"/>
      <c r="KGL104" s="704"/>
      <c r="KGM104" s="704"/>
      <c r="KGN104" s="704"/>
      <c r="KGO104" s="704"/>
      <c r="KGP104" s="704"/>
      <c r="KGQ104" s="704"/>
      <c r="KGR104" s="704"/>
      <c r="KGS104" s="704"/>
      <c r="KGT104" s="704"/>
      <c r="KGU104" s="704"/>
      <c r="KGV104" s="704"/>
      <c r="KGW104" s="704"/>
      <c r="KGX104" s="704"/>
      <c r="KGY104" s="704"/>
      <c r="KGZ104" s="704"/>
      <c r="KHA104" s="704"/>
      <c r="KHB104" s="704"/>
      <c r="KHC104" s="704"/>
      <c r="KHD104" s="704"/>
      <c r="KHE104" s="704"/>
      <c r="KHF104" s="704"/>
      <c r="KHG104" s="704"/>
      <c r="KHH104" s="704"/>
      <c r="KHI104" s="704"/>
      <c r="KHJ104" s="704"/>
      <c r="KHK104" s="704"/>
      <c r="KHL104" s="704"/>
      <c r="KHM104" s="704"/>
      <c r="KHN104" s="704"/>
      <c r="KHO104" s="704"/>
      <c r="KHP104" s="704"/>
      <c r="KHQ104" s="704"/>
      <c r="KHR104" s="704"/>
      <c r="KHS104" s="704"/>
      <c r="KHT104" s="704"/>
      <c r="KHU104" s="704"/>
      <c r="KHV104" s="704"/>
      <c r="KHW104" s="704"/>
      <c r="KHX104" s="704"/>
      <c r="KHY104" s="704"/>
      <c r="KHZ104" s="704"/>
      <c r="KIA104" s="704"/>
      <c r="KIB104" s="704"/>
      <c r="KIC104" s="704"/>
      <c r="KID104" s="704"/>
      <c r="KIE104" s="704"/>
      <c r="KIF104" s="704"/>
      <c r="KIG104" s="704"/>
      <c r="KIH104" s="704"/>
      <c r="KII104" s="704"/>
      <c r="KIJ104" s="704"/>
      <c r="KIK104" s="704"/>
      <c r="KIL104" s="704"/>
      <c r="KIM104" s="704"/>
      <c r="KIN104" s="704"/>
      <c r="KIO104" s="704"/>
      <c r="KIP104" s="704"/>
      <c r="KIQ104" s="704"/>
      <c r="KIR104" s="704"/>
      <c r="KIS104" s="704"/>
      <c r="KIT104" s="704"/>
      <c r="KIU104" s="704"/>
      <c r="KIV104" s="704"/>
      <c r="KIW104" s="704"/>
      <c r="KIX104" s="704"/>
      <c r="KIY104" s="704"/>
      <c r="KIZ104" s="704"/>
      <c r="KJA104" s="704"/>
      <c r="KJB104" s="704"/>
      <c r="KJC104" s="704"/>
      <c r="KJD104" s="704"/>
      <c r="KJE104" s="704"/>
      <c r="KJF104" s="704"/>
      <c r="KJG104" s="704"/>
      <c r="KJH104" s="704"/>
      <c r="KJI104" s="704"/>
      <c r="KJJ104" s="704"/>
      <c r="KJK104" s="704"/>
      <c r="KJL104" s="704"/>
      <c r="KJM104" s="704"/>
      <c r="KJN104" s="704"/>
      <c r="KJO104" s="704"/>
      <c r="KJP104" s="704"/>
      <c r="KJQ104" s="704"/>
      <c r="KJR104" s="704"/>
      <c r="KJS104" s="704"/>
      <c r="KJT104" s="704"/>
      <c r="KJU104" s="704"/>
      <c r="KJV104" s="704"/>
      <c r="KJW104" s="704"/>
      <c r="KJX104" s="704"/>
      <c r="KJY104" s="704"/>
      <c r="KJZ104" s="704"/>
      <c r="KKA104" s="704"/>
      <c r="KKB104" s="704"/>
      <c r="KKC104" s="704"/>
      <c r="KKD104" s="704"/>
      <c r="KKE104" s="704"/>
      <c r="KKF104" s="704"/>
      <c r="KKG104" s="704"/>
      <c r="KKH104" s="704"/>
      <c r="KKI104" s="704"/>
      <c r="KKJ104" s="704"/>
      <c r="KKK104" s="704"/>
      <c r="KKL104" s="704"/>
      <c r="KKM104" s="704"/>
      <c r="KKN104" s="704"/>
      <c r="KKO104" s="704"/>
      <c r="KKP104" s="704"/>
      <c r="KKQ104" s="704"/>
      <c r="KKR104" s="704"/>
      <c r="KKS104" s="704"/>
      <c r="KKT104" s="704"/>
      <c r="KKU104" s="704"/>
      <c r="KKV104" s="704"/>
      <c r="KKW104" s="704"/>
      <c r="KKX104" s="704"/>
      <c r="KKY104" s="704"/>
      <c r="KKZ104" s="704"/>
      <c r="KLA104" s="704"/>
      <c r="KLB104" s="704"/>
      <c r="KLC104" s="704"/>
      <c r="KLD104" s="704"/>
      <c r="KLE104" s="704"/>
      <c r="KLF104" s="704"/>
      <c r="KLG104" s="704"/>
      <c r="KLH104" s="704"/>
      <c r="KLI104" s="704"/>
      <c r="KLJ104" s="704"/>
      <c r="KLK104" s="704"/>
      <c r="KLL104" s="704"/>
      <c r="KLM104" s="704"/>
      <c r="KLN104" s="704"/>
      <c r="KLO104" s="704"/>
      <c r="KLP104" s="704"/>
      <c r="KLQ104" s="704"/>
      <c r="KLR104" s="704"/>
      <c r="KLS104" s="704"/>
      <c r="KLT104" s="704"/>
      <c r="KLU104" s="704"/>
      <c r="KLV104" s="704"/>
      <c r="KLW104" s="704"/>
      <c r="KLX104" s="704"/>
      <c r="KLY104" s="704"/>
      <c r="KLZ104" s="704"/>
      <c r="KMA104" s="704"/>
      <c r="KMB104" s="704"/>
      <c r="KMC104" s="704"/>
      <c r="KMD104" s="704"/>
      <c r="KME104" s="704"/>
      <c r="KMF104" s="704"/>
      <c r="KMG104" s="704"/>
      <c r="KMH104" s="704"/>
      <c r="KMI104" s="704"/>
      <c r="KMJ104" s="704"/>
      <c r="KMK104" s="704"/>
      <c r="KML104" s="704"/>
      <c r="KMM104" s="704"/>
      <c r="KMN104" s="704"/>
      <c r="KMO104" s="704"/>
      <c r="KMP104" s="704"/>
      <c r="KMQ104" s="704"/>
      <c r="KMR104" s="704"/>
      <c r="KMS104" s="704"/>
      <c r="KMT104" s="704"/>
      <c r="KMU104" s="704"/>
      <c r="KMV104" s="704"/>
      <c r="KMW104" s="704"/>
      <c r="KMX104" s="704"/>
      <c r="KMY104" s="704"/>
      <c r="KMZ104" s="704"/>
      <c r="KNA104" s="704"/>
      <c r="KNB104" s="704"/>
      <c r="KNC104" s="704"/>
      <c r="KND104" s="704"/>
      <c r="KNE104" s="704"/>
      <c r="KNF104" s="704"/>
      <c r="KNG104" s="704"/>
      <c r="KNH104" s="704"/>
      <c r="KNI104" s="704"/>
      <c r="KNJ104" s="704"/>
      <c r="KNK104" s="704"/>
      <c r="KNL104" s="704"/>
      <c r="KNM104" s="704"/>
      <c r="KNN104" s="704"/>
      <c r="KNO104" s="704"/>
      <c r="KNP104" s="704"/>
      <c r="KNQ104" s="704"/>
      <c r="KNR104" s="704"/>
      <c r="KNS104" s="704"/>
      <c r="KNT104" s="704"/>
      <c r="KNU104" s="704"/>
      <c r="KNV104" s="704"/>
      <c r="KNW104" s="704"/>
      <c r="KNX104" s="704"/>
      <c r="KNY104" s="704"/>
      <c r="KNZ104" s="704"/>
      <c r="KOA104" s="704"/>
      <c r="KOB104" s="704"/>
      <c r="KOC104" s="704"/>
      <c r="KOD104" s="704"/>
      <c r="KOE104" s="704"/>
      <c r="KOF104" s="704"/>
      <c r="KOG104" s="704"/>
      <c r="KOH104" s="704"/>
      <c r="KOI104" s="704"/>
      <c r="KOJ104" s="704"/>
      <c r="KOK104" s="704"/>
      <c r="KOL104" s="704"/>
      <c r="KOM104" s="704"/>
      <c r="KON104" s="704"/>
      <c r="KOO104" s="704"/>
      <c r="KOP104" s="704"/>
      <c r="KOQ104" s="704"/>
      <c r="KOR104" s="704"/>
      <c r="KOS104" s="704"/>
      <c r="KOT104" s="704"/>
      <c r="KOU104" s="704"/>
      <c r="KOV104" s="704"/>
      <c r="KOW104" s="704"/>
      <c r="KOX104" s="704"/>
      <c r="KOY104" s="704"/>
      <c r="KOZ104" s="704"/>
      <c r="KPA104" s="704"/>
      <c r="KPB104" s="704"/>
      <c r="KPC104" s="704"/>
      <c r="KPD104" s="704"/>
      <c r="KPE104" s="704"/>
      <c r="KPF104" s="704"/>
      <c r="KPG104" s="704"/>
      <c r="KPH104" s="704"/>
      <c r="KPI104" s="704"/>
      <c r="KPJ104" s="704"/>
      <c r="KPK104" s="704"/>
      <c r="KPL104" s="704"/>
      <c r="KPM104" s="704"/>
      <c r="KPN104" s="704"/>
      <c r="KPO104" s="704"/>
      <c r="KPP104" s="704"/>
      <c r="KPQ104" s="704"/>
      <c r="KPR104" s="704"/>
      <c r="KPS104" s="704"/>
      <c r="KPT104" s="704"/>
      <c r="KPU104" s="704"/>
      <c r="KPV104" s="704"/>
      <c r="KPW104" s="704"/>
      <c r="KPX104" s="704"/>
      <c r="KPY104" s="704"/>
      <c r="KPZ104" s="704"/>
      <c r="KQA104" s="704"/>
      <c r="KQB104" s="704"/>
      <c r="KQC104" s="704"/>
      <c r="KQD104" s="704"/>
      <c r="KQE104" s="704"/>
      <c r="KQF104" s="704"/>
      <c r="KQG104" s="704"/>
      <c r="KQH104" s="704"/>
      <c r="KQI104" s="704"/>
      <c r="KQJ104" s="704"/>
      <c r="KQK104" s="704"/>
      <c r="KQL104" s="704"/>
      <c r="KQM104" s="704"/>
      <c r="KQN104" s="704"/>
      <c r="KQO104" s="704"/>
      <c r="KQP104" s="704"/>
      <c r="KQQ104" s="704"/>
      <c r="KQR104" s="704"/>
      <c r="KQS104" s="704"/>
      <c r="KQT104" s="704"/>
      <c r="KQU104" s="704"/>
      <c r="KQV104" s="704"/>
      <c r="KQW104" s="704"/>
      <c r="KQX104" s="704"/>
      <c r="KQY104" s="704"/>
      <c r="KQZ104" s="704"/>
      <c r="KRA104" s="704"/>
      <c r="KRB104" s="704"/>
      <c r="KRC104" s="704"/>
      <c r="KRD104" s="704"/>
      <c r="KRE104" s="704"/>
      <c r="KRF104" s="704"/>
      <c r="KRG104" s="704"/>
      <c r="KRH104" s="704"/>
      <c r="KRI104" s="704"/>
      <c r="KRJ104" s="704"/>
      <c r="KRK104" s="704"/>
      <c r="KRL104" s="704"/>
      <c r="KRM104" s="704"/>
      <c r="KRN104" s="704"/>
      <c r="KRO104" s="704"/>
      <c r="KRP104" s="704"/>
      <c r="KRQ104" s="704"/>
      <c r="KRR104" s="704"/>
      <c r="KRS104" s="704"/>
      <c r="KRT104" s="704"/>
      <c r="KRU104" s="704"/>
      <c r="KRV104" s="704"/>
      <c r="KRW104" s="704"/>
      <c r="KRX104" s="704"/>
      <c r="KRY104" s="704"/>
      <c r="KRZ104" s="704"/>
      <c r="KSA104" s="704"/>
      <c r="KSB104" s="704"/>
      <c r="KSC104" s="704"/>
      <c r="KSD104" s="704"/>
      <c r="KSE104" s="704"/>
      <c r="KSF104" s="704"/>
      <c r="KSG104" s="704"/>
      <c r="KSH104" s="704"/>
      <c r="KSI104" s="704"/>
      <c r="KSJ104" s="704"/>
      <c r="KSK104" s="704"/>
      <c r="KSL104" s="704"/>
      <c r="KSM104" s="704"/>
      <c r="KSN104" s="704"/>
      <c r="KSO104" s="704"/>
      <c r="KSP104" s="704"/>
      <c r="KSQ104" s="704"/>
      <c r="KSR104" s="704"/>
      <c r="KSS104" s="704"/>
      <c r="KST104" s="704"/>
      <c r="KSU104" s="704"/>
      <c r="KSV104" s="704"/>
      <c r="KSW104" s="704"/>
      <c r="KSX104" s="704"/>
      <c r="KSY104" s="704"/>
      <c r="KSZ104" s="704"/>
      <c r="KTA104" s="704"/>
      <c r="KTB104" s="704"/>
      <c r="KTC104" s="704"/>
      <c r="KTD104" s="704"/>
      <c r="KTE104" s="704"/>
      <c r="KTF104" s="704"/>
      <c r="KTG104" s="704"/>
      <c r="KTH104" s="704"/>
      <c r="KTI104" s="704"/>
      <c r="KTJ104" s="704"/>
      <c r="KTK104" s="704"/>
      <c r="KTL104" s="704"/>
      <c r="KTM104" s="704"/>
      <c r="KTN104" s="704"/>
      <c r="KTO104" s="704"/>
      <c r="KTP104" s="704"/>
      <c r="KTQ104" s="704"/>
      <c r="KTR104" s="704"/>
      <c r="KTS104" s="704"/>
      <c r="KTT104" s="704"/>
      <c r="KTU104" s="704"/>
      <c r="KTV104" s="704"/>
      <c r="KTW104" s="704"/>
      <c r="KTX104" s="704"/>
      <c r="KTY104" s="704"/>
      <c r="KTZ104" s="704"/>
      <c r="KUA104" s="704"/>
      <c r="KUB104" s="704"/>
      <c r="KUC104" s="704"/>
      <c r="KUD104" s="704"/>
      <c r="KUE104" s="704"/>
      <c r="KUF104" s="704"/>
      <c r="KUG104" s="704"/>
      <c r="KUH104" s="704"/>
      <c r="KUI104" s="704"/>
      <c r="KUJ104" s="704"/>
      <c r="KUK104" s="704"/>
      <c r="KUL104" s="704"/>
      <c r="KUM104" s="704"/>
      <c r="KUN104" s="704"/>
      <c r="KUO104" s="704"/>
      <c r="KUP104" s="704"/>
      <c r="KUQ104" s="704"/>
      <c r="KUR104" s="704"/>
      <c r="KUS104" s="704"/>
      <c r="KUT104" s="704"/>
      <c r="KUU104" s="704"/>
      <c r="KUV104" s="704"/>
      <c r="KUW104" s="704"/>
      <c r="KUX104" s="704"/>
      <c r="KUY104" s="704"/>
      <c r="KUZ104" s="704"/>
      <c r="KVA104" s="704"/>
      <c r="KVB104" s="704"/>
      <c r="KVC104" s="704"/>
      <c r="KVD104" s="704"/>
      <c r="KVE104" s="704"/>
      <c r="KVF104" s="704"/>
      <c r="KVG104" s="704"/>
      <c r="KVH104" s="704"/>
      <c r="KVI104" s="704"/>
      <c r="KVJ104" s="704"/>
      <c r="KVK104" s="704"/>
      <c r="KVL104" s="704"/>
      <c r="KVM104" s="704"/>
      <c r="KVN104" s="704"/>
      <c r="KVO104" s="704"/>
      <c r="KVP104" s="704"/>
      <c r="KVQ104" s="704"/>
      <c r="KVR104" s="704"/>
      <c r="KVS104" s="704"/>
      <c r="KVT104" s="704"/>
      <c r="KVU104" s="704"/>
      <c r="KVV104" s="704"/>
      <c r="KVW104" s="704"/>
      <c r="KVX104" s="704"/>
      <c r="KVY104" s="704"/>
      <c r="KVZ104" s="704"/>
      <c r="KWA104" s="704"/>
      <c r="KWB104" s="704"/>
      <c r="KWC104" s="704"/>
      <c r="KWD104" s="704"/>
      <c r="KWE104" s="704"/>
      <c r="KWF104" s="704"/>
      <c r="KWG104" s="704"/>
      <c r="KWH104" s="704"/>
      <c r="KWI104" s="704"/>
      <c r="KWJ104" s="704"/>
      <c r="KWK104" s="704"/>
      <c r="KWL104" s="704"/>
      <c r="KWM104" s="704"/>
      <c r="KWN104" s="704"/>
      <c r="KWO104" s="704"/>
      <c r="KWP104" s="704"/>
      <c r="KWQ104" s="704"/>
      <c r="KWR104" s="704"/>
      <c r="KWS104" s="704"/>
      <c r="KWT104" s="704"/>
      <c r="KWU104" s="704"/>
      <c r="KWV104" s="704"/>
      <c r="KWW104" s="704"/>
      <c r="KWX104" s="704"/>
      <c r="KWY104" s="704"/>
      <c r="KWZ104" s="704"/>
      <c r="KXA104" s="704"/>
      <c r="KXB104" s="704"/>
      <c r="KXC104" s="704"/>
      <c r="KXD104" s="704"/>
      <c r="KXE104" s="704"/>
      <c r="KXF104" s="704"/>
      <c r="KXG104" s="704"/>
      <c r="KXH104" s="704"/>
      <c r="KXI104" s="704"/>
      <c r="KXJ104" s="704"/>
      <c r="KXK104" s="704"/>
      <c r="KXL104" s="704"/>
      <c r="KXM104" s="704"/>
      <c r="KXN104" s="704"/>
      <c r="KXO104" s="704"/>
      <c r="KXP104" s="704"/>
      <c r="KXQ104" s="704"/>
      <c r="KXR104" s="704"/>
      <c r="KXS104" s="704"/>
      <c r="KXT104" s="704"/>
      <c r="KXU104" s="704"/>
      <c r="KXV104" s="704"/>
      <c r="KXW104" s="704"/>
      <c r="KXX104" s="704"/>
      <c r="KXY104" s="704"/>
      <c r="KXZ104" s="704"/>
      <c r="KYA104" s="704"/>
      <c r="KYB104" s="704"/>
      <c r="KYC104" s="704"/>
      <c r="KYD104" s="704"/>
      <c r="KYE104" s="704"/>
      <c r="KYF104" s="704"/>
      <c r="KYG104" s="704"/>
      <c r="KYH104" s="704"/>
      <c r="KYI104" s="704"/>
      <c r="KYJ104" s="704"/>
      <c r="KYK104" s="704"/>
      <c r="KYL104" s="704"/>
      <c r="KYM104" s="704"/>
      <c r="KYN104" s="704"/>
      <c r="KYO104" s="704"/>
      <c r="KYP104" s="704"/>
      <c r="KYQ104" s="704"/>
      <c r="KYR104" s="704"/>
      <c r="KYS104" s="704"/>
      <c r="KYT104" s="704"/>
      <c r="KYU104" s="704"/>
      <c r="KYV104" s="704"/>
      <c r="KYW104" s="704"/>
      <c r="KYX104" s="704"/>
      <c r="KYY104" s="704"/>
      <c r="KYZ104" s="704"/>
      <c r="KZA104" s="704"/>
      <c r="KZB104" s="704"/>
      <c r="KZC104" s="704"/>
      <c r="KZD104" s="704"/>
      <c r="KZE104" s="704"/>
      <c r="KZF104" s="704"/>
      <c r="KZG104" s="704"/>
      <c r="KZH104" s="704"/>
      <c r="KZI104" s="704"/>
      <c r="KZJ104" s="704"/>
      <c r="KZK104" s="704"/>
      <c r="KZL104" s="704"/>
      <c r="KZM104" s="704"/>
      <c r="KZN104" s="704"/>
      <c r="KZO104" s="704"/>
      <c r="KZP104" s="704"/>
      <c r="KZQ104" s="704"/>
      <c r="KZR104" s="704"/>
      <c r="KZS104" s="704"/>
      <c r="KZT104" s="704"/>
      <c r="KZU104" s="704"/>
      <c r="KZV104" s="704"/>
      <c r="KZW104" s="704"/>
      <c r="KZX104" s="704"/>
      <c r="KZY104" s="704"/>
      <c r="KZZ104" s="704"/>
      <c r="LAA104" s="704"/>
      <c r="LAB104" s="704"/>
      <c r="LAC104" s="704"/>
      <c r="LAD104" s="704"/>
      <c r="LAE104" s="704"/>
      <c r="LAF104" s="704"/>
      <c r="LAG104" s="704"/>
      <c r="LAH104" s="704"/>
      <c r="LAI104" s="704"/>
      <c r="LAJ104" s="704"/>
      <c r="LAK104" s="704"/>
      <c r="LAL104" s="704"/>
      <c r="LAM104" s="704"/>
      <c r="LAN104" s="704"/>
      <c r="LAO104" s="704"/>
      <c r="LAP104" s="704"/>
      <c r="LAQ104" s="704"/>
      <c r="LAR104" s="704"/>
      <c r="LAS104" s="704"/>
      <c r="LAT104" s="704"/>
      <c r="LAU104" s="704"/>
      <c r="LAV104" s="704"/>
      <c r="LAW104" s="704"/>
      <c r="LAX104" s="704"/>
      <c r="LAY104" s="704"/>
      <c r="LAZ104" s="704"/>
      <c r="LBA104" s="704"/>
      <c r="LBB104" s="704"/>
      <c r="LBC104" s="704"/>
      <c r="LBD104" s="704"/>
      <c r="LBE104" s="704"/>
      <c r="LBF104" s="704"/>
      <c r="LBG104" s="704"/>
      <c r="LBH104" s="704"/>
      <c r="LBI104" s="704"/>
      <c r="LBJ104" s="704"/>
      <c r="LBK104" s="704"/>
      <c r="LBL104" s="704"/>
      <c r="LBM104" s="704"/>
      <c r="LBN104" s="704"/>
      <c r="LBO104" s="704"/>
      <c r="LBP104" s="704"/>
      <c r="LBQ104" s="704"/>
      <c r="LBR104" s="704"/>
      <c r="LBS104" s="704"/>
      <c r="LBT104" s="704"/>
      <c r="LBU104" s="704"/>
      <c r="LBV104" s="704"/>
      <c r="LBW104" s="704"/>
      <c r="LBX104" s="704"/>
      <c r="LBY104" s="704"/>
      <c r="LBZ104" s="704"/>
      <c r="LCA104" s="704"/>
      <c r="LCB104" s="704"/>
      <c r="LCC104" s="704"/>
      <c r="LCD104" s="704"/>
      <c r="LCE104" s="704"/>
      <c r="LCF104" s="704"/>
      <c r="LCG104" s="704"/>
      <c r="LCH104" s="704"/>
      <c r="LCI104" s="704"/>
      <c r="LCJ104" s="704"/>
      <c r="LCK104" s="704"/>
      <c r="LCL104" s="704"/>
      <c r="LCM104" s="704"/>
      <c r="LCN104" s="704"/>
      <c r="LCO104" s="704"/>
      <c r="LCP104" s="704"/>
      <c r="LCQ104" s="704"/>
      <c r="LCR104" s="704"/>
      <c r="LCS104" s="704"/>
      <c r="LCT104" s="704"/>
      <c r="LCU104" s="704"/>
      <c r="LCV104" s="704"/>
      <c r="LCW104" s="704"/>
      <c r="LCX104" s="704"/>
      <c r="LCY104" s="704"/>
      <c r="LCZ104" s="704"/>
      <c r="LDA104" s="704"/>
      <c r="LDB104" s="704"/>
      <c r="LDC104" s="704"/>
      <c r="LDD104" s="704"/>
      <c r="LDE104" s="704"/>
      <c r="LDF104" s="704"/>
      <c r="LDG104" s="704"/>
      <c r="LDH104" s="704"/>
      <c r="LDI104" s="704"/>
      <c r="LDJ104" s="704"/>
      <c r="LDK104" s="704"/>
      <c r="LDL104" s="704"/>
      <c r="LDM104" s="704"/>
      <c r="LDN104" s="704"/>
      <c r="LDO104" s="704"/>
      <c r="LDP104" s="704"/>
      <c r="LDQ104" s="704"/>
      <c r="LDR104" s="704"/>
      <c r="LDS104" s="704"/>
      <c r="LDT104" s="704"/>
      <c r="LDU104" s="704"/>
      <c r="LDV104" s="704"/>
      <c r="LDW104" s="704"/>
      <c r="LDX104" s="704"/>
      <c r="LDY104" s="704"/>
      <c r="LDZ104" s="704"/>
      <c r="LEA104" s="704"/>
      <c r="LEB104" s="704"/>
      <c r="LEC104" s="704"/>
      <c r="LED104" s="704"/>
      <c r="LEE104" s="704"/>
      <c r="LEF104" s="704"/>
      <c r="LEG104" s="704"/>
      <c r="LEH104" s="704"/>
      <c r="LEI104" s="704"/>
      <c r="LEJ104" s="704"/>
      <c r="LEK104" s="704"/>
      <c r="LEL104" s="704"/>
      <c r="LEM104" s="704"/>
      <c r="LEN104" s="704"/>
      <c r="LEO104" s="704"/>
      <c r="LEP104" s="704"/>
      <c r="LEQ104" s="704"/>
      <c r="LER104" s="704"/>
      <c r="LES104" s="704"/>
      <c r="LET104" s="704"/>
      <c r="LEU104" s="704"/>
      <c r="LEV104" s="704"/>
      <c r="LEW104" s="704"/>
      <c r="LEX104" s="704"/>
      <c r="LEY104" s="704"/>
      <c r="LEZ104" s="704"/>
      <c r="LFA104" s="704"/>
      <c r="LFB104" s="704"/>
      <c r="LFC104" s="704"/>
      <c r="LFD104" s="704"/>
      <c r="LFE104" s="704"/>
      <c r="LFF104" s="704"/>
      <c r="LFG104" s="704"/>
      <c r="LFH104" s="704"/>
      <c r="LFI104" s="704"/>
      <c r="LFJ104" s="704"/>
      <c r="LFK104" s="704"/>
      <c r="LFL104" s="704"/>
      <c r="LFM104" s="704"/>
      <c r="LFN104" s="704"/>
      <c r="LFO104" s="704"/>
      <c r="LFP104" s="704"/>
      <c r="LFQ104" s="704"/>
      <c r="LFR104" s="704"/>
      <c r="LFS104" s="704"/>
      <c r="LFT104" s="704"/>
      <c r="LFU104" s="704"/>
      <c r="LFV104" s="704"/>
      <c r="LFW104" s="704"/>
      <c r="LFX104" s="704"/>
      <c r="LFY104" s="704"/>
      <c r="LFZ104" s="704"/>
      <c r="LGA104" s="704"/>
      <c r="LGB104" s="704"/>
      <c r="LGC104" s="704"/>
      <c r="LGD104" s="704"/>
      <c r="LGE104" s="704"/>
      <c r="LGF104" s="704"/>
      <c r="LGG104" s="704"/>
      <c r="LGH104" s="704"/>
      <c r="LGI104" s="704"/>
      <c r="LGJ104" s="704"/>
      <c r="LGK104" s="704"/>
      <c r="LGL104" s="704"/>
      <c r="LGM104" s="704"/>
      <c r="LGN104" s="704"/>
      <c r="LGO104" s="704"/>
      <c r="LGP104" s="704"/>
      <c r="LGQ104" s="704"/>
      <c r="LGR104" s="704"/>
      <c r="LGS104" s="704"/>
      <c r="LGT104" s="704"/>
      <c r="LGU104" s="704"/>
      <c r="LGV104" s="704"/>
      <c r="LGW104" s="704"/>
      <c r="LGX104" s="704"/>
      <c r="LGY104" s="704"/>
      <c r="LGZ104" s="704"/>
      <c r="LHA104" s="704"/>
      <c r="LHB104" s="704"/>
      <c r="LHC104" s="704"/>
      <c r="LHD104" s="704"/>
      <c r="LHE104" s="704"/>
      <c r="LHF104" s="704"/>
      <c r="LHG104" s="704"/>
      <c r="LHH104" s="704"/>
      <c r="LHI104" s="704"/>
      <c r="LHJ104" s="704"/>
      <c r="LHK104" s="704"/>
      <c r="LHL104" s="704"/>
      <c r="LHM104" s="704"/>
      <c r="LHN104" s="704"/>
      <c r="LHO104" s="704"/>
      <c r="LHP104" s="704"/>
      <c r="LHQ104" s="704"/>
      <c r="LHR104" s="704"/>
      <c r="LHS104" s="704"/>
      <c r="LHT104" s="704"/>
      <c r="LHU104" s="704"/>
      <c r="LHV104" s="704"/>
      <c r="LHW104" s="704"/>
      <c r="LHX104" s="704"/>
      <c r="LHY104" s="704"/>
      <c r="LHZ104" s="704"/>
      <c r="LIA104" s="704"/>
      <c r="LIB104" s="704"/>
      <c r="LIC104" s="704"/>
      <c r="LID104" s="704"/>
      <c r="LIE104" s="704"/>
      <c r="LIF104" s="704"/>
      <c r="LIG104" s="704"/>
      <c r="LIH104" s="704"/>
      <c r="LII104" s="704"/>
      <c r="LIJ104" s="704"/>
      <c r="LIK104" s="704"/>
      <c r="LIL104" s="704"/>
      <c r="LIM104" s="704"/>
      <c r="LIN104" s="704"/>
      <c r="LIO104" s="704"/>
      <c r="LIP104" s="704"/>
      <c r="LIQ104" s="704"/>
      <c r="LIR104" s="704"/>
      <c r="LIS104" s="704"/>
      <c r="LIT104" s="704"/>
      <c r="LIU104" s="704"/>
      <c r="LIV104" s="704"/>
      <c r="LIW104" s="704"/>
      <c r="LIX104" s="704"/>
      <c r="LIY104" s="704"/>
      <c r="LIZ104" s="704"/>
      <c r="LJA104" s="704"/>
      <c r="LJB104" s="704"/>
      <c r="LJC104" s="704"/>
      <c r="LJD104" s="704"/>
      <c r="LJE104" s="704"/>
      <c r="LJF104" s="704"/>
      <c r="LJG104" s="704"/>
      <c r="LJH104" s="704"/>
      <c r="LJI104" s="704"/>
      <c r="LJJ104" s="704"/>
      <c r="LJK104" s="704"/>
      <c r="LJL104" s="704"/>
      <c r="LJM104" s="704"/>
      <c r="LJN104" s="704"/>
      <c r="LJO104" s="704"/>
      <c r="LJP104" s="704"/>
      <c r="LJQ104" s="704"/>
      <c r="LJR104" s="704"/>
      <c r="LJS104" s="704"/>
      <c r="LJT104" s="704"/>
      <c r="LJU104" s="704"/>
      <c r="LJV104" s="704"/>
      <c r="LJW104" s="704"/>
      <c r="LJX104" s="704"/>
      <c r="LJY104" s="704"/>
      <c r="LJZ104" s="704"/>
      <c r="LKA104" s="704"/>
      <c r="LKB104" s="704"/>
      <c r="LKC104" s="704"/>
      <c r="LKD104" s="704"/>
      <c r="LKE104" s="704"/>
      <c r="LKF104" s="704"/>
      <c r="LKG104" s="704"/>
      <c r="LKH104" s="704"/>
      <c r="LKI104" s="704"/>
      <c r="LKJ104" s="704"/>
      <c r="LKK104" s="704"/>
      <c r="LKL104" s="704"/>
      <c r="LKM104" s="704"/>
      <c r="LKN104" s="704"/>
      <c r="LKO104" s="704"/>
      <c r="LKP104" s="704"/>
      <c r="LKQ104" s="704"/>
      <c r="LKR104" s="704"/>
      <c r="LKS104" s="704"/>
      <c r="LKT104" s="704"/>
      <c r="LKU104" s="704"/>
      <c r="LKV104" s="704"/>
      <c r="LKW104" s="704"/>
      <c r="LKX104" s="704"/>
      <c r="LKY104" s="704"/>
      <c r="LKZ104" s="704"/>
      <c r="LLA104" s="704"/>
      <c r="LLB104" s="704"/>
      <c r="LLC104" s="704"/>
      <c r="LLD104" s="704"/>
      <c r="LLE104" s="704"/>
      <c r="LLF104" s="704"/>
      <c r="LLG104" s="704"/>
      <c r="LLH104" s="704"/>
      <c r="LLI104" s="704"/>
      <c r="LLJ104" s="704"/>
      <c r="LLK104" s="704"/>
      <c r="LLL104" s="704"/>
      <c r="LLM104" s="704"/>
      <c r="LLN104" s="704"/>
      <c r="LLO104" s="704"/>
      <c r="LLP104" s="704"/>
      <c r="LLQ104" s="704"/>
      <c r="LLR104" s="704"/>
      <c r="LLS104" s="704"/>
      <c r="LLT104" s="704"/>
      <c r="LLU104" s="704"/>
      <c r="LLV104" s="704"/>
      <c r="LLW104" s="704"/>
      <c r="LLX104" s="704"/>
      <c r="LLY104" s="704"/>
      <c r="LLZ104" s="704"/>
      <c r="LMA104" s="704"/>
      <c r="LMB104" s="704"/>
      <c r="LMC104" s="704"/>
      <c r="LMD104" s="704"/>
      <c r="LME104" s="704"/>
      <c r="LMF104" s="704"/>
      <c r="LMG104" s="704"/>
      <c r="LMH104" s="704"/>
      <c r="LMI104" s="704"/>
      <c r="LMJ104" s="704"/>
      <c r="LMK104" s="704"/>
      <c r="LML104" s="704"/>
      <c r="LMM104" s="704"/>
      <c r="LMN104" s="704"/>
      <c r="LMO104" s="704"/>
      <c r="LMP104" s="704"/>
      <c r="LMQ104" s="704"/>
      <c r="LMR104" s="704"/>
      <c r="LMS104" s="704"/>
      <c r="LMT104" s="704"/>
      <c r="LMU104" s="704"/>
      <c r="LMV104" s="704"/>
      <c r="LMW104" s="704"/>
      <c r="LMX104" s="704"/>
      <c r="LMY104" s="704"/>
      <c r="LMZ104" s="704"/>
      <c r="LNA104" s="704"/>
      <c r="LNB104" s="704"/>
      <c r="LNC104" s="704"/>
      <c r="LND104" s="704"/>
      <c r="LNE104" s="704"/>
      <c r="LNF104" s="704"/>
      <c r="LNG104" s="704"/>
      <c r="LNH104" s="704"/>
      <c r="LNI104" s="704"/>
      <c r="LNJ104" s="704"/>
      <c r="LNK104" s="704"/>
      <c r="LNL104" s="704"/>
      <c r="LNM104" s="704"/>
      <c r="LNN104" s="704"/>
      <c r="LNO104" s="704"/>
      <c r="LNP104" s="704"/>
      <c r="LNQ104" s="704"/>
      <c r="LNR104" s="704"/>
      <c r="LNS104" s="704"/>
      <c r="LNT104" s="704"/>
      <c r="LNU104" s="704"/>
      <c r="LNV104" s="704"/>
      <c r="LNW104" s="704"/>
      <c r="LNX104" s="704"/>
      <c r="LNY104" s="704"/>
      <c r="LNZ104" s="704"/>
      <c r="LOA104" s="704"/>
      <c r="LOB104" s="704"/>
      <c r="LOC104" s="704"/>
      <c r="LOD104" s="704"/>
      <c r="LOE104" s="704"/>
      <c r="LOF104" s="704"/>
      <c r="LOG104" s="704"/>
      <c r="LOH104" s="704"/>
      <c r="LOI104" s="704"/>
      <c r="LOJ104" s="704"/>
      <c r="LOK104" s="704"/>
      <c r="LOL104" s="704"/>
      <c r="LOM104" s="704"/>
      <c r="LON104" s="704"/>
      <c r="LOO104" s="704"/>
      <c r="LOP104" s="704"/>
      <c r="LOQ104" s="704"/>
      <c r="LOR104" s="704"/>
      <c r="LOS104" s="704"/>
      <c r="LOT104" s="704"/>
      <c r="LOU104" s="704"/>
      <c r="LOV104" s="704"/>
      <c r="LOW104" s="704"/>
      <c r="LOX104" s="704"/>
      <c r="LOY104" s="704"/>
      <c r="LOZ104" s="704"/>
      <c r="LPA104" s="704"/>
      <c r="LPB104" s="704"/>
      <c r="LPC104" s="704"/>
      <c r="LPD104" s="704"/>
      <c r="LPE104" s="704"/>
      <c r="LPF104" s="704"/>
      <c r="LPG104" s="704"/>
      <c r="LPH104" s="704"/>
      <c r="LPI104" s="704"/>
      <c r="LPJ104" s="704"/>
      <c r="LPK104" s="704"/>
      <c r="LPL104" s="704"/>
      <c r="LPM104" s="704"/>
      <c r="LPN104" s="704"/>
      <c r="LPO104" s="704"/>
      <c r="LPP104" s="704"/>
      <c r="LPQ104" s="704"/>
      <c r="LPR104" s="704"/>
      <c r="LPS104" s="704"/>
      <c r="LPT104" s="704"/>
      <c r="LPU104" s="704"/>
      <c r="LPV104" s="704"/>
      <c r="LPW104" s="704"/>
      <c r="LPX104" s="704"/>
      <c r="LPY104" s="704"/>
      <c r="LPZ104" s="704"/>
      <c r="LQA104" s="704"/>
      <c r="LQB104" s="704"/>
      <c r="LQC104" s="704"/>
      <c r="LQD104" s="704"/>
      <c r="LQE104" s="704"/>
      <c r="LQF104" s="704"/>
      <c r="LQG104" s="704"/>
      <c r="LQH104" s="704"/>
      <c r="LQI104" s="704"/>
      <c r="LQJ104" s="704"/>
      <c r="LQK104" s="704"/>
      <c r="LQL104" s="704"/>
      <c r="LQM104" s="704"/>
      <c r="LQN104" s="704"/>
      <c r="LQO104" s="704"/>
      <c r="LQP104" s="704"/>
      <c r="LQQ104" s="704"/>
      <c r="LQR104" s="704"/>
      <c r="LQS104" s="704"/>
      <c r="LQT104" s="704"/>
      <c r="LQU104" s="704"/>
      <c r="LQV104" s="704"/>
      <c r="LQW104" s="704"/>
      <c r="LQX104" s="704"/>
      <c r="LQY104" s="704"/>
      <c r="LQZ104" s="704"/>
      <c r="LRA104" s="704"/>
      <c r="LRB104" s="704"/>
      <c r="LRC104" s="704"/>
      <c r="LRD104" s="704"/>
      <c r="LRE104" s="704"/>
      <c r="LRF104" s="704"/>
      <c r="LRG104" s="704"/>
      <c r="LRH104" s="704"/>
      <c r="LRI104" s="704"/>
      <c r="LRJ104" s="704"/>
      <c r="LRK104" s="704"/>
      <c r="LRL104" s="704"/>
      <c r="LRM104" s="704"/>
      <c r="LRN104" s="704"/>
      <c r="LRO104" s="704"/>
      <c r="LRP104" s="704"/>
      <c r="LRQ104" s="704"/>
      <c r="LRR104" s="704"/>
      <c r="LRS104" s="704"/>
      <c r="LRT104" s="704"/>
      <c r="LRU104" s="704"/>
      <c r="LRV104" s="704"/>
      <c r="LRW104" s="704"/>
      <c r="LRX104" s="704"/>
      <c r="LRY104" s="704"/>
      <c r="LRZ104" s="704"/>
      <c r="LSA104" s="704"/>
      <c r="LSB104" s="704"/>
      <c r="LSC104" s="704"/>
      <c r="LSD104" s="704"/>
      <c r="LSE104" s="704"/>
      <c r="LSF104" s="704"/>
      <c r="LSG104" s="704"/>
      <c r="LSH104" s="704"/>
      <c r="LSI104" s="704"/>
      <c r="LSJ104" s="704"/>
      <c r="LSK104" s="704"/>
      <c r="LSL104" s="704"/>
      <c r="LSM104" s="704"/>
      <c r="LSN104" s="704"/>
      <c r="LSO104" s="704"/>
      <c r="LSP104" s="704"/>
      <c r="LSQ104" s="704"/>
      <c r="LSR104" s="704"/>
      <c r="LSS104" s="704"/>
      <c r="LST104" s="704"/>
      <c r="LSU104" s="704"/>
      <c r="LSV104" s="704"/>
      <c r="LSW104" s="704"/>
      <c r="LSX104" s="704"/>
      <c r="LSY104" s="704"/>
      <c r="LSZ104" s="704"/>
      <c r="LTA104" s="704"/>
      <c r="LTB104" s="704"/>
      <c r="LTC104" s="704"/>
      <c r="LTD104" s="704"/>
      <c r="LTE104" s="704"/>
      <c r="LTF104" s="704"/>
      <c r="LTG104" s="704"/>
      <c r="LTH104" s="704"/>
      <c r="LTI104" s="704"/>
      <c r="LTJ104" s="704"/>
      <c r="LTK104" s="704"/>
      <c r="LTL104" s="704"/>
      <c r="LTM104" s="704"/>
      <c r="LTN104" s="704"/>
      <c r="LTO104" s="704"/>
      <c r="LTP104" s="704"/>
      <c r="LTQ104" s="704"/>
      <c r="LTR104" s="704"/>
      <c r="LTS104" s="704"/>
      <c r="LTT104" s="704"/>
      <c r="LTU104" s="704"/>
      <c r="LTV104" s="704"/>
      <c r="LTW104" s="704"/>
      <c r="LTX104" s="704"/>
      <c r="LTY104" s="704"/>
      <c r="LTZ104" s="704"/>
      <c r="LUA104" s="704"/>
      <c r="LUB104" s="704"/>
      <c r="LUC104" s="704"/>
      <c r="LUD104" s="704"/>
      <c r="LUE104" s="704"/>
      <c r="LUF104" s="704"/>
      <c r="LUG104" s="704"/>
      <c r="LUH104" s="704"/>
      <c r="LUI104" s="704"/>
      <c r="LUJ104" s="704"/>
      <c r="LUK104" s="704"/>
      <c r="LUL104" s="704"/>
      <c r="LUM104" s="704"/>
      <c r="LUN104" s="704"/>
      <c r="LUO104" s="704"/>
      <c r="LUP104" s="704"/>
      <c r="LUQ104" s="704"/>
      <c r="LUR104" s="704"/>
      <c r="LUS104" s="704"/>
      <c r="LUT104" s="704"/>
      <c r="LUU104" s="704"/>
      <c r="LUV104" s="704"/>
      <c r="LUW104" s="704"/>
      <c r="LUX104" s="704"/>
      <c r="LUY104" s="704"/>
      <c r="LUZ104" s="704"/>
      <c r="LVA104" s="704"/>
      <c r="LVB104" s="704"/>
      <c r="LVC104" s="704"/>
      <c r="LVD104" s="704"/>
      <c r="LVE104" s="704"/>
      <c r="LVF104" s="704"/>
      <c r="LVG104" s="704"/>
      <c r="LVH104" s="704"/>
      <c r="LVI104" s="704"/>
      <c r="LVJ104" s="704"/>
      <c r="LVK104" s="704"/>
      <c r="LVL104" s="704"/>
      <c r="LVM104" s="704"/>
      <c r="LVN104" s="704"/>
      <c r="LVO104" s="704"/>
      <c r="LVP104" s="704"/>
      <c r="LVQ104" s="704"/>
      <c r="LVR104" s="704"/>
      <c r="LVS104" s="704"/>
      <c r="LVT104" s="704"/>
      <c r="LVU104" s="704"/>
      <c r="LVV104" s="704"/>
      <c r="LVW104" s="704"/>
      <c r="LVX104" s="704"/>
      <c r="LVY104" s="704"/>
      <c r="LVZ104" s="704"/>
      <c r="LWA104" s="704"/>
      <c r="LWB104" s="704"/>
      <c r="LWC104" s="704"/>
      <c r="LWD104" s="704"/>
      <c r="LWE104" s="704"/>
      <c r="LWF104" s="704"/>
      <c r="LWG104" s="704"/>
      <c r="LWH104" s="704"/>
      <c r="LWI104" s="704"/>
      <c r="LWJ104" s="704"/>
      <c r="LWK104" s="704"/>
      <c r="LWL104" s="704"/>
      <c r="LWM104" s="704"/>
      <c r="LWN104" s="704"/>
      <c r="LWO104" s="704"/>
      <c r="LWP104" s="704"/>
      <c r="LWQ104" s="704"/>
      <c r="LWR104" s="704"/>
      <c r="LWS104" s="704"/>
      <c r="LWT104" s="704"/>
      <c r="LWU104" s="704"/>
      <c r="LWV104" s="704"/>
      <c r="LWW104" s="704"/>
      <c r="LWX104" s="704"/>
      <c r="LWY104" s="704"/>
      <c r="LWZ104" s="704"/>
      <c r="LXA104" s="704"/>
      <c r="LXB104" s="704"/>
      <c r="LXC104" s="704"/>
      <c r="LXD104" s="704"/>
      <c r="LXE104" s="704"/>
      <c r="LXF104" s="704"/>
      <c r="LXG104" s="704"/>
      <c r="LXH104" s="704"/>
      <c r="LXI104" s="704"/>
      <c r="LXJ104" s="704"/>
      <c r="LXK104" s="704"/>
      <c r="LXL104" s="704"/>
      <c r="LXM104" s="704"/>
      <c r="LXN104" s="704"/>
      <c r="LXO104" s="704"/>
      <c r="LXP104" s="704"/>
      <c r="LXQ104" s="704"/>
      <c r="LXR104" s="704"/>
      <c r="LXS104" s="704"/>
      <c r="LXT104" s="704"/>
      <c r="LXU104" s="704"/>
      <c r="LXV104" s="704"/>
      <c r="LXW104" s="704"/>
      <c r="LXX104" s="704"/>
      <c r="LXY104" s="704"/>
      <c r="LXZ104" s="704"/>
      <c r="LYA104" s="704"/>
      <c r="LYB104" s="704"/>
      <c r="LYC104" s="704"/>
      <c r="LYD104" s="704"/>
      <c r="LYE104" s="704"/>
      <c r="LYF104" s="704"/>
      <c r="LYG104" s="704"/>
      <c r="LYH104" s="704"/>
      <c r="LYI104" s="704"/>
      <c r="LYJ104" s="704"/>
      <c r="LYK104" s="704"/>
      <c r="LYL104" s="704"/>
      <c r="LYM104" s="704"/>
      <c r="LYN104" s="704"/>
      <c r="LYO104" s="704"/>
      <c r="LYP104" s="704"/>
      <c r="LYQ104" s="704"/>
      <c r="LYR104" s="704"/>
      <c r="LYS104" s="704"/>
      <c r="LYT104" s="704"/>
      <c r="LYU104" s="704"/>
      <c r="LYV104" s="704"/>
      <c r="LYW104" s="704"/>
      <c r="LYX104" s="704"/>
      <c r="LYY104" s="704"/>
      <c r="LYZ104" s="704"/>
      <c r="LZA104" s="704"/>
      <c r="LZB104" s="704"/>
      <c r="LZC104" s="704"/>
      <c r="LZD104" s="704"/>
      <c r="LZE104" s="704"/>
      <c r="LZF104" s="704"/>
      <c r="LZG104" s="704"/>
      <c r="LZH104" s="704"/>
      <c r="LZI104" s="704"/>
      <c r="LZJ104" s="704"/>
      <c r="LZK104" s="704"/>
      <c r="LZL104" s="704"/>
      <c r="LZM104" s="704"/>
      <c r="LZN104" s="704"/>
      <c r="LZO104" s="704"/>
      <c r="LZP104" s="704"/>
      <c r="LZQ104" s="704"/>
      <c r="LZR104" s="704"/>
      <c r="LZS104" s="704"/>
      <c r="LZT104" s="704"/>
      <c r="LZU104" s="704"/>
      <c r="LZV104" s="704"/>
      <c r="LZW104" s="704"/>
      <c r="LZX104" s="704"/>
      <c r="LZY104" s="704"/>
      <c r="LZZ104" s="704"/>
      <c r="MAA104" s="704"/>
      <c r="MAB104" s="704"/>
      <c r="MAC104" s="704"/>
      <c r="MAD104" s="704"/>
      <c r="MAE104" s="704"/>
      <c r="MAF104" s="704"/>
      <c r="MAG104" s="704"/>
      <c r="MAH104" s="704"/>
      <c r="MAI104" s="704"/>
      <c r="MAJ104" s="704"/>
      <c r="MAK104" s="704"/>
      <c r="MAL104" s="704"/>
      <c r="MAM104" s="704"/>
      <c r="MAN104" s="704"/>
      <c r="MAO104" s="704"/>
      <c r="MAP104" s="704"/>
      <c r="MAQ104" s="704"/>
      <c r="MAR104" s="704"/>
      <c r="MAS104" s="704"/>
      <c r="MAT104" s="704"/>
      <c r="MAU104" s="704"/>
      <c r="MAV104" s="704"/>
      <c r="MAW104" s="704"/>
      <c r="MAX104" s="704"/>
      <c r="MAY104" s="704"/>
      <c r="MAZ104" s="704"/>
      <c r="MBA104" s="704"/>
      <c r="MBB104" s="704"/>
      <c r="MBC104" s="704"/>
      <c r="MBD104" s="704"/>
      <c r="MBE104" s="704"/>
      <c r="MBF104" s="704"/>
      <c r="MBG104" s="704"/>
      <c r="MBH104" s="704"/>
      <c r="MBI104" s="704"/>
      <c r="MBJ104" s="704"/>
      <c r="MBK104" s="704"/>
      <c r="MBL104" s="704"/>
      <c r="MBM104" s="704"/>
      <c r="MBN104" s="704"/>
      <c r="MBO104" s="704"/>
      <c r="MBP104" s="704"/>
      <c r="MBQ104" s="704"/>
      <c r="MBR104" s="704"/>
      <c r="MBS104" s="704"/>
      <c r="MBT104" s="704"/>
      <c r="MBU104" s="704"/>
      <c r="MBV104" s="704"/>
      <c r="MBW104" s="704"/>
      <c r="MBX104" s="704"/>
      <c r="MBY104" s="704"/>
      <c r="MBZ104" s="704"/>
      <c r="MCA104" s="704"/>
      <c r="MCB104" s="704"/>
      <c r="MCC104" s="704"/>
      <c r="MCD104" s="704"/>
      <c r="MCE104" s="704"/>
      <c r="MCF104" s="704"/>
      <c r="MCG104" s="704"/>
      <c r="MCH104" s="704"/>
      <c r="MCI104" s="704"/>
      <c r="MCJ104" s="704"/>
      <c r="MCK104" s="704"/>
      <c r="MCL104" s="704"/>
      <c r="MCM104" s="704"/>
      <c r="MCN104" s="704"/>
      <c r="MCO104" s="704"/>
      <c r="MCP104" s="704"/>
      <c r="MCQ104" s="704"/>
      <c r="MCR104" s="704"/>
      <c r="MCS104" s="704"/>
      <c r="MCT104" s="704"/>
      <c r="MCU104" s="704"/>
      <c r="MCV104" s="704"/>
      <c r="MCW104" s="704"/>
      <c r="MCX104" s="704"/>
      <c r="MCY104" s="704"/>
      <c r="MCZ104" s="704"/>
      <c r="MDA104" s="704"/>
      <c r="MDB104" s="704"/>
      <c r="MDC104" s="704"/>
      <c r="MDD104" s="704"/>
      <c r="MDE104" s="704"/>
      <c r="MDF104" s="704"/>
      <c r="MDG104" s="704"/>
      <c r="MDH104" s="704"/>
      <c r="MDI104" s="704"/>
      <c r="MDJ104" s="704"/>
      <c r="MDK104" s="704"/>
      <c r="MDL104" s="704"/>
      <c r="MDM104" s="704"/>
      <c r="MDN104" s="704"/>
      <c r="MDO104" s="704"/>
      <c r="MDP104" s="704"/>
      <c r="MDQ104" s="704"/>
      <c r="MDR104" s="704"/>
      <c r="MDS104" s="704"/>
      <c r="MDT104" s="704"/>
      <c r="MDU104" s="704"/>
      <c r="MDV104" s="704"/>
      <c r="MDW104" s="704"/>
      <c r="MDX104" s="704"/>
      <c r="MDY104" s="704"/>
      <c r="MDZ104" s="704"/>
      <c r="MEA104" s="704"/>
      <c r="MEB104" s="704"/>
      <c r="MEC104" s="704"/>
      <c r="MED104" s="704"/>
      <c r="MEE104" s="704"/>
      <c r="MEF104" s="704"/>
      <c r="MEG104" s="704"/>
      <c r="MEH104" s="704"/>
      <c r="MEI104" s="704"/>
      <c r="MEJ104" s="704"/>
      <c r="MEK104" s="704"/>
      <c r="MEL104" s="704"/>
      <c r="MEM104" s="704"/>
      <c r="MEN104" s="704"/>
      <c r="MEO104" s="704"/>
      <c r="MEP104" s="704"/>
      <c r="MEQ104" s="704"/>
      <c r="MER104" s="704"/>
      <c r="MES104" s="704"/>
      <c r="MET104" s="704"/>
      <c r="MEU104" s="704"/>
      <c r="MEV104" s="704"/>
      <c r="MEW104" s="704"/>
      <c r="MEX104" s="704"/>
      <c r="MEY104" s="704"/>
      <c r="MEZ104" s="704"/>
      <c r="MFA104" s="704"/>
      <c r="MFB104" s="704"/>
      <c r="MFC104" s="704"/>
      <c r="MFD104" s="704"/>
      <c r="MFE104" s="704"/>
      <c r="MFF104" s="704"/>
      <c r="MFG104" s="704"/>
      <c r="MFH104" s="704"/>
      <c r="MFI104" s="704"/>
      <c r="MFJ104" s="704"/>
      <c r="MFK104" s="704"/>
      <c r="MFL104" s="704"/>
      <c r="MFM104" s="704"/>
      <c r="MFN104" s="704"/>
      <c r="MFO104" s="704"/>
      <c r="MFP104" s="704"/>
      <c r="MFQ104" s="704"/>
      <c r="MFR104" s="704"/>
      <c r="MFS104" s="704"/>
      <c r="MFT104" s="704"/>
      <c r="MFU104" s="704"/>
      <c r="MFV104" s="704"/>
      <c r="MFW104" s="704"/>
      <c r="MFX104" s="704"/>
      <c r="MFY104" s="704"/>
      <c r="MFZ104" s="704"/>
      <c r="MGA104" s="704"/>
      <c r="MGB104" s="704"/>
      <c r="MGC104" s="704"/>
      <c r="MGD104" s="704"/>
      <c r="MGE104" s="704"/>
      <c r="MGF104" s="704"/>
      <c r="MGG104" s="704"/>
      <c r="MGH104" s="704"/>
      <c r="MGI104" s="704"/>
      <c r="MGJ104" s="704"/>
      <c r="MGK104" s="704"/>
      <c r="MGL104" s="704"/>
      <c r="MGM104" s="704"/>
      <c r="MGN104" s="704"/>
      <c r="MGO104" s="704"/>
      <c r="MGP104" s="704"/>
      <c r="MGQ104" s="704"/>
      <c r="MGR104" s="704"/>
      <c r="MGS104" s="704"/>
      <c r="MGT104" s="704"/>
      <c r="MGU104" s="704"/>
      <c r="MGV104" s="704"/>
      <c r="MGW104" s="704"/>
      <c r="MGX104" s="704"/>
      <c r="MGY104" s="704"/>
      <c r="MGZ104" s="704"/>
      <c r="MHA104" s="704"/>
      <c r="MHB104" s="704"/>
      <c r="MHC104" s="704"/>
      <c r="MHD104" s="704"/>
      <c r="MHE104" s="704"/>
      <c r="MHF104" s="704"/>
      <c r="MHG104" s="704"/>
      <c r="MHH104" s="704"/>
      <c r="MHI104" s="704"/>
      <c r="MHJ104" s="704"/>
      <c r="MHK104" s="704"/>
      <c r="MHL104" s="704"/>
      <c r="MHM104" s="704"/>
      <c r="MHN104" s="704"/>
      <c r="MHO104" s="704"/>
      <c r="MHP104" s="704"/>
      <c r="MHQ104" s="704"/>
      <c r="MHR104" s="704"/>
      <c r="MHS104" s="704"/>
      <c r="MHT104" s="704"/>
      <c r="MHU104" s="704"/>
      <c r="MHV104" s="704"/>
      <c r="MHW104" s="704"/>
      <c r="MHX104" s="704"/>
      <c r="MHY104" s="704"/>
      <c r="MHZ104" s="704"/>
      <c r="MIA104" s="704"/>
      <c r="MIB104" s="704"/>
      <c r="MIC104" s="704"/>
      <c r="MID104" s="704"/>
      <c r="MIE104" s="704"/>
      <c r="MIF104" s="704"/>
      <c r="MIG104" s="704"/>
      <c r="MIH104" s="704"/>
      <c r="MII104" s="704"/>
      <c r="MIJ104" s="704"/>
      <c r="MIK104" s="704"/>
      <c r="MIL104" s="704"/>
      <c r="MIM104" s="704"/>
      <c r="MIN104" s="704"/>
      <c r="MIO104" s="704"/>
      <c r="MIP104" s="704"/>
      <c r="MIQ104" s="704"/>
      <c r="MIR104" s="704"/>
      <c r="MIS104" s="704"/>
      <c r="MIT104" s="704"/>
      <c r="MIU104" s="704"/>
      <c r="MIV104" s="704"/>
      <c r="MIW104" s="704"/>
      <c r="MIX104" s="704"/>
      <c r="MIY104" s="704"/>
      <c r="MIZ104" s="704"/>
      <c r="MJA104" s="704"/>
      <c r="MJB104" s="704"/>
      <c r="MJC104" s="704"/>
      <c r="MJD104" s="704"/>
      <c r="MJE104" s="704"/>
      <c r="MJF104" s="704"/>
      <c r="MJG104" s="704"/>
      <c r="MJH104" s="704"/>
      <c r="MJI104" s="704"/>
      <c r="MJJ104" s="704"/>
      <c r="MJK104" s="704"/>
      <c r="MJL104" s="704"/>
      <c r="MJM104" s="704"/>
      <c r="MJN104" s="704"/>
      <c r="MJO104" s="704"/>
      <c r="MJP104" s="704"/>
      <c r="MJQ104" s="704"/>
      <c r="MJR104" s="704"/>
      <c r="MJS104" s="704"/>
      <c r="MJT104" s="704"/>
      <c r="MJU104" s="704"/>
      <c r="MJV104" s="704"/>
      <c r="MJW104" s="704"/>
      <c r="MJX104" s="704"/>
      <c r="MJY104" s="704"/>
      <c r="MJZ104" s="704"/>
      <c r="MKA104" s="704"/>
      <c r="MKB104" s="704"/>
      <c r="MKC104" s="704"/>
      <c r="MKD104" s="704"/>
      <c r="MKE104" s="704"/>
      <c r="MKF104" s="704"/>
      <c r="MKG104" s="704"/>
      <c r="MKH104" s="704"/>
      <c r="MKI104" s="704"/>
      <c r="MKJ104" s="704"/>
      <c r="MKK104" s="704"/>
      <c r="MKL104" s="704"/>
      <c r="MKM104" s="704"/>
      <c r="MKN104" s="704"/>
      <c r="MKO104" s="704"/>
      <c r="MKP104" s="704"/>
      <c r="MKQ104" s="704"/>
      <c r="MKR104" s="704"/>
      <c r="MKS104" s="704"/>
      <c r="MKT104" s="704"/>
      <c r="MKU104" s="704"/>
      <c r="MKV104" s="704"/>
      <c r="MKW104" s="704"/>
      <c r="MKX104" s="704"/>
      <c r="MKY104" s="704"/>
      <c r="MKZ104" s="704"/>
      <c r="MLA104" s="704"/>
      <c r="MLB104" s="704"/>
      <c r="MLC104" s="704"/>
      <c r="MLD104" s="704"/>
      <c r="MLE104" s="704"/>
      <c r="MLF104" s="704"/>
      <c r="MLG104" s="704"/>
      <c r="MLH104" s="704"/>
      <c r="MLI104" s="704"/>
      <c r="MLJ104" s="704"/>
      <c r="MLK104" s="704"/>
      <c r="MLL104" s="704"/>
      <c r="MLM104" s="704"/>
      <c r="MLN104" s="704"/>
      <c r="MLO104" s="704"/>
      <c r="MLP104" s="704"/>
      <c r="MLQ104" s="704"/>
      <c r="MLR104" s="704"/>
      <c r="MLS104" s="704"/>
      <c r="MLT104" s="704"/>
      <c r="MLU104" s="704"/>
      <c r="MLV104" s="704"/>
      <c r="MLW104" s="704"/>
      <c r="MLX104" s="704"/>
      <c r="MLY104" s="704"/>
      <c r="MLZ104" s="704"/>
      <c r="MMA104" s="704"/>
      <c r="MMB104" s="704"/>
      <c r="MMC104" s="704"/>
      <c r="MMD104" s="704"/>
      <c r="MME104" s="704"/>
      <c r="MMF104" s="704"/>
      <c r="MMG104" s="704"/>
      <c r="MMH104" s="704"/>
      <c r="MMI104" s="704"/>
      <c r="MMJ104" s="704"/>
      <c r="MMK104" s="704"/>
      <c r="MML104" s="704"/>
      <c r="MMM104" s="704"/>
      <c r="MMN104" s="704"/>
      <c r="MMO104" s="704"/>
      <c r="MMP104" s="704"/>
      <c r="MMQ104" s="704"/>
      <c r="MMR104" s="704"/>
      <c r="MMS104" s="704"/>
      <c r="MMT104" s="704"/>
      <c r="MMU104" s="704"/>
      <c r="MMV104" s="704"/>
      <c r="MMW104" s="704"/>
      <c r="MMX104" s="704"/>
      <c r="MMY104" s="704"/>
      <c r="MMZ104" s="704"/>
      <c r="MNA104" s="704"/>
      <c r="MNB104" s="704"/>
      <c r="MNC104" s="704"/>
      <c r="MND104" s="704"/>
      <c r="MNE104" s="704"/>
      <c r="MNF104" s="704"/>
      <c r="MNG104" s="704"/>
      <c r="MNH104" s="704"/>
      <c r="MNI104" s="704"/>
      <c r="MNJ104" s="704"/>
      <c r="MNK104" s="704"/>
      <c r="MNL104" s="704"/>
      <c r="MNM104" s="704"/>
      <c r="MNN104" s="704"/>
      <c r="MNO104" s="704"/>
      <c r="MNP104" s="704"/>
      <c r="MNQ104" s="704"/>
      <c r="MNR104" s="704"/>
      <c r="MNS104" s="704"/>
      <c r="MNT104" s="704"/>
      <c r="MNU104" s="704"/>
      <c r="MNV104" s="704"/>
      <c r="MNW104" s="704"/>
      <c r="MNX104" s="704"/>
      <c r="MNY104" s="704"/>
      <c r="MNZ104" s="704"/>
      <c r="MOA104" s="704"/>
      <c r="MOB104" s="704"/>
      <c r="MOC104" s="704"/>
      <c r="MOD104" s="704"/>
      <c r="MOE104" s="704"/>
      <c r="MOF104" s="704"/>
      <c r="MOG104" s="704"/>
      <c r="MOH104" s="704"/>
      <c r="MOI104" s="704"/>
      <c r="MOJ104" s="704"/>
      <c r="MOK104" s="704"/>
      <c r="MOL104" s="704"/>
      <c r="MOM104" s="704"/>
      <c r="MON104" s="704"/>
      <c r="MOO104" s="704"/>
      <c r="MOP104" s="704"/>
      <c r="MOQ104" s="704"/>
      <c r="MOR104" s="704"/>
      <c r="MOS104" s="704"/>
      <c r="MOT104" s="704"/>
      <c r="MOU104" s="704"/>
      <c r="MOV104" s="704"/>
      <c r="MOW104" s="704"/>
      <c r="MOX104" s="704"/>
      <c r="MOY104" s="704"/>
      <c r="MOZ104" s="704"/>
      <c r="MPA104" s="704"/>
      <c r="MPB104" s="704"/>
      <c r="MPC104" s="704"/>
      <c r="MPD104" s="704"/>
      <c r="MPE104" s="704"/>
      <c r="MPF104" s="704"/>
      <c r="MPG104" s="704"/>
      <c r="MPH104" s="704"/>
      <c r="MPI104" s="704"/>
      <c r="MPJ104" s="704"/>
      <c r="MPK104" s="704"/>
      <c r="MPL104" s="704"/>
      <c r="MPM104" s="704"/>
      <c r="MPN104" s="704"/>
      <c r="MPO104" s="704"/>
      <c r="MPP104" s="704"/>
      <c r="MPQ104" s="704"/>
      <c r="MPR104" s="704"/>
      <c r="MPS104" s="704"/>
      <c r="MPT104" s="704"/>
      <c r="MPU104" s="704"/>
      <c r="MPV104" s="704"/>
      <c r="MPW104" s="704"/>
      <c r="MPX104" s="704"/>
      <c r="MPY104" s="704"/>
      <c r="MPZ104" s="704"/>
      <c r="MQA104" s="704"/>
      <c r="MQB104" s="704"/>
      <c r="MQC104" s="704"/>
      <c r="MQD104" s="704"/>
      <c r="MQE104" s="704"/>
      <c r="MQF104" s="704"/>
      <c r="MQG104" s="704"/>
      <c r="MQH104" s="704"/>
      <c r="MQI104" s="704"/>
      <c r="MQJ104" s="704"/>
      <c r="MQK104" s="704"/>
      <c r="MQL104" s="704"/>
      <c r="MQM104" s="704"/>
      <c r="MQN104" s="704"/>
      <c r="MQO104" s="704"/>
      <c r="MQP104" s="704"/>
      <c r="MQQ104" s="704"/>
      <c r="MQR104" s="704"/>
      <c r="MQS104" s="704"/>
      <c r="MQT104" s="704"/>
      <c r="MQU104" s="704"/>
      <c r="MQV104" s="704"/>
      <c r="MQW104" s="704"/>
      <c r="MQX104" s="704"/>
      <c r="MQY104" s="704"/>
      <c r="MQZ104" s="704"/>
      <c r="MRA104" s="704"/>
      <c r="MRB104" s="704"/>
      <c r="MRC104" s="704"/>
      <c r="MRD104" s="704"/>
      <c r="MRE104" s="704"/>
      <c r="MRF104" s="704"/>
      <c r="MRG104" s="704"/>
      <c r="MRH104" s="704"/>
      <c r="MRI104" s="704"/>
      <c r="MRJ104" s="704"/>
      <c r="MRK104" s="704"/>
      <c r="MRL104" s="704"/>
      <c r="MRM104" s="704"/>
      <c r="MRN104" s="704"/>
      <c r="MRO104" s="704"/>
      <c r="MRP104" s="704"/>
      <c r="MRQ104" s="704"/>
      <c r="MRR104" s="704"/>
      <c r="MRS104" s="704"/>
      <c r="MRT104" s="704"/>
      <c r="MRU104" s="704"/>
      <c r="MRV104" s="704"/>
      <c r="MRW104" s="704"/>
      <c r="MRX104" s="704"/>
      <c r="MRY104" s="704"/>
      <c r="MRZ104" s="704"/>
      <c r="MSA104" s="704"/>
      <c r="MSB104" s="704"/>
      <c r="MSC104" s="704"/>
      <c r="MSD104" s="704"/>
      <c r="MSE104" s="704"/>
      <c r="MSF104" s="704"/>
      <c r="MSG104" s="704"/>
      <c r="MSH104" s="704"/>
      <c r="MSI104" s="704"/>
      <c r="MSJ104" s="704"/>
      <c r="MSK104" s="704"/>
      <c r="MSL104" s="704"/>
      <c r="MSM104" s="704"/>
      <c r="MSN104" s="704"/>
      <c r="MSO104" s="704"/>
      <c r="MSP104" s="704"/>
      <c r="MSQ104" s="704"/>
      <c r="MSR104" s="704"/>
      <c r="MSS104" s="704"/>
      <c r="MST104" s="704"/>
      <c r="MSU104" s="704"/>
      <c r="MSV104" s="704"/>
      <c r="MSW104" s="704"/>
      <c r="MSX104" s="704"/>
      <c r="MSY104" s="704"/>
      <c r="MSZ104" s="704"/>
      <c r="MTA104" s="704"/>
      <c r="MTB104" s="704"/>
      <c r="MTC104" s="704"/>
      <c r="MTD104" s="704"/>
      <c r="MTE104" s="704"/>
      <c r="MTF104" s="704"/>
      <c r="MTG104" s="704"/>
      <c r="MTH104" s="704"/>
      <c r="MTI104" s="704"/>
      <c r="MTJ104" s="704"/>
      <c r="MTK104" s="704"/>
      <c r="MTL104" s="704"/>
      <c r="MTM104" s="704"/>
      <c r="MTN104" s="704"/>
      <c r="MTO104" s="704"/>
      <c r="MTP104" s="704"/>
      <c r="MTQ104" s="704"/>
      <c r="MTR104" s="704"/>
      <c r="MTS104" s="704"/>
      <c r="MTT104" s="704"/>
      <c r="MTU104" s="704"/>
      <c r="MTV104" s="704"/>
      <c r="MTW104" s="704"/>
      <c r="MTX104" s="704"/>
      <c r="MTY104" s="704"/>
      <c r="MTZ104" s="704"/>
      <c r="MUA104" s="704"/>
      <c r="MUB104" s="704"/>
      <c r="MUC104" s="704"/>
      <c r="MUD104" s="704"/>
      <c r="MUE104" s="704"/>
      <c r="MUF104" s="704"/>
      <c r="MUG104" s="704"/>
      <c r="MUH104" s="704"/>
      <c r="MUI104" s="704"/>
      <c r="MUJ104" s="704"/>
      <c r="MUK104" s="704"/>
      <c r="MUL104" s="704"/>
      <c r="MUM104" s="704"/>
      <c r="MUN104" s="704"/>
      <c r="MUO104" s="704"/>
      <c r="MUP104" s="704"/>
      <c r="MUQ104" s="704"/>
      <c r="MUR104" s="704"/>
      <c r="MUS104" s="704"/>
      <c r="MUT104" s="704"/>
      <c r="MUU104" s="704"/>
      <c r="MUV104" s="704"/>
      <c r="MUW104" s="704"/>
      <c r="MUX104" s="704"/>
      <c r="MUY104" s="704"/>
      <c r="MUZ104" s="704"/>
      <c r="MVA104" s="704"/>
      <c r="MVB104" s="704"/>
      <c r="MVC104" s="704"/>
      <c r="MVD104" s="704"/>
      <c r="MVE104" s="704"/>
      <c r="MVF104" s="704"/>
      <c r="MVG104" s="704"/>
      <c r="MVH104" s="704"/>
      <c r="MVI104" s="704"/>
      <c r="MVJ104" s="704"/>
      <c r="MVK104" s="704"/>
      <c r="MVL104" s="704"/>
      <c r="MVM104" s="704"/>
      <c r="MVN104" s="704"/>
      <c r="MVO104" s="704"/>
      <c r="MVP104" s="704"/>
      <c r="MVQ104" s="704"/>
      <c r="MVR104" s="704"/>
      <c r="MVS104" s="704"/>
      <c r="MVT104" s="704"/>
      <c r="MVU104" s="704"/>
      <c r="MVV104" s="704"/>
      <c r="MVW104" s="704"/>
      <c r="MVX104" s="704"/>
      <c r="MVY104" s="704"/>
      <c r="MVZ104" s="704"/>
      <c r="MWA104" s="704"/>
      <c r="MWB104" s="704"/>
      <c r="MWC104" s="704"/>
      <c r="MWD104" s="704"/>
      <c r="MWE104" s="704"/>
      <c r="MWF104" s="704"/>
      <c r="MWG104" s="704"/>
      <c r="MWH104" s="704"/>
      <c r="MWI104" s="704"/>
      <c r="MWJ104" s="704"/>
      <c r="MWK104" s="704"/>
      <c r="MWL104" s="704"/>
      <c r="MWM104" s="704"/>
      <c r="MWN104" s="704"/>
      <c r="MWO104" s="704"/>
      <c r="MWP104" s="704"/>
      <c r="MWQ104" s="704"/>
      <c r="MWR104" s="704"/>
      <c r="MWS104" s="704"/>
      <c r="MWT104" s="704"/>
      <c r="MWU104" s="704"/>
      <c r="MWV104" s="704"/>
      <c r="MWW104" s="704"/>
      <c r="MWX104" s="704"/>
      <c r="MWY104" s="704"/>
      <c r="MWZ104" s="704"/>
      <c r="MXA104" s="704"/>
      <c r="MXB104" s="704"/>
      <c r="MXC104" s="704"/>
      <c r="MXD104" s="704"/>
      <c r="MXE104" s="704"/>
      <c r="MXF104" s="704"/>
      <c r="MXG104" s="704"/>
      <c r="MXH104" s="704"/>
      <c r="MXI104" s="704"/>
      <c r="MXJ104" s="704"/>
      <c r="MXK104" s="704"/>
      <c r="MXL104" s="704"/>
      <c r="MXM104" s="704"/>
      <c r="MXN104" s="704"/>
      <c r="MXO104" s="704"/>
      <c r="MXP104" s="704"/>
      <c r="MXQ104" s="704"/>
      <c r="MXR104" s="704"/>
      <c r="MXS104" s="704"/>
      <c r="MXT104" s="704"/>
      <c r="MXU104" s="704"/>
      <c r="MXV104" s="704"/>
      <c r="MXW104" s="704"/>
      <c r="MXX104" s="704"/>
      <c r="MXY104" s="704"/>
      <c r="MXZ104" s="704"/>
      <c r="MYA104" s="704"/>
      <c r="MYB104" s="704"/>
      <c r="MYC104" s="704"/>
      <c r="MYD104" s="704"/>
      <c r="MYE104" s="704"/>
      <c r="MYF104" s="704"/>
      <c r="MYG104" s="704"/>
      <c r="MYH104" s="704"/>
      <c r="MYI104" s="704"/>
      <c r="MYJ104" s="704"/>
      <c r="MYK104" s="704"/>
      <c r="MYL104" s="704"/>
      <c r="MYM104" s="704"/>
      <c r="MYN104" s="704"/>
      <c r="MYO104" s="704"/>
      <c r="MYP104" s="704"/>
      <c r="MYQ104" s="704"/>
      <c r="MYR104" s="704"/>
      <c r="MYS104" s="704"/>
      <c r="MYT104" s="704"/>
      <c r="MYU104" s="704"/>
      <c r="MYV104" s="704"/>
      <c r="MYW104" s="704"/>
      <c r="MYX104" s="704"/>
      <c r="MYY104" s="704"/>
      <c r="MYZ104" s="704"/>
      <c r="MZA104" s="704"/>
      <c r="MZB104" s="704"/>
      <c r="MZC104" s="704"/>
      <c r="MZD104" s="704"/>
      <c r="MZE104" s="704"/>
      <c r="MZF104" s="704"/>
      <c r="MZG104" s="704"/>
      <c r="MZH104" s="704"/>
      <c r="MZI104" s="704"/>
      <c r="MZJ104" s="704"/>
      <c r="MZK104" s="704"/>
      <c r="MZL104" s="704"/>
      <c r="MZM104" s="704"/>
      <c r="MZN104" s="704"/>
      <c r="MZO104" s="704"/>
      <c r="MZP104" s="704"/>
      <c r="MZQ104" s="704"/>
      <c r="MZR104" s="704"/>
      <c r="MZS104" s="704"/>
      <c r="MZT104" s="704"/>
      <c r="MZU104" s="704"/>
      <c r="MZV104" s="704"/>
      <c r="MZW104" s="704"/>
      <c r="MZX104" s="704"/>
      <c r="MZY104" s="704"/>
      <c r="MZZ104" s="704"/>
      <c r="NAA104" s="704"/>
      <c r="NAB104" s="704"/>
      <c r="NAC104" s="704"/>
      <c r="NAD104" s="704"/>
      <c r="NAE104" s="704"/>
      <c r="NAF104" s="704"/>
      <c r="NAG104" s="704"/>
      <c r="NAH104" s="704"/>
      <c r="NAI104" s="704"/>
      <c r="NAJ104" s="704"/>
      <c r="NAK104" s="704"/>
      <c r="NAL104" s="704"/>
      <c r="NAM104" s="704"/>
      <c r="NAN104" s="704"/>
      <c r="NAO104" s="704"/>
      <c r="NAP104" s="704"/>
      <c r="NAQ104" s="704"/>
      <c r="NAR104" s="704"/>
      <c r="NAS104" s="704"/>
      <c r="NAT104" s="704"/>
      <c r="NAU104" s="704"/>
      <c r="NAV104" s="704"/>
      <c r="NAW104" s="704"/>
      <c r="NAX104" s="704"/>
      <c r="NAY104" s="704"/>
      <c r="NAZ104" s="704"/>
      <c r="NBA104" s="704"/>
      <c r="NBB104" s="704"/>
      <c r="NBC104" s="704"/>
      <c r="NBD104" s="704"/>
      <c r="NBE104" s="704"/>
      <c r="NBF104" s="704"/>
      <c r="NBG104" s="704"/>
      <c r="NBH104" s="704"/>
      <c r="NBI104" s="704"/>
      <c r="NBJ104" s="704"/>
      <c r="NBK104" s="704"/>
      <c r="NBL104" s="704"/>
      <c r="NBM104" s="704"/>
      <c r="NBN104" s="704"/>
      <c r="NBO104" s="704"/>
      <c r="NBP104" s="704"/>
      <c r="NBQ104" s="704"/>
      <c r="NBR104" s="704"/>
      <c r="NBS104" s="704"/>
      <c r="NBT104" s="704"/>
      <c r="NBU104" s="704"/>
      <c r="NBV104" s="704"/>
      <c r="NBW104" s="704"/>
      <c r="NBX104" s="704"/>
      <c r="NBY104" s="704"/>
      <c r="NBZ104" s="704"/>
      <c r="NCA104" s="704"/>
      <c r="NCB104" s="704"/>
      <c r="NCC104" s="704"/>
      <c r="NCD104" s="704"/>
      <c r="NCE104" s="704"/>
      <c r="NCF104" s="704"/>
      <c r="NCG104" s="704"/>
      <c r="NCH104" s="704"/>
      <c r="NCI104" s="704"/>
      <c r="NCJ104" s="704"/>
      <c r="NCK104" s="704"/>
      <c r="NCL104" s="704"/>
      <c r="NCM104" s="704"/>
      <c r="NCN104" s="704"/>
      <c r="NCO104" s="704"/>
      <c r="NCP104" s="704"/>
      <c r="NCQ104" s="704"/>
      <c r="NCR104" s="704"/>
      <c r="NCS104" s="704"/>
      <c r="NCT104" s="704"/>
      <c r="NCU104" s="704"/>
      <c r="NCV104" s="704"/>
      <c r="NCW104" s="704"/>
      <c r="NCX104" s="704"/>
      <c r="NCY104" s="704"/>
      <c r="NCZ104" s="704"/>
      <c r="NDA104" s="704"/>
      <c r="NDB104" s="704"/>
      <c r="NDC104" s="704"/>
      <c r="NDD104" s="704"/>
      <c r="NDE104" s="704"/>
      <c r="NDF104" s="704"/>
      <c r="NDG104" s="704"/>
      <c r="NDH104" s="704"/>
      <c r="NDI104" s="704"/>
      <c r="NDJ104" s="704"/>
      <c r="NDK104" s="704"/>
      <c r="NDL104" s="704"/>
      <c r="NDM104" s="704"/>
      <c r="NDN104" s="704"/>
      <c r="NDO104" s="704"/>
      <c r="NDP104" s="704"/>
      <c r="NDQ104" s="704"/>
      <c r="NDR104" s="704"/>
      <c r="NDS104" s="704"/>
      <c r="NDT104" s="704"/>
      <c r="NDU104" s="704"/>
      <c r="NDV104" s="704"/>
      <c r="NDW104" s="704"/>
      <c r="NDX104" s="704"/>
      <c r="NDY104" s="704"/>
      <c r="NDZ104" s="704"/>
      <c r="NEA104" s="704"/>
      <c r="NEB104" s="704"/>
      <c r="NEC104" s="704"/>
      <c r="NED104" s="704"/>
      <c r="NEE104" s="704"/>
      <c r="NEF104" s="704"/>
      <c r="NEG104" s="704"/>
      <c r="NEH104" s="704"/>
      <c r="NEI104" s="704"/>
      <c r="NEJ104" s="704"/>
      <c r="NEK104" s="704"/>
      <c r="NEL104" s="704"/>
      <c r="NEM104" s="704"/>
      <c r="NEN104" s="704"/>
      <c r="NEO104" s="704"/>
      <c r="NEP104" s="704"/>
      <c r="NEQ104" s="704"/>
      <c r="NER104" s="704"/>
      <c r="NES104" s="704"/>
      <c r="NET104" s="704"/>
      <c r="NEU104" s="704"/>
      <c r="NEV104" s="704"/>
      <c r="NEW104" s="704"/>
      <c r="NEX104" s="704"/>
      <c r="NEY104" s="704"/>
      <c r="NEZ104" s="704"/>
      <c r="NFA104" s="704"/>
      <c r="NFB104" s="704"/>
      <c r="NFC104" s="704"/>
      <c r="NFD104" s="704"/>
      <c r="NFE104" s="704"/>
      <c r="NFF104" s="704"/>
      <c r="NFG104" s="704"/>
      <c r="NFH104" s="704"/>
      <c r="NFI104" s="704"/>
      <c r="NFJ104" s="704"/>
      <c r="NFK104" s="704"/>
      <c r="NFL104" s="704"/>
      <c r="NFM104" s="704"/>
      <c r="NFN104" s="704"/>
      <c r="NFO104" s="704"/>
      <c r="NFP104" s="704"/>
      <c r="NFQ104" s="704"/>
      <c r="NFR104" s="704"/>
      <c r="NFS104" s="704"/>
      <c r="NFT104" s="704"/>
      <c r="NFU104" s="704"/>
      <c r="NFV104" s="704"/>
      <c r="NFW104" s="704"/>
      <c r="NFX104" s="704"/>
      <c r="NFY104" s="704"/>
      <c r="NFZ104" s="704"/>
      <c r="NGA104" s="704"/>
      <c r="NGB104" s="704"/>
      <c r="NGC104" s="704"/>
      <c r="NGD104" s="704"/>
      <c r="NGE104" s="704"/>
      <c r="NGF104" s="704"/>
      <c r="NGG104" s="704"/>
      <c r="NGH104" s="704"/>
      <c r="NGI104" s="704"/>
      <c r="NGJ104" s="704"/>
      <c r="NGK104" s="704"/>
      <c r="NGL104" s="704"/>
      <c r="NGM104" s="704"/>
      <c r="NGN104" s="704"/>
      <c r="NGO104" s="704"/>
      <c r="NGP104" s="704"/>
      <c r="NGQ104" s="704"/>
      <c r="NGR104" s="704"/>
      <c r="NGS104" s="704"/>
      <c r="NGT104" s="704"/>
      <c r="NGU104" s="704"/>
      <c r="NGV104" s="704"/>
      <c r="NGW104" s="704"/>
      <c r="NGX104" s="704"/>
      <c r="NGY104" s="704"/>
      <c r="NGZ104" s="704"/>
      <c r="NHA104" s="704"/>
      <c r="NHB104" s="704"/>
      <c r="NHC104" s="704"/>
      <c r="NHD104" s="704"/>
      <c r="NHE104" s="704"/>
      <c r="NHF104" s="704"/>
      <c r="NHG104" s="704"/>
      <c r="NHH104" s="704"/>
      <c r="NHI104" s="704"/>
      <c r="NHJ104" s="704"/>
      <c r="NHK104" s="704"/>
      <c r="NHL104" s="704"/>
      <c r="NHM104" s="704"/>
      <c r="NHN104" s="704"/>
      <c r="NHO104" s="704"/>
      <c r="NHP104" s="704"/>
      <c r="NHQ104" s="704"/>
      <c r="NHR104" s="704"/>
      <c r="NHS104" s="704"/>
      <c r="NHT104" s="704"/>
      <c r="NHU104" s="704"/>
      <c r="NHV104" s="704"/>
      <c r="NHW104" s="704"/>
      <c r="NHX104" s="704"/>
      <c r="NHY104" s="704"/>
      <c r="NHZ104" s="704"/>
      <c r="NIA104" s="704"/>
      <c r="NIB104" s="704"/>
      <c r="NIC104" s="704"/>
      <c r="NID104" s="704"/>
      <c r="NIE104" s="704"/>
      <c r="NIF104" s="704"/>
      <c r="NIG104" s="704"/>
      <c r="NIH104" s="704"/>
      <c r="NII104" s="704"/>
      <c r="NIJ104" s="704"/>
      <c r="NIK104" s="704"/>
      <c r="NIL104" s="704"/>
      <c r="NIM104" s="704"/>
      <c r="NIN104" s="704"/>
      <c r="NIO104" s="704"/>
      <c r="NIP104" s="704"/>
      <c r="NIQ104" s="704"/>
      <c r="NIR104" s="704"/>
      <c r="NIS104" s="704"/>
      <c r="NIT104" s="704"/>
      <c r="NIU104" s="704"/>
      <c r="NIV104" s="704"/>
      <c r="NIW104" s="704"/>
      <c r="NIX104" s="704"/>
      <c r="NIY104" s="704"/>
      <c r="NIZ104" s="704"/>
      <c r="NJA104" s="704"/>
      <c r="NJB104" s="704"/>
      <c r="NJC104" s="704"/>
      <c r="NJD104" s="704"/>
      <c r="NJE104" s="704"/>
      <c r="NJF104" s="704"/>
      <c r="NJG104" s="704"/>
      <c r="NJH104" s="704"/>
      <c r="NJI104" s="704"/>
      <c r="NJJ104" s="704"/>
      <c r="NJK104" s="704"/>
      <c r="NJL104" s="704"/>
      <c r="NJM104" s="704"/>
      <c r="NJN104" s="704"/>
      <c r="NJO104" s="704"/>
      <c r="NJP104" s="704"/>
      <c r="NJQ104" s="704"/>
      <c r="NJR104" s="704"/>
      <c r="NJS104" s="704"/>
      <c r="NJT104" s="704"/>
      <c r="NJU104" s="704"/>
      <c r="NJV104" s="704"/>
      <c r="NJW104" s="704"/>
      <c r="NJX104" s="704"/>
      <c r="NJY104" s="704"/>
      <c r="NJZ104" s="704"/>
      <c r="NKA104" s="704"/>
      <c r="NKB104" s="704"/>
      <c r="NKC104" s="704"/>
      <c r="NKD104" s="704"/>
      <c r="NKE104" s="704"/>
      <c r="NKF104" s="704"/>
      <c r="NKG104" s="704"/>
      <c r="NKH104" s="704"/>
      <c r="NKI104" s="704"/>
      <c r="NKJ104" s="704"/>
      <c r="NKK104" s="704"/>
      <c r="NKL104" s="704"/>
      <c r="NKM104" s="704"/>
      <c r="NKN104" s="704"/>
      <c r="NKO104" s="704"/>
      <c r="NKP104" s="704"/>
      <c r="NKQ104" s="704"/>
      <c r="NKR104" s="704"/>
      <c r="NKS104" s="704"/>
      <c r="NKT104" s="704"/>
      <c r="NKU104" s="704"/>
      <c r="NKV104" s="704"/>
      <c r="NKW104" s="704"/>
      <c r="NKX104" s="704"/>
      <c r="NKY104" s="704"/>
      <c r="NKZ104" s="704"/>
      <c r="NLA104" s="704"/>
      <c r="NLB104" s="704"/>
      <c r="NLC104" s="704"/>
      <c r="NLD104" s="704"/>
      <c r="NLE104" s="704"/>
      <c r="NLF104" s="704"/>
      <c r="NLG104" s="704"/>
      <c r="NLH104" s="704"/>
      <c r="NLI104" s="704"/>
      <c r="NLJ104" s="704"/>
      <c r="NLK104" s="704"/>
      <c r="NLL104" s="704"/>
      <c r="NLM104" s="704"/>
      <c r="NLN104" s="704"/>
      <c r="NLO104" s="704"/>
      <c r="NLP104" s="704"/>
      <c r="NLQ104" s="704"/>
      <c r="NLR104" s="704"/>
      <c r="NLS104" s="704"/>
      <c r="NLT104" s="704"/>
      <c r="NLU104" s="704"/>
      <c r="NLV104" s="704"/>
      <c r="NLW104" s="704"/>
      <c r="NLX104" s="704"/>
      <c r="NLY104" s="704"/>
      <c r="NLZ104" s="704"/>
      <c r="NMA104" s="704"/>
      <c r="NMB104" s="704"/>
      <c r="NMC104" s="704"/>
      <c r="NMD104" s="704"/>
      <c r="NME104" s="704"/>
      <c r="NMF104" s="704"/>
      <c r="NMG104" s="704"/>
      <c r="NMH104" s="704"/>
      <c r="NMI104" s="704"/>
      <c r="NMJ104" s="704"/>
      <c r="NMK104" s="704"/>
      <c r="NML104" s="704"/>
      <c r="NMM104" s="704"/>
      <c r="NMN104" s="704"/>
      <c r="NMO104" s="704"/>
      <c r="NMP104" s="704"/>
      <c r="NMQ104" s="704"/>
      <c r="NMR104" s="704"/>
      <c r="NMS104" s="704"/>
      <c r="NMT104" s="704"/>
      <c r="NMU104" s="704"/>
      <c r="NMV104" s="704"/>
      <c r="NMW104" s="704"/>
      <c r="NMX104" s="704"/>
      <c r="NMY104" s="704"/>
      <c r="NMZ104" s="704"/>
      <c r="NNA104" s="704"/>
      <c r="NNB104" s="704"/>
      <c r="NNC104" s="704"/>
      <c r="NND104" s="704"/>
      <c r="NNE104" s="704"/>
      <c r="NNF104" s="704"/>
      <c r="NNG104" s="704"/>
      <c r="NNH104" s="704"/>
      <c r="NNI104" s="704"/>
      <c r="NNJ104" s="704"/>
      <c r="NNK104" s="704"/>
      <c r="NNL104" s="704"/>
      <c r="NNM104" s="704"/>
      <c r="NNN104" s="704"/>
      <c r="NNO104" s="704"/>
      <c r="NNP104" s="704"/>
      <c r="NNQ104" s="704"/>
      <c r="NNR104" s="704"/>
      <c r="NNS104" s="704"/>
      <c r="NNT104" s="704"/>
      <c r="NNU104" s="704"/>
      <c r="NNV104" s="704"/>
      <c r="NNW104" s="704"/>
      <c r="NNX104" s="704"/>
      <c r="NNY104" s="704"/>
      <c r="NNZ104" s="704"/>
      <c r="NOA104" s="704"/>
      <c r="NOB104" s="704"/>
      <c r="NOC104" s="704"/>
      <c r="NOD104" s="704"/>
      <c r="NOE104" s="704"/>
      <c r="NOF104" s="704"/>
      <c r="NOG104" s="704"/>
      <c r="NOH104" s="704"/>
      <c r="NOI104" s="704"/>
      <c r="NOJ104" s="704"/>
      <c r="NOK104" s="704"/>
      <c r="NOL104" s="704"/>
      <c r="NOM104" s="704"/>
      <c r="NON104" s="704"/>
      <c r="NOO104" s="704"/>
      <c r="NOP104" s="704"/>
      <c r="NOQ104" s="704"/>
      <c r="NOR104" s="704"/>
      <c r="NOS104" s="704"/>
      <c r="NOT104" s="704"/>
      <c r="NOU104" s="704"/>
      <c r="NOV104" s="704"/>
      <c r="NOW104" s="704"/>
      <c r="NOX104" s="704"/>
      <c r="NOY104" s="704"/>
      <c r="NOZ104" s="704"/>
      <c r="NPA104" s="704"/>
      <c r="NPB104" s="704"/>
      <c r="NPC104" s="704"/>
      <c r="NPD104" s="704"/>
      <c r="NPE104" s="704"/>
      <c r="NPF104" s="704"/>
      <c r="NPG104" s="704"/>
      <c r="NPH104" s="704"/>
      <c r="NPI104" s="704"/>
      <c r="NPJ104" s="704"/>
      <c r="NPK104" s="704"/>
      <c r="NPL104" s="704"/>
      <c r="NPM104" s="704"/>
      <c r="NPN104" s="704"/>
      <c r="NPO104" s="704"/>
      <c r="NPP104" s="704"/>
      <c r="NPQ104" s="704"/>
      <c r="NPR104" s="704"/>
      <c r="NPS104" s="704"/>
      <c r="NPT104" s="704"/>
      <c r="NPU104" s="704"/>
      <c r="NPV104" s="704"/>
      <c r="NPW104" s="704"/>
      <c r="NPX104" s="704"/>
      <c r="NPY104" s="704"/>
      <c r="NPZ104" s="704"/>
      <c r="NQA104" s="704"/>
      <c r="NQB104" s="704"/>
      <c r="NQC104" s="704"/>
      <c r="NQD104" s="704"/>
      <c r="NQE104" s="704"/>
      <c r="NQF104" s="704"/>
      <c r="NQG104" s="704"/>
      <c r="NQH104" s="704"/>
      <c r="NQI104" s="704"/>
      <c r="NQJ104" s="704"/>
      <c r="NQK104" s="704"/>
      <c r="NQL104" s="704"/>
      <c r="NQM104" s="704"/>
      <c r="NQN104" s="704"/>
      <c r="NQO104" s="704"/>
      <c r="NQP104" s="704"/>
      <c r="NQQ104" s="704"/>
      <c r="NQR104" s="704"/>
      <c r="NQS104" s="704"/>
      <c r="NQT104" s="704"/>
      <c r="NQU104" s="704"/>
      <c r="NQV104" s="704"/>
      <c r="NQW104" s="704"/>
      <c r="NQX104" s="704"/>
      <c r="NQY104" s="704"/>
      <c r="NQZ104" s="704"/>
      <c r="NRA104" s="704"/>
      <c r="NRB104" s="704"/>
      <c r="NRC104" s="704"/>
      <c r="NRD104" s="704"/>
      <c r="NRE104" s="704"/>
      <c r="NRF104" s="704"/>
      <c r="NRG104" s="704"/>
      <c r="NRH104" s="704"/>
      <c r="NRI104" s="704"/>
      <c r="NRJ104" s="704"/>
      <c r="NRK104" s="704"/>
      <c r="NRL104" s="704"/>
      <c r="NRM104" s="704"/>
      <c r="NRN104" s="704"/>
      <c r="NRO104" s="704"/>
      <c r="NRP104" s="704"/>
      <c r="NRQ104" s="704"/>
      <c r="NRR104" s="704"/>
      <c r="NRS104" s="704"/>
      <c r="NRT104" s="704"/>
      <c r="NRU104" s="704"/>
      <c r="NRV104" s="704"/>
      <c r="NRW104" s="704"/>
      <c r="NRX104" s="704"/>
      <c r="NRY104" s="704"/>
      <c r="NRZ104" s="704"/>
      <c r="NSA104" s="704"/>
      <c r="NSB104" s="704"/>
      <c r="NSC104" s="704"/>
      <c r="NSD104" s="704"/>
      <c r="NSE104" s="704"/>
      <c r="NSF104" s="704"/>
      <c r="NSG104" s="704"/>
      <c r="NSH104" s="704"/>
      <c r="NSI104" s="704"/>
      <c r="NSJ104" s="704"/>
      <c r="NSK104" s="704"/>
      <c r="NSL104" s="704"/>
      <c r="NSM104" s="704"/>
      <c r="NSN104" s="704"/>
      <c r="NSO104" s="704"/>
      <c r="NSP104" s="704"/>
      <c r="NSQ104" s="704"/>
      <c r="NSR104" s="704"/>
      <c r="NSS104" s="704"/>
      <c r="NST104" s="704"/>
      <c r="NSU104" s="704"/>
      <c r="NSV104" s="704"/>
      <c r="NSW104" s="704"/>
      <c r="NSX104" s="704"/>
      <c r="NSY104" s="704"/>
      <c r="NSZ104" s="704"/>
      <c r="NTA104" s="704"/>
      <c r="NTB104" s="704"/>
      <c r="NTC104" s="704"/>
      <c r="NTD104" s="704"/>
      <c r="NTE104" s="704"/>
      <c r="NTF104" s="704"/>
      <c r="NTG104" s="704"/>
      <c r="NTH104" s="704"/>
      <c r="NTI104" s="704"/>
      <c r="NTJ104" s="704"/>
      <c r="NTK104" s="704"/>
      <c r="NTL104" s="704"/>
      <c r="NTM104" s="704"/>
      <c r="NTN104" s="704"/>
      <c r="NTO104" s="704"/>
      <c r="NTP104" s="704"/>
      <c r="NTQ104" s="704"/>
      <c r="NTR104" s="704"/>
      <c r="NTS104" s="704"/>
      <c r="NTT104" s="704"/>
      <c r="NTU104" s="704"/>
      <c r="NTV104" s="704"/>
      <c r="NTW104" s="704"/>
      <c r="NTX104" s="704"/>
      <c r="NTY104" s="704"/>
      <c r="NTZ104" s="704"/>
      <c r="NUA104" s="704"/>
      <c r="NUB104" s="704"/>
      <c r="NUC104" s="704"/>
      <c r="NUD104" s="704"/>
      <c r="NUE104" s="704"/>
      <c r="NUF104" s="704"/>
      <c r="NUG104" s="704"/>
      <c r="NUH104" s="704"/>
      <c r="NUI104" s="704"/>
      <c r="NUJ104" s="704"/>
      <c r="NUK104" s="704"/>
      <c r="NUL104" s="704"/>
      <c r="NUM104" s="704"/>
      <c r="NUN104" s="704"/>
      <c r="NUO104" s="704"/>
      <c r="NUP104" s="704"/>
      <c r="NUQ104" s="704"/>
      <c r="NUR104" s="704"/>
      <c r="NUS104" s="704"/>
      <c r="NUT104" s="704"/>
      <c r="NUU104" s="704"/>
      <c r="NUV104" s="704"/>
      <c r="NUW104" s="704"/>
      <c r="NUX104" s="704"/>
      <c r="NUY104" s="704"/>
      <c r="NUZ104" s="704"/>
      <c r="NVA104" s="704"/>
      <c r="NVB104" s="704"/>
      <c r="NVC104" s="704"/>
      <c r="NVD104" s="704"/>
      <c r="NVE104" s="704"/>
      <c r="NVF104" s="704"/>
      <c r="NVG104" s="704"/>
      <c r="NVH104" s="704"/>
      <c r="NVI104" s="704"/>
      <c r="NVJ104" s="704"/>
      <c r="NVK104" s="704"/>
      <c r="NVL104" s="704"/>
      <c r="NVM104" s="704"/>
      <c r="NVN104" s="704"/>
      <c r="NVO104" s="704"/>
      <c r="NVP104" s="704"/>
      <c r="NVQ104" s="704"/>
      <c r="NVR104" s="704"/>
      <c r="NVS104" s="704"/>
      <c r="NVT104" s="704"/>
      <c r="NVU104" s="704"/>
      <c r="NVV104" s="704"/>
      <c r="NVW104" s="704"/>
      <c r="NVX104" s="704"/>
      <c r="NVY104" s="704"/>
      <c r="NVZ104" s="704"/>
      <c r="NWA104" s="704"/>
      <c r="NWB104" s="704"/>
      <c r="NWC104" s="704"/>
      <c r="NWD104" s="704"/>
      <c r="NWE104" s="704"/>
      <c r="NWF104" s="704"/>
      <c r="NWG104" s="704"/>
      <c r="NWH104" s="704"/>
      <c r="NWI104" s="704"/>
      <c r="NWJ104" s="704"/>
      <c r="NWK104" s="704"/>
      <c r="NWL104" s="704"/>
      <c r="NWM104" s="704"/>
      <c r="NWN104" s="704"/>
      <c r="NWO104" s="704"/>
      <c r="NWP104" s="704"/>
      <c r="NWQ104" s="704"/>
      <c r="NWR104" s="704"/>
      <c r="NWS104" s="704"/>
      <c r="NWT104" s="704"/>
      <c r="NWU104" s="704"/>
      <c r="NWV104" s="704"/>
      <c r="NWW104" s="704"/>
      <c r="NWX104" s="704"/>
      <c r="NWY104" s="704"/>
      <c r="NWZ104" s="704"/>
      <c r="NXA104" s="704"/>
      <c r="NXB104" s="704"/>
      <c r="NXC104" s="704"/>
      <c r="NXD104" s="704"/>
      <c r="NXE104" s="704"/>
      <c r="NXF104" s="704"/>
      <c r="NXG104" s="704"/>
      <c r="NXH104" s="704"/>
      <c r="NXI104" s="704"/>
      <c r="NXJ104" s="704"/>
      <c r="NXK104" s="704"/>
      <c r="NXL104" s="704"/>
      <c r="NXM104" s="704"/>
      <c r="NXN104" s="704"/>
      <c r="NXO104" s="704"/>
      <c r="NXP104" s="704"/>
      <c r="NXQ104" s="704"/>
      <c r="NXR104" s="704"/>
      <c r="NXS104" s="704"/>
      <c r="NXT104" s="704"/>
      <c r="NXU104" s="704"/>
      <c r="NXV104" s="704"/>
      <c r="NXW104" s="704"/>
      <c r="NXX104" s="704"/>
      <c r="NXY104" s="704"/>
      <c r="NXZ104" s="704"/>
      <c r="NYA104" s="704"/>
      <c r="NYB104" s="704"/>
      <c r="NYC104" s="704"/>
      <c r="NYD104" s="704"/>
      <c r="NYE104" s="704"/>
      <c r="NYF104" s="704"/>
      <c r="NYG104" s="704"/>
      <c r="NYH104" s="704"/>
      <c r="NYI104" s="704"/>
      <c r="NYJ104" s="704"/>
      <c r="NYK104" s="704"/>
      <c r="NYL104" s="704"/>
      <c r="NYM104" s="704"/>
      <c r="NYN104" s="704"/>
      <c r="NYO104" s="704"/>
      <c r="NYP104" s="704"/>
      <c r="NYQ104" s="704"/>
      <c r="NYR104" s="704"/>
      <c r="NYS104" s="704"/>
      <c r="NYT104" s="704"/>
      <c r="NYU104" s="704"/>
      <c r="NYV104" s="704"/>
      <c r="NYW104" s="704"/>
      <c r="NYX104" s="704"/>
      <c r="NYY104" s="704"/>
      <c r="NYZ104" s="704"/>
      <c r="NZA104" s="704"/>
      <c r="NZB104" s="704"/>
      <c r="NZC104" s="704"/>
      <c r="NZD104" s="704"/>
      <c r="NZE104" s="704"/>
      <c r="NZF104" s="704"/>
      <c r="NZG104" s="704"/>
      <c r="NZH104" s="704"/>
      <c r="NZI104" s="704"/>
      <c r="NZJ104" s="704"/>
      <c r="NZK104" s="704"/>
      <c r="NZL104" s="704"/>
      <c r="NZM104" s="704"/>
      <c r="NZN104" s="704"/>
      <c r="NZO104" s="704"/>
      <c r="NZP104" s="704"/>
      <c r="NZQ104" s="704"/>
      <c r="NZR104" s="704"/>
      <c r="NZS104" s="704"/>
      <c r="NZT104" s="704"/>
      <c r="NZU104" s="704"/>
      <c r="NZV104" s="704"/>
      <c r="NZW104" s="704"/>
      <c r="NZX104" s="704"/>
      <c r="NZY104" s="704"/>
      <c r="NZZ104" s="704"/>
      <c r="OAA104" s="704"/>
      <c r="OAB104" s="704"/>
      <c r="OAC104" s="704"/>
      <c r="OAD104" s="704"/>
      <c r="OAE104" s="704"/>
      <c r="OAF104" s="704"/>
      <c r="OAG104" s="704"/>
      <c r="OAH104" s="704"/>
      <c r="OAI104" s="704"/>
      <c r="OAJ104" s="704"/>
      <c r="OAK104" s="704"/>
      <c r="OAL104" s="704"/>
      <c r="OAM104" s="704"/>
      <c r="OAN104" s="704"/>
      <c r="OAO104" s="704"/>
      <c r="OAP104" s="704"/>
      <c r="OAQ104" s="704"/>
      <c r="OAR104" s="704"/>
      <c r="OAS104" s="704"/>
      <c r="OAT104" s="704"/>
      <c r="OAU104" s="704"/>
      <c r="OAV104" s="704"/>
      <c r="OAW104" s="704"/>
      <c r="OAX104" s="704"/>
      <c r="OAY104" s="704"/>
      <c r="OAZ104" s="704"/>
      <c r="OBA104" s="704"/>
      <c r="OBB104" s="704"/>
      <c r="OBC104" s="704"/>
      <c r="OBD104" s="704"/>
      <c r="OBE104" s="704"/>
      <c r="OBF104" s="704"/>
      <c r="OBG104" s="704"/>
      <c r="OBH104" s="704"/>
      <c r="OBI104" s="704"/>
      <c r="OBJ104" s="704"/>
      <c r="OBK104" s="704"/>
      <c r="OBL104" s="704"/>
      <c r="OBM104" s="704"/>
      <c r="OBN104" s="704"/>
      <c r="OBO104" s="704"/>
      <c r="OBP104" s="704"/>
      <c r="OBQ104" s="704"/>
      <c r="OBR104" s="704"/>
      <c r="OBS104" s="704"/>
      <c r="OBT104" s="704"/>
      <c r="OBU104" s="704"/>
      <c r="OBV104" s="704"/>
      <c r="OBW104" s="704"/>
      <c r="OBX104" s="704"/>
      <c r="OBY104" s="704"/>
      <c r="OBZ104" s="704"/>
      <c r="OCA104" s="704"/>
      <c r="OCB104" s="704"/>
      <c r="OCC104" s="704"/>
      <c r="OCD104" s="704"/>
      <c r="OCE104" s="704"/>
      <c r="OCF104" s="704"/>
      <c r="OCG104" s="704"/>
      <c r="OCH104" s="704"/>
      <c r="OCI104" s="704"/>
      <c r="OCJ104" s="704"/>
      <c r="OCK104" s="704"/>
      <c r="OCL104" s="704"/>
      <c r="OCM104" s="704"/>
      <c r="OCN104" s="704"/>
      <c r="OCO104" s="704"/>
      <c r="OCP104" s="704"/>
      <c r="OCQ104" s="704"/>
      <c r="OCR104" s="704"/>
      <c r="OCS104" s="704"/>
      <c r="OCT104" s="704"/>
      <c r="OCU104" s="704"/>
      <c r="OCV104" s="704"/>
      <c r="OCW104" s="704"/>
      <c r="OCX104" s="704"/>
      <c r="OCY104" s="704"/>
      <c r="OCZ104" s="704"/>
      <c r="ODA104" s="704"/>
      <c r="ODB104" s="704"/>
      <c r="ODC104" s="704"/>
      <c r="ODD104" s="704"/>
      <c r="ODE104" s="704"/>
      <c r="ODF104" s="704"/>
      <c r="ODG104" s="704"/>
      <c r="ODH104" s="704"/>
      <c r="ODI104" s="704"/>
      <c r="ODJ104" s="704"/>
      <c r="ODK104" s="704"/>
      <c r="ODL104" s="704"/>
      <c r="ODM104" s="704"/>
      <c r="ODN104" s="704"/>
      <c r="ODO104" s="704"/>
      <c r="ODP104" s="704"/>
      <c r="ODQ104" s="704"/>
      <c r="ODR104" s="704"/>
      <c r="ODS104" s="704"/>
      <c r="ODT104" s="704"/>
      <c r="ODU104" s="704"/>
      <c r="ODV104" s="704"/>
      <c r="ODW104" s="704"/>
      <c r="ODX104" s="704"/>
      <c r="ODY104" s="704"/>
      <c r="ODZ104" s="704"/>
      <c r="OEA104" s="704"/>
      <c r="OEB104" s="704"/>
      <c r="OEC104" s="704"/>
      <c r="OED104" s="704"/>
      <c r="OEE104" s="704"/>
      <c r="OEF104" s="704"/>
      <c r="OEG104" s="704"/>
      <c r="OEH104" s="704"/>
      <c r="OEI104" s="704"/>
      <c r="OEJ104" s="704"/>
      <c r="OEK104" s="704"/>
      <c r="OEL104" s="704"/>
      <c r="OEM104" s="704"/>
      <c r="OEN104" s="704"/>
      <c r="OEO104" s="704"/>
      <c r="OEP104" s="704"/>
      <c r="OEQ104" s="704"/>
      <c r="OER104" s="704"/>
      <c r="OES104" s="704"/>
      <c r="OET104" s="704"/>
      <c r="OEU104" s="704"/>
      <c r="OEV104" s="704"/>
      <c r="OEW104" s="704"/>
      <c r="OEX104" s="704"/>
      <c r="OEY104" s="704"/>
      <c r="OEZ104" s="704"/>
      <c r="OFA104" s="704"/>
      <c r="OFB104" s="704"/>
      <c r="OFC104" s="704"/>
      <c r="OFD104" s="704"/>
      <c r="OFE104" s="704"/>
      <c r="OFF104" s="704"/>
      <c r="OFG104" s="704"/>
      <c r="OFH104" s="704"/>
      <c r="OFI104" s="704"/>
      <c r="OFJ104" s="704"/>
      <c r="OFK104" s="704"/>
      <c r="OFL104" s="704"/>
      <c r="OFM104" s="704"/>
      <c r="OFN104" s="704"/>
      <c r="OFO104" s="704"/>
      <c r="OFP104" s="704"/>
      <c r="OFQ104" s="704"/>
      <c r="OFR104" s="704"/>
      <c r="OFS104" s="704"/>
      <c r="OFT104" s="704"/>
      <c r="OFU104" s="704"/>
      <c r="OFV104" s="704"/>
      <c r="OFW104" s="704"/>
      <c r="OFX104" s="704"/>
      <c r="OFY104" s="704"/>
      <c r="OFZ104" s="704"/>
      <c r="OGA104" s="704"/>
      <c r="OGB104" s="704"/>
      <c r="OGC104" s="704"/>
      <c r="OGD104" s="704"/>
      <c r="OGE104" s="704"/>
      <c r="OGF104" s="704"/>
      <c r="OGG104" s="704"/>
      <c r="OGH104" s="704"/>
      <c r="OGI104" s="704"/>
      <c r="OGJ104" s="704"/>
      <c r="OGK104" s="704"/>
      <c r="OGL104" s="704"/>
      <c r="OGM104" s="704"/>
      <c r="OGN104" s="704"/>
      <c r="OGO104" s="704"/>
      <c r="OGP104" s="704"/>
      <c r="OGQ104" s="704"/>
      <c r="OGR104" s="704"/>
      <c r="OGS104" s="704"/>
      <c r="OGT104" s="704"/>
      <c r="OGU104" s="704"/>
      <c r="OGV104" s="704"/>
      <c r="OGW104" s="704"/>
      <c r="OGX104" s="704"/>
      <c r="OGY104" s="704"/>
      <c r="OGZ104" s="704"/>
      <c r="OHA104" s="704"/>
      <c r="OHB104" s="704"/>
      <c r="OHC104" s="704"/>
      <c r="OHD104" s="704"/>
      <c r="OHE104" s="704"/>
      <c r="OHF104" s="704"/>
      <c r="OHG104" s="704"/>
      <c r="OHH104" s="704"/>
      <c r="OHI104" s="704"/>
      <c r="OHJ104" s="704"/>
      <c r="OHK104" s="704"/>
      <c r="OHL104" s="704"/>
      <c r="OHM104" s="704"/>
      <c r="OHN104" s="704"/>
      <c r="OHO104" s="704"/>
      <c r="OHP104" s="704"/>
      <c r="OHQ104" s="704"/>
      <c r="OHR104" s="704"/>
      <c r="OHS104" s="704"/>
      <c r="OHT104" s="704"/>
      <c r="OHU104" s="704"/>
      <c r="OHV104" s="704"/>
      <c r="OHW104" s="704"/>
      <c r="OHX104" s="704"/>
      <c r="OHY104" s="704"/>
      <c r="OHZ104" s="704"/>
      <c r="OIA104" s="704"/>
      <c r="OIB104" s="704"/>
      <c r="OIC104" s="704"/>
      <c r="OID104" s="704"/>
      <c r="OIE104" s="704"/>
      <c r="OIF104" s="704"/>
      <c r="OIG104" s="704"/>
      <c r="OIH104" s="704"/>
      <c r="OII104" s="704"/>
      <c r="OIJ104" s="704"/>
      <c r="OIK104" s="704"/>
      <c r="OIL104" s="704"/>
      <c r="OIM104" s="704"/>
      <c r="OIN104" s="704"/>
      <c r="OIO104" s="704"/>
      <c r="OIP104" s="704"/>
      <c r="OIQ104" s="704"/>
      <c r="OIR104" s="704"/>
      <c r="OIS104" s="704"/>
      <c r="OIT104" s="704"/>
      <c r="OIU104" s="704"/>
      <c r="OIV104" s="704"/>
      <c r="OIW104" s="704"/>
      <c r="OIX104" s="704"/>
      <c r="OIY104" s="704"/>
      <c r="OIZ104" s="704"/>
      <c r="OJA104" s="704"/>
      <c r="OJB104" s="704"/>
      <c r="OJC104" s="704"/>
      <c r="OJD104" s="704"/>
      <c r="OJE104" s="704"/>
      <c r="OJF104" s="704"/>
      <c r="OJG104" s="704"/>
      <c r="OJH104" s="704"/>
      <c r="OJI104" s="704"/>
      <c r="OJJ104" s="704"/>
      <c r="OJK104" s="704"/>
      <c r="OJL104" s="704"/>
      <c r="OJM104" s="704"/>
      <c r="OJN104" s="704"/>
      <c r="OJO104" s="704"/>
      <c r="OJP104" s="704"/>
      <c r="OJQ104" s="704"/>
      <c r="OJR104" s="704"/>
      <c r="OJS104" s="704"/>
      <c r="OJT104" s="704"/>
      <c r="OJU104" s="704"/>
      <c r="OJV104" s="704"/>
      <c r="OJW104" s="704"/>
      <c r="OJX104" s="704"/>
      <c r="OJY104" s="704"/>
      <c r="OJZ104" s="704"/>
      <c r="OKA104" s="704"/>
      <c r="OKB104" s="704"/>
      <c r="OKC104" s="704"/>
      <c r="OKD104" s="704"/>
      <c r="OKE104" s="704"/>
      <c r="OKF104" s="704"/>
      <c r="OKG104" s="704"/>
      <c r="OKH104" s="704"/>
      <c r="OKI104" s="704"/>
      <c r="OKJ104" s="704"/>
      <c r="OKK104" s="704"/>
      <c r="OKL104" s="704"/>
      <c r="OKM104" s="704"/>
      <c r="OKN104" s="704"/>
      <c r="OKO104" s="704"/>
      <c r="OKP104" s="704"/>
      <c r="OKQ104" s="704"/>
      <c r="OKR104" s="704"/>
      <c r="OKS104" s="704"/>
      <c r="OKT104" s="704"/>
      <c r="OKU104" s="704"/>
      <c r="OKV104" s="704"/>
      <c r="OKW104" s="704"/>
      <c r="OKX104" s="704"/>
      <c r="OKY104" s="704"/>
      <c r="OKZ104" s="704"/>
      <c r="OLA104" s="704"/>
      <c r="OLB104" s="704"/>
      <c r="OLC104" s="704"/>
      <c r="OLD104" s="704"/>
      <c r="OLE104" s="704"/>
      <c r="OLF104" s="704"/>
      <c r="OLG104" s="704"/>
      <c r="OLH104" s="704"/>
      <c r="OLI104" s="704"/>
      <c r="OLJ104" s="704"/>
      <c r="OLK104" s="704"/>
      <c r="OLL104" s="704"/>
      <c r="OLM104" s="704"/>
      <c r="OLN104" s="704"/>
      <c r="OLO104" s="704"/>
      <c r="OLP104" s="704"/>
      <c r="OLQ104" s="704"/>
      <c r="OLR104" s="704"/>
      <c r="OLS104" s="704"/>
      <c r="OLT104" s="704"/>
      <c r="OLU104" s="704"/>
      <c r="OLV104" s="704"/>
      <c r="OLW104" s="704"/>
      <c r="OLX104" s="704"/>
      <c r="OLY104" s="704"/>
      <c r="OLZ104" s="704"/>
      <c r="OMA104" s="704"/>
      <c r="OMB104" s="704"/>
      <c r="OMC104" s="704"/>
      <c r="OMD104" s="704"/>
      <c r="OME104" s="704"/>
      <c r="OMF104" s="704"/>
      <c r="OMG104" s="704"/>
      <c r="OMH104" s="704"/>
      <c r="OMI104" s="704"/>
      <c r="OMJ104" s="704"/>
      <c r="OMK104" s="704"/>
      <c r="OML104" s="704"/>
      <c r="OMM104" s="704"/>
      <c r="OMN104" s="704"/>
      <c r="OMO104" s="704"/>
      <c r="OMP104" s="704"/>
      <c r="OMQ104" s="704"/>
      <c r="OMR104" s="704"/>
      <c r="OMS104" s="704"/>
      <c r="OMT104" s="704"/>
      <c r="OMU104" s="704"/>
      <c r="OMV104" s="704"/>
      <c r="OMW104" s="704"/>
      <c r="OMX104" s="704"/>
      <c r="OMY104" s="704"/>
      <c r="OMZ104" s="704"/>
      <c r="ONA104" s="704"/>
      <c r="ONB104" s="704"/>
      <c r="ONC104" s="704"/>
      <c r="OND104" s="704"/>
      <c r="ONE104" s="704"/>
      <c r="ONF104" s="704"/>
      <c r="ONG104" s="704"/>
      <c r="ONH104" s="704"/>
      <c r="ONI104" s="704"/>
      <c r="ONJ104" s="704"/>
      <c r="ONK104" s="704"/>
      <c r="ONL104" s="704"/>
      <c r="ONM104" s="704"/>
      <c r="ONN104" s="704"/>
      <c r="ONO104" s="704"/>
      <c r="ONP104" s="704"/>
      <c r="ONQ104" s="704"/>
      <c r="ONR104" s="704"/>
      <c r="ONS104" s="704"/>
      <c r="ONT104" s="704"/>
      <c r="ONU104" s="704"/>
      <c r="ONV104" s="704"/>
      <c r="ONW104" s="704"/>
      <c r="ONX104" s="704"/>
      <c r="ONY104" s="704"/>
      <c r="ONZ104" s="704"/>
      <c r="OOA104" s="704"/>
      <c r="OOB104" s="704"/>
      <c r="OOC104" s="704"/>
      <c r="OOD104" s="704"/>
      <c r="OOE104" s="704"/>
      <c r="OOF104" s="704"/>
      <c r="OOG104" s="704"/>
      <c r="OOH104" s="704"/>
      <c r="OOI104" s="704"/>
      <c r="OOJ104" s="704"/>
      <c r="OOK104" s="704"/>
      <c r="OOL104" s="704"/>
      <c r="OOM104" s="704"/>
      <c r="OON104" s="704"/>
      <c r="OOO104" s="704"/>
      <c r="OOP104" s="704"/>
      <c r="OOQ104" s="704"/>
      <c r="OOR104" s="704"/>
      <c r="OOS104" s="704"/>
      <c r="OOT104" s="704"/>
      <c r="OOU104" s="704"/>
      <c r="OOV104" s="704"/>
      <c r="OOW104" s="704"/>
      <c r="OOX104" s="704"/>
      <c r="OOY104" s="704"/>
      <c r="OOZ104" s="704"/>
      <c r="OPA104" s="704"/>
      <c r="OPB104" s="704"/>
      <c r="OPC104" s="704"/>
      <c r="OPD104" s="704"/>
      <c r="OPE104" s="704"/>
      <c r="OPF104" s="704"/>
      <c r="OPG104" s="704"/>
      <c r="OPH104" s="704"/>
      <c r="OPI104" s="704"/>
      <c r="OPJ104" s="704"/>
      <c r="OPK104" s="704"/>
      <c r="OPL104" s="704"/>
      <c r="OPM104" s="704"/>
      <c r="OPN104" s="704"/>
      <c r="OPO104" s="704"/>
      <c r="OPP104" s="704"/>
      <c r="OPQ104" s="704"/>
      <c r="OPR104" s="704"/>
      <c r="OPS104" s="704"/>
      <c r="OPT104" s="704"/>
      <c r="OPU104" s="704"/>
      <c r="OPV104" s="704"/>
      <c r="OPW104" s="704"/>
      <c r="OPX104" s="704"/>
      <c r="OPY104" s="704"/>
      <c r="OPZ104" s="704"/>
      <c r="OQA104" s="704"/>
      <c r="OQB104" s="704"/>
      <c r="OQC104" s="704"/>
      <c r="OQD104" s="704"/>
      <c r="OQE104" s="704"/>
      <c r="OQF104" s="704"/>
      <c r="OQG104" s="704"/>
      <c r="OQH104" s="704"/>
      <c r="OQI104" s="704"/>
      <c r="OQJ104" s="704"/>
      <c r="OQK104" s="704"/>
      <c r="OQL104" s="704"/>
      <c r="OQM104" s="704"/>
      <c r="OQN104" s="704"/>
      <c r="OQO104" s="704"/>
      <c r="OQP104" s="704"/>
      <c r="OQQ104" s="704"/>
      <c r="OQR104" s="704"/>
      <c r="OQS104" s="704"/>
      <c r="OQT104" s="704"/>
      <c r="OQU104" s="704"/>
      <c r="OQV104" s="704"/>
      <c r="OQW104" s="704"/>
      <c r="OQX104" s="704"/>
      <c r="OQY104" s="704"/>
      <c r="OQZ104" s="704"/>
      <c r="ORA104" s="704"/>
      <c r="ORB104" s="704"/>
      <c r="ORC104" s="704"/>
      <c r="ORD104" s="704"/>
      <c r="ORE104" s="704"/>
      <c r="ORF104" s="704"/>
      <c r="ORG104" s="704"/>
      <c r="ORH104" s="704"/>
      <c r="ORI104" s="704"/>
      <c r="ORJ104" s="704"/>
      <c r="ORK104" s="704"/>
      <c r="ORL104" s="704"/>
      <c r="ORM104" s="704"/>
      <c r="ORN104" s="704"/>
      <c r="ORO104" s="704"/>
      <c r="ORP104" s="704"/>
      <c r="ORQ104" s="704"/>
      <c r="ORR104" s="704"/>
      <c r="ORS104" s="704"/>
      <c r="ORT104" s="704"/>
      <c r="ORU104" s="704"/>
      <c r="ORV104" s="704"/>
      <c r="ORW104" s="704"/>
      <c r="ORX104" s="704"/>
      <c r="ORY104" s="704"/>
      <c r="ORZ104" s="704"/>
      <c r="OSA104" s="704"/>
      <c r="OSB104" s="704"/>
      <c r="OSC104" s="704"/>
      <c r="OSD104" s="704"/>
      <c r="OSE104" s="704"/>
      <c r="OSF104" s="704"/>
      <c r="OSG104" s="704"/>
      <c r="OSH104" s="704"/>
      <c r="OSI104" s="704"/>
      <c r="OSJ104" s="704"/>
      <c r="OSK104" s="704"/>
      <c r="OSL104" s="704"/>
      <c r="OSM104" s="704"/>
      <c r="OSN104" s="704"/>
      <c r="OSO104" s="704"/>
      <c r="OSP104" s="704"/>
      <c r="OSQ104" s="704"/>
      <c r="OSR104" s="704"/>
      <c r="OSS104" s="704"/>
      <c r="OST104" s="704"/>
      <c r="OSU104" s="704"/>
      <c r="OSV104" s="704"/>
      <c r="OSW104" s="704"/>
      <c r="OSX104" s="704"/>
      <c r="OSY104" s="704"/>
      <c r="OSZ104" s="704"/>
      <c r="OTA104" s="704"/>
      <c r="OTB104" s="704"/>
      <c r="OTC104" s="704"/>
      <c r="OTD104" s="704"/>
      <c r="OTE104" s="704"/>
      <c r="OTF104" s="704"/>
      <c r="OTG104" s="704"/>
      <c r="OTH104" s="704"/>
      <c r="OTI104" s="704"/>
      <c r="OTJ104" s="704"/>
      <c r="OTK104" s="704"/>
      <c r="OTL104" s="704"/>
      <c r="OTM104" s="704"/>
      <c r="OTN104" s="704"/>
      <c r="OTO104" s="704"/>
      <c r="OTP104" s="704"/>
      <c r="OTQ104" s="704"/>
      <c r="OTR104" s="704"/>
      <c r="OTS104" s="704"/>
      <c r="OTT104" s="704"/>
      <c r="OTU104" s="704"/>
      <c r="OTV104" s="704"/>
      <c r="OTW104" s="704"/>
      <c r="OTX104" s="704"/>
      <c r="OTY104" s="704"/>
      <c r="OTZ104" s="704"/>
      <c r="OUA104" s="704"/>
      <c r="OUB104" s="704"/>
      <c r="OUC104" s="704"/>
      <c r="OUD104" s="704"/>
      <c r="OUE104" s="704"/>
      <c r="OUF104" s="704"/>
      <c r="OUG104" s="704"/>
      <c r="OUH104" s="704"/>
      <c r="OUI104" s="704"/>
      <c r="OUJ104" s="704"/>
      <c r="OUK104" s="704"/>
      <c r="OUL104" s="704"/>
      <c r="OUM104" s="704"/>
      <c r="OUN104" s="704"/>
      <c r="OUO104" s="704"/>
      <c r="OUP104" s="704"/>
      <c r="OUQ104" s="704"/>
      <c r="OUR104" s="704"/>
      <c r="OUS104" s="704"/>
      <c r="OUT104" s="704"/>
      <c r="OUU104" s="704"/>
      <c r="OUV104" s="704"/>
      <c r="OUW104" s="704"/>
      <c r="OUX104" s="704"/>
      <c r="OUY104" s="704"/>
      <c r="OUZ104" s="704"/>
      <c r="OVA104" s="704"/>
      <c r="OVB104" s="704"/>
      <c r="OVC104" s="704"/>
      <c r="OVD104" s="704"/>
      <c r="OVE104" s="704"/>
      <c r="OVF104" s="704"/>
      <c r="OVG104" s="704"/>
      <c r="OVH104" s="704"/>
      <c r="OVI104" s="704"/>
      <c r="OVJ104" s="704"/>
      <c r="OVK104" s="704"/>
      <c r="OVL104" s="704"/>
      <c r="OVM104" s="704"/>
      <c r="OVN104" s="704"/>
      <c r="OVO104" s="704"/>
      <c r="OVP104" s="704"/>
      <c r="OVQ104" s="704"/>
      <c r="OVR104" s="704"/>
      <c r="OVS104" s="704"/>
      <c r="OVT104" s="704"/>
      <c r="OVU104" s="704"/>
      <c r="OVV104" s="704"/>
      <c r="OVW104" s="704"/>
      <c r="OVX104" s="704"/>
      <c r="OVY104" s="704"/>
      <c r="OVZ104" s="704"/>
      <c r="OWA104" s="704"/>
      <c r="OWB104" s="704"/>
      <c r="OWC104" s="704"/>
      <c r="OWD104" s="704"/>
      <c r="OWE104" s="704"/>
      <c r="OWF104" s="704"/>
      <c r="OWG104" s="704"/>
      <c r="OWH104" s="704"/>
      <c r="OWI104" s="704"/>
      <c r="OWJ104" s="704"/>
      <c r="OWK104" s="704"/>
      <c r="OWL104" s="704"/>
      <c r="OWM104" s="704"/>
      <c r="OWN104" s="704"/>
      <c r="OWO104" s="704"/>
      <c r="OWP104" s="704"/>
      <c r="OWQ104" s="704"/>
      <c r="OWR104" s="704"/>
      <c r="OWS104" s="704"/>
      <c r="OWT104" s="704"/>
      <c r="OWU104" s="704"/>
      <c r="OWV104" s="704"/>
      <c r="OWW104" s="704"/>
      <c r="OWX104" s="704"/>
      <c r="OWY104" s="704"/>
      <c r="OWZ104" s="704"/>
      <c r="OXA104" s="704"/>
      <c r="OXB104" s="704"/>
      <c r="OXC104" s="704"/>
      <c r="OXD104" s="704"/>
      <c r="OXE104" s="704"/>
      <c r="OXF104" s="704"/>
      <c r="OXG104" s="704"/>
      <c r="OXH104" s="704"/>
      <c r="OXI104" s="704"/>
      <c r="OXJ104" s="704"/>
      <c r="OXK104" s="704"/>
      <c r="OXL104" s="704"/>
      <c r="OXM104" s="704"/>
      <c r="OXN104" s="704"/>
      <c r="OXO104" s="704"/>
      <c r="OXP104" s="704"/>
      <c r="OXQ104" s="704"/>
      <c r="OXR104" s="704"/>
      <c r="OXS104" s="704"/>
      <c r="OXT104" s="704"/>
      <c r="OXU104" s="704"/>
      <c r="OXV104" s="704"/>
      <c r="OXW104" s="704"/>
      <c r="OXX104" s="704"/>
      <c r="OXY104" s="704"/>
      <c r="OXZ104" s="704"/>
      <c r="OYA104" s="704"/>
      <c r="OYB104" s="704"/>
      <c r="OYC104" s="704"/>
      <c r="OYD104" s="704"/>
      <c r="OYE104" s="704"/>
      <c r="OYF104" s="704"/>
      <c r="OYG104" s="704"/>
      <c r="OYH104" s="704"/>
      <c r="OYI104" s="704"/>
      <c r="OYJ104" s="704"/>
      <c r="OYK104" s="704"/>
      <c r="OYL104" s="704"/>
      <c r="OYM104" s="704"/>
      <c r="OYN104" s="704"/>
      <c r="OYO104" s="704"/>
      <c r="OYP104" s="704"/>
      <c r="OYQ104" s="704"/>
      <c r="OYR104" s="704"/>
      <c r="OYS104" s="704"/>
      <c r="OYT104" s="704"/>
      <c r="OYU104" s="704"/>
      <c r="OYV104" s="704"/>
      <c r="OYW104" s="704"/>
      <c r="OYX104" s="704"/>
      <c r="OYY104" s="704"/>
      <c r="OYZ104" s="704"/>
      <c r="OZA104" s="704"/>
      <c r="OZB104" s="704"/>
      <c r="OZC104" s="704"/>
      <c r="OZD104" s="704"/>
      <c r="OZE104" s="704"/>
      <c r="OZF104" s="704"/>
      <c r="OZG104" s="704"/>
      <c r="OZH104" s="704"/>
      <c r="OZI104" s="704"/>
      <c r="OZJ104" s="704"/>
      <c r="OZK104" s="704"/>
      <c r="OZL104" s="704"/>
      <c r="OZM104" s="704"/>
      <c r="OZN104" s="704"/>
      <c r="OZO104" s="704"/>
      <c r="OZP104" s="704"/>
      <c r="OZQ104" s="704"/>
      <c r="OZR104" s="704"/>
      <c r="OZS104" s="704"/>
      <c r="OZT104" s="704"/>
      <c r="OZU104" s="704"/>
      <c r="OZV104" s="704"/>
      <c r="OZW104" s="704"/>
      <c r="OZX104" s="704"/>
      <c r="OZY104" s="704"/>
      <c r="OZZ104" s="704"/>
      <c r="PAA104" s="704"/>
      <c r="PAB104" s="704"/>
      <c r="PAC104" s="704"/>
      <c r="PAD104" s="704"/>
      <c r="PAE104" s="704"/>
      <c r="PAF104" s="704"/>
      <c r="PAG104" s="704"/>
      <c r="PAH104" s="704"/>
      <c r="PAI104" s="704"/>
      <c r="PAJ104" s="704"/>
      <c r="PAK104" s="704"/>
      <c r="PAL104" s="704"/>
      <c r="PAM104" s="704"/>
      <c r="PAN104" s="704"/>
      <c r="PAO104" s="704"/>
      <c r="PAP104" s="704"/>
      <c r="PAQ104" s="704"/>
      <c r="PAR104" s="704"/>
      <c r="PAS104" s="704"/>
      <c r="PAT104" s="704"/>
      <c r="PAU104" s="704"/>
      <c r="PAV104" s="704"/>
      <c r="PAW104" s="704"/>
      <c r="PAX104" s="704"/>
      <c r="PAY104" s="704"/>
      <c r="PAZ104" s="704"/>
      <c r="PBA104" s="704"/>
      <c r="PBB104" s="704"/>
      <c r="PBC104" s="704"/>
      <c r="PBD104" s="704"/>
      <c r="PBE104" s="704"/>
      <c r="PBF104" s="704"/>
      <c r="PBG104" s="704"/>
      <c r="PBH104" s="704"/>
      <c r="PBI104" s="704"/>
      <c r="PBJ104" s="704"/>
      <c r="PBK104" s="704"/>
      <c r="PBL104" s="704"/>
      <c r="PBM104" s="704"/>
      <c r="PBN104" s="704"/>
      <c r="PBO104" s="704"/>
      <c r="PBP104" s="704"/>
      <c r="PBQ104" s="704"/>
      <c r="PBR104" s="704"/>
      <c r="PBS104" s="704"/>
      <c r="PBT104" s="704"/>
      <c r="PBU104" s="704"/>
      <c r="PBV104" s="704"/>
      <c r="PBW104" s="704"/>
      <c r="PBX104" s="704"/>
      <c r="PBY104" s="704"/>
      <c r="PBZ104" s="704"/>
      <c r="PCA104" s="704"/>
      <c r="PCB104" s="704"/>
      <c r="PCC104" s="704"/>
      <c r="PCD104" s="704"/>
      <c r="PCE104" s="704"/>
      <c r="PCF104" s="704"/>
      <c r="PCG104" s="704"/>
      <c r="PCH104" s="704"/>
      <c r="PCI104" s="704"/>
      <c r="PCJ104" s="704"/>
      <c r="PCK104" s="704"/>
      <c r="PCL104" s="704"/>
      <c r="PCM104" s="704"/>
      <c r="PCN104" s="704"/>
      <c r="PCO104" s="704"/>
      <c r="PCP104" s="704"/>
      <c r="PCQ104" s="704"/>
      <c r="PCR104" s="704"/>
      <c r="PCS104" s="704"/>
      <c r="PCT104" s="704"/>
      <c r="PCU104" s="704"/>
      <c r="PCV104" s="704"/>
      <c r="PCW104" s="704"/>
      <c r="PCX104" s="704"/>
      <c r="PCY104" s="704"/>
      <c r="PCZ104" s="704"/>
      <c r="PDA104" s="704"/>
      <c r="PDB104" s="704"/>
      <c r="PDC104" s="704"/>
      <c r="PDD104" s="704"/>
      <c r="PDE104" s="704"/>
      <c r="PDF104" s="704"/>
      <c r="PDG104" s="704"/>
      <c r="PDH104" s="704"/>
      <c r="PDI104" s="704"/>
      <c r="PDJ104" s="704"/>
      <c r="PDK104" s="704"/>
      <c r="PDL104" s="704"/>
      <c r="PDM104" s="704"/>
      <c r="PDN104" s="704"/>
      <c r="PDO104" s="704"/>
      <c r="PDP104" s="704"/>
      <c r="PDQ104" s="704"/>
      <c r="PDR104" s="704"/>
      <c r="PDS104" s="704"/>
      <c r="PDT104" s="704"/>
      <c r="PDU104" s="704"/>
      <c r="PDV104" s="704"/>
      <c r="PDW104" s="704"/>
      <c r="PDX104" s="704"/>
      <c r="PDY104" s="704"/>
      <c r="PDZ104" s="704"/>
      <c r="PEA104" s="704"/>
      <c r="PEB104" s="704"/>
      <c r="PEC104" s="704"/>
      <c r="PED104" s="704"/>
      <c r="PEE104" s="704"/>
      <c r="PEF104" s="704"/>
      <c r="PEG104" s="704"/>
      <c r="PEH104" s="704"/>
      <c r="PEI104" s="704"/>
      <c r="PEJ104" s="704"/>
      <c r="PEK104" s="704"/>
      <c r="PEL104" s="704"/>
      <c r="PEM104" s="704"/>
      <c r="PEN104" s="704"/>
      <c r="PEO104" s="704"/>
      <c r="PEP104" s="704"/>
      <c r="PEQ104" s="704"/>
      <c r="PER104" s="704"/>
      <c r="PES104" s="704"/>
      <c r="PET104" s="704"/>
      <c r="PEU104" s="704"/>
      <c r="PEV104" s="704"/>
      <c r="PEW104" s="704"/>
      <c r="PEX104" s="704"/>
      <c r="PEY104" s="704"/>
      <c r="PEZ104" s="704"/>
      <c r="PFA104" s="704"/>
      <c r="PFB104" s="704"/>
      <c r="PFC104" s="704"/>
      <c r="PFD104" s="704"/>
      <c r="PFE104" s="704"/>
      <c r="PFF104" s="704"/>
      <c r="PFG104" s="704"/>
      <c r="PFH104" s="704"/>
      <c r="PFI104" s="704"/>
      <c r="PFJ104" s="704"/>
      <c r="PFK104" s="704"/>
      <c r="PFL104" s="704"/>
      <c r="PFM104" s="704"/>
      <c r="PFN104" s="704"/>
      <c r="PFO104" s="704"/>
      <c r="PFP104" s="704"/>
      <c r="PFQ104" s="704"/>
      <c r="PFR104" s="704"/>
      <c r="PFS104" s="704"/>
      <c r="PFT104" s="704"/>
      <c r="PFU104" s="704"/>
      <c r="PFV104" s="704"/>
      <c r="PFW104" s="704"/>
      <c r="PFX104" s="704"/>
      <c r="PFY104" s="704"/>
      <c r="PFZ104" s="704"/>
      <c r="PGA104" s="704"/>
      <c r="PGB104" s="704"/>
      <c r="PGC104" s="704"/>
      <c r="PGD104" s="704"/>
      <c r="PGE104" s="704"/>
      <c r="PGF104" s="704"/>
      <c r="PGG104" s="704"/>
      <c r="PGH104" s="704"/>
      <c r="PGI104" s="704"/>
      <c r="PGJ104" s="704"/>
      <c r="PGK104" s="704"/>
      <c r="PGL104" s="704"/>
      <c r="PGM104" s="704"/>
      <c r="PGN104" s="704"/>
      <c r="PGO104" s="704"/>
      <c r="PGP104" s="704"/>
      <c r="PGQ104" s="704"/>
      <c r="PGR104" s="704"/>
      <c r="PGS104" s="704"/>
      <c r="PGT104" s="704"/>
      <c r="PGU104" s="704"/>
      <c r="PGV104" s="704"/>
      <c r="PGW104" s="704"/>
      <c r="PGX104" s="704"/>
      <c r="PGY104" s="704"/>
      <c r="PGZ104" s="704"/>
      <c r="PHA104" s="704"/>
      <c r="PHB104" s="704"/>
      <c r="PHC104" s="704"/>
      <c r="PHD104" s="704"/>
      <c r="PHE104" s="704"/>
      <c r="PHF104" s="704"/>
      <c r="PHG104" s="704"/>
      <c r="PHH104" s="704"/>
      <c r="PHI104" s="704"/>
      <c r="PHJ104" s="704"/>
      <c r="PHK104" s="704"/>
      <c r="PHL104" s="704"/>
      <c r="PHM104" s="704"/>
      <c r="PHN104" s="704"/>
      <c r="PHO104" s="704"/>
      <c r="PHP104" s="704"/>
      <c r="PHQ104" s="704"/>
      <c r="PHR104" s="704"/>
      <c r="PHS104" s="704"/>
      <c r="PHT104" s="704"/>
      <c r="PHU104" s="704"/>
      <c r="PHV104" s="704"/>
      <c r="PHW104" s="704"/>
      <c r="PHX104" s="704"/>
      <c r="PHY104" s="704"/>
      <c r="PHZ104" s="704"/>
      <c r="PIA104" s="704"/>
      <c r="PIB104" s="704"/>
      <c r="PIC104" s="704"/>
      <c r="PID104" s="704"/>
      <c r="PIE104" s="704"/>
      <c r="PIF104" s="704"/>
      <c r="PIG104" s="704"/>
      <c r="PIH104" s="704"/>
      <c r="PII104" s="704"/>
      <c r="PIJ104" s="704"/>
      <c r="PIK104" s="704"/>
      <c r="PIL104" s="704"/>
      <c r="PIM104" s="704"/>
      <c r="PIN104" s="704"/>
      <c r="PIO104" s="704"/>
      <c r="PIP104" s="704"/>
      <c r="PIQ104" s="704"/>
      <c r="PIR104" s="704"/>
      <c r="PIS104" s="704"/>
      <c r="PIT104" s="704"/>
      <c r="PIU104" s="704"/>
      <c r="PIV104" s="704"/>
      <c r="PIW104" s="704"/>
      <c r="PIX104" s="704"/>
      <c r="PIY104" s="704"/>
      <c r="PIZ104" s="704"/>
      <c r="PJA104" s="704"/>
      <c r="PJB104" s="704"/>
      <c r="PJC104" s="704"/>
      <c r="PJD104" s="704"/>
      <c r="PJE104" s="704"/>
      <c r="PJF104" s="704"/>
      <c r="PJG104" s="704"/>
      <c r="PJH104" s="704"/>
      <c r="PJI104" s="704"/>
      <c r="PJJ104" s="704"/>
      <c r="PJK104" s="704"/>
      <c r="PJL104" s="704"/>
      <c r="PJM104" s="704"/>
      <c r="PJN104" s="704"/>
      <c r="PJO104" s="704"/>
      <c r="PJP104" s="704"/>
      <c r="PJQ104" s="704"/>
      <c r="PJR104" s="704"/>
      <c r="PJS104" s="704"/>
      <c r="PJT104" s="704"/>
      <c r="PJU104" s="704"/>
      <c r="PJV104" s="704"/>
      <c r="PJW104" s="704"/>
      <c r="PJX104" s="704"/>
      <c r="PJY104" s="704"/>
      <c r="PJZ104" s="704"/>
      <c r="PKA104" s="704"/>
      <c r="PKB104" s="704"/>
      <c r="PKC104" s="704"/>
      <c r="PKD104" s="704"/>
      <c r="PKE104" s="704"/>
      <c r="PKF104" s="704"/>
      <c r="PKG104" s="704"/>
      <c r="PKH104" s="704"/>
      <c r="PKI104" s="704"/>
      <c r="PKJ104" s="704"/>
      <c r="PKK104" s="704"/>
      <c r="PKL104" s="704"/>
      <c r="PKM104" s="704"/>
      <c r="PKN104" s="704"/>
      <c r="PKO104" s="704"/>
      <c r="PKP104" s="704"/>
      <c r="PKQ104" s="704"/>
      <c r="PKR104" s="704"/>
      <c r="PKS104" s="704"/>
      <c r="PKT104" s="704"/>
      <c r="PKU104" s="704"/>
      <c r="PKV104" s="704"/>
      <c r="PKW104" s="704"/>
      <c r="PKX104" s="704"/>
      <c r="PKY104" s="704"/>
      <c r="PKZ104" s="704"/>
      <c r="PLA104" s="704"/>
      <c r="PLB104" s="704"/>
      <c r="PLC104" s="704"/>
      <c r="PLD104" s="704"/>
      <c r="PLE104" s="704"/>
      <c r="PLF104" s="704"/>
      <c r="PLG104" s="704"/>
      <c r="PLH104" s="704"/>
      <c r="PLI104" s="704"/>
      <c r="PLJ104" s="704"/>
      <c r="PLK104" s="704"/>
      <c r="PLL104" s="704"/>
      <c r="PLM104" s="704"/>
      <c r="PLN104" s="704"/>
      <c r="PLO104" s="704"/>
      <c r="PLP104" s="704"/>
      <c r="PLQ104" s="704"/>
      <c r="PLR104" s="704"/>
      <c r="PLS104" s="704"/>
      <c r="PLT104" s="704"/>
      <c r="PLU104" s="704"/>
      <c r="PLV104" s="704"/>
      <c r="PLW104" s="704"/>
      <c r="PLX104" s="704"/>
      <c r="PLY104" s="704"/>
      <c r="PLZ104" s="704"/>
      <c r="PMA104" s="704"/>
      <c r="PMB104" s="704"/>
      <c r="PMC104" s="704"/>
      <c r="PMD104" s="704"/>
      <c r="PME104" s="704"/>
      <c r="PMF104" s="704"/>
      <c r="PMG104" s="704"/>
      <c r="PMH104" s="704"/>
      <c r="PMI104" s="704"/>
      <c r="PMJ104" s="704"/>
      <c r="PMK104" s="704"/>
      <c r="PML104" s="704"/>
      <c r="PMM104" s="704"/>
      <c r="PMN104" s="704"/>
      <c r="PMO104" s="704"/>
      <c r="PMP104" s="704"/>
      <c r="PMQ104" s="704"/>
      <c r="PMR104" s="704"/>
      <c r="PMS104" s="704"/>
      <c r="PMT104" s="704"/>
      <c r="PMU104" s="704"/>
      <c r="PMV104" s="704"/>
      <c r="PMW104" s="704"/>
      <c r="PMX104" s="704"/>
      <c r="PMY104" s="704"/>
      <c r="PMZ104" s="704"/>
      <c r="PNA104" s="704"/>
      <c r="PNB104" s="704"/>
      <c r="PNC104" s="704"/>
      <c r="PND104" s="704"/>
      <c r="PNE104" s="704"/>
      <c r="PNF104" s="704"/>
      <c r="PNG104" s="704"/>
      <c r="PNH104" s="704"/>
      <c r="PNI104" s="704"/>
      <c r="PNJ104" s="704"/>
      <c r="PNK104" s="704"/>
      <c r="PNL104" s="704"/>
      <c r="PNM104" s="704"/>
      <c r="PNN104" s="704"/>
      <c r="PNO104" s="704"/>
      <c r="PNP104" s="704"/>
      <c r="PNQ104" s="704"/>
      <c r="PNR104" s="704"/>
      <c r="PNS104" s="704"/>
      <c r="PNT104" s="704"/>
      <c r="PNU104" s="704"/>
      <c r="PNV104" s="704"/>
      <c r="PNW104" s="704"/>
      <c r="PNX104" s="704"/>
      <c r="PNY104" s="704"/>
      <c r="PNZ104" s="704"/>
      <c r="POA104" s="704"/>
      <c r="POB104" s="704"/>
      <c r="POC104" s="704"/>
      <c r="POD104" s="704"/>
      <c r="POE104" s="704"/>
      <c r="POF104" s="704"/>
      <c r="POG104" s="704"/>
      <c r="POH104" s="704"/>
      <c r="POI104" s="704"/>
      <c r="POJ104" s="704"/>
      <c r="POK104" s="704"/>
      <c r="POL104" s="704"/>
      <c r="POM104" s="704"/>
      <c r="PON104" s="704"/>
      <c r="POO104" s="704"/>
      <c r="POP104" s="704"/>
      <c r="POQ104" s="704"/>
      <c r="POR104" s="704"/>
      <c r="POS104" s="704"/>
      <c r="POT104" s="704"/>
      <c r="POU104" s="704"/>
      <c r="POV104" s="704"/>
      <c r="POW104" s="704"/>
      <c r="POX104" s="704"/>
      <c r="POY104" s="704"/>
      <c r="POZ104" s="704"/>
      <c r="PPA104" s="704"/>
      <c r="PPB104" s="704"/>
      <c r="PPC104" s="704"/>
      <c r="PPD104" s="704"/>
      <c r="PPE104" s="704"/>
      <c r="PPF104" s="704"/>
      <c r="PPG104" s="704"/>
      <c r="PPH104" s="704"/>
      <c r="PPI104" s="704"/>
      <c r="PPJ104" s="704"/>
      <c r="PPK104" s="704"/>
      <c r="PPL104" s="704"/>
      <c r="PPM104" s="704"/>
      <c r="PPN104" s="704"/>
      <c r="PPO104" s="704"/>
      <c r="PPP104" s="704"/>
      <c r="PPQ104" s="704"/>
      <c r="PPR104" s="704"/>
      <c r="PPS104" s="704"/>
      <c r="PPT104" s="704"/>
      <c r="PPU104" s="704"/>
      <c r="PPV104" s="704"/>
      <c r="PPW104" s="704"/>
      <c r="PPX104" s="704"/>
      <c r="PPY104" s="704"/>
      <c r="PPZ104" s="704"/>
      <c r="PQA104" s="704"/>
      <c r="PQB104" s="704"/>
      <c r="PQC104" s="704"/>
      <c r="PQD104" s="704"/>
      <c r="PQE104" s="704"/>
      <c r="PQF104" s="704"/>
      <c r="PQG104" s="704"/>
      <c r="PQH104" s="704"/>
      <c r="PQI104" s="704"/>
      <c r="PQJ104" s="704"/>
      <c r="PQK104" s="704"/>
      <c r="PQL104" s="704"/>
      <c r="PQM104" s="704"/>
      <c r="PQN104" s="704"/>
      <c r="PQO104" s="704"/>
      <c r="PQP104" s="704"/>
      <c r="PQQ104" s="704"/>
      <c r="PQR104" s="704"/>
      <c r="PQS104" s="704"/>
      <c r="PQT104" s="704"/>
      <c r="PQU104" s="704"/>
      <c r="PQV104" s="704"/>
      <c r="PQW104" s="704"/>
      <c r="PQX104" s="704"/>
      <c r="PQY104" s="704"/>
      <c r="PQZ104" s="704"/>
      <c r="PRA104" s="704"/>
      <c r="PRB104" s="704"/>
      <c r="PRC104" s="704"/>
      <c r="PRD104" s="704"/>
      <c r="PRE104" s="704"/>
      <c r="PRF104" s="704"/>
      <c r="PRG104" s="704"/>
      <c r="PRH104" s="704"/>
      <c r="PRI104" s="704"/>
      <c r="PRJ104" s="704"/>
      <c r="PRK104" s="704"/>
      <c r="PRL104" s="704"/>
      <c r="PRM104" s="704"/>
      <c r="PRN104" s="704"/>
      <c r="PRO104" s="704"/>
      <c r="PRP104" s="704"/>
      <c r="PRQ104" s="704"/>
      <c r="PRR104" s="704"/>
      <c r="PRS104" s="704"/>
      <c r="PRT104" s="704"/>
      <c r="PRU104" s="704"/>
      <c r="PRV104" s="704"/>
      <c r="PRW104" s="704"/>
      <c r="PRX104" s="704"/>
      <c r="PRY104" s="704"/>
      <c r="PRZ104" s="704"/>
      <c r="PSA104" s="704"/>
      <c r="PSB104" s="704"/>
      <c r="PSC104" s="704"/>
      <c r="PSD104" s="704"/>
      <c r="PSE104" s="704"/>
      <c r="PSF104" s="704"/>
      <c r="PSG104" s="704"/>
      <c r="PSH104" s="704"/>
      <c r="PSI104" s="704"/>
      <c r="PSJ104" s="704"/>
      <c r="PSK104" s="704"/>
      <c r="PSL104" s="704"/>
      <c r="PSM104" s="704"/>
      <c r="PSN104" s="704"/>
      <c r="PSO104" s="704"/>
      <c r="PSP104" s="704"/>
      <c r="PSQ104" s="704"/>
      <c r="PSR104" s="704"/>
      <c r="PSS104" s="704"/>
      <c r="PST104" s="704"/>
      <c r="PSU104" s="704"/>
      <c r="PSV104" s="704"/>
      <c r="PSW104" s="704"/>
      <c r="PSX104" s="704"/>
      <c r="PSY104" s="704"/>
      <c r="PSZ104" s="704"/>
      <c r="PTA104" s="704"/>
      <c r="PTB104" s="704"/>
      <c r="PTC104" s="704"/>
      <c r="PTD104" s="704"/>
      <c r="PTE104" s="704"/>
      <c r="PTF104" s="704"/>
      <c r="PTG104" s="704"/>
      <c r="PTH104" s="704"/>
      <c r="PTI104" s="704"/>
      <c r="PTJ104" s="704"/>
      <c r="PTK104" s="704"/>
      <c r="PTL104" s="704"/>
      <c r="PTM104" s="704"/>
      <c r="PTN104" s="704"/>
      <c r="PTO104" s="704"/>
      <c r="PTP104" s="704"/>
      <c r="PTQ104" s="704"/>
      <c r="PTR104" s="704"/>
      <c r="PTS104" s="704"/>
      <c r="PTT104" s="704"/>
      <c r="PTU104" s="704"/>
      <c r="PTV104" s="704"/>
      <c r="PTW104" s="704"/>
      <c r="PTX104" s="704"/>
      <c r="PTY104" s="704"/>
      <c r="PTZ104" s="704"/>
      <c r="PUA104" s="704"/>
      <c r="PUB104" s="704"/>
      <c r="PUC104" s="704"/>
      <c r="PUD104" s="704"/>
      <c r="PUE104" s="704"/>
      <c r="PUF104" s="704"/>
      <c r="PUG104" s="704"/>
      <c r="PUH104" s="704"/>
      <c r="PUI104" s="704"/>
      <c r="PUJ104" s="704"/>
      <c r="PUK104" s="704"/>
      <c r="PUL104" s="704"/>
      <c r="PUM104" s="704"/>
      <c r="PUN104" s="704"/>
      <c r="PUO104" s="704"/>
      <c r="PUP104" s="704"/>
      <c r="PUQ104" s="704"/>
      <c r="PUR104" s="704"/>
      <c r="PUS104" s="704"/>
      <c r="PUT104" s="704"/>
      <c r="PUU104" s="704"/>
      <c r="PUV104" s="704"/>
      <c r="PUW104" s="704"/>
      <c r="PUX104" s="704"/>
      <c r="PUY104" s="704"/>
      <c r="PUZ104" s="704"/>
      <c r="PVA104" s="704"/>
      <c r="PVB104" s="704"/>
      <c r="PVC104" s="704"/>
      <c r="PVD104" s="704"/>
      <c r="PVE104" s="704"/>
      <c r="PVF104" s="704"/>
      <c r="PVG104" s="704"/>
      <c r="PVH104" s="704"/>
      <c r="PVI104" s="704"/>
      <c r="PVJ104" s="704"/>
      <c r="PVK104" s="704"/>
      <c r="PVL104" s="704"/>
      <c r="PVM104" s="704"/>
      <c r="PVN104" s="704"/>
      <c r="PVO104" s="704"/>
      <c r="PVP104" s="704"/>
      <c r="PVQ104" s="704"/>
      <c r="PVR104" s="704"/>
      <c r="PVS104" s="704"/>
      <c r="PVT104" s="704"/>
      <c r="PVU104" s="704"/>
      <c r="PVV104" s="704"/>
      <c r="PVW104" s="704"/>
      <c r="PVX104" s="704"/>
      <c r="PVY104" s="704"/>
      <c r="PVZ104" s="704"/>
      <c r="PWA104" s="704"/>
      <c r="PWB104" s="704"/>
      <c r="PWC104" s="704"/>
      <c r="PWD104" s="704"/>
      <c r="PWE104" s="704"/>
      <c r="PWF104" s="704"/>
      <c r="PWG104" s="704"/>
      <c r="PWH104" s="704"/>
      <c r="PWI104" s="704"/>
      <c r="PWJ104" s="704"/>
      <c r="PWK104" s="704"/>
      <c r="PWL104" s="704"/>
      <c r="PWM104" s="704"/>
      <c r="PWN104" s="704"/>
      <c r="PWO104" s="704"/>
      <c r="PWP104" s="704"/>
      <c r="PWQ104" s="704"/>
      <c r="PWR104" s="704"/>
      <c r="PWS104" s="704"/>
      <c r="PWT104" s="704"/>
      <c r="PWU104" s="704"/>
      <c r="PWV104" s="704"/>
      <c r="PWW104" s="704"/>
      <c r="PWX104" s="704"/>
      <c r="PWY104" s="704"/>
      <c r="PWZ104" s="704"/>
      <c r="PXA104" s="704"/>
      <c r="PXB104" s="704"/>
      <c r="PXC104" s="704"/>
      <c r="PXD104" s="704"/>
      <c r="PXE104" s="704"/>
      <c r="PXF104" s="704"/>
      <c r="PXG104" s="704"/>
      <c r="PXH104" s="704"/>
      <c r="PXI104" s="704"/>
      <c r="PXJ104" s="704"/>
      <c r="PXK104" s="704"/>
      <c r="PXL104" s="704"/>
      <c r="PXM104" s="704"/>
      <c r="PXN104" s="704"/>
      <c r="PXO104" s="704"/>
      <c r="PXP104" s="704"/>
      <c r="PXQ104" s="704"/>
      <c r="PXR104" s="704"/>
      <c r="PXS104" s="704"/>
      <c r="PXT104" s="704"/>
      <c r="PXU104" s="704"/>
      <c r="PXV104" s="704"/>
      <c r="PXW104" s="704"/>
      <c r="PXX104" s="704"/>
      <c r="PXY104" s="704"/>
      <c r="PXZ104" s="704"/>
      <c r="PYA104" s="704"/>
      <c r="PYB104" s="704"/>
      <c r="PYC104" s="704"/>
      <c r="PYD104" s="704"/>
      <c r="PYE104" s="704"/>
      <c r="PYF104" s="704"/>
      <c r="PYG104" s="704"/>
      <c r="PYH104" s="704"/>
      <c r="PYI104" s="704"/>
      <c r="PYJ104" s="704"/>
      <c r="PYK104" s="704"/>
      <c r="PYL104" s="704"/>
      <c r="PYM104" s="704"/>
      <c r="PYN104" s="704"/>
      <c r="PYO104" s="704"/>
      <c r="PYP104" s="704"/>
      <c r="PYQ104" s="704"/>
      <c r="PYR104" s="704"/>
      <c r="PYS104" s="704"/>
      <c r="PYT104" s="704"/>
      <c r="PYU104" s="704"/>
      <c r="PYV104" s="704"/>
      <c r="PYW104" s="704"/>
      <c r="PYX104" s="704"/>
      <c r="PYY104" s="704"/>
      <c r="PYZ104" s="704"/>
      <c r="PZA104" s="704"/>
      <c r="PZB104" s="704"/>
      <c r="PZC104" s="704"/>
      <c r="PZD104" s="704"/>
      <c r="PZE104" s="704"/>
      <c r="PZF104" s="704"/>
      <c r="PZG104" s="704"/>
      <c r="PZH104" s="704"/>
      <c r="PZI104" s="704"/>
      <c r="PZJ104" s="704"/>
      <c r="PZK104" s="704"/>
      <c r="PZL104" s="704"/>
      <c r="PZM104" s="704"/>
      <c r="PZN104" s="704"/>
      <c r="PZO104" s="704"/>
      <c r="PZP104" s="704"/>
      <c r="PZQ104" s="704"/>
      <c r="PZR104" s="704"/>
      <c r="PZS104" s="704"/>
      <c r="PZT104" s="704"/>
      <c r="PZU104" s="704"/>
      <c r="PZV104" s="704"/>
      <c r="PZW104" s="704"/>
      <c r="PZX104" s="704"/>
      <c r="PZY104" s="704"/>
      <c r="PZZ104" s="704"/>
      <c r="QAA104" s="704"/>
      <c r="QAB104" s="704"/>
      <c r="QAC104" s="704"/>
      <c r="QAD104" s="704"/>
      <c r="QAE104" s="704"/>
      <c r="QAF104" s="704"/>
      <c r="QAG104" s="704"/>
      <c r="QAH104" s="704"/>
      <c r="QAI104" s="704"/>
      <c r="QAJ104" s="704"/>
      <c r="QAK104" s="704"/>
      <c r="QAL104" s="704"/>
      <c r="QAM104" s="704"/>
      <c r="QAN104" s="704"/>
      <c r="QAO104" s="704"/>
      <c r="QAP104" s="704"/>
      <c r="QAQ104" s="704"/>
      <c r="QAR104" s="704"/>
      <c r="QAS104" s="704"/>
      <c r="QAT104" s="704"/>
      <c r="QAU104" s="704"/>
      <c r="QAV104" s="704"/>
      <c r="QAW104" s="704"/>
      <c r="QAX104" s="704"/>
      <c r="QAY104" s="704"/>
      <c r="QAZ104" s="704"/>
      <c r="QBA104" s="704"/>
      <c r="QBB104" s="704"/>
      <c r="QBC104" s="704"/>
      <c r="QBD104" s="704"/>
      <c r="QBE104" s="704"/>
      <c r="QBF104" s="704"/>
      <c r="QBG104" s="704"/>
      <c r="QBH104" s="704"/>
      <c r="QBI104" s="704"/>
      <c r="QBJ104" s="704"/>
      <c r="QBK104" s="704"/>
      <c r="QBL104" s="704"/>
      <c r="QBM104" s="704"/>
      <c r="QBN104" s="704"/>
      <c r="QBO104" s="704"/>
      <c r="QBP104" s="704"/>
      <c r="QBQ104" s="704"/>
      <c r="QBR104" s="704"/>
      <c r="QBS104" s="704"/>
      <c r="QBT104" s="704"/>
      <c r="QBU104" s="704"/>
      <c r="QBV104" s="704"/>
      <c r="QBW104" s="704"/>
      <c r="QBX104" s="704"/>
      <c r="QBY104" s="704"/>
      <c r="QBZ104" s="704"/>
      <c r="QCA104" s="704"/>
      <c r="QCB104" s="704"/>
      <c r="QCC104" s="704"/>
      <c r="QCD104" s="704"/>
      <c r="QCE104" s="704"/>
      <c r="QCF104" s="704"/>
      <c r="QCG104" s="704"/>
      <c r="QCH104" s="704"/>
      <c r="QCI104" s="704"/>
      <c r="QCJ104" s="704"/>
      <c r="QCK104" s="704"/>
      <c r="QCL104" s="704"/>
      <c r="QCM104" s="704"/>
      <c r="QCN104" s="704"/>
      <c r="QCO104" s="704"/>
      <c r="QCP104" s="704"/>
      <c r="QCQ104" s="704"/>
      <c r="QCR104" s="704"/>
      <c r="QCS104" s="704"/>
      <c r="QCT104" s="704"/>
      <c r="QCU104" s="704"/>
      <c r="QCV104" s="704"/>
      <c r="QCW104" s="704"/>
      <c r="QCX104" s="704"/>
      <c r="QCY104" s="704"/>
      <c r="QCZ104" s="704"/>
      <c r="QDA104" s="704"/>
      <c r="QDB104" s="704"/>
      <c r="QDC104" s="704"/>
      <c r="QDD104" s="704"/>
      <c r="QDE104" s="704"/>
      <c r="QDF104" s="704"/>
      <c r="QDG104" s="704"/>
      <c r="QDH104" s="704"/>
      <c r="QDI104" s="704"/>
      <c r="QDJ104" s="704"/>
      <c r="QDK104" s="704"/>
      <c r="QDL104" s="704"/>
      <c r="QDM104" s="704"/>
      <c r="QDN104" s="704"/>
      <c r="QDO104" s="704"/>
      <c r="QDP104" s="704"/>
      <c r="QDQ104" s="704"/>
      <c r="QDR104" s="704"/>
      <c r="QDS104" s="704"/>
      <c r="QDT104" s="704"/>
      <c r="QDU104" s="704"/>
      <c r="QDV104" s="704"/>
      <c r="QDW104" s="704"/>
      <c r="QDX104" s="704"/>
      <c r="QDY104" s="704"/>
      <c r="QDZ104" s="704"/>
      <c r="QEA104" s="704"/>
      <c r="QEB104" s="704"/>
      <c r="QEC104" s="704"/>
      <c r="QED104" s="704"/>
      <c r="QEE104" s="704"/>
      <c r="QEF104" s="704"/>
      <c r="QEG104" s="704"/>
      <c r="QEH104" s="704"/>
      <c r="QEI104" s="704"/>
      <c r="QEJ104" s="704"/>
      <c r="QEK104" s="704"/>
      <c r="QEL104" s="704"/>
      <c r="QEM104" s="704"/>
      <c r="QEN104" s="704"/>
      <c r="QEO104" s="704"/>
      <c r="QEP104" s="704"/>
      <c r="QEQ104" s="704"/>
      <c r="QER104" s="704"/>
      <c r="QES104" s="704"/>
      <c r="QET104" s="704"/>
      <c r="QEU104" s="704"/>
      <c r="QEV104" s="704"/>
      <c r="QEW104" s="704"/>
      <c r="QEX104" s="704"/>
      <c r="QEY104" s="704"/>
      <c r="QEZ104" s="704"/>
      <c r="QFA104" s="704"/>
      <c r="QFB104" s="704"/>
      <c r="QFC104" s="704"/>
      <c r="QFD104" s="704"/>
      <c r="QFE104" s="704"/>
      <c r="QFF104" s="704"/>
      <c r="QFG104" s="704"/>
      <c r="QFH104" s="704"/>
      <c r="QFI104" s="704"/>
      <c r="QFJ104" s="704"/>
      <c r="QFK104" s="704"/>
      <c r="QFL104" s="704"/>
      <c r="QFM104" s="704"/>
      <c r="QFN104" s="704"/>
      <c r="QFO104" s="704"/>
      <c r="QFP104" s="704"/>
      <c r="QFQ104" s="704"/>
      <c r="QFR104" s="704"/>
      <c r="QFS104" s="704"/>
      <c r="QFT104" s="704"/>
      <c r="QFU104" s="704"/>
      <c r="QFV104" s="704"/>
      <c r="QFW104" s="704"/>
      <c r="QFX104" s="704"/>
      <c r="QFY104" s="704"/>
      <c r="QFZ104" s="704"/>
      <c r="QGA104" s="704"/>
      <c r="QGB104" s="704"/>
      <c r="QGC104" s="704"/>
      <c r="QGD104" s="704"/>
      <c r="QGE104" s="704"/>
      <c r="QGF104" s="704"/>
      <c r="QGG104" s="704"/>
      <c r="QGH104" s="704"/>
      <c r="QGI104" s="704"/>
      <c r="QGJ104" s="704"/>
      <c r="QGK104" s="704"/>
      <c r="QGL104" s="704"/>
      <c r="QGM104" s="704"/>
      <c r="QGN104" s="704"/>
      <c r="QGO104" s="704"/>
      <c r="QGP104" s="704"/>
      <c r="QGQ104" s="704"/>
      <c r="QGR104" s="704"/>
      <c r="QGS104" s="704"/>
      <c r="QGT104" s="704"/>
      <c r="QGU104" s="704"/>
      <c r="QGV104" s="704"/>
      <c r="QGW104" s="704"/>
      <c r="QGX104" s="704"/>
      <c r="QGY104" s="704"/>
      <c r="QGZ104" s="704"/>
      <c r="QHA104" s="704"/>
      <c r="QHB104" s="704"/>
      <c r="QHC104" s="704"/>
      <c r="QHD104" s="704"/>
      <c r="QHE104" s="704"/>
      <c r="QHF104" s="704"/>
      <c r="QHG104" s="704"/>
      <c r="QHH104" s="704"/>
      <c r="QHI104" s="704"/>
      <c r="QHJ104" s="704"/>
      <c r="QHK104" s="704"/>
      <c r="QHL104" s="704"/>
      <c r="QHM104" s="704"/>
      <c r="QHN104" s="704"/>
      <c r="QHO104" s="704"/>
      <c r="QHP104" s="704"/>
      <c r="QHQ104" s="704"/>
      <c r="QHR104" s="704"/>
      <c r="QHS104" s="704"/>
      <c r="QHT104" s="704"/>
      <c r="QHU104" s="704"/>
      <c r="QHV104" s="704"/>
      <c r="QHW104" s="704"/>
      <c r="QHX104" s="704"/>
      <c r="QHY104" s="704"/>
      <c r="QHZ104" s="704"/>
      <c r="QIA104" s="704"/>
      <c r="QIB104" s="704"/>
      <c r="QIC104" s="704"/>
      <c r="QID104" s="704"/>
      <c r="QIE104" s="704"/>
      <c r="QIF104" s="704"/>
      <c r="QIG104" s="704"/>
      <c r="QIH104" s="704"/>
      <c r="QII104" s="704"/>
      <c r="QIJ104" s="704"/>
      <c r="QIK104" s="704"/>
      <c r="QIL104" s="704"/>
      <c r="QIM104" s="704"/>
      <c r="QIN104" s="704"/>
      <c r="QIO104" s="704"/>
      <c r="QIP104" s="704"/>
      <c r="QIQ104" s="704"/>
      <c r="QIR104" s="704"/>
      <c r="QIS104" s="704"/>
      <c r="QIT104" s="704"/>
      <c r="QIU104" s="704"/>
      <c r="QIV104" s="704"/>
      <c r="QIW104" s="704"/>
      <c r="QIX104" s="704"/>
      <c r="QIY104" s="704"/>
      <c r="QIZ104" s="704"/>
      <c r="QJA104" s="704"/>
      <c r="QJB104" s="704"/>
      <c r="QJC104" s="704"/>
      <c r="QJD104" s="704"/>
      <c r="QJE104" s="704"/>
      <c r="QJF104" s="704"/>
      <c r="QJG104" s="704"/>
      <c r="QJH104" s="704"/>
      <c r="QJI104" s="704"/>
      <c r="QJJ104" s="704"/>
      <c r="QJK104" s="704"/>
      <c r="QJL104" s="704"/>
      <c r="QJM104" s="704"/>
      <c r="QJN104" s="704"/>
      <c r="QJO104" s="704"/>
      <c r="QJP104" s="704"/>
      <c r="QJQ104" s="704"/>
      <c r="QJR104" s="704"/>
      <c r="QJS104" s="704"/>
      <c r="QJT104" s="704"/>
      <c r="QJU104" s="704"/>
      <c r="QJV104" s="704"/>
      <c r="QJW104" s="704"/>
      <c r="QJX104" s="704"/>
      <c r="QJY104" s="704"/>
      <c r="QJZ104" s="704"/>
      <c r="QKA104" s="704"/>
      <c r="QKB104" s="704"/>
      <c r="QKC104" s="704"/>
      <c r="QKD104" s="704"/>
      <c r="QKE104" s="704"/>
      <c r="QKF104" s="704"/>
      <c r="QKG104" s="704"/>
      <c r="QKH104" s="704"/>
      <c r="QKI104" s="704"/>
      <c r="QKJ104" s="704"/>
      <c r="QKK104" s="704"/>
      <c r="QKL104" s="704"/>
      <c r="QKM104" s="704"/>
      <c r="QKN104" s="704"/>
      <c r="QKO104" s="704"/>
      <c r="QKP104" s="704"/>
      <c r="QKQ104" s="704"/>
      <c r="QKR104" s="704"/>
      <c r="QKS104" s="704"/>
      <c r="QKT104" s="704"/>
      <c r="QKU104" s="704"/>
      <c r="QKV104" s="704"/>
      <c r="QKW104" s="704"/>
      <c r="QKX104" s="704"/>
      <c r="QKY104" s="704"/>
      <c r="QKZ104" s="704"/>
      <c r="QLA104" s="704"/>
      <c r="QLB104" s="704"/>
      <c r="QLC104" s="704"/>
      <c r="QLD104" s="704"/>
      <c r="QLE104" s="704"/>
      <c r="QLF104" s="704"/>
      <c r="QLG104" s="704"/>
      <c r="QLH104" s="704"/>
      <c r="QLI104" s="704"/>
      <c r="QLJ104" s="704"/>
      <c r="QLK104" s="704"/>
      <c r="QLL104" s="704"/>
      <c r="QLM104" s="704"/>
      <c r="QLN104" s="704"/>
      <c r="QLO104" s="704"/>
      <c r="QLP104" s="704"/>
      <c r="QLQ104" s="704"/>
      <c r="QLR104" s="704"/>
      <c r="QLS104" s="704"/>
      <c r="QLT104" s="704"/>
      <c r="QLU104" s="704"/>
      <c r="QLV104" s="704"/>
      <c r="QLW104" s="704"/>
      <c r="QLX104" s="704"/>
      <c r="QLY104" s="704"/>
      <c r="QLZ104" s="704"/>
      <c r="QMA104" s="704"/>
      <c r="QMB104" s="704"/>
      <c r="QMC104" s="704"/>
      <c r="QMD104" s="704"/>
      <c r="QME104" s="704"/>
      <c r="QMF104" s="704"/>
      <c r="QMG104" s="704"/>
      <c r="QMH104" s="704"/>
      <c r="QMI104" s="704"/>
      <c r="QMJ104" s="704"/>
      <c r="QMK104" s="704"/>
      <c r="QML104" s="704"/>
      <c r="QMM104" s="704"/>
      <c r="QMN104" s="704"/>
      <c r="QMO104" s="704"/>
      <c r="QMP104" s="704"/>
      <c r="QMQ104" s="704"/>
      <c r="QMR104" s="704"/>
      <c r="QMS104" s="704"/>
      <c r="QMT104" s="704"/>
      <c r="QMU104" s="704"/>
      <c r="QMV104" s="704"/>
      <c r="QMW104" s="704"/>
      <c r="QMX104" s="704"/>
      <c r="QMY104" s="704"/>
      <c r="QMZ104" s="704"/>
      <c r="QNA104" s="704"/>
      <c r="QNB104" s="704"/>
      <c r="QNC104" s="704"/>
      <c r="QND104" s="704"/>
      <c r="QNE104" s="704"/>
      <c r="QNF104" s="704"/>
      <c r="QNG104" s="704"/>
      <c r="QNH104" s="704"/>
      <c r="QNI104" s="704"/>
      <c r="QNJ104" s="704"/>
      <c r="QNK104" s="704"/>
      <c r="QNL104" s="704"/>
      <c r="QNM104" s="704"/>
      <c r="QNN104" s="704"/>
      <c r="QNO104" s="704"/>
      <c r="QNP104" s="704"/>
      <c r="QNQ104" s="704"/>
      <c r="QNR104" s="704"/>
      <c r="QNS104" s="704"/>
      <c r="QNT104" s="704"/>
      <c r="QNU104" s="704"/>
      <c r="QNV104" s="704"/>
      <c r="QNW104" s="704"/>
      <c r="QNX104" s="704"/>
      <c r="QNY104" s="704"/>
      <c r="QNZ104" s="704"/>
      <c r="QOA104" s="704"/>
      <c r="QOB104" s="704"/>
      <c r="QOC104" s="704"/>
      <c r="QOD104" s="704"/>
      <c r="QOE104" s="704"/>
      <c r="QOF104" s="704"/>
      <c r="QOG104" s="704"/>
      <c r="QOH104" s="704"/>
      <c r="QOI104" s="704"/>
      <c r="QOJ104" s="704"/>
      <c r="QOK104" s="704"/>
      <c r="QOL104" s="704"/>
      <c r="QOM104" s="704"/>
      <c r="QON104" s="704"/>
      <c r="QOO104" s="704"/>
      <c r="QOP104" s="704"/>
      <c r="QOQ104" s="704"/>
      <c r="QOR104" s="704"/>
      <c r="QOS104" s="704"/>
      <c r="QOT104" s="704"/>
      <c r="QOU104" s="704"/>
      <c r="QOV104" s="704"/>
      <c r="QOW104" s="704"/>
      <c r="QOX104" s="704"/>
      <c r="QOY104" s="704"/>
      <c r="QOZ104" s="704"/>
      <c r="QPA104" s="704"/>
      <c r="QPB104" s="704"/>
      <c r="QPC104" s="704"/>
      <c r="QPD104" s="704"/>
      <c r="QPE104" s="704"/>
      <c r="QPF104" s="704"/>
      <c r="QPG104" s="704"/>
      <c r="QPH104" s="704"/>
      <c r="QPI104" s="704"/>
      <c r="QPJ104" s="704"/>
      <c r="QPK104" s="704"/>
      <c r="QPL104" s="704"/>
      <c r="QPM104" s="704"/>
      <c r="QPN104" s="704"/>
      <c r="QPO104" s="704"/>
      <c r="QPP104" s="704"/>
      <c r="QPQ104" s="704"/>
      <c r="QPR104" s="704"/>
      <c r="QPS104" s="704"/>
      <c r="QPT104" s="704"/>
      <c r="QPU104" s="704"/>
      <c r="QPV104" s="704"/>
      <c r="QPW104" s="704"/>
      <c r="QPX104" s="704"/>
      <c r="QPY104" s="704"/>
      <c r="QPZ104" s="704"/>
      <c r="QQA104" s="704"/>
      <c r="QQB104" s="704"/>
      <c r="QQC104" s="704"/>
      <c r="QQD104" s="704"/>
      <c r="QQE104" s="704"/>
      <c r="QQF104" s="704"/>
      <c r="QQG104" s="704"/>
      <c r="QQH104" s="704"/>
      <c r="QQI104" s="704"/>
      <c r="QQJ104" s="704"/>
      <c r="QQK104" s="704"/>
      <c r="QQL104" s="704"/>
      <c r="QQM104" s="704"/>
      <c r="QQN104" s="704"/>
      <c r="QQO104" s="704"/>
      <c r="QQP104" s="704"/>
      <c r="QQQ104" s="704"/>
      <c r="QQR104" s="704"/>
      <c r="QQS104" s="704"/>
      <c r="QQT104" s="704"/>
      <c r="QQU104" s="704"/>
      <c r="QQV104" s="704"/>
      <c r="QQW104" s="704"/>
      <c r="QQX104" s="704"/>
      <c r="QQY104" s="704"/>
      <c r="QQZ104" s="704"/>
      <c r="QRA104" s="704"/>
      <c r="QRB104" s="704"/>
      <c r="QRC104" s="704"/>
      <c r="QRD104" s="704"/>
      <c r="QRE104" s="704"/>
      <c r="QRF104" s="704"/>
      <c r="QRG104" s="704"/>
      <c r="QRH104" s="704"/>
      <c r="QRI104" s="704"/>
      <c r="QRJ104" s="704"/>
      <c r="QRK104" s="704"/>
      <c r="QRL104" s="704"/>
      <c r="QRM104" s="704"/>
      <c r="QRN104" s="704"/>
      <c r="QRO104" s="704"/>
      <c r="QRP104" s="704"/>
      <c r="QRQ104" s="704"/>
      <c r="QRR104" s="704"/>
      <c r="QRS104" s="704"/>
      <c r="QRT104" s="704"/>
      <c r="QRU104" s="704"/>
      <c r="QRV104" s="704"/>
      <c r="QRW104" s="704"/>
      <c r="QRX104" s="704"/>
      <c r="QRY104" s="704"/>
      <c r="QRZ104" s="704"/>
      <c r="QSA104" s="704"/>
      <c r="QSB104" s="704"/>
      <c r="QSC104" s="704"/>
      <c r="QSD104" s="704"/>
      <c r="QSE104" s="704"/>
      <c r="QSF104" s="704"/>
      <c r="QSG104" s="704"/>
      <c r="QSH104" s="704"/>
      <c r="QSI104" s="704"/>
      <c r="QSJ104" s="704"/>
      <c r="QSK104" s="704"/>
      <c r="QSL104" s="704"/>
      <c r="QSM104" s="704"/>
      <c r="QSN104" s="704"/>
      <c r="QSO104" s="704"/>
      <c r="QSP104" s="704"/>
      <c r="QSQ104" s="704"/>
      <c r="QSR104" s="704"/>
      <c r="QSS104" s="704"/>
      <c r="QST104" s="704"/>
      <c r="QSU104" s="704"/>
      <c r="QSV104" s="704"/>
      <c r="QSW104" s="704"/>
      <c r="QSX104" s="704"/>
      <c r="QSY104" s="704"/>
      <c r="QSZ104" s="704"/>
      <c r="QTA104" s="704"/>
      <c r="QTB104" s="704"/>
      <c r="QTC104" s="704"/>
      <c r="QTD104" s="704"/>
      <c r="QTE104" s="704"/>
      <c r="QTF104" s="704"/>
      <c r="QTG104" s="704"/>
      <c r="QTH104" s="704"/>
      <c r="QTI104" s="704"/>
      <c r="QTJ104" s="704"/>
      <c r="QTK104" s="704"/>
      <c r="QTL104" s="704"/>
      <c r="QTM104" s="704"/>
      <c r="QTN104" s="704"/>
      <c r="QTO104" s="704"/>
      <c r="QTP104" s="704"/>
      <c r="QTQ104" s="704"/>
      <c r="QTR104" s="704"/>
      <c r="QTS104" s="704"/>
      <c r="QTT104" s="704"/>
      <c r="QTU104" s="704"/>
      <c r="QTV104" s="704"/>
      <c r="QTW104" s="704"/>
      <c r="QTX104" s="704"/>
      <c r="QTY104" s="704"/>
      <c r="QTZ104" s="704"/>
      <c r="QUA104" s="704"/>
      <c r="QUB104" s="704"/>
      <c r="QUC104" s="704"/>
      <c r="QUD104" s="704"/>
      <c r="QUE104" s="704"/>
      <c r="QUF104" s="704"/>
      <c r="QUG104" s="704"/>
      <c r="QUH104" s="704"/>
      <c r="QUI104" s="704"/>
      <c r="QUJ104" s="704"/>
      <c r="QUK104" s="704"/>
      <c r="QUL104" s="704"/>
      <c r="QUM104" s="704"/>
      <c r="QUN104" s="704"/>
      <c r="QUO104" s="704"/>
      <c r="QUP104" s="704"/>
      <c r="QUQ104" s="704"/>
      <c r="QUR104" s="704"/>
      <c r="QUS104" s="704"/>
      <c r="QUT104" s="704"/>
      <c r="QUU104" s="704"/>
      <c r="QUV104" s="704"/>
      <c r="QUW104" s="704"/>
      <c r="QUX104" s="704"/>
      <c r="QUY104" s="704"/>
      <c r="QUZ104" s="704"/>
      <c r="QVA104" s="704"/>
      <c r="QVB104" s="704"/>
      <c r="QVC104" s="704"/>
      <c r="QVD104" s="704"/>
      <c r="QVE104" s="704"/>
      <c r="QVF104" s="704"/>
      <c r="QVG104" s="704"/>
      <c r="QVH104" s="704"/>
      <c r="QVI104" s="704"/>
      <c r="QVJ104" s="704"/>
      <c r="QVK104" s="704"/>
      <c r="QVL104" s="704"/>
      <c r="QVM104" s="704"/>
      <c r="QVN104" s="704"/>
      <c r="QVO104" s="704"/>
      <c r="QVP104" s="704"/>
      <c r="QVQ104" s="704"/>
      <c r="QVR104" s="704"/>
      <c r="QVS104" s="704"/>
      <c r="QVT104" s="704"/>
      <c r="QVU104" s="704"/>
      <c r="QVV104" s="704"/>
      <c r="QVW104" s="704"/>
      <c r="QVX104" s="704"/>
      <c r="QVY104" s="704"/>
      <c r="QVZ104" s="704"/>
      <c r="QWA104" s="704"/>
      <c r="QWB104" s="704"/>
      <c r="QWC104" s="704"/>
      <c r="QWD104" s="704"/>
      <c r="QWE104" s="704"/>
      <c r="QWF104" s="704"/>
      <c r="QWG104" s="704"/>
      <c r="QWH104" s="704"/>
      <c r="QWI104" s="704"/>
      <c r="QWJ104" s="704"/>
      <c r="QWK104" s="704"/>
      <c r="QWL104" s="704"/>
      <c r="QWM104" s="704"/>
      <c r="QWN104" s="704"/>
      <c r="QWO104" s="704"/>
      <c r="QWP104" s="704"/>
      <c r="QWQ104" s="704"/>
      <c r="QWR104" s="704"/>
      <c r="QWS104" s="704"/>
      <c r="QWT104" s="704"/>
      <c r="QWU104" s="704"/>
      <c r="QWV104" s="704"/>
      <c r="QWW104" s="704"/>
      <c r="QWX104" s="704"/>
      <c r="QWY104" s="704"/>
      <c r="QWZ104" s="704"/>
      <c r="QXA104" s="704"/>
      <c r="QXB104" s="704"/>
      <c r="QXC104" s="704"/>
      <c r="QXD104" s="704"/>
      <c r="QXE104" s="704"/>
      <c r="QXF104" s="704"/>
      <c r="QXG104" s="704"/>
      <c r="QXH104" s="704"/>
      <c r="QXI104" s="704"/>
      <c r="QXJ104" s="704"/>
      <c r="QXK104" s="704"/>
      <c r="QXL104" s="704"/>
      <c r="QXM104" s="704"/>
      <c r="QXN104" s="704"/>
      <c r="QXO104" s="704"/>
      <c r="QXP104" s="704"/>
      <c r="QXQ104" s="704"/>
      <c r="QXR104" s="704"/>
      <c r="QXS104" s="704"/>
      <c r="QXT104" s="704"/>
      <c r="QXU104" s="704"/>
      <c r="QXV104" s="704"/>
      <c r="QXW104" s="704"/>
      <c r="QXX104" s="704"/>
      <c r="QXY104" s="704"/>
      <c r="QXZ104" s="704"/>
      <c r="QYA104" s="704"/>
      <c r="QYB104" s="704"/>
      <c r="QYC104" s="704"/>
      <c r="QYD104" s="704"/>
      <c r="QYE104" s="704"/>
      <c r="QYF104" s="704"/>
      <c r="QYG104" s="704"/>
      <c r="QYH104" s="704"/>
      <c r="QYI104" s="704"/>
      <c r="QYJ104" s="704"/>
      <c r="QYK104" s="704"/>
      <c r="QYL104" s="704"/>
      <c r="QYM104" s="704"/>
      <c r="QYN104" s="704"/>
      <c r="QYO104" s="704"/>
      <c r="QYP104" s="704"/>
      <c r="QYQ104" s="704"/>
      <c r="QYR104" s="704"/>
      <c r="QYS104" s="704"/>
      <c r="QYT104" s="704"/>
      <c r="QYU104" s="704"/>
      <c r="QYV104" s="704"/>
      <c r="QYW104" s="704"/>
      <c r="QYX104" s="704"/>
      <c r="QYY104" s="704"/>
      <c r="QYZ104" s="704"/>
      <c r="QZA104" s="704"/>
      <c r="QZB104" s="704"/>
      <c r="QZC104" s="704"/>
      <c r="QZD104" s="704"/>
      <c r="QZE104" s="704"/>
      <c r="QZF104" s="704"/>
      <c r="QZG104" s="704"/>
      <c r="QZH104" s="704"/>
      <c r="QZI104" s="704"/>
      <c r="QZJ104" s="704"/>
      <c r="QZK104" s="704"/>
      <c r="QZL104" s="704"/>
      <c r="QZM104" s="704"/>
      <c r="QZN104" s="704"/>
      <c r="QZO104" s="704"/>
      <c r="QZP104" s="704"/>
      <c r="QZQ104" s="704"/>
      <c r="QZR104" s="704"/>
      <c r="QZS104" s="704"/>
      <c r="QZT104" s="704"/>
      <c r="QZU104" s="704"/>
      <c r="QZV104" s="704"/>
      <c r="QZW104" s="704"/>
      <c r="QZX104" s="704"/>
      <c r="QZY104" s="704"/>
      <c r="QZZ104" s="704"/>
      <c r="RAA104" s="704"/>
      <c r="RAB104" s="704"/>
      <c r="RAC104" s="704"/>
      <c r="RAD104" s="704"/>
      <c r="RAE104" s="704"/>
      <c r="RAF104" s="704"/>
      <c r="RAG104" s="704"/>
      <c r="RAH104" s="704"/>
      <c r="RAI104" s="704"/>
      <c r="RAJ104" s="704"/>
      <c r="RAK104" s="704"/>
      <c r="RAL104" s="704"/>
      <c r="RAM104" s="704"/>
      <c r="RAN104" s="704"/>
      <c r="RAO104" s="704"/>
      <c r="RAP104" s="704"/>
      <c r="RAQ104" s="704"/>
      <c r="RAR104" s="704"/>
      <c r="RAS104" s="704"/>
      <c r="RAT104" s="704"/>
      <c r="RAU104" s="704"/>
      <c r="RAV104" s="704"/>
      <c r="RAW104" s="704"/>
      <c r="RAX104" s="704"/>
      <c r="RAY104" s="704"/>
      <c r="RAZ104" s="704"/>
      <c r="RBA104" s="704"/>
      <c r="RBB104" s="704"/>
      <c r="RBC104" s="704"/>
      <c r="RBD104" s="704"/>
      <c r="RBE104" s="704"/>
      <c r="RBF104" s="704"/>
      <c r="RBG104" s="704"/>
      <c r="RBH104" s="704"/>
      <c r="RBI104" s="704"/>
      <c r="RBJ104" s="704"/>
      <c r="RBK104" s="704"/>
      <c r="RBL104" s="704"/>
      <c r="RBM104" s="704"/>
      <c r="RBN104" s="704"/>
      <c r="RBO104" s="704"/>
      <c r="RBP104" s="704"/>
      <c r="RBQ104" s="704"/>
      <c r="RBR104" s="704"/>
      <c r="RBS104" s="704"/>
      <c r="RBT104" s="704"/>
      <c r="RBU104" s="704"/>
      <c r="RBV104" s="704"/>
      <c r="RBW104" s="704"/>
      <c r="RBX104" s="704"/>
      <c r="RBY104" s="704"/>
      <c r="RBZ104" s="704"/>
      <c r="RCA104" s="704"/>
      <c r="RCB104" s="704"/>
      <c r="RCC104" s="704"/>
      <c r="RCD104" s="704"/>
      <c r="RCE104" s="704"/>
      <c r="RCF104" s="704"/>
      <c r="RCG104" s="704"/>
      <c r="RCH104" s="704"/>
      <c r="RCI104" s="704"/>
      <c r="RCJ104" s="704"/>
      <c r="RCK104" s="704"/>
      <c r="RCL104" s="704"/>
      <c r="RCM104" s="704"/>
      <c r="RCN104" s="704"/>
      <c r="RCO104" s="704"/>
      <c r="RCP104" s="704"/>
      <c r="RCQ104" s="704"/>
      <c r="RCR104" s="704"/>
      <c r="RCS104" s="704"/>
      <c r="RCT104" s="704"/>
      <c r="RCU104" s="704"/>
      <c r="RCV104" s="704"/>
      <c r="RCW104" s="704"/>
      <c r="RCX104" s="704"/>
      <c r="RCY104" s="704"/>
      <c r="RCZ104" s="704"/>
      <c r="RDA104" s="704"/>
      <c r="RDB104" s="704"/>
      <c r="RDC104" s="704"/>
      <c r="RDD104" s="704"/>
      <c r="RDE104" s="704"/>
      <c r="RDF104" s="704"/>
      <c r="RDG104" s="704"/>
      <c r="RDH104" s="704"/>
      <c r="RDI104" s="704"/>
      <c r="RDJ104" s="704"/>
      <c r="RDK104" s="704"/>
      <c r="RDL104" s="704"/>
      <c r="RDM104" s="704"/>
      <c r="RDN104" s="704"/>
      <c r="RDO104" s="704"/>
      <c r="RDP104" s="704"/>
      <c r="RDQ104" s="704"/>
      <c r="RDR104" s="704"/>
      <c r="RDS104" s="704"/>
      <c r="RDT104" s="704"/>
      <c r="RDU104" s="704"/>
      <c r="RDV104" s="704"/>
      <c r="RDW104" s="704"/>
      <c r="RDX104" s="704"/>
      <c r="RDY104" s="704"/>
      <c r="RDZ104" s="704"/>
      <c r="REA104" s="704"/>
      <c r="REB104" s="704"/>
      <c r="REC104" s="704"/>
      <c r="RED104" s="704"/>
      <c r="REE104" s="704"/>
      <c r="REF104" s="704"/>
      <c r="REG104" s="704"/>
      <c r="REH104" s="704"/>
      <c r="REI104" s="704"/>
      <c r="REJ104" s="704"/>
      <c r="REK104" s="704"/>
      <c r="REL104" s="704"/>
      <c r="REM104" s="704"/>
      <c r="REN104" s="704"/>
      <c r="REO104" s="704"/>
      <c r="REP104" s="704"/>
      <c r="REQ104" s="704"/>
      <c r="RER104" s="704"/>
      <c r="RES104" s="704"/>
      <c r="RET104" s="704"/>
      <c r="REU104" s="704"/>
      <c r="REV104" s="704"/>
      <c r="REW104" s="704"/>
      <c r="REX104" s="704"/>
      <c r="REY104" s="704"/>
      <c r="REZ104" s="704"/>
      <c r="RFA104" s="704"/>
      <c r="RFB104" s="704"/>
      <c r="RFC104" s="704"/>
      <c r="RFD104" s="704"/>
      <c r="RFE104" s="704"/>
      <c r="RFF104" s="704"/>
      <c r="RFG104" s="704"/>
      <c r="RFH104" s="704"/>
      <c r="RFI104" s="704"/>
      <c r="RFJ104" s="704"/>
      <c r="RFK104" s="704"/>
      <c r="RFL104" s="704"/>
      <c r="RFM104" s="704"/>
      <c r="RFN104" s="704"/>
      <c r="RFO104" s="704"/>
      <c r="RFP104" s="704"/>
      <c r="RFQ104" s="704"/>
      <c r="RFR104" s="704"/>
      <c r="RFS104" s="704"/>
      <c r="RFT104" s="704"/>
      <c r="RFU104" s="704"/>
      <c r="RFV104" s="704"/>
      <c r="RFW104" s="704"/>
      <c r="RFX104" s="704"/>
      <c r="RFY104" s="704"/>
      <c r="RFZ104" s="704"/>
      <c r="RGA104" s="704"/>
      <c r="RGB104" s="704"/>
      <c r="RGC104" s="704"/>
      <c r="RGD104" s="704"/>
      <c r="RGE104" s="704"/>
      <c r="RGF104" s="704"/>
      <c r="RGG104" s="704"/>
      <c r="RGH104" s="704"/>
      <c r="RGI104" s="704"/>
      <c r="RGJ104" s="704"/>
      <c r="RGK104" s="704"/>
      <c r="RGL104" s="704"/>
      <c r="RGM104" s="704"/>
      <c r="RGN104" s="704"/>
      <c r="RGO104" s="704"/>
      <c r="RGP104" s="704"/>
      <c r="RGQ104" s="704"/>
      <c r="RGR104" s="704"/>
      <c r="RGS104" s="704"/>
      <c r="RGT104" s="704"/>
      <c r="RGU104" s="704"/>
      <c r="RGV104" s="704"/>
      <c r="RGW104" s="704"/>
      <c r="RGX104" s="704"/>
      <c r="RGY104" s="704"/>
      <c r="RGZ104" s="704"/>
      <c r="RHA104" s="704"/>
      <c r="RHB104" s="704"/>
      <c r="RHC104" s="704"/>
      <c r="RHD104" s="704"/>
      <c r="RHE104" s="704"/>
      <c r="RHF104" s="704"/>
      <c r="RHG104" s="704"/>
      <c r="RHH104" s="704"/>
      <c r="RHI104" s="704"/>
      <c r="RHJ104" s="704"/>
      <c r="RHK104" s="704"/>
      <c r="RHL104" s="704"/>
      <c r="RHM104" s="704"/>
      <c r="RHN104" s="704"/>
      <c r="RHO104" s="704"/>
      <c r="RHP104" s="704"/>
      <c r="RHQ104" s="704"/>
      <c r="RHR104" s="704"/>
      <c r="RHS104" s="704"/>
      <c r="RHT104" s="704"/>
      <c r="RHU104" s="704"/>
      <c r="RHV104" s="704"/>
      <c r="RHW104" s="704"/>
      <c r="RHX104" s="704"/>
      <c r="RHY104" s="704"/>
      <c r="RHZ104" s="704"/>
      <c r="RIA104" s="704"/>
      <c r="RIB104" s="704"/>
      <c r="RIC104" s="704"/>
      <c r="RID104" s="704"/>
      <c r="RIE104" s="704"/>
      <c r="RIF104" s="704"/>
      <c r="RIG104" s="704"/>
      <c r="RIH104" s="704"/>
      <c r="RII104" s="704"/>
      <c r="RIJ104" s="704"/>
      <c r="RIK104" s="704"/>
      <c r="RIL104" s="704"/>
      <c r="RIM104" s="704"/>
      <c r="RIN104" s="704"/>
      <c r="RIO104" s="704"/>
      <c r="RIP104" s="704"/>
      <c r="RIQ104" s="704"/>
      <c r="RIR104" s="704"/>
      <c r="RIS104" s="704"/>
      <c r="RIT104" s="704"/>
      <c r="RIU104" s="704"/>
      <c r="RIV104" s="704"/>
      <c r="RIW104" s="704"/>
      <c r="RIX104" s="704"/>
      <c r="RIY104" s="704"/>
      <c r="RIZ104" s="704"/>
      <c r="RJA104" s="704"/>
      <c r="RJB104" s="704"/>
      <c r="RJC104" s="704"/>
      <c r="RJD104" s="704"/>
      <c r="RJE104" s="704"/>
      <c r="RJF104" s="704"/>
      <c r="RJG104" s="704"/>
      <c r="RJH104" s="704"/>
      <c r="RJI104" s="704"/>
      <c r="RJJ104" s="704"/>
      <c r="RJK104" s="704"/>
      <c r="RJL104" s="704"/>
      <c r="RJM104" s="704"/>
      <c r="RJN104" s="704"/>
      <c r="RJO104" s="704"/>
      <c r="RJP104" s="704"/>
      <c r="RJQ104" s="704"/>
      <c r="RJR104" s="704"/>
      <c r="RJS104" s="704"/>
      <c r="RJT104" s="704"/>
      <c r="RJU104" s="704"/>
      <c r="RJV104" s="704"/>
      <c r="RJW104" s="704"/>
      <c r="RJX104" s="704"/>
      <c r="RJY104" s="704"/>
      <c r="RJZ104" s="704"/>
      <c r="RKA104" s="704"/>
      <c r="RKB104" s="704"/>
      <c r="RKC104" s="704"/>
      <c r="RKD104" s="704"/>
      <c r="RKE104" s="704"/>
      <c r="RKF104" s="704"/>
      <c r="RKG104" s="704"/>
      <c r="RKH104" s="704"/>
      <c r="RKI104" s="704"/>
      <c r="RKJ104" s="704"/>
      <c r="RKK104" s="704"/>
      <c r="RKL104" s="704"/>
      <c r="RKM104" s="704"/>
      <c r="RKN104" s="704"/>
      <c r="RKO104" s="704"/>
      <c r="RKP104" s="704"/>
      <c r="RKQ104" s="704"/>
      <c r="RKR104" s="704"/>
      <c r="RKS104" s="704"/>
      <c r="RKT104" s="704"/>
      <c r="RKU104" s="704"/>
      <c r="RKV104" s="704"/>
      <c r="RKW104" s="704"/>
      <c r="RKX104" s="704"/>
      <c r="RKY104" s="704"/>
      <c r="RKZ104" s="704"/>
      <c r="RLA104" s="704"/>
      <c r="RLB104" s="704"/>
      <c r="RLC104" s="704"/>
      <c r="RLD104" s="704"/>
      <c r="RLE104" s="704"/>
      <c r="RLF104" s="704"/>
      <c r="RLG104" s="704"/>
      <c r="RLH104" s="704"/>
      <c r="RLI104" s="704"/>
      <c r="RLJ104" s="704"/>
      <c r="RLK104" s="704"/>
      <c r="RLL104" s="704"/>
      <c r="RLM104" s="704"/>
      <c r="RLN104" s="704"/>
      <c r="RLO104" s="704"/>
      <c r="RLP104" s="704"/>
      <c r="RLQ104" s="704"/>
      <c r="RLR104" s="704"/>
      <c r="RLS104" s="704"/>
      <c r="RLT104" s="704"/>
      <c r="RLU104" s="704"/>
      <c r="RLV104" s="704"/>
      <c r="RLW104" s="704"/>
      <c r="RLX104" s="704"/>
      <c r="RLY104" s="704"/>
      <c r="RLZ104" s="704"/>
      <c r="RMA104" s="704"/>
      <c r="RMB104" s="704"/>
      <c r="RMC104" s="704"/>
      <c r="RMD104" s="704"/>
      <c r="RME104" s="704"/>
      <c r="RMF104" s="704"/>
      <c r="RMG104" s="704"/>
      <c r="RMH104" s="704"/>
      <c r="RMI104" s="704"/>
      <c r="RMJ104" s="704"/>
      <c r="RMK104" s="704"/>
      <c r="RML104" s="704"/>
      <c r="RMM104" s="704"/>
      <c r="RMN104" s="704"/>
      <c r="RMO104" s="704"/>
      <c r="RMP104" s="704"/>
      <c r="RMQ104" s="704"/>
      <c r="RMR104" s="704"/>
      <c r="RMS104" s="704"/>
      <c r="RMT104" s="704"/>
      <c r="RMU104" s="704"/>
      <c r="RMV104" s="704"/>
      <c r="RMW104" s="704"/>
      <c r="RMX104" s="704"/>
      <c r="RMY104" s="704"/>
      <c r="RMZ104" s="704"/>
      <c r="RNA104" s="704"/>
      <c r="RNB104" s="704"/>
      <c r="RNC104" s="704"/>
      <c r="RND104" s="704"/>
      <c r="RNE104" s="704"/>
      <c r="RNF104" s="704"/>
      <c r="RNG104" s="704"/>
      <c r="RNH104" s="704"/>
      <c r="RNI104" s="704"/>
      <c r="RNJ104" s="704"/>
      <c r="RNK104" s="704"/>
      <c r="RNL104" s="704"/>
      <c r="RNM104" s="704"/>
      <c r="RNN104" s="704"/>
      <c r="RNO104" s="704"/>
      <c r="RNP104" s="704"/>
      <c r="RNQ104" s="704"/>
      <c r="RNR104" s="704"/>
      <c r="RNS104" s="704"/>
      <c r="RNT104" s="704"/>
      <c r="RNU104" s="704"/>
      <c r="RNV104" s="704"/>
      <c r="RNW104" s="704"/>
      <c r="RNX104" s="704"/>
      <c r="RNY104" s="704"/>
      <c r="RNZ104" s="704"/>
      <c r="ROA104" s="704"/>
      <c r="ROB104" s="704"/>
      <c r="ROC104" s="704"/>
      <c r="ROD104" s="704"/>
      <c r="ROE104" s="704"/>
      <c r="ROF104" s="704"/>
      <c r="ROG104" s="704"/>
      <c r="ROH104" s="704"/>
      <c r="ROI104" s="704"/>
      <c r="ROJ104" s="704"/>
      <c r="ROK104" s="704"/>
      <c r="ROL104" s="704"/>
      <c r="ROM104" s="704"/>
      <c r="RON104" s="704"/>
      <c r="ROO104" s="704"/>
      <c r="ROP104" s="704"/>
      <c r="ROQ104" s="704"/>
      <c r="ROR104" s="704"/>
      <c r="ROS104" s="704"/>
      <c r="ROT104" s="704"/>
      <c r="ROU104" s="704"/>
      <c r="ROV104" s="704"/>
      <c r="ROW104" s="704"/>
      <c r="ROX104" s="704"/>
      <c r="ROY104" s="704"/>
      <c r="ROZ104" s="704"/>
      <c r="RPA104" s="704"/>
      <c r="RPB104" s="704"/>
      <c r="RPC104" s="704"/>
      <c r="RPD104" s="704"/>
      <c r="RPE104" s="704"/>
      <c r="RPF104" s="704"/>
      <c r="RPG104" s="704"/>
      <c r="RPH104" s="704"/>
      <c r="RPI104" s="704"/>
      <c r="RPJ104" s="704"/>
      <c r="RPK104" s="704"/>
      <c r="RPL104" s="704"/>
      <c r="RPM104" s="704"/>
      <c r="RPN104" s="704"/>
      <c r="RPO104" s="704"/>
      <c r="RPP104" s="704"/>
      <c r="RPQ104" s="704"/>
      <c r="RPR104" s="704"/>
      <c r="RPS104" s="704"/>
      <c r="RPT104" s="704"/>
      <c r="RPU104" s="704"/>
      <c r="RPV104" s="704"/>
      <c r="RPW104" s="704"/>
      <c r="RPX104" s="704"/>
      <c r="RPY104" s="704"/>
      <c r="RPZ104" s="704"/>
      <c r="RQA104" s="704"/>
      <c r="RQB104" s="704"/>
      <c r="RQC104" s="704"/>
      <c r="RQD104" s="704"/>
      <c r="RQE104" s="704"/>
      <c r="RQF104" s="704"/>
      <c r="RQG104" s="704"/>
      <c r="RQH104" s="704"/>
      <c r="RQI104" s="704"/>
      <c r="RQJ104" s="704"/>
      <c r="RQK104" s="704"/>
      <c r="RQL104" s="704"/>
      <c r="RQM104" s="704"/>
      <c r="RQN104" s="704"/>
      <c r="RQO104" s="704"/>
      <c r="RQP104" s="704"/>
      <c r="RQQ104" s="704"/>
      <c r="RQR104" s="704"/>
      <c r="RQS104" s="704"/>
      <c r="RQT104" s="704"/>
      <c r="RQU104" s="704"/>
      <c r="RQV104" s="704"/>
      <c r="RQW104" s="704"/>
      <c r="RQX104" s="704"/>
      <c r="RQY104" s="704"/>
      <c r="RQZ104" s="704"/>
      <c r="RRA104" s="704"/>
      <c r="RRB104" s="704"/>
      <c r="RRC104" s="704"/>
      <c r="RRD104" s="704"/>
      <c r="RRE104" s="704"/>
      <c r="RRF104" s="704"/>
      <c r="RRG104" s="704"/>
      <c r="RRH104" s="704"/>
      <c r="RRI104" s="704"/>
      <c r="RRJ104" s="704"/>
      <c r="RRK104" s="704"/>
      <c r="RRL104" s="704"/>
      <c r="RRM104" s="704"/>
      <c r="RRN104" s="704"/>
      <c r="RRO104" s="704"/>
      <c r="RRP104" s="704"/>
      <c r="RRQ104" s="704"/>
      <c r="RRR104" s="704"/>
      <c r="RRS104" s="704"/>
      <c r="RRT104" s="704"/>
      <c r="RRU104" s="704"/>
      <c r="RRV104" s="704"/>
      <c r="RRW104" s="704"/>
      <c r="RRX104" s="704"/>
      <c r="RRY104" s="704"/>
      <c r="RRZ104" s="704"/>
      <c r="RSA104" s="704"/>
      <c r="RSB104" s="704"/>
      <c r="RSC104" s="704"/>
      <c r="RSD104" s="704"/>
      <c r="RSE104" s="704"/>
      <c r="RSF104" s="704"/>
      <c r="RSG104" s="704"/>
      <c r="RSH104" s="704"/>
      <c r="RSI104" s="704"/>
      <c r="RSJ104" s="704"/>
      <c r="RSK104" s="704"/>
      <c r="RSL104" s="704"/>
      <c r="RSM104" s="704"/>
      <c r="RSN104" s="704"/>
      <c r="RSO104" s="704"/>
      <c r="RSP104" s="704"/>
      <c r="RSQ104" s="704"/>
      <c r="RSR104" s="704"/>
      <c r="RSS104" s="704"/>
      <c r="RST104" s="704"/>
      <c r="RSU104" s="704"/>
      <c r="RSV104" s="704"/>
      <c r="RSW104" s="704"/>
      <c r="RSX104" s="704"/>
      <c r="RSY104" s="704"/>
      <c r="RSZ104" s="704"/>
      <c r="RTA104" s="704"/>
      <c r="RTB104" s="704"/>
      <c r="RTC104" s="704"/>
      <c r="RTD104" s="704"/>
      <c r="RTE104" s="704"/>
      <c r="RTF104" s="704"/>
      <c r="RTG104" s="704"/>
      <c r="RTH104" s="704"/>
      <c r="RTI104" s="704"/>
      <c r="RTJ104" s="704"/>
      <c r="RTK104" s="704"/>
      <c r="RTL104" s="704"/>
      <c r="RTM104" s="704"/>
      <c r="RTN104" s="704"/>
      <c r="RTO104" s="704"/>
      <c r="RTP104" s="704"/>
      <c r="RTQ104" s="704"/>
      <c r="RTR104" s="704"/>
      <c r="RTS104" s="704"/>
      <c r="RTT104" s="704"/>
      <c r="RTU104" s="704"/>
      <c r="RTV104" s="704"/>
      <c r="RTW104" s="704"/>
      <c r="RTX104" s="704"/>
      <c r="RTY104" s="704"/>
      <c r="RTZ104" s="704"/>
      <c r="RUA104" s="704"/>
      <c r="RUB104" s="704"/>
      <c r="RUC104" s="704"/>
      <c r="RUD104" s="704"/>
      <c r="RUE104" s="704"/>
      <c r="RUF104" s="704"/>
      <c r="RUG104" s="704"/>
      <c r="RUH104" s="704"/>
      <c r="RUI104" s="704"/>
      <c r="RUJ104" s="704"/>
      <c r="RUK104" s="704"/>
      <c r="RUL104" s="704"/>
      <c r="RUM104" s="704"/>
      <c r="RUN104" s="704"/>
      <c r="RUO104" s="704"/>
      <c r="RUP104" s="704"/>
      <c r="RUQ104" s="704"/>
      <c r="RUR104" s="704"/>
      <c r="RUS104" s="704"/>
      <c r="RUT104" s="704"/>
      <c r="RUU104" s="704"/>
      <c r="RUV104" s="704"/>
      <c r="RUW104" s="704"/>
      <c r="RUX104" s="704"/>
      <c r="RUY104" s="704"/>
      <c r="RUZ104" s="704"/>
      <c r="RVA104" s="704"/>
      <c r="RVB104" s="704"/>
      <c r="RVC104" s="704"/>
      <c r="RVD104" s="704"/>
      <c r="RVE104" s="704"/>
      <c r="RVF104" s="704"/>
      <c r="RVG104" s="704"/>
      <c r="RVH104" s="704"/>
      <c r="RVI104" s="704"/>
      <c r="RVJ104" s="704"/>
      <c r="RVK104" s="704"/>
      <c r="RVL104" s="704"/>
      <c r="RVM104" s="704"/>
      <c r="RVN104" s="704"/>
      <c r="RVO104" s="704"/>
      <c r="RVP104" s="704"/>
      <c r="RVQ104" s="704"/>
      <c r="RVR104" s="704"/>
      <c r="RVS104" s="704"/>
      <c r="RVT104" s="704"/>
      <c r="RVU104" s="704"/>
      <c r="RVV104" s="704"/>
      <c r="RVW104" s="704"/>
      <c r="RVX104" s="704"/>
      <c r="RVY104" s="704"/>
      <c r="RVZ104" s="704"/>
      <c r="RWA104" s="704"/>
      <c r="RWB104" s="704"/>
      <c r="RWC104" s="704"/>
      <c r="RWD104" s="704"/>
      <c r="RWE104" s="704"/>
      <c r="RWF104" s="704"/>
      <c r="RWG104" s="704"/>
      <c r="RWH104" s="704"/>
      <c r="RWI104" s="704"/>
      <c r="RWJ104" s="704"/>
      <c r="RWK104" s="704"/>
      <c r="RWL104" s="704"/>
      <c r="RWM104" s="704"/>
      <c r="RWN104" s="704"/>
      <c r="RWO104" s="704"/>
      <c r="RWP104" s="704"/>
      <c r="RWQ104" s="704"/>
      <c r="RWR104" s="704"/>
      <c r="RWS104" s="704"/>
      <c r="RWT104" s="704"/>
      <c r="RWU104" s="704"/>
      <c r="RWV104" s="704"/>
      <c r="RWW104" s="704"/>
      <c r="RWX104" s="704"/>
      <c r="RWY104" s="704"/>
      <c r="RWZ104" s="704"/>
      <c r="RXA104" s="704"/>
      <c r="RXB104" s="704"/>
      <c r="RXC104" s="704"/>
      <c r="RXD104" s="704"/>
      <c r="RXE104" s="704"/>
      <c r="RXF104" s="704"/>
      <c r="RXG104" s="704"/>
      <c r="RXH104" s="704"/>
      <c r="RXI104" s="704"/>
      <c r="RXJ104" s="704"/>
      <c r="RXK104" s="704"/>
      <c r="RXL104" s="704"/>
      <c r="RXM104" s="704"/>
      <c r="RXN104" s="704"/>
      <c r="RXO104" s="704"/>
      <c r="RXP104" s="704"/>
      <c r="RXQ104" s="704"/>
      <c r="RXR104" s="704"/>
      <c r="RXS104" s="704"/>
      <c r="RXT104" s="704"/>
      <c r="RXU104" s="704"/>
      <c r="RXV104" s="704"/>
      <c r="RXW104" s="704"/>
      <c r="RXX104" s="704"/>
      <c r="RXY104" s="704"/>
      <c r="RXZ104" s="704"/>
      <c r="RYA104" s="704"/>
      <c r="RYB104" s="704"/>
      <c r="RYC104" s="704"/>
      <c r="RYD104" s="704"/>
      <c r="RYE104" s="704"/>
      <c r="RYF104" s="704"/>
      <c r="RYG104" s="704"/>
      <c r="RYH104" s="704"/>
      <c r="RYI104" s="704"/>
      <c r="RYJ104" s="704"/>
      <c r="RYK104" s="704"/>
      <c r="RYL104" s="704"/>
      <c r="RYM104" s="704"/>
      <c r="RYN104" s="704"/>
      <c r="RYO104" s="704"/>
      <c r="RYP104" s="704"/>
      <c r="RYQ104" s="704"/>
      <c r="RYR104" s="704"/>
      <c r="RYS104" s="704"/>
      <c r="RYT104" s="704"/>
      <c r="RYU104" s="704"/>
      <c r="RYV104" s="704"/>
      <c r="RYW104" s="704"/>
      <c r="RYX104" s="704"/>
      <c r="RYY104" s="704"/>
      <c r="RYZ104" s="704"/>
      <c r="RZA104" s="704"/>
      <c r="RZB104" s="704"/>
      <c r="RZC104" s="704"/>
      <c r="RZD104" s="704"/>
      <c r="RZE104" s="704"/>
      <c r="RZF104" s="704"/>
      <c r="RZG104" s="704"/>
      <c r="RZH104" s="704"/>
      <c r="RZI104" s="704"/>
      <c r="RZJ104" s="704"/>
      <c r="RZK104" s="704"/>
      <c r="RZL104" s="704"/>
      <c r="RZM104" s="704"/>
      <c r="RZN104" s="704"/>
      <c r="RZO104" s="704"/>
      <c r="RZP104" s="704"/>
      <c r="RZQ104" s="704"/>
      <c r="RZR104" s="704"/>
      <c r="RZS104" s="704"/>
      <c r="RZT104" s="704"/>
      <c r="RZU104" s="704"/>
      <c r="RZV104" s="704"/>
      <c r="RZW104" s="704"/>
      <c r="RZX104" s="704"/>
      <c r="RZY104" s="704"/>
      <c r="RZZ104" s="704"/>
      <c r="SAA104" s="704"/>
      <c r="SAB104" s="704"/>
      <c r="SAC104" s="704"/>
      <c r="SAD104" s="704"/>
      <c r="SAE104" s="704"/>
      <c r="SAF104" s="704"/>
      <c r="SAG104" s="704"/>
      <c r="SAH104" s="704"/>
      <c r="SAI104" s="704"/>
      <c r="SAJ104" s="704"/>
      <c r="SAK104" s="704"/>
      <c r="SAL104" s="704"/>
      <c r="SAM104" s="704"/>
      <c r="SAN104" s="704"/>
      <c r="SAO104" s="704"/>
      <c r="SAP104" s="704"/>
      <c r="SAQ104" s="704"/>
      <c r="SAR104" s="704"/>
      <c r="SAS104" s="704"/>
      <c r="SAT104" s="704"/>
      <c r="SAU104" s="704"/>
      <c r="SAV104" s="704"/>
      <c r="SAW104" s="704"/>
      <c r="SAX104" s="704"/>
      <c r="SAY104" s="704"/>
      <c r="SAZ104" s="704"/>
      <c r="SBA104" s="704"/>
      <c r="SBB104" s="704"/>
      <c r="SBC104" s="704"/>
      <c r="SBD104" s="704"/>
      <c r="SBE104" s="704"/>
      <c r="SBF104" s="704"/>
      <c r="SBG104" s="704"/>
      <c r="SBH104" s="704"/>
      <c r="SBI104" s="704"/>
      <c r="SBJ104" s="704"/>
      <c r="SBK104" s="704"/>
      <c r="SBL104" s="704"/>
      <c r="SBM104" s="704"/>
      <c r="SBN104" s="704"/>
      <c r="SBO104" s="704"/>
      <c r="SBP104" s="704"/>
      <c r="SBQ104" s="704"/>
      <c r="SBR104" s="704"/>
      <c r="SBS104" s="704"/>
      <c r="SBT104" s="704"/>
      <c r="SBU104" s="704"/>
      <c r="SBV104" s="704"/>
      <c r="SBW104" s="704"/>
      <c r="SBX104" s="704"/>
      <c r="SBY104" s="704"/>
      <c r="SBZ104" s="704"/>
      <c r="SCA104" s="704"/>
      <c r="SCB104" s="704"/>
      <c r="SCC104" s="704"/>
      <c r="SCD104" s="704"/>
      <c r="SCE104" s="704"/>
      <c r="SCF104" s="704"/>
      <c r="SCG104" s="704"/>
      <c r="SCH104" s="704"/>
      <c r="SCI104" s="704"/>
      <c r="SCJ104" s="704"/>
      <c r="SCK104" s="704"/>
      <c r="SCL104" s="704"/>
      <c r="SCM104" s="704"/>
      <c r="SCN104" s="704"/>
      <c r="SCO104" s="704"/>
      <c r="SCP104" s="704"/>
      <c r="SCQ104" s="704"/>
      <c r="SCR104" s="704"/>
      <c r="SCS104" s="704"/>
      <c r="SCT104" s="704"/>
      <c r="SCU104" s="704"/>
      <c r="SCV104" s="704"/>
      <c r="SCW104" s="704"/>
      <c r="SCX104" s="704"/>
      <c r="SCY104" s="704"/>
      <c r="SCZ104" s="704"/>
      <c r="SDA104" s="704"/>
      <c r="SDB104" s="704"/>
      <c r="SDC104" s="704"/>
      <c r="SDD104" s="704"/>
      <c r="SDE104" s="704"/>
      <c r="SDF104" s="704"/>
      <c r="SDG104" s="704"/>
      <c r="SDH104" s="704"/>
      <c r="SDI104" s="704"/>
      <c r="SDJ104" s="704"/>
      <c r="SDK104" s="704"/>
      <c r="SDL104" s="704"/>
      <c r="SDM104" s="704"/>
      <c r="SDN104" s="704"/>
      <c r="SDO104" s="704"/>
      <c r="SDP104" s="704"/>
      <c r="SDQ104" s="704"/>
      <c r="SDR104" s="704"/>
      <c r="SDS104" s="704"/>
      <c r="SDT104" s="704"/>
      <c r="SDU104" s="704"/>
      <c r="SDV104" s="704"/>
      <c r="SDW104" s="704"/>
      <c r="SDX104" s="704"/>
      <c r="SDY104" s="704"/>
      <c r="SDZ104" s="704"/>
      <c r="SEA104" s="704"/>
      <c r="SEB104" s="704"/>
      <c r="SEC104" s="704"/>
      <c r="SED104" s="704"/>
      <c r="SEE104" s="704"/>
      <c r="SEF104" s="704"/>
      <c r="SEG104" s="704"/>
      <c r="SEH104" s="704"/>
      <c r="SEI104" s="704"/>
      <c r="SEJ104" s="704"/>
      <c r="SEK104" s="704"/>
      <c r="SEL104" s="704"/>
      <c r="SEM104" s="704"/>
      <c r="SEN104" s="704"/>
      <c r="SEO104" s="704"/>
      <c r="SEP104" s="704"/>
      <c r="SEQ104" s="704"/>
      <c r="SER104" s="704"/>
      <c r="SES104" s="704"/>
      <c r="SET104" s="704"/>
      <c r="SEU104" s="704"/>
      <c r="SEV104" s="704"/>
      <c r="SEW104" s="704"/>
      <c r="SEX104" s="704"/>
      <c r="SEY104" s="704"/>
      <c r="SEZ104" s="704"/>
      <c r="SFA104" s="704"/>
      <c r="SFB104" s="704"/>
      <c r="SFC104" s="704"/>
      <c r="SFD104" s="704"/>
      <c r="SFE104" s="704"/>
      <c r="SFF104" s="704"/>
      <c r="SFG104" s="704"/>
      <c r="SFH104" s="704"/>
      <c r="SFI104" s="704"/>
      <c r="SFJ104" s="704"/>
      <c r="SFK104" s="704"/>
      <c r="SFL104" s="704"/>
      <c r="SFM104" s="704"/>
      <c r="SFN104" s="704"/>
      <c r="SFO104" s="704"/>
      <c r="SFP104" s="704"/>
      <c r="SFQ104" s="704"/>
      <c r="SFR104" s="704"/>
      <c r="SFS104" s="704"/>
      <c r="SFT104" s="704"/>
      <c r="SFU104" s="704"/>
      <c r="SFV104" s="704"/>
      <c r="SFW104" s="704"/>
      <c r="SFX104" s="704"/>
      <c r="SFY104" s="704"/>
      <c r="SFZ104" s="704"/>
      <c r="SGA104" s="704"/>
      <c r="SGB104" s="704"/>
      <c r="SGC104" s="704"/>
      <c r="SGD104" s="704"/>
      <c r="SGE104" s="704"/>
      <c r="SGF104" s="704"/>
      <c r="SGG104" s="704"/>
      <c r="SGH104" s="704"/>
      <c r="SGI104" s="704"/>
      <c r="SGJ104" s="704"/>
      <c r="SGK104" s="704"/>
      <c r="SGL104" s="704"/>
      <c r="SGM104" s="704"/>
      <c r="SGN104" s="704"/>
      <c r="SGO104" s="704"/>
      <c r="SGP104" s="704"/>
      <c r="SGQ104" s="704"/>
      <c r="SGR104" s="704"/>
      <c r="SGS104" s="704"/>
      <c r="SGT104" s="704"/>
      <c r="SGU104" s="704"/>
      <c r="SGV104" s="704"/>
      <c r="SGW104" s="704"/>
      <c r="SGX104" s="704"/>
      <c r="SGY104" s="704"/>
      <c r="SGZ104" s="704"/>
      <c r="SHA104" s="704"/>
      <c r="SHB104" s="704"/>
      <c r="SHC104" s="704"/>
      <c r="SHD104" s="704"/>
      <c r="SHE104" s="704"/>
      <c r="SHF104" s="704"/>
      <c r="SHG104" s="704"/>
      <c r="SHH104" s="704"/>
      <c r="SHI104" s="704"/>
      <c r="SHJ104" s="704"/>
      <c r="SHK104" s="704"/>
      <c r="SHL104" s="704"/>
      <c r="SHM104" s="704"/>
      <c r="SHN104" s="704"/>
      <c r="SHO104" s="704"/>
      <c r="SHP104" s="704"/>
      <c r="SHQ104" s="704"/>
      <c r="SHR104" s="704"/>
      <c r="SHS104" s="704"/>
      <c r="SHT104" s="704"/>
      <c r="SHU104" s="704"/>
      <c r="SHV104" s="704"/>
      <c r="SHW104" s="704"/>
      <c r="SHX104" s="704"/>
      <c r="SHY104" s="704"/>
      <c r="SHZ104" s="704"/>
      <c r="SIA104" s="704"/>
      <c r="SIB104" s="704"/>
      <c r="SIC104" s="704"/>
      <c r="SID104" s="704"/>
      <c r="SIE104" s="704"/>
      <c r="SIF104" s="704"/>
      <c r="SIG104" s="704"/>
      <c r="SIH104" s="704"/>
      <c r="SII104" s="704"/>
      <c r="SIJ104" s="704"/>
      <c r="SIK104" s="704"/>
      <c r="SIL104" s="704"/>
      <c r="SIM104" s="704"/>
      <c r="SIN104" s="704"/>
      <c r="SIO104" s="704"/>
      <c r="SIP104" s="704"/>
      <c r="SIQ104" s="704"/>
      <c r="SIR104" s="704"/>
      <c r="SIS104" s="704"/>
      <c r="SIT104" s="704"/>
      <c r="SIU104" s="704"/>
      <c r="SIV104" s="704"/>
      <c r="SIW104" s="704"/>
      <c r="SIX104" s="704"/>
      <c r="SIY104" s="704"/>
      <c r="SIZ104" s="704"/>
      <c r="SJA104" s="704"/>
      <c r="SJB104" s="704"/>
      <c r="SJC104" s="704"/>
      <c r="SJD104" s="704"/>
      <c r="SJE104" s="704"/>
      <c r="SJF104" s="704"/>
      <c r="SJG104" s="704"/>
      <c r="SJH104" s="704"/>
      <c r="SJI104" s="704"/>
      <c r="SJJ104" s="704"/>
      <c r="SJK104" s="704"/>
      <c r="SJL104" s="704"/>
      <c r="SJM104" s="704"/>
      <c r="SJN104" s="704"/>
      <c r="SJO104" s="704"/>
      <c r="SJP104" s="704"/>
      <c r="SJQ104" s="704"/>
      <c r="SJR104" s="704"/>
      <c r="SJS104" s="704"/>
      <c r="SJT104" s="704"/>
      <c r="SJU104" s="704"/>
      <c r="SJV104" s="704"/>
      <c r="SJW104" s="704"/>
      <c r="SJX104" s="704"/>
      <c r="SJY104" s="704"/>
      <c r="SJZ104" s="704"/>
      <c r="SKA104" s="704"/>
      <c r="SKB104" s="704"/>
      <c r="SKC104" s="704"/>
      <c r="SKD104" s="704"/>
      <c r="SKE104" s="704"/>
      <c r="SKF104" s="704"/>
      <c r="SKG104" s="704"/>
      <c r="SKH104" s="704"/>
      <c r="SKI104" s="704"/>
      <c r="SKJ104" s="704"/>
      <c r="SKK104" s="704"/>
      <c r="SKL104" s="704"/>
      <c r="SKM104" s="704"/>
      <c r="SKN104" s="704"/>
      <c r="SKO104" s="704"/>
      <c r="SKP104" s="704"/>
      <c r="SKQ104" s="704"/>
      <c r="SKR104" s="704"/>
      <c r="SKS104" s="704"/>
      <c r="SKT104" s="704"/>
      <c r="SKU104" s="704"/>
      <c r="SKV104" s="704"/>
      <c r="SKW104" s="704"/>
      <c r="SKX104" s="704"/>
      <c r="SKY104" s="704"/>
      <c r="SKZ104" s="704"/>
      <c r="SLA104" s="704"/>
      <c r="SLB104" s="704"/>
      <c r="SLC104" s="704"/>
      <c r="SLD104" s="704"/>
      <c r="SLE104" s="704"/>
      <c r="SLF104" s="704"/>
      <c r="SLG104" s="704"/>
      <c r="SLH104" s="704"/>
      <c r="SLI104" s="704"/>
      <c r="SLJ104" s="704"/>
      <c r="SLK104" s="704"/>
      <c r="SLL104" s="704"/>
      <c r="SLM104" s="704"/>
      <c r="SLN104" s="704"/>
      <c r="SLO104" s="704"/>
      <c r="SLP104" s="704"/>
      <c r="SLQ104" s="704"/>
      <c r="SLR104" s="704"/>
      <c r="SLS104" s="704"/>
      <c r="SLT104" s="704"/>
      <c r="SLU104" s="704"/>
      <c r="SLV104" s="704"/>
      <c r="SLW104" s="704"/>
      <c r="SLX104" s="704"/>
      <c r="SLY104" s="704"/>
      <c r="SLZ104" s="704"/>
      <c r="SMA104" s="704"/>
      <c r="SMB104" s="704"/>
      <c r="SMC104" s="704"/>
      <c r="SMD104" s="704"/>
      <c r="SME104" s="704"/>
      <c r="SMF104" s="704"/>
      <c r="SMG104" s="704"/>
      <c r="SMH104" s="704"/>
      <c r="SMI104" s="704"/>
      <c r="SMJ104" s="704"/>
      <c r="SMK104" s="704"/>
      <c r="SML104" s="704"/>
      <c r="SMM104" s="704"/>
      <c r="SMN104" s="704"/>
      <c r="SMO104" s="704"/>
      <c r="SMP104" s="704"/>
      <c r="SMQ104" s="704"/>
      <c r="SMR104" s="704"/>
      <c r="SMS104" s="704"/>
      <c r="SMT104" s="704"/>
      <c r="SMU104" s="704"/>
      <c r="SMV104" s="704"/>
      <c r="SMW104" s="704"/>
      <c r="SMX104" s="704"/>
      <c r="SMY104" s="704"/>
      <c r="SMZ104" s="704"/>
      <c r="SNA104" s="704"/>
      <c r="SNB104" s="704"/>
      <c r="SNC104" s="704"/>
      <c r="SND104" s="704"/>
      <c r="SNE104" s="704"/>
      <c r="SNF104" s="704"/>
      <c r="SNG104" s="704"/>
      <c r="SNH104" s="704"/>
      <c r="SNI104" s="704"/>
      <c r="SNJ104" s="704"/>
      <c r="SNK104" s="704"/>
      <c r="SNL104" s="704"/>
      <c r="SNM104" s="704"/>
      <c r="SNN104" s="704"/>
      <c r="SNO104" s="704"/>
      <c r="SNP104" s="704"/>
      <c r="SNQ104" s="704"/>
      <c r="SNR104" s="704"/>
      <c r="SNS104" s="704"/>
      <c r="SNT104" s="704"/>
      <c r="SNU104" s="704"/>
      <c r="SNV104" s="704"/>
      <c r="SNW104" s="704"/>
      <c r="SNX104" s="704"/>
      <c r="SNY104" s="704"/>
      <c r="SNZ104" s="704"/>
      <c r="SOA104" s="704"/>
      <c r="SOB104" s="704"/>
      <c r="SOC104" s="704"/>
      <c r="SOD104" s="704"/>
      <c r="SOE104" s="704"/>
      <c r="SOF104" s="704"/>
      <c r="SOG104" s="704"/>
      <c r="SOH104" s="704"/>
      <c r="SOI104" s="704"/>
      <c r="SOJ104" s="704"/>
      <c r="SOK104" s="704"/>
      <c r="SOL104" s="704"/>
      <c r="SOM104" s="704"/>
      <c r="SON104" s="704"/>
      <c r="SOO104" s="704"/>
      <c r="SOP104" s="704"/>
      <c r="SOQ104" s="704"/>
      <c r="SOR104" s="704"/>
      <c r="SOS104" s="704"/>
      <c r="SOT104" s="704"/>
      <c r="SOU104" s="704"/>
      <c r="SOV104" s="704"/>
      <c r="SOW104" s="704"/>
      <c r="SOX104" s="704"/>
      <c r="SOY104" s="704"/>
      <c r="SOZ104" s="704"/>
      <c r="SPA104" s="704"/>
      <c r="SPB104" s="704"/>
      <c r="SPC104" s="704"/>
      <c r="SPD104" s="704"/>
      <c r="SPE104" s="704"/>
      <c r="SPF104" s="704"/>
      <c r="SPG104" s="704"/>
      <c r="SPH104" s="704"/>
      <c r="SPI104" s="704"/>
      <c r="SPJ104" s="704"/>
      <c r="SPK104" s="704"/>
      <c r="SPL104" s="704"/>
      <c r="SPM104" s="704"/>
      <c r="SPN104" s="704"/>
      <c r="SPO104" s="704"/>
      <c r="SPP104" s="704"/>
      <c r="SPQ104" s="704"/>
      <c r="SPR104" s="704"/>
      <c r="SPS104" s="704"/>
      <c r="SPT104" s="704"/>
      <c r="SPU104" s="704"/>
      <c r="SPV104" s="704"/>
      <c r="SPW104" s="704"/>
      <c r="SPX104" s="704"/>
      <c r="SPY104" s="704"/>
      <c r="SPZ104" s="704"/>
      <c r="SQA104" s="704"/>
      <c r="SQB104" s="704"/>
      <c r="SQC104" s="704"/>
      <c r="SQD104" s="704"/>
      <c r="SQE104" s="704"/>
      <c r="SQF104" s="704"/>
      <c r="SQG104" s="704"/>
      <c r="SQH104" s="704"/>
      <c r="SQI104" s="704"/>
      <c r="SQJ104" s="704"/>
      <c r="SQK104" s="704"/>
      <c r="SQL104" s="704"/>
      <c r="SQM104" s="704"/>
      <c r="SQN104" s="704"/>
      <c r="SQO104" s="704"/>
      <c r="SQP104" s="704"/>
      <c r="SQQ104" s="704"/>
      <c r="SQR104" s="704"/>
      <c r="SQS104" s="704"/>
      <c r="SQT104" s="704"/>
      <c r="SQU104" s="704"/>
      <c r="SQV104" s="704"/>
      <c r="SQW104" s="704"/>
      <c r="SQX104" s="704"/>
      <c r="SQY104" s="704"/>
      <c r="SQZ104" s="704"/>
      <c r="SRA104" s="704"/>
      <c r="SRB104" s="704"/>
      <c r="SRC104" s="704"/>
      <c r="SRD104" s="704"/>
      <c r="SRE104" s="704"/>
      <c r="SRF104" s="704"/>
      <c r="SRG104" s="704"/>
      <c r="SRH104" s="704"/>
      <c r="SRI104" s="704"/>
      <c r="SRJ104" s="704"/>
      <c r="SRK104" s="704"/>
      <c r="SRL104" s="704"/>
      <c r="SRM104" s="704"/>
      <c r="SRN104" s="704"/>
      <c r="SRO104" s="704"/>
      <c r="SRP104" s="704"/>
      <c r="SRQ104" s="704"/>
      <c r="SRR104" s="704"/>
      <c r="SRS104" s="704"/>
      <c r="SRT104" s="704"/>
      <c r="SRU104" s="704"/>
      <c r="SRV104" s="704"/>
      <c r="SRW104" s="704"/>
      <c r="SRX104" s="704"/>
      <c r="SRY104" s="704"/>
      <c r="SRZ104" s="704"/>
      <c r="SSA104" s="704"/>
      <c r="SSB104" s="704"/>
      <c r="SSC104" s="704"/>
      <c r="SSD104" s="704"/>
      <c r="SSE104" s="704"/>
      <c r="SSF104" s="704"/>
      <c r="SSG104" s="704"/>
      <c r="SSH104" s="704"/>
      <c r="SSI104" s="704"/>
      <c r="SSJ104" s="704"/>
      <c r="SSK104" s="704"/>
      <c r="SSL104" s="704"/>
      <c r="SSM104" s="704"/>
      <c r="SSN104" s="704"/>
      <c r="SSO104" s="704"/>
      <c r="SSP104" s="704"/>
      <c r="SSQ104" s="704"/>
      <c r="SSR104" s="704"/>
      <c r="SSS104" s="704"/>
      <c r="SST104" s="704"/>
      <c r="SSU104" s="704"/>
      <c r="SSV104" s="704"/>
      <c r="SSW104" s="704"/>
      <c r="SSX104" s="704"/>
      <c r="SSY104" s="704"/>
      <c r="SSZ104" s="704"/>
      <c r="STA104" s="704"/>
      <c r="STB104" s="704"/>
      <c r="STC104" s="704"/>
      <c r="STD104" s="704"/>
      <c r="STE104" s="704"/>
      <c r="STF104" s="704"/>
      <c r="STG104" s="704"/>
      <c r="STH104" s="704"/>
      <c r="STI104" s="704"/>
      <c r="STJ104" s="704"/>
      <c r="STK104" s="704"/>
      <c r="STL104" s="704"/>
      <c r="STM104" s="704"/>
      <c r="STN104" s="704"/>
      <c r="STO104" s="704"/>
      <c r="STP104" s="704"/>
      <c r="STQ104" s="704"/>
      <c r="STR104" s="704"/>
      <c r="STS104" s="704"/>
      <c r="STT104" s="704"/>
      <c r="STU104" s="704"/>
      <c r="STV104" s="704"/>
      <c r="STW104" s="704"/>
      <c r="STX104" s="704"/>
      <c r="STY104" s="704"/>
      <c r="STZ104" s="704"/>
      <c r="SUA104" s="704"/>
      <c r="SUB104" s="704"/>
      <c r="SUC104" s="704"/>
      <c r="SUD104" s="704"/>
      <c r="SUE104" s="704"/>
      <c r="SUF104" s="704"/>
      <c r="SUG104" s="704"/>
      <c r="SUH104" s="704"/>
      <c r="SUI104" s="704"/>
      <c r="SUJ104" s="704"/>
      <c r="SUK104" s="704"/>
      <c r="SUL104" s="704"/>
      <c r="SUM104" s="704"/>
      <c r="SUN104" s="704"/>
      <c r="SUO104" s="704"/>
      <c r="SUP104" s="704"/>
      <c r="SUQ104" s="704"/>
      <c r="SUR104" s="704"/>
      <c r="SUS104" s="704"/>
      <c r="SUT104" s="704"/>
      <c r="SUU104" s="704"/>
      <c r="SUV104" s="704"/>
      <c r="SUW104" s="704"/>
      <c r="SUX104" s="704"/>
      <c r="SUY104" s="704"/>
      <c r="SUZ104" s="704"/>
      <c r="SVA104" s="704"/>
      <c r="SVB104" s="704"/>
      <c r="SVC104" s="704"/>
      <c r="SVD104" s="704"/>
      <c r="SVE104" s="704"/>
      <c r="SVF104" s="704"/>
      <c r="SVG104" s="704"/>
      <c r="SVH104" s="704"/>
      <c r="SVI104" s="704"/>
      <c r="SVJ104" s="704"/>
      <c r="SVK104" s="704"/>
      <c r="SVL104" s="704"/>
      <c r="SVM104" s="704"/>
      <c r="SVN104" s="704"/>
      <c r="SVO104" s="704"/>
      <c r="SVP104" s="704"/>
      <c r="SVQ104" s="704"/>
      <c r="SVR104" s="704"/>
      <c r="SVS104" s="704"/>
      <c r="SVT104" s="704"/>
      <c r="SVU104" s="704"/>
      <c r="SVV104" s="704"/>
      <c r="SVW104" s="704"/>
      <c r="SVX104" s="704"/>
      <c r="SVY104" s="704"/>
      <c r="SVZ104" s="704"/>
      <c r="SWA104" s="704"/>
      <c r="SWB104" s="704"/>
      <c r="SWC104" s="704"/>
      <c r="SWD104" s="704"/>
      <c r="SWE104" s="704"/>
      <c r="SWF104" s="704"/>
      <c r="SWG104" s="704"/>
      <c r="SWH104" s="704"/>
      <c r="SWI104" s="704"/>
      <c r="SWJ104" s="704"/>
      <c r="SWK104" s="704"/>
      <c r="SWL104" s="704"/>
      <c r="SWM104" s="704"/>
      <c r="SWN104" s="704"/>
      <c r="SWO104" s="704"/>
      <c r="SWP104" s="704"/>
      <c r="SWQ104" s="704"/>
      <c r="SWR104" s="704"/>
      <c r="SWS104" s="704"/>
      <c r="SWT104" s="704"/>
      <c r="SWU104" s="704"/>
      <c r="SWV104" s="704"/>
      <c r="SWW104" s="704"/>
      <c r="SWX104" s="704"/>
      <c r="SWY104" s="704"/>
      <c r="SWZ104" s="704"/>
      <c r="SXA104" s="704"/>
      <c r="SXB104" s="704"/>
      <c r="SXC104" s="704"/>
      <c r="SXD104" s="704"/>
      <c r="SXE104" s="704"/>
      <c r="SXF104" s="704"/>
      <c r="SXG104" s="704"/>
      <c r="SXH104" s="704"/>
      <c r="SXI104" s="704"/>
      <c r="SXJ104" s="704"/>
      <c r="SXK104" s="704"/>
      <c r="SXL104" s="704"/>
      <c r="SXM104" s="704"/>
      <c r="SXN104" s="704"/>
      <c r="SXO104" s="704"/>
      <c r="SXP104" s="704"/>
      <c r="SXQ104" s="704"/>
      <c r="SXR104" s="704"/>
      <c r="SXS104" s="704"/>
      <c r="SXT104" s="704"/>
      <c r="SXU104" s="704"/>
      <c r="SXV104" s="704"/>
      <c r="SXW104" s="704"/>
      <c r="SXX104" s="704"/>
      <c r="SXY104" s="704"/>
      <c r="SXZ104" s="704"/>
      <c r="SYA104" s="704"/>
      <c r="SYB104" s="704"/>
      <c r="SYC104" s="704"/>
      <c r="SYD104" s="704"/>
      <c r="SYE104" s="704"/>
      <c r="SYF104" s="704"/>
      <c r="SYG104" s="704"/>
      <c r="SYH104" s="704"/>
      <c r="SYI104" s="704"/>
      <c r="SYJ104" s="704"/>
      <c r="SYK104" s="704"/>
      <c r="SYL104" s="704"/>
      <c r="SYM104" s="704"/>
      <c r="SYN104" s="704"/>
      <c r="SYO104" s="704"/>
      <c r="SYP104" s="704"/>
      <c r="SYQ104" s="704"/>
      <c r="SYR104" s="704"/>
      <c r="SYS104" s="704"/>
      <c r="SYT104" s="704"/>
      <c r="SYU104" s="704"/>
      <c r="SYV104" s="704"/>
      <c r="SYW104" s="704"/>
      <c r="SYX104" s="704"/>
      <c r="SYY104" s="704"/>
      <c r="SYZ104" s="704"/>
      <c r="SZA104" s="704"/>
      <c r="SZB104" s="704"/>
      <c r="SZC104" s="704"/>
      <c r="SZD104" s="704"/>
      <c r="SZE104" s="704"/>
      <c r="SZF104" s="704"/>
      <c r="SZG104" s="704"/>
      <c r="SZH104" s="704"/>
      <c r="SZI104" s="704"/>
      <c r="SZJ104" s="704"/>
      <c r="SZK104" s="704"/>
      <c r="SZL104" s="704"/>
      <c r="SZM104" s="704"/>
      <c r="SZN104" s="704"/>
      <c r="SZO104" s="704"/>
      <c r="SZP104" s="704"/>
      <c r="SZQ104" s="704"/>
      <c r="SZR104" s="704"/>
      <c r="SZS104" s="704"/>
      <c r="SZT104" s="704"/>
      <c r="SZU104" s="704"/>
      <c r="SZV104" s="704"/>
      <c r="SZW104" s="704"/>
      <c r="SZX104" s="704"/>
      <c r="SZY104" s="704"/>
      <c r="SZZ104" s="704"/>
      <c r="TAA104" s="704"/>
      <c r="TAB104" s="704"/>
      <c r="TAC104" s="704"/>
      <c r="TAD104" s="704"/>
      <c r="TAE104" s="704"/>
      <c r="TAF104" s="704"/>
      <c r="TAG104" s="704"/>
      <c r="TAH104" s="704"/>
      <c r="TAI104" s="704"/>
      <c r="TAJ104" s="704"/>
      <c r="TAK104" s="704"/>
      <c r="TAL104" s="704"/>
      <c r="TAM104" s="704"/>
      <c r="TAN104" s="704"/>
      <c r="TAO104" s="704"/>
      <c r="TAP104" s="704"/>
      <c r="TAQ104" s="704"/>
      <c r="TAR104" s="704"/>
      <c r="TAS104" s="704"/>
      <c r="TAT104" s="704"/>
      <c r="TAU104" s="704"/>
      <c r="TAV104" s="704"/>
      <c r="TAW104" s="704"/>
      <c r="TAX104" s="704"/>
      <c r="TAY104" s="704"/>
      <c r="TAZ104" s="704"/>
      <c r="TBA104" s="704"/>
      <c r="TBB104" s="704"/>
      <c r="TBC104" s="704"/>
      <c r="TBD104" s="704"/>
      <c r="TBE104" s="704"/>
      <c r="TBF104" s="704"/>
      <c r="TBG104" s="704"/>
      <c r="TBH104" s="704"/>
      <c r="TBI104" s="704"/>
      <c r="TBJ104" s="704"/>
      <c r="TBK104" s="704"/>
      <c r="TBL104" s="704"/>
      <c r="TBM104" s="704"/>
      <c r="TBN104" s="704"/>
      <c r="TBO104" s="704"/>
      <c r="TBP104" s="704"/>
      <c r="TBQ104" s="704"/>
      <c r="TBR104" s="704"/>
      <c r="TBS104" s="704"/>
      <c r="TBT104" s="704"/>
      <c r="TBU104" s="704"/>
      <c r="TBV104" s="704"/>
      <c r="TBW104" s="704"/>
      <c r="TBX104" s="704"/>
      <c r="TBY104" s="704"/>
      <c r="TBZ104" s="704"/>
      <c r="TCA104" s="704"/>
      <c r="TCB104" s="704"/>
      <c r="TCC104" s="704"/>
      <c r="TCD104" s="704"/>
      <c r="TCE104" s="704"/>
      <c r="TCF104" s="704"/>
      <c r="TCG104" s="704"/>
      <c r="TCH104" s="704"/>
      <c r="TCI104" s="704"/>
      <c r="TCJ104" s="704"/>
      <c r="TCK104" s="704"/>
      <c r="TCL104" s="704"/>
      <c r="TCM104" s="704"/>
      <c r="TCN104" s="704"/>
      <c r="TCO104" s="704"/>
      <c r="TCP104" s="704"/>
      <c r="TCQ104" s="704"/>
      <c r="TCR104" s="704"/>
      <c r="TCS104" s="704"/>
      <c r="TCT104" s="704"/>
      <c r="TCU104" s="704"/>
      <c r="TCV104" s="704"/>
      <c r="TCW104" s="704"/>
      <c r="TCX104" s="704"/>
      <c r="TCY104" s="704"/>
      <c r="TCZ104" s="704"/>
      <c r="TDA104" s="704"/>
      <c r="TDB104" s="704"/>
      <c r="TDC104" s="704"/>
      <c r="TDD104" s="704"/>
      <c r="TDE104" s="704"/>
      <c r="TDF104" s="704"/>
      <c r="TDG104" s="704"/>
      <c r="TDH104" s="704"/>
      <c r="TDI104" s="704"/>
      <c r="TDJ104" s="704"/>
      <c r="TDK104" s="704"/>
      <c r="TDL104" s="704"/>
      <c r="TDM104" s="704"/>
      <c r="TDN104" s="704"/>
      <c r="TDO104" s="704"/>
      <c r="TDP104" s="704"/>
      <c r="TDQ104" s="704"/>
      <c r="TDR104" s="704"/>
      <c r="TDS104" s="704"/>
      <c r="TDT104" s="704"/>
      <c r="TDU104" s="704"/>
      <c r="TDV104" s="704"/>
      <c r="TDW104" s="704"/>
      <c r="TDX104" s="704"/>
      <c r="TDY104" s="704"/>
      <c r="TDZ104" s="704"/>
      <c r="TEA104" s="704"/>
      <c r="TEB104" s="704"/>
      <c r="TEC104" s="704"/>
      <c r="TED104" s="704"/>
      <c r="TEE104" s="704"/>
      <c r="TEF104" s="704"/>
      <c r="TEG104" s="704"/>
      <c r="TEH104" s="704"/>
      <c r="TEI104" s="704"/>
      <c r="TEJ104" s="704"/>
      <c r="TEK104" s="704"/>
      <c r="TEL104" s="704"/>
      <c r="TEM104" s="704"/>
      <c r="TEN104" s="704"/>
      <c r="TEO104" s="704"/>
      <c r="TEP104" s="704"/>
      <c r="TEQ104" s="704"/>
      <c r="TER104" s="704"/>
      <c r="TES104" s="704"/>
      <c r="TET104" s="704"/>
      <c r="TEU104" s="704"/>
      <c r="TEV104" s="704"/>
      <c r="TEW104" s="704"/>
      <c r="TEX104" s="704"/>
      <c r="TEY104" s="704"/>
      <c r="TEZ104" s="704"/>
      <c r="TFA104" s="704"/>
      <c r="TFB104" s="704"/>
      <c r="TFC104" s="704"/>
      <c r="TFD104" s="704"/>
      <c r="TFE104" s="704"/>
      <c r="TFF104" s="704"/>
      <c r="TFG104" s="704"/>
      <c r="TFH104" s="704"/>
      <c r="TFI104" s="704"/>
      <c r="TFJ104" s="704"/>
      <c r="TFK104" s="704"/>
      <c r="TFL104" s="704"/>
      <c r="TFM104" s="704"/>
      <c r="TFN104" s="704"/>
      <c r="TFO104" s="704"/>
      <c r="TFP104" s="704"/>
      <c r="TFQ104" s="704"/>
      <c r="TFR104" s="704"/>
      <c r="TFS104" s="704"/>
      <c r="TFT104" s="704"/>
      <c r="TFU104" s="704"/>
      <c r="TFV104" s="704"/>
      <c r="TFW104" s="704"/>
      <c r="TFX104" s="704"/>
      <c r="TFY104" s="704"/>
      <c r="TFZ104" s="704"/>
      <c r="TGA104" s="704"/>
      <c r="TGB104" s="704"/>
      <c r="TGC104" s="704"/>
      <c r="TGD104" s="704"/>
      <c r="TGE104" s="704"/>
      <c r="TGF104" s="704"/>
      <c r="TGG104" s="704"/>
      <c r="TGH104" s="704"/>
      <c r="TGI104" s="704"/>
      <c r="TGJ104" s="704"/>
      <c r="TGK104" s="704"/>
      <c r="TGL104" s="704"/>
      <c r="TGM104" s="704"/>
      <c r="TGN104" s="704"/>
      <c r="TGO104" s="704"/>
      <c r="TGP104" s="704"/>
      <c r="TGQ104" s="704"/>
      <c r="TGR104" s="704"/>
      <c r="TGS104" s="704"/>
      <c r="TGT104" s="704"/>
      <c r="TGU104" s="704"/>
      <c r="TGV104" s="704"/>
      <c r="TGW104" s="704"/>
      <c r="TGX104" s="704"/>
      <c r="TGY104" s="704"/>
      <c r="TGZ104" s="704"/>
      <c r="THA104" s="704"/>
      <c r="THB104" s="704"/>
      <c r="THC104" s="704"/>
      <c r="THD104" s="704"/>
      <c r="THE104" s="704"/>
      <c r="THF104" s="704"/>
      <c r="THG104" s="704"/>
      <c r="THH104" s="704"/>
      <c r="THI104" s="704"/>
      <c r="THJ104" s="704"/>
      <c r="THK104" s="704"/>
      <c r="THL104" s="704"/>
      <c r="THM104" s="704"/>
      <c r="THN104" s="704"/>
      <c r="THO104" s="704"/>
      <c r="THP104" s="704"/>
      <c r="THQ104" s="704"/>
      <c r="THR104" s="704"/>
      <c r="THS104" s="704"/>
      <c r="THT104" s="704"/>
      <c r="THU104" s="704"/>
      <c r="THV104" s="704"/>
      <c r="THW104" s="704"/>
      <c r="THX104" s="704"/>
      <c r="THY104" s="704"/>
      <c r="THZ104" s="704"/>
      <c r="TIA104" s="704"/>
      <c r="TIB104" s="704"/>
      <c r="TIC104" s="704"/>
      <c r="TID104" s="704"/>
      <c r="TIE104" s="704"/>
      <c r="TIF104" s="704"/>
      <c r="TIG104" s="704"/>
      <c r="TIH104" s="704"/>
      <c r="TII104" s="704"/>
      <c r="TIJ104" s="704"/>
      <c r="TIK104" s="704"/>
      <c r="TIL104" s="704"/>
      <c r="TIM104" s="704"/>
      <c r="TIN104" s="704"/>
      <c r="TIO104" s="704"/>
      <c r="TIP104" s="704"/>
      <c r="TIQ104" s="704"/>
      <c r="TIR104" s="704"/>
      <c r="TIS104" s="704"/>
      <c r="TIT104" s="704"/>
      <c r="TIU104" s="704"/>
      <c r="TIV104" s="704"/>
      <c r="TIW104" s="704"/>
      <c r="TIX104" s="704"/>
      <c r="TIY104" s="704"/>
      <c r="TIZ104" s="704"/>
      <c r="TJA104" s="704"/>
      <c r="TJB104" s="704"/>
      <c r="TJC104" s="704"/>
      <c r="TJD104" s="704"/>
      <c r="TJE104" s="704"/>
      <c r="TJF104" s="704"/>
      <c r="TJG104" s="704"/>
      <c r="TJH104" s="704"/>
      <c r="TJI104" s="704"/>
      <c r="TJJ104" s="704"/>
      <c r="TJK104" s="704"/>
      <c r="TJL104" s="704"/>
      <c r="TJM104" s="704"/>
      <c r="TJN104" s="704"/>
      <c r="TJO104" s="704"/>
      <c r="TJP104" s="704"/>
      <c r="TJQ104" s="704"/>
      <c r="TJR104" s="704"/>
      <c r="TJS104" s="704"/>
      <c r="TJT104" s="704"/>
      <c r="TJU104" s="704"/>
      <c r="TJV104" s="704"/>
      <c r="TJW104" s="704"/>
      <c r="TJX104" s="704"/>
      <c r="TJY104" s="704"/>
      <c r="TJZ104" s="704"/>
      <c r="TKA104" s="704"/>
      <c r="TKB104" s="704"/>
      <c r="TKC104" s="704"/>
      <c r="TKD104" s="704"/>
      <c r="TKE104" s="704"/>
      <c r="TKF104" s="704"/>
      <c r="TKG104" s="704"/>
      <c r="TKH104" s="704"/>
      <c r="TKI104" s="704"/>
      <c r="TKJ104" s="704"/>
      <c r="TKK104" s="704"/>
      <c r="TKL104" s="704"/>
      <c r="TKM104" s="704"/>
      <c r="TKN104" s="704"/>
      <c r="TKO104" s="704"/>
      <c r="TKP104" s="704"/>
      <c r="TKQ104" s="704"/>
      <c r="TKR104" s="704"/>
      <c r="TKS104" s="704"/>
      <c r="TKT104" s="704"/>
      <c r="TKU104" s="704"/>
      <c r="TKV104" s="704"/>
      <c r="TKW104" s="704"/>
      <c r="TKX104" s="704"/>
      <c r="TKY104" s="704"/>
      <c r="TKZ104" s="704"/>
      <c r="TLA104" s="704"/>
      <c r="TLB104" s="704"/>
      <c r="TLC104" s="704"/>
      <c r="TLD104" s="704"/>
      <c r="TLE104" s="704"/>
      <c r="TLF104" s="704"/>
      <c r="TLG104" s="704"/>
      <c r="TLH104" s="704"/>
      <c r="TLI104" s="704"/>
      <c r="TLJ104" s="704"/>
      <c r="TLK104" s="704"/>
      <c r="TLL104" s="704"/>
      <c r="TLM104" s="704"/>
      <c r="TLN104" s="704"/>
      <c r="TLO104" s="704"/>
      <c r="TLP104" s="704"/>
      <c r="TLQ104" s="704"/>
      <c r="TLR104" s="704"/>
      <c r="TLS104" s="704"/>
      <c r="TLT104" s="704"/>
      <c r="TLU104" s="704"/>
      <c r="TLV104" s="704"/>
      <c r="TLW104" s="704"/>
      <c r="TLX104" s="704"/>
      <c r="TLY104" s="704"/>
      <c r="TLZ104" s="704"/>
      <c r="TMA104" s="704"/>
      <c r="TMB104" s="704"/>
      <c r="TMC104" s="704"/>
      <c r="TMD104" s="704"/>
      <c r="TME104" s="704"/>
      <c r="TMF104" s="704"/>
      <c r="TMG104" s="704"/>
      <c r="TMH104" s="704"/>
      <c r="TMI104" s="704"/>
      <c r="TMJ104" s="704"/>
      <c r="TMK104" s="704"/>
      <c r="TML104" s="704"/>
      <c r="TMM104" s="704"/>
      <c r="TMN104" s="704"/>
      <c r="TMO104" s="704"/>
      <c r="TMP104" s="704"/>
      <c r="TMQ104" s="704"/>
      <c r="TMR104" s="704"/>
      <c r="TMS104" s="704"/>
      <c r="TMT104" s="704"/>
      <c r="TMU104" s="704"/>
      <c r="TMV104" s="704"/>
      <c r="TMW104" s="704"/>
      <c r="TMX104" s="704"/>
      <c r="TMY104" s="704"/>
      <c r="TMZ104" s="704"/>
      <c r="TNA104" s="704"/>
      <c r="TNB104" s="704"/>
      <c r="TNC104" s="704"/>
      <c r="TND104" s="704"/>
      <c r="TNE104" s="704"/>
      <c r="TNF104" s="704"/>
      <c r="TNG104" s="704"/>
      <c r="TNH104" s="704"/>
      <c r="TNI104" s="704"/>
      <c r="TNJ104" s="704"/>
      <c r="TNK104" s="704"/>
      <c r="TNL104" s="704"/>
      <c r="TNM104" s="704"/>
      <c r="TNN104" s="704"/>
      <c r="TNO104" s="704"/>
      <c r="TNP104" s="704"/>
      <c r="TNQ104" s="704"/>
      <c r="TNR104" s="704"/>
      <c r="TNS104" s="704"/>
      <c r="TNT104" s="704"/>
      <c r="TNU104" s="704"/>
      <c r="TNV104" s="704"/>
      <c r="TNW104" s="704"/>
      <c r="TNX104" s="704"/>
      <c r="TNY104" s="704"/>
      <c r="TNZ104" s="704"/>
      <c r="TOA104" s="704"/>
      <c r="TOB104" s="704"/>
      <c r="TOC104" s="704"/>
      <c r="TOD104" s="704"/>
      <c r="TOE104" s="704"/>
      <c r="TOF104" s="704"/>
      <c r="TOG104" s="704"/>
      <c r="TOH104" s="704"/>
      <c r="TOI104" s="704"/>
      <c r="TOJ104" s="704"/>
      <c r="TOK104" s="704"/>
      <c r="TOL104" s="704"/>
      <c r="TOM104" s="704"/>
      <c r="TON104" s="704"/>
      <c r="TOO104" s="704"/>
      <c r="TOP104" s="704"/>
      <c r="TOQ104" s="704"/>
      <c r="TOR104" s="704"/>
      <c r="TOS104" s="704"/>
      <c r="TOT104" s="704"/>
      <c r="TOU104" s="704"/>
      <c r="TOV104" s="704"/>
      <c r="TOW104" s="704"/>
      <c r="TOX104" s="704"/>
      <c r="TOY104" s="704"/>
      <c r="TOZ104" s="704"/>
      <c r="TPA104" s="704"/>
      <c r="TPB104" s="704"/>
      <c r="TPC104" s="704"/>
      <c r="TPD104" s="704"/>
      <c r="TPE104" s="704"/>
      <c r="TPF104" s="704"/>
      <c r="TPG104" s="704"/>
      <c r="TPH104" s="704"/>
      <c r="TPI104" s="704"/>
      <c r="TPJ104" s="704"/>
      <c r="TPK104" s="704"/>
      <c r="TPL104" s="704"/>
      <c r="TPM104" s="704"/>
      <c r="TPN104" s="704"/>
      <c r="TPO104" s="704"/>
      <c r="TPP104" s="704"/>
      <c r="TPQ104" s="704"/>
      <c r="TPR104" s="704"/>
      <c r="TPS104" s="704"/>
      <c r="TPT104" s="704"/>
      <c r="TPU104" s="704"/>
      <c r="TPV104" s="704"/>
      <c r="TPW104" s="704"/>
      <c r="TPX104" s="704"/>
      <c r="TPY104" s="704"/>
      <c r="TPZ104" s="704"/>
      <c r="TQA104" s="704"/>
      <c r="TQB104" s="704"/>
      <c r="TQC104" s="704"/>
      <c r="TQD104" s="704"/>
      <c r="TQE104" s="704"/>
      <c r="TQF104" s="704"/>
      <c r="TQG104" s="704"/>
      <c r="TQH104" s="704"/>
      <c r="TQI104" s="704"/>
      <c r="TQJ104" s="704"/>
      <c r="TQK104" s="704"/>
      <c r="TQL104" s="704"/>
      <c r="TQM104" s="704"/>
      <c r="TQN104" s="704"/>
      <c r="TQO104" s="704"/>
      <c r="TQP104" s="704"/>
      <c r="TQQ104" s="704"/>
      <c r="TQR104" s="704"/>
      <c r="TQS104" s="704"/>
      <c r="TQT104" s="704"/>
      <c r="TQU104" s="704"/>
      <c r="TQV104" s="704"/>
      <c r="TQW104" s="704"/>
      <c r="TQX104" s="704"/>
      <c r="TQY104" s="704"/>
      <c r="TQZ104" s="704"/>
      <c r="TRA104" s="704"/>
      <c r="TRB104" s="704"/>
      <c r="TRC104" s="704"/>
      <c r="TRD104" s="704"/>
      <c r="TRE104" s="704"/>
      <c r="TRF104" s="704"/>
      <c r="TRG104" s="704"/>
      <c r="TRH104" s="704"/>
      <c r="TRI104" s="704"/>
      <c r="TRJ104" s="704"/>
      <c r="TRK104" s="704"/>
      <c r="TRL104" s="704"/>
      <c r="TRM104" s="704"/>
      <c r="TRN104" s="704"/>
      <c r="TRO104" s="704"/>
      <c r="TRP104" s="704"/>
      <c r="TRQ104" s="704"/>
      <c r="TRR104" s="704"/>
      <c r="TRS104" s="704"/>
      <c r="TRT104" s="704"/>
      <c r="TRU104" s="704"/>
      <c r="TRV104" s="704"/>
      <c r="TRW104" s="704"/>
      <c r="TRX104" s="704"/>
      <c r="TRY104" s="704"/>
      <c r="TRZ104" s="704"/>
      <c r="TSA104" s="704"/>
      <c r="TSB104" s="704"/>
      <c r="TSC104" s="704"/>
      <c r="TSD104" s="704"/>
      <c r="TSE104" s="704"/>
      <c r="TSF104" s="704"/>
      <c r="TSG104" s="704"/>
      <c r="TSH104" s="704"/>
      <c r="TSI104" s="704"/>
      <c r="TSJ104" s="704"/>
      <c r="TSK104" s="704"/>
      <c r="TSL104" s="704"/>
      <c r="TSM104" s="704"/>
      <c r="TSN104" s="704"/>
      <c r="TSO104" s="704"/>
      <c r="TSP104" s="704"/>
      <c r="TSQ104" s="704"/>
      <c r="TSR104" s="704"/>
      <c r="TSS104" s="704"/>
      <c r="TST104" s="704"/>
      <c r="TSU104" s="704"/>
      <c r="TSV104" s="704"/>
      <c r="TSW104" s="704"/>
      <c r="TSX104" s="704"/>
      <c r="TSY104" s="704"/>
      <c r="TSZ104" s="704"/>
      <c r="TTA104" s="704"/>
      <c r="TTB104" s="704"/>
      <c r="TTC104" s="704"/>
      <c r="TTD104" s="704"/>
      <c r="TTE104" s="704"/>
      <c r="TTF104" s="704"/>
      <c r="TTG104" s="704"/>
      <c r="TTH104" s="704"/>
      <c r="TTI104" s="704"/>
      <c r="TTJ104" s="704"/>
      <c r="TTK104" s="704"/>
      <c r="TTL104" s="704"/>
      <c r="TTM104" s="704"/>
      <c r="TTN104" s="704"/>
      <c r="TTO104" s="704"/>
      <c r="TTP104" s="704"/>
      <c r="TTQ104" s="704"/>
      <c r="TTR104" s="704"/>
      <c r="TTS104" s="704"/>
      <c r="TTT104" s="704"/>
      <c r="TTU104" s="704"/>
      <c r="TTV104" s="704"/>
      <c r="TTW104" s="704"/>
      <c r="TTX104" s="704"/>
      <c r="TTY104" s="704"/>
      <c r="TTZ104" s="704"/>
      <c r="TUA104" s="704"/>
      <c r="TUB104" s="704"/>
      <c r="TUC104" s="704"/>
      <c r="TUD104" s="704"/>
      <c r="TUE104" s="704"/>
      <c r="TUF104" s="704"/>
      <c r="TUG104" s="704"/>
      <c r="TUH104" s="704"/>
      <c r="TUI104" s="704"/>
      <c r="TUJ104" s="704"/>
      <c r="TUK104" s="704"/>
      <c r="TUL104" s="704"/>
      <c r="TUM104" s="704"/>
      <c r="TUN104" s="704"/>
      <c r="TUO104" s="704"/>
      <c r="TUP104" s="704"/>
      <c r="TUQ104" s="704"/>
      <c r="TUR104" s="704"/>
      <c r="TUS104" s="704"/>
      <c r="TUT104" s="704"/>
      <c r="TUU104" s="704"/>
      <c r="TUV104" s="704"/>
      <c r="TUW104" s="704"/>
      <c r="TUX104" s="704"/>
      <c r="TUY104" s="704"/>
      <c r="TUZ104" s="704"/>
      <c r="TVA104" s="704"/>
      <c r="TVB104" s="704"/>
      <c r="TVC104" s="704"/>
      <c r="TVD104" s="704"/>
      <c r="TVE104" s="704"/>
      <c r="TVF104" s="704"/>
      <c r="TVG104" s="704"/>
      <c r="TVH104" s="704"/>
      <c r="TVI104" s="704"/>
      <c r="TVJ104" s="704"/>
      <c r="TVK104" s="704"/>
      <c r="TVL104" s="704"/>
      <c r="TVM104" s="704"/>
      <c r="TVN104" s="704"/>
      <c r="TVO104" s="704"/>
      <c r="TVP104" s="704"/>
      <c r="TVQ104" s="704"/>
      <c r="TVR104" s="704"/>
      <c r="TVS104" s="704"/>
      <c r="TVT104" s="704"/>
      <c r="TVU104" s="704"/>
      <c r="TVV104" s="704"/>
      <c r="TVW104" s="704"/>
      <c r="TVX104" s="704"/>
      <c r="TVY104" s="704"/>
      <c r="TVZ104" s="704"/>
      <c r="TWA104" s="704"/>
      <c r="TWB104" s="704"/>
      <c r="TWC104" s="704"/>
      <c r="TWD104" s="704"/>
      <c r="TWE104" s="704"/>
      <c r="TWF104" s="704"/>
      <c r="TWG104" s="704"/>
      <c r="TWH104" s="704"/>
      <c r="TWI104" s="704"/>
      <c r="TWJ104" s="704"/>
      <c r="TWK104" s="704"/>
      <c r="TWL104" s="704"/>
      <c r="TWM104" s="704"/>
      <c r="TWN104" s="704"/>
      <c r="TWO104" s="704"/>
      <c r="TWP104" s="704"/>
      <c r="TWQ104" s="704"/>
      <c r="TWR104" s="704"/>
      <c r="TWS104" s="704"/>
      <c r="TWT104" s="704"/>
      <c r="TWU104" s="704"/>
      <c r="TWV104" s="704"/>
      <c r="TWW104" s="704"/>
      <c r="TWX104" s="704"/>
      <c r="TWY104" s="704"/>
      <c r="TWZ104" s="704"/>
      <c r="TXA104" s="704"/>
      <c r="TXB104" s="704"/>
      <c r="TXC104" s="704"/>
      <c r="TXD104" s="704"/>
      <c r="TXE104" s="704"/>
      <c r="TXF104" s="704"/>
      <c r="TXG104" s="704"/>
      <c r="TXH104" s="704"/>
      <c r="TXI104" s="704"/>
      <c r="TXJ104" s="704"/>
      <c r="TXK104" s="704"/>
      <c r="TXL104" s="704"/>
      <c r="TXM104" s="704"/>
      <c r="TXN104" s="704"/>
      <c r="TXO104" s="704"/>
      <c r="TXP104" s="704"/>
      <c r="TXQ104" s="704"/>
      <c r="TXR104" s="704"/>
      <c r="TXS104" s="704"/>
      <c r="TXT104" s="704"/>
      <c r="TXU104" s="704"/>
      <c r="TXV104" s="704"/>
      <c r="TXW104" s="704"/>
      <c r="TXX104" s="704"/>
      <c r="TXY104" s="704"/>
      <c r="TXZ104" s="704"/>
      <c r="TYA104" s="704"/>
      <c r="TYB104" s="704"/>
      <c r="TYC104" s="704"/>
      <c r="TYD104" s="704"/>
      <c r="TYE104" s="704"/>
      <c r="TYF104" s="704"/>
      <c r="TYG104" s="704"/>
      <c r="TYH104" s="704"/>
      <c r="TYI104" s="704"/>
      <c r="TYJ104" s="704"/>
      <c r="TYK104" s="704"/>
      <c r="TYL104" s="704"/>
      <c r="TYM104" s="704"/>
      <c r="TYN104" s="704"/>
      <c r="TYO104" s="704"/>
      <c r="TYP104" s="704"/>
      <c r="TYQ104" s="704"/>
      <c r="TYR104" s="704"/>
      <c r="TYS104" s="704"/>
      <c r="TYT104" s="704"/>
      <c r="TYU104" s="704"/>
      <c r="TYV104" s="704"/>
      <c r="TYW104" s="704"/>
      <c r="TYX104" s="704"/>
      <c r="TYY104" s="704"/>
      <c r="TYZ104" s="704"/>
      <c r="TZA104" s="704"/>
      <c r="TZB104" s="704"/>
      <c r="TZC104" s="704"/>
      <c r="TZD104" s="704"/>
      <c r="TZE104" s="704"/>
      <c r="TZF104" s="704"/>
      <c r="TZG104" s="704"/>
      <c r="TZH104" s="704"/>
      <c r="TZI104" s="704"/>
      <c r="TZJ104" s="704"/>
      <c r="TZK104" s="704"/>
      <c r="TZL104" s="704"/>
      <c r="TZM104" s="704"/>
      <c r="TZN104" s="704"/>
      <c r="TZO104" s="704"/>
      <c r="TZP104" s="704"/>
      <c r="TZQ104" s="704"/>
      <c r="TZR104" s="704"/>
      <c r="TZS104" s="704"/>
      <c r="TZT104" s="704"/>
      <c r="TZU104" s="704"/>
      <c r="TZV104" s="704"/>
      <c r="TZW104" s="704"/>
      <c r="TZX104" s="704"/>
      <c r="TZY104" s="704"/>
      <c r="TZZ104" s="704"/>
      <c r="UAA104" s="704"/>
      <c r="UAB104" s="704"/>
      <c r="UAC104" s="704"/>
      <c r="UAD104" s="704"/>
      <c r="UAE104" s="704"/>
      <c r="UAF104" s="704"/>
      <c r="UAG104" s="704"/>
      <c r="UAH104" s="704"/>
      <c r="UAI104" s="704"/>
      <c r="UAJ104" s="704"/>
      <c r="UAK104" s="704"/>
      <c r="UAL104" s="704"/>
      <c r="UAM104" s="704"/>
      <c r="UAN104" s="704"/>
      <c r="UAO104" s="704"/>
      <c r="UAP104" s="704"/>
      <c r="UAQ104" s="704"/>
      <c r="UAR104" s="704"/>
      <c r="UAS104" s="704"/>
      <c r="UAT104" s="704"/>
      <c r="UAU104" s="704"/>
      <c r="UAV104" s="704"/>
      <c r="UAW104" s="704"/>
      <c r="UAX104" s="704"/>
      <c r="UAY104" s="704"/>
      <c r="UAZ104" s="704"/>
      <c r="UBA104" s="704"/>
      <c r="UBB104" s="704"/>
      <c r="UBC104" s="704"/>
      <c r="UBD104" s="704"/>
      <c r="UBE104" s="704"/>
      <c r="UBF104" s="704"/>
      <c r="UBG104" s="704"/>
      <c r="UBH104" s="704"/>
      <c r="UBI104" s="704"/>
      <c r="UBJ104" s="704"/>
      <c r="UBK104" s="704"/>
      <c r="UBL104" s="704"/>
      <c r="UBM104" s="704"/>
      <c r="UBN104" s="704"/>
      <c r="UBO104" s="704"/>
      <c r="UBP104" s="704"/>
      <c r="UBQ104" s="704"/>
      <c r="UBR104" s="704"/>
      <c r="UBS104" s="704"/>
      <c r="UBT104" s="704"/>
      <c r="UBU104" s="704"/>
      <c r="UBV104" s="704"/>
      <c r="UBW104" s="704"/>
      <c r="UBX104" s="704"/>
      <c r="UBY104" s="704"/>
      <c r="UBZ104" s="704"/>
      <c r="UCA104" s="704"/>
      <c r="UCB104" s="704"/>
      <c r="UCC104" s="704"/>
      <c r="UCD104" s="704"/>
      <c r="UCE104" s="704"/>
      <c r="UCF104" s="704"/>
      <c r="UCG104" s="704"/>
      <c r="UCH104" s="704"/>
      <c r="UCI104" s="704"/>
      <c r="UCJ104" s="704"/>
      <c r="UCK104" s="704"/>
      <c r="UCL104" s="704"/>
      <c r="UCM104" s="704"/>
      <c r="UCN104" s="704"/>
      <c r="UCO104" s="704"/>
      <c r="UCP104" s="704"/>
      <c r="UCQ104" s="704"/>
      <c r="UCR104" s="704"/>
      <c r="UCS104" s="704"/>
      <c r="UCT104" s="704"/>
      <c r="UCU104" s="704"/>
      <c r="UCV104" s="704"/>
      <c r="UCW104" s="704"/>
      <c r="UCX104" s="704"/>
      <c r="UCY104" s="704"/>
      <c r="UCZ104" s="704"/>
      <c r="UDA104" s="704"/>
      <c r="UDB104" s="704"/>
      <c r="UDC104" s="704"/>
      <c r="UDD104" s="704"/>
      <c r="UDE104" s="704"/>
      <c r="UDF104" s="704"/>
      <c r="UDG104" s="704"/>
      <c r="UDH104" s="704"/>
      <c r="UDI104" s="704"/>
      <c r="UDJ104" s="704"/>
      <c r="UDK104" s="704"/>
      <c r="UDL104" s="704"/>
      <c r="UDM104" s="704"/>
      <c r="UDN104" s="704"/>
      <c r="UDO104" s="704"/>
      <c r="UDP104" s="704"/>
      <c r="UDQ104" s="704"/>
      <c r="UDR104" s="704"/>
      <c r="UDS104" s="704"/>
      <c r="UDT104" s="704"/>
      <c r="UDU104" s="704"/>
      <c r="UDV104" s="704"/>
      <c r="UDW104" s="704"/>
      <c r="UDX104" s="704"/>
      <c r="UDY104" s="704"/>
      <c r="UDZ104" s="704"/>
      <c r="UEA104" s="704"/>
      <c r="UEB104" s="704"/>
      <c r="UEC104" s="704"/>
      <c r="UED104" s="704"/>
      <c r="UEE104" s="704"/>
      <c r="UEF104" s="704"/>
      <c r="UEG104" s="704"/>
      <c r="UEH104" s="704"/>
      <c r="UEI104" s="704"/>
      <c r="UEJ104" s="704"/>
      <c r="UEK104" s="704"/>
      <c r="UEL104" s="704"/>
      <c r="UEM104" s="704"/>
      <c r="UEN104" s="704"/>
      <c r="UEO104" s="704"/>
      <c r="UEP104" s="704"/>
      <c r="UEQ104" s="704"/>
      <c r="UER104" s="704"/>
      <c r="UES104" s="704"/>
      <c r="UET104" s="704"/>
      <c r="UEU104" s="704"/>
      <c r="UEV104" s="704"/>
      <c r="UEW104" s="704"/>
      <c r="UEX104" s="704"/>
      <c r="UEY104" s="704"/>
      <c r="UEZ104" s="704"/>
      <c r="UFA104" s="704"/>
      <c r="UFB104" s="704"/>
      <c r="UFC104" s="704"/>
      <c r="UFD104" s="704"/>
      <c r="UFE104" s="704"/>
      <c r="UFF104" s="704"/>
      <c r="UFG104" s="704"/>
      <c r="UFH104" s="704"/>
      <c r="UFI104" s="704"/>
      <c r="UFJ104" s="704"/>
      <c r="UFK104" s="704"/>
      <c r="UFL104" s="704"/>
      <c r="UFM104" s="704"/>
      <c r="UFN104" s="704"/>
      <c r="UFO104" s="704"/>
      <c r="UFP104" s="704"/>
      <c r="UFQ104" s="704"/>
      <c r="UFR104" s="704"/>
      <c r="UFS104" s="704"/>
      <c r="UFT104" s="704"/>
      <c r="UFU104" s="704"/>
      <c r="UFV104" s="704"/>
      <c r="UFW104" s="704"/>
      <c r="UFX104" s="704"/>
      <c r="UFY104" s="704"/>
      <c r="UFZ104" s="704"/>
      <c r="UGA104" s="704"/>
      <c r="UGB104" s="704"/>
      <c r="UGC104" s="704"/>
      <c r="UGD104" s="704"/>
      <c r="UGE104" s="704"/>
      <c r="UGF104" s="704"/>
      <c r="UGG104" s="704"/>
      <c r="UGH104" s="704"/>
      <c r="UGI104" s="704"/>
      <c r="UGJ104" s="704"/>
      <c r="UGK104" s="704"/>
      <c r="UGL104" s="704"/>
      <c r="UGM104" s="704"/>
      <c r="UGN104" s="704"/>
      <c r="UGO104" s="704"/>
      <c r="UGP104" s="704"/>
      <c r="UGQ104" s="704"/>
      <c r="UGR104" s="704"/>
      <c r="UGS104" s="704"/>
      <c r="UGT104" s="704"/>
      <c r="UGU104" s="704"/>
      <c r="UGV104" s="704"/>
      <c r="UGW104" s="704"/>
      <c r="UGX104" s="704"/>
      <c r="UGY104" s="704"/>
      <c r="UGZ104" s="704"/>
      <c r="UHA104" s="704"/>
      <c r="UHB104" s="704"/>
      <c r="UHC104" s="704"/>
      <c r="UHD104" s="704"/>
      <c r="UHE104" s="704"/>
      <c r="UHF104" s="704"/>
      <c r="UHG104" s="704"/>
      <c r="UHH104" s="704"/>
      <c r="UHI104" s="704"/>
      <c r="UHJ104" s="704"/>
      <c r="UHK104" s="704"/>
      <c r="UHL104" s="704"/>
      <c r="UHM104" s="704"/>
      <c r="UHN104" s="704"/>
      <c r="UHO104" s="704"/>
      <c r="UHP104" s="704"/>
      <c r="UHQ104" s="704"/>
      <c r="UHR104" s="704"/>
      <c r="UHS104" s="704"/>
      <c r="UHT104" s="704"/>
      <c r="UHU104" s="704"/>
      <c r="UHV104" s="704"/>
      <c r="UHW104" s="704"/>
      <c r="UHX104" s="704"/>
      <c r="UHY104" s="704"/>
      <c r="UHZ104" s="704"/>
      <c r="UIA104" s="704"/>
      <c r="UIB104" s="704"/>
      <c r="UIC104" s="704"/>
      <c r="UID104" s="704"/>
      <c r="UIE104" s="704"/>
      <c r="UIF104" s="704"/>
      <c r="UIG104" s="704"/>
      <c r="UIH104" s="704"/>
      <c r="UII104" s="704"/>
      <c r="UIJ104" s="704"/>
      <c r="UIK104" s="704"/>
      <c r="UIL104" s="704"/>
      <c r="UIM104" s="704"/>
      <c r="UIN104" s="704"/>
      <c r="UIO104" s="704"/>
      <c r="UIP104" s="704"/>
      <c r="UIQ104" s="704"/>
      <c r="UIR104" s="704"/>
      <c r="UIS104" s="704"/>
      <c r="UIT104" s="704"/>
      <c r="UIU104" s="704"/>
      <c r="UIV104" s="704"/>
      <c r="UIW104" s="704"/>
      <c r="UIX104" s="704"/>
      <c r="UIY104" s="704"/>
      <c r="UIZ104" s="704"/>
      <c r="UJA104" s="704"/>
      <c r="UJB104" s="704"/>
      <c r="UJC104" s="704"/>
      <c r="UJD104" s="704"/>
      <c r="UJE104" s="704"/>
      <c r="UJF104" s="704"/>
      <c r="UJG104" s="704"/>
      <c r="UJH104" s="704"/>
      <c r="UJI104" s="704"/>
      <c r="UJJ104" s="704"/>
      <c r="UJK104" s="704"/>
      <c r="UJL104" s="704"/>
      <c r="UJM104" s="704"/>
      <c r="UJN104" s="704"/>
      <c r="UJO104" s="704"/>
      <c r="UJP104" s="704"/>
      <c r="UJQ104" s="704"/>
      <c r="UJR104" s="704"/>
      <c r="UJS104" s="704"/>
      <c r="UJT104" s="704"/>
      <c r="UJU104" s="704"/>
      <c r="UJV104" s="704"/>
      <c r="UJW104" s="704"/>
      <c r="UJX104" s="704"/>
      <c r="UJY104" s="704"/>
      <c r="UJZ104" s="704"/>
      <c r="UKA104" s="704"/>
      <c r="UKB104" s="704"/>
      <c r="UKC104" s="704"/>
      <c r="UKD104" s="704"/>
      <c r="UKE104" s="704"/>
      <c r="UKF104" s="704"/>
      <c r="UKG104" s="704"/>
      <c r="UKH104" s="704"/>
      <c r="UKI104" s="704"/>
      <c r="UKJ104" s="704"/>
      <c r="UKK104" s="704"/>
      <c r="UKL104" s="704"/>
      <c r="UKM104" s="704"/>
      <c r="UKN104" s="704"/>
      <c r="UKO104" s="704"/>
      <c r="UKP104" s="704"/>
      <c r="UKQ104" s="704"/>
      <c r="UKR104" s="704"/>
      <c r="UKS104" s="704"/>
      <c r="UKT104" s="704"/>
      <c r="UKU104" s="704"/>
      <c r="UKV104" s="704"/>
      <c r="UKW104" s="704"/>
      <c r="UKX104" s="704"/>
      <c r="UKY104" s="704"/>
      <c r="UKZ104" s="704"/>
      <c r="ULA104" s="704"/>
      <c r="ULB104" s="704"/>
      <c r="ULC104" s="704"/>
      <c r="ULD104" s="704"/>
      <c r="ULE104" s="704"/>
      <c r="ULF104" s="704"/>
      <c r="ULG104" s="704"/>
      <c r="ULH104" s="704"/>
      <c r="ULI104" s="704"/>
      <c r="ULJ104" s="704"/>
      <c r="ULK104" s="704"/>
      <c r="ULL104" s="704"/>
      <c r="ULM104" s="704"/>
      <c r="ULN104" s="704"/>
      <c r="ULO104" s="704"/>
      <c r="ULP104" s="704"/>
      <c r="ULQ104" s="704"/>
      <c r="ULR104" s="704"/>
      <c r="ULS104" s="704"/>
      <c r="ULT104" s="704"/>
      <c r="ULU104" s="704"/>
      <c r="ULV104" s="704"/>
      <c r="ULW104" s="704"/>
      <c r="ULX104" s="704"/>
      <c r="ULY104" s="704"/>
      <c r="ULZ104" s="704"/>
      <c r="UMA104" s="704"/>
      <c r="UMB104" s="704"/>
      <c r="UMC104" s="704"/>
      <c r="UMD104" s="704"/>
      <c r="UME104" s="704"/>
      <c r="UMF104" s="704"/>
      <c r="UMG104" s="704"/>
      <c r="UMH104" s="704"/>
      <c r="UMI104" s="704"/>
      <c r="UMJ104" s="704"/>
      <c r="UMK104" s="704"/>
      <c r="UML104" s="704"/>
      <c r="UMM104" s="704"/>
      <c r="UMN104" s="704"/>
      <c r="UMO104" s="704"/>
      <c r="UMP104" s="704"/>
      <c r="UMQ104" s="704"/>
      <c r="UMR104" s="704"/>
      <c r="UMS104" s="704"/>
      <c r="UMT104" s="704"/>
      <c r="UMU104" s="704"/>
      <c r="UMV104" s="704"/>
      <c r="UMW104" s="704"/>
      <c r="UMX104" s="704"/>
      <c r="UMY104" s="704"/>
      <c r="UMZ104" s="704"/>
      <c r="UNA104" s="704"/>
      <c r="UNB104" s="704"/>
      <c r="UNC104" s="704"/>
      <c r="UND104" s="704"/>
      <c r="UNE104" s="704"/>
      <c r="UNF104" s="704"/>
      <c r="UNG104" s="704"/>
      <c r="UNH104" s="704"/>
      <c r="UNI104" s="704"/>
      <c r="UNJ104" s="704"/>
      <c r="UNK104" s="704"/>
      <c r="UNL104" s="704"/>
      <c r="UNM104" s="704"/>
      <c r="UNN104" s="704"/>
      <c r="UNO104" s="704"/>
      <c r="UNP104" s="704"/>
      <c r="UNQ104" s="704"/>
      <c r="UNR104" s="704"/>
      <c r="UNS104" s="704"/>
      <c r="UNT104" s="704"/>
      <c r="UNU104" s="704"/>
      <c r="UNV104" s="704"/>
      <c r="UNW104" s="704"/>
      <c r="UNX104" s="704"/>
      <c r="UNY104" s="704"/>
      <c r="UNZ104" s="704"/>
      <c r="UOA104" s="704"/>
      <c r="UOB104" s="704"/>
      <c r="UOC104" s="704"/>
      <c r="UOD104" s="704"/>
      <c r="UOE104" s="704"/>
      <c r="UOF104" s="704"/>
      <c r="UOG104" s="704"/>
      <c r="UOH104" s="704"/>
      <c r="UOI104" s="704"/>
      <c r="UOJ104" s="704"/>
      <c r="UOK104" s="704"/>
      <c r="UOL104" s="704"/>
      <c r="UOM104" s="704"/>
      <c r="UON104" s="704"/>
      <c r="UOO104" s="704"/>
      <c r="UOP104" s="704"/>
      <c r="UOQ104" s="704"/>
      <c r="UOR104" s="704"/>
      <c r="UOS104" s="704"/>
      <c r="UOT104" s="704"/>
      <c r="UOU104" s="704"/>
      <c r="UOV104" s="704"/>
      <c r="UOW104" s="704"/>
      <c r="UOX104" s="704"/>
      <c r="UOY104" s="704"/>
      <c r="UOZ104" s="704"/>
      <c r="UPA104" s="704"/>
      <c r="UPB104" s="704"/>
      <c r="UPC104" s="704"/>
      <c r="UPD104" s="704"/>
      <c r="UPE104" s="704"/>
      <c r="UPF104" s="704"/>
      <c r="UPG104" s="704"/>
      <c r="UPH104" s="704"/>
      <c r="UPI104" s="704"/>
      <c r="UPJ104" s="704"/>
      <c r="UPK104" s="704"/>
      <c r="UPL104" s="704"/>
      <c r="UPM104" s="704"/>
      <c r="UPN104" s="704"/>
      <c r="UPO104" s="704"/>
      <c r="UPP104" s="704"/>
      <c r="UPQ104" s="704"/>
      <c r="UPR104" s="704"/>
      <c r="UPS104" s="704"/>
      <c r="UPT104" s="704"/>
      <c r="UPU104" s="704"/>
      <c r="UPV104" s="704"/>
      <c r="UPW104" s="704"/>
      <c r="UPX104" s="704"/>
      <c r="UPY104" s="704"/>
      <c r="UPZ104" s="704"/>
      <c r="UQA104" s="704"/>
      <c r="UQB104" s="704"/>
      <c r="UQC104" s="704"/>
      <c r="UQD104" s="704"/>
      <c r="UQE104" s="704"/>
      <c r="UQF104" s="704"/>
      <c r="UQG104" s="704"/>
      <c r="UQH104" s="704"/>
      <c r="UQI104" s="704"/>
      <c r="UQJ104" s="704"/>
      <c r="UQK104" s="704"/>
      <c r="UQL104" s="704"/>
      <c r="UQM104" s="704"/>
      <c r="UQN104" s="704"/>
      <c r="UQO104" s="704"/>
      <c r="UQP104" s="704"/>
      <c r="UQQ104" s="704"/>
      <c r="UQR104" s="704"/>
      <c r="UQS104" s="704"/>
      <c r="UQT104" s="704"/>
      <c r="UQU104" s="704"/>
      <c r="UQV104" s="704"/>
      <c r="UQW104" s="704"/>
      <c r="UQX104" s="704"/>
      <c r="UQY104" s="704"/>
      <c r="UQZ104" s="704"/>
      <c r="URA104" s="704"/>
      <c r="URB104" s="704"/>
      <c r="URC104" s="704"/>
      <c r="URD104" s="704"/>
      <c r="URE104" s="704"/>
      <c r="URF104" s="704"/>
      <c r="URG104" s="704"/>
      <c r="URH104" s="704"/>
      <c r="URI104" s="704"/>
      <c r="URJ104" s="704"/>
      <c r="URK104" s="704"/>
      <c r="URL104" s="704"/>
      <c r="URM104" s="704"/>
      <c r="URN104" s="704"/>
      <c r="URO104" s="704"/>
      <c r="URP104" s="704"/>
      <c r="URQ104" s="704"/>
      <c r="URR104" s="704"/>
      <c r="URS104" s="704"/>
      <c r="URT104" s="704"/>
      <c r="URU104" s="704"/>
      <c r="URV104" s="704"/>
      <c r="URW104" s="704"/>
      <c r="URX104" s="704"/>
      <c r="URY104" s="704"/>
      <c r="URZ104" s="704"/>
      <c r="USA104" s="704"/>
      <c r="USB104" s="704"/>
      <c r="USC104" s="704"/>
      <c r="USD104" s="704"/>
      <c r="USE104" s="704"/>
      <c r="USF104" s="704"/>
      <c r="USG104" s="704"/>
      <c r="USH104" s="704"/>
      <c r="USI104" s="704"/>
      <c r="USJ104" s="704"/>
      <c r="USK104" s="704"/>
      <c r="USL104" s="704"/>
      <c r="USM104" s="704"/>
      <c r="USN104" s="704"/>
      <c r="USO104" s="704"/>
      <c r="USP104" s="704"/>
      <c r="USQ104" s="704"/>
      <c r="USR104" s="704"/>
      <c r="USS104" s="704"/>
      <c r="UST104" s="704"/>
      <c r="USU104" s="704"/>
      <c r="USV104" s="704"/>
      <c r="USW104" s="704"/>
      <c r="USX104" s="704"/>
      <c r="USY104" s="704"/>
      <c r="USZ104" s="704"/>
      <c r="UTA104" s="704"/>
      <c r="UTB104" s="704"/>
      <c r="UTC104" s="704"/>
      <c r="UTD104" s="704"/>
      <c r="UTE104" s="704"/>
      <c r="UTF104" s="704"/>
      <c r="UTG104" s="704"/>
      <c r="UTH104" s="704"/>
      <c r="UTI104" s="704"/>
      <c r="UTJ104" s="704"/>
      <c r="UTK104" s="704"/>
      <c r="UTL104" s="704"/>
      <c r="UTM104" s="704"/>
      <c r="UTN104" s="704"/>
      <c r="UTO104" s="704"/>
      <c r="UTP104" s="704"/>
      <c r="UTQ104" s="704"/>
      <c r="UTR104" s="704"/>
      <c r="UTS104" s="704"/>
      <c r="UTT104" s="704"/>
      <c r="UTU104" s="704"/>
      <c r="UTV104" s="704"/>
      <c r="UTW104" s="704"/>
      <c r="UTX104" s="704"/>
      <c r="UTY104" s="704"/>
      <c r="UTZ104" s="704"/>
      <c r="UUA104" s="704"/>
      <c r="UUB104" s="704"/>
      <c r="UUC104" s="704"/>
      <c r="UUD104" s="704"/>
      <c r="UUE104" s="704"/>
      <c r="UUF104" s="704"/>
      <c r="UUG104" s="704"/>
      <c r="UUH104" s="704"/>
      <c r="UUI104" s="704"/>
      <c r="UUJ104" s="704"/>
      <c r="UUK104" s="704"/>
      <c r="UUL104" s="704"/>
      <c r="UUM104" s="704"/>
      <c r="UUN104" s="704"/>
      <c r="UUO104" s="704"/>
      <c r="UUP104" s="704"/>
      <c r="UUQ104" s="704"/>
      <c r="UUR104" s="704"/>
      <c r="UUS104" s="704"/>
      <c r="UUT104" s="704"/>
      <c r="UUU104" s="704"/>
      <c r="UUV104" s="704"/>
      <c r="UUW104" s="704"/>
      <c r="UUX104" s="704"/>
      <c r="UUY104" s="704"/>
      <c r="UUZ104" s="704"/>
      <c r="UVA104" s="704"/>
      <c r="UVB104" s="704"/>
      <c r="UVC104" s="704"/>
      <c r="UVD104" s="704"/>
      <c r="UVE104" s="704"/>
      <c r="UVF104" s="704"/>
      <c r="UVG104" s="704"/>
      <c r="UVH104" s="704"/>
      <c r="UVI104" s="704"/>
      <c r="UVJ104" s="704"/>
      <c r="UVK104" s="704"/>
      <c r="UVL104" s="704"/>
      <c r="UVM104" s="704"/>
      <c r="UVN104" s="704"/>
      <c r="UVO104" s="704"/>
      <c r="UVP104" s="704"/>
      <c r="UVQ104" s="704"/>
      <c r="UVR104" s="704"/>
      <c r="UVS104" s="704"/>
      <c r="UVT104" s="704"/>
      <c r="UVU104" s="704"/>
      <c r="UVV104" s="704"/>
      <c r="UVW104" s="704"/>
      <c r="UVX104" s="704"/>
      <c r="UVY104" s="704"/>
      <c r="UVZ104" s="704"/>
      <c r="UWA104" s="704"/>
      <c r="UWB104" s="704"/>
      <c r="UWC104" s="704"/>
      <c r="UWD104" s="704"/>
      <c r="UWE104" s="704"/>
      <c r="UWF104" s="704"/>
      <c r="UWG104" s="704"/>
      <c r="UWH104" s="704"/>
      <c r="UWI104" s="704"/>
      <c r="UWJ104" s="704"/>
      <c r="UWK104" s="704"/>
      <c r="UWL104" s="704"/>
      <c r="UWM104" s="704"/>
      <c r="UWN104" s="704"/>
      <c r="UWO104" s="704"/>
      <c r="UWP104" s="704"/>
      <c r="UWQ104" s="704"/>
      <c r="UWR104" s="704"/>
      <c r="UWS104" s="704"/>
      <c r="UWT104" s="704"/>
      <c r="UWU104" s="704"/>
      <c r="UWV104" s="704"/>
      <c r="UWW104" s="704"/>
      <c r="UWX104" s="704"/>
      <c r="UWY104" s="704"/>
      <c r="UWZ104" s="704"/>
      <c r="UXA104" s="704"/>
      <c r="UXB104" s="704"/>
      <c r="UXC104" s="704"/>
      <c r="UXD104" s="704"/>
      <c r="UXE104" s="704"/>
      <c r="UXF104" s="704"/>
      <c r="UXG104" s="704"/>
      <c r="UXH104" s="704"/>
      <c r="UXI104" s="704"/>
      <c r="UXJ104" s="704"/>
      <c r="UXK104" s="704"/>
      <c r="UXL104" s="704"/>
      <c r="UXM104" s="704"/>
      <c r="UXN104" s="704"/>
      <c r="UXO104" s="704"/>
      <c r="UXP104" s="704"/>
      <c r="UXQ104" s="704"/>
      <c r="UXR104" s="704"/>
      <c r="UXS104" s="704"/>
      <c r="UXT104" s="704"/>
      <c r="UXU104" s="704"/>
      <c r="UXV104" s="704"/>
      <c r="UXW104" s="704"/>
      <c r="UXX104" s="704"/>
      <c r="UXY104" s="704"/>
      <c r="UXZ104" s="704"/>
      <c r="UYA104" s="704"/>
      <c r="UYB104" s="704"/>
      <c r="UYC104" s="704"/>
      <c r="UYD104" s="704"/>
      <c r="UYE104" s="704"/>
      <c r="UYF104" s="704"/>
      <c r="UYG104" s="704"/>
      <c r="UYH104" s="704"/>
      <c r="UYI104" s="704"/>
      <c r="UYJ104" s="704"/>
      <c r="UYK104" s="704"/>
      <c r="UYL104" s="704"/>
      <c r="UYM104" s="704"/>
      <c r="UYN104" s="704"/>
      <c r="UYO104" s="704"/>
      <c r="UYP104" s="704"/>
      <c r="UYQ104" s="704"/>
      <c r="UYR104" s="704"/>
      <c r="UYS104" s="704"/>
      <c r="UYT104" s="704"/>
      <c r="UYU104" s="704"/>
      <c r="UYV104" s="704"/>
      <c r="UYW104" s="704"/>
      <c r="UYX104" s="704"/>
      <c r="UYY104" s="704"/>
      <c r="UYZ104" s="704"/>
      <c r="UZA104" s="704"/>
      <c r="UZB104" s="704"/>
      <c r="UZC104" s="704"/>
      <c r="UZD104" s="704"/>
      <c r="UZE104" s="704"/>
      <c r="UZF104" s="704"/>
      <c r="UZG104" s="704"/>
      <c r="UZH104" s="704"/>
      <c r="UZI104" s="704"/>
      <c r="UZJ104" s="704"/>
      <c r="UZK104" s="704"/>
      <c r="UZL104" s="704"/>
      <c r="UZM104" s="704"/>
      <c r="UZN104" s="704"/>
      <c r="UZO104" s="704"/>
      <c r="UZP104" s="704"/>
      <c r="UZQ104" s="704"/>
      <c r="UZR104" s="704"/>
      <c r="UZS104" s="704"/>
      <c r="UZT104" s="704"/>
      <c r="UZU104" s="704"/>
      <c r="UZV104" s="704"/>
      <c r="UZW104" s="704"/>
      <c r="UZX104" s="704"/>
      <c r="UZY104" s="704"/>
      <c r="UZZ104" s="704"/>
      <c r="VAA104" s="704"/>
      <c r="VAB104" s="704"/>
      <c r="VAC104" s="704"/>
      <c r="VAD104" s="704"/>
      <c r="VAE104" s="704"/>
      <c r="VAF104" s="704"/>
      <c r="VAG104" s="704"/>
      <c r="VAH104" s="704"/>
      <c r="VAI104" s="704"/>
      <c r="VAJ104" s="704"/>
      <c r="VAK104" s="704"/>
      <c r="VAL104" s="704"/>
      <c r="VAM104" s="704"/>
      <c r="VAN104" s="704"/>
      <c r="VAO104" s="704"/>
      <c r="VAP104" s="704"/>
      <c r="VAQ104" s="704"/>
      <c r="VAR104" s="704"/>
      <c r="VAS104" s="704"/>
      <c r="VAT104" s="704"/>
      <c r="VAU104" s="704"/>
      <c r="VAV104" s="704"/>
      <c r="VAW104" s="704"/>
      <c r="VAX104" s="704"/>
      <c r="VAY104" s="704"/>
      <c r="VAZ104" s="704"/>
      <c r="VBA104" s="704"/>
      <c r="VBB104" s="704"/>
      <c r="VBC104" s="704"/>
      <c r="VBD104" s="704"/>
      <c r="VBE104" s="704"/>
      <c r="VBF104" s="704"/>
      <c r="VBG104" s="704"/>
      <c r="VBH104" s="704"/>
      <c r="VBI104" s="704"/>
      <c r="VBJ104" s="704"/>
      <c r="VBK104" s="704"/>
      <c r="VBL104" s="704"/>
      <c r="VBM104" s="704"/>
      <c r="VBN104" s="704"/>
      <c r="VBO104" s="704"/>
      <c r="VBP104" s="704"/>
      <c r="VBQ104" s="704"/>
      <c r="VBR104" s="704"/>
      <c r="VBS104" s="704"/>
      <c r="VBT104" s="704"/>
      <c r="VBU104" s="704"/>
      <c r="VBV104" s="704"/>
      <c r="VBW104" s="704"/>
      <c r="VBX104" s="704"/>
      <c r="VBY104" s="704"/>
      <c r="VBZ104" s="704"/>
      <c r="VCA104" s="704"/>
      <c r="VCB104" s="704"/>
      <c r="VCC104" s="704"/>
      <c r="VCD104" s="704"/>
      <c r="VCE104" s="704"/>
      <c r="VCF104" s="704"/>
      <c r="VCG104" s="704"/>
      <c r="VCH104" s="704"/>
      <c r="VCI104" s="704"/>
      <c r="VCJ104" s="704"/>
      <c r="VCK104" s="704"/>
      <c r="VCL104" s="704"/>
      <c r="VCM104" s="704"/>
      <c r="VCN104" s="704"/>
      <c r="VCO104" s="704"/>
      <c r="VCP104" s="704"/>
      <c r="VCQ104" s="704"/>
      <c r="VCR104" s="704"/>
      <c r="VCS104" s="704"/>
      <c r="VCT104" s="704"/>
      <c r="VCU104" s="704"/>
      <c r="VCV104" s="704"/>
      <c r="VCW104" s="704"/>
      <c r="VCX104" s="704"/>
      <c r="VCY104" s="704"/>
      <c r="VCZ104" s="704"/>
      <c r="VDA104" s="704"/>
      <c r="VDB104" s="704"/>
      <c r="VDC104" s="704"/>
      <c r="VDD104" s="704"/>
      <c r="VDE104" s="704"/>
      <c r="VDF104" s="704"/>
      <c r="VDG104" s="704"/>
      <c r="VDH104" s="704"/>
      <c r="VDI104" s="704"/>
      <c r="VDJ104" s="704"/>
      <c r="VDK104" s="704"/>
      <c r="VDL104" s="704"/>
      <c r="VDM104" s="704"/>
      <c r="VDN104" s="704"/>
      <c r="VDO104" s="704"/>
      <c r="VDP104" s="704"/>
      <c r="VDQ104" s="704"/>
      <c r="VDR104" s="704"/>
      <c r="VDS104" s="704"/>
      <c r="VDT104" s="704"/>
      <c r="VDU104" s="704"/>
      <c r="VDV104" s="704"/>
      <c r="VDW104" s="704"/>
      <c r="VDX104" s="704"/>
      <c r="VDY104" s="704"/>
      <c r="VDZ104" s="704"/>
      <c r="VEA104" s="704"/>
      <c r="VEB104" s="704"/>
      <c r="VEC104" s="704"/>
      <c r="VED104" s="704"/>
      <c r="VEE104" s="704"/>
      <c r="VEF104" s="704"/>
      <c r="VEG104" s="704"/>
      <c r="VEH104" s="704"/>
      <c r="VEI104" s="704"/>
      <c r="VEJ104" s="704"/>
      <c r="VEK104" s="704"/>
      <c r="VEL104" s="704"/>
      <c r="VEM104" s="704"/>
      <c r="VEN104" s="704"/>
      <c r="VEO104" s="704"/>
      <c r="VEP104" s="704"/>
      <c r="VEQ104" s="704"/>
      <c r="VER104" s="704"/>
      <c r="VES104" s="704"/>
      <c r="VET104" s="704"/>
      <c r="VEU104" s="704"/>
      <c r="VEV104" s="704"/>
      <c r="VEW104" s="704"/>
      <c r="VEX104" s="704"/>
      <c r="VEY104" s="704"/>
      <c r="VEZ104" s="704"/>
      <c r="VFA104" s="704"/>
      <c r="VFB104" s="704"/>
      <c r="VFC104" s="704"/>
      <c r="VFD104" s="704"/>
      <c r="VFE104" s="704"/>
      <c r="VFF104" s="704"/>
      <c r="VFG104" s="704"/>
      <c r="VFH104" s="704"/>
      <c r="VFI104" s="704"/>
      <c r="VFJ104" s="704"/>
      <c r="VFK104" s="704"/>
      <c r="VFL104" s="704"/>
      <c r="VFM104" s="704"/>
      <c r="VFN104" s="704"/>
      <c r="VFO104" s="704"/>
      <c r="VFP104" s="704"/>
      <c r="VFQ104" s="704"/>
      <c r="VFR104" s="704"/>
      <c r="VFS104" s="704"/>
      <c r="VFT104" s="704"/>
      <c r="VFU104" s="704"/>
      <c r="VFV104" s="704"/>
      <c r="VFW104" s="704"/>
      <c r="VFX104" s="704"/>
      <c r="VFY104" s="704"/>
      <c r="VFZ104" s="704"/>
      <c r="VGA104" s="704"/>
      <c r="VGB104" s="704"/>
      <c r="VGC104" s="704"/>
      <c r="VGD104" s="704"/>
      <c r="VGE104" s="704"/>
      <c r="VGF104" s="704"/>
      <c r="VGG104" s="704"/>
      <c r="VGH104" s="704"/>
      <c r="VGI104" s="704"/>
      <c r="VGJ104" s="704"/>
      <c r="VGK104" s="704"/>
      <c r="VGL104" s="704"/>
      <c r="VGM104" s="704"/>
      <c r="VGN104" s="704"/>
      <c r="VGO104" s="704"/>
      <c r="VGP104" s="704"/>
      <c r="VGQ104" s="704"/>
      <c r="VGR104" s="704"/>
      <c r="VGS104" s="704"/>
      <c r="VGT104" s="704"/>
      <c r="VGU104" s="704"/>
      <c r="VGV104" s="704"/>
      <c r="VGW104" s="704"/>
      <c r="VGX104" s="704"/>
      <c r="VGY104" s="704"/>
      <c r="VGZ104" s="704"/>
      <c r="VHA104" s="704"/>
      <c r="VHB104" s="704"/>
      <c r="VHC104" s="704"/>
      <c r="VHD104" s="704"/>
      <c r="VHE104" s="704"/>
      <c r="VHF104" s="704"/>
      <c r="VHG104" s="704"/>
      <c r="VHH104" s="704"/>
      <c r="VHI104" s="704"/>
      <c r="VHJ104" s="704"/>
      <c r="VHK104" s="704"/>
      <c r="VHL104" s="704"/>
      <c r="VHM104" s="704"/>
      <c r="VHN104" s="704"/>
      <c r="VHO104" s="704"/>
      <c r="VHP104" s="704"/>
      <c r="VHQ104" s="704"/>
      <c r="VHR104" s="704"/>
      <c r="VHS104" s="704"/>
      <c r="VHT104" s="704"/>
      <c r="VHU104" s="704"/>
      <c r="VHV104" s="704"/>
      <c r="VHW104" s="704"/>
      <c r="VHX104" s="704"/>
      <c r="VHY104" s="704"/>
      <c r="VHZ104" s="704"/>
      <c r="VIA104" s="704"/>
      <c r="VIB104" s="704"/>
      <c r="VIC104" s="704"/>
      <c r="VID104" s="704"/>
      <c r="VIE104" s="704"/>
      <c r="VIF104" s="704"/>
      <c r="VIG104" s="704"/>
      <c r="VIH104" s="704"/>
      <c r="VII104" s="704"/>
      <c r="VIJ104" s="704"/>
      <c r="VIK104" s="704"/>
      <c r="VIL104" s="704"/>
      <c r="VIM104" s="704"/>
      <c r="VIN104" s="704"/>
      <c r="VIO104" s="704"/>
      <c r="VIP104" s="704"/>
      <c r="VIQ104" s="704"/>
      <c r="VIR104" s="704"/>
      <c r="VIS104" s="704"/>
      <c r="VIT104" s="704"/>
      <c r="VIU104" s="704"/>
      <c r="VIV104" s="704"/>
      <c r="VIW104" s="704"/>
      <c r="VIX104" s="704"/>
      <c r="VIY104" s="704"/>
      <c r="VIZ104" s="704"/>
      <c r="VJA104" s="704"/>
      <c r="VJB104" s="704"/>
      <c r="VJC104" s="704"/>
      <c r="VJD104" s="704"/>
      <c r="VJE104" s="704"/>
      <c r="VJF104" s="704"/>
      <c r="VJG104" s="704"/>
      <c r="VJH104" s="704"/>
      <c r="VJI104" s="704"/>
      <c r="VJJ104" s="704"/>
      <c r="VJK104" s="704"/>
      <c r="VJL104" s="704"/>
      <c r="VJM104" s="704"/>
      <c r="VJN104" s="704"/>
      <c r="VJO104" s="704"/>
      <c r="VJP104" s="704"/>
      <c r="VJQ104" s="704"/>
      <c r="VJR104" s="704"/>
      <c r="VJS104" s="704"/>
      <c r="VJT104" s="704"/>
      <c r="VJU104" s="704"/>
      <c r="VJV104" s="704"/>
      <c r="VJW104" s="704"/>
      <c r="VJX104" s="704"/>
      <c r="VJY104" s="704"/>
      <c r="VJZ104" s="704"/>
      <c r="VKA104" s="704"/>
      <c r="VKB104" s="704"/>
      <c r="VKC104" s="704"/>
      <c r="VKD104" s="704"/>
      <c r="VKE104" s="704"/>
      <c r="VKF104" s="704"/>
      <c r="VKG104" s="704"/>
      <c r="VKH104" s="704"/>
      <c r="VKI104" s="704"/>
      <c r="VKJ104" s="704"/>
      <c r="VKK104" s="704"/>
      <c r="VKL104" s="704"/>
      <c r="VKM104" s="704"/>
      <c r="VKN104" s="704"/>
      <c r="VKO104" s="704"/>
      <c r="VKP104" s="704"/>
      <c r="VKQ104" s="704"/>
      <c r="VKR104" s="704"/>
      <c r="VKS104" s="704"/>
      <c r="VKT104" s="704"/>
      <c r="VKU104" s="704"/>
      <c r="VKV104" s="704"/>
      <c r="VKW104" s="704"/>
      <c r="VKX104" s="704"/>
      <c r="VKY104" s="704"/>
      <c r="VKZ104" s="704"/>
      <c r="VLA104" s="704"/>
      <c r="VLB104" s="704"/>
      <c r="VLC104" s="704"/>
      <c r="VLD104" s="704"/>
      <c r="VLE104" s="704"/>
      <c r="VLF104" s="704"/>
      <c r="VLG104" s="704"/>
      <c r="VLH104" s="704"/>
      <c r="VLI104" s="704"/>
      <c r="VLJ104" s="704"/>
      <c r="VLK104" s="704"/>
      <c r="VLL104" s="704"/>
      <c r="VLM104" s="704"/>
      <c r="VLN104" s="704"/>
      <c r="VLO104" s="704"/>
      <c r="VLP104" s="704"/>
      <c r="VLQ104" s="704"/>
      <c r="VLR104" s="704"/>
      <c r="VLS104" s="704"/>
      <c r="VLT104" s="704"/>
      <c r="VLU104" s="704"/>
      <c r="VLV104" s="704"/>
      <c r="VLW104" s="704"/>
      <c r="VLX104" s="704"/>
      <c r="VLY104" s="704"/>
      <c r="VLZ104" s="704"/>
      <c r="VMA104" s="704"/>
      <c r="VMB104" s="704"/>
      <c r="VMC104" s="704"/>
      <c r="VMD104" s="704"/>
      <c r="VME104" s="704"/>
      <c r="VMF104" s="704"/>
      <c r="VMG104" s="704"/>
      <c r="VMH104" s="704"/>
      <c r="VMI104" s="704"/>
      <c r="VMJ104" s="704"/>
      <c r="VMK104" s="704"/>
      <c r="VML104" s="704"/>
      <c r="VMM104" s="704"/>
      <c r="VMN104" s="704"/>
      <c r="VMO104" s="704"/>
      <c r="VMP104" s="704"/>
      <c r="VMQ104" s="704"/>
      <c r="VMR104" s="704"/>
      <c r="VMS104" s="704"/>
      <c r="VMT104" s="704"/>
      <c r="VMU104" s="704"/>
      <c r="VMV104" s="704"/>
      <c r="VMW104" s="704"/>
      <c r="VMX104" s="704"/>
      <c r="VMY104" s="704"/>
      <c r="VMZ104" s="704"/>
      <c r="VNA104" s="704"/>
      <c r="VNB104" s="704"/>
      <c r="VNC104" s="704"/>
      <c r="VND104" s="704"/>
      <c r="VNE104" s="704"/>
      <c r="VNF104" s="704"/>
      <c r="VNG104" s="704"/>
      <c r="VNH104" s="704"/>
      <c r="VNI104" s="704"/>
      <c r="VNJ104" s="704"/>
      <c r="VNK104" s="704"/>
      <c r="VNL104" s="704"/>
      <c r="VNM104" s="704"/>
      <c r="VNN104" s="704"/>
      <c r="VNO104" s="704"/>
      <c r="VNP104" s="704"/>
      <c r="VNQ104" s="704"/>
      <c r="VNR104" s="704"/>
      <c r="VNS104" s="704"/>
      <c r="VNT104" s="704"/>
      <c r="VNU104" s="704"/>
      <c r="VNV104" s="704"/>
      <c r="VNW104" s="704"/>
      <c r="VNX104" s="704"/>
      <c r="VNY104" s="704"/>
      <c r="VNZ104" s="704"/>
      <c r="VOA104" s="704"/>
      <c r="VOB104" s="704"/>
      <c r="VOC104" s="704"/>
      <c r="VOD104" s="704"/>
      <c r="VOE104" s="704"/>
      <c r="VOF104" s="704"/>
      <c r="VOG104" s="704"/>
      <c r="VOH104" s="704"/>
      <c r="VOI104" s="704"/>
      <c r="VOJ104" s="704"/>
      <c r="VOK104" s="704"/>
      <c r="VOL104" s="704"/>
      <c r="VOM104" s="704"/>
      <c r="VON104" s="704"/>
      <c r="VOO104" s="704"/>
      <c r="VOP104" s="704"/>
      <c r="VOQ104" s="704"/>
      <c r="VOR104" s="704"/>
      <c r="VOS104" s="704"/>
      <c r="VOT104" s="704"/>
      <c r="VOU104" s="704"/>
      <c r="VOV104" s="704"/>
      <c r="VOW104" s="704"/>
      <c r="VOX104" s="704"/>
      <c r="VOY104" s="704"/>
      <c r="VOZ104" s="704"/>
      <c r="VPA104" s="704"/>
      <c r="VPB104" s="704"/>
      <c r="VPC104" s="704"/>
      <c r="VPD104" s="704"/>
      <c r="VPE104" s="704"/>
      <c r="VPF104" s="704"/>
      <c r="VPG104" s="704"/>
      <c r="VPH104" s="704"/>
      <c r="VPI104" s="704"/>
      <c r="VPJ104" s="704"/>
      <c r="VPK104" s="704"/>
      <c r="VPL104" s="704"/>
      <c r="VPM104" s="704"/>
      <c r="VPN104" s="704"/>
      <c r="VPO104" s="704"/>
      <c r="VPP104" s="704"/>
      <c r="VPQ104" s="704"/>
      <c r="VPR104" s="704"/>
      <c r="VPS104" s="704"/>
      <c r="VPT104" s="704"/>
      <c r="VPU104" s="704"/>
      <c r="VPV104" s="704"/>
      <c r="VPW104" s="704"/>
      <c r="VPX104" s="704"/>
      <c r="VPY104" s="704"/>
      <c r="VPZ104" s="704"/>
      <c r="VQA104" s="704"/>
      <c r="VQB104" s="704"/>
      <c r="VQC104" s="704"/>
      <c r="VQD104" s="704"/>
      <c r="VQE104" s="704"/>
      <c r="VQF104" s="704"/>
      <c r="VQG104" s="704"/>
      <c r="VQH104" s="704"/>
      <c r="VQI104" s="704"/>
      <c r="VQJ104" s="704"/>
      <c r="VQK104" s="704"/>
      <c r="VQL104" s="704"/>
      <c r="VQM104" s="704"/>
      <c r="VQN104" s="704"/>
      <c r="VQO104" s="704"/>
      <c r="VQP104" s="704"/>
      <c r="VQQ104" s="704"/>
      <c r="VQR104" s="704"/>
      <c r="VQS104" s="704"/>
      <c r="VQT104" s="704"/>
      <c r="VQU104" s="704"/>
      <c r="VQV104" s="704"/>
      <c r="VQW104" s="704"/>
      <c r="VQX104" s="704"/>
      <c r="VQY104" s="704"/>
      <c r="VQZ104" s="704"/>
      <c r="VRA104" s="704"/>
      <c r="VRB104" s="704"/>
      <c r="VRC104" s="704"/>
      <c r="VRD104" s="704"/>
      <c r="VRE104" s="704"/>
      <c r="VRF104" s="704"/>
      <c r="VRG104" s="704"/>
      <c r="VRH104" s="704"/>
      <c r="VRI104" s="704"/>
      <c r="VRJ104" s="704"/>
      <c r="VRK104" s="704"/>
      <c r="VRL104" s="704"/>
      <c r="VRM104" s="704"/>
      <c r="VRN104" s="704"/>
      <c r="VRO104" s="704"/>
      <c r="VRP104" s="704"/>
      <c r="VRQ104" s="704"/>
      <c r="VRR104" s="704"/>
      <c r="VRS104" s="704"/>
      <c r="VRT104" s="704"/>
      <c r="VRU104" s="704"/>
      <c r="VRV104" s="704"/>
      <c r="VRW104" s="704"/>
      <c r="VRX104" s="704"/>
      <c r="VRY104" s="704"/>
      <c r="VRZ104" s="704"/>
      <c r="VSA104" s="704"/>
      <c r="VSB104" s="704"/>
      <c r="VSC104" s="704"/>
      <c r="VSD104" s="704"/>
      <c r="VSE104" s="704"/>
      <c r="VSF104" s="704"/>
      <c r="VSG104" s="704"/>
      <c r="VSH104" s="704"/>
      <c r="VSI104" s="704"/>
      <c r="VSJ104" s="704"/>
      <c r="VSK104" s="704"/>
      <c r="VSL104" s="704"/>
      <c r="VSM104" s="704"/>
      <c r="VSN104" s="704"/>
      <c r="VSO104" s="704"/>
      <c r="VSP104" s="704"/>
      <c r="VSQ104" s="704"/>
      <c r="VSR104" s="704"/>
      <c r="VSS104" s="704"/>
      <c r="VST104" s="704"/>
      <c r="VSU104" s="704"/>
      <c r="VSV104" s="704"/>
      <c r="VSW104" s="704"/>
      <c r="VSX104" s="704"/>
      <c r="VSY104" s="704"/>
      <c r="VSZ104" s="704"/>
      <c r="VTA104" s="704"/>
      <c r="VTB104" s="704"/>
      <c r="VTC104" s="704"/>
      <c r="VTD104" s="704"/>
      <c r="VTE104" s="704"/>
      <c r="VTF104" s="704"/>
      <c r="VTG104" s="704"/>
      <c r="VTH104" s="704"/>
      <c r="VTI104" s="704"/>
      <c r="VTJ104" s="704"/>
      <c r="VTK104" s="704"/>
      <c r="VTL104" s="704"/>
      <c r="VTM104" s="704"/>
      <c r="VTN104" s="704"/>
      <c r="VTO104" s="704"/>
      <c r="VTP104" s="704"/>
      <c r="VTQ104" s="704"/>
      <c r="VTR104" s="704"/>
      <c r="VTS104" s="704"/>
      <c r="VTT104" s="704"/>
      <c r="VTU104" s="704"/>
      <c r="VTV104" s="704"/>
      <c r="VTW104" s="704"/>
      <c r="VTX104" s="704"/>
      <c r="VTY104" s="704"/>
      <c r="VTZ104" s="704"/>
      <c r="VUA104" s="704"/>
      <c r="VUB104" s="704"/>
      <c r="VUC104" s="704"/>
      <c r="VUD104" s="704"/>
      <c r="VUE104" s="704"/>
      <c r="VUF104" s="704"/>
      <c r="VUG104" s="704"/>
      <c r="VUH104" s="704"/>
      <c r="VUI104" s="704"/>
      <c r="VUJ104" s="704"/>
      <c r="VUK104" s="704"/>
      <c r="VUL104" s="704"/>
      <c r="VUM104" s="704"/>
      <c r="VUN104" s="704"/>
      <c r="VUO104" s="704"/>
      <c r="VUP104" s="704"/>
      <c r="VUQ104" s="704"/>
      <c r="VUR104" s="704"/>
      <c r="VUS104" s="704"/>
      <c r="VUT104" s="704"/>
      <c r="VUU104" s="704"/>
      <c r="VUV104" s="704"/>
      <c r="VUW104" s="704"/>
      <c r="VUX104" s="704"/>
      <c r="VUY104" s="704"/>
      <c r="VUZ104" s="704"/>
      <c r="VVA104" s="704"/>
      <c r="VVB104" s="704"/>
      <c r="VVC104" s="704"/>
      <c r="VVD104" s="704"/>
      <c r="VVE104" s="704"/>
      <c r="VVF104" s="704"/>
      <c r="VVG104" s="704"/>
      <c r="VVH104" s="704"/>
      <c r="VVI104" s="704"/>
      <c r="VVJ104" s="704"/>
      <c r="VVK104" s="704"/>
      <c r="VVL104" s="704"/>
      <c r="VVM104" s="704"/>
      <c r="VVN104" s="704"/>
      <c r="VVO104" s="704"/>
      <c r="VVP104" s="704"/>
      <c r="VVQ104" s="704"/>
      <c r="VVR104" s="704"/>
      <c r="VVS104" s="704"/>
      <c r="VVT104" s="704"/>
      <c r="VVU104" s="704"/>
      <c r="VVV104" s="704"/>
      <c r="VVW104" s="704"/>
      <c r="VVX104" s="704"/>
      <c r="VVY104" s="704"/>
      <c r="VVZ104" s="704"/>
      <c r="VWA104" s="704"/>
      <c r="VWB104" s="704"/>
      <c r="VWC104" s="704"/>
      <c r="VWD104" s="704"/>
      <c r="VWE104" s="704"/>
      <c r="VWF104" s="704"/>
      <c r="VWG104" s="704"/>
      <c r="VWH104" s="704"/>
      <c r="VWI104" s="704"/>
      <c r="VWJ104" s="704"/>
      <c r="VWK104" s="704"/>
      <c r="VWL104" s="704"/>
      <c r="VWM104" s="704"/>
      <c r="VWN104" s="704"/>
      <c r="VWO104" s="704"/>
      <c r="VWP104" s="704"/>
      <c r="VWQ104" s="704"/>
      <c r="VWR104" s="704"/>
      <c r="VWS104" s="704"/>
      <c r="VWT104" s="704"/>
      <c r="VWU104" s="704"/>
      <c r="VWV104" s="704"/>
      <c r="VWW104" s="704"/>
      <c r="VWX104" s="704"/>
      <c r="VWY104" s="704"/>
      <c r="VWZ104" s="704"/>
      <c r="VXA104" s="704"/>
      <c r="VXB104" s="704"/>
      <c r="VXC104" s="704"/>
      <c r="VXD104" s="704"/>
      <c r="VXE104" s="704"/>
      <c r="VXF104" s="704"/>
      <c r="VXG104" s="704"/>
      <c r="VXH104" s="704"/>
      <c r="VXI104" s="704"/>
      <c r="VXJ104" s="704"/>
      <c r="VXK104" s="704"/>
      <c r="VXL104" s="704"/>
      <c r="VXM104" s="704"/>
      <c r="VXN104" s="704"/>
      <c r="VXO104" s="704"/>
      <c r="VXP104" s="704"/>
      <c r="VXQ104" s="704"/>
      <c r="VXR104" s="704"/>
      <c r="VXS104" s="704"/>
      <c r="VXT104" s="704"/>
      <c r="VXU104" s="704"/>
      <c r="VXV104" s="704"/>
      <c r="VXW104" s="704"/>
      <c r="VXX104" s="704"/>
      <c r="VXY104" s="704"/>
      <c r="VXZ104" s="704"/>
      <c r="VYA104" s="704"/>
      <c r="VYB104" s="704"/>
      <c r="VYC104" s="704"/>
      <c r="VYD104" s="704"/>
      <c r="VYE104" s="704"/>
      <c r="VYF104" s="704"/>
      <c r="VYG104" s="704"/>
      <c r="VYH104" s="704"/>
      <c r="VYI104" s="704"/>
      <c r="VYJ104" s="704"/>
      <c r="VYK104" s="704"/>
      <c r="VYL104" s="704"/>
      <c r="VYM104" s="704"/>
      <c r="VYN104" s="704"/>
      <c r="VYO104" s="704"/>
      <c r="VYP104" s="704"/>
      <c r="VYQ104" s="704"/>
      <c r="VYR104" s="704"/>
      <c r="VYS104" s="704"/>
      <c r="VYT104" s="704"/>
      <c r="VYU104" s="704"/>
      <c r="VYV104" s="704"/>
      <c r="VYW104" s="704"/>
      <c r="VYX104" s="704"/>
      <c r="VYY104" s="704"/>
      <c r="VYZ104" s="704"/>
      <c r="VZA104" s="704"/>
      <c r="VZB104" s="704"/>
      <c r="VZC104" s="704"/>
      <c r="VZD104" s="704"/>
      <c r="VZE104" s="704"/>
      <c r="VZF104" s="704"/>
      <c r="VZG104" s="704"/>
      <c r="VZH104" s="704"/>
      <c r="VZI104" s="704"/>
      <c r="VZJ104" s="704"/>
      <c r="VZK104" s="704"/>
      <c r="VZL104" s="704"/>
      <c r="VZM104" s="704"/>
      <c r="VZN104" s="704"/>
      <c r="VZO104" s="704"/>
      <c r="VZP104" s="704"/>
      <c r="VZQ104" s="704"/>
      <c r="VZR104" s="704"/>
      <c r="VZS104" s="704"/>
      <c r="VZT104" s="704"/>
      <c r="VZU104" s="704"/>
      <c r="VZV104" s="704"/>
      <c r="VZW104" s="704"/>
      <c r="VZX104" s="704"/>
      <c r="VZY104" s="704"/>
      <c r="VZZ104" s="704"/>
      <c r="WAA104" s="704"/>
      <c r="WAB104" s="704"/>
      <c r="WAC104" s="704"/>
      <c r="WAD104" s="704"/>
      <c r="WAE104" s="704"/>
      <c r="WAF104" s="704"/>
      <c r="WAG104" s="704"/>
      <c r="WAH104" s="704"/>
      <c r="WAI104" s="704"/>
      <c r="WAJ104" s="704"/>
      <c r="WAK104" s="704"/>
      <c r="WAL104" s="704"/>
      <c r="WAM104" s="704"/>
      <c r="WAN104" s="704"/>
      <c r="WAO104" s="704"/>
      <c r="WAP104" s="704"/>
      <c r="WAQ104" s="704"/>
      <c r="WAR104" s="704"/>
      <c r="WAS104" s="704"/>
      <c r="WAT104" s="704"/>
      <c r="WAU104" s="704"/>
      <c r="WAV104" s="704"/>
      <c r="WAW104" s="704"/>
      <c r="WAX104" s="704"/>
      <c r="WAY104" s="704"/>
      <c r="WAZ104" s="704"/>
      <c r="WBA104" s="704"/>
      <c r="WBB104" s="704"/>
      <c r="WBC104" s="704"/>
      <c r="WBD104" s="704"/>
      <c r="WBE104" s="704"/>
      <c r="WBF104" s="704"/>
      <c r="WBG104" s="704"/>
      <c r="WBH104" s="704"/>
      <c r="WBI104" s="704"/>
      <c r="WBJ104" s="704"/>
      <c r="WBK104" s="704"/>
      <c r="WBL104" s="704"/>
      <c r="WBM104" s="704"/>
      <c r="WBN104" s="704"/>
      <c r="WBO104" s="704"/>
      <c r="WBP104" s="704"/>
      <c r="WBQ104" s="704"/>
      <c r="WBR104" s="704"/>
      <c r="WBS104" s="704"/>
      <c r="WBT104" s="704"/>
      <c r="WBU104" s="704"/>
      <c r="WBV104" s="704"/>
      <c r="WBW104" s="704"/>
      <c r="WBX104" s="704"/>
      <c r="WBY104" s="704"/>
      <c r="WBZ104" s="704"/>
      <c r="WCA104" s="704"/>
      <c r="WCB104" s="704"/>
      <c r="WCC104" s="704"/>
      <c r="WCD104" s="704"/>
      <c r="WCE104" s="704"/>
      <c r="WCF104" s="704"/>
      <c r="WCG104" s="704"/>
      <c r="WCH104" s="704"/>
      <c r="WCI104" s="704"/>
      <c r="WCJ104" s="704"/>
      <c r="WCK104" s="704"/>
      <c r="WCL104" s="704"/>
      <c r="WCM104" s="704"/>
      <c r="WCN104" s="704"/>
      <c r="WCO104" s="704"/>
      <c r="WCP104" s="704"/>
      <c r="WCQ104" s="704"/>
      <c r="WCR104" s="704"/>
      <c r="WCS104" s="704"/>
      <c r="WCT104" s="704"/>
      <c r="WCU104" s="704"/>
      <c r="WCV104" s="704"/>
      <c r="WCW104" s="704"/>
      <c r="WCX104" s="704"/>
      <c r="WCY104" s="704"/>
      <c r="WCZ104" s="704"/>
      <c r="WDA104" s="704"/>
      <c r="WDB104" s="704"/>
      <c r="WDC104" s="704"/>
      <c r="WDD104" s="704"/>
      <c r="WDE104" s="704"/>
      <c r="WDF104" s="704"/>
      <c r="WDG104" s="704"/>
      <c r="WDH104" s="704"/>
      <c r="WDI104" s="704"/>
      <c r="WDJ104" s="704"/>
      <c r="WDK104" s="704"/>
      <c r="WDL104" s="704"/>
      <c r="WDM104" s="704"/>
      <c r="WDN104" s="704"/>
      <c r="WDO104" s="704"/>
      <c r="WDP104" s="704"/>
      <c r="WDQ104" s="704"/>
      <c r="WDR104" s="704"/>
      <c r="WDS104" s="704"/>
      <c r="WDT104" s="704"/>
      <c r="WDU104" s="704"/>
      <c r="WDV104" s="704"/>
      <c r="WDW104" s="704"/>
      <c r="WDX104" s="704"/>
      <c r="WDY104" s="704"/>
      <c r="WDZ104" s="704"/>
      <c r="WEA104" s="704"/>
      <c r="WEB104" s="704"/>
      <c r="WEC104" s="704"/>
      <c r="WED104" s="704"/>
      <c r="WEE104" s="704"/>
      <c r="WEF104" s="704"/>
      <c r="WEG104" s="704"/>
      <c r="WEH104" s="704"/>
      <c r="WEI104" s="704"/>
      <c r="WEJ104" s="704"/>
      <c r="WEK104" s="704"/>
      <c r="WEL104" s="704"/>
      <c r="WEM104" s="704"/>
      <c r="WEN104" s="704"/>
      <c r="WEO104" s="704"/>
      <c r="WEP104" s="704"/>
      <c r="WEQ104" s="704"/>
      <c r="WER104" s="704"/>
      <c r="WES104" s="704"/>
      <c r="WET104" s="704"/>
      <c r="WEU104" s="704"/>
      <c r="WEV104" s="704"/>
      <c r="WEW104" s="704"/>
      <c r="WEX104" s="704"/>
      <c r="WEY104" s="704"/>
      <c r="WEZ104" s="704"/>
      <c r="WFA104" s="704"/>
      <c r="WFB104" s="704"/>
      <c r="WFC104" s="704"/>
      <c r="WFD104" s="704"/>
      <c r="WFE104" s="704"/>
      <c r="WFF104" s="704"/>
      <c r="WFG104" s="704"/>
      <c r="WFH104" s="704"/>
      <c r="WFI104" s="704"/>
      <c r="WFJ104" s="704"/>
      <c r="WFK104" s="704"/>
      <c r="WFL104" s="704"/>
      <c r="WFM104" s="704"/>
      <c r="WFN104" s="704"/>
      <c r="WFO104" s="704"/>
      <c r="WFP104" s="704"/>
      <c r="WFQ104" s="704"/>
      <c r="WFR104" s="704"/>
      <c r="WFS104" s="704"/>
      <c r="WFT104" s="704"/>
      <c r="WFU104" s="704"/>
      <c r="WFV104" s="704"/>
      <c r="WFW104" s="704"/>
      <c r="WFX104" s="704"/>
      <c r="WFY104" s="704"/>
      <c r="WFZ104" s="704"/>
      <c r="WGA104" s="704"/>
      <c r="WGB104" s="704"/>
      <c r="WGC104" s="704"/>
      <c r="WGD104" s="704"/>
      <c r="WGE104" s="704"/>
      <c r="WGF104" s="704"/>
      <c r="WGG104" s="704"/>
      <c r="WGH104" s="704"/>
      <c r="WGI104" s="704"/>
      <c r="WGJ104" s="704"/>
      <c r="WGK104" s="704"/>
      <c r="WGL104" s="704"/>
      <c r="WGM104" s="704"/>
      <c r="WGN104" s="704"/>
      <c r="WGO104" s="704"/>
      <c r="WGP104" s="704"/>
      <c r="WGQ104" s="704"/>
      <c r="WGR104" s="704"/>
      <c r="WGS104" s="704"/>
      <c r="WGT104" s="704"/>
      <c r="WGU104" s="704"/>
      <c r="WGV104" s="704"/>
      <c r="WGW104" s="704"/>
      <c r="WGX104" s="704"/>
      <c r="WGY104" s="704"/>
      <c r="WGZ104" s="704"/>
      <c r="WHA104" s="704"/>
      <c r="WHB104" s="704"/>
      <c r="WHC104" s="704"/>
      <c r="WHD104" s="704"/>
      <c r="WHE104" s="704"/>
      <c r="WHF104" s="704"/>
      <c r="WHG104" s="704"/>
      <c r="WHH104" s="704"/>
      <c r="WHI104" s="704"/>
      <c r="WHJ104" s="704"/>
      <c r="WHK104" s="704"/>
      <c r="WHL104" s="704"/>
      <c r="WHM104" s="704"/>
      <c r="WHN104" s="704"/>
      <c r="WHO104" s="704"/>
      <c r="WHP104" s="704"/>
      <c r="WHQ104" s="704"/>
      <c r="WHR104" s="704"/>
      <c r="WHS104" s="704"/>
      <c r="WHT104" s="704"/>
      <c r="WHU104" s="704"/>
      <c r="WHV104" s="704"/>
      <c r="WHW104" s="704"/>
      <c r="WHX104" s="704"/>
      <c r="WHY104" s="704"/>
      <c r="WHZ104" s="704"/>
      <c r="WIA104" s="704"/>
      <c r="WIB104" s="704"/>
      <c r="WIC104" s="704"/>
      <c r="WID104" s="704"/>
      <c r="WIE104" s="704"/>
      <c r="WIF104" s="704"/>
      <c r="WIG104" s="704"/>
      <c r="WIH104" s="704"/>
      <c r="WII104" s="704"/>
      <c r="WIJ104" s="704"/>
      <c r="WIK104" s="704"/>
      <c r="WIL104" s="704"/>
      <c r="WIM104" s="704"/>
      <c r="WIN104" s="704"/>
      <c r="WIO104" s="704"/>
      <c r="WIP104" s="704"/>
      <c r="WIQ104" s="704"/>
      <c r="WIR104" s="704"/>
      <c r="WIS104" s="704"/>
      <c r="WIT104" s="704"/>
      <c r="WIU104" s="704"/>
      <c r="WIV104" s="704"/>
      <c r="WIW104" s="704"/>
      <c r="WIX104" s="704"/>
      <c r="WIY104" s="704"/>
      <c r="WIZ104" s="704"/>
      <c r="WJA104" s="704"/>
      <c r="WJB104" s="704"/>
      <c r="WJC104" s="704"/>
      <c r="WJD104" s="704"/>
      <c r="WJE104" s="704"/>
      <c r="WJF104" s="704"/>
      <c r="WJG104" s="704"/>
      <c r="WJH104" s="704"/>
      <c r="WJI104" s="704"/>
      <c r="WJJ104" s="704"/>
      <c r="WJK104" s="704"/>
      <c r="WJL104" s="704"/>
      <c r="WJM104" s="704"/>
      <c r="WJN104" s="704"/>
      <c r="WJO104" s="704"/>
      <c r="WJP104" s="704"/>
      <c r="WJQ104" s="704"/>
      <c r="WJR104" s="704"/>
      <c r="WJS104" s="704"/>
      <c r="WJT104" s="704"/>
      <c r="WJU104" s="704"/>
      <c r="WJV104" s="704"/>
      <c r="WJW104" s="704"/>
      <c r="WJX104" s="704"/>
      <c r="WJY104" s="704"/>
      <c r="WJZ104" s="704"/>
      <c r="WKA104" s="704"/>
      <c r="WKB104" s="704"/>
      <c r="WKC104" s="704"/>
      <c r="WKD104" s="704"/>
      <c r="WKE104" s="704"/>
      <c r="WKF104" s="704"/>
      <c r="WKG104" s="704"/>
      <c r="WKH104" s="704"/>
      <c r="WKI104" s="704"/>
      <c r="WKJ104" s="704"/>
      <c r="WKK104" s="704"/>
      <c r="WKL104" s="704"/>
      <c r="WKM104" s="704"/>
      <c r="WKN104" s="704"/>
      <c r="WKO104" s="704"/>
      <c r="WKP104" s="704"/>
      <c r="WKQ104" s="704"/>
      <c r="WKR104" s="704"/>
      <c r="WKS104" s="704"/>
      <c r="WKT104" s="704"/>
      <c r="WKU104" s="704"/>
      <c r="WKV104" s="704"/>
      <c r="WKW104" s="704"/>
      <c r="WKX104" s="704"/>
      <c r="WKY104" s="704"/>
      <c r="WKZ104" s="704"/>
      <c r="WLA104" s="704"/>
      <c r="WLB104" s="704"/>
      <c r="WLC104" s="704"/>
      <c r="WLD104" s="704"/>
      <c r="WLE104" s="704"/>
      <c r="WLF104" s="704"/>
      <c r="WLG104" s="704"/>
      <c r="WLH104" s="704"/>
      <c r="WLI104" s="704"/>
      <c r="WLJ104" s="704"/>
      <c r="WLK104" s="704"/>
      <c r="WLL104" s="704"/>
      <c r="WLM104" s="704"/>
      <c r="WLN104" s="704"/>
      <c r="WLO104" s="704"/>
      <c r="WLP104" s="704"/>
      <c r="WLQ104" s="704"/>
      <c r="WLR104" s="704"/>
      <c r="WLS104" s="704"/>
      <c r="WLT104" s="704"/>
      <c r="WLU104" s="704"/>
      <c r="WLV104" s="704"/>
      <c r="WLW104" s="704"/>
      <c r="WLX104" s="704"/>
      <c r="WLY104" s="704"/>
      <c r="WLZ104" s="704"/>
      <c r="WMA104" s="704"/>
      <c r="WMB104" s="704"/>
      <c r="WMC104" s="704"/>
      <c r="WMD104" s="704"/>
      <c r="WME104" s="704"/>
      <c r="WMF104" s="704"/>
      <c r="WMG104" s="704"/>
      <c r="WMH104" s="704"/>
      <c r="WMI104" s="704"/>
      <c r="WMJ104" s="704"/>
      <c r="WMK104" s="704"/>
      <c r="WML104" s="704"/>
      <c r="WMM104" s="704"/>
      <c r="WMN104" s="704"/>
      <c r="WMO104" s="704"/>
      <c r="WMP104" s="704"/>
      <c r="WMQ104" s="704"/>
      <c r="WMR104" s="704"/>
      <c r="WMS104" s="704"/>
      <c r="WMT104" s="704"/>
      <c r="WMU104" s="704"/>
      <c r="WMV104" s="704"/>
      <c r="WMW104" s="704"/>
      <c r="WMX104" s="704"/>
      <c r="WMY104" s="704"/>
      <c r="WMZ104" s="704"/>
      <c r="WNA104" s="704"/>
      <c r="WNB104" s="704"/>
      <c r="WNC104" s="704"/>
      <c r="WND104" s="704"/>
      <c r="WNE104" s="704"/>
      <c r="WNF104" s="704"/>
      <c r="WNG104" s="704"/>
      <c r="WNH104" s="704"/>
      <c r="WNI104" s="704"/>
      <c r="WNJ104" s="704"/>
      <c r="WNK104" s="704"/>
      <c r="WNL104" s="704"/>
      <c r="WNM104" s="704"/>
      <c r="WNN104" s="704"/>
      <c r="WNO104" s="704"/>
      <c r="WNP104" s="704"/>
      <c r="WNQ104" s="704"/>
      <c r="WNR104" s="704"/>
      <c r="WNS104" s="704"/>
      <c r="WNT104" s="704"/>
      <c r="WNU104" s="704"/>
      <c r="WNV104" s="704"/>
      <c r="WNW104" s="704"/>
      <c r="WNX104" s="704"/>
      <c r="WNY104" s="704"/>
      <c r="WNZ104" s="704"/>
      <c r="WOA104" s="704"/>
      <c r="WOB104" s="704"/>
      <c r="WOC104" s="704"/>
      <c r="WOD104" s="704"/>
      <c r="WOE104" s="704"/>
      <c r="WOF104" s="704"/>
      <c r="WOG104" s="704"/>
      <c r="WOH104" s="704"/>
      <c r="WOI104" s="704"/>
      <c r="WOJ104" s="704"/>
      <c r="WOK104" s="704"/>
      <c r="WOL104" s="704"/>
      <c r="WOM104" s="704"/>
      <c r="WON104" s="704"/>
      <c r="WOO104" s="704"/>
      <c r="WOP104" s="704"/>
      <c r="WOQ104" s="704"/>
      <c r="WOR104" s="704"/>
      <c r="WOS104" s="704"/>
      <c r="WOT104" s="704"/>
      <c r="WOU104" s="704"/>
      <c r="WOV104" s="704"/>
      <c r="WOW104" s="704"/>
      <c r="WOX104" s="704"/>
      <c r="WOY104" s="704"/>
      <c r="WOZ104" s="704"/>
      <c r="WPA104" s="704"/>
      <c r="WPB104" s="704"/>
      <c r="WPC104" s="704"/>
      <c r="WPD104" s="704"/>
      <c r="WPE104" s="704"/>
      <c r="WPF104" s="704"/>
      <c r="WPG104" s="704"/>
      <c r="WPH104" s="704"/>
      <c r="WPI104" s="704"/>
      <c r="WPJ104" s="704"/>
      <c r="WPK104" s="704"/>
      <c r="WPL104" s="704"/>
      <c r="WPM104" s="704"/>
      <c r="WPN104" s="704"/>
      <c r="WPO104" s="704"/>
      <c r="WPP104" s="704"/>
      <c r="WPQ104" s="704"/>
      <c r="WPR104" s="704"/>
      <c r="WPS104" s="704"/>
      <c r="WPT104" s="704"/>
      <c r="WPU104" s="704"/>
      <c r="WPV104" s="704"/>
      <c r="WPW104" s="704"/>
      <c r="WPX104" s="704"/>
      <c r="WPY104" s="704"/>
      <c r="WPZ104" s="704"/>
      <c r="WQA104" s="704"/>
      <c r="WQB104" s="704"/>
      <c r="WQC104" s="704"/>
      <c r="WQD104" s="704"/>
      <c r="WQE104" s="704"/>
      <c r="WQF104" s="704"/>
      <c r="WQG104" s="704"/>
      <c r="WQH104" s="704"/>
      <c r="WQI104" s="704"/>
      <c r="WQJ104" s="704"/>
      <c r="WQK104" s="704"/>
      <c r="WQL104" s="704"/>
      <c r="WQM104" s="704"/>
      <c r="WQN104" s="704"/>
      <c r="WQO104" s="704"/>
      <c r="WQP104" s="704"/>
      <c r="WQQ104" s="704"/>
      <c r="WQR104" s="704"/>
      <c r="WQS104" s="704"/>
      <c r="WQT104" s="704"/>
      <c r="WQU104" s="704"/>
      <c r="WQV104" s="704"/>
      <c r="WQW104" s="704"/>
      <c r="WQX104" s="704"/>
      <c r="WQY104" s="704"/>
      <c r="WQZ104" s="704"/>
      <c r="WRA104" s="704"/>
      <c r="WRB104" s="704"/>
      <c r="WRC104" s="704"/>
      <c r="WRD104" s="704"/>
      <c r="WRE104" s="704"/>
      <c r="WRF104" s="704"/>
      <c r="WRG104" s="704"/>
      <c r="WRH104" s="704"/>
      <c r="WRI104" s="704"/>
      <c r="WRJ104" s="704"/>
      <c r="WRK104" s="704"/>
      <c r="WRL104" s="704"/>
      <c r="WRM104" s="704"/>
      <c r="WRN104" s="704"/>
      <c r="WRO104" s="704"/>
      <c r="WRP104" s="704"/>
      <c r="WRQ104" s="704"/>
      <c r="WRR104" s="704"/>
      <c r="WRS104" s="704"/>
      <c r="WRT104" s="704"/>
      <c r="WRU104" s="704"/>
      <c r="WRV104" s="704"/>
      <c r="WRW104" s="704"/>
      <c r="WRX104" s="704"/>
      <c r="WRY104" s="704"/>
      <c r="WRZ104" s="704"/>
      <c r="WSA104" s="704"/>
      <c r="WSB104" s="704"/>
      <c r="WSC104" s="704"/>
      <c r="WSD104" s="704"/>
      <c r="WSE104" s="704"/>
      <c r="WSF104" s="704"/>
      <c r="WSG104" s="704"/>
      <c r="WSH104" s="704"/>
      <c r="WSI104" s="704"/>
      <c r="WSJ104" s="704"/>
      <c r="WSK104" s="704"/>
      <c r="WSL104" s="704"/>
      <c r="WSM104" s="704"/>
      <c r="WSN104" s="704"/>
      <c r="WSO104" s="704"/>
      <c r="WSP104" s="704"/>
      <c r="WSQ104" s="704"/>
      <c r="WSR104" s="704"/>
      <c r="WSS104" s="704"/>
      <c r="WST104" s="704"/>
      <c r="WSU104" s="704"/>
      <c r="WSV104" s="704"/>
      <c r="WSW104" s="704"/>
      <c r="WSX104" s="704"/>
      <c r="WSY104" s="704"/>
      <c r="WSZ104" s="704"/>
      <c r="WTA104" s="704"/>
      <c r="WTB104" s="704"/>
      <c r="WTC104" s="704"/>
      <c r="WTD104" s="704"/>
      <c r="WTE104" s="704"/>
      <c r="WTF104" s="704"/>
      <c r="WTG104" s="704"/>
      <c r="WTH104" s="704"/>
      <c r="WTI104" s="704"/>
      <c r="WTJ104" s="704"/>
      <c r="WTK104" s="704"/>
      <c r="WTL104" s="704"/>
      <c r="WTM104" s="704"/>
      <c r="WTN104" s="704"/>
      <c r="WTO104" s="704"/>
      <c r="WTP104" s="704"/>
      <c r="WTQ104" s="704"/>
      <c r="WTR104" s="704"/>
      <c r="WTS104" s="704"/>
      <c r="WTT104" s="704"/>
      <c r="WTU104" s="704"/>
      <c r="WTV104" s="704"/>
      <c r="WTW104" s="704"/>
      <c r="WTX104" s="704"/>
      <c r="WTY104" s="704"/>
      <c r="WTZ104" s="704"/>
      <c r="WUA104" s="704"/>
      <c r="WUB104" s="704"/>
      <c r="WUC104" s="704"/>
      <c r="WUD104" s="704"/>
      <c r="WUE104" s="704"/>
      <c r="WUF104" s="704"/>
      <c r="WUG104" s="704"/>
      <c r="WUH104" s="704"/>
      <c r="WUI104" s="704"/>
      <c r="WUJ104" s="704"/>
      <c r="WUK104" s="704"/>
      <c r="WUL104" s="704"/>
      <c r="WUM104" s="704"/>
      <c r="WUN104" s="704"/>
      <c r="WUO104" s="704"/>
      <c r="WUP104" s="704"/>
      <c r="WUQ104" s="704"/>
      <c r="WUR104" s="704"/>
      <c r="WUS104" s="704"/>
      <c r="WUT104" s="704"/>
      <c r="WUU104" s="704"/>
      <c r="WUV104" s="704"/>
      <c r="WUW104" s="704"/>
      <c r="WUX104" s="704"/>
      <c r="WUY104" s="704"/>
      <c r="WUZ104" s="704"/>
      <c r="WVA104" s="704"/>
      <c r="WVB104" s="704"/>
      <c r="WVC104" s="704"/>
      <c r="WVD104" s="704"/>
      <c r="WVE104" s="704"/>
      <c r="WVF104" s="704"/>
      <c r="WVG104" s="704"/>
      <c r="WVH104" s="704"/>
      <c r="WVI104" s="704"/>
      <c r="WVJ104" s="704"/>
      <c r="WVK104" s="704"/>
      <c r="WVL104" s="704"/>
      <c r="WVM104" s="704"/>
      <c r="WVN104" s="704"/>
      <c r="WVO104" s="704"/>
      <c r="WVP104" s="704"/>
      <c r="WVQ104" s="704"/>
      <c r="WVR104" s="704"/>
      <c r="WVS104" s="704"/>
      <c r="WVT104" s="704"/>
      <c r="WVU104" s="704"/>
      <c r="WVV104" s="704"/>
      <c r="WVW104" s="704"/>
      <c r="WVX104" s="704"/>
      <c r="WVY104" s="704"/>
      <c r="WVZ104" s="704"/>
      <c r="WWA104" s="704"/>
      <c r="WWB104" s="704"/>
      <c r="WWC104" s="704"/>
      <c r="WWD104" s="704"/>
      <c r="WWE104" s="704"/>
      <c r="WWF104" s="704"/>
      <c r="WWG104" s="704"/>
      <c r="WWH104" s="704"/>
      <c r="WWI104" s="704"/>
      <c r="WWJ104" s="704"/>
      <c r="WWK104" s="704"/>
      <c r="WWL104" s="704"/>
      <c r="WWM104" s="704"/>
      <c r="WWN104" s="704"/>
      <c r="WWO104" s="704"/>
      <c r="WWP104" s="704"/>
      <c r="WWQ104" s="704"/>
      <c r="WWR104" s="704"/>
      <c r="WWS104" s="704"/>
      <c r="WWT104" s="704"/>
      <c r="WWU104" s="704"/>
      <c r="WWV104" s="704"/>
      <c r="WWW104" s="704"/>
      <c r="WWX104" s="704"/>
      <c r="WWY104" s="704"/>
      <c r="WWZ104" s="704"/>
      <c r="WXA104" s="704"/>
      <c r="WXB104" s="704"/>
      <c r="WXC104" s="704"/>
      <c r="WXD104" s="704"/>
      <c r="WXE104" s="704"/>
      <c r="WXF104" s="704"/>
      <c r="WXG104" s="704"/>
      <c r="WXH104" s="704"/>
      <c r="WXI104" s="704"/>
      <c r="WXJ104" s="704"/>
      <c r="WXK104" s="704"/>
      <c r="WXL104" s="704"/>
      <c r="WXM104" s="704"/>
      <c r="WXN104" s="704"/>
      <c r="WXO104" s="704"/>
      <c r="WXP104" s="704"/>
      <c r="WXQ104" s="704"/>
      <c r="WXR104" s="704"/>
      <c r="WXS104" s="704"/>
      <c r="WXT104" s="704"/>
      <c r="WXU104" s="704"/>
      <c r="WXV104" s="704"/>
      <c r="WXW104" s="704"/>
      <c r="WXX104" s="704"/>
      <c r="WXY104" s="704"/>
      <c r="WXZ104" s="704"/>
      <c r="WYA104" s="704"/>
      <c r="WYB104" s="704"/>
      <c r="WYC104" s="704"/>
      <c r="WYD104" s="704"/>
      <c r="WYE104" s="704"/>
      <c r="WYF104" s="704"/>
      <c r="WYG104" s="704"/>
      <c r="WYH104" s="704"/>
      <c r="WYI104" s="704"/>
      <c r="WYJ104" s="704"/>
      <c r="WYK104" s="704"/>
      <c r="WYL104" s="704"/>
      <c r="WYM104" s="704"/>
      <c r="WYN104" s="704"/>
      <c r="WYO104" s="704"/>
      <c r="WYP104" s="704"/>
      <c r="WYQ104" s="704"/>
      <c r="WYR104" s="704"/>
      <c r="WYS104" s="704"/>
      <c r="WYT104" s="704"/>
      <c r="WYU104" s="704"/>
      <c r="WYV104" s="704"/>
      <c r="WYW104" s="704"/>
      <c r="WYX104" s="704"/>
      <c r="WYY104" s="704"/>
      <c r="WYZ104" s="704"/>
      <c r="WZA104" s="704"/>
      <c r="WZB104" s="704"/>
      <c r="WZC104" s="704"/>
      <c r="WZD104" s="704"/>
      <c r="WZE104" s="704"/>
      <c r="WZF104" s="704"/>
      <c r="WZG104" s="704"/>
      <c r="WZH104" s="704"/>
      <c r="WZI104" s="704"/>
      <c r="WZJ104" s="704"/>
      <c r="WZK104" s="704"/>
      <c r="WZL104" s="704"/>
      <c r="WZM104" s="704"/>
      <c r="WZN104" s="704"/>
      <c r="WZO104" s="704"/>
      <c r="WZP104" s="704"/>
      <c r="WZQ104" s="704"/>
      <c r="WZR104" s="704"/>
      <c r="WZS104" s="704"/>
      <c r="WZT104" s="704"/>
      <c r="WZU104" s="704"/>
      <c r="WZV104" s="704"/>
      <c r="WZW104" s="704"/>
      <c r="WZX104" s="704"/>
      <c r="WZY104" s="704"/>
      <c r="WZZ104" s="704"/>
      <c r="XAA104" s="704"/>
      <c r="XAB104" s="704"/>
      <c r="XAC104" s="704"/>
      <c r="XAD104" s="704"/>
      <c r="XAE104" s="704"/>
      <c r="XAF104" s="704"/>
      <c r="XAG104" s="704"/>
      <c r="XAH104" s="704"/>
      <c r="XAI104" s="704"/>
      <c r="XAJ104" s="704"/>
      <c r="XAK104" s="704"/>
      <c r="XAL104" s="704"/>
      <c r="XAM104" s="704"/>
      <c r="XAN104" s="704"/>
      <c r="XAO104" s="704"/>
      <c r="XAP104" s="704"/>
      <c r="XAQ104" s="704"/>
      <c r="XAR104" s="704"/>
      <c r="XAS104" s="704"/>
      <c r="XAT104" s="704"/>
      <c r="XAU104" s="704"/>
      <c r="XAV104" s="704"/>
      <c r="XAW104" s="704"/>
      <c r="XAX104" s="704"/>
      <c r="XAY104" s="704"/>
      <c r="XAZ104" s="704"/>
      <c r="XBA104" s="704"/>
      <c r="XBB104" s="704"/>
      <c r="XBC104" s="704"/>
      <c r="XBD104" s="704"/>
      <c r="XBE104" s="704"/>
      <c r="XBF104" s="704"/>
      <c r="XBG104" s="704"/>
      <c r="XBH104" s="704"/>
      <c r="XBI104" s="704"/>
      <c r="XBJ104" s="704"/>
      <c r="XBK104" s="704"/>
      <c r="XBL104" s="704"/>
      <c r="XBM104" s="704"/>
      <c r="XBN104" s="704"/>
      <c r="XBO104" s="704"/>
      <c r="XBP104" s="704"/>
      <c r="XBQ104" s="704"/>
      <c r="XBR104" s="704"/>
      <c r="XBS104" s="704"/>
      <c r="XBT104" s="704"/>
      <c r="XBU104" s="704"/>
      <c r="XBV104" s="704"/>
      <c r="XBW104" s="704"/>
      <c r="XBX104" s="704"/>
      <c r="XBY104" s="704"/>
      <c r="XBZ104" s="704"/>
      <c r="XCA104" s="704"/>
      <c r="XCB104" s="704"/>
      <c r="XCC104" s="704"/>
      <c r="XCD104" s="704"/>
      <c r="XCE104" s="704"/>
      <c r="XCF104" s="704"/>
      <c r="XCG104" s="704"/>
      <c r="XCH104" s="704"/>
      <c r="XCI104" s="704"/>
      <c r="XCJ104" s="704"/>
      <c r="XCK104" s="704"/>
      <c r="XCL104" s="704"/>
      <c r="XCM104" s="704"/>
      <c r="XCN104" s="704"/>
      <c r="XCO104" s="704"/>
      <c r="XCP104" s="704"/>
      <c r="XCQ104" s="704"/>
      <c r="XCR104" s="704"/>
      <c r="XCS104" s="704"/>
      <c r="XCT104" s="704"/>
      <c r="XCU104" s="704"/>
      <c r="XCV104" s="704"/>
      <c r="XCW104" s="704"/>
      <c r="XCX104" s="704"/>
      <c r="XCY104" s="704"/>
      <c r="XCZ104" s="704"/>
      <c r="XDA104" s="704"/>
      <c r="XDB104" s="704"/>
      <c r="XDC104" s="704"/>
      <c r="XDD104" s="704"/>
      <c r="XDE104" s="704"/>
      <c r="XDF104" s="704"/>
      <c r="XDG104" s="704"/>
      <c r="XDH104" s="704"/>
      <c r="XDI104" s="704"/>
      <c r="XDJ104" s="704"/>
      <c r="XDK104" s="704"/>
      <c r="XDL104" s="704"/>
      <c r="XDM104" s="704"/>
      <c r="XDN104" s="704"/>
      <c r="XDO104" s="704"/>
      <c r="XDP104" s="704"/>
      <c r="XDQ104" s="704"/>
      <c r="XDR104" s="704"/>
      <c r="XDS104" s="704"/>
      <c r="XDT104" s="704"/>
      <c r="XDU104" s="704"/>
      <c r="XDV104" s="704"/>
      <c r="XDW104" s="704"/>
      <c r="XDX104" s="704"/>
      <c r="XDY104" s="704"/>
      <c r="XDZ104" s="704"/>
      <c r="XEA104" s="704"/>
      <c r="XEB104" s="704"/>
      <c r="XEC104" s="704"/>
      <c r="XED104" s="704"/>
      <c r="XEE104" s="704"/>
      <c r="XEF104" s="704"/>
      <c r="XEG104" s="704"/>
      <c r="XEH104" s="704"/>
      <c r="XEI104" s="704"/>
      <c r="XEJ104" s="704"/>
      <c r="XEK104" s="704"/>
    </row>
    <row r="105" spans="1:16365" s="747" customFormat="1" ht="99.9" customHeight="1" x14ac:dyDescent="0.25">
      <c r="A105" s="45">
        <v>104</v>
      </c>
      <c r="B105" s="701" t="s">
        <v>632</v>
      </c>
      <c r="C105" s="45">
        <v>9</v>
      </c>
      <c r="D105" s="45" t="s">
        <v>797</v>
      </c>
      <c r="E105" s="47" t="s">
        <v>1250</v>
      </c>
      <c r="F105" s="69">
        <v>14120</v>
      </c>
      <c r="G105" s="45" t="s">
        <v>1251</v>
      </c>
      <c r="H105" s="143">
        <v>2008</v>
      </c>
      <c r="I105" s="46" t="s">
        <v>1252</v>
      </c>
      <c r="J105" s="157">
        <v>322741</v>
      </c>
      <c r="K105" s="158" t="s">
        <v>656</v>
      </c>
      <c r="L105" s="46" t="s">
        <v>1253</v>
      </c>
      <c r="M105" s="45" t="s">
        <v>1254</v>
      </c>
      <c r="N105" s="45" t="s">
        <v>1255</v>
      </c>
      <c r="O105" s="45" t="s">
        <v>1256</v>
      </c>
      <c r="P105" s="705" t="s">
        <v>1257</v>
      </c>
      <c r="Q105" s="146">
        <f t="shared" si="7"/>
        <v>44</v>
      </c>
      <c r="R105" s="159">
        <v>0</v>
      </c>
      <c r="S105" s="159">
        <v>3.72</v>
      </c>
      <c r="T105" s="159">
        <v>40.28</v>
      </c>
      <c r="U105" s="160">
        <f t="shared" si="8"/>
        <v>44</v>
      </c>
      <c r="V105" s="255">
        <v>73.33</v>
      </c>
      <c r="W105" s="149">
        <v>100</v>
      </c>
      <c r="X105" s="189" t="s">
        <v>907</v>
      </c>
      <c r="Y105" s="161">
        <v>3</v>
      </c>
      <c r="Z105" s="161">
        <v>8</v>
      </c>
      <c r="AA105" s="161">
        <v>1</v>
      </c>
      <c r="AB105" s="161">
        <v>4</v>
      </c>
      <c r="AC105" s="161">
        <v>82</v>
      </c>
      <c r="AD105" s="162">
        <v>0</v>
      </c>
      <c r="AE105" s="163">
        <v>5</v>
      </c>
      <c r="AF105" s="706">
        <v>80</v>
      </c>
      <c r="AG105" s="164" t="s">
        <v>797</v>
      </c>
      <c r="AH105" s="63" t="s">
        <v>909</v>
      </c>
      <c r="AI105" s="165">
        <v>40</v>
      </c>
      <c r="AJ105" s="164" t="s">
        <v>652</v>
      </c>
      <c r="AK105" s="63" t="s">
        <v>1258</v>
      </c>
      <c r="AL105" s="166">
        <v>40</v>
      </c>
      <c r="AM105" s="164" t="s">
        <v>645</v>
      </c>
      <c r="AN105" s="63" t="s">
        <v>645</v>
      </c>
      <c r="AO105" s="166">
        <v>0</v>
      </c>
      <c r="AP105" s="164" t="s">
        <v>645</v>
      </c>
      <c r="AQ105" s="63" t="s">
        <v>645</v>
      </c>
      <c r="AR105" s="166">
        <v>0</v>
      </c>
      <c r="AS105" s="164" t="s">
        <v>645</v>
      </c>
      <c r="AT105" s="63" t="s">
        <v>645</v>
      </c>
      <c r="AU105" s="166">
        <v>0</v>
      </c>
      <c r="AV105" s="167" t="s">
        <v>645</v>
      </c>
      <c r="AW105" s="168" t="s">
        <v>645</v>
      </c>
      <c r="AX105" s="169">
        <v>0</v>
      </c>
      <c r="AY105" s="663"/>
      <c r="AZ105" s="663"/>
      <c r="BA105" s="663"/>
      <c r="BB105" s="663"/>
      <c r="BC105" s="663"/>
      <c r="BD105" s="663"/>
      <c r="BE105" s="663"/>
      <c r="BF105" s="663"/>
      <c r="BG105" s="663"/>
      <c r="BH105" s="704"/>
      <c r="BI105" s="704"/>
      <c r="BJ105" s="704"/>
      <c r="BK105" s="704"/>
      <c r="BL105" s="704"/>
      <c r="BM105" s="704"/>
      <c r="BN105" s="704"/>
      <c r="BO105" s="704"/>
      <c r="BP105" s="704"/>
      <c r="BQ105" s="704"/>
      <c r="BR105" s="704"/>
      <c r="BS105" s="704"/>
      <c r="BT105" s="704"/>
      <c r="BU105" s="704"/>
      <c r="BV105" s="704"/>
      <c r="BW105" s="704"/>
      <c r="BX105" s="704"/>
      <c r="BY105" s="704"/>
      <c r="BZ105" s="704"/>
      <c r="CA105" s="704"/>
      <c r="CB105" s="704"/>
      <c r="CC105" s="704"/>
      <c r="CD105" s="704"/>
      <c r="CE105" s="704"/>
      <c r="CF105" s="704"/>
      <c r="CG105" s="704"/>
      <c r="CH105" s="704"/>
      <c r="CI105" s="704"/>
      <c r="CJ105" s="704"/>
      <c r="CK105" s="704"/>
      <c r="CL105" s="704"/>
      <c r="CM105" s="704"/>
      <c r="CN105" s="704"/>
      <c r="CO105" s="704"/>
      <c r="CP105" s="704"/>
      <c r="CQ105" s="704"/>
      <c r="CR105" s="704"/>
      <c r="CS105" s="704"/>
      <c r="CT105" s="704"/>
      <c r="CU105" s="704"/>
      <c r="CV105" s="704"/>
      <c r="CW105" s="704"/>
      <c r="CX105" s="704"/>
      <c r="CY105" s="704"/>
      <c r="CZ105" s="704"/>
      <c r="DA105" s="704"/>
      <c r="DB105" s="704"/>
      <c r="DC105" s="704"/>
      <c r="DD105" s="704"/>
      <c r="DE105" s="704"/>
      <c r="DF105" s="704"/>
      <c r="DG105" s="704"/>
      <c r="DH105" s="704"/>
      <c r="DI105" s="704"/>
      <c r="DJ105" s="704"/>
      <c r="DK105" s="704"/>
      <c r="DL105" s="704"/>
      <c r="DM105" s="704"/>
      <c r="DN105" s="704"/>
      <c r="DO105" s="704"/>
      <c r="DP105" s="704"/>
      <c r="DQ105" s="704"/>
      <c r="DR105" s="704"/>
      <c r="DS105" s="704"/>
      <c r="DT105" s="704"/>
      <c r="DU105" s="704"/>
      <c r="DV105" s="704"/>
      <c r="DW105" s="704"/>
      <c r="DX105" s="704"/>
      <c r="DY105" s="704"/>
      <c r="DZ105" s="704"/>
      <c r="EA105" s="704"/>
      <c r="EB105" s="704"/>
      <c r="EC105" s="704"/>
      <c r="ED105" s="704"/>
      <c r="EE105" s="704"/>
      <c r="EF105" s="704"/>
      <c r="EG105" s="704"/>
      <c r="EH105" s="704"/>
      <c r="EI105" s="704"/>
      <c r="EJ105" s="704"/>
      <c r="EK105" s="704"/>
      <c r="EL105" s="704"/>
      <c r="EM105" s="704"/>
      <c r="EN105" s="704"/>
      <c r="EO105" s="704"/>
      <c r="EP105" s="704"/>
      <c r="EQ105" s="704"/>
      <c r="ER105" s="704"/>
      <c r="ES105" s="704"/>
      <c r="ET105" s="704"/>
      <c r="EU105" s="704"/>
      <c r="EV105" s="704"/>
      <c r="EW105" s="704"/>
      <c r="EX105" s="704"/>
      <c r="EY105" s="704"/>
      <c r="EZ105" s="704"/>
      <c r="FA105" s="704"/>
      <c r="FB105" s="704"/>
      <c r="FC105" s="704"/>
      <c r="FD105" s="704"/>
      <c r="FE105" s="704"/>
      <c r="FF105" s="704"/>
      <c r="FG105" s="704"/>
      <c r="FH105" s="704"/>
      <c r="FI105" s="704"/>
      <c r="FJ105" s="704"/>
      <c r="FK105" s="704"/>
      <c r="FL105" s="704"/>
      <c r="FM105" s="704"/>
      <c r="FN105" s="704"/>
      <c r="FO105" s="704"/>
      <c r="FP105" s="704"/>
      <c r="FQ105" s="704"/>
      <c r="FR105" s="704"/>
      <c r="FS105" s="704"/>
      <c r="FT105" s="704"/>
      <c r="FU105" s="704"/>
      <c r="FV105" s="704"/>
      <c r="FW105" s="704"/>
      <c r="FX105" s="704"/>
      <c r="FY105" s="704"/>
      <c r="FZ105" s="704"/>
      <c r="GA105" s="704"/>
      <c r="GB105" s="704"/>
      <c r="GC105" s="704"/>
      <c r="GD105" s="704"/>
      <c r="GE105" s="704"/>
      <c r="GF105" s="704"/>
      <c r="GG105" s="704"/>
      <c r="GH105" s="704"/>
      <c r="GI105" s="704"/>
      <c r="GJ105" s="704"/>
      <c r="GK105" s="704"/>
      <c r="GL105" s="704"/>
      <c r="GM105" s="704"/>
      <c r="GN105" s="704"/>
      <c r="GO105" s="704"/>
      <c r="GP105" s="704"/>
      <c r="GQ105" s="704"/>
      <c r="GR105" s="704"/>
      <c r="GS105" s="704"/>
      <c r="GT105" s="704"/>
      <c r="GU105" s="704"/>
      <c r="GV105" s="704"/>
      <c r="GW105" s="704"/>
      <c r="GX105" s="704"/>
      <c r="GY105" s="704"/>
      <c r="GZ105" s="704"/>
      <c r="HA105" s="704"/>
      <c r="HB105" s="704"/>
      <c r="HC105" s="704"/>
      <c r="HD105" s="704"/>
      <c r="HE105" s="704"/>
      <c r="HF105" s="704"/>
      <c r="HG105" s="704"/>
      <c r="HH105" s="704"/>
      <c r="HI105" s="704"/>
      <c r="HJ105" s="704"/>
      <c r="HK105" s="704"/>
      <c r="HL105" s="704"/>
      <c r="HM105" s="704"/>
      <c r="HN105" s="704"/>
      <c r="HO105" s="704"/>
      <c r="HP105" s="704"/>
      <c r="HQ105" s="704"/>
      <c r="HR105" s="704"/>
      <c r="HS105" s="704"/>
      <c r="HT105" s="704"/>
      <c r="HU105" s="704"/>
      <c r="HV105" s="704"/>
      <c r="HW105" s="704"/>
      <c r="HX105" s="704"/>
      <c r="HY105" s="704"/>
      <c r="HZ105" s="704"/>
      <c r="IA105" s="704"/>
      <c r="IB105" s="704"/>
      <c r="IC105" s="704"/>
      <c r="ID105" s="704"/>
      <c r="IE105" s="704"/>
      <c r="IF105" s="704"/>
      <c r="IG105" s="704"/>
      <c r="IH105" s="704"/>
      <c r="II105" s="704"/>
      <c r="IJ105" s="704"/>
      <c r="IK105" s="704"/>
      <c r="IL105" s="704"/>
      <c r="IM105" s="704"/>
      <c r="IN105" s="704"/>
      <c r="IO105" s="704"/>
      <c r="IP105" s="704"/>
      <c r="IQ105" s="704"/>
      <c r="IR105" s="704"/>
      <c r="IS105" s="704"/>
      <c r="IT105" s="704"/>
      <c r="IU105" s="704"/>
      <c r="IV105" s="704"/>
      <c r="IW105" s="704"/>
      <c r="IX105" s="704"/>
      <c r="IY105" s="704"/>
      <c r="IZ105" s="704"/>
      <c r="JA105" s="704"/>
      <c r="JB105" s="704"/>
      <c r="JC105" s="704"/>
      <c r="JD105" s="704"/>
      <c r="JE105" s="704"/>
      <c r="JF105" s="704"/>
      <c r="JG105" s="704"/>
      <c r="JH105" s="704"/>
      <c r="JI105" s="704"/>
      <c r="JJ105" s="704"/>
      <c r="JK105" s="704"/>
      <c r="JL105" s="704"/>
      <c r="JM105" s="704"/>
      <c r="JN105" s="704"/>
      <c r="JO105" s="704"/>
      <c r="JP105" s="704"/>
      <c r="JQ105" s="704"/>
      <c r="JR105" s="704"/>
      <c r="JS105" s="704"/>
      <c r="JT105" s="704"/>
      <c r="JU105" s="704"/>
      <c r="JV105" s="704"/>
      <c r="JW105" s="704"/>
      <c r="JX105" s="704"/>
      <c r="JY105" s="704"/>
      <c r="JZ105" s="704"/>
      <c r="KA105" s="704"/>
      <c r="KB105" s="704"/>
      <c r="KC105" s="704"/>
      <c r="KD105" s="704"/>
      <c r="KE105" s="704"/>
      <c r="KF105" s="704"/>
      <c r="KG105" s="704"/>
      <c r="KH105" s="704"/>
      <c r="KI105" s="704"/>
      <c r="KJ105" s="704"/>
      <c r="KK105" s="704"/>
      <c r="KL105" s="704"/>
      <c r="KM105" s="704"/>
      <c r="KN105" s="704"/>
      <c r="KO105" s="704"/>
      <c r="KP105" s="704"/>
      <c r="KQ105" s="704"/>
      <c r="KR105" s="704"/>
      <c r="KS105" s="704"/>
      <c r="KT105" s="704"/>
      <c r="KU105" s="704"/>
      <c r="KV105" s="704"/>
      <c r="KW105" s="704"/>
      <c r="KX105" s="704"/>
      <c r="KY105" s="704"/>
      <c r="KZ105" s="704"/>
      <c r="LA105" s="704"/>
      <c r="LB105" s="704"/>
      <c r="LC105" s="704"/>
      <c r="LD105" s="704"/>
      <c r="LE105" s="704"/>
      <c r="LF105" s="704"/>
      <c r="LG105" s="704"/>
      <c r="LH105" s="704"/>
      <c r="LI105" s="704"/>
      <c r="LJ105" s="704"/>
      <c r="LK105" s="704"/>
      <c r="LL105" s="704"/>
      <c r="LM105" s="704"/>
      <c r="LN105" s="704"/>
      <c r="LO105" s="704"/>
      <c r="LP105" s="704"/>
      <c r="LQ105" s="704"/>
      <c r="LR105" s="704"/>
      <c r="LS105" s="704"/>
      <c r="LT105" s="704"/>
      <c r="LU105" s="704"/>
      <c r="LV105" s="704"/>
      <c r="LW105" s="704"/>
      <c r="LX105" s="704"/>
      <c r="LY105" s="704"/>
      <c r="LZ105" s="704"/>
      <c r="MA105" s="704"/>
      <c r="MB105" s="704"/>
      <c r="MC105" s="704"/>
      <c r="MD105" s="704"/>
      <c r="ME105" s="704"/>
      <c r="MF105" s="704"/>
      <c r="MG105" s="704"/>
      <c r="MH105" s="704"/>
      <c r="MI105" s="704"/>
      <c r="MJ105" s="704"/>
      <c r="MK105" s="704"/>
      <c r="ML105" s="704"/>
      <c r="MM105" s="704"/>
      <c r="MN105" s="704"/>
      <c r="MO105" s="704"/>
      <c r="MP105" s="704"/>
      <c r="MQ105" s="704"/>
      <c r="MR105" s="704"/>
      <c r="MS105" s="704"/>
      <c r="MT105" s="704"/>
      <c r="MU105" s="704"/>
      <c r="MV105" s="704"/>
      <c r="MW105" s="704"/>
      <c r="MX105" s="704"/>
      <c r="MY105" s="704"/>
      <c r="MZ105" s="704"/>
      <c r="NA105" s="704"/>
      <c r="NB105" s="704"/>
      <c r="NC105" s="704"/>
      <c r="ND105" s="704"/>
      <c r="NE105" s="704"/>
      <c r="NF105" s="704"/>
      <c r="NG105" s="704"/>
      <c r="NH105" s="704"/>
      <c r="NI105" s="704"/>
      <c r="NJ105" s="704"/>
      <c r="NK105" s="704"/>
      <c r="NL105" s="704"/>
      <c r="NM105" s="704"/>
      <c r="NN105" s="704"/>
      <c r="NO105" s="704"/>
      <c r="NP105" s="704"/>
      <c r="NQ105" s="704"/>
      <c r="NR105" s="704"/>
      <c r="NS105" s="704"/>
      <c r="NT105" s="704"/>
      <c r="NU105" s="704"/>
      <c r="NV105" s="704"/>
      <c r="NW105" s="704"/>
      <c r="NX105" s="704"/>
      <c r="NY105" s="704"/>
      <c r="NZ105" s="704"/>
      <c r="OA105" s="704"/>
      <c r="OB105" s="704"/>
      <c r="OC105" s="704"/>
      <c r="OD105" s="704"/>
      <c r="OE105" s="704"/>
      <c r="OF105" s="704"/>
      <c r="OG105" s="704"/>
      <c r="OH105" s="704"/>
      <c r="OI105" s="704"/>
      <c r="OJ105" s="704"/>
      <c r="OK105" s="704"/>
      <c r="OL105" s="704"/>
      <c r="OM105" s="704"/>
      <c r="ON105" s="704"/>
      <c r="OO105" s="704"/>
      <c r="OP105" s="704"/>
      <c r="OQ105" s="704"/>
      <c r="OR105" s="704"/>
      <c r="OS105" s="704"/>
      <c r="OT105" s="704"/>
      <c r="OU105" s="704"/>
      <c r="OV105" s="704"/>
      <c r="OW105" s="704"/>
      <c r="OX105" s="704"/>
      <c r="OY105" s="704"/>
      <c r="OZ105" s="704"/>
      <c r="PA105" s="704"/>
      <c r="PB105" s="704"/>
      <c r="PC105" s="704"/>
      <c r="PD105" s="704"/>
      <c r="PE105" s="704"/>
      <c r="PF105" s="704"/>
      <c r="PG105" s="704"/>
      <c r="PH105" s="704"/>
      <c r="PI105" s="704"/>
      <c r="PJ105" s="704"/>
      <c r="PK105" s="704"/>
      <c r="PL105" s="704"/>
      <c r="PM105" s="704"/>
      <c r="PN105" s="704"/>
      <c r="PO105" s="704"/>
      <c r="PP105" s="704"/>
      <c r="PQ105" s="704"/>
      <c r="PR105" s="704"/>
      <c r="PS105" s="704"/>
      <c r="PT105" s="704"/>
      <c r="PU105" s="704"/>
      <c r="PV105" s="704"/>
      <c r="PW105" s="704"/>
      <c r="PX105" s="704"/>
      <c r="PY105" s="704"/>
      <c r="PZ105" s="704"/>
      <c r="QA105" s="704"/>
      <c r="QB105" s="704"/>
      <c r="QC105" s="704"/>
      <c r="QD105" s="704"/>
      <c r="QE105" s="704"/>
      <c r="QF105" s="704"/>
      <c r="QG105" s="704"/>
      <c r="QH105" s="704"/>
      <c r="QI105" s="704"/>
      <c r="QJ105" s="704"/>
      <c r="QK105" s="704"/>
      <c r="QL105" s="704"/>
      <c r="QM105" s="704"/>
      <c r="QN105" s="704"/>
      <c r="QO105" s="704"/>
      <c r="QP105" s="704"/>
      <c r="QQ105" s="704"/>
      <c r="QR105" s="704"/>
      <c r="QS105" s="704"/>
      <c r="QT105" s="704"/>
      <c r="QU105" s="704"/>
      <c r="QV105" s="704"/>
      <c r="QW105" s="704"/>
      <c r="QX105" s="704"/>
      <c r="QY105" s="704"/>
      <c r="QZ105" s="704"/>
      <c r="RA105" s="704"/>
      <c r="RB105" s="704"/>
      <c r="RC105" s="704"/>
      <c r="RD105" s="704"/>
      <c r="RE105" s="704"/>
      <c r="RF105" s="704"/>
      <c r="RG105" s="704"/>
      <c r="RH105" s="704"/>
      <c r="RI105" s="704"/>
      <c r="RJ105" s="704"/>
      <c r="RK105" s="704"/>
      <c r="RL105" s="704"/>
      <c r="RM105" s="704"/>
      <c r="RN105" s="704"/>
      <c r="RO105" s="704"/>
      <c r="RP105" s="704"/>
      <c r="RQ105" s="704"/>
      <c r="RR105" s="704"/>
      <c r="RS105" s="704"/>
      <c r="RT105" s="704"/>
      <c r="RU105" s="704"/>
      <c r="RV105" s="704"/>
      <c r="RW105" s="704"/>
      <c r="RX105" s="704"/>
      <c r="RY105" s="704"/>
      <c r="RZ105" s="704"/>
      <c r="SA105" s="704"/>
      <c r="SB105" s="704"/>
      <c r="SC105" s="704"/>
      <c r="SD105" s="704"/>
      <c r="SE105" s="704"/>
      <c r="SF105" s="704"/>
      <c r="SG105" s="704"/>
      <c r="SH105" s="704"/>
      <c r="SI105" s="704"/>
      <c r="SJ105" s="704"/>
      <c r="SK105" s="704"/>
      <c r="SL105" s="704"/>
      <c r="SM105" s="704"/>
      <c r="SN105" s="704"/>
      <c r="SO105" s="704"/>
      <c r="SP105" s="704"/>
      <c r="SQ105" s="704"/>
      <c r="SR105" s="704"/>
      <c r="SS105" s="704"/>
      <c r="ST105" s="704"/>
      <c r="SU105" s="704"/>
      <c r="SV105" s="704"/>
      <c r="SW105" s="704"/>
      <c r="SX105" s="704"/>
      <c r="SY105" s="704"/>
      <c r="SZ105" s="704"/>
      <c r="TA105" s="704"/>
      <c r="TB105" s="704"/>
      <c r="TC105" s="704"/>
      <c r="TD105" s="704"/>
      <c r="TE105" s="704"/>
      <c r="TF105" s="704"/>
      <c r="TG105" s="704"/>
      <c r="TH105" s="704"/>
      <c r="TI105" s="704"/>
      <c r="TJ105" s="704"/>
      <c r="TK105" s="704"/>
      <c r="TL105" s="704"/>
      <c r="TM105" s="704"/>
      <c r="TN105" s="704"/>
      <c r="TO105" s="704"/>
      <c r="TP105" s="704"/>
      <c r="TQ105" s="704"/>
      <c r="TR105" s="704"/>
      <c r="TS105" s="704"/>
      <c r="TT105" s="704"/>
      <c r="TU105" s="704"/>
      <c r="TV105" s="704"/>
      <c r="TW105" s="704"/>
      <c r="TX105" s="704"/>
      <c r="TY105" s="704"/>
      <c r="TZ105" s="704"/>
      <c r="UA105" s="704"/>
      <c r="UB105" s="704"/>
      <c r="UC105" s="704"/>
      <c r="UD105" s="704"/>
      <c r="UE105" s="704"/>
      <c r="UF105" s="704"/>
      <c r="UG105" s="704"/>
      <c r="UH105" s="704"/>
      <c r="UI105" s="704"/>
      <c r="UJ105" s="704"/>
      <c r="UK105" s="704"/>
      <c r="UL105" s="704"/>
      <c r="UM105" s="704"/>
      <c r="UN105" s="704"/>
      <c r="UO105" s="704"/>
      <c r="UP105" s="704"/>
      <c r="UQ105" s="704"/>
      <c r="UR105" s="704"/>
      <c r="US105" s="704"/>
      <c r="UT105" s="704"/>
      <c r="UU105" s="704"/>
      <c r="UV105" s="704"/>
      <c r="UW105" s="704"/>
      <c r="UX105" s="704"/>
      <c r="UY105" s="704"/>
      <c r="UZ105" s="704"/>
      <c r="VA105" s="704"/>
      <c r="VB105" s="704"/>
      <c r="VC105" s="704"/>
      <c r="VD105" s="704"/>
      <c r="VE105" s="704"/>
      <c r="VF105" s="704"/>
      <c r="VG105" s="704"/>
      <c r="VH105" s="704"/>
      <c r="VI105" s="704"/>
      <c r="VJ105" s="704"/>
      <c r="VK105" s="704"/>
      <c r="VL105" s="704"/>
      <c r="VM105" s="704"/>
      <c r="VN105" s="704"/>
      <c r="VO105" s="704"/>
      <c r="VP105" s="704"/>
      <c r="VQ105" s="704"/>
      <c r="VR105" s="704"/>
      <c r="VS105" s="704"/>
      <c r="VT105" s="704"/>
      <c r="VU105" s="704"/>
      <c r="VV105" s="704"/>
      <c r="VW105" s="704"/>
      <c r="VX105" s="704"/>
      <c r="VY105" s="704"/>
      <c r="VZ105" s="704"/>
      <c r="WA105" s="704"/>
      <c r="WB105" s="704"/>
      <c r="WC105" s="704"/>
      <c r="WD105" s="704"/>
      <c r="WE105" s="704"/>
      <c r="WF105" s="704"/>
      <c r="WG105" s="704"/>
      <c r="WH105" s="704"/>
      <c r="WI105" s="704"/>
      <c r="WJ105" s="704"/>
      <c r="WK105" s="704"/>
      <c r="WL105" s="704"/>
      <c r="WM105" s="704"/>
      <c r="WN105" s="704"/>
      <c r="WO105" s="704"/>
      <c r="WP105" s="704"/>
      <c r="WQ105" s="704"/>
      <c r="WR105" s="704"/>
      <c r="WS105" s="704"/>
      <c r="WT105" s="704"/>
      <c r="WU105" s="704"/>
      <c r="WV105" s="704"/>
      <c r="WW105" s="704"/>
      <c r="WX105" s="704"/>
      <c r="WY105" s="704"/>
      <c r="WZ105" s="704"/>
      <c r="XA105" s="704"/>
      <c r="XB105" s="704"/>
      <c r="XC105" s="704"/>
      <c r="XD105" s="704"/>
      <c r="XE105" s="704"/>
      <c r="XF105" s="704"/>
      <c r="XG105" s="704"/>
      <c r="XH105" s="704"/>
      <c r="XI105" s="704"/>
      <c r="XJ105" s="704"/>
      <c r="XK105" s="704"/>
      <c r="XL105" s="704"/>
      <c r="XM105" s="704"/>
      <c r="XN105" s="704"/>
      <c r="XO105" s="704"/>
      <c r="XP105" s="704"/>
      <c r="XQ105" s="704"/>
      <c r="XR105" s="704"/>
      <c r="XS105" s="704"/>
      <c r="XT105" s="704"/>
      <c r="XU105" s="704"/>
      <c r="XV105" s="704"/>
      <c r="XW105" s="704"/>
      <c r="XX105" s="704"/>
      <c r="XY105" s="704"/>
      <c r="XZ105" s="704"/>
      <c r="YA105" s="704"/>
      <c r="YB105" s="704"/>
      <c r="YC105" s="704"/>
      <c r="YD105" s="704"/>
      <c r="YE105" s="704"/>
      <c r="YF105" s="704"/>
      <c r="YG105" s="704"/>
      <c r="YH105" s="704"/>
      <c r="YI105" s="704"/>
      <c r="YJ105" s="704"/>
      <c r="YK105" s="704"/>
      <c r="YL105" s="704"/>
      <c r="YM105" s="704"/>
      <c r="YN105" s="704"/>
      <c r="YO105" s="704"/>
      <c r="YP105" s="704"/>
      <c r="YQ105" s="704"/>
      <c r="YR105" s="704"/>
      <c r="YS105" s="704"/>
      <c r="YT105" s="704"/>
      <c r="YU105" s="704"/>
      <c r="YV105" s="704"/>
      <c r="YW105" s="704"/>
      <c r="YX105" s="704"/>
      <c r="YY105" s="704"/>
      <c r="YZ105" s="704"/>
      <c r="ZA105" s="704"/>
      <c r="ZB105" s="704"/>
      <c r="ZC105" s="704"/>
      <c r="ZD105" s="704"/>
      <c r="ZE105" s="704"/>
      <c r="ZF105" s="704"/>
      <c r="ZG105" s="704"/>
      <c r="ZH105" s="704"/>
      <c r="ZI105" s="704"/>
      <c r="ZJ105" s="704"/>
      <c r="ZK105" s="704"/>
      <c r="ZL105" s="704"/>
      <c r="ZM105" s="704"/>
      <c r="ZN105" s="704"/>
      <c r="ZO105" s="704"/>
      <c r="ZP105" s="704"/>
      <c r="ZQ105" s="704"/>
      <c r="ZR105" s="704"/>
      <c r="ZS105" s="704"/>
      <c r="ZT105" s="704"/>
      <c r="ZU105" s="704"/>
      <c r="ZV105" s="704"/>
      <c r="ZW105" s="704"/>
      <c r="ZX105" s="704"/>
      <c r="ZY105" s="704"/>
      <c r="ZZ105" s="704"/>
      <c r="AAA105" s="704"/>
      <c r="AAB105" s="704"/>
      <c r="AAC105" s="704"/>
      <c r="AAD105" s="704"/>
      <c r="AAE105" s="704"/>
      <c r="AAF105" s="704"/>
      <c r="AAG105" s="704"/>
      <c r="AAH105" s="704"/>
      <c r="AAI105" s="704"/>
      <c r="AAJ105" s="704"/>
      <c r="AAK105" s="704"/>
      <c r="AAL105" s="704"/>
      <c r="AAM105" s="704"/>
      <c r="AAN105" s="704"/>
      <c r="AAO105" s="704"/>
      <c r="AAP105" s="704"/>
      <c r="AAQ105" s="704"/>
      <c r="AAR105" s="704"/>
      <c r="AAS105" s="704"/>
      <c r="AAT105" s="704"/>
      <c r="AAU105" s="704"/>
      <c r="AAV105" s="704"/>
      <c r="AAW105" s="704"/>
      <c r="AAX105" s="704"/>
      <c r="AAY105" s="704"/>
      <c r="AAZ105" s="704"/>
      <c r="ABA105" s="704"/>
      <c r="ABB105" s="704"/>
      <c r="ABC105" s="704"/>
      <c r="ABD105" s="704"/>
      <c r="ABE105" s="704"/>
      <c r="ABF105" s="704"/>
      <c r="ABG105" s="704"/>
      <c r="ABH105" s="704"/>
      <c r="ABI105" s="704"/>
      <c r="ABJ105" s="704"/>
      <c r="ABK105" s="704"/>
      <c r="ABL105" s="704"/>
      <c r="ABM105" s="704"/>
      <c r="ABN105" s="704"/>
      <c r="ABO105" s="704"/>
      <c r="ABP105" s="704"/>
      <c r="ABQ105" s="704"/>
      <c r="ABR105" s="704"/>
      <c r="ABS105" s="704"/>
      <c r="ABT105" s="704"/>
      <c r="ABU105" s="704"/>
      <c r="ABV105" s="704"/>
      <c r="ABW105" s="704"/>
      <c r="ABX105" s="704"/>
      <c r="ABY105" s="704"/>
      <c r="ABZ105" s="704"/>
      <c r="ACA105" s="704"/>
      <c r="ACB105" s="704"/>
      <c r="ACC105" s="704"/>
      <c r="ACD105" s="704"/>
      <c r="ACE105" s="704"/>
      <c r="ACF105" s="704"/>
      <c r="ACG105" s="704"/>
      <c r="ACH105" s="704"/>
      <c r="ACI105" s="704"/>
      <c r="ACJ105" s="704"/>
      <c r="ACK105" s="704"/>
      <c r="ACL105" s="704"/>
      <c r="ACM105" s="704"/>
      <c r="ACN105" s="704"/>
      <c r="ACO105" s="704"/>
      <c r="ACP105" s="704"/>
      <c r="ACQ105" s="704"/>
      <c r="ACR105" s="704"/>
      <c r="ACS105" s="704"/>
      <c r="ACT105" s="704"/>
      <c r="ACU105" s="704"/>
      <c r="ACV105" s="704"/>
      <c r="ACW105" s="704"/>
      <c r="ACX105" s="704"/>
      <c r="ACY105" s="704"/>
      <c r="ACZ105" s="704"/>
      <c r="ADA105" s="704"/>
      <c r="ADB105" s="704"/>
      <c r="ADC105" s="704"/>
      <c r="ADD105" s="704"/>
      <c r="ADE105" s="704"/>
      <c r="ADF105" s="704"/>
      <c r="ADG105" s="704"/>
      <c r="ADH105" s="704"/>
      <c r="ADI105" s="704"/>
      <c r="ADJ105" s="704"/>
      <c r="ADK105" s="704"/>
      <c r="ADL105" s="704"/>
      <c r="ADM105" s="704"/>
      <c r="ADN105" s="704"/>
      <c r="ADO105" s="704"/>
      <c r="ADP105" s="704"/>
      <c r="ADQ105" s="704"/>
      <c r="ADR105" s="704"/>
      <c r="ADS105" s="704"/>
      <c r="ADT105" s="704"/>
      <c r="ADU105" s="704"/>
      <c r="ADV105" s="704"/>
      <c r="ADW105" s="704"/>
      <c r="ADX105" s="704"/>
      <c r="ADY105" s="704"/>
      <c r="ADZ105" s="704"/>
      <c r="AEA105" s="704"/>
      <c r="AEB105" s="704"/>
      <c r="AEC105" s="704"/>
      <c r="AED105" s="704"/>
      <c r="AEE105" s="704"/>
      <c r="AEF105" s="704"/>
      <c r="AEG105" s="704"/>
      <c r="AEH105" s="704"/>
      <c r="AEI105" s="704"/>
      <c r="AEJ105" s="704"/>
      <c r="AEK105" s="704"/>
      <c r="AEL105" s="704"/>
      <c r="AEM105" s="704"/>
      <c r="AEN105" s="704"/>
      <c r="AEO105" s="704"/>
      <c r="AEP105" s="704"/>
      <c r="AEQ105" s="704"/>
      <c r="AER105" s="704"/>
      <c r="AES105" s="704"/>
      <c r="AET105" s="704"/>
      <c r="AEU105" s="704"/>
      <c r="AEV105" s="704"/>
      <c r="AEW105" s="704"/>
      <c r="AEX105" s="704"/>
      <c r="AEY105" s="704"/>
      <c r="AEZ105" s="704"/>
      <c r="AFA105" s="704"/>
      <c r="AFB105" s="704"/>
      <c r="AFC105" s="704"/>
      <c r="AFD105" s="704"/>
      <c r="AFE105" s="704"/>
      <c r="AFF105" s="704"/>
      <c r="AFG105" s="704"/>
      <c r="AFH105" s="704"/>
      <c r="AFI105" s="704"/>
      <c r="AFJ105" s="704"/>
      <c r="AFK105" s="704"/>
      <c r="AFL105" s="704"/>
      <c r="AFM105" s="704"/>
      <c r="AFN105" s="704"/>
      <c r="AFO105" s="704"/>
      <c r="AFP105" s="704"/>
      <c r="AFQ105" s="704"/>
      <c r="AFR105" s="704"/>
      <c r="AFS105" s="704"/>
      <c r="AFT105" s="704"/>
      <c r="AFU105" s="704"/>
      <c r="AFV105" s="704"/>
      <c r="AFW105" s="704"/>
      <c r="AFX105" s="704"/>
      <c r="AFY105" s="704"/>
      <c r="AFZ105" s="704"/>
      <c r="AGA105" s="704"/>
      <c r="AGB105" s="704"/>
      <c r="AGC105" s="704"/>
      <c r="AGD105" s="704"/>
      <c r="AGE105" s="704"/>
      <c r="AGF105" s="704"/>
      <c r="AGG105" s="704"/>
      <c r="AGH105" s="704"/>
      <c r="AGI105" s="704"/>
      <c r="AGJ105" s="704"/>
      <c r="AGK105" s="704"/>
      <c r="AGL105" s="704"/>
      <c r="AGM105" s="704"/>
      <c r="AGN105" s="704"/>
      <c r="AGO105" s="704"/>
      <c r="AGP105" s="704"/>
      <c r="AGQ105" s="704"/>
      <c r="AGR105" s="704"/>
      <c r="AGS105" s="704"/>
      <c r="AGT105" s="704"/>
      <c r="AGU105" s="704"/>
      <c r="AGV105" s="704"/>
      <c r="AGW105" s="704"/>
      <c r="AGX105" s="704"/>
      <c r="AGY105" s="704"/>
      <c r="AGZ105" s="704"/>
      <c r="AHA105" s="704"/>
      <c r="AHB105" s="704"/>
      <c r="AHC105" s="704"/>
      <c r="AHD105" s="704"/>
      <c r="AHE105" s="704"/>
      <c r="AHF105" s="704"/>
      <c r="AHG105" s="704"/>
      <c r="AHH105" s="704"/>
      <c r="AHI105" s="704"/>
      <c r="AHJ105" s="704"/>
      <c r="AHK105" s="704"/>
      <c r="AHL105" s="704"/>
      <c r="AHM105" s="704"/>
      <c r="AHN105" s="704"/>
      <c r="AHO105" s="704"/>
      <c r="AHP105" s="704"/>
      <c r="AHQ105" s="704"/>
      <c r="AHR105" s="704"/>
      <c r="AHS105" s="704"/>
      <c r="AHT105" s="704"/>
      <c r="AHU105" s="704"/>
      <c r="AHV105" s="704"/>
      <c r="AHW105" s="704"/>
      <c r="AHX105" s="704"/>
      <c r="AHY105" s="704"/>
      <c r="AHZ105" s="704"/>
      <c r="AIA105" s="704"/>
      <c r="AIB105" s="704"/>
      <c r="AIC105" s="704"/>
      <c r="AID105" s="704"/>
      <c r="AIE105" s="704"/>
      <c r="AIF105" s="704"/>
      <c r="AIG105" s="704"/>
      <c r="AIH105" s="704"/>
      <c r="AII105" s="704"/>
      <c r="AIJ105" s="704"/>
      <c r="AIK105" s="704"/>
      <c r="AIL105" s="704"/>
      <c r="AIM105" s="704"/>
      <c r="AIN105" s="704"/>
      <c r="AIO105" s="704"/>
      <c r="AIP105" s="704"/>
      <c r="AIQ105" s="704"/>
      <c r="AIR105" s="704"/>
      <c r="AIS105" s="704"/>
      <c r="AIT105" s="704"/>
      <c r="AIU105" s="704"/>
      <c r="AIV105" s="704"/>
      <c r="AIW105" s="704"/>
      <c r="AIX105" s="704"/>
      <c r="AIY105" s="704"/>
      <c r="AIZ105" s="704"/>
      <c r="AJA105" s="704"/>
      <c r="AJB105" s="704"/>
      <c r="AJC105" s="704"/>
      <c r="AJD105" s="704"/>
      <c r="AJE105" s="704"/>
      <c r="AJF105" s="704"/>
      <c r="AJG105" s="704"/>
      <c r="AJH105" s="704"/>
      <c r="AJI105" s="704"/>
      <c r="AJJ105" s="704"/>
      <c r="AJK105" s="704"/>
      <c r="AJL105" s="704"/>
      <c r="AJM105" s="704"/>
      <c r="AJN105" s="704"/>
      <c r="AJO105" s="704"/>
      <c r="AJP105" s="704"/>
      <c r="AJQ105" s="704"/>
      <c r="AJR105" s="704"/>
      <c r="AJS105" s="704"/>
      <c r="AJT105" s="704"/>
      <c r="AJU105" s="704"/>
      <c r="AJV105" s="704"/>
      <c r="AJW105" s="704"/>
      <c r="AJX105" s="704"/>
      <c r="AJY105" s="704"/>
      <c r="AJZ105" s="704"/>
      <c r="AKA105" s="704"/>
      <c r="AKB105" s="704"/>
      <c r="AKC105" s="704"/>
      <c r="AKD105" s="704"/>
      <c r="AKE105" s="704"/>
      <c r="AKF105" s="704"/>
      <c r="AKG105" s="704"/>
      <c r="AKH105" s="704"/>
      <c r="AKI105" s="704"/>
      <c r="AKJ105" s="704"/>
      <c r="AKK105" s="704"/>
      <c r="AKL105" s="704"/>
      <c r="AKM105" s="704"/>
      <c r="AKN105" s="704"/>
      <c r="AKO105" s="704"/>
      <c r="AKP105" s="704"/>
      <c r="AKQ105" s="704"/>
      <c r="AKR105" s="704"/>
      <c r="AKS105" s="704"/>
      <c r="AKT105" s="704"/>
      <c r="AKU105" s="704"/>
      <c r="AKV105" s="704"/>
      <c r="AKW105" s="704"/>
      <c r="AKX105" s="704"/>
      <c r="AKY105" s="704"/>
      <c r="AKZ105" s="704"/>
      <c r="ALA105" s="704"/>
      <c r="ALB105" s="704"/>
      <c r="ALC105" s="704"/>
      <c r="ALD105" s="704"/>
      <c r="ALE105" s="704"/>
      <c r="ALF105" s="704"/>
      <c r="ALG105" s="704"/>
      <c r="ALH105" s="704"/>
      <c r="ALI105" s="704"/>
      <c r="ALJ105" s="704"/>
      <c r="ALK105" s="704"/>
      <c r="ALL105" s="704"/>
      <c r="ALM105" s="704"/>
      <c r="ALN105" s="704"/>
      <c r="ALO105" s="704"/>
      <c r="ALP105" s="704"/>
      <c r="ALQ105" s="704"/>
      <c r="ALR105" s="704"/>
      <c r="ALS105" s="704"/>
      <c r="ALT105" s="704"/>
      <c r="ALU105" s="704"/>
      <c r="ALV105" s="704"/>
      <c r="ALW105" s="704"/>
      <c r="ALX105" s="704"/>
      <c r="ALY105" s="704"/>
      <c r="ALZ105" s="704"/>
      <c r="AMA105" s="704"/>
      <c r="AMB105" s="704"/>
      <c r="AMC105" s="704"/>
      <c r="AMD105" s="704"/>
      <c r="AME105" s="704"/>
      <c r="AMF105" s="704"/>
      <c r="AMG105" s="704"/>
      <c r="AMH105" s="704"/>
      <c r="AMI105" s="704"/>
      <c r="AMJ105" s="704"/>
      <c r="AMK105" s="704"/>
      <c r="AML105" s="704"/>
      <c r="AMM105" s="704"/>
      <c r="AMN105" s="704"/>
      <c r="AMO105" s="704"/>
      <c r="AMP105" s="704"/>
      <c r="AMQ105" s="704"/>
      <c r="AMR105" s="704"/>
      <c r="AMS105" s="704"/>
      <c r="AMT105" s="704"/>
      <c r="AMU105" s="704"/>
      <c r="AMV105" s="704"/>
      <c r="AMW105" s="704"/>
      <c r="AMX105" s="704"/>
      <c r="AMY105" s="704"/>
      <c r="AMZ105" s="704"/>
      <c r="ANA105" s="704"/>
      <c r="ANB105" s="704"/>
      <c r="ANC105" s="704"/>
      <c r="AND105" s="704"/>
      <c r="ANE105" s="704"/>
      <c r="ANF105" s="704"/>
      <c r="ANG105" s="704"/>
      <c r="ANH105" s="704"/>
      <c r="ANI105" s="704"/>
      <c r="ANJ105" s="704"/>
      <c r="ANK105" s="704"/>
      <c r="ANL105" s="704"/>
      <c r="ANM105" s="704"/>
      <c r="ANN105" s="704"/>
      <c r="ANO105" s="704"/>
      <c r="ANP105" s="704"/>
      <c r="ANQ105" s="704"/>
      <c r="ANR105" s="704"/>
      <c r="ANS105" s="704"/>
      <c r="ANT105" s="704"/>
      <c r="ANU105" s="704"/>
      <c r="ANV105" s="704"/>
      <c r="ANW105" s="704"/>
      <c r="ANX105" s="704"/>
      <c r="ANY105" s="704"/>
      <c r="ANZ105" s="704"/>
      <c r="AOA105" s="704"/>
      <c r="AOB105" s="704"/>
      <c r="AOC105" s="704"/>
      <c r="AOD105" s="704"/>
      <c r="AOE105" s="704"/>
      <c r="AOF105" s="704"/>
      <c r="AOG105" s="704"/>
      <c r="AOH105" s="704"/>
      <c r="AOI105" s="704"/>
      <c r="AOJ105" s="704"/>
      <c r="AOK105" s="704"/>
      <c r="AOL105" s="704"/>
      <c r="AOM105" s="704"/>
      <c r="AON105" s="704"/>
      <c r="AOO105" s="704"/>
      <c r="AOP105" s="704"/>
      <c r="AOQ105" s="704"/>
      <c r="AOR105" s="704"/>
      <c r="AOS105" s="704"/>
      <c r="AOT105" s="704"/>
      <c r="AOU105" s="704"/>
      <c r="AOV105" s="704"/>
      <c r="AOW105" s="704"/>
      <c r="AOX105" s="704"/>
      <c r="AOY105" s="704"/>
      <c r="AOZ105" s="704"/>
      <c r="APA105" s="704"/>
      <c r="APB105" s="704"/>
      <c r="APC105" s="704"/>
      <c r="APD105" s="704"/>
      <c r="APE105" s="704"/>
      <c r="APF105" s="704"/>
      <c r="APG105" s="704"/>
      <c r="APH105" s="704"/>
      <c r="API105" s="704"/>
      <c r="APJ105" s="704"/>
      <c r="APK105" s="704"/>
      <c r="APL105" s="704"/>
      <c r="APM105" s="704"/>
      <c r="APN105" s="704"/>
      <c r="APO105" s="704"/>
      <c r="APP105" s="704"/>
      <c r="APQ105" s="704"/>
      <c r="APR105" s="704"/>
      <c r="APS105" s="704"/>
      <c r="APT105" s="704"/>
      <c r="APU105" s="704"/>
      <c r="APV105" s="704"/>
      <c r="APW105" s="704"/>
      <c r="APX105" s="704"/>
      <c r="APY105" s="704"/>
      <c r="APZ105" s="704"/>
      <c r="AQA105" s="704"/>
      <c r="AQB105" s="704"/>
      <c r="AQC105" s="704"/>
      <c r="AQD105" s="704"/>
      <c r="AQE105" s="704"/>
      <c r="AQF105" s="704"/>
      <c r="AQG105" s="704"/>
      <c r="AQH105" s="704"/>
      <c r="AQI105" s="704"/>
      <c r="AQJ105" s="704"/>
      <c r="AQK105" s="704"/>
      <c r="AQL105" s="704"/>
      <c r="AQM105" s="704"/>
      <c r="AQN105" s="704"/>
      <c r="AQO105" s="704"/>
      <c r="AQP105" s="704"/>
      <c r="AQQ105" s="704"/>
      <c r="AQR105" s="704"/>
      <c r="AQS105" s="704"/>
      <c r="AQT105" s="704"/>
      <c r="AQU105" s="704"/>
      <c r="AQV105" s="704"/>
      <c r="AQW105" s="704"/>
      <c r="AQX105" s="704"/>
      <c r="AQY105" s="704"/>
      <c r="AQZ105" s="704"/>
      <c r="ARA105" s="704"/>
      <c r="ARB105" s="704"/>
      <c r="ARC105" s="704"/>
      <c r="ARD105" s="704"/>
      <c r="ARE105" s="704"/>
      <c r="ARF105" s="704"/>
      <c r="ARG105" s="704"/>
      <c r="ARH105" s="704"/>
      <c r="ARI105" s="704"/>
      <c r="ARJ105" s="704"/>
      <c r="ARK105" s="704"/>
      <c r="ARL105" s="704"/>
      <c r="ARM105" s="704"/>
      <c r="ARN105" s="704"/>
      <c r="ARO105" s="704"/>
      <c r="ARP105" s="704"/>
      <c r="ARQ105" s="704"/>
      <c r="ARR105" s="704"/>
      <c r="ARS105" s="704"/>
      <c r="ART105" s="704"/>
      <c r="ARU105" s="704"/>
      <c r="ARV105" s="704"/>
      <c r="ARW105" s="704"/>
      <c r="ARX105" s="704"/>
      <c r="ARY105" s="704"/>
      <c r="ARZ105" s="704"/>
      <c r="ASA105" s="704"/>
      <c r="ASB105" s="704"/>
      <c r="ASC105" s="704"/>
      <c r="ASD105" s="704"/>
      <c r="ASE105" s="704"/>
      <c r="ASF105" s="704"/>
      <c r="ASG105" s="704"/>
      <c r="ASH105" s="704"/>
      <c r="ASI105" s="704"/>
      <c r="ASJ105" s="704"/>
      <c r="ASK105" s="704"/>
      <c r="ASL105" s="704"/>
      <c r="ASM105" s="704"/>
      <c r="ASN105" s="704"/>
      <c r="ASO105" s="704"/>
      <c r="ASP105" s="704"/>
      <c r="ASQ105" s="704"/>
      <c r="ASR105" s="704"/>
      <c r="ASS105" s="704"/>
      <c r="AST105" s="704"/>
      <c r="ASU105" s="704"/>
      <c r="ASV105" s="704"/>
      <c r="ASW105" s="704"/>
      <c r="ASX105" s="704"/>
      <c r="ASY105" s="704"/>
      <c r="ASZ105" s="704"/>
      <c r="ATA105" s="704"/>
      <c r="ATB105" s="704"/>
      <c r="ATC105" s="704"/>
      <c r="ATD105" s="704"/>
      <c r="ATE105" s="704"/>
      <c r="ATF105" s="704"/>
      <c r="ATG105" s="704"/>
      <c r="ATH105" s="704"/>
      <c r="ATI105" s="704"/>
      <c r="ATJ105" s="704"/>
      <c r="ATK105" s="704"/>
      <c r="ATL105" s="704"/>
      <c r="ATM105" s="704"/>
      <c r="ATN105" s="704"/>
      <c r="ATO105" s="704"/>
      <c r="ATP105" s="704"/>
      <c r="ATQ105" s="704"/>
      <c r="ATR105" s="704"/>
      <c r="ATS105" s="704"/>
      <c r="ATT105" s="704"/>
      <c r="ATU105" s="704"/>
      <c r="ATV105" s="704"/>
      <c r="ATW105" s="704"/>
      <c r="ATX105" s="704"/>
      <c r="ATY105" s="704"/>
      <c r="ATZ105" s="704"/>
      <c r="AUA105" s="704"/>
      <c r="AUB105" s="704"/>
      <c r="AUC105" s="704"/>
      <c r="AUD105" s="704"/>
      <c r="AUE105" s="704"/>
      <c r="AUF105" s="704"/>
      <c r="AUG105" s="704"/>
      <c r="AUH105" s="704"/>
      <c r="AUI105" s="704"/>
      <c r="AUJ105" s="704"/>
      <c r="AUK105" s="704"/>
      <c r="AUL105" s="704"/>
      <c r="AUM105" s="704"/>
      <c r="AUN105" s="704"/>
      <c r="AUO105" s="704"/>
      <c r="AUP105" s="704"/>
      <c r="AUQ105" s="704"/>
      <c r="AUR105" s="704"/>
      <c r="AUS105" s="704"/>
      <c r="AUT105" s="704"/>
      <c r="AUU105" s="704"/>
      <c r="AUV105" s="704"/>
      <c r="AUW105" s="704"/>
      <c r="AUX105" s="704"/>
      <c r="AUY105" s="704"/>
      <c r="AUZ105" s="704"/>
      <c r="AVA105" s="704"/>
      <c r="AVB105" s="704"/>
      <c r="AVC105" s="704"/>
      <c r="AVD105" s="704"/>
      <c r="AVE105" s="704"/>
      <c r="AVF105" s="704"/>
      <c r="AVG105" s="704"/>
      <c r="AVH105" s="704"/>
      <c r="AVI105" s="704"/>
      <c r="AVJ105" s="704"/>
      <c r="AVK105" s="704"/>
      <c r="AVL105" s="704"/>
      <c r="AVM105" s="704"/>
      <c r="AVN105" s="704"/>
      <c r="AVO105" s="704"/>
      <c r="AVP105" s="704"/>
      <c r="AVQ105" s="704"/>
      <c r="AVR105" s="704"/>
      <c r="AVS105" s="704"/>
      <c r="AVT105" s="704"/>
      <c r="AVU105" s="704"/>
      <c r="AVV105" s="704"/>
      <c r="AVW105" s="704"/>
      <c r="AVX105" s="704"/>
      <c r="AVY105" s="704"/>
      <c r="AVZ105" s="704"/>
      <c r="AWA105" s="704"/>
      <c r="AWB105" s="704"/>
      <c r="AWC105" s="704"/>
      <c r="AWD105" s="704"/>
      <c r="AWE105" s="704"/>
      <c r="AWF105" s="704"/>
      <c r="AWG105" s="704"/>
      <c r="AWH105" s="704"/>
      <c r="AWI105" s="704"/>
      <c r="AWJ105" s="704"/>
      <c r="AWK105" s="704"/>
      <c r="AWL105" s="704"/>
      <c r="AWM105" s="704"/>
      <c r="AWN105" s="704"/>
      <c r="AWO105" s="704"/>
      <c r="AWP105" s="704"/>
      <c r="AWQ105" s="704"/>
      <c r="AWR105" s="704"/>
      <c r="AWS105" s="704"/>
      <c r="AWT105" s="704"/>
      <c r="AWU105" s="704"/>
      <c r="AWV105" s="704"/>
      <c r="AWW105" s="704"/>
      <c r="AWX105" s="704"/>
      <c r="AWY105" s="704"/>
      <c r="AWZ105" s="704"/>
      <c r="AXA105" s="704"/>
      <c r="AXB105" s="704"/>
      <c r="AXC105" s="704"/>
      <c r="AXD105" s="704"/>
      <c r="AXE105" s="704"/>
      <c r="AXF105" s="704"/>
      <c r="AXG105" s="704"/>
      <c r="AXH105" s="704"/>
      <c r="AXI105" s="704"/>
      <c r="AXJ105" s="704"/>
      <c r="AXK105" s="704"/>
      <c r="AXL105" s="704"/>
      <c r="AXM105" s="704"/>
      <c r="AXN105" s="704"/>
      <c r="AXO105" s="704"/>
      <c r="AXP105" s="704"/>
      <c r="AXQ105" s="704"/>
      <c r="AXR105" s="704"/>
      <c r="AXS105" s="704"/>
      <c r="AXT105" s="704"/>
      <c r="AXU105" s="704"/>
      <c r="AXV105" s="704"/>
      <c r="AXW105" s="704"/>
      <c r="AXX105" s="704"/>
      <c r="AXY105" s="704"/>
      <c r="AXZ105" s="704"/>
      <c r="AYA105" s="704"/>
      <c r="AYB105" s="704"/>
      <c r="AYC105" s="704"/>
      <c r="AYD105" s="704"/>
      <c r="AYE105" s="704"/>
      <c r="AYF105" s="704"/>
      <c r="AYG105" s="704"/>
      <c r="AYH105" s="704"/>
      <c r="AYI105" s="704"/>
      <c r="AYJ105" s="704"/>
      <c r="AYK105" s="704"/>
      <c r="AYL105" s="704"/>
      <c r="AYM105" s="704"/>
      <c r="AYN105" s="704"/>
      <c r="AYO105" s="704"/>
      <c r="AYP105" s="704"/>
      <c r="AYQ105" s="704"/>
      <c r="AYR105" s="704"/>
      <c r="AYS105" s="704"/>
      <c r="AYT105" s="704"/>
      <c r="AYU105" s="704"/>
      <c r="AYV105" s="704"/>
      <c r="AYW105" s="704"/>
      <c r="AYX105" s="704"/>
      <c r="AYY105" s="704"/>
      <c r="AYZ105" s="704"/>
      <c r="AZA105" s="704"/>
      <c r="AZB105" s="704"/>
      <c r="AZC105" s="704"/>
      <c r="AZD105" s="704"/>
      <c r="AZE105" s="704"/>
      <c r="AZF105" s="704"/>
      <c r="AZG105" s="704"/>
      <c r="AZH105" s="704"/>
      <c r="AZI105" s="704"/>
      <c r="AZJ105" s="704"/>
      <c r="AZK105" s="704"/>
      <c r="AZL105" s="704"/>
      <c r="AZM105" s="704"/>
      <c r="AZN105" s="704"/>
      <c r="AZO105" s="704"/>
      <c r="AZP105" s="704"/>
      <c r="AZQ105" s="704"/>
      <c r="AZR105" s="704"/>
      <c r="AZS105" s="704"/>
      <c r="AZT105" s="704"/>
      <c r="AZU105" s="704"/>
      <c r="AZV105" s="704"/>
      <c r="AZW105" s="704"/>
      <c r="AZX105" s="704"/>
      <c r="AZY105" s="704"/>
      <c r="AZZ105" s="704"/>
      <c r="BAA105" s="704"/>
      <c r="BAB105" s="704"/>
      <c r="BAC105" s="704"/>
      <c r="BAD105" s="704"/>
      <c r="BAE105" s="704"/>
      <c r="BAF105" s="704"/>
      <c r="BAG105" s="704"/>
      <c r="BAH105" s="704"/>
      <c r="BAI105" s="704"/>
      <c r="BAJ105" s="704"/>
      <c r="BAK105" s="704"/>
      <c r="BAL105" s="704"/>
      <c r="BAM105" s="704"/>
      <c r="BAN105" s="704"/>
      <c r="BAO105" s="704"/>
      <c r="BAP105" s="704"/>
      <c r="BAQ105" s="704"/>
      <c r="BAR105" s="704"/>
      <c r="BAS105" s="704"/>
      <c r="BAT105" s="704"/>
      <c r="BAU105" s="704"/>
      <c r="BAV105" s="704"/>
      <c r="BAW105" s="704"/>
      <c r="BAX105" s="704"/>
      <c r="BAY105" s="704"/>
      <c r="BAZ105" s="704"/>
      <c r="BBA105" s="704"/>
      <c r="BBB105" s="704"/>
      <c r="BBC105" s="704"/>
      <c r="BBD105" s="704"/>
      <c r="BBE105" s="704"/>
      <c r="BBF105" s="704"/>
      <c r="BBG105" s="704"/>
      <c r="BBH105" s="704"/>
      <c r="BBI105" s="704"/>
      <c r="BBJ105" s="704"/>
      <c r="BBK105" s="704"/>
      <c r="BBL105" s="704"/>
      <c r="BBM105" s="704"/>
      <c r="BBN105" s="704"/>
      <c r="BBO105" s="704"/>
      <c r="BBP105" s="704"/>
      <c r="BBQ105" s="704"/>
      <c r="BBR105" s="704"/>
      <c r="BBS105" s="704"/>
      <c r="BBT105" s="704"/>
      <c r="BBU105" s="704"/>
      <c r="BBV105" s="704"/>
      <c r="BBW105" s="704"/>
      <c r="BBX105" s="704"/>
      <c r="BBY105" s="704"/>
      <c r="BBZ105" s="704"/>
      <c r="BCA105" s="704"/>
      <c r="BCB105" s="704"/>
      <c r="BCC105" s="704"/>
      <c r="BCD105" s="704"/>
      <c r="BCE105" s="704"/>
      <c r="BCF105" s="704"/>
      <c r="BCG105" s="704"/>
      <c r="BCH105" s="704"/>
      <c r="BCI105" s="704"/>
      <c r="BCJ105" s="704"/>
      <c r="BCK105" s="704"/>
      <c r="BCL105" s="704"/>
      <c r="BCM105" s="704"/>
      <c r="BCN105" s="704"/>
      <c r="BCO105" s="704"/>
      <c r="BCP105" s="704"/>
      <c r="BCQ105" s="704"/>
      <c r="BCR105" s="704"/>
      <c r="BCS105" s="704"/>
      <c r="BCT105" s="704"/>
      <c r="BCU105" s="704"/>
      <c r="BCV105" s="704"/>
      <c r="BCW105" s="704"/>
      <c r="BCX105" s="704"/>
      <c r="BCY105" s="704"/>
      <c r="BCZ105" s="704"/>
      <c r="BDA105" s="704"/>
      <c r="BDB105" s="704"/>
      <c r="BDC105" s="704"/>
      <c r="BDD105" s="704"/>
      <c r="BDE105" s="704"/>
      <c r="BDF105" s="704"/>
      <c r="BDG105" s="704"/>
      <c r="BDH105" s="704"/>
      <c r="BDI105" s="704"/>
      <c r="BDJ105" s="704"/>
      <c r="BDK105" s="704"/>
      <c r="BDL105" s="704"/>
      <c r="BDM105" s="704"/>
      <c r="BDN105" s="704"/>
      <c r="BDO105" s="704"/>
      <c r="BDP105" s="704"/>
      <c r="BDQ105" s="704"/>
      <c r="BDR105" s="704"/>
      <c r="BDS105" s="704"/>
      <c r="BDT105" s="704"/>
      <c r="BDU105" s="704"/>
      <c r="BDV105" s="704"/>
      <c r="BDW105" s="704"/>
      <c r="BDX105" s="704"/>
      <c r="BDY105" s="704"/>
      <c r="BDZ105" s="704"/>
      <c r="BEA105" s="704"/>
      <c r="BEB105" s="704"/>
      <c r="BEC105" s="704"/>
      <c r="BED105" s="704"/>
      <c r="BEE105" s="704"/>
      <c r="BEF105" s="704"/>
      <c r="BEG105" s="704"/>
      <c r="BEH105" s="704"/>
      <c r="BEI105" s="704"/>
      <c r="BEJ105" s="704"/>
      <c r="BEK105" s="704"/>
      <c r="BEL105" s="704"/>
      <c r="BEM105" s="704"/>
      <c r="BEN105" s="704"/>
      <c r="BEO105" s="704"/>
      <c r="BEP105" s="704"/>
      <c r="BEQ105" s="704"/>
      <c r="BER105" s="704"/>
      <c r="BES105" s="704"/>
      <c r="BET105" s="704"/>
      <c r="BEU105" s="704"/>
      <c r="BEV105" s="704"/>
      <c r="BEW105" s="704"/>
      <c r="BEX105" s="704"/>
      <c r="BEY105" s="704"/>
      <c r="BEZ105" s="704"/>
      <c r="BFA105" s="704"/>
      <c r="BFB105" s="704"/>
      <c r="BFC105" s="704"/>
      <c r="BFD105" s="704"/>
      <c r="BFE105" s="704"/>
      <c r="BFF105" s="704"/>
      <c r="BFG105" s="704"/>
      <c r="BFH105" s="704"/>
      <c r="BFI105" s="704"/>
      <c r="BFJ105" s="704"/>
      <c r="BFK105" s="704"/>
      <c r="BFL105" s="704"/>
      <c r="BFM105" s="704"/>
      <c r="BFN105" s="704"/>
      <c r="BFO105" s="704"/>
      <c r="BFP105" s="704"/>
      <c r="BFQ105" s="704"/>
      <c r="BFR105" s="704"/>
      <c r="BFS105" s="704"/>
      <c r="BFT105" s="704"/>
      <c r="BFU105" s="704"/>
      <c r="BFV105" s="704"/>
      <c r="BFW105" s="704"/>
      <c r="BFX105" s="704"/>
      <c r="BFY105" s="704"/>
      <c r="BFZ105" s="704"/>
      <c r="BGA105" s="704"/>
      <c r="BGB105" s="704"/>
      <c r="BGC105" s="704"/>
      <c r="BGD105" s="704"/>
      <c r="BGE105" s="704"/>
      <c r="BGF105" s="704"/>
      <c r="BGG105" s="704"/>
      <c r="BGH105" s="704"/>
      <c r="BGI105" s="704"/>
      <c r="BGJ105" s="704"/>
      <c r="BGK105" s="704"/>
      <c r="BGL105" s="704"/>
      <c r="BGM105" s="704"/>
      <c r="BGN105" s="704"/>
      <c r="BGO105" s="704"/>
      <c r="BGP105" s="704"/>
      <c r="BGQ105" s="704"/>
      <c r="BGR105" s="704"/>
      <c r="BGS105" s="704"/>
      <c r="BGT105" s="704"/>
      <c r="BGU105" s="704"/>
      <c r="BGV105" s="704"/>
      <c r="BGW105" s="704"/>
      <c r="BGX105" s="704"/>
      <c r="BGY105" s="704"/>
      <c r="BGZ105" s="704"/>
      <c r="BHA105" s="704"/>
      <c r="BHB105" s="704"/>
      <c r="BHC105" s="704"/>
      <c r="BHD105" s="704"/>
      <c r="BHE105" s="704"/>
      <c r="BHF105" s="704"/>
      <c r="BHG105" s="704"/>
      <c r="BHH105" s="704"/>
      <c r="BHI105" s="704"/>
      <c r="BHJ105" s="704"/>
      <c r="BHK105" s="704"/>
      <c r="BHL105" s="704"/>
      <c r="BHM105" s="704"/>
      <c r="BHN105" s="704"/>
      <c r="BHO105" s="704"/>
      <c r="BHP105" s="704"/>
      <c r="BHQ105" s="704"/>
      <c r="BHR105" s="704"/>
      <c r="BHS105" s="704"/>
      <c r="BHT105" s="704"/>
      <c r="BHU105" s="704"/>
      <c r="BHV105" s="704"/>
      <c r="BHW105" s="704"/>
      <c r="BHX105" s="704"/>
      <c r="BHY105" s="704"/>
      <c r="BHZ105" s="704"/>
      <c r="BIA105" s="704"/>
      <c r="BIB105" s="704"/>
      <c r="BIC105" s="704"/>
      <c r="BID105" s="704"/>
      <c r="BIE105" s="704"/>
      <c r="BIF105" s="704"/>
      <c r="BIG105" s="704"/>
      <c r="BIH105" s="704"/>
      <c r="BII105" s="704"/>
      <c r="BIJ105" s="704"/>
      <c r="BIK105" s="704"/>
      <c r="BIL105" s="704"/>
      <c r="BIM105" s="704"/>
      <c r="BIN105" s="704"/>
      <c r="BIO105" s="704"/>
      <c r="BIP105" s="704"/>
      <c r="BIQ105" s="704"/>
      <c r="BIR105" s="704"/>
      <c r="BIS105" s="704"/>
      <c r="BIT105" s="704"/>
      <c r="BIU105" s="704"/>
      <c r="BIV105" s="704"/>
      <c r="BIW105" s="704"/>
      <c r="BIX105" s="704"/>
      <c r="BIY105" s="704"/>
      <c r="BIZ105" s="704"/>
      <c r="BJA105" s="704"/>
      <c r="BJB105" s="704"/>
      <c r="BJC105" s="704"/>
      <c r="BJD105" s="704"/>
      <c r="BJE105" s="704"/>
      <c r="BJF105" s="704"/>
      <c r="BJG105" s="704"/>
      <c r="BJH105" s="704"/>
      <c r="BJI105" s="704"/>
      <c r="BJJ105" s="704"/>
      <c r="BJK105" s="704"/>
      <c r="BJL105" s="704"/>
      <c r="BJM105" s="704"/>
      <c r="BJN105" s="704"/>
      <c r="BJO105" s="704"/>
      <c r="BJP105" s="704"/>
      <c r="BJQ105" s="704"/>
      <c r="BJR105" s="704"/>
      <c r="BJS105" s="704"/>
      <c r="BJT105" s="704"/>
      <c r="BJU105" s="704"/>
      <c r="BJV105" s="704"/>
      <c r="BJW105" s="704"/>
      <c r="BJX105" s="704"/>
      <c r="BJY105" s="704"/>
      <c r="BJZ105" s="704"/>
      <c r="BKA105" s="704"/>
      <c r="BKB105" s="704"/>
      <c r="BKC105" s="704"/>
      <c r="BKD105" s="704"/>
      <c r="BKE105" s="704"/>
      <c r="BKF105" s="704"/>
      <c r="BKG105" s="704"/>
      <c r="BKH105" s="704"/>
      <c r="BKI105" s="704"/>
      <c r="BKJ105" s="704"/>
      <c r="BKK105" s="704"/>
      <c r="BKL105" s="704"/>
      <c r="BKM105" s="704"/>
      <c r="BKN105" s="704"/>
      <c r="BKO105" s="704"/>
      <c r="BKP105" s="704"/>
      <c r="BKQ105" s="704"/>
      <c r="BKR105" s="704"/>
      <c r="BKS105" s="704"/>
      <c r="BKT105" s="704"/>
      <c r="BKU105" s="704"/>
      <c r="BKV105" s="704"/>
      <c r="BKW105" s="704"/>
      <c r="BKX105" s="704"/>
      <c r="BKY105" s="704"/>
      <c r="BKZ105" s="704"/>
      <c r="BLA105" s="704"/>
      <c r="BLB105" s="704"/>
      <c r="BLC105" s="704"/>
      <c r="BLD105" s="704"/>
      <c r="BLE105" s="704"/>
      <c r="BLF105" s="704"/>
      <c r="BLG105" s="704"/>
      <c r="BLH105" s="704"/>
      <c r="BLI105" s="704"/>
      <c r="BLJ105" s="704"/>
      <c r="BLK105" s="704"/>
      <c r="BLL105" s="704"/>
      <c r="BLM105" s="704"/>
      <c r="BLN105" s="704"/>
      <c r="BLO105" s="704"/>
      <c r="BLP105" s="704"/>
      <c r="BLQ105" s="704"/>
      <c r="BLR105" s="704"/>
      <c r="BLS105" s="704"/>
      <c r="BLT105" s="704"/>
      <c r="BLU105" s="704"/>
      <c r="BLV105" s="704"/>
      <c r="BLW105" s="704"/>
      <c r="BLX105" s="704"/>
      <c r="BLY105" s="704"/>
      <c r="BLZ105" s="704"/>
      <c r="BMA105" s="704"/>
      <c r="BMB105" s="704"/>
      <c r="BMC105" s="704"/>
      <c r="BMD105" s="704"/>
      <c r="BME105" s="704"/>
      <c r="BMF105" s="704"/>
      <c r="BMG105" s="704"/>
      <c r="BMH105" s="704"/>
      <c r="BMI105" s="704"/>
      <c r="BMJ105" s="704"/>
      <c r="BMK105" s="704"/>
      <c r="BML105" s="704"/>
      <c r="BMM105" s="704"/>
      <c r="BMN105" s="704"/>
      <c r="BMO105" s="704"/>
      <c r="BMP105" s="704"/>
      <c r="BMQ105" s="704"/>
      <c r="BMR105" s="704"/>
      <c r="BMS105" s="704"/>
      <c r="BMT105" s="704"/>
      <c r="BMU105" s="704"/>
      <c r="BMV105" s="704"/>
      <c r="BMW105" s="704"/>
      <c r="BMX105" s="704"/>
      <c r="BMY105" s="704"/>
      <c r="BMZ105" s="704"/>
      <c r="BNA105" s="704"/>
      <c r="BNB105" s="704"/>
      <c r="BNC105" s="704"/>
      <c r="BND105" s="704"/>
      <c r="BNE105" s="704"/>
      <c r="BNF105" s="704"/>
      <c r="BNG105" s="704"/>
      <c r="BNH105" s="704"/>
      <c r="BNI105" s="704"/>
      <c r="BNJ105" s="704"/>
      <c r="BNK105" s="704"/>
      <c r="BNL105" s="704"/>
      <c r="BNM105" s="704"/>
      <c r="BNN105" s="704"/>
      <c r="BNO105" s="704"/>
      <c r="BNP105" s="704"/>
      <c r="BNQ105" s="704"/>
      <c r="BNR105" s="704"/>
      <c r="BNS105" s="704"/>
      <c r="BNT105" s="704"/>
      <c r="BNU105" s="704"/>
      <c r="BNV105" s="704"/>
      <c r="BNW105" s="704"/>
      <c r="BNX105" s="704"/>
      <c r="BNY105" s="704"/>
      <c r="BNZ105" s="704"/>
      <c r="BOA105" s="704"/>
      <c r="BOB105" s="704"/>
      <c r="BOC105" s="704"/>
      <c r="BOD105" s="704"/>
      <c r="BOE105" s="704"/>
      <c r="BOF105" s="704"/>
      <c r="BOG105" s="704"/>
      <c r="BOH105" s="704"/>
      <c r="BOI105" s="704"/>
      <c r="BOJ105" s="704"/>
      <c r="BOK105" s="704"/>
      <c r="BOL105" s="704"/>
      <c r="BOM105" s="704"/>
      <c r="BON105" s="704"/>
      <c r="BOO105" s="704"/>
      <c r="BOP105" s="704"/>
      <c r="BOQ105" s="704"/>
      <c r="BOR105" s="704"/>
      <c r="BOS105" s="704"/>
      <c r="BOT105" s="704"/>
      <c r="BOU105" s="704"/>
      <c r="BOV105" s="704"/>
      <c r="BOW105" s="704"/>
      <c r="BOX105" s="704"/>
      <c r="BOY105" s="704"/>
      <c r="BOZ105" s="704"/>
      <c r="BPA105" s="704"/>
      <c r="BPB105" s="704"/>
      <c r="BPC105" s="704"/>
      <c r="BPD105" s="704"/>
      <c r="BPE105" s="704"/>
      <c r="BPF105" s="704"/>
      <c r="BPG105" s="704"/>
      <c r="BPH105" s="704"/>
      <c r="BPI105" s="704"/>
      <c r="BPJ105" s="704"/>
      <c r="BPK105" s="704"/>
      <c r="BPL105" s="704"/>
      <c r="BPM105" s="704"/>
      <c r="BPN105" s="704"/>
      <c r="BPO105" s="704"/>
      <c r="BPP105" s="704"/>
      <c r="BPQ105" s="704"/>
      <c r="BPR105" s="704"/>
      <c r="BPS105" s="704"/>
      <c r="BPT105" s="704"/>
      <c r="BPU105" s="704"/>
      <c r="BPV105" s="704"/>
      <c r="BPW105" s="704"/>
      <c r="BPX105" s="704"/>
      <c r="BPY105" s="704"/>
      <c r="BPZ105" s="704"/>
      <c r="BQA105" s="704"/>
      <c r="BQB105" s="704"/>
      <c r="BQC105" s="704"/>
      <c r="BQD105" s="704"/>
      <c r="BQE105" s="704"/>
      <c r="BQF105" s="704"/>
      <c r="BQG105" s="704"/>
      <c r="BQH105" s="704"/>
      <c r="BQI105" s="704"/>
      <c r="BQJ105" s="704"/>
      <c r="BQK105" s="704"/>
      <c r="BQL105" s="704"/>
      <c r="BQM105" s="704"/>
      <c r="BQN105" s="704"/>
      <c r="BQO105" s="704"/>
      <c r="BQP105" s="704"/>
      <c r="BQQ105" s="704"/>
      <c r="BQR105" s="704"/>
      <c r="BQS105" s="704"/>
      <c r="BQT105" s="704"/>
      <c r="BQU105" s="704"/>
      <c r="BQV105" s="704"/>
      <c r="BQW105" s="704"/>
      <c r="BQX105" s="704"/>
      <c r="BQY105" s="704"/>
      <c r="BQZ105" s="704"/>
      <c r="BRA105" s="704"/>
      <c r="BRB105" s="704"/>
      <c r="BRC105" s="704"/>
      <c r="BRD105" s="704"/>
      <c r="BRE105" s="704"/>
      <c r="BRF105" s="704"/>
      <c r="BRG105" s="704"/>
      <c r="BRH105" s="704"/>
      <c r="BRI105" s="704"/>
      <c r="BRJ105" s="704"/>
      <c r="BRK105" s="704"/>
      <c r="BRL105" s="704"/>
      <c r="BRM105" s="704"/>
      <c r="BRN105" s="704"/>
      <c r="BRO105" s="704"/>
      <c r="BRP105" s="704"/>
      <c r="BRQ105" s="704"/>
      <c r="BRR105" s="704"/>
      <c r="BRS105" s="704"/>
      <c r="BRT105" s="704"/>
      <c r="BRU105" s="704"/>
      <c r="BRV105" s="704"/>
      <c r="BRW105" s="704"/>
      <c r="BRX105" s="704"/>
      <c r="BRY105" s="704"/>
      <c r="BRZ105" s="704"/>
      <c r="BSA105" s="704"/>
      <c r="BSB105" s="704"/>
      <c r="BSC105" s="704"/>
      <c r="BSD105" s="704"/>
      <c r="BSE105" s="704"/>
      <c r="BSF105" s="704"/>
      <c r="BSG105" s="704"/>
      <c r="BSH105" s="704"/>
      <c r="BSI105" s="704"/>
      <c r="BSJ105" s="704"/>
      <c r="BSK105" s="704"/>
      <c r="BSL105" s="704"/>
      <c r="BSM105" s="704"/>
      <c r="BSN105" s="704"/>
      <c r="BSO105" s="704"/>
      <c r="BSP105" s="704"/>
      <c r="BSQ105" s="704"/>
      <c r="BSR105" s="704"/>
      <c r="BSS105" s="704"/>
      <c r="BST105" s="704"/>
      <c r="BSU105" s="704"/>
      <c r="BSV105" s="704"/>
      <c r="BSW105" s="704"/>
      <c r="BSX105" s="704"/>
      <c r="BSY105" s="704"/>
      <c r="BSZ105" s="704"/>
      <c r="BTA105" s="704"/>
      <c r="BTB105" s="704"/>
      <c r="BTC105" s="704"/>
      <c r="BTD105" s="704"/>
      <c r="BTE105" s="704"/>
      <c r="BTF105" s="704"/>
      <c r="BTG105" s="704"/>
      <c r="BTH105" s="704"/>
      <c r="BTI105" s="704"/>
      <c r="BTJ105" s="704"/>
      <c r="BTK105" s="704"/>
      <c r="BTL105" s="704"/>
      <c r="BTM105" s="704"/>
      <c r="BTN105" s="704"/>
      <c r="BTO105" s="704"/>
      <c r="BTP105" s="704"/>
      <c r="BTQ105" s="704"/>
      <c r="BTR105" s="704"/>
      <c r="BTS105" s="704"/>
      <c r="BTT105" s="704"/>
      <c r="BTU105" s="704"/>
      <c r="BTV105" s="704"/>
      <c r="BTW105" s="704"/>
      <c r="BTX105" s="704"/>
      <c r="BTY105" s="704"/>
      <c r="BTZ105" s="704"/>
      <c r="BUA105" s="704"/>
      <c r="BUB105" s="704"/>
      <c r="BUC105" s="704"/>
      <c r="BUD105" s="704"/>
      <c r="BUE105" s="704"/>
      <c r="BUF105" s="704"/>
      <c r="BUG105" s="704"/>
      <c r="BUH105" s="704"/>
      <c r="BUI105" s="704"/>
      <c r="BUJ105" s="704"/>
      <c r="BUK105" s="704"/>
      <c r="BUL105" s="704"/>
      <c r="BUM105" s="704"/>
      <c r="BUN105" s="704"/>
      <c r="BUO105" s="704"/>
      <c r="BUP105" s="704"/>
      <c r="BUQ105" s="704"/>
      <c r="BUR105" s="704"/>
      <c r="BUS105" s="704"/>
      <c r="BUT105" s="704"/>
      <c r="BUU105" s="704"/>
      <c r="BUV105" s="704"/>
      <c r="BUW105" s="704"/>
      <c r="BUX105" s="704"/>
      <c r="BUY105" s="704"/>
      <c r="BUZ105" s="704"/>
      <c r="BVA105" s="704"/>
      <c r="BVB105" s="704"/>
      <c r="BVC105" s="704"/>
      <c r="BVD105" s="704"/>
      <c r="BVE105" s="704"/>
      <c r="BVF105" s="704"/>
      <c r="BVG105" s="704"/>
      <c r="BVH105" s="704"/>
      <c r="BVI105" s="704"/>
      <c r="BVJ105" s="704"/>
      <c r="BVK105" s="704"/>
      <c r="BVL105" s="704"/>
      <c r="BVM105" s="704"/>
      <c r="BVN105" s="704"/>
      <c r="BVO105" s="704"/>
      <c r="BVP105" s="704"/>
      <c r="BVQ105" s="704"/>
      <c r="BVR105" s="704"/>
      <c r="BVS105" s="704"/>
      <c r="BVT105" s="704"/>
      <c r="BVU105" s="704"/>
      <c r="BVV105" s="704"/>
      <c r="BVW105" s="704"/>
      <c r="BVX105" s="704"/>
      <c r="BVY105" s="704"/>
      <c r="BVZ105" s="704"/>
      <c r="BWA105" s="704"/>
      <c r="BWB105" s="704"/>
      <c r="BWC105" s="704"/>
      <c r="BWD105" s="704"/>
      <c r="BWE105" s="704"/>
      <c r="BWF105" s="704"/>
      <c r="BWG105" s="704"/>
      <c r="BWH105" s="704"/>
      <c r="BWI105" s="704"/>
      <c r="BWJ105" s="704"/>
      <c r="BWK105" s="704"/>
      <c r="BWL105" s="704"/>
      <c r="BWM105" s="704"/>
      <c r="BWN105" s="704"/>
      <c r="BWO105" s="704"/>
      <c r="BWP105" s="704"/>
      <c r="BWQ105" s="704"/>
      <c r="BWR105" s="704"/>
      <c r="BWS105" s="704"/>
      <c r="BWT105" s="704"/>
      <c r="BWU105" s="704"/>
      <c r="BWV105" s="704"/>
      <c r="BWW105" s="704"/>
      <c r="BWX105" s="704"/>
      <c r="BWY105" s="704"/>
      <c r="BWZ105" s="704"/>
      <c r="BXA105" s="704"/>
      <c r="BXB105" s="704"/>
      <c r="BXC105" s="704"/>
      <c r="BXD105" s="704"/>
      <c r="BXE105" s="704"/>
      <c r="BXF105" s="704"/>
      <c r="BXG105" s="704"/>
      <c r="BXH105" s="704"/>
      <c r="BXI105" s="704"/>
      <c r="BXJ105" s="704"/>
      <c r="BXK105" s="704"/>
      <c r="BXL105" s="704"/>
      <c r="BXM105" s="704"/>
      <c r="BXN105" s="704"/>
      <c r="BXO105" s="704"/>
      <c r="BXP105" s="704"/>
      <c r="BXQ105" s="704"/>
      <c r="BXR105" s="704"/>
      <c r="BXS105" s="704"/>
      <c r="BXT105" s="704"/>
      <c r="BXU105" s="704"/>
      <c r="BXV105" s="704"/>
      <c r="BXW105" s="704"/>
      <c r="BXX105" s="704"/>
      <c r="BXY105" s="704"/>
      <c r="BXZ105" s="704"/>
      <c r="BYA105" s="704"/>
      <c r="BYB105" s="704"/>
      <c r="BYC105" s="704"/>
      <c r="BYD105" s="704"/>
      <c r="BYE105" s="704"/>
      <c r="BYF105" s="704"/>
      <c r="BYG105" s="704"/>
      <c r="BYH105" s="704"/>
      <c r="BYI105" s="704"/>
      <c r="BYJ105" s="704"/>
      <c r="BYK105" s="704"/>
      <c r="BYL105" s="704"/>
      <c r="BYM105" s="704"/>
      <c r="BYN105" s="704"/>
      <c r="BYO105" s="704"/>
      <c r="BYP105" s="704"/>
      <c r="BYQ105" s="704"/>
      <c r="BYR105" s="704"/>
      <c r="BYS105" s="704"/>
      <c r="BYT105" s="704"/>
      <c r="BYU105" s="704"/>
      <c r="BYV105" s="704"/>
      <c r="BYW105" s="704"/>
      <c r="BYX105" s="704"/>
      <c r="BYY105" s="704"/>
      <c r="BYZ105" s="704"/>
      <c r="BZA105" s="704"/>
      <c r="BZB105" s="704"/>
      <c r="BZC105" s="704"/>
      <c r="BZD105" s="704"/>
      <c r="BZE105" s="704"/>
      <c r="BZF105" s="704"/>
      <c r="BZG105" s="704"/>
      <c r="BZH105" s="704"/>
      <c r="BZI105" s="704"/>
      <c r="BZJ105" s="704"/>
      <c r="BZK105" s="704"/>
      <c r="BZL105" s="704"/>
      <c r="BZM105" s="704"/>
      <c r="BZN105" s="704"/>
      <c r="BZO105" s="704"/>
      <c r="BZP105" s="704"/>
      <c r="BZQ105" s="704"/>
      <c r="BZR105" s="704"/>
      <c r="BZS105" s="704"/>
      <c r="BZT105" s="704"/>
      <c r="BZU105" s="704"/>
      <c r="BZV105" s="704"/>
      <c r="BZW105" s="704"/>
      <c r="BZX105" s="704"/>
      <c r="BZY105" s="704"/>
      <c r="BZZ105" s="704"/>
      <c r="CAA105" s="704"/>
      <c r="CAB105" s="704"/>
      <c r="CAC105" s="704"/>
      <c r="CAD105" s="704"/>
      <c r="CAE105" s="704"/>
      <c r="CAF105" s="704"/>
      <c r="CAG105" s="704"/>
      <c r="CAH105" s="704"/>
      <c r="CAI105" s="704"/>
      <c r="CAJ105" s="704"/>
      <c r="CAK105" s="704"/>
      <c r="CAL105" s="704"/>
      <c r="CAM105" s="704"/>
      <c r="CAN105" s="704"/>
      <c r="CAO105" s="704"/>
      <c r="CAP105" s="704"/>
      <c r="CAQ105" s="704"/>
      <c r="CAR105" s="704"/>
      <c r="CAS105" s="704"/>
      <c r="CAT105" s="704"/>
      <c r="CAU105" s="704"/>
      <c r="CAV105" s="704"/>
      <c r="CAW105" s="704"/>
      <c r="CAX105" s="704"/>
      <c r="CAY105" s="704"/>
      <c r="CAZ105" s="704"/>
      <c r="CBA105" s="704"/>
      <c r="CBB105" s="704"/>
      <c r="CBC105" s="704"/>
      <c r="CBD105" s="704"/>
      <c r="CBE105" s="704"/>
      <c r="CBF105" s="704"/>
      <c r="CBG105" s="704"/>
      <c r="CBH105" s="704"/>
      <c r="CBI105" s="704"/>
      <c r="CBJ105" s="704"/>
      <c r="CBK105" s="704"/>
      <c r="CBL105" s="704"/>
      <c r="CBM105" s="704"/>
      <c r="CBN105" s="704"/>
      <c r="CBO105" s="704"/>
      <c r="CBP105" s="704"/>
      <c r="CBQ105" s="704"/>
      <c r="CBR105" s="704"/>
      <c r="CBS105" s="704"/>
      <c r="CBT105" s="704"/>
      <c r="CBU105" s="704"/>
      <c r="CBV105" s="704"/>
      <c r="CBW105" s="704"/>
      <c r="CBX105" s="704"/>
      <c r="CBY105" s="704"/>
      <c r="CBZ105" s="704"/>
      <c r="CCA105" s="704"/>
      <c r="CCB105" s="704"/>
      <c r="CCC105" s="704"/>
      <c r="CCD105" s="704"/>
      <c r="CCE105" s="704"/>
      <c r="CCF105" s="704"/>
      <c r="CCG105" s="704"/>
      <c r="CCH105" s="704"/>
      <c r="CCI105" s="704"/>
      <c r="CCJ105" s="704"/>
      <c r="CCK105" s="704"/>
      <c r="CCL105" s="704"/>
      <c r="CCM105" s="704"/>
      <c r="CCN105" s="704"/>
      <c r="CCO105" s="704"/>
      <c r="CCP105" s="704"/>
      <c r="CCQ105" s="704"/>
      <c r="CCR105" s="704"/>
      <c r="CCS105" s="704"/>
      <c r="CCT105" s="704"/>
      <c r="CCU105" s="704"/>
      <c r="CCV105" s="704"/>
      <c r="CCW105" s="704"/>
      <c r="CCX105" s="704"/>
      <c r="CCY105" s="704"/>
      <c r="CCZ105" s="704"/>
      <c r="CDA105" s="704"/>
      <c r="CDB105" s="704"/>
      <c r="CDC105" s="704"/>
      <c r="CDD105" s="704"/>
      <c r="CDE105" s="704"/>
      <c r="CDF105" s="704"/>
      <c r="CDG105" s="704"/>
      <c r="CDH105" s="704"/>
      <c r="CDI105" s="704"/>
      <c r="CDJ105" s="704"/>
      <c r="CDK105" s="704"/>
      <c r="CDL105" s="704"/>
      <c r="CDM105" s="704"/>
      <c r="CDN105" s="704"/>
      <c r="CDO105" s="704"/>
      <c r="CDP105" s="704"/>
      <c r="CDQ105" s="704"/>
      <c r="CDR105" s="704"/>
      <c r="CDS105" s="704"/>
      <c r="CDT105" s="704"/>
      <c r="CDU105" s="704"/>
      <c r="CDV105" s="704"/>
      <c r="CDW105" s="704"/>
      <c r="CDX105" s="704"/>
      <c r="CDY105" s="704"/>
      <c r="CDZ105" s="704"/>
      <c r="CEA105" s="704"/>
      <c r="CEB105" s="704"/>
      <c r="CEC105" s="704"/>
      <c r="CED105" s="704"/>
      <c r="CEE105" s="704"/>
      <c r="CEF105" s="704"/>
      <c r="CEG105" s="704"/>
      <c r="CEH105" s="704"/>
      <c r="CEI105" s="704"/>
      <c r="CEJ105" s="704"/>
      <c r="CEK105" s="704"/>
      <c r="CEL105" s="704"/>
      <c r="CEM105" s="704"/>
      <c r="CEN105" s="704"/>
      <c r="CEO105" s="704"/>
      <c r="CEP105" s="704"/>
      <c r="CEQ105" s="704"/>
      <c r="CER105" s="704"/>
      <c r="CES105" s="704"/>
      <c r="CET105" s="704"/>
      <c r="CEU105" s="704"/>
      <c r="CEV105" s="704"/>
      <c r="CEW105" s="704"/>
      <c r="CEX105" s="704"/>
      <c r="CEY105" s="704"/>
      <c r="CEZ105" s="704"/>
      <c r="CFA105" s="704"/>
      <c r="CFB105" s="704"/>
      <c r="CFC105" s="704"/>
      <c r="CFD105" s="704"/>
      <c r="CFE105" s="704"/>
      <c r="CFF105" s="704"/>
      <c r="CFG105" s="704"/>
      <c r="CFH105" s="704"/>
      <c r="CFI105" s="704"/>
      <c r="CFJ105" s="704"/>
      <c r="CFK105" s="704"/>
      <c r="CFL105" s="704"/>
      <c r="CFM105" s="704"/>
      <c r="CFN105" s="704"/>
      <c r="CFO105" s="704"/>
      <c r="CFP105" s="704"/>
      <c r="CFQ105" s="704"/>
      <c r="CFR105" s="704"/>
      <c r="CFS105" s="704"/>
      <c r="CFT105" s="704"/>
      <c r="CFU105" s="704"/>
      <c r="CFV105" s="704"/>
      <c r="CFW105" s="704"/>
      <c r="CFX105" s="704"/>
      <c r="CFY105" s="704"/>
      <c r="CFZ105" s="704"/>
      <c r="CGA105" s="704"/>
      <c r="CGB105" s="704"/>
      <c r="CGC105" s="704"/>
      <c r="CGD105" s="704"/>
      <c r="CGE105" s="704"/>
      <c r="CGF105" s="704"/>
      <c r="CGG105" s="704"/>
      <c r="CGH105" s="704"/>
      <c r="CGI105" s="704"/>
      <c r="CGJ105" s="704"/>
      <c r="CGK105" s="704"/>
      <c r="CGL105" s="704"/>
      <c r="CGM105" s="704"/>
      <c r="CGN105" s="704"/>
      <c r="CGO105" s="704"/>
      <c r="CGP105" s="704"/>
      <c r="CGQ105" s="704"/>
      <c r="CGR105" s="704"/>
      <c r="CGS105" s="704"/>
      <c r="CGT105" s="704"/>
      <c r="CGU105" s="704"/>
      <c r="CGV105" s="704"/>
      <c r="CGW105" s="704"/>
      <c r="CGX105" s="704"/>
      <c r="CGY105" s="704"/>
      <c r="CGZ105" s="704"/>
      <c r="CHA105" s="704"/>
      <c r="CHB105" s="704"/>
      <c r="CHC105" s="704"/>
      <c r="CHD105" s="704"/>
      <c r="CHE105" s="704"/>
      <c r="CHF105" s="704"/>
      <c r="CHG105" s="704"/>
      <c r="CHH105" s="704"/>
      <c r="CHI105" s="704"/>
      <c r="CHJ105" s="704"/>
      <c r="CHK105" s="704"/>
      <c r="CHL105" s="704"/>
      <c r="CHM105" s="704"/>
      <c r="CHN105" s="704"/>
      <c r="CHO105" s="704"/>
      <c r="CHP105" s="704"/>
      <c r="CHQ105" s="704"/>
      <c r="CHR105" s="704"/>
      <c r="CHS105" s="704"/>
      <c r="CHT105" s="704"/>
      <c r="CHU105" s="704"/>
      <c r="CHV105" s="704"/>
      <c r="CHW105" s="704"/>
      <c r="CHX105" s="704"/>
      <c r="CHY105" s="704"/>
      <c r="CHZ105" s="704"/>
      <c r="CIA105" s="704"/>
      <c r="CIB105" s="704"/>
      <c r="CIC105" s="704"/>
      <c r="CID105" s="704"/>
      <c r="CIE105" s="704"/>
      <c r="CIF105" s="704"/>
      <c r="CIG105" s="704"/>
      <c r="CIH105" s="704"/>
      <c r="CII105" s="704"/>
      <c r="CIJ105" s="704"/>
      <c r="CIK105" s="704"/>
      <c r="CIL105" s="704"/>
      <c r="CIM105" s="704"/>
      <c r="CIN105" s="704"/>
      <c r="CIO105" s="704"/>
      <c r="CIP105" s="704"/>
      <c r="CIQ105" s="704"/>
      <c r="CIR105" s="704"/>
      <c r="CIS105" s="704"/>
      <c r="CIT105" s="704"/>
      <c r="CIU105" s="704"/>
      <c r="CIV105" s="704"/>
      <c r="CIW105" s="704"/>
      <c r="CIX105" s="704"/>
      <c r="CIY105" s="704"/>
      <c r="CIZ105" s="704"/>
      <c r="CJA105" s="704"/>
      <c r="CJB105" s="704"/>
      <c r="CJC105" s="704"/>
      <c r="CJD105" s="704"/>
      <c r="CJE105" s="704"/>
      <c r="CJF105" s="704"/>
      <c r="CJG105" s="704"/>
      <c r="CJH105" s="704"/>
      <c r="CJI105" s="704"/>
      <c r="CJJ105" s="704"/>
      <c r="CJK105" s="704"/>
      <c r="CJL105" s="704"/>
      <c r="CJM105" s="704"/>
      <c r="CJN105" s="704"/>
      <c r="CJO105" s="704"/>
      <c r="CJP105" s="704"/>
      <c r="CJQ105" s="704"/>
      <c r="CJR105" s="704"/>
      <c r="CJS105" s="704"/>
      <c r="CJT105" s="704"/>
      <c r="CJU105" s="704"/>
      <c r="CJV105" s="704"/>
      <c r="CJW105" s="704"/>
      <c r="CJX105" s="704"/>
      <c r="CJY105" s="704"/>
      <c r="CJZ105" s="704"/>
      <c r="CKA105" s="704"/>
      <c r="CKB105" s="704"/>
      <c r="CKC105" s="704"/>
      <c r="CKD105" s="704"/>
      <c r="CKE105" s="704"/>
      <c r="CKF105" s="704"/>
      <c r="CKG105" s="704"/>
      <c r="CKH105" s="704"/>
      <c r="CKI105" s="704"/>
      <c r="CKJ105" s="704"/>
      <c r="CKK105" s="704"/>
      <c r="CKL105" s="704"/>
      <c r="CKM105" s="704"/>
      <c r="CKN105" s="704"/>
      <c r="CKO105" s="704"/>
      <c r="CKP105" s="704"/>
      <c r="CKQ105" s="704"/>
      <c r="CKR105" s="704"/>
      <c r="CKS105" s="704"/>
      <c r="CKT105" s="704"/>
      <c r="CKU105" s="704"/>
      <c r="CKV105" s="704"/>
      <c r="CKW105" s="704"/>
      <c r="CKX105" s="704"/>
      <c r="CKY105" s="704"/>
      <c r="CKZ105" s="704"/>
      <c r="CLA105" s="704"/>
      <c r="CLB105" s="704"/>
      <c r="CLC105" s="704"/>
      <c r="CLD105" s="704"/>
      <c r="CLE105" s="704"/>
      <c r="CLF105" s="704"/>
      <c r="CLG105" s="704"/>
      <c r="CLH105" s="704"/>
      <c r="CLI105" s="704"/>
      <c r="CLJ105" s="704"/>
      <c r="CLK105" s="704"/>
      <c r="CLL105" s="704"/>
      <c r="CLM105" s="704"/>
      <c r="CLN105" s="704"/>
      <c r="CLO105" s="704"/>
      <c r="CLP105" s="704"/>
      <c r="CLQ105" s="704"/>
      <c r="CLR105" s="704"/>
      <c r="CLS105" s="704"/>
      <c r="CLT105" s="704"/>
      <c r="CLU105" s="704"/>
      <c r="CLV105" s="704"/>
      <c r="CLW105" s="704"/>
      <c r="CLX105" s="704"/>
      <c r="CLY105" s="704"/>
      <c r="CLZ105" s="704"/>
      <c r="CMA105" s="704"/>
      <c r="CMB105" s="704"/>
      <c r="CMC105" s="704"/>
      <c r="CMD105" s="704"/>
      <c r="CME105" s="704"/>
      <c r="CMF105" s="704"/>
      <c r="CMG105" s="704"/>
      <c r="CMH105" s="704"/>
      <c r="CMI105" s="704"/>
      <c r="CMJ105" s="704"/>
      <c r="CMK105" s="704"/>
      <c r="CML105" s="704"/>
      <c r="CMM105" s="704"/>
      <c r="CMN105" s="704"/>
      <c r="CMO105" s="704"/>
      <c r="CMP105" s="704"/>
      <c r="CMQ105" s="704"/>
      <c r="CMR105" s="704"/>
      <c r="CMS105" s="704"/>
      <c r="CMT105" s="704"/>
      <c r="CMU105" s="704"/>
      <c r="CMV105" s="704"/>
      <c r="CMW105" s="704"/>
      <c r="CMX105" s="704"/>
      <c r="CMY105" s="704"/>
      <c r="CMZ105" s="704"/>
      <c r="CNA105" s="704"/>
      <c r="CNB105" s="704"/>
      <c r="CNC105" s="704"/>
      <c r="CND105" s="704"/>
      <c r="CNE105" s="704"/>
      <c r="CNF105" s="704"/>
      <c r="CNG105" s="704"/>
      <c r="CNH105" s="704"/>
      <c r="CNI105" s="704"/>
      <c r="CNJ105" s="704"/>
      <c r="CNK105" s="704"/>
      <c r="CNL105" s="704"/>
      <c r="CNM105" s="704"/>
      <c r="CNN105" s="704"/>
      <c r="CNO105" s="704"/>
      <c r="CNP105" s="704"/>
      <c r="CNQ105" s="704"/>
      <c r="CNR105" s="704"/>
      <c r="CNS105" s="704"/>
      <c r="CNT105" s="704"/>
      <c r="CNU105" s="704"/>
      <c r="CNV105" s="704"/>
      <c r="CNW105" s="704"/>
      <c r="CNX105" s="704"/>
      <c r="CNY105" s="704"/>
      <c r="CNZ105" s="704"/>
      <c r="COA105" s="704"/>
      <c r="COB105" s="704"/>
      <c r="COC105" s="704"/>
      <c r="COD105" s="704"/>
      <c r="COE105" s="704"/>
      <c r="COF105" s="704"/>
      <c r="COG105" s="704"/>
      <c r="COH105" s="704"/>
      <c r="COI105" s="704"/>
      <c r="COJ105" s="704"/>
      <c r="COK105" s="704"/>
      <c r="COL105" s="704"/>
      <c r="COM105" s="704"/>
      <c r="CON105" s="704"/>
      <c r="COO105" s="704"/>
      <c r="COP105" s="704"/>
      <c r="COQ105" s="704"/>
      <c r="COR105" s="704"/>
      <c r="COS105" s="704"/>
      <c r="COT105" s="704"/>
      <c r="COU105" s="704"/>
      <c r="COV105" s="704"/>
      <c r="COW105" s="704"/>
      <c r="COX105" s="704"/>
      <c r="COY105" s="704"/>
      <c r="COZ105" s="704"/>
      <c r="CPA105" s="704"/>
      <c r="CPB105" s="704"/>
      <c r="CPC105" s="704"/>
      <c r="CPD105" s="704"/>
      <c r="CPE105" s="704"/>
      <c r="CPF105" s="704"/>
      <c r="CPG105" s="704"/>
      <c r="CPH105" s="704"/>
      <c r="CPI105" s="704"/>
      <c r="CPJ105" s="704"/>
      <c r="CPK105" s="704"/>
      <c r="CPL105" s="704"/>
      <c r="CPM105" s="704"/>
      <c r="CPN105" s="704"/>
      <c r="CPO105" s="704"/>
      <c r="CPP105" s="704"/>
      <c r="CPQ105" s="704"/>
      <c r="CPR105" s="704"/>
      <c r="CPS105" s="704"/>
      <c r="CPT105" s="704"/>
      <c r="CPU105" s="704"/>
      <c r="CPV105" s="704"/>
      <c r="CPW105" s="704"/>
      <c r="CPX105" s="704"/>
      <c r="CPY105" s="704"/>
      <c r="CPZ105" s="704"/>
      <c r="CQA105" s="704"/>
      <c r="CQB105" s="704"/>
      <c r="CQC105" s="704"/>
      <c r="CQD105" s="704"/>
      <c r="CQE105" s="704"/>
      <c r="CQF105" s="704"/>
      <c r="CQG105" s="704"/>
      <c r="CQH105" s="704"/>
      <c r="CQI105" s="704"/>
      <c r="CQJ105" s="704"/>
      <c r="CQK105" s="704"/>
      <c r="CQL105" s="704"/>
      <c r="CQM105" s="704"/>
      <c r="CQN105" s="704"/>
      <c r="CQO105" s="704"/>
      <c r="CQP105" s="704"/>
      <c r="CQQ105" s="704"/>
      <c r="CQR105" s="704"/>
      <c r="CQS105" s="704"/>
      <c r="CQT105" s="704"/>
      <c r="CQU105" s="704"/>
      <c r="CQV105" s="704"/>
      <c r="CQW105" s="704"/>
      <c r="CQX105" s="704"/>
      <c r="CQY105" s="704"/>
      <c r="CQZ105" s="704"/>
      <c r="CRA105" s="704"/>
      <c r="CRB105" s="704"/>
      <c r="CRC105" s="704"/>
      <c r="CRD105" s="704"/>
      <c r="CRE105" s="704"/>
      <c r="CRF105" s="704"/>
      <c r="CRG105" s="704"/>
      <c r="CRH105" s="704"/>
      <c r="CRI105" s="704"/>
      <c r="CRJ105" s="704"/>
      <c r="CRK105" s="704"/>
      <c r="CRL105" s="704"/>
      <c r="CRM105" s="704"/>
      <c r="CRN105" s="704"/>
      <c r="CRO105" s="704"/>
      <c r="CRP105" s="704"/>
      <c r="CRQ105" s="704"/>
      <c r="CRR105" s="704"/>
      <c r="CRS105" s="704"/>
      <c r="CRT105" s="704"/>
      <c r="CRU105" s="704"/>
      <c r="CRV105" s="704"/>
      <c r="CRW105" s="704"/>
      <c r="CRX105" s="704"/>
      <c r="CRY105" s="704"/>
      <c r="CRZ105" s="704"/>
      <c r="CSA105" s="704"/>
      <c r="CSB105" s="704"/>
      <c r="CSC105" s="704"/>
      <c r="CSD105" s="704"/>
      <c r="CSE105" s="704"/>
      <c r="CSF105" s="704"/>
      <c r="CSG105" s="704"/>
      <c r="CSH105" s="704"/>
      <c r="CSI105" s="704"/>
      <c r="CSJ105" s="704"/>
      <c r="CSK105" s="704"/>
      <c r="CSL105" s="704"/>
      <c r="CSM105" s="704"/>
      <c r="CSN105" s="704"/>
      <c r="CSO105" s="704"/>
      <c r="CSP105" s="704"/>
      <c r="CSQ105" s="704"/>
      <c r="CSR105" s="704"/>
      <c r="CSS105" s="704"/>
      <c r="CST105" s="704"/>
      <c r="CSU105" s="704"/>
      <c r="CSV105" s="704"/>
      <c r="CSW105" s="704"/>
      <c r="CSX105" s="704"/>
      <c r="CSY105" s="704"/>
      <c r="CSZ105" s="704"/>
      <c r="CTA105" s="704"/>
      <c r="CTB105" s="704"/>
      <c r="CTC105" s="704"/>
      <c r="CTD105" s="704"/>
      <c r="CTE105" s="704"/>
      <c r="CTF105" s="704"/>
      <c r="CTG105" s="704"/>
      <c r="CTH105" s="704"/>
      <c r="CTI105" s="704"/>
      <c r="CTJ105" s="704"/>
      <c r="CTK105" s="704"/>
      <c r="CTL105" s="704"/>
      <c r="CTM105" s="704"/>
      <c r="CTN105" s="704"/>
      <c r="CTO105" s="704"/>
      <c r="CTP105" s="704"/>
      <c r="CTQ105" s="704"/>
      <c r="CTR105" s="704"/>
      <c r="CTS105" s="704"/>
      <c r="CTT105" s="704"/>
      <c r="CTU105" s="704"/>
      <c r="CTV105" s="704"/>
      <c r="CTW105" s="704"/>
      <c r="CTX105" s="704"/>
      <c r="CTY105" s="704"/>
      <c r="CTZ105" s="704"/>
      <c r="CUA105" s="704"/>
      <c r="CUB105" s="704"/>
      <c r="CUC105" s="704"/>
      <c r="CUD105" s="704"/>
      <c r="CUE105" s="704"/>
      <c r="CUF105" s="704"/>
      <c r="CUG105" s="704"/>
      <c r="CUH105" s="704"/>
      <c r="CUI105" s="704"/>
      <c r="CUJ105" s="704"/>
      <c r="CUK105" s="704"/>
      <c r="CUL105" s="704"/>
      <c r="CUM105" s="704"/>
      <c r="CUN105" s="704"/>
      <c r="CUO105" s="704"/>
      <c r="CUP105" s="704"/>
      <c r="CUQ105" s="704"/>
      <c r="CUR105" s="704"/>
      <c r="CUS105" s="704"/>
      <c r="CUT105" s="704"/>
      <c r="CUU105" s="704"/>
      <c r="CUV105" s="704"/>
      <c r="CUW105" s="704"/>
      <c r="CUX105" s="704"/>
      <c r="CUY105" s="704"/>
      <c r="CUZ105" s="704"/>
      <c r="CVA105" s="704"/>
      <c r="CVB105" s="704"/>
      <c r="CVC105" s="704"/>
      <c r="CVD105" s="704"/>
      <c r="CVE105" s="704"/>
      <c r="CVF105" s="704"/>
      <c r="CVG105" s="704"/>
      <c r="CVH105" s="704"/>
      <c r="CVI105" s="704"/>
      <c r="CVJ105" s="704"/>
      <c r="CVK105" s="704"/>
      <c r="CVL105" s="704"/>
      <c r="CVM105" s="704"/>
      <c r="CVN105" s="704"/>
      <c r="CVO105" s="704"/>
      <c r="CVP105" s="704"/>
      <c r="CVQ105" s="704"/>
      <c r="CVR105" s="704"/>
      <c r="CVS105" s="704"/>
      <c r="CVT105" s="704"/>
      <c r="CVU105" s="704"/>
      <c r="CVV105" s="704"/>
      <c r="CVW105" s="704"/>
      <c r="CVX105" s="704"/>
      <c r="CVY105" s="704"/>
      <c r="CVZ105" s="704"/>
      <c r="CWA105" s="704"/>
      <c r="CWB105" s="704"/>
      <c r="CWC105" s="704"/>
      <c r="CWD105" s="704"/>
      <c r="CWE105" s="704"/>
      <c r="CWF105" s="704"/>
      <c r="CWG105" s="704"/>
      <c r="CWH105" s="704"/>
      <c r="CWI105" s="704"/>
      <c r="CWJ105" s="704"/>
      <c r="CWK105" s="704"/>
      <c r="CWL105" s="704"/>
      <c r="CWM105" s="704"/>
      <c r="CWN105" s="704"/>
      <c r="CWO105" s="704"/>
      <c r="CWP105" s="704"/>
      <c r="CWQ105" s="704"/>
      <c r="CWR105" s="704"/>
      <c r="CWS105" s="704"/>
      <c r="CWT105" s="704"/>
      <c r="CWU105" s="704"/>
      <c r="CWV105" s="704"/>
      <c r="CWW105" s="704"/>
      <c r="CWX105" s="704"/>
      <c r="CWY105" s="704"/>
      <c r="CWZ105" s="704"/>
      <c r="CXA105" s="704"/>
      <c r="CXB105" s="704"/>
      <c r="CXC105" s="704"/>
      <c r="CXD105" s="704"/>
      <c r="CXE105" s="704"/>
      <c r="CXF105" s="704"/>
      <c r="CXG105" s="704"/>
      <c r="CXH105" s="704"/>
      <c r="CXI105" s="704"/>
      <c r="CXJ105" s="704"/>
      <c r="CXK105" s="704"/>
      <c r="CXL105" s="704"/>
      <c r="CXM105" s="704"/>
      <c r="CXN105" s="704"/>
      <c r="CXO105" s="704"/>
      <c r="CXP105" s="704"/>
      <c r="CXQ105" s="704"/>
      <c r="CXR105" s="704"/>
      <c r="CXS105" s="704"/>
      <c r="CXT105" s="704"/>
      <c r="CXU105" s="704"/>
      <c r="CXV105" s="704"/>
      <c r="CXW105" s="704"/>
      <c r="CXX105" s="704"/>
      <c r="CXY105" s="704"/>
      <c r="CXZ105" s="704"/>
      <c r="CYA105" s="704"/>
      <c r="CYB105" s="704"/>
      <c r="CYC105" s="704"/>
      <c r="CYD105" s="704"/>
      <c r="CYE105" s="704"/>
      <c r="CYF105" s="704"/>
      <c r="CYG105" s="704"/>
      <c r="CYH105" s="704"/>
      <c r="CYI105" s="704"/>
      <c r="CYJ105" s="704"/>
      <c r="CYK105" s="704"/>
      <c r="CYL105" s="704"/>
      <c r="CYM105" s="704"/>
      <c r="CYN105" s="704"/>
      <c r="CYO105" s="704"/>
      <c r="CYP105" s="704"/>
      <c r="CYQ105" s="704"/>
      <c r="CYR105" s="704"/>
      <c r="CYS105" s="704"/>
      <c r="CYT105" s="704"/>
      <c r="CYU105" s="704"/>
      <c r="CYV105" s="704"/>
      <c r="CYW105" s="704"/>
      <c r="CYX105" s="704"/>
      <c r="CYY105" s="704"/>
      <c r="CYZ105" s="704"/>
      <c r="CZA105" s="704"/>
      <c r="CZB105" s="704"/>
      <c r="CZC105" s="704"/>
      <c r="CZD105" s="704"/>
      <c r="CZE105" s="704"/>
      <c r="CZF105" s="704"/>
      <c r="CZG105" s="704"/>
      <c r="CZH105" s="704"/>
      <c r="CZI105" s="704"/>
      <c r="CZJ105" s="704"/>
      <c r="CZK105" s="704"/>
      <c r="CZL105" s="704"/>
      <c r="CZM105" s="704"/>
      <c r="CZN105" s="704"/>
      <c r="CZO105" s="704"/>
      <c r="CZP105" s="704"/>
      <c r="CZQ105" s="704"/>
      <c r="CZR105" s="704"/>
      <c r="CZS105" s="704"/>
      <c r="CZT105" s="704"/>
      <c r="CZU105" s="704"/>
      <c r="CZV105" s="704"/>
      <c r="CZW105" s="704"/>
      <c r="CZX105" s="704"/>
      <c r="CZY105" s="704"/>
      <c r="CZZ105" s="704"/>
      <c r="DAA105" s="704"/>
      <c r="DAB105" s="704"/>
      <c r="DAC105" s="704"/>
      <c r="DAD105" s="704"/>
      <c r="DAE105" s="704"/>
      <c r="DAF105" s="704"/>
      <c r="DAG105" s="704"/>
      <c r="DAH105" s="704"/>
      <c r="DAI105" s="704"/>
      <c r="DAJ105" s="704"/>
      <c r="DAK105" s="704"/>
      <c r="DAL105" s="704"/>
      <c r="DAM105" s="704"/>
      <c r="DAN105" s="704"/>
      <c r="DAO105" s="704"/>
      <c r="DAP105" s="704"/>
      <c r="DAQ105" s="704"/>
      <c r="DAR105" s="704"/>
      <c r="DAS105" s="704"/>
      <c r="DAT105" s="704"/>
      <c r="DAU105" s="704"/>
      <c r="DAV105" s="704"/>
      <c r="DAW105" s="704"/>
      <c r="DAX105" s="704"/>
      <c r="DAY105" s="704"/>
      <c r="DAZ105" s="704"/>
      <c r="DBA105" s="704"/>
      <c r="DBB105" s="704"/>
      <c r="DBC105" s="704"/>
      <c r="DBD105" s="704"/>
      <c r="DBE105" s="704"/>
      <c r="DBF105" s="704"/>
      <c r="DBG105" s="704"/>
      <c r="DBH105" s="704"/>
      <c r="DBI105" s="704"/>
      <c r="DBJ105" s="704"/>
      <c r="DBK105" s="704"/>
      <c r="DBL105" s="704"/>
      <c r="DBM105" s="704"/>
      <c r="DBN105" s="704"/>
      <c r="DBO105" s="704"/>
      <c r="DBP105" s="704"/>
      <c r="DBQ105" s="704"/>
      <c r="DBR105" s="704"/>
      <c r="DBS105" s="704"/>
      <c r="DBT105" s="704"/>
      <c r="DBU105" s="704"/>
      <c r="DBV105" s="704"/>
      <c r="DBW105" s="704"/>
      <c r="DBX105" s="704"/>
      <c r="DBY105" s="704"/>
      <c r="DBZ105" s="704"/>
      <c r="DCA105" s="704"/>
      <c r="DCB105" s="704"/>
      <c r="DCC105" s="704"/>
      <c r="DCD105" s="704"/>
      <c r="DCE105" s="704"/>
      <c r="DCF105" s="704"/>
      <c r="DCG105" s="704"/>
      <c r="DCH105" s="704"/>
      <c r="DCI105" s="704"/>
      <c r="DCJ105" s="704"/>
      <c r="DCK105" s="704"/>
      <c r="DCL105" s="704"/>
      <c r="DCM105" s="704"/>
      <c r="DCN105" s="704"/>
      <c r="DCO105" s="704"/>
      <c r="DCP105" s="704"/>
      <c r="DCQ105" s="704"/>
      <c r="DCR105" s="704"/>
      <c r="DCS105" s="704"/>
      <c r="DCT105" s="704"/>
      <c r="DCU105" s="704"/>
      <c r="DCV105" s="704"/>
      <c r="DCW105" s="704"/>
      <c r="DCX105" s="704"/>
      <c r="DCY105" s="704"/>
      <c r="DCZ105" s="704"/>
      <c r="DDA105" s="704"/>
      <c r="DDB105" s="704"/>
      <c r="DDC105" s="704"/>
      <c r="DDD105" s="704"/>
      <c r="DDE105" s="704"/>
      <c r="DDF105" s="704"/>
      <c r="DDG105" s="704"/>
      <c r="DDH105" s="704"/>
      <c r="DDI105" s="704"/>
      <c r="DDJ105" s="704"/>
      <c r="DDK105" s="704"/>
      <c r="DDL105" s="704"/>
      <c r="DDM105" s="704"/>
      <c r="DDN105" s="704"/>
      <c r="DDO105" s="704"/>
      <c r="DDP105" s="704"/>
      <c r="DDQ105" s="704"/>
      <c r="DDR105" s="704"/>
      <c r="DDS105" s="704"/>
      <c r="DDT105" s="704"/>
      <c r="DDU105" s="704"/>
      <c r="DDV105" s="704"/>
      <c r="DDW105" s="704"/>
      <c r="DDX105" s="704"/>
      <c r="DDY105" s="704"/>
      <c r="DDZ105" s="704"/>
      <c r="DEA105" s="704"/>
      <c r="DEB105" s="704"/>
      <c r="DEC105" s="704"/>
      <c r="DED105" s="704"/>
      <c r="DEE105" s="704"/>
      <c r="DEF105" s="704"/>
      <c r="DEG105" s="704"/>
      <c r="DEH105" s="704"/>
      <c r="DEI105" s="704"/>
      <c r="DEJ105" s="704"/>
      <c r="DEK105" s="704"/>
      <c r="DEL105" s="704"/>
      <c r="DEM105" s="704"/>
      <c r="DEN105" s="704"/>
      <c r="DEO105" s="704"/>
      <c r="DEP105" s="704"/>
      <c r="DEQ105" s="704"/>
      <c r="DER105" s="704"/>
      <c r="DES105" s="704"/>
      <c r="DET105" s="704"/>
      <c r="DEU105" s="704"/>
      <c r="DEV105" s="704"/>
      <c r="DEW105" s="704"/>
      <c r="DEX105" s="704"/>
      <c r="DEY105" s="704"/>
      <c r="DEZ105" s="704"/>
      <c r="DFA105" s="704"/>
      <c r="DFB105" s="704"/>
      <c r="DFC105" s="704"/>
      <c r="DFD105" s="704"/>
      <c r="DFE105" s="704"/>
      <c r="DFF105" s="704"/>
      <c r="DFG105" s="704"/>
      <c r="DFH105" s="704"/>
      <c r="DFI105" s="704"/>
      <c r="DFJ105" s="704"/>
      <c r="DFK105" s="704"/>
      <c r="DFL105" s="704"/>
      <c r="DFM105" s="704"/>
      <c r="DFN105" s="704"/>
      <c r="DFO105" s="704"/>
      <c r="DFP105" s="704"/>
      <c r="DFQ105" s="704"/>
      <c r="DFR105" s="704"/>
      <c r="DFS105" s="704"/>
      <c r="DFT105" s="704"/>
      <c r="DFU105" s="704"/>
      <c r="DFV105" s="704"/>
      <c r="DFW105" s="704"/>
      <c r="DFX105" s="704"/>
      <c r="DFY105" s="704"/>
      <c r="DFZ105" s="704"/>
      <c r="DGA105" s="704"/>
      <c r="DGB105" s="704"/>
      <c r="DGC105" s="704"/>
      <c r="DGD105" s="704"/>
      <c r="DGE105" s="704"/>
      <c r="DGF105" s="704"/>
      <c r="DGG105" s="704"/>
      <c r="DGH105" s="704"/>
      <c r="DGI105" s="704"/>
      <c r="DGJ105" s="704"/>
      <c r="DGK105" s="704"/>
      <c r="DGL105" s="704"/>
      <c r="DGM105" s="704"/>
      <c r="DGN105" s="704"/>
      <c r="DGO105" s="704"/>
      <c r="DGP105" s="704"/>
      <c r="DGQ105" s="704"/>
      <c r="DGR105" s="704"/>
      <c r="DGS105" s="704"/>
      <c r="DGT105" s="704"/>
      <c r="DGU105" s="704"/>
      <c r="DGV105" s="704"/>
      <c r="DGW105" s="704"/>
      <c r="DGX105" s="704"/>
      <c r="DGY105" s="704"/>
      <c r="DGZ105" s="704"/>
      <c r="DHA105" s="704"/>
      <c r="DHB105" s="704"/>
      <c r="DHC105" s="704"/>
      <c r="DHD105" s="704"/>
      <c r="DHE105" s="704"/>
      <c r="DHF105" s="704"/>
      <c r="DHG105" s="704"/>
      <c r="DHH105" s="704"/>
      <c r="DHI105" s="704"/>
      <c r="DHJ105" s="704"/>
      <c r="DHK105" s="704"/>
      <c r="DHL105" s="704"/>
      <c r="DHM105" s="704"/>
      <c r="DHN105" s="704"/>
      <c r="DHO105" s="704"/>
      <c r="DHP105" s="704"/>
      <c r="DHQ105" s="704"/>
      <c r="DHR105" s="704"/>
      <c r="DHS105" s="704"/>
      <c r="DHT105" s="704"/>
      <c r="DHU105" s="704"/>
      <c r="DHV105" s="704"/>
      <c r="DHW105" s="704"/>
      <c r="DHX105" s="704"/>
      <c r="DHY105" s="704"/>
      <c r="DHZ105" s="704"/>
      <c r="DIA105" s="704"/>
      <c r="DIB105" s="704"/>
      <c r="DIC105" s="704"/>
      <c r="DID105" s="704"/>
      <c r="DIE105" s="704"/>
      <c r="DIF105" s="704"/>
      <c r="DIG105" s="704"/>
      <c r="DIH105" s="704"/>
      <c r="DII105" s="704"/>
      <c r="DIJ105" s="704"/>
      <c r="DIK105" s="704"/>
      <c r="DIL105" s="704"/>
      <c r="DIM105" s="704"/>
      <c r="DIN105" s="704"/>
      <c r="DIO105" s="704"/>
      <c r="DIP105" s="704"/>
      <c r="DIQ105" s="704"/>
      <c r="DIR105" s="704"/>
      <c r="DIS105" s="704"/>
      <c r="DIT105" s="704"/>
      <c r="DIU105" s="704"/>
      <c r="DIV105" s="704"/>
      <c r="DIW105" s="704"/>
      <c r="DIX105" s="704"/>
      <c r="DIY105" s="704"/>
      <c r="DIZ105" s="704"/>
      <c r="DJA105" s="704"/>
      <c r="DJB105" s="704"/>
      <c r="DJC105" s="704"/>
      <c r="DJD105" s="704"/>
      <c r="DJE105" s="704"/>
      <c r="DJF105" s="704"/>
      <c r="DJG105" s="704"/>
      <c r="DJH105" s="704"/>
      <c r="DJI105" s="704"/>
      <c r="DJJ105" s="704"/>
      <c r="DJK105" s="704"/>
      <c r="DJL105" s="704"/>
      <c r="DJM105" s="704"/>
      <c r="DJN105" s="704"/>
      <c r="DJO105" s="704"/>
      <c r="DJP105" s="704"/>
      <c r="DJQ105" s="704"/>
      <c r="DJR105" s="704"/>
      <c r="DJS105" s="704"/>
      <c r="DJT105" s="704"/>
      <c r="DJU105" s="704"/>
      <c r="DJV105" s="704"/>
      <c r="DJW105" s="704"/>
      <c r="DJX105" s="704"/>
      <c r="DJY105" s="704"/>
      <c r="DJZ105" s="704"/>
      <c r="DKA105" s="704"/>
      <c r="DKB105" s="704"/>
      <c r="DKC105" s="704"/>
      <c r="DKD105" s="704"/>
      <c r="DKE105" s="704"/>
      <c r="DKF105" s="704"/>
      <c r="DKG105" s="704"/>
      <c r="DKH105" s="704"/>
      <c r="DKI105" s="704"/>
      <c r="DKJ105" s="704"/>
      <c r="DKK105" s="704"/>
      <c r="DKL105" s="704"/>
      <c r="DKM105" s="704"/>
      <c r="DKN105" s="704"/>
      <c r="DKO105" s="704"/>
      <c r="DKP105" s="704"/>
      <c r="DKQ105" s="704"/>
      <c r="DKR105" s="704"/>
      <c r="DKS105" s="704"/>
      <c r="DKT105" s="704"/>
      <c r="DKU105" s="704"/>
      <c r="DKV105" s="704"/>
      <c r="DKW105" s="704"/>
      <c r="DKX105" s="704"/>
      <c r="DKY105" s="704"/>
      <c r="DKZ105" s="704"/>
      <c r="DLA105" s="704"/>
      <c r="DLB105" s="704"/>
      <c r="DLC105" s="704"/>
      <c r="DLD105" s="704"/>
      <c r="DLE105" s="704"/>
      <c r="DLF105" s="704"/>
      <c r="DLG105" s="704"/>
      <c r="DLH105" s="704"/>
      <c r="DLI105" s="704"/>
      <c r="DLJ105" s="704"/>
      <c r="DLK105" s="704"/>
      <c r="DLL105" s="704"/>
      <c r="DLM105" s="704"/>
      <c r="DLN105" s="704"/>
      <c r="DLO105" s="704"/>
      <c r="DLP105" s="704"/>
      <c r="DLQ105" s="704"/>
      <c r="DLR105" s="704"/>
      <c r="DLS105" s="704"/>
      <c r="DLT105" s="704"/>
      <c r="DLU105" s="704"/>
      <c r="DLV105" s="704"/>
      <c r="DLW105" s="704"/>
      <c r="DLX105" s="704"/>
      <c r="DLY105" s="704"/>
      <c r="DLZ105" s="704"/>
      <c r="DMA105" s="704"/>
      <c r="DMB105" s="704"/>
      <c r="DMC105" s="704"/>
      <c r="DMD105" s="704"/>
      <c r="DME105" s="704"/>
      <c r="DMF105" s="704"/>
      <c r="DMG105" s="704"/>
      <c r="DMH105" s="704"/>
      <c r="DMI105" s="704"/>
      <c r="DMJ105" s="704"/>
      <c r="DMK105" s="704"/>
      <c r="DML105" s="704"/>
      <c r="DMM105" s="704"/>
      <c r="DMN105" s="704"/>
      <c r="DMO105" s="704"/>
      <c r="DMP105" s="704"/>
      <c r="DMQ105" s="704"/>
      <c r="DMR105" s="704"/>
      <c r="DMS105" s="704"/>
      <c r="DMT105" s="704"/>
      <c r="DMU105" s="704"/>
      <c r="DMV105" s="704"/>
      <c r="DMW105" s="704"/>
      <c r="DMX105" s="704"/>
      <c r="DMY105" s="704"/>
      <c r="DMZ105" s="704"/>
      <c r="DNA105" s="704"/>
      <c r="DNB105" s="704"/>
      <c r="DNC105" s="704"/>
      <c r="DND105" s="704"/>
      <c r="DNE105" s="704"/>
      <c r="DNF105" s="704"/>
      <c r="DNG105" s="704"/>
      <c r="DNH105" s="704"/>
      <c r="DNI105" s="704"/>
      <c r="DNJ105" s="704"/>
      <c r="DNK105" s="704"/>
      <c r="DNL105" s="704"/>
      <c r="DNM105" s="704"/>
      <c r="DNN105" s="704"/>
      <c r="DNO105" s="704"/>
      <c r="DNP105" s="704"/>
      <c r="DNQ105" s="704"/>
      <c r="DNR105" s="704"/>
      <c r="DNS105" s="704"/>
      <c r="DNT105" s="704"/>
      <c r="DNU105" s="704"/>
      <c r="DNV105" s="704"/>
      <c r="DNW105" s="704"/>
      <c r="DNX105" s="704"/>
      <c r="DNY105" s="704"/>
      <c r="DNZ105" s="704"/>
      <c r="DOA105" s="704"/>
      <c r="DOB105" s="704"/>
      <c r="DOC105" s="704"/>
      <c r="DOD105" s="704"/>
      <c r="DOE105" s="704"/>
      <c r="DOF105" s="704"/>
      <c r="DOG105" s="704"/>
      <c r="DOH105" s="704"/>
      <c r="DOI105" s="704"/>
      <c r="DOJ105" s="704"/>
      <c r="DOK105" s="704"/>
      <c r="DOL105" s="704"/>
      <c r="DOM105" s="704"/>
      <c r="DON105" s="704"/>
      <c r="DOO105" s="704"/>
      <c r="DOP105" s="704"/>
      <c r="DOQ105" s="704"/>
      <c r="DOR105" s="704"/>
      <c r="DOS105" s="704"/>
      <c r="DOT105" s="704"/>
      <c r="DOU105" s="704"/>
      <c r="DOV105" s="704"/>
      <c r="DOW105" s="704"/>
      <c r="DOX105" s="704"/>
      <c r="DOY105" s="704"/>
      <c r="DOZ105" s="704"/>
      <c r="DPA105" s="704"/>
      <c r="DPB105" s="704"/>
      <c r="DPC105" s="704"/>
      <c r="DPD105" s="704"/>
      <c r="DPE105" s="704"/>
      <c r="DPF105" s="704"/>
      <c r="DPG105" s="704"/>
      <c r="DPH105" s="704"/>
      <c r="DPI105" s="704"/>
      <c r="DPJ105" s="704"/>
      <c r="DPK105" s="704"/>
      <c r="DPL105" s="704"/>
      <c r="DPM105" s="704"/>
      <c r="DPN105" s="704"/>
      <c r="DPO105" s="704"/>
      <c r="DPP105" s="704"/>
      <c r="DPQ105" s="704"/>
      <c r="DPR105" s="704"/>
      <c r="DPS105" s="704"/>
      <c r="DPT105" s="704"/>
      <c r="DPU105" s="704"/>
      <c r="DPV105" s="704"/>
      <c r="DPW105" s="704"/>
      <c r="DPX105" s="704"/>
      <c r="DPY105" s="704"/>
      <c r="DPZ105" s="704"/>
      <c r="DQA105" s="704"/>
      <c r="DQB105" s="704"/>
      <c r="DQC105" s="704"/>
      <c r="DQD105" s="704"/>
      <c r="DQE105" s="704"/>
      <c r="DQF105" s="704"/>
      <c r="DQG105" s="704"/>
      <c r="DQH105" s="704"/>
      <c r="DQI105" s="704"/>
      <c r="DQJ105" s="704"/>
      <c r="DQK105" s="704"/>
      <c r="DQL105" s="704"/>
      <c r="DQM105" s="704"/>
      <c r="DQN105" s="704"/>
      <c r="DQO105" s="704"/>
      <c r="DQP105" s="704"/>
      <c r="DQQ105" s="704"/>
      <c r="DQR105" s="704"/>
      <c r="DQS105" s="704"/>
      <c r="DQT105" s="704"/>
      <c r="DQU105" s="704"/>
      <c r="DQV105" s="704"/>
      <c r="DQW105" s="704"/>
      <c r="DQX105" s="704"/>
      <c r="DQY105" s="704"/>
      <c r="DQZ105" s="704"/>
      <c r="DRA105" s="704"/>
      <c r="DRB105" s="704"/>
      <c r="DRC105" s="704"/>
      <c r="DRD105" s="704"/>
      <c r="DRE105" s="704"/>
      <c r="DRF105" s="704"/>
      <c r="DRG105" s="704"/>
      <c r="DRH105" s="704"/>
      <c r="DRI105" s="704"/>
      <c r="DRJ105" s="704"/>
      <c r="DRK105" s="704"/>
      <c r="DRL105" s="704"/>
      <c r="DRM105" s="704"/>
      <c r="DRN105" s="704"/>
      <c r="DRO105" s="704"/>
      <c r="DRP105" s="704"/>
      <c r="DRQ105" s="704"/>
      <c r="DRR105" s="704"/>
      <c r="DRS105" s="704"/>
      <c r="DRT105" s="704"/>
      <c r="DRU105" s="704"/>
      <c r="DRV105" s="704"/>
      <c r="DRW105" s="704"/>
      <c r="DRX105" s="704"/>
      <c r="DRY105" s="704"/>
      <c r="DRZ105" s="704"/>
      <c r="DSA105" s="704"/>
      <c r="DSB105" s="704"/>
      <c r="DSC105" s="704"/>
      <c r="DSD105" s="704"/>
      <c r="DSE105" s="704"/>
      <c r="DSF105" s="704"/>
      <c r="DSG105" s="704"/>
      <c r="DSH105" s="704"/>
      <c r="DSI105" s="704"/>
      <c r="DSJ105" s="704"/>
      <c r="DSK105" s="704"/>
      <c r="DSL105" s="704"/>
      <c r="DSM105" s="704"/>
      <c r="DSN105" s="704"/>
      <c r="DSO105" s="704"/>
      <c r="DSP105" s="704"/>
      <c r="DSQ105" s="704"/>
      <c r="DSR105" s="704"/>
      <c r="DSS105" s="704"/>
      <c r="DST105" s="704"/>
      <c r="DSU105" s="704"/>
      <c r="DSV105" s="704"/>
      <c r="DSW105" s="704"/>
      <c r="DSX105" s="704"/>
      <c r="DSY105" s="704"/>
      <c r="DSZ105" s="704"/>
      <c r="DTA105" s="704"/>
      <c r="DTB105" s="704"/>
      <c r="DTC105" s="704"/>
      <c r="DTD105" s="704"/>
      <c r="DTE105" s="704"/>
      <c r="DTF105" s="704"/>
      <c r="DTG105" s="704"/>
      <c r="DTH105" s="704"/>
      <c r="DTI105" s="704"/>
      <c r="DTJ105" s="704"/>
      <c r="DTK105" s="704"/>
      <c r="DTL105" s="704"/>
      <c r="DTM105" s="704"/>
      <c r="DTN105" s="704"/>
      <c r="DTO105" s="704"/>
      <c r="DTP105" s="704"/>
      <c r="DTQ105" s="704"/>
      <c r="DTR105" s="704"/>
      <c r="DTS105" s="704"/>
      <c r="DTT105" s="704"/>
      <c r="DTU105" s="704"/>
      <c r="DTV105" s="704"/>
      <c r="DTW105" s="704"/>
      <c r="DTX105" s="704"/>
      <c r="DTY105" s="704"/>
      <c r="DTZ105" s="704"/>
      <c r="DUA105" s="704"/>
      <c r="DUB105" s="704"/>
      <c r="DUC105" s="704"/>
      <c r="DUD105" s="704"/>
      <c r="DUE105" s="704"/>
      <c r="DUF105" s="704"/>
      <c r="DUG105" s="704"/>
      <c r="DUH105" s="704"/>
      <c r="DUI105" s="704"/>
      <c r="DUJ105" s="704"/>
      <c r="DUK105" s="704"/>
      <c r="DUL105" s="704"/>
      <c r="DUM105" s="704"/>
      <c r="DUN105" s="704"/>
      <c r="DUO105" s="704"/>
      <c r="DUP105" s="704"/>
      <c r="DUQ105" s="704"/>
      <c r="DUR105" s="704"/>
      <c r="DUS105" s="704"/>
      <c r="DUT105" s="704"/>
      <c r="DUU105" s="704"/>
      <c r="DUV105" s="704"/>
      <c r="DUW105" s="704"/>
      <c r="DUX105" s="704"/>
      <c r="DUY105" s="704"/>
      <c r="DUZ105" s="704"/>
      <c r="DVA105" s="704"/>
      <c r="DVB105" s="704"/>
      <c r="DVC105" s="704"/>
      <c r="DVD105" s="704"/>
      <c r="DVE105" s="704"/>
      <c r="DVF105" s="704"/>
      <c r="DVG105" s="704"/>
      <c r="DVH105" s="704"/>
      <c r="DVI105" s="704"/>
      <c r="DVJ105" s="704"/>
      <c r="DVK105" s="704"/>
      <c r="DVL105" s="704"/>
      <c r="DVM105" s="704"/>
      <c r="DVN105" s="704"/>
      <c r="DVO105" s="704"/>
      <c r="DVP105" s="704"/>
      <c r="DVQ105" s="704"/>
      <c r="DVR105" s="704"/>
      <c r="DVS105" s="704"/>
      <c r="DVT105" s="704"/>
      <c r="DVU105" s="704"/>
      <c r="DVV105" s="704"/>
      <c r="DVW105" s="704"/>
      <c r="DVX105" s="704"/>
      <c r="DVY105" s="704"/>
      <c r="DVZ105" s="704"/>
      <c r="DWA105" s="704"/>
      <c r="DWB105" s="704"/>
      <c r="DWC105" s="704"/>
      <c r="DWD105" s="704"/>
      <c r="DWE105" s="704"/>
      <c r="DWF105" s="704"/>
      <c r="DWG105" s="704"/>
      <c r="DWH105" s="704"/>
      <c r="DWI105" s="704"/>
      <c r="DWJ105" s="704"/>
      <c r="DWK105" s="704"/>
      <c r="DWL105" s="704"/>
      <c r="DWM105" s="704"/>
      <c r="DWN105" s="704"/>
      <c r="DWO105" s="704"/>
      <c r="DWP105" s="704"/>
      <c r="DWQ105" s="704"/>
      <c r="DWR105" s="704"/>
      <c r="DWS105" s="704"/>
      <c r="DWT105" s="704"/>
      <c r="DWU105" s="704"/>
      <c r="DWV105" s="704"/>
      <c r="DWW105" s="704"/>
      <c r="DWX105" s="704"/>
      <c r="DWY105" s="704"/>
      <c r="DWZ105" s="704"/>
      <c r="DXA105" s="704"/>
      <c r="DXB105" s="704"/>
      <c r="DXC105" s="704"/>
      <c r="DXD105" s="704"/>
      <c r="DXE105" s="704"/>
      <c r="DXF105" s="704"/>
      <c r="DXG105" s="704"/>
      <c r="DXH105" s="704"/>
      <c r="DXI105" s="704"/>
      <c r="DXJ105" s="704"/>
      <c r="DXK105" s="704"/>
      <c r="DXL105" s="704"/>
      <c r="DXM105" s="704"/>
      <c r="DXN105" s="704"/>
      <c r="DXO105" s="704"/>
      <c r="DXP105" s="704"/>
      <c r="DXQ105" s="704"/>
      <c r="DXR105" s="704"/>
      <c r="DXS105" s="704"/>
      <c r="DXT105" s="704"/>
      <c r="DXU105" s="704"/>
      <c r="DXV105" s="704"/>
      <c r="DXW105" s="704"/>
      <c r="DXX105" s="704"/>
      <c r="DXY105" s="704"/>
      <c r="DXZ105" s="704"/>
      <c r="DYA105" s="704"/>
      <c r="DYB105" s="704"/>
      <c r="DYC105" s="704"/>
      <c r="DYD105" s="704"/>
      <c r="DYE105" s="704"/>
      <c r="DYF105" s="704"/>
      <c r="DYG105" s="704"/>
      <c r="DYH105" s="704"/>
      <c r="DYI105" s="704"/>
      <c r="DYJ105" s="704"/>
      <c r="DYK105" s="704"/>
      <c r="DYL105" s="704"/>
      <c r="DYM105" s="704"/>
      <c r="DYN105" s="704"/>
      <c r="DYO105" s="704"/>
      <c r="DYP105" s="704"/>
      <c r="DYQ105" s="704"/>
      <c r="DYR105" s="704"/>
      <c r="DYS105" s="704"/>
      <c r="DYT105" s="704"/>
      <c r="DYU105" s="704"/>
      <c r="DYV105" s="704"/>
      <c r="DYW105" s="704"/>
      <c r="DYX105" s="704"/>
      <c r="DYY105" s="704"/>
      <c r="DYZ105" s="704"/>
      <c r="DZA105" s="704"/>
      <c r="DZB105" s="704"/>
      <c r="DZC105" s="704"/>
      <c r="DZD105" s="704"/>
      <c r="DZE105" s="704"/>
      <c r="DZF105" s="704"/>
      <c r="DZG105" s="704"/>
      <c r="DZH105" s="704"/>
      <c r="DZI105" s="704"/>
      <c r="DZJ105" s="704"/>
      <c r="DZK105" s="704"/>
      <c r="DZL105" s="704"/>
      <c r="DZM105" s="704"/>
      <c r="DZN105" s="704"/>
      <c r="DZO105" s="704"/>
      <c r="DZP105" s="704"/>
      <c r="DZQ105" s="704"/>
      <c r="DZR105" s="704"/>
      <c r="DZS105" s="704"/>
      <c r="DZT105" s="704"/>
      <c r="DZU105" s="704"/>
      <c r="DZV105" s="704"/>
      <c r="DZW105" s="704"/>
      <c r="DZX105" s="704"/>
      <c r="DZY105" s="704"/>
      <c r="DZZ105" s="704"/>
      <c r="EAA105" s="704"/>
      <c r="EAB105" s="704"/>
      <c r="EAC105" s="704"/>
      <c r="EAD105" s="704"/>
      <c r="EAE105" s="704"/>
      <c r="EAF105" s="704"/>
      <c r="EAG105" s="704"/>
      <c r="EAH105" s="704"/>
      <c r="EAI105" s="704"/>
      <c r="EAJ105" s="704"/>
      <c r="EAK105" s="704"/>
      <c r="EAL105" s="704"/>
      <c r="EAM105" s="704"/>
      <c r="EAN105" s="704"/>
      <c r="EAO105" s="704"/>
      <c r="EAP105" s="704"/>
      <c r="EAQ105" s="704"/>
      <c r="EAR105" s="704"/>
      <c r="EAS105" s="704"/>
      <c r="EAT105" s="704"/>
      <c r="EAU105" s="704"/>
      <c r="EAV105" s="704"/>
      <c r="EAW105" s="704"/>
      <c r="EAX105" s="704"/>
      <c r="EAY105" s="704"/>
      <c r="EAZ105" s="704"/>
      <c r="EBA105" s="704"/>
      <c r="EBB105" s="704"/>
      <c r="EBC105" s="704"/>
      <c r="EBD105" s="704"/>
      <c r="EBE105" s="704"/>
      <c r="EBF105" s="704"/>
      <c r="EBG105" s="704"/>
      <c r="EBH105" s="704"/>
      <c r="EBI105" s="704"/>
      <c r="EBJ105" s="704"/>
      <c r="EBK105" s="704"/>
      <c r="EBL105" s="704"/>
      <c r="EBM105" s="704"/>
      <c r="EBN105" s="704"/>
      <c r="EBO105" s="704"/>
      <c r="EBP105" s="704"/>
      <c r="EBQ105" s="704"/>
      <c r="EBR105" s="704"/>
      <c r="EBS105" s="704"/>
      <c r="EBT105" s="704"/>
      <c r="EBU105" s="704"/>
      <c r="EBV105" s="704"/>
      <c r="EBW105" s="704"/>
      <c r="EBX105" s="704"/>
      <c r="EBY105" s="704"/>
      <c r="EBZ105" s="704"/>
      <c r="ECA105" s="704"/>
      <c r="ECB105" s="704"/>
      <c r="ECC105" s="704"/>
      <c r="ECD105" s="704"/>
      <c r="ECE105" s="704"/>
      <c r="ECF105" s="704"/>
      <c r="ECG105" s="704"/>
      <c r="ECH105" s="704"/>
      <c r="ECI105" s="704"/>
      <c r="ECJ105" s="704"/>
      <c r="ECK105" s="704"/>
      <c r="ECL105" s="704"/>
      <c r="ECM105" s="704"/>
      <c r="ECN105" s="704"/>
      <c r="ECO105" s="704"/>
      <c r="ECP105" s="704"/>
      <c r="ECQ105" s="704"/>
      <c r="ECR105" s="704"/>
      <c r="ECS105" s="704"/>
      <c r="ECT105" s="704"/>
      <c r="ECU105" s="704"/>
      <c r="ECV105" s="704"/>
      <c r="ECW105" s="704"/>
      <c r="ECX105" s="704"/>
      <c r="ECY105" s="704"/>
      <c r="ECZ105" s="704"/>
      <c r="EDA105" s="704"/>
      <c r="EDB105" s="704"/>
      <c r="EDC105" s="704"/>
      <c r="EDD105" s="704"/>
      <c r="EDE105" s="704"/>
      <c r="EDF105" s="704"/>
      <c r="EDG105" s="704"/>
      <c r="EDH105" s="704"/>
      <c r="EDI105" s="704"/>
      <c r="EDJ105" s="704"/>
      <c r="EDK105" s="704"/>
      <c r="EDL105" s="704"/>
      <c r="EDM105" s="704"/>
      <c r="EDN105" s="704"/>
      <c r="EDO105" s="704"/>
      <c r="EDP105" s="704"/>
      <c r="EDQ105" s="704"/>
      <c r="EDR105" s="704"/>
      <c r="EDS105" s="704"/>
      <c r="EDT105" s="704"/>
      <c r="EDU105" s="704"/>
      <c r="EDV105" s="704"/>
      <c r="EDW105" s="704"/>
      <c r="EDX105" s="704"/>
      <c r="EDY105" s="704"/>
      <c r="EDZ105" s="704"/>
      <c r="EEA105" s="704"/>
      <c r="EEB105" s="704"/>
      <c r="EEC105" s="704"/>
      <c r="EED105" s="704"/>
      <c r="EEE105" s="704"/>
      <c r="EEF105" s="704"/>
      <c r="EEG105" s="704"/>
      <c r="EEH105" s="704"/>
      <c r="EEI105" s="704"/>
      <c r="EEJ105" s="704"/>
      <c r="EEK105" s="704"/>
      <c r="EEL105" s="704"/>
      <c r="EEM105" s="704"/>
      <c r="EEN105" s="704"/>
      <c r="EEO105" s="704"/>
      <c r="EEP105" s="704"/>
      <c r="EEQ105" s="704"/>
      <c r="EER105" s="704"/>
      <c r="EES105" s="704"/>
      <c r="EET105" s="704"/>
      <c r="EEU105" s="704"/>
      <c r="EEV105" s="704"/>
      <c r="EEW105" s="704"/>
      <c r="EEX105" s="704"/>
      <c r="EEY105" s="704"/>
      <c r="EEZ105" s="704"/>
      <c r="EFA105" s="704"/>
      <c r="EFB105" s="704"/>
      <c r="EFC105" s="704"/>
      <c r="EFD105" s="704"/>
      <c r="EFE105" s="704"/>
      <c r="EFF105" s="704"/>
      <c r="EFG105" s="704"/>
      <c r="EFH105" s="704"/>
      <c r="EFI105" s="704"/>
      <c r="EFJ105" s="704"/>
      <c r="EFK105" s="704"/>
      <c r="EFL105" s="704"/>
      <c r="EFM105" s="704"/>
      <c r="EFN105" s="704"/>
      <c r="EFO105" s="704"/>
      <c r="EFP105" s="704"/>
      <c r="EFQ105" s="704"/>
      <c r="EFR105" s="704"/>
      <c r="EFS105" s="704"/>
      <c r="EFT105" s="704"/>
      <c r="EFU105" s="704"/>
      <c r="EFV105" s="704"/>
      <c r="EFW105" s="704"/>
      <c r="EFX105" s="704"/>
      <c r="EFY105" s="704"/>
      <c r="EFZ105" s="704"/>
      <c r="EGA105" s="704"/>
      <c r="EGB105" s="704"/>
      <c r="EGC105" s="704"/>
      <c r="EGD105" s="704"/>
      <c r="EGE105" s="704"/>
      <c r="EGF105" s="704"/>
      <c r="EGG105" s="704"/>
      <c r="EGH105" s="704"/>
      <c r="EGI105" s="704"/>
      <c r="EGJ105" s="704"/>
      <c r="EGK105" s="704"/>
      <c r="EGL105" s="704"/>
      <c r="EGM105" s="704"/>
      <c r="EGN105" s="704"/>
      <c r="EGO105" s="704"/>
      <c r="EGP105" s="704"/>
      <c r="EGQ105" s="704"/>
      <c r="EGR105" s="704"/>
      <c r="EGS105" s="704"/>
      <c r="EGT105" s="704"/>
      <c r="EGU105" s="704"/>
      <c r="EGV105" s="704"/>
      <c r="EGW105" s="704"/>
      <c r="EGX105" s="704"/>
      <c r="EGY105" s="704"/>
      <c r="EGZ105" s="704"/>
      <c r="EHA105" s="704"/>
      <c r="EHB105" s="704"/>
      <c r="EHC105" s="704"/>
      <c r="EHD105" s="704"/>
      <c r="EHE105" s="704"/>
      <c r="EHF105" s="704"/>
      <c r="EHG105" s="704"/>
      <c r="EHH105" s="704"/>
      <c r="EHI105" s="704"/>
      <c r="EHJ105" s="704"/>
      <c r="EHK105" s="704"/>
      <c r="EHL105" s="704"/>
      <c r="EHM105" s="704"/>
      <c r="EHN105" s="704"/>
      <c r="EHO105" s="704"/>
      <c r="EHP105" s="704"/>
      <c r="EHQ105" s="704"/>
      <c r="EHR105" s="704"/>
      <c r="EHS105" s="704"/>
      <c r="EHT105" s="704"/>
      <c r="EHU105" s="704"/>
      <c r="EHV105" s="704"/>
      <c r="EHW105" s="704"/>
      <c r="EHX105" s="704"/>
      <c r="EHY105" s="704"/>
      <c r="EHZ105" s="704"/>
      <c r="EIA105" s="704"/>
      <c r="EIB105" s="704"/>
      <c r="EIC105" s="704"/>
      <c r="EID105" s="704"/>
      <c r="EIE105" s="704"/>
      <c r="EIF105" s="704"/>
      <c r="EIG105" s="704"/>
      <c r="EIH105" s="704"/>
      <c r="EII105" s="704"/>
      <c r="EIJ105" s="704"/>
      <c r="EIK105" s="704"/>
      <c r="EIL105" s="704"/>
      <c r="EIM105" s="704"/>
      <c r="EIN105" s="704"/>
      <c r="EIO105" s="704"/>
      <c r="EIP105" s="704"/>
      <c r="EIQ105" s="704"/>
      <c r="EIR105" s="704"/>
      <c r="EIS105" s="704"/>
      <c r="EIT105" s="704"/>
      <c r="EIU105" s="704"/>
      <c r="EIV105" s="704"/>
      <c r="EIW105" s="704"/>
      <c r="EIX105" s="704"/>
      <c r="EIY105" s="704"/>
      <c r="EIZ105" s="704"/>
      <c r="EJA105" s="704"/>
      <c r="EJB105" s="704"/>
      <c r="EJC105" s="704"/>
      <c r="EJD105" s="704"/>
      <c r="EJE105" s="704"/>
      <c r="EJF105" s="704"/>
      <c r="EJG105" s="704"/>
      <c r="EJH105" s="704"/>
      <c r="EJI105" s="704"/>
      <c r="EJJ105" s="704"/>
      <c r="EJK105" s="704"/>
      <c r="EJL105" s="704"/>
      <c r="EJM105" s="704"/>
      <c r="EJN105" s="704"/>
      <c r="EJO105" s="704"/>
      <c r="EJP105" s="704"/>
      <c r="EJQ105" s="704"/>
      <c r="EJR105" s="704"/>
      <c r="EJS105" s="704"/>
      <c r="EJT105" s="704"/>
      <c r="EJU105" s="704"/>
      <c r="EJV105" s="704"/>
      <c r="EJW105" s="704"/>
      <c r="EJX105" s="704"/>
      <c r="EJY105" s="704"/>
      <c r="EJZ105" s="704"/>
      <c r="EKA105" s="704"/>
      <c r="EKB105" s="704"/>
      <c r="EKC105" s="704"/>
      <c r="EKD105" s="704"/>
      <c r="EKE105" s="704"/>
      <c r="EKF105" s="704"/>
      <c r="EKG105" s="704"/>
      <c r="EKH105" s="704"/>
      <c r="EKI105" s="704"/>
      <c r="EKJ105" s="704"/>
      <c r="EKK105" s="704"/>
      <c r="EKL105" s="704"/>
      <c r="EKM105" s="704"/>
      <c r="EKN105" s="704"/>
      <c r="EKO105" s="704"/>
      <c r="EKP105" s="704"/>
      <c r="EKQ105" s="704"/>
      <c r="EKR105" s="704"/>
      <c r="EKS105" s="704"/>
      <c r="EKT105" s="704"/>
      <c r="EKU105" s="704"/>
      <c r="EKV105" s="704"/>
      <c r="EKW105" s="704"/>
      <c r="EKX105" s="704"/>
      <c r="EKY105" s="704"/>
      <c r="EKZ105" s="704"/>
      <c r="ELA105" s="704"/>
      <c r="ELB105" s="704"/>
      <c r="ELC105" s="704"/>
      <c r="ELD105" s="704"/>
      <c r="ELE105" s="704"/>
      <c r="ELF105" s="704"/>
      <c r="ELG105" s="704"/>
      <c r="ELH105" s="704"/>
      <c r="ELI105" s="704"/>
      <c r="ELJ105" s="704"/>
      <c r="ELK105" s="704"/>
      <c r="ELL105" s="704"/>
      <c r="ELM105" s="704"/>
      <c r="ELN105" s="704"/>
      <c r="ELO105" s="704"/>
      <c r="ELP105" s="704"/>
      <c r="ELQ105" s="704"/>
      <c r="ELR105" s="704"/>
      <c r="ELS105" s="704"/>
      <c r="ELT105" s="704"/>
      <c r="ELU105" s="704"/>
      <c r="ELV105" s="704"/>
      <c r="ELW105" s="704"/>
      <c r="ELX105" s="704"/>
      <c r="ELY105" s="704"/>
      <c r="ELZ105" s="704"/>
      <c r="EMA105" s="704"/>
      <c r="EMB105" s="704"/>
      <c r="EMC105" s="704"/>
      <c r="EMD105" s="704"/>
      <c r="EME105" s="704"/>
      <c r="EMF105" s="704"/>
      <c r="EMG105" s="704"/>
      <c r="EMH105" s="704"/>
      <c r="EMI105" s="704"/>
      <c r="EMJ105" s="704"/>
      <c r="EMK105" s="704"/>
      <c r="EML105" s="704"/>
      <c r="EMM105" s="704"/>
      <c r="EMN105" s="704"/>
      <c r="EMO105" s="704"/>
      <c r="EMP105" s="704"/>
      <c r="EMQ105" s="704"/>
      <c r="EMR105" s="704"/>
      <c r="EMS105" s="704"/>
      <c r="EMT105" s="704"/>
      <c r="EMU105" s="704"/>
      <c r="EMV105" s="704"/>
      <c r="EMW105" s="704"/>
      <c r="EMX105" s="704"/>
      <c r="EMY105" s="704"/>
      <c r="EMZ105" s="704"/>
      <c r="ENA105" s="704"/>
      <c r="ENB105" s="704"/>
      <c r="ENC105" s="704"/>
      <c r="END105" s="704"/>
      <c r="ENE105" s="704"/>
      <c r="ENF105" s="704"/>
      <c r="ENG105" s="704"/>
      <c r="ENH105" s="704"/>
      <c r="ENI105" s="704"/>
      <c r="ENJ105" s="704"/>
      <c r="ENK105" s="704"/>
      <c r="ENL105" s="704"/>
      <c r="ENM105" s="704"/>
      <c r="ENN105" s="704"/>
      <c r="ENO105" s="704"/>
      <c r="ENP105" s="704"/>
      <c r="ENQ105" s="704"/>
      <c r="ENR105" s="704"/>
      <c r="ENS105" s="704"/>
      <c r="ENT105" s="704"/>
      <c r="ENU105" s="704"/>
      <c r="ENV105" s="704"/>
      <c r="ENW105" s="704"/>
      <c r="ENX105" s="704"/>
      <c r="ENY105" s="704"/>
      <c r="ENZ105" s="704"/>
      <c r="EOA105" s="704"/>
      <c r="EOB105" s="704"/>
      <c r="EOC105" s="704"/>
      <c r="EOD105" s="704"/>
      <c r="EOE105" s="704"/>
      <c r="EOF105" s="704"/>
      <c r="EOG105" s="704"/>
      <c r="EOH105" s="704"/>
      <c r="EOI105" s="704"/>
      <c r="EOJ105" s="704"/>
      <c r="EOK105" s="704"/>
      <c r="EOL105" s="704"/>
      <c r="EOM105" s="704"/>
      <c r="EON105" s="704"/>
      <c r="EOO105" s="704"/>
      <c r="EOP105" s="704"/>
      <c r="EOQ105" s="704"/>
      <c r="EOR105" s="704"/>
      <c r="EOS105" s="704"/>
      <c r="EOT105" s="704"/>
      <c r="EOU105" s="704"/>
      <c r="EOV105" s="704"/>
      <c r="EOW105" s="704"/>
      <c r="EOX105" s="704"/>
      <c r="EOY105" s="704"/>
      <c r="EOZ105" s="704"/>
      <c r="EPA105" s="704"/>
      <c r="EPB105" s="704"/>
      <c r="EPC105" s="704"/>
      <c r="EPD105" s="704"/>
      <c r="EPE105" s="704"/>
      <c r="EPF105" s="704"/>
      <c r="EPG105" s="704"/>
      <c r="EPH105" s="704"/>
      <c r="EPI105" s="704"/>
      <c r="EPJ105" s="704"/>
      <c r="EPK105" s="704"/>
      <c r="EPL105" s="704"/>
      <c r="EPM105" s="704"/>
      <c r="EPN105" s="704"/>
      <c r="EPO105" s="704"/>
      <c r="EPP105" s="704"/>
      <c r="EPQ105" s="704"/>
      <c r="EPR105" s="704"/>
      <c r="EPS105" s="704"/>
      <c r="EPT105" s="704"/>
      <c r="EPU105" s="704"/>
      <c r="EPV105" s="704"/>
      <c r="EPW105" s="704"/>
      <c r="EPX105" s="704"/>
      <c r="EPY105" s="704"/>
      <c r="EPZ105" s="704"/>
      <c r="EQA105" s="704"/>
      <c r="EQB105" s="704"/>
      <c r="EQC105" s="704"/>
      <c r="EQD105" s="704"/>
      <c r="EQE105" s="704"/>
      <c r="EQF105" s="704"/>
      <c r="EQG105" s="704"/>
      <c r="EQH105" s="704"/>
      <c r="EQI105" s="704"/>
      <c r="EQJ105" s="704"/>
      <c r="EQK105" s="704"/>
      <c r="EQL105" s="704"/>
      <c r="EQM105" s="704"/>
      <c r="EQN105" s="704"/>
      <c r="EQO105" s="704"/>
      <c r="EQP105" s="704"/>
      <c r="EQQ105" s="704"/>
      <c r="EQR105" s="704"/>
      <c r="EQS105" s="704"/>
      <c r="EQT105" s="704"/>
      <c r="EQU105" s="704"/>
      <c r="EQV105" s="704"/>
      <c r="EQW105" s="704"/>
      <c r="EQX105" s="704"/>
      <c r="EQY105" s="704"/>
      <c r="EQZ105" s="704"/>
      <c r="ERA105" s="704"/>
      <c r="ERB105" s="704"/>
      <c r="ERC105" s="704"/>
      <c r="ERD105" s="704"/>
      <c r="ERE105" s="704"/>
      <c r="ERF105" s="704"/>
      <c r="ERG105" s="704"/>
      <c r="ERH105" s="704"/>
      <c r="ERI105" s="704"/>
      <c r="ERJ105" s="704"/>
      <c r="ERK105" s="704"/>
      <c r="ERL105" s="704"/>
      <c r="ERM105" s="704"/>
      <c r="ERN105" s="704"/>
      <c r="ERO105" s="704"/>
      <c r="ERP105" s="704"/>
      <c r="ERQ105" s="704"/>
      <c r="ERR105" s="704"/>
      <c r="ERS105" s="704"/>
      <c r="ERT105" s="704"/>
      <c r="ERU105" s="704"/>
      <c r="ERV105" s="704"/>
      <c r="ERW105" s="704"/>
      <c r="ERX105" s="704"/>
      <c r="ERY105" s="704"/>
      <c r="ERZ105" s="704"/>
      <c r="ESA105" s="704"/>
      <c r="ESB105" s="704"/>
      <c r="ESC105" s="704"/>
      <c r="ESD105" s="704"/>
      <c r="ESE105" s="704"/>
      <c r="ESF105" s="704"/>
      <c r="ESG105" s="704"/>
      <c r="ESH105" s="704"/>
      <c r="ESI105" s="704"/>
      <c r="ESJ105" s="704"/>
      <c r="ESK105" s="704"/>
      <c r="ESL105" s="704"/>
      <c r="ESM105" s="704"/>
      <c r="ESN105" s="704"/>
      <c r="ESO105" s="704"/>
      <c r="ESP105" s="704"/>
      <c r="ESQ105" s="704"/>
      <c r="ESR105" s="704"/>
      <c r="ESS105" s="704"/>
      <c r="EST105" s="704"/>
      <c r="ESU105" s="704"/>
      <c r="ESV105" s="704"/>
      <c r="ESW105" s="704"/>
      <c r="ESX105" s="704"/>
      <c r="ESY105" s="704"/>
      <c r="ESZ105" s="704"/>
      <c r="ETA105" s="704"/>
      <c r="ETB105" s="704"/>
      <c r="ETC105" s="704"/>
      <c r="ETD105" s="704"/>
      <c r="ETE105" s="704"/>
      <c r="ETF105" s="704"/>
      <c r="ETG105" s="704"/>
      <c r="ETH105" s="704"/>
      <c r="ETI105" s="704"/>
      <c r="ETJ105" s="704"/>
      <c r="ETK105" s="704"/>
      <c r="ETL105" s="704"/>
      <c r="ETM105" s="704"/>
      <c r="ETN105" s="704"/>
      <c r="ETO105" s="704"/>
      <c r="ETP105" s="704"/>
      <c r="ETQ105" s="704"/>
      <c r="ETR105" s="704"/>
      <c r="ETS105" s="704"/>
      <c r="ETT105" s="704"/>
      <c r="ETU105" s="704"/>
      <c r="ETV105" s="704"/>
      <c r="ETW105" s="704"/>
      <c r="ETX105" s="704"/>
      <c r="ETY105" s="704"/>
      <c r="ETZ105" s="704"/>
      <c r="EUA105" s="704"/>
      <c r="EUB105" s="704"/>
      <c r="EUC105" s="704"/>
      <c r="EUD105" s="704"/>
      <c r="EUE105" s="704"/>
      <c r="EUF105" s="704"/>
      <c r="EUG105" s="704"/>
      <c r="EUH105" s="704"/>
      <c r="EUI105" s="704"/>
      <c r="EUJ105" s="704"/>
      <c r="EUK105" s="704"/>
      <c r="EUL105" s="704"/>
      <c r="EUM105" s="704"/>
      <c r="EUN105" s="704"/>
      <c r="EUO105" s="704"/>
      <c r="EUP105" s="704"/>
      <c r="EUQ105" s="704"/>
      <c r="EUR105" s="704"/>
      <c r="EUS105" s="704"/>
      <c r="EUT105" s="704"/>
      <c r="EUU105" s="704"/>
      <c r="EUV105" s="704"/>
      <c r="EUW105" s="704"/>
      <c r="EUX105" s="704"/>
      <c r="EUY105" s="704"/>
      <c r="EUZ105" s="704"/>
      <c r="EVA105" s="704"/>
      <c r="EVB105" s="704"/>
      <c r="EVC105" s="704"/>
      <c r="EVD105" s="704"/>
      <c r="EVE105" s="704"/>
      <c r="EVF105" s="704"/>
      <c r="EVG105" s="704"/>
      <c r="EVH105" s="704"/>
      <c r="EVI105" s="704"/>
      <c r="EVJ105" s="704"/>
      <c r="EVK105" s="704"/>
      <c r="EVL105" s="704"/>
      <c r="EVM105" s="704"/>
      <c r="EVN105" s="704"/>
      <c r="EVO105" s="704"/>
      <c r="EVP105" s="704"/>
      <c r="EVQ105" s="704"/>
      <c r="EVR105" s="704"/>
      <c r="EVS105" s="704"/>
      <c r="EVT105" s="704"/>
      <c r="EVU105" s="704"/>
      <c r="EVV105" s="704"/>
      <c r="EVW105" s="704"/>
      <c r="EVX105" s="704"/>
      <c r="EVY105" s="704"/>
      <c r="EVZ105" s="704"/>
      <c r="EWA105" s="704"/>
      <c r="EWB105" s="704"/>
      <c r="EWC105" s="704"/>
      <c r="EWD105" s="704"/>
      <c r="EWE105" s="704"/>
      <c r="EWF105" s="704"/>
      <c r="EWG105" s="704"/>
      <c r="EWH105" s="704"/>
      <c r="EWI105" s="704"/>
      <c r="EWJ105" s="704"/>
      <c r="EWK105" s="704"/>
      <c r="EWL105" s="704"/>
      <c r="EWM105" s="704"/>
      <c r="EWN105" s="704"/>
      <c r="EWO105" s="704"/>
      <c r="EWP105" s="704"/>
      <c r="EWQ105" s="704"/>
      <c r="EWR105" s="704"/>
      <c r="EWS105" s="704"/>
      <c r="EWT105" s="704"/>
      <c r="EWU105" s="704"/>
      <c r="EWV105" s="704"/>
      <c r="EWW105" s="704"/>
      <c r="EWX105" s="704"/>
      <c r="EWY105" s="704"/>
      <c r="EWZ105" s="704"/>
      <c r="EXA105" s="704"/>
      <c r="EXB105" s="704"/>
      <c r="EXC105" s="704"/>
      <c r="EXD105" s="704"/>
      <c r="EXE105" s="704"/>
      <c r="EXF105" s="704"/>
      <c r="EXG105" s="704"/>
      <c r="EXH105" s="704"/>
      <c r="EXI105" s="704"/>
      <c r="EXJ105" s="704"/>
      <c r="EXK105" s="704"/>
      <c r="EXL105" s="704"/>
      <c r="EXM105" s="704"/>
      <c r="EXN105" s="704"/>
      <c r="EXO105" s="704"/>
      <c r="EXP105" s="704"/>
      <c r="EXQ105" s="704"/>
      <c r="EXR105" s="704"/>
      <c r="EXS105" s="704"/>
      <c r="EXT105" s="704"/>
      <c r="EXU105" s="704"/>
      <c r="EXV105" s="704"/>
      <c r="EXW105" s="704"/>
      <c r="EXX105" s="704"/>
      <c r="EXY105" s="704"/>
      <c r="EXZ105" s="704"/>
      <c r="EYA105" s="704"/>
      <c r="EYB105" s="704"/>
      <c r="EYC105" s="704"/>
      <c r="EYD105" s="704"/>
      <c r="EYE105" s="704"/>
      <c r="EYF105" s="704"/>
      <c r="EYG105" s="704"/>
      <c r="EYH105" s="704"/>
      <c r="EYI105" s="704"/>
      <c r="EYJ105" s="704"/>
      <c r="EYK105" s="704"/>
      <c r="EYL105" s="704"/>
      <c r="EYM105" s="704"/>
      <c r="EYN105" s="704"/>
      <c r="EYO105" s="704"/>
      <c r="EYP105" s="704"/>
      <c r="EYQ105" s="704"/>
      <c r="EYR105" s="704"/>
      <c r="EYS105" s="704"/>
      <c r="EYT105" s="704"/>
      <c r="EYU105" s="704"/>
      <c r="EYV105" s="704"/>
      <c r="EYW105" s="704"/>
      <c r="EYX105" s="704"/>
      <c r="EYY105" s="704"/>
      <c r="EYZ105" s="704"/>
      <c r="EZA105" s="704"/>
      <c r="EZB105" s="704"/>
      <c r="EZC105" s="704"/>
      <c r="EZD105" s="704"/>
      <c r="EZE105" s="704"/>
      <c r="EZF105" s="704"/>
      <c r="EZG105" s="704"/>
      <c r="EZH105" s="704"/>
      <c r="EZI105" s="704"/>
      <c r="EZJ105" s="704"/>
      <c r="EZK105" s="704"/>
      <c r="EZL105" s="704"/>
      <c r="EZM105" s="704"/>
      <c r="EZN105" s="704"/>
      <c r="EZO105" s="704"/>
      <c r="EZP105" s="704"/>
      <c r="EZQ105" s="704"/>
      <c r="EZR105" s="704"/>
      <c r="EZS105" s="704"/>
      <c r="EZT105" s="704"/>
      <c r="EZU105" s="704"/>
      <c r="EZV105" s="704"/>
      <c r="EZW105" s="704"/>
      <c r="EZX105" s="704"/>
      <c r="EZY105" s="704"/>
      <c r="EZZ105" s="704"/>
      <c r="FAA105" s="704"/>
      <c r="FAB105" s="704"/>
      <c r="FAC105" s="704"/>
      <c r="FAD105" s="704"/>
      <c r="FAE105" s="704"/>
      <c r="FAF105" s="704"/>
      <c r="FAG105" s="704"/>
      <c r="FAH105" s="704"/>
      <c r="FAI105" s="704"/>
      <c r="FAJ105" s="704"/>
      <c r="FAK105" s="704"/>
      <c r="FAL105" s="704"/>
      <c r="FAM105" s="704"/>
      <c r="FAN105" s="704"/>
      <c r="FAO105" s="704"/>
      <c r="FAP105" s="704"/>
      <c r="FAQ105" s="704"/>
      <c r="FAR105" s="704"/>
      <c r="FAS105" s="704"/>
      <c r="FAT105" s="704"/>
      <c r="FAU105" s="704"/>
      <c r="FAV105" s="704"/>
      <c r="FAW105" s="704"/>
      <c r="FAX105" s="704"/>
      <c r="FAY105" s="704"/>
      <c r="FAZ105" s="704"/>
      <c r="FBA105" s="704"/>
      <c r="FBB105" s="704"/>
      <c r="FBC105" s="704"/>
      <c r="FBD105" s="704"/>
      <c r="FBE105" s="704"/>
      <c r="FBF105" s="704"/>
      <c r="FBG105" s="704"/>
      <c r="FBH105" s="704"/>
      <c r="FBI105" s="704"/>
      <c r="FBJ105" s="704"/>
      <c r="FBK105" s="704"/>
      <c r="FBL105" s="704"/>
      <c r="FBM105" s="704"/>
      <c r="FBN105" s="704"/>
      <c r="FBO105" s="704"/>
      <c r="FBP105" s="704"/>
      <c r="FBQ105" s="704"/>
      <c r="FBR105" s="704"/>
      <c r="FBS105" s="704"/>
      <c r="FBT105" s="704"/>
      <c r="FBU105" s="704"/>
      <c r="FBV105" s="704"/>
      <c r="FBW105" s="704"/>
      <c r="FBX105" s="704"/>
      <c r="FBY105" s="704"/>
      <c r="FBZ105" s="704"/>
      <c r="FCA105" s="704"/>
      <c r="FCB105" s="704"/>
      <c r="FCC105" s="704"/>
      <c r="FCD105" s="704"/>
      <c r="FCE105" s="704"/>
      <c r="FCF105" s="704"/>
      <c r="FCG105" s="704"/>
      <c r="FCH105" s="704"/>
      <c r="FCI105" s="704"/>
      <c r="FCJ105" s="704"/>
      <c r="FCK105" s="704"/>
      <c r="FCL105" s="704"/>
      <c r="FCM105" s="704"/>
      <c r="FCN105" s="704"/>
      <c r="FCO105" s="704"/>
      <c r="FCP105" s="704"/>
      <c r="FCQ105" s="704"/>
      <c r="FCR105" s="704"/>
      <c r="FCS105" s="704"/>
      <c r="FCT105" s="704"/>
      <c r="FCU105" s="704"/>
      <c r="FCV105" s="704"/>
      <c r="FCW105" s="704"/>
      <c r="FCX105" s="704"/>
      <c r="FCY105" s="704"/>
      <c r="FCZ105" s="704"/>
      <c r="FDA105" s="704"/>
      <c r="FDB105" s="704"/>
      <c r="FDC105" s="704"/>
      <c r="FDD105" s="704"/>
      <c r="FDE105" s="704"/>
      <c r="FDF105" s="704"/>
      <c r="FDG105" s="704"/>
      <c r="FDH105" s="704"/>
      <c r="FDI105" s="704"/>
      <c r="FDJ105" s="704"/>
      <c r="FDK105" s="704"/>
      <c r="FDL105" s="704"/>
      <c r="FDM105" s="704"/>
      <c r="FDN105" s="704"/>
      <c r="FDO105" s="704"/>
      <c r="FDP105" s="704"/>
      <c r="FDQ105" s="704"/>
      <c r="FDR105" s="704"/>
      <c r="FDS105" s="704"/>
      <c r="FDT105" s="704"/>
      <c r="FDU105" s="704"/>
      <c r="FDV105" s="704"/>
      <c r="FDW105" s="704"/>
      <c r="FDX105" s="704"/>
      <c r="FDY105" s="704"/>
      <c r="FDZ105" s="704"/>
      <c r="FEA105" s="704"/>
      <c r="FEB105" s="704"/>
      <c r="FEC105" s="704"/>
      <c r="FED105" s="704"/>
      <c r="FEE105" s="704"/>
      <c r="FEF105" s="704"/>
      <c r="FEG105" s="704"/>
      <c r="FEH105" s="704"/>
      <c r="FEI105" s="704"/>
      <c r="FEJ105" s="704"/>
      <c r="FEK105" s="704"/>
      <c r="FEL105" s="704"/>
      <c r="FEM105" s="704"/>
      <c r="FEN105" s="704"/>
      <c r="FEO105" s="704"/>
      <c r="FEP105" s="704"/>
      <c r="FEQ105" s="704"/>
      <c r="FER105" s="704"/>
      <c r="FES105" s="704"/>
      <c r="FET105" s="704"/>
      <c r="FEU105" s="704"/>
      <c r="FEV105" s="704"/>
      <c r="FEW105" s="704"/>
      <c r="FEX105" s="704"/>
      <c r="FEY105" s="704"/>
      <c r="FEZ105" s="704"/>
      <c r="FFA105" s="704"/>
      <c r="FFB105" s="704"/>
      <c r="FFC105" s="704"/>
      <c r="FFD105" s="704"/>
      <c r="FFE105" s="704"/>
      <c r="FFF105" s="704"/>
      <c r="FFG105" s="704"/>
      <c r="FFH105" s="704"/>
      <c r="FFI105" s="704"/>
      <c r="FFJ105" s="704"/>
      <c r="FFK105" s="704"/>
      <c r="FFL105" s="704"/>
      <c r="FFM105" s="704"/>
      <c r="FFN105" s="704"/>
      <c r="FFO105" s="704"/>
      <c r="FFP105" s="704"/>
      <c r="FFQ105" s="704"/>
      <c r="FFR105" s="704"/>
      <c r="FFS105" s="704"/>
      <c r="FFT105" s="704"/>
      <c r="FFU105" s="704"/>
      <c r="FFV105" s="704"/>
      <c r="FFW105" s="704"/>
      <c r="FFX105" s="704"/>
      <c r="FFY105" s="704"/>
      <c r="FFZ105" s="704"/>
      <c r="FGA105" s="704"/>
      <c r="FGB105" s="704"/>
      <c r="FGC105" s="704"/>
      <c r="FGD105" s="704"/>
      <c r="FGE105" s="704"/>
      <c r="FGF105" s="704"/>
      <c r="FGG105" s="704"/>
      <c r="FGH105" s="704"/>
      <c r="FGI105" s="704"/>
      <c r="FGJ105" s="704"/>
      <c r="FGK105" s="704"/>
      <c r="FGL105" s="704"/>
      <c r="FGM105" s="704"/>
      <c r="FGN105" s="704"/>
      <c r="FGO105" s="704"/>
      <c r="FGP105" s="704"/>
      <c r="FGQ105" s="704"/>
      <c r="FGR105" s="704"/>
      <c r="FGS105" s="704"/>
      <c r="FGT105" s="704"/>
      <c r="FGU105" s="704"/>
      <c r="FGV105" s="704"/>
      <c r="FGW105" s="704"/>
      <c r="FGX105" s="704"/>
      <c r="FGY105" s="704"/>
      <c r="FGZ105" s="704"/>
      <c r="FHA105" s="704"/>
      <c r="FHB105" s="704"/>
      <c r="FHC105" s="704"/>
      <c r="FHD105" s="704"/>
      <c r="FHE105" s="704"/>
      <c r="FHF105" s="704"/>
      <c r="FHG105" s="704"/>
      <c r="FHH105" s="704"/>
      <c r="FHI105" s="704"/>
      <c r="FHJ105" s="704"/>
      <c r="FHK105" s="704"/>
      <c r="FHL105" s="704"/>
      <c r="FHM105" s="704"/>
      <c r="FHN105" s="704"/>
      <c r="FHO105" s="704"/>
      <c r="FHP105" s="704"/>
      <c r="FHQ105" s="704"/>
      <c r="FHR105" s="704"/>
      <c r="FHS105" s="704"/>
      <c r="FHT105" s="704"/>
      <c r="FHU105" s="704"/>
      <c r="FHV105" s="704"/>
      <c r="FHW105" s="704"/>
      <c r="FHX105" s="704"/>
      <c r="FHY105" s="704"/>
      <c r="FHZ105" s="704"/>
      <c r="FIA105" s="704"/>
      <c r="FIB105" s="704"/>
      <c r="FIC105" s="704"/>
      <c r="FID105" s="704"/>
      <c r="FIE105" s="704"/>
      <c r="FIF105" s="704"/>
      <c r="FIG105" s="704"/>
      <c r="FIH105" s="704"/>
      <c r="FII105" s="704"/>
      <c r="FIJ105" s="704"/>
      <c r="FIK105" s="704"/>
      <c r="FIL105" s="704"/>
      <c r="FIM105" s="704"/>
      <c r="FIN105" s="704"/>
      <c r="FIO105" s="704"/>
      <c r="FIP105" s="704"/>
      <c r="FIQ105" s="704"/>
      <c r="FIR105" s="704"/>
      <c r="FIS105" s="704"/>
      <c r="FIT105" s="704"/>
      <c r="FIU105" s="704"/>
      <c r="FIV105" s="704"/>
      <c r="FIW105" s="704"/>
      <c r="FIX105" s="704"/>
      <c r="FIY105" s="704"/>
      <c r="FIZ105" s="704"/>
      <c r="FJA105" s="704"/>
      <c r="FJB105" s="704"/>
      <c r="FJC105" s="704"/>
      <c r="FJD105" s="704"/>
      <c r="FJE105" s="704"/>
      <c r="FJF105" s="704"/>
      <c r="FJG105" s="704"/>
      <c r="FJH105" s="704"/>
      <c r="FJI105" s="704"/>
      <c r="FJJ105" s="704"/>
      <c r="FJK105" s="704"/>
      <c r="FJL105" s="704"/>
      <c r="FJM105" s="704"/>
      <c r="FJN105" s="704"/>
      <c r="FJO105" s="704"/>
      <c r="FJP105" s="704"/>
      <c r="FJQ105" s="704"/>
      <c r="FJR105" s="704"/>
      <c r="FJS105" s="704"/>
      <c r="FJT105" s="704"/>
      <c r="FJU105" s="704"/>
      <c r="FJV105" s="704"/>
      <c r="FJW105" s="704"/>
      <c r="FJX105" s="704"/>
      <c r="FJY105" s="704"/>
      <c r="FJZ105" s="704"/>
      <c r="FKA105" s="704"/>
      <c r="FKB105" s="704"/>
      <c r="FKC105" s="704"/>
      <c r="FKD105" s="704"/>
      <c r="FKE105" s="704"/>
      <c r="FKF105" s="704"/>
      <c r="FKG105" s="704"/>
      <c r="FKH105" s="704"/>
      <c r="FKI105" s="704"/>
      <c r="FKJ105" s="704"/>
      <c r="FKK105" s="704"/>
      <c r="FKL105" s="704"/>
      <c r="FKM105" s="704"/>
      <c r="FKN105" s="704"/>
      <c r="FKO105" s="704"/>
      <c r="FKP105" s="704"/>
      <c r="FKQ105" s="704"/>
      <c r="FKR105" s="704"/>
      <c r="FKS105" s="704"/>
      <c r="FKT105" s="704"/>
      <c r="FKU105" s="704"/>
      <c r="FKV105" s="704"/>
      <c r="FKW105" s="704"/>
      <c r="FKX105" s="704"/>
      <c r="FKY105" s="704"/>
      <c r="FKZ105" s="704"/>
      <c r="FLA105" s="704"/>
      <c r="FLB105" s="704"/>
      <c r="FLC105" s="704"/>
      <c r="FLD105" s="704"/>
      <c r="FLE105" s="704"/>
      <c r="FLF105" s="704"/>
      <c r="FLG105" s="704"/>
      <c r="FLH105" s="704"/>
      <c r="FLI105" s="704"/>
      <c r="FLJ105" s="704"/>
      <c r="FLK105" s="704"/>
      <c r="FLL105" s="704"/>
      <c r="FLM105" s="704"/>
      <c r="FLN105" s="704"/>
      <c r="FLO105" s="704"/>
      <c r="FLP105" s="704"/>
      <c r="FLQ105" s="704"/>
      <c r="FLR105" s="704"/>
      <c r="FLS105" s="704"/>
      <c r="FLT105" s="704"/>
      <c r="FLU105" s="704"/>
      <c r="FLV105" s="704"/>
      <c r="FLW105" s="704"/>
      <c r="FLX105" s="704"/>
      <c r="FLY105" s="704"/>
      <c r="FLZ105" s="704"/>
      <c r="FMA105" s="704"/>
      <c r="FMB105" s="704"/>
      <c r="FMC105" s="704"/>
      <c r="FMD105" s="704"/>
      <c r="FME105" s="704"/>
      <c r="FMF105" s="704"/>
      <c r="FMG105" s="704"/>
      <c r="FMH105" s="704"/>
      <c r="FMI105" s="704"/>
      <c r="FMJ105" s="704"/>
      <c r="FMK105" s="704"/>
      <c r="FML105" s="704"/>
      <c r="FMM105" s="704"/>
      <c r="FMN105" s="704"/>
      <c r="FMO105" s="704"/>
      <c r="FMP105" s="704"/>
      <c r="FMQ105" s="704"/>
      <c r="FMR105" s="704"/>
      <c r="FMS105" s="704"/>
      <c r="FMT105" s="704"/>
      <c r="FMU105" s="704"/>
      <c r="FMV105" s="704"/>
      <c r="FMW105" s="704"/>
      <c r="FMX105" s="704"/>
      <c r="FMY105" s="704"/>
      <c r="FMZ105" s="704"/>
      <c r="FNA105" s="704"/>
      <c r="FNB105" s="704"/>
      <c r="FNC105" s="704"/>
      <c r="FND105" s="704"/>
      <c r="FNE105" s="704"/>
      <c r="FNF105" s="704"/>
      <c r="FNG105" s="704"/>
      <c r="FNH105" s="704"/>
      <c r="FNI105" s="704"/>
      <c r="FNJ105" s="704"/>
      <c r="FNK105" s="704"/>
      <c r="FNL105" s="704"/>
      <c r="FNM105" s="704"/>
      <c r="FNN105" s="704"/>
      <c r="FNO105" s="704"/>
      <c r="FNP105" s="704"/>
      <c r="FNQ105" s="704"/>
      <c r="FNR105" s="704"/>
      <c r="FNS105" s="704"/>
      <c r="FNT105" s="704"/>
      <c r="FNU105" s="704"/>
      <c r="FNV105" s="704"/>
      <c r="FNW105" s="704"/>
      <c r="FNX105" s="704"/>
      <c r="FNY105" s="704"/>
      <c r="FNZ105" s="704"/>
      <c r="FOA105" s="704"/>
      <c r="FOB105" s="704"/>
      <c r="FOC105" s="704"/>
      <c r="FOD105" s="704"/>
      <c r="FOE105" s="704"/>
      <c r="FOF105" s="704"/>
      <c r="FOG105" s="704"/>
      <c r="FOH105" s="704"/>
      <c r="FOI105" s="704"/>
      <c r="FOJ105" s="704"/>
      <c r="FOK105" s="704"/>
      <c r="FOL105" s="704"/>
      <c r="FOM105" s="704"/>
      <c r="FON105" s="704"/>
      <c r="FOO105" s="704"/>
      <c r="FOP105" s="704"/>
      <c r="FOQ105" s="704"/>
      <c r="FOR105" s="704"/>
      <c r="FOS105" s="704"/>
      <c r="FOT105" s="704"/>
      <c r="FOU105" s="704"/>
      <c r="FOV105" s="704"/>
      <c r="FOW105" s="704"/>
      <c r="FOX105" s="704"/>
      <c r="FOY105" s="704"/>
      <c r="FOZ105" s="704"/>
      <c r="FPA105" s="704"/>
      <c r="FPB105" s="704"/>
      <c r="FPC105" s="704"/>
      <c r="FPD105" s="704"/>
      <c r="FPE105" s="704"/>
      <c r="FPF105" s="704"/>
      <c r="FPG105" s="704"/>
      <c r="FPH105" s="704"/>
      <c r="FPI105" s="704"/>
      <c r="FPJ105" s="704"/>
      <c r="FPK105" s="704"/>
      <c r="FPL105" s="704"/>
      <c r="FPM105" s="704"/>
      <c r="FPN105" s="704"/>
      <c r="FPO105" s="704"/>
      <c r="FPP105" s="704"/>
      <c r="FPQ105" s="704"/>
      <c r="FPR105" s="704"/>
      <c r="FPS105" s="704"/>
      <c r="FPT105" s="704"/>
      <c r="FPU105" s="704"/>
      <c r="FPV105" s="704"/>
      <c r="FPW105" s="704"/>
      <c r="FPX105" s="704"/>
      <c r="FPY105" s="704"/>
      <c r="FPZ105" s="704"/>
      <c r="FQA105" s="704"/>
      <c r="FQB105" s="704"/>
      <c r="FQC105" s="704"/>
      <c r="FQD105" s="704"/>
      <c r="FQE105" s="704"/>
      <c r="FQF105" s="704"/>
      <c r="FQG105" s="704"/>
      <c r="FQH105" s="704"/>
      <c r="FQI105" s="704"/>
      <c r="FQJ105" s="704"/>
      <c r="FQK105" s="704"/>
      <c r="FQL105" s="704"/>
      <c r="FQM105" s="704"/>
      <c r="FQN105" s="704"/>
      <c r="FQO105" s="704"/>
      <c r="FQP105" s="704"/>
      <c r="FQQ105" s="704"/>
      <c r="FQR105" s="704"/>
      <c r="FQS105" s="704"/>
      <c r="FQT105" s="704"/>
      <c r="FQU105" s="704"/>
      <c r="FQV105" s="704"/>
      <c r="FQW105" s="704"/>
      <c r="FQX105" s="704"/>
      <c r="FQY105" s="704"/>
      <c r="FQZ105" s="704"/>
      <c r="FRA105" s="704"/>
      <c r="FRB105" s="704"/>
      <c r="FRC105" s="704"/>
      <c r="FRD105" s="704"/>
      <c r="FRE105" s="704"/>
      <c r="FRF105" s="704"/>
      <c r="FRG105" s="704"/>
      <c r="FRH105" s="704"/>
      <c r="FRI105" s="704"/>
      <c r="FRJ105" s="704"/>
      <c r="FRK105" s="704"/>
      <c r="FRL105" s="704"/>
      <c r="FRM105" s="704"/>
      <c r="FRN105" s="704"/>
      <c r="FRO105" s="704"/>
      <c r="FRP105" s="704"/>
      <c r="FRQ105" s="704"/>
      <c r="FRR105" s="704"/>
      <c r="FRS105" s="704"/>
      <c r="FRT105" s="704"/>
      <c r="FRU105" s="704"/>
      <c r="FRV105" s="704"/>
      <c r="FRW105" s="704"/>
      <c r="FRX105" s="704"/>
      <c r="FRY105" s="704"/>
      <c r="FRZ105" s="704"/>
      <c r="FSA105" s="704"/>
      <c r="FSB105" s="704"/>
      <c r="FSC105" s="704"/>
      <c r="FSD105" s="704"/>
      <c r="FSE105" s="704"/>
      <c r="FSF105" s="704"/>
      <c r="FSG105" s="704"/>
      <c r="FSH105" s="704"/>
      <c r="FSI105" s="704"/>
      <c r="FSJ105" s="704"/>
      <c r="FSK105" s="704"/>
      <c r="FSL105" s="704"/>
      <c r="FSM105" s="704"/>
      <c r="FSN105" s="704"/>
      <c r="FSO105" s="704"/>
      <c r="FSP105" s="704"/>
      <c r="FSQ105" s="704"/>
      <c r="FSR105" s="704"/>
      <c r="FSS105" s="704"/>
      <c r="FST105" s="704"/>
      <c r="FSU105" s="704"/>
      <c r="FSV105" s="704"/>
      <c r="FSW105" s="704"/>
      <c r="FSX105" s="704"/>
      <c r="FSY105" s="704"/>
      <c r="FSZ105" s="704"/>
      <c r="FTA105" s="704"/>
      <c r="FTB105" s="704"/>
      <c r="FTC105" s="704"/>
      <c r="FTD105" s="704"/>
      <c r="FTE105" s="704"/>
      <c r="FTF105" s="704"/>
      <c r="FTG105" s="704"/>
      <c r="FTH105" s="704"/>
      <c r="FTI105" s="704"/>
      <c r="FTJ105" s="704"/>
      <c r="FTK105" s="704"/>
      <c r="FTL105" s="704"/>
      <c r="FTM105" s="704"/>
      <c r="FTN105" s="704"/>
      <c r="FTO105" s="704"/>
      <c r="FTP105" s="704"/>
      <c r="FTQ105" s="704"/>
      <c r="FTR105" s="704"/>
      <c r="FTS105" s="704"/>
      <c r="FTT105" s="704"/>
      <c r="FTU105" s="704"/>
      <c r="FTV105" s="704"/>
      <c r="FTW105" s="704"/>
      <c r="FTX105" s="704"/>
      <c r="FTY105" s="704"/>
      <c r="FTZ105" s="704"/>
      <c r="FUA105" s="704"/>
      <c r="FUB105" s="704"/>
      <c r="FUC105" s="704"/>
      <c r="FUD105" s="704"/>
      <c r="FUE105" s="704"/>
      <c r="FUF105" s="704"/>
      <c r="FUG105" s="704"/>
      <c r="FUH105" s="704"/>
      <c r="FUI105" s="704"/>
      <c r="FUJ105" s="704"/>
      <c r="FUK105" s="704"/>
      <c r="FUL105" s="704"/>
      <c r="FUM105" s="704"/>
      <c r="FUN105" s="704"/>
      <c r="FUO105" s="704"/>
      <c r="FUP105" s="704"/>
      <c r="FUQ105" s="704"/>
      <c r="FUR105" s="704"/>
      <c r="FUS105" s="704"/>
      <c r="FUT105" s="704"/>
      <c r="FUU105" s="704"/>
      <c r="FUV105" s="704"/>
      <c r="FUW105" s="704"/>
      <c r="FUX105" s="704"/>
      <c r="FUY105" s="704"/>
      <c r="FUZ105" s="704"/>
      <c r="FVA105" s="704"/>
      <c r="FVB105" s="704"/>
      <c r="FVC105" s="704"/>
      <c r="FVD105" s="704"/>
      <c r="FVE105" s="704"/>
      <c r="FVF105" s="704"/>
      <c r="FVG105" s="704"/>
      <c r="FVH105" s="704"/>
      <c r="FVI105" s="704"/>
      <c r="FVJ105" s="704"/>
      <c r="FVK105" s="704"/>
      <c r="FVL105" s="704"/>
      <c r="FVM105" s="704"/>
      <c r="FVN105" s="704"/>
      <c r="FVO105" s="704"/>
      <c r="FVP105" s="704"/>
      <c r="FVQ105" s="704"/>
      <c r="FVR105" s="704"/>
      <c r="FVS105" s="704"/>
      <c r="FVT105" s="704"/>
      <c r="FVU105" s="704"/>
      <c r="FVV105" s="704"/>
      <c r="FVW105" s="704"/>
      <c r="FVX105" s="704"/>
      <c r="FVY105" s="704"/>
      <c r="FVZ105" s="704"/>
      <c r="FWA105" s="704"/>
      <c r="FWB105" s="704"/>
      <c r="FWC105" s="704"/>
      <c r="FWD105" s="704"/>
      <c r="FWE105" s="704"/>
      <c r="FWF105" s="704"/>
      <c r="FWG105" s="704"/>
      <c r="FWH105" s="704"/>
      <c r="FWI105" s="704"/>
      <c r="FWJ105" s="704"/>
      <c r="FWK105" s="704"/>
      <c r="FWL105" s="704"/>
      <c r="FWM105" s="704"/>
      <c r="FWN105" s="704"/>
      <c r="FWO105" s="704"/>
      <c r="FWP105" s="704"/>
      <c r="FWQ105" s="704"/>
      <c r="FWR105" s="704"/>
      <c r="FWS105" s="704"/>
      <c r="FWT105" s="704"/>
      <c r="FWU105" s="704"/>
      <c r="FWV105" s="704"/>
      <c r="FWW105" s="704"/>
      <c r="FWX105" s="704"/>
      <c r="FWY105" s="704"/>
      <c r="FWZ105" s="704"/>
      <c r="FXA105" s="704"/>
      <c r="FXB105" s="704"/>
      <c r="FXC105" s="704"/>
      <c r="FXD105" s="704"/>
      <c r="FXE105" s="704"/>
      <c r="FXF105" s="704"/>
      <c r="FXG105" s="704"/>
      <c r="FXH105" s="704"/>
      <c r="FXI105" s="704"/>
      <c r="FXJ105" s="704"/>
      <c r="FXK105" s="704"/>
      <c r="FXL105" s="704"/>
      <c r="FXM105" s="704"/>
      <c r="FXN105" s="704"/>
      <c r="FXO105" s="704"/>
      <c r="FXP105" s="704"/>
      <c r="FXQ105" s="704"/>
      <c r="FXR105" s="704"/>
      <c r="FXS105" s="704"/>
      <c r="FXT105" s="704"/>
      <c r="FXU105" s="704"/>
      <c r="FXV105" s="704"/>
      <c r="FXW105" s="704"/>
      <c r="FXX105" s="704"/>
      <c r="FXY105" s="704"/>
      <c r="FXZ105" s="704"/>
      <c r="FYA105" s="704"/>
      <c r="FYB105" s="704"/>
      <c r="FYC105" s="704"/>
      <c r="FYD105" s="704"/>
      <c r="FYE105" s="704"/>
      <c r="FYF105" s="704"/>
      <c r="FYG105" s="704"/>
      <c r="FYH105" s="704"/>
      <c r="FYI105" s="704"/>
      <c r="FYJ105" s="704"/>
      <c r="FYK105" s="704"/>
      <c r="FYL105" s="704"/>
      <c r="FYM105" s="704"/>
      <c r="FYN105" s="704"/>
      <c r="FYO105" s="704"/>
      <c r="FYP105" s="704"/>
      <c r="FYQ105" s="704"/>
      <c r="FYR105" s="704"/>
      <c r="FYS105" s="704"/>
      <c r="FYT105" s="704"/>
      <c r="FYU105" s="704"/>
      <c r="FYV105" s="704"/>
      <c r="FYW105" s="704"/>
      <c r="FYX105" s="704"/>
      <c r="FYY105" s="704"/>
      <c r="FYZ105" s="704"/>
      <c r="FZA105" s="704"/>
      <c r="FZB105" s="704"/>
      <c r="FZC105" s="704"/>
      <c r="FZD105" s="704"/>
      <c r="FZE105" s="704"/>
      <c r="FZF105" s="704"/>
      <c r="FZG105" s="704"/>
      <c r="FZH105" s="704"/>
      <c r="FZI105" s="704"/>
      <c r="FZJ105" s="704"/>
      <c r="FZK105" s="704"/>
      <c r="FZL105" s="704"/>
      <c r="FZM105" s="704"/>
      <c r="FZN105" s="704"/>
      <c r="FZO105" s="704"/>
      <c r="FZP105" s="704"/>
      <c r="FZQ105" s="704"/>
      <c r="FZR105" s="704"/>
      <c r="FZS105" s="704"/>
      <c r="FZT105" s="704"/>
      <c r="FZU105" s="704"/>
      <c r="FZV105" s="704"/>
      <c r="FZW105" s="704"/>
      <c r="FZX105" s="704"/>
      <c r="FZY105" s="704"/>
      <c r="FZZ105" s="704"/>
      <c r="GAA105" s="704"/>
      <c r="GAB105" s="704"/>
      <c r="GAC105" s="704"/>
      <c r="GAD105" s="704"/>
      <c r="GAE105" s="704"/>
      <c r="GAF105" s="704"/>
      <c r="GAG105" s="704"/>
      <c r="GAH105" s="704"/>
      <c r="GAI105" s="704"/>
      <c r="GAJ105" s="704"/>
      <c r="GAK105" s="704"/>
      <c r="GAL105" s="704"/>
      <c r="GAM105" s="704"/>
      <c r="GAN105" s="704"/>
      <c r="GAO105" s="704"/>
      <c r="GAP105" s="704"/>
      <c r="GAQ105" s="704"/>
      <c r="GAR105" s="704"/>
      <c r="GAS105" s="704"/>
      <c r="GAT105" s="704"/>
      <c r="GAU105" s="704"/>
      <c r="GAV105" s="704"/>
      <c r="GAW105" s="704"/>
      <c r="GAX105" s="704"/>
      <c r="GAY105" s="704"/>
      <c r="GAZ105" s="704"/>
      <c r="GBA105" s="704"/>
      <c r="GBB105" s="704"/>
      <c r="GBC105" s="704"/>
      <c r="GBD105" s="704"/>
      <c r="GBE105" s="704"/>
      <c r="GBF105" s="704"/>
      <c r="GBG105" s="704"/>
      <c r="GBH105" s="704"/>
      <c r="GBI105" s="704"/>
      <c r="GBJ105" s="704"/>
      <c r="GBK105" s="704"/>
      <c r="GBL105" s="704"/>
      <c r="GBM105" s="704"/>
      <c r="GBN105" s="704"/>
      <c r="GBO105" s="704"/>
      <c r="GBP105" s="704"/>
      <c r="GBQ105" s="704"/>
      <c r="GBR105" s="704"/>
      <c r="GBS105" s="704"/>
      <c r="GBT105" s="704"/>
      <c r="GBU105" s="704"/>
      <c r="GBV105" s="704"/>
      <c r="GBW105" s="704"/>
      <c r="GBX105" s="704"/>
      <c r="GBY105" s="704"/>
      <c r="GBZ105" s="704"/>
      <c r="GCA105" s="704"/>
      <c r="GCB105" s="704"/>
      <c r="GCC105" s="704"/>
      <c r="GCD105" s="704"/>
      <c r="GCE105" s="704"/>
      <c r="GCF105" s="704"/>
      <c r="GCG105" s="704"/>
      <c r="GCH105" s="704"/>
      <c r="GCI105" s="704"/>
      <c r="GCJ105" s="704"/>
      <c r="GCK105" s="704"/>
      <c r="GCL105" s="704"/>
      <c r="GCM105" s="704"/>
      <c r="GCN105" s="704"/>
      <c r="GCO105" s="704"/>
      <c r="GCP105" s="704"/>
      <c r="GCQ105" s="704"/>
      <c r="GCR105" s="704"/>
      <c r="GCS105" s="704"/>
      <c r="GCT105" s="704"/>
      <c r="GCU105" s="704"/>
      <c r="GCV105" s="704"/>
      <c r="GCW105" s="704"/>
      <c r="GCX105" s="704"/>
      <c r="GCY105" s="704"/>
      <c r="GCZ105" s="704"/>
      <c r="GDA105" s="704"/>
      <c r="GDB105" s="704"/>
      <c r="GDC105" s="704"/>
      <c r="GDD105" s="704"/>
      <c r="GDE105" s="704"/>
      <c r="GDF105" s="704"/>
      <c r="GDG105" s="704"/>
      <c r="GDH105" s="704"/>
      <c r="GDI105" s="704"/>
      <c r="GDJ105" s="704"/>
      <c r="GDK105" s="704"/>
      <c r="GDL105" s="704"/>
      <c r="GDM105" s="704"/>
      <c r="GDN105" s="704"/>
      <c r="GDO105" s="704"/>
      <c r="GDP105" s="704"/>
      <c r="GDQ105" s="704"/>
      <c r="GDR105" s="704"/>
      <c r="GDS105" s="704"/>
      <c r="GDT105" s="704"/>
      <c r="GDU105" s="704"/>
      <c r="GDV105" s="704"/>
      <c r="GDW105" s="704"/>
      <c r="GDX105" s="704"/>
      <c r="GDY105" s="704"/>
      <c r="GDZ105" s="704"/>
      <c r="GEA105" s="704"/>
      <c r="GEB105" s="704"/>
      <c r="GEC105" s="704"/>
      <c r="GED105" s="704"/>
      <c r="GEE105" s="704"/>
      <c r="GEF105" s="704"/>
      <c r="GEG105" s="704"/>
      <c r="GEH105" s="704"/>
      <c r="GEI105" s="704"/>
      <c r="GEJ105" s="704"/>
      <c r="GEK105" s="704"/>
      <c r="GEL105" s="704"/>
      <c r="GEM105" s="704"/>
      <c r="GEN105" s="704"/>
      <c r="GEO105" s="704"/>
      <c r="GEP105" s="704"/>
      <c r="GEQ105" s="704"/>
      <c r="GER105" s="704"/>
      <c r="GES105" s="704"/>
      <c r="GET105" s="704"/>
      <c r="GEU105" s="704"/>
      <c r="GEV105" s="704"/>
      <c r="GEW105" s="704"/>
      <c r="GEX105" s="704"/>
      <c r="GEY105" s="704"/>
      <c r="GEZ105" s="704"/>
      <c r="GFA105" s="704"/>
      <c r="GFB105" s="704"/>
      <c r="GFC105" s="704"/>
      <c r="GFD105" s="704"/>
      <c r="GFE105" s="704"/>
      <c r="GFF105" s="704"/>
      <c r="GFG105" s="704"/>
      <c r="GFH105" s="704"/>
      <c r="GFI105" s="704"/>
      <c r="GFJ105" s="704"/>
      <c r="GFK105" s="704"/>
      <c r="GFL105" s="704"/>
      <c r="GFM105" s="704"/>
      <c r="GFN105" s="704"/>
      <c r="GFO105" s="704"/>
      <c r="GFP105" s="704"/>
      <c r="GFQ105" s="704"/>
      <c r="GFR105" s="704"/>
      <c r="GFS105" s="704"/>
      <c r="GFT105" s="704"/>
      <c r="GFU105" s="704"/>
      <c r="GFV105" s="704"/>
      <c r="GFW105" s="704"/>
      <c r="GFX105" s="704"/>
      <c r="GFY105" s="704"/>
      <c r="GFZ105" s="704"/>
      <c r="GGA105" s="704"/>
      <c r="GGB105" s="704"/>
      <c r="GGC105" s="704"/>
      <c r="GGD105" s="704"/>
      <c r="GGE105" s="704"/>
      <c r="GGF105" s="704"/>
      <c r="GGG105" s="704"/>
      <c r="GGH105" s="704"/>
      <c r="GGI105" s="704"/>
      <c r="GGJ105" s="704"/>
      <c r="GGK105" s="704"/>
      <c r="GGL105" s="704"/>
      <c r="GGM105" s="704"/>
      <c r="GGN105" s="704"/>
      <c r="GGO105" s="704"/>
      <c r="GGP105" s="704"/>
      <c r="GGQ105" s="704"/>
      <c r="GGR105" s="704"/>
      <c r="GGS105" s="704"/>
      <c r="GGT105" s="704"/>
      <c r="GGU105" s="704"/>
      <c r="GGV105" s="704"/>
      <c r="GGW105" s="704"/>
      <c r="GGX105" s="704"/>
      <c r="GGY105" s="704"/>
      <c r="GGZ105" s="704"/>
      <c r="GHA105" s="704"/>
      <c r="GHB105" s="704"/>
      <c r="GHC105" s="704"/>
      <c r="GHD105" s="704"/>
      <c r="GHE105" s="704"/>
      <c r="GHF105" s="704"/>
      <c r="GHG105" s="704"/>
      <c r="GHH105" s="704"/>
      <c r="GHI105" s="704"/>
      <c r="GHJ105" s="704"/>
      <c r="GHK105" s="704"/>
      <c r="GHL105" s="704"/>
      <c r="GHM105" s="704"/>
      <c r="GHN105" s="704"/>
      <c r="GHO105" s="704"/>
      <c r="GHP105" s="704"/>
      <c r="GHQ105" s="704"/>
      <c r="GHR105" s="704"/>
      <c r="GHS105" s="704"/>
      <c r="GHT105" s="704"/>
      <c r="GHU105" s="704"/>
      <c r="GHV105" s="704"/>
      <c r="GHW105" s="704"/>
      <c r="GHX105" s="704"/>
      <c r="GHY105" s="704"/>
      <c r="GHZ105" s="704"/>
      <c r="GIA105" s="704"/>
      <c r="GIB105" s="704"/>
      <c r="GIC105" s="704"/>
      <c r="GID105" s="704"/>
      <c r="GIE105" s="704"/>
      <c r="GIF105" s="704"/>
      <c r="GIG105" s="704"/>
      <c r="GIH105" s="704"/>
      <c r="GII105" s="704"/>
      <c r="GIJ105" s="704"/>
      <c r="GIK105" s="704"/>
      <c r="GIL105" s="704"/>
      <c r="GIM105" s="704"/>
      <c r="GIN105" s="704"/>
      <c r="GIO105" s="704"/>
      <c r="GIP105" s="704"/>
      <c r="GIQ105" s="704"/>
      <c r="GIR105" s="704"/>
      <c r="GIS105" s="704"/>
      <c r="GIT105" s="704"/>
      <c r="GIU105" s="704"/>
      <c r="GIV105" s="704"/>
      <c r="GIW105" s="704"/>
      <c r="GIX105" s="704"/>
      <c r="GIY105" s="704"/>
      <c r="GIZ105" s="704"/>
      <c r="GJA105" s="704"/>
      <c r="GJB105" s="704"/>
      <c r="GJC105" s="704"/>
      <c r="GJD105" s="704"/>
      <c r="GJE105" s="704"/>
      <c r="GJF105" s="704"/>
      <c r="GJG105" s="704"/>
      <c r="GJH105" s="704"/>
      <c r="GJI105" s="704"/>
      <c r="GJJ105" s="704"/>
      <c r="GJK105" s="704"/>
      <c r="GJL105" s="704"/>
      <c r="GJM105" s="704"/>
      <c r="GJN105" s="704"/>
      <c r="GJO105" s="704"/>
      <c r="GJP105" s="704"/>
      <c r="GJQ105" s="704"/>
      <c r="GJR105" s="704"/>
      <c r="GJS105" s="704"/>
      <c r="GJT105" s="704"/>
      <c r="GJU105" s="704"/>
      <c r="GJV105" s="704"/>
      <c r="GJW105" s="704"/>
      <c r="GJX105" s="704"/>
      <c r="GJY105" s="704"/>
      <c r="GJZ105" s="704"/>
      <c r="GKA105" s="704"/>
      <c r="GKB105" s="704"/>
      <c r="GKC105" s="704"/>
      <c r="GKD105" s="704"/>
      <c r="GKE105" s="704"/>
      <c r="GKF105" s="704"/>
      <c r="GKG105" s="704"/>
      <c r="GKH105" s="704"/>
      <c r="GKI105" s="704"/>
      <c r="GKJ105" s="704"/>
      <c r="GKK105" s="704"/>
      <c r="GKL105" s="704"/>
      <c r="GKM105" s="704"/>
      <c r="GKN105" s="704"/>
      <c r="GKO105" s="704"/>
      <c r="GKP105" s="704"/>
      <c r="GKQ105" s="704"/>
      <c r="GKR105" s="704"/>
      <c r="GKS105" s="704"/>
      <c r="GKT105" s="704"/>
      <c r="GKU105" s="704"/>
      <c r="GKV105" s="704"/>
      <c r="GKW105" s="704"/>
      <c r="GKX105" s="704"/>
      <c r="GKY105" s="704"/>
      <c r="GKZ105" s="704"/>
      <c r="GLA105" s="704"/>
      <c r="GLB105" s="704"/>
      <c r="GLC105" s="704"/>
      <c r="GLD105" s="704"/>
      <c r="GLE105" s="704"/>
      <c r="GLF105" s="704"/>
      <c r="GLG105" s="704"/>
      <c r="GLH105" s="704"/>
      <c r="GLI105" s="704"/>
      <c r="GLJ105" s="704"/>
      <c r="GLK105" s="704"/>
      <c r="GLL105" s="704"/>
      <c r="GLM105" s="704"/>
      <c r="GLN105" s="704"/>
      <c r="GLO105" s="704"/>
      <c r="GLP105" s="704"/>
      <c r="GLQ105" s="704"/>
      <c r="GLR105" s="704"/>
      <c r="GLS105" s="704"/>
      <c r="GLT105" s="704"/>
      <c r="GLU105" s="704"/>
      <c r="GLV105" s="704"/>
      <c r="GLW105" s="704"/>
      <c r="GLX105" s="704"/>
      <c r="GLY105" s="704"/>
      <c r="GLZ105" s="704"/>
      <c r="GMA105" s="704"/>
      <c r="GMB105" s="704"/>
      <c r="GMC105" s="704"/>
      <c r="GMD105" s="704"/>
      <c r="GME105" s="704"/>
      <c r="GMF105" s="704"/>
      <c r="GMG105" s="704"/>
      <c r="GMH105" s="704"/>
      <c r="GMI105" s="704"/>
      <c r="GMJ105" s="704"/>
      <c r="GMK105" s="704"/>
      <c r="GML105" s="704"/>
      <c r="GMM105" s="704"/>
      <c r="GMN105" s="704"/>
      <c r="GMO105" s="704"/>
      <c r="GMP105" s="704"/>
      <c r="GMQ105" s="704"/>
      <c r="GMR105" s="704"/>
      <c r="GMS105" s="704"/>
      <c r="GMT105" s="704"/>
      <c r="GMU105" s="704"/>
      <c r="GMV105" s="704"/>
      <c r="GMW105" s="704"/>
      <c r="GMX105" s="704"/>
      <c r="GMY105" s="704"/>
      <c r="GMZ105" s="704"/>
      <c r="GNA105" s="704"/>
      <c r="GNB105" s="704"/>
      <c r="GNC105" s="704"/>
      <c r="GND105" s="704"/>
      <c r="GNE105" s="704"/>
      <c r="GNF105" s="704"/>
      <c r="GNG105" s="704"/>
      <c r="GNH105" s="704"/>
      <c r="GNI105" s="704"/>
      <c r="GNJ105" s="704"/>
      <c r="GNK105" s="704"/>
      <c r="GNL105" s="704"/>
      <c r="GNM105" s="704"/>
      <c r="GNN105" s="704"/>
      <c r="GNO105" s="704"/>
      <c r="GNP105" s="704"/>
      <c r="GNQ105" s="704"/>
      <c r="GNR105" s="704"/>
      <c r="GNS105" s="704"/>
      <c r="GNT105" s="704"/>
      <c r="GNU105" s="704"/>
      <c r="GNV105" s="704"/>
      <c r="GNW105" s="704"/>
      <c r="GNX105" s="704"/>
      <c r="GNY105" s="704"/>
      <c r="GNZ105" s="704"/>
      <c r="GOA105" s="704"/>
      <c r="GOB105" s="704"/>
      <c r="GOC105" s="704"/>
      <c r="GOD105" s="704"/>
      <c r="GOE105" s="704"/>
      <c r="GOF105" s="704"/>
      <c r="GOG105" s="704"/>
      <c r="GOH105" s="704"/>
      <c r="GOI105" s="704"/>
      <c r="GOJ105" s="704"/>
      <c r="GOK105" s="704"/>
      <c r="GOL105" s="704"/>
      <c r="GOM105" s="704"/>
      <c r="GON105" s="704"/>
      <c r="GOO105" s="704"/>
      <c r="GOP105" s="704"/>
      <c r="GOQ105" s="704"/>
      <c r="GOR105" s="704"/>
      <c r="GOS105" s="704"/>
      <c r="GOT105" s="704"/>
      <c r="GOU105" s="704"/>
      <c r="GOV105" s="704"/>
      <c r="GOW105" s="704"/>
      <c r="GOX105" s="704"/>
      <c r="GOY105" s="704"/>
      <c r="GOZ105" s="704"/>
      <c r="GPA105" s="704"/>
      <c r="GPB105" s="704"/>
      <c r="GPC105" s="704"/>
      <c r="GPD105" s="704"/>
      <c r="GPE105" s="704"/>
      <c r="GPF105" s="704"/>
      <c r="GPG105" s="704"/>
      <c r="GPH105" s="704"/>
      <c r="GPI105" s="704"/>
      <c r="GPJ105" s="704"/>
      <c r="GPK105" s="704"/>
      <c r="GPL105" s="704"/>
      <c r="GPM105" s="704"/>
      <c r="GPN105" s="704"/>
      <c r="GPO105" s="704"/>
      <c r="GPP105" s="704"/>
      <c r="GPQ105" s="704"/>
      <c r="GPR105" s="704"/>
      <c r="GPS105" s="704"/>
      <c r="GPT105" s="704"/>
      <c r="GPU105" s="704"/>
      <c r="GPV105" s="704"/>
      <c r="GPW105" s="704"/>
      <c r="GPX105" s="704"/>
      <c r="GPY105" s="704"/>
      <c r="GPZ105" s="704"/>
      <c r="GQA105" s="704"/>
      <c r="GQB105" s="704"/>
      <c r="GQC105" s="704"/>
      <c r="GQD105" s="704"/>
      <c r="GQE105" s="704"/>
      <c r="GQF105" s="704"/>
      <c r="GQG105" s="704"/>
      <c r="GQH105" s="704"/>
      <c r="GQI105" s="704"/>
      <c r="GQJ105" s="704"/>
      <c r="GQK105" s="704"/>
      <c r="GQL105" s="704"/>
      <c r="GQM105" s="704"/>
      <c r="GQN105" s="704"/>
      <c r="GQO105" s="704"/>
      <c r="GQP105" s="704"/>
      <c r="GQQ105" s="704"/>
      <c r="GQR105" s="704"/>
      <c r="GQS105" s="704"/>
      <c r="GQT105" s="704"/>
      <c r="GQU105" s="704"/>
      <c r="GQV105" s="704"/>
      <c r="GQW105" s="704"/>
      <c r="GQX105" s="704"/>
      <c r="GQY105" s="704"/>
      <c r="GQZ105" s="704"/>
      <c r="GRA105" s="704"/>
      <c r="GRB105" s="704"/>
      <c r="GRC105" s="704"/>
      <c r="GRD105" s="704"/>
      <c r="GRE105" s="704"/>
      <c r="GRF105" s="704"/>
      <c r="GRG105" s="704"/>
      <c r="GRH105" s="704"/>
      <c r="GRI105" s="704"/>
      <c r="GRJ105" s="704"/>
      <c r="GRK105" s="704"/>
      <c r="GRL105" s="704"/>
      <c r="GRM105" s="704"/>
      <c r="GRN105" s="704"/>
      <c r="GRO105" s="704"/>
      <c r="GRP105" s="704"/>
      <c r="GRQ105" s="704"/>
      <c r="GRR105" s="704"/>
      <c r="GRS105" s="704"/>
      <c r="GRT105" s="704"/>
      <c r="GRU105" s="704"/>
      <c r="GRV105" s="704"/>
      <c r="GRW105" s="704"/>
      <c r="GRX105" s="704"/>
      <c r="GRY105" s="704"/>
      <c r="GRZ105" s="704"/>
      <c r="GSA105" s="704"/>
      <c r="GSB105" s="704"/>
      <c r="GSC105" s="704"/>
      <c r="GSD105" s="704"/>
      <c r="GSE105" s="704"/>
      <c r="GSF105" s="704"/>
      <c r="GSG105" s="704"/>
      <c r="GSH105" s="704"/>
      <c r="GSI105" s="704"/>
      <c r="GSJ105" s="704"/>
      <c r="GSK105" s="704"/>
      <c r="GSL105" s="704"/>
      <c r="GSM105" s="704"/>
      <c r="GSN105" s="704"/>
      <c r="GSO105" s="704"/>
      <c r="GSP105" s="704"/>
      <c r="GSQ105" s="704"/>
      <c r="GSR105" s="704"/>
      <c r="GSS105" s="704"/>
      <c r="GST105" s="704"/>
      <c r="GSU105" s="704"/>
      <c r="GSV105" s="704"/>
      <c r="GSW105" s="704"/>
      <c r="GSX105" s="704"/>
      <c r="GSY105" s="704"/>
      <c r="GSZ105" s="704"/>
      <c r="GTA105" s="704"/>
      <c r="GTB105" s="704"/>
      <c r="GTC105" s="704"/>
      <c r="GTD105" s="704"/>
      <c r="GTE105" s="704"/>
      <c r="GTF105" s="704"/>
      <c r="GTG105" s="704"/>
      <c r="GTH105" s="704"/>
      <c r="GTI105" s="704"/>
      <c r="GTJ105" s="704"/>
      <c r="GTK105" s="704"/>
      <c r="GTL105" s="704"/>
      <c r="GTM105" s="704"/>
      <c r="GTN105" s="704"/>
      <c r="GTO105" s="704"/>
      <c r="GTP105" s="704"/>
      <c r="GTQ105" s="704"/>
      <c r="GTR105" s="704"/>
      <c r="GTS105" s="704"/>
      <c r="GTT105" s="704"/>
      <c r="GTU105" s="704"/>
      <c r="GTV105" s="704"/>
      <c r="GTW105" s="704"/>
      <c r="GTX105" s="704"/>
      <c r="GTY105" s="704"/>
      <c r="GTZ105" s="704"/>
      <c r="GUA105" s="704"/>
      <c r="GUB105" s="704"/>
      <c r="GUC105" s="704"/>
      <c r="GUD105" s="704"/>
      <c r="GUE105" s="704"/>
      <c r="GUF105" s="704"/>
      <c r="GUG105" s="704"/>
      <c r="GUH105" s="704"/>
      <c r="GUI105" s="704"/>
      <c r="GUJ105" s="704"/>
      <c r="GUK105" s="704"/>
      <c r="GUL105" s="704"/>
      <c r="GUM105" s="704"/>
      <c r="GUN105" s="704"/>
      <c r="GUO105" s="704"/>
      <c r="GUP105" s="704"/>
      <c r="GUQ105" s="704"/>
      <c r="GUR105" s="704"/>
      <c r="GUS105" s="704"/>
      <c r="GUT105" s="704"/>
      <c r="GUU105" s="704"/>
      <c r="GUV105" s="704"/>
      <c r="GUW105" s="704"/>
      <c r="GUX105" s="704"/>
      <c r="GUY105" s="704"/>
      <c r="GUZ105" s="704"/>
      <c r="GVA105" s="704"/>
      <c r="GVB105" s="704"/>
      <c r="GVC105" s="704"/>
      <c r="GVD105" s="704"/>
      <c r="GVE105" s="704"/>
      <c r="GVF105" s="704"/>
      <c r="GVG105" s="704"/>
      <c r="GVH105" s="704"/>
      <c r="GVI105" s="704"/>
      <c r="GVJ105" s="704"/>
      <c r="GVK105" s="704"/>
      <c r="GVL105" s="704"/>
      <c r="GVM105" s="704"/>
      <c r="GVN105" s="704"/>
      <c r="GVO105" s="704"/>
      <c r="GVP105" s="704"/>
      <c r="GVQ105" s="704"/>
      <c r="GVR105" s="704"/>
      <c r="GVS105" s="704"/>
      <c r="GVT105" s="704"/>
      <c r="GVU105" s="704"/>
      <c r="GVV105" s="704"/>
      <c r="GVW105" s="704"/>
      <c r="GVX105" s="704"/>
      <c r="GVY105" s="704"/>
      <c r="GVZ105" s="704"/>
      <c r="GWA105" s="704"/>
      <c r="GWB105" s="704"/>
      <c r="GWC105" s="704"/>
      <c r="GWD105" s="704"/>
      <c r="GWE105" s="704"/>
      <c r="GWF105" s="704"/>
      <c r="GWG105" s="704"/>
      <c r="GWH105" s="704"/>
      <c r="GWI105" s="704"/>
      <c r="GWJ105" s="704"/>
      <c r="GWK105" s="704"/>
      <c r="GWL105" s="704"/>
      <c r="GWM105" s="704"/>
      <c r="GWN105" s="704"/>
      <c r="GWO105" s="704"/>
      <c r="GWP105" s="704"/>
      <c r="GWQ105" s="704"/>
      <c r="GWR105" s="704"/>
      <c r="GWS105" s="704"/>
      <c r="GWT105" s="704"/>
      <c r="GWU105" s="704"/>
      <c r="GWV105" s="704"/>
      <c r="GWW105" s="704"/>
      <c r="GWX105" s="704"/>
      <c r="GWY105" s="704"/>
      <c r="GWZ105" s="704"/>
      <c r="GXA105" s="704"/>
      <c r="GXB105" s="704"/>
      <c r="GXC105" s="704"/>
      <c r="GXD105" s="704"/>
      <c r="GXE105" s="704"/>
      <c r="GXF105" s="704"/>
      <c r="GXG105" s="704"/>
      <c r="GXH105" s="704"/>
      <c r="GXI105" s="704"/>
      <c r="GXJ105" s="704"/>
      <c r="GXK105" s="704"/>
      <c r="GXL105" s="704"/>
      <c r="GXM105" s="704"/>
      <c r="GXN105" s="704"/>
      <c r="GXO105" s="704"/>
      <c r="GXP105" s="704"/>
      <c r="GXQ105" s="704"/>
      <c r="GXR105" s="704"/>
      <c r="GXS105" s="704"/>
      <c r="GXT105" s="704"/>
      <c r="GXU105" s="704"/>
      <c r="GXV105" s="704"/>
      <c r="GXW105" s="704"/>
      <c r="GXX105" s="704"/>
      <c r="GXY105" s="704"/>
      <c r="GXZ105" s="704"/>
      <c r="GYA105" s="704"/>
      <c r="GYB105" s="704"/>
      <c r="GYC105" s="704"/>
      <c r="GYD105" s="704"/>
      <c r="GYE105" s="704"/>
      <c r="GYF105" s="704"/>
      <c r="GYG105" s="704"/>
      <c r="GYH105" s="704"/>
      <c r="GYI105" s="704"/>
      <c r="GYJ105" s="704"/>
      <c r="GYK105" s="704"/>
      <c r="GYL105" s="704"/>
      <c r="GYM105" s="704"/>
      <c r="GYN105" s="704"/>
      <c r="GYO105" s="704"/>
      <c r="GYP105" s="704"/>
      <c r="GYQ105" s="704"/>
      <c r="GYR105" s="704"/>
      <c r="GYS105" s="704"/>
      <c r="GYT105" s="704"/>
      <c r="GYU105" s="704"/>
      <c r="GYV105" s="704"/>
      <c r="GYW105" s="704"/>
      <c r="GYX105" s="704"/>
      <c r="GYY105" s="704"/>
      <c r="GYZ105" s="704"/>
      <c r="GZA105" s="704"/>
      <c r="GZB105" s="704"/>
      <c r="GZC105" s="704"/>
      <c r="GZD105" s="704"/>
      <c r="GZE105" s="704"/>
      <c r="GZF105" s="704"/>
      <c r="GZG105" s="704"/>
      <c r="GZH105" s="704"/>
      <c r="GZI105" s="704"/>
      <c r="GZJ105" s="704"/>
      <c r="GZK105" s="704"/>
      <c r="GZL105" s="704"/>
      <c r="GZM105" s="704"/>
      <c r="GZN105" s="704"/>
      <c r="GZO105" s="704"/>
      <c r="GZP105" s="704"/>
      <c r="GZQ105" s="704"/>
      <c r="GZR105" s="704"/>
      <c r="GZS105" s="704"/>
      <c r="GZT105" s="704"/>
      <c r="GZU105" s="704"/>
      <c r="GZV105" s="704"/>
      <c r="GZW105" s="704"/>
      <c r="GZX105" s="704"/>
      <c r="GZY105" s="704"/>
      <c r="GZZ105" s="704"/>
      <c r="HAA105" s="704"/>
      <c r="HAB105" s="704"/>
      <c r="HAC105" s="704"/>
      <c r="HAD105" s="704"/>
      <c r="HAE105" s="704"/>
      <c r="HAF105" s="704"/>
      <c r="HAG105" s="704"/>
      <c r="HAH105" s="704"/>
      <c r="HAI105" s="704"/>
      <c r="HAJ105" s="704"/>
      <c r="HAK105" s="704"/>
      <c r="HAL105" s="704"/>
      <c r="HAM105" s="704"/>
      <c r="HAN105" s="704"/>
      <c r="HAO105" s="704"/>
      <c r="HAP105" s="704"/>
      <c r="HAQ105" s="704"/>
      <c r="HAR105" s="704"/>
      <c r="HAS105" s="704"/>
      <c r="HAT105" s="704"/>
      <c r="HAU105" s="704"/>
      <c r="HAV105" s="704"/>
      <c r="HAW105" s="704"/>
      <c r="HAX105" s="704"/>
      <c r="HAY105" s="704"/>
      <c r="HAZ105" s="704"/>
      <c r="HBA105" s="704"/>
      <c r="HBB105" s="704"/>
      <c r="HBC105" s="704"/>
      <c r="HBD105" s="704"/>
      <c r="HBE105" s="704"/>
      <c r="HBF105" s="704"/>
      <c r="HBG105" s="704"/>
      <c r="HBH105" s="704"/>
      <c r="HBI105" s="704"/>
      <c r="HBJ105" s="704"/>
      <c r="HBK105" s="704"/>
      <c r="HBL105" s="704"/>
      <c r="HBM105" s="704"/>
      <c r="HBN105" s="704"/>
      <c r="HBO105" s="704"/>
      <c r="HBP105" s="704"/>
      <c r="HBQ105" s="704"/>
      <c r="HBR105" s="704"/>
      <c r="HBS105" s="704"/>
      <c r="HBT105" s="704"/>
      <c r="HBU105" s="704"/>
      <c r="HBV105" s="704"/>
      <c r="HBW105" s="704"/>
      <c r="HBX105" s="704"/>
      <c r="HBY105" s="704"/>
      <c r="HBZ105" s="704"/>
      <c r="HCA105" s="704"/>
      <c r="HCB105" s="704"/>
      <c r="HCC105" s="704"/>
      <c r="HCD105" s="704"/>
      <c r="HCE105" s="704"/>
      <c r="HCF105" s="704"/>
      <c r="HCG105" s="704"/>
      <c r="HCH105" s="704"/>
      <c r="HCI105" s="704"/>
      <c r="HCJ105" s="704"/>
      <c r="HCK105" s="704"/>
      <c r="HCL105" s="704"/>
      <c r="HCM105" s="704"/>
      <c r="HCN105" s="704"/>
      <c r="HCO105" s="704"/>
      <c r="HCP105" s="704"/>
      <c r="HCQ105" s="704"/>
      <c r="HCR105" s="704"/>
      <c r="HCS105" s="704"/>
      <c r="HCT105" s="704"/>
      <c r="HCU105" s="704"/>
      <c r="HCV105" s="704"/>
      <c r="HCW105" s="704"/>
      <c r="HCX105" s="704"/>
      <c r="HCY105" s="704"/>
      <c r="HCZ105" s="704"/>
      <c r="HDA105" s="704"/>
      <c r="HDB105" s="704"/>
      <c r="HDC105" s="704"/>
      <c r="HDD105" s="704"/>
      <c r="HDE105" s="704"/>
      <c r="HDF105" s="704"/>
      <c r="HDG105" s="704"/>
      <c r="HDH105" s="704"/>
      <c r="HDI105" s="704"/>
      <c r="HDJ105" s="704"/>
      <c r="HDK105" s="704"/>
      <c r="HDL105" s="704"/>
      <c r="HDM105" s="704"/>
      <c r="HDN105" s="704"/>
      <c r="HDO105" s="704"/>
      <c r="HDP105" s="704"/>
      <c r="HDQ105" s="704"/>
      <c r="HDR105" s="704"/>
      <c r="HDS105" s="704"/>
      <c r="HDT105" s="704"/>
      <c r="HDU105" s="704"/>
      <c r="HDV105" s="704"/>
      <c r="HDW105" s="704"/>
      <c r="HDX105" s="704"/>
      <c r="HDY105" s="704"/>
      <c r="HDZ105" s="704"/>
      <c r="HEA105" s="704"/>
      <c r="HEB105" s="704"/>
      <c r="HEC105" s="704"/>
      <c r="HED105" s="704"/>
      <c r="HEE105" s="704"/>
      <c r="HEF105" s="704"/>
      <c r="HEG105" s="704"/>
      <c r="HEH105" s="704"/>
      <c r="HEI105" s="704"/>
      <c r="HEJ105" s="704"/>
      <c r="HEK105" s="704"/>
      <c r="HEL105" s="704"/>
      <c r="HEM105" s="704"/>
      <c r="HEN105" s="704"/>
      <c r="HEO105" s="704"/>
      <c r="HEP105" s="704"/>
      <c r="HEQ105" s="704"/>
      <c r="HER105" s="704"/>
      <c r="HES105" s="704"/>
      <c r="HET105" s="704"/>
      <c r="HEU105" s="704"/>
      <c r="HEV105" s="704"/>
      <c r="HEW105" s="704"/>
      <c r="HEX105" s="704"/>
      <c r="HEY105" s="704"/>
      <c r="HEZ105" s="704"/>
      <c r="HFA105" s="704"/>
      <c r="HFB105" s="704"/>
      <c r="HFC105" s="704"/>
      <c r="HFD105" s="704"/>
      <c r="HFE105" s="704"/>
      <c r="HFF105" s="704"/>
      <c r="HFG105" s="704"/>
      <c r="HFH105" s="704"/>
      <c r="HFI105" s="704"/>
      <c r="HFJ105" s="704"/>
      <c r="HFK105" s="704"/>
      <c r="HFL105" s="704"/>
      <c r="HFM105" s="704"/>
      <c r="HFN105" s="704"/>
      <c r="HFO105" s="704"/>
      <c r="HFP105" s="704"/>
      <c r="HFQ105" s="704"/>
      <c r="HFR105" s="704"/>
      <c r="HFS105" s="704"/>
      <c r="HFT105" s="704"/>
      <c r="HFU105" s="704"/>
      <c r="HFV105" s="704"/>
      <c r="HFW105" s="704"/>
      <c r="HFX105" s="704"/>
      <c r="HFY105" s="704"/>
      <c r="HFZ105" s="704"/>
      <c r="HGA105" s="704"/>
      <c r="HGB105" s="704"/>
      <c r="HGC105" s="704"/>
      <c r="HGD105" s="704"/>
      <c r="HGE105" s="704"/>
      <c r="HGF105" s="704"/>
      <c r="HGG105" s="704"/>
      <c r="HGH105" s="704"/>
      <c r="HGI105" s="704"/>
      <c r="HGJ105" s="704"/>
      <c r="HGK105" s="704"/>
      <c r="HGL105" s="704"/>
      <c r="HGM105" s="704"/>
      <c r="HGN105" s="704"/>
      <c r="HGO105" s="704"/>
      <c r="HGP105" s="704"/>
      <c r="HGQ105" s="704"/>
      <c r="HGR105" s="704"/>
      <c r="HGS105" s="704"/>
      <c r="HGT105" s="704"/>
      <c r="HGU105" s="704"/>
      <c r="HGV105" s="704"/>
      <c r="HGW105" s="704"/>
      <c r="HGX105" s="704"/>
      <c r="HGY105" s="704"/>
      <c r="HGZ105" s="704"/>
      <c r="HHA105" s="704"/>
      <c r="HHB105" s="704"/>
      <c r="HHC105" s="704"/>
      <c r="HHD105" s="704"/>
      <c r="HHE105" s="704"/>
      <c r="HHF105" s="704"/>
      <c r="HHG105" s="704"/>
      <c r="HHH105" s="704"/>
      <c r="HHI105" s="704"/>
      <c r="HHJ105" s="704"/>
      <c r="HHK105" s="704"/>
      <c r="HHL105" s="704"/>
      <c r="HHM105" s="704"/>
      <c r="HHN105" s="704"/>
      <c r="HHO105" s="704"/>
      <c r="HHP105" s="704"/>
      <c r="HHQ105" s="704"/>
      <c r="HHR105" s="704"/>
      <c r="HHS105" s="704"/>
      <c r="HHT105" s="704"/>
      <c r="HHU105" s="704"/>
      <c r="HHV105" s="704"/>
      <c r="HHW105" s="704"/>
      <c r="HHX105" s="704"/>
      <c r="HHY105" s="704"/>
      <c r="HHZ105" s="704"/>
      <c r="HIA105" s="704"/>
      <c r="HIB105" s="704"/>
      <c r="HIC105" s="704"/>
      <c r="HID105" s="704"/>
      <c r="HIE105" s="704"/>
      <c r="HIF105" s="704"/>
      <c r="HIG105" s="704"/>
      <c r="HIH105" s="704"/>
      <c r="HII105" s="704"/>
      <c r="HIJ105" s="704"/>
      <c r="HIK105" s="704"/>
      <c r="HIL105" s="704"/>
      <c r="HIM105" s="704"/>
      <c r="HIN105" s="704"/>
      <c r="HIO105" s="704"/>
      <c r="HIP105" s="704"/>
      <c r="HIQ105" s="704"/>
      <c r="HIR105" s="704"/>
      <c r="HIS105" s="704"/>
      <c r="HIT105" s="704"/>
      <c r="HIU105" s="704"/>
      <c r="HIV105" s="704"/>
      <c r="HIW105" s="704"/>
      <c r="HIX105" s="704"/>
      <c r="HIY105" s="704"/>
      <c r="HIZ105" s="704"/>
      <c r="HJA105" s="704"/>
      <c r="HJB105" s="704"/>
      <c r="HJC105" s="704"/>
      <c r="HJD105" s="704"/>
      <c r="HJE105" s="704"/>
      <c r="HJF105" s="704"/>
      <c r="HJG105" s="704"/>
      <c r="HJH105" s="704"/>
      <c r="HJI105" s="704"/>
      <c r="HJJ105" s="704"/>
      <c r="HJK105" s="704"/>
      <c r="HJL105" s="704"/>
      <c r="HJM105" s="704"/>
      <c r="HJN105" s="704"/>
      <c r="HJO105" s="704"/>
      <c r="HJP105" s="704"/>
      <c r="HJQ105" s="704"/>
      <c r="HJR105" s="704"/>
      <c r="HJS105" s="704"/>
      <c r="HJT105" s="704"/>
      <c r="HJU105" s="704"/>
      <c r="HJV105" s="704"/>
      <c r="HJW105" s="704"/>
      <c r="HJX105" s="704"/>
      <c r="HJY105" s="704"/>
      <c r="HJZ105" s="704"/>
      <c r="HKA105" s="704"/>
      <c r="HKB105" s="704"/>
      <c r="HKC105" s="704"/>
      <c r="HKD105" s="704"/>
      <c r="HKE105" s="704"/>
      <c r="HKF105" s="704"/>
      <c r="HKG105" s="704"/>
      <c r="HKH105" s="704"/>
      <c r="HKI105" s="704"/>
      <c r="HKJ105" s="704"/>
      <c r="HKK105" s="704"/>
      <c r="HKL105" s="704"/>
      <c r="HKM105" s="704"/>
      <c r="HKN105" s="704"/>
      <c r="HKO105" s="704"/>
      <c r="HKP105" s="704"/>
      <c r="HKQ105" s="704"/>
      <c r="HKR105" s="704"/>
      <c r="HKS105" s="704"/>
      <c r="HKT105" s="704"/>
      <c r="HKU105" s="704"/>
      <c r="HKV105" s="704"/>
      <c r="HKW105" s="704"/>
      <c r="HKX105" s="704"/>
      <c r="HKY105" s="704"/>
      <c r="HKZ105" s="704"/>
      <c r="HLA105" s="704"/>
      <c r="HLB105" s="704"/>
      <c r="HLC105" s="704"/>
      <c r="HLD105" s="704"/>
      <c r="HLE105" s="704"/>
      <c r="HLF105" s="704"/>
      <c r="HLG105" s="704"/>
      <c r="HLH105" s="704"/>
      <c r="HLI105" s="704"/>
      <c r="HLJ105" s="704"/>
      <c r="HLK105" s="704"/>
      <c r="HLL105" s="704"/>
      <c r="HLM105" s="704"/>
      <c r="HLN105" s="704"/>
      <c r="HLO105" s="704"/>
      <c r="HLP105" s="704"/>
      <c r="HLQ105" s="704"/>
      <c r="HLR105" s="704"/>
      <c r="HLS105" s="704"/>
      <c r="HLT105" s="704"/>
      <c r="HLU105" s="704"/>
      <c r="HLV105" s="704"/>
      <c r="HLW105" s="704"/>
      <c r="HLX105" s="704"/>
      <c r="HLY105" s="704"/>
      <c r="HLZ105" s="704"/>
      <c r="HMA105" s="704"/>
      <c r="HMB105" s="704"/>
      <c r="HMC105" s="704"/>
      <c r="HMD105" s="704"/>
      <c r="HME105" s="704"/>
      <c r="HMF105" s="704"/>
      <c r="HMG105" s="704"/>
      <c r="HMH105" s="704"/>
      <c r="HMI105" s="704"/>
      <c r="HMJ105" s="704"/>
      <c r="HMK105" s="704"/>
      <c r="HML105" s="704"/>
      <c r="HMM105" s="704"/>
      <c r="HMN105" s="704"/>
      <c r="HMO105" s="704"/>
      <c r="HMP105" s="704"/>
      <c r="HMQ105" s="704"/>
      <c r="HMR105" s="704"/>
      <c r="HMS105" s="704"/>
      <c r="HMT105" s="704"/>
      <c r="HMU105" s="704"/>
      <c r="HMV105" s="704"/>
      <c r="HMW105" s="704"/>
      <c r="HMX105" s="704"/>
      <c r="HMY105" s="704"/>
      <c r="HMZ105" s="704"/>
      <c r="HNA105" s="704"/>
      <c r="HNB105" s="704"/>
      <c r="HNC105" s="704"/>
      <c r="HND105" s="704"/>
      <c r="HNE105" s="704"/>
      <c r="HNF105" s="704"/>
      <c r="HNG105" s="704"/>
      <c r="HNH105" s="704"/>
      <c r="HNI105" s="704"/>
      <c r="HNJ105" s="704"/>
      <c r="HNK105" s="704"/>
      <c r="HNL105" s="704"/>
      <c r="HNM105" s="704"/>
      <c r="HNN105" s="704"/>
      <c r="HNO105" s="704"/>
      <c r="HNP105" s="704"/>
      <c r="HNQ105" s="704"/>
      <c r="HNR105" s="704"/>
      <c r="HNS105" s="704"/>
      <c r="HNT105" s="704"/>
      <c r="HNU105" s="704"/>
      <c r="HNV105" s="704"/>
      <c r="HNW105" s="704"/>
      <c r="HNX105" s="704"/>
      <c r="HNY105" s="704"/>
      <c r="HNZ105" s="704"/>
      <c r="HOA105" s="704"/>
      <c r="HOB105" s="704"/>
      <c r="HOC105" s="704"/>
      <c r="HOD105" s="704"/>
      <c r="HOE105" s="704"/>
      <c r="HOF105" s="704"/>
      <c r="HOG105" s="704"/>
      <c r="HOH105" s="704"/>
      <c r="HOI105" s="704"/>
      <c r="HOJ105" s="704"/>
      <c r="HOK105" s="704"/>
      <c r="HOL105" s="704"/>
      <c r="HOM105" s="704"/>
      <c r="HON105" s="704"/>
      <c r="HOO105" s="704"/>
      <c r="HOP105" s="704"/>
      <c r="HOQ105" s="704"/>
      <c r="HOR105" s="704"/>
      <c r="HOS105" s="704"/>
      <c r="HOT105" s="704"/>
      <c r="HOU105" s="704"/>
      <c r="HOV105" s="704"/>
      <c r="HOW105" s="704"/>
      <c r="HOX105" s="704"/>
      <c r="HOY105" s="704"/>
      <c r="HOZ105" s="704"/>
      <c r="HPA105" s="704"/>
      <c r="HPB105" s="704"/>
      <c r="HPC105" s="704"/>
      <c r="HPD105" s="704"/>
      <c r="HPE105" s="704"/>
      <c r="HPF105" s="704"/>
      <c r="HPG105" s="704"/>
      <c r="HPH105" s="704"/>
      <c r="HPI105" s="704"/>
      <c r="HPJ105" s="704"/>
      <c r="HPK105" s="704"/>
      <c r="HPL105" s="704"/>
      <c r="HPM105" s="704"/>
      <c r="HPN105" s="704"/>
      <c r="HPO105" s="704"/>
      <c r="HPP105" s="704"/>
      <c r="HPQ105" s="704"/>
      <c r="HPR105" s="704"/>
      <c r="HPS105" s="704"/>
      <c r="HPT105" s="704"/>
      <c r="HPU105" s="704"/>
      <c r="HPV105" s="704"/>
      <c r="HPW105" s="704"/>
      <c r="HPX105" s="704"/>
      <c r="HPY105" s="704"/>
      <c r="HPZ105" s="704"/>
      <c r="HQA105" s="704"/>
      <c r="HQB105" s="704"/>
      <c r="HQC105" s="704"/>
      <c r="HQD105" s="704"/>
      <c r="HQE105" s="704"/>
      <c r="HQF105" s="704"/>
      <c r="HQG105" s="704"/>
      <c r="HQH105" s="704"/>
      <c r="HQI105" s="704"/>
      <c r="HQJ105" s="704"/>
      <c r="HQK105" s="704"/>
      <c r="HQL105" s="704"/>
      <c r="HQM105" s="704"/>
      <c r="HQN105" s="704"/>
      <c r="HQO105" s="704"/>
      <c r="HQP105" s="704"/>
      <c r="HQQ105" s="704"/>
      <c r="HQR105" s="704"/>
      <c r="HQS105" s="704"/>
      <c r="HQT105" s="704"/>
      <c r="HQU105" s="704"/>
      <c r="HQV105" s="704"/>
      <c r="HQW105" s="704"/>
      <c r="HQX105" s="704"/>
      <c r="HQY105" s="704"/>
      <c r="HQZ105" s="704"/>
      <c r="HRA105" s="704"/>
      <c r="HRB105" s="704"/>
      <c r="HRC105" s="704"/>
      <c r="HRD105" s="704"/>
      <c r="HRE105" s="704"/>
      <c r="HRF105" s="704"/>
      <c r="HRG105" s="704"/>
      <c r="HRH105" s="704"/>
      <c r="HRI105" s="704"/>
      <c r="HRJ105" s="704"/>
      <c r="HRK105" s="704"/>
      <c r="HRL105" s="704"/>
      <c r="HRM105" s="704"/>
      <c r="HRN105" s="704"/>
      <c r="HRO105" s="704"/>
      <c r="HRP105" s="704"/>
      <c r="HRQ105" s="704"/>
      <c r="HRR105" s="704"/>
      <c r="HRS105" s="704"/>
      <c r="HRT105" s="704"/>
      <c r="HRU105" s="704"/>
      <c r="HRV105" s="704"/>
      <c r="HRW105" s="704"/>
      <c r="HRX105" s="704"/>
      <c r="HRY105" s="704"/>
      <c r="HRZ105" s="704"/>
      <c r="HSA105" s="704"/>
      <c r="HSB105" s="704"/>
      <c r="HSC105" s="704"/>
      <c r="HSD105" s="704"/>
      <c r="HSE105" s="704"/>
      <c r="HSF105" s="704"/>
      <c r="HSG105" s="704"/>
      <c r="HSH105" s="704"/>
      <c r="HSI105" s="704"/>
      <c r="HSJ105" s="704"/>
      <c r="HSK105" s="704"/>
      <c r="HSL105" s="704"/>
      <c r="HSM105" s="704"/>
      <c r="HSN105" s="704"/>
      <c r="HSO105" s="704"/>
      <c r="HSP105" s="704"/>
      <c r="HSQ105" s="704"/>
      <c r="HSR105" s="704"/>
      <c r="HSS105" s="704"/>
      <c r="HST105" s="704"/>
      <c r="HSU105" s="704"/>
      <c r="HSV105" s="704"/>
      <c r="HSW105" s="704"/>
      <c r="HSX105" s="704"/>
      <c r="HSY105" s="704"/>
      <c r="HSZ105" s="704"/>
      <c r="HTA105" s="704"/>
      <c r="HTB105" s="704"/>
      <c r="HTC105" s="704"/>
      <c r="HTD105" s="704"/>
      <c r="HTE105" s="704"/>
      <c r="HTF105" s="704"/>
      <c r="HTG105" s="704"/>
      <c r="HTH105" s="704"/>
      <c r="HTI105" s="704"/>
      <c r="HTJ105" s="704"/>
      <c r="HTK105" s="704"/>
      <c r="HTL105" s="704"/>
      <c r="HTM105" s="704"/>
      <c r="HTN105" s="704"/>
      <c r="HTO105" s="704"/>
      <c r="HTP105" s="704"/>
      <c r="HTQ105" s="704"/>
      <c r="HTR105" s="704"/>
      <c r="HTS105" s="704"/>
      <c r="HTT105" s="704"/>
      <c r="HTU105" s="704"/>
      <c r="HTV105" s="704"/>
      <c r="HTW105" s="704"/>
      <c r="HTX105" s="704"/>
      <c r="HTY105" s="704"/>
      <c r="HTZ105" s="704"/>
      <c r="HUA105" s="704"/>
      <c r="HUB105" s="704"/>
      <c r="HUC105" s="704"/>
      <c r="HUD105" s="704"/>
      <c r="HUE105" s="704"/>
      <c r="HUF105" s="704"/>
      <c r="HUG105" s="704"/>
      <c r="HUH105" s="704"/>
      <c r="HUI105" s="704"/>
      <c r="HUJ105" s="704"/>
      <c r="HUK105" s="704"/>
      <c r="HUL105" s="704"/>
      <c r="HUM105" s="704"/>
      <c r="HUN105" s="704"/>
      <c r="HUO105" s="704"/>
      <c r="HUP105" s="704"/>
      <c r="HUQ105" s="704"/>
      <c r="HUR105" s="704"/>
      <c r="HUS105" s="704"/>
      <c r="HUT105" s="704"/>
      <c r="HUU105" s="704"/>
      <c r="HUV105" s="704"/>
      <c r="HUW105" s="704"/>
      <c r="HUX105" s="704"/>
      <c r="HUY105" s="704"/>
      <c r="HUZ105" s="704"/>
      <c r="HVA105" s="704"/>
      <c r="HVB105" s="704"/>
      <c r="HVC105" s="704"/>
      <c r="HVD105" s="704"/>
      <c r="HVE105" s="704"/>
      <c r="HVF105" s="704"/>
      <c r="HVG105" s="704"/>
      <c r="HVH105" s="704"/>
      <c r="HVI105" s="704"/>
      <c r="HVJ105" s="704"/>
      <c r="HVK105" s="704"/>
      <c r="HVL105" s="704"/>
      <c r="HVM105" s="704"/>
      <c r="HVN105" s="704"/>
      <c r="HVO105" s="704"/>
      <c r="HVP105" s="704"/>
      <c r="HVQ105" s="704"/>
      <c r="HVR105" s="704"/>
      <c r="HVS105" s="704"/>
      <c r="HVT105" s="704"/>
      <c r="HVU105" s="704"/>
      <c r="HVV105" s="704"/>
      <c r="HVW105" s="704"/>
      <c r="HVX105" s="704"/>
      <c r="HVY105" s="704"/>
      <c r="HVZ105" s="704"/>
      <c r="HWA105" s="704"/>
      <c r="HWB105" s="704"/>
      <c r="HWC105" s="704"/>
      <c r="HWD105" s="704"/>
      <c r="HWE105" s="704"/>
      <c r="HWF105" s="704"/>
      <c r="HWG105" s="704"/>
      <c r="HWH105" s="704"/>
      <c r="HWI105" s="704"/>
      <c r="HWJ105" s="704"/>
      <c r="HWK105" s="704"/>
      <c r="HWL105" s="704"/>
      <c r="HWM105" s="704"/>
      <c r="HWN105" s="704"/>
      <c r="HWO105" s="704"/>
      <c r="HWP105" s="704"/>
      <c r="HWQ105" s="704"/>
      <c r="HWR105" s="704"/>
      <c r="HWS105" s="704"/>
      <c r="HWT105" s="704"/>
      <c r="HWU105" s="704"/>
      <c r="HWV105" s="704"/>
      <c r="HWW105" s="704"/>
      <c r="HWX105" s="704"/>
      <c r="HWY105" s="704"/>
      <c r="HWZ105" s="704"/>
      <c r="HXA105" s="704"/>
      <c r="HXB105" s="704"/>
      <c r="HXC105" s="704"/>
      <c r="HXD105" s="704"/>
      <c r="HXE105" s="704"/>
      <c r="HXF105" s="704"/>
      <c r="HXG105" s="704"/>
      <c r="HXH105" s="704"/>
      <c r="HXI105" s="704"/>
      <c r="HXJ105" s="704"/>
      <c r="HXK105" s="704"/>
      <c r="HXL105" s="704"/>
      <c r="HXM105" s="704"/>
      <c r="HXN105" s="704"/>
      <c r="HXO105" s="704"/>
      <c r="HXP105" s="704"/>
      <c r="HXQ105" s="704"/>
      <c r="HXR105" s="704"/>
      <c r="HXS105" s="704"/>
      <c r="HXT105" s="704"/>
      <c r="HXU105" s="704"/>
      <c r="HXV105" s="704"/>
      <c r="HXW105" s="704"/>
      <c r="HXX105" s="704"/>
      <c r="HXY105" s="704"/>
      <c r="HXZ105" s="704"/>
      <c r="HYA105" s="704"/>
      <c r="HYB105" s="704"/>
      <c r="HYC105" s="704"/>
      <c r="HYD105" s="704"/>
      <c r="HYE105" s="704"/>
      <c r="HYF105" s="704"/>
      <c r="HYG105" s="704"/>
      <c r="HYH105" s="704"/>
      <c r="HYI105" s="704"/>
      <c r="HYJ105" s="704"/>
      <c r="HYK105" s="704"/>
      <c r="HYL105" s="704"/>
      <c r="HYM105" s="704"/>
      <c r="HYN105" s="704"/>
      <c r="HYO105" s="704"/>
      <c r="HYP105" s="704"/>
      <c r="HYQ105" s="704"/>
      <c r="HYR105" s="704"/>
      <c r="HYS105" s="704"/>
      <c r="HYT105" s="704"/>
      <c r="HYU105" s="704"/>
      <c r="HYV105" s="704"/>
      <c r="HYW105" s="704"/>
      <c r="HYX105" s="704"/>
      <c r="HYY105" s="704"/>
      <c r="HYZ105" s="704"/>
      <c r="HZA105" s="704"/>
      <c r="HZB105" s="704"/>
      <c r="HZC105" s="704"/>
      <c r="HZD105" s="704"/>
      <c r="HZE105" s="704"/>
      <c r="HZF105" s="704"/>
      <c r="HZG105" s="704"/>
      <c r="HZH105" s="704"/>
      <c r="HZI105" s="704"/>
      <c r="HZJ105" s="704"/>
      <c r="HZK105" s="704"/>
      <c r="HZL105" s="704"/>
      <c r="HZM105" s="704"/>
      <c r="HZN105" s="704"/>
      <c r="HZO105" s="704"/>
      <c r="HZP105" s="704"/>
      <c r="HZQ105" s="704"/>
      <c r="HZR105" s="704"/>
      <c r="HZS105" s="704"/>
      <c r="HZT105" s="704"/>
      <c r="HZU105" s="704"/>
      <c r="HZV105" s="704"/>
      <c r="HZW105" s="704"/>
      <c r="HZX105" s="704"/>
      <c r="HZY105" s="704"/>
      <c r="HZZ105" s="704"/>
      <c r="IAA105" s="704"/>
      <c r="IAB105" s="704"/>
      <c r="IAC105" s="704"/>
      <c r="IAD105" s="704"/>
      <c r="IAE105" s="704"/>
      <c r="IAF105" s="704"/>
      <c r="IAG105" s="704"/>
      <c r="IAH105" s="704"/>
      <c r="IAI105" s="704"/>
      <c r="IAJ105" s="704"/>
      <c r="IAK105" s="704"/>
      <c r="IAL105" s="704"/>
      <c r="IAM105" s="704"/>
      <c r="IAN105" s="704"/>
      <c r="IAO105" s="704"/>
      <c r="IAP105" s="704"/>
      <c r="IAQ105" s="704"/>
      <c r="IAR105" s="704"/>
      <c r="IAS105" s="704"/>
      <c r="IAT105" s="704"/>
      <c r="IAU105" s="704"/>
      <c r="IAV105" s="704"/>
      <c r="IAW105" s="704"/>
      <c r="IAX105" s="704"/>
      <c r="IAY105" s="704"/>
      <c r="IAZ105" s="704"/>
      <c r="IBA105" s="704"/>
      <c r="IBB105" s="704"/>
      <c r="IBC105" s="704"/>
      <c r="IBD105" s="704"/>
      <c r="IBE105" s="704"/>
      <c r="IBF105" s="704"/>
      <c r="IBG105" s="704"/>
      <c r="IBH105" s="704"/>
      <c r="IBI105" s="704"/>
      <c r="IBJ105" s="704"/>
      <c r="IBK105" s="704"/>
      <c r="IBL105" s="704"/>
      <c r="IBM105" s="704"/>
      <c r="IBN105" s="704"/>
      <c r="IBO105" s="704"/>
      <c r="IBP105" s="704"/>
      <c r="IBQ105" s="704"/>
      <c r="IBR105" s="704"/>
      <c r="IBS105" s="704"/>
      <c r="IBT105" s="704"/>
      <c r="IBU105" s="704"/>
      <c r="IBV105" s="704"/>
      <c r="IBW105" s="704"/>
      <c r="IBX105" s="704"/>
      <c r="IBY105" s="704"/>
      <c r="IBZ105" s="704"/>
      <c r="ICA105" s="704"/>
      <c r="ICB105" s="704"/>
      <c r="ICC105" s="704"/>
      <c r="ICD105" s="704"/>
      <c r="ICE105" s="704"/>
      <c r="ICF105" s="704"/>
      <c r="ICG105" s="704"/>
      <c r="ICH105" s="704"/>
      <c r="ICI105" s="704"/>
      <c r="ICJ105" s="704"/>
      <c r="ICK105" s="704"/>
      <c r="ICL105" s="704"/>
      <c r="ICM105" s="704"/>
      <c r="ICN105" s="704"/>
      <c r="ICO105" s="704"/>
      <c r="ICP105" s="704"/>
      <c r="ICQ105" s="704"/>
      <c r="ICR105" s="704"/>
      <c r="ICS105" s="704"/>
      <c r="ICT105" s="704"/>
      <c r="ICU105" s="704"/>
      <c r="ICV105" s="704"/>
      <c r="ICW105" s="704"/>
      <c r="ICX105" s="704"/>
      <c r="ICY105" s="704"/>
      <c r="ICZ105" s="704"/>
      <c r="IDA105" s="704"/>
      <c r="IDB105" s="704"/>
      <c r="IDC105" s="704"/>
      <c r="IDD105" s="704"/>
      <c r="IDE105" s="704"/>
      <c r="IDF105" s="704"/>
      <c r="IDG105" s="704"/>
      <c r="IDH105" s="704"/>
      <c r="IDI105" s="704"/>
      <c r="IDJ105" s="704"/>
      <c r="IDK105" s="704"/>
      <c r="IDL105" s="704"/>
      <c r="IDM105" s="704"/>
      <c r="IDN105" s="704"/>
      <c r="IDO105" s="704"/>
      <c r="IDP105" s="704"/>
      <c r="IDQ105" s="704"/>
      <c r="IDR105" s="704"/>
      <c r="IDS105" s="704"/>
      <c r="IDT105" s="704"/>
      <c r="IDU105" s="704"/>
      <c r="IDV105" s="704"/>
      <c r="IDW105" s="704"/>
      <c r="IDX105" s="704"/>
      <c r="IDY105" s="704"/>
      <c r="IDZ105" s="704"/>
      <c r="IEA105" s="704"/>
      <c r="IEB105" s="704"/>
      <c r="IEC105" s="704"/>
      <c r="IED105" s="704"/>
      <c r="IEE105" s="704"/>
      <c r="IEF105" s="704"/>
      <c r="IEG105" s="704"/>
      <c r="IEH105" s="704"/>
      <c r="IEI105" s="704"/>
      <c r="IEJ105" s="704"/>
      <c r="IEK105" s="704"/>
      <c r="IEL105" s="704"/>
      <c r="IEM105" s="704"/>
      <c r="IEN105" s="704"/>
      <c r="IEO105" s="704"/>
      <c r="IEP105" s="704"/>
      <c r="IEQ105" s="704"/>
      <c r="IER105" s="704"/>
      <c r="IES105" s="704"/>
      <c r="IET105" s="704"/>
      <c r="IEU105" s="704"/>
      <c r="IEV105" s="704"/>
      <c r="IEW105" s="704"/>
      <c r="IEX105" s="704"/>
      <c r="IEY105" s="704"/>
      <c r="IEZ105" s="704"/>
      <c r="IFA105" s="704"/>
      <c r="IFB105" s="704"/>
      <c r="IFC105" s="704"/>
      <c r="IFD105" s="704"/>
      <c r="IFE105" s="704"/>
      <c r="IFF105" s="704"/>
      <c r="IFG105" s="704"/>
      <c r="IFH105" s="704"/>
      <c r="IFI105" s="704"/>
      <c r="IFJ105" s="704"/>
      <c r="IFK105" s="704"/>
      <c r="IFL105" s="704"/>
      <c r="IFM105" s="704"/>
      <c r="IFN105" s="704"/>
      <c r="IFO105" s="704"/>
      <c r="IFP105" s="704"/>
      <c r="IFQ105" s="704"/>
      <c r="IFR105" s="704"/>
      <c r="IFS105" s="704"/>
      <c r="IFT105" s="704"/>
      <c r="IFU105" s="704"/>
      <c r="IFV105" s="704"/>
      <c r="IFW105" s="704"/>
      <c r="IFX105" s="704"/>
      <c r="IFY105" s="704"/>
      <c r="IFZ105" s="704"/>
      <c r="IGA105" s="704"/>
      <c r="IGB105" s="704"/>
      <c r="IGC105" s="704"/>
      <c r="IGD105" s="704"/>
      <c r="IGE105" s="704"/>
      <c r="IGF105" s="704"/>
      <c r="IGG105" s="704"/>
      <c r="IGH105" s="704"/>
      <c r="IGI105" s="704"/>
      <c r="IGJ105" s="704"/>
      <c r="IGK105" s="704"/>
      <c r="IGL105" s="704"/>
      <c r="IGM105" s="704"/>
      <c r="IGN105" s="704"/>
      <c r="IGO105" s="704"/>
      <c r="IGP105" s="704"/>
      <c r="IGQ105" s="704"/>
      <c r="IGR105" s="704"/>
      <c r="IGS105" s="704"/>
      <c r="IGT105" s="704"/>
      <c r="IGU105" s="704"/>
      <c r="IGV105" s="704"/>
      <c r="IGW105" s="704"/>
      <c r="IGX105" s="704"/>
      <c r="IGY105" s="704"/>
      <c r="IGZ105" s="704"/>
      <c r="IHA105" s="704"/>
      <c r="IHB105" s="704"/>
      <c r="IHC105" s="704"/>
      <c r="IHD105" s="704"/>
      <c r="IHE105" s="704"/>
      <c r="IHF105" s="704"/>
      <c r="IHG105" s="704"/>
      <c r="IHH105" s="704"/>
      <c r="IHI105" s="704"/>
      <c r="IHJ105" s="704"/>
      <c r="IHK105" s="704"/>
      <c r="IHL105" s="704"/>
      <c r="IHM105" s="704"/>
      <c r="IHN105" s="704"/>
      <c r="IHO105" s="704"/>
      <c r="IHP105" s="704"/>
      <c r="IHQ105" s="704"/>
      <c r="IHR105" s="704"/>
      <c r="IHS105" s="704"/>
      <c r="IHT105" s="704"/>
      <c r="IHU105" s="704"/>
      <c r="IHV105" s="704"/>
      <c r="IHW105" s="704"/>
      <c r="IHX105" s="704"/>
      <c r="IHY105" s="704"/>
      <c r="IHZ105" s="704"/>
      <c r="IIA105" s="704"/>
      <c r="IIB105" s="704"/>
      <c r="IIC105" s="704"/>
      <c r="IID105" s="704"/>
      <c r="IIE105" s="704"/>
      <c r="IIF105" s="704"/>
      <c r="IIG105" s="704"/>
      <c r="IIH105" s="704"/>
      <c r="III105" s="704"/>
      <c r="IIJ105" s="704"/>
      <c r="IIK105" s="704"/>
      <c r="IIL105" s="704"/>
      <c r="IIM105" s="704"/>
      <c r="IIN105" s="704"/>
      <c r="IIO105" s="704"/>
      <c r="IIP105" s="704"/>
      <c r="IIQ105" s="704"/>
      <c r="IIR105" s="704"/>
      <c r="IIS105" s="704"/>
      <c r="IIT105" s="704"/>
      <c r="IIU105" s="704"/>
      <c r="IIV105" s="704"/>
      <c r="IIW105" s="704"/>
      <c r="IIX105" s="704"/>
      <c r="IIY105" s="704"/>
      <c r="IIZ105" s="704"/>
      <c r="IJA105" s="704"/>
      <c r="IJB105" s="704"/>
      <c r="IJC105" s="704"/>
      <c r="IJD105" s="704"/>
      <c r="IJE105" s="704"/>
      <c r="IJF105" s="704"/>
      <c r="IJG105" s="704"/>
      <c r="IJH105" s="704"/>
      <c r="IJI105" s="704"/>
      <c r="IJJ105" s="704"/>
      <c r="IJK105" s="704"/>
      <c r="IJL105" s="704"/>
      <c r="IJM105" s="704"/>
      <c r="IJN105" s="704"/>
      <c r="IJO105" s="704"/>
      <c r="IJP105" s="704"/>
      <c r="IJQ105" s="704"/>
      <c r="IJR105" s="704"/>
      <c r="IJS105" s="704"/>
      <c r="IJT105" s="704"/>
      <c r="IJU105" s="704"/>
      <c r="IJV105" s="704"/>
      <c r="IJW105" s="704"/>
      <c r="IJX105" s="704"/>
      <c r="IJY105" s="704"/>
      <c r="IJZ105" s="704"/>
      <c r="IKA105" s="704"/>
      <c r="IKB105" s="704"/>
      <c r="IKC105" s="704"/>
      <c r="IKD105" s="704"/>
      <c r="IKE105" s="704"/>
      <c r="IKF105" s="704"/>
      <c r="IKG105" s="704"/>
      <c r="IKH105" s="704"/>
      <c r="IKI105" s="704"/>
      <c r="IKJ105" s="704"/>
      <c r="IKK105" s="704"/>
      <c r="IKL105" s="704"/>
      <c r="IKM105" s="704"/>
      <c r="IKN105" s="704"/>
      <c r="IKO105" s="704"/>
      <c r="IKP105" s="704"/>
      <c r="IKQ105" s="704"/>
      <c r="IKR105" s="704"/>
      <c r="IKS105" s="704"/>
      <c r="IKT105" s="704"/>
      <c r="IKU105" s="704"/>
      <c r="IKV105" s="704"/>
      <c r="IKW105" s="704"/>
      <c r="IKX105" s="704"/>
      <c r="IKY105" s="704"/>
      <c r="IKZ105" s="704"/>
      <c r="ILA105" s="704"/>
      <c r="ILB105" s="704"/>
      <c r="ILC105" s="704"/>
      <c r="ILD105" s="704"/>
      <c r="ILE105" s="704"/>
      <c r="ILF105" s="704"/>
      <c r="ILG105" s="704"/>
      <c r="ILH105" s="704"/>
      <c r="ILI105" s="704"/>
      <c r="ILJ105" s="704"/>
      <c r="ILK105" s="704"/>
      <c r="ILL105" s="704"/>
      <c r="ILM105" s="704"/>
      <c r="ILN105" s="704"/>
      <c r="ILO105" s="704"/>
      <c r="ILP105" s="704"/>
      <c r="ILQ105" s="704"/>
      <c r="ILR105" s="704"/>
      <c r="ILS105" s="704"/>
      <c r="ILT105" s="704"/>
      <c r="ILU105" s="704"/>
      <c r="ILV105" s="704"/>
      <c r="ILW105" s="704"/>
      <c r="ILX105" s="704"/>
      <c r="ILY105" s="704"/>
      <c r="ILZ105" s="704"/>
      <c r="IMA105" s="704"/>
      <c r="IMB105" s="704"/>
      <c r="IMC105" s="704"/>
      <c r="IMD105" s="704"/>
      <c r="IME105" s="704"/>
      <c r="IMF105" s="704"/>
      <c r="IMG105" s="704"/>
      <c r="IMH105" s="704"/>
      <c r="IMI105" s="704"/>
      <c r="IMJ105" s="704"/>
      <c r="IMK105" s="704"/>
      <c r="IML105" s="704"/>
      <c r="IMM105" s="704"/>
      <c r="IMN105" s="704"/>
      <c r="IMO105" s="704"/>
      <c r="IMP105" s="704"/>
      <c r="IMQ105" s="704"/>
      <c r="IMR105" s="704"/>
      <c r="IMS105" s="704"/>
      <c r="IMT105" s="704"/>
      <c r="IMU105" s="704"/>
      <c r="IMV105" s="704"/>
      <c r="IMW105" s="704"/>
      <c r="IMX105" s="704"/>
      <c r="IMY105" s="704"/>
      <c r="IMZ105" s="704"/>
      <c r="INA105" s="704"/>
      <c r="INB105" s="704"/>
      <c r="INC105" s="704"/>
      <c r="IND105" s="704"/>
      <c r="INE105" s="704"/>
      <c r="INF105" s="704"/>
      <c r="ING105" s="704"/>
      <c r="INH105" s="704"/>
      <c r="INI105" s="704"/>
      <c r="INJ105" s="704"/>
      <c r="INK105" s="704"/>
      <c r="INL105" s="704"/>
      <c r="INM105" s="704"/>
      <c r="INN105" s="704"/>
      <c r="INO105" s="704"/>
      <c r="INP105" s="704"/>
      <c r="INQ105" s="704"/>
      <c r="INR105" s="704"/>
      <c r="INS105" s="704"/>
      <c r="INT105" s="704"/>
      <c r="INU105" s="704"/>
      <c r="INV105" s="704"/>
      <c r="INW105" s="704"/>
      <c r="INX105" s="704"/>
      <c r="INY105" s="704"/>
      <c r="INZ105" s="704"/>
      <c r="IOA105" s="704"/>
      <c r="IOB105" s="704"/>
      <c r="IOC105" s="704"/>
      <c r="IOD105" s="704"/>
      <c r="IOE105" s="704"/>
      <c r="IOF105" s="704"/>
      <c r="IOG105" s="704"/>
      <c r="IOH105" s="704"/>
      <c r="IOI105" s="704"/>
      <c r="IOJ105" s="704"/>
      <c r="IOK105" s="704"/>
      <c r="IOL105" s="704"/>
      <c r="IOM105" s="704"/>
      <c r="ION105" s="704"/>
      <c r="IOO105" s="704"/>
      <c r="IOP105" s="704"/>
      <c r="IOQ105" s="704"/>
      <c r="IOR105" s="704"/>
      <c r="IOS105" s="704"/>
      <c r="IOT105" s="704"/>
      <c r="IOU105" s="704"/>
      <c r="IOV105" s="704"/>
      <c r="IOW105" s="704"/>
      <c r="IOX105" s="704"/>
      <c r="IOY105" s="704"/>
      <c r="IOZ105" s="704"/>
      <c r="IPA105" s="704"/>
      <c r="IPB105" s="704"/>
      <c r="IPC105" s="704"/>
      <c r="IPD105" s="704"/>
      <c r="IPE105" s="704"/>
      <c r="IPF105" s="704"/>
      <c r="IPG105" s="704"/>
      <c r="IPH105" s="704"/>
      <c r="IPI105" s="704"/>
      <c r="IPJ105" s="704"/>
      <c r="IPK105" s="704"/>
      <c r="IPL105" s="704"/>
      <c r="IPM105" s="704"/>
      <c r="IPN105" s="704"/>
      <c r="IPO105" s="704"/>
      <c r="IPP105" s="704"/>
      <c r="IPQ105" s="704"/>
      <c r="IPR105" s="704"/>
      <c r="IPS105" s="704"/>
      <c r="IPT105" s="704"/>
      <c r="IPU105" s="704"/>
      <c r="IPV105" s="704"/>
      <c r="IPW105" s="704"/>
      <c r="IPX105" s="704"/>
      <c r="IPY105" s="704"/>
      <c r="IPZ105" s="704"/>
      <c r="IQA105" s="704"/>
      <c r="IQB105" s="704"/>
      <c r="IQC105" s="704"/>
      <c r="IQD105" s="704"/>
      <c r="IQE105" s="704"/>
      <c r="IQF105" s="704"/>
      <c r="IQG105" s="704"/>
      <c r="IQH105" s="704"/>
      <c r="IQI105" s="704"/>
      <c r="IQJ105" s="704"/>
      <c r="IQK105" s="704"/>
      <c r="IQL105" s="704"/>
      <c r="IQM105" s="704"/>
      <c r="IQN105" s="704"/>
      <c r="IQO105" s="704"/>
      <c r="IQP105" s="704"/>
      <c r="IQQ105" s="704"/>
      <c r="IQR105" s="704"/>
      <c r="IQS105" s="704"/>
      <c r="IQT105" s="704"/>
      <c r="IQU105" s="704"/>
      <c r="IQV105" s="704"/>
      <c r="IQW105" s="704"/>
      <c r="IQX105" s="704"/>
      <c r="IQY105" s="704"/>
      <c r="IQZ105" s="704"/>
      <c r="IRA105" s="704"/>
      <c r="IRB105" s="704"/>
      <c r="IRC105" s="704"/>
      <c r="IRD105" s="704"/>
      <c r="IRE105" s="704"/>
      <c r="IRF105" s="704"/>
      <c r="IRG105" s="704"/>
      <c r="IRH105" s="704"/>
      <c r="IRI105" s="704"/>
      <c r="IRJ105" s="704"/>
      <c r="IRK105" s="704"/>
      <c r="IRL105" s="704"/>
      <c r="IRM105" s="704"/>
      <c r="IRN105" s="704"/>
      <c r="IRO105" s="704"/>
      <c r="IRP105" s="704"/>
      <c r="IRQ105" s="704"/>
      <c r="IRR105" s="704"/>
      <c r="IRS105" s="704"/>
      <c r="IRT105" s="704"/>
      <c r="IRU105" s="704"/>
      <c r="IRV105" s="704"/>
      <c r="IRW105" s="704"/>
      <c r="IRX105" s="704"/>
      <c r="IRY105" s="704"/>
      <c r="IRZ105" s="704"/>
      <c r="ISA105" s="704"/>
      <c r="ISB105" s="704"/>
      <c r="ISC105" s="704"/>
      <c r="ISD105" s="704"/>
      <c r="ISE105" s="704"/>
      <c r="ISF105" s="704"/>
      <c r="ISG105" s="704"/>
      <c r="ISH105" s="704"/>
      <c r="ISI105" s="704"/>
      <c r="ISJ105" s="704"/>
      <c r="ISK105" s="704"/>
      <c r="ISL105" s="704"/>
      <c r="ISM105" s="704"/>
      <c r="ISN105" s="704"/>
      <c r="ISO105" s="704"/>
      <c r="ISP105" s="704"/>
      <c r="ISQ105" s="704"/>
      <c r="ISR105" s="704"/>
      <c r="ISS105" s="704"/>
      <c r="IST105" s="704"/>
      <c r="ISU105" s="704"/>
      <c r="ISV105" s="704"/>
      <c r="ISW105" s="704"/>
      <c r="ISX105" s="704"/>
      <c r="ISY105" s="704"/>
      <c r="ISZ105" s="704"/>
      <c r="ITA105" s="704"/>
      <c r="ITB105" s="704"/>
      <c r="ITC105" s="704"/>
      <c r="ITD105" s="704"/>
      <c r="ITE105" s="704"/>
      <c r="ITF105" s="704"/>
      <c r="ITG105" s="704"/>
      <c r="ITH105" s="704"/>
      <c r="ITI105" s="704"/>
      <c r="ITJ105" s="704"/>
      <c r="ITK105" s="704"/>
      <c r="ITL105" s="704"/>
      <c r="ITM105" s="704"/>
      <c r="ITN105" s="704"/>
      <c r="ITO105" s="704"/>
      <c r="ITP105" s="704"/>
      <c r="ITQ105" s="704"/>
      <c r="ITR105" s="704"/>
      <c r="ITS105" s="704"/>
      <c r="ITT105" s="704"/>
      <c r="ITU105" s="704"/>
      <c r="ITV105" s="704"/>
      <c r="ITW105" s="704"/>
      <c r="ITX105" s="704"/>
      <c r="ITY105" s="704"/>
      <c r="ITZ105" s="704"/>
      <c r="IUA105" s="704"/>
      <c r="IUB105" s="704"/>
      <c r="IUC105" s="704"/>
      <c r="IUD105" s="704"/>
      <c r="IUE105" s="704"/>
      <c r="IUF105" s="704"/>
      <c r="IUG105" s="704"/>
      <c r="IUH105" s="704"/>
      <c r="IUI105" s="704"/>
      <c r="IUJ105" s="704"/>
      <c r="IUK105" s="704"/>
      <c r="IUL105" s="704"/>
      <c r="IUM105" s="704"/>
      <c r="IUN105" s="704"/>
      <c r="IUO105" s="704"/>
      <c r="IUP105" s="704"/>
      <c r="IUQ105" s="704"/>
      <c r="IUR105" s="704"/>
      <c r="IUS105" s="704"/>
      <c r="IUT105" s="704"/>
      <c r="IUU105" s="704"/>
      <c r="IUV105" s="704"/>
      <c r="IUW105" s="704"/>
      <c r="IUX105" s="704"/>
      <c r="IUY105" s="704"/>
      <c r="IUZ105" s="704"/>
      <c r="IVA105" s="704"/>
      <c r="IVB105" s="704"/>
      <c r="IVC105" s="704"/>
      <c r="IVD105" s="704"/>
      <c r="IVE105" s="704"/>
      <c r="IVF105" s="704"/>
      <c r="IVG105" s="704"/>
      <c r="IVH105" s="704"/>
      <c r="IVI105" s="704"/>
      <c r="IVJ105" s="704"/>
      <c r="IVK105" s="704"/>
      <c r="IVL105" s="704"/>
      <c r="IVM105" s="704"/>
      <c r="IVN105" s="704"/>
      <c r="IVO105" s="704"/>
      <c r="IVP105" s="704"/>
      <c r="IVQ105" s="704"/>
      <c r="IVR105" s="704"/>
      <c r="IVS105" s="704"/>
      <c r="IVT105" s="704"/>
      <c r="IVU105" s="704"/>
      <c r="IVV105" s="704"/>
      <c r="IVW105" s="704"/>
      <c r="IVX105" s="704"/>
      <c r="IVY105" s="704"/>
      <c r="IVZ105" s="704"/>
      <c r="IWA105" s="704"/>
      <c r="IWB105" s="704"/>
      <c r="IWC105" s="704"/>
      <c r="IWD105" s="704"/>
      <c r="IWE105" s="704"/>
      <c r="IWF105" s="704"/>
      <c r="IWG105" s="704"/>
      <c r="IWH105" s="704"/>
      <c r="IWI105" s="704"/>
      <c r="IWJ105" s="704"/>
      <c r="IWK105" s="704"/>
      <c r="IWL105" s="704"/>
      <c r="IWM105" s="704"/>
      <c r="IWN105" s="704"/>
      <c r="IWO105" s="704"/>
      <c r="IWP105" s="704"/>
      <c r="IWQ105" s="704"/>
      <c r="IWR105" s="704"/>
      <c r="IWS105" s="704"/>
      <c r="IWT105" s="704"/>
      <c r="IWU105" s="704"/>
      <c r="IWV105" s="704"/>
      <c r="IWW105" s="704"/>
      <c r="IWX105" s="704"/>
      <c r="IWY105" s="704"/>
      <c r="IWZ105" s="704"/>
      <c r="IXA105" s="704"/>
      <c r="IXB105" s="704"/>
      <c r="IXC105" s="704"/>
      <c r="IXD105" s="704"/>
      <c r="IXE105" s="704"/>
      <c r="IXF105" s="704"/>
      <c r="IXG105" s="704"/>
      <c r="IXH105" s="704"/>
      <c r="IXI105" s="704"/>
      <c r="IXJ105" s="704"/>
      <c r="IXK105" s="704"/>
      <c r="IXL105" s="704"/>
      <c r="IXM105" s="704"/>
      <c r="IXN105" s="704"/>
      <c r="IXO105" s="704"/>
      <c r="IXP105" s="704"/>
      <c r="IXQ105" s="704"/>
      <c r="IXR105" s="704"/>
      <c r="IXS105" s="704"/>
      <c r="IXT105" s="704"/>
      <c r="IXU105" s="704"/>
      <c r="IXV105" s="704"/>
      <c r="IXW105" s="704"/>
      <c r="IXX105" s="704"/>
      <c r="IXY105" s="704"/>
      <c r="IXZ105" s="704"/>
      <c r="IYA105" s="704"/>
      <c r="IYB105" s="704"/>
      <c r="IYC105" s="704"/>
      <c r="IYD105" s="704"/>
      <c r="IYE105" s="704"/>
      <c r="IYF105" s="704"/>
      <c r="IYG105" s="704"/>
      <c r="IYH105" s="704"/>
      <c r="IYI105" s="704"/>
      <c r="IYJ105" s="704"/>
      <c r="IYK105" s="704"/>
      <c r="IYL105" s="704"/>
      <c r="IYM105" s="704"/>
      <c r="IYN105" s="704"/>
      <c r="IYO105" s="704"/>
      <c r="IYP105" s="704"/>
      <c r="IYQ105" s="704"/>
      <c r="IYR105" s="704"/>
      <c r="IYS105" s="704"/>
      <c r="IYT105" s="704"/>
      <c r="IYU105" s="704"/>
      <c r="IYV105" s="704"/>
      <c r="IYW105" s="704"/>
      <c r="IYX105" s="704"/>
      <c r="IYY105" s="704"/>
      <c r="IYZ105" s="704"/>
      <c r="IZA105" s="704"/>
      <c r="IZB105" s="704"/>
      <c r="IZC105" s="704"/>
      <c r="IZD105" s="704"/>
      <c r="IZE105" s="704"/>
      <c r="IZF105" s="704"/>
      <c r="IZG105" s="704"/>
      <c r="IZH105" s="704"/>
      <c r="IZI105" s="704"/>
      <c r="IZJ105" s="704"/>
      <c r="IZK105" s="704"/>
      <c r="IZL105" s="704"/>
      <c r="IZM105" s="704"/>
      <c r="IZN105" s="704"/>
      <c r="IZO105" s="704"/>
      <c r="IZP105" s="704"/>
      <c r="IZQ105" s="704"/>
      <c r="IZR105" s="704"/>
      <c r="IZS105" s="704"/>
      <c r="IZT105" s="704"/>
      <c r="IZU105" s="704"/>
      <c r="IZV105" s="704"/>
      <c r="IZW105" s="704"/>
      <c r="IZX105" s="704"/>
      <c r="IZY105" s="704"/>
      <c r="IZZ105" s="704"/>
      <c r="JAA105" s="704"/>
      <c r="JAB105" s="704"/>
      <c r="JAC105" s="704"/>
      <c r="JAD105" s="704"/>
      <c r="JAE105" s="704"/>
      <c r="JAF105" s="704"/>
      <c r="JAG105" s="704"/>
      <c r="JAH105" s="704"/>
      <c r="JAI105" s="704"/>
      <c r="JAJ105" s="704"/>
      <c r="JAK105" s="704"/>
      <c r="JAL105" s="704"/>
      <c r="JAM105" s="704"/>
      <c r="JAN105" s="704"/>
      <c r="JAO105" s="704"/>
      <c r="JAP105" s="704"/>
      <c r="JAQ105" s="704"/>
      <c r="JAR105" s="704"/>
      <c r="JAS105" s="704"/>
      <c r="JAT105" s="704"/>
      <c r="JAU105" s="704"/>
      <c r="JAV105" s="704"/>
      <c r="JAW105" s="704"/>
      <c r="JAX105" s="704"/>
      <c r="JAY105" s="704"/>
      <c r="JAZ105" s="704"/>
      <c r="JBA105" s="704"/>
      <c r="JBB105" s="704"/>
      <c r="JBC105" s="704"/>
      <c r="JBD105" s="704"/>
      <c r="JBE105" s="704"/>
      <c r="JBF105" s="704"/>
      <c r="JBG105" s="704"/>
      <c r="JBH105" s="704"/>
      <c r="JBI105" s="704"/>
      <c r="JBJ105" s="704"/>
      <c r="JBK105" s="704"/>
      <c r="JBL105" s="704"/>
      <c r="JBM105" s="704"/>
      <c r="JBN105" s="704"/>
      <c r="JBO105" s="704"/>
      <c r="JBP105" s="704"/>
      <c r="JBQ105" s="704"/>
      <c r="JBR105" s="704"/>
      <c r="JBS105" s="704"/>
      <c r="JBT105" s="704"/>
      <c r="JBU105" s="704"/>
      <c r="JBV105" s="704"/>
      <c r="JBW105" s="704"/>
      <c r="JBX105" s="704"/>
      <c r="JBY105" s="704"/>
      <c r="JBZ105" s="704"/>
      <c r="JCA105" s="704"/>
      <c r="JCB105" s="704"/>
      <c r="JCC105" s="704"/>
      <c r="JCD105" s="704"/>
      <c r="JCE105" s="704"/>
      <c r="JCF105" s="704"/>
      <c r="JCG105" s="704"/>
      <c r="JCH105" s="704"/>
      <c r="JCI105" s="704"/>
      <c r="JCJ105" s="704"/>
      <c r="JCK105" s="704"/>
      <c r="JCL105" s="704"/>
      <c r="JCM105" s="704"/>
      <c r="JCN105" s="704"/>
      <c r="JCO105" s="704"/>
      <c r="JCP105" s="704"/>
      <c r="JCQ105" s="704"/>
      <c r="JCR105" s="704"/>
      <c r="JCS105" s="704"/>
      <c r="JCT105" s="704"/>
      <c r="JCU105" s="704"/>
      <c r="JCV105" s="704"/>
      <c r="JCW105" s="704"/>
      <c r="JCX105" s="704"/>
      <c r="JCY105" s="704"/>
      <c r="JCZ105" s="704"/>
      <c r="JDA105" s="704"/>
      <c r="JDB105" s="704"/>
      <c r="JDC105" s="704"/>
      <c r="JDD105" s="704"/>
      <c r="JDE105" s="704"/>
      <c r="JDF105" s="704"/>
      <c r="JDG105" s="704"/>
      <c r="JDH105" s="704"/>
      <c r="JDI105" s="704"/>
      <c r="JDJ105" s="704"/>
      <c r="JDK105" s="704"/>
      <c r="JDL105" s="704"/>
      <c r="JDM105" s="704"/>
      <c r="JDN105" s="704"/>
      <c r="JDO105" s="704"/>
      <c r="JDP105" s="704"/>
      <c r="JDQ105" s="704"/>
      <c r="JDR105" s="704"/>
      <c r="JDS105" s="704"/>
      <c r="JDT105" s="704"/>
      <c r="JDU105" s="704"/>
      <c r="JDV105" s="704"/>
      <c r="JDW105" s="704"/>
      <c r="JDX105" s="704"/>
      <c r="JDY105" s="704"/>
      <c r="JDZ105" s="704"/>
      <c r="JEA105" s="704"/>
      <c r="JEB105" s="704"/>
      <c r="JEC105" s="704"/>
      <c r="JED105" s="704"/>
      <c r="JEE105" s="704"/>
      <c r="JEF105" s="704"/>
      <c r="JEG105" s="704"/>
      <c r="JEH105" s="704"/>
      <c r="JEI105" s="704"/>
      <c r="JEJ105" s="704"/>
      <c r="JEK105" s="704"/>
      <c r="JEL105" s="704"/>
      <c r="JEM105" s="704"/>
      <c r="JEN105" s="704"/>
      <c r="JEO105" s="704"/>
      <c r="JEP105" s="704"/>
      <c r="JEQ105" s="704"/>
      <c r="JER105" s="704"/>
      <c r="JES105" s="704"/>
      <c r="JET105" s="704"/>
      <c r="JEU105" s="704"/>
      <c r="JEV105" s="704"/>
      <c r="JEW105" s="704"/>
      <c r="JEX105" s="704"/>
      <c r="JEY105" s="704"/>
      <c r="JEZ105" s="704"/>
      <c r="JFA105" s="704"/>
      <c r="JFB105" s="704"/>
      <c r="JFC105" s="704"/>
      <c r="JFD105" s="704"/>
      <c r="JFE105" s="704"/>
      <c r="JFF105" s="704"/>
      <c r="JFG105" s="704"/>
      <c r="JFH105" s="704"/>
      <c r="JFI105" s="704"/>
      <c r="JFJ105" s="704"/>
      <c r="JFK105" s="704"/>
      <c r="JFL105" s="704"/>
      <c r="JFM105" s="704"/>
      <c r="JFN105" s="704"/>
      <c r="JFO105" s="704"/>
      <c r="JFP105" s="704"/>
      <c r="JFQ105" s="704"/>
      <c r="JFR105" s="704"/>
      <c r="JFS105" s="704"/>
      <c r="JFT105" s="704"/>
      <c r="JFU105" s="704"/>
      <c r="JFV105" s="704"/>
      <c r="JFW105" s="704"/>
      <c r="JFX105" s="704"/>
      <c r="JFY105" s="704"/>
      <c r="JFZ105" s="704"/>
      <c r="JGA105" s="704"/>
      <c r="JGB105" s="704"/>
      <c r="JGC105" s="704"/>
      <c r="JGD105" s="704"/>
      <c r="JGE105" s="704"/>
      <c r="JGF105" s="704"/>
      <c r="JGG105" s="704"/>
      <c r="JGH105" s="704"/>
      <c r="JGI105" s="704"/>
      <c r="JGJ105" s="704"/>
      <c r="JGK105" s="704"/>
      <c r="JGL105" s="704"/>
      <c r="JGM105" s="704"/>
      <c r="JGN105" s="704"/>
      <c r="JGO105" s="704"/>
      <c r="JGP105" s="704"/>
      <c r="JGQ105" s="704"/>
      <c r="JGR105" s="704"/>
      <c r="JGS105" s="704"/>
      <c r="JGT105" s="704"/>
      <c r="JGU105" s="704"/>
      <c r="JGV105" s="704"/>
      <c r="JGW105" s="704"/>
      <c r="JGX105" s="704"/>
      <c r="JGY105" s="704"/>
      <c r="JGZ105" s="704"/>
      <c r="JHA105" s="704"/>
      <c r="JHB105" s="704"/>
      <c r="JHC105" s="704"/>
      <c r="JHD105" s="704"/>
      <c r="JHE105" s="704"/>
      <c r="JHF105" s="704"/>
      <c r="JHG105" s="704"/>
      <c r="JHH105" s="704"/>
      <c r="JHI105" s="704"/>
      <c r="JHJ105" s="704"/>
      <c r="JHK105" s="704"/>
      <c r="JHL105" s="704"/>
      <c r="JHM105" s="704"/>
      <c r="JHN105" s="704"/>
      <c r="JHO105" s="704"/>
      <c r="JHP105" s="704"/>
      <c r="JHQ105" s="704"/>
      <c r="JHR105" s="704"/>
      <c r="JHS105" s="704"/>
      <c r="JHT105" s="704"/>
      <c r="JHU105" s="704"/>
      <c r="JHV105" s="704"/>
      <c r="JHW105" s="704"/>
      <c r="JHX105" s="704"/>
      <c r="JHY105" s="704"/>
      <c r="JHZ105" s="704"/>
      <c r="JIA105" s="704"/>
      <c r="JIB105" s="704"/>
      <c r="JIC105" s="704"/>
      <c r="JID105" s="704"/>
      <c r="JIE105" s="704"/>
      <c r="JIF105" s="704"/>
      <c r="JIG105" s="704"/>
      <c r="JIH105" s="704"/>
      <c r="JII105" s="704"/>
      <c r="JIJ105" s="704"/>
      <c r="JIK105" s="704"/>
      <c r="JIL105" s="704"/>
      <c r="JIM105" s="704"/>
      <c r="JIN105" s="704"/>
      <c r="JIO105" s="704"/>
      <c r="JIP105" s="704"/>
      <c r="JIQ105" s="704"/>
      <c r="JIR105" s="704"/>
      <c r="JIS105" s="704"/>
      <c r="JIT105" s="704"/>
      <c r="JIU105" s="704"/>
      <c r="JIV105" s="704"/>
      <c r="JIW105" s="704"/>
      <c r="JIX105" s="704"/>
      <c r="JIY105" s="704"/>
      <c r="JIZ105" s="704"/>
      <c r="JJA105" s="704"/>
      <c r="JJB105" s="704"/>
      <c r="JJC105" s="704"/>
      <c r="JJD105" s="704"/>
      <c r="JJE105" s="704"/>
      <c r="JJF105" s="704"/>
      <c r="JJG105" s="704"/>
      <c r="JJH105" s="704"/>
      <c r="JJI105" s="704"/>
      <c r="JJJ105" s="704"/>
      <c r="JJK105" s="704"/>
      <c r="JJL105" s="704"/>
      <c r="JJM105" s="704"/>
      <c r="JJN105" s="704"/>
      <c r="JJO105" s="704"/>
      <c r="JJP105" s="704"/>
      <c r="JJQ105" s="704"/>
      <c r="JJR105" s="704"/>
      <c r="JJS105" s="704"/>
      <c r="JJT105" s="704"/>
      <c r="JJU105" s="704"/>
      <c r="JJV105" s="704"/>
      <c r="JJW105" s="704"/>
      <c r="JJX105" s="704"/>
      <c r="JJY105" s="704"/>
      <c r="JJZ105" s="704"/>
      <c r="JKA105" s="704"/>
      <c r="JKB105" s="704"/>
      <c r="JKC105" s="704"/>
      <c r="JKD105" s="704"/>
      <c r="JKE105" s="704"/>
      <c r="JKF105" s="704"/>
      <c r="JKG105" s="704"/>
      <c r="JKH105" s="704"/>
      <c r="JKI105" s="704"/>
      <c r="JKJ105" s="704"/>
      <c r="JKK105" s="704"/>
      <c r="JKL105" s="704"/>
      <c r="JKM105" s="704"/>
      <c r="JKN105" s="704"/>
      <c r="JKO105" s="704"/>
      <c r="JKP105" s="704"/>
      <c r="JKQ105" s="704"/>
      <c r="JKR105" s="704"/>
      <c r="JKS105" s="704"/>
      <c r="JKT105" s="704"/>
      <c r="JKU105" s="704"/>
      <c r="JKV105" s="704"/>
      <c r="JKW105" s="704"/>
      <c r="JKX105" s="704"/>
      <c r="JKY105" s="704"/>
      <c r="JKZ105" s="704"/>
      <c r="JLA105" s="704"/>
      <c r="JLB105" s="704"/>
      <c r="JLC105" s="704"/>
      <c r="JLD105" s="704"/>
      <c r="JLE105" s="704"/>
      <c r="JLF105" s="704"/>
      <c r="JLG105" s="704"/>
      <c r="JLH105" s="704"/>
      <c r="JLI105" s="704"/>
      <c r="JLJ105" s="704"/>
      <c r="JLK105" s="704"/>
      <c r="JLL105" s="704"/>
      <c r="JLM105" s="704"/>
      <c r="JLN105" s="704"/>
      <c r="JLO105" s="704"/>
      <c r="JLP105" s="704"/>
      <c r="JLQ105" s="704"/>
      <c r="JLR105" s="704"/>
      <c r="JLS105" s="704"/>
      <c r="JLT105" s="704"/>
      <c r="JLU105" s="704"/>
      <c r="JLV105" s="704"/>
      <c r="JLW105" s="704"/>
      <c r="JLX105" s="704"/>
      <c r="JLY105" s="704"/>
      <c r="JLZ105" s="704"/>
      <c r="JMA105" s="704"/>
      <c r="JMB105" s="704"/>
      <c r="JMC105" s="704"/>
      <c r="JMD105" s="704"/>
      <c r="JME105" s="704"/>
      <c r="JMF105" s="704"/>
      <c r="JMG105" s="704"/>
      <c r="JMH105" s="704"/>
      <c r="JMI105" s="704"/>
      <c r="JMJ105" s="704"/>
      <c r="JMK105" s="704"/>
      <c r="JML105" s="704"/>
      <c r="JMM105" s="704"/>
      <c r="JMN105" s="704"/>
      <c r="JMO105" s="704"/>
      <c r="JMP105" s="704"/>
      <c r="JMQ105" s="704"/>
      <c r="JMR105" s="704"/>
      <c r="JMS105" s="704"/>
      <c r="JMT105" s="704"/>
      <c r="JMU105" s="704"/>
      <c r="JMV105" s="704"/>
      <c r="JMW105" s="704"/>
      <c r="JMX105" s="704"/>
      <c r="JMY105" s="704"/>
      <c r="JMZ105" s="704"/>
      <c r="JNA105" s="704"/>
      <c r="JNB105" s="704"/>
      <c r="JNC105" s="704"/>
      <c r="JND105" s="704"/>
      <c r="JNE105" s="704"/>
      <c r="JNF105" s="704"/>
      <c r="JNG105" s="704"/>
      <c r="JNH105" s="704"/>
      <c r="JNI105" s="704"/>
      <c r="JNJ105" s="704"/>
      <c r="JNK105" s="704"/>
      <c r="JNL105" s="704"/>
      <c r="JNM105" s="704"/>
      <c r="JNN105" s="704"/>
      <c r="JNO105" s="704"/>
      <c r="JNP105" s="704"/>
      <c r="JNQ105" s="704"/>
      <c r="JNR105" s="704"/>
      <c r="JNS105" s="704"/>
      <c r="JNT105" s="704"/>
      <c r="JNU105" s="704"/>
      <c r="JNV105" s="704"/>
      <c r="JNW105" s="704"/>
      <c r="JNX105" s="704"/>
      <c r="JNY105" s="704"/>
      <c r="JNZ105" s="704"/>
      <c r="JOA105" s="704"/>
      <c r="JOB105" s="704"/>
      <c r="JOC105" s="704"/>
      <c r="JOD105" s="704"/>
      <c r="JOE105" s="704"/>
      <c r="JOF105" s="704"/>
      <c r="JOG105" s="704"/>
      <c r="JOH105" s="704"/>
      <c r="JOI105" s="704"/>
      <c r="JOJ105" s="704"/>
      <c r="JOK105" s="704"/>
      <c r="JOL105" s="704"/>
      <c r="JOM105" s="704"/>
      <c r="JON105" s="704"/>
      <c r="JOO105" s="704"/>
      <c r="JOP105" s="704"/>
      <c r="JOQ105" s="704"/>
      <c r="JOR105" s="704"/>
      <c r="JOS105" s="704"/>
      <c r="JOT105" s="704"/>
      <c r="JOU105" s="704"/>
      <c r="JOV105" s="704"/>
      <c r="JOW105" s="704"/>
      <c r="JOX105" s="704"/>
      <c r="JOY105" s="704"/>
      <c r="JOZ105" s="704"/>
      <c r="JPA105" s="704"/>
      <c r="JPB105" s="704"/>
      <c r="JPC105" s="704"/>
      <c r="JPD105" s="704"/>
      <c r="JPE105" s="704"/>
      <c r="JPF105" s="704"/>
      <c r="JPG105" s="704"/>
      <c r="JPH105" s="704"/>
      <c r="JPI105" s="704"/>
      <c r="JPJ105" s="704"/>
      <c r="JPK105" s="704"/>
      <c r="JPL105" s="704"/>
      <c r="JPM105" s="704"/>
      <c r="JPN105" s="704"/>
      <c r="JPO105" s="704"/>
      <c r="JPP105" s="704"/>
      <c r="JPQ105" s="704"/>
      <c r="JPR105" s="704"/>
      <c r="JPS105" s="704"/>
      <c r="JPT105" s="704"/>
      <c r="JPU105" s="704"/>
      <c r="JPV105" s="704"/>
      <c r="JPW105" s="704"/>
      <c r="JPX105" s="704"/>
      <c r="JPY105" s="704"/>
      <c r="JPZ105" s="704"/>
      <c r="JQA105" s="704"/>
      <c r="JQB105" s="704"/>
      <c r="JQC105" s="704"/>
      <c r="JQD105" s="704"/>
      <c r="JQE105" s="704"/>
      <c r="JQF105" s="704"/>
      <c r="JQG105" s="704"/>
      <c r="JQH105" s="704"/>
      <c r="JQI105" s="704"/>
      <c r="JQJ105" s="704"/>
      <c r="JQK105" s="704"/>
      <c r="JQL105" s="704"/>
      <c r="JQM105" s="704"/>
      <c r="JQN105" s="704"/>
      <c r="JQO105" s="704"/>
      <c r="JQP105" s="704"/>
      <c r="JQQ105" s="704"/>
      <c r="JQR105" s="704"/>
      <c r="JQS105" s="704"/>
      <c r="JQT105" s="704"/>
      <c r="JQU105" s="704"/>
      <c r="JQV105" s="704"/>
      <c r="JQW105" s="704"/>
      <c r="JQX105" s="704"/>
      <c r="JQY105" s="704"/>
      <c r="JQZ105" s="704"/>
      <c r="JRA105" s="704"/>
      <c r="JRB105" s="704"/>
      <c r="JRC105" s="704"/>
      <c r="JRD105" s="704"/>
      <c r="JRE105" s="704"/>
      <c r="JRF105" s="704"/>
      <c r="JRG105" s="704"/>
      <c r="JRH105" s="704"/>
      <c r="JRI105" s="704"/>
      <c r="JRJ105" s="704"/>
      <c r="JRK105" s="704"/>
      <c r="JRL105" s="704"/>
      <c r="JRM105" s="704"/>
      <c r="JRN105" s="704"/>
      <c r="JRO105" s="704"/>
      <c r="JRP105" s="704"/>
      <c r="JRQ105" s="704"/>
      <c r="JRR105" s="704"/>
      <c r="JRS105" s="704"/>
      <c r="JRT105" s="704"/>
      <c r="JRU105" s="704"/>
      <c r="JRV105" s="704"/>
      <c r="JRW105" s="704"/>
      <c r="JRX105" s="704"/>
      <c r="JRY105" s="704"/>
      <c r="JRZ105" s="704"/>
      <c r="JSA105" s="704"/>
      <c r="JSB105" s="704"/>
      <c r="JSC105" s="704"/>
      <c r="JSD105" s="704"/>
      <c r="JSE105" s="704"/>
      <c r="JSF105" s="704"/>
      <c r="JSG105" s="704"/>
      <c r="JSH105" s="704"/>
      <c r="JSI105" s="704"/>
      <c r="JSJ105" s="704"/>
      <c r="JSK105" s="704"/>
      <c r="JSL105" s="704"/>
      <c r="JSM105" s="704"/>
      <c r="JSN105" s="704"/>
      <c r="JSO105" s="704"/>
      <c r="JSP105" s="704"/>
      <c r="JSQ105" s="704"/>
      <c r="JSR105" s="704"/>
      <c r="JSS105" s="704"/>
      <c r="JST105" s="704"/>
      <c r="JSU105" s="704"/>
      <c r="JSV105" s="704"/>
      <c r="JSW105" s="704"/>
      <c r="JSX105" s="704"/>
      <c r="JSY105" s="704"/>
      <c r="JSZ105" s="704"/>
      <c r="JTA105" s="704"/>
      <c r="JTB105" s="704"/>
      <c r="JTC105" s="704"/>
      <c r="JTD105" s="704"/>
      <c r="JTE105" s="704"/>
      <c r="JTF105" s="704"/>
      <c r="JTG105" s="704"/>
      <c r="JTH105" s="704"/>
      <c r="JTI105" s="704"/>
      <c r="JTJ105" s="704"/>
      <c r="JTK105" s="704"/>
      <c r="JTL105" s="704"/>
      <c r="JTM105" s="704"/>
      <c r="JTN105" s="704"/>
      <c r="JTO105" s="704"/>
      <c r="JTP105" s="704"/>
      <c r="JTQ105" s="704"/>
      <c r="JTR105" s="704"/>
      <c r="JTS105" s="704"/>
      <c r="JTT105" s="704"/>
      <c r="JTU105" s="704"/>
      <c r="JTV105" s="704"/>
      <c r="JTW105" s="704"/>
      <c r="JTX105" s="704"/>
      <c r="JTY105" s="704"/>
      <c r="JTZ105" s="704"/>
      <c r="JUA105" s="704"/>
      <c r="JUB105" s="704"/>
      <c r="JUC105" s="704"/>
      <c r="JUD105" s="704"/>
      <c r="JUE105" s="704"/>
      <c r="JUF105" s="704"/>
      <c r="JUG105" s="704"/>
      <c r="JUH105" s="704"/>
      <c r="JUI105" s="704"/>
      <c r="JUJ105" s="704"/>
      <c r="JUK105" s="704"/>
      <c r="JUL105" s="704"/>
      <c r="JUM105" s="704"/>
      <c r="JUN105" s="704"/>
      <c r="JUO105" s="704"/>
      <c r="JUP105" s="704"/>
      <c r="JUQ105" s="704"/>
      <c r="JUR105" s="704"/>
      <c r="JUS105" s="704"/>
      <c r="JUT105" s="704"/>
      <c r="JUU105" s="704"/>
      <c r="JUV105" s="704"/>
      <c r="JUW105" s="704"/>
      <c r="JUX105" s="704"/>
      <c r="JUY105" s="704"/>
      <c r="JUZ105" s="704"/>
      <c r="JVA105" s="704"/>
      <c r="JVB105" s="704"/>
      <c r="JVC105" s="704"/>
      <c r="JVD105" s="704"/>
      <c r="JVE105" s="704"/>
      <c r="JVF105" s="704"/>
      <c r="JVG105" s="704"/>
      <c r="JVH105" s="704"/>
      <c r="JVI105" s="704"/>
      <c r="JVJ105" s="704"/>
      <c r="JVK105" s="704"/>
      <c r="JVL105" s="704"/>
      <c r="JVM105" s="704"/>
      <c r="JVN105" s="704"/>
      <c r="JVO105" s="704"/>
      <c r="JVP105" s="704"/>
      <c r="JVQ105" s="704"/>
      <c r="JVR105" s="704"/>
      <c r="JVS105" s="704"/>
      <c r="JVT105" s="704"/>
      <c r="JVU105" s="704"/>
      <c r="JVV105" s="704"/>
      <c r="JVW105" s="704"/>
      <c r="JVX105" s="704"/>
      <c r="JVY105" s="704"/>
      <c r="JVZ105" s="704"/>
      <c r="JWA105" s="704"/>
      <c r="JWB105" s="704"/>
      <c r="JWC105" s="704"/>
      <c r="JWD105" s="704"/>
      <c r="JWE105" s="704"/>
      <c r="JWF105" s="704"/>
      <c r="JWG105" s="704"/>
      <c r="JWH105" s="704"/>
      <c r="JWI105" s="704"/>
      <c r="JWJ105" s="704"/>
      <c r="JWK105" s="704"/>
      <c r="JWL105" s="704"/>
      <c r="JWM105" s="704"/>
      <c r="JWN105" s="704"/>
      <c r="JWO105" s="704"/>
      <c r="JWP105" s="704"/>
      <c r="JWQ105" s="704"/>
      <c r="JWR105" s="704"/>
      <c r="JWS105" s="704"/>
      <c r="JWT105" s="704"/>
      <c r="JWU105" s="704"/>
      <c r="JWV105" s="704"/>
      <c r="JWW105" s="704"/>
      <c r="JWX105" s="704"/>
      <c r="JWY105" s="704"/>
      <c r="JWZ105" s="704"/>
      <c r="JXA105" s="704"/>
      <c r="JXB105" s="704"/>
      <c r="JXC105" s="704"/>
      <c r="JXD105" s="704"/>
      <c r="JXE105" s="704"/>
      <c r="JXF105" s="704"/>
      <c r="JXG105" s="704"/>
      <c r="JXH105" s="704"/>
      <c r="JXI105" s="704"/>
      <c r="JXJ105" s="704"/>
      <c r="JXK105" s="704"/>
      <c r="JXL105" s="704"/>
      <c r="JXM105" s="704"/>
      <c r="JXN105" s="704"/>
      <c r="JXO105" s="704"/>
      <c r="JXP105" s="704"/>
      <c r="JXQ105" s="704"/>
      <c r="JXR105" s="704"/>
      <c r="JXS105" s="704"/>
      <c r="JXT105" s="704"/>
      <c r="JXU105" s="704"/>
      <c r="JXV105" s="704"/>
      <c r="JXW105" s="704"/>
      <c r="JXX105" s="704"/>
      <c r="JXY105" s="704"/>
      <c r="JXZ105" s="704"/>
      <c r="JYA105" s="704"/>
      <c r="JYB105" s="704"/>
      <c r="JYC105" s="704"/>
      <c r="JYD105" s="704"/>
      <c r="JYE105" s="704"/>
      <c r="JYF105" s="704"/>
      <c r="JYG105" s="704"/>
      <c r="JYH105" s="704"/>
      <c r="JYI105" s="704"/>
      <c r="JYJ105" s="704"/>
      <c r="JYK105" s="704"/>
      <c r="JYL105" s="704"/>
      <c r="JYM105" s="704"/>
      <c r="JYN105" s="704"/>
      <c r="JYO105" s="704"/>
      <c r="JYP105" s="704"/>
      <c r="JYQ105" s="704"/>
      <c r="JYR105" s="704"/>
      <c r="JYS105" s="704"/>
      <c r="JYT105" s="704"/>
      <c r="JYU105" s="704"/>
      <c r="JYV105" s="704"/>
      <c r="JYW105" s="704"/>
      <c r="JYX105" s="704"/>
      <c r="JYY105" s="704"/>
      <c r="JYZ105" s="704"/>
      <c r="JZA105" s="704"/>
      <c r="JZB105" s="704"/>
      <c r="JZC105" s="704"/>
      <c r="JZD105" s="704"/>
      <c r="JZE105" s="704"/>
      <c r="JZF105" s="704"/>
      <c r="JZG105" s="704"/>
      <c r="JZH105" s="704"/>
      <c r="JZI105" s="704"/>
      <c r="JZJ105" s="704"/>
      <c r="JZK105" s="704"/>
      <c r="JZL105" s="704"/>
      <c r="JZM105" s="704"/>
      <c r="JZN105" s="704"/>
      <c r="JZO105" s="704"/>
      <c r="JZP105" s="704"/>
      <c r="JZQ105" s="704"/>
      <c r="JZR105" s="704"/>
      <c r="JZS105" s="704"/>
      <c r="JZT105" s="704"/>
      <c r="JZU105" s="704"/>
      <c r="JZV105" s="704"/>
      <c r="JZW105" s="704"/>
      <c r="JZX105" s="704"/>
      <c r="JZY105" s="704"/>
      <c r="JZZ105" s="704"/>
      <c r="KAA105" s="704"/>
      <c r="KAB105" s="704"/>
      <c r="KAC105" s="704"/>
      <c r="KAD105" s="704"/>
      <c r="KAE105" s="704"/>
      <c r="KAF105" s="704"/>
      <c r="KAG105" s="704"/>
      <c r="KAH105" s="704"/>
      <c r="KAI105" s="704"/>
      <c r="KAJ105" s="704"/>
      <c r="KAK105" s="704"/>
      <c r="KAL105" s="704"/>
      <c r="KAM105" s="704"/>
      <c r="KAN105" s="704"/>
      <c r="KAO105" s="704"/>
      <c r="KAP105" s="704"/>
      <c r="KAQ105" s="704"/>
      <c r="KAR105" s="704"/>
      <c r="KAS105" s="704"/>
      <c r="KAT105" s="704"/>
      <c r="KAU105" s="704"/>
      <c r="KAV105" s="704"/>
      <c r="KAW105" s="704"/>
      <c r="KAX105" s="704"/>
      <c r="KAY105" s="704"/>
      <c r="KAZ105" s="704"/>
      <c r="KBA105" s="704"/>
      <c r="KBB105" s="704"/>
      <c r="KBC105" s="704"/>
      <c r="KBD105" s="704"/>
      <c r="KBE105" s="704"/>
      <c r="KBF105" s="704"/>
      <c r="KBG105" s="704"/>
      <c r="KBH105" s="704"/>
      <c r="KBI105" s="704"/>
      <c r="KBJ105" s="704"/>
      <c r="KBK105" s="704"/>
      <c r="KBL105" s="704"/>
      <c r="KBM105" s="704"/>
      <c r="KBN105" s="704"/>
      <c r="KBO105" s="704"/>
      <c r="KBP105" s="704"/>
      <c r="KBQ105" s="704"/>
      <c r="KBR105" s="704"/>
      <c r="KBS105" s="704"/>
      <c r="KBT105" s="704"/>
      <c r="KBU105" s="704"/>
      <c r="KBV105" s="704"/>
      <c r="KBW105" s="704"/>
      <c r="KBX105" s="704"/>
      <c r="KBY105" s="704"/>
      <c r="KBZ105" s="704"/>
      <c r="KCA105" s="704"/>
      <c r="KCB105" s="704"/>
      <c r="KCC105" s="704"/>
      <c r="KCD105" s="704"/>
      <c r="KCE105" s="704"/>
      <c r="KCF105" s="704"/>
      <c r="KCG105" s="704"/>
      <c r="KCH105" s="704"/>
      <c r="KCI105" s="704"/>
      <c r="KCJ105" s="704"/>
      <c r="KCK105" s="704"/>
      <c r="KCL105" s="704"/>
      <c r="KCM105" s="704"/>
      <c r="KCN105" s="704"/>
      <c r="KCO105" s="704"/>
      <c r="KCP105" s="704"/>
      <c r="KCQ105" s="704"/>
      <c r="KCR105" s="704"/>
      <c r="KCS105" s="704"/>
      <c r="KCT105" s="704"/>
      <c r="KCU105" s="704"/>
      <c r="KCV105" s="704"/>
      <c r="KCW105" s="704"/>
      <c r="KCX105" s="704"/>
      <c r="KCY105" s="704"/>
      <c r="KCZ105" s="704"/>
      <c r="KDA105" s="704"/>
      <c r="KDB105" s="704"/>
      <c r="KDC105" s="704"/>
      <c r="KDD105" s="704"/>
      <c r="KDE105" s="704"/>
      <c r="KDF105" s="704"/>
      <c r="KDG105" s="704"/>
      <c r="KDH105" s="704"/>
      <c r="KDI105" s="704"/>
      <c r="KDJ105" s="704"/>
      <c r="KDK105" s="704"/>
      <c r="KDL105" s="704"/>
      <c r="KDM105" s="704"/>
      <c r="KDN105" s="704"/>
      <c r="KDO105" s="704"/>
      <c r="KDP105" s="704"/>
      <c r="KDQ105" s="704"/>
      <c r="KDR105" s="704"/>
      <c r="KDS105" s="704"/>
      <c r="KDT105" s="704"/>
      <c r="KDU105" s="704"/>
      <c r="KDV105" s="704"/>
      <c r="KDW105" s="704"/>
      <c r="KDX105" s="704"/>
      <c r="KDY105" s="704"/>
      <c r="KDZ105" s="704"/>
      <c r="KEA105" s="704"/>
      <c r="KEB105" s="704"/>
      <c r="KEC105" s="704"/>
      <c r="KED105" s="704"/>
      <c r="KEE105" s="704"/>
      <c r="KEF105" s="704"/>
      <c r="KEG105" s="704"/>
      <c r="KEH105" s="704"/>
      <c r="KEI105" s="704"/>
      <c r="KEJ105" s="704"/>
      <c r="KEK105" s="704"/>
      <c r="KEL105" s="704"/>
      <c r="KEM105" s="704"/>
      <c r="KEN105" s="704"/>
      <c r="KEO105" s="704"/>
      <c r="KEP105" s="704"/>
      <c r="KEQ105" s="704"/>
      <c r="KER105" s="704"/>
      <c r="KES105" s="704"/>
      <c r="KET105" s="704"/>
      <c r="KEU105" s="704"/>
      <c r="KEV105" s="704"/>
      <c r="KEW105" s="704"/>
      <c r="KEX105" s="704"/>
      <c r="KEY105" s="704"/>
      <c r="KEZ105" s="704"/>
      <c r="KFA105" s="704"/>
      <c r="KFB105" s="704"/>
      <c r="KFC105" s="704"/>
      <c r="KFD105" s="704"/>
      <c r="KFE105" s="704"/>
      <c r="KFF105" s="704"/>
      <c r="KFG105" s="704"/>
      <c r="KFH105" s="704"/>
      <c r="KFI105" s="704"/>
      <c r="KFJ105" s="704"/>
      <c r="KFK105" s="704"/>
      <c r="KFL105" s="704"/>
      <c r="KFM105" s="704"/>
      <c r="KFN105" s="704"/>
      <c r="KFO105" s="704"/>
      <c r="KFP105" s="704"/>
      <c r="KFQ105" s="704"/>
      <c r="KFR105" s="704"/>
      <c r="KFS105" s="704"/>
      <c r="KFT105" s="704"/>
      <c r="KFU105" s="704"/>
      <c r="KFV105" s="704"/>
      <c r="KFW105" s="704"/>
      <c r="KFX105" s="704"/>
      <c r="KFY105" s="704"/>
      <c r="KFZ105" s="704"/>
      <c r="KGA105" s="704"/>
      <c r="KGB105" s="704"/>
      <c r="KGC105" s="704"/>
      <c r="KGD105" s="704"/>
      <c r="KGE105" s="704"/>
      <c r="KGF105" s="704"/>
      <c r="KGG105" s="704"/>
      <c r="KGH105" s="704"/>
      <c r="KGI105" s="704"/>
      <c r="KGJ105" s="704"/>
      <c r="KGK105" s="704"/>
      <c r="KGL105" s="704"/>
      <c r="KGM105" s="704"/>
      <c r="KGN105" s="704"/>
      <c r="KGO105" s="704"/>
      <c r="KGP105" s="704"/>
      <c r="KGQ105" s="704"/>
      <c r="KGR105" s="704"/>
      <c r="KGS105" s="704"/>
      <c r="KGT105" s="704"/>
      <c r="KGU105" s="704"/>
      <c r="KGV105" s="704"/>
      <c r="KGW105" s="704"/>
      <c r="KGX105" s="704"/>
      <c r="KGY105" s="704"/>
      <c r="KGZ105" s="704"/>
      <c r="KHA105" s="704"/>
      <c r="KHB105" s="704"/>
      <c r="KHC105" s="704"/>
      <c r="KHD105" s="704"/>
      <c r="KHE105" s="704"/>
      <c r="KHF105" s="704"/>
      <c r="KHG105" s="704"/>
      <c r="KHH105" s="704"/>
      <c r="KHI105" s="704"/>
      <c r="KHJ105" s="704"/>
      <c r="KHK105" s="704"/>
      <c r="KHL105" s="704"/>
      <c r="KHM105" s="704"/>
      <c r="KHN105" s="704"/>
      <c r="KHO105" s="704"/>
      <c r="KHP105" s="704"/>
      <c r="KHQ105" s="704"/>
      <c r="KHR105" s="704"/>
      <c r="KHS105" s="704"/>
      <c r="KHT105" s="704"/>
      <c r="KHU105" s="704"/>
      <c r="KHV105" s="704"/>
      <c r="KHW105" s="704"/>
      <c r="KHX105" s="704"/>
      <c r="KHY105" s="704"/>
      <c r="KHZ105" s="704"/>
      <c r="KIA105" s="704"/>
      <c r="KIB105" s="704"/>
      <c r="KIC105" s="704"/>
      <c r="KID105" s="704"/>
      <c r="KIE105" s="704"/>
      <c r="KIF105" s="704"/>
      <c r="KIG105" s="704"/>
      <c r="KIH105" s="704"/>
      <c r="KII105" s="704"/>
      <c r="KIJ105" s="704"/>
      <c r="KIK105" s="704"/>
      <c r="KIL105" s="704"/>
      <c r="KIM105" s="704"/>
      <c r="KIN105" s="704"/>
      <c r="KIO105" s="704"/>
      <c r="KIP105" s="704"/>
      <c r="KIQ105" s="704"/>
      <c r="KIR105" s="704"/>
      <c r="KIS105" s="704"/>
      <c r="KIT105" s="704"/>
      <c r="KIU105" s="704"/>
      <c r="KIV105" s="704"/>
      <c r="KIW105" s="704"/>
      <c r="KIX105" s="704"/>
      <c r="KIY105" s="704"/>
      <c r="KIZ105" s="704"/>
      <c r="KJA105" s="704"/>
      <c r="KJB105" s="704"/>
      <c r="KJC105" s="704"/>
      <c r="KJD105" s="704"/>
      <c r="KJE105" s="704"/>
      <c r="KJF105" s="704"/>
      <c r="KJG105" s="704"/>
      <c r="KJH105" s="704"/>
      <c r="KJI105" s="704"/>
      <c r="KJJ105" s="704"/>
      <c r="KJK105" s="704"/>
      <c r="KJL105" s="704"/>
      <c r="KJM105" s="704"/>
      <c r="KJN105" s="704"/>
      <c r="KJO105" s="704"/>
      <c r="KJP105" s="704"/>
      <c r="KJQ105" s="704"/>
      <c r="KJR105" s="704"/>
      <c r="KJS105" s="704"/>
      <c r="KJT105" s="704"/>
      <c r="KJU105" s="704"/>
      <c r="KJV105" s="704"/>
      <c r="KJW105" s="704"/>
      <c r="KJX105" s="704"/>
      <c r="KJY105" s="704"/>
      <c r="KJZ105" s="704"/>
      <c r="KKA105" s="704"/>
      <c r="KKB105" s="704"/>
      <c r="KKC105" s="704"/>
      <c r="KKD105" s="704"/>
      <c r="KKE105" s="704"/>
      <c r="KKF105" s="704"/>
      <c r="KKG105" s="704"/>
      <c r="KKH105" s="704"/>
      <c r="KKI105" s="704"/>
      <c r="KKJ105" s="704"/>
      <c r="KKK105" s="704"/>
      <c r="KKL105" s="704"/>
      <c r="KKM105" s="704"/>
      <c r="KKN105" s="704"/>
      <c r="KKO105" s="704"/>
      <c r="KKP105" s="704"/>
      <c r="KKQ105" s="704"/>
      <c r="KKR105" s="704"/>
      <c r="KKS105" s="704"/>
      <c r="KKT105" s="704"/>
      <c r="KKU105" s="704"/>
      <c r="KKV105" s="704"/>
      <c r="KKW105" s="704"/>
      <c r="KKX105" s="704"/>
      <c r="KKY105" s="704"/>
      <c r="KKZ105" s="704"/>
      <c r="KLA105" s="704"/>
      <c r="KLB105" s="704"/>
      <c r="KLC105" s="704"/>
      <c r="KLD105" s="704"/>
      <c r="KLE105" s="704"/>
      <c r="KLF105" s="704"/>
      <c r="KLG105" s="704"/>
      <c r="KLH105" s="704"/>
      <c r="KLI105" s="704"/>
      <c r="KLJ105" s="704"/>
      <c r="KLK105" s="704"/>
      <c r="KLL105" s="704"/>
      <c r="KLM105" s="704"/>
      <c r="KLN105" s="704"/>
      <c r="KLO105" s="704"/>
      <c r="KLP105" s="704"/>
      <c r="KLQ105" s="704"/>
      <c r="KLR105" s="704"/>
      <c r="KLS105" s="704"/>
      <c r="KLT105" s="704"/>
      <c r="KLU105" s="704"/>
      <c r="KLV105" s="704"/>
      <c r="KLW105" s="704"/>
      <c r="KLX105" s="704"/>
      <c r="KLY105" s="704"/>
      <c r="KLZ105" s="704"/>
      <c r="KMA105" s="704"/>
      <c r="KMB105" s="704"/>
      <c r="KMC105" s="704"/>
      <c r="KMD105" s="704"/>
      <c r="KME105" s="704"/>
      <c r="KMF105" s="704"/>
      <c r="KMG105" s="704"/>
      <c r="KMH105" s="704"/>
      <c r="KMI105" s="704"/>
      <c r="KMJ105" s="704"/>
      <c r="KMK105" s="704"/>
      <c r="KML105" s="704"/>
      <c r="KMM105" s="704"/>
      <c r="KMN105" s="704"/>
      <c r="KMO105" s="704"/>
      <c r="KMP105" s="704"/>
      <c r="KMQ105" s="704"/>
      <c r="KMR105" s="704"/>
      <c r="KMS105" s="704"/>
      <c r="KMT105" s="704"/>
      <c r="KMU105" s="704"/>
      <c r="KMV105" s="704"/>
      <c r="KMW105" s="704"/>
      <c r="KMX105" s="704"/>
      <c r="KMY105" s="704"/>
      <c r="KMZ105" s="704"/>
      <c r="KNA105" s="704"/>
      <c r="KNB105" s="704"/>
      <c r="KNC105" s="704"/>
      <c r="KND105" s="704"/>
      <c r="KNE105" s="704"/>
      <c r="KNF105" s="704"/>
      <c r="KNG105" s="704"/>
      <c r="KNH105" s="704"/>
      <c r="KNI105" s="704"/>
      <c r="KNJ105" s="704"/>
      <c r="KNK105" s="704"/>
      <c r="KNL105" s="704"/>
      <c r="KNM105" s="704"/>
      <c r="KNN105" s="704"/>
      <c r="KNO105" s="704"/>
      <c r="KNP105" s="704"/>
      <c r="KNQ105" s="704"/>
      <c r="KNR105" s="704"/>
      <c r="KNS105" s="704"/>
      <c r="KNT105" s="704"/>
      <c r="KNU105" s="704"/>
      <c r="KNV105" s="704"/>
      <c r="KNW105" s="704"/>
      <c r="KNX105" s="704"/>
      <c r="KNY105" s="704"/>
      <c r="KNZ105" s="704"/>
      <c r="KOA105" s="704"/>
      <c r="KOB105" s="704"/>
      <c r="KOC105" s="704"/>
      <c r="KOD105" s="704"/>
      <c r="KOE105" s="704"/>
      <c r="KOF105" s="704"/>
      <c r="KOG105" s="704"/>
      <c r="KOH105" s="704"/>
      <c r="KOI105" s="704"/>
      <c r="KOJ105" s="704"/>
      <c r="KOK105" s="704"/>
      <c r="KOL105" s="704"/>
      <c r="KOM105" s="704"/>
      <c r="KON105" s="704"/>
      <c r="KOO105" s="704"/>
      <c r="KOP105" s="704"/>
      <c r="KOQ105" s="704"/>
      <c r="KOR105" s="704"/>
      <c r="KOS105" s="704"/>
      <c r="KOT105" s="704"/>
      <c r="KOU105" s="704"/>
      <c r="KOV105" s="704"/>
      <c r="KOW105" s="704"/>
      <c r="KOX105" s="704"/>
      <c r="KOY105" s="704"/>
      <c r="KOZ105" s="704"/>
      <c r="KPA105" s="704"/>
      <c r="KPB105" s="704"/>
      <c r="KPC105" s="704"/>
      <c r="KPD105" s="704"/>
      <c r="KPE105" s="704"/>
      <c r="KPF105" s="704"/>
      <c r="KPG105" s="704"/>
      <c r="KPH105" s="704"/>
      <c r="KPI105" s="704"/>
      <c r="KPJ105" s="704"/>
      <c r="KPK105" s="704"/>
      <c r="KPL105" s="704"/>
      <c r="KPM105" s="704"/>
      <c r="KPN105" s="704"/>
      <c r="KPO105" s="704"/>
      <c r="KPP105" s="704"/>
      <c r="KPQ105" s="704"/>
      <c r="KPR105" s="704"/>
      <c r="KPS105" s="704"/>
      <c r="KPT105" s="704"/>
      <c r="KPU105" s="704"/>
      <c r="KPV105" s="704"/>
      <c r="KPW105" s="704"/>
      <c r="KPX105" s="704"/>
      <c r="KPY105" s="704"/>
      <c r="KPZ105" s="704"/>
      <c r="KQA105" s="704"/>
      <c r="KQB105" s="704"/>
      <c r="KQC105" s="704"/>
      <c r="KQD105" s="704"/>
      <c r="KQE105" s="704"/>
      <c r="KQF105" s="704"/>
      <c r="KQG105" s="704"/>
      <c r="KQH105" s="704"/>
      <c r="KQI105" s="704"/>
      <c r="KQJ105" s="704"/>
      <c r="KQK105" s="704"/>
      <c r="KQL105" s="704"/>
      <c r="KQM105" s="704"/>
      <c r="KQN105" s="704"/>
      <c r="KQO105" s="704"/>
      <c r="KQP105" s="704"/>
      <c r="KQQ105" s="704"/>
      <c r="KQR105" s="704"/>
      <c r="KQS105" s="704"/>
      <c r="KQT105" s="704"/>
      <c r="KQU105" s="704"/>
      <c r="KQV105" s="704"/>
      <c r="KQW105" s="704"/>
      <c r="KQX105" s="704"/>
      <c r="KQY105" s="704"/>
      <c r="KQZ105" s="704"/>
      <c r="KRA105" s="704"/>
      <c r="KRB105" s="704"/>
      <c r="KRC105" s="704"/>
      <c r="KRD105" s="704"/>
      <c r="KRE105" s="704"/>
      <c r="KRF105" s="704"/>
      <c r="KRG105" s="704"/>
      <c r="KRH105" s="704"/>
      <c r="KRI105" s="704"/>
      <c r="KRJ105" s="704"/>
      <c r="KRK105" s="704"/>
      <c r="KRL105" s="704"/>
      <c r="KRM105" s="704"/>
      <c r="KRN105" s="704"/>
      <c r="KRO105" s="704"/>
      <c r="KRP105" s="704"/>
      <c r="KRQ105" s="704"/>
      <c r="KRR105" s="704"/>
      <c r="KRS105" s="704"/>
      <c r="KRT105" s="704"/>
      <c r="KRU105" s="704"/>
      <c r="KRV105" s="704"/>
      <c r="KRW105" s="704"/>
      <c r="KRX105" s="704"/>
      <c r="KRY105" s="704"/>
      <c r="KRZ105" s="704"/>
      <c r="KSA105" s="704"/>
      <c r="KSB105" s="704"/>
      <c r="KSC105" s="704"/>
      <c r="KSD105" s="704"/>
      <c r="KSE105" s="704"/>
      <c r="KSF105" s="704"/>
      <c r="KSG105" s="704"/>
      <c r="KSH105" s="704"/>
      <c r="KSI105" s="704"/>
      <c r="KSJ105" s="704"/>
      <c r="KSK105" s="704"/>
      <c r="KSL105" s="704"/>
      <c r="KSM105" s="704"/>
      <c r="KSN105" s="704"/>
      <c r="KSO105" s="704"/>
      <c r="KSP105" s="704"/>
      <c r="KSQ105" s="704"/>
      <c r="KSR105" s="704"/>
      <c r="KSS105" s="704"/>
      <c r="KST105" s="704"/>
      <c r="KSU105" s="704"/>
      <c r="KSV105" s="704"/>
      <c r="KSW105" s="704"/>
      <c r="KSX105" s="704"/>
      <c r="KSY105" s="704"/>
      <c r="KSZ105" s="704"/>
      <c r="KTA105" s="704"/>
      <c r="KTB105" s="704"/>
      <c r="KTC105" s="704"/>
      <c r="KTD105" s="704"/>
      <c r="KTE105" s="704"/>
      <c r="KTF105" s="704"/>
      <c r="KTG105" s="704"/>
      <c r="KTH105" s="704"/>
      <c r="KTI105" s="704"/>
      <c r="KTJ105" s="704"/>
      <c r="KTK105" s="704"/>
      <c r="KTL105" s="704"/>
      <c r="KTM105" s="704"/>
      <c r="KTN105" s="704"/>
      <c r="KTO105" s="704"/>
      <c r="KTP105" s="704"/>
      <c r="KTQ105" s="704"/>
      <c r="KTR105" s="704"/>
      <c r="KTS105" s="704"/>
      <c r="KTT105" s="704"/>
      <c r="KTU105" s="704"/>
      <c r="KTV105" s="704"/>
      <c r="KTW105" s="704"/>
      <c r="KTX105" s="704"/>
      <c r="KTY105" s="704"/>
      <c r="KTZ105" s="704"/>
      <c r="KUA105" s="704"/>
      <c r="KUB105" s="704"/>
      <c r="KUC105" s="704"/>
      <c r="KUD105" s="704"/>
      <c r="KUE105" s="704"/>
      <c r="KUF105" s="704"/>
      <c r="KUG105" s="704"/>
      <c r="KUH105" s="704"/>
      <c r="KUI105" s="704"/>
      <c r="KUJ105" s="704"/>
      <c r="KUK105" s="704"/>
      <c r="KUL105" s="704"/>
      <c r="KUM105" s="704"/>
      <c r="KUN105" s="704"/>
      <c r="KUO105" s="704"/>
      <c r="KUP105" s="704"/>
      <c r="KUQ105" s="704"/>
      <c r="KUR105" s="704"/>
      <c r="KUS105" s="704"/>
      <c r="KUT105" s="704"/>
      <c r="KUU105" s="704"/>
      <c r="KUV105" s="704"/>
      <c r="KUW105" s="704"/>
      <c r="KUX105" s="704"/>
      <c r="KUY105" s="704"/>
      <c r="KUZ105" s="704"/>
      <c r="KVA105" s="704"/>
      <c r="KVB105" s="704"/>
      <c r="KVC105" s="704"/>
      <c r="KVD105" s="704"/>
      <c r="KVE105" s="704"/>
      <c r="KVF105" s="704"/>
      <c r="KVG105" s="704"/>
      <c r="KVH105" s="704"/>
      <c r="KVI105" s="704"/>
      <c r="KVJ105" s="704"/>
      <c r="KVK105" s="704"/>
      <c r="KVL105" s="704"/>
      <c r="KVM105" s="704"/>
      <c r="KVN105" s="704"/>
      <c r="KVO105" s="704"/>
      <c r="KVP105" s="704"/>
      <c r="KVQ105" s="704"/>
      <c r="KVR105" s="704"/>
      <c r="KVS105" s="704"/>
      <c r="KVT105" s="704"/>
      <c r="KVU105" s="704"/>
      <c r="KVV105" s="704"/>
      <c r="KVW105" s="704"/>
      <c r="KVX105" s="704"/>
      <c r="KVY105" s="704"/>
      <c r="KVZ105" s="704"/>
      <c r="KWA105" s="704"/>
      <c r="KWB105" s="704"/>
      <c r="KWC105" s="704"/>
      <c r="KWD105" s="704"/>
      <c r="KWE105" s="704"/>
      <c r="KWF105" s="704"/>
      <c r="KWG105" s="704"/>
      <c r="KWH105" s="704"/>
      <c r="KWI105" s="704"/>
      <c r="KWJ105" s="704"/>
      <c r="KWK105" s="704"/>
      <c r="KWL105" s="704"/>
      <c r="KWM105" s="704"/>
      <c r="KWN105" s="704"/>
      <c r="KWO105" s="704"/>
      <c r="KWP105" s="704"/>
      <c r="KWQ105" s="704"/>
      <c r="KWR105" s="704"/>
      <c r="KWS105" s="704"/>
      <c r="KWT105" s="704"/>
      <c r="KWU105" s="704"/>
      <c r="KWV105" s="704"/>
      <c r="KWW105" s="704"/>
      <c r="KWX105" s="704"/>
      <c r="KWY105" s="704"/>
      <c r="KWZ105" s="704"/>
      <c r="KXA105" s="704"/>
      <c r="KXB105" s="704"/>
      <c r="KXC105" s="704"/>
      <c r="KXD105" s="704"/>
      <c r="KXE105" s="704"/>
      <c r="KXF105" s="704"/>
      <c r="KXG105" s="704"/>
      <c r="KXH105" s="704"/>
      <c r="KXI105" s="704"/>
      <c r="KXJ105" s="704"/>
      <c r="KXK105" s="704"/>
      <c r="KXL105" s="704"/>
      <c r="KXM105" s="704"/>
      <c r="KXN105" s="704"/>
      <c r="KXO105" s="704"/>
      <c r="KXP105" s="704"/>
      <c r="KXQ105" s="704"/>
      <c r="KXR105" s="704"/>
      <c r="KXS105" s="704"/>
      <c r="KXT105" s="704"/>
      <c r="KXU105" s="704"/>
      <c r="KXV105" s="704"/>
      <c r="KXW105" s="704"/>
      <c r="KXX105" s="704"/>
      <c r="KXY105" s="704"/>
      <c r="KXZ105" s="704"/>
      <c r="KYA105" s="704"/>
      <c r="KYB105" s="704"/>
      <c r="KYC105" s="704"/>
      <c r="KYD105" s="704"/>
      <c r="KYE105" s="704"/>
      <c r="KYF105" s="704"/>
      <c r="KYG105" s="704"/>
      <c r="KYH105" s="704"/>
      <c r="KYI105" s="704"/>
      <c r="KYJ105" s="704"/>
      <c r="KYK105" s="704"/>
      <c r="KYL105" s="704"/>
      <c r="KYM105" s="704"/>
      <c r="KYN105" s="704"/>
      <c r="KYO105" s="704"/>
      <c r="KYP105" s="704"/>
      <c r="KYQ105" s="704"/>
      <c r="KYR105" s="704"/>
      <c r="KYS105" s="704"/>
      <c r="KYT105" s="704"/>
      <c r="KYU105" s="704"/>
      <c r="KYV105" s="704"/>
      <c r="KYW105" s="704"/>
      <c r="KYX105" s="704"/>
      <c r="KYY105" s="704"/>
      <c r="KYZ105" s="704"/>
      <c r="KZA105" s="704"/>
      <c r="KZB105" s="704"/>
      <c r="KZC105" s="704"/>
      <c r="KZD105" s="704"/>
      <c r="KZE105" s="704"/>
      <c r="KZF105" s="704"/>
      <c r="KZG105" s="704"/>
      <c r="KZH105" s="704"/>
      <c r="KZI105" s="704"/>
      <c r="KZJ105" s="704"/>
      <c r="KZK105" s="704"/>
      <c r="KZL105" s="704"/>
      <c r="KZM105" s="704"/>
      <c r="KZN105" s="704"/>
      <c r="KZO105" s="704"/>
      <c r="KZP105" s="704"/>
      <c r="KZQ105" s="704"/>
      <c r="KZR105" s="704"/>
      <c r="KZS105" s="704"/>
      <c r="KZT105" s="704"/>
      <c r="KZU105" s="704"/>
      <c r="KZV105" s="704"/>
      <c r="KZW105" s="704"/>
      <c r="KZX105" s="704"/>
      <c r="KZY105" s="704"/>
      <c r="KZZ105" s="704"/>
      <c r="LAA105" s="704"/>
      <c r="LAB105" s="704"/>
      <c r="LAC105" s="704"/>
      <c r="LAD105" s="704"/>
      <c r="LAE105" s="704"/>
      <c r="LAF105" s="704"/>
      <c r="LAG105" s="704"/>
      <c r="LAH105" s="704"/>
      <c r="LAI105" s="704"/>
      <c r="LAJ105" s="704"/>
      <c r="LAK105" s="704"/>
      <c r="LAL105" s="704"/>
      <c r="LAM105" s="704"/>
      <c r="LAN105" s="704"/>
      <c r="LAO105" s="704"/>
      <c r="LAP105" s="704"/>
      <c r="LAQ105" s="704"/>
      <c r="LAR105" s="704"/>
      <c r="LAS105" s="704"/>
      <c r="LAT105" s="704"/>
      <c r="LAU105" s="704"/>
      <c r="LAV105" s="704"/>
      <c r="LAW105" s="704"/>
      <c r="LAX105" s="704"/>
      <c r="LAY105" s="704"/>
      <c r="LAZ105" s="704"/>
      <c r="LBA105" s="704"/>
      <c r="LBB105" s="704"/>
      <c r="LBC105" s="704"/>
      <c r="LBD105" s="704"/>
      <c r="LBE105" s="704"/>
      <c r="LBF105" s="704"/>
      <c r="LBG105" s="704"/>
      <c r="LBH105" s="704"/>
      <c r="LBI105" s="704"/>
      <c r="LBJ105" s="704"/>
      <c r="LBK105" s="704"/>
      <c r="LBL105" s="704"/>
      <c r="LBM105" s="704"/>
      <c r="LBN105" s="704"/>
      <c r="LBO105" s="704"/>
      <c r="LBP105" s="704"/>
      <c r="LBQ105" s="704"/>
      <c r="LBR105" s="704"/>
      <c r="LBS105" s="704"/>
      <c r="LBT105" s="704"/>
      <c r="LBU105" s="704"/>
      <c r="LBV105" s="704"/>
      <c r="LBW105" s="704"/>
      <c r="LBX105" s="704"/>
      <c r="LBY105" s="704"/>
      <c r="LBZ105" s="704"/>
      <c r="LCA105" s="704"/>
      <c r="LCB105" s="704"/>
      <c r="LCC105" s="704"/>
      <c r="LCD105" s="704"/>
      <c r="LCE105" s="704"/>
      <c r="LCF105" s="704"/>
      <c r="LCG105" s="704"/>
      <c r="LCH105" s="704"/>
      <c r="LCI105" s="704"/>
      <c r="LCJ105" s="704"/>
      <c r="LCK105" s="704"/>
      <c r="LCL105" s="704"/>
      <c r="LCM105" s="704"/>
      <c r="LCN105" s="704"/>
      <c r="LCO105" s="704"/>
      <c r="LCP105" s="704"/>
      <c r="LCQ105" s="704"/>
      <c r="LCR105" s="704"/>
      <c r="LCS105" s="704"/>
      <c r="LCT105" s="704"/>
      <c r="LCU105" s="704"/>
      <c r="LCV105" s="704"/>
      <c r="LCW105" s="704"/>
      <c r="LCX105" s="704"/>
      <c r="LCY105" s="704"/>
      <c r="LCZ105" s="704"/>
      <c r="LDA105" s="704"/>
      <c r="LDB105" s="704"/>
      <c r="LDC105" s="704"/>
      <c r="LDD105" s="704"/>
      <c r="LDE105" s="704"/>
      <c r="LDF105" s="704"/>
      <c r="LDG105" s="704"/>
      <c r="LDH105" s="704"/>
      <c r="LDI105" s="704"/>
      <c r="LDJ105" s="704"/>
      <c r="LDK105" s="704"/>
      <c r="LDL105" s="704"/>
      <c r="LDM105" s="704"/>
      <c r="LDN105" s="704"/>
      <c r="LDO105" s="704"/>
      <c r="LDP105" s="704"/>
      <c r="LDQ105" s="704"/>
      <c r="LDR105" s="704"/>
      <c r="LDS105" s="704"/>
      <c r="LDT105" s="704"/>
      <c r="LDU105" s="704"/>
      <c r="LDV105" s="704"/>
      <c r="LDW105" s="704"/>
      <c r="LDX105" s="704"/>
      <c r="LDY105" s="704"/>
      <c r="LDZ105" s="704"/>
      <c r="LEA105" s="704"/>
      <c r="LEB105" s="704"/>
      <c r="LEC105" s="704"/>
      <c r="LED105" s="704"/>
      <c r="LEE105" s="704"/>
      <c r="LEF105" s="704"/>
      <c r="LEG105" s="704"/>
      <c r="LEH105" s="704"/>
      <c r="LEI105" s="704"/>
      <c r="LEJ105" s="704"/>
      <c r="LEK105" s="704"/>
      <c r="LEL105" s="704"/>
      <c r="LEM105" s="704"/>
      <c r="LEN105" s="704"/>
      <c r="LEO105" s="704"/>
      <c r="LEP105" s="704"/>
      <c r="LEQ105" s="704"/>
      <c r="LER105" s="704"/>
      <c r="LES105" s="704"/>
      <c r="LET105" s="704"/>
      <c r="LEU105" s="704"/>
      <c r="LEV105" s="704"/>
      <c r="LEW105" s="704"/>
      <c r="LEX105" s="704"/>
      <c r="LEY105" s="704"/>
      <c r="LEZ105" s="704"/>
      <c r="LFA105" s="704"/>
      <c r="LFB105" s="704"/>
      <c r="LFC105" s="704"/>
      <c r="LFD105" s="704"/>
      <c r="LFE105" s="704"/>
      <c r="LFF105" s="704"/>
      <c r="LFG105" s="704"/>
      <c r="LFH105" s="704"/>
      <c r="LFI105" s="704"/>
      <c r="LFJ105" s="704"/>
      <c r="LFK105" s="704"/>
      <c r="LFL105" s="704"/>
      <c r="LFM105" s="704"/>
      <c r="LFN105" s="704"/>
      <c r="LFO105" s="704"/>
      <c r="LFP105" s="704"/>
      <c r="LFQ105" s="704"/>
      <c r="LFR105" s="704"/>
      <c r="LFS105" s="704"/>
      <c r="LFT105" s="704"/>
      <c r="LFU105" s="704"/>
      <c r="LFV105" s="704"/>
      <c r="LFW105" s="704"/>
      <c r="LFX105" s="704"/>
      <c r="LFY105" s="704"/>
      <c r="LFZ105" s="704"/>
      <c r="LGA105" s="704"/>
      <c r="LGB105" s="704"/>
      <c r="LGC105" s="704"/>
      <c r="LGD105" s="704"/>
      <c r="LGE105" s="704"/>
      <c r="LGF105" s="704"/>
      <c r="LGG105" s="704"/>
      <c r="LGH105" s="704"/>
      <c r="LGI105" s="704"/>
      <c r="LGJ105" s="704"/>
      <c r="LGK105" s="704"/>
      <c r="LGL105" s="704"/>
      <c r="LGM105" s="704"/>
      <c r="LGN105" s="704"/>
      <c r="LGO105" s="704"/>
      <c r="LGP105" s="704"/>
      <c r="LGQ105" s="704"/>
      <c r="LGR105" s="704"/>
      <c r="LGS105" s="704"/>
      <c r="LGT105" s="704"/>
      <c r="LGU105" s="704"/>
      <c r="LGV105" s="704"/>
      <c r="LGW105" s="704"/>
      <c r="LGX105" s="704"/>
      <c r="LGY105" s="704"/>
      <c r="LGZ105" s="704"/>
      <c r="LHA105" s="704"/>
      <c r="LHB105" s="704"/>
      <c r="LHC105" s="704"/>
      <c r="LHD105" s="704"/>
      <c r="LHE105" s="704"/>
      <c r="LHF105" s="704"/>
      <c r="LHG105" s="704"/>
      <c r="LHH105" s="704"/>
      <c r="LHI105" s="704"/>
      <c r="LHJ105" s="704"/>
      <c r="LHK105" s="704"/>
      <c r="LHL105" s="704"/>
      <c r="LHM105" s="704"/>
      <c r="LHN105" s="704"/>
      <c r="LHO105" s="704"/>
      <c r="LHP105" s="704"/>
      <c r="LHQ105" s="704"/>
      <c r="LHR105" s="704"/>
      <c r="LHS105" s="704"/>
      <c r="LHT105" s="704"/>
      <c r="LHU105" s="704"/>
      <c r="LHV105" s="704"/>
      <c r="LHW105" s="704"/>
      <c r="LHX105" s="704"/>
      <c r="LHY105" s="704"/>
      <c r="LHZ105" s="704"/>
      <c r="LIA105" s="704"/>
      <c r="LIB105" s="704"/>
      <c r="LIC105" s="704"/>
      <c r="LID105" s="704"/>
      <c r="LIE105" s="704"/>
      <c r="LIF105" s="704"/>
      <c r="LIG105" s="704"/>
      <c r="LIH105" s="704"/>
      <c r="LII105" s="704"/>
      <c r="LIJ105" s="704"/>
      <c r="LIK105" s="704"/>
      <c r="LIL105" s="704"/>
      <c r="LIM105" s="704"/>
      <c r="LIN105" s="704"/>
      <c r="LIO105" s="704"/>
      <c r="LIP105" s="704"/>
      <c r="LIQ105" s="704"/>
      <c r="LIR105" s="704"/>
      <c r="LIS105" s="704"/>
      <c r="LIT105" s="704"/>
      <c r="LIU105" s="704"/>
      <c r="LIV105" s="704"/>
      <c r="LIW105" s="704"/>
      <c r="LIX105" s="704"/>
      <c r="LIY105" s="704"/>
      <c r="LIZ105" s="704"/>
      <c r="LJA105" s="704"/>
      <c r="LJB105" s="704"/>
      <c r="LJC105" s="704"/>
      <c r="LJD105" s="704"/>
      <c r="LJE105" s="704"/>
      <c r="LJF105" s="704"/>
      <c r="LJG105" s="704"/>
      <c r="LJH105" s="704"/>
      <c r="LJI105" s="704"/>
      <c r="LJJ105" s="704"/>
      <c r="LJK105" s="704"/>
      <c r="LJL105" s="704"/>
      <c r="LJM105" s="704"/>
      <c r="LJN105" s="704"/>
      <c r="LJO105" s="704"/>
      <c r="LJP105" s="704"/>
      <c r="LJQ105" s="704"/>
      <c r="LJR105" s="704"/>
      <c r="LJS105" s="704"/>
      <c r="LJT105" s="704"/>
      <c r="LJU105" s="704"/>
      <c r="LJV105" s="704"/>
      <c r="LJW105" s="704"/>
      <c r="LJX105" s="704"/>
      <c r="LJY105" s="704"/>
      <c r="LJZ105" s="704"/>
      <c r="LKA105" s="704"/>
      <c r="LKB105" s="704"/>
      <c r="LKC105" s="704"/>
      <c r="LKD105" s="704"/>
      <c r="LKE105" s="704"/>
      <c r="LKF105" s="704"/>
      <c r="LKG105" s="704"/>
      <c r="LKH105" s="704"/>
      <c r="LKI105" s="704"/>
      <c r="LKJ105" s="704"/>
      <c r="LKK105" s="704"/>
      <c r="LKL105" s="704"/>
      <c r="LKM105" s="704"/>
      <c r="LKN105" s="704"/>
      <c r="LKO105" s="704"/>
      <c r="LKP105" s="704"/>
      <c r="LKQ105" s="704"/>
      <c r="LKR105" s="704"/>
      <c r="LKS105" s="704"/>
      <c r="LKT105" s="704"/>
      <c r="LKU105" s="704"/>
      <c r="LKV105" s="704"/>
      <c r="LKW105" s="704"/>
      <c r="LKX105" s="704"/>
      <c r="LKY105" s="704"/>
      <c r="LKZ105" s="704"/>
      <c r="LLA105" s="704"/>
      <c r="LLB105" s="704"/>
      <c r="LLC105" s="704"/>
      <c r="LLD105" s="704"/>
      <c r="LLE105" s="704"/>
      <c r="LLF105" s="704"/>
      <c r="LLG105" s="704"/>
      <c r="LLH105" s="704"/>
      <c r="LLI105" s="704"/>
      <c r="LLJ105" s="704"/>
      <c r="LLK105" s="704"/>
      <c r="LLL105" s="704"/>
      <c r="LLM105" s="704"/>
      <c r="LLN105" s="704"/>
      <c r="LLO105" s="704"/>
      <c r="LLP105" s="704"/>
      <c r="LLQ105" s="704"/>
      <c r="LLR105" s="704"/>
      <c r="LLS105" s="704"/>
      <c r="LLT105" s="704"/>
      <c r="LLU105" s="704"/>
      <c r="LLV105" s="704"/>
      <c r="LLW105" s="704"/>
      <c r="LLX105" s="704"/>
      <c r="LLY105" s="704"/>
      <c r="LLZ105" s="704"/>
      <c r="LMA105" s="704"/>
      <c r="LMB105" s="704"/>
      <c r="LMC105" s="704"/>
      <c r="LMD105" s="704"/>
      <c r="LME105" s="704"/>
      <c r="LMF105" s="704"/>
      <c r="LMG105" s="704"/>
      <c r="LMH105" s="704"/>
      <c r="LMI105" s="704"/>
      <c r="LMJ105" s="704"/>
      <c r="LMK105" s="704"/>
      <c r="LML105" s="704"/>
      <c r="LMM105" s="704"/>
      <c r="LMN105" s="704"/>
      <c r="LMO105" s="704"/>
      <c r="LMP105" s="704"/>
      <c r="LMQ105" s="704"/>
      <c r="LMR105" s="704"/>
      <c r="LMS105" s="704"/>
      <c r="LMT105" s="704"/>
      <c r="LMU105" s="704"/>
      <c r="LMV105" s="704"/>
      <c r="LMW105" s="704"/>
      <c r="LMX105" s="704"/>
      <c r="LMY105" s="704"/>
      <c r="LMZ105" s="704"/>
      <c r="LNA105" s="704"/>
      <c r="LNB105" s="704"/>
      <c r="LNC105" s="704"/>
      <c r="LND105" s="704"/>
      <c r="LNE105" s="704"/>
      <c r="LNF105" s="704"/>
      <c r="LNG105" s="704"/>
      <c r="LNH105" s="704"/>
      <c r="LNI105" s="704"/>
      <c r="LNJ105" s="704"/>
      <c r="LNK105" s="704"/>
      <c r="LNL105" s="704"/>
      <c r="LNM105" s="704"/>
      <c r="LNN105" s="704"/>
      <c r="LNO105" s="704"/>
      <c r="LNP105" s="704"/>
      <c r="LNQ105" s="704"/>
      <c r="LNR105" s="704"/>
      <c r="LNS105" s="704"/>
      <c r="LNT105" s="704"/>
      <c r="LNU105" s="704"/>
      <c r="LNV105" s="704"/>
      <c r="LNW105" s="704"/>
      <c r="LNX105" s="704"/>
      <c r="LNY105" s="704"/>
      <c r="LNZ105" s="704"/>
      <c r="LOA105" s="704"/>
      <c r="LOB105" s="704"/>
      <c r="LOC105" s="704"/>
      <c r="LOD105" s="704"/>
      <c r="LOE105" s="704"/>
      <c r="LOF105" s="704"/>
      <c r="LOG105" s="704"/>
      <c r="LOH105" s="704"/>
      <c r="LOI105" s="704"/>
      <c r="LOJ105" s="704"/>
      <c r="LOK105" s="704"/>
      <c r="LOL105" s="704"/>
      <c r="LOM105" s="704"/>
      <c r="LON105" s="704"/>
      <c r="LOO105" s="704"/>
      <c r="LOP105" s="704"/>
      <c r="LOQ105" s="704"/>
      <c r="LOR105" s="704"/>
      <c r="LOS105" s="704"/>
      <c r="LOT105" s="704"/>
      <c r="LOU105" s="704"/>
      <c r="LOV105" s="704"/>
      <c r="LOW105" s="704"/>
      <c r="LOX105" s="704"/>
      <c r="LOY105" s="704"/>
      <c r="LOZ105" s="704"/>
      <c r="LPA105" s="704"/>
      <c r="LPB105" s="704"/>
      <c r="LPC105" s="704"/>
      <c r="LPD105" s="704"/>
      <c r="LPE105" s="704"/>
      <c r="LPF105" s="704"/>
      <c r="LPG105" s="704"/>
      <c r="LPH105" s="704"/>
      <c r="LPI105" s="704"/>
      <c r="LPJ105" s="704"/>
      <c r="LPK105" s="704"/>
      <c r="LPL105" s="704"/>
      <c r="LPM105" s="704"/>
      <c r="LPN105" s="704"/>
      <c r="LPO105" s="704"/>
      <c r="LPP105" s="704"/>
      <c r="LPQ105" s="704"/>
      <c r="LPR105" s="704"/>
      <c r="LPS105" s="704"/>
      <c r="LPT105" s="704"/>
      <c r="LPU105" s="704"/>
      <c r="LPV105" s="704"/>
      <c r="LPW105" s="704"/>
      <c r="LPX105" s="704"/>
      <c r="LPY105" s="704"/>
      <c r="LPZ105" s="704"/>
      <c r="LQA105" s="704"/>
      <c r="LQB105" s="704"/>
      <c r="LQC105" s="704"/>
      <c r="LQD105" s="704"/>
      <c r="LQE105" s="704"/>
      <c r="LQF105" s="704"/>
      <c r="LQG105" s="704"/>
      <c r="LQH105" s="704"/>
      <c r="LQI105" s="704"/>
      <c r="LQJ105" s="704"/>
      <c r="LQK105" s="704"/>
      <c r="LQL105" s="704"/>
      <c r="LQM105" s="704"/>
      <c r="LQN105" s="704"/>
      <c r="LQO105" s="704"/>
      <c r="LQP105" s="704"/>
      <c r="LQQ105" s="704"/>
      <c r="LQR105" s="704"/>
      <c r="LQS105" s="704"/>
      <c r="LQT105" s="704"/>
      <c r="LQU105" s="704"/>
      <c r="LQV105" s="704"/>
      <c r="LQW105" s="704"/>
      <c r="LQX105" s="704"/>
      <c r="LQY105" s="704"/>
      <c r="LQZ105" s="704"/>
      <c r="LRA105" s="704"/>
      <c r="LRB105" s="704"/>
      <c r="LRC105" s="704"/>
      <c r="LRD105" s="704"/>
      <c r="LRE105" s="704"/>
      <c r="LRF105" s="704"/>
      <c r="LRG105" s="704"/>
      <c r="LRH105" s="704"/>
      <c r="LRI105" s="704"/>
      <c r="LRJ105" s="704"/>
      <c r="LRK105" s="704"/>
      <c r="LRL105" s="704"/>
      <c r="LRM105" s="704"/>
      <c r="LRN105" s="704"/>
      <c r="LRO105" s="704"/>
      <c r="LRP105" s="704"/>
      <c r="LRQ105" s="704"/>
      <c r="LRR105" s="704"/>
      <c r="LRS105" s="704"/>
      <c r="LRT105" s="704"/>
      <c r="LRU105" s="704"/>
      <c r="LRV105" s="704"/>
      <c r="LRW105" s="704"/>
      <c r="LRX105" s="704"/>
      <c r="LRY105" s="704"/>
      <c r="LRZ105" s="704"/>
      <c r="LSA105" s="704"/>
      <c r="LSB105" s="704"/>
      <c r="LSC105" s="704"/>
      <c r="LSD105" s="704"/>
      <c r="LSE105" s="704"/>
      <c r="LSF105" s="704"/>
      <c r="LSG105" s="704"/>
      <c r="LSH105" s="704"/>
      <c r="LSI105" s="704"/>
      <c r="LSJ105" s="704"/>
      <c r="LSK105" s="704"/>
      <c r="LSL105" s="704"/>
      <c r="LSM105" s="704"/>
      <c r="LSN105" s="704"/>
      <c r="LSO105" s="704"/>
      <c r="LSP105" s="704"/>
      <c r="LSQ105" s="704"/>
      <c r="LSR105" s="704"/>
      <c r="LSS105" s="704"/>
      <c r="LST105" s="704"/>
      <c r="LSU105" s="704"/>
      <c r="LSV105" s="704"/>
      <c r="LSW105" s="704"/>
      <c r="LSX105" s="704"/>
      <c r="LSY105" s="704"/>
      <c r="LSZ105" s="704"/>
      <c r="LTA105" s="704"/>
      <c r="LTB105" s="704"/>
      <c r="LTC105" s="704"/>
      <c r="LTD105" s="704"/>
      <c r="LTE105" s="704"/>
      <c r="LTF105" s="704"/>
      <c r="LTG105" s="704"/>
      <c r="LTH105" s="704"/>
      <c r="LTI105" s="704"/>
      <c r="LTJ105" s="704"/>
      <c r="LTK105" s="704"/>
      <c r="LTL105" s="704"/>
      <c r="LTM105" s="704"/>
      <c r="LTN105" s="704"/>
      <c r="LTO105" s="704"/>
      <c r="LTP105" s="704"/>
      <c r="LTQ105" s="704"/>
      <c r="LTR105" s="704"/>
      <c r="LTS105" s="704"/>
      <c r="LTT105" s="704"/>
      <c r="LTU105" s="704"/>
      <c r="LTV105" s="704"/>
      <c r="LTW105" s="704"/>
      <c r="LTX105" s="704"/>
      <c r="LTY105" s="704"/>
      <c r="LTZ105" s="704"/>
      <c r="LUA105" s="704"/>
      <c r="LUB105" s="704"/>
      <c r="LUC105" s="704"/>
      <c r="LUD105" s="704"/>
      <c r="LUE105" s="704"/>
      <c r="LUF105" s="704"/>
      <c r="LUG105" s="704"/>
      <c r="LUH105" s="704"/>
      <c r="LUI105" s="704"/>
      <c r="LUJ105" s="704"/>
      <c r="LUK105" s="704"/>
      <c r="LUL105" s="704"/>
      <c r="LUM105" s="704"/>
      <c r="LUN105" s="704"/>
      <c r="LUO105" s="704"/>
      <c r="LUP105" s="704"/>
      <c r="LUQ105" s="704"/>
      <c r="LUR105" s="704"/>
      <c r="LUS105" s="704"/>
      <c r="LUT105" s="704"/>
      <c r="LUU105" s="704"/>
      <c r="LUV105" s="704"/>
      <c r="LUW105" s="704"/>
      <c r="LUX105" s="704"/>
      <c r="LUY105" s="704"/>
      <c r="LUZ105" s="704"/>
      <c r="LVA105" s="704"/>
      <c r="LVB105" s="704"/>
      <c r="LVC105" s="704"/>
      <c r="LVD105" s="704"/>
      <c r="LVE105" s="704"/>
      <c r="LVF105" s="704"/>
      <c r="LVG105" s="704"/>
      <c r="LVH105" s="704"/>
      <c r="LVI105" s="704"/>
      <c r="LVJ105" s="704"/>
      <c r="LVK105" s="704"/>
      <c r="LVL105" s="704"/>
      <c r="LVM105" s="704"/>
      <c r="LVN105" s="704"/>
      <c r="LVO105" s="704"/>
      <c r="LVP105" s="704"/>
      <c r="LVQ105" s="704"/>
      <c r="LVR105" s="704"/>
      <c r="LVS105" s="704"/>
      <c r="LVT105" s="704"/>
      <c r="LVU105" s="704"/>
      <c r="LVV105" s="704"/>
      <c r="LVW105" s="704"/>
      <c r="LVX105" s="704"/>
      <c r="LVY105" s="704"/>
      <c r="LVZ105" s="704"/>
      <c r="LWA105" s="704"/>
      <c r="LWB105" s="704"/>
      <c r="LWC105" s="704"/>
      <c r="LWD105" s="704"/>
      <c r="LWE105" s="704"/>
      <c r="LWF105" s="704"/>
      <c r="LWG105" s="704"/>
      <c r="LWH105" s="704"/>
      <c r="LWI105" s="704"/>
      <c r="LWJ105" s="704"/>
      <c r="LWK105" s="704"/>
      <c r="LWL105" s="704"/>
      <c r="LWM105" s="704"/>
      <c r="LWN105" s="704"/>
      <c r="LWO105" s="704"/>
      <c r="LWP105" s="704"/>
      <c r="LWQ105" s="704"/>
      <c r="LWR105" s="704"/>
      <c r="LWS105" s="704"/>
      <c r="LWT105" s="704"/>
      <c r="LWU105" s="704"/>
      <c r="LWV105" s="704"/>
      <c r="LWW105" s="704"/>
      <c r="LWX105" s="704"/>
      <c r="LWY105" s="704"/>
      <c r="LWZ105" s="704"/>
      <c r="LXA105" s="704"/>
      <c r="LXB105" s="704"/>
      <c r="LXC105" s="704"/>
      <c r="LXD105" s="704"/>
      <c r="LXE105" s="704"/>
      <c r="LXF105" s="704"/>
      <c r="LXG105" s="704"/>
      <c r="LXH105" s="704"/>
      <c r="LXI105" s="704"/>
      <c r="LXJ105" s="704"/>
      <c r="LXK105" s="704"/>
      <c r="LXL105" s="704"/>
      <c r="LXM105" s="704"/>
      <c r="LXN105" s="704"/>
      <c r="LXO105" s="704"/>
      <c r="LXP105" s="704"/>
      <c r="LXQ105" s="704"/>
      <c r="LXR105" s="704"/>
      <c r="LXS105" s="704"/>
      <c r="LXT105" s="704"/>
      <c r="LXU105" s="704"/>
      <c r="LXV105" s="704"/>
      <c r="LXW105" s="704"/>
      <c r="LXX105" s="704"/>
      <c r="LXY105" s="704"/>
      <c r="LXZ105" s="704"/>
      <c r="LYA105" s="704"/>
      <c r="LYB105" s="704"/>
      <c r="LYC105" s="704"/>
      <c r="LYD105" s="704"/>
      <c r="LYE105" s="704"/>
      <c r="LYF105" s="704"/>
      <c r="LYG105" s="704"/>
      <c r="LYH105" s="704"/>
      <c r="LYI105" s="704"/>
      <c r="LYJ105" s="704"/>
      <c r="LYK105" s="704"/>
      <c r="LYL105" s="704"/>
      <c r="LYM105" s="704"/>
      <c r="LYN105" s="704"/>
      <c r="LYO105" s="704"/>
      <c r="LYP105" s="704"/>
      <c r="LYQ105" s="704"/>
      <c r="LYR105" s="704"/>
      <c r="LYS105" s="704"/>
      <c r="LYT105" s="704"/>
      <c r="LYU105" s="704"/>
      <c r="LYV105" s="704"/>
      <c r="LYW105" s="704"/>
      <c r="LYX105" s="704"/>
      <c r="LYY105" s="704"/>
      <c r="LYZ105" s="704"/>
      <c r="LZA105" s="704"/>
      <c r="LZB105" s="704"/>
      <c r="LZC105" s="704"/>
      <c r="LZD105" s="704"/>
      <c r="LZE105" s="704"/>
      <c r="LZF105" s="704"/>
      <c r="LZG105" s="704"/>
      <c r="LZH105" s="704"/>
      <c r="LZI105" s="704"/>
      <c r="LZJ105" s="704"/>
      <c r="LZK105" s="704"/>
      <c r="LZL105" s="704"/>
      <c r="LZM105" s="704"/>
      <c r="LZN105" s="704"/>
      <c r="LZO105" s="704"/>
      <c r="LZP105" s="704"/>
      <c r="LZQ105" s="704"/>
      <c r="LZR105" s="704"/>
      <c r="LZS105" s="704"/>
      <c r="LZT105" s="704"/>
      <c r="LZU105" s="704"/>
      <c r="LZV105" s="704"/>
      <c r="LZW105" s="704"/>
      <c r="LZX105" s="704"/>
      <c r="LZY105" s="704"/>
      <c r="LZZ105" s="704"/>
      <c r="MAA105" s="704"/>
      <c r="MAB105" s="704"/>
      <c r="MAC105" s="704"/>
      <c r="MAD105" s="704"/>
      <c r="MAE105" s="704"/>
      <c r="MAF105" s="704"/>
      <c r="MAG105" s="704"/>
      <c r="MAH105" s="704"/>
      <c r="MAI105" s="704"/>
      <c r="MAJ105" s="704"/>
      <c r="MAK105" s="704"/>
      <c r="MAL105" s="704"/>
      <c r="MAM105" s="704"/>
      <c r="MAN105" s="704"/>
      <c r="MAO105" s="704"/>
      <c r="MAP105" s="704"/>
      <c r="MAQ105" s="704"/>
      <c r="MAR105" s="704"/>
      <c r="MAS105" s="704"/>
      <c r="MAT105" s="704"/>
      <c r="MAU105" s="704"/>
      <c r="MAV105" s="704"/>
      <c r="MAW105" s="704"/>
      <c r="MAX105" s="704"/>
      <c r="MAY105" s="704"/>
      <c r="MAZ105" s="704"/>
      <c r="MBA105" s="704"/>
      <c r="MBB105" s="704"/>
      <c r="MBC105" s="704"/>
      <c r="MBD105" s="704"/>
      <c r="MBE105" s="704"/>
      <c r="MBF105" s="704"/>
      <c r="MBG105" s="704"/>
      <c r="MBH105" s="704"/>
      <c r="MBI105" s="704"/>
      <c r="MBJ105" s="704"/>
      <c r="MBK105" s="704"/>
      <c r="MBL105" s="704"/>
      <c r="MBM105" s="704"/>
      <c r="MBN105" s="704"/>
      <c r="MBO105" s="704"/>
      <c r="MBP105" s="704"/>
      <c r="MBQ105" s="704"/>
      <c r="MBR105" s="704"/>
      <c r="MBS105" s="704"/>
      <c r="MBT105" s="704"/>
      <c r="MBU105" s="704"/>
      <c r="MBV105" s="704"/>
      <c r="MBW105" s="704"/>
      <c r="MBX105" s="704"/>
      <c r="MBY105" s="704"/>
      <c r="MBZ105" s="704"/>
      <c r="MCA105" s="704"/>
      <c r="MCB105" s="704"/>
      <c r="MCC105" s="704"/>
      <c r="MCD105" s="704"/>
      <c r="MCE105" s="704"/>
      <c r="MCF105" s="704"/>
      <c r="MCG105" s="704"/>
      <c r="MCH105" s="704"/>
      <c r="MCI105" s="704"/>
      <c r="MCJ105" s="704"/>
      <c r="MCK105" s="704"/>
      <c r="MCL105" s="704"/>
      <c r="MCM105" s="704"/>
      <c r="MCN105" s="704"/>
      <c r="MCO105" s="704"/>
      <c r="MCP105" s="704"/>
      <c r="MCQ105" s="704"/>
      <c r="MCR105" s="704"/>
      <c r="MCS105" s="704"/>
      <c r="MCT105" s="704"/>
      <c r="MCU105" s="704"/>
      <c r="MCV105" s="704"/>
      <c r="MCW105" s="704"/>
      <c r="MCX105" s="704"/>
      <c r="MCY105" s="704"/>
      <c r="MCZ105" s="704"/>
      <c r="MDA105" s="704"/>
      <c r="MDB105" s="704"/>
      <c r="MDC105" s="704"/>
      <c r="MDD105" s="704"/>
      <c r="MDE105" s="704"/>
      <c r="MDF105" s="704"/>
      <c r="MDG105" s="704"/>
      <c r="MDH105" s="704"/>
      <c r="MDI105" s="704"/>
      <c r="MDJ105" s="704"/>
      <c r="MDK105" s="704"/>
      <c r="MDL105" s="704"/>
      <c r="MDM105" s="704"/>
      <c r="MDN105" s="704"/>
      <c r="MDO105" s="704"/>
      <c r="MDP105" s="704"/>
      <c r="MDQ105" s="704"/>
      <c r="MDR105" s="704"/>
      <c r="MDS105" s="704"/>
      <c r="MDT105" s="704"/>
      <c r="MDU105" s="704"/>
      <c r="MDV105" s="704"/>
      <c r="MDW105" s="704"/>
      <c r="MDX105" s="704"/>
      <c r="MDY105" s="704"/>
      <c r="MDZ105" s="704"/>
      <c r="MEA105" s="704"/>
      <c r="MEB105" s="704"/>
      <c r="MEC105" s="704"/>
      <c r="MED105" s="704"/>
      <c r="MEE105" s="704"/>
      <c r="MEF105" s="704"/>
      <c r="MEG105" s="704"/>
      <c r="MEH105" s="704"/>
      <c r="MEI105" s="704"/>
      <c r="MEJ105" s="704"/>
      <c r="MEK105" s="704"/>
      <c r="MEL105" s="704"/>
      <c r="MEM105" s="704"/>
      <c r="MEN105" s="704"/>
      <c r="MEO105" s="704"/>
      <c r="MEP105" s="704"/>
      <c r="MEQ105" s="704"/>
      <c r="MER105" s="704"/>
      <c r="MES105" s="704"/>
      <c r="MET105" s="704"/>
      <c r="MEU105" s="704"/>
      <c r="MEV105" s="704"/>
      <c r="MEW105" s="704"/>
      <c r="MEX105" s="704"/>
      <c r="MEY105" s="704"/>
      <c r="MEZ105" s="704"/>
      <c r="MFA105" s="704"/>
      <c r="MFB105" s="704"/>
      <c r="MFC105" s="704"/>
      <c r="MFD105" s="704"/>
      <c r="MFE105" s="704"/>
      <c r="MFF105" s="704"/>
      <c r="MFG105" s="704"/>
      <c r="MFH105" s="704"/>
      <c r="MFI105" s="704"/>
      <c r="MFJ105" s="704"/>
      <c r="MFK105" s="704"/>
      <c r="MFL105" s="704"/>
      <c r="MFM105" s="704"/>
      <c r="MFN105" s="704"/>
      <c r="MFO105" s="704"/>
      <c r="MFP105" s="704"/>
      <c r="MFQ105" s="704"/>
      <c r="MFR105" s="704"/>
      <c r="MFS105" s="704"/>
      <c r="MFT105" s="704"/>
      <c r="MFU105" s="704"/>
      <c r="MFV105" s="704"/>
      <c r="MFW105" s="704"/>
      <c r="MFX105" s="704"/>
      <c r="MFY105" s="704"/>
      <c r="MFZ105" s="704"/>
      <c r="MGA105" s="704"/>
      <c r="MGB105" s="704"/>
      <c r="MGC105" s="704"/>
      <c r="MGD105" s="704"/>
      <c r="MGE105" s="704"/>
      <c r="MGF105" s="704"/>
      <c r="MGG105" s="704"/>
      <c r="MGH105" s="704"/>
      <c r="MGI105" s="704"/>
      <c r="MGJ105" s="704"/>
      <c r="MGK105" s="704"/>
      <c r="MGL105" s="704"/>
      <c r="MGM105" s="704"/>
      <c r="MGN105" s="704"/>
      <c r="MGO105" s="704"/>
      <c r="MGP105" s="704"/>
      <c r="MGQ105" s="704"/>
      <c r="MGR105" s="704"/>
      <c r="MGS105" s="704"/>
      <c r="MGT105" s="704"/>
      <c r="MGU105" s="704"/>
      <c r="MGV105" s="704"/>
      <c r="MGW105" s="704"/>
      <c r="MGX105" s="704"/>
      <c r="MGY105" s="704"/>
      <c r="MGZ105" s="704"/>
      <c r="MHA105" s="704"/>
      <c r="MHB105" s="704"/>
      <c r="MHC105" s="704"/>
      <c r="MHD105" s="704"/>
      <c r="MHE105" s="704"/>
      <c r="MHF105" s="704"/>
      <c r="MHG105" s="704"/>
      <c r="MHH105" s="704"/>
      <c r="MHI105" s="704"/>
      <c r="MHJ105" s="704"/>
      <c r="MHK105" s="704"/>
      <c r="MHL105" s="704"/>
      <c r="MHM105" s="704"/>
      <c r="MHN105" s="704"/>
      <c r="MHO105" s="704"/>
      <c r="MHP105" s="704"/>
      <c r="MHQ105" s="704"/>
      <c r="MHR105" s="704"/>
      <c r="MHS105" s="704"/>
      <c r="MHT105" s="704"/>
      <c r="MHU105" s="704"/>
      <c r="MHV105" s="704"/>
      <c r="MHW105" s="704"/>
      <c r="MHX105" s="704"/>
      <c r="MHY105" s="704"/>
      <c r="MHZ105" s="704"/>
      <c r="MIA105" s="704"/>
      <c r="MIB105" s="704"/>
      <c r="MIC105" s="704"/>
      <c r="MID105" s="704"/>
      <c r="MIE105" s="704"/>
      <c r="MIF105" s="704"/>
      <c r="MIG105" s="704"/>
      <c r="MIH105" s="704"/>
      <c r="MII105" s="704"/>
      <c r="MIJ105" s="704"/>
      <c r="MIK105" s="704"/>
      <c r="MIL105" s="704"/>
      <c r="MIM105" s="704"/>
      <c r="MIN105" s="704"/>
      <c r="MIO105" s="704"/>
      <c r="MIP105" s="704"/>
      <c r="MIQ105" s="704"/>
      <c r="MIR105" s="704"/>
      <c r="MIS105" s="704"/>
      <c r="MIT105" s="704"/>
      <c r="MIU105" s="704"/>
      <c r="MIV105" s="704"/>
      <c r="MIW105" s="704"/>
      <c r="MIX105" s="704"/>
      <c r="MIY105" s="704"/>
      <c r="MIZ105" s="704"/>
      <c r="MJA105" s="704"/>
      <c r="MJB105" s="704"/>
      <c r="MJC105" s="704"/>
      <c r="MJD105" s="704"/>
      <c r="MJE105" s="704"/>
      <c r="MJF105" s="704"/>
      <c r="MJG105" s="704"/>
      <c r="MJH105" s="704"/>
      <c r="MJI105" s="704"/>
      <c r="MJJ105" s="704"/>
      <c r="MJK105" s="704"/>
      <c r="MJL105" s="704"/>
      <c r="MJM105" s="704"/>
      <c r="MJN105" s="704"/>
      <c r="MJO105" s="704"/>
      <c r="MJP105" s="704"/>
      <c r="MJQ105" s="704"/>
      <c r="MJR105" s="704"/>
      <c r="MJS105" s="704"/>
      <c r="MJT105" s="704"/>
      <c r="MJU105" s="704"/>
      <c r="MJV105" s="704"/>
      <c r="MJW105" s="704"/>
      <c r="MJX105" s="704"/>
      <c r="MJY105" s="704"/>
      <c r="MJZ105" s="704"/>
      <c r="MKA105" s="704"/>
      <c r="MKB105" s="704"/>
      <c r="MKC105" s="704"/>
      <c r="MKD105" s="704"/>
      <c r="MKE105" s="704"/>
      <c r="MKF105" s="704"/>
      <c r="MKG105" s="704"/>
      <c r="MKH105" s="704"/>
      <c r="MKI105" s="704"/>
      <c r="MKJ105" s="704"/>
      <c r="MKK105" s="704"/>
      <c r="MKL105" s="704"/>
      <c r="MKM105" s="704"/>
      <c r="MKN105" s="704"/>
      <c r="MKO105" s="704"/>
      <c r="MKP105" s="704"/>
      <c r="MKQ105" s="704"/>
      <c r="MKR105" s="704"/>
      <c r="MKS105" s="704"/>
      <c r="MKT105" s="704"/>
      <c r="MKU105" s="704"/>
      <c r="MKV105" s="704"/>
      <c r="MKW105" s="704"/>
      <c r="MKX105" s="704"/>
      <c r="MKY105" s="704"/>
      <c r="MKZ105" s="704"/>
      <c r="MLA105" s="704"/>
      <c r="MLB105" s="704"/>
      <c r="MLC105" s="704"/>
      <c r="MLD105" s="704"/>
      <c r="MLE105" s="704"/>
      <c r="MLF105" s="704"/>
      <c r="MLG105" s="704"/>
      <c r="MLH105" s="704"/>
      <c r="MLI105" s="704"/>
      <c r="MLJ105" s="704"/>
      <c r="MLK105" s="704"/>
      <c r="MLL105" s="704"/>
      <c r="MLM105" s="704"/>
      <c r="MLN105" s="704"/>
      <c r="MLO105" s="704"/>
      <c r="MLP105" s="704"/>
      <c r="MLQ105" s="704"/>
      <c r="MLR105" s="704"/>
      <c r="MLS105" s="704"/>
      <c r="MLT105" s="704"/>
      <c r="MLU105" s="704"/>
      <c r="MLV105" s="704"/>
      <c r="MLW105" s="704"/>
      <c r="MLX105" s="704"/>
      <c r="MLY105" s="704"/>
      <c r="MLZ105" s="704"/>
      <c r="MMA105" s="704"/>
      <c r="MMB105" s="704"/>
      <c r="MMC105" s="704"/>
      <c r="MMD105" s="704"/>
      <c r="MME105" s="704"/>
      <c r="MMF105" s="704"/>
      <c r="MMG105" s="704"/>
      <c r="MMH105" s="704"/>
      <c r="MMI105" s="704"/>
      <c r="MMJ105" s="704"/>
      <c r="MMK105" s="704"/>
      <c r="MML105" s="704"/>
      <c r="MMM105" s="704"/>
      <c r="MMN105" s="704"/>
      <c r="MMO105" s="704"/>
      <c r="MMP105" s="704"/>
      <c r="MMQ105" s="704"/>
      <c r="MMR105" s="704"/>
      <c r="MMS105" s="704"/>
      <c r="MMT105" s="704"/>
      <c r="MMU105" s="704"/>
      <c r="MMV105" s="704"/>
      <c r="MMW105" s="704"/>
      <c r="MMX105" s="704"/>
      <c r="MMY105" s="704"/>
      <c r="MMZ105" s="704"/>
      <c r="MNA105" s="704"/>
      <c r="MNB105" s="704"/>
      <c r="MNC105" s="704"/>
      <c r="MND105" s="704"/>
      <c r="MNE105" s="704"/>
      <c r="MNF105" s="704"/>
      <c r="MNG105" s="704"/>
      <c r="MNH105" s="704"/>
      <c r="MNI105" s="704"/>
      <c r="MNJ105" s="704"/>
      <c r="MNK105" s="704"/>
      <c r="MNL105" s="704"/>
      <c r="MNM105" s="704"/>
      <c r="MNN105" s="704"/>
      <c r="MNO105" s="704"/>
      <c r="MNP105" s="704"/>
      <c r="MNQ105" s="704"/>
      <c r="MNR105" s="704"/>
      <c r="MNS105" s="704"/>
      <c r="MNT105" s="704"/>
      <c r="MNU105" s="704"/>
      <c r="MNV105" s="704"/>
      <c r="MNW105" s="704"/>
      <c r="MNX105" s="704"/>
      <c r="MNY105" s="704"/>
      <c r="MNZ105" s="704"/>
      <c r="MOA105" s="704"/>
      <c r="MOB105" s="704"/>
      <c r="MOC105" s="704"/>
      <c r="MOD105" s="704"/>
      <c r="MOE105" s="704"/>
      <c r="MOF105" s="704"/>
      <c r="MOG105" s="704"/>
      <c r="MOH105" s="704"/>
      <c r="MOI105" s="704"/>
      <c r="MOJ105" s="704"/>
      <c r="MOK105" s="704"/>
      <c r="MOL105" s="704"/>
      <c r="MOM105" s="704"/>
      <c r="MON105" s="704"/>
      <c r="MOO105" s="704"/>
      <c r="MOP105" s="704"/>
      <c r="MOQ105" s="704"/>
      <c r="MOR105" s="704"/>
      <c r="MOS105" s="704"/>
      <c r="MOT105" s="704"/>
      <c r="MOU105" s="704"/>
      <c r="MOV105" s="704"/>
      <c r="MOW105" s="704"/>
      <c r="MOX105" s="704"/>
      <c r="MOY105" s="704"/>
      <c r="MOZ105" s="704"/>
      <c r="MPA105" s="704"/>
      <c r="MPB105" s="704"/>
      <c r="MPC105" s="704"/>
      <c r="MPD105" s="704"/>
      <c r="MPE105" s="704"/>
      <c r="MPF105" s="704"/>
      <c r="MPG105" s="704"/>
      <c r="MPH105" s="704"/>
      <c r="MPI105" s="704"/>
      <c r="MPJ105" s="704"/>
      <c r="MPK105" s="704"/>
      <c r="MPL105" s="704"/>
      <c r="MPM105" s="704"/>
      <c r="MPN105" s="704"/>
      <c r="MPO105" s="704"/>
      <c r="MPP105" s="704"/>
      <c r="MPQ105" s="704"/>
      <c r="MPR105" s="704"/>
      <c r="MPS105" s="704"/>
      <c r="MPT105" s="704"/>
      <c r="MPU105" s="704"/>
      <c r="MPV105" s="704"/>
      <c r="MPW105" s="704"/>
      <c r="MPX105" s="704"/>
      <c r="MPY105" s="704"/>
      <c r="MPZ105" s="704"/>
      <c r="MQA105" s="704"/>
      <c r="MQB105" s="704"/>
      <c r="MQC105" s="704"/>
      <c r="MQD105" s="704"/>
      <c r="MQE105" s="704"/>
      <c r="MQF105" s="704"/>
      <c r="MQG105" s="704"/>
      <c r="MQH105" s="704"/>
      <c r="MQI105" s="704"/>
      <c r="MQJ105" s="704"/>
      <c r="MQK105" s="704"/>
      <c r="MQL105" s="704"/>
      <c r="MQM105" s="704"/>
      <c r="MQN105" s="704"/>
      <c r="MQO105" s="704"/>
      <c r="MQP105" s="704"/>
      <c r="MQQ105" s="704"/>
      <c r="MQR105" s="704"/>
      <c r="MQS105" s="704"/>
      <c r="MQT105" s="704"/>
      <c r="MQU105" s="704"/>
      <c r="MQV105" s="704"/>
      <c r="MQW105" s="704"/>
      <c r="MQX105" s="704"/>
      <c r="MQY105" s="704"/>
      <c r="MQZ105" s="704"/>
      <c r="MRA105" s="704"/>
      <c r="MRB105" s="704"/>
      <c r="MRC105" s="704"/>
      <c r="MRD105" s="704"/>
      <c r="MRE105" s="704"/>
      <c r="MRF105" s="704"/>
      <c r="MRG105" s="704"/>
      <c r="MRH105" s="704"/>
      <c r="MRI105" s="704"/>
      <c r="MRJ105" s="704"/>
      <c r="MRK105" s="704"/>
      <c r="MRL105" s="704"/>
      <c r="MRM105" s="704"/>
      <c r="MRN105" s="704"/>
      <c r="MRO105" s="704"/>
      <c r="MRP105" s="704"/>
      <c r="MRQ105" s="704"/>
      <c r="MRR105" s="704"/>
      <c r="MRS105" s="704"/>
      <c r="MRT105" s="704"/>
      <c r="MRU105" s="704"/>
      <c r="MRV105" s="704"/>
      <c r="MRW105" s="704"/>
      <c r="MRX105" s="704"/>
      <c r="MRY105" s="704"/>
      <c r="MRZ105" s="704"/>
      <c r="MSA105" s="704"/>
      <c r="MSB105" s="704"/>
      <c r="MSC105" s="704"/>
      <c r="MSD105" s="704"/>
      <c r="MSE105" s="704"/>
      <c r="MSF105" s="704"/>
      <c r="MSG105" s="704"/>
      <c r="MSH105" s="704"/>
      <c r="MSI105" s="704"/>
      <c r="MSJ105" s="704"/>
      <c r="MSK105" s="704"/>
      <c r="MSL105" s="704"/>
      <c r="MSM105" s="704"/>
      <c r="MSN105" s="704"/>
      <c r="MSO105" s="704"/>
      <c r="MSP105" s="704"/>
      <c r="MSQ105" s="704"/>
      <c r="MSR105" s="704"/>
      <c r="MSS105" s="704"/>
      <c r="MST105" s="704"/>
      <c r="MSU105" s="704"/>
      <c r="MSV105" s="704"/>
      <c r="MSW105" s="704"/>
      <c r="MSX105" s="704"/>
      <c r="MSY105" s="704"/>
      <c r="MSZ105" s="704"/>
      <c r="MTA105" s="704"/>
      <c r="MTB105" s="704"/>
      <c r="MTC105" s="704"/>
      <c r="MTD105" s="704"/>
      <c r="MTE105" s="704"/>
      <c r="MTF105" s="704"/>
      <c r="MTG105" s="704"/>
      <c r="MTH105" s="704"/>
      <c r="MTI105" s="704"/>
      <c r="MTJ105" s="704"/>
      <c r="MTK105" s="704"/>
      <c r="MTL105" s="704"/>
      <c r="MTM105" s="704"/>
      <c r="MTN105" s="704"/>
      <c r="MTO105" s="704"/>
      <c r="MTP105" s="704"/>
      <c r="MTQ105" s="704"/>
      <c r="MTR105" s="704"/>
      <c r="MTS105" s="704"/>
      <c r="MTT105" s="704"/>
      <c r="MTU105" s="704"/>
      <c r="MTV105" s="704"/>
      <c r="MTW105" s="704"/>
      <c r="MTX105" s="704"/>
      <c r="MTY105" s="704"/>
      <c r="MTZ105" s="704"/>
      <c r="MUA105" s="704"/>
      <c r="MUB105" s="704"/>
      <c r="MUC105" s="704"/>
      <c r="MUD105" s="704"/>
      <c r="MUE105" s="704"/>
      <c r="MUF105" s="704"/>
      <c r="MUG105" s="704"/>
      <c r="MUH105" s="704"/>
      <c r="MUI105" s="704"/>
      <c r="MUJ105" s="704"/>
      <c r="MUK105" s="704"/>
      <c r="MUL105" s="704"/>
      <c r="MUM105" s="704"/>
      <c r="MUN105" s="704"/>
      <c r="MUO105" s="704"/>
      <c r="MUP105" s="704"/>
      <c r="MUQ105" s="704"/>
      <c r="MUR105" s="704"/>
      <c r="MUS105" s="704"/>
      <c r="MUT105" s="704"/>
      <c r="MUU105" s="704"/>
      <c r="MUV105" s="704"/>
      <c r="MUW105" s="704"/>
      <c r="MUX105" s="704"/>
      <c r="MUY105" s="704"/>
      <c r="MUZ105" s="704"/>
      <c r="MVA105" s="704"/>
      <c r="MVB105" s="704"/>
      <c r="MVC105" s="704"/>
      <c r="MVD105" s="704"/>
      <c r="MVE105" s="704"/>
      <c r="MVF105" s="704"/>
      <c r="MVG105" s="704"/>
      <c r="MVH105" s="704"/>
      <c r="MVI105" s="704"/>
      <c r="MVJ105" s="704"/>
      <c r="MVK105" s="704"/>
      <c r="MVL105" s="704"/>
      <c r="MVM105" s="704"/>
      <c r="MVN105" s="704"/>
      <c r="MVO105" s="704"/>
      <c r="MVP105" s="704"/>
      <c r="MVQ105" s="704"/>
      <c r="MVR105" s="704"/>
      <c r="MVS105" s="704"/>
      <c r="MVT105" s="704"/>
      <c r="MVU105" s="704"/>
      <c r="MVV105" s="704"/>
      <c r="MVW105" s="704"/>
      <c r="MVX105" s="704"/>
      <c r="MVY105" s="704"/>
      <c r="MVZ105" s="704"/>
      <c r="MWA105" s="704"/>
      <c r="MWB105" s="704"/>
      <c r="MWC105" s="704"/>
      <c r="MWD105" s="704"/>
      <c r="MWE105" s="704"/>
      <c r="MWF105" s="704"/>
      <c r="MWG105" s="704"/>
      <c r="MWH105" s="704"/>
      <c r="MWI105" s="704"/>
      <c r="MWJ105" s="704"/>
      <c r="MWK105" s="704"/>
      <c r="MWL105" s="704"/>
      <c r="MWM105" s="704"/>
      <c r="MWN105" s="704"/>
      <c r="MWO105" s="704"/>
      <c r="MWP105" s="704"/>
      <c r="MWQ105" s="704"/>
      <c r="MWR105" s="704"/>
      <c r="MWS105" s="704"/>
      <c r="MWT105" s="704"/>
      <c r="MWU105" s="704"/>
      <c r="MWV105" s="704"/>
      <c r="MWW105" s="704"/>
      <c r="MWX105" s="704"/>
      <c r="MWY105" s="704"/>
      <c r="MWZ105" s="704"/>
      <c r="MXA105" s="704"/>
      <c r="MXB105" s="704"/>
      <c r="MXC105" s="704"/>
      <c r="MXD105" s="704"/>
      <c r="MXE105" s="704"/>
      <c r="MXF105" s="704"/>
      <c r="MXG105" s="704"/>
      <c r="MXH105" s="704"/>
      <c r="MXI105" s="704"/>
      <c r="MXJ105" s="704"/>
      <c r="MXK105" s="704"/>
      <c r="MXL105" s="704"/>
      <c r="MXM105" s="704"/>
      <c r="MXN105" s="704"/>
      <c r="MXO105" s="704"/>
      <c r="MXP105" s="704"/>
      <c r="MXQ105" s="704"/>
      <c r="MXR105" s="704"/>
      <c r="MXS105" s="704"/>
      <c r="MXT105" s="704"/>
      <c r="MXU105" s="704"/>
      <c r="MXV105" s="704"/>
      <c r="MXW105" s="704"/>
      <c r="MXX105" s="704"/>
      <c r="MXY105" s="704"/>
      <c r="MXZ105" s="704"/>
      <c r="MYA105" s="704"/>
      <c r="MYB105" s="704"/>
      <c r="MYC105" s="704"/>
      <c r="MYD105" s="704"/>
      <c r="MYE105" s="704"/>
      <c r="MYF105" s="704"/>
      <c r="MYG105" s="704"/>
      <c r="MYH105" s="704"/>
      <c r="MYI105" s="704"/>
      <c r="MYJ105" s="704"/>
      <c r="MYK105" s="704"/>
      <c r="MYL105" s="704"/>
      <c r="MYM105" s="704"/>
      <c r="MYN105" s="704"/>
      <c r="MYO105" s="704"/>
      <c r="MYP105" s="704"/>
      <c r="MYQ105" s="704"/>
      <c r="MYR105" s="704"/>
      <c r="MYS105" s="704"/>
      <c r="MYT105" s="704"/>
      <c r="MYU105" s="704"/>
      <c r="MYV105" s="704"/>
      <c r="MYW105" s="704"/>
      <c r="MYX105" s="704"/>
      <c r="MYY105" s="704"/>
      <c r="MYZ105" s="704"/>
      <c r="MZA105" s="704"/>
      <c r="MZB105" s="704"/>
      <c r="MZC105" s="704"/>
      <c r="MZD105" s="704"/>
      <c r="MZE105" s="704"/>
      <c r="MZF105" s="704"/>
      <c r="MZG105" s="704"/>
      <c r="MZH105" s="704"/>
      <c r="MZI105" s="704"/>
      <c r="MZJ105" s="704"/>
      <c r="MZK105" s="704"/>
      <c r="MZL105" s="704"/>
      <c r="MZM105" s="704"/>
      <c r="MZN105" s="704"/>
      <c r="MZO105" s="704"/>
      <c r="MZP105" s="704"/>
      <c r="MZQ105" s="704"/>
      <c r="MZR105" s="704"/>
      <c r="MZS105" s="704"/>
      <c r="MZT105" s="704"/>
      <c r="MZU105" s="704"/>
      <c r="MZV105" s="704"/>
      <c r="MZW105" s="704"/>
      <c r="MZX105" s="704"/>
      <c r="MZY105" s="704"/>
      <c r="MZZ105" s="704"/>
      <c r="NAA105" s="704"/>
      <c r="NAB105" s="704"/>
      <c r="NAC105" s="704"/>
      <c r="NAD105" s="704"/>
      <c r="NAE105" s="704"/>
      <c r="NAF105" s="704"/>
      <c r="NAG105" s="704"/>
      <c r="NAH105" s="704"/>
      <c r="NAI105" s="704"/>
      <c r="NAJ105" s="704"/>
      <c r="NAK105" s="704"/>
      <c r="NAL105" s="704"/>
      <c r="NAM105" s="704"/>
      <c r="NAN105" s="704"/>
      <c r="NAO105" s="704"/>
      <c r="NAP105" s="704"/>
      <c r="NAQ105" s="704"/>
      <c r="NAR105" s="704"/>
      <c r="NAS105" s="704"/>
      <c r="NAT105" s="704"/>
      <c r="NAU105" s="704"/>
      <c r="NAV105" s="704"/>
      <c r="NAW105" s="704"/>
      <c r="NAX105" s="704"/>
      <c r="NAY105" s="704"/>
      <c r="NAZ105" s="704"/>
      <c r="NBA105" s="704"/>
      <c r="NBB105" s="704"/>
      <c r="NBC105" s="704"/>
      <c r="NBD105" s="704"/>
      <c r="NBE105" s="704"/>
      <c r="NBF105" s="704"/>
      <c r="NBG105" s="704"/>
      <c r="NBH105" s="704"/>
      <c r="NBI105" s="704"/>
      <c r="NBJ105" s="704"/>
      <c r="NBK105" s="704"/>
      <c r="NBL105" s="704"/>
      <c r="NBM105" s="704"/>
      <c r="NBN105" s="704"/>
      <c r="NBO105" s="704"/>
      <c r="NBP105" s="704"/>
      <c r="NBQ105" s="704"/>
      <c r="NBR105" s="704"/>
      <c r="NBS105" s="704"/>
      <c r="NBT105" s="704"/>
      <c r="NBU105" s="704"/>
      <c r="NBV105" s="704"/>
      <c r="NBW105" s="704"/>
      <c r="NBX105" s="704"/>
      <c r="NBY105" s="704"/>
      <c r="NBZ105" s="704"/>
      <c r="NCA105" s="704"/>
      <c r="NCB105" s="704"/>
      <c r="NCC105" s="704"/>
      <c r="NCD105" s="704"/>
      <c r="NCE105" s="704"/>
      <c r="NCF105" s="704"/>
      <c r="NCG105" s="704"/>
      <c r="NCH105" s="704"/>
      <c r="NCI105" s="704"/>
      <c r="NCJ105" s="704"/>
      <c r="NCK105" s="704"/>
      <c r="NCL105" s="704"/>
      <c r="NCM105" s="704"/>
      <c r="NCN105" s="704"/>
      <c r="NCO105" s="704"/>
      <c r="NCP105" s="704"/>
      <c r="NCQ105" s="704"/>
      <c r="NCR105" s="704"/>
      <c r="NCS105" s="704"/>
      <c r="NCT105" s="704"/>
      <c r="NCU105" s="704"/>
      <c r="NCV105" s="704"/>
      <c r="NCW105" s="704"/>
      <c r="NCX105" s="704"/>
      <c r="NCY105" s="704"/>
      <c r="NCZ105" s="704"/>
      <c r="NDA105" s="704"/>
      <c r="NDB105" s="704"/>
      <c r="NDC105" s="704"/>
      <c r="NDD105" s="704"/>
      <c r="NDE105" s="704"/>
      <c r="NDF105" s="704"/>
      <c r="NDG105" s="704"/>
      <c r="NDH105" s="704"/>
      <c r="NDI105" s="704"/>
      <c r="NDJ105" s="704"/>
      <c r="NDK105" s="704"/>
      <c r="NDL105" s="704"/>
      <c r="NDM105" s="704"/>
      <c r="NDN105" s="704"/>
      <c r="NDO105" s="704"/>
      <c r="NDP105" s="704"/>
      <c r="NDQ105" s="704"/>
      <c r="NDR105" s="704"/>
      <c r="NDS105" s="704"/>
      <c r="NDT105" s="704"/>
      <c r="NDU105" s="704"/>
      <c r="NDV105" s="704"/>
      <c r="NDW105" s="704"/>
      <c r="NDX105" s="704"/>
      <c r="NDY105" s="704"/>
      <c r="NDZ105" s="704"/>
      <c r="NEA105" s="704"/>
      <c r="NEB105" s="704"/>
      <c r="NEC105" s="704"/>
      <c r="NED105" s="704"/>
      <c r="NEE105" s="704"/>
      <c r="NEF105" s="704"/>
      <c r="NEG105" s="704"/>
      <c r="NEH105" s="704"/>
      <c r="NEI105" s="704"/>
      <c r="NEJ105" s="704"/>
      <c r="NEK105" s="704"/>
      <c r="NEL105" s="704"/>
      <c r="NEM105" s="704"/>
      <c r="NEN105" s="704"/>
      <c r="NEO105" s="704"/>
      <c r="NEP105" s="704"/>
      <c r="NEQ105" s="704"/>
      <c r="NER105" s="704"/>
      <c r="NES105" s="704"/>
      <c r="NET105" s="704"/>
      <c r="NEU105" s="704"/>
      <c r="NEV105" s="704"/>
      <c r="NEW105" s="704"/>
      <c r="NEX105" s="704"/>
      <c r="NEY105" s="704"/>
      <c r="NEZ105" s="704"/>
      <c r="NFA105" s="704"/>
      <c r="NFB105" s="704"/>
      <c r="NFC105" s="704"/>
      <c r="NFD105" s="704"/>
      <c r="NFE105" s="704"/>
      <c r="NFF105" s="704"/>
      <c r="NFG105" s="704"/>
      <c r="NFH105" s="704"/>
      <c r="NFI105" s="704"/>
      <c r="NFJ105" s="704"/>
      <c r="NFK105" s="704"/>
      <c r="NFL105" s="704"/>
      <c r="NFM105" s="704"/>
      <c r="NFN105" s="704"/>
      <c r="NFO105" s="704"/>
      <c r="NFP105" s="704"/>
      <c r="NFQ105" s="704"/>
      <c r="NFR105" s="704"/>
      <c r="NFS105" s="704"/>
      <c r="NFT105" s="704"/>
      <c r="NFU105" s="704"/>
      <c r="NFV105" s="704"/>
      <c r="NFW105" s="704"/>
      <c r="NFX105" s="704"/>
      <c r="NFY105" s="704"/>
      <c r="NFZ105" s="704"/>
      <c r="NGA105" s="704"/>
      <c r="NGB105" s="704"/>
      <c r="NGC105" s="704"/>
      <c r="NGD105" s="704"/>
      <c r="NGE105" s="704"/>
      <c r="NGF105" s="704"/>
      <c r="NGG105" s="704"/>
      <c r="NGH105" s="704"/>
      <c r="NGI105" s="704"/>
      <c r="NGJ105" s="704"/>
      <c r="NGK105" s="704"/>
      <c r="NGL105" s="704"/>
      <c r="NGM105" s="704"/>
      <c r="NGN105" s="704"/>
      <c r="NGO105" s="704"/>
      <c r="NGP105" s="704"/>
      <c r="NGQ105" s="704"/>
      <c r="NGR105" s="704"/>
      <c r="NGS105" s="704"/>
      <c r="NGT105" s="704"/>
      <c r="NGU105" s="704"/>
      <c r="NGV105" s="704"/>
      <c r="NGW105" s="704"/>
      <c r="NGX105" s="704"/>
      <c r="NGY105" s="704"/>
      <c r="NGZ105" s="704"/>
      <c r="NHA105" s="704"/>
      <c r="NHB105" s="704"/>
      <c r="NHC105" s="704"/>
      <c r="NHD105" s="704"/>
      <c r="NHE105" s="704"/>
      <c r="NHF105" s="704"/>
      <c r="NHG105" s="704"/>
      <c r="NHH105" s="704"/>
      <c r="NHI105" s="704"/>
      <c r="NHJ105" s="704"/>
      <c r="NHK105" s="704"/>
      <c r="NHL105" s="704"/>
      <c r="NHM105" s="704"/>
      <c r="NHN105" s="704"/>
      <c r="NHO105" s="704"/>
      <c r="NHP105" s="704"/>
      <c r="NHQ105" s="704"/>
      <c r="NHR105" s="704"/>
      <c r="NHS105" s="704"/>
      <c r="NHT105" s="704"/>
      <c r="NHU105" s="704"/>
      <c r="NHV105" s="704"/>
      <c r="NHW105" s="704"/>
      <c r="NHX105" s="704"/>
      <c r="NHY105" s="704"/>
      <c r="NHZ105" s="704"/>
      <c r="NIA105" s="704"/>
      <c r="NIB105" s="704"/>
      <c r="NIC105" s="704"/>
      <c r="NID105" s="704"/>
      <c r="NIE105" s="704"/>
      <c r="NIF105" s="704"/>
      <c r="NIG105" s="704"/>
      <c r="NIH105" s="704"/>
      <c r="NII105" s="704"/>
      <c r="NIJ105" s="704"/>
      <c r="NIK105" s="704"/>
      <c r="NIL105" s="704"/>
      <c r="NIM105" s="704"/>
      <c r="NIN105" s="704"/>
      <c r="NIO105" s="704"/>
      <c r="NIP105" s="704"/>
      <c r="NIQ105" s="704"/>
      <c r="NIR105" s="704"/>
      <c r="NIS105" s="704"/>
      <c r="NIT105" s="704"/>
      <c r="NIU105" s="704"/>
      <c r="NIV105" s="704"/>
      <c r="NIW105" s="704"/>
      <c r="NIX105" s="704"/>
      <c r="NIY105" s="704"/>
      <c r="NIZ105" s="704"/>
      <c r="NJA105" s="704"/>
      <c r="NJB105" s="704"/>
      <c r="NJC105" s="704"/>
      <c r="NJD105" s="704"/>
      <c r="NJE105" s="704"/>
      <c r="NJF105" s="704"/>
      <c r="NJG105" s="704"/>
      <c r="NJH105" s="704"/>
      <c r="NJI105" s="704"/>
      <c r="NJJ105" s="704"/>
      <c r="NJK105" s="704"/>
      <c r="NJL105" s="704"/>
      <c r="NJM105" s="704"/>
      <c r="NJN105" s="704"/>
      <c r="NJO105" s="704"/>
      <c r="NJP105" s="704"/>
      <c r="NJQ105" s="704"/>
      <c r="NJR105" s="704"/>
      <c r="NJS105" s="704"/>
      <c r="NJT105" s="704"/>
      <c r="NJU105" s="704"/>
      <c r="NJV105" s="704"/>
      <c r="NJW105" s="704"/>
      <c r="NJX105" s="704"/>
      <c r="NJY105" s="704"/>
      <c r="NJZ105" s="704"/>
      <c r="NKA105" s="704"/>
      <c r="NKB105" s="704"/>
      <c r="NKC105" s="704"/>
      <c r="NKD105" s="704"/>
      <c r="NKE105" s="704"/>
      <c r="NKF105" s="704"/>
      <c r="NKG105" s="704"/>
      <c r="NKH105" s="704"/>
      <c r="NKI105" s="704"/>
      <c r="NKJ105" s="704"/>
      <c r="NKK105" s="704"/>
      <c r="NKL105" s="704"/>
      <c r="NKM105" s="704"/>
      <c r="NKN105" s="704"/>
      <c r="NKO105" s="704"/>
      <c r="NKP105" s="704"/>
      <c r="NKQ105" s="704"/>
      <c r="NKR105" s="704"/>
      <c r="NKS105" s="704"/>
      <c r="NKT105" s="704"/>
      <c r="NKU105" s="704"/>
      <c r="NKV105" s="704"/>
      <c r="NKW105" s="704"/>
      <c r="NKX105" s="704"/>
      <c r="NKY105" s="704"/>
      <c r="NKZ105" s="704"/>
      <c r="NLA105" s="704"/>
      <c r="NLB105" s="704"/>
      <c r="NLC105" s="704"/>
      <c r="NLD105" s="704"/>
      <c r="NLE105" s="704"/>
      <c r="NLF105" s="704"/>
      <c r="NLG105" s="704"/>
      <c r="NLH105" s="704"/>
      <c r="NLI105" s="704"/>
      <c r="NLJ105" s="704"/>
      <c r="NLK105" s="704"/>
      <c r="NLL105" s="704"/>
      <c r="NLM105" s="704"/>
      <c r="NLN105" s="704"/>
      <c r="NLO105" s="704"/>
      <c r="NLP105" s="704"/>
      <c r="NLQ105" s="704"/>
      <c r="NLR105" s="704"/>
      <c r="NLS105" s="704"/>
      <c r="NLT105" s="704"/>
      <c r="NLU105" s="704"/>
      <c r="NLV105" s="704"/>
      <c r="NLW105" s="704"/>
      <c r="NLX105" s="704"/>
      <c r="NLY105" s="704"/>
      <c r="NLZ105" s="704"/>
      <c r="NMA105" s="704"/>
      <c r="NMB105" s="704"/>
      <c r="NMC105" s="704"/>
      <c r="NMD105" s="704"/>
      <c r="NME105" s="704"/>
      <c r="NMF105" s="704"/>
      <c r="NMG105" s="704"/>
      <c r="NMH105" s="704"/>
      <c r="NMI105" s="704"/>
      <c r="NMJ105" s="704"/>
      <c r="NMK105" s="704"/>
      <c r="NML105" s="704"/>
      <c r="NMM105" s="704"/>
      <c r="NMN105" s="704"/>
      <c r="NMO105" s="704"/>
      <c r="NMP105" s="704"/>
      <c r="NMQ105" s="704"/>
      <c r="NMR105" s="704"/>
      <c r="NMS105" s="704"/>
      <c r="NMT105" s="704"/>
      <c r="NMU105" s="704"/>
      <c r="NMV105" s="704"/>
      <c r="NMW105" s="704"/>
      <c r="NMX105" s="704"/>
      <c r="NMY105" s="704"/>
      <c r="NMZ105" s="704"/>
      <c r="NNA105" s="704"/>
      <c r="NNB105" s="704"/>
      <c r="NNC105" s="704"/>
      <c r="NND105" s="704"/>
      <c r="NNE105" s="704"/>
      <c r="NNF105" s="704"/>
      <c r="NNG105" s="704"/>
      <c r="NNH105" s="704"/>
      <c r="NNI105" s="704"/>
      <c r="NNJ105" s="704"/>
      <c r="NNK105" s="704"/>
      <c r="NNL105" s="704"/>
      <c r="NNM105" s="704"/>
      <c r="NNN105" s="704"/>
      <c r="NNO105" s="704"/>
      <c r="NNP105" s="704"/>
      <c r="NNQ105" s="704"/>
      <c r="NNR105" s="704"/>
      <c r="NNS105" s="704"/>
      <c r="NNT105" s="704"/>
      <c r="NNU105" s="704"/>
      <c r="NNV105" s="704"/>
      <c r="NNW105" s="704"/>
      <c r="NNX105" s="704"/>
      <c r="NNY105" s="704"/>
      <c r="NNZ105" s="704"/>
      <c r="NOA105" s="704"/>
      <c r="NOB105" s="704"/>
      <c r="NOC105" s="704"/>
      <c r="NOD105" s="704"/>
      <c r="NOE105" s="704"/>
      <c r="NOF105" s="704"/>
      <c r="NOG105" s="704"/>
      <c r="NOH105" s="704"/>
      <c r="NOI105" s="704"/>
      <c r="NOJ105" s="704"/>
      <c r="NOK105" s="704"/>
      <c r="NOL105" s="704"/>
      <c r="NOM105" s="704"/>
      <c r="NON105" s="704"/>
      <c r="NOO105" s="704"/>
      <c r="NOP105" s="704"/>
      <c r="NOQ105" s="704"/>
      <c r="NOR105" s="704"/>
      <c r="NOS105" s="704"/>
      <c r="NOT105" s="704"/>
      <c r="NOU105" s="704"/>
      <c r="NOV105" s="704"/>
      <c r="NOW105" s="704"/>
      <c r="NOX105" s="704"/>
      <c r="NOY105" s="704"/>
      <c r="NOZ105" s="704"/>
      <c r="NPA105" s="704"/>
      <c r="NPB105" s="704"/>
      <c r="NPC105" s="704"/>
      <c r="NPD105" s="704"/>
      <c r="NPE105" s="704"/>
      <c r="NPF105" s="704"/>
      <c r="NPG105" s="704"/>
      <c r="NPH105" s="704"/>
      <c r="NPI105" s="704"/>
      <c r="NPJ105" s="704"/>
      <c r="NPK105" s="704"/>
      <c r="NPL105" s="704"/>
      <c r="NPM105" s="704"/>
      <c r="NPN105" s="704"/>
      <c r="NPO105" s="704"/>
      <c r="NPP105" s="704"/>
      <c r="NPQ105" s="704"/>
      <c r="NPR105" s="704"/>
      <c r="NPS105" s="704"/>
      <c r="NPT105" s="704"/>
      <c r="NPU105" s="704"/>
      <c r="NPV105" s="704"/>
      <c r="NPW105" s="704"/>
      <c r="NPX105" s="704"/>
      <c r="NPY105" s="704"/>
      <c r="NPZ105" s="704"/>
      <c r="NQA105" s="704"/>
      <c r="NQB105" s="704"/>
      <c r="NQC105" s="704"/>
      <c r="NQD105" s="704"/>
      <c r="NQE105" s="704"/>
      <c r="NQF105" s="704"/>
      <c r="NQG105" s="704"/>
      <c r="NQH105" s="704"/>
      <c r="NQI105" s="704"/>
      <c r="NQJ105" s="704"/>
      <c r="NQK105" s="704"/>
      <c r="NQL105" s="704"/>
      <c r="NQM105" s="704"/>
      <c r="NQN105" s="704"/>
      <c r="NQO105" s="704"/>
      <c r="NQP105" s="704"/>
      <c r="NQQ105" s="704"/>
      <c r="NQR105" s="704"/>
      <c r="NQS105" s="704"/>
      <c r="NQT105" s="704"/>
      <c r="NQU105" s="704"/>
      <c r="NQV105" s="704"/>
      <c r="NQW105" s="704"/>
      <c r="NQX105" s="704"/>
      <c r="NQY105" s="704"/>
      <c r="NQZ105" s="704"/>
      <c r="NRA105" s="704"/>
      <c r="NRB105" s="704"/>
      <c r="NRC105" s="704"/>
      <c r="NRD105" s="704"/>
      <c r="NRE105" s="704"/>
      <c r="NRF105" s="704"/>
      <c r="NRG105" s="704"/>
      <c r="NRH105" s="704"/>
      <c r="NRI105" s="704"/>
      <c r="NRJ105" s="704"/>
      <c r="NRK105" s="704"/>
      <c r="NRL105" s="704"/>
      <c r="NRM105" s="704"/>
      <c r="NRN105" s="704"/>
      <c r="NRO105" s="704"/>
      <c r="NRP105" s="704"/>
      <c r="NRQ105" s="704"/>
      <c r="NRR105" s="704"/>
      <c r="NRS105" s="704"/>
      <c r="NRT105" s="704"/>
      <c r="NRU105" s="704"/>
      <c r="NRV105" s="704"/>
      <c r="NRW105" s="704"/>
      <c r="NRX105" s="704"/>
      <c r="NRY105" s="704"/>
      <c r="NRZ105" s="704"/>
      <c r="NSA105" s="704"/>
      <c r="NSB105" s="704"/>
      <c r="NSC105" s="704"/>
      <c r="NSD105" s="704"/>
      <c r="NSE105" s="704"/>
      <c r="NSF105" s="704"/>
      <c r="NSG105" s="704"/>
      <c r="NSH105" s="704"/>
      <c r="NSI105" s="704"/>
      <c r="NSJ105" s="704"/>
      <c r="NSK105" s="704"/>
      <c r="NSL105" s="704"/>
      <c r="NSM105" s="704"/>
      <c r="NSN105" s="704"/>
      <c r="NSO105" s="704"/>
      <c r="NSP105" s="704"/>
      <c r="NSQ105" s="704"/>
      <c r="NSR105" s="704"/>
      <c r="NSS105" s="704"/>
      <c r="NST105" s="704"/>
      <c r="NSU105" s="704"/>
      <c r="NSV105" s="704"/>
      <c r="NSW105" s="704"/>
      <c r="NSX105" s="704"/>
      <c r="NSY105" s="704"/>
      <c r="NSZ105" s="704"/>
      <c r="NTA105" s="704"/>
      <c r="NTB105" s="704"/>
      <c r="NTC105" s="704"/>
      <c r="NTD105" s="704"/>
      <c r="NTE105" s="704"/>
      <c r="NTF105" s="704"/>
      <c r="NTG105" s="704"/>
      <c r="NTH105" s="704"/>
      <c r="NTI105" s="704"/>
      <c r="NTJ105" s="704"/>
      <c r="NTK105" s="704"/>
      <c r="NTL105" s="704"/>
      <c r="NTM105" s="704"/>
      <c r="NTN105" s="704"/>
      <c r="NTO105" s="704"/>
      <c r="NTP105" s="704"/>
      <c r="NTQ105" s="704"/>
      <c r="NTR105" s="704"/>
      <c r="NTS105" s="704"/>
      <c r="NTT105" s="704"/>
      <c r="NTU105" s="704"/>
      <c r="NTV105" s="704"/>
      <c r="NTW105" s="704"/>
      <c r="NTX105" s="704"/>
      <c r="NTY105" s="704"/>
      <c r="NTZ105" s="704"/>
      <c r="NUA105" s="704"/>
      <c r="NUB105" s="704"/>
      <c r="NUC105" s="704"/>
      <c r="NUD105" s="704"/>
      <c r="NUE105" s="704"/>
      <c r="NUF105" s="704"/>
      <c r="NUG105" s="704"/>
      <c r="NUH105" s="704"/>
      <c r="NUI105" s="704"/>
      <c r="NUJ105" s="704"/>
      <c r="NUK105" s="704"/>
      <c r="NUL105" s="704"/>
      <c r="NUM105" s="704"/>
      <c r="NUN105" s="704"/>
      <c r="NUO105" s="704"/>
      <c r="NUP105" s="704"/>
      <c r="NUQ105" s="704"/>
      <c r="NUR105" s="704"/>
      <c r="NUS105" s="704"/>
      <c r="NUT105" s="704"/>
      <c r="NUU105" s="704"/>
      <c r="NUV105" s="704"/>
      <c r="NUW105" s="704"/>
      <c r="NUX105" s="704"/>
      <c r="NUY105" s="704"/>
      <c r="NUZ105" s="704"/>
      <c r="NVA105" s="704"/>
      <c r="NVB105" s="704"/>
      <c r="NVC105" s="704"/>
      <c r="NVD105" s="704"/>
      <c r="NVE105" s="704"/>
      <c r="NVF105" s="704"/>
      <c r="NVG105" s="704"/>
      <c r="NVH105" s="704"/>
      <c r="NVI105" s="704"/>
      <c r="NVJ105" s="704"/>
      <c r="NVK105" s="704"/>
      <c r="NVL105" s="704"/>
      <c r="NVM105" s="704"/>
      <c r="NVN105" s="704"/>
      <c r="NVO105" s="704"/>
      <c r="NVP105" s="704"/>
      <c r="NVQ105" s="704"/>
      <c r="NVR105" s="704"/>
      <c r="NVS105" s="704"/>
      <c r="NVT105" s="704"/>
      <c r="NVU105" s="704"/>
      <c r="NVV105" s="704"/>
      <c r="NVW105" s="704"/>
      <c r="NVX105" s="704"/>
      <c r="NVY105" s="704"/>
      <c r="NVZ105" s="704"/>
      <c r="NWA105" s="704"/>
      <c r="NWB105" s="704"/>
      <c r="NWC105" s="704"/>
      <c r="NWD105" s="704"/>
      <c r="NWE105" s="704"/>
      <c r="NWF105" s="704"/>
      <c r="NWG105" s="704"/>
      <c r="NWH105" s="704"/>
      <c r="NWI105" s="704"/>
      <c r="NWJ105" s="704"/>
      <c r="NWK105" s="704"/>
      <c r="NWL105" s="704"/>
      <c r="NWM105" s="704"/>
      <c r="NWN105" s="704"/>
      <c r="NWO105" s="704"/>
      <c r="NWP105" s="704"/>
      <c r="NWQ105" s="704"/>
      <c r="NWR105" s="704"/>
      <c r="NWS105" s="704"/>
      <c r="NWT105" s="704"/>
      <c r="NWU105" s="704"/>
      <c r="NWV105" s="704"/>
      <c r="NWW105" s="704"/>
      <c r="NWX105" s="704"/>
      <c r="NWY105" s="704"/>
      <c r="NWZ105" s="704"/>
      <c r="NXA105" s="704"/>
      <c r="NXB105" s="704"/>
      <c r="NXC105" s="704"/>
      <c r="NXD105" s="704"/>
      <c r="NXE105" s="704"/>
      <c r="NXF105" s="704"/>
      <c r="NXG105" s="704"/>
      <c r="NXH105" s="704"/>
      <c r="NXI105" s="704"/>
      <c r="NXJ105" s="704"/>
      <c r="NXK105" s="704"/>
      <c r="NXL105" s="704"/>
      <c r="NXM105" s="704"/>
      <c r="NXN105" s="704"/>
      <c r="NXO105" s="704"/>
      <c r="NXP105" s="704"/>
      <c r="NXQ105" s="704"/>
      <c r="NXR105" s="704"/>
      <c r="NXS105" s="704"/>
      <c r="NXT105" s="704"/>
      <c r="NXU105" s="704"/>
      <c r="NXV105" s="704"/>
      <c r="NXW105" s="704"/>
      <c r="NXX105" s="704"/>
      <c r="NXY105" s="704"/>
      <c r="NXZ105" s="704"/>
      <c r="NYA105" s="704"/>
      <c r="NYB105" s="704"/>
      <c r="NYC105" s="704"/>
      <c r="NYD105" s="704"/>
      <c r="NYE105" s="704"/>
      <c r="NYF105" s="704"/>
      <c r="NYG105" s="704"/>
      <c r="NYH105" s="704"/>
      <c r="NYI105" s="704"/>
      <c r="NYJ105" s="704"/>
      <c r="NYK105" s="704"/>
      <c r="NYL105" s="704"/>
      <c r="NYM105" s="704"/>
      <c r="NYN105" s="704"/>
      <c r="NYO105" s="704"/>
      <c r="NYP105" s="704"/>
      <c r="NYQ105" s="704"/>
      <c r="NYR105" s="704"/>
      <c r="NYS105" s="704"/>
      <c r="NYT105" s="704"/>
      <c r="NYU105" s="704"/>
      <c r="NYV105" s="704"/>
      <c r="NYW105" s="704"/>
      <c r="NYX105" s="704"/>
      <c r="NYY105" s="704"/>
      <c r="NYZ105" s="704"/>
      <c r="NZA105" s="704"/>
      <c r="NZB105" s="704"/>
      <c r="NZC105" s="704"/>
      <c r="NZD105" s="704"/>
      <c r="NZE105" s="704"/>
      <c r="NZF105" s="704"/>
      <c r="NZG105" s="704"/>
      <c r="NZH105" s="704"/>
      <c r="NZI105" s="704"/>
      <c r="NZJ105" s="704"/>
      <c r="NZK105" s="704"/>
      <c r="NZL105" s="704"/>
      <c r="NZM105" s="704"/>
      <c r="NZN105" s="704"/>
      <c r="NZO105" s="704"/>
      <c r="NZP105" s="704"/>
      <c r="NZQ105" s="704"/>
      <c r="NZR105" s="704"/>
      <c r="NZS105" s="704"/>
      <c r="NZT105" s="704"/>
      <c r="NZU105" s="704"/>
      <c r="NZV105" s="704"/>
      <c r="NZW105" s="704"/>
      <c r="NZX105" s="704"/>
      <c r="NZY105" s="704"/>
      <c r="NZZ105" s="704"/>
      <c r="OAA105" s="704"/>
      <c r="OAB105" s="704"/>
      <c r="OAC105" s="704"/>
      <c r="OAD105" s="704"/>
      <c r="OAE105" s="704"/>
      <c r="OAF105" s="704"/>
      <c r="OAG105" s="704"/>
      <c r="OAH105" s="704"/>
      <c r="OAI105" s="704"/>
      <c r="OAJ105" s="704"/>
      <c r="OAK105" s="704"/>
      <c r="OAL105" s="704"/>
      <c r="OAM105" s="704"/>
      <c r="OAN105" s="704"/>
      <c r="OAO105" s="704"/>
      <c r="OAP105" s="704"/>
      <c r="OAQ105" s="704"/>
      <c r="OAR105" s="704"/>
      <c r="OAS105" s="704"/>
      <c r="OAT105" s="704"/>
      <c r="OAU105" s="704"/>
      <c r="OAV105" s="704"/>
      <c r="OAW105" s="704"/>
      <c r="OAX105" s="704"/>
      <c r="OAY105" s="704"/>
      <c r="OAZ105" s="704"/>
      <c r="OBA105" s="704"/>
      <c r="OBB105" s="704"/>
      <c r="OBC105" s="704"/>
      <c r="OBD105" s="704"/>
      <c r="OBE105" s="704"/>
      <c r="OBF105" s="704"/>
      <c r="OBG105" s="704"/>
      <c r="OBH105" s="704"/>
      <c r="OBI105" s="704"/>
      <c r="OBJ105" s="704"/>
      <c r="OBK105" s="704"/>
      <c r="OBL105" s="704"/>
      <c r="OBM105" s="704"/>
      <c r="OBN105" s="704"/>
      <c r="OBO105" s="704"/>
      <c r="OBP105" s="704"/>
      <c r="OBQ105" s="704"/>
      <c r="OBR105" s="704"/>
      <c r="OBS105" s="704"/>
      <c r="OBT105" s="704"/>
      <c r="OBU105" s="704"/>
      <c r="OBV105" s="704"/>
      <c r="OBW105" s="704"/>
      <c r="OBX105" s="704"/>
      <c r="OBY105" s="704"/>
      <c r="OBZ105" s="704"/>
      <c r="OCA105" s="704"/>
      <c r="OCB105" s="704"/>
      <c r="OCC105" s="704"/>
      <c r="OCD105" s="704"/>
      <c r="OCE105" s="704"/>
      <c r="OCF105" s="704"/>
      <c r="OCG105" s="704"/>
      <c r="OCH105" s="704"/>
      <c r="OCI105" s="704"/>
      <c r="OCJ105" s="704"/>
      <c r="OCK105" s="704"/>
      <c r="OCL105" s="704"/>
      <c r="OCM105" s="704"/>
      <c r="OCN105" s="704"/>
      <c r="OCO105" s="704"/>
      <c r="OCP105" s="704"/>
      <c r="OCQ105" s="704"/>
      <c r="OCR105" s="704"/>
      <c r="OCS105" s="704"/>
      <c r="OCT105" s="704"/>
      <c r="OCU105" s="704"/>
      <c r="OCV105" s="704"/>
      <c r="OCW105" s="704"/>
      <c r="OCX105" s="704"/>
      <c r="OCY105" s="704"/>
      <c r="OCZ105" s="704"/>
      <c r="ODA105" s="704"/>
      <c r="ODB105" s="704"/>
      <c r="ODC105" s="704"/>
      <c r="ODD105" s="704"/>
      <c r="ODE105" s="704"/>
      <c r="ODF105" s="704"/>
      <c r="ODG105" s="704"/>
      <c r="ODH105" s="704"/>
      <c r="ODI105" s="704"/>
      <c r="ODJ105" s="704"/>
      <c r="ODK105" s="704"/>
      <c r="ODL105" s="704"/>
      <c r="ODM105" s="704"/>
      <c r="ODN105" s="704"/>
      <c r="ODO105" s="704"/>
      <c r="ODP105" s="704"/>
      <c r="ODQ105" s="704"/>
      <c r="ODR105" s="704"/>
      <c r="ODS105" s="704"/>
      <c r="ODT105" s="704"/>
      <c r="ODU105" s="704"/>
      <c r="ODV105" s="704"/>
      <c r="ODW105" s="704"/>
      <c r="ODX105" s="704"/>
      <c r="ODY105" s="704"/>
      <c r="ODZ105" s="704"/>
      <c r="OEA105" s="704"/>
      <c r="OEB105" s="704"/>
      <c r="OEC105" s="704"/>
      <c r="OED105" s="704"/>
      <c r="OEE105" s="704"/>
      <c r="OEF105" s="704"/>
      <c r="OEG105" s="704"/>
      <c r="OEH105" s="704"/>
      <c r="OEI105" s="704"/>
      <c r="OEJ105" s="704"/>
      <c r="OEK105" s="704"/>
      <c r="OEL105" s="704"/>
      <c r="OEM105" s="704"/>
      <c r="OEN105" s="704"/>
      <c r="OEO105" s="704"/>
      <c r="OEP105" s="704"/>
      <c r="OEQ105" s="704"/>
      <c r="OER105" s="704"/>
      <c r="OES105" s="704"/>
      <c r="OET105" s="704"/>
      <c r="OEU105" s="704"/>
      <c r="OEV105" s="704"/>
      <c r="OEW105" s="704"/>
      <c r="OEX105" s="704"/>
      <c r="OEY105" s="704"/>
      <c r="OEZ105" s="704"/>
      <c r="OFA105" s="704"/>
      <c r="OFB105" s="704"/>
      <c r="OFC105" s="704"/>
      <c r="OFD105" s="704"/>
      <c r="OFE105" s="704"/>
      <c r="OFF105" s="704"/>
      <c r="OFG105" s="704"/>
      <c r="OFH105" s="704"/>
      <c r="OFI105" s="704"/>
      <c r="OFJ105" s="704"/>
      <c r="OFK105" s="704"/>
      <c r="OFL105" s="704"/>
      <c r="OFM105" s="704"/>
      <c r="OFN105" s="704"/>
      <c r="OFO105" s="704"/>
      <c r="OFP105" s="704"/>
      <c r="OFQ105" s="704"/>
      <c r="OFR105" s="704"/>
      <c r="OFS105" s="704"/>
      <c r="OFT105" s="704"/>
      <c r="OFU105" s="704"/>
      <c r="OFV105" s="704"/>
      <c r="OFW105" s="704"/>
      <c r="OFX105" s="704"/>
      <c r="OFY105" s="704"/>
      <c r="OFZ105" s="704"/>
      <c r="OGA105" s="704"/>
      <c r="OGB105" s="704"/>
      <c r="OGC105" s="704"/>
      <c r="OGD105" s="704"/>
      <c r="OGE105" s="704"/>
      <c r="OGF105" s="704"/>
      <c r="OGG105" s="704"/>
      <c r="OGH105" s="704"/>
      <c r="OGI105" s="704"/>
      <c r="OGJ105" s="704"/>
      <c r="OGK105" s="704"/>
      <c r="OGL105" s="704"/>
      <c r="OGM105" s="704"/>
      <c r="OGN105" s="704"/>
      <c r="OGO105" s="704"/>
      <c r="OGP105" s="704"/>
      <c r="OGQ105" s="704"/>
      <c r="OGR105" s="704"/>
      <c r="OGS105" s="704"/>
      <c r="OGT105" s="704"/>
      <c r="OGU105" s="704"/>
      <c r="OGV105" s="704"/>
      <c r="OGW105" s="704"/>
      <c r="OGX105" s="704"/>
      <c r="OGY105" s="704"/>
      <c r="OGZ105" s="704"/>
      <c r="OHA105" s="704"/>
      <c r="OHB105" s="704"/>
      <c r="OHC105" s="704"/>
      <c r="OHD105" s="704"/>
      <c r="OHE105" s="704"/>
      <c r="OHF105" s="704"/>
      <c r="OHG105" s="704"/>
      <c r="OHH105" s="704"/>
      <c r="OHI105" s="704"/>
      <c r="OHJ105" s="704"/>
      <c r="OHK105" s="704"/>
      <c r="OHL105" s="704"/>
      <c r="OHM105" s="704"/>
      <c r="OHN105" s="704"/>
      <c r="OHO105" s="704"/>
      <c r="OHP105" s="704"/>
      <c r="OHQ105" s="704"/>
      <c r="OHR105" s="704"/>
      <c r="OHS105" s="704"/>
      <c r="OHT105" s="704"/>
      <c r="OHU105" s="704"/>
      <c r="OHV105" s="704"/>
      <c r="OHW105" s="704"/>
      <c r="OHX105" s="704"/>
      <c r="OHY105" s="704"/>
      <c r="OHZ105" s="704"/>
      <c r="OIA105" s="704"/>
      <c r="OIB105" s="704"/>
      <c r="OIC105" s="704"/>
      <c r="OID105" s="704"/>
      <c r="OIE105" s="704"/>
      <c r="OIF105" s="704"/>
      <c r="OIG105" s="704"/>
      <c r="OIH105" s="704"/>
      <c r="OII105" s="704"/>
      <c r="OIJ105" s="704"/>
      <c r="OIK105" s="704"/>
      <c r="OIL105" s="704"/>
      <c r="OIM105" s="704"/>
      <c r="OIN105" s="704"/>
      <c r="OIO105" s="704"/>
      <c r="OIP105" s="704"/>
      <c r="OIQ105" s="704"/>
      <c r="OIR105" s="704"/>
      <c r="OIS105" s="704"/>
      <c r="OIT105" s="704"/>
      <c r="OIU105" s="704"/>
      <c r="OIV105" s="704"/>
      <c r="OIW105" s="704"/>
      <c r="OIX105" s="704"/>
      <c r="OIY105" s="704"/>
      <c r="OIZ105" s="704"/>
      <c r="OJA105" s="704"/>
      <c r="OJB105" s="704"/>
      <c r="OJC105" s="704"/>
      <c r="OJD105" s="704"/>
      <c r="OJE105" s="704"/>
      <c r="OJF105" s="704"/>
      <c r="OJG105" s="704"/>
      <c r="OJH105" s="704"/>
      <c r="OJI105" s="704"/>
      <c r="OJJ105" s="704"/>
      <c r="OJK105" s="704"/>
      <c r="OJL105" s="704"/>
      <c r="OJM105" s="704"/>
      <c r="OJN105" s="704"/>
      <c r="OJO105" s="704"/>
      <c r="OJP105" s="704"/>
      <c r="OJQ105" s="704"/>
      <c r="OJR105" s="704"/>
      <c r="OJS105" s="704"/>
      <c r="OJT105" s="704"/>
      <c r="OJU105" s="704"/>
      <c r="OJV105" s="704"/>
      <c r="OJW105" s="704"/>
      <c r="OJX105" s="704"/>
      <c r="OJY105" s="704"/>
      <c r="OJZ105" s="704"/>
      <c r="OKA105" s="704"/>
      <c r="OKB105" s="704"/>
      <c r="OKC105" s="704"/>
      <c r="OKD105" s="704"/>
      <c r="OKE105" s="704"/>
      <c r="OKF105" s="704"/>
      <c r="OKG105" s="704"/>
      <c r="OKH105" s="704"/>
      <c r="OKI105" s="704"/>
      <c r="OKJ105" s="704"/>
      <c r="OKK105" s="704"/>
      <c r="OKL105" s="704"/>
      <c r="OKM105" s="704"/>
      <c r="OKN105" s="704"/>
      <c r="OKO105" s="704"/>
      <c r="OKP105" s="704"/>
      <c r="OKQ105" s="704"/>
      <c r="OKR105" s="704"/>
      <c r="OKS105" s="704"/>
      <c r="OKT105" s="704"/>
      <c r="OKU105" s="704"/>
      <c r="OKV105" s="704"/>
      <c r="OKW105" s="704"/>
      <c r="OKX105" s="704"/>
      <c r="OKY105" s="704"/>
      <c r="OKZ105" s="704"/>
      <c r="OLA105" s="704"/>
      <c r="OLB105" s="704"/>
      <c r="OLC105" s="704"/>
      <c r="OLD105" s="704"/>
      <c r="OLE105" s="704"/>
      <c r="OLF105" s="704"/>
      <c r="OLG105" s="704"/>
      <c r="OLH105" s="704"/>
      <c r="OLI105" s="704"/>
      <c r="OLJ105" s="704"/>
      <c r="OLK105" s="704"/>
      <c r="OLL105" s="704"/>
      <c r="OLM105" s="704"/>
      <c r="OLN105" s="704"/>
      <c r="OLO105" s="704"/>
      <c r="OLP105" s="704"/>
      <c r="OLQ105" s="704"/>
      <c r="OLR105" s="704"/>
      <c r="OLS105" s="704"/>
      <c r="OLT105" s="704"/>
      <c r="OLU105" s="704"/>
      <c r="OLV105" s="704"/>
      <c r="OLW105" s="704"/>
      <c r="OLX105" s="704"/>
      <c r="OLY105" s="704"/>
      <c r="OLZ105" s="704"/>
      <c r="OMA105" s="704"/>
      <c r="OMB105" s="704"/>
      <c r="OMC105" s="704"/>
      <c r="OMD105" s="704"/>
      <c r="OME105" s="704"/>
      <c r="OMF105" s="704"/>
      <c r="OMG105" s="704"/>
      <c r="OMH105" s="704"/>
      <c r="OMI105" s="704"/>
      <c r="OMJ105" s="704"/>
      <c r="OMK105" s="704"/>
      <c r="OML105" s="704"/>
      <c r="OMM105" s="704"/>
      <c r="OMN105" s="704"/>
      <c r="OMO105" s="704"/>
      <c r="OMP105" s="704"/>
      <c r="OMQ105" s="704"/>
      <c r="OMR105" s="704"/>
      <c r="OMS105" s="704"/>
      <c r="OMT105" s="704"/>
      <c r="OMU105" s="704"/>
      <c r="OMV105" s="704"/>
      <c r="OMW105" s="704"/>
      <c r="OMX105" s="704"/>
      <c r="OMY105" s="704"/>
      <c r="OMZ105" s="704"/>
      <c r="ONA105" s="704"/>
      <c r="ONB105" s="704"/>
      <c r="ONC105" s="704"/>
      <c r="OND105" s="704"/>
      <c r="ONE105" s="704"/>
      <c r="ONF105" s="704"/>
      <c r="ONG105" s="704"/>
      <c r="ONH105" s="704"/>
      <c r="ONI105" s="704"/>
      <c r="ONJ105" s="704"/>
      <c r="ONK105" s="704"/>
      <c r="ONL105" s="704"/>
      <c r="ONM105" s="704"/>
      <c r="ONN105" s="704"/>
      <c r="ONO105" s="704"/>
      <c r="ONP105" s="704"/>
      <c r="ONQ105" s="704"/>
      <c r="ONR105" s="704"/>
      <c r="ONS105" s="704"/>
      <c r="ONT105" s="704"/>
      <c r="ONU105" s="704"/>
      <c r="ONV105" s="704"/>
      <c r="ONW105" s="704"/>
      <c r="ONX105" s="704"/>
      <c r="ONY105" s="704"/>
      <c r="ONZ105" s="704"/>
      <c r="OOA105" s="704"/>
      <c r="OOB105" s="704"/>
      <c r="OOC105" s="704"/>
      <c r="OOD105" s="704"/>
      <c r="OOE105" s="704"/>
      <c r="OOF105" s="704"/>
      <c r="OOG105" s="704"/>
      <c r="OOH105" s="704"/>
      <c r="OOI105" s="704"/>
      <c r="OOJ105" s="704"/>
      <c r="OOK105" s="704"/>
      <c r="OOL105" s="704"/>
      <c r="OOM105" s="704"/>
      <c r="OON105" s="704"/>
      <c r="OOO105" s="704"/>
      <c r="OOP105" s="704"/>
      <c r="OOQ105" s="704"/>
      <c r="OOR105" s="704"/>
      <c r="OOS105" s="704"/>
      <c r="OOT105" s="704"/>
      <c r="OOU105" s="704"/>
      <c r="OOV105" s="704"/>
      <c r="OOW105" s="704"/>
      <c r="OOX105" s="704"/>
      <c r="OOY105" s="704"/>
      <c r="OOZ105" s="704"/>
      <c r="OPA105" s="704"/>
      <c r="OPB105" s="704"/>
      <c r="OPC105" s="704"/>
      <c r="OPD105" s="704"/>
      <c r="OPE105" s="704"/>
      <c r="OPF105" s="704"/>
      <c r="OPG105" s="704"/>
      <c r="OPH105" s="704"/>
      <c r="OPI105" s="704"/>
      <c r="OPJ105" s="704"/>
      <c r="OPK105" s="704"/>
      <c r="OPL105" s="704"/>
      <c r="OPM105" s="704"/>
      <c r="OPN105" s="704"/>
      <c r="OPO105" s="704"/>
      <c r="OPP105" s="704"/>
      <c r="OPQ105" s="704"/>
      <c r="OPR105" s="704"/>
      <c r="OPS105" s="704"/>
      <c r="OPT105" s="704"/>
      <c r="OPU105" s="704"/>
      <c r="OPV105" s="704"/>
      <c r="OPW105" s="704"/>
      <c r="OPX105" s="704"/>
      <c r="OPY105" s="704"/>
      <c r="OPZ105" s="704"/>
      <c r="OQA105" s="704"/>
      <c r="OQB105" s="704"/>
      <c r="OQC105" s="704"/>
      <c r="OQD105" s="704"/>
      <c r="OQE105" s="704"/>
      <c r="OQF105" s="704"/>
      <c r="OQG105" s="704"/>
      <c r="OQH105" s="704"/>
      <c r="OQI105" s="704"/>
      <c r="OQJ105" s="704"/>
      <c r="OQK105" s="704"/>
      <c r="OQL105" s="704"/>
      <c r="OQM105" s="704"/>
      <c r="OQN105" s="704"/>
      <c r="OQO105" s="704"/>
      <c r="OQP105" s="704"/>
      <c r="OQQ105" s="704"/>
      <c r="OQR105" s="704"/>
      <c r="OQS105" s="704"/>
      <c r="OQT105" s="704"/>
      <c r="OQU105" s="704"/>
      <c r="OQV105" s="704"/>
      <c r="OQW105" s="704"/>
      <c r="OQX105" s="704"/>
      <c r="OQY105" s="704"/>
      <c r="OQZ105" s="704"/>
      <c r="ORA105" s="704"/>
      <c r="ORB105" s="704"/>
      <c r="ORC105" s="704"/>
      <c r="ORD105" s="704"/>
      <c r="ORE105" s="704"/>
      <c r="ORF105" s="704"/>
      <c r="ORG105" s="704"/>
      <c r="ORH105" s="704"/>
      <c r="ORI105" s="704"/>
      <c r="ORJ105" s="704"/>
      <c r="ORK105" s="704"/>
      <c r="ORL105" s="704"/>
      <c r="ORM105" s="704"/>
      <c r="ORN105" s="704"/>
      <c r="ORO105" s="704"/>
      <c r="ORP105" s="704"/>
      <c r="ORQ105" s="704"/>
      <c r="ORR105" s="704"/>
      <c r="ORS105" s="704"/>
      <c r="ORT105" s="704"/>
      <c r="ORU105" s="704"/>
      <c r="ORV105" s="704"/>
      <c r="ORW105" s="704"/>
      <c r="ORX105" s="704"/>
      <c r="ORY105" s="704"/>
      <c r="ORZ105" s="704"/>
      <c r="OSA105" s="704"/>
      <c r="OSB105" s="704"/>
      <c r="OSC105" s="704"/>
      <c r="OSD105" s="704"/>
      <c r="OSE105" s="704"/>
      <c r="OSF105" s="704"/>
      <c r="OSG105" s="704"/>
      <c r="OSH105" s="704"/>
      <c r="OSI105" s="704"/>
      <c r="OSJ105" s="704"/>
      <c r="OSK105" s="704"/>
      <c r="OSL105" s="704"/>
      <c r="OSM105" s="704"/>
      <c r="OSN105" s="704"/>
      <c r="OSO105" s="704"/>
      <c r="OSP105" s="704"/>
      <c r="OSQ105" s="704"/>
      <c r="OSR105" s="704"/>
      <c r="OSS105" s="704"/>
      <c r="OST105" s="704"/>
      <c r="OSU105" s="704"/>
      <c r="OSV105" s="704"/>
      <c r="OSW105" s="704"/>
      <c r="OSX105" s="704"/>
      <c r="OSY105" s="704"/>
      <c r="OSZ105" s="704"/>
      <c r="OTA105" s="704"/>
      <c r="OTB105" s="704"/>
      <c r="OTC105" s="704"/>
      <c r="OTD105" s="704"/>
      <c r="OTE105" s="704"/>
      <c r="OTF105" s="704"/>
      <c r="OTG105" s="704"/>
      <c r="OTH105" s="704"/>
      <c r="OTI105" s="704"/>
      <c r="OTJ105" s="704"/>
      <c r="OTK105" s="704"/>
      <c r="OTL105" s="704"/>
      <c r="OTM105" s="704"/>
      <c r="OTN105" s="704"/>
      <c r="OTO105" s="704"/>
      <c r="OTP105" s="704"/>
      <c r="OTQ105" s="704"/>
      <c r="OTR105" s="704"/>
      <c r="OTS105" s="704"/>
      <c r="OTT105" s="704"/>
      <c r="OTU105" s="704"/>
      <c r="OTV105" s="704"/>
      <c r="OTW105" s="704"/>
      <c r="OTX105" s="704"/>
      <c r="OTY105" s="704"/>
      <c r="OTZ105" s="704"/>
      <c r="OUA105" s="704"/>
      <c r="OUB105" s="704"/>
      <c r="OUC105" s="704"/>
      <c r="OUD105" s="704"/>
      <c r="OUE105" s="704"/>
      <c r="OUF105" s="704"/>
      <c r="OUG105" s="704"/>
      <c r="OUH105" s="704"/>
      <c r="OUI105" s="704"/>
      <c r="OUJ105" s="704"/>
      <c r="OUK105" s="704"/>
      <c r="OUL105" s="704"/>
      <c r="OUM105" s="704"/>
      <c r="OUN105" s="704"/>
      <c r="OUO105" s="704"/>
      <c r="OUP105" s="704"/>
      <c r="OUQ105" s="704"/>
      <c r="OUR105" s="704"/>
      <c r="OUS105" s="704"/>
      <c r="OUT105" s="704"/>
      <c r="OUU105" s="704"/>
      <c r="OUV105" s="704"/>
      <c r="OUW105" s="704"/>
      <c r="OUX105" s="704"/>
      <c r="OUY105" s="704"/>
      <c r="OUZ105" s="704"/>
      <c r="OVA105" s="704"/>
      <c r="OVB105" s="704"/>
      <c r="OVC105" s="704"/>
      <c r="OVD105" s="704"/>
      <c r="OVE105" s="704"/>
      <c r="OVF105" s="704"/>
      <c r="OVG105" s="704"/>
      <c r="OVH105" s="704"/>
      <c r="OVI105" s="704"/>
      <c r="OVJ105" s="704"/>
      <c r="OVK105" s="704"/>
      <c r="OVL105" s="704"/>
      <c r="OVM105" s="704"/>
      <c r="OVN105" s="704"/>
      <c r="OVO105" s="704"/>
      <c r="OVP105" s="704"/>
      <c r="OVQ105" s="704"/>
      <c r="OVR105" s="704"/>
      <c r="OVS105" s="704"/>
      <c r="OVT105" s="704"/>
      <c r="OVU105" s="704"/>
      <c r="OVV105" s="704"/>
      <c r="OVW105" s="704"/>
      <c r="OVX105" s="704"/>
      <c r="OVY105" s="704"/>
      <c r="OVZ105" s="704"/>
      <c r="OWA105" s="704"/>
      <c r="OWB105" s="704"/>
      <c r="OWC105" s="704"/>
      <c r="OWD105" s="704"/>
      <c r="OWE105" s="704"/>
      <c r="OWF105" s="704"/>
      <c r="OWG105" s="704"/>
      <c r="OWH105" s="704"/>
      <c r="OWI105" s="704"/>
      <c r="OWJ105" s="704"/>
      <c r="OWK105" s="704"/>
      <c r="OWL105" s="704"/>
      <c r="OWM105" s="704"/>
      <c r="OWN105" s="704"/>
      <c r="OWO105" s="704"/>
      <c r="OWP105" s="704"/>
      <c r="OWQ105" s="704"/>
      <c r="OWR105" s="704"/>
      <c r="OWS105" s="704"/>
      <c r="OWT105" s="704"/>
      <c r="OWU105" s="704"/>
      <c r="OWV105" s="704"/>
      <c r="OWW105" s="704"/>
      <c r="OWX105" s="704"/>
      <c r="OWY105" s="704"/>
      <c r="OWZ105" s="704"/>
      <c r="OXA105" s="704"/>
      <c r="OXB105" s="704"/>
      <c r="OXC105" s="704"/>
      <c r="OXD105" s="704"/>
      <c r="OXE105" s="704"/>
      <c r="OXF105" s="704"/>
      <c r="OXG105" s="704"/>
      <c r="OXH105" s="704"/>
      <c r="OXI105" s="704"/>
      <c r="OXJ105" s="704"/>
      <c r="OXK105" s="704"/>
      <c r="OXL105" s="704"/>
      <c r="OXM105" s="704"/>
      <c r="OXN105" s="704"/>
      <c r="OXO105" s="704"/>
      <c r="OXP105" s="704"/>
      <c r="OXQ105" s="704"/>
      <c r="OXR105" s="704"/>
      <c r="OXS105" s="704"/>
      <c r="OXT105" s="704"/>
      <c r="OXU105" s="704"/>
      <c r="OXV105" s="704"/>
      <c r="OXW105" s="704"/>
      <c r="OXX105" s="704"/>
      <c r="OXY105" s="704"/>
      <c r="OXZ105" s="704"/>
      <c r="OYA105" s="704"/>
      <c r="OYB105" s="704"/>
      <c r="OYC105" s="704"/>
      <c r="OYD105" s="704"/>
      <c r="OYE105" s="704"/>
      <c r="OYF105" s="704"/>
      <c r="OYG105" s="704"/>
      <c r="OYH105" s="704"/>
      <c r="OYI105" s="704"/>
      <c r="OYJ105" s="704"/>
      <c r="OYK105" s="704"/>
      <c r="OYL105" s="704"/>
      <c r="OYM105" s="704"/>
      <c r="OYN105" s="704"/>
      <c r="OYO105" s="704"/>
      <c r="OYP105" s="704"/>
      <c r="OYQ105" s="704"/>
      <c r="OYR105" s="704"/>
      <c r="OYS105" s="704"/>
      <c r="OYT105" s="704"/>
      <c r="OYU105" s="704"/>
      <c r="OYV105" s="704"/>
      <c r="OYW105" s="704"/>
      <c r="OYX105" s="704"/>
      <c r="OYY105" s="704"/>
      <c r="OYZ105" s="704"/>
      <c r="OZA105" s="704"/>
      <c r="OZB105" s="704"/>
      <c r="OZC105" s="704"/>
      <c r="OZD105" s="704"/>
      <c r="OZE105" s="704"/>
      <c r="OZF105" s="704"/>
      <c r="OZG105" s="704"/>
      <c r="OZH105" s="704"/>
      <c r="OZI105" s="704"/>
      <c r="OZJ105" s="704"/>
      <c r="OZK105" s="704"/>
      <c r="OZL105" s="704"/>
      <c r="OZM105" s="704"/>
      <c r="OZN105" s="704"/>
      <c r="OZO105" s="704"/>
      <c r="OZP105" s="704"/>
      <c r="OZQ105" s="704"/>
      <c r="OZR105" s="704"/>
      <c r="OZS105" s="704"/>
      <c r="OZT105" s="704"/>
      <c r="OZU105" s="704"/>
      <c r="OZV105" s="704"/>
      <c r="OZW105" s="704"/>
      <c r="OZX105" s="704"/>
      <c r="OZY105" s="704"/>
      <c r="OZZ105" s="704"/>
      <c r="PAA105" s="704"/>
      <c r="PAB105" s="704"/>
      <c r="PAC105" s="704"/>
      <c r="PAD105" s="704"/>
      <c r="PAE105" s="704"/>
      <c r="PAF105" s="704"/>
      <c r="PAG105" s="704"/>
      <c r="PAH105" s="704"/>
      <c r="PAI105" s="704"/>
      <c r="PAJ105" s="704"/>
      <c r="PAK105" s="704"/>
      <c r="PAL105" s="704"/>
      <c r="PAM105" s="704"/>
      <c r="PAN105" s="704"/>
      <c r="PAO105" s="704"/>
      <c r="PAP105" s="704"/>
      <c r="PAQ105" s="704"/>
      <c r="PAR105" s="704"/>
      <c r="PAS105" s="704"/>
      <c r="PAT105" s="704"/>
      <c r="PAU105" s="704"/>
      <c r="PAV105" s="704"/>
      <c r="PAW105" s="704"/>
      <c r="PAX105" s="704"/>
      <c r="PAY105" s="704"/>
      <c r="PAZ105" s="704"/>
      <c r="PBA105" s="704"/>
      <c r="PBB105" s="704"/>
      <c r="PBC105" s="704"/>
      <c r="PBD105" s="704"/>
      <c r="PBE105" s="704"/>
      <c r="PBF105" s="704"/>
      <c r="PBG105" s="704"/>
      <c r="PBH105" s="704"/>
      <c r="PBI105" s="704"/>
      <c r="PBJ105" s="704"/>
      <c r="PBK105" s="704"/>
      <c r="PBL105" s="704"/>
      <c r="PBM105" s="704"/>
      <c r="PBN105" s="704"/>
      <c r="PBO105" s="704"/>
      <c r="PBP105" s="704"/>
      <c r="PBQ105" s="704"/>
      <c r="PBR105" s="704"/>
      <c r="PBS105" s="704"/>
      <c r="PBT105" s="704"/>
      <c r="PBU105" s="704"/>
      <c r="PBV105" s="704"/>
      <c r="PBW105" s="704"/>
      <c r="PBX105" s="704"/>
      <c r="PBY105" s="704"/>
      <c r="PBZ105" s="704"/>
      <c r="PCA105" s="704"/>
      <c r="PCB105" s="704"/>
      <c r="PCC105" s="704"/>
      <c r="PCD105" s="704"/>
      <c r="PCE105" s="704"/>
      <c r="PCF105" s="704"/>
      <c r="PCG105" s="704"/>
      <c r="PCH105" s="704"/>
      <c r="PCI105" s="704"/>
      <c r="PCJ105" s="704"/>
      <c r="PCK105" s="704"/>
      <c r="PCL105" s="704"/>
      <c r="PCM105" s="704"/>
      <c r="PCN105" s="704"/>
      <c r="PCO105" s="704"/>
      <c r="PCP105" s="704"/>
      <c r="PCQ105" s="704"/>
      <c r="PCR105" s="704"/>
      <c r="PCS105" s="704"/>
      <c r="PCT105" s="704"/>
      <c r="PCU105" s="704"/>
      <c r="PCV105" s="704"/>
      <c r="PCW105" s="704"/>
      <c r="PCX105" s="704"/>
      <c r="PCY105" s="704"/>
      <c r="PCZ105" s="704"/>
      <c r="PDA105" s="704"/>
      <c r="PDB105" s="704"/>
      <c r="PDC105" s="704"/>
      <c r="PDD105" s="704"/>
      <c r="PDE105" s="704"/>
      <c r="PDF105" s="704"/>
      <c r="PDG105" s="704"/>
      <c r="PDH105" s="704"/>
      <c r="PDI105" s="704"/>
      <c r="PDJ105" s="704"/>
      <c r="PDK105" s="704"/>
      <c r="PDL105" s="704"/>
      <c r="PDM105" s="704"/>
      <c r="PDN105" s="704"/>
      <c r="PDO105" s="704"/>
      <c r="PDP105" s="704"/>
      <c r="PDQ105" s="704"/>
      <c r="PDR105" s="704"/>
      <c r="PDS105" s="704"/>
      <c r="PDT105" s="704"/>
      <c r="PDU105" s="704"/>
      <c r="PDV105" s="704"/>
      <c r="PDW105" s="704"/>
      <c r="PDX105" s="704"/>
      <c r="PDY105" s="704"/>
      <c r="PDZ105" s="704"/>
      <c r="PEA105" s="704"/>
      <c r="PEB105" s="704"/>
      <c r="PEC105" s="704"/>
      <c r="PED105" s="704"/>
      <c r="PEE105" s="704"/>
      <c r="PEF105" s="704"/>
      <c r="PEG105" s="704"/>
      <c r="PEH105" s="704"/>
      <c r="PEI105" s="704"/>
      <c r="PEJ105" s="704"/>
      <c r="PEK105" s="704"/>
      <c r="PEL105" s="704"/>
      <c r="PEM105" s="704"/>
      <c r="PEN105" s="704"/>
      <c r="PEO105" s="704"/>
      <c r="PEP105" s="704"/>
      <c r="PEQ105" s="704"/>
      <c r="PER105" s="704"/>
      <c r="PES105" s="704"/>
      <c r="PET105" s="704"/>
      <c r="PEU105" s="704"/>
      <c r="PEV105" s="704"/>
      <c r="PEW105" s="704"/>
      <c r="PEX105" s="704"/>
      <c r="PEY105" s="704"/>
      <c r="PEZ105" s="704"/>
      <c r="PFA105" s="704"/>
      <c r="PFB105" s="704"/>
      <c r="PFC105" s="704"/>
      <c r="PFD105" s="704"/>
      <c r="PFE105" s="704"/>
      <c r="PFF105" s="704"/>
      <c r="PFG105" s="704"/>
      <c r="PFH105" s="704"/>
      <c r="PFI105" s="704"/>
      <c r="PFJ105" s="704"/>
      <c r="PFK105" s="704"/>
      <c r="PFL105" s="704"/>
      <c r="PFM105" s="704"/>
      <c r="PFN105" s="704"/>
      <c r="PFO105" s="704"/>
      <c r="PFP105" s="704"/>
      <c r="PFQ105" s="704"/>
      <c r="PFR105" s="704"/>
      <c r="PFS105" s="704"/>
      <c r="PFT105" s="704"/>
      <c r="PFU105" s="704"/>
      <c r="PFV105" s="704"/>
      <c r="PFW105" s="704"/>
      <c r="PFX105" s="704"/>
      <c r="PFY105" s="704"/>
      <c r="PFZ105" s="704"/>
      <c r="PGA105" s="704"/>
      <c r="PGB105" s="704"/>
      <c r="PGC105" s="704"/>
      <c r="PGD105" s="704"/>
      <c r="PGE105" s="704"/>
      <c r="PGF105" s="704"/>
      <c r="PGG105" s="704"/>
      <c r="PGH105" s="704"/>
      <c r="PGI105" s="704"/>
      <c r="PGJ105" s="704"/>
      <c r="PGK105" s="704"/>
      <c r="PGL105" s="704"/>
      <c r="PGM105" s="704"/>
      <c r="PGN105" s="704"/>
      <c r="PGO105" s="704"/>
      <c r="PGP105" s="704"/>
      <c r="PGQ105" s="704"/>
      <c r="PGR105" s="704"/>
      <c r="PGS105" s="704"/>
      <c r="PGT105" s="704"/>
      <c r="PGU105" s="704"/>
      <c r="PGV105" s="704"/>
      <c r="PGW105" s="704"/>
      <c r="PGX105" s="704"/>
      <c r="PGY105" s="704"/>
      <c r="PGZ105" s="704"/>
      <c r="PHA105" s="704"/>
      <c r="PHB105" s="704"/>
      <c r="PHC105" s="704"/>
      <c r="PHD105" s="704"/>
      <c r="PHE105" s="704"/>
      <c r="PHF105" s="704"/>
      <c r="PHG105" s="704"/>
      <c r="PHH105" s="704"/>
      <c r="PHI105" s="704"/>
      <c r="PHJ105" s="704"/>
      <c r="PHK105" s="704"/>
      <c r="PHL105" s="704"/>
      <c r="PHM105" s="704"/>
      <c r="PHN105" s="704"/>
      <c r="PHO105" s="704"/>
      <c r="PHP105" s="704"/>
      <c r="PHQ105" s="704"/>
      <c r="PHR105" s="704"/>
      <c r="PHS105" s="704"/>
      <c r="PHT105" s="704"/>
      <c r="PHU105" s="704"/>
      <c r="PHV105" s="704"/>
      <c r="PHW105" s="704"/>
      <c r="PHX105" s="704"/>
      <c r="PHY105" s="704"/>
      <c r="PHZ105" s="704"/>
      <c r="PIA105" s="704"/>
      <c r="PIB105" s="704"/>
      <c r="PIC105" s="704"/>
      <c r="PID105" s="704"/>
      <c r="PIE105" s="704"/>
      <c r="PIF105" s="704"/>
      <c r="PIG105" s="704"/>
      <c r="PIH105" s="704"/>
      <c r="PII105" s="704"/>
      <c r="PIJ105" s="704"/>
      <c r="PIK105" s="704"/>
      <c r="PIL105" s="704"/>
      <c r="PIM105" s="704"/>
      <c r="PIN105" s="704"/>
      <c r="PIO105" s="704"/>
      <c r="PIP105" s="704"/>
      <c r="PIQ105" s="704"/>
      <c r="PIR105" s="704"/>
      <c r="PIS105" s="704"/>
      <c r="PIT105" s="704"/>
      <c r="PIU105" s="704"/>
      <c r="PIV105" s="704"/>
      <c r="PIW105" s="704"/>
      <c r="PIX105" s="704"/>
      <c r="PIY105" s="704"/>
      <c r="PIZ105" s="704"/>
      <c r="PJA105" s="704"/>
      <c r="PJB105" s="704"/>
      <c r="PJC105" s="704"/>
      <c r="PJD105" s="704"/>
      <c r="PJE105" s="704"/>
      <c r="PJF105" s="704"/>
      <c r="PJG105" s="704"/>
      <c r="PJH105" s="704"/>
      <c r="PJI105" s="704"/>
      <c r="PJJ105" s="704"/>
      <c r="PJK105" s="704"/>
      <c r="PJL105" s="704"/>
      <c r="PJM105" s="704"/>
      <c r="PJN105" s="704"/>
      <c r="PJO105" s="704"/>
      <c r="PJP105" s="704"/>
      <c r="PJQ105" s="704"/>
      <c r="PJR105" s="704"/>
      <c r="PJS105" s="704"/>
      <c r="PJT105" s="704"/>
      <c r="PJU105" s="704"/>
      <c r="PJV105" s="704"/>
      <c r="PJW105" s="704"/>
      <c r="PJX105" s="704"/>
      <c r="PJY105" s="704"/>
      <c r="PJZ105" s="704"/>
      <c r="PKA105" s="704"/>
      <c r="PKB105" s="704"/>
      <c r="PKC105" s="704"/>
      <c r="PKD105" s="704"/>
      <c r="PKE105" s="704"/>
      <c r="PKF105" s="704"/>
      <c r="PKG105" s="704"/>
      <c r="PKH105" s="704"/>
      <c r="PKI105" s="704"/>
      <c r="PKJ105" s="704"/>
      <c r="PKK105" s="704"/>
      <c r="PKL105" s="704"/>
      <c r="PKM105" s="704"/>
      <c r="PKN105" s="704"/>
      <c r="PKO105" s="704"/>
      <c r="PKP105" s="704"/>
      <c r="PKQ105" s="704"/>
      <c r="PKR105" s="704"/>
      <c r="PKS105" s="704"/>
      <c r="PKT105" s="704"/>
      <c r="PKU105" s="704"/>
      <c r="PKV105" s="704"/>
      <c r="PKW105" s="704"/>
      <c r="PKX105" s="704"/>
      <c r="PKY105" s="704"/>
      <c r="PKZ105" s="704"/>
      <c r="PLA105" s="704"/>
      <c r="PLB105" s="704"/>
      <c r="PLC105" s="704"/>
      <c r="PLD105" s="704"/>
      <c r="PLE105" s="704"/>
      <c r="PLF105" s="704"/>
      <c r="PLG105" s="704"/>
      <c r="PLH105" s="704"/>
      <c r="PLI105" s="704"/>
      <c r="PLJ105" s="704"/>
      <c r="PLK105" s="704"/>
      <c r="PLL105" s="704"/>
      <c r="PLM105" s="704"/>
      <c r="PLN105" s="704"/>
      <c r="PLO105" s="704"/>
      <c r="PLP105" s="704"/>
      <c r="PLQ105" s="704"/>
      <c r="PLR105" s="704"/>
      <c r="PLS105" s="704"/>
      <c r="PLT105" s="704"/>
      <c r="PLU105" s="704"/>
      <c r="PLV105" s="704"/>
      <c r="PLW105" s="704"/>
      <c r="PLX105" s="704"/>
      <c r="PLY105" s="704"/>
      <c r="PLZ105" s="704"/>
      <c r="PMA105" s="704"/>
      <c r="PMB105" s="704"/>
      <c r="PMC105" s="704"/>
      <c r="PMD105" s="704"/>
      <c r="PME105" s="704"/>
      <c r="PMF105" s="704"/>
      <c r="PMG105" s="704"/>
      <c r="PMH105" s="704"/>
      <c r="PMI105" s="704"/>
      <c r="PMJ105" s="704"/>
      <c r="PMK105" s="704"/>
      <c r="PML105" s="704"/>
      <c r="PMM105" s="704"/>
      <c r="PMN105" s="704"/>
      <c r="PMO105" s="704"/>
      <c r="PMP105" s="704"/>
      <c r="PMQ105" s="704"/>
      <c r="PMR105" s="704"/>
      <c r="PMS105" s="704"/>
      <c r="PMT105" s="704"/>
      <c r="PMU105" s="704"/>
      <c r="PMV105" s="704"/>
      <c r="PMW105" s="704"/>
      <c r="PMX105" s="704"/>
      <c r="PMY105" s="704"/>
      <c r="PMZ105" s="704"/>
      <c r="PNA105" s="704"/>
      <c r="PNB105" s="704"/>
      <c r="PNC105" s="704"/>
      <c r="PND105" s="704"/>
      <c r="PNE105" s="704"/>
      <c r="PNF105" s="704"/>
      <c r="PNG105" s="704"/>
      <c r="PNH105" s="704"/>
      <c r="PNI105" s="704"/>
      <c r="PNJ105" s="704"/>
      <c r="PNK105" s="704"/>
      <c r="PNL105" s="704"/>
      <c r="PNM105" s="704"/>
      <c r="PNN105" s="704"/>
      <c r="PNO105" s="704"/>
      <c r="PNP105" s="704"/>
      <c r="PNQ105" s="704"/>
      <c r="PNR105" s="704"/>
      <c r="PNS105" s="704"/>
      <c r="PNT105" s="704"/>
      <c r="PNU105" s="704"/>
      <c r="PNV105" s="704"/>
      <c r="PNW105" s="704"/>
      <c r="PNX105" s="704"/>
      <c r="PNY105" s="704"/>
      <c r="PNZ105" s="704"/>
      <c r="POA105" s="704"/>
      <c r="POB105" s="704"/>
      <c r="POC105" s="704"/>
      <c r="POD105" s="704"/>
      <c r="POE105" s="704"/>
      <c r="POF105" s="704"/>
      <c r="POG105" s="704"/>
      <c r="POH105" s="704"/>
      <c r="POI105" s="704"/>
      <c r="POJ105" s="704"/>
      <c r="POK105" s="704"/>
      <c r="POL105" s="704"/>
      <c r="POM105" s="704"/>
      <c r="PON105" s="704"/>
      <c r="POO105" s="704"/>
      <c r="POP105" s="704"/>
      <c r="POQ105" s="704"/>
      <c r="POR105" s="704"/>
      <c r="POS105" s="704"/>
      <c r="POT105" s="704"/>
      <c r="POU105" s="704"/>
      <c r="POV105" s="704"/>
      <c r="POW105" s="704"/>
      <c r="POX105" s="704"/>
      <c r="POY105" s="704"/>
      <c r="POZ105" s="704"/>
      <c r="PPA105" s="704"/>
      <c r="PPB105" s="704"/>
      <c r="PPC105" s="704"/>
      <c r="PPD105" s="704"/>
      <c r="PPE105" s="704"/>
      <c r="PPF105" s="704"/>
      <c r="PPG105" s="704"/>
      <c r="PPH105" s="704"/>
      <c r="PPI105" s="704"/>
      <c r="PPJ105" s="704"/>
      <c r="PPK105" s="704"/>
      <c r="PPL105" s="704"/>
      <c r="PPM105" s="704"/>
      <c r="PPN105" s="704"/>
      <c r="PPO105" s="704"/>
      <c r="PPP105" s="704"/>
      <c r="PPQ105" s="704"/>
      <c r="PPR105" s="704"/>
      <c r="PPS105" s="704"/>
      <c r="PPT105" s="704"/>
      <c r="PPU105" s="704"/>
      <c r="PPV105" s="704"/>
      <c r="PPW105" s="704"/>
      <c r="PPX105" s="704"/>
      <c r="PPY105" s="704"/>
      <c r="PPZ105" s="704"/>
      <c r="PQA105" s="704"/>
      <c r="PQB105" s="704"/>
      <c r="PQC105" s="704"/>
      <c r="PQD105" s="704"/>
      <c r="PQE105" s="704"/>
      <c r="PQF105" s="704"/>
      <c r="PQG105" s="704"/>
      <c r="PQH105" s="704"/>
      <c r="PQI105" s="704"/>
      <c r="PQJ105" s="704"/>
      <c r="PQK105" s="704"/>
      <c r="PQL105" s="704"/>
      <c r="PQM105" s="704"/>
      <c r="PQN105" s="704"/>
      <c r="PQO105" s="704"/>
      <c r="PQP105" s="704"/>
      <c r="PQQ105" s="704"/>
      <c r="PQR105" s="704"/>
      <c r="PQS105" s="704"/>
      <c r="PQT105" s="704"/>
      <c r="PQU105" s="704"/>
      <c r="PQV105" s="704"/>
      <c r="PQW105" s="704"/>
      <c r="PQX105" s="704"/>
      <c r="PQY105" s="704"/>
      <c r="PQZ105" s="704"/>
      <c r="PRA105" s="704"/>
      <c r="PRB105" s="704"/>
      <c r="PRC105" s="704"/>
      <c r="PRD105" s="704"/>
      <c r="PRE105" s="704"/>
      <c r="PRF105" s="704"/>
      <c r="PRG105" s="704"/>
      <c r="PRH105" s="704"/>
      <c r="PRI105" s="704"/>
      <c r="PRJ105" s="704"/>
      <c r="PRK105" s="704"/>
      <c r="PRL105" s="704"/>
      <c r="PRM105" s="704"/>
      <c r="PRN105" s="704"/>
      <c r="PRO105" s="704"/>
      <c r="PRP105" s="704"/>
      <c r="PRQ105" s="704"/>
      <c r="PRR105" s="704"/>
      <c r="PRS105" s="704"/>
      <c r="PRT105" s="704"/>
      <c r="PRU105" s="704"/>
      <c r="PRV105" s="704"/>
      <c r="PRW105" s="704"/>
      <c r="PRX105" s="704"/>
      <c r="PRY105" s="704"/>
      <c r="PRZ105" s="704"/>
      <c r="PSA105" s="704"/>
      <c r="PSB105" s="704"/>
      <c r="PSC105" s="704"/>
      <c r="PSD105" s="704"/>
      <c r="PSE105" s="704"/>
      <c r="PSF105" s="704"/>
      <c r="PSG105" s="704"/>
      <c r="PSH105" s="704"/>
      <c r="PSI105" s="704"/>
      <c r="PSJ105" s="704"/>
      <c r="PSK105" s="704"/>
      <c r="PSL105" s="704"/>
      <c r="PSM105" s="704"/>
      <c r="PSN105" s="704"/>
      <c r="PSO105" s="704"/>
      <c r="PSP105" s="704"/>
      <c r="PSQ105" s="704"/>
      <c r="PSR105" s="704"/>
      <c r="PSS105" s="704"/>
      <c r="PST105" s="704"/>
      <c r="PSU105" s="704"/>
      <c r="PSV105" s="704"/>
      <c r="PSW105" s="704"/>
      <c r="PSX105" s="704"/>
      <c r="PSY105" s="704"/>
      <c r="PSZ105" s="704"/>
      <c r="PTA105" s="704"/>
      <c r="PTB105" s="704"/>
      <c r="PTC105" s="704"/>
      <c r="PTD105" s="704"/>
      <c r="PTE105" s="704"/>
      <c r="PTF105" s="704"/>
      <c r="PTG105" s="704"/>
      <c r="PTH105" s="704"/>
      <c r="PTI105" s="704"/>
      <c r="PTJ105" s="704"/>
      <c r="PTK105" s="704"/>
      <c r="PTL105" s="704"/>
      <c r="PTM105" s="704"/>
      <c r="PTN105" s="704"/>
      <c r="PTO105" s="704"/>
      <c r="PTP105" s="704"/>
      <c r="PTQ105" s="704"/>
      <c r="PTR105" s="704"/>
      <c r="PTS105" s="704"/>
      <c r="PTT105" s="704"/>
      <c r="PTU105" s="704"/>
      <c r="PTV105" s="704"/>
      <c r="PTW105" s="704"/>
      <c r="PTX105" s="704"/>
      <c r="PTY105" s="704"/>
      <c r="PTZ105" s="704"/>
      <c r="PUA105" s="704"/>
      <c r="PUB105" s="704"/>
      <c r="PUC105" s="704"/>
      <c r="PUD105" s="704"/>
      <c r="PUE105" s="704"/>
      <c r="PUF105" s="704"/>
      <c r="PUG105" s="704"/>
      <c r="PUH105" s="704"/>
      <c r="PUI105" s="704"/>
      <c r="PUJ105" s="704"/>
      <c r="PUK105" s="704"/>
      <c r="PUL105" s="704"/>
      <c r="PUM105" s="704"/>
      <c r="PUN105" s="704"/>
      <c r="PUO105" s="704"/>
      <c r="PUP105" s="704"/>
      <c r="PUQ105" s="704"/>
      <c r="PUR105" s="704"/>
      <c r="PUS105" s="704"/>
      <c r="PUT105" s="704"/>
      <c r="PUU105" s="704"/>
      <c r="PUV105" s="704"/>
      <c r="PUW105" s="704"/>
      <c r="PUX105" s="704"/>
      <c r="PUY105" s="704"/>
      <c r="PUZ105" s="704"/>
      <c r="PVA105" s="704"/>
      <c r="PVB105" s="704"/>
      <c r="PVC105" s="704"/>
      <c r="PVD105" s="704"/>
      <c r="PVE105" s="704"/>
      <c r="PVF105" s="704"/>
      <c r="PVG105" s="704"/>
      <c r="PVH105" s="704"/>
      <c r="PVI105" s="704"/>
      <c r="PVJ105" s="704"/>
      <c r="PVK105" s="704"/>
      <c r="PVL105" s="704"/>
      <c r="PVM105" s="704"/>
      <c r="PVN105" s="704"/>
      <c r="PVO105" s="704"/>
      <c r="PVP105" s="704"/>
      <c r="PVQ105" s="704"/>
      <c r="PVR105" s="704"/>
      <c r="PVS105" s="704"/>
      <c r="PVT105" s="704"/>
      <c r="PVU105" s="704"/>
      <c r="PVV105" s="704"/>
      <c r="PVW105" s="704"/>
      <c r="PVX105" s="704"/>
      <c r="PVY105" s="704"/>
      <c r="PVZ105" s="704"/>
      <c r="PWA105" s="704"/>
      <c r="PWB105" s="704"/>
      <c r="PWC105" s="704"/>
      <c r="PWD105" s="704"/>
      <c r="PWE105" s="704"/>
      <c r="PWF105" s="704"/>
      <c r="PWG105" s="704"/>
      <c r="PWH105" s="704"/>
      <c r="PWI105" s="704"/>
      <c r="PWJ105" s="704"/>
      <c r="PWK105" s="704"/>
      <c r="PWL105" s="704"/>
      <c r="PWM105" s="704"/>
      <c r="PWN105" s="704"/>
      <c r="PWO105" s="704"/>
      <c r="PWP105" s="704"/>
      <c r="PWQ105" s="704"/>
      <c r="PWR105" s="704"/>
      <c r="PWS105" s="704"/>
      <c r="PWT105" s="704"/>
      <c r="PWU105" s="704"/>
      <c r="PWV105" s="704"/>
      <c r="PWW105" s="704"/>
      <c r="PWX105" s="704"/>
      <c r="PWY105" s="704"/>
      <c r="PWZ105" s="704"/>
      <c r="PXA105" s="704"/>
      <c r="PXB105" s="704"/>
      <c r="PXC105" s="704"/>
      <c r="PXD105" s="704"/>
      <c r="PXE105" s="704"/>
      <c r="PXF105" s="704"/>
      <c r="PXG105" s="704"/>
      <c r="PXH105" s="704"/>
      <c r="PXI105" s="704"/>
      <c r="PXJ105" s="704"/>
      <c r="PXK105" s="704"/>
      <c r="PXL105" s="704"/>
      <c r="PXM105" s="704"/>
      <c r="PXN105" s="704"/>
      <c r="PXO105" s="704"/>
      <c r="PXP105" s="704"/>
      <c r="PXQ105" s="704"/>
      <c r="PXR105" s="704"/>
      <c r="PXS105" s="704"/>
      <c r="PXT105" s="704"/>
      <c r="PXU105" s="704"/>
      <c r="PXV105" s="704"/>
      <c r="PXW105" s="704"/>
      <c r="PXX105" s="704"/>
      <c r="PXY105" s="704"/>
      <c r="PXZ105" s="704"/>
      <c r="PYA105" s="704"/>
      <c r="PYB105" s="704"/>
      <c r="PYC105" s="704"/>
      <c r="PYD105" s="704"/>
      <c r="PYE105" s="704"/>
      <c r="PYF105" s="704"/>
      <c r="PYG105" s="704"/>
      <c r="PYH105" s="704"/>
      <c r="PYI105" s="704"/>
      <c r="PYJ105" s="704"/>
      <c r="PYK105" s="704"/>
      <c r="PYL105" s="704"/>
      <c r="PYM105" s="704"/>
      <c r="PYN105" s="704"/>
      <c r="PYO105" s="704"/>
      <c r="PYP105" s="704"/>
      <c r="PYQ105" s="704"/>
      <c r="PYR105" s="704"/>
      <c r="PYS105" s="704"/>
      <c r="PYT105" s="704"/>
      <c r="PYU105" s="704"/>
      <c r="PYV105" s="704"/>
      <c r="PYW105" s="704"/>
      <c r="PYX105" s="704"/>
      <c r="PYY105" s="704"/>
      <c r="PYZ105" s="704"/>
      <c r="PZA105" s="704"/>
      <c r="PZB105" s="704"/>
      <c r="PZC105" s="704"/>
      <c r="PZD105" s="704"/>
      <c r="PZE105" s="704"/>
      <c r="PZF105" s="704"/>
      <c r="PZG105" s="704"/>
      <c r="PZH105" s="704"/>
      <c r="PZI105" s="704"/>
      <c r="PZJ105" s="704"/>
      <c r="PZK105" s="704"/>
      <c r="PZL105" s="704"/>
      <c r="PZM105" s="704"/>
      <c r="PZN105" s="704"/>
      <c r="PZO105" s="704"/>
      <c r="PZP105" s="704"/>
      <c r="PZQ105" s="704"/>
      <c r="PZR105" s="704"/>
      <c r="PZS105" s="704"/>
      <c r="PZT105" s="704"/>
      <c r="PZU105" s="704"/>
      <c r="PZV105" s="704"/>
      <c r="PZW105" s="704"/>
      <c r="PZX105" s="704"/>
      <c r="PZY105" s="704"/>
      <c r="PZZ105" s="704"/>
      <c r="QAA105" s="704"/>
      <c r="QAB105" s="704"/>
      <c r="QAC105" s="704"/>
      <c r="QAD105" s="704"/>
      <c r="QAE105" s="704"/>
      <c r="QAF105" s="704"/>
      <c r="QAG105" s="704"/>
      <c r="QAH105" s="704"/>
      <c r="QAI105" s="704"/>
      <c r="QAJ105" s="704"/>
      <c r="QAK105" s="704"/>
      <c r="QAL105" s="704"/>
      <c r="QAM105" s="704"/>
      <c r="QAN105" s="704"/>
      <c r="QAO105" s="704"/>
      <c r="QAP105" s="704"/>
      <c r="QAQ105" s="704"/>
      <c r="QAR105" s="704"/>
      <c r="QAS105" s="704"/>
      <c r="QAT105" s="704"/>
      <c r="QAU105" s="704"/>
      <c r="QAV105" s="704"/>
      <c r="QAW105" s="704"/>
      <c r="QAX105" s="704"/>
      <c r="QAY105" s="704"/>
      <c r="QAZ105" s="704"/>
      <c r="QBA105" s="704"/>
      <c r="QBB105" s="704"/>
      <c r="QBC105" s="704"/>
      <c r="QBD105" s="704"/>
      <c r="QBE105" s="704"/>
      <c r="QBF105" s="704"/>
      <c r="QBG105" s="704"/>
      <c r="QBH105" s="704"/>
      <c r="QBI105" s="704"/>
      <c r="QBJ105" s="704"/>
      <c r="QBK105" s="704"/>
      <c r="QBL105" s="704"/>
      <c r="QBM105" s="704"/>
      <c r="QBN105" s="704"/>
      <c r="QBO105" s="704"/>
      <c r="QBP105" s="704"/>
      <c r="QBQ105" s="704"/>
      <c r="QBR105" s="704"/>
      <c r="QBS105" s="704"/>
      <c r="QBT105" s="704"/>
      <c r="QBU105" s="704"/>
      <c r="QBV105" s="704"/>
      <c r="QBW105" s="704"/>
      <c r="QBX105" s="704"/>
      <c r="QBY105" s="704"/>
      <c r="QBZ105" s="704"/>
      <c r="QCA105" s="704"/>
      <c r="QCB105" s="704"/>
      <c r="QCC105" s="704"/>
      <c r="QCD105" s="704"/>
      <c r="QCE105" s="704"/>
      <c r="QCF105" s="704"/>
      <c r="QCG105" s="704"/>
      <c r="QCH105" s="704"/>
      <c r="QCI105" s="704"/>
      <c r="QCJ105" s="704"/>
      <c r="QCK105" s="704"/>
      <c r="QCL105" s="704"/>
      <c r="QCM105" s="704"/>
      <c r="QCN105" s="704"/>
      <c r="QCO105" s="704"/>
      <c r="QCP105" s="704"/>
      <c r="QCQ105" s="704"/>
      <c r="QCR105" s="704"/>
      <c r="QCS105" s="704"/>
      <c r="QCT105" s="704"/>
      <c r="QCU105" s="704"/>
      <c r="QCV105" s="704"/>
      <c r="QCW105" s="704"/>
      <c r="QCX105" s="704"/>
      <c r="QCY105" s="704"/>
      <c r="QCZ105" s="704"/>
      <c r="QDA105" s="704"/>
      <c r="QDB105" s="704"/>
      <c r="QDC105" s="704"/>
      <c r="QDD105" s="704"/>
      <c r="QDE105" s="704"/>
      <c r="QDF105" s="704"/>
      <c r="QDG105" s="704"/>
      <c r="QDH105" s="704"/>
      <c r="QDI105" s="704"/>
      <c r="QDJ105" s="704"/>
      <c r="QDK105" s="704"/>
      <c r="QDL105" s="704"/>
      <c r="QDM105" s="704"/>
      <c r="QDN105" s="704"/>
      <c r="QDO105" s="704"/>
      <c r="QDP105" s="704"/>
      <c r="QDQ105" s="704"/>
      <c r="QDR105" s="704"/>
      <c r="QDS105" s="704"/>
      <c r="QDT105" s="704"/>
      <c r="QDU105" s="704"/>
      <c r="QDV105" s="704"/>
      <c r="QDW105" s="704"/>
      <c r="QDX105" s="704"/>
      <c r="QDY105" s="704"/>
      <c r="QDZ105" s="704"/>
      <c r="QEA105" s="704"/>
      <c r="QEB105" s="704"/>
      <c r="QEC105" s="704"/>
      <c r="QED105" s="704"/>
      <c r="QEE105" s="704"/>
      <c r="QEF105" s="704"/>
      <c r="QEG105" s="704"/>
      <c r="QEH105" s="704"/>
      <c r="QEI105" s="704"/>
      <c r="QEJ105" s="704"/>
      <c r="QEK105" s="704"/>
      <c r="QEL105" s="704"/>
      <c r="QEM105" s="704"/>
      <c r="QEN105" s="704"/>
      <c r="QEO105" s="704"/>
      <c r="QEP105" s="704"/>
      <c r="QEQ105" s="704"/>
      <c r="QER105" s="704"/>
      <c r="QES105" s="704"/>
      <c r="QET105" s="704"/>
      <c r="QEU105" s="704"/>
      <c r="QEV105" s="704"/>
      <c r="QEW105" s="704"/>
      <c r="QEX105" s="704"/>
      <c r="QEY105" s="704"/>
      <c r="QEZ105" s="704"/>
      <c r="QFA105" s="704"/>
      <c r="QFB105" s="704"/>
      <c r="QFC105" s="704"/>
      <c r="QFD105" s="704"/>
      <c r="QFE105" s="704"/>
      <c r="QFF105" s="704"/>
      <c r="QFG105" s="704"/>
      <c r="QFH105" s="704"/>
      <c r="QFI105" s="704"/>
      <c r="QFJ105" s="704"/>
      <c r="QFK105" s="704"/>
      <c r="QFL105" s="704"/>
      <c r="QFM105" s="704"/>
      <c r="QFN105" s="704"/>
      <c r="QFO105" s="704"/>
      <c r="QFP105" s="704"/>
      <c r="QFQ105" s="704"/>
      <c r="QFR105" s="704"/>
      <c r="QFS105" s="704"/>
      <c r="QFT105" s="704"/>
      <c r="QFU105" s="704"/>
      <c r="QFV105" s="704"/>
      <c r="QFW105" s="704"/>
      <c r="QFX105" s="704"/>
      <c r="QFY105" s="704"/>
      <c r="QFZ105" s="704"/>
      <c r="QGA105" s="704"/>
      <c r="QGB105" s="704"/>
      <c r="QGC105" s="704"/>
      <c r="QGD105" s="704"/>
      <c r="QGE105" s="704"/>
      <c r="QGF105" s="704"/>
      <c r="QGG105" s="704"/>
      <c r="QGH105" s="704"/>
      <c r="QGI105" s="704"/>
      <c r="QGJ105" s="704"/>
      <c r="QGK105" s="704"/>
      <c r="QGL105" s="704"/>
      <c r="QGM105" s="704"/>
      <c r="QGN105" s="704"/>
      <c r="QGO105" s="704"/>
      <c r="QGP105" s="704"/>
      <c r="QGQ105" s="704"/>
      <c r="QGR105" s="704"/>
      <c r="QGS105" s="704"/>
      <c r="QGT105" s="704"/>
      <c r="QGU105" s="704"/>
      <c r="QGV105" s="704"/>
      <c r="QGW105" s="704"/>
      <c r="QGX105" s="704"/>
      <c r="QGY105" s="704"/>
      <c r="QGZ105" s="704"/>
      <c r="QHA105" s="704"/>
      <c r="QHB105" s="704"/>
      <c r="QHC105" s="704"/>
      <c r="QHD105" s="704"/>
      <c r="QHE105" s="704"/>
      <c r="QHF105" s="704"/>
      <c r="QHG105" s="704"/>
      <c r="QHH105" s="704"/>
      <c r="QHI105" s="704"/>
      <c r="QHJ105" s="704"/>
      <c r="QHK105" s="704"/>
      <c r="QHL105" s="704"/>
      <c r="QHM105" s="704"/>
      <c r="QHN105" s="704"/>
      <c r="QHO105" s="704"/>
      <c r="QHP105" s="704"/>
      <c r="QHQ105" s="704"/>
      <c r="QHR105" s="704"/>
      <c r="QHS105" s="704"/>
      <c r="QHT105" s="704"/>
      <c r="QHU105" s="704"/>
      <c r="QHV105" s="704"/>
      <c r="QHW105" s="704"/>
      <c r="QHX105" s="704"/>
      <c r="QHY105" s="704"/>
      <c r="QHZ105" s="704"/>
      <c r="QIA105" s="704"/>
      <c r="QIB105" s="704"/>
      <c r="QIC105" s="704"/>
      <c r="QID105" s="704"/>
      <c r="QIE105" s="704"/>
      <c r="QIF105" s="704"/>
      <c r="QIG105" s="704"/>
      <c r="QIH105" s="704"/>
      <c r="QII105" s="704"/>
      <c r="QIJ105" s="704"/>
      <c r="QIK105" s="704"/>
      <c r="QIL105" s="704"/>
      <c r="QIM105" s="704"/>
      <c r="QIN105" s="704"/>
      <c r="QIO105" s="704"/>
      <c r="QIP105" s="704"/>
      <c r="QIQ105" s="704"/>
      <c r="QIR105" s="704"/>
      <c r="QIS105" s="704"/>
      <c r="QIT105" s="704"/>
      <c r="QIU105" s="704"/>
      <c r="QIV105" s="704"/>
      <c r="QIW105" s="704"/>
      <c r="QIX105" s="704"/>
      <c r="QIY105" s="704"/>
      <c r="QIZ105" s="704"/>
      <c r="QJA105" s="704"/>
      <c r="QJB105" s="704"/>
      <c r="QJC105" s="704"/>
      <c r="QJD105" s="704"/>
      <c r="QJE105" s="704"/>
      <c r="QJF105" s="704"/>
      <c r="QJG105" s="704"/>
      <c r="QJH105" s="704"/>
      <c r="QJI105" s="704"/>
      <c r="QJJ105" s="704"/>
      <c r="QJK105" s="704"/>
      <c r="QJL105" s="704"/>
      <c r="QJM105" s="704"/>
      <c r="QJN105" s="704"/>
      <c r="QJO105" s="704"/>
      <c r="QJP105" s="704"/>
      <c r="QJQ105" s="704"/>
      <c r="QJR105" s="704"/>
      <c r="QJS105" s="704"/>
      <c r="QJT105" s="704"/>
      <c r="QJU105" s="704"/>
      <c r="QJV105" s="704"/>
      <c r="QJW105" s="704"/>
      <c r="QJX105" s="704"/>
      <c r="QJY105" s="704"/>
      <c r="QJZ105" s="704"/>
      <c r="QKA105" s="704"/>
      <c r="QKB105" s="704"/>
      <c r="QKC105" s="704"/>
      <c r="QKD105" s="704"/>
      <c r="QKE105" s="704"/>
      <c r="QKF105" s="704"/>
      <c r="QKG105" s="704"/>
      <c r="QKH105" s="704"/>
      <c r="QKI105" s="704"/>
      <c r="QKJ105" s="704"/>
      <c r="QKK105" s="704"/>
      <c r="QKL105" s="704"/>
      <c r="QKM105" s="704"/>
      <c r="QKN105" s="704"/>
      <c r="QKO105" s="704"/>
      <c r="QKP105" s="704"/>
      <c r="QKQ105" s="704"/>
      <c r="QKR105" s="704"/>
      <c r="QKS105" s="704"/>
      <c r="QKT105" s="704"/>
      <c r="QKU105" s="704"/>
      <c r="QKV105" s="704"/>
      <c r="QKW105" s="704"/>
      <c r="QKX105" s="704"/>
      <c r="QKY105" s="704"/>
      <c r="QKZ105" s="704"/>
      <c r="QLA105" s="704"/>
      <c r="QLB105" s="704"/>
      <c r="QLC105" s="704"/>
      <c r="QLD105" s="704"/>
      <c r="QLE105" s="704"/>
      <c r="QLF105" s="704"/>
      <c r="QLG105" s="704"/>
      <c r="QLH105" s="704"/>
      <c r="QLI105" s="704"/>
      <c r="QLJ105" s="704"/>
      <c r="QLK105" s="704"/>
      <c r="QLL105" s="704"/>
      <c r="QLM105" s="704"/>
      <c r="QLN105" s="704"/>
      <c r="QLO105" s="704"/>
      <c r="QLP105" s="704"/>
      <c r="QLQ105" s="704"/>
      <c r="QLR105" s="704"/>
      <c r="QLS105" s="704"/>
      <c r="QLT105" s="704"/>
      <c r="QLU105" s="704"/>
      <c r="QLV105" s="704"/>
      <c r="QLW105" s="704"/>
      <c r="QLX105" s="704"/>
      <c r="QLY105" s="704"/>
      <c r="QLZ105" s="704"/>
      <c r="QMA105" s="704"/>
      <c r="QMB105" s="704"/>
      <c r="QMC105" s="704"/>
      <c r="QMD105" s="704"/>
      <c r="QME105" s="704"/>
      <c r="QMF105" s="704"/>
      <c r="QMG105" s="704"/>
      <c r="QMH105" s="704"/>
      <c r="QMI105" s="704"/>
      <c r="QMJ105" s="704"/>
      <c r="QMK105" s="704"/>
      <c r="QML105" s="704"/>
      <c r="QMM105" s="704"/>
      <c r="QMN105" s="704"/>
      <c r="QMO105" s="704"/>
      <c r="QMP105" s="704"/>
      <c r="QMQ105" s="704"/>
      <c r="QMR105" s="704"/>
      <c r="QMS105" s="704"/>
      <c r="QMT105" s="704"/>
      <c r="QMU105" s="704"/>
      <c r="QMV105" s="704"/>
      <c r="QMW105" s="704"/>
      <c r="QMX105" s="704"/>
      <c r="QMY105" s="704"/>
      <c r="QMZ105" s="704"/>
      <c r="QNA105" s="704"/>
      <c r="QNB105" s="704"/>
      <c r="QNC105" s="704"/>
      <c r="QND105" s="704"/>
      <c r="QNE105" s="704"/>
      <c r="QNF105" s="704"/>
      <c r="QNG105" s="704"/>
      <c r="QNH105" s="704"/>
      <c r="QNI105" s="704"/>
      <c r="QNJ105" s="704"/>
      <c r="QNK105" s="704"/>
      <c r="QNL105" s="704"/>
      <c r="QNM105" s="704"/>
      <c r="QNN105" s="704"/>
      <c r="QNO105" s="704"/>
      <c r="QNP105" s="704"/>
      <c r="QNQ105" s="704"/>
      <c r="QNR105" s="704"/>
      <c r="QNS105" s="704"/>
      <c r="QNT105" s="704"/>
      <c r="QNU105" s="704"/>
      <c r="QNV105" s="704"/>
      <c r="QNW105" s="704"/>
      <c r="QNX105" s="704"/>
      <c r="QNY105" s="704"/>
      <c r="QNZ105" s="704"/>
      <c r="QOA105" s="704"/>
      <c r="QOB105" s="704"/>
      <c r="QOC105" s="704"/>
      <c r="QOD105" s="704"/>
      <c r="QOE105" s="704"/>
      <c r="QOF105" s="704"/>
      <c r="QOG105" s="704"/>
      <c r="QOH105" s="704"/>
      <c r="QOI105" s="704"/>
      <c r="QOJ105" s="704"/>
      <c r="QOK105" s="704"/>
      <c r="QOL105" s="704"/>
      <c r="QOM105" s="704"/>
      <c r="QON105" s="704"/>
      <c r="QOO105" s="704"/>
      <c r="QOP105" s="704"/>
      <c r="QOQ105" s="704"/>
      <c r="QOR105" s="704"/>
      <c r="QOS105" s="704"/>
      <c r="QOT105" s="704"/>
      <c r="QOU105" s="704"/>
      <c r="QOV105" s="704"/>
      <c r="QOW105" s="704"/>
      <c r="QOX105" s="704"/>
      <c r="QOY105" s="704"/>
      <c r="QOZ105" s="704"/>
      <c r="QPA105" s="704"/>
      <c r="QPB105" s="704"/>
      <c r="QPC105" s="704"/>
      <c r="QPD105" s="704"/>
      <c r="QPE105" s="704"/>
      <c r="QPF105" s="704"/>
      <c r="QPG105" s="704"/>
      <c r="QPH105" s="704"/>
      <c r="QPI105" s="704"/>
      <c r="QPJ105" s="704"/>
      <c r="QPK105" s="704"/>
      <c r="QPL105" s="704"/>
      <c r="QPM105" s="704"/>
      <c r="QPN105" s="704"/>
      <c r="QPO105" s="704"/>
      <c r="QPP105" s="704"/>
      <c r="QPQ105" s="704"/>
      <c r="QPR105" s="704"/>
      <c r="QPS105" s="704"/>
      <c r="QPT105" s="704"/>
      <c r="QPU105" s="704"/>
      <c r="QPV105" s="704"/>
      <c r="QPW105" s="704"/>
      <c r="QPX105" s="704"/>
      <c r="QPY105" s="704"/>
      <c r="QPZ105" s="704"/>
      <c r="QQA105" s="704"/>
      <c r="QQB105" s="704"/>
      <c r="QQC105" s="704"/>
      <c r="QQD105" s="704"/>
      <c r="QQE105" s="704"/>
      <c r="QQF105" s="704"/>
      <c r="QQG105" s="704"/>
      <c r="QQH105" s="704"/>
      <c r="QQI105" s="704"/>
      <c r="QQJ105" s="704"/>
      <c r="QQK105" s="704"/>
      <c r="QQL105" s="704"/>
      <c r="QQM105" s="704"/>
      <c r="QQN105" s="704"/>
      <c r="QQO105" s="704"/>
      <c r="QQP105" s="704"/>
      <c r="QQQ105" s="704"/>
      <c r="QQR105" s="704"/>
      <c r="QQS105" s="704"/>
      <c r="QQT105" s="704"/>
      <c r="QQU105" s="704"/>
      <c r="QQV105" s="704"/>
      <c r="QQW105" s="704"/>
      <c r="QQX105" s="704"/>
      <c r="QQY105" s="704"/>
      <c r="QQZ105" s="704"/>
      <c r="QRA105" s="704"/>
      <c r="QRB105" s="704"/>
      <c r="QRC105" s="704"/>
      <c r="QRD105" s="704"/>
      <c r="QRE105" s="704"/>
      <c r="QRF105" s="704"/>
      <c r="QRG105" s="704"/>
      <c r="QRH105" s="704"/>
      <c r="QRI105" s="704"/>
      <c r="QRJ105" s="704"/>
      <c r="QRK105" s="704"/>
      <c r="QRL105" s="704"/>
      <c r="QRM105" s="704"/>
      <c r="QRN105" s="704"/>
      <c r="QRO105" s="704"/>
      <c r="QRP105" s="704"/>
      <c r="QRQ105" s="704"/>
      <c r="QRR105" s="704"/>
      <c r="QRS105" s="704"/>
      <c r="QRT105" s="704"/>
      <c r="QRU105" s="704"/>
      <c r="QRV105" s="704"/>
      <c r="QRW105" s="704"/>
      <c r="QRX105" s="704"/>
      <c r="QRY105" s="704"/>
      <c r="QRZ105" s="704"/>
      <c r="QSA105" s="704"/>
      <c r="QSB105" s="704"/>
      <c r="QSC105" s="704"/>
      <c r="QSD105" s="704"/>
      <c r="QSE105" s="704"/>
      <c r="QSF105" s="704"/>
      <c r="QSG105" s="704"/>
      <c r="QSH105" s="704"/>
      <c r="QSI105" s="704"/>
      <c r="QSJ105" s="704"/>
      <c r="QSK105" s="704"/>
      <c r="QSL105" s="704"/>
      <c r="QSM105" s="704"/>
      <c r="QSN105" s="704"/>
      <c r="QSO105" s="704"/>
      <c r="QSP105" s="704"/>
      <c r="QSQ105" s="704"/>
      <c r="QSR105" s="704"/>
      <c r="QSS105" s="704"/>
      <c r="QST105" s="704"/>
      <c r="QSU105" s="704"/>
      <c r="QSV105" s="704"/>
      <c r="QSW105" s="704"/>
      <c r="QSX105" s="704"/>
      <c r="QSY105" s="704"/>
      <c r="QSZ105" s="704"/>
      <c r="QTA105" s="704"/>
      <c r="QTB105" s="704"/>
      <c r="QTC105" s="704"/>
      <c r="QTD105" s="704"/>
      <c r="QTE105" s="704"/>
      <c r="QTF105" s="704"/>
      <c r="QTG105" s="704"/>
      <c r="QTH105" s="704"/>
      <c r="QTI105" s="704"/>
      <c r="QTJ105" s="704"/>
      <c r="QTK105" s="704"/>
      <c r="QTL105" s="704"/>
      <c r="QTM105" s="704"/>
      <c r="QTN105" s="704"/>
      <c r="QTO105" s="704"/>
      <c r="QTP105" s="704"/>
      <c r="QTQ105" s="704"/>
      <c r="QTR105" s="704"/>
      <c r="QTS105" s="704"/>
      <c r="QTT105" s="704"/>
      <c r="QTU105" s="704"/>
      <c r="QTV105" s="704"/>
      <c r="QTW105" s="704"/>
      <c r="QTX105" s="704"/>
      <c r="QTY105" s="704"/>
      <c r="QTZ105" s="704"/>
      <c r="QUA105" s="704"/>
      <c r="QUB105" s="704"/>
      <c r="QUC105" s="704"/>
      <c r="QUD105" s="704"/>
      <c r="QUE105" s="704"/>
      <c r="QUF105" s="704"/>
      <c r="QUG105" s="704"/>
      <c r="QUH105" s="704"/>
      <c r="QUI105" s="704"/>
      <c r="QUJ105" s="704"/>
      <c r="QUK105" s="704"/>
      <c r="QUL105" s="704"/>
      <c r="QUM105" s="704"/>
      <c r="QUN105" s="704"/>
      <c r="QUO105" s="704"/>
      <c r="QUP105" s="704"/>
      <c r="QUQ105" s="704"/>
      <c r="QUR105" s="704"/>
      <c r="QUS105" s="704"/>
      <c r="QUT105" s="704"/>
      <c r="QUU105" s="704"/>
      <c r="QUV105" s="704"/>
      <c r="QUW105" s="704"/>
      <c r="QUX105" s="704"/>
      <c r="QUY105" s="704"/>
      <c r="QUZ105" s="704"/>
      <c r="QVA105" s="704"/>
      <c r="QVB105" s="704"/>
      <c r="QVC105" s="704"/>
      <c r="QVD105" s="704"/>
      <c r="QVE105" s="704"/>
      <c r="QVF105" s="704"/>
      <c r="QVG105" s="704"/>
      <c r="QVH105" s="704"/>
      <c r="QVI105" s="704"/>
      <c r="QVJ105" s="704"/>
      <c r="QVK105" s="704"/>
      <c r="QVL105" s="704"/>
      <c r="QVM105" s="704"/>
      <c r="QVN105" s="704"/>
      <c r="QVO105" s="704"/>
      <c r="QVP105" s="704"/>
      <c r="QVQ105" s="704"/>
      <c r="QVR105" s="704"/>
      <c r="QVS105" s="704"/>
      <c r="QVT105" s="704"/>
      <c r="QVU105" s="704"/>
      <c r="QVV105" s="704"/>
      <c r="QVW105" s="704"/>
      <c r="QVX105" s="704"/>
      <c r="QVY105" s="704"/>
      <c r="QVZ105" s="704"/>
      <c r="QWA105" s="704"/>
      <c r="QWB105" s="704"/>
      <c r="QWC105" s="704"/>
      <c r="QWD105" s="704"/>
      <c r="QWE105" s="704"/>
      <c r="QWF105" s="704"/>
      <c r="QWG105" s="704"/>
      <c r="QWH105" s="704"/>
      <c r="QWI105" s="704"/>
      <c r="QWJ105" s="704"/>
      <c r="QWK105" s="704"/>
      <c r="QWL105" s="704"/>
      <c r="QWM105" s="704"/>
      <c r="QWN105" s="704"/>
      <c r="QWO105" s="704"/>
      <c r="QWP105" s="704"/>
      <c r="QWQ105" s="704"/>
      <c r="QWR105" s="704"/>
      <c r="QWS105" s="704"/>
      <c r="QWT105" s="704"/>
      <c r="QWU105" s="704"/>
      <c r="QWV105" s="704"/>
      <c r="QWW105" s="704"/>
      <c r="QWX105" s="704"/>
      <c r="QWY105" s="704"/>
      <c r="QWZ105" s="704"/>
      <c r="QXA105" s="704"/>
      <c r="QXB105" s="704"/>
      <c r="QXC105" s="704"/>
      <c r="QXD105" s="704"/>
      <c r="QXE105" s="704"/>
      <c r="QXF105" s="704"/>
      <c r="QXG105" s="704"/>
      <c r="QXH105" s="704"/>
      <c r="QXI105" s="704"/>
      <c r="QXJ105" s="704"/>
      <c r="QXK105" s="704"/>
      <c r="QXL105" s="704"/>
      <c r="QXM105" s="704"/>
      <c r="QXN105" s="704"/>
      <c r="QXO105" s="704"/>
      <c r="QXP105" s="704"/>
      <c r="QXQ105" s="704"/>
      <c r="QXR105" s="704"/>
      <c r="QXS105" s="704"/>
      <c r="QXT105" s="704"/>
      <c r="QXU105" s="704"/>
      <c r="QXV105" s="704"/>
      <c r="QXW105" s="704"/>
      <c r="QXX105" s="704"/>
      <c r="QXY105" s="704"/>
      <c r="QXZ105" s="704"/>
      <c r="QYA105" s="704"/>
      <c r="QYB105" s="704"/>
      <c r="QYC105" s="704"/>
      <c r="QYD105" s="704"/>
      <c r="QYE105" s="704"/>
      <c r="QYF105" s="704"/>
      <c r="QYG105" s="704"/>
      <c r="QYH105" s="704"/>
      <c r="QYI105" s="704"/>
      <c r="QYJ105" s="704"/>
      <c r="QYK105" s="704"/>
      <c r="QYL105" s="704"/>
      <c r="QYM105" s="704"/>
      <c r="QYN105" s="704"/>
      <c r="QYO105" s="704"/>
      <c r="QYP105" s="704"/>
      <c r="QYQ105" s="704"/>
      <c r="QYR105" s="704"/>
      <c r="QYS105" s="704"/>
      <c r="QYT105" s="704"/>
      <c r="QYU105" s="704"/>
      <c r="QYV105" s="704"/>
      <c r="QYW105" s="704"/>
      <c r="QYX105" s="704"/>
      <c r="QYY105" s="704"/>
      <c r="QYZ105" s="704"/>
      <c r="QZA105" s="704"/>
      <c r="QZB105" s="704"/>
      <c r="QZC105" s="704"/>
      <c r="QZD105" s="704"/>
      <c r="QZE105" s="704"/>
      <c r="QZF105" s="704"/>
      <c r="QZG105" s="704"/>
      <c r="QZH105" s="704"/>
      <c r="QZI105" s="704"/>
      <c r="QZJ105" s="704"/>
      <c r="QZK105" s="704"/>
      <c r="QZL105" s="704"/>
      <c r="QZM105" s="704"/>
      <c r="QZN105" s="704"/>
      <c r="QZO105" s="704"/>
      <c r="QZP105" s="704"/>
      <c r="QZQ105" s="704"/>
      <c r="QZR105" s="704"/>
      <c r="QZS105" s="704"/>
      <c r="QZT105" s="704"/>
      <c r="QZU105" s="704"/>
      <c r="QZV105" s="704"/>
      <c r="QZW105" s="704"/>
      <c r="QZX105" s="704"/>
      <c r="QZY105" s="704"/>
      <c r="QZZ105" s="704"/>
      <c r="RAA105" s="704"/>
      <c r="RAB105" s="704"/>
      <c r="RAC105" s="704"/>
      <c r="RAD105" s="704"/>
      <c r="RAE105" s="704"/>
      <c r="RAF105" s="704"/>
      <c r="RAG105" s="704"/>
      <c r="RAH105" s="704"/>
      <c r="RAI105" s="704"/>
      <c r="RAJ105" s="704"/>
      <c r="RAK105" s="704"/>
      <c r="RAL105" s="704"/>
      <c r="RAM105" s="704"/>
      <c r="RAN105" s="704"/>
      <c r="RAO105" s="704"/>
      <c r="RAP105" s="704"/>
      <c r="RAQ105" s="704"/>
      <c r="RAR105" s="704"/>
      <c r="RAS105" s="704"/>
      <c r="RAT105" s="704"/>
      <c r="RAU105" s="704"/>
      <c r="RAV105" s="704"/>
      <c r="RAW105" s="704"/>
      <c r="RAX105" s="704"/>
      <c r="RAY105" s="704"/>
      <c r="RAZ105" s="704"/>
      <c r="RBA105" s="704"/>
      <c r="RBB105" s="704"/>
      <c r="RBC105" s="704"/>
      <c r="RBD105" s="704"/>
      <c r="RBE105" s="704"/>
      <c r="RBF105" s="704"/>
      <c r="RBG105" s="704"/>
      <c r="RBH105" s="704"/>
      <c r="RBI105" s="704"/>
      <c r="RBJ105" s="704"/>
      <c r="RBK105" s="704"/>
      <c r="RBL105" s="704"/>
      <c r="RBM105" s="704"/>
      <c r="RBN105" s="704"/>
      <c r="RBO105" s="704"/>
      <c r="RBP105" s="704"/>
      <c r="RBQ105" s="704"/>
      <c r="RBR105" s="704"/>
      <c r="RBS105" s="704"/>
      <c r="RBT105" s="704"/>
      <c r="RBU105" s="704"/>
      <c r="RBV105" s="704"/>
      <c r="RBW105" s="704"/>
      <c r="RBX105" s="704"/>
      <c r="RBY105" s="704"/>
      <c r="RBZ105" s="704"/>
      <c r="RCA105" s="704"/>
      <c r="RCB105" s="704"/>
      <c r="RCC105" s="704"/>
      <c r="RCD105" s="704"/>
      <c r="RCE105" s="704"/>
      <c r="RCF105" s="704"/>
      <c r="RCG105" s="704"/>
      <c r="RCH105" s="704"/>
      <c r="RCI105" s="704"/>
      <c r="RCJ105" s="704"/>
      <c r="RCK105" s="704"/>
      <c r="RCL105" s="704"/>
      <c r="RCM105" s="704"/>
      <c r="RCN105" s="704"/>
      <c r="RCO105" s="704"/>
      <c r="RCP105" s="704"/>
      <c r="RCQ105" s="704"/>
      <c r="RCR105" s="704"/>
      <c r="RCS105" s="704"/>
      <c r="RCT105" s="704"/>
      <c r="RCU105" s="704"/>
      <c r="RCV105" s="704"/>
      <c r="RCW105" s="704"/>
      <c r="RCX105" s="704"/>
      <c r="RCY105" s="704"/>
      <c r="RCZ105" s="704"/>
      <c r="RDA105" s="704"/>
      <c r="RDB105" s="704"/>
      <c r="RDC105" s="704"/>
      <c r="RDD105" s="704"/>
      <c r="RDE105" s="704"/>
      <c r="RDF105" s="704"/>
      <c r="RDG105" s="704"/>
      <c r="RDH105" s="704"/>
      <c r="RDI105" s="704"/>
      <c r="RDJ105" s="704"/>
      <c r="RDK105" s="704"/>
      <c r="RDL105" s="704"/>
      <c r="RDM105" s="704"/>
      <c r="RDN105" s="704"/>
      <c r="RDO105" s="704"/>
      <c r="RDP105" s="704"/>
      <c r="RDQ105" s="704"/>
      <c r="RDR105" s="704"/>
      <c r="RDS105" s="704"/>
      <c r="RDT105" s="704"/>
      <c r="RDU105" s="704"/>
      <c r="RDV105" s="704"/>
      <c r="RDW105" s="704"/>
      <c r="RDX105" s="704"/>
      <c r="RDY105" s="704"/>
      <c r="RDZ105" s="704"/>
      <c r="REA105" s="704"/>
      <c r="REB105" s="704"/>
      <c r="REC105" s="704"/>
      <c r="RED105" s="704"/>
      <c r="REE105" s="704"/>
      <c r="REF105" s="704"/>
      <c r="REG105" s="704"/>
      <c r="REH105" s="704"/>
      <c r="REI105" s="704"/>
      <c r="REJ105" s="704"/>
      <c r="REK105" s="704"/>
      <c r="REL105" s="704"/>
      <c r="REM105" s="704"/>
      <c r="REN105" s="704"/>
      <c r="REO105" s="704"/>
      <c r="REP105" s="704"/>
      <c r="REQ105" s="704"/>
      <c r="RER105" s="704"/>
      <c r="RES105" s="704"/>
      <c r="RET105" s="704"/>
      <c r="REU105" s="704"/>
      <c r="REV105" s="704"/>
      <c r="REW105" s="704"/>
      <c r="REX105" s="704"/>
      <c r="REY105" s="704"/>
      <c r="REZ105" s="704"/>
      <c r="RFA105" s="704"/>
      <c r="RFB105" s="704"/>
      <c r="RFC105" s="704"/>
      <c r="RFD105" s="704"/>
      <c r="RFE105" s="704"/>
      <c r="RFF105" s="704"/>
      <c r="RFG105" s="704"/>
      <c r="RFH105" s="704"/>
      <c r="RFI105" s="704"/>
      <c r="RFJ105" s="704"/>
      <c r="RFK105" s="704"/>
      <c r="RFL105" s="704"/>
      <c r="RFM105" s="704"/>
      <c r="RFN105" s="704"/>
      <c r="RFO105" s="704"/>
      <c r="RFP105" s="704"/>
      <c r="RFQ105" s="704"/>
      <c r="RFR105" s="704"/>
      <c r="RFS105" s="704"/>
      <c r="RFT105" s="704"/>
      <c r="RFU105" s="704"/>
      <c r="RFV105" s="704"/>
      <c r="RFW105" s="704"/>
      <c r="RFX105" s="704"/>
      <c r="RFY105" s="704"/>
      <c r="RFZ105" s="704"/>
      <c r="RGA105" s="704"/>
      <c r="RGB105" s="704"/>
      <c r="RGC105" s="704"/>
      <c r="RGD105" s="704"/>
      <c r="RGE105" s="704"/>
      <c r="RGF105" s="704"/>
      <c r="RGG105" s="704"/>
      <c r="RGH105" s="704"/>
      <c r="RGI105" s="704"/>
      <c r="RGJ105" s="704"/>
      <c r="RGK105" s="704"/>
      <c r="RGL105" s="704"/>
      <c r="RGM105" s="704"/>
      <c r="RGN105" s="704"/>
      <c r="RGO105" s="704"/>
      <c r="RGP105" s="704"/>
      <c r="RGQ105" s="704"/>
      <c r="RGR105" s="704"/>
      <c r="RGS105" s="704"/>
      <c r="RGT105" s="704"/>
      <c r="RGU105" s="704"/>
      <c r="RGV105" s="704"/>
      <c r="RGW105" s="704"/>
      <c r="RGX105" s="704"/>
      <c r="RGY105" s="704"/>
      <c r="RGZ105" s="704"/>
      <c r="RHA105" s="704"/>
      <c r="RHB105" s="704"/>
      <c r="RHC105" s="704"/>
      <c r="RHD105" s="704"/>
      <c r="RHE105" s="704"/>
      <c r="RHF105" s="704"/>
      <c r="RHG105" s="704"/>
      <c r="RHH105" s="704"/>
      <c r="RHI105" s="704"/>
      <c r="RHJ105" s="704"/>
      <c r="RHK105" s="704"/>
      <c r="RHL105" s="704"/>
      <c r="RHM105" s="704"/>
      <c r="RHN105" s="704"/>
      <c r="RHO105" s="704"/>
      <c r="RHP105" s="704"/>
      <c r="RHQ105" s="704"/>
      <c r="RHR105" s="704"/>
      <c r="RHS105" s="704"/>
      <c r="RHT105" s="704"/>
      <c r="RHU105" s="704"/>
      <c r="RHV105" s="704"/>
      <c r="RHW105" s="704"/>
      <c r="RHX105" s="704"/>
      <c r="RHY105" s="704"/>
      <c r="RHZ105" s="704"/>
      <c r="RIA105" s="704"/>
      <c r="RIB105" s="704"/>
      <c r="RIC105" s="704"/>
      <c r="RID105" s="704"/>
      <c r="RIE105" s="704"/>
      <c r="RIF105" s="704"/>
      <c r="RIG105" s="704"/>
      <c r="RIH105" s="704"/>
      <c r="RII105" s="704"/>
      <c r="RIJ105" s="704"/>
      <c r="RIK105" s="704"/>
      <c r="RIL105" s="704"/>
      <c r="RIM105" s="704"/>
      <c r="RIN105" s="704"/>
      <c r="RIO105" s="704"/>
      <c r="RIP105" s="704"/>
      <c r="RIQ105" s="704"/>
      <c r="RIR105" s="704"/>
      <c r="RIS105" s="704"/>
      <c r="RIT105" s="704"/>
      <c r="RIU105" s="704"/>
      <c r="RIV105" s="704"/>
      <c r="RIW105" s="704"/>
      <c r="RIX105" s="704"/>
      <c r="RIY105" s="704"/>
      <c r="RIZ105" s="704"/>
      <c r="RJA105" s="704"/>
      <c r="RJB105" s="704"/>
      <c r="RJC105" s="704"/>
      <c r="RJD105" s="704"/>
      <c r="RJE105" s="704"/>
      <c r="RJF105" s="704"/>
      <c r="RJG105" s="704"/>
      <c r="RJH105" s="704"/>
      <c r="RJI105" s="704"/>
      <c r="RJJ105" s="704"/>
      <c r="RJK105" s="704"/>
      <c r="RJL105" s="704"/>
      <c r="RJM105" s="704"/>
      <c r="RJN105" s="704"/>
      <c r="RJO105" s="704"/>
      <c r="RJP105" s="704"/>
      <c r="RJQ105" s="704"/>
      <c r="RJR105" s="704"/>
      <c r="RJS105" s="704"/>
      <c r="RJT105" s="704"/>
      <c r="RJU105" s="704"/>
      <c r="RJV105" s="704"/>
      <c r="RJW105" s="704"/>
      <c r="RJX105" s="704"/>
      <c r="RJY105" s="704"/>
      <c r="RJZ105" s="704"/>
      <c r="RKA105" s="704"/>
      <c r="RKB105" s="704"/>
      <c r="RKC105" s="704"/>
      <c r="RKD105" s="704"/>
      <c r="RKE105" s="704"/>
      <c r="RKF105" s="704"/>
      <c r="RKG105" s="704"/>
      <c r="RKH105" s="704"/>
      <c r="RKI105" s="704"/>
      <c r="RKJ105" s="704"/>
      <c r="RKK105" s="704"/>
      <c r="RKL105" s="704"/>
      <c r="RKM105" s="704"/>
      <c r="RKN105" s="704"/>
      <c r="RKO105" s="704"/>
      <c r="RKP105" s="704"/>
      <c r="RKQ105" s="704"/>
      <c r="RKR105" s="704"/>
      <c r="RKS105" s="704"/>
      <c r="RKT105" s="704"/>
      <c r="RKU105" s="704"/>
      <c r="RKV105" s="704"/>
      <c r="RKW105" s="704"/>
      <c r="RKX105" s="704"/>
      <c r="RKY105" s="704"/>
      <c r="RKZ105" s="704"/>
      <c r="RLA105" s="704"/>
      <c r="RLB105" s="704"/>
      <c r="RLC105" s="704"/>
      <c r="RLD105" s="704"/>
      <c r="RLE105" s="704"/>
      <c r="RLF105" s="704"/>
      <c r="RLG105" s="704"/>
      <c r="RLH105" s="704"/>
      <c r="RLI105" s="704"/>
      <c r="RLJ105" s="704"/>
      <c r="RLK105" s="704"/>
      <c r="RLL105" s="704"/>
      <c r="RLM105" s="704"/>
      <c r="RLN105" s="704"/>
      <c r="RLO105" s="704"/>
      <c r="RLP105" s="704"/>
      <c r="RLQ105" s="704"/>
      <c r="RLR105" s="704"/>
      <c r="RLS105" s="704"/>
      <c r="RLT105" s="704"/>
      <c r="RLU105" s="704"/>
      <c r="RLV105" s="704"/>
      <c r="RLW105" s="704"/>
      <c r="RLX105" s="704"/>
      <c r="RLY105" s="704"/>
      <c r="RLZ105" s="704"/>
      <c r="RMA105" s="704"/>
      <c r="RMB105" s="704"/>
      <c r="RMC105" s="704"/>
      <c r="RMD105" s="704"/>
      <c r="RME105" s="704"/>
      <c r="RMF105" s="704"/>
      <c r="RMG105" s="704"/>
      <c r="RMH105" s="704"/>
      <c r="RMI105" s="704"/>
      <c r="RMJ105" s="704"/>
      <c r="RMK105" s="704"/>
      <c r="RML105" s="704"/>
      <c r="RMM105" s="704"/>
      <c r="RMN105" s="704"/>
      <c r="RMO105" s="704"/>
      <c r="RMP105" s="704"/>
      <c r="RMQ105" s="704"/>
      <c r="RMR105" s="704"/>
      <c r="RMS105" s="704"/>
      <c r="RMT105" s="704"/>
      <c r="RMU105" s="704"/>
      <c r="RMV105" s="704"/>
      <c r="RMW105" s="704"/>
      <c r="RMX105" s="704"/>
      <c r="RMY105" s="704"/>
      <c r="RMZ105" s="704"/>
      <c r="RNA105" s="704"/>
      <c r="RNB105" s="704"/>
      <c r="RNC105" s="704"/>
      <c r="RND105" s="704"/>
      <c r="RNE105" s="704"/>
      <c r="RNF105" s="704"/>
      <c r="RNG105" s="704"/>
      <c r="RNH105" s="704"/>
      <c r="RNI105" s="704"/>
      <c r="RNJ105" s="704"/>
      <c r="RNK105" s="704"/>
      <c r="RNL105" s="704"/>
      <c r="RNM105" s="704"/>
      <c r="RNN105" s="704"/>
      <c r="RNO105" s="704"/>
      <c r="RNP105" s="704"/>
      <c r="RNQ105" s="704"/>
      <c r="RNR105" s="704"/>
      <c r="RNS105" s="704"/>
      <c r="RNT105" s="704"/>
      <c r="RNU105" s="704"/>
      <c r="RNV105" s="704"/>
      <c r="RNW105" s="704"/>
      <c r="RNX105" s="704"/>
      <c r="RNY105" s="704"/>
      <c r="RNZ105" s="704"/>
      <c r="ROA105" s="704"/>
      <c r="ROB105" s="704"/>
      <c r="ROC105" s="704"/>
      <c r="ROD105" s="704"/>
      <c r="ROE105" s="704"/>
      <c r="ROF105" s="704"/>
      <c r="ROG105" s="704"/>
      <c r="ROH105" s="704"/>
      <c r="ROI105" s="704"/>
      <c r="ROJ105" s="704"/>
      <c r="ROK105" s="704"/>
      <c r="ROL105" s="704"/>
      <c r="ROM105" s="704"/>
      <c r="RON105" s="704"/>
      <c r="ROO105" s="704"/>
      <c r="ROP105" s="704"/>
      <c r="ROQ105" s="704"/>
      <c r="ROR105" s="704"/>
      <c r="ROS105" s="704"/>
      <c r="ROT105" s="704"/>
      <c r="ROU105" s="704"/>
      <c r="ROV105" s="704"/>
      <c r="ROW105" s="704"/>
      <c r="ROX105" s="704"/>
      <c r="ROY105" s="704"/>
      <c r="ROZ105" s="704"/>
      <c r="RPA105" s="704"/>
      <c r="RPB105" s="704"/>
      <c r="RPC105" s="704"/>
      <c r="RPD105" s="704"/>
      <c r="RPE105" s="704"/>
      <c r="RPF105" s="704"/>
      <c r="RPG105" s="704"/>
      <c r="RPH105" s="704"/>
      <c r="RPI105" s="704"/>
      <c r="RPJ105" s="704"/>
      <c r="RPK105" s="704"/>
      <c r="RPL105" s="704"/>
      <c r="RPM105" s="704"/>
      <c r="RPN105" s="704"/>
      <c r="RPO105" s="704"/>
      <c r="RPP105" s="704"/>
      <c r="RPQ105" s="704"/>
      <c r="RPR105" s="704"/>
      <c r="RPS105" s="704"/>
      <c r="RPT105" s="704"/>
      <c r="RPU105" s="704"/>
      <c r="RPV105" s="704"/>
      <c r="RPW105" s="704"/>
      <c r="RPX105" s="704"/>
      <c r="RPY105" s="704"/>
      <c r="RPZ105" s="704"/>
      <c r="RQA105" s="704"/>
      <c r="RQB105" s="704"/>
      <c r="RQC105" s="704"/>
      <c r="RQD105" s="704"/>
      <c r="RQE105" s="704"/>
      <c r="RQF105" s="704"/>
      <c r="RQG105" s="704"/>
      <c r="RQH105" s="704"/>
      <c r="RQI105" s="704"/>
      <c r="RQJ105" s="704"/>
      <c r="RQK105" s="704"/>
      <c r="RQL105" s="704"/>
      <c r="RQM105" s="704"/>
      <c r="RQN105" s="704"/>
      <c r="RQO105" s="704"/>
      <c r="RQP105" s="704"/>
      <c r="RQQ105" s="704"/>
      <c r="RQR105" s="704"/>
      <c r="RQS105" s="704"/>
      <c r="RQT105" s="704"/>
      <c r="RQU105" s="704"/>
      <c r="RQV105" s="704"/>
      <c r="RQW105" s="704"/>
      <c r="RQX105" s="704"/>
      <c r="RQY105" s="704"/>
      <c r="RQZ105" s="704"/>
      <c r="RRA105" s="704"/>
      <c r="RRB105" s="704"/>
      <c r="RRC105" s="704"/>
      <c r="RRD105" s="704"/>
      <c r="RRE105" s="704"/>
      <c r="RRF105" s="704"/>
      <c r="RRG105" s="704"/>
      <c r="RRH105" s="704"/>
      <c r="RRI105" s="704"/>
      <c r="RRJ105" s="704"/>
      <c r="RRK105" s="704"/>
      <c r="RRL105" s="704"/>
      <c r="RRM105" s="704"/>
      <c r="RRN105" s="704"/>
      <c r="RRO105" s="704"/>
      <c r="RRP105" s="704"/>
      <c r="RRQ105" s="704"/>
      <c r="RRR105" s="704"/>
      <c r="RRS105" s="704"/>
      <c r="RRT105" s="704"/>
      <c r="RRU105" s="704"/>
      <c r="RRV105" s="704"/>
      <c r="RRW105" s="704"/>
      <c r="RRX105" s="704"/>
      <c r="RRY105" s="704"/>
      <c r="RRZ105" s="704"/>
      <c r="RSA105" s="704"/>
      <c r="RSB105" s="704"/>
      <c r="RSC105" s="704"/>
      <c r="RSD105" s="704"/>
      <c r="RSE105" s="704"/>
      <c r="RSF105" s="704"/>
      <c r="RSG105" s="704"/>
      <c r="RSH105" s="704"/>
      <c r="RSI105" s="704"/>
      <c r="RSJ105" s="704"/>
      <c r="RSK105" s="704"/>
      <c r="RSL105" s="704"/>
      <c r="RSM105" s="704"/>
      <c r="RSN105" s="704"/>
      <c r="RSO105" s="704"/>
      <c r="RSP105" s="704"/>
      <c r="RSQ105" s="704"/>
      <c r="RSR105" s="704"/>
      <c r="RSS105" s="704"/>
      <c r="RST105" s="704"/>
      <c r="RSU105" s="704"/>
      <c r="RSV105" s="704"/>
      <c r="RSW105" s="704"/>
      <c r="RSX105" s="704"/>
      <c r="RSY105" s="704"/>
      <c r="RSZ105" s="704"/>
      <c r="RTA105" s="704"/>
      <c r="RTB105" s="704"/>
      <c r="RTC105" s="704"/>
      <c r="RTD105" s="704"/>
      <c r="RTE105" s="704"/>
      <c r="RTF105" s="704"/>
      <c r="RTG105" s="704"/>
      <c r="RTH105" s="704"/>
      <c r="RTI105" s="704"/>
      <c r="RTJ105" s="704"/>
      <c r="RTK105" s="704"/>
      <c r="RTL105" s="704"/>
      <c r="RTM105" s="704"/>
      <c r="RTN105" s="704"/>
      <c r="RTO105" s="704"/>
      <c r="RTP105" s="704"/>
      <c r="RTQ105" s="704"/>
      <c r="RTR105" s="704"/>
      <c r="RTS105" s="704"/>
      <c r="RTT105" s="704"/>
      <c r="RTU105" s="704"/>
      <c r="RTV105" s="704"/>
      <c r="RTW105" s="704"/>
      <c r="RTX105" s="704"/>
      <c r="RTY105" s="704"/>
      <c r="RTZ105" s="704"/>
      <c r="RUA105" s="704"/>
      <c r="RUB105" s="704"/>
      <c r="RUC105" s="704"/>
      <c r="RUD105" s="704"/>
      <c r="RUE105" s="704"/>
      <c r="RUF105" s="704"/>
      <c r="RUG105" s="704"/>
      <c r="RUH105" s="704"/>
      <c r="RUI105" s="704"/>
      <c r="RUJ105" s="704"/>
      <c r="RUK105" s="704"/>
      <c r="RUL105" s="704"/>
      <c r="RUM105" s="704"/>
      <c r="RUN105" s="704"/>
      <c r="RUO105" s="704"/>
      <c r="RUP105" s="704"/>
      <c r="RUQ105" s="704"/>
      <c r="RUR105" s="704"/>
      <c r="RUS105" s="704"/>
      <c r="RUT105" s="704"/>
      <c r="RUU105" s="704"/>
      <c r="RUV105" s="704"/>
      <c r="RUW105" s="704"/>
      <c r="RUX105" s="704"/>
      <c r="RUY105" s="704"/>
      <c r="RUZ105" s="704"/>
      <c r="RVA105" s="704"/>
      <c r="RVB105" s="704"/>
      <c r="RVC105" s="704"/>
      <c r="RVD105" s="704"/>
      <c r="RVE105" s="704"/>
      <c r="RVF105" s="704"/>
      <c r="RVG105" s="704"/>
      <c r="RVH105" s="704"/>
      <c r="RVI105" s="704"/>
      <c r="RVJ105" s="704"/>
      <c r="RVK105" s="704"/>
      <c r="RVL105" s="704"/>
      <c r="RVM105" s="704"/>
      <c r="RVN105" s="704"/>
      <c r="RVO105" s="704"/>
      <c r="RVP105" s="704"/>
      <c r="RVQ105" s="704"/>
      <c r="RVR105" s="704"/>
      <c r="RVS105" s="704"/>
      <c r="RVT105" s="704"/>
      <c r="RVU105" s="704"/>
      <c r="RVV105" s="704"/>
      <c r="RVW105" s="704"/>
      <c r="RVX105" s="704"/>
      <c r="RVY105" s="704"/>
      <c r="RVZ105" s="704"/>
      <c r="RWA105" s="704"/>
      <c r="RWB105" s="704"/>
      <c r="RWC105" s="704"/>
      <c r="RWD105" s="704"/>
      <c r="RWE105" s="704"/>
      <c r="RWF105" s="704"/>
      <c r="RWG105" s="704"/>
      <c r="RWH105" s="704"/>
      <c r="RWI105" s="704"/>
      <c r="RWJ105" s="704"/>
      <c r="RWK105" s="704"/>
      <c r="RWL105" s="704"/>
      <c r="RWM105" s="704"/>
      <c r="RWN105" s="704"/>
      <c r="RWO105" s="704"/>
      <c r="RWP105" s="704"/>
      <c r="RWQ105" s="704"/>
      <c r="RWR105" s="704"/>
      <c r="RWS105" s="704"/>
      <c r="RWT105" s="704"/>
      <c r="RWU105" s="704"/>
      <c r="RWV105" s="704"/>
      <c r="RWW105" s="704"/>
      <c r="RWX105" s="704"/>
      <c r="RWY105" s="704"/>
      <c r="RWZ105" s="704"/>
      <c r="RXA105" s="704"/>
      <c r="RXB105" s="704"/>
      <c r="RXC105" s="704"/>
      <c r="RXD105" s="704"/>
      <c r="RXE105" s="704"/>
      <c r="RXF105" s="704"/>
      <c r="RXG105" s="704"/>
      <c r="RXH105" s="704"/>
      <c r="RXI105" s="704"/>
      <c r="RXJ105" s="704"/>
      <c r="RXK105" s="704"/>
      <c r="RXL105" s="704"/>
      <c r="RXM105" s="704"/>
      <c r="RXN105" s="704"/>
      <c r="RXO105" s="704"/>
      <c r="RXP105" s="704"/>
      <c r="RXQ105" s="704"/>
      <c r="RXR105" s="704"/>
      <c r="RXS105" s="704"/>
      <c r="RXT105" s="704"/>
      <c r="RXU105" s="704"/>
      <c r="RXV105" s="704"/>
      <c r="RXW105" s="704"/>
      <c r="RXX105" s="704"/>
      <c r="RXY105" s="704"/>
      <c r="RXZ105" s="704"/>
      <c r="RYA105" s="704"/>
      <c r="RYB105" s="704"/>
      <c r="RYC105" s="704"/>
      <c r="RYD105" s="704"/>
      <c r="RYE105" s="704"/>
      <c r="RYF105" s="704"/>
      <c r="RYG105" s="704"/>
      <c r="RYH105" s="704"/>
      <c r="RYI105" s="704"/>
      <c r="RYJ105" s="704"/>
      <c r="RYK105" s="704"/>
      <c r="RYL105" s="704"/>
      <c r="RYM105" s="704"/>
      <c r="RYN105" s="704"/>
      <c r="RYO105" s="704"/>
      <c r="RYP105" s="704"/>
      <c r="RYQ105" s="704"/>
      <c r="RYR105" s="704"/>
      <c r="RYS105" s="704"/>
      <c r="RYT105" s="704"/>
      <c r="RYU105" s="704"/>
      <c r="RYV105" s="704"/>
      <c r="RYW105" s="704"/>
      <c r="RYX105" s="704"/>
      <c r="RYY105" s="704"/>
      <c r="RYZ105" s="704"/>
      <c r="RZA105" s="704"/>
      <c r="RZB105" s="704"/>
      <c r="RZC105" s="704"/>
      <c r="RZD105" s="704"/>
      <c r="RZE105" s="704"/>
      <c r="RZF105" s="704"/>
      <c r="RZG105" s="704"/>
      <c r="RZH105" s="704"/>
      <c r="RZI105" s="704"/>
      <c r="RZJ105" s="704"/>
      <c r="RZK105" s="704"/>
      <c r="RZL105" s="704"/>
      <c r="RZM105" s="704"/>
      <c r="RZN105" s="704"/>
      <c r="RZO105" s="704"/>
      <c r="RZP105" s="704"/>
      <c r="RZQ105" s="704"/>
      <c r="RZR105" s="704"/>
      <c r="RZS105" s="704"/>
      <c r="RZT105" s="704"/>
      <c r="RZU105" s="704"/>
      <c r="RZV105" s="704"/>
      <c r="RZW105" s="704"/>
      <c r="RZX105" s="704"/>
      <c r="RZY105" s="704"/>
      <c r="RZZ105" s="704"/>
      <c r="SAA105" s="704"/>
      <c r="SAB105" s="704"/>
      <c r="SAC105" s="704"/>
      <c r="SAD105" s="704"/>
      <c r="SAE105" s="704"/>
      <c r="SAF105" s="704"/>
      <c r="SAG105" s="704"/>
      <c r="SAH105" s="704"/>
      <c r="SAI105" s="704"/>
      <c r="SAJ105" s="704"/>
      <c r="SAK105" s="704"/>
      <c r="SAL105" s="704"/>
      <c r="SAM105" s="704"/>
      <c r="SAN105" s="704"/>
      <c r="SAO105" s="704"/>
      <c r="SAP105" s="704"/>
      <c r="SAQ105" s="704"/>
      <c r="SAR105" s="704"/>
      <c r="SAS105" s="704"/>
      <c r="SAT105" s="704"/>
      <c r="SAU105" s="704"/>
      <c r="SAV105" s="704"/>
      <c r="SAW105" s="704"/>
      <c r="SAX105" s="704"/>
      <c r="SAY105" s="704"/>
      <c r="SAZ105" s="704"/>
      <c r="SBA105" s="704"/>
      <c r="SBB105" s="704"/>
      <c r="SBC105" s="704"/>
      <c r="SBD105" s="704"/>
      <c r="SBE105" s="704"/>
      <c r="SBF105" s="704"/>
      <c r="SBG105" s="704"/>
      <c r="SBH105" s="704"/>
      <c r="SBI105" s="704"/>
      <c r="SBJ105" s="704"/>
      <c r="SBK105" s="704"/>
      <c r="SBL105" s="704"/>
      <c r="SBM105" s="704"/>
      <c r="SBN105" s="704"/>
      <c r="SBO105" s="704"/>
      <c r="SBP105" s="704"/>
      <c r="SBQ105" s="704"/>
      <c r="SBR105" s="704"/>
      <c r="SBS105" s="704"/>
      <c r="SBT105" s="704"/>
      <c r="SBU105" s="704"/>
      <c r="SBV105" s="704"/>
      <c r="SBW105" s="704"/>
      <c r="SBX105" s="704"/>
      <c r="SBY105" s="704"/>
      <c r="SBZ105" s="704"/>
      <c r="SCA105" s="704"/>
      <c r="SCB105" s="704"/>
      <c r="SCC105" s="704"/>
      <c r="SCD105" s="704"/>
      <c r="SCE105" s="704"/>
      <c r="SCF105" s="704"/>
      <c r="SCG105" s="704"/>
      <c r="SCH105" s="704"/>
      <c r="SCI105" s="704"/>
      <c r="SCJ105" s="704"/>
      <c r="SCK105" s="704"/>
      <c r="SCL105" s="704"/>
      <c r="SCM105" s="704"/>
      <c r="SCN105" s="704"/>
      <c r="SCO105" s="704"/>
      <c r="SCP105" s="704"/>
      <c r="SCQ105" s="704"/>
      <c r="SCR105" s="704"/>
      <c r="SCS105" s="704"/>
      <c r="SCT105" s="704"/>
      <c r="SCU105" s="704"/>
      <c r="SCV105" s="704"/>
      <c r="SCW105" s="704"/>
      <c r="SCX105" s="704"/>
      <c r="SCY105" s="704"/>
      <c r="SCZ105" s="704"/>
      <c r="SDA105" s="704"/>
      <c r="SDB105" s="704"/>
      <c r="SDC105" s="704"/>
      <c r="SDD105" s="704"/>
      <c r="SDE105" s="704"/>
      <c r="SDF105" s="704"/>
      <c r="SDG105" s="704"/>
      <c r="SDH105" s="704"/>
      <c r="SDI105" s="704"/>
      <c r="SDJ105" s="704"/>
      <c r="SDK105" s="704"/>
      <c r="SDL105" s="704"/>
      <c r="SDM105" s="704"/>
      <c r="SDN105" s="704"/>
      <c r="SDO105" s="704"/>
      <c r="SDP105" s="704"/>
      <c r="SDQ105" s="704"/>
      <c r="SDR105" s="704"/>
      <c r="SDS105" s="704"/>
      <c r="SDT105" s="704"/>
      <c r="SDU105" s="704"/>
      <c r="SDV105" s="704"/>
      <c r="SDW105" s="704"/>
      <c r="SDX105" s="704"/>
      <c r="SDY105" s="704"/>
      <c r="SDZ105" s="704"/>
      <c r="SEA105" s="704"/>
      <c r="SEB105" s="704"/>
      <c r="SEC105" s="704"/>
      <c r="SED105" s="704"/>
      <c r="SEE105" s="704"/>
      <c r="SEF105" s="704"/>
      <c r="SEG105" s="704"/>
      <c r="SEH105" s="704"/>
      <c r="SEI105" s="704"/>
      <c r="SEJ105" s="704"/>
      <c r="SEK105" s="704"/>
      <c r="SEL105" s="704"/>
      <c r="SEM105" s="704"/>
      <c r="SEN105" s="704"/>
      <c r="SEO105" s="704"/>
      <c r="SEP105" s="704"/>
      <c r="SEQ105" s="704"/>
      <c r="SER105" s="704"/>
      <c r="SES105" s="704"/>
      <c r="SET105" s="704"/>
      <c r="SEU105" s="704"/>
      <c r="SEV105" s="704"/>
      <c r="SEW105" s="704"/>
      <c r="SEX105" s="704"/>
      <c r="SEY105" s="704"/>
      <c r="SEZ105" s="704"/>
      <c r="SFA105" s="704"/>
      <c r="SFB105" s="704"/>
      <c r="SFC105" s="704"/>
      <c r="SFD105" s="704"/>
      <c r="SFE105" s="704"/>
      <c r="SFF105" s="704"/>
      <c r="SFG105" s="704"/>
      <c r="SFH105" s="704"/>
      <c r="SFI105" s="704"/>
      <c r="SFJ105" s="704"/>
      <c r="SFK105" s="704"/>
      <c r="SFL105" s="704"/>
      <c r="SFM105" s="704"/>
      <c r="SFN105" s="704"/>
      <c r="SFO105" s="704"/>
      <c r="SFP105" s="704"/>
      <c r="SFQ105" s="704"/>
      <c r="SFR105" s="704"/>
      <c r="SFS105" s="704"/>
      <c r="SFT105" s="704"/>
      <c r="SFU105" s="704"/>
      <c r="SFV105" s="704"/>
      <c r="SFW105" s="704"/>
      <c r="SFX105" s="704"/>
      <c r="SFY105" s="704"/>
      <c r="SFZ105" s="704"/>
      <c r="SGA105" s="704"/>
      <c r="SGB105" s="704"/>
      <c r="SGC105" s="704"/>
      <c r="SGD105" s="704"/>
      <c r="SGE105" s="704"/>
      <c r="SGF105" s="704"/>
      <c r="SGG105" s="704"/>
      <c r="SGH105" s="704"/>
      <c r="SGI105" s="704"/>
      <c r="SGJ105" s="704"/>
      <c r="SGK105" s="704"/>
      <c r="SGL105" s="704"/>
      <c r="SGM105" s="704"/>
      <c r="SGN105" s="704"/>
      <c r="SGO105" s="704"/>
      <c r="SGP105" s="704"/>
      <c r="SGQ105" s="704"/>
      <c r="SGR105" s="704"/>
      <c r="SGS105" s="704"/>
      <c r="SGT105" s="704"/>
      <c r="SGU105" s="704"/>
      <c r="SGV105" s="704"/>
      <c r="SGW105" s="704"/>
      <c r="SGX105" s="704"/>
      <c r="SGY105" s="704"/>
      <c r="SGZ105" s="704"/>
      <c r="SHA105" s="704"/>
      <c r="SHB105" s="704"/>
      <c r="SHC105" s="704"/>
      <c r="SHD105" s="704"/>
      <c r="SHE105" s="704"/>
      <c r="SHF105" s="704"/>
      <c r="SHG105" s="704"/>
      <c r="SHH105" s="704"/>
      <c r="SHI105" s="704"/>
      <c r="SHJ105" s="704"/>
      <c r="SHK105" s="704"/>
      <c r="SHL105" s="704"/>
      <c r="SHM105" s="704"/>
      <c r="SHN105" s="704"/>
      <c r="SHO105" s="704"/>
      <c r="SHP105" s="704"/>
      <c r="SHQ105" s="704"/>
      <c r="SHR105" s="704"/>
      <c r="SHS105" s="704"/>
      <c r="SHT105" s="704"/>
      <c r="SHU105" s="704"/>
      <c r="SHV105" s="704"/>
      <c r="SHW105" s="704"/>
      <c r="SHX105" s="704"/>
      <c r="SHY105" s="704"/>
      <c r="SHZ105" s="704"/>
      <c r="SIA105" s="704"/>
      <c r="SIB105" s="704"/>
      <c r="SIC105" s="704"/>
      <c r="SID105" s="704"/>
      <c r="SIE105" s="704"/>
      <c r="SIF105" s="704"/>
      <c r="SIG105" s="704"/>
      <c r="SIH105" s="704"/>
      <c r="SII105" s="704"/>
      <c r="SIJ105" s="704"/>
      <c r="SIK105" s="704"/>
      <c r="SIL105" s="704"/>
      <c r="SIM105" s="704"/>
      <c r="SIN105" s="704"/>
      <c r="SIO105" s="704"/>
      <c r="SIP105" s="704"/>
      <c r="SIQ105" s="704"/>
      <c r="SIR105" s="704"/>
      <c r="SIS105" s="704"/>
      <c r="SIT105" s="704"/>
      <c r="SIU105" s="704"/>
      <c r="SIV105" s="704"/>
      <c r="SIW105" s="704"/>
      <c r="SIX105" s="704"/>
      <c r="SIY105" s="704"/>
      <c r="SIZ105" s="704"/>
      <c r="SJA105" s="704"/>
      <c r="SJB105" s="704"/>
      <c r="SJC105" s="704"/>
      <c r="SJD105" s="704"/>
      <c r="SJE105" s="704"/>
      <c r="SJF105" s="704"/>
      <c r="SJG105" s="704"/>
      <c r="SJH105" s="704"/>
      <c r="SJI105" s="704"/>
      <c r="SJJ105" s="704"/>
      <c r="SJK105" s="704"/>
      <c r="SJL105" s="704"/>
      <c r="SJM105" s="704"/>
      <c r="SJN105" s="704"/>
      <c r="SJO105" s="704"/>
      <c r="SJP105" s="704"/>
      <c r="SJQ105" s="704"/>
      <c r="SJR105" s="704"/>
      <c r="SJS105" s="704"/>
      <c r="SJT105" s="704"/>
      <c r="SJU105" s="704"/>
      <c r="SJV105" s="704"/>
      <c r="SJW105" s="704"/>
      <c r="SJX105" s="704"/>
      <c r="SJY105" s="704"/>
      <c r="SJZ105" s="704"/>
      <c r="SKA105" s="704"/>
      <c r="SKB105" s="704"/>
      <c r="SKC105" s="704"/>
      <c r="SKD105" s="704"/>
      <c r="SKE105" s="704"/>
      <c r="SKF105" s="704"/>
      <c r="SKG105" s="704"/>
      <c r="SKH105" s="704"/>
      <c r="SKI105" s="704"/>
      <c r="SKJ105" s="704"/>
      <c r="SKK105" s="704"/>
      <c r="SKL105" s="704"/>
      <c r="SKM105" s="704"/>
      <c r="SKN105" s="704"/>
      <c r="SKO105" s="704"/>
      <c r="SKP105" s="704"/>
      <c r="SKQ105" s="704"/>
      <c r="SKR105" s="704"/>
      <c r="SKS105" s="704"/>
      <c r="SKT105" s="704"/>
      <c r="SKU105" s="704"/>
      <c r="SKV105" s="704"/>
      <c r="SKW105" s="704"/>
      <c r="SKX105" s="704"/>
      <c r="SKY105" s="704"/>
      <c r="SKZ105" s="704"/>
      <c r="SLA105" s="704"/>
      <c r="SLB105" s="704"/>
      <c r="SLC105" s="704"/>
      <c r="SLD105" s="704"/>
      <c r="SLE105" s="704"/>
      <c r="SLF105" s="704"/>
      <c r="SLG105" s="704"/>
      <c r="SLH105" s="704"/>
      <c r="SLI105" s="704"/>
      <c r="SLJ105" s="704"/>
      <c r="SLK105" s="704"/>
      <c r="SLL105" s="704"/>
      <c r="SLM105" s="704"/>
      <c r="SLN105" s="704"/>
      <c r="SLO105" s="704"/>
      <c r="SLP105" s="704"/>
      <c r="SLQ105" s="704"/>
      <c r="SLR105" s="704"/>
      <c r="SLS105" s="704"/>
      <c r="SLT105" s="704"/>
      <c r="SLU105" s="704"/>
      <c r="SLV105" s="704"/>
      <c r="SLW105" s="704"/>
      <c r="SLX105" s="704"/>
      <c r="SLY105" s="704"/>
      <c r="SLZ105" s="704"/>
      <c r="SMA105" s="704"/>
      <c r="SMB105" s="704"/>
      <c r="SMC105" s="704"/>
      <c r="SMD105" s="704"/>
      <c r="SME105" s="704"/>
      <c r="SMF105" s="704"/>
      <c r="SMG105" s="704"/>
      <c r="SMH105" s="704"/>
      <c r="SMI105" s="704"/>
      <c r="SMJ105" s="704"/>
      <c r="SMK105" s="704"/>
      <c r="SML105" s="704"/>
      <c r="SMM105" s="704"/>
      <c r="SMN105" s="704"/>
      <c r="SMO105" s="704"/>
      <c r="SMP105" s="704"/>
      <c r="SMQ105" s="704"/>
      <c r="SMR105" s="704"/>
      <c r="SMS105" s="704"/>
      <c r="SMT105" s="704"/>
      <c r="SMU105" s="704"/>
      <c r="SMV105" s="704"/>
      <c r="SMW105" s="704"/>
      <c r="SMX105" s="704"/>
      <c r="SMY105" s="704"/>
      <c r="SMZ105" s="704"/>
      <c r="SNA105" s="704"/>
      <c r="SNB105" s="704"/>
      <c r="SNC105" s="704"/>
      <c r="SND105" s="704"/>
      <c r="SNE105" s="704"/>
      <c r="SNF105" s="704"/>
      <c r="SNG105" s="704"/>
      <c r="SNH105" s="704"/>
      <c r="SNI105" s="704"/>
      <c r="SNJ105" s="704"/>
      <c r="SNK105" s="704"/>
      <c r="SNL105" s="704"/>
      <c r="SNM105" s="704"/>
      <c r="SNN105" s="704"/>
      <c r="SNO105" s="704"/>
      <c r="SNP105" s="704"/>
      <c r="SNQ105" s="704"/>
      <c r="SNR105" s="704"/>
      <c r="SNS105" s="704"/>
      <c r="SNT105" s="704"/>
      <c r="SNU105" s="704"/>
      <c r="SNV105" s="704"/>
      <c r="SNW105" s="704"/>
      <c r="SNX105" s="704"/>
      <c r="SNY105" s="704"/>
      <c r="SNZ105" s="704"/>
      <c r="SOA105" s="704"/>
      <c r="SOB105" s="704"/>
      <c r="SOC105" s="704"/>
      <c r="SOD105" s="704"/>
      <c r="SOE105" s="704"/>
      <c r="SOF105" s="704"/>
      <c r="SOG105" s="704"/>
      <c r="SOH105" s="704"/>
      <c r="SOI105" s="704"/>
      <c r="SOJ105" s="704"/>
      <c r="SOK105" s="704"/>
      <c r="SOL105" s="704"/>
      <c r="SOM105" s="704"/>
      <c r="SON105" s="704"/>
      <c r="SOO105" s="704"/>
      <c r="SOP105" s="704"/>
      <c r="SOQ105" s="704"/>
      <c r="SOR105" s="704"/>
      <c r="SOS105" s="704"/>
      <c r="SOT105" s="704"/>
      <c r="SOU105" s="704"/>
      <c r="SOV105" s="704"/>
      <c r="SOW105" s="704"/>
      <c r="SOX105" s="704"/>
      <c r="SOY105" s="704"/>
      <c r="SOZ105" s="704"/>
      <c r="SPA105" s="704"/>
      <c r="SPB105" s="704"/>
      <c r="SPC105" s="704"/>
      <c r="SPD105" s="704"/>
      <c r="SPE105" s="704"/>
      <c r="SPF105" s="704"/>
      <c r="SPG105" s="704"/>
      <c r="SPH105" s="704"/>
      <c r="SPI105" s="704"/>
      <c r="SPJ105" s="704"/>
      <c r="SPK105" s="704"/>
      <c r="SPL105" s="704"/>
      <c r="SPM105" s="704"/>
      <c r="SPN105" s="704"/>
      <c r="SPO105" s="704"/>
      <c r="SPP105" s="704"/>
      <c r="SPQ105" s="704"/>
      <c r="SPR105" s="704"/>
      <c r="SPS105" s="704"/>
      <c r="SPT105" s="704"/>
      <c r="SPU105" s="704"/>
      <c r="SPV105" s="704"/>
      <c r="SPW105" s="704"/>
      <c r="SPX105" s="704"/>
      <c r="SPY105" s="704"/>
      <c r="SPZ105" s="704"/>
      <c r="SQA105" s="704"/>
      <c r="SQB105" s="704"/>
      <c r="SQC105" s="704"/>
      <c r="SQD105" s="704"/>
      <c r="SQE105" s="704"/>
      <c r="SQF105" s="704"/>
      <c r="SQG105" s="704"/>
      <c r="SQH105" s="704"/>
      <c r="SQI105" s="704"/>
      <c r="SQJ105" s="704"/>
      <c r="SQK105" s="704"/>
      <c r="SQL105" s="704"/>
      <c r="SQM105" s="704"/>
      <c r="SQN105" s="704"/>
      <c r="SQO105" s="704"/>
      <c r="SQP105" s="704"/>
      <c r="SQQ105" s="704"/>
      <c r="SQR105" s="704"/>
      <c r="SQS105" s="704"/>
      <c r="SQT105" s="704"/>
      <c r="SQU105" s="704"/>
      <c r="SQV105" s="704"/>
      <c r="SQW105" s="704"/>
      <c r="SQX105" s="704"/>
      <c r="SQY105" s="704"/>
      <c r="SQZ105" s="704"/>
      <c r="SRA105" s="704"/>
      <c r="SRB105" s="704"/>
      <c r="SRC105" s="704"/>
      <c r="SRD105" s="704"/>
      <c r="SRE105" s="704"/>
      <c r="SRF105" s="704"/>
      <c r="SRG105" s="704"/>
      <c r="SRH105" s="704"/>
      <c r="SRI105" s="704"/>
      <c r="SRJ105" s="704"/>
      <c r="SRK105" s="704"/>
      <c r="SRL105" s="704"/>
      <c r="SRM105" s="704"/>
      <c r="SRN105" s="704"/>
      <c r="SRO105" s="704"/>
      <c r="SRP105" s="704"/>
      <c r="SRQ105" s="704"/>
      <c r="SRR105" s="704"/>
      <c r="SRS105" s="704"/>
      <c r="SRT105" s="704"/>
      <c r="SRU105" s="704"/>
      <c r="SRV105" s="704"/>
      <c r="SRW105" s="704"/>
      <c r="SRX105" s="704"/>
      <c r="SRY105" s="704"/>
      <c r="SRZ105" s="704"/>
      <c r="SSA105" s="704"/>
      <c r="SSB105" s="704"/>
      <c r="SSC105" s="704"/>
      <c r="SSD105" s="704"/>
      <c r="SSE105" s="704"/>
      <c r="SSF105" s="704"/>
      <c r="SSG105" s="704"/>
      <c r="SSH105" s="704"/>
      <c r="SSI105" s="704"/>
      <c r="SSJ105" s="704"/>
      <c r="SSK105" s="704"/>
      <c r="SSL105" s="704"/>
      <c r="SSM105" s="704"/>
      <c r="SSN105" s="704"/>
      <c r="SSO105" s="704"/>
      <c r="SSP105" s="704"/>
      <c r="SSQ105" s="704"/>
      <c r="SSR105" s="704"/>
      <c r="SSS105" s="704"/>
      <c r="SST105" s="704"/>
      <c r="SSU105" s="704"/>
      <c r="SSV105" s="704"/>
      <c r="SSW105" s="704"/>
      <c r="SSX105" s="704"/>
      <c r="SSY105" s="704"/>
      <c r="SSZ105" s="704"/>
      <c r="STA105" s="704"/>
      <c r="STB105" s="704"/>
      <c r="STC105" s="704"/>
      <c r="STD105" s="704"/>
      <c r="STE105" s="704"/>
      <c r="STF105" s="704"/>
      <c r="STG105" s="704"/>
      <c r="STH105" s="704"/>
      <c r="STI105" s="704"/>
      <c r="STJ105" s="704"/>
      <c r="STK105" s="704"/>
      <c r="STL105" s="704"/>
      <c r="STM105" s="704"/>
      <c r="STN105" s="704"/>
      <c r="STO105" s="704"/>
      <c r="STP105" s="704"/>
      <c r="STQ105" s="704"/>
      <c r="STR105" s="704"/>
      <c r="STS105" s="704"/>
      <c r="STT105" s="704"/>
      <c r="STU105" s="704"/>
      <c r="STV105" s="704"/>
      <c r="STW105" s="704"/>
      <c r="STX105" s="704"/>
      <c r="STY105" s="704"/>
      <c r="STZ105" s="704"/>
      <c r="SUA105" s="704"/>
      <c r="SUB105" s="704"/>
      <c r="SUC105" s="704"/>
      <c r="SUD105" s="704"/>
      <c r="SUE105" s="704"/>
      <c r="SUF105" s="704"/>
      <c r="SUG105" s="704"/>
      <c r="SUH105" s="704"/>
      <c r="SUI105" s="704"/>
      <c r="SUJ105" s="704"/>
      <c r="SUK105" s="704"/>
      <c r="SUL105" s="704"/>
      <c r="SUM105" s="704"/>
      <c r="SUN105" s="704"/>
      <c r="SUO105" s="704"/>
      <c r="SUP105" s="704"/>
      <c r="SUQ105" s="704"/>
      <c r="SUR105" s="704"/>
      <c r="SUS105" s="704"/>
      <c r="SUT105" s="704"/>
      <c r="SUU105" s="704"/>
      <c r="SUV105" s="704"/>
      <c r="SUW105" s="704"/>
      <c r="SUX105" s="704"/>
      <c r="SUY105" s="704"/>
      <c r="SUZ105" s="704"/>
      <c r="SVA105" s="704"/>
      <c r="SVB105" s="704"/>
      <c r="SVC105" s="704"/>
      <c r="SVD105" s="704"/>
      <c r="SVE105" s="704"/>
      <c r="SVF105" s="704"/>
      <c r="SVG105" s="704"/>
      <c r="SVH105" s="704"/>
      <c r="SVI105" s="704"/>
      <c r="SVJ105" s="704"/>
      <c r="SVK105" s="704"/>
      <c r="SVL105" s="704"/>
      <c r="SVM105" s="704"/>
      <c r="SVN105" s="704"/>
      <c r="SVO105" s="704"/>
      <c r="SVP105" s="704"/>
      <c r="SVQ105" s="704"/>
      <c r="SVR105" s="704"/>
      <c r="SVS105" s="704"/>
      <c r="SVT105" s="704"/>
      <c r="SVU105" s="704"/>
      <c r="SVV105" s="704"/>
      <c r="SVW105" s="704"/>
      <c r="SVX105" s="704"/>
      <c r="SVY105" s="704"/>
      <c r="SVZ105" s="704"/>
      <c r="SWA105" s="704"/>
      <c r="SWB105" s="704"/>
      <c r="SWC105" s="704"/>
      <c r="SWD105" s="704"/>
      <c r="SWE105" s="704"/>
      <c r="SWF105" s="704"/>
      <c r="SWG105" s="704"/>
      <c r="SWH105" s="704"/>
      <c r="SWI105" s="704"/>
      <c r="SWJ105" s="704"/>
      <c r="SWK105" s="704"/>
      <c r="SWL105" s="704"/>
      <c r="SWM105" s="704"/>
      <c r="SWN105" s="704"/>
      <c r="SWO105" s="704"/>
      <c r="SWP105" s="704"/>
      <c r="SWQ105" s="704"/>
      <c r="SWR105" s="704"/>
      <c r="SWS105" s="704"/>
      <c r="SWT105" s="704"/>
      <c r="SWU105" s="704"/>
      <c r="SWV105" s="704"/>
      <c r="SWW105" s="704"/>
      <c r="SWX105" s="704"/>
      <c r="SWY105" s="704"/>
      <c r="SWZ105" s="704"/>
      <c r="SXA105" s="704"/>
      <c r="SXB105" s="704"/>
      <c r="SXC105" s="704"/>
      <c r="SXD105" s="704"/>
      <c r="SXE105" s="704"/>
      <c r="SXF105" s="704"/>
      <c r="SXG105" s="704"/>
      <c r="SXH105" s="704"/>
      <c r="SXI105" s="704"/>
      <c r="SXJ105" s="704"/>
      <c r="SXK105" s="704"/>
      <c r="SXL105" s="704"/>
      <c r="SXM105" s="704"/>
      <c r="SXN105" s="704"/>
      <c r="SXO105" s="704"/>
      <c r="SXP105" s="704"/>
      <c r="SXQ105" s="704"/>
      <c r="SXR105" s="704"/>
      <c r="SXS105" s="704"/>
      <c r="SXT105" s="704"/>
      <c r="SXU105" s="704"/>
      <c r="SXV105" s="704"/>
      <c r="SXW105" s="704"/>
      <c r="SXX105" s="704"/>
      <c r="SXY105" s="704"/>
      <c r="SXZ105" s="704"/>
      <c r="SYA105" s="704"/>
      <c r="SYB105" s="704"/>
      <c r="SYC105" s="704"/>
      <c r="SYD105" s="704"/>
      <c r="SYE105" s="704"/>
      <c r="SYF105" s="704"/>
      <c r="SYG105" s="704"/>
      <c r="SYH105" s="704"/>
      <c r="SYI105" s="704"/>
      <c r="SYJ105" s="704"/>
      <c r="SYK105" s="704"/>
      <c r="SYL105" s="704"/>
      <c r="SYM105" s="704"/>
      <c r="SYN105" s="704"/>
      <c r="SYO105" s="704"/>
      <c r="SYP105" s="704"/>
      <c r="SYQ105" s="704"/>
      <c r="SYR105" s="704"/>
      <c r="SYS105" s="704"/>
      <c r="SYT105" s="704"/>
      <c r="SYU105" s="704"/>
      <c r="SYV105" s="704"/>
      <c r="SYW105" s="704"/>
      <c r="SYX105" s="704"/>
      <c r="SYY105" s="704"/>
      <c r="SYZ105" s="704"/>
      <c r="SZA105" s="704"/>
      <c r="SZB105" s="704"/>
      <c r="SZC105" s="704"/>
      <c r="SZD105" s="704"/>
      <c r="SZE105" s="704"/>
      <c r="SZF105" s="704"/>
      <c r="SZG105" s="704"/>
      <c r="SZH105" s="704"/>
      <c r="SZI105" s="704"/>
      <c r="SZJ105" s="704"/>
      <c r="SZK105" s="704"/>
      <c r="SZL105" s="704"/>
      <c r="SZM105" s="704"/>
      <c r="SZN105" s="704"/>
      <c r="SZO105" s="704"/>
      <c r="SZP105" s="704"/>
      <c r="SZQ105" s="704"/>
      <c r="SZR105" s="704"/>
      <c r="SZS105" s="704"/>
      <c r="SZT105" s="704"/>
      <c r="SZU105" s="704"/>
      <c r="SZV105" s="704"/>
      <c r="SZW105" s="704"/>
      <c r="SZX105" s="704"/>
      <c r="SZY105" s="704"/>
      <c r="SZZ105" s="704"/>
      <c r="TAA105" s="704"/>
      <c r="TAB105" s="704"/>
      <c r="TAC105" s="704"/>
      <c r="TAD105" s="704"/>
      <c r="TAE105" s="704"/>
      <c r="TAF105" s="704"/>
      <c r="TAG105" s="704"/>
      <c r="TAH105" s="704"/>
      <c r="TAI105" s="704"/>
      <c r="TAJ105" s="704"/>
      <c r="TAK105" s="704"/>
      <c r="TAL105" s="704"/>
      <c r="TAM105" s="704"/>
      <c r="TAN105" s="704"/>
      <c r="TAO105" s="704"/>
      <c r="TAP105" s="704"/>
      <c r="TAQ105" s="704"/>
      <c r="TAR105" s="704"/>
      <c r="TAS105" s="704"/>
      <c r="TAT105" s="704"/>
      <c r="TAU105" s="704"/>
      <c r="TAV105" s="704"/>
      <c r="TAW105" s="704"/>
      <c r="TAX105" s="704"/>
      <c r="TAY105" s="704"/>
      <c r="TAZ105" s="704"/>
      <c r="TBA105" s="704"/>
      <c r="TBB105" s="704"/>
      <c r="TBC105" s="704"/>
      <c r="TBD105" s="704"/>
      <c r="TBE105" s="704"/>
      <c r="TBF105" s="704"/>
      <c r="TBG105" s="704"/>
      <c r="TBH105" s="704"/>
      <c r="TBI105" s="704"/>
      <c r="TBJ105" s="704"/>
      <c r="TBK105" s="704"/>
      <c r="TBL105" s="704"/>
      <c r="TBM105" s="704"/>
      <c r="TBN105" s="704"/>
      <c r="TBO105" s="704"/>
      <c r="TBP105" s="704"/>
      <c r="TBQ105" s="704"/>
      <c r="TBR105" s="704"/>
      <c r="TBS105" s="704"/>
      <c r="TBT105" s="704"/>
      <c r="TBU105" s="704"/>
      <c r="TBV105" s="704"/>
      <c r="TBW105" s="704"/>
      <c r="TBX105" s="704"/>
      <c r="TBY105" s="704"/>
      <c r="TBZ105" s="704"/>
      <c r="TCA105" s="704"/>
      <c r="TCB105" s="704"/>
      <c r="TCC105" s="704"/>
      <c r="TCD105" s="704"/>
      <c r="TCE105" s="704"/>
      <c r="TCF105" s="704"/>
      <c r="TCG105" s="704"/>
      <c r="TCH105" s="704"/>
      <c r="TCI105" s="704"/>
      <c r="TCJ105" s="704"/>
      <c r="TCK105" s="704"/>
      <c r="TCL105" s="704"/>
      <c r="TCM105" s="704"/>
      <c r="TCN105" s="704"/>
      <c r="TCO105" s="704"/>
      <c r="TCP105" s="704"/>
      <c r="TCQ105" s="704"/>
      <c r="TCR105" s="704"/>
      <c r="TCS105" s="704"/>
      <c r="TCT105" s="704"/>
      <c r="TCU105" s="704"/>
      <c r="TCV105" s="704"/>
      <c r="TCW105" s="704"/>
      <c r="TCX105" s="704"/>
      <c r="TCY105" s="704"/>
      <c r="TCZ105" s="704"/>
      <c r="TDA105" s="704"/>
      <c r="TDB105" s="704"/>
      <c r="TDC105" s="704"/>
      <c r="TDD105" s="704"/>
      <c r="TDE105" s="704"/>
      <c r="TDF105" s="704"/>
      <c r="TDG105" s="704"/>
      <c r="TDH105" s="704"/>
      <c r="TDI105" s="704"/>
      <c r="TDJ105" s="704"/>
      <c r="TDK105" s="704"/>
      <c r="TDL105" s="704"/>
      <c r="TDM105" s="704"/>
      <c r="TDN105" s="704"/>
      <c r="TDO105" s="704"/>
      <c r="TDP105" s="704"/>
      <c r="TDQ105" s="704"/>
      <c r="TDR105" s="704"/>
      <c r="TDS105" s="704"/>
      <c r="TDT105" s="704"/>
      <c r="TDU105" s="704"/>
      <c r="TDV105" s="704"/>
      <c r="TDW105" s="704"/>
      <c r="TDX105" s="704"/>
      <c r="TDY105" s="704"/>
      <c r="TDZ105" s="704"/>
      <c r="TEA105" s="704"/>
      <c r="TEB105" s="704"/>
      <c r="TEC105" s="704"/>
      <c r="TED105" s="704"/>
      <c r="TEE105" s="704"/>
      <c r="TEF105" s="704"/>
      <c r="TEG105" s="704"/>
      <c r="TEH105" s="704"/>
      <c r="TEI105" s="704"/>
      <c r="TEJ105" s="704"/>
      <c r="TEK105" s="704"/>
      <c r="TEL105" s="704"/>
      <c r="TEM105" s="704"/>
      <c r="TEN105" s="704"/>
      <c r="TEO105" s="704"/>
      <c r="TEP105" s="704"/>
      <c r="TEQ105" s="704"/>
      <c r="TER105" s="704"/>
      <c r="TES105" s="704"/>
      <c r="TET105" s="704"/>
      <c r="TEU105" s="704"/>
      <c r="TEV105" s="704"/>
      <c r="TEW105" s="704"/>
      <c r="TEX105" s="704"/>
      <c r="TEY105" s="704"/>
      <c r="TEZ105" s="704"/>
      <c r="TFA105" s="704"/>
      <c r="TFB105" s="704"/>
      <c r="TFC105" s="704"/>
      <c r="TFD105" s="704"/>
      <c r="TFE105" s="704"/>
      <c r="TFF105" s="704"/>
      <c r="TFG105" s="704"/>
      <c r="TFH105" s="704"/>
      <c r="TFI105" s="704"/>
      <c r="TFJ105" s="704"/>
      <c r="TFK105" s="704"/>
      <c r="TFL105" s="704"/>
      <c r="TFM105" s="704"/>
      <c r="TFN105" s="704"/>
      <c r="TFO105" s="704"/>
      <c r="TFP105" s="704"/>
      <c r="TFQ105" s="704"/>
      <c r="TFR105" s="704"/>
      <c r="TFS105" s="704"/>
      <c r="TFT105" s="704"/>
      <c r="TFU105" s="704"/>
      <c r="TFV105" s="704"/>
      <c r="TFW105" s="704"/>
      <c r="TFX105" s="704"/>
      <c r="TFY105" s="704"/>
      <c r="TFZ105" s="704"/>
      <c r="TGA105" s="704"/>
      <c r="TGB105" s="704"/>
      <c r="TGC105" s="704"/>
      <c r="TGD105" s="704"/>
      <c r="TGE105" s="704"/>
      <c r="TGF105" s="704"/>
      <c r="TGG105" s="704"/>
      <c r="TGH105" s="704"/>
      <c r="TGI105" s="704"/>
      <c r="TGJ105" s="704"/>
      <c r="TGK105" s="704"/>
      <c r="TGL105" s="704"/>
      <c r="TGM105" s="704"/>
      <c r="TGN105" s="704"/>
      <c r="TGO105" s="704"/>
      <c r="TGP105" s="704"/>
      <c r="TGQ105" s="704"/>
      <c r="TGR105" s="704"/>
      <c r="TGS105" s="704"/>
      <c r="TGT105" s="704"/>
      <c r="TGU105" s="704"/>
      <c r="TGV105" s="704"/>
      <c r="TGW105" s="704"/>
      <c r="TGX105" s="704"/>
      <c r="TGY105" s="704"/>
      <c r="TGZ105" s="704"/>
      <c r="THA105" s="704"/>
      <c r="THB105" s="704"/>
      <c r="THC105" s="704"/>
      <c r="THD105" s="704"/>
      <c r="THE105" s="704"/>
      <c r="THF105" s="704"/>
      <c r="THG105" s="704"/>
      <c r="THH105" s="704"/>
      <c r="THI105" s="704"/>
      <c r="THJ105" s="704"/>
      <c r="THK105" s="704"/>
      <c r="THL105" s="704"/>
      <c r="THM105" s="704"/>
      <c r="THN105" s="704"/>
      <c r="THO105" s="704"/>
      <c r="THP105" s="704"/>
      <c r="THQ105" s="704"/>
      <c r="THR105" s="704"/>
      <c r="THS105" s="704"/>
      <c r="THT105" s="704"/>
      <c r="THU105" s="704"/>
      <c r="THV105" s="704"/>
      <c r="THW105" s="704"/>
      <c r="THX105" s="704"/>
      <c r="THY105" s="704"/>
      <c r="THZ105" s="704"/>
      <c r="TIA105" s="704"/>
      <c r="TIB105" s="704"/>
      <c r="TIC105" s="704"/>
      <c r="TID105" s="704"/>
      <c r="TIE105" s="704"/>
      <c r="TIF105" s="704"/>
      <c r="TIG105" s="704"/>
      <c r="TIH105" s="704"/>
      <c r="TII105" s="704"/>
      <c r="TIJ105" s="704"/>
      <c r="TIK105" s="704"/>
      <c r="TIL105" s="704"/>
      <c r="TIM105" s="704"/>
      <c r="TIN105" s="704"/>
      <c r="TIO105" s="704"/>
      <c r="TIP105" s="704"/>
      <c r="TIQ105" s="704"/>
      <c r="TIR105" s="704"/>
      <c r="TIS105" s="704"/>
      <c r="TIT105" s="704"/>
      <c r="TIU105" s="704"/>
      <c r="TIV105" s="704"/>
      <c r="TIW105" s="704"/>
      <c r="TIX105" s="704"/>
      <c r="TIY105" s="704"/>
      <c r="TIZ105" s="704"/>
      <c r="TJA105" s="704"/>
      <c r="TJB105" s="704"/>
      <c r="TJC105" s="704"/>
      <c r="TJD105" s="704"/>
      <c r="TJE105" s="704"/>
      <c r="TJF105" s="704"/>
      <c r="TJG105" s="704"/>
      <c r="TJH105" s="704"/>
      <c r="TJI105" s="704"/>
      <c r="TJJ105" s="704"/>
      <c r="TJK105" s="704"/>
      <c r="TJL105" s="704"/>
      <c r="TJM105" s="704"/>
      <c r="TJN105" s="704"/>
      <c r="TJO105" s="704"/>
      <c r="TJP105" s="704"/>
      <c r="TJQ105" s="704"/>
      <c r="TJR105" s="704"/>
      <c r="TJS105" s="704"/>
      <c r="TJT105" s="704"/>
      <c r="TJU105" s="704"/>
      <c r="TJV105" s="704"/>
      <c r="TJW105" s="704"/>
      <c r="TJX105" s="704"/>
      <c r="TJY105" s="704"/>
      <c r="TJZ105" s="704"/>
      <c r="TKA105" s="704"/>
      <c r="TKB105" s="704"/>
      <c r="TKC105" s="704"/>
      <c r="TKD105" s="704"/>
      <c r="TKE105" s="704"/>
      <c r="TKF105" s="704"/>
      <c r="TKG105" s="704"/>
      <c r="TKH105" s="704"/>
      <c r="TKI105" s="704"/>
      <c r="TKJ105" s="704"/>
      <c r="TKK105" s="704"/>
      <c r="TKL105" s="704"/>
      <c r="TKM105" s="704"/>
      <c r="TKN105" s="704"/>
      <c r="TKO105" s="704"/>
      <c r="TKP105" s="704"/>
      <c r="TKQ105" s="704"/>
      <c r="TKR105" s="704"/>
      <c r="TKS105" s="704"/>
      <c r="TKT105" s="704"/>
      <c r="TKU105" s="704"/>
      <c r="TKV105" s="704"/>
      <c r="TKW105" s="704"/>
      <c r="TKX105" s="704"/>
      <c r="TKY105" s="704"/>
      <c r="TKZ105" s="704"/>
      <c r="TLA105" s="704"/>
      <c r="TLB105" s="704"/>
      <c r="TLC105" s="704"/>
      <c r="TLD105" s="704"/>
      <c r="TLE105" s="704"/>
      <c r="TLF105" s="704"/>
      <c r="TLG105" s="704"/>
      <c r="TLH105" s="704"/>
      <c r="TLI105" s="704"/>
      <c r="TLJ105" s="704"/>
      <c r="TLK105" s="704"/>
      <c r="TLL105" s="704"/>
      <c r="TLM105" s="704"/>
      <c r="TLN105" s="704"/>
      <c r="TLO105" s="704"/>
      <c r="TLP105" s="704"/>
      <c r="TLQ105" s="704"/>
      <c r="TLR105" s="704"/>
      <c r="TLS105" s="704"/>
      <c r="TLT105" s="704"/>
      <c r="TLU105" s="704"/>
      <c r="TLV105" s="704"/>
      <c r="TLW105" s="704"/>
      <c r="TLX105" s="704"/>
      <c r="TLY105" s="704"/>
      <c r="TLZ105" s="704"/>
      <c r="TMA105" s="704"/>
      <c r="TMB105" s="704"/>
      <c r="TMC105" s="704"/>
      <c r="TMD105" s="704"/>
      <c r="TME105" s="704"/>
      <c r="TMF105" s="704"/>
      <c r="TMG105" s="704"/>
      <c r="TMH105" s="704"/>
      <c r="TMI105" s="704"/>
      <c r="TMJ105" s="704"/>
      <c r="TMK105" s="704"/>
      <c r="TML105" s="704"/>
      <c r="TMM105" s="704"/>
      <c r="TMN105" s="704"/>
      <c r="TMO105" s="704"/>
      <c r="TMP105" s="704"/>
      <c r="TMQ105" s="704"/>
      <c r="TMR105" s="704"/>
      <c r="TMS105" s="704"/>
      <c r="TMT105" s="704"/>
      <c r="TMU105" s="704"/>
      <c r="TMV105" s="704"/>
      <c r="TMW105" s="704"/>
      <c r="TMX105" s="704"/>
      <c r="TMY105" s="704"/>
      <c r="TMZ105" s="704"/>
      <c r="TNA105" s="704"/>
      <c r="TNB105" s="704"/>
      <c r="TNC105" s="704"/>
      <c r="TND105" s="704"/>
      <c r="TNE105" s="704"/>
      <c r="TNF105" s="704"/>
      <c r="TNG105" s="704"/>
      <c r="TNH105" s="704"/>
      <c r="TNI105" s="704"/>
      <c r="TNJ105" s="704"/>
      <c r="TNK105" s="704"/>
      <c r="TNL105" s="704"/>
      <c r="TNM105" s="704"/>
      <c r="TNN105" s="704"/>
      <c r="TNO105" s="704"/>
      <c r="TNP105" s="704"/>
      <c r="TNQ105" s="704"/>
      <c r="TNR105" s="704"/>
      <c r="TNS105" s="704"/>
      <c r="TNT105" s="704"/>
      <c r="TNU105" s="704"/>
      <c r="TNV105" s="704"/>
      <c r="TNW105" s="704"/>
      <c r="TNX105" s="704"/>
      <c r="TNY105" s="704"/>
      <c r="TNZ105" s="704"/>
      <c r="TOA105" s="704"/>
      <c r="TOB105" s="704"/>
      <c r="TOC105" s="704"/>
      <c r="TOD105" s="704"/>
      <c r="TOE105" s="704"/>
      <c r="TOF105" s="704"/>
      <c r="TOG105" s="704"/>
      <c r="TOH105" s="704"/>
      <c r="TOI105" s="704"/>
      <c r="TOJ105" s="704"/>
      <c r="TOK105" s="704"/>
      <c r="TOL105" s="704"/>
      <c r="TOM105" s="704"/>
      <c r="TON105" s="704"/>
      <c r="TOO105" s="704"/>
      <c r="TOP105" s="704"/>
      <c r="TOQ105" s="704"/>
      <c r="TOR105" s="704"/>
      <c r="TOS105" s="704"/>
      <c r="TOT105" s="704"/>
      <c r="TOU105" s="704"/>
      <c r="TOV105" s="704"/>
      <c r="TOW105" s="704"/>
      <c r="TOX105" s="704"/>
      <c r="TOY105" s="704"/>
      <c r="TOZ105" s="704"/>
      <c r="TPA105" s="704"/>
      <c r="TPB105" s="704"/>
      <c r="TPC105" s="704"/>
      <c r="TPD105" s="704"/>
      <c r="TPE105" s="704"/>
      <c r="TPF105" s="704"/>
      <c r="TPG105" s="704"/>
      <c r="TPH105" s="704"/>
      <c r="TPI105" s="704"/>
      <c r="TPJ105" s="704"/>
      <c r="TPK105" s="704"/>
      <c r="TPL105" s="704"/>
      <c r="TPM105" s="704"/>
      <c r="TPN105" s="704"/>
      <c r="TPO105" s="704"/>
      <c r="TPP105" s="704"/>
      <c r="TPQ105" s="704"/>
      <c r="TPR105" s="704"/>
      <c r="TPS105" s="704"/>
      <c r="TPT105" s="704"/>
      <c r="TPU105" s="704"/>
      <c r="TPV105" s="704"/>
      <c r="TPW105" s="704"/>
      <c r="TPX105" s="704"/>
      <c r="TPY105" s="704"/>
      <c r="TPZ105" s="704"/>
      <c r="TQA105" s="704"/>
      <c r="TQB105" s="704"/>
      <c r="TQC105" s="704"/>
      <c r="TQD105" s="704"/>
      <c r="TQE105" s="704"/>
      <c r="TQF105" s="704"/>
      <c r="TQG105" s="704"/>
      <c r="TQH105" s="704"/>
      <c r="TQI105" s="704"/>
      <c r="TQJ105" s="704"/>
      <c r="TQK105" s="704"/>
      <c r="TQL105" s="704"/>
      <c r="TQM105" s="704"/>
      <c r="TQN105" s="704"/>
      <c r="TQO105" s="704"/>
      <c r="TQP105" s="704"/>
      <c r="TQQ105" s="704"/>
      <c r="TQR105" s="704"/>
      <c r="TQS105" s="704"/>
      <c r="TQT105" s="704"/>
      <c r="TQU105" s="704"/>
      <c r="TQV105" s="704"/>
      <c r="TQW105" s="704"/>
      <c r="TQX105" s="704"/>
      <c r="TQY105" s="704"/>
      <c r="TQZ105" s="704"/>
      <c r="TRA105" s="704"/>
      <c r="TRB105" s="704"/>
      <c r="TRC105" s="704"/>
      <c r="TRD105" s="704"/>
      <c r="TRE105" s="704"/>
      <c r="TRF105" s="704"/>
      <c r="TRG105" s="704"/>
      <c r="TRH105" s="704"/>
      <c r="TRI105" s="704"/>
      <c r="TRJ105" s="704"/>
      <c r="TRK105" s="704"/>
      <c r="TRL105" s="704"/>
      <c r="TRM105" s="704"/>
      <c r="TRN105" s="704"/>
      <c r="TRO105" s="704"/>
      <c r="TRP105" s="704"/>
      <c r="TRQ105" s="704"/>
      <c r="TRR105" s="704"/>
      <c r="TRS105" s="704"/>
      <c r="TRT105" s="704"/>
      <c r="TRU105" s="704"/>
      <c r="TRV105" s="704"/>
      <c r="TRW105" s="704"/>
      <c r="TRX105" s="704"/>
      <c r="TRY105" s="704"/>
      <c r="TRZ105" s="704"/>
      <c r="TSA105" s="704"/>
      <c r="TSB105" s="704"/>
      <c r="TSC105" s="704"/>
      <c r="TSD105" s="704"/>
      <c r="TSE105" s="704"/>
      <c r="TSF105" s="704"/>
      <c r="TSG105" s="704"/>
      <c r="TSH105" s="704"/>
      <c r="TSI105" s="704"/>
      <c r="TSJ105" s="704"/>
      <c r="TSK105" s="704"/>
      <c r="TSL105" s="704"/>
      <c r="TSM105" s="704"/>
      <c r="TSN105" s="704"/>
      <c r="TSO105" s="704"/>
      <c r="TSP105" s="704"/>
      <c r="TSQ105" s="704"/>
      <c r="TSR105" s="704"/>
      <c r="TSS105" s="704"/>
      <c r="TST105" s="704"/>
      <c r="TSU105" s="704"/>
      <c r="TSV105" s="704"/>
      <c r="TSW105" s="704"/>
      <c r="TSX105" s="704"/>
      <c r="TSY105" s="704"/>
      <c r="TSZ105" s="704"/>
      <c r="TTA105" s="704"/>
      <c r="TTB105" s="704"/>
      <c r="TTC105" s="704"/>
      <c r="TTD105" s="704"/>
      <c r="TTE105" s="704"/>
      <c r="TTF105" s="704"/>
      <c r="TTG105" s="704"/>
      <c r="TTH105" s="704"/>
      <c r="TTI105" s="704"/>
      <c r="TTJ105" s="704"/>
      <c r="TTK105" s="704"/>
      <c r="TTL105" s="704"/>
      <c r="TTM105" s="704"/>
      <c r="TTN105" s="704"/>
      <c r="TTO105" s="704"/>
      <c r="TTP105" s="704"/>
      <c r="TTQ105" s="704"/>
      <c r="TTR105" s="704"/>
      <c r="TTS105" s="704"/>
      <c r="TTT105" s="704"/>
      <c r="TTU105" s="704"/>
      <c r="TTV105" s="704"/>
      <c r="TTW105" s="704"/>
      <c r="TTX105" s="704"/>
      <c r="TTY105" s="704"/>
      <c r="TTZ105" s="704"/>
      <c r="TUA105" s="704"/>
      <c r="TUB105" s="704"/>
      <c r="TUC105" s="704"/>
      <c r="TUD105" s="704"/>
      <c r="TUE105" s="704"/>
      <c r="TUF105" s="704"/>
      <c r="TUG105" s="704"/>
      <c r="TUH105" s="704"/>
      <c r="TUI105" s="704"/>
      <c r="TUJ105" s="704"/>
      <c r="TUK105" s="704"/>
      <c r="TUL105" s="704"/>
      <c r="TUM105" s="704"/>
      <c r="TUN105" s="704"/>
      <c r="TUO105" s="704"/>
      <c r="TUP105" s="704"/>
      <c r="TUQ105" s="704"/>
      <c r="TUR105" s="704"/>
      <c r="TUS105" s="704"/>
      <c r="TUT105" s="704"/>
      <c r="TUU105" s="704"/>
      <c r="TUV105" s="704"/>
      <c r="TUW105" s="704"/>
      <c r="TUX105" s="704"/>
      <c r="TUY105" s="704"/>
      <c r="TUZ105" s="704"/>
      <c r="TVA105" s="704"/>
      <c r="TVB105" s="704"/>
      <c r="TVC105" s="704"/>
      <c r="TVD105" s="704"/>
      <c r="TVE105" s="704"/>
      <c r="TVF105" s="704"/>
      <c r="TVG105" s="704"/>
      <c r="TVH105" s="704"/>
      <c r="TVI105" s="704"/>
      <c r="TVJ105" s="704"/>
      <c r="TVK105" s="704"/>
      <c r="TVL105" s="704"/>
      <c r="TVM105" s="704"/>
      <c r="TVN105" s="704"/>
      <c r="TVO105" s="704"/>
      <c r="TVP105" s="704"/>
      <c r="TVQ105" s="704"/>
      <c r="TVR105" s="704"/>
      <c r="TVS105" s="704"/>
      <c r="TVT105" s="704"/>
      <c r="TVU105" s="704"/>
      <c r="TVV105" s="704"/>
      <c r="TVW105" s="704"/>
      <c r="TVX105" s="704"/>
      <c r="TVY105" s="704"/>
      <c r="TVZ105" s="704"/>
      <c r="TWA105" s="704"/>
      <c r="TWB105" s="704"/>
      <c r="TWC105" s="704"/>
      <c r="TWD105" s="704"/>
      <c r="TWE105" s="704"/>
      <c r="TWF105" s="704"/>
      <c r="TWG105" s="704"/>
      <c r="TWH105" s="704"/>
      <c r="TWI105" s="704"/>
      <c r="TWJ105" s="704"/>
      <c r="TWK105" s="704"/>
      <c r="TWL105" s="704"/>
      <c r="TWM105" s="704"/>
      <c r="TWN105" s="704"/>
      <c r="TWO105" s="704"/>
      <c r="TWP105" s="704"/>
      <c r="TWQ105" s="704"/>
      <c r="TWR105" s="704"/>
      <c r="TWS105" s="704"/>
      <c r="TWT105" s="704"/>
      <c r="TWU105" s="704"/>
      <c r="TWV105" s="704"/>
      <c r="TWW105" s="704"/>
      <c r="TWX105" s="704"/>
      <c r="TWY105" s="704"/>
      <c r="TWZ105" s="704"/>
      <c r="TXA105" s="704"/>
      <c r="TXB105" s="704"/>
      <c r="TXC105" s="704"/>
      <c r="TXD105" s="704"/>
      <c r="TXE105" s="704"/>
      <c r="TXF105" s="704"/>
      <c r="TXG105" s="704"/>
      <c r="TXH105" s="704"/>
      <c r="TXI105" s="704"/>
      <c r="TXJ105" s="704"/>
      <c r="TXK105" s="704"/>
      <c r="TXL105" s="704"/>
      <c r="TXM105" s="704"/>
      <c r="TXN105" s="704"/>
      <c r="TXO105" s="704"/>
      <c r="TXP105" s="704"/>
      <c r="TXQ105" s="704"/>
      <c r="TXR105" s="704"/>
      <c r="TXS105" s="704"/>
      <c r="TXT105" s="704"/>
      <c r="TXU105" s="704"/>
      <c r="TXV105" s="704"/>
      <c r="TXW105" s="704"/>
      <c r="TXX105" s="704"/>
      <c r="TXY105" s="704"/>
      <c r="TXZ105" s="704"/>
      <c r="TYA105" s="704"/>
      <c r="TYB105" s="704"/>
      <c r="TYC105" s="704"/>
      <c r="TYD105" s="704"/>
      <c r="TYE105" s="704"/>
      <c r="TYF105" s="704"/>
      <c r="TYG105" s="704"/>
      <c r="TYH105" s="704"/>
      <c r="TYI105" s="704"/>
      <c r="TYJ105" s="704"/>
      <c r="TYK105" s="704"/>
      <c r="TYL105" s="704"/>
      <c r="TYM105" s="704"/>
      <c r="TYN105" s="704"/>
      <c r="TYO105" s="704"/>
      <c r="TYP105" s="704"/>
      <c r="TYQ105" s="704"/>
      <c r="TYR105" s="704"/>
      <c r="TYS105" s="704"/>
      <c r="TYT105" s="704"/>
      <c r="TYU105" s="704"/>
      <c r="TYV105" s="704"/>
      <c r="TYW105" s="704"/>
      <c r="TYX105" s="704"/>
      <c r="TYY105" s="704"/>
      <c r="TYZ105" s="704"/>
      <c r="TZA105" s="704"/>
      <c r="TZB105" s="704"/>
      <c r="TZC105" s="704"/>
      <c r="TZD105" s="704"/>
      <c r="TZE105" s="704"/>
      <c r="TZF105" s="704"/>
      <c r="TZG105" s="704"/>
      <c r="TZH105" s="704"/>
      <c r="TZI105" s="704"/>
      <c r="TZJ105" s="704"/>
      <c r="TZK105" s="704"/>
      <c r="TZL105" s="704"/>
      <c r="TZM105" s="704"/>
      <c r="TZN105" s="704"/>
      <c r="TZO105" s="704"/>
      <c r="TZP105" s="704"/>
      <c r="TZQ105" s="704"/>
      <c r="TZR105" s="704"/>
      <c r="TZS105" s="704"/>
      <c r="TZT105" s="704"/>
      <c r="TZU105" s="704"/>
      <c r="TZV105" s="704"/>
      <c r="TZW105" s="704"/>
      <c r="TZX105" s="704"/>
      <c r="TZY105" s="704"/>
      <c r="TZZ105" s="704"/>
      <c r="UAA105" s="704"/>
      <c r="UAB105" s="704"/>
      <c r="UAC105" s="704"/>
      <c r="UAD105" s="704"/>
      <c r="UAE105" s="704"/>
      <c r="UAF105" s="704"/>
      <c r="UAG105" s="704"/>
      <c r="UAH105" s="704"/>
      <c r="UAI105" s="704"/>
      <c r="UAJ105" s="704"/>
      <c r="UAK105" s="704"/>
      <c r="UAL105" s="704"/>
      <c r="UAM105" s="704"/>
      <c r="UAN105" s="704"/>
      <c r="UAO105" s="704"/>
      <c r="UAP105" s="704"/>
      <c r="UAQ105" s="704"/>
      <c r="UAR105" s="704"/>
      <c r="UAS105" s="704"/>
      <c r="UAT105" s="704"/>
      <c r="UAU105" s="704"/>
      <c r="UAV105" s="704"/>
      <c r="UAW105" s="704"/>
      <c r="UAX105" s="704"/>
      <c r="UAY105" s="704"/>
      <c r="UAZ105" s="704"/>
      <c r="UBA105" s="704"/>
      <c r="UBB105" s="704"/>
      <c r="UBC105" s="704"/>
      <c r="UBD105" s="704"/>
      <c r="UBE105" s="704"/>
      <c r="UBF105" s="704"/>
      <c r="UBG105" s="704"/>
      <c r="UBH105" s="704"/>
      <c r="UBI105" s="704"/>
      <c r="UBJ105" s="704"/>
      <c r="UBK105" s="704"/>
      <c r="UBL105" s="704"/>
      <c r="UBM105" s="704"/>
      <c r="UBN105" s="704"/>
      <c r="UBO105" s="704"/>
      <c r="UBP105" s="704"/>
      <c r="UBQ105" s="704"/>
      <c r="UBR105" s="704"/>
      <c r="UBS105" s="704"/>
      <c r="UBT105" s="704"/>
      <c r="UBU105" s="704"/>
      <c r="UBV105" s="704"/>
      <c r="UBW105" s="704"/>
      <c r="UBX105" s="704"/>
      <c r="UBY105" s="704"/>
      <c r="UBZ105" s="704"/>
      <c r="UCA105" s="704"/>
      <c r="UCB105" s="704"/>
      <c r="UCC105" s="704"/>
      <c r="UCD105" s="704"/>
      <c r="UCE105" s="704"/>
      <c r="UCF105" s="704"/>
      <c r="UCG105" s="704"/>
      <c r="UCH105" s="704"/>
      <c r="UCI105" s="704"/>
      <c r="UCJ105" s="704"/>
      <c r="UCK105" s="704"/>
      <c r="UCL105" s="704"/>
      <c r="UCM105" s="704"/>
      <c r="UCN105" s="704"/>
      <c r="UCO105" s="704"/>
      <c r="UCP105" s="704"/>
      <c r="UCQ105" s="704"/>
      <c r="UCR105" s="704"/>
      <c r="UCS105" s="704"/>
      <c r="UCT105" s="704"/>
      <c r="UCU105" s="704"/>
      <c r="UCV105" s="704"/>
      <c r="UCW105" s="704"/>
      <c r="UCX105" s="704"/>
      <c r="UCY105" s="704"/>
      <c r="UCZ105" s="704"/>
      <c r="UDA105" s="704"/>
      <c r="UDB105" s="704"/>
      <c r="UDC105" s="704"/>
      <c r="UDD105" s="704"/>
      <c r="UDE105" s="704"/>
      <c r="UDF105" s="704"/>
      <c r="UDG105" s="704"/>
      <c r="UDH105" s="704"/>
      <c r="UDI105" s="704"/>
      <c r="UDJ105" s="704"/>
      <c r="UDK105" s="704"/>
      <c r="UDL105" s="704"/>
      <c r="UDM105" s="704"/>
      <c r="UDN105" s="704"/>
      <c r="UDO105" s="704"/>
      <c r="UDP105" s="704"/>
      <c r="UDQ105" s="704"/>
      <c r="UDR105" s="704"/>
      <c r="UDS105" s="704"/>
      <c r="UDT105" s="704"/>
      <c r="UDU105" s="704"/>
      <c r="UDV105" s="704"/>
      <c r="UDW105" s="704"/>
      <c r="UDX105" s="704"/>
      <c r="UDY105" s="704"/>
      <c r="UDZ105" s="704"/>
      <c r="UEA105" s="704"/>
      <c r="UEB105" s="704"/>
      <c r="UEC105" s="704"/>
      <c r="UED105" s="704"/>
      <c r="UEE105" s="704"/>
      <c r="UEF105" s="704"/>
      <c r="UEG105" s="704"/>
      <c r="UEH105" s="704"/>
      <c r="UEI105" s="704"/>
      <c r="UEJ105" s="704"/>
      <c r="UEK105" s="704"/>
      <c r="UEL105" s="704"/>
      <c r="UEM105" s="704"/>
      <c r="UEN105" s="704"/>
      <c r="UEO105" s="704"/>
      <c r="UEP105" s="704"/>
      <c r="UEQ105" s="704"/>
      <c r="UER105" s="704"/>
      <c r="UES105" s="704"/>
      <c r="UET105" s="704"/>
      <c r="UEU105" s="704"/>
      <c r="UEV105" s="704"/>
      <c r="UEW105" s="704"/>
      <c r="UEX105" s="704"/>
      <c r="UEY105" s="704"/>
      <c r="UEZ105" s="704"/>
      <c r="UFA105" s="704"/>
      <c r="UFB105" s="704"/>
      <c r="UFC105" s="704"/>
      <c r="UFD105" s="704"/>
      <c r="UFE105" s="704"/>
      <c r="UFF105" s="704"/>
      <c r="UFG105" s="704"/>
      <c r="UFH105" s="704"/>
      <c r="UFI105" s="704"/>
      <c r="UFJ105" s="704"/>
      <c r="UFK105" s="704"/>
      <c r="UFL105" s="704"/>
      <c r="UFM105" s="704"/>
      <c r="UFN105" s="704"/>
      <c r="UFO105" s="704"/>
      <c r="UFP105" s="704"/>
      <c r="UFQ105" s="704"/>
      <c r="UFR105" s="704"/>
      <c r="UFS105" s="704"/>
      <c r="UFT105" s="704"/>
      <c r="UFU105" s="704"/>
      <c r="UFV105" s="704"/>
      <c r="UFW105" s="704"/>
      <c r="UFX105" s="704"/>
      <c r="UFY105" s="704"/>
      <c r="UFZ105" s="704"/>
      <c r="UGA105" s="704"/>
      <c r="UGB105" s="704"/>
      <c r="UGC105" s="704"/>
      <c r="UGD105" s="704"/>
      <c r="UGE105" s="704"/>
      <c r="UGF105" s="704"/>
      <c r="UGG105" s="704"/>
      <c r="UGH105" s="704"/>
      <c r="UGI105" s="704"/>
      <c r="UGJ105" s="704"/>
      <c r="UGK105" s="704"/>
      <c r="UGL105" s="704"/>
      <c r="UGM105" s="704"/>
      <c r="UGN105" s="704"/>
      <c r="UGO105" s="704"/>
      <c r="UGP105" s="704"/>
      <c r="UGQ105" s="704"/>
      <c r="UGR105" s="704"/>
      <c r="UGS105" s="704"/>
      <c r="UGT105" s="704"/>
      <c r="UGU105" s="704"/>
      <c r="UGV105" s="704"/>
      <c r="UGW105" s="704"/>
      <c r="UGX105" s="704"/>
      <c r="UGY105" s="704"/>
      <c r="UGZ105" s="704"/>
      <c r="UHA105" s="704"/>
      <c r="UHB105" s="704"/>
      <c r="UHC105" s="704"/>
      <c r="UHD105" s="704"/>
      <c r="UHE105" s="704"/>
      <c r="UHF105" s="704"/>
      <c r="UHG105" s="704"/>
      <c r="UHH105" s="704"/>
      <c r="UHI105" s="704"/>
      <c r="UHJ105" s="704"/>
      <c r="UHK105" s="704"/>
      <c r="UHL105" s="704"/>
      <c r="UHM105" s="704"/>
      <c r="UHN105" s="704"/>
      <c r="UHO105" s="704"/>
      <c r="UHP105" s="704"/>
      <c r="UHQ105" s="704"/>
      <c r="UHR105" s="704"/>
      <c r="UHS105" s="704"/>
      <c r="UHT105" s="704"/>
      <c r="UHU105" s="704"/>
      <c r="UHV105" s="704"/>
      <c r="UHW105" s="704"/>
      <c r="UHX105" s="704"/>
      <c r="UHY105" s="704"/>
      <c r="UHZ105" s="704"/>
      <c r="UIA105" s="704"/>
      <c r="UIB105" s="704"/>
      <c r="UIC105" s="704"/>
      <c r="UID105" s="704"/>
      <c r="UIE105" s="704"/>
      <c r="UIF105" s="704"/>
      <c r="UIG105" s="704"/>
      <c r="UIH105" s="704"/>
      <c r="UII105" s="704"/>
      <c r="UIJ105" s="704"/>
      <c r="UIK105" s="704"/>
      <c r="UIL105" s="704"/>
      <c r="UIM105" s="704"/>
      <c r="UIN105" s="704"/>
      <c r="UIO105" s="704"/>
      <c r="UIP105" s="704"/>
      <c r="UIQ105" s="704"/>
      <c r="UIR105" s="704"/>
      <c r="UIS105" s="704"/>
      <c r="UIT105" s="704"/>
      <c r="UIU105" s="704"/>
      <c r="UIV105" s="704"/>
      <c r="UIW105" s="704"/>
      <c r="UIX105" s="704"/>
      <c r="UIY105" s="704"/>
      <c r="UIZ105" s="704"/>
      <c r="UJA105" s="704"/>
      <c r="UJB105" s="704"/>
      <c r="UJC105" s="704"/>
      <c r="UJD105" s="704"/>
      <c r="UJE105" s="704"/>
      <c r="UJF105" s="704"/>
      <c r="UJG105" s="704"/>
      <c r="UJH105" s="704"/>
      <c r="UJI105" s="704"/>
      <c r="UJJ105" s="704"/>
      <c r="UJK105" s="704"/>
      <c r="UJL105" s="704"/>
      <c r="UJM105" s="704"/>
      <c r="UJN105" s="704"/>
      <c r="UJO105" s="704"/>
      <c r="UJP105" s="704"/>
      <c r="UJQ105" s="704"/>
      <c r="UJR105" s="704"/>
      <c r="UJS105" s="704"/>
      <c r="UJT105" s="704"/>
      <c r="UJU105" s="704"/>
      <c r="UJV105" s="704"/>
      <c r="UJW105" s="704"/>
      <c r="UJX105" s="704"/>
      <c r="UJY105" s="704"/>
      <c r="UJZ105" s="704"/>
      <c r="UKA105" s="704"/>
      <c r="UKB105" s="704"/>
      <c r="UKC105" s="704"/>
      <c r="UKD105" s="704"/>
      <c r="UKE105" s="704"/>
      <c r="UKF105" s="704"/>
      <c r="UKG105" s="704"/>
      <c r="UKH105" s="704"/>
      <c r="UKI105" s="704"/>
      <c r="UKJ105" s="704"/>
      <c r="UKK105" s="704"/>
      <c r="UKL105" s="704"/>
      <c r="UKM105" s="704"/>
      <c r="UKN105" s="704"/>
      <c r="UKO105" s="704"/>
      <c r="UKP105" s="704"/>
      <c r="UKQ105" s="704"/>
      <c r="UKR105" s="704"/>
      <c r="UKS105" s="704"/>
      <c r="UKT105" s="704"/>
      <c r="UKU105" s="704"/>
      <c r="UKV105" s="704"/>
      <c r="UKW105" s="704"/>
      <c r="UKX105" s="704"/>
      <c r="UKY105" s="704"/>
      <c r="UKZ105" s="704"/>
      <c r="ULA105" s="704"/>
      <c r="ULB105" s="704"/>
      <c r="ULC105" s="704"/>
      <c r="ULD105" s="704"/>
      <c r="ULE105" s="704"/>
      <c r="ULF105" s="704"/>
      <c r="ULG105" s="704"/>
      <c r="ULH105" s="704"/>
      <c r="ULI105" s="704"/>
      <c r="ULJ105" s="704"/>
      <c r="ULK105" s="704"/>
      <c r="ULL105" s="704"/>
      <c r="ULM105" s="704"/>
      <c r="ULN105" s="704"/>
      <c r="ULO105" s="704"/>
      <c r="ULP105" s="704"/>
      <c r="ULQ105" s="704"/>
      <c r="ULR105" s="704"/>
      <c r="ULS105" s="704"/>
      <c r="ULT105" s="704"/>
      <c r="ULU105" s="704"/>
      <c r="ULV105" s="704"/>
      <c r="ULW105" s="704"/>
      <c r="ULX105" s="704"/>
      <c r="ULY105" s="704"/>
      <c r="ULZ105" s="704"/>
      <c r="UMA105" s="704"/>
      <c r="UMB105" s="704"/>
      <c r="UMC105" s="704"/>
      <c r="UMD105" s="704"/>
      <c r="UME105" s="704"/>
      <c r="UMF105" s="704"/>
      <c r="UMG105" s="704"/>
      <c r="UMH105" s="704"/>
      <c r="UMI105" s="704"/>
      <c r="UMJ105" s="704"/>
      <c r="UMK105" s="704"/>
      <c r="UML105" s="704"/>
      <c r="UMM105" s="704"/>
      <c r="UMN105" s="704"/>
      <c r="UMO105" s="704"/>
      <c r="UMP105" s="704"/>
      <c r="UMQ105" s="704"/>
      <c r="UMR105" s="704"/>
      <c r="UMS105" s="704"/>
      <c r="UMT105" s="704"/>
      <c r="UMU105" s="704"/>
      <c r="UMV105" s="704"/>
      <c r="UMW105" s="704"/>
      <c r="UMX105" s="704"/>
      <c r="UMY105" s="704"/>
      <c r="UMZ105" s="704"/>
      <c r="UNA105" s="704"/>
      <c r="UNB105" s="704"/>
      <c r="UNC105" s="704"/>
      <c r="UND105" s="704"/>
      <c r="UNE105" s="704"/>
      <c r="UNF105" s="704"/>
      <c r="UNG105" s="704"/>
      <c r="UNH105" s="704"/>
      <c r="UNI105" s="704"/>
      <c r="UNJ105" s="704"/>
      <c r="UNK105" s="704"/>
      <c r="UNL105" s="704"/>
      <c r="UNM105" s="704"/>
      <c r="UNN105" s="704"/>
      <c r="UNO105" s="704"/>
      <c r="UNP105" s="704"/>
      <c r="UNQ105" s="704"/>
      <c r="UNR105" s="704"/>
      <c r="UNS105" s="704"/>
      <c r="UNT105" s="704"/>
      <c r="UNU105" s="704"/>
      <c r="UNV105" s="704"/>
      <c r="UNW105" s="704"/>
      <c r="UNX105" s="704"/>
      <c r="UNY105" s="704"/>
      <c r="UNZ105" s="704"/>
      <c r="UOA105" s="704"/>
      <c r="UOB105" s="704"/>
      <c r="UOC105" s="704"/>
      <c r="UOD105" s="704"/>
      <c r="UOE105" s="704"/>
      <c r="UOF105" s="704"/>
      <c r="UOG105" s="704"/>
      <c r="UOH105" s="704"/>
      <c r="UOI105" s="704"/>
      <c r="UOJ105" s="704"/>
      <c r="UOK105" s="704"/>
      <c r="UOL105" s="704"/>
      <c r="UOM105" s="704"/>
      <c r="UON105" s="704"/>
      <c r="UOO105" s="704"/>
      <c r="UOP105" s="704"/>
      <c r="UOQ105" s="704"/>
      <c r="UOR105" s="704"/>
      <c r="UOS105" s="704"/>
      <c r="UOT105" s="704"/>
      <c r="UOU105" s="704"/>
      <c r="UOV105" s="704"/>
      <c r="UOW105" s="704"/>
      <c r="UOX105" s="704"/>
      <c r="UOY105" s="704"/>
      <c r="UOZ105" s="704"/>
      <c r="UPA105" s="704"/>
      <c r="UPB105" s="704"/>
      <c r="UPC105" s="704"/>
      <c r="UPD105" s="704"/>
      <c r="UPE105" s="704"/>
      <c r="UPF105" s="704"/>
      <c r="UPG105" s="704"/>
      <c r="UPH105" s="704"/>
      <c r="UPI105" s="704"/>
      <c r="UPJ105" s="704"/>
      <c r="UPK105" s="704"/>
      <c r="UPL105" s="704"/>
      <c r="UPM105" s="704"/>
      <c r="UPN105" s="704"/>
      <c r="UPO105" s="704"/>
      <c r="UPP105" s="704"/>
      <c r="UPQ105" s="704"/>
      <c r="UPR105" s="704"/>
      <c r="UPS105" s="704"/>
      <c r="UPT105" s="704"/>
      <c r="UPU105" s="704"/>
      <c r="UPV105" s="704"/>
      <c r="UPW105" s="704"/>
      <c r="UPX105" s="704"/>
      <c r="UPY105" s="704"/>
      <c r="UPZ105" s="704"/>
      <c r="UQA105" s="704"/>
      <c r="UQB105" s="704"/>
      <c r="UQC105" s="704"/>
      <c r="UQD105" s="704"/>
      <c r="UQE105" s="704"/>
      <c r="UQF105" s="704"/>
      <c r="UQG105" s="704"/>
      <c r="UQH105" s="704"/>
      <c r="UQI105" s="704"/>
      <c r="UQJ105" s="704"/>
      <c r="UQK105" s="704"/>
      <c r="UQL105" s="704"/>
      <c r="UQM105" s="704"/>
      <c r="UQN105" s="704"/>
      <c r="UQO105" s="704"/>
      <c r="UQP105" s="704"/>
      <c r="UQQ105" s="704"/>
      <c r="UQR105" s="704"/>
      <c r="UQS105" s="704"/>
      <c r="UQT105" s="704"/>
      <c r="UQU105" s="704"/>
      <c r="UQV105" s="704"/>
      <c r="UQW105" s="704"/>
      <c r="UQX105" s="704"/>
      <c r="UQY105" s="704"/>
      <c r="UQZ105" s="704"/>
      <c r="URA105" s="704"/>
      <c r="URB105" s="704"/>
      <c r="URC105" s="704"/>
      <c r="URD105" s="704"/>
      <c r="URE105" s="704"/>
      <c r="URF105" s="704"/>
      <c r="URG105" s="704"/>
      <c r="URH105" s="704"/>
      <c r="URI105" s="704"/>
      <c r="URJ105" s="704"/>
      <c r="URK105" s="704"/>
      <c r="URL105" s="704"/>
      <c r="URM105" s="704"/>
      <c r="URN105" s="704"/>
      <c r="URO105" s="704"/>
      <c r="URP105" s="704"/>
      <c r="URQ105" s="704"/>
      <c r="URR105" s="704"/>
      <c r="URS105" s="704"/>
      <c r="URT105" s="704"/>
      <c r="URU105" s="704"/>
      <c r="URV105" s="704"/>
      <c r="URW105" s="704"/>
      <c r="URX105" s="704"/>
      <c r="URY105" s="704"/>
      <c r="URZ105" s="704"/>
      <c r="USA105" s="704"/>
      <c r="USB105" s="704"/>
      <c r="USC105" s="704"/>
      <c r="USD105" s="704"/>
      <c r="USE105" s="704"/>
      <c r="USF105" s="704"/>
      <c r="USG105" s="704"/>
      <c r="USH105" s="704"/>
      <c r="USI105" s="704"/>
      <c r="USJ105" s="704"/>
      <c r="USK105" s="704"/>
      <c r="USL105" s="704"/>
      <c r="USM105" s="704"/>
      <c r="USN105" s="704"/>
      <c r="USO105" s="704"/>
      <c r="USP105" s="704"/>
      <c r="USQ105" s="704"/>
      <c r="USR105" s="704"/>
      <c r="USS105" s="704"/>
      <c r="UST105" s="704"/>
      <c r="USU105" s="704"/>
      <c r="USV105" s="704"/>
      <c r="USW105" s="704"/>
      <c r="USX105" s="704"/>
      <c r="USY105" s="704"/>
      <c r="USZ105" s="704"/>
      <c r="UTA105" s="704"/>
      <c r="UTB105" s="704"/>
      <c r="UTC105" s="704"/>
      <c r="UTD105" s="704"/>
      <c r="UTE105" s="704"/>
      <c r="UTF105" s="704"/>
      <c r="UTG105" s="704"/>
      <c r="UTH105" s="704"/>
      <c r="UTI105" s="704"/>
      <c r="UTJ105" s="704"/>
      <c r="UTK105" s="704"/>
      <c r="UTL105" s="704"/>
      <c r="UTM105" s="704"/>
      <c r="UTN105" s="704"/>
      <c r="UTO105" s="704"/>
      <c r="UTP105" s="704"/>
      <c r="UTQ105" s="704"/>
      <c r="UTR105" s="704"/>
      <c r="UTS105" s="704"/>
      <c r="UTT105" s="704"/>
      <c r="UTU105" s="704"/>
      <c r="UTV105" s="704"/>
      <c r="UTW105" s="704"/>
      <c r="UTX105" s="704"/>
      <c r="UTY105" s="704"/>
      <c r="UTZ105" s="704"/>
      <c r="UUA105" s="704"/>
      <c r="UUB105" s="704"/>
      <c r="UUC105" s="704"/>
      <c r="UUD105" s="704"/>
      <c r="UUE105" s="704"/>
      <c r="UUF105" s="704"/>
      <c r="UUG105" s="704"/>
      <c r="UUH105" s="704"/>
      <c r="UUI105" s="704"/>
      <c r="UUJ105" s="704"/>
      <c r="UUK105" s="704"/>
      <c r="UUL105" s="704"/>
      <c r="UUM105" s="704"/>
      <c r="UUN105" s="704"/>
      <c r="UUO105" s="704"/>
      <c r="UUP105" s="704"/>
      <c r="UUQ105" s="704"/>
      <c r="UUR105" s="704"/>
      <c r="UUS105" s="704"/>
      <c r="UUT105" s="704"/>
      <c r="UUU105" s="704"/>
      <c r="UUV105" s="704"/>
      <c r="UUW105" s="704"/>
      <c r="UUX105" s="704"/>
      <c r="UUY105" s="704"/>
      <c r="UUZ105" s="704"/>
      <c r="UVA105" s="704"/>
      <c r="UVB105" s="704"/>
      <c r="UVC105" s="704"/>
      <c r="UVD105" s="704"/>
      <c r="UVE105" s="704"/>
      <c r="UVF105" s="704"/>
      <c r="UVG105" s="704"/>
      <c r="UVH105" s="704"/>
      <c r="UVI105" s="704"/>
      <c r="UVJ105" s="704"/>
      <c r="UVK105" s="704"/>
      <c r="UVL105" s="704"/>
      <c r="UVM105" s="704"/>
      <c r="UVN105" s="704"/>
      <c r="UVO105" s="704"/>
      <c r="UVP105" s="704"/>
      <c r="UVQ105" s="704"/>
      <c r="UVR105" s="704"/>
      <c r="UVS105" s="704"/>
      <c r="UVT105" s="704"/>
      <c r="UVU105" s="704"/>
      <c r="UVV105" s="704"/>
      <c r="UVW105" s="704"/>
      <c r="UVX105" s="704"/>
      <c r="UVY105" s="704"/>
      <c r="UVZ105" s="704"/>
      <c r="UWA105" s="704"/>
      <c r="UWB105" s="704"/>
      <c r="UWC105" s="704"/>
      <c r="UWD105" s="704"/>
      <c r="UWE105" s="704"/>
      <c r="UWF105" s="704"/>
      <c r="UWG105" s="704"/>
      <c r="UWH105" s="704"/>
      <c r="UWI105" s="704"/>
      <c r="UWJ105" s="704"/>
      <c r="UWK105" s="704"/>
      <c r="UWL105" s="704"/>
      <c r="UWM105" s="704"/>
      <c r="UWN105" s="704"/>
      <c r="UWO105" s="704"/>
      <c r="UWP105" s="704"/>
      <c r="UWQ105" s="704"/>
      <c r="UWR105" s="704"/>
      <c r="UWS105" s="704"/>
      <c r="UWT105" s="704"/>
      <c r="UWU105" s="704"/>
      <c r="UWV105" s="704"/>
      <c r="UWW105" s="704"/>
      <c r="UWX105" s="704"/>
      <c r="UWY105" s="704"/>
      <c r="UWZ105" s="704"/>
      <c r="UXA105" s="704"/>
      <c r="UXB105" s="704"/>
      <c r="UXC105" s="704"/>
      <c r="UXD105" s="704"/>
      <c r="UXE105" s="704"/>
      <c r="UXF105" s="704"/>
      <c r="UXG105" s="704"/>
      <c r="UXH105" s="704"/>
      <c r="UXI105" s="704"/>
      <c r="UXJ105" s="704"/>
      <c r="UXK105" s="704"/>
      <c r="UXL105" s="704"/>
      <c r="UXM105" s="704"/>
      <c r="UXN105" s="704"/>
      <c r="UXO105" s="704"/>
      <c r="UXP105" s="704"/>
      <c r="UXQ105" s="704"/>
      <c r="UXR105" s="704"/>
      <c r="UXS105" s="704"/>
      <c r="UXT105" s="704"/>
      <c r="UXU105" s="704"/>
      <c r="UXV105" s="704"/>
      <c r="UXW105" s="704"/>
      <c r="UXX105" s="704"/>
      <c r="UXY105" s="704"/>
      <c r="UXZ105" s="704"/>
      <c r="UYA105" s="704"/>
      <c r="UYB105" s="704"/>
      <c r="UYC105" s="704"/>
      <c r="UYD105" s="704"/>
      <c r="UYE105" s="704"/>
      <c r="UYF105" s="704"/>
      <c r="UYG105" s="704"/>
      <c r="UYH105" s="704"/>
      <c r="UYI105" s="704"/>
      <c r="UYJ105" s="704"/>
      <c r="UYK105" s="704"/>
      <c r="UYL105" s="704"/>
      <c r="UYM105" s="704"/>
      <c r="UYN105" s="704"/>
      <c r="UYO105" s="704"/>
      <c r="UYP105" s="704"/>
      <c r="UYQ105" s="704"/>
      <c r="UYR105" s="704"/>
      <c r="UYS105" s="704"/>
      <c r="UYT105" s="704"/>
      <c r="UYU105" s="704"/>
      <c r="UYV105" s="704"/>
      <c r="UYW105" s="704"/>
      <c r="UYX105" s="704"/>
      <c r="UYY105" s="704"/>
      <c r="UYZ105" s="704"/>
      <c r="UZA105" s="704"/>
      <c r="UZB105" s="704"/>
      <c r="UZC105" s="704"/>
      <c r="UZD105" s="704"/>
      <c r="UZE105" s="704"/>
      <c r="UZF105" s="704"/>
      <c r="UZG105" s="704"/>
      <c r="UZH105" s="704"/>
      <c r="UZI105" s="704"/>
      <c r="UZJ105" s="704"/>
      <c r="UZK105" s="704"/>
      <c r="UZL105" s="704"/>
      <c r="UZM105" s="704"/>
      <c r="UZN105" s="704"/>
      <c r="UZO105" s="704"/>
      <c r="UZP105" s="704"/>
      <c r="UZQ105" s="704"/>
      <c r="UZR105" s="704"/>
      <c r="UZS105" s="704"/>
      <c r="UZT105" s="704"/>
      <c r="UZU105" s="704"/>
      <c r="UZV105" s="704"/>
      <c r="UZW105" s="704"/>
      <c r="UZX105" s="704"/>
      <c r="UZY105" s="704"/>
      <c r="UZZ105" s="704"/>
      <c r="VAA105" s="704"/>
      <c r="VAB105" s="704"/>
      <c r="VAC105" s="704"/>
      <c r="VAD105" s="704"/>
      <c r="VAE105" s="704"/>
      <c r="VAF105" s="704"/>
      <c r="VAG105" s="704"/>
      <c r="VAH105" s="704"/>
      <c r="VAI105" s="704"/>
      <c r="VAJ105" s="704"/>
      <c r="VAK105" s="704"/>
      <c r="VAL105" s="704"/>
      <c r="VAM105" s="704"/>
      <c r="VAN105" s="704"/>
      <c r="VAO105" s="704"/>
      <c r="VAP105" s="704"/>
      <c r="VAQ105" s="704"/>
      <c r="VAR105" s="704"/>
      <c r="VAS105" s="704"/>
      <c r="VAT105" s="704"/>
      <c r="VAU105" s="704"/>
      <c r="VAV105" s="704"/>
      <c r="VAW105" s="704"/>
      <c r="VAX105" s="704"/>
      <c r="VAY105" s="704"/>
      <c r="VAZ105" s="704"/>
      <c r="VBA105" s="704"/>
      <c r="VBB105" s="704"/>
      <c r="VBC105" s="704"/>
      <c r="VBD105" s="704"/>
      <c r="VBE105" s="704"/>
      <c r="VBF105" s="704"/>
      <c r="VBG105" s="704"/>
      <c r="VBH105" s="704"/>
      <c r="VBI105" s="704"/>
      <c r="VBJ105" s="704"/>
      <c r="VBK105" s="704"/>
      <c r="VBL105" s="704"/>
      <c r="VBM105" s="704"/>
      <c r="VBN105" s="704"/>
      <c r="VBO105" s="704"/>
      <c r="VBP105" s="704"/>
      <c r="VBQ105" s="704"/>
      <c r="VBR105" s="704"/>
      <c r="VBS105" s="704"/>
      <c r="VBT105" s="704"/>
      <c r="VBU105" s="704"/>
      <c r="VBV105" s="704"/>
      <c r="VBW105" s="704"/>
      <c r="VBX105" s="704"/>
      <c r="VBY105" s="704"/>
      <c r="VBZ105" s="704"/>
      <c r="VCA105" s="704"/>
      <c r="VCB105" s="704"/>
      <c r="VCC105" s="704"/>
      <c r="VCD105" s="704"/>
      <c r="VCE105" s="704"/>
      <c r="VCF105" s="704"/>
      <c r="VCG105" s="704"/>
      <c r="VCH105" s="704"/>
      <c r="VCI105" s="704"/>
      <c r="VCJ105" s="704"/>
      <c r="VCK105" s="704"/>
      <c r="VCL105" s="704"/>
      <c r="VCM105" s="704"/>
      <c r="VCN105" s="704"/>
      <c r="VCO105" s="704"/>
      <c r="VCP105" s="704"/>
      <c r="VCQ105" s="704"/>
      <c r="VCR105" s="704"/>
      <c r="VCS105" s="704"/>
      <c r="VCT105" s="704"/>
      <c r="VCU105" s="704"/>
      <c r="VCV105" s="704"/>
      <c r="VCW105" s="704"/>
      <c r="VCX105" s="704"/>
      <c r="VCY105" s="704"/>
      <c r="VCZ105" s="704"/>
      <c r="VDA105" s="704"/>
      <c r="VDB105" s="704"/>
      <c r="VDC105" s="704"/>
      <c r="VDD105" s="704"/>
      <c r="VDE105" s="704"/>
      <c r="VDF105" s="704"/>
      <c r="VDG105" s="704"/>
      <c r="VDH105" s="704"/>
      <c r="VDI105" s="704"/>
      <c r="VDJ105" s="704"/>
      <c r="VDK105" s="704"/>
      <c r="VDL105" s="704"/>
      <c r="VDM105" s="704"/>
      <c r="VDN105" s="704"/>
      <c r="VDO105" s="704"/>
      <c r="VDP105" s="704"/>
      <c r="VDQ105" s="704"/>
      <c r="VDR105" s="704"/>
      <c r="VDS105" s="704"/>
      <c r="VDT105" s="704"/>
      <c r="VDU105" s="704"/>
      <c r="VDV105" s="704"/>
      <c r="VDW105" s="704"/>
      <c r="VDX105" s="704"/>
      <c r="VDY105" s="704"/>
      <c r="VDZ105" s="704"/>
      <c r="VEA105" s="704"/>
      <c r="VEB105" s="704"/>
      <c r="VEC105" s="704"/>
      <c r="VED105" s="704"/>
      <c r="VEE105" s="704"/>
      <c r="VEF105" s="704"/>
      <c r="VEG105" s="704"/>
      <c r="VEH105" s="704"/>
      <c r="VEI105" s="704"/>
      <c r="VEJ105" s="704"/>
      <c r="VEK105" s="704"/>
      <c r="VEL105" s="704"/>
      <c r="VEM105" s="704"/>
      <c r="VEN105" s="704"/>
      <c r="VEO105" s="704"/>
      <c r="VEP105" s="704"/>
      <c r="VEQ105" s="704"/>
      <c r="VER105" s="704"/>
      <c r="VES105" s="704"/>
      <c r="VET105" s="704"/>
      <c r="VEU105" s="704"/>
      <c r="VEV105" s="704"/>
      <c r="VEW105" s="704"/>
      <c r="VEX105" s="704"/>
      <c r="VEY105" s="704"/>
      <c r="VEZ105" s="704"/>
      <c r="VFA105" s="704"/>
      <c r="VFB105" s="704"/>
      <c r="VFC105" s="704"/>
      <c r="VFD105" s="704"/>
      <c r="VFE105" s="704"/>
      <c r="VFF105" s="704"/>
      <c r="VFG105" s="704"/>
      <c r="VFH105" s="704"/>
      <c r="VFI105" s="704"/>
      <c r="VFJ105" s="704"/>
      <c r="VFK105" s="704"/>
      <c r="VFL105" s="704"/>
      <c r="VFM105" s="704"/>
      <c r="VFN105" s="704"/>
      <c r="VFO105" s="704"/>
      <c r="VFP105" s="704"/>
      <c r="VFQ105" s="704"/>
      <c r="VFR105" s="704"/>
      <c r="VFS105" s="704"/>
      <c r="VFT105" s="704"/>
      <c r="VFU105" s="704"/>
      <c r="VFV105" s="704"/>
      <c r="VFW105" s="704"/>
      <c r="VFX105" s="704"/>
      <c r="VFY105" s="704"/>
      <c r="VFZ105" s="704"/>
      <c r="VGA105" s="704"/>
      <c r="VGB105" s="704"/>
      <c r="VGC105" s="704"/>
      <c r="VGD105" s="704"/>
      <c r="VGE105" s="704"/>
      <c r="VGF105" s="704"/>
      <c r="VGG105" s="704"/>
      <c r="VGH105" s="704"/>
      <c r="VGI105" s="704"/>
      <c r="VGJ105" s="704"/>
      <c r="VGK105" s="704"/>
      <c r="VGL105" s="704"/>
      <c r="VGM105" s="704"/>
      <c r="VGN105" s="704"/>
      <c r="VGO105" s="704"/>
      <c r="VGP105" s="704"/>
      <c r="VGQ105" s="704"/>
      <c r="VGR105" s="704"/>
      <c r="VGS105" s="704"/>
      <c r="VGT105" s="704"/>
      <c r="VGU105" s="704"/>
      <c r="VGV105" s="704"/>
      <c r="VGW105" s="704"/>
      <c r="VGX105" s="704"/>
      <c r="VGY105" s="704"/>
      <c r="VGZ105" s="704"/>
      <c r="VHA105" s="704"/>
      <c r="VHB105" s="704"/>
      <c r="VHC105" s="704"/>
      <c r="VHD105" s="704"/>
      <c r="VHE105" s="704"/>
      <c r="VHF105" s="704"/>
      <c r="VHG105" s="704"/>
      <c r="VHH105" s="704"/>
      <c r="VHI105" s="704"/>
      <c r="VHJ105" s="704"/>
      <c r="VHK105" s="704"/>
      <c r="VHL105" s="704"/>
      <c r="VHM105" s="704"/>
      <c r="VHN105" s="704"/>
      <c r="VHO105" s="704"/>
      <c r="VHP105" s="704"/>
      <c r="VHQ105" s="704"/>
      <c r="VHR105" s="704"/>
      <c r="VHS105" s="704"/>
      <c r="VHT105" s="704"/>
      <c r="VHU105" s="704"/>
      <c r="VHV105" s="704"/>
      <c r="VHW105" s="704"/>
      <c r="VHX105" s="704"/>
      <c r="VHY105" s="704"/>
      <c r="VHZ105" s="704"/>
      <c r="VIA105" s="704"/>
      <c r="VIB105" s="704"/>
      <c r="VIC105" s="704"/>
      <c r="VID105" s="704"/>
      <c r="VIE105" s="704"/>
      <c r="VIF105" s="704"/>
      <c r="VIG105" s="704"/>
      <c r="VIH105" s="704"/>
      <c r="VII105" s="704"/>
      <c r="VIJ105" s="704"/>
      <c r="VIK105" s="704"/>
      <c r="VIL105" s="704"/>
      <c r="VIM105" s="704"/>
      <c r="VIN105" s="704"/>
      <c r="VIO105" s="704"/>
      <c r="VIP105" s="704"/>
      <c r="VIQ105" s="704"/>
      <c r="VIR105" s="704"/>
      <c r="VIS105" s="704"/>
      <c r="VIT105" s="704"/>
      <c r="VIU105" s="704"/>
      <c r="VIV105" s="704"/>
      <c r="VIW105" s="704"/>
      <c r="VIX105" s="704"/>
      <c r="VIY105" s="704"/>
      <c r="VIZ105" s="704"/>
      <c r="VJA105" s="704"/>
      <c r="VJB105" s="704"/>
      <c r="VJC105" s="704"/>
      <c r="VJD105" s="704"/>
      <c r="VJE105" s="704"/>
      <c r="VJF105" s="704"/>
      <c r="VJG105" s="704"/>
      <c r="VJH105" s="704"/>
      <c r="VJI105" s="704"/>
      <c r="VJJ105" s="704"/>
      <c r="VJK105" s="704"/>
      <c r="VJL105" s="704"/>
      <c r="VJM105" s="704"/>
      <c r="VJN105" s="704"/>
      <c r="VJO105" s="704"/>
      <c r="VJP105" s="704"/>
      <c r="VJQ105" s="704"/>
      <c r="VJR105" s="704"/>
      <c r="VJS105" s="704"/>
      <c r="VJT105" s="704"/>
      <c r="VJU105" s="704"/>
      <c r="VJV105" s="704"/>
      <c r="VJW105" s="704"/>
      <c r="VJX105" s="704"/>
      <c r="VJY105" s="704"/>
      <c r="VJZ105" s="704"/>
      <c r="VKA105" s="704"/>
      <c r="VKB105" s="704"/>
      <c r="VKC105" s="704"/>
      <c r="VKD105" s="704"/>
      <c r="VKE105" s="704"/>
      <c r="VKF105" s="704"/>
      <c r="VKG105" s="704"/>
      <c r="VKH105" s="704"/>
      <c r="VKI105" s="704"/>
      <c r="VKJ105" s="704"/>
      <c r="VKK105" s="704"/>
      <c r="VKL105" s="704"/>
      <c r="VKM105" s="704"/>
      <c r="VKN105" s="704"/>
      <c r="VKO105" s="704"/>
      <c r="VKP105" s="704"/>
      <c r="VKQ105" s="704"/>
      <c r="VKR105" s="704"/>
      <c r="VKS105" s="704"/>
      <c r="VKT105" s="704"/>
      <c r="VKU105" s="704"/>
      <c r="VKV105" s="704"/>
      <c r="VKW105" s="704"/>
      <c r="VKX105" s="704"/>
      <c r="VKY105" s="704"/>
      <c r="VKZ105" s="704"/>
      <c r="VLA105" s="704"/>
      <c r="VLB105" s="704"/>
      <c r="VLC105" s="704"/>
      <c r="VLD105" s="704"/>
      <c r="VLE105" s="704"/>
      <c r="VLF105" s="704"/>
      <c r="VLG105" s="704"/>
      <c r="VLH105" s="704"/>
      <c r="VLI105" s="704"/>
      <c r="VLJ105" s="704"/>
      <c r="VLK105" s="704"/>
      <c r="VLL105" s="704"/>
      <c r="VLM105" s="704"/>
      <c r="VLN105" s="704"/>
      <c r="VLO105" s="704"/>
      <c r="VLP105" s="704"/>
      <c r="VLQ105" s="704"/>
      <c r="VLR105" s="704"/>
      <c r="VLS105" s="704"/>
      <c r="VLT105" s="704"/>
      <c r="VLU105" s="704"/>
      <c r="VLV105" s="704"/>
      <c r="VLW105" s="704"/>
      <c r="VLX105" s="704"/>
      <c r="VLY105" s="704"/>
      <c r="VLZ105" s="704"/>
      <c r="VMA105" s="704"/>
      <c r="VMB105" s="704"/>
      <c r="VMC105" s="704"/>
      <c r="VMD105" s="704"/>
      <c r="VME105" s="704"/>
      <c r="VMF105" s="704"/>
      <c r="VMG105" s="704"/>
      <c r="VMH105" s="704"/>
      <c r="VMI105" s="704"/>
      <c r="VMJ105" s="704"/>
      <c r="VMK105" s="704"/>
      <c r="VML105" s="704"/>
      <c r="VMM105" s="704"/>
      <c r="VMN105" s="704"/>
      <c r="VMO105" s="704"/>
      <c r="VMP105" s="704"/>
      <c r="VMQ105" s="704"/>
      <c r="VMR105" s="704"/>
      <c r="VMS105" s="704"/>
      <c r="VMT105" s="704"/>
      <c r="VMU105" s="704"/>
      <c r="VMV105" s="704"/>
      <c r="VMW105" s="704"/>
      <c r="VMX105" s="704"/>
      <c r="VMY105" s="704"/>
      <c r="VMZ105" s="704"/>
      <c r="VNA105" s="704"/>
      <c r="VNB105" s="704"/>
      <c r="VNC105" s="704"/>
      <c r="VND105" s="704"/>
      <c r="VNE105" s="704"/>
      <c r="VNF105" s="704"/>
      <c r="VNG105" s="704"/>
      <c r="VNH105" s="704"/>
      <c r="VNI105" s="704"/>
      <c r="VNJ105" s="704"/>
      <c r="VNK105" s="704"/>
      <c r="VNL105" s="704"/>
      <c r="VNM105" s="704"/>
      <c r="VNN105" s="704"/>
      <c r="VNO105" s="704"/>
      <c r="VNP105" s="704"/>
      <c r="VNQ105" s="704"/>
      <c r="VNR105" s="704"/>
      <c r="VNS105" s="704"/>
      <c r="VNT105" s="704"/>
      <c r="VNU105" s="704"/>
      <c r="VNV105" s="704"/>
      <c r="VNW105" s="704"/>
      <c r="VNX105" s="704"/>
      <c r="VNY105" s="704"/>
      <c r="VNZ105" s="704"/>
      <c r="VOA105" s="704"/>
      <c r="VOB105" s="704"/>
      <c r="VOC105" s="704"/>
      <c r="VOD105" s="704"/>
      <c r="VOE105" s="704"/>
      <c r="VOF105" s="704"/>
      <c r="VOG105" s="704"/>
      <c r="VOH105" s="704"/>
      <c r="VOI105" s="704"/>
      <c r="VOJ105" s="704"/>
      <c r="VOK105" s="704"/>
      <c r="VOL105" s="704"/>
      <c r="VOM105" s="704"/>
      <c r="VON105" s="704"/>
      <c r="VOO105" s="704"/>
      <c r="VOP105" s="704"/>
      <c r="VOQ105" s="704"/>
      <c r="VOR105" s="704"/>
      <c r="VOS105" s="704"/>
      <c r="VOT105" s="704"/>
      <c r="VOU105" s="704"/>
      <c r="VOV105" s="704"/>
      <c r="VOW105" s="704"/>
      <c r="VOX105" s="704"/>
      <c r="VOY105" s="704"/>
      <c r="VOZ105" s="704"/>
      <c r="VPA105" s="704"/>
      <c r="VPB105" s="704"/>
      <c r="VPC105" s="704"/>
      <c r="VPD105" s="704"/>
      <c r="VPE105" s="704"/>
      <c r="VPF105" s="704"/>
      <c r="VPG105" s="704"/>
      <c r="VPH105" s="704"/>
      <c r="VPI105" s="704"/>
      <c r="VPJ105" s="704"/>
      <c r="VPK105" s="704"/>
      <c r="VPL105" s="704"/>
      <c r="VPM105" s="704"/>
      <c r="VPN105" s="704"/>
      <c r="VPO105" s="704"/>
      <c r="VPP105" s="704"/>
      <c r="VPQ105" s="704"/>
      <c r="VPR105" s="704"/>
      <c r="VPS105" s="704"/>
      <c r="VPT105" s="704"/>
      <c r="VPU105" s="704"/>
      <c r="VPV105" s="704"/>
      <c r="VPW105" s="704"/>
      <c r="VPX105" s="704"/>
      <c r="VPY105" s="704"/>
      <c r="VPZ105" s="704"/>
      <c r="VQA105" s="704"/>
      <c r="VQB105" s="704"/>
      <c r="VQC105" s="704"/>
      <c r="VQD105" s="704"/>
      <c r="VQE105" s="704"/>
      <c r="VQF105" s="704"/>
      <c r="VQG105" s="704"/>
      <c r="VQH105" s="704"/>
      <c r="VQI105" s="704"/>
      <c r="VQJ105" s="704"/>
      <c r="VQK105" s="704"/>
      <c r="VQL105" s="704"/>
      <c r="VQM105" s="704"/>
      <c r="VQN105" s="704"/>
      <c r="VQO105" s="704"/>
      <c r="VQP105" s="704"/>
      <c r="VQQ105" s="704"/>
      <c r="VQR105" s="704"/>
      <c r="VQS105" s="704"/>
      <c r="VQT105" s="704"/>
      <c r="VQU105" s="704"/>
      <c r="VQV105" s="704"/>
      <c r="VQW105" s="704"/>
      <c r="VQX105" s="704"/>
      <c r="VQY105" s="704"/>
      <c r="VQZ105" s="704"/>
      <c r="VRA105" s="704"/>
      <c r="VRB105" s="704"/>
      <c r="VRC105" s="704"/>
      <c r="VRD105" s="704"/>
      <c r="VRE105" s="704"/>
      <c r="VRF105" s="704"/>
      <c r="VRG105" s="704"/>
      <c r="VRH105" s="704"/>
      <c r="VRI105" s="704"/>
      <c r="VRJ105" s="704"/>
      <c r="VRK105" s="704"/>
      <c r="VRL105" s="704"/>
      <c r="VRM105" s="704"/>
      <c r="VRN105" s="704"/>
      <c r="VRO105" s="704"/>
      <c r="VRP105" s="704"/>
      <c r="VRQ105" s="704"/>
      <c r="VRR105" s="704"/>
      <c r="VRS105" s="704"/>
      <c r="VRT105" s="704"/>
      <c r="VRU105" s="704"/>
      <c r="VRV105" s="704"/>
      <c r="VRW105" s="704"/>
      <c r="VRX105" s="704"/>
      <c r="VRY105" s="704"/>
      <c r="VRZ105" s="704"/>
      <c r="VSA105" s="704"/>
      <c r="VSB105" s="704"/>
      <c r="VSC105" s="704"/>
      <c r="VSD105" s="704"/>
      <c r="VSE105" s="704"/>
      <c r="VSF105" s="704"/>
      <c r="VSG105" s="704"/>
      <c r="VSH105" s="704"/>
      <c r="VSI105" s="704"/>
      <c r="VSJ105" s="704"/>
      <c r="VSK105" s="704"/>
      <c r="VSL105" s="704"/>
      <c r="VSM105" s="704"/>
      <c r="VSN105" s="704"/>
      <c r="VSO105" s="704"/>
      <c r="VSP105" s="704"/>
      <c r="VSQ105" s="704"/>
      <c r="VSR105" s="704"/>
      <c r="VSS105" s="704"/>
      <c r="VST105" s="704"/>
      <c r="VSU105" s="704"/>
      <c r="VSV105" s="704"/>
      <c r="VSW105" s="704"/>
      <c r="VSX105" s="704"/>
      <c r="VSY105" s="704"/>
      <c r="VSZ105" s="704"/>
      <c r="VTA105" s="704"/>
      <c r="VTB105" s="704"/>
      <c r="VTC105" s="704"/>
      <c r="VTD105" s="704"/>
      <c r="VTE105" s="704"/>
      <c r="VTF105" s="704"/>
      <c r="VTG105" s="704"/>
      <c r="VTH105" s="704"/>
      <c r="VTI105" s="704"/>
      <c r="VTJ105" s="704"/>
      <c r="VTK105" s="704"/>
      <c r="VTL105" s="704"/>
      <c r="VTM105" s="704"/>
      <c r="VTN105" s="704"/>
      <c r="VTO105" s="704"/>
      <c r="VTP105" s="704"/>
      <c r="VTQ105" s="704"/>
      <c r="VTR105" s="704"/>
      <c r="VTS105" s="704"/>
      <c r="VTT105" s="704"/>
      <c r="VTU105" s="704"/>
      <c r="VTV105" s="704"/>
      <c r="VTW105" s="704"/>
      <c r="VTX105" s="704"/>
      <c r="VTY105" s="704"/>
      <c r="VTZ105" s="704"/>
      <c r="VUA105" s="704"/>
      <c r="VUB105" s="704"/>
      <c r="VUC105" s="704"/>
      <c r="VUD105" s="704"/>
      <c r="VUE105" s="704"/>
      <c r="VUF105" s="704"/>
      <c r="VUG105" s="704"/>
      <c r="VUH105" s="704"/>
      <c r="VUI105" s="704"/>
      <c r="VUJ105" s="704"/>
      <c r="VUK105" s="704"/>
      <c r="VUL105" s="704"/>
      <c r="VUM105" s="704"/>
      <c r="VUN105" s="704"/>
      <c r="VUO105" s="704"/>
      <c r="VUP105" s="704"/>
      <c r="VUQ105" s="704"/>
      <c r="VUR105" s="704"/>
      <c r="VUS105" s="704"/>
      <c r="VUT105" s="704"/>
      <c r="VUU105" s="704"/>
      <c r="VUV105" s="704"/>
      <c r="VUW105" s="704"/>
      <c r="VUX105" s="704"/>
      <c r="VUY105" s="704"/>
      <c r="VUZ105" s="704"/>
      <c r="VVA105" s="704"/>
      <c r="VVB105" s="704"/>
      <c r="VVC105" s="704"/>
      <c r="VVD105" s="704"/>
      <c r="VVE105" s="704"/>
      <c r="VVF105" s="704"/>
      <c r="VVG105" s="704"/>
      <c r="VVH105" s="704"/>
      <c r="VVI105" s="704"/>
      <c r="VVJ105" s="704"/>
      <c r="VVK105" s="704"/>
      <c r="VVL105" s="704"/>
      <c r="VVM105" s="704"/>
      <c r="VVN105" s="704"/>
      <c r="VVO105" s="704"/>
      <c r="VVP105" s="704"/>
      <c r="VVQ105" s="704"/>
      <c r="VVR105" s="704"/>
      <c r="VVS105" s="704"/>
      <c r="VVT105" s="704"/>
      <c r="VVU105" s="704"/>
      <c r="VVV105" s="704"/>
      <c r="VVW105" s="704"/>
      <c r="VVX105" s="704"/>
      <c r="VVY105" s="704"/>
      <c r="VVZ105" s="704"/>
      <c r="VWA105" s="704"/>
      <c r="VWB105" s="704"/>
      <c r="VWC105" s="704"/>
      <c r="VWD105" s="704"/>
      <c r="VWE105" s="704"/>
      <c r="VWF105" s="704"/>
      <c r="VWG105" s="704"/>
      <c r="VWH105" s="704"/>
      <c r="VWI105" s="704"/>
      <c r="VWJ105" s="704"/>
      <c r="VWK105" s="704"/>
      <c r="VWL105" s="704"/>
      <c r="VWM105" s="704"/>
      <c r="VWN105" s="704"/>
      <c r="VWO105" s="704"/>
      <c r="VWP105" s="704"/>
      <c r="VWQ105" s="704"/>
      <c r="VWR105" s="704"/>
      <c r="VWS105" s="704"/>
      <c r="VWT105" s="704"/>
      <c r="VWU105" s="704"/>
      <c r="VWV105" s="704"/>
      <c r="VWW105" s="704"/>
      <c r="VWX105" s="704"/>
      <c r="VWY105" s="704"/>
      <c r="VWZ105" s="704"/>
      <c r="VXA105" s="704"/>
      <c r="VXB105" s="704"/>
      <c r="VXC105" s="704"/>
      <c r="VXD105" s="704"/>
      <c r="VXE105" s="704"/>
      <c r="VXF105" s="704"/>
      <c r="VXG105" s="704"/>
      <c r="VXH105" s="704"/>
      <c r="VXI105" s="704"/>
      <c r="VXJ105" s="704"/>
      <c r="VXK105" s="704"/>
      <c r="VXL105" s="704"/>
      <c r="VXM105" s="704"/>
      <c r="VXN105" s="704"/>
      <c r="VXO105" s="704"/>
      <c r="VXP105" s="704"/>
      <c r="VXQ105" s="704"/>
      <c r="VXR105" s="704"/>
      <c r="VXS105" s="704"/>
      <c r="VXT105" s="704"/>
      <c r="VXU105" s="704"/>
      <c r="VXV105" s="704"/>
      <c r="VXW105" s="704"/>
      <c r="VXX105" s="704"/>
      <c r="VXY105" s="704"/>
      <c r="VXZ105" s="704"/>
      <c r="VYA105" s="704"/>
      <c r="VYB105" s="704"/>
      <c r="VYC105" s="704"/>
      <c r="VYD105" s="704"/>
      <c r="VYE105" s="704"/>
      <c r="VYF105" s="704"/>
      <c r="VYG105" s="704"/>
      <c r="VYH105" s="704"/>
      <c r="VYI105" s="704"/>
      <c r="VYJ105" s="704"/>
      <c r="VYK105" s="704"/>
      <c r="VYL105" s="704"/>
      <c r="VYM105" s="704"/>
      <c r="VYN105" s="704"/>
      <c r="VYO105" s="704"/>
      <c r="VYP105" s="704"/>
      <c r="VYQ105" s="704"/>
      <c r="VYR105" s="704"/>
      <c r="VYS105" s="704"/>
      <c r="VYT105" s="704"/>
      <c r="VYU105" s="704"/>
      <c r="VYV105" s="704"/>
      <c r="VYW105" s="704"/>
      <c r="VYX105" s="704"/>
      <c r="VYY105" s="704"/>
      <c r="VYZ105" s="704"/>
      <c r="VZA105" s="704"/>
      <c r="VZB105" s="704"/>
      <c r="VZC105" s="704"/>
      <c r="VZD105" s="704"/>
      <c r="VZE105" s="704"/>
      <c r="VZF105" s="704"/>
      <c r="VZG105" s="704"/>
      <c r="VZH105" s="704"/>
      <c r="VZI105" s="704"/>
      <c r="VZJ105" s="704"/>
      <c r="VZK105" s="704"/>
      <c r="VZL105" s="704"/>
      <c r="VZM105" s="704"/>
      <c r="VZN105" s="704"/>
      <c r="VZO105" s="704"/>
      <c r="VZP105" s="704"/>
      <c r="VZQ105" s="704"/>
      <c r="VZR105" s="704"/>
      <c r="VZS105" s="704"/>
      <c r="VZT105" s="704"/>
      <c r="VZU105" s="704"/>
      <c r="VZV105" s="704"/>
      <c r="VZW105" s="704"/>
      <c r="VZX105" s="704"/>
      <c r="VZY105" s="704"/>
      <c r="VZZ105" s="704"/>
      <c r="WAA105" s="704"/>
      <c r="WAB105" s="704"/>
      <c r="WAC105" s="704"/>
      <c r="WAD105" s="704"/>
      <c r="WAE105" s="704"/>
      <c r="WAF105" s="704"/>
      <c r="WAG105" s="704"/>
      <c r="WAH105" s="704"/>
      <c r="WAI105" s="704"/>
      <c r="WAJ105" s="704"/>
      <c r="WAK105" s="704"/>
      <c r="WAL105" s="704"/>
      <c r="WAM105" s="704"/>
      <c r="WAN105" s="704"/>
      <c r="WAO105" s="704"/>
      <c r="WAP105" s="704"/>
      <c r="WAQ105" s="704"/>
      <c r="WAR105" s="704"/>
      <c r="WAS105" s="704"/>
      <c r="WAT105" s="704"/>
      <c r="WAU105" s="704"/>
      <c r="WAV105" s="704"/>
      <c r="WAW105" s="704"/>
      <c r="WAX105" s="704"/>
      <c r="WAY105" s="704"/>
      <c r="WAZ105" s="704"/>
      <c r="WBA105" s="704"/>
      <c r="WBB105" s="704"/>
      <c r="WBC105" s="704"/>
      <c r="WBD105" s="704"/>
      <c r="WBE105" s="704"/>
      <c r="WBF105" s="704"/>
      <c r="WBG105" s="704"/>
      <c r="WBH105" s="704"/>
      <c r="WBI105" s="704"/>
      <c r="WBJ105" s="704"/>
      <c r="WBK105" s="704"/>
      <c r="WBL105" s="704"/>
      <c r="WBM105" s="704"/>
      <c r="WBN105" s="704"/>
      <c r="WBO105" s="704"/>
      <c r="WBP105" s="704"/>
      <c r="WBQ105" s="704"/>
      <c r="WBR105" s="704"/>
      <c r="WBS105" s="704"/>
      <c r="WBT105" s="704"/>
      <c r="WBU105" s="704"/>
      <c r="WBV105" s="704"/>
      <c r="WBW105" s="704"/>
      <c r="WBX105" s="704"/>
      <c r="WBY105" s="704"/>
      <c r="WBZ105" s="704"/>
      <c r="WCA105" s="704"/>
      <c r="WCB105" s="704"/>
      <c r="WCC105" s="704"/>
      <c r="WCD105" s="704"/>
      <c r="WCE105" s="704"/>
      <c r="WCF105" s="704"/>
      <c r="WCG105" s="704"/>
      <c r="WCH105" s="704"/>
      <c r="WCI105" s="704"/>
      <c r="WCJ105" s="704"/>
      <c r="WCK105" s="704"/>
      <c r="WCL105" s="704"/>
      <c r="WCM105" s="704"/>
      <c r="WCN105" s="704"/>
      <c r="WCO105" s="704"/>
      <c r="WCP105" s="704"/>
      <c r="WCQ105" s="704"/>
      <c r="WCR105" s="704"/>
      <c r="WCS105" s="704"/>
      <c r="WCT105" s="704"/>
      <c r="WCU105" s="704"/>
      <c r="WCV105" s="704"/>
      <c r="WCW105" s="704"/>
      <c r="WCX105" s="704"/>
      <c r="WCY105" s="704"/>
      <c r="WCZ105" s="704"/>
      <c r="WDA105" s="704"/>
      <c r="WDB105" s="704"/>
      <c r="WDC105" s="704"/>
      <c r="WDD105" s="704"/>
      <c r="WDE105" s="704"/>
      <c r="WDF105" s="704"/>
      <c r="WDG105" s="704"/>
      <c r="WDH105" s="704"/>
      <c r="WDI105" s="704"/>
      <c r="WDJ105" s="704"/>
      <c r="WDK105" s="704"/>
      <c r="WDL105" s="704"/>
      <c r="WDM105" s="704"/>
      <c r="WDN105" s="704"/>
      <c r="WDO105" s="704"/>
      <c r="WDP105" s="704"/>
      <c r="WDQ105" s="704"/>
      <c r="WDR105" s="704"/>
      <c r="WDS105" s="704"/>
      <c r="WDT105" s="704"/>
      <c r="WDU105" s="704"/>
      <c r="WDV105" s="704"/>
      <c r="WDW105" s="704"/>
      <c r="WDX105" s="704"/>
      <c r="WDY105" s="704"/>
      <c r="WDZ105" s="704"/>
      <c r="WEA105" s="704"/>
      <c r="WEB105" s="704"/>
      <c r="WEC105" s="704"/>
      <c r="WED105" s="704"/>
      <c r="WEE105" s="704"/>
      <c r="WEF105" s="704"/>
      <c r="WEG105" s="704"/>
      <c r="WEH105" s="704"/>
      <c r="WEI105" s="704"/>
      <c r="WEJ105" s="704"/>
      <c r="WEK105" s="704"/>
      <c r="WEL105" s="704"/>
      <c r="WEM105" s="704"/>
      <c r="WEN105" s="704"/>
      <c r="WEO105" s="704"/>
      <c r="WEP105" s="704"/>
      <c r="WEQ105" s="704"/>
      <c r="WER105" s="704"/>
      <c r="WES105" s="704"/>
      <c r="WET105" s="704"/>
      <c r="WEU105" s="704"/>
      <c r="WEV105" s="704"/>
      <c r="WEW105" s="704"/>
      <c r="WEX105" s="704"/>
      <c r="WEY105" s="704"/>
      <c r="WEZ105" s="704"/>
      <c r="WFA105" s="704"/>
      <c r="WFB105" s="704"/>
      <c r="WFC105" s="704"/>
      <c r="WFD105" s="704"/>
      <c r="WFE105" s="704"/>
      <c r="WFF105" s="704"/>
      <c r="WFG105" s="704"/>
      <c r="WFH105" s="704"/>
      <c r="WFI105" s="704"/>
      <c r="WFJ105" s="704"/>
      <c r="WFK105" s="704"/>
      <c r="WFL105" s="704"/>
      <c r="WFM105" s="704"/>
      <c r="WFN105" s="704"/>
      <c r="WFO105" s="704"/>
      <c r="WFP105" s="704"/>
      <c r="WFQ105" s="704"/>
      <c r="WFR105" s="704"/>
      <c r="WFS105" s="704"/>
      <c r="WFT105" s="704"/>
      <c r="WFU105" s="704"/>
      <c r="WFV105" s="704"/>
      <c r="WFW105" s="704"/>
      <c r="WFX105" s="704"/>
      <c r="WFY105" s="704"/>
      <c r="WFZ105" s="704"/>
      <c r="WGA105" s="704"/>
      <c r="WGB105" s="704"/>
      <c r="WGC105" s="704"/>
      <c r="WGD105" s="704"/>
      <c r="WGE105" s="704"/>
      <c r="WGF105" s="704"/>
      <c r="WGG105" s="704"/>
      <c r="WGH105" s="704"/>
      <c r="WGI105" s="704"/>
      <c r="WGJ105" s="704"/>
      <c r="WGK105" s="704"/>
      <c r="WGL105" s="704"/>
      <c r="WGM105" s="704"/>
      <c r="WGN105" s="704"/>
      <c r="WGO105" s="704"/>
      <c r="WGP105" s="704"/>
      <c r="WGQ105" s="704"/>
      <c r="WGR105" s="704"/>
      <c r="WGS105" s="704"/>
      <c r="WGT105" s="704"/>
      <c r="WGU105" s="704"/>
      <c r="WGV105" s="704"/>
      <c r="WGW105" s="704"/>
      <c r="WGX105" s="704"/>
      <c r="WGY105" s="704"/>
      <c r="WGZ105" s="704"/>
      <c r="WHA105" s="704"/>
      <c r="WHB105" s="704"/>
      <c r="WHC105" s="704"/>
      <c r="WHD105" s="704"/>
      <c r="WHE105" s="704"/>
      <c r="WHF105" s="704"/>
      <c r="WHG105" s="704"/>
      <c r="WHH105" s="704"/>
      <c r="WHI105" s="704"/>
      <c r="WHJ105" s="704"/>
      <c r="WHK105" s="704"/>
      <c r="WHL105" s="704"/>
      <c r="WHM105" s="704"/>
      <c r="WHN105" s="704"/>
      <c r="WHO105" s="704"/>
      <c r="WHP105" s="704"/>
      <c r="WHQ105" s="704"/>
      <c r="WHR105" s="704"/>
      <c r="WHS105" s="704"/>
      <c r="WHT105" s="704"/>
      <c r="WHU105" s="704"/>
      <c r="WHV105" s="704"/>
      <c r="WHW105" s="704"/>
      <c r="WHX105" s="704"/>
      <c r="WHY105" s="704"/>
      <c r="WHZ105" s="704"/>
      <c r="WIA105" s="704"/>
      <c r="WIB105" s="704"/>
      <c r="WIC105" s="704"/>
      <c r="WID105" s="704"/>
      <c r="WIE105" s="704"/>
      <c r="WIF105" s="704"/>
      <c r="WIG105" s="704"/>
      <c r="WIH105" s="704"/>
      <c r="WII105" s="704"/>
      <c r="WIJ105" s="704"/>
      <c r="WIK105" s="704"/>
      <c r="WIL105" s="704"/>
      <c r="WIM105" s="704"/>
      <c r="WIN105" s="704"/>
      <c r="WIO105" s="704"/>
      <c r="WIP105" s="704"/>
      <c r="WIQ105" s="704"/>
      <c r="WIR105" s="704"/>
      <c r="WIS105" s="704"/>
      <c r="WIT105" s="704"/>
      <c r="WIU105" s="704"/>
      <c r="WIV105" s="704"/>
      <c r="WIW105" s="704"/>
      <c r="WIX105" s="704"/>
      <c r="WIY105" s="704"/>
      <c r="WIZ105" s="704"/>
      <c r="WJA105" s="704"/>
      <c r="WJB105" s="704"/>
      <c r="WJC105" s="704"/>
      <c r="WJD105" s="704"/>
      <c r="WJE105" s="704"/>
      <c r="WJF105" s="704"/>
      <c r="WJG105" s="704"/>
      <c r="WJH105" s="704"/>
      <c r="WJI105" s="704"/>
      <c r="WJJ105" s="704"/>
      <c r="WJK105" s="704"/>
      <c r="WJL105" s="704"/>
      <c r="WJM105" s="704"/>
      <c r="WJN105" s="704"/>
      <c r="WJO105" s="704"/>
      <c r="WJP105" s="704"/>
      <c r="WJQ105" s="704"/>
      <c r="WJR105" s="704"/>
      <c r="WJS105" s="704"/>
      <c r="WJT105" s="704"/>
      <c r="WJU105" s="704"/>
      <c r="WJV105" s="704"/>
      <c r="WJW105" s="704"/>
      <c r="WJX105" s="704"/>
      <c r="WJY105" s="704"/>
      <c r="WJZ105" s="704"/>
      <c r="WKA105" s="704"/>
      <c r="WKB105" s="704"/>
      <c r="WKC105" s="704"/>
      <c r="WKD105" s="704"/>
      <c r="WKE105" s="704"/>
      <c r="WKF105" s="704"/>
      <c r="WKG105" s="704"/>
      <c r="WKH105" s="704"/>
      <c r="WKI105" s="704"/>
      <c r="WKJ105" s="704"/>
      <c r="WKK105" s="704"/>
      <c r="WKL105" s="704"/>
      <c r="WKM105" s="704"/>
      <c r="WKN105" s="704"/>
      <c r="WKO105" s="704"/>
      <c r="WKP105" s="704"/>
      <c r="WKQ105" s="704"/>
      <c r="WKR105" s="704"/>
      <c r="WKS105" s="704"/>
      <c r="WKT105" s="704"/>
      <c r="WKU105" s="704"/>
      <c r="WKV105" s="704"/>
      <c r="WKW105" s="704"/>
      <c r="WKX105" s="704"/>
      <c r="WKY105" s="704"/>
      <c r="WKZ105" s="704"/>
      <c r="WLA105" s="704"/>
      <c r="WLB105" s="704"/>
      <c r="WLC105" s="704"/>
      <c r="WLD105" s="704"/>
      <c r="WLE105" s="704"/>
      <c r="WLF105" s="704"/>
      <c r="WLG105" s="704"/>
      <c r="WLH105" s="704"/>
      <c r="WLI105" s="704"/>
      <c r="WLJ105" s="704"/>
      <c r="WLK105" s="704"/>
      <c r="WLL105" s="704"/>
      <c r="WLM105" s="704"/>
      <c r="WLN105" s="704"/>
      <c r="WLO105" s="704"/>
      <c r="WLP105" s="704"/>
      <c r="WLQ105" s="704"/>
      <c r="WLR105" s="704"/>
      <c r="WLS105" s="704"/>
      <c r="WLT105" s="704"/>
      <c r="WLU105" s="704"/>
      <c r="WLV105" s="704"/>
      <c r="WLW105" s="704"/>
      <c r="WLX105" s="704"/>
      <c r="WLY105" s="704"/>
      <c r="WLZ105" s="704"/>
      <c r="WMA105" s="704"/>
      <c r="WMB105" s="704"/>
      <c r="WMC105" s="704"/>
      <c r="WMD105" s="704"/>
      <c r="WME105" s="704"/>
      <c r="WMF105" s="704"/>
      <c r="WMG105" s="704"/>
      <c r="WMH105" s="704"/>
      <c r="WMI105" s="704"/>
      <c r="WMJ105" s="704"/>
      <c r="WMK105" s="704"/>
      <c r="WML105" s="704"/>
      <c r="WMM105" s="704"/>
      <c r="WMN105" s="704"/>
      <c r="WMO105" s="704"/>
      <c r="WMP105" s="704"/>
      <c r="WMQ105" s="704"/>
      <c r="WMR105" s="704"/>
      <c r="WMS105" s="704"/>
      <c r="WMT105" s="704"/>
      <c r="WMU105" s="704"/>
      <c r="WMV105" s="704"/>
      <c r="WMW105" s="704"/>
      <c r="WMX105" s="704"/>
      <c r="WMY105" s="704"/>
      <c r="WMZ105" s="704"/>
      <c r="WNA105" s="704"/>
      <c r="WNB105" s="704"/>
      <c r="WNC105" s="704"/>
      <c r="WND105" s="704"/>
      <c r="WNE105" s="704"/>
      <c r="WNF105" s="704"/>
      <c r="WNG105" s="704"/>
      <c r="WNH105" s="704"/>
      <c r="WNI105" s="704"/>
      <c r="WNJ105" s="704"/>
      <c r="WNK105" s="704"/>
      <c r="WNL105" s="704"/>
      <c r="WNM105" s="704"/>
      <c r="WNN105" s="704"/>
      <c r="WNO105" s="704"/>
      <c r="WNP105" s="704"/>
      <c r="WNQ105" s="704"/>
      <c r="WNR105" s="704"/>
      <c r="WNS105" s="704"/>
      <c r="WNT105" s="704"/>
      <c r="WNU105" s="704"/>
      <c r="WNV105" s="704"/>
      <c r="WNW105" s="704"/>
      <c r="WNX105" s="704"/>
      <c r="WNY105" s="704"/>
      <c r="WNZ105" s="704"/>
      <c r="WOA105" s="704"/>
      <c r="WOB105" s="704"/>
      <c r="WOC105" s="704"/>
      <c r="WOD105" s="704"/>
      <c r="WOE105" s="704"/>
      <c r="WOF105" s="704"/>
      <c r="WOG105" s="704"/>
      <c r="WOH105" s="704"/>
      <c r="WOI105" s="704"/>
      <c r="WOJ105" s="704"/>
      <c r="WOK105" s="704"/>
      <c r="WOL105" s="704"/>
      <c r="WOM105" s="704"/>
      <c r="WON105" s="704"/>
      <c r="WOO105" s="704"/>
      <c r="WOP105" s="704"/>
      <c r="WOQ105" s="704"/>
      <c r="WOR105" s="704"/>
      <c r="WOS105" s="704"/>
      <c r="WOT105" s="704"/>
      <c r="WOU105" s="704"/>
      <c r="WOV105" s="704"/>
      <c r="WOW105" s="704"/>
      <c r="WOX105" s="704"/>
      <c r="WOY105" s="704"/>
      <c r="WOZ105" s="704"/>
      <c r="WPA105" s="704"/>
      <c r="WPB105" s="704"/>
      <c r="WPC105" s="704"/>
      <c r="WPD105" s="704"/>
      <c r="WPE105" s="704"/>
      <c r="WPF105" s="704"/>
      <c r="WPG105" s="704"/>
      <c r="WPH105" s="704"/>
      <c r="WPI105" s="704"/>
      <c r="WPJ105" s="704"/>
      <c r="WPK105" s="704"/>
      <c r="WPL105" s="704"/>
      <c r="WPM105" s="704"/>
      <c r="WPN105" s="704"/>
      <c r="WPO105" s="704"/>
      <c r="WPP105" s="704"/>
      <c r="WPQ105" s="704"/>
      <c r="WPR105" s="704"/>
      <c r="WPS105" s="704"/>
      <c r="WPT105" s="704"/>
      <c r="WPU105" s="704"/>
      <c r="WPV105" s="704"/>
      <c r="WPW105" s="704"/>
      <c r="WPX105" s="704"/>
      <c r="WPY105" s="704"/>
      <c r="WPZ105" s="704"/>
      <c r="WQA105" s="704"/>
      <c r="WQB105" s="704"/>
      <c r="WQC105" s="704"/>
      <c r="WQD105" s="704"/>
      <c r="WQE105" s="704"/>
      <c r="WQF105" s="704"/>
      <c r="WQG105" s="704"/>
      <c r="WQH105" s="704"/>
      <c r="WQI105" s="704"/>
      <c r="WQJ105" s="704"/>
      <c r="WQK105" s="704"/>
      <c r="WQL105" s="704"/>
      <c r="WQM105" s="704"/>
      <c r="WQN105" s="704"/>
      <c r="WQO105" s="704"/>
      <c r="WQP105" s="704"/>
      <c r="WQQ105" s="704"/>
      <c r="WQR105" s="704"/>
      <c r="WQS105" s="704"/>
      <c r="WQT105" s="704"/>
      <c r="WQU105" s="704"/>
      <c r="WQV105" s="704"/>
      <c r="WQW105" s="704"/>
      <c r="WQX105" s="704"/>
      <c r="WQY105" s="704"/>
      <c r="WQZ105" s="704"/>
      <c r="WRA105" s="704"/>
      <c r="WRB105" s="704"/>
      <c r="WRC105" s="704"/>
      <c r="WRD105" s="704"/>
      <c r="WRE105" s="704"/>
      <c r="WRF105" s="704"/>
      <c r="WRG105" s="704"/>
      <c r="WRH105" s="704"/>
      <c r="WRI105" s="704"/>
      <c r="WRJ105" s="704"/>
      <c r="WRK105" s="704"/>
      <c r="WRL105" s="704"/>
      <c r="WRM105" s="704"/>
      <c r="WRN105" s="704"/>
      <c r="WRO105" s="704"/>
      <c r="WRP105" s="704"/>
      <c r="WRQ105" s="704"/>
      <c r="WRR105" s="704"/>
      <c r="WRS105" s="704"/>
      <c r="WRT105" s="704"/>
      <c r="WRU105" s="704"/>
      <c r="WRV105" s="704"/>
      <c r="WRW105" s="704"/>
      <c r="WRX105" s="704"/>
      <c r="WRY105" s="704"/>
      <c r="WRZ105" s="704"/>
      <c r="WSA105" s="704"/>
      <c r="WSB105" s="704"/>
      <c r="WSC105" s="704"/>
      <c r="WSD105" s="704"/>
      <c r="WSE105" s="704"/>
      <c r="WSF105" s="704"/>
      <c r="WSG105" s="704"/>
      <c r="WSH105" s="704"/>
      <c r="WSI105" s="704"/>
      <c r="WSJ105" s="704"/>
      <c r="WSK105" s="704"/>
      <c r="WSL105" s="704"/>
      <c r="WSM105" s="704"/>
      <c r="WSN105" s="704"/>
      <c r="WSO105" s="704"/>
      <c r="WSP105" s="704"/>
      <c r="WSQ105" s="704"/>
      <c r="WSR105" s="704"/>
      <c r="WSS105" s="704"/>
      <c r="WST105" s="704"/>
      <c r="WSU105" s="704"/>
      <c r="WSV105" s="704"/>
      <c r="WSW105" s="704"/>
      <c r="WSX105" s="704"/>
      <c r="WSY105" s="704"/>
      <c r="WSZ105" s="704"/>
      <c r="WTA105" s="704"/>
      <c r="WTB105" s="704"/>
      <c r="WTC105" s="704"/>
      <c r="WTD105" s="704"/>
      <c r="WTE105" s="704"/>
      <c r="WTF105" s="704"/>
      <c r="WTG105" s="704"/>
      <c r="WTH105" s="704"/>
      <c r="WTI105" s="704"/>
      <c r="WTJ105" s="704"/>
      <c r="WTK105" s="704"/>
      <c r="WTL105" s="704"/>
      <c r="WTM105" s="704"/>
      <c r="WTN105" s="704"/>
      <c r="WTO105" s="704"/>
      <c r="WTP105" s="704"/>
      <c r="WTQ105" s="704"/>
      <c r="WTR105" s="704"/>
      <c r="WTS105" s="704"/>
      <c r="WTT105" s="704"/>
      <c r="WTU105" s="704"/>
      <c r="WTV105" s="704"/>
      <c r="WTW105" s="704"/>
      <c r="WTX105" s="704"/>
      <c r="WTY105" s="704"/>
      <c r="WTZ105" s="704"/>
      <c r="WUA105" s="704"/>
      <c r="WUB105" s="704"/>
      <c r="WUC105" s="704"/>
      <c r="WUD105" s="704"/>
      <c r="WUE105" s="704"/>
      <c r="WUF105" s="704"/>
      <c r="WUG105" s="704"/>
      <c r="WUH105" s="704"/>
      <c r="WUI105" s="704"/>
      <c r="WUJ105" s="704"/>
      <c r="WUK105" s="704"/>
      <c r="WUL105" s="704"/>
      <c r="WUM105" s="704"/>
      <c r="WUN105" s="704"/>
      <c r="WUO105" s="704"/>
      <c r="WUP105" s="704"/>
      <c r="WUQ105" s="704"/>
      <c r="WUR105" s="704"/>
      <c r="WUS105" s="704"/>
      <c r="WUT105" s="704"/>
      <c r="WUU105" s="704"/>
      <c r="WUV105" s="704"/>
      <c r="WUW105" s="704"/>
      <c r="WUX105" s="704"/>
      <c r="WUY105" s="704"/>
      <c r="WUZ105" s="704"/>
      <c r="WVA105" s="704"/>
      <c r="WVB105" s="704"/>
      <c r="WVC105" s="704"/>
      <c r="WVD105" s="704"/>
      <c r="WVE105" s="704"/>
      <c r="WVF105" s="704"/>
      <c r="WVG105" s="704"/>
      <c r="WVH105" s="704"/>
      <c r="WVI105" s="704"/>
      <c r="WVJ105" s="704"/>
      <c r="WVK105" s="704"/>
      <c r="WVL105" s="704"/>
      <c r="WVM105" s="704"/>
      <c r="WVN105" s="704"/>
      <c r="WVO105" s="704"/>
      <c r="WVP105" s="704"/>
      <c r="WVQ105" s="704"/>
      <c r="WVR105" s="704"/>
      <c r="WVS105" s="704"/>
      <c r="WVT105" s="704"/>
      <c r="WVU105" s="704"/>
      <c r="WVV105" s="704"/>
      <c r="WVW105" s="704"/>
      <c r="WVX105" s="704"/>
      <c r="WVY105" s="704"/>
      <c r="WVZ105" s="704"/>
      <c r="WWA105" s="704"/>
      <c r="WWB105" s="704"/>
      <c r="WWC105" s="704"/>
      <c r="WWD105" s="704"/>
      <c r="WWE105" s="704"/>
      <c r="WWF105" s="704"/>
      <c r="WWG105" s="704"/>
      <c r="WWH105" s="704"/>
      <c r="WWI105" s="704"/>
      <c r="WWJ105" s="704"/>
      <c r="WWK105" s="704"/>
      <c r="WWL105" s="704"/>
      <c r="WWM105" s="704"/>
      <c r="WWN105" s="704"/>
      <c r="WWO105" s="704"/>
      <c r="WWP105" s="704"/>
      <c r="WWQ105" s="704"/>
      <c r="WWR105" s="704"/>
      <c r="WWS105" s="704"/>
      <c r="WWT105" s="704"/>
      <c r="WWU105" s="704"/>
      <c r="WWV105" s="704"/>
      <c r="WWW105" s="704"/>
      <c r="WWX105" s="704"/>
      <c r="WWY105" s="704"/>
      <c r="WWZ105" s="704"/>
      <c r="WXA105" s="704"/>
      <c r="WXB105" s="704"/>
      <c r="WXC105" s="704"/>
      <c r="WXD105" s="704"/>
      <c r="WXE105" s="704"/>
      <c r="WXF105" s="704"/>
      <c r="WXG105" s="704"/>
      <c r="WXH105" s="704"/>
      <c r="WXI105" s="704"/>
      <c r="WXJ105" s="704"/>
      <c r="WXK105" s="704"/>
      <c r="WXL105" s="704"/>
      <c r="WXM105" s="704"/>
      <c r="WXN105" s="704"/>
      <c r="WXO105" s="704"/>
      <c r="WXP105" s="704"/>
      <c r="WXQ105" s="704"/>
      <c r="WXR105" s="704"/>
      <c r="WXS105" s="704"/>
      <c r="WXT105" s="704"/>
      <c r="WXU105" s="704"/>
      <c r="WXV105" s="704"/>
      <c r="WXW105" s="704"/>
      <c r="WXX105" s="704"/>
      <c r="WXY105" s="704"/>
      <c r="WXZ105" s="704"/>
      <c r="WYA105" s="704"/>
      <c r="WYB105" s="704"/>
      <c r="WYC105" s="704"/>
      <c r="WYD105" s="704"/>
      <c r="WYE105" s="704"/>
      <c r="WYF105" s="704"/>
      <c r="WYG105" s="704"/>
      <c r="WYH105" s="704"/>
      <c r="WYI105" s="704"/>
      <c r="WYJ105" s="704"/>
      <c r="WYK105" s="704"/>
      <c r="WYL105" s="704"/>
      <c r="WYM105" s="704"/>
      <c r="WYN105" s="704"/>
      <c r="WYO105" s="704"/>
      <c r="WYP105" s="704"/>
      <c r="WYQ105" s="704"/>
      <c r="WYR105" s="704"/>
      <c r="WYS105" s="704"/>
      <c r="WYT105" s="704"/>
      <c r="WYU105" s="704"/>
      <c r="WYV105" s="704"/>
      <c r="WYW105" s="704"/>
      <c r="WYX105" s="704"/>
      <c r="WYY105" s="704"/>
      <c r="WYZ105" s="704"/>
      <c r="WZA105" s="704"/>
      <c r="WZB105" s="704"/>
      <c r="WZC105" s="704"/>
      <c r="WZD105" s="704"/>
      <c r="WZE105" s="704"/>
      <c r="WZF105" s="704"/>
      <c r="WZG105" s="704"/>
      <c r="WZH105" s="704"/>
      <c r="WZI105" s="704"/>
      <c r="WZJ105" s="704"/>
      <c r="WZK105" s="704"/>
      <c r="WZL105" s="704"/>
      <c r="WZM105" s="704"/>
      <c r="WZN105" s="704"/>
      <c r="WZO105" s="704"/>
      <c r="WZP105" s="704"/>
      <c r="WZQ105" s="704"/>
      <c r="WZR105" s="704"/>
      <c r="WZS105" s="704"/>
      <c r="WZT105" s="704"/>
      <c r="WZU105" s="704"/>
      <c r="WZV105" s="704"/>
      <c r="WZW105" s="704"/>
      <c r="WZX105" s="704"/>
      <c r="WZY105" s="704"/>
      <c r="WZZ105" s="704"/>
      <c r="XAA105" s="704"/>
      <c r="XAB105" s="704"/>
      <c r="XAC105" s="704"/>
      <c r="XAD105" s="704"/>
      <c r="XAE105" s="704"/>
      <c r="XAF105" s="704"/>
      <c r="XAG105" s="704"/>
      <c r="XAH105" s="704"/>
      <c r="XAI105" s="704"/>
      <c r="XAJ105" s="704"/>
      <c r="XAK105" s="704"/>
      <c r="XAL105" s="704"/>
      <c r="XAM105" s="704"/>
      <c r="XAN105" s="704"/>
      <c r="XAO105" s="704"/>
      <c r="XAP105" s="704"/>
      <c r="XAQ105" s="704"/>
      <c r="XAR105" s="704"/>
      <c r="XAS105" s="704"/>
      <c r="XAT105" s="704"/>
      <c r="XAU105" s="704"/>
      <c r="XAV105" s="704"/>
      <c r="XAW105" s="704"/>
      <c r="XAX105" s="704"/>
      <c r="XAY105" s="704"/>
      <c r="XAZ105" s="704"/>
      <c r="XBA105" s="704"/>
      <c r="XBB105" s="704"/>
      <c r="XBC105" s="704"/>
      <c r="XBD105" s="704"/>
      <c r="XBE105" s="704"/>
      <c r="XBF105" s="704"/>
      <c r="XBG105" s="704"/>
      <c r="XBH105" s="704"/>
      <c r="XBI105" s="704"/>
      <c r="XBJ105" s="704"/>
      <c r="XBK105" s="704"/>
      <c r="XBL105" s="704"/>
      <c r="XBM105" s="704"/>
      <c r="XBN105" s="704"/>
      <c r="XBO105" s="704"/>
      <c r="XBP105" s="704"/>
      <c r="XBQ105" s="704"/>
      <c r="XBR105" s="704"/>
      <c r="XBS105" s="704"/>
      <c r="XBT105" s="704"/>
      <c r="XBU105" s="704"/>
      <c r="XBV105" s="704"/>
      <c r="XBW105" s="704"/>
      <c r="XBX105" s="704"/>
      <c r="XBY105" s="704"/>
      <c r="XBZ105" s="704"/>
      <c r="XCA105" s="704"/>
      <c r="XCB105" s="704"/>
      <c r="XCC105" s="704"/>
      <c r="XCD105" s="704"/>
      <c r="XCE105" s="704"/>
      <c r="XCF105" s="704"/>
      <c r="XCG105" s="704"/>
      <c r="XCH105" s="704"/>
      <c r="XCI105" s="704"/>
      <c r="XCJ105" s="704"/>
      <c r="XCK105" s="704"/>
      <c r="XCL105" s="704"/>
      <c r="XCM105" s="704"/>
      <c r="XCN105" s="704"/>
      <c r="XCO105" s="704"/>
      <c r="XCP105" s="704"/>
      <c r="XCQ105" s="704"/>
      <c r="XCR105" s="704"/>
      <c r="XCS105" s="704"/>
      <c r="XCT105" s="704"/>
      <c r="XCU105" s="704"/>
      <c r="XCV105" s="704"/>
      <c r="XCW105" s="704"/>
      <c r="XCX105" s="704"/>
      <c r="XCY105" s="704"/>
      <c r="XCZ105" s="704"/>
      <c r="XDA105" s="704"/>
      <c r="XDB105" s="704"/>
      <c r="XDC105" s="704"/>
      <c r="XDD105" s="704"/>
      <c r="XDE105" s="704"/>
      <c r="XDF105" s="704"/>
      <c r="XDG105" s="704"/>
      <c r="XDH105" s="704"/>
      <c r="XDI105" s="704"/>
      <c r="XDJ105" s="704"/>
      <c r="XDK105" s="704"/>
      <c r="XDL105" s="704"/>
      <c r="XDM105" s="704"/>
      <c r="XDN105" s="704"/>
      <c r="XDO105" s="704"/>
      <c r="XDP105" s="704"/>
      <c r="XDQ105" s="704"/>
      <c r="XDR105" s="704"/>
      <c r="XDS105" s="704"/>
      <c r="XDT105" s="704"/>
      <c r="XDU105" s="704"/>
      <c r="XDV105" s="704"/>
      <c r="XDW105" s="704"/>
      <c r="XDX105" s="704"/>
      <c r="XDY105" s="704"/>
      <c r="XDZ105" s="704"/>
      <c r="XEA105" s="704"/>
      <c r="XEB105" s="704"/>
      <c r="XEC105" s="704"/>
      <c r="XED105" s="704"/>
      <c r="XEE105" s="704"/>
      <c r="XEF105" s="704"/>
      <c r="XEG105" s="704"/>
      <c r="XEH105" s="704"/>
      <c r="XEI105" s="704"/>
      <c r="XEJ105" s="704"/>
      <c r="XEK105" s="704"/>
    </row>
    <row r="106" spans="1:16365" s="715" customFormat="1" ht="99.9" customHeight="1" x14ac:dyDescent="0.25">
      <c r="A106" s="43">
        <v>104</v>
      </c>
      <c r="B106" s="701" t="s">
        <v>632</v>
      </c>
      <c r="C106" s="43">
        <v>9</v>
      </c>
      <c r="D106" s="43" t="s">
        <v>797</v>
      </c>
      <c r="E106" s="47" t="s">
        <v>1250</v>
      </c>
      <c r="F106" s="69">
        <v>14120</v>
      </c>
      <c r="G106" s="47" t="s">
        <v>1259</v>
      </c>
      <c r="H106" s="143">
        <v>2011</v>
      </c>
      <c r="I106" s="47" t="s">
        <v>1260</v>
      </c>
      <c r="J106" s="270">
        <v>145273</v>
      </c>
      <c r="K106" s="170" t="s">
        <v>637</v>
      </c>
      <c r="L106" s="48" t="s">
        <v>885</v>
      </c>
      <c r="M106" s="47" t="s">
        <v>886</v>
      </c>
      <c r="N106" s="47" t="s">
        <v>1261</v>
      </c>
      <c r="O106" s="47" t="s">
        <v>1262</v>
      </c>
      <c r="P106" s="708" t="s">
        <v>1263</v>
      </c>
      <c r="Q106" s="146">
        <f t="shared" si="7"/>
        <v>48</v>
      </c>
      <c r="R106" s="159">
        <v>0</v>
      </c>
      <c r="S106" s="183">
        <v>5.5</v>
      </c>
      <c r="T106" s="183">
        <v>42.5</v>
      </c>
      <c r="U106" s="160">
        <f t="shared" si="8"/>
        <v>48</v>
      </c>
      <c r="V106" s="255">
        <v>76.67</v>
      </c>
      <c r="W106" s="149">
        <v>100</v>
      </c>
      <c r="X106" s="189" t="s">
        <v>907</v>
      </c>
      <c r="Y106" s="161">
        <v>3</v>
      </c>
      <c r="Z106" s="161">
        <v>7</v>
      </c>
      <c r="AA106" s="161">
        <v>2</v>
      </c>
      <c r="AB106" s="161">
        <v>4</v>
      </c>
      <c r="AC106" s="161" t="s">
        <v>714</v>
      </c>
      <c r="AD106" s="162">
        <v>0</v>
      </c>
      <c r="AE106" s="163">
        <v>5</v>
      </c>
      <c r="AF106" s="706">
        <v>100</v>
      </c>
      <c r="AG106" s="164" t="s">
        <v>797</v>
      </c>
      <c r="AH106" s="63" t="s">
        <v>909</v>
      </c>
      <c r="AI106" s="165">
        <v>100</v>
      </c>
      <c r="AJ106" s="193" t="s">
        <v>645</v>
      </c>
      <c r="AK106" s="191" t="s">
        <v>645</v>
      </c>
      <c r="AL106" s="192">
        <v>0</v>
      </c>
      <c r="AM106" s="164" t="s">
        <v>645</v>
      </c>
      <c r="AN106" s="63" t="s">
        <v>645</v>
      </c>
      <c r="AO106" s="166">
        <v>0</v>
      </c>
      <c r="AP106" s="193" t="s">
        <v>645</v>
      </c>
      <c r="AQ106" s="191" t="s">
        <v>645</v>
      </c>
      <c r="AR106" s="192">
        <v>0</v>
      </c>
      <c r="AS106" s="164" t="s">
        <v>645</v>
      </c>
      <c r="AT106" s="63" t="s">
        <v>645</v>
      </c>
      <c r="AU106" s="166">
        <v>0</v>
      </c>
      <c r="AV106" s="167" t="s">
        <v>645</v>
      </c>
      <c r="AW106" s="168" t="s">
        <v>645</v>
      </c>
      <c r="AX106" s="169">
        <v>0</v>
      </c>
      <c r="AY106" s="663"/>
      <c r="AZ106" s="663"/>
      <c r="BA106" s="663"/>
      <c r="BB106" s="663"/>
      <c r="BC106" s="663"/>
      <c r="BD106" s="663"/>
      <c r="BE106" s="663"/>
      <c r="BF106" s="663"/>
      <c r="BG106" s="663"/>
      <c r="BH106" s="704"/>
      <c r="BI106" s="704"/>
      <c r="BJ106" s="704"/>
      <c r="BK106" s="704"/>
      <c r="BL106" s="704"/>
      <c r="BM106" s="704"/>
      <c r="BN106" s="704"/>
      <c r="BO106" s="704"/>
      <c r="BP106" s="704"/>
      <c r="BQ106" s="704"/>
      <c r="BR106" s="704"/>
      <c r="BS106" s="704"/>
      <c r="BT106" s="704"/>
      <c r="BU106" s="704"/>
      <c r="BV106" s="704"/>
      <c r="BW106" s="704"/>
      <c r="BX106" s="704"/>
      <c r="BY106" s="704"/>
      <c r="BZ106" s="704"/>
      <c r="CA106" s="704"/>
      <c r="CB106" s="704"/>
      <c r="CC106" s="704"/>
      <c r="CD106" s="704"/>
      <c r="CE106" s="704"/>
      <c r="CF106" s="704"/>
      <c r="CG106" s="704"/>
      <c r="CH106" s="704"/>
      <c r="CI106" s="704"/>
      <c r="CJ106" s="704"/>
      <c r="CK106" s="704"/>
      <c r="CL106" s="704"/>
      <c r="CM106" s="704"/>
      <c r="CN106" s="704"/>
      <c r="CO106" s="704"/>
      <c r="CP106" s="704"/>
      <c r="CQ106" s="704"/>
      <c r="CR106" s="704"/>
      <c r="CS106" s="704"/>
      <c r="CT106" s="704"/>
      <c r="CU106" s="704"/>
      <c r="CV106" s="704"/>
      <c r="CW106" s="704"/>
      <c r="CX106" s="704"/>
      <c r="CY106" s="704"/>
      <c r="CZ106" s="704"/>
      <c r="DA106" s="704"/>
      <c r="DB106" s="704"/>
      <c r="DC106" s="704"/>
      <c r="DD106" s="704"/>
      <c r="DE106" s="704"/>
      <c r="DF106" s="704"/>
      <c r="DG106" s="704"/>
      <c r="DH106" s="704"/>
      <c r="DI106" s="704"/>
      <c r="DJ106" s="704"/>
      <c r="DK106" s="704"/>
      <c r="DL106" s="704"/>
      <c r="DM106" s="704"/>
      <c r="DN106" s="704"/>
      <c r="DO106" s="704"/>
      <c r="DP106" s="704"/>
      <c r="DQ106" s="704"/>
      <c r="DR106" s="704"/>
      <c r="DS106" s="704"/>
      <c r="DT106" s="704"/>
      <c r="DU106" s="704"/>
      <c r="DV106" s="704"/>
      <c r="DW106" s="704"/>
      <c r="DX106" s="704"/>
      <c r="DY106" s="704"/>
      <c r="DZ106" s="704"/>
      <c r="EA106" s="704"/>
      <c r="EB106" s="704"/>
      <c r="EC106" s="704"/>
      <c r="ED106" s="704"/>
      <c r="EE106" s="704"/>
      <c r="EF106" s="704"/>
      <c r="EG106" s="704"/>
      <c r="EH106" s="704"/>
      <c r="EI106" s="704"/>
      <c r="EJ106" s="704"/>
      <c r="EK106" s="704"/>
      <c r="EL106" s="704"/>
      <c r="EM106" s="704"/>
      <c r="EN106" s="704"/>
      <c r="EO106" s="704"/>
      <c r="EP106" s="704"/>
      <c r="EQ106" s="704"/>
      <c r="ER106" s="704"/>
      <c r="ES106" s="704"/>
      <c r="ET106" s="704"/>
      <c r="EU106" s="704"/>
      <c r="EV106" s="704"/>
      <c r="EW106" s="704"/>
      <c r="EX106" s="704"/>
      <c r="EY106" s="704"/>
      <c r="EZ106" s="704"/>
      <c r="FA106" s="704"/>
      <c r="FB106" s="704"/>
      <c r="FC106" s="704"/>
      <c r="FD106" s="704"/>
      <c r="FE106" s="704"/>
      <c r="FF106" s="704"/>
      <c r="FG106" s="704"/>
      <c r="FH106" s="704"/>
      <c r="FI106" s="704"/>
      <c r="FJ106" s="704"/>
      <c r="FK106" s="704"/>
      <c r="FL106" s="704"/>
      <c r="FM106" s="704"/>
      <c r="FN106" s="704"/>
      <c r="FO106" s="704"/>
      <c r="FP106" s="704"/>
      <c r="FQ106" s="704"/>
      <c r="FR106" s="704"/>
      <c r="FS106" s="704"/>
      <c r="FT106" s="704"/>
      <c r="FU106" s="704"/>
      <c r="FV106" s="704"/>
      <c r="FW106" s="704"/>
      <c r="FX106" s="704"/>
      <c r="FY106" s="704"/>
      <c r="FZ106" s="704"/>
      <c r="GA106" s="704"/>
      <c r="GB106" s="704"/>
      <c r="GC106" s="704"/>
      <c r="GD106" s="704"/>
      <c r="GE106" s="704"/>
      <c r="GF106" s="704"/>
      <c r="GG106" s="704"/>
      <c r="GH106" s="704"/>
      <c r="GI106" s="704"/>
      <c r="GJ106" s="704"/>
      <c r="GK106" s="704"/>
      <c r="GL106" s="704"/>
      <c r="GM106" s="704"/>
      <c r="GN106" s="704"/>
      <c r="GO106" s="704"/>
      <c r="GP106" s="704"/>
      <c r="GQ106" s="704"/>
      <c r="GR106" s="704"/>
      <c r="GS106" s="704"/>
      <c r="GT106" s="704"/>
      <c r="GU106" s="704"/>
      <c r="GV106" s="704"/>
      <c r="GW106" s="704"/>
      <c r="GX106" s="704"/>
      <c r="GY106" s="704"/>
      <c r="GZ106" s="704"/>
      <c r="HA106" s="704"/>
      <c r="HB106" s="704"/>
      <c r="HC106" s="704"/>
      <c r="HD106" s="704"/>
      <c r="HE106" s="704"/>
      <c r="HF106" s="704"/>
      <c r="HG106" s="704"/>
      <c r="HH106" s="704"/>
      <c r="HI106" s="704"/>
      <c r="HJ106" s="704"/>
      <c r="HK106" s="704"/>
      <c r="HL106" s="704"/>
      <c r="HM106" s="704"/>
      <c r="HN106" s="704"/>
      <c r="HO106" s="704"/>
      <c r="HP106" s="704"/>
      <c r="HQ106" s="704"/>
      <c r="HR106" s="704"/>
      <c r="HS106" s="704"/>
      <c r="HT106" s="704"/>
      <c r="HU106" s="704"/>
      <c r="HV106" s="704"/>
      <c r="HW106" s="704"/>
      <c r="HX106" s="704"/>
      <c r="HY106" s="704"/>
      <c r="HZ106" s="704"/>
      <c r="IA106" s="704"/>
      <c r="IB106" s="704"/>
      <c r="IC106" s="704"/>
      <c r="ID106" s="704"/>
      <c r="IE106" s="704"/>
      <c r="IF106" s="704"/>
      <c r="IG106" s="704"/>
      <c r="IH106" s="704"/>
      <c r="II106" s="704"/>
      <c r="IJ106" s="704"/>
      <c r="IK106" s="704"/>
      <c r="IL106" s="704"/>
      <c r="IM106" s="704"/>
      <c r="IN106" s="704"/>
      <c r="IO106" s="704"/>
      <c r="IP106" s="704"/>
      <c r="IQ106" s="704"/>
      <c r="IR106" s="704"/>
      <c r="IS106" s="704"/>
      <c r="IT106" s="704"/>
      <c r="IU106" s="704"/>
      <c r="IV106" s="704"/>
      <c r="IW106" s="704"/>
      <c r="IX106" s="704"/>
      <c r="IY106" s="704"/>
      <c r="IZ106" s="704"/>
      <c r="JA106" s="704"/>
      <c r="JB106" s="704"/>
      <c r="JC106" s="704"/>
      <c r="JD106" s="704"/>
      <c r="JE106" s="704"/>
      <c r="JF106" s="704"/>
      <c r="JG106" s="704"/>
      <c r="JH106" s="704"/>
      <c r="JI106" s="704"/>
      <c r="JJ106" s="704"/>
      <c r="JK106" s="704"/>
      <c r="JL106" s="704"/>
      <c r="JM106" s="704"/>
      <c r="JN106" s="704"/>
      <c r="JO106" s="704"/>
      <c r="JP106" s="704"/>
      <c r="JQ106" s="704"/>
      <c r="JR106" s="704"/>
      <c r="JS106" s="704"/>
      <c r="JT106" s="704"/>
      <c r="JU106" s="704"/>
      <c r="JV106" s="704"/>
      <c r="JW106" s="704"/>
      <c r="JX106" s="704"/>
      <c r="JY106" s="704"/>
      <c r="JZ106" s="704"/>
      <c r="KA106" s="704"/>
      <c r="KB106" s="704"/>
      <c r="KC106" s="704"/>
      <c r="KD106" s="704"/>
      <c r="KE106" s="704"/>
      <c r="KF106" s="704"/>
      <c r="KG106" s="704"/>
      <c r="KH106" s="704"/>
      <c r="KI106" s="704"/>
      <c r="KJ106" s="704"/>
      <c r="KK106" s="704"/>
      <c r="KL106" s="704"/>
      <c r="KM106" s="704"/>
      <c r="KN106" s="704"/>
      <c r="KO106" s="704"/>
      <c r="KP106" s="704"/>
      <c r="KQ106" s="704"/>
      <c r="KR106" s="704"/>
      <c r="KS106" s="704"/>
      <c r="KT106" s="704"/>
      <c r="KU106" s="704"/>
      <c r="KV106" s="704"/>
      <c r="KW106" s="704"/>
      <c r="KX106" s="704"/>
      <c r="KY106" s="704"/>
      <c r="KZ106" s="704"/>
      <c r="LA106" s="704"/>
      <c r="LB106" s="704"/>
      <c r="LC106" s="704"/>
      <c r="LD106" s="704"/>
      <c r="LE106" s="704"/>
      <c r="LF106" s="704"/>
      <c r="LG106" s="704"/>
      <c r="LH106" s="704"/>
      <c r="LI106" s="704"/>
      <c r="LJ106" s="704"/>
      <c r="LK106" s="704"/>
      <c r="LL106" s="704"/>
      <c r="LM106" s="704"/>
      <c r="LN106" s="704"/>
      <c r="LO106" s="704"/>
      <c r="LP106" s="704"/>
      <c r="LQ106" s="704"/>
      <c r="LR106" s="704"/>
      <c r="LS106" s="704"/>
      <c r="LT106" s="704"/>
      <c r="LU106" s="704"/>
      <c r="LV106" s="704"/>
      <c r="LW106" s="704"/>
      <c r="LX106" s="704"/>
      <c r="LY106" s="704"/>
      <c r="LZ106" s="704"/>
      <c r="MA106" s="704"/>
      <c r="MB106" s="704"/>
      <c r="MC106" s="704"/>
      <c r="MD106" s="704"/>
      <c r="ME106" s="704"/>
      <c r="MF106" s="704"/>
      <c r="MG106" s="704"/>
      <c r="MH106" s="704"/>
      <c r="MI106" s="704"/>
      <c r="MJ106" s="704"/>
      <c r="MK106" s="704"/>
      <c r="ML106" s="704"/>
      <c r="MM106" s="704"/>
      <c r="MN106" s="704"/>
      <c r="MO106" s="704"/>
      <c r="MP106" s="704"/>
      <c r="MQ106" s="704"/>
      <c r="MR106" s="704"/>
      <c r="MS106" s="704"/>
      <c r="MT106" s="704"/>
      <c r="MU106" s="704"/>
      <c r="MV106" s="704"/>
      <c r="MW106" s="704"/>
      <c r="MX106" s="704"/>
      <c r="MY106" s="704"/>
      <c r="MZ106" s="704"/>
      <c r="NA106" s="704"/>
      <c r="NB106" s="704"/>
      <c r="NC106" s="704"/>
      <c r="ND106" s="704"/>
      <c r="NE106" s="704"/>
      <c r="NF106" s="704"/>
      <c r="NG106" s="704"/>
      <c r="NH106" s="704"/>
      <c r="NI106" s="704"/>
      <c r="NJ106" s="704"/>
      <c r="NK106" s="704"/>
      <c r="NL106" s="704"/>
      <c r="NM106" s="704"/>
      <c r="NN106" s="704"/>
      <c r="NO106" s="704"/>
      <c r="NP106" s="704"/>
      <c r="NQ106" s="704"/>
      <c r="NR106" s="704"/>
      <c r="NS106" s="704"/>
      <c r="NT106" s="704"/>
      <c r="NU106" s="704"/>
      <c r="NV106" s="704"/>
      <c r="NW106" s="704"/>
      <c r="NX106" s="704"/>
      <c r="NY106" s="704"/>
      <c r="NZ106" s="704"/>
      <c r="OA106" s="704"/>
      <c r="OB106" s="704"/>
      <c r="OC106" s="704"/>
      <c r="OD106" s="704"/>
      <c r="OE106" s="704"/>
      <c r="OF106" s="704"/>
      <c r="OG106" s="704"/>
      <c r="OH106" s="704"/>
      <c r="OI106" s="704"/>
      <c r="OJ106" s="704"/>
      <c r="OK106" s="704"/>
      <c r="OL106" s="704"/>
      <c r="OM106" s="704"/>
      <c r="ON106" s="704"/>
      <c r="OO106" s="704"/>
      <c r="OP106" s="704"/>
      <c r="OQ106" s="704"/>
      <c r="OR106" s="704"/>
      <c r="OS106" s="704"/>
      <c r="OT106" s="704"/>
      <c r="OU106" s="704"/>
      <c r="OV106" s="704"/>
      <c r="OW106" s="704"/>
      <c r="OX106" s="704"/>
      <c r="OY106" s="704"/>
      <c r="OZ106" s="704"/>
      <c r="PA106" s="704"/>
      <c r="PB106" s="704"/>
      <c r="PC106" s="704"/>
      <c r="PD106" s="704"/>
      <c r="PE106" s="704"/>
      <c r="PF106" s="704"/>
      <c r="PG106" s="704"/>
      <c r="PH106" s="704"/>
      <c r="PI106" s="704"/>
      <c r="PJ106" s="704"/>
      <c r="PK106" s="704"/>
      <c r="PL106" s="704"/>
      <c r="PM106" s="704"/>
      <c r="PN106" s="704"/>
      <c r="PO106" s="704"/>
      <c r="PP106" s="704"/>
      <c r="PQ106" s="704"/>
      <c r="PR106" s="704"/>
      <c r="PS106" s="704"/>
      <c r="PT106" s="704"/>
      <c r="PU106" s="704"/>
      <c r="PV106" s="704"/>
      <c r="PW106" s="704"/>
      <c r="PX106" s="704"/>
      <c r="PY106" s="704"/>
      <c r="PZ106" s="704"/>
      <c r="QA106" s="704"/>
      <c r="QB106" s="704"/>
      <c r="QC106" s="704"/>
      <c r="QD106" s="704"/>
      <c r="QE106" s="704"/>
      <c r="QF106" s="704"/>
      <c r="QG106" s="704"/>
      <c r="QH106" s="704"/>
      <c r="QI106" s="704"/>
      <c r="QJ106" s="704"/>
      <c r="QK106" s="704"/>
      <c r="QL106" s="704"/>
      <c r="QM106" s="704"/>
      <c r="QN106" s="704"/>
      <c r="QO106" s="704"/>
      <c r="QP106" s="704"/>
      <c r="QQ106" s="704"/>
      <c r="QR106" s="704"/>
      <c r="QS106" s="704"/>
      <c r="QT106" s="704"/>
      <c r="QU106" s="704"/>
      <c r="QV106" s="704"/>
      <c r="QW106" s="704"/>
      <c r="QX106" s="704"/>
      <c r="QY106" s="704"/>
      <c r="QZ106" s="704"/>
      <c r="RA106" s="704"/>
      <c r="RB106" s="704"/>
      <c r="RC106" s="704"/>
      <c r="RD106" s="704"/>
      <c r="RE106" s="704"/>
      <c r="RF106" s="704"/>
      <c r="RG106" s="704"/>
      <c r="RH106" s="704"/>
      <c r="RI106" s="704"/>
      <c r="RJ106" s="704"/>
      <c r="RK106" s="704"/>
      <c r="RL106" s="704"/>
      <c r="RM106" s="704"/>
      <c r="RN106" s="704"/>
      <c r="RO106" s="704"/>
      <c r="RP106" s="704"/>
      <c r="RQ106" s="704"/>
      <c r="RR106" s="704"/>
      <c r="RS106" s="704"/>
      <c r="RT106" s="704"/>
      <c r="RU106" s="704"/>
      <c r="RV106" s="704"/>
      <c r="RW106" s="704"/>
      <c r="RX106" s="704"/>
      <c r="RY106" s="704"/>
      <c r="RZ106" s="704"/>
      <c r="SA106" s="704"/>
      <c r="SB106" s="704"/>
      <c r="SC106" s="704"/>
      <c r="SD106" s="704"/>
      <c r="SE106" s="704"/>
      <c r="SF106" s="704"/>
      <c r="SG106" s="704"/>
      <c r="SH106" s="704"/>
      <c r="SI106" s="704"/>
      <c r="SJ106" s="704"/>
      <c r="SK106" s="704"/>
      <c r="SL106" s="704"/>
      <c r="SM106" s="704"/>
      <c r="SN106" s="704"/>
      <c r="SO106" s="704"/>
      <c r="SP106" s="704"/>
      <c r="SQ106" s="704"/>
      <c r="SR106" s="704"/>
      <c r="SS106" s="704"/>
      <c r="ST106" s="704"/>
      <c r="SU106" s="704"/>
      <c r="SV106" s="704"/>
      <c r="SW106" s="704"/>
      <c r="SX106" s="704"/>
      <c r="SY106" s="704"/>
      <c r="SZ106" s="704"/>
      <c r="TA106" s="704"/>
      <c r="TB106" s="704"/>
      <c r="TC106" s="704"/>
      <c r="TD106" s="704"/>
      <c r="TE106" s="704"/>
      <c r="TF106" s="704"/>
      <c r="TG106" s="704"/>
      <c r="TH106" s="704"/>
      <c r="TI106" s="704"/>
      <c r="TJ106" s="704"/>
      <c r="TK106" s="704"/>
      <c r="TL106" s="704"/>
      <c r="TM106" s="704"/>
      <c r="TN106" s="704"/>
      <c r="TO106" s="704"/>
      <c r="TP106" s="704"/>
      <c r="TQ106" s="704"/>
      <c r="TR106" s="704"/>
      <c r="TS106" s="704"/>
      <c r="TT106" s="704"/>
      <c r="TU106" s="704"/>
      <c r="TV106" s="704"/>
      <c r="TW106" s="704"/>
      <c r="TX106" s="704"/>
      <c r="TY106" s="704"/>
      <c r="TZ106" s="704"/>
      <c r="UA106" s="704"/>
      <c r="UB106" s="704"/>
      <c r="UC106" s="704"/>
      <c r="UD106" s="704"/>
      <c r="UE106" s="704"/>
      <c r="UF106" s="704"/>
      <c r="UG106" s="704"/>
      <c r="UH106" s="704"/>
      <c r="UI106" s="704"/>
      <c r="UJ106" s="704"/>
      <c r="UK106" s="704"/>
      <c r="UL106" s="704"/>
      <c r="UM106" s="704"/>
      <c r="UN106" s="704"/>
      <c r="UO106" s="704"/>
      <c r="UP106" s="704"/>
      <c r="UQ106" s="704"/>
      <c r="UR106" s="704"/>
      <c r="US106" s="704"/>
      <c r="UT106" s="704"/>
      <c r="UU106" s="704"/>
      <c r="UV106" s="704"/>
      <c r="UW106" s="704"/>
      <c r="UX106" s="704"/>
      <c r="UY106" s="704"/>
      <c r="UZ106" s="704"/>
      <c r="VA106" s="704"/>
      <c r="VB106" s="704"/>
      <c r="VC106" s="704"/>
      <c r="VD106" s="704"/>
      <c r="VE106" s="704"/>
      <c r="VF106" s="704"/>
      <c r="VG106" s="704"/>
      <c r="VH106" s="704"/>
      <c r="VI106" s="704"/>
      <c r="VJ106" s="704"/>
      <c r="VK106" s="704"/>
      <c r="VL106" s="704"/>
      <c r="VM106" s="704"/>
      <c r="VN106" s="704"/>
      <c r="VO106" s="704"/>
      <c r="VP106" s="704"/>
      <c r="VQ106" s="704"/>
      <c r="VR106" s="704"/>
      <c r="VS106" s="704"/>
      <c r="VT106" s="704"/>
      <c r="VU106" s="704"/>
      <c r="VV106" s="704"/>
      <c r="VW106" s="704"/>
      <c r="VX106" s="704"/>
      <c r="VY106" s="704"/>
      <c r="VZ106" s="704"/>
      <c r="WA106" s="704"/>
      <c r="WB106" s="704"/>
      <c r="WC106" s="704"/>
      <c r="WD106" s="704"/>
      <c r="WE106" s="704"/>
      <c r="WF106" s="704"/>
      <c r="WG106" s="704"/>
      <c r="WH106" s="704"/>
      <c r="WI106" s="704"/>
      <c r="WJ106" s="704"/>
      <c r="WK106" s="704"/>
      <c r="WL106" s="704"/>
      <c r="WM106" s="704"/>
      <c r="WN106" s="704"/>
      <c r="WO106" s="704"/>
      <c r="WP106" s="704"/>
      <c r="WQ106" s="704"/>
      <c r="WR106" s="704"/>
      <c r="WS106" s="704"/>
      <c r="WT106" s="704"/>
      <c r="WU106" s="704"/>
      <c r="WV106" s="704"/>
      <c r="WW106" s="704"/>
      <c r="WX106" s="704"/>
      <c r="WY106" s="704"/>
      <c r="WZ106" s="704"/>
      <c r="XA106" s="704"/>
      <c r="XB106" s="704"/>
      <c r="XC106" s="704"/>
      <c r="XD106" s="704"/>
      <c r="XE106" s="704"/>
      <c r="XF106" s="704"/>
      <c r="XG106" s="704"/>
      <c r="XH106" s="704"/>
      <c r="XI106" s="704"/>
      <c r="XJ106" s="704"/>
      <c r="XK106" s="704"/>
      <c r="XL106" s="704"/>
      <c r="XM106" s="704"/>
      <c r="XN106" s="704"/>
      <c r="XO106" s="704"/>
      <c r="XP106" s="704"/>
      <c r="XQ106" s="704"/>
      <c r="XR106" s="704"/>
      <c r="XS106" s="704"/>
      <c r="XT106" s="704"/>
      <c r="XU106" s="704"/>
      <c r="XV106" s="704"/>
      <c r="XW106" s="704"/>
      <c r="XX106" s="704"/>
      <c r="XY106" s="704"/>
      <c r="XZ106" s="704"/>
      <c r="YA106" s="704"/>
      <c r="YB106" s="704"/>
      <c r="YC106" s="704"/>
      <c r="YD106" s="704"/>
      <c r="YE106" s="704"/>
      <c r="YF106" s="704"/>
      <c r="YG106" s="704"/>
      <c r="YH106" s="704"/>
      <c r="YI106" s="704"/>
      <c r="YJ106" s="704"/>
      <c r="YK106" s="704"/>
      <c r="YL106" s="704"/>
      <c r="YM106" s="704"/>
      <c r="YN106" s="704"/>
      <c r="YO106" s="704"/>
      <c r="YP106" s="704"/>
      <c r="YQ106" s="704"/>
      <c r="YR106" s="704"/>
      <c r="YS106" s="704"/>
      <c r="YT106" s="704"/>
      <c r="YU106" s="704"/>
      <c r="YV106" s="704"/>
      <c r="YW106" s="704"/>
      <c r="YX106" s="704"/>
      <c r="YY106" s="704"/>
      <c r="YZ106" s="704"/>
      <c r="ZA106" s="704"/>
      <c r="ZB106" s="704"/>
      <c r="ZC106" s="704"/>
      <c r="ZD106" s="704"/>
      <c r="ZE106" s="704"/>
      <c r="ZF106" s="704"/>
      <c r="ZG106" s="704"/>
      <c r="ZH106" s="704"/>
      <c r="ZI106" s="704"/>
      <c r="ZJ106" s="704"/>
      <c r="ZK106" s="704"/>
      <c r="ZL106" s="704"/>
      <c r="ZM106" s="704"/>
      <c r="ZN106" s="704"/>
      <c r="ZO106" s="704"/>
      <c r="ZP106" s="704"/>
      <c r="ZQ106" s="704"/>
      <c r="ZR106" s="704"/>
      <c r="ZS106" s="704"/>
      <c r="ZT106" s="704"/>
      <c r="ZU106" s="704"/>
      <c r="ZV106" s="704"/>
      <c r="ZW106" s="704"/>
      <c r="ZX106" s="704"/>
      <c r="ZY106" s="704"/>
      <c r="ZZ106" s="704"/>
      <c r="AAA106" s="704"/>
      <c r="AAB106" s="704"/>
      <c r="AAC106" s="704"/>
      <c r="AAD106" s="704"/>
      <c r="AAE106" s="704"/>
      <c r="AAF106" s="704"/>
      <c r="AAG106" s="704"/>
      <c r="AAH106" s="704"/>
      <c r="AAI106" s="704"/>
      <c r="AAJ106" s="704"/>
      <c r="AAK106" s="704"/>
      <c r="AAL106" s="704"/>
      <c r="AAM106" s="704"/>
      <c r="AAN106" s="704"/>
      <c r="AAO106" s="704"/>
      <c r="AAP106" s="704"/>
      <c r="AAQ106" s="704"/>
      <c r="AAR106" s="704"/>
      <c r="AAS106" s="704"/>
      <c r="AAT106" s="704"/>
      <c r="AAU106" s="704"/>
      <c r="AAV106" s="704"/>
      <c r="AAW106" s="704"/>
      <c r="AAX106" s="704"/>
      <c r="AAY106" s="704"/>
      <c r="AAZ106" s="704"/>
      <c r="ABA106" s="704"/>
      <c r="ABB106" s="704"/>
      <c r="ABC106" s="704"/>
      <c r="ABD106" s="704"/>
      <c r="ABE106" s="704"/>
      <c r="ABF106" s="704"/>
      <c r="ABG106" s="704"/>
      <c r="ABH106" s="704"/>
      <c r="ABI106" s="704"/>
      <c r="ABJ106" s="704"/>
      <c r="ABK106" s="704"/>
      <c r="ABL106" s="704"/>
      <c r="ABM106" s="704"/>
      <c r="ABN106" s="704"/>
      <c r="ABO106" s="704"/>
      <c r="ABP106" s="704"/>
      <c r="ABQ106" s="704"/>
      <c r="ABR106" s="704"/>
      <c r="ABS106" s="704"/>
      <c r="ABT106" s="704"/>
      <c r="ABU106" s="704"/>
      <c r="ABV106" s="704"/>
      <c r="ABW106" s="704"/>
      <c r="ABX106" s="704"/>
      <c r="ABY106" s="704"/>
      <c r="ABZ106" s="704"/>
      <c r="ACA106" s="704"/>
      <c r="ACB106" s="704"/>
      <c r="ACC106" s="704"/>
      <c r="ACD106" s="704"/>
      <c r="ACE106" s="704"/>
      <c r="ACF106" s="704"/>
      <c r="ACG106" s="704"/>
      <c r="ACH106" s="704"/>
      <c r="ACI106" s="704"/>
      <c r="ACJ106" s="704"/>
      <c r="ACK106" s="704"/>
      <c r="ACL106" s="704"/>
      <c r="ACM106" s="704"/>
      <c r="ACN106" s="704"/>
      <c r="ACO106" s="704"/>
      <c r="ACP106" s="704"/>
      <c r="ACQ106" s="704"/>
      <c r="ACR106" s="704"/>
      <c r="ACS106" s="704"/>
      <c r="ACT106" s="704"/>
      <c r="ACU106" s="704"/>
      <c r="ACV106" s="704"/>
      <c r="ACW106" s="704"/>
      <c r="ACX106" s="704"/>
      <c r="ACY106" s="704"/>
      <c r="ACZ106" s="704"/>
      <c r="ADA106" s="704"/>
      <c r="ADB106" s="704"/>
      <c r="ADC106" s="704"/>
      <c r="ADD106" s="704"/>
      <c r="ADE106" s="704"/>
      <c r="ADF106" s="704"/>
      <c r="ADG106" s="704"/>
      <c r="ADH106" s="704"/>
      <c r="ADI106" s="704"/>
      <c r="ADJ106" s="704"/>
      <c r="ADK106" s="704"/>
      <c r="ADL106" s="704"/>
      <c r="ADM106" s="704"/>
      <c r="ADN106" s="704"/>
      <c r="ADO106" s="704"/>
      <c r="ADP106" s="704"/>
      <c r="ADQ106" s="704"/>
      <c r="ADR106" s="704"/>
      <c r="ADS106" s="704"/>
      <c r="ADT106" s="704"/>
      <c r="ADU106" s="704"/>
      <c r="ADV106" s="704"/>
      <c r="ADW106" s="704"/>
      <c r="ADX106" s="704"/>
      <c r="ADY106" s="704"/>
      <c r="ADZ106" s="704"/>
      <c r="AEA106" s="704"/>
      <c r="AEB106" s="704"/>
      <c r="AEC106" s="704"/>
      <c r="AED106" s="704"/>
      <c r="AEE106" s="704"/>
      <c r="AEF106" s="704"/>
      <c r="AEG106" s="704"/>
      <c r="AEH106" s="704"/>
      <c r="AEI106" s="704"/>
      <c r="AEJ106" s="704"/>
      <c r="AEK106" s="704"/>
      <c r="AEL106" s="704"/>
      <c r="AEM106" s="704"/>
      <c r="AEN106" s="704"/>
      <c r="AEO106" s="704"/>
      <c r="AEP106" s="704"/>
      <c r="AEQ106" s="704"/>
      <c r="AER106" s="704"/>
      <c r="AES106" s="704"/>
      <c r="AET106" s="704"/>
      <c r="AEU106" s="704"/>
      <c r="AEV106" s="704"/>
      <c r="AEW106" s="704"/>
      <c r="AEX106" s="704"/>
      <c r="AEY106" s="704"/>
      <c r="AEZ106" s="704"/>
      <c r="AFA106" s="704"/>
      <c r="AFB106" s="704"/>
      <c r="AFC106" s="704"/>
      <c r="AFD106" s="704"/>
      <c r="AFE106" s="704"/>
      <c r="AFF106" s="704"/>
      <c r="AFG106" s="704"/>
      <c r="AFH106" s="704"/>
      <c r="AFI106" s="704"/>
      <c r="AFJ106" s="704"/>
      <c r="AFK106" s="704"/>
      <c r="AFL106" s="704"/>
      <c r="AFM106" s="704"/>
      <c r="AFN106" s="704"/>
      <c r="AFO106" s="704"/>
      <c r="AFP106" s="704"/>
      <c r="AFQ106" s="704"/>
      <c r="AFR106" s="704"/>
      <c r="AFS106" s="704"/>
      <c r="AFT106" s="704"/>
      <c r="AFU106" s="704"/>
      <c r="AFV106" s="704"/>
      <c r="AFW106" s="704"/>
      <c r="AFX106" s="704"/>
      <c r="AFY106" s="704"/>
      <c r="AFZ106" s="704"/>
      <c r="AGA106" s="704"/>
      <c r="AGB106" s="704"/>
      <c r="AGC106" s="704"/>
      <c r="AGD106" s="704"/>
      <c r="AGE106" s="704"/>
      <c r="AGF106" s="704"/>
      <c r="AGG106" s="704"/>
      <c r="AGH106" s="704"/>
      <c r="AGI106" s="704"/>
      <c r="AGJ106" s="704"/>
      <c r="AGK106" s="704"/>
      <c r="AGL106" s="704"/>
      <c r="AGM106" s="704"/>
      <c r="AGN106" s="704"/>
      <c r="AGO106" s="704"/>
      <c r="AGP106" s="704"/>
      <c r="AGQ106" s="704"/>
      <c r="AGR106" s="704"/>
      <c r="AGS106" s="704"/>
      <c r="AGT106" s="704"/>
      <c r="AGU106" s="704"/>
      <c r="AGV106" s="704"/>
      <c r="AGW106" s="704"/>
      <c r="AGX106" s="704"/>
      <c r="AGY106" s="704"/>
      <c r="AGZ106" s="704"/>
      <c r="AHA106" s="704"/>
      <c r="AHB106" s="704"/>
      <c r="AHC106" s="704"/>
      <c r="AHD106" s="704"/>
      <c r="AHE106" s="704"/>
      <c r="AHF106" s="704"/>
      <c r="AHG106" s="704"/>
      <c r="AHH106" s="704"/>
      <c r="AHI106" s="704"/>
      <c r="AHJ106" s="704"/>
      <c r="AHK106" s="704"/>
      <c r="AHL106" s="704"/>
      <c r="AHM106" s="704"/>
      <c r="AHN106" s="704"/>
      <c r="AHO106" s="704"/>
      <c r="AHP106" s="704"/>
      <c r="AHQ106" s="704"/>
      <c r="AHR106" s="704"/>
      <c r="AHS106" s="704"/>
      <c r="AHT106" s="704"/>
      <c r="AHU106" s="704"/>
      <c r="AHV106" s="704"/>
      <c r="AHW106" s="704"/>
      <c r="AHX106" s="704"/>
      <c r="AHY106" s="704"/>
      <c r="AHZ106" s="704"/>
      <c r="AIA106" s="704"/>
      <c r="AIB106" s="704"/>
      <c r="AIC106" s="704"/>
      <c r="AID106" s="704"/>
      <c r="AIE106" s="704"/>
      <c r="AIF106" s="704"/>
      <c r="AIG106" s="704"/>
      <c r="AIH106" s="704"/>
      <c r="AII106" s="704"/>
      <c r="AIJ106" s="704"/>
      <c r="AIK106" s="704"/>
      <c r="AIL106" s="704"/>
      <c r="AIM106" s="704"/>
      <c r="AIN106" s="704"/>
      <c r="AIO106" s="704"/>
      <c r="AIP106" s="704"/>
      <c r="AIQ106" s="704"/>
      <c r="AIR106" s="704"/>
      <c r="AIS106" s="704"/>
      <c r="AIT106" s="704"/>
      <c r="AIU106" s="704"/>
      <c r="AIV106" s="704"/>
      <c r="AIW106" s="704"/>
      <c r="AIX106" s="704"/>
      <c r="AIY106" s="704"/>
      <c r="AIZ106" s="704"/>
      <c r="AJA106" s="704"/>
      <c r="AJB106" s="704"/>
      <c r="AJC106" s="704"/>
      <c r="AJD106" s="704"/>
      <c r="AJE106" s="704"/>
      <c r="AJF106" s="704"/>
      <c r="AJG106" s="704"/>
      <c r="AJH106" s="704"/>
      <c r="AJI106" s="704"/>
      <c r="AJJ106" s="704"/>
      <c r="AJK106" s="704"/>
      <c r="AJL106" s="704"/>
      <c r="AJM106" s="704"/>
      <c r="AJN106" s="704"/>
      <c r="AJO106" s="704"/>
      <c r="AJP106" s="704"/>
      <c r="AJQ106" s="704"/>
      <c r="AJR106" s="704"/>
      <c r="AJS106" s="704"/>
      <c r="AJT106" s="704"/>
      <c r="AJU106" s="704"/>
      <c r="AJV106" s="704"/>
      <c r="AJW106" s="704"/>
      <c r="AJX106" s="704"/>
      <c r="AJY106" s="704"/>
      <c r="AJZ106" s="704"/>
      <c r="AKA106" s="704"/>
      <c r="AKB106" s="704"/>
      <c r="AKC106" s="704"/>
      <c r="AKD106" s="704"/>
      <c r="AKE106" s="704"/>
      <c r="AKF106" s="704"/>
      <c r="AKG106" s="704"/>
      <c r="AKH106" s="704"/>
      <c r="AKI106" s="704"/>
      <c r="AKJ106" s="704"/>
      <c r="AKK106" s="704"/>
      <c r="AKL106" s="704"/>
      <c r="AKM106" s="704"/>
      <c r="AKN106" s="704"/>
      <c r="AKO106" s="704"/>
      <c r="AKP106" s="704"/>
      <c r="AKQ106" s="704"/>
      <c r="AKR106" s="704"/>
      <c r="AKS106" s="704"/>
      <c r="AKT106" s="704"/>
      <c r="AKU106" s="704"/>
      <c r="AKV106" s="704"/>
      <c r="AKW106" s="704"/>
      <c r="AKX106" s="704"/>
      <c r="AKY106" s="704"/>
      <c r="AKZ106" s="704"/>
      <c r="ALA106" s="704"/>
      <c r="ALB106" s="704"/>
      <c r="ALC106" s="704"/>
      <c r="ALD106" s="704"/>
      <c r="ALE106" s="704"/>
      <c r="ALF106" s="704"/>
      <c r="ALG106" s="704"/>
      <c r="ALH106" s="704"/>
      <c r="ALI106" s="704"/>
      <c r="ALJ106" s="704"/>
      <c r="ALK106" s="704"/>
      <c r="ALL106" s="704"/>
      <c r="ALM106" s="704"/>
      <c r="ALN106" s="704"/>
      <c r="ALO106" s="704"/>
      <c r="ALP106" s="704"/>
      <c r="ALQ106" s="704"/>
      <c r="ALR106" s="704"/>
      <c r="ALS106" s="704"/>
      <c r="ALT106" s="704"/>
      <c r="ALU106" s="704"/>
      <c r="ALV106" s="704"/>
      <c r="ALW106" s="704"/>
      <c r="ALX106" s="704"/>
      <c r="ALY106" s="704"/>
      <c r="ALZ106" s="704"/>
      <c r="AMA106" s="704"/>
      <c r="AMB106" s="704"/>
      <c r="AMC106" s="704"/>
      <c r="AMD106" s="704"/>
      <c r="AME106" s="704"/>
      <c r="AMF106" s="704"/>
      <c r="AMG106" s="704"/>
      <c r="AMH106" s="704"/>
      <c r="AMI106" s="704"/>
      <c r="AMJ106" s="704"/>
      <c r="AMK106" s="704"/>
      <c r="AML106" s="704"/>
      <c r="AMM106" s="704"/>
      <c r="AMN106" s="704"/>
      <c r="AMO106" s="704"/>
      <c r="AMP106" s="704"/>
      <c r="AMQ106" s="704"/>
      <c r="AMR106" s="704"/>
      <c r="AMS106" s="704"/>
      <c r="AMT106" s="704"/>
      <c r="AMU106" s="704"/>
      <c r="AMV106" s="704"/>
      <c r="AMW106" s="704"/>
      <c r="AMX106" s="704"/>
      <c r="AMY106" s="704"/>
      <c r="AMZ106" s="704"/>
      <c r="ANA106" s="704"/>
      <c r="ANB106" s="704"/>
      <c r="ANC106" s="704"/>
      <c r="AND106" s="704"/>
      <c r="ANE106" s="704"/>
      <c r="ANF106" s="704"/>
      <c r="ANG106" s="704"/>
      <c r="ANH106" s="704"/>
      <c r="ANI106" s="704"/>
      <c r="ANJ106" s="704"/>
      <c r="ANK106" s="704"/>
      <c r="ANL106" s="704"/>
      <c r="ANM106" s="704"/>
      <c r="ANN106" s="704"/>
      <c r="ANO106" s="704"/>
      <c r="ANP106" s="704"/>
      <c r="ANQ106" s="704"/>
      <c r="ANR106" s="704"/>
      <c r="ANS106" s="704"/>
      <c r="ANT106" s="704"/>
      <c r="ANU106" s="704"/>
      <c r="ANV106" s="704"/>
      <c r="ANW106" s="704"/>
      <c r="ANX106" s="704"/>
      <c r="ANY106" s="704"/>
      <c r="ANZ106" s="704"/>
      <c r="AOA106" s="704"/>
      <c r="AOB106" s="704"/>
      <c r="AOC106" s="704"/>
      <c r="AOD106" s="704"/>
      <c r="AOE106" s="704"/>
      <c r="AOF106" s="704"/>
      <c r="AOG106" s="704"/>
      <c r="AOH106" s="704"/>
      <c r="AOI106" s="704"/>
      <c r="AOJ106" s="704"/>
      <c r="AOK106" s="704"/>
      <c r="AOL106" s="704"/>
      <c r="AOM106" s="704"/>
      <c r="AON106" s="704"/>
      <c r="AOO106" s="704"/>
      <c r="AOP106" s="704"/>
      <c r="AOQ106" s="704"/>
      <c r="AOR106" s="704"/>
      <c r="AOS106" s="704"/>
      <c r="AOT106" s="704"/>
      <c r="AOU106" s="704"/>
      <c r="AOV106" s="704"/>
      <c r="AOW106" s="704"/>
      <c r="AOX106" s="704"/>
      <c r="AOY106" s="704"/>
      <c r="AOZ106" s="704"/>
      <c r="APA106" s="704"/>
      <c r="APB106" s="704"/>
      <c r="APC106" s="704"/>
      <c r="APD106" s="704"/>
      <c r="APE106" s="704"/>
      <c r="APF106" s="704"/>
      <c r="APG106" s="704"/>
      <c r="APH106" s="704"/>
      <c r="API106" s="704"/>
      <c r="APJ106" s="704"/>
      <c r="APK106" s="704"/>
      <c r="APL106" s="704"/>
      <c r="APM106" s="704"/>
      <c r="APN106" s="704"/>
      <c r="APO106" s="704"/>
      <c r="APP106" s="704"/>
      <c r="APQ106" s="704"/>
      <c r="APR106" s="704"/>
      <c r="APS106" s="704"/>
      <c r="APT106" s="704"/>
      <c r="APU106" s="704"/>
      <c r="APV106" s="704"/>
      <c r="APW106" s="704"/>
      <c r="APX106" s="704"/>
      <c r="APY106" s="704"/>
      <c r="APZ106" s="704"/>
      <c r="AQA106" s="704"/>
      <c r="AQB106" s="704"/>
      <c r="AQC106" s="704"/>
      <c r="AQD106" s="704"/>
      <c r="AQE106" s="704"/>
      <c r="AQF106" s="704"/>
      <c r="AQG106" s="704"/>
      <c r="AQH106" s="704"/>
      <c r="AQI106" s="704"/>
      <c r="AQJ106" s="704"/>
      <c r="AQK106" s="704"/>
      <c r="AQL106" s="704"/>
      <c r="AQM106" s="704"/>
      <c r="AQN106" s="704"/>
      <c r="AQO106" s="704"/>
      <c r="AQP106" s="704"/>
      <c r="AQQ106" s="704"/>
      <c r="AQR106" s="704"/>
      <c r="AQS106" s="704"/>
      <c r="AQT106" s="704"/>
      <c r="AQU106" s="704"/>
      <c r="AQV106" s="704"/>
      <c r="AQW106" s="704"/>
      <c r="AQX106" s="704"/>
      <c r="AQY106" s="704"/>
      <c r="AQZ106" s="704"/>
      <c r="ARA106" s="704"/>
      <c r="ARB106" s="704"/>
      <c r="ARC106" s="704"/>
      <c r="ARD106" s="704"/>
      <c r="ARE106" s="704"/>
      <c r="ARF106" s="704"/>
      <c r="ARG106" s="704"/>
      <c r="ARH106" s="704"/>
      <c r="ARI106" s="704"/>
      <c r="ARJ106" s="704"/>
      <c r="ARK106" s="704"/>
      <c r="ARL106" s="704"/>
      <c r="ARM106" s="704"/>
      <c r="ARN106" s="704"/>
      <c r="ARO106" s="704"/>
      <c r="ARP106" s="704"/>
      <c r="ARQ106" s="704"/>
      <c r="ARR106" s="704"/>
      <c r="ARS106" s="704"/>
      <c r="ART106" s="704"/>
      <c r="ARU106" s="704"/>
      <c r="ARV106" s="704"/>
      <c r="ARW106" s="704"/>
      <c r="ARX106" s="704"/>
      <c r="ARY106" s="704"/>
      <c r="ARZ106" s="704"/>
      <c r="ASA106" s="704"/>
      <c r="ASB106" s="704"/>
      <c r="ASC106" s="704"/>
      <c r="ASD106" s="704"/>
      <c r="ASE106" s="704"/>
      <c r="ASF106" s="704"/>
      <c r="ASG106" s="704"/>
      <c r="ASH106" s="704"/>
      <c r="ASI106" s="704"/>
      <c r="ASJ106" s="704"/>
      <c r="ASK106" s="704"/>
      <c r="ASL106" s="704"/>
      <c r="ASM106" s="704"/>
      <c r="ASN106" s="704"/>
      <c r="ASO106" s="704"/>
      <c r="ASP106" s="704"/>
      <c r="ASQ106" s="704"/>
      <c r="ASR106" s="704"/>
      <c r="ASS106" s="704"/>
      <c r="AST106" s="704"/>
      <c r="ASU106" s="704"/>
      <c r="ASV106" s="704"/>
      <c r="ASW106" s="704"/>
      <c r="ASX106" s="704"/>
      <c r="ASY106" s="704"/>
      <c r="ASZ106" s="704"/>
      <c r="ATA106" s="704"/>
      <c r="ATB106" s="704"/>
      <c r="ATC106" s="704"/>
      <c r="ATD106" s="704"/>
      <c r="ATE106" s="704"/>
      <c r="ATF106" s="704"/>
      <c r="ATG106" s="704"/>
      <c r="ATH106" s="704"/>
      <c r="ATI106" s="704"/>
      <c r="ATJ106" s="704"/>
      <c r="ATK106" s="704"/>
      <c r="ATL106" s="704"/>
      <c r="ATM106" s="704"/>
      <c r="ATN106" s="704"/>
      <c r="ATO106" s="704"/>
      <c r="ATP106" s="704"/>
      <c r="ATQ106" s="704"/>
      <c r="ATR106" s="704"/>
      <c r="ATS106" s="704"/>
      <c r="ATT106" s="704"/>
      <c r="ATU106" s="704"/>
      <c r="ATV106" s="704"/>
      <c r="ATW106" s="704"/>
      <c r="ATX106" s="704"/>
      <c r="ATY106" s="704"/>
      <c r="ATZ106" s="704"/>
      <c r="AUA106" s="704"/>
      <c r="AUB106" s="704"/>
      <c r="AUC106" s="704"/>
      <c r="AUD106" s="704"/>
      <c r="AUE106" s="704"/>
      <c r="AUF106" s="704"/>
      <c r="AUG106" s="704"/>
      <c r="AUH106" s="704"/>
      <c r="AUI106" s="704"/>
      <c r="AUJ106" s="704"/>
      <c r="AUK106" s="704"/>
      <c r="AUL106" s="704"/>
      <c r="AUM106" s="704"/>
      <c r="AUN106" s="704"/>
      <c r="AUO106" s="704"/>
      <c r="AUP106" s="704"/>
      <c r="AUQ106" s="704"/>
      <c r="AUR106" s="704"/>
      <c r="AUS106" s="704"/>
      <c r="AUT106" s="704"/>
      <c r="AUU106" s="704"/>
      <c r="AUV106" s="704"/>
      <c r="AUW106" s="704"/>
      <c r="AUX106" s="704"/>
      <c r="AUY106" s="704"/>
      <c r="AUZ106" s="704"/>
      <c r="AVA106" s="704"/>
      <c r="AVB106" s="704"/>
      <c r="AVC106" s="704"/>
      <c r="AVD106" s="704"/>
      <c r="AVE106" s="704"/>
      <c r="AVF106" s="704"/>
      <c r="AVG106" s="704"/>
      <c r="AVH106" s="704"/>
      <c r="AVI106" s="704"/>
      <c r="AVJ106" s="704"/>
      <c r="AVK106" s="704"/>
      <c r="AVL106" s="704"/>
      <c r="AVM106" s="704"/>
      <c r="AVN106" s="704"/>
      <c r="AVO106" s="704"/>
      <c r="AVP106" s="704"/>
      <c r="AVQ106" s="704"/>
      <c r="AVR106" s="704"/>
      <c r="AVS106" s="704"/>
      <c r="AVT106" s="704"/>
      <c r="AVU106" s="704"/>
      <c r="AVV106" s="704"/>
      <c r="AVW106" s="704"/>
      <c r="AVX106" s="704"/>
      <c r="AVY106" s="704"/>
      <c r="AVZ106" s="704"/>
      <c r="AWA106" s="704"/>
      <c r="AWB106" s="704"/>
      <c r="AWC106" s="704"/>
      <c r="AWD106" s="704"/>
      <c r="AWE106" s="704"/>
      <c r="AWF106" s="704"/>
      <c r="AWG106" s="704"/>
      <c r="AWH106" s="704"/>
      <c r="AWI106" s="704"/>
      <c r="AWJ106" s="704"/>
      <c r="AWK106" s="704"/>
      <c r="AWL106" s="704"/>
      <c r="AWM106" s="704"/>
      <c r="AWN106" s="704"/>
      <c r="AWO106" s="704"/>
      <c r="AWP106" s="704"/>
      <c r="AWQ106" s="704"/>
      <c r="AWR106" s="704"/>
      <c r="AWS106" s="704"/>
      <c r="AWT106" s="704"/>
      <c r="AWU106" s="704"/>
      <c r="AWV106" s="704"/>
      <c r="AWW106" s="704"/>
      <c r="AWX106" s="704"/>
      <c r="AWY106" s="704"/>
      <c r="AWZ106" s="704"/>
      <c r="AXA106" s="704"/>
      <c r="AXB106" s="704"/>
      <c r="AXC106" s="704"/>
      <c r="AXD106" s="704"/>
      <c r="AXE106" s="704"/>
      <c r="AXF106" s="704"/>
      <c r="AXG106" s="704"/>
      <c r="AXH106" s="704"/>
      <c r="AXI106" s="704"/>
      <c r="AXJ106" s="704"/>
      <c r="AXK106" s="704"/>
      <c r="AXL106" s="704"/>
      <c r="AXM106" s="704"/>
      <c r="AXN106" s="704"/>
      <c r="AXO106" s="704"/>
      <c r="AXP106" s="704"/>
      <c r="AXQ106" s="704"/>
      <c r="AXR106" s="704"/>
      <c r="AXS106" s="704"/>
      <c r="AXT106" s="704"/>
      <c r="AXU106" s="704"/>
      <c r="AXV106" s="704"/>
      <c r="AXW106" s="704"/>
      <c r="AXX106" s="704"/>
      <c r="AXY106" s="704"/>
      <c r="AXZ106" s="704"/>
      <c r="AYA106" s="704"/>
      <c r="AYB106" s="704"/>
      <c r="AYC106" s="704"/>
      <c r="AYD106" s="704"/>
      <c r="AYE106" s="704"/>
      <c r="AYF106" s="704"/>
      <c r="AYG106" s="704"/>
      <c r="AYH106" s="704"/>
      <c r="AYI106" s="704"/>
      <c r="AYJ106" s="704"/>
      <c r="AYK106" s="704"/>
      <c r="AYL106" s="704"/>
      <c r="AYM106" s="704"/>
      <c r="AYN106" s="704"/>
      <c r="AYO106" s="704"/>
      <c r="AYP106" s="704"/>
      <c r="AYQ106" s="704"/>
      <c r="AYR106" s="704"/>
      <c r="AYS106" s="704"/>
      <c r="AYT106" s="704"/>
      <c r="AYU106" s="704"/>
      <c r="AYV106" s="704"/>
      <c r="AYW106" s="704"/>
      <c r="AYX106" s="704"/>
      <c r="AYY106" s="704"/>
      <c r="AYZ106" s="704"/>
      <c r="AZA106" s="704"/>
      <c r="AZB106" s="704"/>
      <c r="AZC106" s="704"/>
      <c r="AZD106" s="704"/>
      <c r="AZE106" s="704"/>
      <c r="AZF106" s="704"/>
      <c r="AZG106" s="704"/>
      <c r="AZH106" s="704"/>
      <c r="AZI106" s="704"/>
      <c r="AZJ106" s="704"/>
      <c r="AZK106" s="704"/>
      <c r="AZL106" s="704"/>
      <c r="AZM106" s="704"/>
      <c r="AZN106" s="704"/>
      <c r="AZO106" s="704"/>
      <c r="AZP106" s="704"/>
      <c r="AZQ106" s="704"/>
      <c r="AZR106" s="704"/>
      <c r="AZS106" s="704"/>
      <c r="AZT106" s="704"/>
      <c r="AZU106" s="704"/>
      <c r="AZV106" s="704"/>
      <c r="AZW106" s="704"/>
      <c r="AZX106" s="704"/>
      <c r="AZY106" s="704"/>
      <c r="AZZ106" s="704"/>
      <c r="BAA106" s="704"/>
      <c r="BAB106" s="704"/>
      <c r="BAC106" s="704"/>
      <c r="BAD106" s="704"/>
      <c r="BAE106" s="704"/>
      <c r="BAF106" s="704"/>
      <c r="BAG106" s="704"/>
      <c r="BAH106" s="704"/>
      <c r="BAI106" s="704"/>
      <c r="BAJ106" s="704"/>
      <c r="BAK106" s="704"/>
      <c r="BAL106" s="704"/>
      <c r="BAM106" s="704"/>
      <c r="BAN106" s="704"/>
      <c r="BAO106" s="704"/>
      <c r="BAP106" s="704"/>
      <c r="BAQ106" s="704"/>
      <c r="BAR106" s="704"/>
      <c r="BAS106" s="704"/>
      <c r="BAT106" s="704"/>
      <c r="BAU106" s="704"/>
      <c r="BAV106" s="704"/>
      <c r="BAW106" s="704"/>
      <c r="BAX106" s="704"/>
      <c r="BAY106" s="704"/>
      <c r="BAZ106" s="704"/>
      <c r="BBA106" s="704"/>
      <c r="BBB106" s="704"/>
      <c r="BBC106" s="704"/>
      <c r="BBD106" s="704"/>
      <c r="BBE106" s="704"/>
      <c r="BBF106" s="704"/>
      <c r="BBG106" s="704"/>
      <c r="BBH106" s="704"/>
      <c r="BBI106" s="704"/>
      <c r="BBJ106" s="704"/>
      <c r="BBK106" s="704"/>
      <c r="BBL106" s="704"/>
      <c r="BBM106" s="704"/>
      <c r="BBN106" s="704"/>
      <c r="BBO106" s="704"/>
      <c r="BBP106" s="704"/>
      <c r="BBQ106" s="704"/>
      <c r="BBR106" s="704"/>
      <c r="BBS106" s="704"/>
      <c r="BBT106" s="704"/>
      <c r="BBU106" s="704"/>
      <c r="BBV106" s="704"/>
      <c r="BBW106" s="704"/>
      <c r="BBX106" s="704"/>
      <c r="BBY106" s="704"/>
      <c r="BBZ106" s="704"/>
      <c r="BCA106" s="704"/>
      <c r="BCB106" s="704"/>
      <c r="BCC106" s="704"/>
      <c r="BCD106" s="704"/>
      <c r="BCE106" s="704"/>
      <c r="BCF106" s="704"/>
      <c r="BCG106" s="704"/>
      <c r="BCH106" s="704"/>
      <c r="BCI106" s="704"/>
      <c r="BCJ106" s="704"/>
      <c r="BCK106" s="704"/>
      <c r="BCL106" s="704"/>
      <c r="BCM106" s="704"/>
      <c r="BCN106" s="704"/>
      <c r="BCO106" s="704"/>
      <c r="BCP106" s="704"/>
      <c r="BCQ106" s="704"/>
      <c r="BCR106" s="704"/>
      <c r="BCS106" s="704"/>
      <c r="BCT106" s="704"/>
      <c r="BCU106" s="704"/>
      <c r="BCV106" s="704"/>
      <c r="BCW106" s="704"/>
      <c r="BCX106" s="704"/>
      <c r="BCY106" s="704"/>
      <c r="BCZ106" s="704"/>
      <c r="BDA106" s="704"/>
      <c r="BDB106" s="704"/>
      <c r="BDC106" s="704"/>
      <c r="BDD106" s="704"/>
      <c r="BDE106" s="704"/>
      <c r="BDF106" s="704"/>
      <c r="BDG106" s="704"/>
      <c r="BDH106" s="704"/>
      <c r="BDI106" s="704"/>
      <c r="BDJ106" s="704"/>
      <c r="BDK106" s="704"/>
      <c r="BDL106" s="704"/>
      <c r="BDM106" s="704"/>
      <c r="BDN106" s="704"/>
      <c r="BDO106" s="704"/>
      <c r="BDP106" s="704"/>
      <c r="BDQ106" s="704"/>
      <c r="BDR106" s="704"/>
      <c r="BDS106" s="704"/>
      <c r="BDT106" s="704"/>
      <c r="BDU106" s="704"/>
      <c r="BDV106" s="704"/>
      <c r="BDW106" s="704"/>
      <c r="BDX106" s="704"/>
      <c r="BDY106" s="704"/>
      <c r="BDZ106" s="704"/>
      <c r="BEA106" s="704"/>
      <c r="BEB106" s="704"/>
      <c r="BEC106" s="704"/>
      <c r="BED106" s="704"/>
      <c r="BEE106" s="704"/>
      <c r="BEF106" s="704"/>
      <c r="BEG106" s="704"/>
      <c r="BEH106" s="704"/>
      <c r="BEI106" s="704"/>
      <c r="BEJ106" s="704"/>
      <c r="BEK106" s="704"/>
      <c r="BEL106" s="704"/>
      <c r="BEM106" s="704"/>
      <c r="BEN106" s="704"/>
      <c r="BEO106" s="704"/>
      <c r="BEP106" s="704"/>
      <c r="BEQ106" s="704"/>
      <c r="BER106" s="704"/>
      <c r="BES106" s="704"/>
      <c r="BET106" s="704"/>
      <c r="BEU106" s="704"/>
      <c r="BEV106" s="704"/>
      <c r="BEW106" s="704"/>
      <c r="BEX106" s="704"/>
      <c r="BEY106" s="704"/>
      <c r="BEZ106" s="704"/>
      <c r="BFA106" s="704"/>
      <c r="BFB106" s="704"/>
      <c r="BFC106" s="704"/>
      <c r="BFD106" s="704"/>
      <c r="BFE106" s="704"/>
      <c r="BFF106" s="704"/>
      <c r="BFG106" s="704"/>
      <c r="BFH106" s="704"/>
      <c r="BFI106" s="704"/>
      <c r="BFJ106" s="704"/>
      <c r="BFK106" s="704"/>
      <c r="BFL106" s="704"/>
      <c r="BFM106" s="704"/>
      <c r="BFN106" s="704"/>
      <c r="BFO106" s="704"/>
      <c r="BFP106" s="704"/>
      <c r="BFQ106" s="704"/>
      <c r="BFR106" s="704"/>
      <c r="BFS106" s="704"/>
      <c r="BFT106" s="704"/>
      <c r="BFU106" s="704"/>
      <c r="BFV106" s="704"/>
      <c r="BFW106" s="704"/>
      <c r="BFX106" s="704"/>
      <c r="BFY106" s="704"/>
      <c r="BFZ106" s="704"/>
      <c r="BGA106" s="704"/>
      <c r="BGB106" s="704"/>
      <c r="BGC106" s="704"/>
      <c r="BGD106" s="704"/>
      <c r="BGE106" s="704"/>
      <c r="BGF106" s="704"/>
      <c r="BGG106" s="704"/>
      <c r="BGH106" s="704"/>
      <c r="BGI106" s="704"/>
      <c r="BGJ106" s="704"/>
      <c r="BGK106" s="704"/>
      <c r="BGL106" s="704"/>
      <c r="BGM106" s="704"/>
      <c r="BGN106" s="704"/>
      <c r="BGO106" s="704"/>
      <c r="BGP106" s="704"/>
      <c r="BGQ106" s="704"/>
      <c r="BGR106" s="704"/>
      <c r="BGS106" s="704"/>
      <c r="BGT106" s="704"/>
      <c r="BGU106" s="704"/>
      <c r="BGV106" s="704"/>
      <c r="BGW106" s="704"/>
      <c r="BGX106" s="704"/>
      <c r="BGY106" s="704"/>
      <c r="BGZ106" s="704"/>
      <c r="BHA106" s="704"/>
      <c r="BHB106" s="704"/>
      <c r="BHC106" s="704"/>
      <c r="BHD106" s="704"/>
      <c r="BHE106" s="704"/>
      <c r="BHF106" s="704"/>
      <c r="BHG106" s="704"/>
      <c r="BHH106" s="704"/>
      <c r="BHI106" s="704"/>
      <c r="BHJ106" s="704"/>
      <c r="BHK106" s="704"/>
      <c r="BHL106" s="704"/>
      <c r="BHM106" s="704"/>
      <c r="BHN106" s="704"/>
      <c r="BHO106" s="704"/>
      <c r="BHP106" s="704"/>
      <c r="BHQ106" s="704"/>
      <c r="BHR106" s="704"/>
      <c r="BHS106" s="704"/>
      <c r="BHT106" s="704"/>
      <c r="BHU106" s="704"/>
      <c r="BHV106" s="704"/>
      <c r="BHW106" s="704"/>
      <c r="BHX106" s="704"/>
      <c r="BHY106" s="704"/>
      <c r="BHZ106" s="704"/>
      <c r="BIA106" s="704"/>
      <c r="BIB106" s="704"/>
      <c r="BIC106" s="704"/>
      <c r="BID106" s="704"/>
      <c r="BIE106" s="704"/>
      <c r="BIF106" s="704"/>
      <c r="BIG106" s="704"/>
      <c r="BIH106" s="704"/>
      <c r="BII106" s="704"/>
      <c r="BIJ106" s="704"/>
      <c r="BIK106" s="704"/>
      <c r="BIL106" s="704"/>
      <c r="BIM106" s="704"/>
      <c r="BIN106" s="704"/>
      <c r="BIO106" s="704"/>
      <c r="BIP106" s="704"/>
      <c r="BIQ106" s="704"/>
      <c r="BIR106" s="704"/>
      <c r="BIS106" s="704"/>
      <c r="BIT106" s="704"/>
      <c r="BIU106" s="704"/>
      <c r="BIV106" s="704"/>
      <c r="BIW106" s="704"/>
      <c r="BIX106" s="704"/>
      <c r="BIY106" s="704"/>
      <c r="BIZ106" s="704"/>
      <c r="BJA106" s="704"/>
      <c r="BJB106" s="704"/>
      <c r="BJC106" s="704"/>
      <c r="BJD106" s="704"/>
      <c r="BJE106" s="704"/>
      <c r="BJF106" s="704"/>
      <c r="BJG106" s="704"/>
      <c r="BJH106" s="704"/>
      <c r="BJI106" s="704"/>
      <c r="BJJ106" s="704"/>
      <c r="BJK106" s="704"/>
      <c r="BJL106" s="704"/>
      <c r="BJM106" s="704"/>
      <c r="BJN106" s="704"/>
      <c r="BJO106" s="704"/>
      <c r="BJP106" s="704"/>
      <c r="BJQ106" s="704"/>
      <c r="BJR106" s="704"/>
      <c r="BJS106" s="704"/>
      <c r="BJT106" s="704"/>
      <c r="BJU106" s="704"/>
      <c r="BJV106" s="704"/>
      <c r="BJW106" s="704"/>
      <c r="BJX106" s="704"/>
      <c r="BJY106" s="704"/>
      <c r="BJZ106" s="704"/>
      <c r="BKA106" s="704"/>
      <c r="BKB106" s="704"/>
      <c r="BKC106" s="704"/>
      <c r="BKD106" s="704"/>
      <c r="BKE106" s="704"/>
      <c r="BKF106" s="704"/>
      <c r="BKG106" s="704"/>
      <c r="BKH106" s="704"/>
      <c r="BKI106" s="704"/>
      <c r="BKJ106" s="704"/>
      <c r="BKK106" s="704"/>
      <c r="BKL106" s="704"/>
      <c r="BKM106" s="704"/>
      <c r="BKN106" s="704"/>
      <c r="BKO106" s="704"/>
      <c r="BKP106" s="704"/>
      <c r="BKQ106" s="704"/>
      <c r="BKR106" s="704"/>
      <c r="BKS106" s="704"/>
      <c r="BKT106" s="704"/>
      <c r="BKU106" s="704"/>
      <c r="BKV106" s="704"/>
      <c r="BKW106" s="704"/>
      <c r="BKX106" s="704"/>
      <c r="BKY106" s="704"/>
      <c r="BKZ106" s="704"/>
      <c r="BLA106" s="704"/>
      <c r="BLB106" s="704"/>
      <c r="BLC106" s="704"/>
      <c r="BLD106" s="704"/>
      <c r="BLE106" s="704"/>
      <c r="BLF106" s="704"/>
      <c r="BLG106" s="704"/>
      <c r="BLH106" s="704"/>
      <c r="BLI106" s="704"/>
      <c r="BLJ106" s="704"/>
      <c r="BLK106" s="704"/>
      <c r="BLL106" s="704"/>
      <c r="BLM106" s="704"/>
      <c r="BLN106" s="704"/>
      <c r="BLO106" s="704"/>
      <c r="BLP106" s="704"/>
      <c r="BLQ106" s="704"/>
      <c r="BLR106" s="704"/>
      <c r="BLS106" s="704"/>
      <c r="BLT106" s="704"/>
      <c r="BLU106" s="704"/>
      <c r="BLV106" s="704"/>
      <c r="BLW106" s="704"/>
      <c r="BLX106" s="704"/>
      <c r="BLY106" s="704"/>
      <c r="BLZ106" s="704"/>
      <c r="BMA106" s="704"/>
      <c r="BMB106" s="704"/>
      <c r="BMC106" s="704"/>
      <c r="BMD106" s="704"/>
      <c r="BME106" s="704"/>
      <c r="BMF106" s="704"/>
      <c r="BMG106" s="704"/>
      <c r="BMH106" s="704"/>
      <c r="BMI106" s="704"/>
      <c r="BMJ106" s="704"/>
      <c r="BMK106" s="704"/>
      <c r="BML106" s="704"/>
      <c r="BMM106" s="704"/>
      <c r="BMN106" s="704"/>
      <c r="BMO106" s="704"/>
      <c r="BMP106" s="704"/>
      <c r="BMQ106" s="704"/>
      <c r="BMR106" s="704"/>
      <c r="BMS106" s="704"/>
      <c r="BMT106" s="704"/>
      <c r="BMU106" s="704"/>
      <c r="BMV106" s="704"/>
      <c r="BMW106" s="704"/>
      <c r="BMX106" s="704"/>
      <c r="BMY106" s="704"/>
      <c r="BMZ106" s="704"/>
      <c r="BNA106" s="704"/>
      <c r="BNB106" s="704"/>
      <c r="BNC106" s="704"/>
      <c r="BND106" s="704"/>
      <c r="BNE106" s="704"/>
      <c r="BNF106" s="704"/>
      <c r="BNG106" s="704"/>
      <c r="BNH106" s="704"/>
      <c r="BNI106" s="704"/>
      <c r="BNJ106" s="704"/>
      <c r="BNK106" s="704"/>
      <c r="BNL106" s="704"/>
      <c r="BNM106" s="704"/>
      <c r="BNN106" s="704"/>
      <c r="BNO106" s="704"/>
      <c r="BNP106" s="704"/>
      <c r="BNQ106" s="704"/>
      <c r="BNR106" s="704"/>
      <c r="BNS106" s="704"/>
      <c r="BNT106" s="704"/>
      <c r="BNU106" s="704"/>
      <c r="BNV106" s="704"/>
      <c r="BNW106" s="704"/>
      <c r="BNX106" s="704"/>
      <c r="BNY106" s="704"/>
      <c r="BNZ106" s="704"/>
      <c r="BOA106" s="704"/>
      <c r="BOB106" s="704"/>
      <c r="BOC106" s="704"/>
      <c r="BOD106" s="704"/>
      <c r="BOE106" s="704"/>
      <c r="BOF106" s="704"/>
      <c r="BOG106" s="704"/>
      <c r="BOH106" s="704"/>
      <c r="BOI106" s="704"/>
      <c r="BOJ106" s="704"/>
      <c r="BOK106" s="704"/>
      <c r="BOL106" s="704"/>
      <c r="BOM106" s="704"/>
      <c r="BON106" s="704"/>
      <c r="BOO106" s="704"/>
      <c r="BOP106" s="704"/>
      <c r="BOQ106" s="704"/>
      <c r="BOR106" s="704"/>
      <c r="BOS106" s="704"/>
      <c r="BOT106" s="704"/>
      <c r="BOU106" s="704"/>
      <c r="BOV106" s="704"/>
      <c r="BOW106" s="704"/>
      <c r="BOX106" s="704"/>
      <c r="BOY106" s="704"/>
      <c r="BOZ106" s="704"/>
      <c r="BPA106" s="704"/>
      <c r="BPB106" s="704"/>
      <c r="BPC106" s="704"/>
      <c r="BPD106" s="704"/>
      <c r="BPE106" s="704"/>
      <c r="BPF106" s="704"/>
      <c r="BPG106" s="704"/>
      <c r="BPH106" s="704"/>
      <c r="BPI106" s="704"/>
      <c r="BPJ106" s="704"/>
      <c r="BPK106" s="704"/>
      <c r="BPL106" s="704"/>
      <c r="BPM106" s="704"/>
      <c r="BPN106" s="704"/>
      <c r="BPO106" s="704"/>
      <c r="BPP106" s="704"/>
      <c r="BPQ106" s="704"/>
      <c r="BPR106" s="704"/>
      <c r="BPS106" s="704"/>
      <c r="BPT106" s="704"/>
      <c r="BPU106" s="704"/>
      <c r="BPV106" s="704"/>
      <c r="BPW106" s="704"/>
      <c r="BPX106" s="704"/>
      <c r="BPY106" s="704"/>
      <c r="BPZ106" s="704"/>
      <c r="BQA106" s="704"/>
      <c r="BQB106" s="704"/>
      <c r="BQC106" s="704"/>
      <c r="BQD106" s="704"/>
      <c r="BQE106" s="704"/>
      <c r="BQF106" s="704"/>
      <c r="BQG106" s="704"/>
      <c r="BQH106" s="704"/>
      <c r="BQI106" s="704"/>
      <c r="BQJ106" s="704"/>
      <c r="BQK106" s="704"/>
      <c r="BQL106" s="704"/>
      <c r="BQM106" s="704"/>
      <c r="BQN106" s="704"/>
      <c r="BQO106" s="704"/>
      <c r="BQP106" s="704"/>
      <c r="BQQ106" s="704"/>
      <c r="BQR106" s="704"/>
      <c r="BQS106" s="704"/>
      <c r="BQT106" s="704"/>
      <c r="BQU106" s="704"/>
      <c r="BQV106" s="704"/>
      <c r="BQW106" s="704"/>
      <c r="BQX106" s="704"/>
      <c r="BQY106" s="704"/>
      <c r="BQZ106" s="704"/>
      <c r="BRA106" s="704"/>
      <c r="BRB106" s="704"/>
      <c r="BRC106" s="704"/>
      <c r="BRD106" s="704"/>
      <c r="BRE106" s="704"/>
      <c r="BRF106" s="704"/>
      <c r="BRG106" s="704"/>
      <c r="BRH106" s="704"/>
      <c r="BRI106" s="704"/>
      <c r="BRJ106" s="704"/>
      <c r="BRK106" s="704"/>
      <c r="BRL106" s="704"/>
      <c r="BRM106" s="704"/>
      <c r="BRN106" s="704"/>
      <c r="BRO106" s="704"/>
      <c r="BRP106" s="704"/>
      <c r="BRQ106" s="704"/>
      <c r="BRR106" s="704"/>
      <c r="BRS106" s="704"/>
      <c r="BRT106" s="704"/>
      <c r="BRU106" s="704"/>
      <c r="BRV106" s="704"/>
      <c r="BRW106" s="704"/>
      <c r="BRX106" s="704"/>
      <c r="BRY106" s="704"/>
      <c r="BRZ106" s="704"/>
      <c r="BSA106" s="704"/>
      <c r="BSB106" s="704"/>
      <c r="BSC106" s="704"/>
      <c r="BSD106" s="704"/>
      <c r="BSE106" s="704"/>
      <c r="BSF106" s="704"/>
      <c r="BSG106" s="704"/>
      <c r="BSH106" s="704"/>
      <c r="BSI106" s="704"/>
      <c r="BSJ106" s="704"/>
      <c r="BSK106" s="704"/>
      <c r="BSL106" s="704"/>
      <c r="BSM106" s="704"/>
      <c r="BSN106" s="704"/>
      <c r="BSO106" s="704"/>
      <c r="BSP106" s="704"/>
      <c r="BSQ106" s="704"/>
      <c r="BSR106" s="704"/>
      <c r="BSS106" s="704"/>
      <c r="BST106" s="704"/>
      <c r="BSU106" s="704"/>
      <c r="BSV106" s="704"/>
      <c r="BSW106" s="704"/>
      <c r="BSX106" s="704"/>
      <c r="BSY106" s="704"/>
      <c r="BSZ106" s="704"/>
      <c r="BTA106" s="704"/>
      <c r="BTB106" s="704"/>
      <c r="BTC106" s="704"/>
      <c r="BTD106" s="704"/>
      <c r="BTE106" s="704"/>
      <c r="BTF106" s="704"/>
      <c r="BTG106" s="704"/>
      <c r="BTH106" s="704"/>
      <c r="BTI106" s="704"/>
      <c r="BTJ106" s="704"/>
      <c r="BTK106" s="704"/>
      <c r="BTL106" s="704"/>
      <c r="BTM106" s="704"/>
      <c r="BTN106" s="704"/>
      <c r="BTO106" s="704"/>
      <c r="BTP106" s="704"/>
      <c r="BTQ106" s="704"/>
      <c r="BTR106" s="704"/>
      <c r="BTS106" s="704"/>
      <c r="BTT106" s="704"/>
      <c r="BTU106" s="704"/>
      <c r="BTV106" s="704"/>
      <c r="BTW106" s="704"/>
      <c r="BTX106" s="704"/>
      <c r="BTY106" s="704"/>
      <c r="BTZ106" s="704"/>
      <c r="BUA106" s="704"/>
      <c r="BUB106" s="704"/>
      <c r="BUC106" s="704"/>
      <c r="BUD106" s="704"/>
      <c r="BUE106" s="704"/>
      <c r="BUF106" s="704"/>
      <c r="BUG106" s="704"/>
      <c r="BUH106" s="704"/>
      <c r="BUI106" s="704"/>
      <c r="BUJ106" s="704"/>
      <c r="BUK106" s="704"/>
      <c r="BUL106" s="704"/>
      <c r="BUM106" s="704"/>
      <c r="BUN106" s="704"/>
      <c r="BUO106" s="704"/>
      <c r="BUP106" s="704"/>
      <c r="BUQ106" s="704"/>
      <c r="BUR106" s="704"/>
      <c r="BUS106" s="704"/>
      <c r="BUT106" s="704"/>
      <c r="BUU106" s="704"/>
      <c r="BUV106" s="704"/>
      <c r="BUW106" s="704"/>
      <c r="BUX106" s="704"/>
      <c r="BUY106" s="704"/>
      <c r="BUZ106" s="704"/>
      <c r="BVA106" s="704"/>
      <c r="BVB106" s="704"/>
      <c r="BVC106" s="704"/>
      <c r="BVD106" s="704"/>
      <c r="BVE106" s="704"/>
      <c r="BVF106" s="704"/>
      <c r="BVG106" s="704"/>
      <c r="BVH106" s="704"/>
      <c r="BVI106" s="704"/>
      <c r="BVJ106" s="704"/>
      <c r="BVK106" s="704"/>
      <c r="BVL106" s="704"/>
      <c r="BVM106" s="704"/>
      <c r="BVN106" s="704"/>
      <c r="BVO106" s="704"/>
      <c r="BVP106" s="704"/>
      <c r="BVQ106" s="704"/>
      <c r="BVR106" s="704"/>
      <c r="BVS106" s="704"/>
      <c r="BVT106" s="704"/>
      <c r="BVU106" s="704"/>
      <c r="BVV106" s="704"/>
      <c r="BVW106" s="704"/>
      <c r="BVX106" s="704"/>
      <c r="BVY106" s="704"/>
      <c r="BVZ106" s="704"/>
      <c r="BWA106" s="704"/>
      <c r="BWB106" s="704"/>
      <c r="BWC106" s="704"/>
      <c r="BWD106" s="704"/>
      <c r="BWE106" s="704"/>
      <c r="BWF106" s="704"/>
      <c r="BWG106" s="704"/>
      <c r="BWH106" s="704"/>
      <c r="BWI106" s="704"/>
      <c r="BWJ106" s="704"/>
      <c r="BWK106" s="704"/>
      <c r="BWL106" s="704"/>
      <c r="BWM106" s="704"/>
      <c r="BWN106" s="704"/>
      <c r="BWO106" s="704"/>
      <c r="BWP106" s="704"/>
      <c r="BWQ106" s="704"/>
      <c r="BWR106" s="704"/>
      <c r="BWS106" s="704"/>
      <c r="BWT106" s="704"/>
      <c r="BWU106" s="704"/>
      <c r="BWV106" s="704"/>
      <c r="BWW106" s="704"/>
      <c r="BWX106" s="704"/>
      <c r="BWY106" s="704"/>
      <c r="BWZ106" s="704"/>
      <c r="BXA106" s="704"/>
      <c r="BXB106" s="704"/>
      <c r="BXC106" s="704"/>
      <c r="BXD106" s="704"/>
      <c r="BXE106" s="704"/>
      <c r="BXF106" s="704"/>
      <c r="BXG106" s="704"/>
      <c r="BXH106" s="704"/>
      <c r="BXI106" s="704"/>
      <c r="BXJ106" s="704"/>
      <c r="BXK106" s="704"/>
      <c r="BXL106" s="704"/>
      <c r="BXM106" s="704"/>
      <c r="BXN106" s="704"/>
      <c r="BXO106" s="704"/>
      <c r="BXP106" s="704"/>
      <c r="BXQ106" s="704"/>
      <c r="BXR106" s="704"/>
      <c r="BXS106" s="704"/>
      <c r="BXT106" s="704"/>
      <c r="BXU106" s="704"/>
      <c r="BXV106" s="704"/>
      <c r="BXW106" s="704"/>
      <c r="BXX106" s="704"/>
      <c r="BXY106" s="704"/>
      <c r="BXZ106" s="704"/>
      <c r="BYA106" s="704"/>
      <c r="BYB106" s="704"/>
      <c r="BYC106" s="704"/>
      <c r="BYD106" s="704"/>
      <c r="BYE106" s="704"/>
      <c r="BYF106" s="704"/>
      <c r="BYG106" s="704"/>
      <c r="BYH106" s="704"/>
      <c r="BYI106" s="704"/>
      <c r="BYJ106" s="704"/>
      <c r="BYK106" s="704"/>
      <c r="BYL106" s="704"/>
      <c r="BYM106" s="704"/>
      <c r="BYN106" s="704"/>
      <c r="BYO106" s="704"/>
      <c r="BYP106" s="704"/>
      <c r="BYQ106" s="704"/>
      <c r="BYR106" s="704"/>
      <c r="BYS106" s="704"/>
      <c r="BYT106" s="704"/>
      <c r="BYU106" s="704"/>
      <c r="BYV106" s="704"/>
      <c r="BYW106" s="704"/>
      <c r="BYX106" s="704"/>
      <c r="BYY106" s="704"/>
      <c r="BYZ106" s="704"/>
      <c r="BZA106" s="704"/>
      <c r="BZB106" s="704"/>
      <c r="BZC106" s="704"/>
      <c r="BZD106" s="704"/>
      <c r="BZE106" s="704"/>
      <c r="BZF106" s="704"/>
      <c r="BZG106" s="704"/>
      <c r="BZH106" s="704"/>
      <c r="BZI106" s="704"/>
      <c r="BZJ106" s="704"/>
      <c r="BZK106" s="704"/>
      <c r="BZL106" s="704"/>
      <c r="BZM106" s="704"/>
      <c r="BZN106" s="704"/>
      <c r="BZO106" s="704"/>
      <c r="BZP106" s="704"/>
      <c r="BZQ106" s="704"/>
      <c r="BZR106" s="704"/>
      <c r="BZS106" s="704"/>
      <c r="BZT106" s="704"/>
      <c r="BZU106" s="704"/>
      <c r="BZV106" s="704"/>
      <c r="BZW106" s="704"/>
      <c r="BZX106" s="704"/>
      <c r="BZY106" s="704"/>
      <c r="BZZ106" s="704"/>
      <c r="CAA106" s="704"/>
      <c r="CAB106" s="704"/>
      <c r="CAC106" s="704"/>
      <c r="CAD106" s="704"/>
      <c r="CAE106" s="704"/>
      <c r="CAF106" s="704"/>
      <c r="CAG106" s="704"/>
      <c r="CAH106" s="704"/>
      <c r="CAI106" s="704"/>
      <c r="CAJ106" s="704"/>
      <c r="CAK106" s="704"/>
      <c r="CAL106" s="704"/>
      <c r="CAM106" s="704"/>
      <c r="CAN106" s="704"/>
      <c r="CAO106" s="704"/>
      <c r="CAP106" s="704"/>
      <c r="CAQ106" s="704"/>
      <c r="CAR106" s="704"/>
      <c r="CAS106" s="704"/>
      <c r="CAT106" s="704"/>
      <c r="CAU106" s="704"/>
      <c r="CAV106" s="704"/>
      <c r="CAW106" s="704"/>
      <c r="CAX106" s="704"/>
      <c r="CAY106" s="704"/>
      <c r="CAZ106" s="704"/>
      <c r="CBA106" s="704"/>
      <c r="CBB106" s="704"/>
      <c r="CBC106" s="704"/>
      <c r="CBD106" s="704"/>
      <c r="CBE106" s="704"/>
      <c r="CBF106" s="704"/>
      <c r="CBG106" s="704"/>
      <c r="CBH106" s="704"/>
      <c r="CBI106" s="704"/>
      <c r="CBJ106" s="704"/>
      <c r="CBK106" s="704"/>
      <c r="CBL106" s="704"/>
      <c r="CBM106" s="704"/>
      <c r="CBN106" s="704"/>
      <c r="CBO106" s="704"/>
      <c r="CBP106" s="704"/>
      <c r="CBQ106" s="704"/>
      <c r="CBR106" s="704"/>
      <c r="CBS106" s="704"/>
      <c r="CBT106" s="704"/>
      <c r="CBU106" s="704"/>
      <c r="CBV106" s="704"/>
      <c r="CBW106" s="704"/>
      <c r="CBX106" s="704"/>
      <c r="CBY106" s="704"/>
      <c r="CBZ106" s="704"/>
      <c r="CCA106" s="704"/>
      <c r="CCB106" s="704"/>
      <c r="CCC106" s="704"/>
      <c r="CCD106" s="704"/>
      <c r="CCE106" s="704"/>
      <c r="CCF106" s="704"/>
      <c r="CCG106" s="704"/>
      <c r="CCH106" s="704"/>
      <c r="CCI106" s="704"/>
      <c r="CCJ106" s="704"/>
      <c r="CCK106" s="704"/>
      <c r="CCL106" s="704"/>
      <c r="CCM106" s="704"/>
      <c r="CCN106" s="704"/>
      <c r="CCO106" s="704"/>
      <c r="CCP106" s="704"/>
      <c r="CCQ106" s="704"/>
      <c r="CCR106" s="704"/>
      <c r="CCS106" s="704"/>
      <c r="CCT106" s="704"/>
      <c r="CCU106" s="704"/>
      <c r="CCV106" s="704"/>
      <c r="CCW106" s="704"/>
      <c r="CCX106" s="704"/>
      <c r="CCY106" s="704"/>
      <c r="CCZ106" s="704"/>
      <c r="CDA106" s="704"/>
      <c r="CDB106" s="704"/>
      <c r="CDC106" s="704"/>
      <c r="CDD106" s="704"/>
      <c r="CDE106" s="704"/>
      <c r="CDF106" s="704"/>
      <c r="CDG106" s="704"/>
      <c r="CDH106" s="704"/>
      <c r="CDI106" s="704"/>
      <c r="CDJ106" s="704"/>
      <c r="CDK106" s="704"/>
      <c r="CDL106" s="704"/>
      <c r="CDM106" s="704"/>
      <c r="CDN106" s="704"/>
      <c r="CDO106" s="704"/>
      <c r="CDP106" s="704"/>
      <c r="CDQ106" s="704"/>
      <c r="CDR106" s="704"/>
      <c r="CDS106" s="704"/>
      <c r="CDT106" s="704"/>
      <c r="CDU106" s="704"/>
      <c r="CDV106" s="704"/>
      <c r="CDW106" s="704"/>
      <c r="CDX106" s="704"/>
      <c r="CDY106" s="704"/>
      <c r="CDZ106" s="704"/>
      <c r="CEA106" s="704"/>
      <c r="CEB106" s="704"/>
      <c r="CEC106" s="704"/>
      <c r="CED106" s="704"/>
      <c r="CEE106" s="704"/>
      <c r="CEF106" s="704"/>
      <c r="CEG106" s="704"/>
      <c r="CEH106" s="704"/>
      <c r="CEI106" s="704"/>
      <c r="CEJ106" s="704"/>
      <c r="CEK106" s="704"/>
      <c r="CEL106" s="704"/>
      <c r="CEM106" s="704"/>
      <c r="CEN106" s="704"/>
      <c r="CEO106" s="704"/>
      <c r="CEP106" s="704"/>
      <c r="CEQ106" s="704"/>
      <c r="CER106" s="704"/>
      <c r="CES106" s="704"/>
      <c r="CET106" s="704"/>
      <c r="CEU106" s="704"/>
      <c r="CEV106" s="704"/>
      <c r="CEW106" s="704"/>
      <c r="CEX106" s="704"/>
      <c r="CEY106" s="704"/>
      <c r="CEZ106" s="704"/>
      <c r="CFA106" s="704"/>
      <c r="CFB106" s="704"/>
      <c r="CFC106" s="704"/>
      <c r="CFD106" s="704"/>
      <c r="CFE106" s="704"/>
      <c r="CFF106" s="704"/>
      <c r="CFG106" s="704"/>
      <c r="CFH106" s="704"/>
      <c r="CFI106" s="704"/>
      <c r="CFJ106" s="704"/>
      <c r="CFK106" s="704"/>
      <c r="CFL106" s="704"/>
      <c r="CFM106" s="704"/>
      <c r="CFN106" s="704"/>
      <c r="CFO106" s="704"/>
      <c r="CFP106" s="704"/>
      <c r="CFQ106" s="704"/>
      <c r="CFR106" s="704"/>
      <c r="CFS106" s="704"/>
      <c r="CFT106" s="704"/>
      <c r="CFU106" s="704"/>
      <c r="CFV106" s="704"/>
      <c r="CFW106" s="704"/>
      <c r="CFX106" s="704"/>
      <c r="CFY106" s="704"/>
      <c r="CFZ106" s="704"/>
      <c r="CGA106" s="704"/>
      <c r="CGB106" s="704"/>
      <c r="CGC106" s="704"/>
      <c r="CGD106" s="704"/>
      <c r="CGE106" s="704"/>
      <c r="CGF106" s="704"/>
      <c r="CGG106" s="704"/>
      <c r="CGH106" s="704"/>
      <c r="CGI106" s="704"/>
      <c r="CGJ106" s="704"/>
      <c r="CGK106" s="704"/>
      <c r="CGL106" s="704"/>
      <c r="CGM106" s="704"/>
      <c r="CGN106" s="704"/>
      <c r="CGO106" s="704"/>
      <c r="CGP106" s="704"/>
      <c r="CGQ106" s="704"/>
      <c r="CGR106" s="704"/>
      <c r="CGS106" s="704"/>
      <c r="CGT106" s="704"/>
      <c r="CGU106" s="704"/>
      <c r="CGV106" s="704"/>
      <c r="CGW106" s="704"/>
      <c r="CGX106" s="704"/>
      <c r="CGY106" s="704"/>
      <c r="CGZ106" s="704"/>
      <c r="CHA106" s="704"/>
      <c r="CHB106" s="704"/>
      <c r="CHC106" s="704"/>
      <c r="CHD106" s="704"/>
      <c r="CHE106" s="704"/>
      <c r="CHF106" s="704"/>
      <c r="CHG106" s="704"/>
      <c r="CHH106" s="704"/>
      <c r="CHI106" s="704"/>
      <c r="CHJ106" s="704"/>
      <c r="CHK106" s="704"/>
      <c r="CHL106" s="704"/>
      <c r="CHM106" s="704"/>
      <c r="CHN106" s="704"/>
      <c r="CHO106" s="704"/>
      <c r="CHP106" s="704"/>
      <c r="CHQ106" s="704"/>
      <c r="CHR106" s="704"/>
      <c r="CHS106" s="704"/>
      <c r="CHT106" s="704"/>
      <c r="CHU106" s="704"/>
      <c r="CHV106" s="704"/>
      <c r="CHW106" s="704"/>
      <c r="CHX106" s="704"/>
      <c r="CHY106" s="704"/>
      <c r="CHZ106" s="704"/>
      <c r="CIA106" s="704"/>
      <c r="CIB106" s="704"/>
      <c r="CIC106" s="704"/>
      <c r="CID106" s="704"/>
      <c r="CIE106" s="704"/>
      <c r="CIF106" s="704"/>
      <c r="CIG106" s="704"/>
      <c r="CIH106" s="704"/>
      <c r="CII106" s="704"/>
      <c r="CIJ106" s="704"/>
      <c r="CIK106" s="704"/>
      <c r="CIL106" s="704"/>
      <c r="CIM106" s="704"/>
      <c r="CIN106" s="704"/>
      <c r="CIO106" s="704"/>
      <c r="CIP106" s="704"/>
      <c r="CIQ106" s="704"/>
      <c r="CIR106" s="704"/>
      <c r="CIS106" s="704"/>
      <c r="CIT106" s="704"/>
      <c r="CIU106" s="704"/>
      <c r="CIV106" s="704"/>
      <c r="CIW106" s="704"/>
      <c r="CIX106" s="704"/>
      <c r="CIY106" s="704"/>
      <c r="CIZ106" s="704"/>
      <c r="CJA106" s="704"/>
      <c r="CJB106" s="704"/>
      <c r="CJC106" s="704"/>
      <c r="CJD106" s="704"/>
      <c r="CJE106" s="704"/>
      <c r="CJF106" s="704"/>
      <c r="CJG106" s="704"/>
      <c r="CJH106" s="704"/>
      <c r="CJI106" s="704"/>
      <c r="CJJ106" s="704"/>
      <c r="CJK106" s="704"/>
      <c r="CJL106" s="704"/>
      <c r="CJM106" s="704"/>
      <c r="CJN106" s="704"/>
      <c r="CJO106" s="704"/>
      <c r="CJP106" s="704"/>
      <c r="CJQ106" s="704"/>
      <c r="CJR106" s="704"/>
      <c r="CJS106" s="704"/>
      <c r="CJT106" s="704"/>
      <c r="CJU106" s="704"/>
      <c r="CJV106" s="704"/>
      <c r="CJW106" s="704"/>
      <c r="CJX106" s="704"/>
      <c r="CJY106" s="704"/>
      <c r="CJZ106" s="704"/>
      <c r="CKA106" s="704"/>
      <c r="CKB106" s="704"/>
      <c r="CKC106" s="704"/>
      <c r="CKD106" s="704"/>
      <c r="CKE106" s="704"/>
      <c r="CKF106" s="704"/>
      <c r="CKG106" s="704"/>
      <c r="CKH106" s="704"/>
      <c r="CKI106" s="704"/>
      <c r="CKJ106" s="704"/>
      <c r="CKK106" s="704"/>
      <c r="CKL106" s="704"/>
      <c r="CKM106" s="704"/>
      <c r="CKN106" s="704"/>
      <c r="CKO106" s="704"/>
      <c r="CKP106" s="704"/>
      <c r="CKQ106" s="704"/>
      <c r="CKR106" s="704"/>
      <c r="CKS106" s="704"/>
      <c r="CKT106" s="704"/>
      <c r="CKU106" s="704"/>
      <c r="CKV106" s="704"/>
      <c r="CKW106" s="704"/>
      <c r="CKX106" s="704"/>
      <c r="CKY106" s="704"/>
      <c r="CKZ106" s="704"/>
      <c r="CLA106" s="704"/>
      <c r="CLB106" s="704"/>
      <c r="CLC106" s="704"/>
      <c r="CLD106" s="704"/>
      <c r="CLE106" s="704"/>
      <c r="CLF106" s="704"/>
      <c r="CLG106" s="704"/>
      <c r="CLH106" s="704"/>
      <c r="CLI106" s="704"/>
      <c r="CLJ106" s="704"/>
      <c r="CLK106" s="704"/>
      <c r="CLL106" s="704"/>
      <c r="CLM106" s="704"/>
      <c r="CLN106" s="704"/>
      <c r="CLO106" s="704"/>
      <c r="CLP106" s="704"/>
      <c r="CLQ106" s="704"/>
      <c r="CLR106" s="704"/>
      <c r="CLS106" s="704"/>
      <c r="CLT106" s="704"/>
      <c r="CLU106" s="704"/>
      <c r="CLV106" s="704"/>
      <c r="CLW106" s="704"/>
      <c r="CLX106" s="704"/>
      <c r="CLY106" s="704"/>
      <c r="CLZ106" s="704"/>
      <c r="CMA106" s="704"/>
      <c r="CMB106" s="704"/>
      <c r="CMC106" s="704"/>
      <c r="CMD106" s="704"/>
      <c r="CME106" s="704"/>
      <c r="CMF106" s="704"/>
      <c r="CMG106" s="704"/>
      <c r="CMH106" s="704"/>
      <c r="CMI106" s="704"/>
      <c r="CMJ106" s="704"/>
      <c r="CMK106" s="704"/>
      <c r="CML106" s="704"/>
      <c r="CMM106" s="704"/>
      <c r="CMN106" s="704"/>
      <c r="CMO106" s="704"/>
      <c r="CMP106" s="704"/>
      <c r="CMQ106" s="704"/>
      <c r="CMR106" s="704"/>
      <c r="CMS106" s="704"/>
      <c r="CMT106" s="704"/>
      <c r="CMU106" s="704"/>
      <c r="CMV106" s="704"/>
      <c r="CMW106" s="704"/>
      <c r="CMX106" s="704"/>
      <c r="CMY106" s="704"/>
      <c r="CMZ106" s="704"/>
      <c r="CNA106" s="704"/>
      <c r="CNB106" s="704"/>
      <c r="CNC106" s="704"/>
      <c r="CND106" s="704"/>
      <c r="CNE106" s="704"/>
      <c r="CNF106" s="704"/>
      <c r="CNG106" s="704"/>
      <c r="CNH106" s="704"/>
      <c r="CNI106" s="704"/>
      <c r="CNJ106" s="704"/>
      <c r="CNK106" s="704"/>
      <c r="CNL106" s="704"/>
      <c r="CNM106" s="704"/>
      <c r="CNN106" s="704"/>
      <c r="CNO106" s="704"/>
      <c r="CNP106" s="704"/>
      <c r="CNQ106" s="704"/>
      <c r="CNR106" s="704"/>
      <c r="CNS106" s="704"/>
      <c r="CNT106" s="704"/>
      <c r="CNU106" s="704"/>
      <c r="CNV106" s="704"/>
      <c r="CNW106" s="704"/>
      <c r="CNX106" s="704"/>
      <c r="CNY106" s="704"/>
      <c r="CNZ106" s="704"/>
      <c r="COA106" s="704"/>
      <c r="COB106" s="704"/>
      <c r="COC106" s="704"/>
      <c r="COD106" s="704"/>
      <c r="COE106" s="704"/>
      <c r="COF106" s="704"/>
      <c r="COG106" s="704"/>
      <c r="COH106" s="704"/>
      <c r="COI106" s="704"/>
      <c r="COJ106" s="704"/>
      <c r="COK106" s="704"/>
      <c r="COL106" s="704"/>
      <c r="COM106" s="704"/>
      <c r="CON106" s="704"/>
      <c r="COO106" s="704"/>
      <c r="COP106" s="704"/>
      <c r="COQ106" s="704"/>
      <c r="COR106" s="704"/>
      <c r="COS106" s="704"/>
      <c r="COT106" s="704"/>
      <c r="COU106" s="704"/>
      <c r="COV106" s="704"/>
      <c r="COW106" s="704"/>
      <c r="COX106" s="704"/>
      <c r="COY106" s="704"/>
      <c r="COZ106" s="704"/>
      <c r="CPA106" s="704"/>
      <c r="CPB106" s="704"/>
      <c r="CPC106" s="704"/>
      <c r="CPD106" s="704"/>
      <c r="CPE106" s="704"/>
      <c r="CPF106" s="704"/>
      <c r="CPG106" s="704"/>
      <c r="CPH106" s="704"/>
      <c r="CPI106" s="704"/>
      <c r="CPJ106" s="704"/>
      <c r="CPK106" s="704"/>
      <c r="CPL106" s="704"/>
      <c r="CPM106" s="704"/>
      <c r="CPN106" s="704"/>
      <c r="CPO106" s="704"/>
      <c r="CPP106" s="704"/>
      <c r="CPQ106" s="704"/>
      <c r="CPR106" s="704"/>
      <c r="CPS106" s="704"/>
      <c r="CPT106" s="704"/>
      <c r="CPU106" s="704"/>
      <c r="CPV106" s="704"/>
      <c r="CPW106" s="704"/>
      <c r="CPX106" s="704"/>
      <c r="CPY106" s="704"/>
      <c r="CPZ106" s="704"/>
      <c r="CQA106" s="704"/>
      <c r="CQB106" s="704"/>
      <c r="CQC106" s="704"/>
      <c r="CQD106" s="704"/>
      <c r="CQE106" s="704"/>
      <c r="CQF106" s="704"/>
      <c r="CQG106" s="704"/>
      <c r="CQH106" s="704"/>
      <c r="CQI106" s="704"/>
      <c r="CQJ106" s="704"/>
      <c r="CQK106" s="704"/>
      <c r="CQL106" s="704"/>
      <c r="CQM106" s="704"/>
      <c r="CQN106" s="704"/>
      <c r="CQO106" s="704"/>
      <c r="CQP106" s="704"/>
      <c r="CQQ106" s="704"/>
      <c r="CQR106" s="704"/>
      <c r="CQS106" s="704"/>
      <c r="CQT106" s="704"/>
      <c r="CQU106" s="704"/>
      <c r="CQV106" s="704"/>
      <c r="CQW106" s="704"/>
      <c r="CQX106" s="704"/>
      <c r="CQY106" s="704"/>
      <c r="CQZ106" s="704"/>
      <c r="CRA106" s="704"/>
      <c r="CRB106" s="704"/>
      <c r="CRC106" s="704"/>
      <c r="CRD106" s="704"/>
      <c r="CRE106" s="704"/>
      <c r="CRF106" s="704"/>
      <c r="CRG106" s="704"/>
      <c r="CRH106" s="704"/>
      <c r="CRI106" s="704"/>
      <c r="CRJ106" s="704"/>
      <c r="CRK106" s="704"/>
      <c r="CRL106" s="704"/>
      <c r="CRM106" s="704"/>
      <c r="CRN106" s="704"/>
      <c r="CRO106" s="704"/>
      <c r="CRP106" s="704"/>
      <c r="CRQ106" s="704"/>
      <c r="CRR106" s="704"/>
      <c r="CRS106" s="704"/>
      <c r="CRT106" s="704"/>
      <c r="CRU106" s="704"/>
      <c r="CRV106" s="704"/>
      <c r="CRW106" s="704"/>
      <c r="CRX106" s="704"/>
      <c r="CRY106" s="704"/>
      <c r="CRZ106" s="704"/>
      <c r="CSA106" s="704"/>
      <c r="CSB106" s="704"/>
      <c r="CSC106" s="704"/>
      <c r="CSD106" s="704"/>
      <c r="CSE106" s="704"/>
      <c r="CSF106" s="704"/>
      <c r="CSG106" s="704"/>
      <c r="CSH106" s="704"/>
      <c r="CSI106" s="704"/>
      <c r="CSJ106" s="704"/>
      <c r="CSK106" s="704"/>
      <c r="CSL106" s="704"/>
      <c r="CSM106" s="704"/>
      <c r="CSN106" s="704"/>
      <c r="CSO106" s="704"/>
      <c r="CSP106" s="704"/>
      <c r="CSQ106" s="704"/>
      <c r="CSR106" s="704"/>
      <c r="CSS106" s="704"/>
      <c r="CST106" s="704"/>
      <c r="CSU106" s="704"/>
      <c r="CSV106" s="704"/>
      <c r="CSW106" s="704"/>
      <c r="CSX106" s="704"/>
      <c r="CSY106" s="704"/>
      <c r="CSZ106" s="704"/>
      <c r="CTA106" s="704"/>
      <c r="CTB106" s="704"/>
      <c r="CTC106" s="704"/>
      <c r="CTD106" s="704"/>
      <c r="CTE106" s="704"/>
      <c r="CTF106" s="704"/>
      <c r="CTG106" s="704"/>
      <c r="CTH106" s="704"/>
      <c r="CTI106" s="704"/>
      <c r="CTJ106" s="704"/>
      <c r="CTK106" s="704"/>
      <c r="CTL106" s="704"/>
      <c r="CTM106" s="704"/>
      <c r="CTN106" s="704"/>
      <c r="CTO106" s="704"/>
      <c r="CTP106" s="704"/>
      <c r="CTQ106" s="704"/>
      <c r="CTR106" s="704"/>
      <c r="CTS106" s="704"/>
      <c r="CTT106" s="704"/>
      <c r="CTU106" s="704"/>
      <c r="CTV106" s="704"/>
      <c r="CTW106" s="704"/>
      <c r="CTX106" s="704"/>
      <c r="CTY106" s="704"/>
      <c r="CTZ106" s="704"/>
      <c r="CUA106" s="704"/>
      <c r="CUB106" s="704"/>
      <c r="CUC106" s="704"/>
      <c r="CUD106" s="704"/>
      <c r="CUE106" s="704"/>
      <c r="CUF106" s="704"/>
      <c r="CUG106" s="704"/>
      <c r="CUH106" s="704"/>
      <c r="CUI106" s="704"/>
      <c r="CUJ106" s="704"/>
      <c r="CUK106" s="704"/>
      <c r="CUL106" s="704"/>
      <c r="CUM106" s="704"/>
      <c r="CUN106" s="704"/>
      <c r="CUO106" s="704"/>
      <c r="CUP106" s="704"/>
      <c r="CUQ106" s="704"/>
      <c r="CUR106" s="704"/>
      <c r="CUS106" s="704"/>
      <c r="CUT106" s="704"/>
      <c r="CUU106" s="704"/>
      <c r="CUV106" s="704"/>
      <c r="CUW106" s="704"/>
      <c r="CUX106" s="704"/>
      <c r="CUY106" s="704"/>
      <c r="CUZ106" s="704"/>
      <c r="CVA106" s="704"/>
      <c r="CVB106" s="704"/>
      <c r="CVC106" s="704"/>
      <c r="CVD106" s="704"/>
      <c r="CVE106" s="704"/>
      <c r="CVF106" s="704"/>
      <c r="CVG106" s="704"/>
      <c r="CVH106" s="704"/>
      <c r="CVI106" s="704"/>
      <c r="CVJ106" s="704"/>
      <c r="CVK106" s="704"/>
      <c r="CVL106" s="704"/>
      <c r="CVM106" s="704"/>
      <c r="CVN106" s="704"/>
      <c r="CVO106" s="704"/>
      <c r="CVP106" s="704"/>
      <c r="CVQ106" s="704"/>
      <c r="CVR106" s="704"/>
      <c r="CVS106" s="704"/>
      <c r="CVT106" s="704"/>
      <c r="CVU106" s="704"/>
      <c r="CVV106" s="704"/>
      <c r="CVW106" s="704"/>
      <c r="CVX106" s="704"/>
      <c r="CVY106" s="704"/>
      <c r="CVZ106" s="704"/>
      <c r="CWA106" s="704"/>
      <c r="CWB106" s="704"/>
      <c r="CWC106" s="704"/>
      <c r="CWD106" s="704"/>
      <c r="CWE106" s="704"/>
      <c r="CWF106" s="704"/>
      <c r="CWG106" s="704"/>
      <c r="CWH106" s="704"/>
      <c r="CWI106" s="704"/>
      <c r="CWJ106" s="704"/>
      <c r="CWK106" s="704"/>
      <c r="CWL106" s="704"/>
      <c r="CWM106" s="704"/>
      <c r="CWN106" s="704"/>
      <c r="CWO106" s="704"/>
      <c r="CWP106" s="704"/>
      <c r="CWQ106" s="704"/>
      <c r="CWR106" s="704"/>
      <c r="CWS106" s="704"/>
      <c r="CWT106" s="704"/>
      <c r="CWU106" s="704"/>
      <c r="CWV106" s="704"/>
      <c r="CWW106" s="704"/>
      <c r="CWX106" s="704"/>
      <c r="CWY106" s="704"/>
      <c r="CWZ106" s="704"/>
      <c r="CXA106" s="704"/>
      <c r="CXB106" s="704"/>
      <c r="CXC106" s="704"/>
      <c r="CXD106" s="704"/>
      <c r="CXE106" s="704"/>
      <c r="CXF106" s="704"/>
      <c r="CXG106" s="704"/>
      <c r="CXH106" s="704"/>
      <c r="CXI106" s="704"/>
      <c r="CXJ106" s="704"/>
      <c r="CXK106" s="704"/>
      <c r="CXL106" s="704"/>
      <c r="CXM106" s="704"/>
      <c r="CXN106" s="704"/>
      <c r="CXO106" s="704"/>
      <c r="CXP106" s="704"/>
      <c r="CXQ106" s="704"/>
      <c r="CXR106" s="704"/>
      <c r="CXS106" s="704"/>
      <c r="CXT106" s="704"/>
      <c r="CXU106" s="704"/>
      <c r="CXV106" s="704"/>
      <c r="CXW106" s="704"/>
      <c r="CXX106" s="704"/>
      <c r="CXY106" s="704"/>
      <c r="CXZ106" s="704"/>
      <c r="CYA106" s="704"/>
      <c r="CYB106" s="704"/>
      <c r="CYC106" s="704"/>
      <c r="CYD106" s="704"/>
      <c r="CYE106" s="704"/>
      <c r="CYF106" s="704"/>
      <c r="CYG106" s="704"/>
      <c r="CYH106" s="704"/>
      <c r="CYI106" s="704"/>
      <c r="CYJ106" s="704"/>
      <c r="CYK106" s="704"/>
      <c r="CYL106" s="704"/>
      <c r="CYM106" s="704"/>
      <c r="CYN106" s="704"/>
      <c r="CYO106" s="704"/>
      <c r="CYP106" s="704"/>
      <c r="CYQ106" s="704"/>
      <c r="CYR106" s="704"/>
      <c r="CYS106" s="704"/>
      <c r="CYT106" s="704"/>
      <c r="CYU106" s="704"/>
      <c r="CYV106" s="704"/>
      <c r="CYW106" s="704"/>
      <c r="CYX106" s="704"/>
      <c r="CYY106" s="704"/>
      <c r="CYZ106" s="704"/>
      <c r="CZA106" s="704"/>
      <c r="CZB106" s="704"/>
      <c r="CZC106" s="704"/>
      <c r="CZD106" s="704"/>
      <c r="CZE106" s="704"/>
      <c r="CZF106" s="704"/>
      <c r="CZG106" s="704"/>
      <c r="CZH106" s="704"/>
      <c r="CZI106" s="704"/>
      <c r="CZJ106" s="704"/>
      <c r="CZK106" s="704"/>
      <c r="CZL106" s="704"/>
      <c r="CZM106" s="704"/>
      <c r="CZN106" s="704"/>
      <c r="CZO106" s="704"/>
      <c r="CZP106" s="704"/>
      <c r="CZQ106" s="704"/>
      <c r="CZR106" s="704"/>
      <c r="CZS106" s="704"/>
      <c r="CZT106" s="704"/>
      <c r="CZU106" s="704"/>
      <c r="CZV106" s="704"/>
      <c r="CZW106" s="704"/>
      <c r="CZX106" s="704"/>
      <c r="CZY106" s="704"/>
      <c r="CZZ106" s="704"/>
      <c r="DAA106" s="704"/>
      <c r="DAB106" s="704"/>
      <c r="DAC106" s="704"/>
      <c r="DAD106" s="704"/>
      <c r="DAE106" s="704"/>
      <c r="DAF106" s="704"/>
      <c r="DAG106" s="704"/>
      <c r="DAH106" s="704"/>
      <c r="DAI106" s="704"/>
      <c r="DAJ106" s="704"/>
      <c r="DAK106" s="704"/>
      <c r="DAL106" s="704"/>
      <c r="DAM106" s="704"/>
      <c r="DAN106" s="704"/>
      <c r="DAO106" s="704"/>
      <c r="DAP106" s="704"/>
      <c r="DAQ106" s="704"/>
      <c r="DAR106" s="704"/>
      <c r="DAS106" s="704"/>
      <c r="DAT106" s="704"/>
      <c r="DAU106" s="704"/>
      <c r="DAV106" s="704"/>
      <c r="DAW106" s="704"/>
      <c r="DAX106" s="704"/>
      <c r="DAY106" s="704"/>
      <c r="DAZ106" s="704"/>
      <c r="DBA106" s="704"/>
      <c r="DBB106" s="704"/>
      <c r="DBC106" s="704"/>
      <c r="DBD106" s="704"/>
      <c r="DBE106" s="704"/>
      <c r="DBF106" s="704"/>
      <c r="DBG106" s="704"/>
      <c r="DBH106" s="704"/>
      <c r="DBI106" s="704"/>
      <c r="DBJ106" s="704"/>
      <c r="DBK106" s="704"/>
      <c r="DBL106" s="704"/>
      <c r="DBM106" s="704"/>
      <c r="DBN106" s="704"/>
      <c r="DBO106" s="704"/>
      <c r="DBP106" s="704"/>
      <c r="DBQ106" s="704"/>
      <c r="DBR106" s="704"/>
      <c r="DBS106" s="704"/>
      <c r="DBT106" s="704"/>
      <c r="DBU106" s="704"/>
      <c r="DBV106" s="704"/>
      <c r="DBW106" s="704"/>
      <c r="DBX106" s="704"/>
      <c r="DBY106" s="704"/>
      <c r="DBZ106" s="704"/>
      <c r="DCA106" s="704"/>
      <c r="DCB106" s="704"/>
      <c r="DCC106" s="704"/>
      <c r="DCD106" s="704"/>
      <c r="DCE106" s="704"/>
      <c r="DCF106" s="704"/>
      <c r="DCG106" s="704"/>
      <c r="DCH106" s="704"/>
      <c r="DCI106" s="704"/>
      <c r="DCJ106" s="704"/>
      <c r="DCK106" s="704"/>
      <c r="DCL106" s="704"/>
      <c r="DCM106" s="704"/>
      <c r="DCN106" s="704"/>
      <c r="DCO106" s="704"/>
      <c r="DCP106" s="704"/>
      <c r="DCQ106" s="704"/>
      <c r="DCR106" s="704"/>
      <c r="DCS106" s="704"/>
      <c r="DCT106" s="704"/>
      <c r="DCU106" s="704"/>
      <c r="DCV106" s="704"/>
      <c r="DCW106" s="704"/>
      <c r="DCX106" s="704"/>
      <c r="DCY106" s="704"/>
      <c r="DCZ106" s="704"/>
      <c r="DDA106" s="704"/>
      <c r="DDB106" s="704"/>
      <c r="DDC106" s="704"/>
      <c r="DDD106" s="704"/>
      <c r="DDE106" s="704"/>
      <c r="DDF106" s="704"/>
      <c r="DDG106" s="704"/>
      <c r="DDH106" s="704"/>
      <c r="DDI106" s="704"/>
      <c r="DDJ106" s="704"/>
      <c r="DDK106" s="704"/>
      <c r="DDL106" s="704"/>
      <c r="DDM106" s="704"/>
      <c r="DDN106" s="704"/>
      <c r="DDO106" s="704"/>
      <c r="DDP106" s="704"/>
      <c r="DDQ106" s="704"/>
      <c r="DDR106" s="704"/>
      <c r="DDS106" s="704"/>
      <c r="DDT106" s="704"/>
      <c r="DDU106" s="704"/>
      <c r="DDV106" s="704"/>
      <c r="DDW106" s="704"/>
      <c r="DDX106" s="704"/>
      <c r="DDY106" s="704"/>
      <c r="DDZ106" s="704"/>
      <c r="DEA106" s="704"/>
      <c r="DEB106" s="704"/>
      <c r="DEC106" s="704"/>
      <c r="DED106" s="704"/>
      <c r="DEE106" s="704"/>
      <c r="DEF106" s="704"/>
      <c r="DEG106" s="704"/>
      <c r="DEH106" s="704"/>
      <c r="DEI106" s="704"/>
      <c r="DEJ106" s="704"/>
      <c r="DEK106" s="704"/>
      <c r="DEL106" s="704"/>
      <c r="DEM106" s="704"/>
      <c r="DEN106" s="704"/>
      <c r="DEO106" s="704"/>
      <c r="DEP106" s="704"/>
      <c r="DEQ106" s="704"/>
      <c r="DER106" s="704"/>
      <c r="DES106" s="704"/>
      <c r="DET106" s="704"/>
      <c r="DEU106" s="704"/>
      <c r="DEV106" s="704"/>
      <c r="DEW106" s="704"/>
      <c r="DEX106" s="704"/>
      <c r="DEY106" s="704"/>
      <c r="DEZ106" s="704"/>
      <c r="DFA106" s="704"/>
      <c r="DFB106" s="704"/>
      <c r="DFC106" s="704"/>
      <c r="DFD106" s="704"/>
      <c r="DFE106" s="704"/>
      <c r="DFF106" s="704"/>
      <c r="DFG106" s="704"/>
      <c r="DFH106" s="704"/>
      <c r="DFI106" s="704"/>
      <c r="DFJ106" s="704"/>
      <c r="DFK106" s="704"/>
      <c r="DFL106" s="704"/>
      <c r="DFM106" s="704"/>
      <c r="DFN106" s="704"/>
      <c r="DFO106" s="704"/>
      <c r="DFP106" s="704"/>
      <c r="DFQ106" s="704"/>
      <c r="DFR106" s="704"/>
      <c r="DFS106" s="704"/>
      <c r="DFT106" s="704"/>
      <c r="DFU106" s="704"/>
      <c r="DFV106" s="704"/>
      <c r="DFW106" s="704"/>
      <c r="DFX106" s="704"/>
      <c r="DFY106" s="704"/>
      <c r="DFZ106" s="704"/>
      <c r="DGA106" s="704"/>
      <c r="DGB106" s="704"/>
      <c r="DGC106" s="704"/>
      <c r="DGD106" s="704"/>
      <c r="DGE106" s="704"/>
      <c r="DGF106" s="704"/>
      <c r="DGG106" s="704"/>
      <c r="DGH106" s="704"/>
      <c r="DGI106" s="704"/>
      <c r="DGJ106" s="704"/>
      <c r="DGK106" s="704"/>
      <c r="DGL106" s="704"/>
      <c r="DGM106" s="704"/>
      <c r="DGN106" s="704"/>
      <c r="DGO106" s="704"/>
      <c r="DGP106" s="704"/>
      <c r="DGQ106" s="704"/>
      <c r="DGR106" s="704"/>
      <c r="DGS106" s="704"/>
      <c r="DGT106" s="704"/>
      <c r="DGU106" s="704"/>
      <c r="DGV106" s="704"/>
      <c r="DGW106" s="704"/>
      <c r="DGX106" s="704"/>
      <c r="DGY106" s="704"/>
      <c r="DGZ106" s="704"/>
      <c r="DHA106" s="704"/>
      <c r="DHB106" s="704"/>
      <c r="DHC106" s="704"/>
      <c r="DHD106" s="704"/>
      <c r="DHE106" s="704"/>
      <c r="DHF106" s="704"/>
      <c r="DHG106" s="704"/>
      <c r="DHH106" s="704"/>
      <c r="DHI106" s="704"/>
      <c r="DHJ106" s="704"/>
      <c r="DHK106" s="704"/>
      <c r="DHL106" s="704"/>
      <c r="DHM106" s="704"/>
      <c r="DHN106" s="704"/>
      <c r="DHO106" s="704"/>
      <c r="DHP106" s="704"/>
      <c r="DHQ106" s="704"/>
      <c r="DHR106" s="704"/>
      <c r="DHS106" s="704"/>
      <c r="DHT106" s="704"/>
      <c r="DHU106" s="704"/>
      <c r="DHV106" s="704"/>
      <c r="DHW106" s="704"/>
      <c r="DHX106" s="704"/>
      <c r="DHY106" s="704"/>
      <c r="DHZ106" s="704"/>
      <c r="DIA106" s="704"/>
      <c r="DIB106" s="704"/>
      <c r="DIC106" s="704"/>
      <c r="DID106" s="704"/>
      <c r="DIE106" s="704"/>
      <c r="DIF106" s="704"/>
      <c r="DIG106" s="704"/>
      <c r="DIH106" s="704"/>
      <c r="DII106" s="704"/>
      <c r="DIJ106" s="704"/>
      <c r="DIK106" s="704"/>
      <c r="DIL106" s="704"/>
      <c r="DIM106" s="704"/>
      <c r="DIN106" s="704"/>
      <c r="DIO106" s="704"/>
      <c r="DIP106" s="704"/>
      <c r="DIQ106" s="704"/>
      <c r="DIR106" s="704"/>
      <c r="DIS106" s="704"/>
      <c r="DIT106" s="704"/>
      <c r="DIU106" s="704"/>
      <c r="DIV106" s="704"/>
      <c r="DIW106" s="704"/>
      <c r="DIX106" s="704"/>
      <c r="DIY106" s="704"/>
      <c r="DIZ106" s="704"/>
      <c r="DJA106" s="704"/>
      <c r="DJB106" s="704"/>
      <c r="DJC106" s="704"/>
      <c r="DJD106" s="704"/>
      <c r="DJE106" s="704"/>
      <c r="DJF106" s="704"/>
      <c r="DJG106" s="704"/>
      <c r="DJH106" s="704"/>
      <c r="DJI106" s="704"/>
      <c r="DJJ106" s="704"/>
      <c r="DJK106" s="704"/>
      <c r="DJL106" s="704"/>
      <c r="DJM106" s="704"/>
      <c r="DJN106" s="704"/>
      <c r="DJO106" s="704"/>
      <c r="DJP106" s="704"/>
      <c r="DJQ106" s="704"/>
      <c r="DJR106" s="704"/>
      <c r="DJS106" s="704"/>
      <c r="DJT106" s="704"/>
      <c r="DJU106" s="704"/>
      <c r="DJV106" s="704"/>
      <c r="DJW106" s="704"/>
      <c r="DJX106" s="704"/>
      <c r="DJY106" s="704"/>
      <c r="DJZ106" s="704"/>
      <c r="DKA106" s="704"/>
      <c r="DKB106" s="704"/>
      <c r="DKC106" s="704"/>
      <c r="DKD106" s="704"/>
      <c r="DKE106" s="704"/>
      <c r="DKF106" s="704"/>
      <c r="DKG106" s="704"/>
      <c r="DKH106" s="704"/>
      <c r="DKI106" s="704"/>
      <c r="DKJ106" s="704"/>
      <c r="DKK106" s="704"/>
      <c r="DKL106" s="704"/>
      <c r="DKM106" s="704"/>
      <c r="DKN106" s="704"/>
      <c r="DKO106" s="704"/>
      <c r="DKP106" s="704"/>
      <c r="DKQ106" s="704"/>
      <c r="DKR106" s="704"/>
      <c r="DKS106" s="704"/>
      <c r="DKT106" s="704"/>
      <c r="DKU106" s="704"/>
      <c r="DKV106" s="704"/>
      <c r="DKW106" s="704"/>
      <c r="DKX106" s="704"/>
      <c r="DKY106" s="704"/>
      <c r="DKZ106" s="704"/>
      <c r="DLA106" s="704"/>
      <c r="DLB106" s="704"/>
      <c r="DLC106" s="704"/>
      <c r="DLD106" s="704"/>
      <c r="DLE106" s="704"/>
      <c r="DLF106" s="704"/>
      <c r="DLG106" s="704"/>
      <c r="DLH106" s="704"/>
      <c r="DLI106" s="704"/>
      <c r="DLJ106" s="704"/>
      <c r="DLK106" s="704"/>
      <c r="DLL106" s="704"/>
      <c r="DLM106" s="704"/>
      <c r="DLN106" s="704"/>
      <c r="DLO106" s="704"/>
      <c r="DLP106" s="704"/>
      <c r="DLQ106" s="704"/>
      <c r="DLR106" s="704"/>
      <c r="DLS106" s="704"/>
      <c r="DLT106" s="704"/>
      <c r="DLU106" s="704"/>
      <c r="DLV106" s="704"/>
      <c r="DLW106" s="704"/>
      <c r="DLX106" s="704"/>
      <c r="DLY106" s="704"/>
      <c r="DLZ106" s="704"/>
      <c r="DMA106" s="704"/>
      <c r="DMB106" s="704"/>
      <c r="DMC106" s="704"/>
      <c r="DMD106" s="704"/>
      <c r="DME106" s="704"/>
      <c r="DMF106" s="704"/>
      <c r="DMG106" s="704"/>
      <c r="DMH106" s="704"/>
      <c r="DMI106" s="704"/>
      <c r="DMJ106" s="704"/>
      <c r="DMK106" s="704"/>
      <c r="DML106" s="704"/>
      <c r="DMM106" s="704"/>
      <c r="DMN106" s="704"/>
      <c r="DMO106" s="704"/>
      <c r="DMP106" s="704"/>
      <c r="DMQ106" s="704"/>
      <c r="DMR106" s="704"/>
      <c r="DMS106" s="704"/>
      <c r="DMT106" s="704"/>
      <c r="DMU106" s="704"/>
      <c r="DMV106" s="704"/>
      <c r="DMW106" s="704"/>
      <c r="DMX106" s="704"/>
      <c r="DMY106" s="704"/>
      <c r="DMZ106" s="704"/>
      <c r="DNA106" s="704"/>
      <c r="DNB106" s="704"/>
      <c r="DNC106" s="704"/>
      <c r="DND106" s="704"/>
      <c r="DNE106" s="704"/>
      <c r="DNF106" s="704"/>
      <c r="DNG106" s="704"/>
      <c r="DNH106" s="704"/>
      <c r="DNI106" s="704"/>
      <c r="DNJ106" s="704"/>
      <c r="DNK106" s="704"/>
      <c r="DNL106" s="704"/>
      <c r="DNM106" s="704"/>
      <c r="DNN106" s="704"/>
      <c r="DNO106" s="704"/>
      <c r="DNP106" s="704"/>
      <c r="DNQ106" s="704"/>
      <c r="DNR106" s="704"/>
      <c r="DNS106" s="704"/>
      <c r="DNT106" s="704"/>
      <c r="DNU106" s="704"/>
      <c r="DNV106" s="704"/>
      <c r="DNW106" s="704"/>
      <c r="DNX106" s="704"/>
      <c r="DNY106" s="704"/>
      <c r="DNZ106" s="704"/>
      <c r="DOA106" s="704"/>
      <c r="DOB106" s="704"/>
      <c r="DOC106" s="704"/>
      <c r="DOD106" s="704"/>
      <c r="DOE106" s="704"/>
      <c r="DOF106" s="704"/>
      <c r="DOG106" s="704"/>
      <c r="DOH106" s="704"/>
      <c r="DOI106" s="704"/>
      <c r="DOJ106" s="704"/>
      <c r="DOK106" s="704"/>
      <c r="DOL106" s="704"/>
      <c r="DOM106" s="704"/>
      <c r="DON106" s="704"/>
      <c r="DOO106" s="704"/>
      <c r="DOP106" s="704"/>
      <c r="DOQ106" s="704"/>
      <c r="DOR106" s="704"/>
      <c r="DOS106" s="704"/>
      <c r="DOT106" s="704"/>
      <c r="DOU106" s="704"/>
      <c r="DOV106" s="704"/>
      <c r="DOW106" s="704"/>
      <c r="DOX106" s="704"/>
      <c r="DOY106" s="704"/>
      <c r="DOZ106" s="704"/>
      <c r="DPA106" s="704"/>
      <c r="DPB106" s="704"/>
      <c r="DPC106" s="704"/>
      <c r="DPD106" s="704"/>
      <c r="DPE106" s="704"/>
      <c r="DPF106" s="704"/>
      <c r="DPG106" s="704"/>
      <c r="DPH106" s="704"/>
      <c r="DPI106" s="704"/>
      <c r="DPJ106" s="704"/>
      <c r="DPK106" s="704"/>
      <c r="DPL106" s="704"/>
      <c r="DPM106" s="704"/>
      <c r="DPN106" s="704"/>
      <c r="DPO106" s="704"/>
      <c r="DPP106" s="704"/>
      <c r="DPQ106" s="704"/>
      <c r="DPR106" s="704"/>
      <c r="DPS106" s="704"/>
      <c r="DPT106" s="704"/>
      <c r="DPU106" s="704"/>
      <c r="DPV106" s="704"/>
      <c r="DPW106" s="704"/>
      <c r="DPX106" s="704"/>
      <c r="DPY106" s="704"/>
      <c r="DPZ106" s="704"/>
      <c r="DQA106" s="704"/>
      <c r="DQB106" s="704"/>
      <c r="DQC106" s="704"/>
      <c r="DQD106" s="704"/>
      <c r="DQE106" s="704"/>
      <c r="DQF106" s="704"/>
      <c r="DQG106" s="704"/>
      <c r="DQH106" s="704"/>
      <c r="DQI106" s="704"/>
      <c r="DQJ106" s="704"/>
      <c r="DQK106" s="704"/>
      <c r="DQL106" s="704"/>
      <c r="DQM106" s="704"/>
      <c r="DQN106" s="704"/>
      <c r="DQO106" s="704"/>
      <c r="DQP106" s="704"/>
      <c r="DQQ106" s="704"/>
      <c r="DQR106" s="704"/>
      <c r="DQS106" s="704"/>
      <c r="DQT106" s="704"/>
      <c r="DQU106" s="704"/>
      <c r="DQV106" s="704"/>
      <c r="DQW106" s="704"/>
      <c r="DQX106" s="704"/>
      <c r="DQY106" s="704"/>
      <c r="DQZ106" s="704"/>
      <c r="DRA106" s="704"/>
      <c r="DRB106" s="704"/>
      <c r="DRC106" s="704"/>
      <c r="DRD106" s="704"/>
      <c r="DRE106" s="704"/>
      <c r="DRF106" s="704"/>
      <c r="DRG106" s="704"/>
      <c r="DRH106" s="704"/>
      <c r="DRI106" s="704"/>
      <c r="DRJ106" s="704"/>
      <c r="DRK106" s="704"/>
      <c r="DRL106" s="704"/>
      <c r="DRM106" s="704"/>
      <c r="DRN106" s="704"/>
      <c r="DRO106" s="704"/>
      <c r="DRP106" s="704"/>
      <c r="DRQ106" s="704"/>
      <c r="DRR106" s="704"/>
      <c r="DRS106" s="704"/>
      <c r="DRT106" s="704"/>
      <c r="DRU106" s="704"/>
      <c r="DRV106" s="704"/>
      <c r="DRW106" s="704"/>
      <c r="DRX106" s="704"/>
      <c r="DRY106" s="704"/>
      <c r="DRZ106" s="704"/>
      <c r="DSA106" s="704"/>
      <c r="DSB106" s="704"/>
      <c r="DSC106" s="704"/>
      <c r="DSD106" s="704"/>
      <c r="DSE106" s="704"/>
      <c r="DSF106" s="704"/>
      <c r="DSG106" s="704"/>
      <c r="DSH106" s="704"/>
      <c r="DSI106" s="704"/>
      <c r="DSJ106" s="704"/>
      <c r="DSK106" s="704"/>
      <c r="DSL106" s="704"/>
      <c r="DSM106" s="704"/>
      <c r="DSN106" s="704"/>
      <c r="DSO106" s="704"/>
      <c r="DSP106" s="704"/>
      <c r="DSQ106" s="704"/>
      <c r="DSR106" s="704"/>
      <c r="DSS106" s="704"/>
      <c r="DST106" s="704"/>
      <c r="DSU106" s="704"/>
      <c r="DSV106" s="704"/>
      <c r="DSW106" s="704"/>
      <c r="DSX106" s="704"/>
      <c r="DSY106" s="704"/>
      <c r="DSZ106" s="704"/>
      <c r="DTA106" s="704"/>
      <c r="DTB106" s="704"/>
      <c r="DTC106" s="704"/>
      <c r="DTD106" s="704"/>
      <c r="DTE106" s="704"/>
      <c r="DTF106" s="704"/>
      <c r="DTG106" s="704"/>
      <c r="DTH106" s="704"/>
      <c r="DTI106" s="704"/>
      <c r="DTJ106" s="704"/>
      <c r="DTK106" s="704"/>
      <c r="DTL106" s="704"/>
      <c r="DTM106" s="704"/>
      <c r="DTN106" s="704"/>
      <c r="DTO106" s="704"/>
      <c r="DTP106" s="704"/>
      <c r="DTQ106" s="704"/>
      <c r="DTR106" s="704"/>
      <c r="DTS106" s="704"/>
      <c r="DTT106" s="704"/>
      <c r="DTU106" s="704"/>
      <c r="DTV106" s="704"/>
      <c r="DTW106" s="704"/>
      <c r="DTX106" s="704"/>
      <c r="DTY106" s="704"/>
      <c r="DTZ106" s="704"/>
      <c r="DUA106" s="704"/>
      <c r="DUB106" s="704"/>
      <c r="DUC106" s="704"/>
      <c r="DUD106" s="704"/>
      <c r="DUE106" s="704"/>
      <c r="DUF106" s="704"/>
      <c r="DUG106" s="704"/>
      <c r="DUH106" s="704"/>
      <c r="DUI106" s="704"/>
      <c r="DUJ106" s="704"/>
      <c r="DUK106" s="704"/>
      <c r="DUL106" s="704"/>
      <c r="DUM106" s="704"/>
      <c r="DUN106" s="704"/>
      <c r="DUO106" s="704"/>
      <c r="DUP106" s="704"/>
      <c r="DUQ106" s="704"/>
      <c r="DUR106" s="704"/>
      <c r="DUS106" s="704"/>
      <c r="DUT106" s="704"/>
      <c r="DUU106" s="704"/>
      <c r="DUV106" s="704"/>
      <c r="DUW106" s="704"/>
      <c r="DUX106" s="704"/>
      <c r="DUY106" s="704"/>
      <c r="DUZ106" s="704"/>
      <c r="DVA106" s="704"/>
      <c r="DVB106" s="704"/>
      <c r="DVC106" s="704"/>
      <c r="DVD106" s="704"/>
      <c r="DVE106" s="704"/>
      <c r="DVF106" s="704"/>
      <c r="DVG106" s="704"/>
      <c r="DVH106" s="704"/>
      <c r="DVI106" s="704"/>
      <c r="DVJ106" s="704"/>
      <c r="DVK106" s="704"/>
      <c r="DVL106" s="704"/>
      <c r="DVM106" s="704"/>
      <c r="DVN106" s="704"/>
      <c r="DVO106" s="704"/>
      <c r="DVP106" s="704"/>
      <c r="DVQ106" s="704"/>
      <c r="DVR106" s="704"/>
      <c r="DVS106" s="704"/>
      <c r="DVT106" s="704"/>
      <c r="DVU106" s="704"/>
      <c r="DVV106" s="704"/>
      <c r="DVW106" s="704"/>
      <c r="DVX106" s="704"/>
      <c r="DVY106" s="704"/>
      <c r="DVZ106" s="704"/>
      <c r="DWA106" s="704"/>
      <c r="DWB106" s="704"/>
      <c r="DWC106" s="704"/>
      <c r="DWD106" s="704"/>
      <c r="DWE106" s="704"/>
      <c r="DWF106" s="704"/>
      <c r="DWG106" s="704"/>
      <c r="DWH106" s="704"/>
      <c r="DWI106" s="704"/>
      <c r="DWJ106" s="704"/>
      <c r="DWK106" s="704"/>
      <c r="DWL106" s="704"/>
      <c r="DWM106" s="704"/>
      <c r="DWN106" s="704"/>
      <c r="DWO106" s="704"/>
      <c r="DWP106" s="704"/>
      <c r="DWQ106" s="704"/>
      <c r="DWR106" s="704"/>
      <c r="DWS106" s="704"/>
      <c r="DWT106" s="704"/>
      <c r="DWU106" s="704"/>
      <c r="DWV106" s="704"/>
      <c r="DWW106" s="704"/>
      <c r="DWX106" s="704"/>
      <c r="DWY106" s="704"/>
      <c r="DWZ106" s="704"/>
      <c r="DXA106" s="704"/>
      <c r="DXB106" s="704"/>
      <c r="DXC106" s="704"/>
      <c r="DXD106" s="704"/>
      <c r="DXE106" s="704"/>
      <c r="DXF106" s="704"/>
      <c r="DXG106" s="704"/>
      <c r="DXH106" s="704"/>
      <c r="DXI106" s="704"/>
      <c r="DXJ106" s="704"/>
      <c r="DXK106" s="704"/>
      <c r="DXL106" s="704"/>
      <c r="DXM106" s="704"/>
      <c r="DXN106" s="704"/>
      <c r="DXO106" s="704"/>
      <c r="DXP106" s="704"/>
      <c r="DXQ106" s="704"/>
      <c r="DXR106" s="704"/>
      <c r="DXS106" s="704"/>
      <c r="DXT106" s="704"/>
      <c r="DXU106" s="704"/>
      <c r="DXV106" s="704"/>
      <c r="DXW106" s="704"/>
      <c r="DXX106" s="704"/>
      <c r="DXY106" s="704"/>
      <c r="DXZ106" s="704"/>
      <c r="DYA106" s="704"/>
      <c r="DYB106" s="704"/>
      <c r="DYC106" s="704"/>
      <c r="DYD106" s="704"/>
      <c r="DYE106" s="704"/>
      <c r="DYF106" s="704"/>
      <c r="DYG106" s="704"/>
      <c r="DYH106" s="704"/>
      <c r="DYI106" s="704"/>
      <c r="DYJ106" s="704"/>
      <c r="DYK106" s="704"/>
      <c r="DYL106" s="704"/>
      <c r="DYM106" s="704"/>
      <c r="DYN106" s="704"/>
      <c r="DYO106" s="704"/>
      <c r="DYP106" s="704"/>
      <c r="DYQ106" s="704"/>
      <c r="DYR106" s="704"/>
      <c r="DYS106" s="704"/>
      <c r="DYT106" s="704"/>
      <c r="DYU106" s="704"/>
      <c r="DYV106" s="704"/>
      <c r="DYW106" s="704"/>
      <c r="DYX106" s="704"/>
      <c r="DYY106" s="704"/>
      <c r="DYZ106" s="704"/>
      <c r="DZA106" s="704"/>
      <c r="DZB106" s="704"/>
      <c r="DZC106" s="704"/>
      <c r="DZD106" s="704"/>
      <c r="DZE106" s="704"/>
      <c r="DZF106" s="704"/>
      <c r="DZG106" s="704"/>
      <c r="DZH106" s="704"/>
      <c r="DZI106" s="704"/>
      <c r="DZJ106" s="704"/>
      <c r="DZK106" s="704"/>
      <c r="DZL106" s="704"/>
      <c r="DZM106" s="704"/>
      <c r="DZN106" s="704"/>
      <c r="DZO106" s="704"/>
      <c r="DZP106" s="704"/>
      <c r="DZQ106" s="704"/>
      <c r="DZR106" s="704"/>
      <c r="DZS106" s="704"/>
      <c r="DZT106" s="704"/>
      <c r="DZU106" s="704"/>
      <c r="DZV106" s="704"/>
      <c r="DZW106" s="704"/>
      <c r="DZX106" s="704"/>
      <c r="DZY106" s="704"/>
      <c r="DZZ106" s="704"/>
      <c r="EAA106" s="704"/>
      <c r="EAB106" s="704"/>
      <c r="EAC106" s="704"/>
      <c r="EAD106" s="704"/>
      <c r="EAE106" s="704"/>
      <c r="EAF106" s="704"/>
      <c r="EAG106" s="704"/>
      <c r="EAH106" s="704"/>
      <c r="EAI106" s="704"/>
      <c r="EAJ106" s="704"/>
      <c r="EAK106" s="704"/>
      <c r="EAL106" s="704"/>
      <c r="EAM106" s="704"/>
      <c r="EAN106" s="704"/>
      <c r="EAO106" s="704"/>
      <c r="EAP106" s="704"/>
      <c r="EAQ106" s="704"/>
      <c r="EAR106" s="704"/>
      <c r="EAS106" s="704"/>
      <c r="EAT106" s="704"/>
      <c r="EAU106" s="704"/>
      <c r="EAV106" s="704"/>
      <c r="EAW106" s="704"/>
      <c r="EAX106" s="704"/>
      <c r="EAY106" s="704"/>
      <c r="EAZ106" s="704"/>
      <c r="EBA106" s="704"/>
      <c r="EBB106" s="704"/>
      <c r="EBC106" s="704"/>
      <c r="EBD106" s="704"/>
      <c r="EBE106" s="704"/>
      <c r="EBF106" s="704"/>
      <c r="EBG106" s="704"/>
      <c r="EBH106" s="704"/>
      <c r="EBI106" s="704"/>
      <c r="EBJ106" s="704"/>
      <c r="EBK106" s="704"/>
      <c r="EBL106" s="704"/>
      <c r="EBM106" s="704"/>
      <c r="EBN106" s="704"/>
      <c r="EBO106" s="704"/>
      <c r="EBP106" s="704"/>
      <c r="EBQ106" s="704"/>
      <c r="EBR106" s="704"/>
      <c r="EBS106" s="704"/>
      <c r="EBT106" s="704"/>
      <c r="EBU106" s="704"/>
      <c r="EBV106" s="704"/>
      <c r="EBW106" s="704"/>
      <c r="EBX106" s="704"/>
      <c r="EBY106" s="704"/>
      <c r="EBZ106" s="704"/>
      <c r="ECA106" s="704"/>
      <c r="ECB106" s="704"/>
      <c r="ECC106" s="704"/>
      <c r="ECD106" s="704"/>
      <c r="ECE106" s="704"/>
      <c r="ECF106" s="704"/>
      <c r="ECG106" s="704"/>
      <c r="ECH106" s="704"/>
      <c r="ECI106" s="704"/>
      <c r="ECJ106" s="704"/>
      <c r="ECK106" s="704"/>
      <c r="ECL106" s="704"/>
      <c r="ECM106" s="704"/>
      <c r="ECN106" s="704"/>
      <c r="ECO106" s="704"/>
      <c r="ECP106" s="704"/>
      <c r="ECQ106" s="704"/>
      <c r="ECR106" s="704"/>
      <c r="ECS106" s="704"/>
      <c r="ECT106" s="704"/>
      <c r="ECU106" s="704"/>
      <c r="ECV106" s="704"/>
      <c r="ECW106" s="704"/>
      <c r="ECX106" s="704"/>
      <c r="ECY106" s="704"/>
      <c r="ECZ106" s="704"/>
      <c r="EDA106" s="704"/>
      <c r="EDB106" s="704"/>
      <c r="EDC106" s="704"/>
      <c r="EDD106" s="704"/>
      <c r="EDE106" s="704"/>
      <c r="EDF106" s="704"/>
      <c r="EDG106" s="704"/>
      <c r="EDH106" s="704"/>
      <c r="EDI106" s="704"/>
      <c r="EDJ106" s="704"/>
      <c r="EDK106" s="704"/>
      <c r="EDL106" s="704"/>
      <c r="EDM106" s="704"/>
      <c r="EDN106" s="704"/>
      <c r="EDO106" s="704"/>
      <c r="EDP106" s="704"/>
      <c r="EDQ106" s="704"/>
      <c r="EDR106" s="704"/>
      <c r="EDS106" s="704"/>
      <c r="EDT106" s="704"/>
      <c r="EDU106" s="704"/>
      <c r="EDV106" s="704"/>
      <c r="EDW106" s="704"/>
      <c r="EDX106" s="704"/>
      <c r="EDY106" s="704"/>
      <c r="EDZ106" s="704"/>
      <c r="EEA106" s="704"/>
      <c r="EEB106" s="704"/>
      <c r="EEC106" s="704"/>
      <c r="EED106" s="704"/>
      <c r="EEE106" s="704"/>
      <c r="EEF106" s="704"/>
      <c r="EEG106" s="704"/>
      <c r="EEH106" s="704"/>
      <c r="EEI106" s="704"/>
      <c r="EEJ106" s="704"/>
      <c r="EEK106" s="704"/>
      <c r="EEL106" s="704"/>
      <c r="EEM106" s="704"/>
      <c r="EEN106" s="704"/>
      <c r="EEO106" s="704"/>
      <c r="EEP106" s="704"/>
      <c r="EEQ106" s="704"/>
      <c r="EER106" s="704"/>
      <c r="EES106" s="704"/>
      <c r="EET106" s="704"/>
      <c r="EEU106" s="704"/>
      <c r="EEV106" s="704"/>
      <c r="EEW106" s="704"/>
      <c r="EEX106" s="704"/>
      <c r="EEY106" s="704"/>
      <c r="EEZ106" s="704"/>
      <c r="EFA106" s="704"/>
      <c r="EFB106" s="704"/>
      <c r="EFC106" s="704"/>
      <c r="EFD106" s="704"/>
      <c r="EFE106" s="704"/>
      <c r="EFF106" s="704"/>
      <c r="EFG106" s="704"/>
      <c r="EFH106" s="704"/>
      <c r="EFI106" s="704"/>
      <c r="EFJ106" s="704"/>
      <c r="EFK106" s="704"/>
      <c r="EFL106" s="704"/>
      <c r="EFM106" s="704"/>
      <c r="EFN106" s="704"/>
      <c r="EFO106" s="704"/>
      <c r="EFP106" s="704"/>
      <c r="EFQ106" s="704"/>
      <c r="EFR106" s="704"/>
      <c r="EFS106" s="704"/>
      <c r="EFT106" s="704"/>
      <c r="EFU106" s="704"/>
      <c r="EFV106" s="704"/>
      <c r="EFW106" s="704"/>
      <c r="EFX106" s="704"/>
      <c r="EFY106" s="704"/>
      <c r="EFZ106" s="704"/>
      <c r="EGA106" s="704"/>
      <c r="EGB106" s="704"/>
      <c r="EGC106" s="704"/>
      <c r="EGD106" s="704"/>
      <c r="EGE106" s="704"/>
      <c r="EGF106" s="704"/>
      <c r="EGG106" s="704"/>
      <c r="EGH106" s="704"/>
      <c r="EGI106" s="704"/>
      <c r="EGJ106" s="704"/>
      <c r="EGK106" s="704"/>
      <c r="EGL106" s="704"/>
      <c r="EGM106" s="704"/>
      <c r="EGN106" s="704"/>
      <c r="EGO106" s="704"/>
      <c r="EGP106" s="704"/>
      <c r="EGQ106" s="704"/>
      <c r="EGR106" s="704"/>
      <c r="EGS106" s="704"/>
      <c r="EGT106" s="704"/>
      <c r="EGU106" s="704"/>
      <c r="EGV106" s="704"/>
      <c r="EGW106" s="704"/>
      <c r="EGX106" s="704"/>
      <c r="EGY106" s="704"/>
      <c r="EGZ106" s="704"/>
      <c r="EHA106" s="704"/>
      <c r="EHB106" s="704"/>
      <c r="EHC106" s="704"/>
      <c r="EHD106" s="704"/>
      <c r="EHE106" s="704"/>
      <c r="EHF106" s="704"/>
      <c r="EHG106" s="704"/>
      <c r="EHH106" s="704"/>
      <c r="EHI106" s="704"/>
      <c r="EHJ106" s="704"/>
      <c r="EHK106" s="704"/>
      <c r="EHL106" s="704"/>
      <c r="EHM106" s="704"/>
      <c r="EHN106" s="704"/>
      <c r="EHO106" s="704"/>
      <c r="EHP106" s="704"/>
      <c r="EHQ106" s="704"/>
      <c r="EHR106" s="704"/>
      <c r="EHS106" s="704"/>
      <c r="EHT106" s="704"/>
      <c r="EHU106" s="704"/>
      <c r="EHV106" s="704"/>
      <c r="EHW106" s="704"/>
      <c r="EHX106" s="704"/>
      <c r="EHY106" s="704"/>
      <c r="EHZ106" s="704"/>
      <c r="EIA106" s="704"/>
      <c r="EIB106" s="704"/>
      <c r="EIC106" s="704"/>
      <c r="EID106" s="704"/>
      <c r="EIE106" s="704"/>
      <c r="EIF106" s="704"/>
      <c r="EIG106" s="704"/>
      <c r="EIH106" s="704"/>
      <c r="EII106" s="704"/>
      <c r="EIJ106" s="704"/>
      <c r="EIK106" s="704"/>
      <c r="EIL106" s="704"/>
      <c r="EIM106" s="704"/>
      <c r="EIN106" s="704"/>
      <c r="EIO106" s="704"/>
      <c r="EIP106" s="704"/>
      <c r="EIQ106" s="704"/>
      <c r="EIR106" s="704"/>
      <c r="EIS106" s="704"/>
      <c r="EIT106" s="704"/>
      <c r="EIU106" s="704"/>
      <c r="EIV106" s="704"/>
      <c r="EIW106" s="704"/>
      <c r="EIX106" s="704"/>
      <c r="EIY106" s="704"/>
      <c r="EIZ106" s="704"/>
      <c r="EJA106" s="704"/>
      <c r="EJB106" s="704"/>
      <c r="EJC106" s="704"/>
      <c r="EJD106" s="704"/>
      <c r="EJE106" s="704"/>
      <c r="EJF106" s="704"/>
      <c r="EJG106" s="704"/>
      <c r="EJH106" s="704"/>
      <c r="EJI106" s="704"/>
      <c r="EJJ106" s="704"/>
      <c r="EJK106" s="704"/>
      <c r="EJL106" s="704"/>
      <c r="EJM106" s="704"/>
      <c r="EJN106" s="704"/>
      <c r="EJO106" s="704"/>
      <c r="EJP106" s="704"/>
      <c r="EJQ106" s="704"/>
      <c r="EJR106" s="704"/>
      <c r="EJS106" s="704"/>
      <c r="EJT106" s="704"/>
      <c r="EJU106" s="704"/>
      <c r="EJV106" s="704"/>
      <c r="EJW106" s="704"/>
      <c r="EJX106" s="704"/>
      <c r="EJY106" s="704"/>
      <c r="EJZ106" s="704"/>
      <c r="EKA106" s="704"/>
      <c r="EKB106" s="704"/>
      <c r="EKC106" s="704"/>
      <c r="EKD106" s="704"/>
      <c r="EKE106" s="704"/>
      <c r="EKF106" s="704"/>
      <c r="EKG106" s="704"/>
      <c r="EKH106" s="704"/>
      <c r="EKI106" s="704"/>
      <c r="EKJ106" s="704"/>
      <c r="EKK106" s="704"/>
      <c r="EKL106" s="704"/>
      <c r="EKM106" s="704"/>
      <c r="EKN106" s="704"/>
      <c r="EKO106" s="704"/>
      <c r="EKP106" s="704"/>
      <c r="EKQ106" s="704"/>
      <c r="EKR106" s="704"/>
      <c r="EKS106" s="704"/>
      <c r="EKT106" s="704"/>
      <c r="EKU106" s="704"/>
      <c r="EKV106" s="704"/>
      <c r="EKW106" s="704"/>
      <c r="EKX106" s="704"/>
      <c r="EKY106" s="704"/>
      <c r="EKZ106" s="704"/>
      <c r="ELA106" s="704"/>
      <c r="ELB106" s="704"/>
      <c r="ELC106" s="704"/>
      <c r="ELD106" s="704"/>
      <c r="ELE106" s="704"/>
      <c r="ELF106" s="704"/>
      <c r="ELG106" s="704"/>
      <c r="ELH106" s="704"/>
      <c r="ELI106" s="704"/>
      <c r="ELJ106" s="704"/>
      <c r="ELK106" s="704"/>
      <c r="ELL106" s="704"/>
      <c r="ELM106" s="704"/>
      <c r="ELN106" s="704"/>
      <c r="ELO106" s="704"/>
      <c r="ELP106" s="704"/>
      <c r="ELQ106" s="704"/>
      <c r="ELR106" s="704"/>
      <c r="ELS106" s="704"/>
      <c r="ELT106" s="704"/>
      <c r="ELU106" s="704"/>
      <c r="ELV106" s="704"/>
      <c r="ELW106" s="704"/>
      <c r="ELX106" s="704"/>
      <c r="ELY106" s="704"/>
      <c r="ELZ106" s="704"/>
      <c r="EMA106" s="704"/>
      <c r="EMB106" s="704"/>
      <c r="EMC106" s="704"/>
      <c r="EMD106" s="704"/>
      <c r="EME106" s="704"/>
      <c r="EMF106" s="704"/>
      <c r="EMG106" s="704"/>
      <c r="EMH106" s="704"/>
      <c r="EMI106" s="704"/>
      <c r="EMJ106" s="704"/>
      <c r="EMK106" s="704"/>
      <c r="EML106" s="704"/>
      <c r="EMM106" s="704"/>
      <c r="EMN106" s="704"/>
      <c r="EMO106" s="704"/>
      <c r="EMP106" s="704"/>
      <c r="EMQ106" s="704"/>
      <c r="EMR106" s="704"/>
      <c r="EMS106" s="704"/>
      <c r="EMT106" s="704"/>
      <c r="EMU106" s="704"/>
      <c r="EMV106" s="704"/>
      <c r="EMW106" s="704"/>
      <c r="EMX106" s="704"/>
      <c r="EMY106" s="704"/>
      <c r="EMZ106" s="704"/>
      <c r="ENA106" s="704"/>
      <c r="ENB106" s="704"/>
      <c r="ENC106" s="704"/>
      <c r="END106" s="704"/>
      <c r="ENE106" s="704"/>
      <c r="ENF106" s="704"/>
      <c r="ENG106" s="704"/>
      <c r="ENH106" s="704"/>
      <c r="ENI106" s="704"/>
      <c r="ENJ106" s="704"/>
      <c r="ENK106" s="704"/>
      <c r="ENL106" s="704"/>
      <c r="ENM106" s="704"/>
      <c r="ENN106" s="704"/>
      <c r="ENO106" s="704"/>
      <c r="ENP106" s="704"/>
      <c r="ENQ106" s="704"/>
      <c r="ENR106" s="704"/>
      <c r="ENS106" s="704"/>
      <c r="ENT106" s="704"/>
      <c r="ENU106" s="704"/>
      <c r="ENV106" s="704"/>
      <c r="ENW106" s="704"/>
      <c r="ENX106" s="704"/>
      <c r="ENY106" s="704"/>
      <c r="ENZ106" s="704"/>
      <c r="EOA106" s="704"/>
      <c r="EOB106" s="704"/>
      <c r="EOC106" s="704"/>
      <c r="EOD106" s="704"/>
      <c r="EOE106" s="704"/>
      <c r="EOF106" s="704"/>
      <c r="EOG106" s="704"/>
      <c r="EOH106" s="704"/>
      <c r="EOI106" s="704"/>
      <c r="EOJ106" s="704"/>
      <c r="EOK106" s="704"/>
      <c r="EOL106" s="704"/>
      <c r="EOM106" s="704"/>
      <c r="EON106" s="704"/>
      <c r="EOO106" s="704"/>
      <c r="EOP106" s="704"/>
      <c r="EOQ106" s="704"/>
      <c r="EOR106" s="704"/>
      <c r="EOS106" s="704"/>
      <c r="EOT106" s="704"/>
      <c r="EOU106" s="704"/>
      <c r="EOV106" s="704"/>
      <c r="EOW106" s="704"/>
      <c r="EOX106" s="704"/>
      <c r="EOY106" s="704"/>
      <c r="EOZ106" s="704"/>
      <c r="EPA106" s="704"/>
      <c r="EPB106" s="704"/>
      <c r="EPC106" s="704"/>
      <c r="EPD106" s="704"/>
      <c r="EPE106" s="704"/>
      <c r="EPF106" s="704"/>
      <c r="EPG106" s="704"/>
      <c r="EPH106" s="704"/>
      <c r="EPI106" s="704"/>
      <c r="EPJ106" s="704"/>
      <c r="EPK106" s="704"/>
      <c r="EPL106" s="704"/>
      <c r="EPM106" s="704"/>
      <c r="EPN106" s="704"/>
      <c r="EPO106" s="704"/>
      <c r="EPP106" s="704"/>
      <c r="EPQ106" s="704"/>
      <c r="EPR106" s="704"/>
      <c r="EPS106" s="704"/>
      <c r="EPT106" s="704"/>
      <c r="EPU106" s="704"/>
      <c r="EPV106" s="704"/>
      <c r="EPW106" s="704"/>
      <c r="EPX106" s="704"/>
      <c r="EPY106" s="704"/>
      <c r="EPZ106" s="704"/>
      <c r="EQA106" s="704"/>
      <c r="EQB106" s="704"/>
      <c r="EQC106" s="704"/>
      <c r="EQD106" s="704"/>
      <c r="EQE106" s="704"/>
      <c r="EQF106" s="704"/>
      <c r="EQG106" s="704"/>
      <c r="EQH106" s="704"/>
      <c r="EQI106" s="704"/>
      <c r="EQJ106" s="704"/>
      <c r="EQK106" s="704"/>
      <c r="EQL106" s="704"/>
      <c r="EQM106" s="704"/>
      <c r="EQN106" s="704"/>
      <c r="EQO106" s="704"/>
      <c r="EQP106" s="704"/>
      <c r="EQQ106" s="704"/>
      <c r="EQR106" s="704"/>
      <c r="EQS106" s="704"/>
      <c r="EQT106" s="704"/>
      <c r="EQU106" s="704"/>
      <c r="EQV106" s="704"/>
      <c r="EQW106" s="704"/>
      <c r="EQX106" s="704"/>
      <c r="EQY106" s="704"/>
      <c r="EQZ106" s="704"/>
      <c r="ERA106" s="704"/>
      <c r="ERB106" s="704"/>
      <c r="ERC106" s="704"/>
      <c r="ERD106" s="704"/>
      <c r="ERE106" s="704"/>
      <c r="ERF106" s="704"/>
      <c r="ERG106" s="704"/>
      <c r="ERH106" s="704"/>
      <c r="ERI106" s="704"/>
      <c r="ERJ106" s="704"/>
      <c r="ERK106" s="704"/>
      <c r="ERL106" s="704"/>
      <c r="ERM106" s="704"/>
      <c r="ERN106" s="704"/>
      <c r="ERO106" s="704"/>
      <c r="ERP106" s="704"/>
      <c r="ERQ106" s="704"/>
      <c r="ERR106" s="704"/>
      <c r="ERS106" s="704"/>
      <c r="ERT106" s="704"/>
      <c r="ERU106" s="704"/>
      <c r="ERV106" s="704"/>
      <c r="ERW106" s="704"/>
      <c r="ERX106" s="704"/>
      <c r="ERY106" s="704"/>
      <c r="ERZ106" s="704"/>
      <c r="ESA106" s="704"/>
      <c r="ESB106" s="704"/>
      <c r="ESC106" s="704"/>
      <c r="ESD106" s="704"/>
      <c r="ESE106" s="704"/>
      <c r="ESF106" s="704"/>
      <c r="ESG106" s="704"/>
      <c r="ESH106" s="704"/>
      <c r="ESI106" s="704"/>
      <c r="ESJ106" s="704"/>
      <c r="ESK106" s="704"/>
      <c r="ESL106" s="704"/>
      <c r="ESM106" s="704"/>
      <c r="ESN106" s="704"/>
      <c r="ESO106" s="704"/>
      <c r="ESP106" s="704"/>
      <c r="ESQ106" s="704"/>
      <c r="ESR106" s="704"/>
      <c r="ESS106" s="704"/>
      <c r="EST106" s="704"/>
      <c r="ESU106" s="704"/>
      <c r="ESV106" s="704"/>
      <c r="ESW106" s="704"/>
      <c r="ESX106" s="704"/>
      <c r="ESY106" s="704"/>
      <c r="ESZ106" s="704"/>
      <c r="ETA106" s="704"/>
      <c r="ETB106" s="704"/>
      <c r="ETC106" s="704"/>
      <c r="ETD106" s="704"/>
      <c r="ETE106" s="704"/>
      <c r="ETF106" s="704"/>
      <c r="ETG106" s="704"/>
      <c r="ETH106" s="704"/>
      <c r="ETI106" s="704"/>
      <c r="ETJ106" s="704"/>
      <c r="ETK106" s="704"/>
      <c r="ETL106" s="704"/>
      <c r="ETM106" s="704"/>
      <c r="ETN106" s="704"/>
      <c r="ETO106" s="704"/>
      <c r="ETP106" s="704"/>
      <c r="ETQ106" s="704"/>
      <c r="ETR106" s="704"/>
      <c r="ETS106" s="704"/>
      <c r="ETT106" s="704"/>
      <c r="ETU106" s="704"/>
      <c r="ETV106" s="704"/>
      <c r="ETW106" s="704"/>
      <c r="ETX106" s="704"/>
      <c r="ETY106" s="704"/>
      <c r="ETZ106" s="704"/>
      <c r="EUA106" s="704"/>
      <c r="EUB106" s="704"/>
      <c r="EUC106" s="704"/>
      <c r="EUD106" s="704"/>
      <c r="EUE106" s="704"/>
      <c r="EUF106" s="704"/>
      <c r="EUG106" s="704"/>
      <c r="EUH106" s="704"/>
      <c r="EUI106" s="704"/>
      <c r="EUJ106" s="704"/>
      <c r="EUK106" s="704"/>
      <c r="EUL106" s="704"/>
      <c r="EUM106" s="704"/>
      <c r="EUN106" s="704"/>
      <c r="EUO106" s="704"/>
      <c r="EUP106" s="704"/>
      <c r="EUQ106" s="704"/>
      <c r="EUR106" s="704"/>
      <c r="EUS106" s="704"/>
      <c r="EUT106" s="704"/>
      <c r="EUU106" s="704"/>
      <c r="EUV106" s="704"/>
      <c r="EUW106" s="704"/>
      <c r="EUX106" s="704"/>
      <c r="EUY106" s="704"/>
      <c r="EUZ106" s="704"/>
      <c r="EVA106" s="704"/>
      <c r="EVB106" s="704"/>
      <c r="EVC106" s="704"/>
      <c r="EVD106" s="704"/>
      <c r="EVE106" s="704"/>
      <c r="EVF106" s="704"/>
      <c r="EVG106" s="704"/>
      <c r="EVH106" s="704"/>
      <c r="EVI106" s="704"/>
      <c r="EVJ106" s="704"/>
      <c r="EVK106" s="704"/>
      <c r="EVL106" s="704"/>
      <c r="EVM106" s="704"/>
      <c r="EVN106" s="704"/>
      <c r="EVO106" s="704"/>
      <c r="EVP106" s="704"/>
      <c r="EVQ106" s="704"/>
      <c r="EVR106" s="704"/>
      <c r="EVS106" s="704"/>
      <c r="EVT106" s="704"/>
      <c r="EVU106" s="704"/>
      <c r="EVV106" s="704"/>
      <c r="EVW106" s="704"/>
      <c r="EVX106" s="704"/>
      <c r="EVY106" s="704"/>
      <c r="EVZ106" s="704"/>
      <c r="EWA106" s="704"/>
      <c r="EWB106" s="704"/>
      <c r="EWC106" s="704"/>
      <c r="EWD106" s="704"/>
      <c r="EWE106" s="704"/>
      <c r="EWF106" s="704"/>
      <c r="EWG106" s="704"/>
      <c r="EWH106" s="704"/>
      <c r="EWI106" s="704"/>
      <c r="EWJ106" s="704"/>
      <c r="EWK106" s="704"/>
      <c r="EWL106" s="704"/>
      <c r="EWM106" s="704"/>
      <c r="EWN106" s="704"/>
      <c r="EWO106" s="704"/>
      <c r="EWP106" s="704"/>
      <c r="EWQ106" s="704"/>
      <c r="EWR106" s="704"/>
      <c r="EWS106" s="704"/>
      <c r="EWT106" s="704"/>
      <c r="EWU106" s="704"/>
      <c r="EWV106" s="704"/>
      <c r="EWW106" s="704"/>
      <c r="EWX106" s="704"/>
      <c r="EWY106" s="704"/>
      <c r="EWZ106" s="704"/>
      <c r="EXA106" s="704"/>
      <c r="EXB106" s="704"/>
      <c r="EXC106" s="704"/>
      <c r="EXD106" s="704"/>
      <c r="EXE106" s="704"/>
      <c r="EXF106" s="704"/>
      <c r="EXG106" s="704"/>
      <c r="EXH106" s="704"/>
      <c r="EXI106" s="704"/>
      <c r="EXJ106" s="704"/>
      <c r="EXK106" s="704"/>
      <c r="EXL106" s="704"/>
      <c r="EXM106" s="704"/>
      <c r="EXN106" s="704"/>
      <c r="EXO106" s="704"/>
      <c r="EXP106" s="704"/>
      <c r="EXQ106" s="704"/>
      <c r="EXR106" s="704"/>
      <c r="EXS106" s="704"/>
      <c r="EXT106" s="704"/>
      <c r="EXU106" s="704"/>
      <c r="EXV106" s="704"/>
      <c r="EXW106" s="704"/>
      <c r="EXX106" s="704"/>
      <c r="EXY106" s="704"/>
      <c r="EXZ106" s="704"/>
      <c r="EYA106" s="704"/>
      <c r="EYB106" s="704"/>
      <c r="EYC106" s="704"/>
      <c r="EYD106" s="704"/>
      <c r="EYE106" s="704"/>
      <c r="EYF106" s="704"/>
      <c r="EYG106" s="704"/>
      <c r="EYH106" s="704"/>
      <c r="EYI106" s="704"/>
      <c r="EYJ106" s="704"/>
      <c r="EYK106" s="704"/>
      <c r="EYL106" s="704"/>
      <c r="EYM106" s="704"/>
      <c r="EYN106" s="704"/>
      <c r="EYO106" s="704"/>
      <c r="EYP106" s="704"/>
      <c r="EYQ106" s="704"/>
      <c r="EYR106" s="704"/>
      <c r="EYS106" s="704"/>
      <c r="EYT106" s="704"/>
      <c r="EYU106" s="704"/>
      <c r="EYV106" s="704"/>
      <c r="EYW106" s="704"/>
      <c r="EYX106" s="704"/>
      <c r="EYY106" s="704"/>
      <c r="EYZ106" s="704"/>
      <c r="EZA106" s="704"/>
      <c r="EZB106" s="704"/>
      <c r="EZC106" s="704"/>
      <c r="EZD106" s="704"/>
      <c r="EZE106" s="704"/>
      <c r="EZF106" s="704"/>
      <c r="EZG106" s="704"/>
      <c r="EZH106" s="704"/>
      <c r="EZI106" s="704"/>
      <c r="EZJ106" s="704"/>
      <c r="EZK106" s="704"/>
      <c r="EZL106" s="704"/>
      <c r="EZM106" s="704"/>
      <c r="EZN106" s="704"/>
      <c r="EZO106" s="704"/>
      <c r="EZP106" s="704"/>
      <c r="EZQ106" s="704"/>
      <c r="EZR106" s="704"/>
      <c r="EZS106" s="704"/>
      <c r="EZT106" s="704"/>
      <c r="EZU106" s="704"/>
      <c r="EZV106" s="704"/>
      <c r="EZW106" s="704"/>
      <c r="EZX106" s="704"/>
      <c r="EZY106" s="704"/>
      <c r="EZZ106" s="704"/>
      <c r="FAA106" s="704"/>
      <c r="FAB106" s="704"/>
      <c r="FAC106" s="704"/>
      <c r="FAD106" s="704"/>
      <c r="FAE106" s="704"/>
      <c r="FAF106" s="704"/>
      <c r="FAG106" s="704"/>
      <c r="FAH106" s="704"/>
      <c r="FAI106" s="704"/>
      <c r="FAJ106" s="704"/>
      <c r="FAK106" s="704"/>
      <c r="FAL106" s="704"/>
      <c r="FAM106" s="704"/>
      <c r="FAN106" s="704"/>
      <c r="FAO106" s="704"/>
      <c r="FAP106" s="704"/>
      <c r="FAQ106" s="704"/>
      <c r="FAR106" s="704"/>
      <c r="FAS106" s="704"/>
      <c r="FAT106" s="704"/>
      <c r="FAU106" s="704"/>
      <c r="FAV106" s="704"/>
      <c r="FAW106" s="704"/>
      <c r="FAX106" s="704"/>
      <c r="FAY106" s="704"/>
      <c r="FAZ106" s="704"/>
      <c r="FBA106" s="704"/>
      <c r="FBB106" s="704"/>
      <c r="FBC106" s="704"/>
      <c r="FBD106" s="704"/>
      <c r="FBE106" s="704"/>
      <c r="FBF106" s="704"/>
      <c r="FBG106" s="704"/>
      <c r="FBH106" s="704"/>
      <c r="FBI106" s="704"/>
      <c r="FBJ106" s="704"/>
      <c r="FBK106" s="704"/>
      <c r="FBL106" s="704"/>
      <c r="FBM106" s="704"/>
      <c r="FBN106" s="704"/>
      <c r="FBO106" s="704"/>
      <c r="FBP106" s="704"/>
      <c r="FBQ106" s="704"/>
      <c r="FBR106" s="704"/>
      <c r="FBS106" s="704"/>
      <c r="FBT106" s="704"/>
      <c r="FBU106" s="704"/>
      <c r="FBV106" s="704"/>
      <c r="FBW106" s="704"/>
      <c r="FBX106" s="704"/>
      <c r="FBY106" s="704"/>
      <c r="FBZ106" s="704"/>
      <c r="FCA106" s="704"/>
      <c r="FCB106" s="704"/>
      <c r="FCC106" s="704"/>
      <c r="FCD106" s="704"/>
      <c r="FCE106" s="704"/>
      <c r="FCF106" s="704"/>
      <c r="FCG106" s="704"/>
      <c r="FCH106" s="704"/>
      <c r="FCI106" s="704"/>
      <c r="FCJ106" s="704"/>
      <c r="FCK106" s="704"/>
      <c r="FCL106" s="704"/>
      <c r="FCM106" s="704"/>
      <c r="FCN106" s="704"/>
      <c r="FCO106" s="704"/>
      <c r="FCP106" s="704"/>
      <c r="FCQ106" s="704"/>
      <c r="FCR106" s="704"/>
      <c r="FCS106" s="704"/>
      <c r="FCT106" s="704"/>
      <c r="FCU106" s="704"/>
      <c r="FCV106" s="704"/>
      <c r="FCW106" s="704"/>
      <c r="FCX106" s="704"/>
      <c r="FCY106" s="704"/>
      <c r="FCZ106" s="704"/>
      <c r="FDA106" s="704"/>
      <c r="FDB106" s="704"/>
      <c r="FDC106" s="704"/>
      <c r="FDD106" s="704"/>
      <c r="FDE106" s="704"/>
      <c r="FDF106" s="704"/>
      <c r="FDG106" s="704"/>
      <c r="FDH106" s="704"/>
      <c r="FDI106" s="704"/>
      <c r="FDJ106" s="704"/>
      <c r="FDK106" s="704"/>
      <c r="FDL106" s="704"/>
      <c r="FDM106" s="704"/>
      <c r="FDN106" s="704"/>
      <c r="FDO106" s="704"/>
      <c r="FDP106" s="704"/>
      <c r="FDQ106" s="704"/>
      <c r="FDR106" s="704"/>
      <c r="FDS106" s="704"/>
      <c r="FDT106" s="704"/>
      <c r="FDU106" s="704"/>
      <c r="FDV106" s="704"/>
      <c r="FDW106" s="704"/>
      <c r="FDX106" s="704"/>
      <c r="FDY106" s="704"/>
      <c r="FDZ106" s="704"/>
      <c r="FEA106" s="704"/>
      <c r="FEB106" s="704"/>
      <c r="FEC106" s="704"/>
      <c r="FED106" s="704"/>
      <c r="FEE106" s="704"/>
      <c r="FEF106" s="704"/>
      <c r="FEG106" s="704"/>
      <c r="FEH106" s="704"/>
      <c r="FEI106" s="704"/>
      <c r="FEJ106" s="704"/>
      <c r="FEK106" s="704"/>
      <c r="FEL106" s="704"/>
      <c r="FEM106" s="704"/>
      <c r="FEN106" s="704"/>
      <c r="FEO106" s="704"/>
      <c r="FEP106" s="704"/>
      <c r="FEQ106" s="704"/>
      <c r="FER106" s="704"/>
      <c r="FES106" s="704"/>
      <c r="FET106" s="704"/>
      <c r="FEU106" s="704"/>
      <c r="FEV106" s="704"/>
      <c r="FEW106" s="704"/>
      <c r="FEX106" s="704"/>
      <c r="FEY106" s="704"/>
      <c r="FEZ106" s="704"/>
      <c r="FFA106" s="704"/>
      <c r="FFB106" s="704"/>
      <c r="FFC106" s="704"/>
      <c r="FFD106" s="704"/>
      <c r="FFE106" s="704"/>
      <c r="FFF106" s="704"/>
      <c r="FFG106" s="704"/>
      <c r="FFH106" s="704"/>
      <c r="FFI106" s="704"/>
      <c r="FFJ106" s="704"/>
      <c r="FFK106" s="704"/>
      <c r="FFL106" s="704"/>
      <c r="FFM106" s="704"/>
      <c r="FFN106" s="704"/>
      <c r="FFO106" s="704"/>
      <c r="FFP106" s="704"/>
      <c r="FFQ106" s="704"/>
      <c r="FFR106" s="704"/>
      <c r="FFS106" s="704"/>
      <c r="FFT106" s="704"/>
      <c r="FFU106" s="704"/>
      <c r="FFV106" s="704"/>
      <c r="FFW106" s="704"/>
      <c r="FFX106" s="704"/>
      <c r="FFY106" s="704"/>
      <c r="FFZ106" s="704"/>
      <c r="FGA106" s="704"/>
      <c r="FGB106" s="704"/>
      <c r="FGC106" s="704"/>
      <c r="FGD106" s="704"/>
      <c r="FGE106" s="704"/>
      <c r="FGF106" s="704"/>
      <c r="FGG106" s="704"/>
      <c r="FGH106" s="704"/>
      <c r="FGI106" s="704"/>
      <c r="FGJ106" s="704"/>
      <c r="FGK106" s="704"/>
      <c r="FGL106" s="704"/>
      <c r="FGM106" s="704"/>
      <c r="FGN106" s="704"/>
      <c r="FGO106" s="704"/>
      <c r="FGP106" s="704"/>
      <c r="FGQ106" s="704"/>
      <c r="FGR106" s="704"/>
      <c r="FGS106" s="704"/>
      <c r="FGT106" s="704"/>
      <c r="FGU106" s="704"/>
      <c r="FGV106" s="704"/>
      <c r="FGW106" s="704"/>
      <c r="FGX106" s="704"/>
      <c r="FGY106" s="704"/>
      <c r="FGZ106" s="704"/>
      <c r="FHA106" s="704"/>
      <c r="FHB106" s="704"/>
      <c r="FHC106" s="704"/>
      <c r="FHD106" s="704"/>
      <c r="FHE106" s="704"/>
      <c r="FHF106" s="704"/>
      <c r="FHG106" s="704"/>
      <c r="FHH106" s="704"/>
      <c r="FHI106" s="704"/>
      <c r="FHJ106" s="704"/>
      <c r="FHK106" s="704"/>
      <c r="FHL106" s="704"/>
      <c r="FHM106" s="704"/>
      <c r="FHN106" s="704"/>
      <c r="FHO106" s="704"/>
      <c r="FHP106" s="704"/>
      <c r="FHQ106" s="704"/>
      <c r="FHR106" s="704"/>
      <c r="FHS106" s="704"/>
      <c r="FHT106" s="704"/>
      <c r="FHU106" s="704"/>
      <c r="FHV106" s="704"/>
      <c r="FHW106" s="704"/>
      <c r="FHX106" s="704"/>
      <c r="FHY106" s="704"/>
      <c r="FHZ106" s="704"/>
      <c r="FIA106" s="704"/>
      <c r="FIB106" s="704"/>
      <c r="FIC106" s="704"/>
      <c r="FID106" s="704"/>
      <c r="FIE106" s="704"/>
      <c r="FIF106" s="704"/>
      <c r="FIG106" s="704"/>
      <c r="FIH106" s="704"/>
      <c r="FII106" s="704"/>
      <c r="FIJ106" s="704"/>
      <c r="FIK106" s="704"/>
      <c r="FIL106" s="704"/>
      <c r="FIM106" s="704"/>
      <c r="FIN106" s="704"/>
      <c r="FIO106" s="704"/>
      <c r="FIP106" s="704"/>
      <c r="FIQ106" s="704"/>
      <c r="FIR106" s="704"/>
      <c r="FIS106" s="704"/>
      <c r="FIT106" s="704"/>
      <c r="FIU106" s="704"/>
      <c r="FIV106" s="704"/>
      <c r="FIW106" s="704"/>
      <c r="FIX106" s="704"/>
      <c r="FIY106" s="704"/>
      <c r="FIZ106" s="704"/>
      <c r="FJA106" s="704"/>
      <c r="FJB106" s="704"/>
      <c r="FJC106" s="704"/>
      <c r="FJD106" s="704"/>
      <c r="FJE106" s="704"/>
      <c r="FJF106" s="704"/>
      <c r="FJG106" s="704"/>
      <c r="FJH106" s="704"/>
      <c r="FJI106" s="704"/>
      <c r="FJJ106" s="704"/>
      <c r="FJK106" s="704"/>
      <c r="FJL106" s="704"/>
      <c r="FJM106" s="704"/>
      <c r="FJN106" s="704"/>
      <c r="FJO106" s="704"/>
      <c r="FJP106" s="704"/>
      <c r="FJQ106" s="704"/>
      <c r="FJR106" s="704"/>
      <c r="FJS106" s="704"/>
      <c r="FJT106" s="704"/>
      <c r="FJU106" s="704"/>
      <c r="FJV106" s="704"/>
      <c r="FJW106" s="704"/>
      <c r="FJX106" s="704"/>
      <c r="FJY106" s="704"/>
      <c r="FJZ106" s="704"/>
      <c r="FKA106" s="704"/>
      <c r="FKB106" s="704"/>
      <c r="FKC106" s="704"/>
      <c r="FKD106" s="704"/>
      <c r="FKE106" s="704"/>
      <c r="FKF106" s="704"/>
      <c r="FKG106" s="704"/>
      <c r="FKH106" s="704"/>
      <c r="FKI106" s="704"/>
      <c r="FKJ106" s="704"/>
      <c r="FKK106" s="704"/>
      <c r="FKL106" s="704"/>
      <c r="FKM106" s="704"/>
      <c r="FKN106" s="704"/>
      <c r="FKO106" s="704"/>
      <c r="FKP106" s="704"/>
      <c r="FKQ106" s="704"/>
      <c r="FKR106" s="704"/>
      <c r="FKS106" s="704"/>
      <c r="FKT106" s="704"/>
      <c r="FKU106" s="704"/>
      <c r="FKV106" s="704"/>
      <c r="FKW106" s="704"/>
      <c r="FKX106" s="704"/>
      <c r="FKY106" s="704"/>
      <c r="FKZ106" s="704"/>
      <c r="FLA106" s="704"/>
      <c r="FLB106" s="704"/>
      <c r="FLC106" s="704"/>
      <c r="FLD106" s="704"/>
      <c r="FLE106" s="704"/>
      <c r="FLF106" s="704"/>
      <c r="FLG106" s="704"/>
      <c r="FLH106" s="704"/>
      <c r="FLI106" s="704"/>
      <c r="FLJ106" s="704"/>
      <c r="FLK106" s="704"/>
      <c r="FLL106" s="704"/>
      <c r="FLM106" s="704"/>
      <c r="FLN106" s="704"/>
      <c r="FLO106" s="704"/>
      <c r="FLP106" s="704"/>
      <c r="FLQ106" s="704"/>
      <c r="FLR106" s="704"/>
      <c r="FLS106" s="704"/>
      <c r="FLT106" s="704"/>
      <c r="FLU106" s="704"/>
      <c r="FLV106" s="704"/>
      <c r="FLW106" s="704"/>
      <c r="FLX106" s="704"/>
      <c r="FLY106" s="704"/>
      <c r="FLZ106" s="704"/>
      <c r="FMA106" s="704"/>
      <c r="FMB106" s="704"/>
      <c r="FMC106" s="704"/>
      <c r="FMD106" s="704"/>
      <c r="FME106" s="704"/>
      <c r="FMF106" s="704"/>
      <c r="FMG106" s="704"/>
      <c r="FMH106" s="704"/>
      <c r="FMI106" s="704"/>
      <c r="FMJ106" s="704"/>
      <c r="FMK106" s="704"/>
      <c r="FML106" s="704"/>
      <c r="FMM106" s="704"/>
      <c r="FMN106" s="704"/>
      <c r="FMO106" s="704"/>
      <c r="FMP106" s="704"/>
      <c r="FMQ106" s="704"/>
      <c r="FMR106" s="704"/>
      <c r="FMS106" s="704"/>
      <c r="FMT106" s="704"/>
      <c r="FMU106" s="704"/>
      <c r="FMV106" s="704"/>
      <c r="FMW106" s="704"/>
      <c r="FMX106" s="704"/>
      <c r="FMY106" s="704"/>
      <c r="FMZ106" s="704"/>
      <c r="FNA106" s="704"/>
      <c r="FNB106" s="704"/>
      <c r="FNC106" s="704"/>
      <c r="FND106" s="704"/>
      <c r="FNE106" s="704"/>
      <c r="FNF106" s="704"/>
      <c r="FNG106" s="704"/>
      <c r="FNH106" s="704"/>
      <c r="FNI106" s="704"/>
      <c r="FNJ106" s="704"/>
      <c r="FNK106" s="704"/>
      <c r="FNL106" s="704"/>
      <c r="FNM106" s="704"/>
      <c r="FNN106" s="704"/>
      <c r="FNO106" s="704"/>
      <c r="FNP106" s="704"/>
      <c r="FNQ106" s="704"/>
      <c r="FNR106" s="704"/>
      <c r="FNS106" s="704"/>
      <c r="FNT106" s="704"/>
      <c r="FNU106" s="704"/>
      <c r="FNV106" s="704"/>
      <c r="FNW106" s="704"/>
      <c r="FNX106" s="704"/>
      <c r="FNY106" s="704"/>
      <c r="FNZ106" s="704"/>
      <c r="FOA106" s="704"/>
      <c r="FOB106" s="704"/>
      <c r="FOC106" s="704"/>
      <c r="FOD106" s="704"/>
      <c r="FOE106" s="704"/>
      <c r="FOF106" s="704"/>
      <c r="FOG106" s="704"/>
      <c r="FOH106" s="704"/>
      <c r="FOI106" s="704"/>
      <c r="FOJ106" s="704"/>
      <c r="FOK106" s="704"/>
      <c r="FOL106" s="704"/>
      <c r="FOM106" s="704"/>
      <c r="FON106" s="704"/>
      <c r="FOO106" s="704"/>
      <c r="FOP106" s="704"/>
      <c r="FOQ106" s="704"/>
      <c r="FOR106" s="704"/>
      <c r="FOS106" s="704"/>
      <c r="FOT106" s="704"/>
      <c r="FOU106" s="704"/>
      <c r="FOV106" s="704"/>
      <c r="FOW106" s="704"/>
      <c r="FOX106" s="704"/>
      <c r="FOY106" s="704"/>
      <c r="FOZ106" s="704"/>
      <c r="FPA106" s="704"/>
      <c r="FPB106" s="704"/>
      <c r="FPC106" s="704"/>
      <c r="FPD106" s="704"/>
      <c r="FPE106" s="704"/>
      <c r="FPF106" s="704"/>
      <c r="FPG106" s="704"/>
      <c r="FPH106" s="704"/>
      <c r="FPI106" s="704"/>
      <c r="FPJ106" s="704"/>
      <c r="FPK106" s="704"/>
      <c r="FPL106" s="704"/>
      <c r="FPM106" s="704"/>
      <c r="FPN106" s="704"/>
      <c r="FPO106" s="704"/>
      <c r="FPP106" s="704"/>
      <c r="FPQ106" s="704"/>
      <c r="FPR106" s="704"/>
      <c r="FPS106" s="704"/>
      <c r="FPT106" s="704"/>
      <c r="FPU106" s="704"/>
      <c r="FPV106" s="704"/>
      <c r="FPW106" s="704"/>
      <c r="FPX106" s="704"/>
      <c r="FPY106" s="704"/>
      <c r="FPZ106" s="704"/>
      <c r="FQA106" s="704"/>
      <c r="FQB106" s="704"/>
      <c r="FQC106" s="704"/>
      <c r="FQD106" s="704"/>
      <c r="FQE106" s="704"/>
      <c r="FQF106" s="704"/>
      <c r="FQG106" s="704"/>
      <c r="FQH106" s="704"/>
      <c r="FQI106" s="704"/>
      <c r="FQJ106" s="704"/>
      <c r="FQK106" s="704"/>
      <c r="FQL106" s="704"/>
      <c r="FQM106" s="704"/>
      <c r="FQN106" s="704"/>
      <c r="FQO106" s="704"/>
      <c r="FQP106" s="704"/>
      <c r="FQQ106" s="704"/>
      <c r="FQR106" s="704"/>
      <c r="FQS106" s="704"/>
      <c r="FQT106" s="704"/>
      <c r="FQU106" s="704"/>
      <c r="FQV106" s="704"/>
      <c r="FQW106" s="704"/>
      <c r="FQX106" s="704"/>
      <c r="FQY106" s="704"/>
      <c r="FQZ106" s="704"/>
      <c r="FRA106" s="704"/>
      <c r="FRB106" s="704"/>
      <c r="FRC106" s="704"/>
      <c r="FRD106" s="704"/>
      <c r="FRE106" s="704"/>
      <c r="FRF106" s="704"/>
      <c r="FRG106" s="704"/>
      <c r="FRH106" s="704"/>
      <c r="FRI106" s="704"/>
      <c r="FRJ106" s="704"/>
      <c r="FRK106" s="704"/>
      <c r="FRL106" s="704"/>
      <c r="FRM106" s="704"/>
      <c r="FRN106" s="704"/>
      <c r="FRO106" s="704"/>
      <c r="FRP106" s="704"/>
      <c r="FRQ106" s="704"/>
      <c r="FRR106" s="704"/>
      <c r="FRS106" s="704"/>
      <c r="FRT106" s="704"/>
      <c r="FRU106" s="704"/>
      <c r="FRV106" s="704"/>
      <c r="FRW106" s="704"/>
      <c r="FRX106" s="704"/>
      <c r="FRY106" s="704"/>
      <c r="FRZ106" s="704"/>
      <c r="FSA106" s="704"/>
      <c r="FSB106" s="704"/>
      <c r="FSC106" s="704"/>
      <c r="FSD106" s="704"/>
      <c r="FSE106" s="704"/>
      <c r="FSF106" s="704"/>
      <c r="FSG106" s="704"/>
      <c r="FSH106" s="704"/>
      <c r="FSI106" s="704"/>
      <c r="FSJ106" s="704"/>
      <c r="FSK106" s="704"/>
      <c r="FSL106" s="704"/>
      <c r="FSM106" s="704"/>
      <c r="FSN106" s="704"/>
      <c r="FSO106" s="704"/>
      <c r="FSP106" s="704"/>
      <c r="FSQ106" s="704"/>
      <c r="FSR106" s="704"/>
      <c r="FSS106" s="704"/>
      <c r="FST106" s="704"/>
      <c r="FSU106" s="704"/>
      <c r="FSV106" s="704"/>
      <c r="FSW106" s="704"/>
      <c r="FSX106" s="704"/>
      <c r="FSY106" s="704"/>
      <c r="FSZ106" s="704"/>
      <c r="FTA106" s="704"/>
      <c r="FTB106" s="704"/>
      <c r="FTC106" s="704"/>
      <c r="FTD106" s="704"/>
      <c r="FTE106" s="704"/>
      <c r="FTF106" s="704"/>
      <c r="FTG106" s="704"/>
      <c r="FTH106" s="704"/>
      <c r="FTI106" s="704"/>
      <c r="FTJ106" s="704"/>
      <c r="FTK106" s="704"/>
      <c r="FTL106" s="704"/>
      <c r="FTM106" s="704"/>
      <c r="FTN106" s="704"/>
      <c r="FTO106" s="704"/>
      <c r="FTP106" s="704"/>
      <c r="FTQ106" s="704"/>
      <c r="FTR106" s="704"/>
      <c r="FTS106" s="704"/>
      <c r="FTT106" s="704"/>
      <c r="FTU106" s="704"/>
      <c r="FTV106" s="704"/>
      <c r="FTW106" s="704"/>
      <c r="FTX106" s="704"/>
      <c r="FTY106" s="704"/>
      <c r="FTZ106" s="704"/>
      <c r="FUA106" s="704"/>
      <c r="FUB106" s="704"/>
      <c r="FUC106" s="704"/>
      <c r="FUD106" s="704"/>
      <c r="FUE106" s="704"/>
      <c r="FUF106" s="704"/>
      <c r="FUG106" s="704"/>
      <c r="FUH106" s="704"/>
      <c r="FUI106" s="704"/>
      <c r="FUJ106" s="704"/>
      <c r="FUK106" s="704"/>
      <c r="FUL106" s="704"/>
      <c r="FUM106" s="704"/>
      <c r="FUN106" s="704"/>
      <c r="FUO106" s="704"/>
      <c r="FUP106" s="704"/>
      <c r="FUQ106" s="704"/>
      <c r="FUR106" s="704"/>
      <c r="FUS106" s="704"/>
      <c r="FUT106" s="704"/>
      <c r="FUU106" s="704"/>
      <c r="FUV106" s="704"/>
      <c r="FUW106" s="704"/>
      <c r="FUX106" s="704"/>
      <c r="FUY106" s="704"/>
      <c r="FUZ106" s="704"/>
      <c r="FVA106" s="704"/>
      <c r="FVB106" s="704"/>
      <c r="FVC106" s="704"/>
      <c r="FVD106" s="704"/>
      <c r="FVE106" s="704"/>
      <c r="FVF106" s="704"/>
      <c r="FVG106" s="704"/>
      <c r="FVH106" s="704"/>
      <c r="FVI106" s="704"/>
      <c r="FVJ106" s="704"/>
      <c r="FVK106" s="704"/>
      <c r="FVL106" s="704"/>
      <c r="FVM106" s="704"/>
      <c r="FVN106" s="704"/>
      <c r="FVO106" s="704"/>
      <c r="FVP106" s="704"/>
      <c r="FVQ106" s="704"/>
      <c r="FVR106" s="704"/>
      <c r="FVS106" s="704"/>
      <c r="FVT106" s="704"/>
      <c r="FVU106" s="704"/>
      <c r="FVV106" s="704"/>
      <c r="FVW106" s="704"/>
      <c r="FVX106" s="704"/>
      <c r="FVY106" s="704"/>
      <c r="FVZ106" s="704"/>
      <c r="FWA106" s="704"/>
      <c r="FWB106" s="704"/>
      <c r="FWC106" s="704"/>
      <c r="FWD106" s="704"/>
      <c r="FWE106" s="704"/>
      <c r="FWF106" s="704"/>
      <c r="FWG106" s="704"/>
      <c r="FWH106" s="704"/>
      <c r="FWI106" s="704"/>
      <c r="FWJ106" s="704"/>
      <c r="FWK106" s="704"/>
      <c r="FWL106" s="704"/>
      <c r="FWM106" s="704"/>
      <c r="FWN106" s="704"/>
      <c r="FWO106" s="704"/>
      <c r="FWP106" s="704"/>
      <c r="FWQ106" s="704"/>
      <c r="FWR106" s="704"/>
      <c r="FWS106" s="704"/>
      <c r="FWT106" s="704"/>
      <c r="FWU106" s="704"/>
      <c r="FWV106" s="704"/>
      <c r="FWW106" s="704"/>
      <c r="FWX106" s="704"/>
      <c r="FWY106" s="704"/>
      <c r="FWZ106" s="704"/>
      <c r="FXA106" s="704"/>
      <c r="FXB106" s="704"/>
      <c r="FXC106" s="704"/>
      <c r="FXD106" s="704"/>
      <c r="FXE106" s="704"/>
      <c r="FXF106" s="704"/>
      <c r="FXG106" s="704"/>
      <c r="FXH106" s="704"/>
      <c r="FXI106" s="704"/>
      <c r="FXJ106" s="704"/>
      <c r="FXK106" s="704"/>
      <c r="FXL106" s="704"/>
      <c r="FXM106" s="704"/>
      <c r="FXN106" s="704"/>
      <c r="FXO106" s="704"/>
      <c r="FXP106" s="704"/>
      <c r="FXQ106" s="704"/>
      <c r="FXR106" s="704"/>
      <c r="FXS106" s="704"/>
      <c r="FXT106" s="704"/>
      <c r="FXU106" s="704"/>
      <c r="FXV106" s="704"/>
      <c r="FXW106" s="704"/>
      <c r="FXX106" s="704"/>
      <c r="FXY106" s="704"/>
      <c r="FXZ106" s="704"/>
      <c r="FYA106" s="704"/>
      <c r="FYB106" s="704"/>
      <c r="FYC106" s="704"/>
      <c r="FYD106" s="704"/>
      <c r="FYE106" s="704"/>
      <c r="FYF106" s="704"/>
      <c r="FYG106" s="704"/>
      <c r="FYH106" s="704"/>
      <c r="FYI106" s="704"/>
      <c r="FYJ106" s="704"/>
      <c r="FYK106" s="704"/>
      <c r="FYL106" s="704"/>
      <c r="FYM106" s="704"/>
      <c r="FYN106" s="704"/>
      <c r="FYO106" s="704"/>
      <c r="FYP106" s="704"/>
      <c r="FYQ106" s="704"/>
      <c r="FYR106" s="704"/>
      <c r="FYS106" s="704"/>
      <c r="FYT106" s="704"/>
      <c r="FYU106" s="704"/>
      <c r="FYV106" s="704"/>
      <c r="FYW106" s="704"/>
      <c r="FYX106" s="704"/>
      <c r="FYY106" s="704"/>
      <c r="FYZ106" s="704"/>
      <c r="FZA106" s="704"/>
      <c r="FZB106" s="704"/>
      <c r="FZC106" s="704"/>
      <c r="FZD106" s="704"/>
      <c r="FZE106" s="704"/>
      <c r="FZF106" s="704"/>
      <c r="FZG106" s="704"/>
      <c r="FZH106" s="704"/>
      <c r="FZI106" s="704"/>
      <c r="FZJ106" s="704"/>
      <c r="FZK106" s="704"/>
      <c r="FZL106" s="704"/>
      <c r="FZM106" s="704"/>
      <c r="FZN106" s="704"/>
      <c r="FZO106" s="704"/>
      <c r="FZP106" s="704"/>
      <c r="FZQ106" s="704"/>
      <c r="FZR106" s="704"/>
      <c r="FZS106" s="704"/>
      <c r="FZT106" s="704"/>
      <c r="FZU106" s="704"/>
      <c r="FZV106" s="704"/>
      <c r="FZW106" s="704"/>
      <c r="FZX106" s="704"/>
      <c r="FZY106" s="704"/>
      <c r="FZZ106" s="704"/>
      <c r="GAA106" s="704"/>
      <c r="GAB106" s="704"/>
      <c r="GAC106" s="704"/>
      <c r="GAD106" s="704"/>
      <c r="GAE106" s="704"/>
      <c r="GAF106" s="704"/>
      <c r="GAG106" s="704"/>
      <c r="GAH106" s="704"/>
      <c r="GAI106" s="704"/>
      <c r="GAJ106" s="704"/>
      <c r="GAK106" s="704"/>
      <c r="GAL106" s="704"/>
      <c r="GAM106" s="704"/>
      <c r="GAN106" s="704"/>
      <c r="GAO106" s="704"/>
      <c r="GAP106" s="704"/>
      <c r="GAQ106" s="704"/>
      <c r="GAR106" s="704"/>
      <c r="GAS106" s="704"/>
      <c r="GAT106" s="704"/>
      <c r="GAU106" s="704"/>
      <c r="GAV106" s="704"/>
      <c r="GAW106" s="704"/>
      <c r="GAX106" s="704"/>
      <c r="GAY106" s="704"/>
      <c r="GAZ106" s="704"/>
      <c r="GBA106" s="704"/>
      <c r="GBB106" s="704"/>
      <c r="GBC106" s="704"/>
      <c r="GBD106" s="704"/>
      <c r="GBE106" s="704"/>
      <c r="GBF106" s="704"/>
      <c r="GBG106" s="704"/>
      <c r="GBH106" s="704"/>
      <c r="GBI106" s="704"/>
      <c r="GBJ106" s="704"/>
      <c r="GBK106" s="704"/>
      <c r="GBL106" s="704"/>
      <c r="GBM106" s="704"/>
      <c r="GBN106" s="704"/>
      <c r="GBO106" s="704"/>
      <c r="GBP106" s="704"/>
      <c r="GBQ106" s="704"/>
      <c r="GBR106" s="704"/>
      <c r="GBS106" s="704"/>
      <c r="GBT106" s="704"/>
      <c r="GBU106" s="704"/>
      <c r="GBV106" s="704"/>
      <c r="GBW106" s="704"/>
      <c r="GBX106" s="704"/>
      <c r="GBY106" s="704"/>
      <c r="GBZ106" s="704"/>
      <c r="GCA106" s="704"/>
      <c r="GCB106" s="704"/>
      <c r="GCC106" s="704"/>
      <c r="GCD106" s="704"/>
      <c r="GCE106" s="704"/>
      <c r="GCF106" s="704"/>
      <c r="GCG106" s="704"/>
      <c r="GCH106" s="704"/>
      <c r="GCI106" s="704"/>
      <c r="GCJ106" s="704"/>
      <c r="GCK106" s="704"/>
      <c r="GCL106" s="704"/>
      <c r="GCM106" s="704"/>
      <c r="GCN106" s="704"/>
      <c r="GCO106" s="704"/>
      <c r="GCP106" s="704"/>
      <c r="GCQ106" s="704"/>
      <c r="GCR106" s="704"/>
      <c r="GCS106" s="704"/>
      <c r="GCT106" s="704"/>
      <c r="GCU106" s="704"/>
      <c r="GCV106" s="704"/>
      <c r="GCW106" s="704"/>
      <c r="GCX106" s="704"/>
      <c r="GCY106" s="704"/>
      <c r="GCZ106" s="704"/>
      <c r="GDA106" s="704"/>
      <c r="GDB106" s="704"/>
      <c r="GDC106" s="704"/>
      <c r="GDD106" s="704"/>
      <c r="GDE106" s="704"/>
      <c r="GDF106" s="704"/>
      <c r="GDG106" s="704"/>
      <c r="GDH106" s="704"/>
      <c r="GDI106" s="704"/>
      <c r="GDJ106" s="704"/>
      <c r="GDK106" s="704"/>
      <c r="GDL106" s="704"/>
      <c r="GDM106" s="704"/>
      <c r="GDN106" s="704"/>
      <c r="GDO106" s="704"/>
      <c r="GDP106" s="704"/>
      <c r="GDQ106" s="704"/>
      <c r="GDR106" s="704"/>
      <c r="GDS106" s="704"/>
      <c r="GDT106" s="704"/>
      <c r="GDU106" s="704"/>
      <c r="GDV106" s="704"/>
      <c r="GDW106" s="704"/>
      <c r="GDX106" s="704"/>
      <c r="GDY106" s="704"/>
      <c r="GDZ106" s="704"/>
      <c r="GEA106" s="704"/>
      <c r="GEB106" s="704"/>
      <c r="GEC106" s="704"/>
      <c r="GED106" s="704"/>
      <c r="GEE106" s="704"/>
      <c r="GEF106" s="704"/>
      <c r="GEG106" s="704"/>
      <c r="GEH106" s="704"/>
      <c r="GEI106" s="704"/>
      <c r="GEJ106" s="704"/>
      <c r="GEK106" s="704"/>
      <c r="GEL106" s="704"/>
      <c r="GEM106" s="704"/>
      <c r="GEN106" s="704"/>
      <c r="GEO106" s="704"/>
      <c r="GEP106" s="704"/>
      <c r="GEQ106" s="704"/>
      <c r="GER106" s="704"/>
      <c r="GES106" s="704"/>
      <c r="GET106" s="704"/>
      <c r="GEU106" s="704"/>
      <c r="GEV106" s="704"/>
      <c r="GEW106" s="704"/>
      <c r="GEX106" s="704"/>
      <c r="GEY106" s="704"/>
      <c r="GEZ106" s="704"/>
      <c r="GFA106" s="704"/>
      <c r="GFB106" s="704"/>
      <c r="GFC106" s="704"/>
      <c r="GFD106" s="704"/>
      <c r="GFE106" s="704"/>
      <c r="GFF106" s="704"/>
      <c r="GFG106" s="704"/>
      <c r="GFH106" s="704"/>
      <c r="GFI106" s="704"/>
      <c r="GFJ106" s="704"/>
      <c r="GFK106" s="704"/>
      <c r="GFL106" s="704"/>
      <c r="GFM106" s="704"/>
      <c r="GFN106" s="704"/>
      <c r="GFO106" s="704"/>
      <c r="GFP106" s="704"/>
      <c r="GFQ106" s="704"/>
      <c r="GFR106" s="704"/>
      <c r="GFS106" s="704"/>
      <c r="GFT106" s="704"/>
      <c r="GFU106" s="704"/>
      <c r="GFV106" s="704"/>
      <c r="GFW106" s="704"/>
      <c r="GFX106" s="704"/>
      <c r="GFY106" s="704"/>
      <c r="GFZ106" s="704"/>
      <c r="GGA106" s="704"/>
      <c r="GGB106" s="704"/>
      <c r="GGC106" s="704"/>
      <c r="GGD106" s="704"/>
      <c r="GGE106" s="704"/>
      <c r="GGF106" s="704"/>
      <c r="GGG106" s="704"/>
      <c r="GGH106" s="704"/>
      <c r="GGI106" s="704"/>
      <c r="GGJ106" s="704"/>
      <c r="GGK106" s="704"/>
      <c r="GGL106" s="704"/>
      <c r="GGM106" s="704"/>
      <c r="GGN106" s="704"/>
      <c r="GGO106" s="704"/>
      <c r="GGP106" s="704"/>
      <c r="GGQ106" s="704"/>
      <c r="GGR106" s="704"/>
      <c r="GGS106" s="704"/>
      <c r="GGT106" s="704"/>
      <c r="GGU106" s="704"/>
      <c r="GGV106" s="704"/>
      <c r="GGW106" s="704"/>
      <c r="GGX106" s="704"/>
      <c r="GGY106" s="704"/>
      <c r="GGZ106" s="704"/>
      <c r="GHA106" s="704"/>
      <c r="GHB106" s="704"/>
      <c r="GHC106" s="704"/>
      <c r="GHD106" s="704"/>
      <c r="GHE106" s="704"/>
      <c r="GHF106" s="704"/>
      <c r="GHG106" s="704"/>
      <c r="GHH106" s="704"/>
      <c r="GHI106" s="704"/>
      <c r="GHJ106" s="704"/>
      <c r="GHK106" s="704"/>
      <c r="GHL106" s="704"/>
      <c r="GHM106" s="704"/>
      <c r="GHN106" s="704"/>
      <c r="GHO106" s="704"/>
      <c r="GHP106" s="704"/>
      <c r="GHQ106" s="704"/>
      <c r="GHR106" s="704"/>
      <c r="GHS106" s="704"/>
      <c r="GHT106" s="704"/>
      <c r="GHU106" s="704"/>
      <c r="GHV106" s="704"/>
      <c r="GHW106" s="704"/>
      <c r="GHX106" s="704"/>
      <c r="GHY106" s="704"/>
      <c r="GHZ106" s="704"/>
      <c r="GIA106" s="704"/>
      <c r="GIB106" s="704"/>
      <c r="GIC106" s="704"/>
      <c r="GID106" s="704"/>
      <c r="GIE106" s="704"/>
      <c r="GIF106" s="704"/>
      <c r="GIG106" s="704"/>
      <c r="GIH106" s="704"/>
      <c r="GII106" s="704"/>
      <c r="GIJ106" s="704"/>
      <c r="GIK106" s="704"/>
      <c r="GIL106" s="704"/>
      <c r="GIM106" s="704"/>
      <c r="GIN106" s="704"/>
      <c r="GIO106" s="704"/>
      <c r="GIP106" s="704"/>
      <c r="GIQ106" s="704"/>
      <c r="GIR106" s="704"/>
      <c r="GIS106" s="704"/>
      <c r="GIT106" s="704"/>
      <c r="GIU106" s="704"/>
      <c r="GIV106" s="704"/>
      <c r="GIW106" s="704"/>
      <c r="GIX106" s="704"/>
      <c r="GIY106" s="704"/>
      <c r="GIZ106" s="704"/>
      <c r="GJA106" s="704"/>
      <c r="GJB106" s="704"/>
      <c r="GJC106" s="704"/>
      <c r="GJD106" s="704"/>
      <c r="GJE106" s="704"/>
      <c r="GJF106" s="704"/>
      <c r="GJG106" s="704"/>
      <c r="GJH106" s="704"/>
      <c r="GJI106" s="704"/>
      <c r="GJJ106" s="704"/>
      <c r="GJK106" s="704"/>
      <c r="GJL106" s="704"/>
      <c r="GJM106" s="704"/>
      <c r="GJN106" s="704"/>
      <c r="GJO106" s="704"/>
      <c r="GJP106" s="704"/>
      <c r="GJQ106" s="704"/>
      <c r="GJR106" s="704"/>
      <c r="GJS106" s="704"/>
      <c r="GJT106" s="704"/>
      <c r="GJU106" s="704"/>
      <c r="GJV106" s="704"/>
      <c r="GJW106" s="704"/>
      <c r="GJX106" s="704"/>
      <c r="GJY106" s="704"/>
      <c r="GJZ106" s="704"/>
      <c r="GKA106" s="704"/>
      <c r="GKB106" s="704"/>
      <c r="GKC106" s="704"/>
      <c r="GKD106" s="704"/>
      <c r="GKE106" s="704"/>
      <c r="GKF106" s="704"/>
      <c r="GKG106" s="704"/>
      <c r="GKH106" s="704"/>
      <c r="GKI106" s="704"/>
      <c r="GKJ106" s="704"/>
      <c r="GKK106" s="704"/>
      <c r="GKL106" s="704"/>
      <c r="GKM106" s="704"/>
      <c r="GKN106" s="704"/>
      <c r="GKO106" s="704"/>
      <c r="GKP106" s="704"/>
      <c r="GKQ106" s="704"/>
      <c r="GKR106" s="704"/>
      <c r="GKS106" s="704"/>
      <c r="GKT106" s="704"/>
      <c r="GKU106" s="704"/>
      <c r="GKV106" s="704"/>
      <c r="GKW106" s="704"/>
      <c r="GKX106" s="704"/>
      <c r="GKY106" s="704"/>
      <c r="GKZ106" s="704"/>
      <c r="GLA106" s="704"/>
      <c r="GLB106" s="704"/>
      <c r="GLC106" s="704"/>
      <c r="GLD106" s="704"/>
      <c r="GLE106" s="704"/>
      <c r="GLF106" s="704"/>
      <c r="GLG106" s="704"/>
      <c r="GLH106" s="704"/>
      <c r="GLI106" s="704"/>
      <c r="GLJ106" s="704"/>
      <c r="GLK106" s="704"/>
      <c r="GLL106" s="704"/>
      <c r="GLM106" s="704"/>
      <c r="GLN106" s="704"/>
      <c r="GLO106" s="704"/>
      <c r="GLP106" s="704"/>
      <c r="GLQ106" s="704"/>
      <c r="GLR106" s="704"/>
      <c r="GLS106" s="704"/>
      <c r="GLT106" s="704"/>
      <c r="GLU106" s="704"/>
      <c r="GLV106" s="704"/>
      <c r="GLW106" s="704"/>
      <c r="GLX106" s="704"/>
      <c r="GLY106" s="704"/>
      <c r="GLZ106" s="704"/>
      <c r="GMA106" s="704"/>
      <c r="GMB106" s="704"/>
      <c r="GMC106" s="704"/>
      <c r="GMD106" s="704"/>
      <c r="GME106" s="704"/>
      <c r="GMF106" s="704"/>
      <c r="GMG106" s="704"/>
      <c r="GMH106" s="704"/>
      <c r="GMI106" s="704"/>
      <c r="GMJ106" s="704"/>
      <c r="GMK106" s="704"/>
      <c r="GML106" s="704"/>
      <c r="GMM106" s="704"/>
      <c r="GMN106" s="704"/>
      <c r="GMO106" s="704"/>
      <c r="GMP106" s="704"/>
      <c r="GMQ106" s="704"/>
      <c r="GMR106" s="704"/>
      <c r="GMS106" s="704"/>
      <c r="GMT106" s="704"/>
      <c r="GMU106" s="704"/>
      <c r="GMV106" s="704"/>
      <c r="GMW106" s="704"/>
      <c r="GMX106" s="704"/>
      <c r="GMY106" s="704"/>
      <c r="GMZ106" s="704"/>
      <c r="GNA106" s="704"/>
      <c r="GNB106" s="704"/>
      <c r="GNC106" s="704"/>
      <c r="GND106" s="704"/>
      <c r="GNE106" s="704"/>
      <c r="GNF106" s="704"/>
      <c r="GNG106" s="704"/>
      <c r="GNH106" s="704"/>
      <c r="GNI106" s="704"/>
      <c r="GNJ106" s="704"/>
      <c r="GNK106" s="704"/>
      <c r="GNL106" s="704"/>
      <c r="GNM106" s="704"/>
      <c r="GNN106" s="704"/>
      <c r="GNO106" s="704"/>
      <c r="GNP106" s="704"/>
      <c r="GNQ106" s="704"/>
      <c r="GNR106" s="704"/>
      <c r="GNS106" s="704"/>
      <c r="GNT106" s="704"/>
      <c r="GNU106" s="704"/>
      <c r="GNV106" s="704"/>
      <c r="GNW106" s="704"/>
      <c r="GNX106" s="704"/>
      <c r="GNY106" s="704"/>
      <c r="GNZ106" s="704"/>
      <c r="GOA106" s="704"/>
      <c r="GOB106" s="704"/>
      <c r="GOC106" s="704"/>
      <c r="GOD106" s="704"/>
      <c r="GOE106" s="704"/>
      <c r="GOF106" s="704"/>
      <c r="GOG106" s="704"/>
      <c r="GOH106" s="704"/>
      <c r="GOI106" s="704"/>
      <c r="GOJ106" s="704"/>
      <c r="GOK106" s="704"/>
      <c r="GOL106" s="704"/>
      <c r="GOM106" s="704"/>
      <c r="GON106" s="704"/>
      <c r="GOO106" s="704"/>
      <c r="GOP106" s="704"/>
      <c r="GOQ106" s="704"/>
      <c r="GOR106" s="704"/>
      <c r="GOS106" s="704"/>
      <c r="GOT106" s="704"/>
      <c r="GOU106" s="704"/>
      <c r="GOV106" s="704"/>
      <c r="GOW106" s="704"/>
      <c r="GOX106" s="704"/>
      <c r="GOY106" s="704"/>
      <c r="GOZ106" s="704"/>
      <c r="GPA106" s="704"/>
      <c r="GPB106" s="704"/>
      <c r="GPC106" s="704"/>
      <c r="GPD106" s="704"/>
      <c r="GPE106" s="704"/>
      <c r="GPF106" s="704"/>
      <c r="GPG106" s="704"/>
      <c r="GPH106" s="704"/>
      <c r="GPI106" s="704"/>
      <c r="GPJ106" s="704"/>
      <c r="GPK106" s="704"/>
      <c r="GPL106" s="704"/>
      <c r="GPM106" s="704"/>
      <c r="GPN106" s="704"/>
      <c r="GPO106" s="704"/>
      <c r="GPP106" s="704"/>
      <c r="GPQ106" s="704"/>
      <c r="GPR106" s="704"/>
      <c r="GPS106" s="704"/>
      <c r="GPT106" s="704"/>
      <c r="GPU106" s="704"/>
      <c r="GPV106" s="704"/>
      <c r="GPW106" s="704"/>
      <c r="GPX106" s="704"/>
      <c r="GPY106" s="704"/>
      <c r="GPZ106" s="704"/>
      <c r="GQA106" s="704"/>
      <c r="GQB106" s="704"/>
      <c r="GQC106" s="704"/>
      <c r="GQD106" s="704"/>
      <c r="GQE106" s="704"/>
      <c r="GQF106" s="704"/>
      <c r="GQG106" s="704"/>
      <c r="GQH106" s="704"/>
      <c r="GQI106" s="704"/>
      <c r="GQJ106" s="704"/>
      <c r="GQK106" s="704"/>
      <c r="GQL106" s="704"/>
      <c r="GQM106" s="704"/>
      <c r="GQN106" s="704"/>
      <c r="GQO106" s="704"/>
      <c r="GQP106" s="704"/>
      <c r="GQQ106" s="704"/>
      <c r="GQR106" s="704"/>
      <c r="GQS106" s="704"/>
      <c r="GQT106" s="704"/>
      <c r="GQU106" s="704"/>
      <c r="GQV106" s="704"/>
      <c r="GQW106" s="704"/>
      <c r="GQX106" s="704"/>
      <c r="GQY106" s="704"/>
      <c r="GQZ106" s="704"/>
      <c r="GRA106" s="704"/>
      <c r="GRB106" s="704"/>
      <c r="GRC106" s="704"/>
      <c r="GRD106" s="704"/>
      <c r="GRE106" s="704"/>
      <c r="GRF106" s="704"/>
      <c r="GRG106" s="704"/>
      <c r="GRH106" s="704"/>
      <c r="GRI106" s="704"/>
      <c r="GRJ106" s="704"/>
      <c r="GRK106" s="704"/>
      <c r="GRL106" s="704"/>
      <c r="GRM106" s="704"/>
      <c r="GRN106" s="704"/>
      <c r="GRO106" s="704"/>
      <c r="GRP106" s="704"/>
      <c r="GRQ106" s="704"/>
      <c r="GRR106" s="704"/>
      <c r="GRS106" s="704"/>
      <c r="GRT106" s="704"/>
      <c r="GRU106" s="704"/>
      <c r="GRV106" s="704"/>
      <c r="GRW106" s="704"/>
      <c r="GRX106" s="704"/>
      <c r="GRY106" s="704"/>
      <c r="GRZ106" s="704"/>
      <c r="GSA106" s="704"/>
      <c r="GSB106" s="704"/>
      <c r="GSC106" s="704"/>
      <c r="GSD106" s="704"/>
      <c r="GSE106" s="704"/>
      <c r="GSF106" s="704"/>
      <c r="GSG106" s="704"/>
      <c r="GSH106" s="704"/>
      <c r="GSI106" s="704"/>
      <c r="GSJ106" s="704"/>
      <c r="GSK106" s="704"/>
      <c r="GSL106" s="704"/>
      <c r="GSM106" s="704"/>
      <c r="GSN106" s="704"/>
      <c r="GSO106" s="704"/>
      <c r="GSP106" s="704"/>
      <c r="GSQ106" s="704"/>
      <c r="GSR106" s="704"/>
      <c r="GSS106" s="704"/>
      <c r="GST106" s="704"/>
      <c r="GSU106" s="704"/>
      <c r="GSV106" s="704"/>
      <c r="GSW106" s="704"/>
      <c r="GSX106" s="704"/>
      <c r="GSY106" s="704"/>
      <c r="GSZ106" s="704"/>
      <c r="GTA106" s="704"/>
      <c r="GTB106" s="704"/>
      <c r="GTC106" s="704"/>
      <c r="GTD106" s="704"/>
      <c r="GTE106" s="704"/>
      <c r="GTF106" s="704"/>
      <c r="GTG106" s="704"/>
      <c r="GTH106" s="704"/>
      <c r="GTI106" s="704"/>
      <c r="GTJ106" s="704"/>
      <c r="GTK106" s="704"/>
      <c r="GTL106" s="704"/>
      <c r="GTM106" s="704"/>
      <c r="GTN106" s="704"/>
      <c r="GTO106" s="704"/>
      <c r="GTP106" s="704"/>
      <c r="GTQ106" s="704"/>
      <c r="GTR106" s="704"/>
      <c r="GTS106" s="704"/>
      <c r="GTT106" s="704"/>
      <c r="GTU106" s="704"/>
      <c r="GTV106" s="704"/>
      <c r="GTW106" s="704"/>
      <c r="GTX106" s="704"/>
      <c r="GTY106" s="704"/>
      <c r="GTZ106" s="704"/>
      <c r="GUA106" s="704"/>
      <c r="GUB106" s="704"/>
      <c r="GUC106" s="704"/>
      <c r="GUD106" s="704"/>
      <c r="GUE106" s="704"/>
      <c r="GUF106" s="704"/>
      <c r="GUG106" s="704"/>
      <c r="GUH106" s="704"/>
      <c r="GUI106" s="704"/>
      <c r="GUJ106" s="704"/>
      <c r="GUK106" s="704"/>
      <c r="GUL106" s="704"/>
      <c r="GUM106" s="704"/>
      <c r="GUN106" s="704"/>
      <c r="GUO106" s="704"/>
      <c r="GUP106" s="704"/>
      <c r="GUQ106" s="704"/>
      <c r="GUR106" s="704"/>
      <c r="GUS106" s="704"/>
      <c r="GUT106" s="704"/>
      <c r="GUU106" s="704"/>
      <c r="GUV106" s="704"/>
      <c r="GUW106" s="704"/>
      <c r="GUX106" s="704"/>
      <c r="GUY106" s="704"/>
      <c r="GUZ106" s="704"/>
      <c r="GVA106" s="704"/>
      <c r="GVB106" s="704"/>
      <c r="GVC106" s="704"/>
      <c r="GVD106" s="704"/>
      <c r="GVE106" s="704"/>
      <c r="GVF106" s="704"/>
      <c r="GVG106" s="704"/>
      <c r="GVH106" s="704"/>
      <c r="GVI106" s="704"/>
      <c r="GVJ106" s="704"/>
      <c r="GVK106" s="704"/>
      <c r="GVL106" s="704"/>
      <c r="GVM106" s="704"/>
      <c r="GVN106" s="704"/>
      <c r="GVO106" s="704"/>
      <c r="GVP106" s="704"/>
      <c r="GVQ106" s="704"/>
      <c r="GVR106" s="704"/>
      <c r="GVS106" s="704"/>
      <c r="GVT106" s="704"/>
      <c r="GVU106" s="704"/>
      <c r="GVV106" s="704"/>
      <c r="GVW106" s="704"/>
      <c r="GVX106" s="704"/>
      <c r="GVY106" s="704"/>
      <c r="GVZ106" s="704"/>
      <c r="GWA106" s="704"/>
      <c r="GWB106" s="704"/>
      <c r="GWC106" s="704"/>
      <c r="GWD106" s="704"/>
      <c r="GWE106" s="704"/>
      <c r="GWF106" s="704"/>
      <c r="GWG106" s="704"/>
      <c r="GWH106" s="704"/>
      <c r="GWI106" s="704"/>
      <c r="GWJ106" s="704"/>
      <c r="GWK106" s="704"/>
      <c r="GWL106" s="704"/>
      <c r="GWM106" s="704"/>
      <c r="GWN106" s="704"/>
      <c r="GWO106" s="704"/>
      <c r="GWP106" s="704"/>
      <c r="GWQ106" s="704"/>
      <c r="GWR106" s="704"/>
      <c r="GWS106" s="704"/>
      <c r="GWT106" s="704"/>
      <c r="GWU106" s="704"/>
      <c r="GWV106" s="704"/>
      <c r="GWW106" s="704"/>
      <c r="GWX106" s="704"/>
      <c r="GWY106" s="704"/>
      <c r="GWZ106" s="704"/>
      <c r="GXA106" s="704"/>
      <c r="GXB106" s="704"/>
      <c r="GXC106" s="704"/>
      <c r="GXD106" s="704"/>
      <c r="GXE106" s="704"/>
      <c r="GXF106" s="704"/>
      <c r="GXG106" s="704"/>
      <c r="GXH106" s="704"/>
      <c r="GXI106" s="704"/>
      <c r="GXJ106" s="704"/>
      <c r="GXK106" s="704"/>
      <c r="GXL106" s="704"/>
      <c r="GXM106" s="704"/>
      <c r="GXN106" s="704"/>
      <c r="GXO106" s="704"/>
      <c r="GXP106" s="704"/>
      <c r="GXQ106" s="704"/>
      <c r="GXR106" s="704"/>
      <c r="GXS106" s="704"/>
      <c r="GXT106" s="704"/>
      <c r="GXU106" s="704"/>
      <c r="GXV106" s="704"/>
      <c r="GXW106" s="704"/>
      <c r="GXX106" s="704"/>
      <c r="GXY106" s="704"/>
      <c r="GXZ106" s="704"/>
      <c r="GYA106" s="704"/>
      <c r="GYB106" s="704"/>
      <c r="GYC106" s="704"/>
      <c r="GYD106" s="704"/>
      <c r="GYE106" s="704"/>
      <c r="GYF106" s="704"/>
      <c r="GYG106" s="704"/>
      <c r="GYH106" s="704"/>
      <c r="GYI106" s="704"/>
      <c r="GYJ106" s="704"/>
      <c r="GYK106" s="704"/>
      <c r="GYL106" s="704"/>
      <c r="GYM106" s="704"/>
      <c r="GYN106" s="704"/>
      <c r="GYO106" s="704"/>
      <c r="GYP106" s="704"/>
      <c r="GYQ106" s="704"/>
      <c r="GYR106" s="704"/>
      <c r="GYS106" s="704"/>
      <c r="GYT106" s="704"/>
      <c r="GYU106" s="704"/>
      <c r="GYV106" s="704"/>
      <c r="GYW106" s="704"/>
      <c r="GYX106" s="704"/>
      <c r="GYY106" s="704"/>
      <c r="GYZ106" s="704"/>
      <c r="GZA106" s="704"/>
      <c r="GZB106" s="704"/>
      <c r="GZC106" s="704"/>
      <c r="GZD106" s="704"/>
      <c r="GZE106" s="704"/>
      <c r="GZF106" s="704"/>
      <c r="GZG106" s="704"/>
      <c r="GZH106" s="704"/>
      <c r="GZI106" s="704"/>
      <c r="GZJ106" s="704"/>
      <c r="GZK106" s="704"/>
      <c r="GZL106" s="704"/>
      <c r="GZM106" s="704"/>
      <c r="GZN106" s="704"/>
      <c r="GZO106" s="704"/>
      <c r="GZP106" s="704"/>
      <c r="GZQ106" s="704"/>
      <c r="GZR106" s="704"/>
      <c r="GZS106" s="704"/>
      <c r="GZT106" s="704"/>
      <c r="GZU106" s="704"/>
      <c r="GZV106" s="704"/>
      <c r="GZW106" s="704"/>
      <c r="GZX106" s="704"/>
      <c r="GZY106" s="704"/>
      <c r="GZZ106" s="704"/>
      <c r="HAA106" s="704"/>
      <c r="HAB106" s="704"/>
      <c r="HAC106" s="704"/>
      <c r="HAD106" s="704"/>
      <c r="HAE106" s="704"/>
      <c r="HAF106" s="704"/>
      <c r="HAG106" s="704"/>
      <c r="HAH106" s="704"/>
      <c r="HAI106" s="704"/>
      <c r="HAJ106" s="704"/>
      <c r="HAK106" s="704"/>
      <c r="HAL106" s="704"/>
      <c r="HAM106" s="704"/>
      <c r="HAN106" s="704"/>
      <c r="HAO106" s="704"/>
      <c r="HAP106" s="704"/>
      <c r="HAQ106" s="704"/>
      <c r="HAR106" s="704"/>
      <c r="HAS106" s="704"/>
      <c r="HAT106" s="704"/>
      <c r="HAU106" s="704"/>
      <c r="HAV106" s="704"/>
      <c r="HAW106" s="704"/>
      <c r="HAX106" s="704"/>
      <c r="HAY106" s="704"/>
      <c r="HAZ106" s="704"/>
      <c r="HBA106" s="704"/>
      <c r="HBB106" s="704"/>
      <c r="HBC106" s="704"/>
      <c r="HBD106" s="704"/>
      <c r="HBE106" s="704"/>
      <c r="HBF106" s="704"/>
      <c r="HBG106" s="704"/>
      <c r="HBH106" s="704"/>
      <c r="HBI106" s="704"/>
      <c r="HBJ106" s="704"/>
      <c r="HBK106" s="704"/>
      <c r="HBL106" s="704"/>
      <c r="HBM106" s="704"/>
      <c r="HBN106" s="704"/>
      <c r="HBO106" s="704"/>
      <c r="HBP106" s="704"/>
      <c r="HBQ106" s="704"/>
      <c r="HBR106" s="704"/>
      <c r="HBS106" s="704"/>
      <c r="HBT106" s="704"/>
      <c r="HBU106" s="704"/>
      <c r="HBV106" s="704"/>
      <c r="HBW106" s="704"/>
      <c r="HBX106" s="704"/>
      <c r="HBY106" s="704"/>
      <c r="HBZ106" s="704"/>
      <c r="HCA106" s="704"/>
      <c r="HCB106" s="704"/>
      <c r="HCC106" s="704"/>
      <c r="HCD106" s="704"/>
      <c r="HCE106" s="704"/>
      <c r="HCF106" s="704"/>
      <c r="HCG106" s="704"/>
      <c r="HCH106" s="704"/>
      <c r="HCI106" s="704"/>
      <c r="HCJ106" s="704"/>
      <c r="HCK106" s="704"/>
      <c r="HCL106" s="704"/>
      <c r="HCM106" s="704"/>
      <c r="HCN106" s="704"/>
      <c r="HCO106" s="704"/>
      <c r="HCP106" s="704"/>
      <c r="HCQ106" s="704"/>
      <c r="HCR106" s="704"/>
      <c r="HCS106" s="704"/>
      <c r="HCT106" s="704"/>
      <c r="HCU106" s="704"/>
      <c r="HCV106" s="704"/>
      <c r="HCW106" s="704"/>
      <c r="HCX106" s="704"/>
      <c r="HCY106" s="704"/>
      <c r="HCZ106" s="704"/>
      <c r="HDA106" s="704"/>
      <c r="HDB106" s="704"/>
      <c r="HDC106" s="704"/>
      <c r="HDD106" s="704"/>
      <c r="HDE106" s="704"/>
      <c r="HDF106" s="704"/>
      <c r="HDG106" s="704"/>
      <c r="HDH106" s="704"/>
      <c r="HDI106" s="704"/>
      <c r="HDJ106" s="704"/>
      <c r="HDK106" s="704"/>
      <c r="HDL106" s="704"/>
      <c r="HDM106" s="704"/>
      <c r="HDN106" s="704"/>
      <c r="HDO106" s="704"/>
      <c r="HDP106" s="704"/>
      <c r="HDQ106" s="704"/>
      <c r="HDR106" s="704"/>
      <c r="HDS106" s="704"/>
      <c r="HDT106" s="704"/>
      <c r="HDU106" s="704"/>
      <c r="HDV106" s="704"/>
      <c r="HDW106" s="704"/>
      <c r="HDX106" s="704"/>
      <c r="HDY106" s="704"/>
      <c r="HDZ106" s="704"/>
      <c r="HEA106" s="704"/>
      <c r="HEB106" s="704"/>
      <c r="HEC106" s="704"/>
      <c r="HED106" s="704"/>
      <c r="HEE106" s="704"/>
      <c r="HEF106" s="704"/>
      <c r="HEG106" s="704"/>
      <c r="HEH106" s="704"/>
      <c r="HEI106" s="704"/>
      <c r="HEJ106" s="704"/>
      <c r="HEK106" s="704"/>
      <c r="HEL106" s="704"/>
      <c r="HEM106" s="704"/>
      <c r="HEN106" s="704"/>
      <c r="HEO106" s="704"/>
      <c r="HEP106" s="704"/>
      <c r="HEQ106" s="704"/>
      <c r="HER106" s="704"/>
      <c r="HES106" s="704"/>
      <c r="HET106" s="704"/>
      <c r="HEU106" s="704"/>
      <c r="HEV106" s="704"/>
      <c r="HEW106" s="704"/>
      <c r="HEX106" s="704"/>
      <c r="HEY106" s="704"/>
      <c r="HEZ106" s="704"/>
      <c r="HFA106" s="704"/>
      <c r="HFB106" s="704"/>
      <c r="HFC106" s="704"/>
      <c r="HFD106" s="704"/>
      <c r="HFE106" s="704"/>
      <c r="HFF106" s="704"/>
      <c r="HFG106" s="704"/>
      <c r="HFH106" s="704"/>
      <c r="HFI106" s="704"/>
      <c r="HFJ106" s="704"/>
      <c r="HFK106" s="704"/>
      <c r="HFL106" s="704"/>
      <c r="HFM106" s="704"/>
      <c r="HFN106" s="704"/>
      <c r="HFO106" s="704"/>
      <c r="HFP106" s="704"/>
      <c r="HFQ106" s="704"/>
      <c r="HFR106" s="704"/>
      <c r="HFS106" s="704"/>
      <c r="HFT106" s="704"/>
      <c r="HFU106" s="704"/>
      <c r="HFV106" s="704"/>
      <c r="HFW106" s="704"/>
      <c r="HFX106" s="704"/>
      <c r="HFY106" s="704"/>
      <c r="HFZ106" s="704"/>
      <c r="HGA106" s="704"/>
      <c r="HGB106" s="704"/>
      <c r="HGC106" s="704"/>
      <c r="HGD106" s="704"/>
      <c r="HGE106" s="704"/>
      <c r="HGF106" s="704"/>
      <c r="HGG106" s="704"/>
      <c r="HGH106" s="704"/>
      <c r="HGI106" s="704"/>
      <c r="HGJ106" s="704"/>
      <c r="HGK106" s="704"/>
      <c r="HGL106" s="704"/>
      <c r="HGM106" s="704"/>
      <c r="HGN106" s="704"/>
      <c r="HGO106" s="704"/>
      <c r="HGP106" s="704"/>
      <c r="HGQ106" s="704"/>
      <c r="HGR106" s="704"/>
      <c r="HGS106" s="704"/>
      <c r="HGT106" s="704"/>
      <c r="HGU106" s="704"/>
      <c r="HGV106" s="704"/>
      <c r="HGW106" s="704"/>
      <c r="HGX106" s="704"/>
      <c r="HGY106" s="704"/>
      <c r="HGZ106" s="704"/>
      <c r="HHA106" s="704"/>
      <c r="HHB106" s="704"/>
      <c r="HHC106" s="704"/>
      <c r="HHD106" s="704"/>
      <c r="HHE106" s="704"/>
      <c r="HHF106" s="704"/>
      <c r="HHG106" s="704"/>
      <c r="HHH106" s="704"/>
      <c r="HHI106" s="704"/>
      <c r="HHJ106" s="704"/>
      <c r="HHK106" s="704"/>
      <c r="HHL106" s="704"/>
      <c r="HHM106" s="704"/>
      <c r="HHN106" s="704"/>
      <c r="HHO106" s="704"/>
      <c r="HHP106" s="704"/>
      <c r="HHQ106" s="704"/>
      <c r="HHR106" s="704"/>
      <c r="HHS106" s="704"/>
      <c r="HHT106" s="704"/>
      <c r="HHU106" s="704"/>
      <c r="HHV106" s="704"/>
      <c r="HHW106" s="704"/>
      <c r="HHX106" s="704"/>
      <c r="HHY106" s="704"/>
      <c r="HHZ106" s="704"/>
      <c r="HIA106" s="704"/>
      <c r="HIB106" s="704"/>
      <c r="HIC106" s="704"/>
      <c r="HID106" s="704"/>
      <c r="HIE106" s="704"/>
      <c r="HIF106" s="704"/>
      <c r="HIG106" s="704"/>
      <c r="HIH106" s="704"/>
      <c r="HII106" s="704"/>
      <c r="HIJ106" s="704"/>
      <c r="HIK106" s="704"/>
      <c r="HIL106" s="704"/>
      <c r="HIM106" s="704"/>
      <c r="HIN106" s="704"/>
      <c r="HIO106" s="704"/>
      <c r="HIP106" s="704"/>
      <c r="HIQ106" s="704"/>
      <c r="HIR106" s="704"/>
      <c r="HIS106" s="704"/>
      <c r="HIT106" s="704"/>
      <c r="HIU106" s="704"/>
      <c r="HIV106" s="704"/>
      <c r="HIW106" s="704"/>
      <c r="HIX106" s="704"/>
      <c r="HIY106" s="704"/>
      <c r="HIZ106" s="704"/>
      <c r="HJA106" s="704"/>
      <c r="HJB106" s="704"/>
      <c r="HJC106" s="704"/>
      <c r="HJD106" s="704"/>
      <c r="HJE106" s="704"/>
      <c r="HJF106" s="704"/>
      <c r="HJG106" s="704"/>
      <c r="HJH106" s="704"/>
      <c r="HJI106" s="704"/>
      <c r="HJJ106" s="704"/>
      <c r="HJK106" s="704"/>
      <c r="HJL106" s="704"/>
      <c r="HJM106" s="704"/>
      <c r="HJN106" s="704"/>
      <c r="HJO106" s="704"/>
      <c r="HJP106" s="704"/>
      <c r="HJQ106" s="704"/>
      <c r="HJR106" s="704"/>
      <c r="HJS106" s="704"/>
      <c r="HJT106" s="704"/>
      <c r="HJU106" s="704"/>
      <c r="HJV106" s="704"/>
      <c r="HJW106" s="704"/>
      <c r="HJX106" s="704"/>
      <c r="HJY106" s="704"/>
      <c r="HJZ106" s="704"/>
      <c r="HKA106" s="704"/>
      <c r="HKB106" s="704"/>
      <c r="HKC106" s="704"/>
      <c r="HKD106" s="704"/>
      <c r="HKE106" s="704"/>
      <c r="HKF106" s="704"/>
      <c r="HKG106" s="704"/>
      <c r="HKH106" s="704"/>
      <c r="HKI106" s="704"/>
      <c r="HKJ106" s="704"/>
      <c r="HKK106" s="704"/>
      <c r="HKL106" s="704"/>
      <c r="HKM106" s="704"/>
      <c r="HKN106" s="704"/>
      <c r="HKO106" s="704"/>
      <c r="HKP106" s="704"/>
      <c r="HKQ106" s="704"/>
      <c r="HKR106" s="704"/>
      <c r="HKS106" s="704"/>
      <c r="HKT106" s="704"/>
      <c r="HKU106" s="704"/>
      <c r="HKV106" s="704"/>
      <c r="HKW106" s="704"/>
      <c r="HKX106" s="704"/>
      <c r="HKY106" s="704"/>
      <c r="HKZ106" s="704"/>
      <c r="HLA106" s="704"/>
      <c r="HLB106" s="704"/>
      <c r="HLC106" s="704"/>
      <c r="HLD106" s="704"/>
      <c r="HLE106" s="704"/>
      <c r="HLF106" s="704"/>
      <c r="HLG106" s="704"/>
      <c r="HLH106" s="704"/>
      <c r="HLI106" s="704"/>
      <c r="HLJ106" s="704"/>
      <c r="HLK106" s="704"/>
      <c r="HLL106" s="704"/>
      <c r="HLM106" s="704"/>
      <c r="HLN106" s="704"/>
      <c r="HLO106" s="704"/>
      <c r="HLP106" s="704"/>
      <c r="HLQ106" s="704"/>
      <c r="HLR106" s="704"/>
      <c r="HLS106" s="704"/>
      <c r="HLT106" s="704"/>
      <c r="HLU106" s="704"/>
      <c r="HLV106" s="704"/>
      <c r="HLW106" s="704"/>
      <c r="HLX106" s="704"/>
      <c r="HLY106" s="704"/>
      <c r="HLZ106" s="704"/>
      <c r="HMA106" s="704"/>
      <c r="HMB106" s="704"/>
      <c r="HMC106" s="704"/>
      <c r="HMD106" s="704"/>
      <c r="HME106" s="704"/>
      <c r="HMF106" s="704"/>
      <c r="HMG106" s="704"/>
      <c r="HMH106" s="704"/>
      <c r="HMI106" s="704"/>
      <c r="HMJ106" s="704"/>
      <c r="HMK106" s="704"/>
      <c r="HML106" s="704"/>
      <c r="HMM106" s="704"/>
      <c r="HMN106" s="704"/>
      <c r="HMO106" s="704"/>
      <c r="HMP106" s="704"/>
      <c r="HMQ106" s="704"/>
      <c r="HMR106" s="704"/>
      <c r="HMS106" s="704"/>
      <c r="HMT106" s="704"/>
      <c r="HMU106" s="704"/>
      <c r="HMV106" s="704"/>
      <c r="HMW106" s="704"/>
      <c r="HMX106" s="704"/>
      <c r="HMY106" s="704"/>
      <c r="HMZ106" s="704"/>
      <c r="HNA106" s="704"/>
      <c r="HNB106" s="704"/>
      <c r="HNC106" s="704"/>
      <c r="HND106" s="704"/>
      <c r="HNE106" s="704"/>
      <c r="HNF106" s="704"/>
      <c r="HNG106" s="704"/>
      <c r="HNH106" s="704"/>
      <c r="HNI106" s="704"/>
      <c r="HNJ106" s="704"/>
      <c r="HNK106" s="704"/>
      <c r="HNL106" s="704"/>
      <c r="HNM106" s="704"/>
      <c r="HNN106" s="704"/>
      <c r="HNO106" s="704"/>
      <c r="HNP106" s="704"/>
      <c r="HNQ106" s="704"/>
      <c r="HNR106" s="704"/>
      <c r="HNS106" s="704"/>
      <c r="HNT106" s="704"/>
      <c r="HNU106" s="704"/>
      <c r="HNV106" s="704"/>
      <c r="HNW106" s="704"/>
      <c r="HNX106" s="704"/>
      <c r="HNY106" s="704"/>
      <c r="HNZ106" s="704"/>
      <c r="HOA106" s="704"/>
      <c r="HOB106" s="704"/>
      <c r="HOC106" s="704"/>
      <c r="HOD106" s="704"/>
      <c r="HOE106" s="704"/>
      <c r="HOF106" s="704"/>
      <c r="HOG106" s="704"/>
      <c r="HOH106" s="704"/>
      <c r="HOI106" s="704"/>
      <c r="HOJ106" s="704"/>
      <c r="HOK106" s="704"/>
      <c r="HOL106" s="704"/>
      <c r="HOM106" s="704"/>
      <c r="HON106" s="704"/>
      <c r="HOO106" s="704"/>
      <c r="HOP106" s="704"/>
      <c r="HOQ106" s="704"/>
      <c r="HOR106" s="704"/>
      <c r="HOS106" s="704"/>
      <c r="HOT106" s="704"/>
      <c r="HOU106" s="704"/>
      <c r="HOV106" s="704"/>
      <c r="HOW106" s="704"/>
      <c r="HOX106" s="704"/>
      <c r="HOY106" s="704"/>
      <c r="HOZ106" s="704"/>
      <c r="HPA106" s="704"/>
      <c r="HPB106" s="704"/>
      <c r="HPC106" s="704"/>
      <c r="HPD106" s="704"/>
      <c r="HPE106" s="704"/>
      <c r="HPF106" s="704"/>
      <c r="HPG106" s="704"/>
      <c r="HPH106" s="704"/>
      <c r="HPI106" s="704"/>
      <c r="HPJ106" s="704"/>
      <c r="HPK106" s="704"/>
      <c r="HPL106" s="704"/>
      <c r="HPM106" s="704"/>
      <c r="HPN106" s="704"/>
      <c r="HPO106" s="704"/>
      <c r="HPP106" s="704"/>
      <c r="HPQ106" s="704"/>
      <c r="HPR106" s="704"/>
      <c r="HPS106" s="704"/>
      <c r="HPT106" s="704"/>
      <c r="HPU106" s="704"/>
      <c r="HPV106" s="704"/>
      <c r="HPW106" s="704"/>
      <c r="HPX106" s="704"/>
      <c r="HPY106" s="704"/>
      <c r="HPZ106" s="704"/>
      <c r="HQA106" s="704"/>
      <c r="HQB106" s="704"/>
      <c r="HQC106" s="704"/>
      <c r="HQD106" s="704"/>
      <c r="HQE106" s="704"/>
      <c r="HQF106" s="704"/>
      <c r="HQG106" s="704"/>
      <c r="HQH106" s="704"/>
      <c r="HQI106" s="704"/>
      <c r="HQJ106" s="704"/>
      <c r="HQK106" s="704"/>
      <c r="HQL106" s="704"/>
      <c r="HQM106" s="704"/>
      <c r="HQN106" s="704"/>
      <c r="HQO106" s="704"/>
      <c r="HQP106" s="704"/>
      <c r="HQQ106" s="704"/>
      <c r="HQR106" s="704"/>
      <c r="HQS106" s="704"/>
      <c r="HQT106" s="704"/>
      <c r="HQU106" s="704"/>
      <c r="HQV106" s="704"/>
      <c r="HQW106" s="704"/>
      <c r="HQX106" s="704"/>
      <c r="HQY106" s="704"/>
      <c r="HQZ106" s="704"/>
      <c r="HRA106" s="704"/>
      <c r="HRB106" s="704"/>
      <c r="HRC106" s="704"/>
      <c r="HRD106" s="704"/>
      <c r="HRE106" s="704"/>
      <c r="HRF106" s="704"/>
      <c r="HRG106" s="704"/>
      <c r="HRH106" s="704"/>
      <c r="HRI106" s="704"/>
      <c r="HRJ106" s="704"/>
      <c r="HRK106" s="704"/>
      <c r="HRL106" s="704"/>
      <c r="HRM106" s="704"/>
      <c r="HRN106" s="704"/>
      <c r="HRO106" s="704"/>
      <c r="HRP106" s="704"/>
      <c r="HRQ106" s="704"/>
      <c r="HRR106" s="704"/>
      <c r="HRS106" s="704"/>
      <c r="HRT106" s="704"/>
      <c r="HRU106" s="704"/>
      <c r="HRV106" s="704"/>
      <c r="HRW106" s="704"/>
      <c r="HRX106" s="704"/>
      <c r="HRY106" s="704"/>
      <c r="HRZ106" s="704"/>
      <c r="HSA106" s="704"/>
      <c r="HSB106" s="704"/>
      <c r="HSC106" s="704"/>
      <c r="HSD106" s="704"/>
      <c r="HSE106" s="704"/>
      <c r="HSF106" s="704"/>
      <c r="HSG106" s="704"/>
      <c r="HSH106" s="704"/>
      <c r="HSI106" s="704"/>
      <c r="HSJ106" s="704"/>
      <c r="HSK106" s="704"/>
      <c r="HSL106" s="704"/>
      <c r="HSM106" s="704"/>
      <c r="HSN106" s="704"/>
      <c r="HSO106" s="704"/>
      <c r="HSP106" s="704"/>
      <c r="HSQ106" s="704"/>
      <c r="HSR106" s="704"/>
      <c r="HSS106" s="704"/>
      <c r="HST106" s="704"/>
      <c r="HSU106" s="704"/>
      <c r="HSV106" s="704"/>
      <c r="HSW106" s="704"/>
      <c r="HSX106" s="704"/>
      <c r="HSY106" s="704"/>
      <c r="HSZ106" s="704"/>
      <c r="HTA106" s="704"/>
      <c r="HTB106" s="704"/>
      <c r="HTC106" s="704"/>
      <c r="HTD106" s="704"/>
      <c r="HTE106" s="704"/>
      <c r="HTF106" s="704"/>
      <c r="HTG106" s="704"/>
      <c r="HTH106" s="704"/>
      <c r="HTI106" s="704"/>
      <c r="HTJ106" s="704"/>
      <c r="HTK106" s="704"/>
      <c r="HTL106" s="704"/>
      <c r="HTM106" s="704"/>
      <c r="HTN106" s="704"/>
      <c r="HTO106" s="704"/>
      <c r="HTP106" s="704"/>
      <c r="HTQ106" s="704"/>
      <c r="HTR106" s="704"/>
      <c r="HTS106" s="704"/>
      <c r="HTT106" s="704"/>
      <c r="HTU106" s="704"/>
      <c r="HTV106" s="704"/>
      <c r="HTW106" s="704"/>
      <c r="HTX106" s="704"/>
      <c r="HTY106" s="704"/>
      <c r="HTZ106" s="704"/>
      <c r="HUA106" s="704"/>
      <c r="HUB106" s="704"/>
      <c r="HUC106" s="704"/>
      <c r="HUD106" s="704"/>
      <c r="HUE106" s="704"/>
      <c r="HUF106" s="704"/>
      <c r="HUG106" s="704"/>
      <c r="HUH106" s="704"/>
      <c r="HUI106" s="704"/>
      <c r="HUJ106" s="704"/>
      <c r="HUK106" s="704"/>
      <c r="HUL106" s="704"/>
      <c r="HUM106" s="704"/>
      <c r="HUN106" s="704"/>
      <c r="HUO106" s="704"/>
      <c r="HUP106" s="704"/>
      <c r="HUQ106" s="704"/>
      <c r="HUR106" s="704"/>
      <c r="HUS106" s="704"/>
      <c r="HUT106" s="704"/>
      <c r="HUU106" s="704"/>
      <c r="HUV106" s="704"/>
      <c r="HUW106" s="704"/>
      <c r="HUX106" s="704"/>
      <c r="HUY106" s="704"/>
      <c r="HUZ106" s="704"/>
      <c r="HVA106" s="704"/>
      <c r="HVB106" s="704"/>
      <c r="HVC106" s="704"/>
      <c r="HVD106" s="704"/>
      <c r="HVE106" s="704"/>
      <c r="HVF106" s="704"/>
      <c r="HVG106" s="704"/>
      <c r="HVH106" s="704"/>
      <c r="HVI106" s="704"/>
      <c r="HVJ106" s="704"/>
      <c r="HVK106" s="704"/>
      <c r="HVL106" s="704"/>
      <c r="HVM106" s="704"/>
      <c r="HVN106" s="704"/>
      <c r="HVO106" s="704"/>
      <c r="HVP106" s="704"/>
      <c r="HVQ106" s="704"/>
      <c r="HVR106" s="704"/>
      <c r="HVS106" s="704"/>
      <c r="HVT106" s="704"/>
      <c r="HVU106" s="704"/>
      <c r="HVV106" s="704"/>
      <c r="HVW106" s="704"/>
      <c r="HVX106" s="704"/>
      <c r="HVY106" s="704"/>
      <c r="HVZ106" s="704"/>
      <c r="HWA106" s="704"/>
      <c r="HWB106" s="704"/>
      <c r="HWC106" s="704"/>
      <c r="HWD106" s="704"/>
      <c r="HWE106" s="704"/>
      <c r="HWF106" s="704"/>
      <c r="HWG106" s="704"/>
      <c r="HWH106" s="704"/>
      <c r="HWI106" s="704"/>
      <c r="HWJ106" s="704"/>
      <c r="HWK106" s="704"/>
      <c r="HWL106" s="704"/>
      <c r="HWM106" s="704"/>
      <c r="HWN106" s="704"/>
      <c r="HWO106" s="704"/>
      <c r="HWP106" s="704"/>
      <c r="HWQ106" s="704"/>
      <c r="HWR106" s="704"/>
      <c r="HWS106" s="704"/>
      <c r="HWT106" s="704"/>
      <c r="HWU106" s="704"/>
      <c r="HWV106" s="704"/>
      <c r="HWW106" s="704"/>
      <c r="HWX106" s="704"/>
      <c r="HWY106" s="704"/>
      <c r="HWZ106" s="704"/>
      <c r="HXA106" s="704"/>
      <c r="HXB106" s="704"/>
      <c r="HXC106" s="704"/>
      <c r="HXD106" s="704"/>
      <c r="HXE106" s="704"/>
      <c r="HXF106" s="704"/>
      <c r="HXG106" s="704"/>
      <c r="HXH106" s="704"/>
      <c r="HXI106" s="704"/>
      <c r="HXJ106" s="704"/>
      <c r="HXK106" s="704"/>
      <c r="HXL106" s="704"/>
      <c r="HXM106" s="704"/>
      <c r="HXN106" s="704"/>
      <c r="HXO106" s="704"/>
      <c r="HXP106" s="704"/>
      <c r="HXQ106" s="704"/>
      <c r="HXR106" s="704"/>
      <c r="HXS106" s="704"/>
      <c r="HXT106" s="704"/>
      <c r="HXU106" s="704"/>
      <c r="HXV106" s="704"/>
      <c r="HXW106" s="704"/>
      <c r="HXX106" s="704"/>
      <c r="HXY106" s="704"/>
      <c r="HXZ106" s="704"/>
      <c r="HYA106" s="704"/>
      <c r="HYB106" s="704"/>
      <c r="HYC106" s="704"/>
      <c r="HYD106" s="704"/>
      <c r="HYE106" s="704"/>
      <c r="HYF106" s="704"/>
      <c r="HYG106" s="704"/>
      <c r="HYH106" s="704"/>
      <c r="HYI106" s="704"/>
      <c r="HYJ106" s="704"/>
      <c r="HYK106" s="704"/>
      <c r="HYL106" s="704"/>
      <c r="HYM106" s="704"/>
      <c r="HYN106" s="704"/>
      <c r="HYO106" s="704"/>
      <c r="HYP106" s="704"/>
      <c r="HYQ106" s="704"/>
      <c r="HYR106" s="704"/>
      <c r="HYS106" s="704"/>
      <c r="HYT106" s="704"/>
      <c r="HYU106" s="704"/>
      <c r="HYV106" s="704"/>
      <c r="HYW106" s="704"/>
      <c r="HYX106" s="704"/>
      <c r="HYY106" s="704"/>
      <c r="HYZ106" s="704"/>
      <c r="HZA106" s="704"/>
      <c r="HZB106" s="704"/>
      <c r="HZC106" s="704"/>
      <c r="HZD106" s="704"/>
      <c r="HZE106" s="704"/>
      <c r="HZF106" s="704"/>
      <c r="HZG106" s="704"/>
      <c r="HZH106" s="704"/>
      <c r="HZI106" s="704"/>
      <c r="HZJ106" s="704"/>
      <c r="HZK106" s="704"/>
      <c r="HZL106" s="704"/>
      <c r="HZM106" s="704"/>
      <c r="HZN106" s="704"/>
      <c r="HZO106" s="704"/>
      <c r="HZP106" s="704"/>
      <c r="HZQ106" s="704"/>
      <c r="HZR106" s="704"/>
      <c r="HZS106" s="704"/>
      <c r="HZT106" s="704"/>
      <c r="HZU106" s="704"/>
      <c r="HZV106" s="704"/>
      <c r="HZW106" s="704"/>
      <c r="HZX106" s="704"/>
      <c r="HZY106" s="704"/>
      <c r="HZZ106" s="704"/>
      <c r="IAA106" s="704"/>
      <c r="IAB106" s="704"/>
      <c r="IAC106" s="704"/>
      <c r="IAD106" s="704"/>
      <c r="IAE106" s="704"/>
      <c r="IAF106" s="704"/>
      <c r="IAG106" s="704"/>
      <c r="IAH106" s="704"/>
      <c r="IAI106" s="704"/>
      <c r="IAJ106" s="704"/>
      <c r="IAK106" s="704"/>
      <c r="IAL106" s="704"/>
      <c r="IAM106" s="704"/>
      <c r="IAN106" s="704"/>
      <c r="IAO106" s="704"/>
      <c r="IAP106" s="704"/>
      <c r="IAQ106" s="704"/>
      <c r="IAR106" s="704"/>
      <c r="IAS106" s="704"/>
      <c r="IAT106" s="704"/>
      <c r="IAU106" s="704"/>
      <c r="IAV106" s="704"/>
      <c r="IAW106" s="704"/>
      <c r="IAX106" s="704"/>
      <c r="IAY106" s="704"/>
      <c r="IAZ106" s="704"/>
      <c r="IBA106" s="704"/>
      <c r="IBB106" s="704"/>
      <c r="IBC106" s="704"/>
      <c r="IBD106" s="704"/>
      <c r="IBE106" s="704"/>
      <c r="IBF106" s="704"/>
      <c r="IBG106" s="704"/>
      <c r="IBH106" s="704"/>
      <c r="IBI106" s="704"/>
      <c r="IBJ106" s="704"/>
      <c r="IBK106" s="704"/>
      <c r="IBL106" s="704"/>
      <c r="IBM106" s="704"/>
      <c r="IBN106" s="704"/>
      <c r="IBO106" s="704"/>
      <c r="IBP106" s="704"/>
      <c r="IBQ106" s="704"/>
      <c r="IBR106" s="704"/>
      <c r="IBS106" s="704"/>
      <c r="IBT106" s="704"/>
      <c r="IBU106" s="704"/>
      <c r="IBV106" s="704"/>
      <c r="IBW106" s="704"/>
      <c r="IBX106" s="704"/>
      <c r="IBY106" s="704"/>
      <c r="IBZ106" s="704"/>
      <c r="ICA106" s="704"/>
      <c r="ICB106" s="704"/>
      <c r="ICC106" s="704"/>
      <c r="ICD106" s="704"/>
      <c r="ICE106" s="704"/>
      <c r="ICF106" s="704"/>
      <c r="ICG106" s="704"/>
      <c r="ICH106" s="704"/>
      <c r="ICI106" s="704"/>
      <c r="ICJ106" s="704"/>
      <c r="ICK106" s="704"/>
      <c r="ICL106" s="704"/>
      <c r="ICM106" s="704"/>
      <c r="ICN106" s="704"/>
      <c r="ICO106" s="704"/>
      <c r="ICP106" s="704"/>
      <c r="ICQ106" s="704"/>
      <c r="ICR106" s="704"/>
      <c r="ICS106" s="704"/>
      <c r="ICT106" s="704"/>
      <c r="ICU106" s="704"/>
      <c r="ICV106" s="704"/>
      <c r="ICW106" s="704"/>
      <c r="ICX106" s="704"/>
      <c r="ICY106" s="704"/>
      <c r="ICZ106" s="704"/>
      <c r="IDA106" s="704"/>
      <c r="IDB106" s="704"/>
      <c r="IDC106" s="704"/>
      <c r="IDD106" s="704"/>
      <c r="IDE106" s="704"/>
      <c r="IDF106" s="704"/>
      <c r="IDG106" s="704"/>
      <c r="IDH106" s="704"/>
      <c r="IDI106" s="704"/>
      <c r="IDJ106" s="704"/>
      <c r="IDK106" s="704"/>
      <c r="IDL106" s="704"/>
      <c r="IDM106" s="704"/>
      <c r="IDN106" s="704"/>
      <c r="IDO106" s="704"/>
      <c r="IDP106" s="704"/>
      <c r="IDQ106" s="704"/>
      <c r="IDR106" s="704"/>
      <c r="IDS106" s="704"/>
      <c r="IDT106" s="704"/>
      <c r="IDU106" s="704"/>
      <c r="IDV106" s="704"/>
      <c r="IDW106" s="704"/>
      <c r="IDX106" s="704"/>
      <c r="IDY106" s="704"/>
      <c r="IDZ106" s="704"/>
      <c r="IEA106" s="704"/>
      <c r="IEB106" s="704"/>
      <c r="IEC106" s="704"/>
      <c r="IED106" s="704"/>
      <c r="IEE106" s="704"/>
      <c r="IEF106" s="704"/>
      <c r="IEG106" s="704"/>
      <c r="IEH106" s="704"/>
      <c r="IEI106" s="704"/>
      <c r="IEJ106" s="704"/>
      <c r="IEK106" s="704"/>
      <c r="IEL106" s="704"/>
      <c r="IEM106" s="704"/>
      <c r="IEN106" s="704"/>
      <c r="IEO106" s="704"/>
      <c r="IEP106" s="704"/>
      <c r="IEQ106" s="704"/>
      <c r="IER106" s="704"/>
      <c r="IES106" s="704"/>
      <c r="IET106" s="704"/>
      <c r="IEU106" s="704"/>
      <c r="IEV106" s="704"/>
      <c r="IEW106" s="704"/>
      <c r="IEX106" s="704"/>
      <c r="IEY106" s="704"/>
      <c r="IEZ106" s="704"/>
      <c r="IFA106" s="704"/>
      <c r="IFB106" s="704"/>
      <c r="IFC106" s="704"/>
      <c r="IFD106" s="704"/>
      <c r="IFE106" s="704"/>
      <c r="IFF106" s="704"/>
      <c r="IFG106" s="704"/>
      <c r="IFH106" s="704"/>
      <c r="IFI106" s="704"/>
      <c r="IFJ106" s="704"/>
      <c r="IFK106" s="704"/>
      <c r="IFL106" s="704"/>
      <c r="IFM106" s="704"/>
      <c r="IFN106" s="704"/>
      <c r="IFO106" s="704"/>
      <c r="IFP106" s="704"/>
      <c r="IFQ106" s="704"/>
      <c r="IFR106" s="704"/>
      <c r="IFS106" s="704"/>
      <c r="IFT106" s="704"/>
      <c r="IFU106" s="704"/>
      <c r="IFV106" s="704"/>
      <c r="IFW106" s="704"/>
      <c r="IFX106" s="704"/>
      <c r="IFY106" s="704"/>
      <c r="IFZ106" s="704"/>
      <c r="IGA106" s="704"/>
      <c r="IGB106" s="704"/>
      <c r="IGC106" s="704"/>
      <c r="IGD106" s="704"/>
      <c r="IGE106" s="704"/>
      <c r="IGF106" s="704"/>
      <c r="IGG106" s="704"/>
      <c r="IGH106" s="704"/>
      <c r="IGI106" s="704"/>
      <c r="IGJ106" s="704"/>
      <c r="IGK106" s="704"/>
      <c r="IGL106" s="704"/>
      <c r="IGM106" s="704"/>
      <c r="IGN106" s="704"/>
      <c r="IGO106" s="704"/>
      <c r="IGP106" s="704"/>
      <c r="IGQ106" s="704"/>
      <c r="IGR106" s="704"/>
      <c r="IGS106" s="704"/>
      <c r="IGT106" s="704"/>
      <c r="IGU106" s="704"/>
      <c r="IGV106" s="704"/>
      <c r="IGW106" s="704"/>
      <c r="IGX106" s="704"/>
      <c r="IGY106" s="704"/>
      <c r="IGZ106" s="704"/>
      <c r="IHA106" s="704"/>
      <c r="IHB106" s="704"/>
      <c r="IHC106" s="704"/>
      <c r="IHD106" s="704"/>
      <c r="IHE106" s="704"/>
      <c r="IHF106" s="704"/>
      <c r="IHG106" s="704"/>
      <c r="IHH106" s="704"/>
      <c r="IHI106" s="704"/>
      <c r="IHJ106" s="704"/>
      <c r="IHK106" s="704"/>
      <c r="IHL106" s="704"/>
      <c r="IHM106" s="704"/>
      <c r="IHN106" s="704"/>
      <c r="IHO106" s="704"/>
      <c r="IHP106" s="704"/>
      <c r="IHQ106" s="704"/>
      <c r="IHR106" s="704"/>
      <c r="IHS106" s="704"/>
      <c r="IHT106" s="704"/>
      <c r="IHU106" s="704"/>
      <c r="IHV106" s="704"/>
      <c r="IHW106" s="704"/>
      <c r="IHX106" s="704"/>
      <c r="IHY106" s="704"/>
      <c r="IHZ106" s="704"/>
      <c r="IIA106" s="704"/>
      <c r="IIB106" s="704"/>
      <c r="IIC106" s="704"/>
      <c r="IID106" s="704"/>
      <c r="IIE106" s="704"/>
      <c r="IIF106" s="704"/>
      <c r="IIG106" s="704"/>
      <c r="IIH106" s="704"/>
      <c r="III106" s="704"/>
      <c r="IIJ106" s="704"/>
      <c r="IIK106" s="704"/>
      <c r="IIL106" s="704"/>
      <c r="IIM106" s="704"/>
      <c r="IIN106" s="704"/>
      <c r="IIO106" s="704"/>
      <c r="IIP106" s="704"/>
      <c r="IIQ106" s="704"/>
      <c r="IIR106" s="704"/>
      <c r="IIS106" s="704"/>
      <c r="IIT106" s="704"/>
      <c r="IIU106" s="704"/>
      <c r="IIV106" s="704"/>
      <c r="IIW106" s="704"/>
      <c r="IIX106" s="704"/>
      <c r="IIY106" s="704"/>
      <c r="IIZ106" s="704"/>
      <c r="IJA106" s="704"/>
      <c r="IJB106" s="704"/>
      <c r="IJC106" s="704"/>
      <c r="IJD106" s="704"/>
      <c r="IJE106" s="704"/>
      <c r="IJF106" s="704"/>
      <c r="IJG106" s="704"/>
      <c r="IJH106" s="704"/>
      <c r="IJI106" s="704"/>
      <c r="IJJ106" s="704"/>
      <c r="IJK106" s="704"/>
      <c r="IJL106" s="704"/>
      <c r="IJM106" s="704"/>
      <c r="IJN106" s="704"/>
      <c r="IJO106" s="704"/>
      <c r="IJP106" s="704"/>
      <c r="IJQ106" s="704"/>
      <c r="IJR106" s="704"/>
      <c r="IJS106" s="704"/>
      <c r="IJT106" s="704"/>
      <c r="IJU106" s="704"/>
      <c r="IJV106" s="704"/>
      <c r="IJW106" s="704"/>
      <c r="IJX106" s="704"/>
      <c r="IJY106" s="704"/>
      <c r="IJZ106" s="704"/>
      <c r="IKA106" s="704"/>
      <c r="IKB106" s="704"/>
      <c r="IKC106" s="704"/>
      <c r="IKD106" s="704"/>
      <c r="IKE106" s="704"/>
      <c r="IKF106" s="704"/>
      <c r="IKG106" s="704"/>
      <c r="IKH106" s="704"/>
      <c r="IKI106" s="704"/>
      <c r="IKJ106" s="704"/>
      <c r="IKK106" s="704"/>
      <c r="IKL106" s="704"/>
      <c r="IKM106" s="704"/>
      <c r="IKN106" s="704"/>
      <c r="IKO106" s="704"/>
      <c r="IKP106" s="704"/>
      <c r="IKQ106" s="704"/>
      <c r="IKR106" s="704"/>
      <c r="IKS106" s="704"/>
      <c r="IKT106" s="704"/>
      <c r="IKU106" s="704"/>
      <c r="IKV106" s="704"/>
      <c r="IKW106" s="704"/>
      <c r="IKX106" s="704"/>
      <c r="IKY106" s="704"/>
      <c r="IKZ106" s="704"/>
      <c r="ILA106" s="704"/>
      <c r="ILB106" s="704"/>
      <c r="ILC106" s="704"/>
      <c r="ILD106" s="704"/>
      <c r="ILE106" s="704"/>
      <c r="ILF106" s="704"/>
      <c r="ILG106" s="704"/>
      <c r="ILH106" s="704"/>
      <c r="ILI106" s="704"/>
      <c r="ILJ106" s="704"/>
      <c r="ILK106" s="704"/>
      <c r="ILL106" s="704"/>
      <c r="ILM106" s="704"/>
      <c r="ILN106" s="704"/>
      <c r="ILO106" s="704"/>
      <c r="ILP106" s="704"/>
      <c r="ILQ106" s="704"/>
      <c r="ILR106" s="704"/>
      <c r="ILS106" s="704"/>
      <c r="ILT106" s="704"/>
      <c r="ILU106" s="704"/>
      <c r="ILV106" s="704"/>
      <c r="ILW106" s="704"/>
      <c r="ILX106" s="704"/>
      <c r="ILY106" s="704"/>
      <c r="ILZ106" s="704"/>
      <c r="IMA106" s="704"/>
      <c r="IMB106" s="704"/>
      <c r="IMC106" s="704"/>
      <c r="IMD106" s="704"/>
      <c r="IME106" s="704"/>
      <c r="IMF106" s="704"/>
      <c r="IMG106" s="704"/>
      <c r="IMH106" s="704"/>
      <c r="IMI106" s="704"/>
      <c r="IMJ106" s="704"/>
      <c r="IMK106" s="704"/>
      <c r="IML106" s="704"/>
      <c r="IMM106" s="704"/>
      <c r="IMN106" s="704"/>
      <c r="IMO106" s="704"/>
      <c r="IMP106" s="704"/>
      <c r="IMQ106" s="704"/>
      <c r="IMR106" s="704"/>
      <c r="IMS106" s="704"/>
      <c r="IMT106" s="704"/>
      <c r="IMU106" s="704"/>
      <c r="IMV106" s="704"/>
      <c r="IMW106" s="704"/>
      <c r="IMX106" s="704"/>
      <c r="IMY106" s="704"/>
      <c r="IMZ106" s="704"/>
      <c r="INA106" s="704"/>
      <c r="INB106" s="704"/>
      <c r="INC106" s="704"/>
      <c r="IND106" s="704"/>
      <c r="INE106" s="704"/>
      <c r="INF106" s="704"/>
      <c r="ING106" s="704"/>
      <c r="INH106" s="704"/>
      <c r="INI106" s="704"/>
      <c r="INJ106" s="704"/>
      <c r="INK106" s="704"/>
      <c r="INL106" s="704"/>
      <c r="INM106" s="704"/>
      <c r="INN106" s="704"/>
      <c r="INO106" s="704"/>
      <c r="INP106" s="704"/>
      <c r="INQ106" s="704"/>
      <c r="INR106" s="704"/>
      <c r="INS106" s="704"/>
      <c r="INT106" s="704"/>
      <c r="INU106" s="704"/>
      <c r="INV106" s="704"/>
      <c r="INW106" s="704"/>
      <c r="INX106" s="704"/>
      <c r="INY106" s="704"/>
      <c r="INZ106" s="704"/>
      <c r="IOA106" s="704"/>
      <c r="IOB106" s="704"/>
      <c r="IOC106" s="704"/>
      <c r="IOD106" s="704"/>
      <c r="IOE106" s="704"/>
      <c r="IOF106" s="704"/>
      <c r="IOG106" s="704"/>
      <c r="IOH106" s="704"/>
      <c r="IOI106" s="704"/>
      <c r="IOJ106" s="704"/>
      <c r="IOK106" s="704"/>
      <c r="IOL106" s="704"/>
      <c r="IOM106" s="704"/>
      <c r="ION106" s="704"/>
      <c r="IOO106" s="704"/>
      <c r="IOP106" s="704"/>
      <c r="IOQ106" s="704"/>
      <c r="IOR106" s="704"/>
      <c r="IOS106" s="704"/>
      <c r="IOT106" s="704"/>
      <c r="IOU106" s="704"/>
      <c r="IOV106" s="704"/>
      <c r="IOW106" s="704"/>
      <c r="IOX106" s="704"/>
      <c r="IOY106" s="704"/>
      <c r="IOZ106" s="704"/>
      <c r="IPA106" s="704"/>
      <c r="IPB106" s="704"/>
      <c r="IPC106" s="704"/>
      <c r="IPD106" s="704"/>
      <c r="IPE106" s="704"/>
      <c r="IPF106" s="704"/>
      <c r="IPG106" s="704"/>
      <c r="IPH106" s="704"/>
      <c r="IPI106" s="704"/>
      <c r="IPJ106" s="704"/>
      <c r="IPK106" s="704"/>
      <c r="IPL106" s="704"/>
      <c r="IPM106" s="704"/>
      <c r="IPN106" s="704"/>
      <c r="IPO106" s="704"/>
      <c r="IPP106" s="704"/>
      <c r="IPQ106" s="704"/>
      <c r="IPR106" s="704"/>
      <c r="IPS106" s="704"/>
      <c r="IPT106" s="704"/>
      <c r="IPU106" s="704"/>
      <c r="IPV106" s="704"/>
      <c r="IPW106" s="704"/>
      <c r="IPX106" s="704"/>
      <c r="IPY106" s="704"/>
      <c r="IPZ106" s="704"/>
      <c r="IQA106" s="704"/>
      <c r="IQB106" s="704"/>
      <c r="IQC106" s="704"/>
      <c r="IQD106" s="704"/>
      <c r="IQE106" s="704"/>
      <c r="IQF106" s="704"/>
      <c r="IQG106" s="704"/>
      <c r="IQH106" s="704"/>
      <c r="IQI106" s="704"/>
      <c r="IQJ106" s="704"/>
      <c r="IQK106" s="704"/>
      <c r="IQL106" s="704"/>
      <c r="IQM106" s="704"/>
      <c r="IQN106" s="704"/>
      <c r="IQO106" s="704"/>
      <c r="IQP106" s="704"/>
      <c r="IQQ106" s="704"/>
      <c r="IQR106" s="704"/>
      <c r="IQS106" s="704"/>
      <c r="IQT106" s="704"/>
      <c r="IQU106" s="704"/>
      <c r="IQV106" s="704"/>
      <c r="IQW106" s="704"/>
      <c r="IQX106" s="704"/>
      <c r="IQY106" s="704"/>
      <c r="IQZ106" s="704"/>
      <c r="IRA106" s="704"/>
      <c r="IRB106" s="704"/>
      <c r="IRC106" s="704"/>
      <c r="IRD106" s="704"/>
      <c r="IRE106" s="704"/>
      <c r="IRF106" s="704"/>
      <c r="IRG106" s="704"/>
      <c r="IRH106" s="704"/>
      <c r="IRI106" s="704"/>
      <c r="IRJ106" s="704"/>
      <c r="IRK106" s="704"/>
      <c r="IRL106" s="704"/>
      <c r="IRM106" s="704"/>
      <c r="IRN106" s="704"/>
      <c r="IRO106" s="704"/>
      <c r="IRP106" s="704"/>
      <c r="IRQ106" s="704"/>
      <c r="IRR106" s="704"/>
      <c r="IRS106" s="704"/>
      <c r="IRT106" s="704"/>
      <c r="IRU106" s="704"/>
      <c r="IRV106" s="704"/>
      <c r="IRW106" s="704"/>
      <c r="IRX106" s="704"/>
      <c r="IRY106" s="704"/>
      <c r="IRZ106" s="704"/>
      <c r="ISA106" s="704"/>
      <c r="ISB106" s="704"/>
      <c r="ISC106" s="704"/>
      <c r="ISD106" s="704"/>
      <c r="ISE106" s="704"/>
      <c r="ISF106" s="704"/>
      <c r="ISG106" s="704"/>
      <c r="ISH106" s="704"/>
      <c r="ISI106" s="704"/>
      <c r="ISJ106" s="704"/>
      <c r="ISK106" s="704"/>
      <c r="ISL106" s="704"/>
      <c r="ISM106" s="704"/>
      <c r="ISN106" s="704"/>
      <c r="ISO106" s="704"/>
      <c r="ISP106" s="704"/>
      <c r="ISQ106" s="704"/>
      <c r="ISR106" s="704"/>
      <c r="ISS106" s="704"/>
      <c r="IST106" s="704"/>
      <c r="ISU106" s="704"/>
      <c r="ISV106" s="704"/>
      <c r="ISW106" s="704"/>
      <c r="ISX106" s="704"/>
      <c r="ISY106" s="704"/>
      <c r="ISZ106" s="704"/>
      <c r="ITA106" s="704"/>
      <c r="ITB106" s="704"/>
      <c r="ITC106" s="704"/>
      <c r="ITD106" s="704"/>
      <c r="ITE106" s="704"/>
      <c r="ITF106" s="704"/>
      <c r="ITG106" s="704"/>
      <c r="ITH106" s="704"/>
      <c r="ITI106" s="704"/>
      <c r="ITJ106" s="704"/>
      <c r="ITK106" s="704"/>
      <c r="ITL106" s="704"/>
      <c r="ITM106" s="704"/>
      <c r="ITN106" s="704"/>
      <c r="ITO106" s="704"/>
      <c r="ITP106" s="704"/>
      <c r="ITQ106" s="704"/>
      <c r="ITR106" s="704"/>
      <c r="ITS106" s="704"/>
      <c r="ITT106" s="704"/>
      <c r="ITU106" s="704"/>
      <c r="ITV106" s="704"/>
      <c r="ITW106" s="704"/>
      <c r="ITX106" s="704"/>
      <c r="ITY106" s="704"/>
      <c r="ITZ106" s="704"/>
      <c r="IUA106" s="704"/>
      <c r="IUB106" s="704"/>
      <c r="IUC106" s="704"/>
      <c r="IUD106" s="704"/>
      <c r="IUE106" s="704"/>
      <c r="IUF106" s="704"/>
      <c r="IUG106" s="704"/>
      <c r="IUH106" s="704"/>
      <c r="IUI106" s="704"/>
      <c r="IUJ106" s="704"/>
      <c r="IUK106" s="704"/>
      <c r="IUL106" s="704"/>
      <c r="IUM106" s="704"/>
      <c r="IUN106" s="704"/>
      <c r="IUO106" s="704"/>
      <c r="IUP106" s="704"/>
      <c r="IUQ106" s="704"/>
      <c r="IUR106" s="704"/>
      <c r="IUS106" s="704"/>
      <c r="IUT106" s="704"/>
      <c r="IUU106" s="704"/>
      <c r="IUV106" s="704"/>
      <c r="IUW106" s="704"/>
      <c r="IUX106" s="704"/>
      <c r="IUY106" s="704"/>
      <c r="IUZ106" s="704"/>
      <c r="IVA106" s="704"/>
      <c r="IVB106" s="704"/>
      <c r="IVC106" s="704"/>
      <c r="IVD106" s="704"/>
      <c r="IVE106" s="704"/>
      <c r="IVF106" s="704"/>
      <c r="IVG106" s="704"/>
      <c r="IVH106" s="704"/>
      <c r="IVI106" s="704"/>
      <c r="IVJ106" s="704"/>
      <c r="IVK106" s="704"/>
      <c r="IVL106" s="704"/>
      <c r="IVM106" s="704"/>
      <c r="IVN106" s="704"/>
      <c r="IVO106" s="704"/>
      <c r="IVP106" s="704"/>
      <c r="IVQ106" s="704"/>
      <c r="IVR106" s="704"/>
      <c r="IVS106" s="704"/>
      <c r="IVT106" s="704"/>
      <c r="IVU106" s="704"/>
      <c r="IVV106" s="704"/>
      <c r="IVW106" s="704"/>
      <c r="IVX106" s="704"/>
      <c r="IVY106" s="704"/>
      <c r="IVZ106" s="704"/>
      <c r="IWA106" s="704"/>
      <c r="IWB106" s="704"/>
      <c r="IWC106" s="704"/>
      <c r="IWD106" s="704"/>
      <c r="IWE106" s="704"/>
      <c r="IWF106" s="704"/>
      <c r="IWG106" s="704"/>
      <c r="IWH106" s="704"/>
      <c r="IWI106" s="704"/>
      <c r="IWJ106" s="704"/>
      <c r="IWK106" s="704"/>
      <c r="IWL106" s="704"/>
      <c r="IWM106" s="704"/>
      <c r="IWN106" s="704"/>
      <c r="IWO106" s="704"/>
      <c r="IWP106" s="704"/>
      <c r="IWQ106" s="704"/>
      <c r="IWR106" s="704"/>
      <c r="IWS106" s="704"/>
      <c r="IWT106" s="704"/>
      <c r="IWU106" s="704"/>
      <c r="IWV106" s="704"/>
      <c r="IWW106" s="704"/>
      <c r="IWX106" s="704"/>
      <c r="IWY106" s="704"/>
      <c r="IWZ106" s="704"/>
      <c r="IXA106" s="704"/>
      <c r="IXB106" s="704"/>
      <c r="IXC106" s="704"/>
      <c r="IXD106" s="704"/>
      <c r="IXE106" s="704"/>
      <c r="IXF106" s="704"/>
      <c r="IXG106" s="704"/>
      <c r="IXH106" s="704"/>
      <c r="IXI106" s="704"/>
      <c r="IXJ106" s="704"/>
      <c r="IXK106" s="704"/>
      <c r="IXL106" s="704"/>
      <c r="IXM106" s="704"/>
      <c r="IXN106" s="704"/>
      <c r="IXO106" s="704"/>
      <c r="IXP106" s="704"/>
      <c r="IXQ106" s="704"/>
      <c r="IXR106" s="704"/>
      <c r="IXS106" s="704"/>
      <c r="IXT106" s="704"/>
      <c r="IXU106" s="704"/>
      <c r="IXV106" s="704"/>
      <c r="IXW106" s="704"/>
      <c r="IXX106" s="704"/>
      <c r="IXY106" s="704"/>
      <c r="IXZ106" s="704"/>
      <c r="IYA106" s="704"/>
      <c r="IYB106" s="704"/>
      <c r="IYC106" s="704"/>
      <c r="IYD106" s="704"/>
      <c r="IYE106" s="704"/>
      <c r="IYF106" s="704"/>
      <c r="IYG106" s="704"/>
      <c r="IYH106" s="704"/>
      <c r="IYI106" s="704"/>
      <c r="IYJ106" s="704"/>
      <c r="IYK106" s="704"/>
      <c r="IYL106" s="704"/>
      <c r="IYM106" s="704"/>
      <c r="IYN106" s="704"/>
      <c r="IYO106" s="704"/>
      <c r="IYP106" s="704"/>
      <c r="IYQ106" s="704"/>
      <c r="IYR106" s="704"/>
      <c r="IYS106" s="704"/>
      <c r="IYT106" s="704"/>
      <c r="IYU106" s="704"/>
      <c r="IYV106" s="704"/>
      <c r="IYW106" s="704"/>
      <c r="IYX106" s="704"/>
      <c r="IYY106" s="704"/>
      <c r="IYZ106" s="704"/>
      <c r="IZA106" s="704"/>
      <c r="IZB106" s="704"/>
      <c r="IZC106" s="704"/>
      <c r="IZD106" s="704"/>
      <c r="IZE106" s="704"/>
      <c r="IZF106" s="704"/>
      <c r="IZG106" s="704"/>
      <c r="IZH106" s="704"/>
      <c r="IZI106" s="704"/>
      <c r="IZJ106" s="704"/>
      <c r="IZK106" s="704"/>
      <c r="IZL106" s="704"/>
      <c r="IZM106" s="704"/>
      <c r="IZN106" s="704"/>
      <c r="IZO106" s="704"/>
      <c r="IZP106" s="704"/>
      <c r="IZQ106" s="704"/>
      <c r="IZR106" s="704"/>
      <c r="IZS106" s="704"/>
      <c r="IZT106" s="704"/>
      <c r="IZU106" s="704"/>
      <c r="IZV106" s="704"/>
      <c r="IZW106" s="704"/>
      <c r="IZX106" s="704"/>
      <c r="IZY106" s="704"/>
      <c r="IZZ106" s="704"/>
      <c r="JAA106" s="704"/>
      <c r="JAB106" s="704"/>
      <c r="JAC106" s="704"/>
      <c r="JAD106" s="704"/>
      <c r="JAE106" s="704"/>
      <c r="JAF106" s="704"/>
      <c r="JAG106" s="704"/>
      <c r="JAH106" s="704"/>
      <c r="JAI106" s="704"/>
      <c r="JAJ106" s="704"/>
      <c r="JAK106" s="704"/>
      <c r="JAL106" s="704"/>
      <c r="JAM106" s="704"/>
      <c r="JAN106" s="704"/>
      <c r="JAO106" s="704"/>
      <c r="JAP106" s="704"/>
      <c r="JAQ106" s="704"/>
      <c r="JAR106" s="704"/>
      <c r="JAS106" s="704"/>
      <c r="JAT106" s="704"/>
      <c r="JAU106" s="704"/>
      <c r="JAV106" s="704"/>
      <c r="JAW106" s="704"/>
      <c r="JAX106" s="704"/>
      <c r="JAY106" s="704"/>
      <c r="JAZ106" s="704"/>
      <c r="JBA106" s="704"/>
      <c r="JBB106" s="704"/>
      <c r="JBC106" s="704"/>
      <c r="JBD106" s="704"/>
      <c r="JBE106" s="704"/>
      <c r="JBF106" s="704"/>
      <c r="JBG106" s="704"/>
      <c r="JBH106" s="704"/>
      <c r="JBI106" s="704"/>
      <c r="JBJ106" s="704"/>
      <c r="JBK106" s="704"/>
      <c r="JBL106" s="704"/>
      <c r="JBM106" s="704"/>
      <c r="JBN106" s="704"/>
      <c r="JBO106" s="704"/>
      <c r="JBP106" s="704"/>
      <c r="JBQ106" s="704"/>
      <c r="JBR106" s="704"/>
      <c r="JBS106" s="704"/>
      <c r="JBT106" s="704"/>
      <c r="JBU106" s="704"/>
      <c r="JBV106" s="704"/>
      <c r="JBW106" s="704"/>
      <c r="JBX106" s="704"/>
      <c r="JBY106" s="704"/>
      <c r="JBZ106" s="704"/>
      <c r="JCA106" s="704"/>
      <c r="JCB106" s="704"/>
      <c r="JCC106" s="704"/>
      <c r="JCD106" s="704"/>
      <c r="JCE106" s="704"/>
      <c r="JCF106" s="704"/>
      <c r="JCG106" s="704"/>
      <c r="JCH106" s="704"/>
      <c r="JCI106" s="704"/>
      <c r="JCJ106" s="704"/>
      <c r="JCK106" s="704"/>
      <c r="JCL106" s="704"/>
      <c r="JCM106" s="704"/>
      <c r="JCN106" s="704"/>
      <c r="JCO106" s="704"/>
      <c r="JCP106" s="704"/>
      <c r="JCQ106" s="704"/>
      <c r="JCR106" s="704"/>
      <c r="JCS106" s="704"/>
      <c r="JCT106" s="704"/>
      <c r="JCU106" s="704"/>
      <c r="JCV106" s="704"/>
      <c r="JCW106" s="704"/>
      <c r="JCX106" s="704"/>
      <c r="JCY106" s="704"/>
      <c r="JCZ106" s="704"/>
      <c r="JDA106" s="704"/>
      <c r="JDB106" s="704"/>
      <c r="JDC106" s="704"/>
      <c r="JDD106" s="704"/>
      <c r="JDE106" s="704"/>
      <c r="JDF106" s="704"/>
      <c r="JDG106" s="704"/>
      <c r="JDH106" s="704"/>
      <c r="JDI106" s="704"/>
      <c r="JDJ106" s="704"/>
      <c r="JDK106" s="704"/>
      <c r="JDL106" s="704"/>
      <c r="JDM106" s="704"/>
      <c r="JDN106" s="704"/>
      <c r="JDO106" s="704"/>
      <c r="JDP106" s="704"/>
      <c r="JDQ106" s="704"/>
      <c r="JDR106" s="704"/>
      <c r="JDS106" s="704"/>
      <c r="JDT106" s="704"/>
      <c r="JDU106" s="704"/>
      <c r="JDV106" s="704"/>
      <c r="JDW106" s="704"/>
      <c r="JDX106" s="704"/>
      <c r="JDY106" s="704"/>
      <c r="JDZ106" s="704"/>
      <c r="JEA106" s="704"/>
      <c r="JEB106" s="704"/>
      <c r="JEC106" s="704"/>
      <c r="JED106" s="704"/>
      <c r="JEE106" s="704"/>
      <c r="JEF106" s="704"/>
      <c r="JEG106" s="704"/>
      <c r="JEH106" s="704"/>
      <c r="JEI106" s="704"/>
      <c r="JEJ106" s="704"/>
      <c r="JEK106" s="704"/>
      <c r="JEL106" s="704"/>
      <c r="JEM106" s="704"/>
      <c r="JEN106" s="704"/>
      <c r="JEO106" s="704"/>
      <c r="JEP106" s="704"/>
      <c r="JEQ106" s="704"/>
      <c r="JER106" s="704"/>
      <c r="JES106" s="704"/>
      <c r="JET106" s="704"/>
      <c r="JEU106" s="704"/>
      <c r="JEV106" s="704"/>
      <c r="JEW106" s="704"/>
      <c r="JEX106" s="704"/>
      <c r="JEY106" s="704"/>
      <c r="JEZ106" s="704"/>
      <c r="JFA106" s="704"/>
      <c r="JFB106" s="704"/>
      <c r="JFC106" s="704"/>
      <c r="JFD106" s="704"/>
      <c r="JFE106" s="704"/>
      <c r="JFF106" s="704"/>
      <c r="JFG106" s="704"/>
      <c r="JFH106" s="704"/>
      <c r="JFI106" s="704"/>
      <c r="JFJ106" s="704"/>
      <c r="JFK106" s="704"/>
      <c r="JFL106" s="704"/>
      <c r="JFM106" s="704"/>
      <c r="JFN106" s="704"/>
      <c r="JFO106" s="704"/>
      <c r="JFP106" s="704"/>
      <c r="JFQ106" s="704"/>
      <c r="JFR106" s="704"/>
      <c r="JFS106" s="704"/>
      <c r="JFT106" s="704"/>
      <c r="JFU106" s="704"/>
      <c r="JFV106" s="704"/>
      <c r="JFW106" s="704"/>
      <c r="JFX106" s="704"/>
      <c r="JFY106" s="704"/>
      <c r="JFZ106" s="704"/>
      <c r="JGA106" s="704"/>
      <c r="JGB106" s="704"/>
      <c r="JGC106" s="704"/>
      <c r="JGD106" s="704"/>
      <c r="JGE106" s="704"/>
      <c r="JGF106" s="704"/>
      <c r="JGG106" s="704"/>
      <c r="JGH106" s="704"/>
      <c r="JGI106" s="704"/>
      <c r="JGJ106" s="704"/>
      <c r="JGK106" s="704"/>
      <c r="JGL106" s="704"/>
      <c r="JGM106" s="704"/>
      <c r="JGN106" s="704"/>
      <c r="JGO106" s="704"/>
      <c r="JGP106" s="704"/>
      <c r="JGQ106" s="704"/>
      <c r="JGR106" s="704"/>
      <c r="JGS106" s="704"/>
      <c r="JGT106" s="704"/>
      <c r="JGU106" s="704"/>
      <c r="JGV106" s="704"/>
      <c r="JGW106" s="704"/>
      <c r="JGX106" s="704"/>
      <c r="JGY106" s="704"/>
      <c r="JGZ106" s="704"/>
      <c r="JHA106" s="704"/>
      <c r="JHB106" s="704"/>
      <c r="JHC106" s="704"/>
      <c r="JHD106" s="704"/>
      <c r="JHE106" s="704"/>
      <c r="JHF106" s="704"/>
      <c r="JHG106" s="704"/>
      <c r="JHH106" s="704"/>
      <c r="JHI106" s="704"/>
      <c r="JHJ106" s="704"/>
      <c r="JHK106" s="704"/>
      <c r="JHL106" s="704"/>
      <c r="JHM106" s="704"/>
      <c r="JHN106" s="704"/>
      <c r="JHO106" s="704"/>
      <c r="JHP106" s="704"/>
      <c r="JHQ106" s="704"/>
      <c r="JHR106" s="704"/>
      <c r="JHS106" s="704"/>
      <c r="JHT106" s="704"/>
      <c r="JHU106" s="704"/>
      <c r="JHV106" s="704"/>
      <c r="JHW106" s="704"/>
      <c r="JHX106" s="704"/>
      <c r="JHY106" s="704"/>
      <c r="JHZ106" s="704"/>
      <c r="JIA106" s="704"/>
      <c r="JIB106" s="704"/>
      <c r="JIC106" s="704"/>
      <c r="JID106" s="704"/>
      <c r="JIE106" s="704"/>
      <c r="JIF106" s="704"/>
      <c r="JIG106" s="704"/>
      <c r="JIH106" s="704"/>
      <c r="JII106" s="704"/>
      <c r="JIJ106" s="704"/>
      <c r="JIK106" s="704"/>
      <c r="JIL106" s="704"/>
      <c r="JIM106" s="704"/>
      <c r="JIN106" s="704"/>
      <c r="JIO106" s="704"/>
      <c r="JIP106" s="704"/>
      <c r="JIQ106" s="704"/>
      <c r="JIR106" s="704"/>
      <c r="JIS106" s="704"/>
      <c r="JIT106" s="704"/>
      <c r="JIU106" s="704"/>
      <c r="JIV106" s="704"/>
      <c r="JIW106" s="704"/>
      <c r="JIX106" s="704"/>
      <c r="JIY106" s="704"/>
      <c r="JIZ106" s="704"/>
      <c r="JJA106" s="704"/>
      <c r="JJB106" s="704"/>
      <c r="JJC106" s="704"/>
      <c r="JJD106" s="704"/>
      <c r="JJE106" s="704"/>
      <c r="JJF106" s="704"/>
      <c r="JJG106" s="704"/>
      <c r="JJH106" s="704"/>
      <c r="JJI106" s="704"/>
      <c r="JJJ106" s="704"/>
      <c r="JJK106" s="704"/>
      <c r="JJL106" s="704"/>
      <c r="JJM106" s="704"/>
      <c r="JJN106" s="704"/>
      <c r="JJO106" s="704"/>
      <c r="JJP106" s="704"/>
      <c r="JJQ106" s="704"/>
      <c r="JJR106" s="704"/>
      <c r="JJS106" s="704"/>
      <c r="JJT106" s="704"/>
      <c r="JJU106" s="704"/>
      <c r="JJV106" s="704"/>
      <c r="JJW106" s="704"/>
      <c r="JJX106" s="704"/>
      <c r="JJY106" s="704"/>
      <c r="JJZ106" s="704"/>
      <c r="JKA106" s="704"/>
      <c r="JKB106" s="704"/>
      <c r="JKC106" s="704"/>
      <c r="JKD106" s="704"/>
      <c r="JKE106" s="704"/>
      <c r="JKF106" s="704"/>
      <c r="JKG106" s="704"/>
      <c r="JKH106" s="704"/>
      <c r="JKI106" s="704"/>
      <c r="JKJ106" s="704"/>
      <c r="JKK106" s="704"/>
      <c r="JKL106" s="704"/>
      <c r="JKM106" s="704"/>
      <c r="JKN106" s="704"/>
      <c r="JKO106" s="704"/>
      <c r="JKP106" s="704"/>
      <c r="JKQ106" s="704"/>
      <c r="JKR106" s="704"/>
      <c r="JKS106" s="704"/>
      <c r="JKT106" s="704"/>
      <c r="JKU106" s="704"/>
      <c r="JKV106" s="704"/>
      <c r="JKW106" s="704"/>
      <c r="JKX106" s="704"/>
      <c r="JKY106" s="704"/>
      <c r="JKZ106" s="704"/>
      <c r="JLA106" s="704"/>
      <c r="JLB106" s="704"/>
      <c r="JLC106" s="704"/>
      <c r="JLD106" s="704"/>
      <c r="JLE106" s="704"/>
      <c r="JLF106" s="704"/>
      <c r="JLG106" s="704"/>
      <c r="JLH106" s="704"/>
      <c r="JLI106" s="704"/>
      <c r="JLJ106" s="704"/>
      <c r="JLK106" s="704"/>
      <c r="JLL106" s="704"/>
      <c r="JLM106" s="704"/>
      <c r="JLN106" s="704"/>
      <c r="JLO106" s="704"/>
      <c r="JLP106" s="704"/>
      <c r="JLQ106" s="704"/>
      <c r="JLR106" s="704"/>
      <c r="JLS106" s="704"/>
      <c r="JLT106" s="704"/>
      <c r="JLU106" s="704"/>
      <c r="JLV106" s="704"/>
      <c r="JLW106" s="704"/>
      <c r="JLX106" s="704"/>
      <c r="JLY106" s="704"/>
      <c r="JLZ106" s="704"/>
      <c r="JMA106" s="704"/>
      <c r="JMB106" s="704"/>
      <c r="JMC106" s="704"/>
      <c r="JMD106" s="704"/>
      <c r="JME106" s="704"/>
      <c r="JMF106" s="704"/>
      <c r="JMG106" s="704"/>
      <c r="JMH106" s="704"/>
      <c r="JMI106" s="704"/>
      <c r="JMJ106" s="704"/>
      <c r="JMK106" s="704"/>
      <c r="JML106" s="704"/>
      <c r="JMM106" s="704"/>
      <c r="JMN106" s="704"/>
      <c r="JMO106" s="704"/>
      <c r="JMP106" s="704"/>
      <c r="JMQ106" s="704"/>
      <c r="JMR106" s="704"/>
      <c r="JMS106" s="704"/>
      <c r="JMT106" s="704"/>
      <c r="JMU106" s="704"/>
      <c r="JMV106" s="704"/>
      <c r="JMW106" s="704"/>
      <c r="JMX106" s="704"/>
      <c r="JMY106" s="704"/>
      <c r="JMZ106" s="704"/>
      <c r="JNA106" s="704"/>
      <c r="JNB106" s="704"/>
      <c r="JNC106" s="704"/>
      <c r="JND106" s="704"/>
      <c r="JNE106" s="704"/>
      <c r="JNF106" s="704"/>
      <c r="JNG106" s="704"/>
      <c r="JNH106" s="704"/>
      <c r="JNI106" s="704"/>
      <c r="JNJ106" s="704"/>
      <c r="JNK106" s="704"/>
      <c r="JNL106" s="704"/>
      <c r="JNM106" s="704"/>
      <c r="JNN106" s="704"/>
      <c r="JNO106" s="704"/>
      <c r="JNP106" s="704"/>
      <c r="JNQ106" s="704"/>
      <c r="JNR106" s="704"/>
      <c r="JNS106" s="704"/>
      <c r="JNT106" s="704"/>
      <c r="JNU106" s="704"/>
      <c r="JNV106" s="704"/>
      <c r="JNW106" s="704"/>
      <c r="JNX106" s="704"/>
      <c r="JNY106" s="704"/>
      <c r="JNZ106" s="704"/>
      <c r="JOA106" s="704"/>
      <c r="JOB106" s="704"/>
      <c r="JOC106" s="704"/>
      <c r="JOD106" s="704"/>
      <c r="JOE106" s="704"/>
      <c r="JOF106" s="704"/>
      <c r="JOG106" s="704"/>
      <c r="JOH106" s="704"/>
      <c r="JOI106" s="704"/>
      <c r="JOJ106" s="704"/>
      <c r="JOK106" s="704"/>
      <c r="JOL106" s="704"/>
      <c r="JOM106" s="704"/>
      <c r="JON106" s="704"/>
      <c r="JOO106" s="704"/>
      <c r="JOP106" s="704"/>
      <c r="JOQ106" s="704"/>
      <c r="JOR106" s="704"/>
      <c r="JOS106" s="704"/>
      <c r="JOT106" s="704"/>
      <c r="JOU106" s="704"/>
      <c r="JOV106" s="704"/>
      <c r="JOW106" s="704"/>
      <c r="JOX106" s="704"/>
      <c r="JOY106" s="704"/>
      <c r="JOZ106" s="704"/>
      <c r="JPA106" s="704"/>
      <c r="JPB106" s="704"/>
      <c r="JPC106" s="704"/>
      <c r="JPD106" s="704"/>
      <c r="JPE106" s="704"/>
      <c r="JPF106" s="704"/>
      <c r="JPG106" s="704"/>
      <c r="JPH106" s="704"/>
      <c r="JPI106" s="704"/>
      <c r="JPJ106" s="704"/>
      <c r="JPK106" s="704"/>
      <c r="JPL106" s="704"/>
      <c r="JPM106" s="704"/>
      <c r="JPN106" s="704"/>
      <c r="JPO106" s="704"/>
      <c r="JPP106" s="704"/>
      <c r="JPQ106" s="704"/>
      <c r="JPR106" s="704"/>
      <c r="JPS106" s="704"/>
      <c r="JPT106" s="704"/>
      <c r="JPU106" s="704"/>
      <c r="JPV106" s="704"/>
      <c r="JPW106" s="704"/>
      <c r="JPX106" s="704"/>
      <c r="JPY106" s="704"/>
      <c r="JPZ106" s="704"/>
      <c r="JQA106" s="704"/>
      <c r="JQB106" s="704"/>
      <c r="JQC106" s="704"/>
      <c r="JQD106" s="704"/>
      <c r="JQE106" s="704"/>
      <c r="JQF106" s="704"/>
      <c r="JQG106" s="704"/>
      <c r="JQH106" s="704"/>
      <c r="JQI106" s="704"/>
      <c r="JQJ106" s="704"/>
      <c r="JQK106" s="704"/>
      <c r="JQL106" s="704"/>
      <c r="JQM106" s="704"/>
      <c r="JQN106" s="704"/>
      <c r="JQO106" s="704"/>
      <c r="JQP106" s="704"/>
      <c r="JQQ106" s="704"/>
      <c r="JQR106" s="704"/>
      <c r="JQS106" s="704"/>
      <c r="JQT106" s="704"/>
      <c r="JQU106" s="704"/>
      <c r="JQV106" s="704"/>
      <c r="JQW106" s="704"/>
      <c r="JQX106" s="704"/>
      <c r="JQY106" s="704"/>
      <c r="JQZ106" s="704"/>
      <c r="JRA106" s="704"/>
      <c r="JRB106" s="704"/>
      <c r="JRC106" s="704"/>
      <c r="JRD106" s="704"/>
      <c r="JRE106" s="704"/>
      <c r="JRF106" s="704"/>
      <c r="JRG106" s="704"/>
      <c r="JRH106" s="704"/>
      <c r="JRI106" s="704"/>
      <c r="JRJ106" s="704"/>
      <c r="JRK106" s="704"/>
      <c r="JRL106" s="704"/>
      <c r="JRM106" s="704"/>
      <c r="JRN106" s="704"/>
      <c r="JRO106" s="704"/>
      <c r="JRP106" s="704"/>
      <c r="JRQ106" s="704"/>
      <c r="JRR106" s="704"/>
      <c r="JRS106" s="704"/>
      <c r="JRT106" s="704"/>
      <c r="JRU106" s="704"/>
      <c r="JRV106" s="704"/>
      <c r="JRW106" s="704"/>
      <c r="JRX106" s="704"/>
      <c r="JRY106" s="704"/>
      <c r="JRZ106" s="704"/>
      <c r="JSA106" s="704"/>
      <c r="JSB106" s="704"/>
      <c r="JSC106" s="704"/>
      <c r="JSD106" s="704"/>
      <c r="JSE106" s="704"/>
      <c r="JSF106" s="704"/>
      <c r="JSG106" s="704"/>
      <c r="JSH106" s="704"/>
      <c r="JSI106" s="704"/>
      <c r="JSJ106" s="704"/>
      <c r="JSK106" s="704"/>
      <c r="JSL106" s="704"/>
      <c r="JSM106" s="704"/>
      <c r="JSN106" s="704"/>
      <c r="JSO106" s="704"/>
      <c r="JSP106" s="704"/>
      <c r="JSQ106" s="704"/>
      <c r="JSR106" s="704"/>
      <c r="JSS106" s="704"/>
      <c r="JST106" s="704"/>
      <c r="JSU106" s="704"/>
      <c r="JSV106" s="704"/>
      <c r="JSW106" s="704"/>
      <c r="JSX106" s="704"/>
      <c r="JSY106" s="704"/>
      <c r="JSZ106" s="704"/>
      <c r="JTA106" s="704"/>
      <c r="JTB106" s="704"/>
      <c r="JTC106" s="704"/>
      <c r="JTD106" s="704"/>
      <c r="JTE106" s="704"/>
      <c r="JTF106" s="704"/>
      <c r="JTG106" s="704"/>
      <c r="JTH106" s="704"/>
      <c r="JTI106" s="704"/>
      <c r="JTJ106" s="704"/>
      <c r="JTK106" s="704"/>
      <c r="JTL106" s="704"/>
      <c r="JTM106" s="704"/>
      <c r="JTN106" s="704"/>
      <c r="JTO106" s="704"/>
      <c r="JTP106" s="704"/>
      <c r="JTQ106" s="704"/>
      <c r="JTR106" s="704"/>
      <c r="JTS106" s="704"/>
      <c r="JTT106" s="704"/>
      <c r="JTU106" s="704"/>
      <c r="JTV106" s="704"/>
      <c r="JTW106" s="704"/>
      <c r="JTX106" s="704"/>
      <c r="JTY106" s="704"/>
      <c r="JTZ106" s="704"/>
      <c r="JUA106" s="704"/>
      <c r="JUB106" s="704"/>
      <c r="JUC106" s="704"/>
      <c r="JUD106" s="704"/>
      <c r="JUE106" s="704"/>
      <c r="JUF106" s="704"/>
      <c r="JUG106" s="704"/>
      <c r="JUH106" s="704"/>
      <c r="JUI106" s="704"/>
      <c r="JUJ106" s="704"/>
      <c r="JUK106" s="704"/>
      <c r="JUL106" s="704"/>
      <c r="JUM106" s="704"/>
      <c r="JUN106" s="704"/>
      <c r="JUO106" s="704"/>
      <c r="JUP106" s="704"/>
      <c r="JUQ106" s="704"/>
      <c r="JUR106" s="704"/>
      <c r="JUS106" s="704"/>
      <c r="JUT106" s="704"/>
      <c r="JUU106" s="704"/>
      <c r="JUV106" s="704"/>
      <c r="JUW106" s="704"/>
      <c r="JUX106" s="704"/>
      <c r="JUY106" s="704"/>
      <c r="JUZ106" s="704"/>
      <c r="JVA106" s="704"/>
      <c r="JVB106" s="704"/>
      <c r="JVC106" s="704"/>
      <c r="JVD106" s="704"/>
      <c r="JVE106" s="704"/>
      <c r="JVF106" s="704"/>
      <c r="JVG106" s="704"/>
      <c r="JVH106" s="704"/>
      <c r="JVI106" s="704"/>
      <c r="JVJ106" s="704"/>
      <c r="JVK106" s="704"/>
      <c r="JVL106" s="704"/>
      <c r="JVM106" s="704"/>
      <c r="JVN106" s="704"/>
      <c r="JVO106" s="704"/>
      <c r="JVP106" s="704"/>
      <c r="JVQ106" s="704"/>
      <c r="JVR106" s="704"/>
      <c r="JVS106" s="704"/>
      <c r="JVT106" s="704"/>
      <c r="JVU106" s="704"/>
      <c r="JVV106" s="704"/>
      <c r="JVW106" s="704"/>
      <c r="JVX106" s="704"/>
      <c r="JVY106" s="704"/>
      <c r="JVZ106" s="704"/>
      <c r="JWA106" s="704"/>
      <c r="JWB106" s="704"/>
      <c r="JWC106" s="704"/>
      <c r="JWD106" s="704"/>
      <c r="JWE106" s="704"/>
      <c r="JWF106" s="704"/>
      <c r="JWG106" s="704"/>
      <c r="JWH106" s="704"/>
      <c r="JWI106" s="704"/>
      <c r="JWJ106" s="704"/>
      <c r="JWK106" s="704"/>
      <c r="JWL106" s="704"/>
      <c r="JWM106" s="704"/>
      <c r="JWN106" s="704"/>
      <c r="JWO106" s="704"/>
      <c r="JWP106" s="704"/>
      <c r="JWQ106" s="704"/>
      <c r="JWR106" s="704"/>
      <c r="JWS106" s="704"/>
      <c r="JWT106" s="704"/>
      <c r="JWU106" s="704"/>
      <c r="JWV106" s="704"/>
      <c r="JWW106" s="704"/>
      <c r="JWX106" s="704"/>
      <c r="JWY106" s="704"/>
      <c r="JWZ106" s="704"/>
      <c r="JXA106" s="704"/>
      <c r="JXB106" s="704"/>
      <c r="JXC106" s="704"/>
      <c r="JXD106" s="704"/>
      <c r="JXE106" s="704"/>
      <c r="JXF106" s="704"/>
      <c r="JXG106" s="704"/>
      <c r="JXH106" s="704"/>
      <c r="JXI106" s="704"/>
      <c r="JXJ106" s="704"/>
      <c r="JXK106" s="704"/>
      <c r="JXL106" s="704"/>
      <c r="JXM106" s="704"/>
      <c r="JXN106" s="704"/>
      <c r="JXO106" s="704"/>
      <c r="JXP106" s="704"/>
      <c r="JXQ106" s="704"/>
      <c r="JXR106" s="704"/>
      <c r="JXS106" s="704"/>
      <c r="JXT106" s="704"/>
      <c r="JXU106" s="704"/>
      <c r="JXV106" s="704"/>
      <c r="JXW106" s="704"/>
      <c r="JXX106" s="704"/>
      <c r="JXY106" s="704"/>
      <c r="JXZ106" s="704"/>
      <c r="JYA106" s="704"/>
      <c r="JYB106" s="704"/>
      <c r="JYC106" s="704"/>
      <c r="JYD106" s="704"/>
      <c r="JYE106" s="704"/>
      <c r="JYF106" s="704"/>
      <c r="JYG106" s="704"/>
      <c r="JYH106" s="704"/>
      <c r="JYI106" s="704"/>
      <c r="JYJ106" s="704"/>
      <c r="JYK106" s="704"/>
      <c r="JYL106" s="704"/>
      <c r="JYM106" s="704"/>
      <c r="JYN106" s="704"/>
      <c r="JYO106" s="704"/>
      <c r="JYP106" s="704"/>
      <c r="JYQ106" s="704"/>
      <c r="JYR106" s="704"/>
      <c r="JYS106" s="704"/>
      <c r="JYT106" s="704"/>
      <c r="JYU106" s="704"/>
      <c r="JYV106" s="704"/>
      <c r="JYW106" s="704"/>
      <c r="JYX106" s="704"/>
      <c r="JYY106" s="704"/>
      <c r="JYZ106" s="704"/>
      <c r="JZA106" s="704"/>
      <c r="JZB106" s="704"/>
      <c r="JZC106" s="704"/>
      <c r="JZD106" s="704"/>
      <c r="JZE106" s="704"/>
      <c r="JZF106" s="704"/>
      <c r="JZG106" s="704"/>
      <c r="JZH106" s="704"/>
      <c r="JZI106" s="704"/>
      <c r="JZJ106" s="704"/>
      <c r="JZK106" s="704"/>
      <c r="JZL106" s="704"/>
      <c r="JZM106" s="704"/>
      <c r="JZN106" s="704"/>
      <c r="JZO106" s="704"/>
      <c r="JZP106" s="704"/>
      <c r="JZQ106" s="704"/>
      <c r="JZR106" s="704"/>
      <c r="JZS106" s="704"/>
      <c r="JZT106" s="704"/>
      <c r="JZU106" s="704"/>
      <c r="JZV106" s="704"/>
      <c r="JZW106" s="704"/>
      <c r="JZX106" s="704"/>
      <c r="JZY106" s="704"/>
      <c r="JZZ106" s="704"/>
      <c r="KAA106" s="704"/>
      <c r="KAB106" s="704"/>
      <c r="KAC106" s="704"/>
      <c r="KAD106" s="704"/>
      <c r="KAE106" s="704"/>
      <c r="KAF106" s="704"/>
      <c r="KAG106" s="704"/>
      <c r="KAH106" s="704"/>
      <c r="KAI106" s="704"/>
      <c r="KAJ106" s="704"/>
      <c r="KAK106" s="704"/>
      <c r="KAL106" s="704"/>
      <c r="KAM106" s="704"/>
      <c r="KAN106" s="704"/>
      <c r="KAO106" s="704"/>
      <c r="KAP106" s="704"/>
      <c r="KAQ106" s="704"/>
      <c r="KAR106" s="704"/>
      <c r="KAS106" s="704"/>
      <c r="KAT106" s="704"/>
      <c r="KAU106" s="704"/>
      <c r="KAV106" s="704"/>
      <c r="KAW106" s="704"/>
      <c r="KAX106" s="704"/>
      <c r="KAY106" s="704"/>
      <c r="KAZ106" s="704"/>
      <c r="KBA106" s="704"/>
      <c r="KBB106" s="704"/>
      <c r="KBC106" s="704"/>
      <c r="KBD106" s="704"/>
      <c r="KBE106" s="704"/>
      <c r="KBF106" s="704"/>
      <c r="KBG106" s="704"/>
      <c r="KBH106" s="704"/>
      <c r="KBI106" s="704"/>
      <c r="KBJ106" s="704"/>
      <c r="KBK106" s="704"/>
      <c r="KBL106" s="704"/>
      <c r="KBM106" s="704"/>
      <c r="KBN106" s="704"/>
      <c r="KBO106" s="704"/>
      <c r="KBP106" s="704"/>
      <c r="KBQ106" s="704"/>
      <c r="KBR106" s="704"/>
      <c r="KBS106" s="704"/>
      <c r="KBT106" s="704"/>
      <c r="KBU106" s="704"/>
      <c r="KBV106" s="704"/>
      <c r="KBW106" s="704"/>
      <c r="KBX106" s="704"/>
      <c r="KBY106" s="704"/>
      <c r="KBZ106" s="704"/>
      <c r="KCA106" s="704"/>
      <c r="KCB106" s="704"/>
      <c r="KCC106" s="704"/>
      <c r="KCD106" s="704"/>
      <c r="KCE106" s="704"/>
      <c r="KCF106" s="704"/>
      <c r="KCG106" s="704"/>
      <c r="KCH106" s="704"/>
      <c r="KCI106" s="704"/>
      <c r="KCJ106" s="704"/>
      <c r="KCK106" s="704"/>
      <c r="KCL106" s="704"/>
      <c r="KCM106" s="704"/>
      <c r="KCN106" s="704"/>
      <c r="KCO106" s="704"/>
      <c r="KCP106" s="704"/>
      <c r="KCQ106" s="704"/>
      <c r="KCR106" s="704"/>
      <c r="KCS106" s="704"/>
      <c r="KCT106" s="704"/>
      <c r="KCU106" s="704"/>
      <c r="KCV106" s="704"/>
      <c r="KCW106" s="704"/>
      <c r="KCX106" s="704"/>
      <c r="KCY106" s="704"/>
      <c r="KCZ106" s="704"/>
      <c r="KDA106" s="704"/>
      <c r="KDB106" s="704"/>
      <c r="KDC106" s="704"/>
      <c r="KDD106" s="704"/>
      <c r="KDE106" s="704"/>
      <c r="KDF106" s="704"/>
      <c r="KDG106" s="704"/>
      <c r="KDH106" s="704"/>
      <c r="KDI106" s="704"/>
      <c r="KDJ106" s="704"/>
      <c r="KDK106" s="704"/>
      <c r="KDL106" s="704"/>
      <c r="KDM106" s="704"/>
      <c r="KDN106" s="704"/>
      <c r="KDO106" s="704"/>
      <c r="KDP106" s="704"/>
      <c r="KDQ106" s="704"/>
      <c r="KDR106" s="704"/>
      <c r="KDS106" s="704"/>
      <c r="KDT106" s="704"/>
      <c r="KDU106" s="704"/>
      <c r="KDV106" s="704"/>
      <c r="KDW106" s="704"/>
      <c r="KDX106" s="704"/>
      <c r="KDY106" s="704"/>
      <c r="KDZ106" s="704"/>
      <c r="KEA106" s="704"/>
      <c r="KEB106" s="704"/>
      <c r="KEC106" s="704"/>
      <c r="KED106" s="704"/>
      <c r="KEE106" s="704"/>
      <c r="KEF106" s="704"/>
      <c r="KEG106" s="704"/>
      <c r="KEH106" s="704"/>
      <c r="KEI106" s="704"/>
      <c r="KEJ106" s="704"/>
      <c r="KEK106" s="704"/>
      <c r="KEL106" s="704"/>
      <c r="KEM106" s="704"/>
      <c r="KEN106" s="704"/>
      <c r="KEO106" s="704"/>
      <c r="KEP106" s="704"/>
      <c r="KEQ106" s="704"/>
      <c r="KER106" s="704"/>
      <c r="KES106" s="704"/>
      <c r="KET106" s="704"/>
      <c r="KEU106" s="704"/>
      <c r="KEV106" s="704"/>
      <c r="KEW106" s="704"/>
      <c r="KEX106" s="704"/>
      <c r="KEY106" s="704"/>
      <c r="KEZ106" s="704"/>
      <c r="KFA106" s="704"/>
      <c r="KFB106" s="704"/>
      <c r="KFC106" s="704"/>
      <c r="KFD106" s="704"/>
      <c r="KFE106" s="704"/>
      <c r="KFF106" s="704"/>
      <c r="KFG106" s="704"/>
      <c r="KFH106" s="704"/>
      <c r="KFI106" s="704"/>
      <c r="KFJ106" s="704"/>
      <c r="KFK106" s="704"/>
      <c r="KFL106" s="704"/>
      <c r="KFM106" s="704"/>
      <c r="KFN106" s="704"/>
      <c r="KFO106" s="704"/>
      <c r="KFP106" s="704"/>
      <c r="KFQ106" s="704"/>
      <c r="KFR106" s="704"/>
      <c r="KFS106" s="704"/>
      <c r="KFT106" s="704"/>
      <c r="KFU106" s="704"/>
      <c r="KFV106" s="704"/>
      <c r="KFW106" s="704"/>
      <c r="KFX106" s="704"/>
      <c r="KFY106" s="704"/>
      <c r="KFZ106" s="704"/>
      <c r="KGA106" s="704"/>
      <c r="KGB106" s="704"/>
      <c r="KGC106" s="704"/>
      <c r="KGD106" s="704"/>
      <c r="KGE106" s="704"/>
      <c r="KGF106" s="704"/>
      <c r="KGG106" s="704"/>
      <c r="KGH106" s="704"/>
      <c r="KGI106" s="704"/>
      <c r="KGJ106" s="704"/>
      <c r="KGK106" s="704"/>
      <c r="KGL106" s="704"/>
      <c r="KGM106" s="704"/>
      <c r="KGN106" s="704"/>
      <c r="KGO106" s="704"/>
      <c r="KGP106" s="704"/>
      <c r="KGQ106" s="704"/>
      <c r="KGR106" s="704"/>
      <c r="KGS106" s="704"/>
      <c r="KGT106" s="704"/>
      <c r="KGU106" s="704"/>
      <c r="KGV106" s="704"/>
      <c r="KGW106" s="704"/>
      <c r="KGX106" s="704"/>
      <c r="KGY106" s="704"/>
      <c r="KGZ106" s="704"/>
      <c r="KHA106" s="704"/>
      <c r="KHB106" s="704"/>
      <c r="KHC106" s="704"/>
      <c r="KHD106" s="704"/>
      <c r="KHE106" s="704"/>
      <c r="KHF106" s="704"/>
      <c r="KHG106" s="704"/>
      <c r="KHH106" s="704"/>
      <c r="KHI106" s="704"/>
      <c r="KHJ106" s="704"/>
      <c r="KHK106" s="704"/>
      <c r="KHL106" s="704"/>
      <c r="KHM106" s="704"/>
      <c r="KHN106" s="704"/>
      <c r="KHO106" s="704"/>
      <c r="KHP106" s="704"/>
      <c r="KHQ106" s="704"/>
      <c r="KHR106" s="704"/>
      <c r="KHS106" s="704"/>
      <c r="KHT106" s="704"/>
      <c r="KHU106" s="704"/>
      <c r="KHV106" s="704"/>
      <c r="KHW106" s="704"/>
      <c r="KHX106" s="704"/>
      <c r="KHY106" s="704"/>
      <c r="KHZ106" s="704"/>
      <c r="KIA106" s="704"/>
      <c r="KIB106" s="704"/>
      <c r="KIC106" s="704"/>
      <c r="KID106" s="704"/>
      <c r="KIE106" s="704"/>
      <c r="KIF106" s="704"/>
      <c r="KIG106" s="704"/>
      <c r="KIH106" s="704"/>
      <c r="KII106" s="704"/>
      <c r="KIJ106" s="704"/>
      <c r="KIK106" s="704"/>
      <c r="KIL106" s="704"/>
      <c r="KIM106" s="704"/>
      <c r="KIN106" s="704"/>
      <c r="KIO106" s="704"/>
      <c r="KIP106" s="704"/>
      <c r="KIQ106" s="704"/>
      <c r="KIR106" s="704"/>
      <c r="KIS106" s="704"/>
      <c r="KIT106" s="704"/>
      <c r="KIU106" s="704"/>
      <c r="KIV106" s="704"/>
      <c r="KIW106" s="704"/>
      <c r="KIX106" s="704"/>
      <c r="KIY106" s="704"/>
      <c r="KIZ106" s="704"/>
      <c r="KJA106" s="704"/>
      <c r="KJB106" s="704"/>
      <c r="KJC106" s="704"/>
      <c r="KJD106" s="704"/>
      <c r="KJE106" s="704"/>
      <c r="KJF106" s="704"/>
      <c r="KJG106" s="704"/>
      <c r="KJH106" s="704"/>
      <c r="KJI106" s="704"/>
      <c r="KJJ106" s="704"/>
      <c r="KJK106" s="704"/>
      <c r="KJL106" s="704"/>
      <c r="KJM106" s="704"/>
      <c r="KJN106" s="704"/>
      <c r="KJO106" s="704"/>
      <c r="KJP106" s="704"/>
      <c r="KJQ106" s="704"/>
      <c r="KJR106" s="704"/>
      <c r="KJS106" s="704"/>
      <c r="KJT106" s="704"/>
      <c r="KJU106" s="704"/>
      <c r="KJV106" s="704"/>
      <c r="KJW106" s="704"/>
      <c r="KJX106" s="704"/>
      <c r="KJY106" s="704"/>
      <c r="KJZ106" s="704"/>
      <c r="KKA106" s="704"/>
      <c r="KKB106" s="704"/>
      <c r="KKC106" s="704"/>
      <c r="KKD106" s="704"/>
      <c r="KKE106" s="704"/>
      <c r="KKF106" s="704"/>
      <c r="KKG106" s="704"/>
      <c r="KKH106" s="704"/>
      <c r="KKI106" s="704"/>
      <c r="KKJ106" s="704"/>
      <c r="KKK106" s="704"/>
      <c r="KKL106" s="704"/>
      <c r="KKM106" s="704"/>
      <c r="KKN106" s="704"/>
      <c r="KKO106" s="704"/>
      <c r="KKP106" s="704"/>
      <c r="KKQ106" s="704"/>
      <c r="KKR106" s="704"/>
      <c r="KKS106" s="704"/>
      <c r="KKT106" s="704"/>
      <c r="KKU106" s="704"/>
      <c r="KKV106" s="704"/>
      <c r="KKW106" s="704"/>
      <c r="KKX106" s="704"/>
      <c r="KKY106" s="704"/>
      <c r="KKZ106" s="704"/>
      <c r="KLA106" s="704"/>
      <c r="KLB106" s="704"/>
      <c r="KLC106" s="704"/>
      <c r="KLD106" s="704"/>
      <c r="KLE106" s="704"/>
      <c r="KLF106" s="704"/>
      <c r="KLG106" s="704"/>
      <c r="KLH106" s="704"/>
      <c r="KLI106" s="704"/>
      <c r="KLJ106" s="704"/>
      <c r="KLK106" s="704"/>
      <c r="KLL106" s="704"/>
      <c r="KLM106" s="704"/>
      <c r="KLN106" s="704"/>
      <c r="KLO106" s="704"/>
      <c r="KLP106" s="704"/>
      <c r="KLQ106" s="704"/>
      <c r="KLR106" s="704"/>
      <c r="KLS106" s="704"/>
      <c r="KLT106" s="704"/>
      <c r="KLU106" s="704"/>
      <c r="KLV106" s="704"/>
      <c r="KLW106" s="704"/>
      <c r="KLX106" s="704"/>
      <c r="KLY106" s="704"/>
      <c r="KLZ106" s="704"/>
      <c r="KMA106" s="704"/>
      <c r="KMB106" s="704"/>
      <c r="KMC106" s="704"/>
      <c r="KMD106" s="704"/>
      <c r="KME106" s="704"/>
      <c r="KMF106" s="704"/>
      <c r="KMG106" s="704"/>
      <c r="KMH106" s="704"/>
      <c r="KMI106" s="704"/>
      <c r="KMJ106" s="704"/>
      <c r="KMK106" s="704"/>
      <c r="KML106" s="704"/>
      <c r="KMM106" s="704"/>
      <c r="KMN106" s="704"/>
      <c r="KMO106" s="704"/>
      <c r="KMP106" s="704"/>
      <c r="KMQ106" s="704"/>
      <c r="KMR106" s="704"/>
      <c r="KMS106" s="704"/>
      <c r="KMT106" s="704"/>
      <c r="KMU106" s="704"/>
      <c r="KMV106" s="704"/>
      <c r="KMW106" s="704"/>
      <c r="KMX106" s="704"/>
      <c r="KMY106" s="704"/>
      <c r="KMZ106" s="704"/>
      <c r="KNA106" s="704"/>
      <c r="KNB106" s="704"/>
      <c r="KNC106" s="704"/>
      <c r="KND106" s="704"/>
      <c r="KNE106" s="704"/>
      <c r="KNF106" s="704"/>
      <c r="KNG106" s="704"/>
      <c r="KNH106" s="704"/>
      <c r="KNI106" s="704"/>
      <c r="KNJ106" s="704"/>
      <c r="KNK106" s="704"/>
      <c r="KNL106" s="704"/>
      <c r="KNM106" s="704"/>
      <c r="KNN106" s="704"/>
      <c r="KNO106" s="704"/>
      <c r="KNP106" s="704"/>
      <c r="KNQ106" s="704"/>
      <c r="KNR106" s="704"/>
      <c r="KNS106" s="704"/>
      <c r="KNT106" s="704"/>
      <c r="KNU106" s="704"/>
      <c r="KNV106" s="704"/>
      <c r="KNW106" s="704"/>
      <c r="KNX106" s="704"/>
      <c r="KNY106" s="704"/>
      <c r="KNZ106" s="704"/>
      <c r="KOA106" s="704"/>
      <c r="KOB106" s="704"/>
      <c r="KOC106" s="704"/>
      <c r="KOD106" s="704"/>
      <c r="KOE106" s="704"/>
      <c r="KOF106" s="704"/>
      <c r="KOG106" s="704"/>
      <c r="KOH106" s="704"/>
      <c r="KOI106" s="704"/>
      <c r="KOJ106" s="704"/>
      <c r="KOK106" s="704"/>
      <c r="KOL106" s="704"/>
      <c r="KOM106" s="704"/>
      <c r="KON106" s="704"/>
      <c r="KOO106" s="704"/>
      <c r="KOP106" s="704"/>
      <c r="KOQ106" s="704"/>
      <c r="KOR106" s="704"/>
      <c r="KOS106" s="704"/>
      <c r="KOT106" s="704"/>
      <c r="KOU106" s="704"/>
      <c r="KOV106" s="704"/>
      <c r="KOW106" s="704"/>
      <c r="KOX106" s="704"/>
      <c r="KOY106" s="704"/>
      <c r="KOZ106" s="704"/>
      <c r="KPA106" s="704"/>
      <c r="KPB106" s="704"/>
      <c r="KPC106" s="704"/>
      <c r="KPD106" s="704"/>
      <c r="KPE106" s="704"/>
      <c r="KPF106" s="704"/>
      <c r="KPG106" s="704"/>
      <c r="KPH106" s="704"/>
      <c r="KPI106" s="704"/>
      <c r="KPJ106" s="704"/>
      <c r="KPK106" s="704"/>
      <c r="KPL106" s="704"/>
      <c r="KPM106" s="704"/>
      <c r="KPN106" s="704"/>
      <c r="KPO106" s="704"/>
      <c r="KPP106" s="704"/>
      <c r="KPQ106" s="704"/>
      <c r="KPR106" s="704"/>
      <c r="KPS106" s="704"/>
      <c r="KPT106" s="704"/>
      <c r="KPU106" s="704"/>
      <c r="KPV106" s="704"/>
      <c r="KPW106" s="704"/>
      <c r="KPX106" s="704"/>
      <c r="KPY106" s="704"/>
      <c r="KPZ106" s="704"/>
      <c r="KQA106" s="704"/>
      <c r="KQB106" s="704"/>
      <c r="KQC106" s="704"/>
      <c r="KQD106" s="704"/>
      <c r="KQE106" s="704"/>
      <c r="KQF106" s="704"/>
      <c r="KQG106" s="704"/>
      <c r="KQH106" s="704"/>
      <c r="KQI106" s="704"/>
      <c r="KQJ106" s="704"/>
      <c r="KQK106" s="704"/>
      <c r="KQL106" s="704"/>
      <c r="KQM106" s="704"/>
      <c r="KQN106" s="704"/>
      <c r="KQO106" s="704"/>
      <c r="KQP106" s="704"/>
      <c r="KQQ106" s="704"/>
      <c r="KQR106" s="704"/>
      <c r="KQS106" s="704"/>
      <c r="KQT106" s="704"/>
      <c r="KQU106" s="704"/>
      <c r="KQV106" s="704"/>
      <c r="KQW106" s="704"/>
      <c r="KQX106" s="704"/>
      <c r="KQY106" s="704"/>
      <c r="KQZ106" s="704"/>
      <c r="KRA106" s="704"/>
      <c r="KRB106" s="704"/>
      <c r="KRC106" s="704"/>
      <c r="KRD106" s="704"/>
      <c r="KRE106" s="704"/>
      <c r="KRF106" s="704"/>
      <c r="KRG106" s="704"/>
      <c r="KRH106" s="704"/>
      <c r="KRI106" s="704"/>
      <c r="KRJ106" s="704"/>
      <c r="KRK106" s="704"/>
      <c r="KRL106" s="704"/>
      <c r="KRM106" s="704"/>
      <c r="KRN106" s="704"/>
      <c r="KRO106" s="704"/>
      <c r="KRP106" s="704"/>
      <c r="KRQ106" s="704"/>
      <c r="KRR106" s="704"/>
      <c r="KRS106" s="704"/>
      <c r="KRT106" s="704"/>
      <c r="KRU106" s="704"/>
      <c r="KRV106" s="704"/>
      <c r="KRW106" s="704"/>
      <c r="KRX106" s="704"/>
      <c r="KRY106" s="704"/>
      <c r="KRZ106" s="704"/>
      <c r="KSA106" s="704"/>
      <c r="KSB106" s="704"/>
      <c r="KSC106" s="704"/>
      <c r="KSD106" s="704"/>
      <c r="KSE106" s="704"/>
      <c r="KSF106" s="704"/>
      <c r="KSG106" s="704"/>
      <c r="KSH106" s="704"/>
      <c r="KSI106" s="704"/>
      <c r="KSJ106" s="704"/>
      <c r="KSK106" s="704"/>
      <c r="KSL106" s="704"/>
      <c r="KSM106" s="704"/>
      <c r="KSN106" s="704"/>
      <c r="KSO106" s="704"/>
      <c r="KSP106" s="704"/>
      <c r="KSQ106" s="704"/>
      <c r="KSR106" s="704"/>
      <c r="KSS106" s="704"/>
      <c r="KST106" s="704"/>
      <c r="KSU106" s="704"/>
      <c r="KSV106" s="704"/>
      <c r="KSW106" s="704"/>
      <c r="KSX106" s="704"/>
      <c r="KSY106" s="704"/>
      <c r="KSZ106" s="704"/>
      <c r="KTA106" s="704"/>
      <c r="KTB106" s="704"/>
      <c r="KTC106" s="704"/>
      <c r="KTD106" s="704"/>
      <c r="KTE106" s="704"/>
      <c r="KTF106" s="704"/>
      <c r="KTG106" s="704"/>
      <c r="KTH106" s="704"/>
      <c r="KTI106" s="704"/>
      <c r="KTJ106" s="704"/>
      <c r="KTK106" s="704"/>
      <c r="KTL106" s="704"/>
      <c r="KTM106" s="704"/>
      <c r="KTN106" s="704"/>
      <c r="KTO106" s="704"/>
      <c r="KTP106" s="704"/>
      <c r="KTQ106" s="704"/>
      <c r="KTR106" s="704"/>
      <c r="KTS106" s="704"/>
      <c r="KTT106" s="704"/>
      <c r="KTU106" s="704"/>
      <c r="KTV106" s="704"/>
      <c r="KTW106" s="704"/>
      <c r="KTX106" s="704"/>
      <c r="KTY106" s="704"/>
      <c r="KTZ106" s="704"/>
      <c r="KUA106" s="704"/>
      <c r="KUB106" s="704"/>
      <c r="KUC106" s="704"/>
      <c r="KUD106" s="704"/>
      <c r="KUE106" s="704"/>
      <c r="KUF106" s="704"/>
      <c r="KUG106" s="704"/>
      <c r="KUH106" s="704"/>
      <c r="KUI106" s="704"/>
      <c r="KUJ106" s="704"/>
      <c r="KUK106" s="704"/>
      <c r="KUL106" s="704"/>
      <c r="KUM106" s="704"/>
      <c r="KUN106" s="704"/>
      <c r="KUO106" s="704"/>
      <c r="KUP106" s="704"/>
      <c r="KUQ106" s="704"/>
      <c r="KUR106" s="704"/>
      <c r="KUS106" s="704"/>
      <c r="KUT106" s="704"/>
      <c r="KUU106" s="704"/>
      <c r="KUV106" s="704"/>
      <c r="KUW106" s="704"/>
      <c r="KUX106" s="704"/>
      <c r="KUY106" s="704"/>
      <c r="KUZ106" s="704"/>
      <c r="KVA106" s="704"/>
      <c r="KVB106" s="704"/>
      <c r="KVC106" s="704"/>
      <c r="KVD106" s="704"/>
      <c r="KVE106" s="704"/>
      <c r="KVF106" s="704"/>
      <c r="KVG106" s="704"/>
      <c r="KVH106" s="704"/>
      <c r="KVI106" s="704"/>
      <c r="KVJ106" s="704"/>
      <c r="KVK106" s="704"/>
      <c r="KVL106" s="704"/>
      <c r="KVM106" s="704"/>
      <c r="KVN106" s="704"/>
      <c r="KVO106" s="704"/>
      <c r="KVP106" s="704"/>
      <c r="KVQ106" s="704"/>
      <c r="KVR106" s="704"/>
      <c r="KVS106" s="704"/>
      <c r="KVT106" s="704"/>
      <c r="KVU106" s="704"/>
      <c r="KVV106" s="704"/>
      <c r="KVW106" s="704"/>
      <c r="KVX106" s="704"/>
      <c r="KVY106" s="704"/>
      <c r="KVZ106" s="704"/>
      <c r="KWA106" s="704"/>
      <c r="KWB106" s="704"/>
      <c r="KWC106" s="704"/>
      <c r="KWD106" s="704"/>
      <c r="KWE106" s="704"/>
      <c r="KWF106" s="704"/>
      <c r="KWG106" s="704"/>
      <c r="KWH106" s="704"/>
      <c r="KWI106" s="704"/>
      <c r="KWJ106" s="704"/>
      <c r="KWK106" s="704"/>
      <c r="KWL106" s="704"/>
      <c r="KWM106" s="704"/>
      <c r="KWN106" s="704"/>
      <c r="KWO106" s="704"/>
      <c r="KWP106" s="704"/>
      <c r="KWQ106" s="704"/>
      <c r="KWR106" s="704"/>
      <c r="KWS106" s="704"/>
      <c r="KWT106" s="704"/>
      <c r="KWU106" s="704"/>
      <c r="KWV106" s="704"/>
      <c r="KWW106" s="704"/>
      <c r="KWX106" s="704"/>
      <c r="KWY106" s="704"/>
      <c r="KWZ106" s="704"/>
      <c r="KXA106" s="704"/>
      <c r="KXB106" s="704"/>
      <c r="KXC106" s="704"/>
      <c r="KXD106" s="704"/>
      <c r="KXE106" s="704"/>
      <c r="KXF106" s="704"/>
      <c r="KXG106" s="704"/>
      <c r="KXH106" s="704"/>
      <c r="KXI106" s="704"/>
      <c r="KXJ106" s="704"/>
      <c r="KXK106" s="704"/>
      <c r="KXL106" s="704"/>
      <c r="KXM106" s="704"/>
      <c r="KXN106" s="704"/>
      <c r="KXO106" s="704"/>
      <c r="KXP106" s="704"/>
      <c r="KXQ106" s="704"/>
      <c r="KXR106" s="704"/>
      <c r="KXS106" s="704"/>
      <c r="KXT106" s="704"/>
      <c r="KXU106" s="704"/>
      <c r="KXV106" s="704"/>
      <c r="KXW106" s="704"/>
      <c r="KXX106" s="704"/>
      <c r="KXY106" s="704"/>
      <c r="KXZ106" s="704"/>
      <c r="KYA106" s="704"/>
      <c r="KYB106" s="704"/>
      <c r="KYC106" s="704"/>
      <c r="KYD106" s="704"/>
      <c r="KYE106" s="704"/>
      <c r="KYF106" s="704"/>
      <c r="KYG106" s="704"/>
      <c r="KYH106" s="704"/>
      <c r="KYI106" s="704"/>
      <c r="KYJ106" s="704"/>
      <c r="KYK106" s="704"/>
      <c r="KYL106" s="704"/>
      <c r="KYM106" s="704"/>
      <c r="KYN106" s="704"/>
      <c r="KYO106" s="704"/>
      <c r="KYP106" s="704"/>
      <c r="KYQ106" s="704"/>
      <c r="KYR106" s="704"/>
      <c r="KYS106" s="704"/>
      <c r="KYT106" s="704"/>
      <c r="KYU106" s="704"/>
      <c r="KYV106" s="704"/>
      <c r="KYW106" s="704"/>
      <c r="KYX106" s="704"/>
      <c r="KYY106" s="704"/>
      <c r="KYZ106" s="704"/>
      <c r="KZA106" s="704"/>
      <c r="KZB106" s="704"/>
      <c r="KZC106" s="704"/>
      <c r="KZD106" s="704"/>
      <c r="KZE106" s="704"/>
      <c r="KZF106" s="704"/>
      <c r="KZG106" s="704"/>
      <c r="KZH106" s="704"/>
      <c r="KZI106" s="704"/>
      <c r="KZJ106" s="704"/>
      <c r="KZK106" s="704"/>
      <c r="KZL106" s="704"/>
      <c r="KZM106" s="704"/>
      <c r="KZN106" s="704"/>
      <c r="KZO106" s="704"/>
      <c r="KZP106" s="704"/>
      <c r="KZQ106" s="704"/>
      <c r="KZR106" s="704"/>
      <c r="KZS106" s="704"/>
      <c r="KZT106" s="704"/>
      <c r="KZU106" s="704"/>
      <c r="KZV106" s="704"/>
      <c r="KZW106" s="704"/>
      <c r="KZX106" s="704"/>
      <c r="KZY106" s="704"/>
      <c r="KZZ106" s="704"/>
      <c r="LAA106" s="704"/>
      <c r="LAB106" s="704"/>
      <c r="LAC106" s="704"/>
      <c r="LAD106" s="704"/>
      <c r="LAE106" s="704"/>
      <c r="LAF106" s="704"/>
      <c r="LAG106" s="704"/>
      <c r="LAH106" s="704"/>
      <c r="LAI106" s="704"/>
      <c r="LAJ106" s="704"/>
      <c r="LAK106" s="704"/>
      <c r="LAL106" s="704"/>
      <c r="LAM106" s="704"/>
      <c r="LAN106" s="704"/>
      <c r="LAO106" s="704"/>
      <c r="LAP106" s="704"/>
      <c r="LAQ106" s="704"/>
      <c r="LAR106" s="704"/>
      <c r="LAS106" s="704"/>
      <c r="LAT106" s="704"/>
      <c r="LAU106" s="704"/>
      <c r="LAV106" s="704"/>
      <c r="LAW106" s="704"/>
      <c r="LAX106" s="704"/>
      <c r="LAY106" s="704"/>
      <c r="LAZ106" s="704"/>
      <c r="LBA106" s="704"/>
      <c r="LBB106" s="704"/>
      <c r="LBC106" s="704"/>
      <c r="LBD106" s="704"/>
      <c r="LBE106" s="704"/>
      <c r="LBF106" s="704"/>
      <c r="LBG106" s="704"/>
      <c r="LBH106" s="704"/>
      <c r="LBI106" s="704"/>
      <c r="LBJ106" s="704"/>
      <c r="LBK106" s="704"/>
      <c r="LBL106" s="704"/>
      <c r="LBM106" s="704"/>
      <c r="LBN106" s="704"/>
      <c r="LBO106" s="704"/>
      <c r="LBP106" s="704"/>
      <c r="LBQ106" s="704"/>
      <c r="LBR106" s="704"/>
      <c r="LBS106" s="704"/>
      <c r="LBT106" s="704"/>
      <c r="LBU106" s="704"/>
      <c r="LBV106" s="704"/>
      <c r="LBW106" s="704"/>
      <c r="LBX106" s="704"/>
      <c r="LBY106" s="704"/>
      <c r="LBZ106" s="704"/>
      <c r="LCA106" s="704"/>
      <c r="LCB106" s="704"/>
      <c r="LCC106" s="704"/>
      <c r="LCD106" s="704"/>
      <c r="LCE106" s="704"/>
      <c r="LCF106" s="704"/>
      <c r="LCG106" s="704"/>
      <c r="LCH106" s="704"/>
      <c r="LCI106" s="704"/>
      <c r="LCJ106" s="704"/>
      <c r="LCK106" s="704"/>
      <c r="LCL106" s="704"/>
      <c r="LCM106" s="704"/>
      <c r="LCN106" s="704"/>
      <c r="LCO106" s="704"/>
      <c r="LCP106" s="704"/>
      <c r="LCQ106" s="704"/>
      <c r="LCR106" s="704"/>
      <c r="LCS106" s="704"/>
      <c r="LCT106" s="704"/>
      <c r="LCU106" s="704"/>
      <c r="LCV106" s="704"/>
      <c r="LCW106" s="704"/>
      <c r="LCX106" s="704"/>
      <c r="LCY106" s="704"/>
      <c r="LCZ106" s="704"/>
      <c r="LDA106" s="704"/>
      <c r="LDB106" s="704"/>
      <c r="LDC106" s="704"/>
      <c r="LDD106" s="704"/>
      <c r="LDE106" s="704"/>
      <c r="LDF106" s="704"/>
      <c r="LDG106" s="704"/>
      <c r="LDH106" s="704"/>
      <c r="LDI106" s="704"/>
      <c r="LDJ106" s="704"/>
      <c r="LDK106" s="704"/>
      <c r="LDL106" s="704"/>
      <c r="LDM106" s="704"/>
      <c r="LDN106" s="704"/>
      <c r="LDO106" s="704"/>
      <c r="LDP106" s="704"/>
      <c r="LDQ106" s="704"/>
      <c r="LDR106" s="704"/>
      <c r="LDS106" s="704"/>
      <c r="LDT106" s="704"/>
      <c r="LDU106" s="704"/>
      <c r="LDV106" s="704"/>
      <c r="LDW106" s="704"/>
      <c r="LDX106" s="704"/>
      <c r="LDY106" s="704"/>
      <c r="LDZ106" s="704"/>
      <c r="LEA106" s="704"/>
      <c r="LEB106" s="704"/>
      <c r="LEC106" s="704"/>
      <c r="LED106" s="704"/>
      <c r="LEE106" s="704"/>
      <c r="LEF106" s="704"/>
      <c r="LEG106" s="704"/>
      <c r="LEH106" s="704"/>
      <c r="LEI106" s="704"/>
      <c r="LEJ106" s="704"/>
      <c r="LEK106" s="704"/>
      <c r="LEL106" s="704"/>
      <c r="LEM106" s="704"/>
      <c r="LEN106" s="704"/>
      <c r="LEO106" s="704"/>
      <c r="LEP106" s="704"/>
      <c r="LEQ106" s="704"/>
      <c r="LER106" s="704"/>
      <c r="LES106" s="704"/>
      <c r="LET106" s="704"/>
      <c r="LEU106" s="704"/>
      <c r="LEV106" s="704"/>
      <c r="LEW106" s="704"/>
      <c r="LEX106" s="704"/>
      <c r="LEY106" s="704"/>
      <c r="LEZ106" s="704"/>
      <c r="LFA106" s="704"/>
      <c r="LFB106" s="704"/>
      <c r="LFC106" s="704"/>
      <c r="LFD106" s="704"/>
      <c r="LFE106" s="704"/>
      <c r="LFF106" s="704"/>
      <c r="LFG106" s="704"/>
      <c r="LFH106" s="704"/>
      <c r="LFI106" s="704"/>
      <c r="LFJ106" s="704"/>
      <c r="LFK106" s="704"/>
      <c r="LFL106" s="704"/>
      <c r="LFM106" s="704"/>
      <c r="LFN106" s="704"/>
      <c r="LFO106" s="704"/>
      <c r="LFP106" s="704"/>
      <c r="LFQ106" s="704"/>
      <c r="LFR106" s="704"/>
      <c r="LFS106" s="704"/>
      <c r="LFT106" s="704"/>
      <c r="LFU106" s="704"/>
      <c r="LFV106" s="704"/>
      <c r="LFW106" s="704"/>
      <c r="LFX106" s="704"/>
      <c r="LFY106" s="704"/>
      <c r="LFZ106" s="704"/>
      <c r="LGA106" s="704"/>
      <c r="LGB106" s="704"/>
      <c r="LGC106" s="704"/>
      <c r="LGD106" s="704"/>
      <c r="LGE106" s="704"/>
      <c r="LGF106" s="704"/>
      <c r="LGG106" s="704"/>
      <c r="LGH106" s="704"/>
      <c r="LGI106" s="704"/>
      <c r="LGJ106" s="704"/>
      <c r="LGK106" s="704"/>
      <c r="LGL106" s="704"/>
      <c r="LGM106" s="704"/>
      <c r="LGN106" s="704"/>
      <c r="LGO106" s="704"/>
      <c r="LGP106" s="704"/>
      <c r="LGQ106" s="704"/>
      <c r="LGR106" s="704"/>
      <c r="LGS106" s="704"/>
      <c r="LGT106" s="704"/>
      <c r="LGU106" s="704"/>
      <c r="LGV106" s="704"/>
      <c r="LGW106" s="704"/>
      <c r="LGX106" s="704"/>
      <c r="LGY106" s="704"/>
      <c r="LGZ106" s="704"/>
      <c r="LHA106" s="704"/>
      <c r="LHB106" s="704"/>
      <c r="LHC106" s="704"/>
      <c r="LHD106" s="704"/>
      <c r="LHE106" s="704"/>
      <c r="LHF106" s="704"/>
      <c r="LHG106" s="704"/>
      <c r="LHH106" s="704"/>
      <c r="LHI106" s="704"/>
      <c r="LHJ106" s="704"/>
      <c r="LHK106" s="704"/>
      <c r="LHL106" s="704"/>
      <c r="LHM106" s="704"/>
      <c r="LHN106" s="704"/>
      <c r="LHO106" s="704"/>
      <c r="LHP106" s="704"/>
      <c r="LHQ106" s="704"/>
      <c r="LHR106" s="704"/>
      <c r="LHS106" s="704"/>
      <c r="LHT106" s="704"/>
      <c r="LHU106" s="704"/>
      <c r="LHV106" s="704"/>
      <c r="LHW106" s="704"/>
      <c r="LHX106" s="704"/>
      <c r="LHY106" s="704"/>
      <c r="LHZ106" s="704"/>
      <c r="LIA106" s="704"/>
      <c r="LIB106" s="704"/>
      <c r="LIC106" s="704"/>
      <c r="LID106" s="704"/>
      <c r="LIE106" s="704"/>
      <c r="LIF106" s="704"/>
      <c r="LIG106" s="704"/>
      <c r="LIH106" s="704"/>
      <c r="LII106" s="704"/>
      <c r="LIJ106" s="704"/>
      <c r="LIK106" s="704"/>
      <c r="LIL106" s="704"/>
      <c r="LIM106" s="704"/>
      <c r="LIN106" s="704"/>
      <c r="LIO106" s="704"/>
      <c r="LIP106" s="704"/>
      <c r="LIQ106" s="704"/>
      <c r="LIR106" s="704"/>
      <c r="LIS106" s="704"/>
      <c r="LIT106" s="704"/>
      <c r="LIU106" s="704"/>
      <c r="LIV106" s="704"/>
      <c r="LIW106" s="704"/>
      <c r="LIX106" s="704"/>
      <c r="LIY106" s="704"/>
      <c r="LIZ106" s="704"/>
      <c r="LJA106" s="704"/>
      <c r="LJB106" s="704"/>
      <c r="LJC106" s="704"/>
      <c r="LJD106" s="704"/>
      <c r="LJE106" s="704"/>
      <c r="LJF106" s="704"/>
      <c r="LJG106" s="704"/>
      <c r="LJH106" s="704"/>
      <c r="LJI106" s="704"/>
      <c r="LJJ106" s="704"/>
      <c r="LJK106" s="704"/>
      <c r="LJL106" s="704"/>
      <c r="LJM106" s="704"/>
      <c r="LJN106" s="704"/>
      <c r="LJO106" s="704"/>
      <c r="LJP106" s="704"/>
      <c r="LJQ106" s="704"/>
      <c r="LJR106" s="704"/>
      <c r="LJS106" s="704"/>
      <c r="LJT106" s="704"/>
      <c r="LJU106" s="704"/>
      <c r="LJV106" s="704"/>
      <c r="LJW106" s="704"/>
      <c r="LJX106" s="704"/>
      <c r="LJY106" s="704"/>
      <c r="LJZ106" s="704"/>
      <c r="LKA106" s="704"/>
      <c r="LKB106" s="704"/>
      <c r="LKC106" s="704"/>
      <c r="LKD106" s="704"/>
      <c r="LKE106" s="704"/>
      <c r="LKF106" s="704"/>
      <c r="LKG106" s="704"/>
      <c r="LKH106" s="704"/>
      <c r="LKI106" s="704"/>
      <c r="LKJ106" s="704"/>
      <c r="LKK106" s="704"/>
      <c r="LKL106" s="704"/>
      <c r="LKM106" s="704"/>
      <c r="LKN106" s="704"/>
      <c r="LKO106" s="704"/>
      <c r="LKP106" s="704"/>
      <c r="LKQ106" s="704"/>
      <c r="LKR106" s="704"/>
      <c r="LKS106" s="704"/>
      <c r="LKT106" s="704"/>
      <c r="LKU106" s="704"/>
      <c r="LKV106" s="704"/>
      <c r="LKW106" s="704"/>
      <c r="LKX106" s="704"/>
      <c r="LKY106" s="704"/>
      <c r="LKZ106" s="704"/>
      <c r="LLA106" s="704"/>
      <c r="LLB106" s="704"/>
      <c r="LLC106" s="704"/>
      <c r="LLD106" s="704"/>
      <c r="LLE106" s="704"/>
      <c r="LLF106" s="704"/>
      <c r="LLG106" s="704"/>
      <c r="LLH106" s="704"/>
      <c r="LLI106" s="704"/>
      <c r="LLJ106" s="704"/>
      <c r="LLK106" s="704"/>
      <c r="LLL106" s="704"/>
      <c r="LLM106" s="704"/>
      <c r="LLN106" s="704"/>
      <c r="LLO106" s="704"/>
      <c r="LLP106" s="704"/>
      <c r="LLQ106" s="704"/>
      <c r="LLR106" s="704"/>
      <c r="LLS106" s="704"/>
      <c r="LLT106" s="704"/>
      <c r="LLU106" s="704"/>
      <c r="LLV106" s="704"/>
      <c r="LLW106" s="704"/>
      <c r="LLX106" s="704"/>
      <c r="LLY106" s="704"/>
      <c r="LLZ106" s="704"/>
      <c r="LMA106" s="704"/>
      <c r="LMB106" s="704"/>
      <c r="LMC106" s="704"/>
      <c r="LMD106" s="704"/>
      <c r="LME106" s="704"/>
      <c r="LMF106" s="704"/>
      <c r="LMG106" s="704"/>
      <c r="LMH106" s="704"/>
      <c r="LMI106" s="704"/>
      <c r="LMJ106" s="704"/>
      <c r="LMK106" s="704"/>
      <c r="LML106" s="704"/>
      <c r="LMM106" s="704"/>
      <c r="LMN106" s="704"/>
      <c r="LMO106" s="704"/>
      <c r="LMP106" s="704"/>
      <c r="LMQ106" s="704"/>
      <c r="LMR106" s="704"/>
      <c r="LMS106" s="704"/>
      <c r="LMT106" s="704"/>
      <c r="LMU106" s="704"/>
      <c r="LMV106" s="704"/>
      <c r="LMW106" s="704"/>
      <c r="LMX106" s="704"/>
      <c r="LMY106" s="704"/>
      <c r="LMZ106" s="704"/>
      <c r="LNA106" s="704"/>
      <c r="LNB106" s="704"/>
      <c r="LNC106" s="704"/>
      <c r="LND106" s="704"/>
      <c r="LNE106" s="704"/>
      <c r="LNF106" s="704"/>
      <c r="LNG106" s="704"/>
      <c r="LNH106" s="704"/>
      <c r="LNI106" s="704"/>
      <c r="LNJ106" s="704"/>
      <c r="LNK106" s="704"/>
      <c r="LNL106" s="704"/>
      <c r="LNM106" s="704"/>
      <c r="LNN106" s="704"/>
      <c r="LNO106" s="704"/>
      <c r="LNP106" s="704"/>
      <c r="LNQ106" s="704"/>
      <c r="LNR106" s="704"/>
      <c r="LNS106" s="704"/>
      <c r="LNT106" s="704"/>
      <c r="LNU106" s="704"/>
      <c r="LNV106" s="704"/>
      <c r="LNW106" s="704"/>
      <c r="LNX106" s="704"/>
      <c r="LNY106" s="704"/>
      <c r="LNZ106" s="704"/>
      <c r="LOA106" s="704"/>
      <c r="LOB106" s="704"/>
      <c r="LOC106" s="704"/>
      <c r="LOD106" s="704"/>
      <c r="LOE106" s="704"/>
      <c r="LOF106" s="704"/>
      <c r="LOG106" s="704"/>
      <c r="LOH106" s="704"/>
      <c r="LOI106" s="704"/>
      <c r="LOJ106" s="704"/>
      <c r="LOK106" s="704"/>
      <c r="LOL106" s="704"/>
      <c r="LOM106" s="704"/>
      <c r="LON106" s="704"/>
      <c r="LOO106" s="704"/>
      <c r="LOP106" s="704"/>
      <c r="LOQ106" s="704"/>
      <c r="LOR106" s="704"/>
      <c r="LOS106" s="704"/>
      <c r="LOT106" s="704"/>
      <c r="LOU106" s="704"/>
      <c r="LOV106" s="704"/>
      <c r="LOW106" s="704"/>
      <c r="LOX106" s="704"/>
      <c r="LOY106" s="704"/>
      <c r="LOZ106" s="704"/>
      <c r="LPA106" s="704"/>
      <c r="LPB106" s="704"/>
      <c r="LPC106" s="704"/>
      <c r="LPD106" s="704"/>
      <c r="LPE106" s="704"/>
      <c r="LPF106" s="704"/>
      <c r="LPG106" s="704"/>
      <c r="LPH106" s="704"/>
      <c r="LPI106" s="704"/>
      <c r="LPJ106" s="704"/>
      <c r="LPK106" s="704"/>
      <c r="LPL106" s="704"/>
      <c r="LPM106" s="704"/>
      <c r="LPN106" s="704"/>
      <c r="LPO106" s="704"/>
      <c r="LPP106" s="704"/>
      <c r="LPQ106" s="704"/>
      <c r="LPR106" s="704"/>
      <c r="LPS106" s="704"/>
      <c r="LPT106" s="704"/>
      <c r="LPU106" s="704"/>
      <c r="LPV106" s="704"/>
      <c r="LPW106" s="704"/>
      <c r="LPX106" s="704"/>
      <c r="LPY106" s="704"/>
      <c r="LPZ106" s="704"/>
      <c r="LQA106" s="704"/>
      <c r="LQB106" s="704"/>
      <c r="LQC106" s="704"/>
      <c r="LQD106" s="704"/>
      <c r="LQE106" s="704"/>
      <c r="LQF106" s="704"/>
      <c r="LQG106" s="704"/>
      <c r="LQH106" s="704"/>
      <c r="LQI106" s="704"/>
      <c r="LQJ106" s="704"/>
      <c r="LQK106" s="704"/>
      <c r="LQL106" s="704"/>
      <c r="LQM106" s="704"/>
      <c r="LQN106" s="704"/>
      <c r="LQO106" s="704"/>
      <c r="LQP106" s="704"/>
      <c r="LQQ106" s="704"/>
      <c r="LQR106" s="704"/>
      <c r="LQS106" s="704"/>
      <c r="LQT106" s="704"/>
      <c r="LQU106" s="704"/>
      <c r="LQV106" s="704"/>
      <c r="LQW106" s="704"/>
      <c r="LQX106" s="704"/>
      <c r="LQY106" s="704"/>
      <c r="LQZ106" s="704"/>
      <c r="LRA106" s="704"/>
      <c r="LRB106" s="704"/>
      <c r="LRC106" s="704"/>
      <c r="LRD106" s="704"/>
      <c r="LRE106" s="704"/>
      <c r="LRF106" s="704"/>
      <c r="LRG106" s="704"/>
      <c r="LRH106" s="704"/>
      <c r="LRI106" s="704"/>
      <c r="LRJ106" s="704"/>
      <c r="LRK106" s="704"/>
      <c r="LRL106" s="704"/>
      <c r="LRM106" s="704"/>
      <c r="LRN106" s="704"/>
      <c r="LRO106" s="704"/>
      <c r="LRP106" s="704"/>
      <c r="LRQ106" s="704"/>
      <c r="LRR106" s="704"/>
      <c r="LRS106" s="704"/>
      <c r="LRT106" s="704"/>
      <c r="LRU106" s="704"/>
      <c r="LRV106" s="704"/>
      <c r="LRW106" s="704"/>
      <c r="LRX106" s="704"/>
      <c r="LRY106" s="704"/>
      <c r="LRZ106" s="704"/>
      <c r="LSA106" s="704"/>
      <c r="LSB106" s="704"/>
      <c r="LSC106" s="704"/>
      <c r="LSD106" s="704"/>
      <c r="LSE106" s="704"/>
      <c r="LSF106" s="704"/>
      <c r="LSG106" s="704"/>
      <c r="LSH106" s="704"/>
      <c r="LSI106" s="704"/>
      <c r="LSJ106" s="704"/>
      <c r="LSK106" s="704"/>
      <c r="LSL106" s="704"/>
      <c r="LSM106" s="704"/>
      <c r="LSN106" s="704"/>
      <c r="LSO106" s="704"/>
      <c r="LSP106" s="704"/>
      <c r="LSQ106" s="704"/>
      <c r="LSR106" s="704"/>
      <c r="LSS106" s="704"/>
      <c r="LST106" s="704"/>
      <c r="LSU106" s="704"/>
      <c r="LSV106" s="704"/>
      <c r="LSW106" s="704"/>
      <c r="LSX106" s="704"/>
      <c r="LSY106" s="704"/>
      <c r="LSZ106" s="704"/>
      <c r="LTA106" s="704"/>
      <c r="LTB106" s="704"/>
      <c r="LTC106" s="704"/>
      <c r="LTD106" s="704"/>
      <c r="LTE106" s="704"/>
      <c r="LTF106" s="704"/>
      <c r="LTG106" s="704"/>
      <c r="LTH106" s="704"/>
      <c r="LTI106" s="704"/>
      <c r="LTJ106" s="704"/>
      <c r="LTK106" s="704"/>
      <c r="LTL106" s="704"/>
      <c r="LTM106" s="704"/>
      <c r="LTN106" s="704"/>
      <c r="LTO106" s="704"/>
      <c r="LTP106" s="704"/>
      <c r="LTQ106" s="704"/>
      <c r="LTR106" s="704"/>
      <c r="LTS106" s="704"/>
      <c r="LTT106" s="704"/>
      <c r="LTU106" s="704"/>
      <c r="LTV106" s="704"/>
      <c r="LTW106" s="704"/>
      <c r="LTX106" s="704"/>
      <c r="LTY106" s="704"/>
      <c r="LTZ106" s="704"/>
      <c r="LUA106" s="704"/>
      <c r="LUB106" s="704"/>
      <c r="LUC106" s="704"/>
      <c r="LUD106" s="704"/>
      <c r="LUE106" s="704"/>
      <c r="LUF106" s="704"/>
      <c r="LUG106" s="704"/>
      <c r="LUH106" s="704"/>
      <c r="LUI106" s="704"/>
      <c r="LUJ106" s="704"/>
      <c r="LUK106" s="704"/>
      <c r="LUL106" s="704"/>
      <c r="LUM106" s="704"/>
      <c r="LUN106" s="704"/>
      <c r="LUO106" s="704"/>
      <c r="LUP106" s="704"/>
      <c r="LUQ106" s="704"/>
      <c r="LUR106" s="704"/>
      <c r="LUS106" s="704"/>
      <c r="LUT106" s="704"/>
      <c r="LUU106" s="704"/>
      <c r="LUV106" s="704"/>
      <c r="LUW106" s="704"/>
      <c r="LUX106" s="704"/>
      <c r="LUY106" s="704"/>
      <c r="LUZ106" s="704"/>
      <c r="LVA106" s="704"/>
      <c r="LVB106" s="704"/>
      <c r="LVC106" s="704"/>
      <c r="LVD106" s="704"/>
      <c r="LVE106" s="704"/>
      <c r="LVF106" s="704"/>
      <c r="LVG106" s="704"/>
      <c r="LVH106" s="704"/>
      <c r="LVI106" s="704"/>
      <c r="LVJ106" s="704"/>
      <c r="LVK106" s="704"/>
      <c r="LVL106" s="704"/>
      <c r="LVM106" s="704"/>
      <c r="LVN106" s="704"/>
      <c r="LVO106" s="704"/>
      <c r="LVP106" s="704"/>
      <c r="LVQ106" s="704"/>
      <c r="LVR106" s="704"/>
      <c r="LVS106" s="704"/>
      <c r="LVT106" s="704"/>
      <c r="LVU106" s="704"/>
      <c r="LVV106" s="704"/>
      <c r="LVW106" s="704"/>
      <c r="LVX106" s="704"/>
      <c r="LVY106" s="704"/>
      <c r="LVZ106" s="704"/>
      <c r="LWA106" s="704"/>
      <c r="LWB106" s="704"/>
      <c r="LWC106" s="704"/>
      <c r="LWD106" s="704"/>
      <c r="LWE106" s="704"/>
      <c r="LWF106" s="704"/>
      <c r="LWG106" s="704"/>
      <c r="LWH106" s="704"/>
      <c r="LWI106" s="704"/>
      <c r="LWJ106" s="704"/>
      <c r="LWK106" s="704"/>
      <c r="LWL106" s="704"/>
      <c r="LWM106" s="704"/>
      <c r="LWN106" s="704"/>
      <c r="LWO106" s="704"/>
      <c r="LWP106" s="704"/>
      <c r="LWQ106" s="704"/>
      <c r="LWR106" s="704"/>
      <c r="LWS106" s="704"/>
      <c r="LWT106" s="704"/>
      <c r="LWU106" s="704"/>
      <c r="LWV106" s="704"/>
      <c r="LWW106" s="704"/>
      <c r="LWX106" s="704"/>
      <c r="LWY106" s="704"/>
      <c r="LWZ106" s="704"/>
      <c r="LXA106" s="704"/>
      <c r="LXB106" s="704"/>
      <c r="LXC106" s="704"/>
      <c r="LXD106" s="704"/>
      <c r="LXE106" s="704"/>
      <c r="LXF106" s="704"/>
      <c r="LXG106" s="704"/>
      <c r="LXH106" s="704"/>
      <c r="LXI106" s="704"/>
      <c r="LXJ106" s="704"/>
      <c r="LXK106" s="704"/>
      <c r="LXL106" s="704"/>
      <c r="LXM106" s="704"/>
      <c r="LXN106" s="704"/>
      <c r="LXO106" s="704"/>
      <c r="LXP106" s="704"/>
      <c r="LXQ106" s="704"/>
      <c r="LXR106" s="704"/>
      <c r="LXS106" s="704"/>
      <c r="LXT106" s="704"/>
      <c r="LXU106" s="704"/>
      <c r="LXV106" s="704"/>
      <c r="LXW106" s="704"/>
      <c r="LXX106" s="704"/>
      <c r="LXY106" s="704"/>
      <c r="LXZ106" s="704"/>
      <c r="LYA106" s="704"/>
      <c r="LYB106" s="704"/>
      <c r="LYC106" s="704"/>
      <c r="LYD106" s="704"/>
      <c r="LYE106" s="704"/>
      <c r="LYF106" s="704"/>
      <c r="LYG106" s="704"/>
      <c r="LYH106" s="704"/>
      <c r="LYI106" s="704"/>
      <c r="LYJ106" s="704"/>
      <c r="LYK106" s="704"/>
      <c r="LYL106" s="704"/>
      <c r="LYM106" s="704"/>
      <c r="LYN106" s="704"/>
      <c r="LYO106" s="704"/>
      <c r="LYP106" s="704"/>
      <c r="LYQ106" s="704"/>
      <c r="LYR106" s="704"/>
      <c r="LYS106" s="704"/>
      <c r="LYT106" s="704"/>
      <c r="LYU106" s="704"/>
      <c r="LYV106" s="704"/>
      <c r="LYW106" s="704"/>
      <c r="LYX106" s="704"/>
      <c r="LYY106" s="704"/>
      <c r="LYZ106" s="704"/>
      <c r="LZA106" s="704"/>
      <c r="LZB106" s="704"/>
      <c r="LZC106" s="704"/>
      <c r="LZD106" s="704"/>
      <c r="LZE106" s="704"/>
      <c r="LZF106" s="704"/>
      <c r="LZG106" s="704"/>
      <c r="LZH106" s="704"/>
      <c r="LZI106" s="704"/>
      <c r="LZJ106" s="704"/>
      <c r="LZK106" s="704"/>
      <c r="LZL106" s="704"/>
      <c r="LZM106" s="704"/>
      <c r="LZN106" s="704"/>
      <c r="LZO106" s="704"/>
      <c r="LZP106" s="704"/>
      <c r="LZQ106" s="704"/>
      <c r="LZR106" s="704"/>
      <c r="LZS106" s="704"/>
      <c r="LZT106" s="704"/>
      <c r="LZU106" s="704"/>
      <c r="LZV106" s="704"/>
      <c r="LZW106" s="704"/>
      <c r="LZX106" s="704"/>
      <c r="LZY106" s="704"/>
      <c r="LZZ106" s="704"/>
      <c r="MAA106" s="704"/>
      <c r="MAB106" s="704"/>
      <c r="MAC106" s="704"/>
      <c r="MAD106" s="704"/>
      <c r="MAE106" s="704"/>
      <c r="MAF106" s="704"/>
      <c r="MAG106" s="704"/>
      <c r="MAH106" s="704"/>
      <c r="MAI106" s="704"/>
      <c r="MAJ106" s="704"/>
      <c r="MAK106" s="704"/>
      <c r="MAL106" s="704"/>
      <c r="MAM106" s="704"/>
      <c r="MAN106" s="704"/>
      <c r="MAO106" s="704"/>
      <c r="MAP106" s="704"/>
      <c r="MAQ106" s="704"/>
      <c r="MAR106" s="704"/>
      <c r="MAS106" s="704"/>
      <c r="MAT106" s="704"/>
      <c r="MAU106" s="704"/>
      <c r="MAV106" s="704"/>
      <c r="MAW106" s="704"/>
      <c r="MAX106" s="704"/>
      <c r="MAY106" s="704"/>
      <c r="MAZ106" s="704"/>
      <c r="MBA106" s="704"/>
      <c r="MBB106" s="704"/>
      <c r="MBC106" s="704"/>
      <c r="MBD106" s="704"/>
      <c r="MBE106" s="704"/>
      <c r="MBF106" s="704"/>
      <c r="MBG106" s="704"/>
      <c r="MBH106" s="704"/>
      <c r="MBI106" s="704"/>
      <c r="MBJ106" s="704"/>
      <c r="MBK106" s="704"/>
      <c r="MBL106" s="704"/>
      <c r="MBM106" s="704"/>
      <c r="MBN106" s="704"/>
      <c r="MBO106" s="704"/>
      <c r="MBP106" s="704"/>
      <c r="MBQ106" s="704"/>
      <c r="MBR106" s="704"/>
      <c r="MBS106" s="704"/>
      <c r="MBT106" s="704"/>
      <c r="MBU106" s="704"/>
      <c r="MBV106" s="704"/>
      <c r="MBW106" s="704"/>
      <c r="MBX106" s="704"/>
      <c r="MBY106" s="704"/>
      <c r="MBZ106" s="704"/>
      <c r="MCA106" s="704"/>
      <c r="MCB106" s="704"/>
      <c r="MCC106" s="704"/>
      <c r="MCD106" s="704"/>
      <c r="MCE106" s="704"/>
      <c r="MCF106" s="704"/>
      <c r="MCG106" s="704"/>
      <c r="MCH106" s="704"/>
      <c r="MCI106" s="704"/>
      <c r="MCJ106" s="704"/>
      <c r="MCK106" s="704"/>
      <c r="MCL106" s="704"/>
      <c r="MCM106" s="704"/>
      <c r="MCN106" s="704"/>
      <c r="MCO106" s="704"/>
      <c r="MCP106" s="704"/>
      <c r="MCQ106" s="704"/>
      <c r="MCR106" s="704"/>
      <c r="MCS106" s="704"/>
      <c r="MCT106" s="704"/>
      <c r="MCU106" s="704"/>
      <c r="MCV106" s="704"/>
      <c r="MCW106" s="704"/>
      <c r="MCX106" s="704"/>
      <c r="MCY106" s="704"/>
      <c r="MCZ106" s="704"/>
      <c r="MDA106" s="704"/>
      <c r="MDB106" s="704"/>
      <c r="MDC106" s="704"/>
      <c r="MDD106" s="704"/>
      <c r="MDE106" s="704"/>
      <c r="MDF106" s="704"/>
      <c r="MDG106" s="704"/>
      <c r="MDH106" s="704"/>
      <c r="MDI106" s="704"/>
      <c r="MDJ106" s="704"/>
      <c r="MDK106" s="704"/>
      <c r="MDL106" s="704"/>
      <c r="MDM106" s="704"/>
      <c r="MDN106" s="704"/>
      <c r="MDO106" s="704"/>
      <c r="MDP106" s="704"/>
      <c r="MDQ106" s="704"/>
      <c r="MDR106" s="704"/>
      <c r="MDS106" s="704"/>
      <c r="MDT106" s="704"/>
      <c r="MDU106" s="704"/>
      <c r="MDV106" s="704"/>
      <c r="MDW106" s="704"/>
      <c r="MDX106" s="704"/>
      <c r="MDY106" s="704"/>
      <c r="MDZ106" s="704"/>
      <c r="MEA106" s="704"/>
      <c r="MEB106" s="704"/>
      <c r="MEC106" s="704"/>
      <c r="MED106" s="704"/>
      <c r="MEE106" s="704"/>
      <c r="MEF106" s="704"/>
      <c r="MEG106" s="704"/>
      <c r="MEH106" s="704"/>
      <c r="MEI106" s="704"/>
      <c r="MEJ106" s="704"/>
      <c r="MEK106" s="704"/>
      <c r="MEL106" s="704"/>
      <c r="MEM106" s="704"/>
      <c r="MEN106" s="704"/>
      <c r="MEO106" s="704"/>
      <c r="MEP106" s="704"/>
      <c r="MEQ106" s="704"/>
      <c r="MER106" s="704"/>
      <c r="MES106" s="704"/>
      <c r="MET106" s="704"/>
      <c r="MEU106" s="704"/>
      <c r="MEV106" s="704"/>
      <c r="MEW106" s="704"/>
      <c r="MEX106" s="704"/>
      <c r="MEY106" s="704"/>
      <c r="MEZ106" s="704"/>
      <c r="MFA106" s="704"/>
      <c r="MFB106" s="704"/>
      <c r="MFC106" s="704"/>
      <c r="MFD106" s="704"/>
      <c r="MFE106" s="704"/>
      <c r="MFF106" s="704"/>
      <c r="MFG106" s="704"/>
      <c r="MFH106" s="704"/>
      <c r="MFI106" s="704"/>
      <c r="MFJ106" s="704"/>
      <c r="MFK106" s="704"/>
      <c r="MFL106" s="704"/>
      <c r="MFM106" s="704"/>
      <c r="MFN106" s="704"/>
      <c r="MFO106" s="704"/>
      <c r="MFP106" s="704"/>
      <c r="MFQ106" s="704"/>
      <c r="MFR106" s="704"/>
      <c r="MFS106" s="704"/>
      <c r="MFT106" s="704"/>
      <c r="MFU106" s="704"/>
      <c r="MFV106" s="704"/>
      <c r="MFW106" s="704"/>
      <c r="MFX106" s="704"/>
      <c r="MFY106" s="704"/>
      <c r="MFZ106" s="704"/>
      <c r="MGA106" s="704"/>
      <c r="MGB106" s="704"/>
      <c r="MGC106" s="704"/>
      <c r="MGD106" s="704"/>
      <c r="MGE106" s="704"/>
      <c r="MGF106" s="704"/>
      <c r="MGG106" s="704"/>
      <c r="MGH106" s="704"/>
      <c r="MGI106" s="704"/>
      <c r="MGJ106" s="704"/>
      <c r="MGK106" s="704"/>
      <c r="MGL106" s="704"/>
      <c r="MGM106" s="704"/>
      <c r="MGN106" s="704"/>
      <c r="MGO106" s="704"/>
      <c r="MGP106" s="704"/>
      <c r="MGQ106" s="704"/>
      <c r="MGR106" s="704"/>
      <c r="MGS106" s="704"/>
      <c r="MGT106" s="704"/>
      <c r="MGU106" s="704"/>
      <c r="MGV106" s="704"/>
      <c r="MGW106" s="704"/>
      <c r="MGX106" s="704"/>
      <c r="MGY106" s="704"/>
      <c r="MGZ106" s="704"/>
      <c r="MHA106" s="704"/>
      <c r="MHB106" s="704"/>
      <c r="MHC106" s="704"/>
      <c r="MHD106" s="704"/>
      <c r="MHE106" s="704"/>
      <c r="MHF106" s="704"/>
      <c r="MHG106" s="704"/>
      <c r="MHH106" s="704"/>
      <c r="MHI106" s="704"/>
      <c r="MHJ106" s="704"/>
      <c r="MHK106" s="704"/>
      <c r="MHL106" s="704"/>
      <c r="MHM106" s="704"/>
      <c r="MHN106" s="704"/>
      <c r="MHO106" s="704"/>
      <c r="MHP106" s="704"/>
      <c r="MHQ106" s="704"/>
      <c r="MHR106" s="704"/>
      <c r="MHS106" s="704"/>
      <c r="MHT106" s="704"/>
      <c r="MHU106" s="704"/>
      <c r="MHV106" s="704"/>
      <c r="MHW106" s="704"/>
      <c r="MHX106" s="704"/>
      <c r="MHY106" s="704"/>
      <c r="MHZ106" s="704"/>
      <c r="MIA106" s="704"/>
      <c r="MIB106" s="704"/>
      <c r="MIC106" s="704"/>
      <c r="MID106" s="704"/>
      <c r="MIE106" s="704"/>
      <c r="MIF106" s="704"/>
      <c r="MIG106" s="704"/>
      <c r="MIH106" s="704"/>
      <c r="MII106" s="704"/>
      <c r="MIJ106" s="704"/>
      <c r="MIK106" s="704"/>
      <c r="MIL106" s="704"/>
      <c r="MIM106" s="704"/>
      <c r="MIN106" s="704"/>
      <c r="MIO106" s="704"/>
      <c r="MIP106" s="704"/>
      <c r="MIQ106" s="704"/>
      <c r="MIR106" s="704"/>
      <c r="MIS106" s="704"/>
      <c r="MIT106" s="704"/>
      <c r="MIU106" s="704"/>
      <c r="MIV106" s="704"/>
      <c r="MIW106" s="704"/>
      <c r="MIX106" s="704"/>
      <c r="MIY106" s="704"/>
      <c r="MIZ106" s="704"/>
      <c r="MJA106" s="704"/>
      <c r="MJB106" s="704"/>
      <c r="MJC106" s="704"/>
      <c r="MJD106" s="704"/>
      <c r="MJE106" s="704"/>
      <c r="MJF106" s="704"/>
      <c r="MJG106" s="704"/>
      <c r="MJH106" s="704"/>
      <c r="MJI106" s="704"/>
      <c r="MJJ106" s="704"/>
      <c r="MJK106" s="704"/>
      <c r="MJL106" s="704"/>
      <c r="MJM106" s="704"/>
      <c r="MJN106" s="704"/>
      <c r="MJO106" s="704"/>
      <c r="MJP106" s="704"/>
      <c r="MJQ106" s="704"/>
      <c r="MJR106" s="704"/>
      <c r="MJS106" s="704"/>
      <c r="MJT106" s="704"/>
      <c r="MJU106" s="704"/>
      <c r="MJV106" s="704"/>
      <c r="MJW106" s="704"/>
      <c r="MJX106" s="704"/>
      <c r="MJY106" s="704"/>
      <c r="MJZ106" s="704"/>
      <c r="MKA106" s="704"/>
      <c r="MKB106" s="704"/>
      <c r="MKC106" s="704"/>
      <c r="MKD106" s="704"/>
      <c r="MKE106" s="704"/>
      <c r="MKF106" s="704"/>
      <c r="MKG106" s="704"/>
      <c r="MKH106" s="704"/>
      <c r="MKI106" s="704"/>
      <c r="MKJ106" s="704"/>
      <c r="MKK106" s="704"/>
      <c r="MKL106" s="704"/>
      <c r="MKM106" s="704"/>
      <c r="MKN106" s="704"/>
      <c r="MKO106" s="704"/>
      <c r="MKP106" s="704"/>
      <c r="MKQ106" s="704"/>
      <c r="MKR106" s="704"/>
      <c r="MKS106" s="704"/>
      <c r="MKT106" s="704"/>
      <c r="MKU106" s="704"/>
      <c r="MKV106" s="704"/>
      <c r="MKW106" s="704"/>
      <c r="MKX106" s="704"/>
      <c r="MKY106" s="704"/>
      <c r="MKZ106" s="704"/>
      <c r="MLA106" s="704"/>
      <c r="MLB106" s="704"/>
      <c r="MLC106" s="704"/>
      <c r="MLD106" s="704"/>
      <c r="MLE106" s="704"/>
      <c r="MLF106" s="704"/>
      <c r="MLG106" s="704"/>
      <c r="MLH106" s="704"/>
      <c r="MLI106" s="704"/>
      <c r="MLJ106" s="704"/>
      <c r="MLK106" s="704"/>
      <c r="MLL106" s="704"/>
      <c r="MLM106" s="704"/>
      <c r="MLN106" s="704"/>
      <c r="MLO106" s="704"/>
      <c r="MLP106" s="704"/>
      <c r="MLQ106" s="704"/>
      <c r="MLR106" s="704"/>
      <c r="MLS106" s="704"/>
      <c r="MLT106" s="704"/>
      <c r="MLU106" s="704"/>
      <c r="MLV106" s="704"/>
      <c r="MLW106" s="704"/>
      <c r="MLX106" s="704"/>
      <c r="MLY106" s="704"/>
      <c r="MLZ106" s="704"/>
      <c r="MMA106" s="704"/>
      <c r="MMB106" s="704"/>
      <c r="MMC106" s="704"/>
      <c r="MMD106" s="704"/>
      <c r="MME106" s="704"/>
      <c r="MMF106" s="704"/>
      <c r="MMG106" s="704"/>
      <c r="MMH106" s="704"/>
      <c r="MMI106" s="704"/>
      <c r="MMJ106" s="704"/>
      <c r="MMK106" s="704"/>
      <c r="MML106" s="704"/>
      <c r="MMM106" s="704"/>
      <c r="MMN106" s="704"/>
      <c r="MMO106" s="704"/>
      <c r="MMP106" s="704"/>
      <c r="MMQ106" s="704"/>
      <c r="MMR106" s="704"/>
      <c r="MMS106" s="704"/>
      <c r="MMT106" s="704"/>
      <c r="MMU106" s="704"/>
      <c r="MMV106" s="704"/>
      <c r="MMW106" s="704"/>
      <c r="MMX106" s="704"/>
      <c r="MMY106" s="704"/>
      <c r="MMZ106" s="704"/>
      <c r="MNA106" s="704"/>
      <c r="MNB106" s="704"/>
      <c r="MNC106" s="704"/>
      <c r="MND106" s="704"/>
      <c r="MNE106" s="704"/>
      <c r="MNF106" s="704"/>
      <c r="MNG106" s="704"/>
      <c r="MNH106" s="704"/>
      <c r="MNI106" s="704"/>
      <c r="MNJ106" s="704"/>
      <c r="MNK106" s="704"/>
      <c r="MNL106" s="704"/>
      <c r="MNM106" s="704"/>
      <c r="MNN106" s="704"/>
      <c r="MNO106" s="704"/>
      <c r="MNP106" s="704"/>
      <c r="MNQ106" s="704"/>
      <c r="MNR106" s="704"/>
      <c r="MNS106" s="704"/>
      <c r="MNT106" s="704"/>
      <c r="MNU106" s="704"/>
      <c r="MNV106" s="704"/>
      <c r="MNW106" s="704"/>
      <c r="MNX106" s="704"/>
      <c r="MNY106" s="704"/>
      <c r="MNZ106" s="704"/>
      <c r="MOA106" s="704"/>
      <c r="MOB106" s="704"/>
      <c r="MOC106" s="704"/>
      <c r="MOD106" s="704"/>
      <c r="MOE106" s="704"/>
      <c r="MOF106" s="704"/>
      <c r="MOG106" s="704"/>
      <c r="MOH106" s="704"/>
      <c r="MOI106" s="704"/>
      <c r="MOJ106" s="704"/>
      <c r="MOK106" s="704"/>
      <c r="MOL106" s="704"/>
      <c r="MOM106" s="704"/>
      <c r="MON106" s="704"/>
      <c r="MOO106" s="704"/>
      <c r="MOP106" s="704"/>
      <c r="MOQ106" s="704"/>
      <c r="MOR106" s="704"/>
      <c r="MOS106" s="704"/>
      <c r="MOT106" s="704"/>
      <c r="MOU106" s="704"/>
      <c r="MOV106" s="704"/>
      <c r="MOW106" s="704"/>
      <c r="MOX106" s="704"/>
      <c r="MOY106" s="704"/>
      <c r="MOZ106" s="704"/>
      <c r="MPA106" s="704"/>
      <c r="MPB106" s="704"/>
      <c r="MPC106" s="704"/>
      <c r="MPD106" s="704"/>
      <c r="MPE106" s="704"/>
      <c r="MPF106" s="704"/>
      <c r="MPG106" s="704"/>
      <c r="MPH106" s="704"/>
      <c r="MPI106" s="704"/>
      <c r="MPJ106" s="704"/>
      <c r="MPK106" s="704"/>
      <c r="MPL106" s="704"/>
      <c r="MPM106" s="704"/>
      <c r="MPN106" s="704"/>
      <c r="MPO106" s="704"/>
      <c r="MPP106" s="704"/>
      <c r="MPQ106" s="704"/>
      <c r="MPR106" s="704"/>
      <c r="MPS106" s="704"/>
      <c r="MPT106" s="704"/>
      <c r="MPU106" s="704"/>
      <c r="MPV106" s="704"/>
      <c r="MPW106" s="704"/>
      <c r="MPX106" s="704"/>
      <c r="MPY106" s="704"/>
      <c r="MPZ106" s="704"/>
      <c r="MQA106" s="704"/>
      <c r="MQB106" s="704"/>
      <c r="MQC106" s="704"/>
      <c r="MQD106" s="704"/>
      <c r="MQE106" s="704"/>
      <c r="MQF106" s="704"/>
      <c r="MQG106" s="704"/>
      <c r="MQH106" s="704"/>
      <c r="MQI106" s="704"/>
      <c r="MQJ106" s="704"/>
      <c r="MQK106" s="704"/>
      <c r="MQL106" s="704"/>
      <c r="MQM106" s="704"/>
      <c r="MQN106" s="704"/>
      <c r="MQO106" s="704"/>
      <c r="MQP106" s="704"/>
      <c r="MQQ106" s="704"/>
      <c r="MQR106" s="704"/>
      <c r="MQS106" s="704"/>
      <c r="MQT106" s="704"/>
      <c r="MQU106" s="704"/>
      <c r="MQV106" s="704"/>
      <c r="MQW106" s="704"/>
      <c r="MQX106" s="704"/>
      <c r="MQY106" s="704"/>
      <c r="MQZ106" s="704"/>
      <c r="MRA106" s="704"/>
      <c r="MRB106" s="704"/>
      <c r="MRC106" s="704"/>
      <c r="MRD106" s="704"/>
      <c r="MRE106" s="704"/>
      <c r="MRF106" s="704"/>
      <c r="MRG106" s="704"/>
      <c r="MRH106" s="704"/>
      <c r="MRI106" s="704"/>
      <c r="MRJ106" s="704"/>
      <c r="MRK106" s="704"/>
      <c r="MRL106" s="704"/>
      <c r="MRM106" s="704"/>
      <c r="MRN106" s="704"/>
      <c r="MRO106" s="704"/>
      <c r="MRP106" s="704"/>
      <c r="MRQ106" s="704"/>
      <c r="MRR106" s="704"/>
      <c r="MRS106" s="704"/>
      <c r="MRT106" s="704"/>
      <c r="MRU106" s="704"/>
      <c r="MRV106" s="704"/>
      <c r="MRW106" s="704"/>
      <c r="MRX106" s="704"/>
      <c r="MRY106" s="704"/>
      <c r="MRZ106" s="704"/>
      <c r="MSA106" s="704"/>
      <c r="MSB106" s="704"/>
      <c r="MSC106" s="704"/>
      <c r="MSD106" s="704"/>
      <c r="MSE106" s="704"/>
      <c r="MSF106" s="704"/>
      <c r="MSG106" s="704"/>
      <c r="MSH106" s="704"/>
      <c r="MSI106" s="704"/>
      <c r="MSJ106" s="704"/>
      <c r="MSK106" s="704"/>
      <c r="MSL106" s="704"/>
      <c r="MSM106" s="704"/>
      <c r="MSN106" s="704"/>
      <c r="MSO106" s="704"/>
      <c r="MSP106" s="704"/>
      <c r="MSQ106" s="704"/>
      <c r="MSR106" s="704"/>
      <c r="MSS106" s="704"/>
      <c r="MST106" s="704"/>
      <c r="MSU106" s="704"/>
      <c r="MSV106" s="704"/>
      <c r="MSW106" s="704"/>
      <c r="MSX106" s="704"/>
      <c r="MSY106" s="704"/>
      <c r="MSZ106" s="704"/>
      <c r="MTA106" s="704"/>
      <c r="MTB106" s="704"/>
      <c r="MTC106" s="704"/>
      <c r="MTD106" s="704"/>
      <c r="MTE106" s="704"/>
      <c r="MTF106" s="704"/>
      <c r="MTG106" s="704"/>
      <c r="MTH106" s="704"/>
      <c r="MTI106" s="704"/>
      <c r="MTJ106" s="704"/>
      <c r="MTK106" s="704"/>
      <c r="MTL106" s="704"/>
      <c r="MTM106" s="704"/>
      <c r="MTN106" s="704"/>
      <c r="MTO106" s="704"/>
      <c r="MTP106" s="704"/>
      <c r="MTQ106" s="704"/>
      <c r="MTR106" s="704"/>
      <c r="MTS106" s="704"/>
      <c r="MTT106" s="704"/>
      <c r="MTU106" s="704"/>
      <c r="MTV106" s="704"/>
      <c r="MTW106" s="704"/>
      <c r="MTX106" s="704"/>
      <c r="MTY106" s="704"/>
      <c r="MTZ106" s="704"/>
      <c r="MUA106" s="704"/>
      <c r="MUB106" s="704"/>
      <c r="MUC106" s="704"/>
      <c r="MUD106" s="704"/>
      <c r="MUE106" s="704"/>
      <c r="MUF106" s="704"/>
      <c r="MUG106" s="704"/>
      <c r="MUH106" s="704"/>
      <c r="MUI106" s="704"/>
      <c r="MUJ106" s="704"/>
      <c r="MUK106" s="704"/>
      <c r="MUL106" s="704"/>
      <c r="MUM106" s="704"/>
      <c r="MUN106" s="704"/>
      <c r="MUO106" s="704"/>
      <c r="MUP106" s="704"/>
      <c r="MUQ106" s="704"/>
      <c r="MUR106" s="704"/>
      <c r="MUS106" s="704"/>
      <c r="MUT106" s="704"/>
      <c r="MUU106" s="704"/>
      <c r="MUV106" s="704"/>
      <c r="MUW106" s="704"/>
      <c r="MUX106" s="704"/>
      <c r="MUY106" s="704"/>
      <c r="MUZ106" s="704"/>
      <c r="MVA106" s="704"/>
      <c r="MVB106" s="704"/>
      <c r="MVC106" s="704"/>
      <c r="MVD106" s="704"/>
      <c r="MVE106" s="704"/>
      <c r="MVF106" s="704"/>
      <c r="MVG106" s="704"/>
      <c r="MVH106" s="704"/>
      <c r="MVI106" s="704"/>
      <c r="MVJ106" s="704"/>
      <c r="MVK106" s="704"/>
      <c r="MVL106" s="704"/>
      <c r="MVM106" s="704"/>
      <c r="MVN106" s="704"/>
      <c r="MVO106" s="704"/>
      <c r="MVP106" s="704"/>
      <c r="MVQ106" s="704"/>
      <c r="MVR106" s="704"/>
      <c r="MVS106" s="704"/>
      <c r="MVT106" s="704"/>
      <c r="MVU106" s="704"/>
      <c r="MVV106" s="704"/>
      <c r="MVW106" s="704"/>
      <c r="MVX106" s="704"/>
      <c r="MVY106" s="704"/>
      <c r="MVZ106" s="704"/>
      <c r="MWA106" s="704"/>
      <c r="MWB106" s="704"/>
      <c r="MWC106" s="704"/>
      <c r="MWD106" s="704"/>
      <c r="MWE106" s="704"/>
      <c r="MWF106" s="704"/>
      <c r="MWG106" s="704"/>
      <c r="MWH106" s="704"/>
      <c r="MWI106" s="704"/>
      <c r="MWJ106" s="704"/>
      <c r="MWK106" s="704"/>
      <c r="MWL106" s="704"/>
      <c r="MWM106" s="704"/>
      <c r="MWN106" s="704"/>
      <c r="MWO106" s="704"/>
      <c r="MWP106" s="704"/>
      <c r="MWQ106" s="704"/>
      <c r="MWR106" s="704"/>
      <c r="MWS106" s="704"/>
      <c r="MWT106" s="704"/>
      <c r="MWU106" s="704"/>
      <c r="MWV106" s="704"/>
      <c r="MWW106" s="704"/>
      <c r="MWX106" s="704"/>
      <c r="MWY106" s="704"/>
      <c r="MWZ106" s="704"/>
      <c r="MXA106" s="704"/>
      <c r="MXB106" s="704"/>
      <c r="MXC106" s="704"/>
      <c r="MXD106" s="704"/>
      <c r="MXE106" s="704"/>
      <c r="MXF106" s="704"/>
      <c r="MXG106" s="704"/>
      <c r="MXH106" s="704"/>
      <c r="MXI106" s="704"/>
      <c r="MXJ106" s="704"/>
      <c r="MXK106" s="704"/>
      <c r="MXL106" s="704"/>
      <c r="MXM106" s="704"/>
      <c r="MXN106" s="704"/>
      <c r="MXO106" s="704"/>
      <c r="MXP106" s="704"/>
      <c r="MXQ106" s="704"/>
      <c r="MXR106" s="704"/>
      <c r="MXS106" s="704"/>
      <c r="MXT106" s="704"/>
      <c r="MXU106" s="704"/>
      <c r="MXV106" s="704"/>
      <c r="MXW106" s="704"/>
      <c r="MXX106" s="704"/>
      <c r="MXY106" s="704"/>
      <c r="MXZ106" s="704"/>
      <c r="MYA106" s="704"/>
      <c r="MYB106" s="704"/>
      <c r="MYC106" s="704"/>
      <c r="MYD106" s="704"/>
      <c r="MYE106" s="704"/>
      <c r="MYF106" s="704"/>
      <c r="MYG106" s="704"/>
      <c r="MYH106" s="704"/>
      <c r="MYI106" s="704"/>
      <c r="MYJ106" s="704"/>
      <c r="MYK106" s="704"/>
      <c r="MYL106" s="704"/>
      <c r="MYM106" s="704"/>
      <c r="MYN106" s="704"/>
      <c r="MYO106" s="704"/>
      <c r="MYP106" s="704"/>
      <c r="MYQ106" s="704"/>
      <c r="MYR106" s="704"/>
      <c r="MYS106" s="704"/>
      <c r="MYT106" s="704"/>
      <c r="MYU106" s="704"/>
      <c r="MYV106" s="704"/>
      <c r="MYW106" s="704"/>
      <c r="MYX106" s="704"/>
      <c r="MYY106" s="704"/>
      <c r="MYZ106" s="704"/>
      <c r="MZA106" s="704"/>
      <c r="MZB106" s="704"/>
      <c r="MZC106" s="704"/>
      <c r="MZD106" s="704"/>
      <c r="MZE106" s="704"/>
      <c r="MZF106" s="704"/>
      <c r="MZG106" s="704"/>
      <c r="MZH106" s="704"/>
      <c r="MZI106" s="704"/>
      <c r="MZJ106" s="704"/>
      <c r="MZK106" s="704"/>
      <c r="MZL106" s="704"/>
      <c r="MZM106" s="704"/>
      <c r="MZN106" s="704"/>
      <c r="MZO106" s="704"/>
      <c r="MZP106" s="704"/>
      <c r="MZQ106" s="704"/>
      <c r="MZR106" s="704"/>
      <c r="MZS106" s="704"/>
      <c r="MZT106" s="704"/>
      <c r="MZU106" s="704"/>
      <c r="MZV106" s="704"/>
      <c r="MZW106" s="704"/>
      <c r="MZX106" s="704"/>
      <c r="MZY106" s="704"/>
      <c r="MZZ106" s="704"/>
      <c r="NAA106" s="704"/>
      <c r="NAB106" s="704"/>
      <c r="NAC106" s="704"/>
      <c r="NAD106" s="704"/>
      <c r="NAE106" s="704"/>
      <c r="NAF106" s="704"/>
      <c r="NAG106" s="704"/>
      <c r="NAH106" s="704"/>
      <c r="NAI106" s="704"/>
      <c r="NAJ106" s="704"/>
      <c r="NAK106" s="704"/>
      <c r="NAL106" s="704"/>
      <c r="NAM106" s="704"/>
      <c r="NAN106" s="704"/>
      <c r="NAO106" s="704"/>
      <c r="NAP106" s="704"/>
      <c r="NAQ106" s="704"/>
      <c r="NAR106" s="704"/>
      <c r="NAS106" s="704"/>
      <c r="NAT106" s="704"/>
      <c r="NAU106" s="704"/>
      <c r="NAV106" s="704"/>
      <c r="NAW106" s="704"/>
      <c r="NAX106" s="704"/>
      <c r="NAY106" s="704"/>
      <c r="NAZ106" s="704"/>
      <c r="NBA106" s="704"/>
      <c r="NBB106" s="704"/>
      <c r="NBC106" s="704"/>
      <c r="NBD106" s="704"/>
      <c r="NBE106" s="704"/>
      <c r="NBF106" s="704"/>
      <c r="NBG106" s="704"/>
      <c r="NBH106" s="704"/>
      <c r="NBI106" s="704"/>
      <c r="NBJ106" s="704"/>
      <c r="NBK106" s="704"/>
      <c r="NBL106" s="704"/>
      <c r="NBM106" s="704"/>
      <c r="NBN106" s="704"/>
      <c r="NBO106" s="704"/>
      <c r="NBP106" s="704"/>
      <c r="NBQ106" s="704"/>
      <c r="NBR106" s="704"/>
      <c r="NBS106" s="704"/>
      <c r="NBT106" s="704"/>
      <c r="NBU106" s="704"/>
      <c r="NBV106" s="704"/>
      <c r="NBW106" s="704"/>
      <c r="NBX106" s="704"/>
      <c r="NBY106" s="704"/>
      <c r="NBZ106" s="704"/>
      <c r="NCA106" s="704"/>
      <c r="NCB106" s="704"/>
      <c r="NCC106" s="704"/>
      <c r="NCD106" s="704"/>
      <c r="NCE106" s="704"/>
      <c r="NCF106" s="704"/>
      <c r="NCG106" s="704"/>
      <c r="NCH106" s="704"/>
      <c r="NCI106" s="704"/>
      <c r="NCJ106" s="704"/>
      <c r="NCK106" s="704"/>
      <c r="NCL106" s="704"/>
      <c r="NCM106" s="704"/>
      <c r="NCN106" s="704"/>
      <c r="NCO106" s="704"/>
      <c r="NCP106" s="704"/>
      <c r="NCQ106" s="704"/>
      <c r="NCR106" s="704"/>
      <c r="NCS106" s="704"/>
      <c r="NCT106" s="704"/>
      <c r="NCU106" s="704"/>
      <c r="NCV106" s="704"/>
      <c r="NCW106" s="704"/>
      <c r="NCX106" s="704"/>
      <c r="NCY106" s="704"/>
      <c r="NCZ106" s="704"/>
      <c r="NDA106" s="704"/>
      <c r="NDB106" s="704"/>
      <c r="NDC106" s="704"/>
      <c r="NDD106" s="704"/>
      <c r="NDE106" s="704"/>
      <c r="NDF106" s="704"/>
      <c r="NDG106" s="704"/>
      <c r="NDH106" s="704"/>
      <c r="NDI106" s="704"/>
      <c r="NDJ106" s="704"/>
      <c r="NDK106" s="704"/>
      <c r="NDL106" s="704"/>
      <c r="NDM106" s="704"/>
      <c r="NDN106" s="704"/>
      <c r="NDO106" s="704"/>
      <c r="NDP106" s="704"/>
      <c r="NDQ106" s="704"/>
      <c r="NDR106" s="704"/>
      <c r="NDS106" s="704"/>
      <c r="NDT106" s="704"/>
      <c r="NDU106" s="704"/>
      <c r="NDV106" s="704"/>
      <c r="NDW106" s="704"/>
      <c r="NDX106" s="704"/>
      <c r="NDY106" s="704"/>
      <c r="NDZ106" s="704"/>
      <c r="NEA106" s="704"/>
      <c r="NEB106" s="704"/>
      <c r="NEC106" s="704"/>
      <c r="NED106" s="704"/>
      <c r="NEE106" s="704"/>
      <c r="NEF106" s="704"/>
      <c r="NEG106" s="704"/>
      <c r="NEH106" s="704"/>
      <c r="NEI106" s="704"/>
      <c r="NEJ106" s="704"/>
      <c r="NEK106" s="704"/>
      <c r="NEL106" s="704"/>
      <c r="NEM106" s="704"/>
      <c r="NEN106" s="704"/>
      <c r="NEO106" s="704"/>
      <c r="NEP106" s="704"/>
      <c r="NEQ106" s="704"/>
      <c r="NER106" s="704"/>
      <c r="NES106" s="704"/>
      <c r="NET106" s="704"/>
      <c r="NEU106" s="704"/>
      <c r="NEV106" s="704"/>
      <c r="NEW106" s="704"/>
      <c r="NEX106" s="704"/>
      <c r="NEY106" s="704"/>
      <c r="NEZ106" s="704"/>
      <c r="NFA106" s="704"/>
      <c r="NFB106" s="704"/>
      <c r="NFC106" s="704"/>
      <c r="NFD106" s="704"/>
      <c r="NFE106" s="704"/>
      <c r="NFF106" s="704"/>
      <c r="NFG106" s="704"/>
      <c r="NFH106" s="704"/>
      <c r="NFI106" s="704"/>
      <c r="NFJ106" s="704"/>
      <c r="NFK106" s="704"/>
      <c r="NFL106" s="704"/>
      <c r="NFM106" s="704"/>
      <c r="NFN106" s="704"/>
      <c r="NFO106" s="704"/>
      <c r="NFP106" s="704"/>
      <c r="NFQ106" s="704"/>
      <c r="NFR106" s="704"/>
      <c r="NFS106" s="704"/>
      <c r="NFT106" s="704"/>
      <c r="NFU106" s="704"/>
      <c r="NFV106" s="704"/>
      <c r="NFW106" s="704"/>
      <c r="NFX106" s="704"/>
      <c r="NFY106" s="704"/>
      <c r="NFZ106" s="704"/>
      <c r="NGA106" s="704"/>
      <c r="NGB106" s="704"/>
      <c r="NGC106" s="704"/>
      <c r="NGD106" s="704"/>
      <c r="NGE106" s="704"/>
      <c r="NGF106" s="704"/>
      <c r="NGG106" s="704"/>
      <c r="NGH106" s="704"/>
      <c r="NGI106" s="704"/>
      <c r="NGJ106" s="704"/>
      <c r="NGK106" s="704"/>
      <c r="NGL106" s="704"/>
      <c r="NGM106" s="704"/>
      <c r="NGN106" s="704"/>
      <c r="NGO106" s="704"/>
      <c r="NGP106" s="704"/>
      <c r="NGQ106" s="704"/>
      <c r="NGR106" s="704"/>
      <c r="NGS106" s="704"/>
      <c r="NGT106" s="704"/>
      <c r="NGU106" s="704"/>
      <c r="NGV106" s="704"/>
      <c r="NGW106" s="704"/>
      <c r="NGX106" s="704"/>
      <c r="NGY106" s="704"/>
      <c r="NGZ106" s="704"/>
      <c r="NHA106" s="704"/>
      <c r="NHB106" s="704"/>
      <c r="NHC106" s="704"/>
      <c r="NHD106" s="704"/>
      <c r="NHE106" s="704"/>
      <c r="NHF106" s="704"/>
      <c r="NHG106" s="704"/>
      <c r="NHH106" s="704"/>
      <c r="NHI106" s="704"/>
      <c r="NHJ106" s="704"/>
      <c r="NHK106" s="704"/>
      <c r="NHL106" s="704"/>
      <c r="NHM106" s="704"/>
      <c r="NHN106" s="704"/>
      <c r="NHO106" s="704"/>
      <c r="NHP106" s="704"/>
      <c r="NHQ106" s="704"/>
      <c r="NHR106" s="704"/>
      <c r="NHS106" s="704"/>
      <c r="NHT106" s="704"/>
      <c r="NHU106" s="704"/>
      <c r="NHV106" s="704"/>
      <c r="NHW106" s="704"/>
      <c r="NHX106" s="704"/>
      <c r="NHY106" s="704"/>
      <c r="NHZ106" s="704"/>
      <c r="NIA106" s="704"/>
      <c r="NIB106" s="704"/>
      <c r="NIC106" s="704"/>
      <c r="NID106" s="704"/>
      <c r="NIE106" s="704"/>
      <c r="NIF106" s="704"/>
      <c r="NIG106" s="704"/>
      <c r="NIH106" s="704"/>
      <c r="NII106" s="704"/>
      <c r="NIJ106" s="704"/>
      <c r="NIK106" s="704"/>
      <c r="NIL106" s="704"/>
      <c r="NIM106" s="704"/>
      <c r="NIN106" s="704"/>
      <c r="NIO106" s="704"/>
      <c r="NIP106" s="704"/>
      <c r="NIQ106" s="704"/>
      <c r="NIR106" s="704"/>
      <c r="NIS106" s="704"/>
      <c r="NIT106" s="704"/>
      <c r="NIU106" s="704"/>
      <c r="NIV106" s="704"/>
      <c r="NIW106" s="704"/>
      <c r="NIX106" s="704"/>
      <c r="NIY106" s="704"/>
      <c r="NIZ106" s="704"/>
      <c r="NJA106" s="704"/>
      <c r="NJB106" s="704"/>
      <c r="NJC106" s="704"/>
      <c r="NJD106" s="704"/>
      <c r="NJE106" s="704"/>
      <c r="NJF106" s="704"/>
      <c r="NJG106" s="704"/>
      <c r="NJH106" s="704"/>
      <c r="NJI106" s="704"/>
      <c r="NJJ106" s="704"/>
      <c r="NJK106" s="704"/>
      <c r="NJL106" s="704"/>
      <c r="NJM106" s="704"/>
      <c r="NJN106" s="704"/>
      <c r="NJO106" s="704"/>
      <c r="NJP106" s="704"/>
      <c r="NJQ106" s="704"/>
      <c r="NJR106" s="704"/>
      <c r="NJS106" s="704"/>
      <c r="NJT106" s="704"/>
      <c r="NJU106" s="704"/>
      <c r="NJV106" s="704"/>
      <c r="NJW106" s="704"/>
      <c r="NJX106" s="704"/>
      <c r="NJY106" s="704"/>
      <c r="NJZ106" s="704"/>
      <c r="NKA106" s="704"/>
      <c r="NKB106" s="704"/>
      <c r="NKC106" s="704"/>
      <c r="NKD106" s="704"/>
      <c r="NKE106" s="704"/>
      <c r="NKF106" s="704"/>
      <c r="NKG106" s="704"/>
      <c r="NKH106" s="704"/>
      <c r="NKI106" s="704"/>
      <c r="NKJ106" s="704"/>
      <c r="NKK106" s="704"/>
      <c r="NKL106" s="704"/>
      <c r="NKM106" s="704"/>
      <c r="NKN106" s="704"/>
      <c r="NKO106" s="704"/>
      <c r="NKP106" s="704"/>
      <c r="NKQ106" s="704"/>
      <c r="NKR106" s="704"/>
      <c r="NKS106" s="704"/>
      <c r="NKT106" s="704"/>
      <c r="NKU106" s="704"/>
      <c r="NKV106" s="704"/>
      <c r="NKW106" s="704"/>
      <c r="NKX106" s="704"/>
      <c r="NKY106" s="704"/>
      <c r="NKZ106" s="704"/>
      <c r="NLA106" s="704"/>
      <c r="NLB106" s="704"/>
      <c r="NLC106" s="704"/>
      <c r="NLD106" s="704"/>
      <c r="NLE106" s="704"/>
      <c r="NLF106" s="704"/>
      <c r="NLG106" s="704"/>
      <c r="NLH106" s="704"/>
      <c r="NLI106" s="704"/>
      <c r="NLJ106" s="704"/>
      <c r="NLK106" s="704"/>
      <c r="NLL106" s="704"/>
      <c r="NLM106" s="704"/>
      <c r="NLN106" s="704"/>
      <c r="NLO106" s="704"/>
      <c r="NLP106" s="704"/>
      <c r="NLQ106" s="704"/>
      <c r="NLR106" s="704"/>
      <c r="NLS106" s="704"/>
      <c r="NLT106" s="704"/>
      <c r="NLU106" s="704"/>
      <c r="NLV106" s="704"/>
      <c r="NLW106" s="704"/>
      <c r="NLX106" s="704"/>
      <c r="NLY106" s="704"/>
      <c r="NLZ106" s="704"/>
      <c r="NMA106" s="704"/>
      <c r="NMB106" s="704"/>
      <c r="NMC106" s="704"/>
      <c r="NMD106" s="704"/>
      <c r="NME106" s="704"/>
      <c r="NMF106" s="704"/>
      <c r="NMG106" s="704"/>
      <c r="NMH106" s="704"/>
      <c r="NMI106" s="704"/>
      <c r="NMJ106" s="704"/>
      <c r="NMK106" s="704"/>
      <c r="NML106" s="704"/>
      <c r="NMM106" s="704"/>
      <c r="NMN106" s="704"/>
      <c r="NMO106" s="704"/>
      <c r="NMP106" s="704"/>
      <c r="NMQ106" s="704"/>
      <c r="NMR106" s="704"/>
      <c r="NMS106" s="704"/>
      <c r="NMT106" s="704"/>
      <c r="NMU106" s="704"/>
      <c r="NMV106" s="704"/>
      <c r="NMW106" s="704"/>
      <c r="NMX106" s="704"/>
      <c r="NMY106" s="704"/>
      <c r="NMZ106" s="704"/>
      <c r="NNA106" s="704"/>
      <c r="NNB106" s="704"/>
      <c r="NNC106" s="704"/>
      <c r="NND106" s="704"/>
      <c r="NNE106" s="704"/>
      <c r="NNF106" s="704"/>
      <c r="NNG106" s="704"/>
      <c r="NNH106" s="704"/>
      <c r="NNI106" s="704"/>
      <c r="NNJ106" s="704"/>
      <c r="NNK106" s="704"/>
      <c r="NNL106" s="704"/>
      <c r="NNM106" s="704"/>
      <c r="NNN106" s="704"/>
      <c r="NNO106" s="704"/>
      <c r="NNP106" s="704"/>
      <c r="NNQ106" s="704"/>
      <c r="NNR106" s="704"/>
      <c r="NNS106" s="704"/>
      <c r="NNT106" s="704"/>
      <c r="NNU106" s="704"/>
      <c r="NNV106" s="704"/>
      <c r="NNW106" s="704"/>
      <c r="NNX106" s="704"/>
      <c r="NNY106" s="704"/>
      <c r="NNZ106" s="704"/>
      <c r="NOA106" s="704"/>
      <c r="NOB106" s="704"/>
      <c r="NOC106" s="704"/>
      <c r="NOD106" s="704"/>
      <c r="NOE106" s="704"/>
      <c r="NOF106" s="704"/>
      <c r="NOG106" s="704"/>
      <c r="NOH106" s="704"/>
      <c r="NOI106" s="704"/>
      <c r="NOJ106" s="704"/>
      <c r="NOK106" s="704"/>
      <c r="NOL106" s="704"/>
      <c r="NOM106" s="704"/>
      <c r="NON106" s="704"/>
      <c r="NOO106" s="704"/>
      <c r="NOP106" s="704"/>
      <c r="NOQ106" s="704"/>
      <c r="NOR106" s="704"/>
      <c r="NOS106" s="704"/>
      <c r="NOT106" s="704"/>
      <c r="NOU106" s="704"/>
      <c r="NOV106" s="704"/>
      <c r="NOW106" s="704"/>
      <c r="NOX106" s="704"/>
      <c r="NOY106" s="704"/>
      <c r="NOZ106" s="704"/>
      <c r="NPA106" s="704"/>
      <c r="NPB106" s="704"/>
      <c r="NPC106" s="704"/>
      <c r="NPD106" s="704"/>
      <c r="NPE106" s="704"/>
      <c r="NPF106" s="704"/>
      <c r="NPG106" s="704"/>
      <c r="NPH106" s="704"/>
      <c r="NPI106" s="704"/>
      <c r="NPJ106" s="704"/>
      <c r="NPK106" s="704"/>
      <c r="NPL106" s="704"/>
      <c r="NPM106" s="704"/>
      <c r="NPN106" s="704"/>
      <c r="NPO106" s="704"/>
      <c r="NPP106" s="704"/>
      <c r="NPQ106" s="704"/>
      <c r="NPR106" s="704"/>
      <c r="NPS106" s="704"/>
      <c r="NPT106" s="704"/>
      <c r="NPU106" s="704"/>
      <c r="NPV106" s="704"/>
      <c r="NPW106" s="704"/>
      <c r="NPX106" s="704"/>
      <c r="NPY106" s="704"/>
      <c r="NPZ106" s="704"/>
      <c r="NQA106" s="704"/>
      <c r="NQB106" s="704"/>
      <c r="NQC106" s="704"/>
      <c r="NQD106" s="704"/>
      <c r="NQE106" s="704"/>
      <c r="NQF106" s="704"/>
      <c r="NQG106" s="704"/>
      <c r="NQH106" s="704"/>
      <c r="NQI106" s="704"/>
      <c r="NQJ106" s="704"/>
      <c r="NQK106" s="704"/>
      <c r="NQL106" s="704"/>
      <c r="NQM106" s="704"/>
      <c r="NQN106" s="704"/>
      <c r="NQO106" s="704"/>
      <c r="NQP106" s="704"/>
      <c r="NQQ106" s="704"/>
      <c r="NQR106" s="704"/>
      <c r="NQS106" s="704"/>
      <c r="NQT106" s="704"/>
      <c r="NQU106" s="704"/>
      <c r="NQV106" s="704"/>
      <c r="NQW106" s="704"/>
      <c r="NQX106" s="704"/>
      <c r="NQY106" s="704"/>
      <c r="NQZ106" s="704"/>
      <c r="NRA106" s="704"/>
      <c r="NRB106" s="704"/>
      <c r="NRC106" s="704"/>
      <c r="NRD106" s="704"/>
      <c r="NRE106" s="704"/>
      <c r="NRF106" s="704"/>
      <c r="NRG106" s="704"/>
      <c r="NRH106" s="704"/>
      <c r="NRI106" s="704"/>
      <c r="NRJ106" s="704"/>
      <c r="NRK106" s="704"/>
      <c r="NRL106" s="704"/>
      <c r="NRM106" s="704"/>
      <c r="NRN106" s="704"/>
      <c r="NRO106" s="704"/>
      <c r="NRP106" s="704"/>
      <c r="NRQ106" s="704"/>
      <c r="NRR106" s="704"/>
      <c r="NRS106" s="704"/>
      <c r="NRT106" s="704"/>
      <c r="NRU106" s="704"/>
      <c r="NRV106" s="704"/>
      <c r="NRW106" s="704"/>
      <c r="NRX106" s="704"/>
      <c r="NRY106" s="704"/>
      <c r="NRZ106" s="704"/>
      <c r="NSA106" s="704"/>
      <c r="NSB106" s="704"/>
      <c r="NSC106" s="704"/>
      <c r="NSD106" s="704"/>
      <c r="NSE106" s="704"/>
      <c r="NSF106" s="704"/>
      <c r="NSG106" s="704"/>
      <c r="NSH106" s="704"/>
      <c r="NSI106" s="704"/>
      <c r="NSJ106" s="704"/>
      <c r="NSK106" s="704"/>
      <c r="NSL106" s="704"/>
      <c r="NSM106" s="704"/>
      <c r="NSN106" s="704"/>
      <c r="NSO106" s="704"/>
      <c r="NSP106" s="704"/>
      <c r="NSQ106" s="704"/>
      <c r="NSR106" s="704"/>
      <c r="NSS106" s="704"/>
      <c r="NST106" s="704"/>
      <c r="NSU106" s="704"/>
      <c r="NSV106" s="704"/>
      <c r="NSW106" s="704"/>
      <c r="NSX106" s="704"/>
      <c r="NSY106" s="704"/>
      <c r="NSZ106" s="704"/>
      <c r="NTA106" s="704"/>
      <c r="NTB106" s="704"/>
      <c r="NTC106" s="704"/>
      <c r="NTD106" s="704"/>
      <c r="NTE106" s="704"/>
      <c r="NTF106" s="704"/>
      <c r="NTG106" s="704"/>
      <c r="NTH106" s="704"/>
      <c r="NTI106" s="704"/>
      <c r="NTJ106" s="704"/>
      <c r="NTK106" s="704"/>
      <c r="NTL106" s="704"/>
      <c r="NTM106" s="704"/>
      <c r="NTN106" s="704"/>
      <c r="NTO106" s="704"/>
      <c r="NTP106" s="704"/>
      <c r="NTQ106" s="704"/>
      <c r="NTR106" s="704"/>
      <c r="NTS106" s="704"/>
      <c r="NTT106" s="704"/>
      <c r="NTU106" s="704"/>
      <c r="NTV106" s="704"/>
      <c r="NTW106" s="704"/>
      <c r="NTX106" s="704"/>
      <c r="NTY106" s="704"/>
      <c r="NTZ106" s="704"/>
      <c r="NUA106" s="704"/>
      <c r="NUB106" s="704"/>
      <c r="NUC106" s="704"/>
      <c r="NUD106" s="704"/>
      <c r="NUE106" s="704"/>
      <c r="NUF106" s="704"/>
      <c r="NUG106" s="704"/>
      <c r="NUH106" s="704"/>
      <c r="NUI106" s="704"/>
      <c r="NUJ106" s="704"/>
      <c r="NUK106" s="704"/>
      <c r="NUL106" s="704"/>
      <c r="NUM106" s="704"/>
      <c r="NUN106" s="704"/>
      <c r="NUO106" s="704"/>
      <c r="NUP106" s="704"/>
      <c r="NUQ106" s="704"/>
      <c r="NUR106" s="704"/>
      <c r="NUS106" s="704"/>
      <c r="NUT106" s="704"/>
      <c r="NUU106" s="704"/>
      <c r="NUV106" s="704"/>
      <c r="NUW106" s="704"/>
      <c r="NUX106" s="704"/>
      <c r="NUY106" s="704"/>
      <c r="NUZ106" s="704"/>
      <c r="NVA106" s="704"/>
      <c r="NVB106" s="704"/>
      <c r="NVC106" s="704"/>
      <c r="NVD106" s="704"/>
      <c r="NVE106" s="704"/>
      <c r="NVF106" s="704"/>
      <c r="NVG106" s="704"/>
      <c r="NVH106" s="704"/>
      <c r="NVI106" s="704"/>
      <c r="NVJ106" s="704"/>
      <c r="NVK106" s="704"/>
      <c r="NVL106" s="704"/>
      <c r="NVM106" s="704"/>
      <c r="NVN106" s="704"/>
      <c r="NVO106" s="704"/>
      <c r="NVP106" s="704"/>
      <c r="NVQ106" s="704"/>
      <c r="NVR106" s="704"/>
      <c r="NVS106" s="704"/>
      <c r="NVT106" s="704"/>
      <c r="NVU106" s="704"/>
      <c r="NVV106" s="704"/>
      <c r="NVW106" s="704"/>
      <c r="NVX106" s="704"/>
      <c r="NVY106" s="704"/>
      <c r="NVZ106" s="704"/>
      <c r="NWA106" s="704"/>
      <c r="NWB106" s="704"/>
      <c r="NWC106" s="704"/>
      <c r="NWD106" s="704"/>
      <c r="NWE106" s="704"/>
      <c r="NWF106" s="704"/>
      <c r="NWG106" s="704"/>
      <c r="NWH106" s="704"/>
      <c r="NWI106" s="704"/>
      <c r="NWJ106" s="704"/>
      <c r="NWK106" s="704"/>
      <c r="NWL106" s="704"/>
      <c r="NWM106" s="704"/>
      <c r="NWN106" s="704"/>
      <c r="NWO106" s="704"/>
      <c r="NWP106" s="704"/>
      <c r="NWQ106" s="704"/>
      <c r="NWR106" s="704"/>
      <c r="NWS106" s="704"/>
      <c r="NWT106" s="704"/>
      <c r="NWU106" s="704"/>
      <c r="NWV106" s="704"/>
      <c r="NWW106" s="704"/>
      <c r="NWX106" s="704"/>
      <c r="NWY106" s="704"/>
      <c r="NWZ106" s="704"/>
      <c r="NXA106" s="704"/>
      <c r="NXB106" s="704"/>
      <c r="NXC106" s="704"/>
      <c r="NXD106" s="704"/>
      <c r="NXE106" s="704"/>
      <c r="NXF106" s="704"/>
      <c r="NXG106" s="704"/>
      <c r="NXH106" s="704"/>
      <c r="NXI106" s="704"/>
      <c r="NXJ106" s="704"/>
      <c r="NXK106" s="704"/>
      <c r="NXL106" s="704"/>
      <c r="NXM106" s="704"/>
      <c r="NXN106" s="704"/>
      <c r="NXO106" s="704"/>
      <c r="NXP106" s="704"/>
      <c r="NXQ106" s="704"/>
      <c r="NXR106" s="704"/>
      <c r="NXS106" s="704"/>
      <c r="NXT106" s="704"/>
      <c r="NXU106" s="704"/>
      <c r="NXV106" s="704"/>
      <c r="NXW106" s="704"/>
      <c r="NXX106" s="704"/>
      <c r="NXY106" s="704"/>
      <c r="NXZ106" s="704"/>
      <c r="NYA106" s="704"/>
      <c r="NYB106" s="704"/>
      <c r="NYC106" s="704"/>
      <c r="NYD106" s="704"/>
      <c r="NYE106" s="704"/>
      <c r="NYF106" s="704"/>
      <c r="NYG106" s="704"/>
      <c r="NYH106" s="704"/>
      <c r="NYI106" s="704"/>
      <c r="NYJ106" s="704"/>
      <c r="NYK106" s="704"/>
      <c r="NYL106" s="704"/>
      <c r="NYM106" s="704"/>
      <c r="NYN106" s="704"/>
      <c r="NYO106" s="704"/>
      <c r="NYP106" s="704"/>
      <c r="NYQ106" s="704"/>
      <c r="NYR106" s="704"/>
      <c r="NYS106" s="704"/>
      <c r="NYT106" s="704"/>
      <c r="NYU106" s="704"/>
      <c r="NYV106" s="704"/>
      <c r="NYW106" s="704"/>
      <c r="NYX106" s="704"/>
      <c r="NYY106" s="704"/>
      <c r="NYZ106" s="704"/>
      <c r="NZA106" s="704"/>
      <c r="NZB106" s="704"/>
      <c r="NZC106" s="704"/>
      <c r="NZD106" s="704"/>
      <c r="NZE106" s="704"/>
      <c r="NZF106" s="704"/>
      <c r="NZG106" s="704"/>
      <c r="NZH106" s="704"/>
      <c r="NZI106" s="704"/>
      <c r="NZJ106" s="704"/>
      <c r="NZK106" s="704"/>
      <c r="NZL106" s="704"/>
      <c r="NZM106" s="704"/>
      <c r="NZN106" s="704"/>
      <c r="NZO106" s="704"/>
      <c r="NZP106" s="704"/>
      <c r="NZQ106" s="704"/>
      <c r="NZR106" s="704"/>
      <c r="NZS106" s="704"/>
      <c r="NZT106" s="704"/>
      <c r="NZU106" s="704"/>
      <c r="NZV106" s="704"/>
      <c r="NZW106" s="704"/>
      <c r="NZX106" s="704"/>
      <c r="NZY106" s="704"/>
      <c r="NZZ106" s="704"/>
      <c r="OAA106" s="704"/>
      <c r="OAB106" s="704"/>
      <c r="OAC106" s="704"/>
      <c r="OAD106" s="704"/>
      <c r="OAE106" s="704"/>
      <c r="OAF106" s="704"/>
      <c r="OAG106" s="704"/>
      <c r="OAH106" s="704"/>
      <c r="OAI106" s="704"/>
      <c r="OAJ106" s="704"/>
      <c r="OAK106" s="704"/>
      <c r="OAL106" s="704"/>
      <c r="OAM106" s="704"/>
      <c r="OAN106" s="704"/>
      <c r="OAO106" s="704"/>
      <c r="OAP106" s="704"/>
      <c r="OAQ106" s="704"/>
      <c r="OAR106" s="704"/>
      <c r="OAS106" s="704"/>
      <c r="OAT106" s="704"/>
      <c r="OAU106" s="704"/>
      <c r="OAV106" s="704"/>
      <c r="OAW106" s="704"/>
      <c r="OAX106" s="704"/>
      <c r="OAY106" s="704"/>
      <c r="OAZ106" s="704"/>
      <c r="OBA106" s="704"/>
      <c r="OBB106" s="704"/>
      <c r="OBC106" s="704"/>
      <c r="OBD106" s="704"/>
      <c r="OBE106" s="704"/>
      <c r="OBF106" s="704"/>
      <c r="OBG106" s="704"/>
      <c r="OBH106" s="704"/>
      <c r="OBI106" s="704"/>
      <c r="OBJ106" s="704"/>
      <c r="OBK106" s="704"/>
      <c r="OBL106" s="704"/>
      <c r="OBM106" s="704"/>
      <c r="OBN106" s="704"/>
      <c r="OBO106" s="704"/>
      <c r="OBP106" s="704"/>
      <c r="OBQ106" s="704"/>
      <c r="OBR106" s="704"/>
      <c r="OBS106" s="704"/>
      <c r="OBT106" s="704"/>
      <c r="OBU106" s="704"/>
      <c r="OBV106" s="704"/>
      <c r="OBW106" s="704"/>
      <c r="OBX106" s="704"/>
      <c r="OBY106" s="704"/>
      <c r="OBZ106" s="704"/>
      <c r="OCA106" s="704"/>
      <c r="OCB106" s="704"/>
      <c r="OCC106" s="704"/>
      <c r="OCD106" s="704"/>
      <c r="OCE106" s="704"/>
      <c r="OCF106" s="704"/>
      <c r="OCG106" s="704"/>
      <c r="OCH106" s="704"/>
      <c r="OCI106" s="704"/>
      <c r="OCJ106" s="704"/>
      <c r="OCK106" s="704"/>
      <c r="OCL106" s="704"/>
      <c r="OCM106" s="704"/>
      <c r="OCN106" s="704"/>
      <c r="OCO106" s="704"/>
      <c r="OCP106" s="704"/>
      <c r="OCQ106" s="704"/>
      <c r="OCR106" s="704"/>
      <c r="OCS106" s="704"/>
      <c r="OCT106" s="704"/>
      <c r="OCU106" s="704"/>
      <c r="OCV106" s="704"/>
      <c r="OCW106" s="704"/>
      <c r="OCX106" s="704"/>
      <c r="OCY106" s="704"/>
      <c r="OCZ106" s="704"/>
      <c r="ODA106" s="704"/>
      <c r="ODB106" s="704"/>
      <c r="ODC106" s="704"/>
      <c r="ODD106" s="704"/>
      <c r="ODE106" s="704"/>
      <c r="ODF106" s="704"/>
      <c r="ODG106" s="704"/>
      <c r="ODH106" s="704"/>
      <c r="ODI106" s="704"/>
      <c r="ODJ106" s="704"/>
      <c r="ODK106" s="704"/>
      <c r="ODL106" s="704"/>
      <c r="ODM106" s="704"/>
      <c r="ODN106" s="704"/>
      <c r="ODO106" s="704"/>
      <c r="ODP106" s="704"/>
      <c r="ODQ106" s="704"/>
      <c r="ODR106" s="704"/>
      <c r="ODS106" s="704"/>
      <c r="ODT106" s="704"/>
      <c r="ODU106" s="704"/>
      <c r="ODV106" s="704"/>
      <c r="ODW106" s="704"/>
      <c r="ODX106" s="704"/>
      <c r="ODY106" s="704"/>
      <c r="ODZ106" s="704"/>
      <c r="OEA106" s="704"/>
      <c r="OEB106" s="704"/>
      <c r="OEC106" s="704"/>
      <c r="OED106" s="704"/>
      <c r="OEE106" s="704"/>
      <c r="OEF106" s="704"/>
      <c r="OEG106" s="704"/>
      <c r="OEH106" s="704"/>
      <c r="OEI106" s="704"/>
      <c r="OEJ106" s="704"/>
      <c r="OEK106" s="704"/>
      <c r="OEL106" s="704"/>
      <c r="OEM106" s="704"/>
      <c r="OEN106" s="704"/>
      <c r="OEO106" s="704"/>
      <c r="OEP106" s="704"/>
      <c r="OEQ106" s="704"/>
      <c r="OER106" s="704"/>
      <c r="OES106" s="704"/>
      <c r="OET106" s="704"/>
      <c r="OEU106" s="704"/>
      <c r="OEV106" s="704"/>
      <c r="OEW106" s="704"/>
      <c r="OEX106" s="704"/>
      <c r="OEY106" s="704"/>
      <c r="OEZ106" s="704"/>
      <c r="OFA106" s="704"/>
      <c r="OFB106" s="704"/>
      <c r="OFC106" s="704"/>
      <c r="OFD106" s="704"/>
      <c r="OFE106" s="704"/>
      <c r="OFF106" s="704"/>
      <c r="OFG106" s="704"/>
      <c r="OFH106" s="704"/>
      <c r="OFI106" s="704"/>
      <c r="OFJ106" s="704"/>
      <c r="OFK106" s="704"/>
      <c r="OFL106" s="704"/>
      <c r="OFM106" s="704"/>
      <c r="OFN106" s="704"/>
      <c r="OFO106" s="704"/>
      <c r="OFP106" s="704"/>
      <c r="OFQ106" s="704"/>
      <c r="OFR106" s="704"/>
      <c r="OFS106" s="704"/>
      <c r="OFT106" s="704"/>
      <c r="OFU106" s="704"/>
      <c r="OFV106" s="704"/>
      <c r="OFW106" s="704"/>
      <c r="OFX106" s="704"/>
      <c r="OFY106" s="704"/>
      <c r="OFZ106" s="704"/>
      <c r="OGA106" s="704"/>
      <c r="OGB106" s="704"/>
      <c r="OGC106" s="704"/>
      <c r="OGD106" s="704"/>
      <c r="OGE106" s="704"/>
      <c r="OGF106" s="704"/>
      <c r="OGG106" s="704"/>
      <c r="OGH106" s="704"/>
      <c r="OGI106" s="704"/>
      <c r="OGJ106" s="704"/>
      <c r="OGK106" s="704"/>
      <c r="OGL106" s="704"/>
      <c r="OGM106" s="704"/>
      <c r="OGN106" s="704"/>
      <c r="OGO106" s="704"/>
      <c r="OGP106" s="704"/>
      <c r="OGQ106" s="704"/>
      <c r="OGR106" s="704"/>
      <c r="OGS106" s="704"/>
      <c r="OGT106" s="704"/>
      <c r="OGU106" s="704"/>
      <c r="OGV106" s="704"/>
      <c r="OGW106" s="704"/>
      <c r="OGX106" s="704"/>
      <c r="OGY106" s="704"/>
      <c r="OGZ106" s="704"/>
      <c r="OHA106" s="704"/>
      <c r="OHB106" s="704"/>
      <c r="OHC106" s="704"/>
      <c r="OHD106" s="704"/>
      <c r="OHE106" s="704"/>
      <c r="OHF106" s="704"/>
      <c r="OHG106" s="704"/>
      <c r="OHH106" s="704"/>
      <c r="OHI106" s="704"/>
      <c r="OHJ106" s="704"/>
      <c r="OHK106" s="704"/>
      <c r="OHL106" s="704"/>
      <c r="OHM106" s="704"/>
      <c r="OHN106" s="704"/>
      <c r="OHO106" s="704"/>
      <c r="OHP106" s="704"/>
      <c r="OHQ106" s="704"/>
      <c r="OHR106" s="704"/>
      <c r="OHS106" s="704"/>
      <c r="OHT106" s="704"/>
      <c r="OHU106" s="704"/>
      <c r="OHV106" s="704"/>
      <c r="OHW106" s="704"/>
      <c r="OHX106" s="704"/>
      <c r="OHY106" s="704"/>
      <c r="OHZ106" s="704"/>
      <c r="OIA106" s="704"/>
      <c r="OIB106" s="704"/>
      <c r="OIC106" s="704"/>
      <c r="OID106" s="704"/>
      <c r="OIE106" s="704"/>
      <c r="OIF106" s="704"/>
      <c r="OIG106" s="704"/>
      <c r="OIH106" s="704"/>
      <c r="OII106" s="704"/>
      <c r="OIJ106" s="704"/>
      <c r="OIK106" s="704"/>
      <c r="OIL106" s="704"/>
      <c r="OIM106" s="704"/>
      <c r="OIN106" s="704"/>
      <c r="OIO106" s="704"/>
      <c r="OIP106" s="704"/>
      <c r="OIQ106" s="704"/>
      <c r="OIR106" s="704"/>
      <c r="OIS106" s="704"/>
      <c r="OIT106" s="704"/>
      <c r="OIU106" s="704"/>
      <c r="OIV106" s="704"/>
      <c r="OIW106" s="704"/>
      <c r="OIX106" s="704"/>
      <c r="OIY106" s="704"/>
      <c r="OIZ106" s="704"/>
      <c r="OJA106" s="704"/>
      <c r="OJB106" s="704"/>
      <c r="OJC106" s="704"/>
      <c r="OJD106" s="704"/>
      <c r="OJE106" s="704"/>
      <c r="OJF106" s="704"/>
      <c r="OJG106" s="704"/>
      <c r="OJH106" s="704"/>
      <c r="OJI106" s="704"/>
      <c r="OJJ106" s="704"/>
      <c r="OJK106" s="704"/>
      <c r="OJL106" s="704"/>
      <c r="OJM106" s="704"/>
      <c r="OJN106" s="704"/>
      <c r="OJO106" s="704"/>
      <c r="OJP106" s="704"/>
      <c r="OJQ106" s="704"/>
      <c r="OJR106" s="704"/>
      <c r="OJS106" s="704"/>
      <c r="OJT106" s="704"/>
      <c r="OJU106" s="704"/>
      <c r="OJV106" s="704"/>
      <c r="OJW106" s="704"/>
      <c r="OJX106" s="704"/>
      <c r="OJY106" s="704"/>
      <c r="OJZ106" s="704"/>
      <c r="OKA106" s="704"/>
      <c r="OKB106" s="704"/>
      <c r="OKC106" s="704"/>
      <c r="OKD106" s="704"/>
      <c r="OKE106" s="704"/>
      <c r="OKF106" s="704"/>
      <c r="OKG106" s="704"/>
      <c r="OKH106" s="704"/>
      <c r="OKI106" s="704"/>
      <c r="OKJ106" s="704"/>
      <c r="OKK106" s="704"/>
      <c r="OKL106" s="704"/>
      <c r="OKM106" s="704"/>
      <c r="OKN106" s="704"/>
      <c r="OKO106" s="704"/>
      <c r="OKP106" s="704"/>
      <c r="OKQ106" s="704"/>
      <c r="OKR106" s="704"/>
      <c r="OKS106" s="704"/>
      <c r="OKT106" s="704"/>
      <c r="OKU106" s="704"/>
      <c r="OKV106" s="704"/>
      <c r="OKW106" s="704"/>
      <c r="OKX106" s="704"/>
      <c r="OKY106" s="704"/>
      <c r="OKZ106" s="704"/>
      <c r="OLA106" s="704"/>
      <c r="OLB106" s="704"/>
      <c r="OLC106" s="704"/>
      <c r="OLD106" s="704"/>
      <c r="OLE106" s="704"/>
      <c r="OLF106" s="704"/>
      <c r="OLG106" s="704"/>
      <c r="OLH106" s="704"/>
      <c r="OLI106" s="704"/>
      <c r="OLJ106" s="704"/>
      <c r="OLK106" s="704"/>
      <c r="OLL106" s="704"/>
      <c r="OLM106" s="704"/>
      <c r="OLN106" s="704"/>
      <c r="OLO106" s="704"/>
      <c r="OLP106" s="704"/>
      <c r="OLQ106" s="704"/>
      <c r="OLR106" s="704"/>
      <c r="OLS106" s="704"/>
      <c r="OLT106" s="704"/>
      <c r="OLU106" s="704"/>
      <c r="OLV106" s="704"/>
      <c r="OLW106" s="704"/>
      <c r="OLX106" s="704"/>
      <c r="OLY106" s="704"/>
      <c r="OLZ106" s="704"/>
      <c r="OMA106" s="704"/>
      <c r="OMB106" s="704"/>
      <c r="OMC106" s="704"/>
      <c r="OMD106" s="704"/>
      <c r="OME106" s="704"/>
      <c r="OMF106" s="704"/>
      <c r="OMG106" s="704"/>
      <c r="OMH106" s="704"/>
      <c r="OMI106" s="704"/>
      <c r="OMJ106" s="704"/>
      <c r="OMK106" s="704"/>
      <c r="OML106" s="704"/>
      <c r="OMM106" s="704"/>
      <c r="OMN106" s="704"/>
      <c r="OMO106" s="704"/>
      <c r="OMP106" s="704"/>
      <c r="OMQ106" s="704"/>
      <c r="OMR106" s="704"/>
      <c r="OMS106" s="704"/>
      <c r="OMT106" s="704"/>
      <c r="OMU106" s="704"/>
      <c r="OMV106" s="704"/>
      <c r="OMW106" s="704"/>
      <c r="OMX106" s="704"/>
      <c r="OMY106" s="704"/>
      <c r="OMZ106" s="704"/>
      <c r="ONA106" s="704"/>
      <c r="ONB106" s="704"/>
      <c r="ONC106" s="704"/>
      <c r="OND106" s="704"/>
      <c r="ONE106" s="704"/>
      <c r="ONF106" s="704"/>
      <c r="ONG106" s="704"/>
      <c r="ONH106" s="704"/>
      <c r="ONI106" s="704"/>
      <c r="ONJ106" s="704"/>
      <c r="ONK106" s="704"/>
      <c r="ONL106" s="704"/>
      <c r="ONM106" s="704"/>
      <c r="ONN106" s="704"/>
      <c r="ONO106" s="704"/>
      <c r="ONP106" s="704"/>
      <c r="ONQ106" s="704"/>
      <c r="ONR106" s="704"/>
      <c r="ONS106" s="704"/>
      <c r="ONT106" s="704"/>
      <c r="ONU106" s="704"/>
      <c r="ONV106" s="704"/>
      <c r="ONW106" s="704"/>
      <c r="ONX106" s="704"/>
      <c r="ONY106" s="704"/>
      <c r="ONZ106" s="704"/>
      <c r="OOA106" s="704"/>
      <c r="OOB106" s="704"/>
      <c r="OOC106" s="704"/>
      <c r="OOD106" s="704"/>
      <c r="OOE106" s="704"/>
      <c r="OOF106" s="704"/>
      <c r="OOG106" s="704"/>
      <c r="OOH106" s="704"/>
      <c r="OOI106" s="704"/>
      <c r="OOJ106" s="704"/>
      <c r="OOK106" s="704"/>
      <c r="OOL106" s="704"/>
      <c r="OOM106" s="704"/>
      <c r="OON106" s="704"/>
      <c r="OOO106" s="704"/>
      <c r="OOP106" s="704"/>
      <c r="OOQ106" s="704"/>
      <c r="OOR106" s="704"/>
      <c r="OOS106" s="704"/>
      <c r="OOT106" s="704"/>
      <c r="OOU106" s="704"/>
      <c r="OOV106" s="704"/>
      <c r="OOW106" s="704"/>
      <c r="OOX106" s="704"/>
      <c r="OOY106" s="704"/>
      <c r="OOZ106" s="704"/>
      <c r="OPA106" s="704"/>
      <c r="OPB106" s="704"/>
      <c r="OPC106" s="704"/>
      <c r="OPD106" s="704"/>
      <c r="OPE106" s="704"/>
      <c r="OPF106" s="704"/>
      <c r="OPG106" s="704"/>
      <c r="OPH106" s="704"/>
      <c r="OPI106" s="704"/>
      <c r="OPJ106" s="704"/>
      <c r="OPK106" s="704"/>
      <c r="OPL106" s="704"/>
      <c r="OPM106" s="704"/>
      <c r="OPN106" s="704"/>
      <c r="OPO106" s="704"/>
      <c r="OPP106" s="704"/>
      <c r="OPQ106" s="704"/>
      <c r="OPR106" s="704"/>
      <c r="OPS106" s="704"/>
      <c r="OPT106" s="704"/>
      <c r="OPU106" s="704"/>
      <c r="OPV106" s="704"/>
      <c r="OPW106" s="704"/>
      <c r="OPX106" s="704"/>
      <c r="OPY106" s="704"/>
      <c r="OPZ106" s="704"/>
      <c r="OQA106" s="704"/>
      <c r="OQB106" s="704"/>
      <c r="OQC106" s="704"/>
      <c r="OQD106" s="704"/>
      <c r="OQE106" s="704"/>
      <c r="OQF106" s="704"/>
      <c r="OQG106" s="704"/>
      <c r="OQH106" s="704"/>
      <c r="OQI106" s="704"/>
      <c r="OQJ106" s="704"/>
      <c r="OQK106" s="704"/>
      <c r="OQL106" s="704"/>
      <c r="OQM106" s="704"/>
      <c r="OQN106" s="704"/>
      <c r="OQO106" s="704"/>
      <c r="OQP106" s="704"/>
      <c r="OQQ106" s="704"/>
      <c r="OQR106" s="704"/>
      <c r="OQS106" s="704"/>
      <c r="OQT106" s="704"/>
      <c r="OQU106" s="704"/>
      <c r="OQV106" s="704"/>
      <c r="OQW106" s="704"/>
      <c r="OQX106" s="704"/>
      <c r="OQY106" s="704"/>
      <c r="OQZ106" s="704"/>
      <c r="ORA106" s="704"/>
      <c r="ORB106" s="704"/>
      <c r="ORC106" s="704"/>
      <c r="ORD106" s="704"/>
      <c r="ORE106" s="704"/>
      <c r="ORF106" s="704"/>
      <c r="ORG106" s="704"/>
      <c r="ORH106" s="704"/>
      <c r="ORI106" s="704"/>
      <c r="ORJ106" s="704"/>
      <c r="ORK106" s="704"/>
      <c r="ORL106" s="704"/>
      <c r="ORM106" s="704"/>
      <c r="ORN106" s="704"/>
      <c r="ORO106" s="704"/>
      <c r="ORP106" s="704"/>
      <c r="ORQ106" s="704"/>
      <c r="ORR106" s="704"/>
      <c r="ORS106" s="704"/>
      <c r="ORT106" s="704"/>
      <c r="ORU106" s="704"/>
      <c r="ORV106" s="704"/>
      <c r="ORW106" s="704"/>
      <c r="ORX106" s="704"/>
      <c r="ORY106" s="704"/>
      <c r="ORZ106" s="704"/>
      <c r="OSA106" s="704"/>
      <c r="OSB106" s="704"/>
      <c r="OSC106" s="704"/>
      <c r="OSD106" s="704"/>
      <c r="OSE106" s="704"/>
      <c r="OSF106" s="704"/>
      <c r="OSG106" s="704"/>
      <c r="OSH106" s="704"/>
      <c r="OSI106" s="704"/>
      <c r="OSJ106" s="704"/>
      <c r="OSK106" s="704"/>
      <c r="OSL106" s="704"/>
      <c r="OSM106" s="704"/>
      <c r="OSN106" s="704"/>
      <c r="OSO106" s="704"/>
      <c r="OSP106" s="704"/>
      <c r="OSQ106" s="704"/>
      <c r="OSR106" s="704"/>
      <c r="OSS106" s="704"/>
      <c r="OST106" s="704"/>
      <c r="OSU106" s="704"/>
      <c r="OSV106" s="704"/>
      <c r="OSW106" s="704"/>
      <c r="OSX106" s="704"/>
      <c r="OSY106" s="704"/>
      <c r="OSZ106" s="704"/>
      <c r="OTA106" s="704"/>
      <c r="OTB106" s="704"/>
      <c r="OTC106" s="704"/>
      <c r="OTD106" s="704"/>
      <c r="OTE106" s="704"/>
      <c r="OTF106" s="704"/>
      <c r="OTG106" s="704"/>
      <c r="OTH106" s="704"/>
      <c r="OTI106" s="704"/>
      <c r="OTJ106" s="704"/>
      <c r="OTK106" s="704"/>
      <c r="OTL106" s="704"/>
      <c r="OTM106" s="704"/>
      <c r="OTN106" s="704"/>
      <c r="OTO106" s="704"/>
      <c r="OTP106" s="704"/>
      <c r="OTQ106" s="704"/>
      <c r="OTR106" s="704"/>
      <c r="OTS106" s="704"/>
      <c r="OTT106" s="704"/>
      <c r="OTU106" s="704"/>
      <c r="OTV106" s="704"/>
      <c r="OTW106" s="704"/>
      <c r="OTX106" s="704"/>
      <c r="OTY106" s="704"/>
      <c r="OTZ106" s="704"/>
      <c r="OUA106" s="704"/>
      <c r="OUB106" s="704"/>
      <c r="OUC106" s="704"/>
      <c r="OUD106" s="704"/>
      <c r="OUE106" s="704"/>
      <c r="OUF106" s="704"/>
      <c r="OUG106" s="704"/>
      <c r="OUH106" s="704"/>
      <c r="OUI106" s="704"/>
      <c r="OUJ106" s="704"/>
      <c r="OUK106" s="704"/>
      <c r="OUL106" s="704"/>
      <c r="OUM106" s="704"/>
      <c r="OUN106" s="704"/>
      <c r="OUO106" s="704"/>
      <c r="OUP106" s="704"/>
      <c r="OUQ106" s="704"/>
      <c r="OUR106" s="704"/>
      <c r="OUS106" s="704"/>
      <c r="OUT106" s="704"/>
      <c r="OUU106" s="704"/>
      <c r="OUV106" s="704"/>
      <c r="OUW106" s="704"/>
      <c r="OUX106" s="704"/>
      <c r="OUY106" s="704"/>
      <c r="OUZ106" s="704"/>
      <c r="OVA106" s="704"/>
      <c r="OVB106" s="704"/>
      <c r="OVC106" s="704"/>
      <c r="OVD106" s="704"/>
      <c r="OVE106" s="704"/>
      <c r="OVF106" s="704"/>
      <c r="OVG106" s="704"/>
      <c r="OVH106" s="704"/>
      <c r="OVI106" s="704"/>
      <c r="OVJ106" s="704"/>
      <c r="OVK106" s="704"/>
      <c r="OVL106" s="704"/>
      <c r="OVM106" s="704"/>
      <c r="OVN106" s="704"/>
      <c r="OVO106" s="704"/>
      <c r="OVP106" s="704"/>
      <c r="OVQ106" s="704"/>
      <c r="OVR106" s="704"/>
      <c r="OVS106" s="704"/>
      <c r="OVT106" s="704"/>
      <c r="OVU106" s="704"/>
      <c r="OVV106" s="704"/>
      <c r="OVW106" s="704"/>
      <c r="OVX106" s="704"/>
      <c r="OVY106" s="704"/>
      <c r="OVZ106" s="704"/>
      <c r="OWA106" s="704"/>
      <c r="OWB106" s="704"/>
      <c r="OWC106" s="704"/>
      <c r="OWD106" s="704"/>
      <c r="OWE106" s="704"/>
      <c r="OWF106" s="704"/>
      <c r="OWG106" s="704"/>
      <c r="OWH106" s="704"/>
      <c r="OWI106" s="704"/>
      <c r="OWJ106" s="704"/>
      <c r="OWK106" s="704"/>
      <c r="OWL106" s="704"/>
      <c r="OWM106" s="704"/>
      <c r="OWN106" s="704"/>
      <c r="OWO106" s="704"/>
      <c r="OWP106" s="704"/>
      <c r="OWQ106" s="704"/>
      <c r="OWR106" s="704"/>
      <c r="OWS106" s="704"/>
      <c r="OWT106" s="704"/>
      <c r="OWU106" s="704"/>
      <c r="OWV106" s="704"/>
      <c r="OWW106" s="704"/>
      <c r="OWX106" s="704"/>
      <c r="OWY106" s="704"/>
      <c r="OWZ106" s="704"/>
      <c r="OXA106" s="704"/>
      <c r="OXB106" s="704"/>
      <c r="OXC106" s="704"/>
      <c r="OXD106" s="704"/>
      <c r="OXE106" s="704"/>
      <c r="OXF106" s="704"/>
      <c r="OXG106" s="704"/>
      <c r="OXH106" s="704"/>
      <c r="OXI106" s="704"/>
      <c r="OXJ106" s="704"/>
      <c r="OXK106" s="704"/>
      <c r="OXL106" s="704"/>
      <c r="OXM106" s="704"/>
      <c r="OXN106" s="704"/>
      <c r="OXO106" s="704"/>
      <c r="OXP106" s="704"/>
      <c r="OXQ106" s="704"/>
      <c r="OXR106" s="704"/>
      <c r="OXS106" s="704"/>
      <c r="OXT106" s="704"/>
      <c r="OXU106" s="704"/>
      <c r="OXV106" s="704"/>
      <c r="OXW106" s="704"/>
      <c r="OXX106" s="704"/>
      <c r="OXY106" s="704"/>
      <c r="OXZ106" s="704"/>
      <c r="OYA106" s="704"/>
      <c r="OYB106" s="704"/>
      <c r="OYC106" s="704"/>
      <c r="OYD106" s="704"/>
      <c r="OYE106" s="704"/>
      <c r="OYF106" s="704"/>
      <c r="OYG106" s="704"/>
      <c r="OYH106" s="704"/>
      <c r="OYI106" s="704"/>
      <c r="OYJ106" s="704"/>
      <c r="OYK106" s="704"/>
      <c r="OYL106" s="704"/>
      <c r="OYM106" s="704"/>
      <c r="OYN106" s="704"/>
      <c r="OYO106" s="704"/>
      <c r="OYP106" s="704"/>
      <c r="OYQ106" s="704"/>
      <c r="OYR106" s="704"/>
      <c r="OYS106" s="704"/>
      <c r="OYT106" s="704"/>
      <c r="OYU106" s="704"/>
      <c r="OYV106" s="704"/>
      <c r="OYW106" s="704"/>
      <c r="OYX106" s="704"/>
      <c r="OYY106" s="704"/>
      <c r="OYZ106" s="704"/>
      <c r="OZA106" s="704"/>
      <c r="OZB106" s="704"/>
      <c r="OZC106" s="704"/>
      <c r="OZD106" s="704"/>
      <c r="OZE106" s="704"/>
      <c r="OZF106" s="704"/>
      <c r="OZG106" s="704"/>
      <c r="OZH106" s="704"/>
      <c r="OZI106" s="704"/>
      <c r="OZJ106" s="704"/>
      <c r="OZK106" s="704"/>
      <c r="OZL106" s="704"/>
      <c r="OZM106" s="704"/>
      <c r="OZN106" s="704"/>
      <c r="OZO106" s="704"/>
      <c r="OZP106" s="704"/>
      <c r="OZQ106" s="704"/>
      <c r="OZR106" s="704"/>
      <c r="OZS106" s="704"/>
      <c r="OZT106" s="704"/>
      <c r="OZU106" s="704"/>
      <c r="OZV106" s="704"/>
      <c r="OZW106" s="704"/>
      <c r="OZX106" s="704"/>
      <c r="OZY106" s="704"/>
      <c r="OZZ106" s="704"/>
      <c r="PAA106" s="704"/>
      <c r="PAB106" s="704"/>
      <c r="PAC106" s="704"/>
      <c r="PAD106" s="704"/>
      <c r="PAE106" s="704"/>
      <c r="PAF106" s="704"/>
      <c r="PAG106" s="704"/>
      <c r="PAH106" s="704"/>
      <c r="PAI106" s="704"/>
      <c r="PAJ106" s="704"/>
      <c r="PAK106" s="704"/>
      <c r="PAL106" s="704"/>
      <c r="PAM106" s="704"/>
      <c r="PAN106" s="704"/>
      <c r="PAO106" s="704"/>
      <c r="PAP106" s="704"/>
      <c r="PAQ106" s="704"/>
      <c r="PAR106" s="704"/>
      <c r="PAS106" s="704"/>
      <c r="PAT106" s="704"/>
      <c r="PAU106" s="704"/>
      <c r="PAV106" s="704"/>
      <c r="PAW106" s="704"/>
      <c r="PAX106" s="704"/>
      <c r="PAY106" s="704"/>
      <c r="PAZ106" s="704"/>
      <c r="PBA106" s="704"/>
      <c r="PBB106" s="704"/>
      <c r="PBC106" s="704"/>
      <c r="PBD106" s="704"/>
      <c r="PBE106" s="704"/>
      <c r="PBF106" s="704"/>
      <c r="PBG106" s="704"/>
      <c r="PBH106" s="704"/>
      <c r="PBI106" s="704"/>
      <c r="PBJ106" s="704"/>
      <c r="PBK106" s="704"/>
      <c r="PBL106" s="704"/>
      <c r="PBM106" s="704"/>
      <c r="PBN106" s="704"/>
      <c r="PBO106" s="704"/>
      <c r="PBP106" s="704"/>
      <c r="PBQ106" s="704"/>
      <c r="PBR106" s="704"/>
      <c r="PBS106" s="704"/>
      <c r="PBT106" s="704"/>
      <c r="PBU106" s="704"/>
      <c r="PBV106" s="704"/>
      <c r="PBW106" s="704"/>
      <c r="PBX106" s="704"/>
      <c r="PBY106" s="704"/>
      <c r="PBZ106" s="704"/>
      <c r="PCA106" s="704"/>
      <c r="PCB106" s="704"/>
      <c r="PCC106" s="704"/>
      <c r="PCD106" s="704"/>
      <c r="PCE106" s="704"/>
      <c r="PCF106" s="704"/>
      <c r="PCG106" s="704"/>
      <c r="PCH106" s="704"/>
      <c r="PCI106" s="704"/>
      <c r="PCJ106" s="704"/>
      <c r="PCK106" s="704"/>
      <c r="PCL106" s="704"/>
      <c r="PCM106" s="704"/>
      <c r="PCN106" s="704"/>
      <c r="PCO106" s="704"/>
      <c r="PCP106" s="704"/>
      <c r="PCQ106" s="704"/>
      <c r="PCR106" s="704"/>
      <c r="PCS106" s="704"/>
      <c r="PCT106" s="704"/>
      <c r="PCU106" s="704"/>
      <c r="PCV106" s="704"/>
      <c r="PCW106" s="704"/>
      <c r="PCX106" s="704"/>
      <c r="PCY106" s="704"/>
      <c r="PCZ106" s="704"/>
      <c r="PDA106" s="704"/>
      <c r="PDB106" s="704"/>
      <c r="PDC106" s="704"/>
      <c r="PDD106" s="704"/>
      <c r="PDE106" s="704"/>
      <c r="PDF106" s="704"/>
      <c r="PDG106" s="704"/>
      <c r="PDH106" s="704"/>
      <c r="PDI106" s="704"/>
      <c r="PDJ106" s="704"/>
      <c r="PDK106" s="704"/>
      <c r="PDL106" s="704"/>
      <c r="PDM106" s="704"/>
      <c r="PDN106" s="704"/>
      <c r="PDO106" s="704"/>
      <c r="PDP106" s="704"/>
      <c r="PDQ106" s="704"/>
      <c r="PDR106" s="704"/>
      <c r="PDS106" s="704"/>
      <c r="PDT106" s="704"/>
      <c r="PDU106" s="704"/>
      <c r="PDV106" s="704"/>
      <c r="PDW106" s="704"/>
      <c r="PDX106" s="704"/>
      <c r="PDY106" s="704"/>
      <c r="PDZ106" s="704"/>
      <c r="PEA106" s="704"/>
      <c r="PEB106" s="704"/>
      <c r="PEC106" s="704"/>
      <c r="PED106" s="704"/>
      <c r="PEE106" s="704"/>
      <c r="PEF106" s="704"/>
      <c r="PEG106" s="704"/>
      <c r="PEH106" s="704"/>
      <c r="PEI106" s="704"/>
      <c r="PEJ106" s="704"/>
      <c r="PEK106" s="704"/>
      <c r="PEL106" s="704"/>
      <c r="PEM106" s="704"/>
      <c r="PEN106" s="704"/>
      <c r="PEO106" s="704"/>
      <c r="PEP106" s="704"/>
      <c r="PEQ106" s="704"/>
      <c r="PER106" s="704"/>
      <c r="PES106" s="704"/>
      <c r="PET106" s="704"/>
      <c r="PEU106" s="704"/>
      <c r="PEV106" s="704"/>
      <c r="PEW106" s="704"/>
      <c r="PEX106" s="704"/>
      <c r="PEY106" s="704"/>
      <c r="PEZ106" s="704"/>
      <c r="PFA106" s="704"/>
      <c r="PFB106" s="704"/>
      <c r="PFC106" s="704"/>
      <c r="PFD106" s="704"/>
      <c r="PFE106" s="704"/>
      <c r="PFF106" s="704"/>
      <c r="PFG106" s="704"/>
      <c r="PFH106" s="704"/>
      <c r="PFI106" s="704"/>
      <c r="PFJ106" s="704"/>
      <c r="PFK106" s="704"/>
      <c r="PFL106" s="704"/>
      <c r="PFM106" s="704"/>
      <c r="PFN106" s="704"/>
      <c r="PFO106" s="704"/>
      <c r="PFP106" s="704"/>
      <c r="PFQ106" s="704"/>
      <c r="PFR106" s="704"/>
      <c r="PFS106" s="704"/>
      <c r="PFT106" s="704"/>
      <c r="PFU106" s="704"/>
      <c r="PFV106" s="704"/>
      <c r="PFW106" s="704"/>
      <c r="PFX106" s="704"/>
      <c r="PFY106" s="704"/>
      <c r="PFZ106" s="704"/>
      <c r="PGA106" s="704"/>
      <c r="PGB106" s="704"/>
      <c r="PGC106" s="704"/>
      <c r="PGD106" s="704"/>
      <c r="PGE106" s="704"/>
      <c r="PGF106" s="704"/>
      <c r="PGG106" s="704"/>
      <c r="PGH106" s="704"/>
      <c r="PGI106" s="704"/>
      <c r="PGJ106" s="704"/>
      <c r="PGK106" s="704"/>
      <c r="PGL106" s="704"/>
      <c r="PGM106" s="704"/>
      <c r="PGN106" s="704"/>
      <c r="PGO106" s="704"/>
      <c r="PGP106" s="704"/>
      <c r="PGQ106" s="704"/>
      <c r="PGR106" s="704"/>
      <c r="PGS106" s="704"/>
      <c r="PGT106" s="704"/>
      <c r="PGU106" s="704"/>
      <c r="PGV106" s="704"/>
      <c r="PGW106" s="704"/>
      <c r="PGX106" s="704"/>
      <c r="PGY106" s="704"/>
      <c r="PGZ106" s="704"/>
      <c r="PHA106" s="704"/>
      <c r="PHB106" s="704"/>
      <c r="PHC106" s="704"/>
      <c r="PHD106" s="704"/>
      <c r="PHE106" s="704"/>
      <c r="PHF106" s="704"/>
      <c r="PHG106" s="704"/>
      <c r="PHH106" s="704"/>
      <c r="PHI106" s="704"/>
      <c r="PHJ106" s="704"/>
      <c r="PHK106" s="704"/>
      <c r="PHL106" s="704"/>
      <c r="PHM106" s="704"/>
      <c r="PHN106" s="704"/>
      <c r="PHO106" s="704"/>
      <c r="PHP106" s="704"/>
      <c r="PHQ106" s="704"/>
      <c r="PHR106" s="704"/>
      <c r="PHS106" s="704"/>
      <c r="PHT106" s="704"/>
      <c r="PHU106" s="704"/>
      <c r="PHV106" s="704"/>
      <c r="PHW106" s="704"/>
      <c r="PHX106" s="704"/>
      <c r="PHY106" s="704"/>
      <c r="PHZ106" s="704"/>
      <c r="PIA106" s="704"/>
      <c r="PIB106" s="704"/>
      <c r="PIC106" s="704"/>
      <c r="PID106" s="704"/>
      <c r="PIE106" s="704"/>
      <c r="PIF106" s="704"/>
      <c r="PIG106" s="704"/>
      <c r="PIH106" s="704"/>
      <c r="PII106" s="704"/>
      <c r="PIJ106" s="704"/>
      <c r="PIK106" s="704"/>
      <c r="PIL106" s="704"/>
      <c r="PIM106" s="704"/>
      <c r="PIN106" s="704"/>
      <c r="PIO106" s="704"/>
      <c r="PIP106" s="704"/>
      <c r="PIQ106" s="704"/>
      <c r="PIR106" s="704"/>
      <c r="PIS106" s="704"/>
      <c r="PIT106" s="704"/>
      <c r="PIU106" s="704"/>
      <c r="PIV106" s="704"/>
      <c r="PIW106" s="704"/>
      <c r="PIX106" s="704"/>
      <c r="PIY106" s="704"/>
      <c r="PIZ106" s="704"/>
      <c r="PJA106" s="704"/>
      <c r="PJB106" s="704"/>
      <c r="PJC106" s="704"/>
      <c r="PJD106" s="704"/>
      <c r="PJE106" s="704"/>
      <c r="PJF106" s="704"/>
      <c r="PJG106" s="704"/>
      <c r="PJH106" s="704"/>
      <c r="PJI106" s="704"/>
      <c r="PJJ106" s="704"/>
      <c r="PJK106" s="704"/>
      <c r="PJL106" s="704"/>
      <c r="PJM106" s="704"/>
      <c r="PJN106" s="704"/>
      <c r="PJO106" s="704"/>
      <c r="PJP106" s="704"/>
      <c r="PJQ106" s="704"/>
      <c r="PJR106" s="704"/>
      <c r="PJS106" s="704"/>
      <c r="PJT106" s="704"/>
      <c r="PJU106" s="704"/>
      <c r="PJV106" s="704"/>
      <c r="PJW106" s="704"/>
      <c r="PJX106" s="704"/>
      <c r="PJY106" s="704"/>
      <c r="PJZ106" s="704"/>
      <c r="PKA106" s="704"/>
      <c r="PKB106" s="704"/>
      <c r="PKC106" s="704"/>
      <c r="PKD106" s="704"/>
      <c r="PKE106" s="704"/>
      <c r="PKF106" s="704"/>
      <c r="PKG106" s="704"/>
      <c r="PKH106" s="704"/>
      <c r="PKI106" s="704"/>
      <c r="PKJ106" s="704"/>
      <c r="PKK106" s="704"/>
      <c r="PKL106" s="704"/>
      <c r="PKM106" s="704"/>
      <c r="PKN106" s="704"/>
      <c r="PKO106" s="704"/>
      <c r="PKP106" s="704"/>
      <c r="PKQ106" s="704"/>
      <c r="PKR106" s="704"/>
      <c r="PKS106" s="704"/>
      <c r="PKT106" s="704"/>
      <c r="PKU106" s="704"/>
      <c r="PKV106" s="704"/>
      <c r="PKW106" s="704"/>
      <c r="PKX106" s="704"/>
      <c r="PKY106" s="704"/>
      <c r="PKZ106" s="704"/>
      <c r="PLA106" s="704"/>
      <c r="PLB106" s="704"/>
      <c r="PLC106" s="704"/>
      <c r="PLD106" s="704"/>
      <c r="PLE106" s="704"/>
      <c r="PLF106" s="704"/>
      <c r="PLG106" s="704"/>
      <c r="PLH106" s="704"/>
      <c r="PLI106" s="704"/>
      <c r="PLJ106" s="704"/>
      <c r="PLK106" s="704"/>
      <c r="PLL106" s="704"/>
      <c r="PLM106" s="704"/>
      <c r="PLN106" s="704"/>
      <c r="PLO106" s="704"/>
      <c r="PLP106" s="704"/>
      <c r="PLQ106" s="704"/>
      <c r="PLR106" s="704"/>
      <c r="PLS106" s="704"/>
      <c r="PLT106" s="704"/>
      <c r="PLU106" s="704"/>
      <c r="PLV106" s="704"/>
      <c r="PLW106" s="704"/>
      <c r="PLX106" s="704"/>
      <c r="PLY106" s="704"/>
      <c r="PLZ106" s="704"/>
      <c r="PMA106" s="704"/>
      <c r="PMB106" s="704"/>
      <c r="PMC106" s="704"/>
      <c r="PMD106" s="704"/>
      <c r="PME106" s="704"/>
      <c r="PMF106" s="704"/>
      <c r="PMG106" s="704"/>
      <c r="PMH106" s="704"/>
      <c r="PMI106" s="704"/>
      <c r="PMJ106" s="704"/>
      <c r="PMK106" s="704"/>
      <c r="PML106" s="704"/>
      <c r="PMM106" s="704"/>
      <c r="PMN106" s="704"/>
      <c r="PMO106" s="704"/>
      <c r="PMP106" s="704"/>
      <c r="PMQ106" s="704"/>
      <c r="PMR106" s="704"/>
      <c r="PMS106" s="704"/>
      <c r="PMT106" s="704"/>
      <c r="PMU106" s="704"/>
      <c r="PMV106" s="704"/>
      <c r="PMW106" s="704"/>
      <c r="PMX106" s="704"/>
      <c r="PMY106" s="704"/>
      <c r="PMZ106" s="704"/>
      <c r="PNA106" s="704"/>
      <c r="PNB106" s="704"/>
      <c r="PNC106" s="704"/>
      <c r="PND106" s="704"/>
      <c r="PNE106" s="704"/>
      <c r="PNF106" s="704"/>
      <c r="PNG106" s="704"/>
      <c r="PNH106" s="704"/>
      <c r="PNI106" s="704"/>
      <c r="PNJ106" s="704"/>
      <c r="PNK106" s="704"/>
      <c r="PNL106" s="704"/>
      <c r="PNM106" s="704"/>
      <c r="PNN106" s="704"/>
      <c r="PNO106" s="704"/>
      <c r="PNP106" s="704"/>
      <c r="PNQ106" s="704"/>
      <c r="PNR106" s="704"/>
      <c r="PNS106" s="704"/>
      <c r="PNT106" s="704"/>
      <c r="PNU106" s="704"/>
      <c r="PNV106" s="704"/>
      <c r="PNW106" s="704"/>
      <c r="PNX106" s="704"/>
      <c r="PNY106" s="704"/>
      <c r="PNZ106" s="704"/>
      <c r="POA106" s="704"/>
      <c r="POB106" s="704"/>
      <c r="POC106" s="704"/>
      <c r="POD106" s="704"/>
      <c r="POE106" s="704"/>
      <c r="POF106" s="704"/>
      <c r="POG106" s="704"/>
      <c r="POH106" s="704"/>
      <c r="POI106" s="704"/>
      <c r="POJ106" s="704"/>
      <c r="POK106" s="704"/>
      <c r="POL106" s="704"/>
      <c r="POM106" s="704"/>
      <c r="PON106" s="704"/>
      <c r="POO106" s="704"/>
      <c r="POP106" s="704"/>
      <c r="POQ106" s="704"/>
      <c r="POR106" s="704"/>
      <c r="POS106" s="704"/>
      <c r="POT106" s="704"/>
      <c r="POU106" s="704"/>
      <c r="POV106" s="704"/>
      <c r="POW106" s="704"/>
      <c r="POX106" s="704"/>
      <c r="POY106" s="704"/>
      <c r="POZ106" s="704"/>
      <c r="PPA106" s="704"/>
      <c r="PPB106" s="704"/>
      <c r="PPC106" s="704"/>
      <c r="PPD106" s="704"/>
      <c r="PPE106" s="704"/>
      <c r="PPF106" s="704"/>
      <c r="PPG106" s="704"/>
      <c r="PPH106" s="704"/>
      <c r="PPI106" s="704"/>
      <c r="PPJ106" s="704"/>
      <c r="PPK106" s="704"/>
      <c r="PPL106" s="704"/>
      <c r="PPM106" s="704"/>
      <c r="PPN106" s="704"/>
      <c r="PPO106" s="704"/>
      <c r="PPP106" s="704"/>
      <c r="PPQ106" s="704"/>
      <c r="PPR106" s="704"/>
      <c r="PPS106" s="704"/>
      <c r="PPT106" s="704"/>
      <c r="PPU106" s="704"/>
      <c r="PPV106" s="704"/>
      <c r="PPW106" s="704"/>
      <c r="PPX106" s="704"/>
      <c r="PPY106" s="704"/>
      <c r="PPZ106" s="704"/>
      <c r="PQA106" s="704"/>
      <c r="PQB106" s="704"/>
      <c r="PQC106" s="704"/>
      <c r="PQD106" s="704"/>
      <c r="PQE106" s="704"/>
      <c r="PQF106" s="704"/>
      <c r="PQG106" s="704"/>
      <c r="PQH106" s="704"/>
      <c r="PQI106" s="704"/>
      <c r="PQJ106" s="704"/>
      <c r="PQK106" s="704"/>
      <c r="PQL106" s="704"/>
      <c r="PQM106" s="704"/>
      <c r="PQN106" s="704"/>
      <c r="PQO106" s="704"/>
      <c r="PQP106" s="704"/>
      <c r="PQQ106" s="704"/>
      <c r="PQR106" s="704"/>
      <c r="PQS106" s="704"/>
      <c r="PQT106" s="704"/>
      <c r="PQU106" s="704"/>
      <c r="PQV106" s="704"/>
      <c r="PQW106" s="704"/>
      <c r="PQX106" s="704"/>
      <c r="PQY106" s="704"/>
      <c r="PQZ106" s="704"/>
      <c r="PRA106" s="704"/>
      <c r="PRB106" s="704"/>
      <c r="PRC106" s="704"/>
      <c r="PRD106" s="704"/>
      <c r="PRE106" s="704"/>
      <c r="PRF106" s="704"/>
      <c r="PRG106" s="704"/>
      <c r="PRH106" s="704"/>
      <c r="PRI106" s="704"/>
      <c r="PRJ106" s="704"/>
      <c r="PRK106" s="704"/>
      <c r="PRL106" s="704"/>
      <c r="PRM106" s="704"/>
      <c r="PRN106" s="704"/>
      <c r="PRO106" s="704"/>
      <c r="PRP106" s="704"/>
      <c r="PRQ106" s="704"/>
      <c r="PRR106" s="704"/>
      <c r="PRS106" s="704"/>
      <c r="PRT106" s="704"/>
      <c r="PRU106" s="704"/>
      <c r="PRV106" s="704"/>
      <c r="PRW106" s="704"/>
      <c r="PRX106" s="704"/>
      <c r="PRY106" s="704"/>
      <c r="PRZ106" s="704"/>
      <c r="PSA106" s="704"/>
      <c r="PSB106" s="704"/>
      <c r="PSC106" s="704"/>
      <c r="PSD106" s="704"/>
      <c r="PSE106" s="704"/>
      <c r="PSF106" s="704"/>
      <c r="PSG106" s="704"/>
      <c r="PSH106" s="704"/>
      <c r="PSI106" s="704"/>
      <c r="PSJ106" s="704"/>
      <c r="PSK106" s="704"/>
      <c r="PSL106" s="704"/>
      <c r="PSM106" s="704"/>
      <c r="PSN106" s="704"/>
      <c r="PSO106" s="704"/>
      <c r="PSP106" s="704"/>
      <c r="PSQ106" s="704"/>
      <c r="PSR106" s="704"/>
      <c r="PSS106" s="704"/>
      <c r="PST106" s="704"/>
      <c r="PSU106" s="704"/>
      <c r="PSV106" s="704"/>
      <c r="PSW106" s="704"/>
      <c r="PSX106" s="704"/>
      <c r="PSY106" s="704"/>
      <c r="PSZ106" s="704"/>
      <c r="PTA106" s="704"/>
      <c r="PTB106" s="704"/>
      <c r="PTC106" s="704"/>
      <c r="PTD106" s="704"/>
      <c r="PTE106" s="704"/>
      <c r="PTF106" s="704"/>
      <c r="PTG106" s="704"/>
      <c r="PTH106" s="704"/>
      <c r="PTI106" s="704"/>
      <c r="PTJ106" s="704"/>
      <c r="PTK106" s="704"/>
      <c r="PTL106" s="704"/>
      <c r="PTM106" s="704"/>
      <c r="PTN106" s="704"/>
      <c r="PTO106" s="704"/>
      <c r="PTP106" s="704"/>
      <c r="PTQ106" s="704"/>
      <c r="PTR106" s="704"/>
      <c r="PTS106" s="704"/>
      <c r="PTT106" s="704"/>
      <c r="PTU106" s="704"/>
      <c r="PTV106" s="704"/>
      <c r="PTW106" s="704"/>
      <c r="PTX106" s="704"/>
      <c r="PTY106" s="704"/>
      <c r="PTZ106" s="704"/>
      <c r="PUA106" s="704"/>
      <c r="PUB106" s="704"/>
      <c r="PUC106" s="704"/>
      <c r="PUD106" s="704"/>
      <c r="PUE106" s="704"/>
      <c r="PUF106" s="704"/>
      <c r="PUG106" s="704"/>
      <c r="PUH106" s="704"/>
      <c r="PUI106" s="704"/>
      <c r="PUJ106" s="704"/>
      <c r="PUK106" s="704"/>
      <c r="PUL106" s="704"/>
      <c r="PUM106" s="704"/>
      <c r="PUN106" s="704"/>
      <c r="PUO106" s="704"/>
      <c r="PUP106" s="704"/>
      <c r="PUQ106" s="704"/>
      <c r="PUR106" s="704"/>
      <c r="PUS106" s="704"/>
      <c r="PUT106" s="704"/>
      <c r="PUU106" s="704"/>
      <c r="PUV106" s="704"/>
      <c r="PUW106" s="704"/>
      <c r="PUX106" s="704"/>
      <c r="PUY106" s="704"/>
      <c r="PUZ106" s="704"/>
      <c r="PVA106" s="704"/>
      <c r="PVB106" s="704"/>
      <c r="PVC106" s="704"/>
      <c r="PVD106" s="704"/>
      <c r="PVE106" s="704"/>
      <c r="PVF106" s="704"/>
      <c r="PVG106" s="704"/>
      <c r="PVH106" s="704"/>
      <c r="PVI106" s="704"/>
      <c r="PVJ106" s="704"/>
      <c r="PVK106" s="704"/>
      <c r="PVL106" s="704"/>
      <c r="PVM106" s="704"/>
      <c r="PVN106" s="704"/>
      <c r="PVO106" s="704"/>
      <c r="PVP106" s="704"/>
      <c r="PVQ106" s="704"/>
      <c r="PVR106" s="704"/>
      <c r="PVS106" s="704"/>
      <c r="PVT106" s="704"/>
      <c r="PVU106" s="704"/>
      <c r="PVV106" s="704"/>
      <c r="PVW106" s="704"/>
      <c r="PVX106" s="704"/>
      <c r="PVY106" s="704"/>
      <c r="PVZ106" s="704"/>
      <c r="PWA106" s="704"/>
      <c r="PWB106" s="704"/>
      <c r="PWC106" s="704"/>
      <c r="PWD106" s="704"/>
      <c r="PWE106" s="704"/>
      <c r="PWF106" s="704"/>
      <c r="PWG106" s="704"/>
      <c r="PWH106" s="704"/>
      <c r="PWI106" s="704"/>
      <c r="PWJ106" s="704"/>
      <c r="PWK106" s="704"/>
      <c r="PWL106" s="704"/>
      <c r="PWM106" s="704"/>
      <c r="PWN106" s="704"/>
      <c r="PWO106" s="704"/>
      <c r="PWP106" s="704"/>
      <c r="PWQ106" s="704"/>
      <c r="PWR106" s="704"/>
      <c r="PWS106" s="704"/>
      <c r="PWT106" s="704"/>
      <c r="PWU106" s="704"/>
      <c r="PWV106" s="704"/>
      <c r="PWW106" s="704"/>
      <c r="PWX106" s="704"/>
      <c r="PWY106" s="704"/>
      <c r="PWZ106" s="704"/>
      <c r="PXA106" s="704"/>
      <c r="PXB106" s="704"/>
      <c r="PXC106" s="704"/>
      <c r="PXD106" s="704"/>
      <c r="PXE106" s="704"/>
      <c r="PXF106" s="704"/>
      <c r="PXG106" s="704"/>
      <c r="PXH106" s="704"/>
      <c r="PXI106" s="704"/>
      <c r="PXJ106" s="704"/>
      <c r="PXK106" s="704"/>
      <c r="PXL106" s="704"/>
      <c r="PXM106" s="704"/>
      <c r="PXN106" s="704"/>
      <c r="PXO106" s="704"/>
      <c r="PXP106" s="704"/>
      <c r="PXQ106" s="704"/>
      <c r="PXR106" s="704"/>
      <c r="PXS106" s="704"/>
      <c r="PXT106" s="704"/>
      <c r="PXU106" s="704"/>
      <c r="PXV106" s="704"/>
      <c r="PXW106" s="704"/>
      <c r="PXX106" s="704"/>
      <c r="PXY106" s="704"/>
      <c r="PXZ106" s="704"/>
      <c r="PYA106" s="704"/>
      <c r="PYB106" s="704"/>
      <c r="PYC106" s="704"/>
      <c r="PYD106" s="704"/>
      <c r="PYE106" s="704"/>
      <c r="PYF106" s="704"/>
      <c r="PYG106" s="704"/>
      <c r="PYH106" s="704"/>
      <c r="PYI106" s="704"/>
      <c r="PYJ106" s="704"/>
      <c r="PYK106" s="704"/>
      <c r="PYL106" s="704"/>
      <c r="PYM106" s="704"/>
      <c r="PYN106" s="704"/>
      <c r="PYO106" s="704"/>
      <c r="PYP106" s="704"/>
      <c r="PYQ106" s="704"/>
      <c r="PYR106" s="704"/>
      <c r="PYS106" s="704"/>
      <c r="PYT106" s="704"/>
      <c r="PYU106" s="704"/>
      <c r="PYV106" s="704"/>
      <c r="PYW106" s="704"/>
      <c r="PYX106" s="704"/>
      <c r="PYY106" s="704"/>
      <c r="PYZ106" s="704"/>
      <c r="PZA106" s="704"/>
      <c r="PZB106" s="704"/>
      <c r="PZC106" s="704"/>
      <c r="PZD106" s="704"/>
      <c r="PZE106" s="704"/>
      <c r="PZF106" s="704"/>
      <c r="PZG106" s="704"/>
      <c r="PZH106" s="704"/>
      <c r="PZI106" s="704"/>
      <c r="PZJ106" s="704"/>
      <c r="PZK106" s="704"/>
      <c r="PZL106" s="704"/>
      <c r="PZM106" s="704"/>
      <c r="PZN106" s="704"/>
      <c r="PZO106" s="704"/>
      <c r="PZP106" s="704"/>
      <c r="PZQ106" s="704"/>
      <c r="PZR106" s="704"/>
      <c r="PZS106" s="704"/>
      <c r="PZT106" s="704"/>
      <c r="PZU106" s="704"/>
      <c r="PZV106" s="704"/>
      <c r="PZW106" s="704"/>
      <c r="PZX106" s="704"/>
      <c r="PZY106" s="704"/>
      <c r="PZZ106" s="704"/>
      <c r="QAA106" s="704"/>
      <c r="QAB106" s="704"/>
      <c r="QAC106" s="704"/>
      <c r="QAD106" s="704"/>
      <c r="QAE106" s="704"/>
      <c r="QAF106" s="704"/>
      <c r="QAG106" s="704"/>
      <c r="QAH106" s="704"/>
      <c r="QAI106" s="704"/>
      <c r="QAJ106" s="704"/>
      <c r="QAK106" s="704"/>
      <c r="QAL106" s="704"/>
      <c r="QAM106" s="704"/>
      <c r="QAN106" s="704"/>
      <c r="QAO106" s="704"/>
      <c r="QAP106" s="704"/>
      <c r="QAQ106" s="704"/>
      <c r="QAR106" s="704"/>
      <c r="QAS106" s="704"/>
      <c r="QAT106" s="704"/>
      <c r="QAU106" s="704"/>
      <c r="QAV106" s="704"/>
      <c r="QAW106" s="704"/>
      <c r="QAX106" s="704"/>
      <c r="QAY106" s="704"/>
      <c r="QAZ106" s="704"/>
      <c r="QBA106" s="704"/>
      <c r="QBB106" s="704"/>
      <c r="QBC106" s="704"/>
      <c r="QBD106" s="704"/>
      <c r="QBE106" s="704"/>
      <c r="QBF106" s="704"/>
      <c r="QBG106" s="704"/>
      <c r="QBH106" s="704"/>
      <c r="QBI106" s="704"/>
      <c r="QBJ106" s="704"/>
      <c r="QBK106" s="704"/>
      <c r="QBL106" s="704"/>
      <c r="QBM106" s="704"/>
      <c r="QBN106" s="704"/>
      <c r="QBO106" s="704"/>
      <c r="QBP106" s="704"/>
      <c r="QBQ106" s="704"/>
      <c r="QBR106" s="704"/>
      <c r="QBS106" s="704"/>
      <c r="QBT106" s="704"/>
      <c r="QBU106" s="704"/>
      <c r="QBV106" s="704"/>
      <c r="QBW106" s="704"/>
      <c r="QBX106" s="704"/>
      <c r="QBY106" s="704"/>
      <c r="QBZ106" s="704"/>
      <c r="QCA106" s="704"/>
      <c r="QCB106" s="704"/>
      <c r="QCC106" s="704"/>
      <c r="QCD106" s="704"/>
      <c r="QCE106" s="704"/>
      <c r="QCF106" s="704"/>
      <c r="QCG106" s="704"/>
      <c r="QCH106" s="704"/>
      <c r="QCI106" s="704"/>
      <c r="QCJ106" s="704"/>
      <c r="QCK106" s="704"/>
      <c r="QCL106" s="704"/>
      <c r="QCM106" s="704"/>
      <c r="QCN106" s="704"/>
      <c r="QCO106" s="704"/>
      <c r="QCP106" s="704"/>
      <c r="QCQ106" s="704"/>
      <c r="QCR106" s="704"/>
      <c r="QCS106" s="704"/>
      <c r="QCT106" s="704"/>
      <c r="QCU106" s="704"/>
      <c r="QCV106" s="704"/>
      <c r="QCW106" s="704"/>
      <c r="QCX106" s="704"/>
      <c r="QCY106" s="704"/>
      <c r="QCZ106" s="704"/>
      <c r="QDA106" s="704"/>
      <c r="QDB106" s="704"/>
      <c r="QDC106" s="704"/>
      <c r="QDD106" s="704"/>
      <c r="QDE106" s="704"/>
      <c r="QDF106" s="704"/>
      <c r="QDG106" s="704"/>
      <c r="QDH106" s="704"/>
      <c r="QDI106" s="704"/>
      <c r="QDJ106" s="704"/>
      <c r="QDK106" s="704"/>
      <c r="QDL106" s="704"/>
      <c r="QDM106" s="704"/>
      <c r="QDN106" s="704"/>
      <c r="QDO106" s="704"/>
      <c r="QDP106" s="704"/>
      <c r="QDQ106" s="704"/>
      <c r="QDR106" s="704"/>
      <c r="QDS106" s="704"/>
      <c r="QDT106" s="704"/>
      <c r="QDU106" s="704"/>
      <c r="QDV106" s="704"/>
      <c r="QDW106" s="704"/>
      <c r="QDX106" s="704"/>
      <c r="QDY106" s="704"/>
      <c r="QDZ106" s="704"/>
      <c r="QEA106" s="704"/>
      <c r="QEB106" s="704"/>
      <c r="QEC106" s="704"/>
      <c r="QED106" s="704"/>
      <c r="QEE106" s="704"/>
      <c r="QEF106" s="704"/>
      <c r="QEG106" s="704"/>
      <c r="QEH106" s="704"/>
      <c r="QEI106" s="704"/>
      <c r="QEJ106" s="704"/>
      <c r="QEK106" s="704"/>
      <c r="QEL106" s="704"/>
      <c r="QEM106" s="704"/>
      <c r="QEN106" s="704"/>
      <c r="QEO106" s="704"/>
      <c r="QEP106" s="704"/>
      <c r="QEQ106" s="704"/>
      <c r="QER106" s="704"/>
      <c r="QES106" s="704"/>
      <c r="QET106" s="704"/>
      <c r="QEU106" s="704"/>
      <c r="QEV106" s="704"/>
      <c r="QEW106" s="704"/>
      <c r="QEX106" s="704"/>
      <c r="QEY106" s="704"/>
      <c r="QEZ106" s="704"/>
      <c r="QFA106" s="704"/>
      <c r="QFB106" s="704"/>
      <c r="QFC106" s="704"/>
      <c r="QFD106" s="704"/>
      <c r="QFE106" s="704"/>
      <c r="QFF106" s="704"/>
      <c r="QFG106" s="704"/>
      <c r="QFH106" s="704"/>
      <c r="QFI106" s="704"/>
      <c r="QFJ106" s="704"/>
      <c r="QFK106" s="704"/>
      <c r="QFL106" s="704"/>
      <c r="QFM106" s="704"/>
      <c r="QFN106" s="704"/>
      <c r="QFO106" s="704"/>
      <c r="QFP106" s="704"/>
      <c r="QFQ106" s="704"/>
      <c r="QFR106" s="704"/>
      <c r="QFS106" s="704"/>
      <c r="QFT106" s="704"/>
      <c r="QFU106" s="704"/>
      <c r="QFV106" s="704"/>
      <c r="QFW106" s="704"/>
      <c r="QFX106" s="704"/>
      <c r="QFY106" s="704"/>
      <c r="QFZ106" s="704"/>
      <c r="QGA106" s="704"/>
      <c r="QGB106" s="704"/>
      <c r="QGC106" s="704"/>
      <c r="QGD106" s="704"/>
      <c r="QGE106" s="704"/>
      <c r="QGF106" s="704"/>
      <c r="QGG106" s="704"/>
      <c r="QGH106" s="704"/>
      <c r="QGI106" s="704"/>
      <c r="QGJ106" s="704"/>
      <c r="QGK106" s="704"/>
      <c r="QGL106" s="704"/>
      <c r="QGM106" s="704"/>
      <c r="QGN106" s="704"/>
      <c r="QGO106" s="704"/>
      <c r="QGP106" s="704"/>
      <c r="QGQ106" s="704"/>
      <c r="QGR106" s="704"/>
      <c r="QGS106" s="704"/>
      <c r="QGT106" s="704"/>
      <c r="QGU106" s="704"/>
      <c r="QGV106" s="704"/>
      <c r="QGW106" s="704"/>
      <c r="QGX106" s="704"/>
      <c r="QGY106" s="704"/>
      <c r="QGZ106" s="704"/>
      <c r="QHA106" s="704"/>
      <c r="QHB106" s="704"/>
      <c r="QHC106" s="704"/>
      <c r="QHD106" s="704"/>
      <c r="QHE106" s="704"/>
      <c r="QHF106" s="704"/>
      <c r="QHG106" s="704"/>
      <c r="QHH106" s="704"/>
      <c r="QHI106" s="704"/>
      <c r="QHJ106" s="704"/>
      <c r="QHK106" s="704"/>
      <c r="QHL106" s="704"/>
      <c r="QHM106" s="704"/>
      <c r="QHN106" s="704"/>
      <c r="QHO106" s="704"/>
      <c r="QHP106" s="704"/>
      <c r="QHQ106" s="704"/>
      <c r="QHR106" s="704"/>
      <c r="QHS106" s="704"/>
      <c r="QHT106" s="704"/>
      <c r="QHU106" s="704"/>
      <c r="QHV106" s="704"/>
      <c r="QHW106" s="704"/>
      <c r="QHX106" s="704"/>
      <c r="QHY106" s="704"/>
      <c r="QHZ106" s="704"/>
      <c r="QIA106" s="704"/>
      <c r="QIB106" s="704"/>
      <c r="QIC106" s="704"/>
      <c r="QID106" s="704"/>
      <c r="QIE106" s="704"/>
      <c r="QIF106" s="704"/>
      <c r="QIG106" s="704"/>
      <c r="QIH106" s="704"/>
      <c r="QII106" s="704"/>
      <c r="QIJ106" s="704"/>
      <c r="QIK106" s="704"/>
      <c r="QIL106" s="704"/>
      <c r="QIM106" s="704"/>
      <c r="QIN106" s="704"/>
      <c r="QIO106" s="704"/>
      <c r="QIP106" s="704"/>
      <c r="QIQ106" s="704"/>
      <c r="QIR106" s="704"/>
      <c r="QIS106" s="704"/>
      <c r="QIT106" s="704"/>
      <c r="QIU106" s="704"/>
      <c r="QIV106" s="704"/>
      <c r="QIW106" s="704"/>
      <c r="QIX106" s="704"/>
      <c r="QIY106" s="704"/>
      <c r="QIZ106" s="704"/>
      <c r="QJA106" s="704"/>
      <c r="QJB106" s="704"/>
      <c r="QJC106" s="704"/>
      <c r="QJD106" s="704"/>
      <c r="QJE106" s="704"/>
      <c r="QJF106" s="704"/>
      <c r="QJG106" s="704"/>
      <c r="QJH106" s="704"/>
      <c r="QJI106" s="704"/>
      <c r="QJJ106" s="704"/>
      <c r="QJK106" s="704"/>
      <c r="QJL106" s="704"/>
      <c r="QJM106" s="704"/>
      <c r="QJN106" s="704"/>
      <c r="QJO106" s="704"/>
      <c r="QJP106" s="704"/>
      <c r="QJQ106" s="704"/>
      <c r="QJR106" s="704"/>
      <c r="QJS106" s="704"/>
      <c r="QJT106" s="704"/>
      <c r="QJU106" s="704"/>
      <c r="QJV106" s="704"/>
      <c r="QJW106" s="704"/>
      <c r="QJX106" s="704"/>
      <c r="QJY106" s="704"/>
      <c r="QJZ106" s="704"/>
      <c r="QKA106" s="704"/>
      <c r="QKB106" s="704"/>
      <c r="QKC106" s="704"/>
      <c r="QKD106" s="704"/>
      <c r="QKE106" s="704"/>
      <c r="QKF106" s="704"/>
      <c r="QKG106" s="704"/>
      <c r="QKH106" s="704"/>
      <c r="QKI106" s="704"/>
      <c r="QKJ106" s="704"/>
      <c r="QKK106" s="704"/>
      <c r="QKL106" s="704"/>
      <c r="QKM106" s="704"/>
      <c r="QKN106" s="704"/>
      <c r="QKO106" s="704"/>
      <c r="QKP106" s="704"/>
      <c r="QKQ106" s="704"/>
      <c r="QKR106" s="704"/>
      <c r="QKS106" s="704"/>
      <c r="QKT106" s="704"/>
      <c r="QKU106" s="704"/>
      <c r="QKV106" s="704"/>
      <c r="QKW106" s="704"/>
      <c r="QKX106" s="704"/>
      <c r="QKY106" s="704"/>
      <c r="QKZ106" s="704"/>
      <c r="QLA106" s="704"/>
      <c r="QLB106" s="704"/>
      <c r="QLC106" s="704"/>
      <c r="QLD106" s="704"/>
      <c r="QLE106" s="704"/>
      <c r="QLF106" s="704"/>
      <c r="QLG106" s="704"/>
      <c r="QLH106" s="704"/>
      <c r="QLI106" s="704"/>
      <c r="QLJ106" s="704"/>
      <c r="QLK106" s="704"/>
      <c r="QLL106" s="704"/>
      <c r="QLM106" s="704"/>
      <c r="QLN106" s="704"/>
      <c r="QLO106" s="704"/>
      <c r="QLP106" s="704"/>
      <c r="QLQ106" s="704"/>
      <c r="QLR106" s="704"/>
      <c r="QLS106" s="704"/>
      <c r="QLT106" s="704"/>
      <c r="QLU106" s="704"/>
      <c r="QLV106" s="704"/>
      <c r="QLW106" s="704"/>
      <c r="QLX106" s="704"/>
      <c r="QLY106" s="704"/>
      <c r="QLZ106" s="704"/>
      <c r="QMA106" s="704"/>
      <c r="QMB106" s="704"/>
      <c r="QMC106" s="704"/>
      <c r="QMD106" s="704"/>
      <c r="QME106" s="704"/>
      <c r="QMF106" s="704"/>
      <c r="QMG106" s="704"/>
      <c r="QMH106" s="704"/>
      <c r="QMI106" s="704"/>
      <c r="QMJ106" s="704"/>
      <c r="QMK106" s="704"/>
      <c r="QML106" s="704"/>
      <c r="QMM106" s="704"/>
      <c r="QMN106" s="704"/>
      <c r="QMO106" s="704"/>
      <c r="QMP106" s="704"/>
      <c r="QMQ106" s="704"/>
      <c r="QMR106" s="704"/>
      <c r="QMS106" s="704"/>
      <c r="QMT106" s="704"/>
      <c r="QMU106" s="704"/>
      <c r="QMV106" s="704"/>
      <c r="QMW106" s="704"/>
      <c r="QMX106" s="704"/>
      <c r="QMY106" s="704"/>
      <c r="QMZ106" s="704"/>
      <c r="QNA106" s="704"/>
      <c r="QNB106" s="704"/>
      <c r="QNC106" s="704"/>
      <c r="QND106" s="704"/>
      <c r="QNE106" s="704"/>
      <c r="QNF106" s="704"/>
      <c r="QNG106" s="704"/>
      <c r="QNH106" s="704"/>
      <c r="QNI106" s="704"/>
      <c r="QNJ106" s="704"/>
      <c r="QNK106" s="704"/>
      <c r="QNL106" s="704"/>
      <c r="QNM106" s="704"/>
      <c r="QNN106" s="704"/>
      <c r="QNO106" s="704"/>
      <c r="QNP106" s="704"/>
      <c r="QNQ106" s="704"/>
      <c r="QNR106" s="704"/>
      <c r="QNS106" s="704"/>
      <c r="QNT106" s="704"/>
      <c r="QNU106" s="704"/>
      <c r="QNV106" s="704"/>
      <c r="QNW106" s="704"/>
      <c r="QNX106" s="704"/>
      <c r="QNY106" s="704"/>
      <c r="QNZ106" s="704"/>
      <c r="QOA106" s="704"/>
      <c r="QOB106" s="704"/>
      <c r="QOC106" s="704"/>
      <c r="QOD106" s="704"/>
      <c r="QOE106" s="704"/>
      <c r="QOF106" s="704"/>
      <c r="QOG106" s="704"/>
      <c r="QOH106" s="704"/>
      <c r="QOI106" s="704"/>
      <c r="QOJ106" s="704"/>
      <c r="QOK106" s="704"/>
      <c r="QOL106" s="704"/>
      <c r="QOM106" s="704"/>
      <c r="QON106" s="704"/>
      <c r="QOO106" s="704"/>
      <c r="QOP106" s="704"/>
      <c r="QOQ106" s="704"/>
      <c r="QOR106" s="704"/>
      <c r="QOS106" s="704"/>
      <c r="QOT106" s="704"/>
      <c r="QOU106" s="704"/>
      <c r="QOV106" s="704"/>
      <c r="QOW106" s="704"/>
      <c r="QOX106" s="704"/>
      <c r="QOY106" s="704"/>
      <c r="QOZ106" s="704"/>
      <c r="QPA106" s="704"/>
      <c r="QPB106" s="704"/>
      <c r="QPC106" s="704"/>
      <c r="QPD106" s="704"/>
      <c r="QPE106" s="704"/>
      <c r="QPF106" s="704"/>
      <c r="QPG106" s="704"/>
      <c r="QPH106" s="704"/>
      <c r="QPI106" s="704"/>
      <c r="QPJ106" s="704"/>
      <c r="QPK106" s="704"/>
      <c r="QPL106" s="704"/>
      <c r="QPM106" s="704"/>
      <c r="QPN106" s="704"/>
      <c r="QPO106" s="704"/>
      <c r="QPP106" s="704"/>
      <c r="QPQ106" s="704"/>
      <c r="QPR106" s="704"/>
      <c r="QPS106" s="704"/>
      <c r="QPT106" s="704"/>
      <c r="QPU106" s="704"/>
      <c r="QPV106" s="704"/>
      <c r="QPW106" s="704"/>
      <c r="QPX106" s="704"/>
      <c r="QPY106" s="704"/>
      <c r="QPZ106" s="704"/>
      <c r="QQA106" s="704"/>
      <c r="QQB106" s="704"/>
      <c r="QQC106" s="704"/>
      <c r="QQD106" s="704"/>
      <c r="QQE106" s="704"/>
      <c r="QQF106" s="704"/>
      <c r="QQG106" s="704"/>
      <c r="QQH106" s="704"/>
      <c r="QQI106" s="704"/>
      <c r="QQJ106" s="704"/>
      <c r="QQK106" s="704"/>
      <c r="QQL106" s="704"/>
      <c r="QQM106" s="704"/>
      <c r="QQN106" s="704"/>
      <c r="QQO106" s="704"/>
      <c r="QQP106" s="704"/>
      <c r="QQQ106" s="704"/>
      <c r="QQR106" s="704"/>
      <c r="QQS106" s="704"/>
      <c r="QQT106" s="704"/>
      <c r="QQU106" s="704"/>
      <c r="QQV106" s="704"/>
      <c r="QQW106" s="704"/>
      <c r="QQX106" s="704"/>
      <c r="QQY106" s="704"/>
      <c r="QQZ106" s="704"/>
      <c r="QRA106" s="704"/>
      <c r="QRB106" s="704"/>
      <c r="QRC106" s="704"/>
      <c r="QRD106" s="704"/>
      <c r="QRE106" s="704"/>
      <c r="QRF106" s="704"/>
      <c r="QRG106" s="704"/>
      <c r="QRH106" s="704"/>
      <c r="QRI106" s="704"/>
      <c r="QRJ106" s="704"/>
      <c r="QRK106" s="704"/>
      <c r="QRL106" s="704"/>
      <c r="QRM106" s="704"/>
      <c r="QRN106" s="704"/>
      <c r="QRO106" s="704"/>
      <c r="QRP106" s="704"/>
      <c r="QRQ106" s="704"/>
      <c r="QRR106" s="704"/>
      <c r="QRS106" s="704"/>
      <c r="QRT106" s="704"/>
      <c r="QRU106" s="704"/>
      <c r="QRV106" s="704"/>
      <c r="QRW106" s="704"/>
      <c r="QRX106" s="704"/>
      <c r="QRY106" s="704"/>
      <c r="QRZ106" s="704"/>
      <c r="QSA106" s="704"/>
      <c r="QSB106" s="704"/>
      <c r="QSC106" s="704"/>
      <c r="QSD106" s="704"/>
      <c r="QSE106" s="704"/>
      <c r="QSF106" s="704"/>
      <c r="QSG106" s="704"/>
      <c r="QSH106" s="704"/>
      <c r="QSI106" s="704"/>
      <c r="QSJ106" s="704"/>
      <c r="QSK106" s="704"/>
      <c r="QSL106" s="704"/>
      <c r="QSM106" s="704"/>
      <c r="QSN106" s="704"/>
      <c r="QSO106" s="704"/>
      <c r="QSP106" s="704"/>
      <c r="QSQ106" s="704"/>
      <c r="QSR106" s="704"/>
      <c r="QSS106" s="704"/>
      <c r="QST106" s="704"/>
      <c r="QSU106" s="704"/>
      <c r="QSV106" s="704"/>
      <c r="QSW106" s="704"/>
      <c r="QSX106" s="704"/>
      <c r="QSY106" s="704"/>
      <c r="QSZ106" s="704"/>
      <c r="QTA106" s="704"/>
      <c r="QTB106" s="704"/>
      <c r="QTC106" s="704"/>
      <c r="QTD106" s="704"/>
      <c r="QTE106" s="704"/>
      <c r="QTF106" s="704"/>
      <c r="QTG106" s="704"/>
      <c r="QTH106" s="704"/>
      <c r="QTI106" s="704"/>
      <c r="QTJ106" s="704"/>
      <c r="QTK106" s="704"/>
      <c r="QTL106" s="704"/>
      <c r="QTM106" s="704"/>
      <c r="QTN106" s="704"/>
      <c r="QTO106" s="704"/>
      <c r="QTP106" s="704"/>
      <c r="QTQ106" s="704"/>
      <c r="QTR106" s="704"/>
      <c r="QTS106" s="704"/>
      <c r="QTT106" s="704"/>
      <c r="QTU106" s="704"/>
      <c r="QTV106" s="704"/>
      <c r="QTW106" s="704"/>
      <c r="QTX106" s="704"/>
      <c r="QTY106" s="704"/>
      <c r="QTZ106" s="704"/>
      <c r="QUA106" s="704"/>
      <c r="QUB106" s="704"/>
      <c r="QUC106" s="704"/>
      <c r="QUD106" s="704"/>
      <c r="QUE106" s="704"/>
      <c r="QUF106" s="704"/>
      <c r="QUG106" s="704"/>
      <c r="QUH106" s="704"/>
      <c r="QUI106" s="704"/>
      <c r="QUJ106" s="704"/>
      <c r="QUK106" s="704"/>
      <c r="QUL106" s="704"/>
      <c r="QUM106" s="704"/>
      <c r="QUN106" s="704"/>
      <c r="QUO106" s="704"/>
      <c r="QUP106" s="704"/>
      <c r="QUQ106" s="704"/>
      <c r="QUR106" s="704"/>
      <c r="QUS106" s="704"/>
      <c r="QUT106" s="704"/>
      <c r="QUU106" s="704"/>
      <c r="QUV106" s="704"/>
      <c r="QUW106" s="704"/>
      <c r="QUX106" s="704"/>
      <c r="QUY106" s="704"/>
      <c r="QUZ106" s="704"/>
      <c r="QVA106" s="704"/>
      <c r="QVB106" s="704"/>
      <c r="QVC106" s="704"/>
      <c r="QVD106" s="704"/>
      <c r="QVE106" s="704"/>
      <c r="QVF106" s="704"/>
      <c r="QVG106" s="704"/>
      <c r="QVH106" s="704"/>
      <c r="QVI106" s="704"/>
      <c r="QVJ106" s="704"/>
      <c r="QVK106" s="704"/>
      <c r="QVL106" s="704"/>
      <c r="QVM106" s="704"/>
      <c r="QVN106" s="704"/>
      <c r="QVO106" s="704"/>
      <c r="QVP106" s="704"/>
      <c r="QVQ106" s="704"/>
      <c r="QVR106" s="704"/>
      <c r="QVS106" s="704"/>
      <c r="QVT106" s="704"/>
      <c r="QVU106" s="704"/>
      <c r="QVV106" s="704"/>
      <c r="QVW106" s="704"/>
      <c r="QVX106" s="704"/>
      <c r="QVY106" s="704"/>
      <c r="QVZ106" s="704"/>
      <c r="QWA106" s="704"/>
      <c r="QWB106" s="704"/>
      <c r="QWC106" s="704"/>
      <c r="QWD106" s="704"/>
      <c r="QWE106" s="704"/>
      <c r="QWF106" s="704"/>
      <c r="QWG106" s="704"/>
      <c r="QWH106" s="704"/>
      <c r="QWI106" s="704"/>
      <c r="QWJ106" s="704"/>
      <c r="QWK106" s="704"/>
      <c r="QWL106" s="704"/>
      <c r="QWM106" s="704"/>
      <c r="QWN106" s="704"/>
      <c r="QWO106" s="704"/>
      <c r="QWP106" s="704"/>
      <c r="QWQ106" s="704"/>
      <c r="QWR106" s="704"/>
      <c r="QWS106" s="704"/>
      <c r="QWT106" s="704"/>
      <c r="QWU106" s="704"/>
      <c r="QWV106" s="704"/>
      <c r="QWW106" s="704"/>
      <c r="QWX106" s="704"/>
      <c r="QWY106" s="704"/>
      <c r="QWZ106" s="704"/>
      <c r="QXA106" s="704"/>
      <c r="QXB106" s="704"/>
      <c r="QXC106" s="704"/>
      <c r="QXD106" s="704"/>
      <c r="QXE106" s="704"/>
      <c r="QXF106" s="704"/>
      <c r="QXG106" s="704"/>
      <c r="QXH106" s="704"/>
      <c r="QXI106" s="704"/>
      <c r="QXJ106" s="704"/>
      <c r="QXK106" s="704"/>
      <c r="QXL106" s="704"/>
      <c r="QXM106" s="704"/>
      <c r="QXN106" s="704"/>
      <c r="QXO106" s="704"/>
      <c r="QXP106" s="704"/>
      <c r="QXQ106" s="704"/>
      <c r="QXR106" s="704"/>
      <c r="QXS106" s="704"/>
      <c r="QXT106" s="704"/>
      <c r="QXU106" s="704"/>
      <c r="QXV106" s="704"/>
      <c r="QXW106" s="704"/>
      <c r="QXX106" s="704"/>
      <c r="QXY106" s="704"/>
      <c r="QXZ106" s="704"/>
      <c r="QYA106" s="704"/>
      <c r="QYB106" s="704"/>
      <c r="QYC106" s="704"/>
      <c r="QYD106" s="704"/>
      <c r="QYE106" s="704"/>
      <c r="QYF106" s="704"/>
      <c r="QYG106" s="704"/>
      <c r="QYH106" s="704"/>
      <c r="QYI106" s="704"/>
      <c r="QYJ106" s="704"/>
      <c r="QYK106" s="704"/>
      <c r="QYL106" s="704"/>
      <c r="QYM106" s="704"/>
      <c r="QYN106" s="704"/>
      <c r="QYO106" s="704"/>
      <c r="QYP106" s="704"/>
      <c r="QYQ106" s="704"/>
      <c r="QYR106" s="704"/>
      <c r="QYS106" s="704"/>
      <c r="QYT106" s="704"/>
      <c r="QYU106" s="704"/>
      <c r="QYV106" s="704"/>
      <c r="QYW106" s="704"/>
      <c r="QYX106" s="704"/>
      <c r="QYY106" s="704"/>
      <c r="QYZ106" s="704"/>
      <c r="QZA106" s="704"/>
      <c r="QZB106" s="704"/>
      <c r="QZC106" s="704"/>
      <c r="QZD106" s="704"/>
      <c r="QZE106" s="704"/>
      <c r="QZF106" s="704"/>
      <c r="QZG106" s="704"/>
      <c r="QZH106" s="704"/>
      <c r="QZI106" s="704"/>
      <c r="QZJ106" s="704"/>
      <c r="QZK106" s="704"/>
      <c r="QZL106" s="704"/>
      <c r="QZM106" s="704"/>
      <c r="QZN106" s="704"/>
      <c r="QZO106" s="704"/>
      <c r="QZP106" s="704"/>
      <c r="QZQ106" s="704"/>
      <c r="QZR106" s="704"/>
      <c r="QZS106" s="704"/>
      <c r="QZT106" s="704"/>
      <c r="QZU106" s="704"/>
      <c r="QZV106" s="704"/>
      <c r="QZW106" s="704"/>
      <c r="QZX106" s="704"/>
      <c r="QZY106" s="704"/>
      <c r="QZZ106" s="704"/>
      <c r="RAA106" s="704"/>
      <c r="RAB106" s="704"/>
      <c r="RAC106" s="704"/>
      <c r="RAD106" s="704"/>
      <c r="RAE106" s="704"/>
      <c r="RAF106" s="704"/>
      <c r="RAG106" s="704"/>
      <c r="RAH106" s="704"/>
      <c r="RAI106" s="704"/>
      <c r="RAJ106" s="704"/>
      <c r="RAK106" s="704"/>
      <c r="RAL106" s="704"/>
      <c r="RAM106" s="704"/>
      <c r="RAN106" s="704"/>
      <c r="RAO106" s="704"/>
      <c r="RAP106" s="704"/>
      <c r="RAQ106" s="704"/>
      <c r="RAR106" s="704"/>
      <c r="RAS106" s="704"/>
      <c r="RAT106" s="704"/>
      <c r="RAU106" s="704"/>
      <c r="RAV106" s="704"/>
      <c r="RAW106" s="704"/>
      <c r="RAX106" s="704"/>
      <c r="RAY106" s="704"/>
      <c r="RAZ106" s="704"/>
      <c r="RBA106" s="704"/>
      <c r="RBB106" s="704"/>
      <c r="RBC106" s="704"/>
      <c r="RBD106" s="704"/>
      <c r="RBE106" s="704"/>
      <c r="RBF106" s="704"/>
      <c r="RBG106" s="704"/>
      <c r="RBH106" s="704"/>
      <c r="RBI106" s="704"/>
      <c r="RBJ106" s="704"/>
      <c r="RBK106" s="704"/>
      <c r="RBL106" s="704"/>
      <c r="RBM106" s="704"/>
      <c r="RBN106" s="704"/>
      <c r="RBO106" s="704"/>
      <c r="RBP106" s="704"/>
      <c r="RBQ106" s="704"/>
      <c r="RBR106" s="704"/>
      <c r="RBS106" s="704"/>
      <c r="RBT106" s="704"/>
      <c r="RBU106" s="704"/>
      <c r="RBV106" s="704"/>
      <c r="RBW106" s="704"/>
      <c r="RBX106" s="704"/>
      <c r="RBY106" s="704"/>
      <c r="RBZ106" s="704"/>
      <c r="RCA106" s="704"/>
      <c r="RCB106" s="704"/>
      <c r="RCC106" s="704"/>
      <c r="RCD106" s="704"/>
      <c r="RCE106" s="704"/>
      <c r="RCF106" s="704"/>
      <c r="RCG106" s="704"/>
      <c r="RCH106" s="704"/>
      <c r="RCI106" s="704"/>
      <c r="RCJ106" s="704"/>
      <c r="RCK106" s="704"/>
      <c r="RCL106" s="704"/>
      <c r="RCM106" s="704"/>
      <c r="RCN106" s="704"/>
      <c r="RCO106" s="704"/>
      <c r="RCP106" s="704"/>
      <c r="RCQ106" s="704"/>
      <c r="RCR106" s="704"/>
      <c r="RCS106" s="704"/>
      <c r="RCT106" s="704"/>
      <c r="RCU106" s="704"/>
      <c r="RCV106" s="704"/>
      <c r="RCW106" s="704"/>
      <c r="RCX106" s="704"/>
      <c r="RCY106" s="704"/>
      <c r="RCZ106" s="704"/>
      <c r="RDA106" s="704"/>
      <c r="RDB106" s="704"/>
      <c r="RDC106" s="704"/>
      <c r="RDD106" s="704"/>
      <c r="RDE106" s="704"/>
      <c r="RDF106" s="704"/>
      <c r="RDG106" s="704"/>
      <c r="RDH106" s="704"/>
      <c r="RDI106" s="704"/>
      <c r="RDJ106" s="704"/>
      <c r="RDK106" s="704"/>
      <c r="RDL106" s="704"/>
      <c r="RDM106" s="704"/>
      <c r="RDN106" s="704"/>
      <c r="RDO106" s="704"/>
      <c r="RDP106" s="704"/>
      <c r="RDQ106" s="704"/>
      <c r="RDR106" s="704"/>
      <c r="RDS106" s="704"/>
      <c r="RDT106" s="704"/>
      <c r="RDU106" s="704"/>
      <c r="RDV106" s="704"/>
      <c r="RDW106" s="704"/>
      <c r="RDX106" s="704"/>
      <c r="RDY106" s="704"/>
      <c r="RDZ106" s="704"/>
      <c r="REA106" s="704"/>
      <c r="REB106" s="704"/>
      <c r="REC106" s="704"/>
      <c r="RED106" s="704"/>
      <c r="REE106" s="704"/>
      <c r="REF106" s="704"/>
      <c r="REG106" s="704"/>
      <c r="REH106" s="704"/>
      <c r="REI106" s="704"/>
      <c r="REJ106" s="704"/>
      <c r="REK106" s="704"/>
      <c r="REL106" s="704"/>
      <c r="REM106" s="704"/>
      <c r="REN106" s="704"/>
      <c r="REO106" s="704"/>
      <c r="REP106" s="704"/>
      <c r="REQ106" s="704"/>
      <c r="RER106" s="704"/>
      <c r="RES106" s="704"/>
      <c r="RET106" s="704"/>
      <c r="REU106" s="704"/>
      <c r="REV106" s="704"/>
      <c r="REW106" s="704"/>
      <c r="REX106" s="704"/>
      <c r="REY106" s="704"/>
      <c r="REZ106" s="704"/>
      <c r="RFA106" s="704"/>
      <c r="RFB106" s="704"/>
      <c r="RFC106" s="704"/>
      <c r="RFD106" s="704"/>
      <c r="RFE106" s="704"/>
      <c r="RFF106" s="704"/>
      <c r="RFG106" s="704"/>
      <c r="RFH106" s="704"/>
      <c r="RFI106" s="704"/>
      <c r="RFJ106" s="704"/>
      <c r="RFK106" s="704"/>
      <c r="RFL106" s="704"/>
      <c r="RFM106" s="704"/>
      <c r="RFN106" s="704"/>
      <c r="RFO106" s="704"/>
      <c r="RFP106" s="704"/>
      <c r="RFQ106" s="704"/>
      <c r="RFR106" s="704"/>
      <c r="RFS106" s="704"/>
      <c r="RFT106" s="704"/>
      <c r="RFU106" s="704"/>
      <c r="RFV106" s="704"/>
      <c r="RFW106" s="704"/>
      <c r="RFX106" s="704"/>
      <c r="RFY106" s="704"/>
      <c r="RFZ106" s="704"/>
      <c r="RGA106" s="704"/>
      <c r="RGB106" s="704"/>
      <c r="RGC106" s="704"/>
      <c r="RGD106" s="704"/>
      <c r="RGE106" s="704"/>
      <c r="RGF106" s="704"/>
      <c r="RGG106" s="704"/>
      <c r="RGH106" s="704"/>
      <c r="RGI106" s="704"/>
      <c r="RGJ106" s="704"/>
      <c r="RGK106" s="704"/>
      <c r="RGL106" s="704"/>
      <c r="RGM106" s="704"/>
      <c r="RGN106" s="704"/>
      <c r="RGO106" s="704"/>
      <c r="RGP106" s="704"/>
      <c r="RGQ106" s="704"/>
      <c r="RGR106" s="704"/>
      <c r="RGS106" s="704"/>
      <c r="RGT106" s="704"/>
      <c r="RGU106" s="704"/>
      <c r="RGV106" s="704"/>
      <c r="RGW106" s="704"/>
      <c r="RGX106" s="704"/>
      <c r="RGY106" s="704"/>
      <c r="RGZ106" s="704"/>
      <c r="RHA106" s="704"/>
      <c r="RHB106" s="704"/>
      <c r="RHC106" s="704"/>
      <c r="RHD106" s="704"/>
      <c r="RHE106" s="704"/>
      <c r="RHF106" s="704"/>
      <c r="RHG106" s="704"/>
      <c r="RHH106" s="704"/>
      <c r="RHI106" s="704"/>
      <c r="RHJ106" s="704"/>
      <c r="RHK106" s="704"/>
      <c r="RHL106" s="704"/>
      <c r="RHM106" s="704"/>
      <c r="RHN106" s="704"/>
      <c r="RHO106" s="704"/>
      <c r="RHP106" s="704"/>
      <c r="RHQ106" s="704"/>
      <c r="RHR106" s="704"/>
      <c r="RHS106" s="704"/>
      <c r="RHT106" s="704"/>
      <c r="RHU106" s="704"/>
      <c r="RHV106" s="704"/>
      <c r="RHW106" s="704"/>
      <c r="RHX106" s="704"/>
      <c r="RHY106" s="704"/>
      <c r="RHZ106" s="704"/>
      <c r="RIA106" s="704"/>
      <c r="RIB106" s="704"/>
      <c r="RIC106" s="704"/>
      <c r="RID106" s="704"/>
      <c r="RIE106" s="704"/>
      <c r="RIF106" s="704"/>
      <c r="RIG106" s="704"/>
      <c r="RIH106" s="704"/>
      <c r="RII106" s="704"/>
      <c r="RIJ106" s="704"/>
      <c r="RIK106" s="704"/>
      <c r="RIL106" s="704"/>
      <c r="RIM106" s="704"/>
      <c r="RIN106" s="704"/>
      <c r="RIO106" s="704"/>
      <c r="RIP106" s="704"/>
      <c r="RIQ106" s="704"/>
      <c r="RIR106" s="704"/>
      <c r="RIS106" s="704"/>
      <c r="RIT106" s="704"/>
      <c r="RIU106" s="704"/>
      <c r="RIV106" s="704"/>
      <c r="RIW106" s="704"/>
      <c r="RIX106" s="704"/>
      <c r="RIY106" s="704"/>
      <c r="RIZ106" s="704"/>
      <c r="RJA106" s="704"/>
      <c r="RJB106" s="704"/>
      <c r="RJC106" s="704"/>
      <c r="RJD106" s="704"/>
      <c r="RJE106" s="704"/>
      <c r="RJF106" s="704"/>
      <c r="RJG106" s="704"/>
      <c r="RJH106" s="704"/>
      <c r="RJI106" s="704"/>
      <c r="RJJ106" s="704"/>
      <c r="RJK106" s="704"/>
      <c r="RJL106" s="704"/>
      <c r="RJM106" s="704"/>
      <c r="RJN106" s="704"/>
      <c r="RJO106" s="704"/>
      <c r="RJP106" s="704"/>
      <c r="RJQ106" s="704"/>
      <c r="RJR106" s="704"/>
      <c r="RJS106" s="704"/>
      <c r="RJT106" s="704"/>
      <c r="RJU106" s="704"/>
      <c r="RJV106" s="704"/>
      <c r="RJW106" s="704"/>
      <c r="RJX106" s="704"/>
      <c r="RJY106" s="704"/>
      <c r="RJZ106" s="704"/>
      <c r="RKA106" s="704"/>
      <c r="RKB106" s="704"/>
      <c r="RKC106" s="704"/>
      <c r="RKD106" s="704"/>
      <c r="RKE106" s="704"/>
      <c r="RKF106" s="704"/>
      <c r="RKG106" s="704"/>
      <c r="RKH106" s="704"/>
      <c r="RKI106" s="704"/>
      <c r="RKJ106" s="704"/>
      <c r="RKK106" s="704"/>
      <c r="RKL106" s="704"/>
      <c r="RKM106" s="704"/>
      <c r="RKN106" s="704"/>
      <c r="RKO106" s="704"/>
      <c r="RKP106" s="704"/>
      <c r="RKQ106" s="704"/>
      <c r="RKR106" s="704"/>
      <c r="RKS106" s="704"/>
      <c r="RKT106" s="704"/>
      <c r="RKU106" s="704"/>
      <c r="RKV106" s="704"/>
      <c r="RKW106" s="704"/>
      <c r="RKX106" s="704"/>
      <c r="RKY106" s="704"/>
      <c r="RKZ106" s="704"/>
      <c r="RLA106" s="704"/>
      <c r="RLB106" s="704"/>
      <c r="RLC106" s="704"/>
      <c r="RLD106" s="704"/>
      <c r="RLE106" s="704"/>
      <c r="RLF106" s="704"/>
      <c r="RLG106" s="704"/>
      <c r="RLH106" s="704"/>
      <c r="RLI106" s="704"/>
      <c r="RLJ106" s="704"/>
      <c r="RLK106" s="704"/>
      <c r="RLL106" s="704"/>
      <c r="RLM106" s="704"/>
      <c r="RLN106" s="704"/>
      <c r="RLO106" s="704"/>
      <c r="RLP106" s="704"/>
      <c r="RLQ106" s="704"/>
      <c r="RLR106" s="704"/>
      <c r="RLS106" s="704"/>
      <c r="RLT106" s="704"/>
      <c r="RLU106" s="704"/>
      <c r="RLV106" s="704"/>
      <c r="RLW106" s="704"/>
      <c r="RLX106" s="704"/>
      <c r="RLY106" s="704"/>
      <c r="RLZ106" s="704"/>
      <c r="RMA106" s="704"/>
      <c r="RMB106" s="704"/>
      <c r="RMC106" s="704"/>
      <c r="RMD106" s="704"/>
      <c r="RME106" s="704"/>
      <c r="RMF106" s="704"/>
      <c r="RMG106" s="704"/>
      <c r="RMH106" s="704"/>
      <c r="RMI106" s="704"/>
      <c r="RMJ106" s="704"/>
      <c r="RMK106" s="704"/>
      <c r="RML106" s="704"/>
      <c r="RMM106" s="704"/>
      <c r="RMN106" s="704"/>
      <c r="RMO106" s="704"/>
      <c r="RMP106" s="704"/>
      <c r="RMQ106" s="704"/>
      <c r="RMR106" s="704"/>
      <c r="RMS106" s="704"/>
      <c r="RMT106" s="704"/>
      <c r="RMU106" s="704"/>
      <c r="RMV106" s="704"/>
      <c r="RMW106" s="704"/>
      <c r="RMX106" s="704"/>
      <c r="RMY106" s="704"/>
      <c r="RMZ106" s="704"/>
      <c r="RNA106" s="704"/>
      <c r="RNB106" s="704"/>
      <c r="RNC106" s="704"/>
      <c r="RND106" s="704"/>
      <c r="RNE106" s="704"/>
      <c r="RNF106" s="704"/>
      <c r="RNG106" s="704"/>
      <c r="RNH106" s="704"/>
      <c r="RNI106" s="704"/>
      <c r="RNJ106" s="704"/>
      <c r="RNK106" s="704"/>
      <c r="RNL106" s="704"/>
      <c r="RNM106" s="704"/>
      <c r="RNN106" s="704"/>
      <c r="RNO106" s="704"/>
      <c r="RNP106" s="704"/>
      <c r="RNQ106" s="704"/>
      <c r="RNR106" s="704"/>
      <c r="RNS106" s="704"/>
      <c r="RNT106" s="704"/>
      <c r="RNU106" s="704"/>
      <c r="RNV106" s="704"/>
      <c r="RNW106" s="704"/>
      <c r="RNX106" s="704"/>
      <c r="RNY106" s="704"/>
      <c r="RNZ106" s="704"/>
      <c r="ROA106" s="704"/>
      <c r="ROB106" s="704"/>
      <c r="ROC106" s="704"/>
      <c r="ROD106" s="704"/>
      <c r="ROE106" s="704"/>
      <c r="ROF106" s="704"/>
      <c r="ROG106" s="704"/>
      <c r="ROH106" s="704"/>
      <c r="ROI106" s="704"/>
      <c r="ROJ106" s="704"/>
      <c r="ROK106" s="704"/>
      <c r="ROL106" s="704"/>
      <c r="ROM106" s="704"/>
      <c r="RON106" s="704"/>
      <c r="ROO106" s="704"/>
      <c r="ROP106" s="704"/>
      <c r="ROQ106" s="704"/>
      <c r="ROR106" s="704"/>
      <c r="ROS106" s="704"/>
      <c r="ROT106" s="704"/>
      <c r="ROU106" s="704"/>
      <c r="ROV106" s="704"/>
      <c r="ROW106" s="704"/>
      <c r="ROX106" s="704"/>
      <c r="ROY106" s="704"/>
      <c r="ROZ106" s="704"/>
      <c r="RPA106" s="704"/>
      <c r="RPB106" s="704"/>
      <c r="RPC106" s="704"/>
      <c r="RPD106" s="704"/>
      <c r="RPE106" s="704"/>
      <c r="RPF106" s="704"/>
      <c r="RPG106" s="704"/>
      <c r="RPH106" s="704"/>
      <c r="RPI106" s="704"/>
      <c r="RPJ106" s="704"/>
      <c r="RPK106" s="704"/>
      <c r="RPL106" s="704"/>
      <c r="RPM106" s="704"/>
      <c r="RPN106" s="704"/>
      <c r="RPO106" s="704"/>
      <c r="RPP106" s="704"/>
      <c r="RPQ106" s="704"/>
      <c r="RPR106" s="704"/>
      <c r="RPS106" s="704"/>
      <c r="RPT106" s="704"/>
      <c r="RPU106" s="704"/>
      <c r="RPV106" s="704"/>
      <c r="RPW106" s="704"/>
      <c r="RPX106" s="704"/>
      <c r="RPY106" s="704"/>
      <c r="RPZ106" s="704"/>
      <c r="RQA106" s="704"/>
      <c r="RQB106" s="704"/>
      <c r="RQC106" s="704"/>
      <c r="RQD106" s="704"/>
      <c r="RQE106" s="704"/>
      <c r="RQF106" s="704"/>
      <c r="RQG106" s="704"/>
      <c r="RQH106" s="704"/>
      <c r="RQI106" s="704"/>
      <c r="RQJ106" s="704"/>
      <c r="RQK106" s="704"/>
      <c r="RQL106" s="704"/>
      <c r="RQM106" s="704"/>
      <c r="RQN106" s="704"/>
      <c r="RQO106" s="704"/>
      <c r="RQP106" s="704"/>
      <c r="RQQ106" s="704"/>
      <c r="RQR106" s="704"/>
      <c r="RQS106" s="704"/>
      <c r="RQT106" s="704"/>
      <c r="RQU106" s="704"/>
      <c r="RQV106" s="704"/>
      <c r="RQW106" s="704"/>
      <c r="RQX106" s="704"/>
      <c r="RQY106" s="704"/>
      <c r="RQZ106" s="704"/>
      <c r="RRA106" s="704"/>
      <c r="RRB106" s="704"/>
      <c r="RRC106" s="704"/>
      <c r="RRD106" s="704"/>
      <c r="RRE106" s="704"/>
      <c r="RRF106" s="704"/>
      <c r="RRG106" s="704"/>
      <c r="RRH106" s="704"/>
      <c r="RRI106" s="704"/>
      <c r="RRJ106" s="704"/>
      <c r="RRK106" s="704"/>
      <c r="RRL106" s="704"/>
      <c r="RRM106" s="704"/>
      <c r="RRN106" s="704"/>
      <c r="RRO106" s="704"/>
      <c r="RRP106" s="704"/>
      <c r="RRQ106" s="704"/>
      <c r="RRR106" s="704"/>
      <c r="RRS106" s="704"/>
      <c r="RRT106" s="704"/>
      <c r="RRU106" s="704"/>
      <c r="RRV106" s="704"/>
      <c r="RRW106" s="704"/>
      <c r="RRX106" s="704"/>
      <c r="RRY106" s="704"/>
      <c r="RRZ106" s="704"/>
      <c r="RSA106" s="704"/>
      <c r="RSB106" s="704"/>
      <c r="RSC106" s="704"/>
      <c r="RSD106" s="704"/>
      <c r="RSE106" s="704"/>
      <c r="RSF106" s="704"/>
      <c r="RSG106" s="704"/>
      <c r="RSH106" s="704"/>
      <c r="RSI106" s="704"/>
      <c r="RSJ106" s="704"/>
      <c r="RSK106" s="704"/>
      <c r="RSL106" s="704"/>
      <c r="RSM106" s="704"/>
      <c r="RSN106" s="704"/>
      <c r="RSO106" s="704"/>
      <c r="RSP106" s="704"/>
      <c r="RSQ106" s="704"/>
      <c r="RSR106" s="704"/>
      <c r="RSS106" s="704"/>
      <c r="RST106" s="704"/>
      <c r="RSU106" s="704"/>
      <c r="RSV106" s="704"/>
      <c r="RSW106" s="704"/>
      <c r="RSX106" s="704"/>
      <c r="RSY106" s="704"/>
      <c r="RSZ106" s="704"/>
      <c r="RTA106" s="704"/>
      <c r="RTB106" s="704"/>
      <c r="RTC106" s="704"/>
      <c r="RTD106" s="704"/>
      <c r="RTE106" s="704"/>
      <c r="RTF106" s="704"/>
      <c r="RTG106" s="704"/>
      <c r="RTH106" s="704"/>
      <c r="RTI106" s="704"/>
      <c r="RTJ106" s="704"/>
      <c r="RTK106" s="704"/>
      <c r="RTL106" s="704"/>
      <c r="RTM106" s="704"/>
      <c r="RTN106" s="704"/>
      <c r="RTO106" s="704"/>
      <c r="RTP106" s="704"/>
      <c r="RTQ106" s="704"/>
      <c r="RTR106" s="704"/>
      <c r="RTS106" s="704"/>
      <c r="RTT106" s="704"/>
      <c r="RTU106" s="704"/>
      <c r="RTV106" s="704"/>
      <c r="RTW106" s="704"/>
      <c r="RTX106" s="704"/>
      <c r="RTY106" s="704"/>
      <c r="RTZ106" s="704"/>
      <c r="RUA106" s="704"/>
      <c r="RUB106" s="704"/>
      <c r="RUC106" s="704"/>
      <c r="RUD106" s="704"/>
      <c r="RUE106" s="704"/>
      <c r="RUF106" s="704"/>
      <c r="RUG106" s="704"/>
      <c r="RUH106" s="704"/>
      <c r="RUI106" s="704"/>
      <c r="RUJ106" s="704"/>
      <c r="RUK106" s="704"/>
      <c r="RUL106" s="704"/>
      <c r="RUM106" s="704"/>
      <c r="RUN106" s="704"/>
      <c r="RUO106" s="704"/>
      <c r="RUP106" s="704"/>
      <c r="RUQ106" s="704"/>
      <c r="RUR106" s="704"/>
      <c r="RUS106" s="704"/>
      <c r="RUT106" s="704"/>
      <c r="RUU106" s="704"/>
      <c r="RUV106" s="704"/>
      <c r="RUW106" s="704"/>
      <c r="RUX106" s="704"/>
      <c r="RUY106" s="704"/>
      <c r="RUZ106" s="704"/>
      <c r="RVA106" s="704"/>
      <c r="RVB106" s="704"/>
      <c r="RVC106" s="704"/>
      <c r="RVD106" s="704"/>
      <c r="RVE106" s="704"/>
      <c r="RVF106" s="704"/>
      <c r="RVG106" s="704"/>
      <c r="RVH106" s="704"/>
      <c r="RVI106" s="704"/>
      <c r="RVJ106" s="704"/>
      <c r="RVK106" s="704"/>
      <c r="RVL106" s="704"/>
      <c r="RVM106" s="704"/>
      <c r="RVN106" s="704"/>
      <c r="RVO106" s="704"/>
      <c r="RVP106" s="704"/>
      <c r="RVQ106" s="704"/>
      <c r="RVR106" s="704"/>
      <c r="RVS106" s="704"/>
      <c r="RVT106" s="704"/>
      <c r="RVU106" s="704"/>
      <c r="RVV106" s="704"/>
      <c r="RVW106" s="704"/>
      <c r="RVX106" s="704"/>
      <c r="RVY106" s="704"/>
      <c r="RVZ106" s="704"/>
      <c r="RWA106" s="704"/>
      <c r="RWB106" s="704"/>
      <c r="RWC106" s="704"/>
      <c r="RWD106" s="704"/>
      <c r="RWE106" s="704"/>
      <c r="RWF106" s="704"/>
      <c r="RWG106" s="704"/>
      <c r="RWH106" s="704"/>
      <c r="RWI106" s="704"/>
      <c r="RWJ106" s="704"/>
      <c r="RWK106" s="704"/>
      <c r="RWL106" s="704"/>
      <c r="RWM106" s="704"/>
      <c r="RWN106" s="704"/>
      <c r="RWO106" s="704"/>
      <c r="RWP106" s="704"/>
      <c r="RWQ106" s="704"/>
      <c r="RWR106" s="704"/>
      <c r="RWS106" s="704"/>
      <c r="RWT106" s="704"/>
      <c r="RWU106" s="704"/>
      <c r="RWV106" s="704"/>
      <c r="RWW106" s="704"/>
      <c r="RWX106" s="704"/>
      <c r="RWY106" s="704"/>
      <c r="RWZ106" s="704"/>
      <c r="RXA106" s="704"/>
      <c r="RXB106" s="704"/>
      <c r="RXC106" s="704"/>
      <c r="RXD106" s="704"/>
      <c r="RXE106" s="704"/>
      <c r="RXF106" s="704"/>
      <c r="RXG106" s="704"/>
      <c r="RXH106" s="704"/>
      <c r="RXI106" s="704"/>
      <c r="RXJ106" s="704"/>
      <c r="RXK106" s="704"/>
      <c r="RXL106" s="704"/>
      <c r="RXM106" s="704"/>
      <c r="RXN106" s="704"/>
      <c r="RXO106" s="704"/>
      <c r="RXP106" s="704"/>
      <c r="RXQ106" s="704"/>
      <c r="RXR106" s="704"/>
      <c r="RXS106" s="704"/>
      <c r="RXT106" s="704"/>
      <c r="RXU106" s="704"/>
      <c r="RXV106" s="704"/>
      <c r="RXW106" s="704"/>
      <c r="RXX106" s="704"/>
      <c r="RXY106" s="704"/>
      <c r="RXZ106" s="704"/>
      <c r="RYA106" s="704"/>
      <c r="RYB106" s="704"/>
      <c r="RYC106" s="704"/>
      <c r="RYD106" s="704"/>
      <c r="RYE106" s="704"/>
      <c r="RYF106" s="704"/>
      <c r="RYG106" s="704"/>
      <c r="RYH106" s="704"/>
      <c r="RYI106" s="704"/>
      <c r="RYJ106" s="704"/>
      <c r="RYK106" s="704"/>
      <c r="RYL106" s="704"/>
      <c r="RYM106" s="704"/>
      <c r="RYN106" s="704"/>
      <c r="RYO106" s="704"/>
      <c r="RYP106" s="704"/>
      <c r="RYQ106" s="704"/>
      <c r="RYR106" s="704"/>
      <c r="RYS106" s="704"/>
      <c r="RYT106" s="704"/>
      <c r="RYU106" s="704"/>
      <c r="RYV106" s="704"/>
      <c r="RYW106" s="704"/>
      <c r="RYX106" s="704"/>
      <c r="RYY106" s="704"/>
      <c r="RYZ106" s="704"/>
      <c r="RZA106" s="704"/>
      <c r="RZB106" s="704"/>
      <c r="RZC106" s="704"/>
      <c r="RZD106" s="704"/>
      <c r="RZE106" s="704"/>
      <c r="RZF106" s="704"/>
      <c r="RZG106" s="704"/>
      <c r="RZH106" s="704"/>
      <c r="RZI106" s="704"/>
      <c r="RZJ106" s="704"/>
      <c r="RZK106" s="704"/>
      <c r="RZL106" s="704"/>
      <c r="RZM106" s="704"/>
      <c r="RZN106" s="704"/>
      <c r="RZO106" s="704"/>
      <c r="RZP106" s="704"/>
      <c r="RZQ106" s="704"/>
      <c r="RZR106" s="704"/>
      <c r="RZS106" s="704"/>
      <c r="RZT106" s="704"/>
      <c r="RZU106" s="704"/>
      <c r="RZV106" s="704"/>
      <c r="RZW106" s="704"/>
      <c r="RZX106" s="704"/>
      <c r="RZY106" s="704"/>
      <c r="RZZ106" s="704"/>
      <c r="SAA106" s="704"/>
      <c r="SAB106" s="704"/>
      <c r="SAC106" s="704"/>
      <c r="SAD106" s="704"/>
      <c r="SAE106" s="704"/>
      <c r="SAF106" s="704"/>
      <c r="SAG106" s="704"/>
      <c r="SAH106" s="704"/>
      <c r="SAI106" s="704"/>
      <c r="SAJ106" s="704"/>
      <c r="SAK106" s="704"/>
      <c r="SAL106" s="704"/>
      <c r="SAM106" s="704"/>
      <c r="SAN106" s="704"/>
      <c r="SAO106" s="704"/>
      <c r="SAP106" s="704"/>
      <c r="SAQ106" s="704"/>
      <c r="SAR106" s="704"/>
      <c r="SAS106" s="704"/>
      <c r="SAT106" s="704"/>
      <c r="SAU106" s="704"/>
      <c r="SAV106" s="704"/>
      <c r="SAW106" s="704"/>
      <c r="SAX106" s="704"/>
      <c r="SAY106" s="704"/>
      <c r="SAZ106" s="704"/>
      <c r="SBA106" s="704"/>
      <c r="SBB106" s="704"/>
      <c r="SBC106" s="704"/>
      <c r="SBD106" s="704"/>
      <c r="SBE106" s="704"/>
      <c r="SBF106" s="704"/>
      <c r="SBG106" s="704"/>
      <c r="SBH106" s="704"/>
      <c r="SBI106" s="704"/>
      <c r="SBJ106" s="704"/>
      <c r="SBK106" s="704"/>
      <c r="SBL106" s="704"/>
      <c r="SBM106" s="704"/>
      <c r="SBN106" s="704"/>
      <c r="SBO106" s="704"/>
      <c r="SBP106" s="704"/>
      <c r="SBQ106" s="704"/>
      <c r="SBR106" s="704"/>
      <c r="SBS106" s="704"/>
      <c r="SBT106" s="704"/>
      <c r="SBU106" s="704"/>
      <c r="SBV106" s="704"/>
      <c r="SBW106" s="704"/>
      <c r="SBX106" s="704"/>
      <c r="SBY106" s="704"/>
      <c r="SBZ106" s="704"/>
      <c r="SCA106" s="704"/>
      <c r="SCB106" s="704"/>
      <c r="SCC106" s="704"/>
      <c r="SCD106" s="704"/>
      <c r="SCE106" s="704"/>
      <c r="SCF106" s="704"/>
      <c r="SCG106" s="704"/>
      <c r="SCH106" s="704"/>
      <c r="SCI106" s="704"/>
      <c r="SCJ106" s="704"/>
      <c r="SCK106" s="704"/>
      <c r="SCL106" s="704"/>
      <c r="SCM106" s="704"/>
      <c r="SCN106" s="704"/>
      <c r="SCO106" s="704"/>
      <c r="SCP106" s="704"/>
      <c r="SCQ106" s="704"/>
      <c r="SCR106" s="704"/>
      <c r="SCS106" s="704"/>
      <c r="SCT106" s="704"/>
      <c r="SCU106" s="704"/>
      <c r="SCV106" s="704"/>
      <c r="SCW106" s="704"/>
      <c r="SCX106" s="704"/>
      <c r="SCY106" s="704"/>
      <c r="SCZ106" s="704"/>
      <c r="SDA106" s="704"/>
      <c r="SDB106" s="704"/>
      <c r="SDC106" s="704"/>
      <c r="SDD106" s="704"/>
      <c r="SDE106" s="704"/>
      <c r="SDF106" s="704"/>
      <c r="SDG106" s="704"/>
      <c r="SDH106" s="704"/>
      <c r="SDI106" s="704"/>
      <c r="SDJ106" s="704"/>
      <c r="SDK106" s="704"/>
      <c r="SDL106" s="704"/>
      <c r="SDM106" s="704"/>
      <c r="SDN106" s="704"/>
      <c r="SDO106" s="704"/>
      <c r="SDP106" s="704"/>
      <c r="SDQ106" s="704"/>
      <c r="SDR106" s="704"/>
      <c r="SDS106" s="704"/>
      <c r="SDT106" s="704"/>
      <c r="SDU106" s="704"/>
      <c r="SDV106" s="704"/>
      <c r="SDW106" s="704"/>
      <c r="SDX106" s="704"/>
      <c r="SDY106" s="704"/>
      <c r="SDZ106" s="704"/>
      <c r="SEA106" s="704"/>
      <c r="SEB106" s="704"/>
      <c r="SEC106" s="704"/>
      <c r="SED106" s="704"/>
      <c r="SEE106" s="704"/>
      <c r="SEF106" s="704"/>
      <c r="SEG106" s="704"/>
      <c r="SEH106" s="704"/>
      <c r="SEI106" s="704"/>
      <c r="SEJ106" s="704"/>
      <c r="SEK106" s="704"/>
      <c r="SEL106" s="704"/>
      <c r="SEM106" s="704"/>
      <c r="SEN106" s="704"/>
      <c r="SEO106" s="704"/>
      <c r="SEP106" s="704"/>
      <c r="SEQ106" s="704"/>
      <c r="SER106" s="704"/>
      <c r="SES106" s="704"/>
      <c r="SET106" s="704"/>
      <c r="SEU106" s="704"/>
      <c r="SEV106" s="704"/>
      <c r="SEW106" s="704"/>
      <c r="SEX106" s="704"/>
      <c r="SEY106" s="704"/>
      <c r="SEZ106" s="704"/>
      <c r="SFA106" s="704"/>
      <c r="SFB106" s="704"/>
      <c r="SFC106" s="704"/>
      <c r="SFD106" s="704"/>
      <c r="SFE106" s="704"/>
      <c r="SFF106" s="704"/>
      <c r="SFG106" s="704"/>
      <c r="SFH106" s="704"/>
      <c r="SFI106" s="704"/>
      <c r="SFJ106" s="704"/>
      <c r="SFK106" s="704"/>
      <c r="SFL106" s="704"/>
      <c r="SFM106" s="704"/>
      <c r="SFN106" s="704"/>
      <c r="SFO106" s="704"/>
      <c r="SFP106" s="704"/>
      <c r="SFQ106" s="704"/>
      <c r="SFR106" s="704"/>
      <c r="SFS106" s="704"/>
      <c r="SFT106" s="704"/>
      <c r="SFU106" s="704"/>
      <c r="SFV106" s="704"/>
      <c r="SFW106" s="704"/>
      <c r="SFX106" s="704"/>
      <c r="SFY106" s="704"/>
      <c r="SFZ106" s="704"/>
      <c r="SGA106" s="704"/>
      <c r="SGB106" s="704"/>
      <c r="SGC106" s="704"/>
      <c r="SGD106" s="704"/>
      <c r="SGE106" s="704"/>
      <c r="SGF106" s="704"/>
      <c r="SGG106" s="704"/>
      <c r="SGH106" s="704"/>
      <c r="SGI106" s="704"/>
      <c r="SGJ106" s="704"/>
      <c r="SGK106" s="704"/>
      <c r="SGL106" s="704"/>
      <c r="SGM106" s="704"/>
      <c r="SGN106" s="704"/>
      <c r="SGO106" s="704"/>
      <c r="SGP106" s="704"/>
      <c r="SGQ106" s="704"/>
      <c r="SGR106" s="704"/>
      <c r="SGS106" s="704"/>
      <c r="SGT106" s="704"/>
      <c r="SGU106" s="704"/>
      <c r="SGV106" s="704"/>
      <c r="SGW106" s="704"/>
      <c r="SGX106" s="704"/>
      <c r="SGY106" s="704"/>
      <c r="SGZ106" s="704"/>
      <c r="SHA106" s="704"/>
      <c r="SHB106" s="704"/>
      <c r="SHC106" s="704"/>
      <c r="SHD106" s="704"/>
      <c r="SHE106" s="704"/>
      <c r="SHF106" s="704"/>
      <c r="SHG106" s="704"/>
      <c r="SHH106" s="704"/>
      <c r="SHI106" s="704"/>
      <c r="SHJ106" s="704"/>
      <c r="SHK106" s="704"/>
      <c r="SHL106" s="704"/>
      <c r="SHM106" s="704"/>
      <c r="SHN106" s="704"/>
      <c r="SHO106" s="704"/>
      <c r="SHP106" s="704"/>
      <c r="SHQ106" s="704"/>
      <c r="SHR106" s="704"/>
      <c r="SHS106" s="704"/>
      <c r="SHT106" s="704"/>
      <c r="SHU106" s="704"/>
      <c r="SHV106" s="704"/>
      <c r="SHW106" s="704"/>
      <c r="SHX106" s="704"/>
      <c r="SHY106" s="704"/>
      <c r="SHZ106" s="704"/>
      <c r="SIA106" s="704"/>
      <c r="SIB106" s="704"/>
      <c r="SIC106" s="704"/>
      <c r="SID106" s="704"/>
      <c r="SIE106" s="704"/>
      <c r="SIF106" s="704"/>
      <c r="SIG106" s="704"/>
      <c r="SIH106" s="704"/>
      <c r="SII106" s="704"/>
      <c r="SIJ106" s="704"/>
      <c r="SIK106" s="704"/>
      <c r="SIL106" s="704"/>
      <c r="SIM106" s="704"/>
      <c r="SIN106" s="704"/>
      <c r="SIO106" s="704"/>
      <c r="SIP106" s="704"/>
      <c r="SIQ106" s="704"/>
      <c r="SIR106" s="704"/>
      <c r="SIS106" s="704"/>
      <c r="SIT106" s="704"/>
      <c r="SIU106" s="704"/>
      <c r="SIV106" s="704"/>
      <c r="SIW106" s="704"/>
      <c r="SIX106" s="704"/>
      <c r="SIY106" s="704"/>
      <c r="SIZ106" s="704"/>
      <c r="SJA106" s="704"/>
      <c r="SJB106" s="704"/>
      <c r="SJC106" s="704"/>
      <c r="SJD106" s="704"/>
      <c r="SJE106" s="704"/>
      <c r="SJF106" s="704"/>
      <c r="SJG106" s="704"/>
      <c r="SJH106" s="704"/>
      <c r="SJI106" s="704"/>
      <c r="SJJ106" s="704"/>
      <c r="SJK106" s="704"/>
      <c r="SJL106" s="704"/>
      <c r="SJM106" s="704"/>
      <c r="SJN106" s="704"/>
      <c r="SJO106" s="704"/>
      <c r="SJP106" s="704"/>
      <c r="SJQ106" s="704"/>
      <c r="SJR106" s="704"/>
      <c r="SJS106" s="704"/>
      <c r="SJT106" s="704"/>
      <c r="SJU106" s="704"/>
      <c r="SJV106" s="704"/>
      <c r="SJW106" s="704"/>
      <c r="SJX106" s="704"/>
      <c r="SJY106" s="704"/>
      <c r="SJZ106" s="704"/>
      <c r="SKA106" s="704"/>
      <c r="SKB106" s="704"/>
      <c r="SKC106" s="704"/>
      <c r="SKD106" s="704"/>
      <c r="SKE106" s="704"/>
      <c r="SKF106" s="704"/>
      <c r="SKG106" s="704"/>
      <c r="SKH106" s="704"/>
      <c r="SKI106" s="704"/>
      <c r="SKJ106" s="704"/>
      <c r="SKK106" s="704"/>
      <c r="SKL106" s="704"/>
      <c r="SKM106" s="704"/>
      <c r="SKN106" s="704"/>
      <c r="SKO106" s="704"/>
      <c r="SKP106" s="704"/>
      <c r="SKQ106" s="704"/>
      <c r="SKR106" s="704"/>
      <c r="SKS106" s="704"/>
      <c r="SKT106" s="704"/>
      <c r="SKU106" s="704"/>
      <c r="SKV106" s="704"/>
      <c r="SKW106" s="704"/>
      <c r="SKX106" s="704"/>
      <c r="SKY106" s="704"/>
      <c r="SKZ106" s="704"/>
      <c r="SLA106" s="704"/>
      <c r="SLB106" s="704"/>
      <c r="SLC106" s="704"/>
      <c r="SLD106" s="704"/>
      <c r="SLE106" s="704"/>
      <c r="SLF106" s="704"/>
      <c r="SLG106" s="704"/>
      <c r="SLH106" s="704"/>
      <c r="SLI106" s="704"/>
      <c r="SLJ106" s="704"/>
      <c r="SLK106" s="704"/>
      <c r="SLL106" s="704"/>
      <c r="SLM106" s="704"/>
      <c r="SLN106" s="704"/>
      <c r="SLO106" s="704"/>
      <c r="SLP106" s="704"/>
      <c r="SLQ106" s="704"/>
      <c r="SLR106" s="704"/>
      <c r="SLS106" s="704"/>
      <c r="SLT106" s="704"/>
      <c r="SLU106" s="704"/>
      <c r="SLV106" s="704"/>
      <c r="SLW106" s="704"/>
      <c r="SLX106" s="704"/>
      <c r="SLY106" s="704"/>
      <c r="SLZ106" s="704"/>
      <c r="SMA106" s="704"/>
      <c r="SMB106" s="704"/>
      <c r="SMC106" s="704"/>
      <c r="SMD106" s="704"/>
      <c r="SME106" s="704"/>
      <c r="SMF106" s="704"/>
      <c r="SMG106" s="704"/>
      <c r="SMH106" s="704"/>
      <c r="SMI106" s="704"/>
      <c r="SMJ106" s="704"/>
      <c r="SMK106" s="704"/>
      <c r="SML106" s="704"/>
      <c r="SMM106" s="704"/>
      <c r="SMN106" s="704"/>
      <c r="SMO106" s="704"/>
      <c r="SMP106" s="704"/>
      <c r="SMQ106" s="704"/>
      <c r="SMR106" s="704"/>
      <c r="SMS106" s="704"/>
      <c r="SMT106" s="704"/>
      <c r="SMU106" s="704"/>
      <c r="SMV106" s="704"/>
      <c r="SMW106" s="704"/>
      <c r="SMX106" s="704"/>
      <c r="SMY106" s="704"/>
      <c r="SMZ106" s="704"/>
      <c r="SNA106" s="704"/>
      <c r="SNB106" s="704"/>
      <c r="SNC106" s="704"/>
      <c r="SND106" s="704"/>
      <c r="SNE106" s="704"/>
      <c r="SNF106" s="704"/>
      <c r="SNG106" s="704"/>
      <c r="SNH106" s="704"/>
      <c r="SNI106" s="704"/>
      <c r="SNJ106" s="704"/>
      <c r="SNK106" s="704"/>
      <c r="SNL106" s="704"/>
      <c r="SNM106" s="704"/>
      <c r="SNN106" s="704"/>
      <c r="SNO106" s="704"/>
      <c r="SNP106" s="704"/>
      <c r="SNQ106" s="704"/>
      <c r="SNR106" s="704"/>
      <c r="SNS106" s="704"/>
      <c r="SNT106" s="704"/>
      <c r="SNU106" s="704"/>
      <c r="SNV106" s="704"/>
      <c r="SNW106" s="704"/>
      <c r="SNX106" s="704"/>
      <c r="SNY106" s="704"/>
      <c r="SNZ106" s="704"/>
      <c r="SOA106" s="704"/>
      <c r="SOB106" s="704"/>
      <c r="SOC106" s="704"/>
      <c r="SOD106" s="704"/>
      <c r="SOE106" s="704"/>
      <c r="SOF106" s="704"/>
      <c r="SOG106" s="704"/>
      <c r="SOH106" s="704"/>
      <c r="SOI106" s="704"/>
      <c r="SOJ106" s="704"/>
      <c r="SOK106" s="704"/>
      <c r="SOL106" s="704"/>
      <c r="SOM106" s="704"/>
      <c r="SON106" s="704"/>
      <c r="SOO106" s="704"/>
      <c r="SOP106" s="704"/>
      <c r="SOQ106" s="704"/>
      <c r="SOR106" s="704"/>
      <c r="SOS106" s="704"/>
      <c r="SOT106" s="704"/>
      <c r="SOU106" s="704"/>
      <c r="SOV106" s="704"/>
      <c r="SOW106" s="704"/>
      <c r="SOX106" s="704"/>
      <c r="SOY106" s="704"/>
      <c r="SOZ106" s="704"/>
      <c r="SPA106" s="704"/>
      <c r="SPB106" s="704"/>
      <c r="SPC106" s="704"/>
      <c r="SPD106" s="704"/>
      <c r="SPE106" s="704"/>
      <c r="SPF106" s="704"/>
      <c r="SPG106" s="704"/>
      <c r="SPH106" s="704"/>
      <c r="SPI106" s="704"/>
      <c r="SPJ106" s="704"/>
      <c r="SPK106" s="704"/>
      <c r="SPL106" s="704"/>
      <c r="SPM106" s="704"/>
      <c r="SPN106" s="704"/>
      <c r="SPO106" s="704"/>
      <c r="SPP106" s="704"/>
      <c r="SPQ106" s="704"/>
      <c r="SPR106" s="704"/>
      <c r="SPS106" s="704"/>
      <c r="SPT106" s="704"/>
      <c r="SPU106" s="704"/>
      <c r="SPV106" s="704"/>
      <c r="SPW106" s="704"/>
      <c r="SPX106" s="704"/>
      <c r="SPY106" s="704"/>
      <c r="SPZ106" s="704"/>
      <c r="SQA106" s="704"/>
      <c r="SQB106" s="704"/>
      <c r="SQC106" s="704"/>
      <c r="SQD106" s="704"/>
      <c r="SQE106" s="704"/>
      <c r="SQF106" s="704"/>
      <c r="SQG106" s="704"/>
      <c r="SQH106" s="704"/>
      <c r="SQI106" s="704"/>
      <c r="SQJ106" s="704"/>
      <c r="SQK106" s="704"/>
      <c r="SQL106" s="704"/>
      <c r="SQM106" s="704"/>
      <c r="SQN106" s="704"/>
      <c r="SQO106" s="704"/>
      <c r="SQP106" s="704"/>
      <c r="SQQ106" s="704"/>
      <c r="SQR106" s="704"/>
      <c r="SQS106" s="704"/>
      <c r="SQT106" s="704"/>
      <c r="SQU106" s="704"/>
      <c r="SQV106" s="704"/>
      <c r="SQW106" s="704"/>
      <c r="SQX106" s="704"/>
      <c r="SQY106" s="704"/>
      <c r="SQZ106" s="704"/>
      <c r="SRA106" s="704"/>
      <c r="SRB106" s="704"/>
      <c r="SRC106" s="704"/>
      <c r="SRD106" s="704"/>
      <c r="SRE106" s="704"/>
      <c r="SRF106" s="704"/>
      <c r="SRG106" s="704"/>
      <c r="SRH106" s="704"/>
      <c r="SRI106" s="704"/>
      <c r="SRJ106" s="704"/>
      <c r="SRK106" s="704"/>
      <c r="SRL106" s="704"/>
      <c r="SRM106" s="704"/>
      <c r="SRN106" s="704"/>
      <c r="SRO106" s="704"/>
      <c r="SRP106" s="704"/>
      <c r="SRQ106" s="704"/>
      <c r="SRR106" s="704"/>
      <c r="SRS106" s="704"/>
      <c r="SRT106" s="704"/>
      <c r="SRU106" s="704"/>
      <c r="SRV106" s="704"/>
      <c r="SRW106" s="704"/>
      <c r="SRX106" s="704"/>
      <c r="SRY106" s="704"/>
      <c r="SRZ106" s="704"/>
      <c r="SSA106" s="704"/>
      <c r="SSB106" s="704"/>
      <c r="SSC106" s="704"/>
      <c r="SSD106" s="704"/>
      <c r="SSE106" s="704"/>
      <c r="SSF106" s="704"/>
      <c r="SSG106" s="704"/>
      <c r="SSH106" s="704"/>
      <c r="SSI106" s="704"/>
      <c r="SSJ106" s="704"/>
      <c r="SSK106" s="704"/>
      <c r="SSL106" s="704"/>
      <c r="SSM106" s="704"/>
      <c r="SSN106" s="704"/>
      <c r="SSO106" s="704"/>
      <c r="SSP106" s="704"/>
      <c r="SSQ106" s="704"/>
      <c r="SSR106" s="704"/>
      <c r="SSS106" s="704"/>
      <c r="SST106" s="704"/>
      <c r="SSU106" s="704"/>
      <c r="SSV106" s="704"/>
      <c r="SSW106" s="704"/>
      <c r="SSX106" s="704"/>
      <c r="SSY106" s="704"/>
      <c r="SSZ106" s="704"/>
      <c r="STA106" s="704"/>
      <c r="STB106" s="704"/>
      <c r="STC106" s="704"/>
      <c r="STD106" s="704"/>
      <c r="STE106" s="704"/>
      <c r="STF106" s="704"/>
      <c r="STG106" s="704"/>
      <c r="STH106" s="704"/>
      <c r="STI106" s="704"/>
      <c r="STJ106" s="704"/>
      <c r="STK106" s="704"/>
      <c r="STL106" s="704"/>
      <c r="STM106" s="704"/>
      <c r="STN106" s="704"/>
      <c r="STO106" s="704"/>
      <c r="STP106" s="704"/>
      <c r="STQ106" s="704"/>
      <c r="STR106" s="704"/>
      <c r="STS106" s="704"/>
      <c r="STT106" s="704"/>
      <c r="STU106" s="704"/>
      <c r="STV106" s="704"/>
      <c r="STW106" s="704"/>
      <c r="STX106" s="704"/>
      <c r="STY106" s="704"/>
      <c r="STZ106" s="704"/>
      <c r="SUA106" s="704"/>
      <c r="SUB106" s="704"/>
      <c r="SUC106" s="704"/>
      <c r="SUD106" s="704"/>
      <c r="SUE106" s="704"/>
      <c r="SUF106" s="704"/>
      <c r="SUG106" s="704"/>
      <c r="SUH106" s="704"/>
      <c r="SUI106" s="704"/>
      <c r="SUJ106" s="704"/>
      <c r="SUK106" s="704"/>
      <c r="SUL106" s="704"/>
      <c r="SUM106" s="704"/>
      <c r="SUN106" s="704"/>
      <c r="SUO106" s="704"/>
      <c r="SUP106" s="704"/>
      <c r="SUQ106" s="704"/>
      <c r="SUR106" s="704"/>
      <c r="SUS106" s="704"/>
      <c r="SUT106" s="704"/>
      <c r="SUU106" s="704"/>
      <c r="SUV106" s="704"/>
      <c r="SUW106" s="704"/>
      <c r="SUX106" s="704"/>
      <c r="SUY106" s="704"/>
      <c r="SUZ106" s="704"/>
      <c r="SVA106" s="704"/>
      <c r="SVB106" s="704"/>
      <c r="SVC106" s="704"/>
      <c r="SVD106" s="704"/>
      <c r="SVE106" s="704"/>
      <c r="SVF106" s="704"/>
      <c r="SVG106" s="704"/>
      <c r="SVH106" s="704"/>
      <c r="SVI106" s="704"/>
      <c r="SVJ106" s="704"/>
      <c r="SVK106" s="704"/>
      <c r="SVL106" s="704"/>
      <c r="SVM106" s="704"/>
      <c r="SVN106" s="704"/>
      <c r="SVO106" s="704"/>
      <c r="SVP106" s="704"/>
      <c r="SVQ106" s="704"/>
      <c r="SVR106" s="704"/>
      <c r="SVS106" s="704"/>
      <c r="SVT106" s="704"/>
      <c r="SVU106" s="704"/>
      <c r="SVV106" s="704"/>
      <c r="SVW106" s="704"/>
      <c r="SVX106" s="704"/>
      <c r="SVY106" s="704"/>
      <c r="SVZ106" s="704"/>
      <c r="SWA106" s="704"/>
      <c r="SWB106" s="704"/>
      <c r="SWC106" s="704"/>
      <c r="SWD106" s="704"/>
      <c r="SWE106" s="704"/>
      <c r="SWF106" s="704"/>
      <c r="SWG106" s="704"/>
      <c r="SWH106" s="704"/>
      <c r="SWI106" s="704"/>
      <c r="SWJ106" s="704"/>
      <c r="SWK106" s="704"/>
      <c r="SWL106" s="704"/>
      <c r="SWM106" s="704"/>
      <c r="SWN106" s="704"/>
      <c r="SWO106" s="704"/>
      <c r="SWP106" s="704"/>
      <c r="SWQ106" s="704"/>
      <c r="SWR106" s="704"/>
      <c r="SWS106" s="704"/>
      <c r="SWT106" s="704"/>
      <c r="SWU106" s="704"/>
      <c r="SWV106" s="704"/>
      <c r="SWW106" s="704"/>
      <c r="SWX106" s="704"/>
      <c r="SWY106" s="704"/>
      <c r="SWZ106" s="704"/>
      <c r="SXA106" s="704"/>
      <c r="SXB106" s="704"/>
      <c r="SXC106" s="704"/>
      <c r="SXD106" s="704"/>
      <c r="SXE106" s="704"/>
      <c r="SXF106" s="704"/>
      <c r="SXG106" s="704"/>
      <c r="SXH106" s="704"/>
      <c r="SXI106" s="704"/>
      <c r="SXJ106" s="704"/>
      <c r="SXK106" s="704"/>
      <c r="SXL106" s="704"/>
      <c r="SXM106" s="704"/>
      <c r="SXN106" s="704"/>
      <c r="SXO106" s="704"/>
      <c r="SXP106" s="704"/>
      <c r="SXQ106" s="704"/>
      <c r="SXR106" s="704"/>
      <c r="SXS106" s="704"/>
      <c r="SXT106" s="704"/>
      <c r="SXU106" s="704"/>
      <c r="SXV106" s="704"/>
      <c r="SXW106" s="704"/>
      <c r="SXX106" s="704"/>
      <c r="SXY106" s="704"/>
      <c r="SXZ106" s="704"/>
      <c r="SYA106" s="704"/>
      <c r="SYB106" s="704"/>
      <c r="SYC106" s="704"/>
      <c r="SYD106" s="704"/>
      <c r="SYE106" s="704"/>
      <c r="SYF106" s="704"/>
      <c r="SYG106" s="704"/>
      <c r="SYH106" s="704"/>
      <c r="SYI106" s="704"/>
      <c r="SYJ106" s="704"/>
      <c r="SYK106" s="704"/>
      <c r="SYL106" s="704"/>
      <c r="SYM106" s="704"/>
      <c r="SYN106" s="704"/>
      <c r="SYO106" s="704"/>
      <c r="SYP106" s="704"/>
      <c r="SYQ106" s="704"/>
      <c r="SYR106" s="704"/>
      <c r="SYS106" s="704"/>
      <c r="SYT106" s="704"/>
      <c r="SYU106" s="704"/>
      <c r="SYV106" s="704"/>
      <c r="SYW106" s="704"/>
      <c r="SYX106" s="704"/>
      <c r="SYY106" s="704"/>
      <c r="SYZ106" s="704"/>
      <c r="SZA106" s="704"/>
      <c r="SZB106" s="704"/>
      <c r="SZC106" s="704"/>
      <c r="SZD106" s="704"/>
      <c r="SZE106" s="704"/>
      <c r="SZF106" s="704"/>
      <c r="SZG106" s="704"/>
      <c r="SZH106" s="704"/>
      <c r="SZI106" s="704"/>
      <c r="SZJ106" s="704"/>
      <c r="SZK106" s="704"/>
      <c r="SZL106" s="704"/>
      <c r="SZM106" s="704"/>
      <c r="SZN106" s="704"/>
      <c r="SZO106" s="704"/>
      <c r="SZP106" s="704"/>
      <c r="SZQ106" s="704"/>
      <c r="SZR106" s="704"/>
      <c r="SZS106" s="704"/>
      <c r="SZT106" s="704"/>
      <c r="SZU106" s="704"/>
      <c r="SZV106" s="704"/>
      <c r="SZW106" s="704"/>
      <c r="SZX106" s="704"/>
      <c r="SZY106" s="704"/>
      <c r="SZZ106" s="704"/>
      <c r="TAA106" s="704"/>
      <c r="TAB106" s="704"/>
      <c r="TAC106" s="704"/>
      <c r="TAD106" s="704"/>
      <c r="TAE106" s="704"/>
      <c r="TAF106" s="704"/>
      <c r="TAG106" s="704"/>
      <c r="TAH106" s="704"/>
      <c r="TAI106" s="704"/>
      <c r="TAJ106" s="704"/>
      <c r="TAK106" s="704"/>
      <c r="TAL106" s="704"/>
      <c r="TAM106" s="704"/>
      <c r="TAN106" s="704"/>
      <c r="TAO106" s="704"/>
      <c r="TAP106" s="704"/>
      <c r="TAQ106" s="704"/>
      <c r="TAR106" s="704"/>
      <c r="TAS106" s="704"/>
      <c r="TAT106" s="704"/>
      <c r="TAU106" s="704"/>
      <c r="TAV106" s="704"/>
      <c r="TAW106" s="704"/>
      <c r="TAX106" s="704"/>
      <c r="TAY106" s="704"/>
      <c r="TAZ106" s="704"/>
      <c r="TBA106" s="704"/>
      <c r="TBB106" s="704"/>
      <c r="TBC106" s="704"/>
      <c r="TBD106" s="704"/>
      <c r="TBE106" s="704"/>
      <c r="TBF106" s="704"/>
      <c r="TBG106" s="704"/>
      <c r="TBH106" s="704"/>
      <c r="TBI106" s="704"/>
      <c r="TBJ106" s="704"/>
      <c r="TBK106" s="704"/>
      <c r="TBL106" s="704"/>
      <c r="TBM106" s="704"/>
      <c r="TBN106" s="704"/>
      <c r="TBO106" s="704"/>
      <c r="TBP106" s="704"/>
      <c r="TBQ106" s="704"/>
      <c r="TBR106" s="704"/>
      <c r="TBS106" s="704"/>
      <c r="TBT106" s="704"/>
      <c r="TBU106" s="704"/>
      <c r="TBV106" s="704"/>
      <c r="TBW106" s="704"/>
      <c r="TBX106" s="704"/>
      <c r="TBY106" s="704"/>
      <c r="TBZ106" s="704"/>
      <c r="TCA106" s="704"/>
      <c r="TCB106" s="704"/>
      <c r="TCC106" s="704"/>
      <c r="TCD106" s="704"/>
      <c r="TCE106" s="704"/>
      <c r="TCF106" s="704"/>
      <c r="TCG106" s="704"/>
      <c r="TCH106" s="704"/>
      <c r="TCI106" s="704"/>
      <c r="TCJ106" s="704"/>
      <c r="TCK106" s="704"/>
      <c r="TCL106" s="704"/>
      <c r="TCM106" s="704"/>
      <c r="TCN106" s="704"/>
      <c r="TCO106" s="704"/>
      <c r="TCP106" s="704"/>
      <c r="TCQ106" s="704"/>
      <c r="TCR106" s="704"/>
      <c r="TCS106" s="704"/>
      <c r="TCT106" s="704"/>
      <c r="TCU106" s="704"/>
      <c r="TCV106" s="704"/>
      <c r="TCW106" s="704"/>
      <c r="TCX106" s="704"/>
      <c r="TCY106" s="704"/>
      <c r="TCZ106" s="704"/>
      <c r="TDA106" s="704"/>
      <c r="TDB106" s="704"/>
      <c r="TDC106" s="704"/>
      <c r="TDD106" s="704"/>
      <c r="TDE106" s="704"/>
      <c r="TDF106" s="704"/>
      <c r="TDG106" s="704"/>
      <c r="TDH106" s="704"/>
      <c r="TDI106" s="704"/>
      <c r="TDJ106" s="704"/>
      <c r="TDK106" s="704"/>
      <c r="TDL106" s="704"/>
      <c r="TDM106" s="704"/>
      <c r="TDN106" s="704"/>
      <c r="TDO106" s="704"/>
      <c r="TDP106" s="704"/>
      <c r="TDQ106" s="704"/>
      <c r="TDR106" s="704"/>
      <c r="TDS106" s="704"/>
      <c r="TDT106" s="704"/>
      <c r="TDU106" s="704"/>
      <c r="TDV106" s="704"/>
      <c r="TDW106" s="704"/>
      <c r="TDX106" s="704"/>
      <c r="TDY106" s="704"/>
      <c r="TDZ106" s="704"/>
      <c r="TEA106" s="704"/>
      <c r="TEB106" s="704"/>
      <c r="TEC106" s="704"/>
      <c r="TED106" s="704"/>
      <c r="TEE106" s="704"/>
      <c r="TEF106" s="704"/>
      <c r="TEG106" s="704"/>
      <c r="TEH106" s="704"/>
      <c r="TEI106" s="704"/>
      <c r="TEJ106" s="704"/>
      <c r="TEK106" s="704"/>
      <c r="TEL106" s="704"/>
      <c r="TEM106" s="704"/>
      <c r="TEN106" s="704"/>
      <c r="TEO106" s="704"/>
      <c r="TEP106" s="704"/>
      <c r="TEQ106" s="704"/>
      <c r="TER106" s="704"/>
      <c r="TES106" s="704"/>
      <c r="TET106" s="704"/>
      <c r="TEU106" s="704"/>
      <c r="TEV106" s="704"/>
      <c r="TEW106" s="704"/>
      <c r="TEX106" s="704"/>
      <c r="TEY106" s="704"/>
      <c r="TEZ106" s="704"/>
      <c r="TFA106" s="704"/>
      <c r="TFB106" s="704"/>
      <c r="TFC106" s="704"/>
      <c r="TFD106" s="704"/>
      <c r="TFE106" s="704"/>
      <c r="TFF106" s="704"/>
      <c r="TFG106" s="704"/>
      <c r="TFH106" s="704"/>
      <c r="TFI106" s="704"/>
      <c r="TFJ106" s="704"/>
      <c r="TFK106" s="704"/>
      <c r="TFL106" s="704"/>
      <c r="TFM106" s="704"/>
      <c r="TFN106" s="704"/>
      <c r="TFO106" s="704"/>
      <c r="TFP106" s="704"/>
      <c r="TFQ106" s="704"/>
      <c r="TFR106" s="704"/>
      <c r="TFS106" s="704"/>
      <c r="TFT106" s="704"/>
      <c r="TFU106" s="704"/>
      <c r="TFV106" s="704"/>
      <c r="TFW106" s="704"/>
      <c r="TFX106" s="704"/>
      <c r="TFY106" s="704"/>
      <c r="TFZ106" s="704"/>
      <c r="TGA106" s="704"/>
      <c r="TGB106" s="704"/>
      <c r="TGC106" s="704"/>
      <c r="TGD106" s="704"/>
      <c r="TGE106" s="704"/>
      <c r="TGF106" s="704"/>
      <c r="TGG106" s="704"/>
      <c r="TGH106" s="704"/>
      <c r="TGI106" s="704"/>
      <c r="TGJ106" s="704"/>
      <c r="TGK106" s="704"/>
      <c r="TGL106" s="704"/>
      <c r="TGM106" s="704"/>
      <c r="TGN106" s="704"/>
      <c r="TGO106" s="704"/>
      <c r="TGP106" s="704"/>
      <c r="TGQ106" s="704"/>
      <c r="TGR106" s="704"/>
      <c r="TGS106" s="704"/>
      <c r="TGT106" s="704"/>
      <c r="TGU106" s="704"/>
      <c r="TGV106" s="704"/>
      <c r="TGW106" s="704"/>
      <c r="TGX106" s="704"/>
      <c r="TGY106" s="704"/>
      <c r="TGZ106" s="704"/>
      <c r="THA106" s="704"/>
      <c r="THB106" s="704"/>
      <c r="THC106" s="704"/>
      <c r="THD106" s="704"/>
      <c r="THE106" s="704"/>
      <c r="THF106" s="704"/>
      <c r="THG106" s="704"/>
      <c r="THH106" s="704"/>
      <c r="THI106" s="704"/>
      <c r="THJ106" s="704"/>
      <c r="THK106" s="704"/>
      <c r="THL106" s="704"/>
      <c r="THM106" s="704"/>
      <c r="THN106" s="704"/>
      <c r="THO106" s="704"/>
      <c r="THP106" s="704"/>
      <c r="THQ106" s="704"/>
      <c r="THR106" s="704"/>
      <c r="THS106" s="704"/>
      <c r="THT106" s="704"/>
      <c r="THU106" s="704"/>
      <c r="THV106" s="704"/>
      <c r="THW106" s="704"/>
      <c r="THX106" s="704"/>
      <c r="THY106" s="704"/>
      <c r="THZ106" s="704"/>
      <c r="TIA106" s="704"/>
      <c r="TIB106" s="704"/>
      <c r="TIC106" s="704"/>
      <c r="TID106" s="704"/>
      <c r="TIE106" s="704"/>
      <c r="TIF106" s="704"/>
      <c r="TIG106" s="704"/>
      <c r="TIH106" s="704"/>
      <c r="TII106" s="704"/>
      <c r="TIJ106" s="704"/>
      <c r="TIK106" s="704"/>
      <c r="TIL106" s="704"/>
      <c r="TIM106" s="704"/>
      <c r="TIN106" s="704"/>
      <c r="TIO106" s="704"/>
      <c r="TIP106" s="704"/>
      <c r="TIQ106" s="704"/>
      <c r="TIR106" s="704"/>
      <c r="TIS106" s="704"/>
      <c r="TIT106" s="704"/>
      <c r="TIU106" s="704"/>
      <c r="TIV106" s="704"/>
      <c r="TIW106" s="704"/>
      <c r="TIX106" s="704"/>
      <c r="TIY106" s="704"/>
      <c r="TIZ106" s="704"/>
      <c r="TJA106" s="704"/>
      <c r="TJB106" s="704"/>
      <c r="TJC106" s="704"/>
      <c r="TJD106" s="704"/>
      <c r="TJE106" s="704"/>
      <c r="TJF106" s="704"/>
      <c r="TJG106" s="704"/>
      <c r="TJH106" s="704"/>
      <c r="TJI106" s="704"/>
      <c r="TJJ106" s="704"/>
      <c r="TJK106" s="704"/>
      <c r="TJL106" s="704"/>
      <c r="TJM106" s="704"/>
      <c r="TJN106" s="704"/>
      <c r="TJO106" s="704"/>
      <c r="TJP106" s="704"/>
      <c r="TJQ106" s="704"/>
      <c r="TJR106" s="704"/>
      <c r="TJS106" s="704"/>
      <c r="TJT106" s="704"/>
      <c r="TJU106" s="704"/>
      <c r="TJV106" s="704"/>
      <c r="TJW106" s="704"/>
      <c r="TJX106" s="704"/>
      <c r="TJY106" s="704"/>
      <c r="TJZ106" s="704"/>
      <c r="TKA106" s="704"/>
      <c r="TKB106" s="704"/>
      <c r="TKC106" s="704"/>
      <c r="TKD106" s="704"/>
      <c r="TKE106" s="704"/>
      <c r="TKF106" s="704"/>
      <c r="TKG106" s="704"/>
      <c r="TKH106" s="704"/>
      <c r="TKI106" s="704"/>
      <c r="TKJ106" s="704"/>
      <c r="TKK106" s="704"/>
      <c r="TKL106" s="704"/>
      <c r="TKM106" s="704"/>
      <c r="TKN106" s="704"/>
      <c r="TKO106" s="704"/>
      <c r="TKP106" s="704"/>
      <c r="TKQ106" s="704"/>
      <c r="TKR106" s="704"/>
      <c r="TKS106" s="704"/>
      <c r="TKT106" s="704"/>
      <c r="TKU106" s="704"/>
      <c r="TKV106" s="704"/>
      <c r="TKW106" s="704"/>
      <c r="TKX106" s="704"/>
      <c r="TKY106" s="704"/>
      <c r="TKZ106" s="704"/>
      <c r="TLA106" s="704"/>
      <c r="TLB106" s="704"/>
      <c r="TLC106" s="704"/>
      <c r="TLD106" s="704"/>
      <c r="TLE106" s="704"/>
      <c r="TLF106" s="704"/>
      <c r="TLG106" s="704"/>
      <c r="TLH106" s="704"/>
      <c r="TLI106" s="704"/>
      <c r="TLJ106" s="704"/>
      <c r="TLK106" s="704"/>
      <c r="TLL106" s="704"/>
      <c r="TLM106" s="704"/>
      <c r="TLN106" s="704"/>
      <c r="TLO106" s="704"/>
      <c r="TLP106" s="704"/>
      <c r="TLQ106" s="704"/>
      <c r="TLR106" s="704"/>
      <c r="TLS106" s="704"/>
      <c r="TLT106" s="704"/>
      <c r="TLU106" s="704"/>
      <c r="TLV106" s="704"/>
      <c r="TLW106" s="704"/>
      <c r="TLX106" s="704"/>
      <c r="TLY106" s="704"/>
      <c r="TLZ106" s="704"/>
      <c r="TMA106" s="704"/>
      <c r="TMB106" s="704"/>
      <c r="TMC106" s="704"/>
      <c r="TMD106" s="704"/>
      <c r="TME106" s="704"/>
      <c r="TMF106" s="704"/>
      <c r="TMG106" s="704"/>
      <c r="TMH106" s="704"/>
      <c r="TMI106" s="704"/>
      <c r="TMJ106" s="704"/>
      <c r="TMK106" s="704"/>
      <c r="TML106" s="704"/>
      <c r="TMM106" s="704"/>
      <c r="TMN106" s="704"/>
      <c r="TMO106" s="704"/>
      <c r="TMP106" s="704"/>
      <c r="TMQ106" s="704"/>
      <c r="TMR106" s="704"/>
      <c r="TMS106" s="704"/>
      <c r="TMT106" s="704"/>
      <c r="TMU106" s="704"/>
      <c r="TMV106" s="704"/>
      <c r="TMW106" s="704"/>
      <c r="TMX106" s="704"/>
      <c r="TMY106" s="704"/>
      <c r="TMZ106" s="704"/>
      <c r="TNA106" s="704"/>
      <c r="TNB106" s="704"/>
      <c r="TNC106" s="704"/>
      <c r="TND106" s="704"/>
      <c r="TNE106" s="704"/>
      <c r="TNF106" s="704"/>
      <c r="TNG106" s="704"/>
      <c r="TNH106" s="704"/>
      <c r="TNI106" s="704"/>
      <c r="TNJ106" s="704"/>
      <c r="TNK106" s="704"/>
      <c r="TNL106" s="704"/>
      <c r="TNM106" s="704"/>
      <c r="TNN106" s="704"/>
      <c r="TNO106" s="704"/>
      <c r="TNP106" s="704"/>
      <c r="TNQ106" s="704"/>
      <c r="TNR106" s="704"/>
      <c r="TNS106" s="704"/>
      <c r="TNT106" s="704"/>
      <c r="TNU106" s="704"/>
      <c r="TNV106" s="704"/>
      <c r="TNW106" s="704"/>
      <c r="TNX106" s="704"/>
      <c r="TNY106" s="704"/>
      <c r="TNZ106" s="704"/>
      <c r="TOA106" s="704"/>
      <c r="TOB106" s="704"/>
      <c r="TOC106" s="704"/>
      <c r="TOD106" s="704"/>
      <c r="TOE106" s="704"/>
      <c r="TOF106" s="704"/>
      <c r="TOG106" s="704"/>
      <c r="TOH106" s="704"/>
      <c r="TOI106" s="704"/>
      <c r="TOJ106" s="704"/>
      <c r="TOK106" s="704"/>
      <c r="TOL106" s="704"/>
      <c r="TOM106" s="704"/>
      <c r="TON106" s="704"/>
      <c r="TOO106" s="704"/>
      <c r="TOP106" s="704"/>
      <c r="TOQ106" s="704"/>
      <c r="TOR106" s="704"/>
      <c r="TOS106" s="704"/>
      <c r="TOT106" s="704"/>
      <c r="TOU106" s="704"/>
      <c r="TOV106" s="704"/>
      <c r="TOW106" s="704"/>
      <c r="TOX106" s="704"/>
      <c r="TOY106" s="704"/>
      <c r="TOZ106" s="704"/>
      <c r="TPA106" s="704"/>
      <c r="TPB106" s="704"/>
      <c r="TPC106" s="704"/>
      <c r="TPD106" s="704"/>
      <c r="TPE106" s="704"/>
      <c r="TPF106" s="704"/>
      <c r="TPG106" s="704"/>
      <c r="TPH106" s="704"/>
      <c r="TPI106" s="704"/>
      <c r="TPJ106" s="704"/>
      <c r="TPK106" s="704"/>
      <c r="TPL106" s="704"/>
      <c r="TPM106" s="704"/>
      <c r="TPN106" s="704"/>
      <c r="TPO106" s="704"/>
      <c r="TPP106" s="704"/>
      <c r="TPQ106" s="704"/>
      <c r="TPR106" s="704"/>
      <c r="TPS106" s="704"/>
      <c r="TPT106" s="704"/>
      <c r="TPU106" s="704"/>
      <c r="TPV106" s="704"/>
      <c r="TPW106" s="704"/>
      <c r="TPX106" s="704"/>
      <c r="TPY106" s="704"/>
      <c r="TPZ106" s="704"/>
      <c r="TQA106" s="704"/>
      <c r="TQB106" s="704"/>
      <c r="TQC106" s="704"/>
      <c r="TQD106" s="704"/>
      <c r="TQE106" s="704"/>
      <c r="TQF106" s="704"/>
      <c r="TQG106" s="704"/>
      <c r="TQH106" s="704"/>
      <c r="TQI106" s="704"/>
      <c r="TQJ106" s="704"/>
      <c r="TQK106" s="704"/>
      <c r="TQL106" s="704"/>
      <c r="TQM106" s="704"/>
      <c r="TQN106" s="704"/>
      <c r="TQO106" s="704"/>
      <c r="TQP106" s="704"/>
      <c r="TQQ106" s="704"/>
      <c r="TQR106" s="704"/>
      <c r="TQS106" s="704"/>
      <c r="TQT106" s="704"/>
      <c r="TQU106" s="704"/>
      <c r="TQV106" s="704"/>
      <c r="TQW106" s="704"/>
      <c r="TQX106" s="704"/>
      <c r="TQY106" s="704"/>
      <c r="TQZ106" s="704"/>
      <c r="TRA106" s="704"/>
      <c r="TRB106" s="704"/>
      <c r="TRC106" s="704"/>
      <c r="TRD106" s="704"/>
      <c r="TRE106" s="704"/>
      <c r="TRF106" s="704"/>
      <c r="TRG106" s="704"/>
      <c r="TRH106" s="704"/>
      <c r="TRI106" s="704"/>
      <c r="TRJ106" s="704"/>
      <c r="TRK106" s="704"/>
      <c r="TRL106" s="704"/>
      <c r="TRM106" s="704"/>
      <c r="TRN106" s="704"/>
      <c r="TRO106" s="704"/>
      <c r="TRP106" s="704"/>
      <c r="TRQ106" s="704"/>
      <c r="TRR106" s="704"/>
      <c r="TRS106" s="704"/>
      <c r="TRT106" s="704"/>
      <c r="TRU106" s="704"/>
      <c r="TRV106" s="704"/>
      <c r="TRW106" s="704"/>
      <c r="TRX106" s="704"/>
      <c r="TRY106" s="704"/>
      <c r="TRZ106" s="704"/>
      <c r="TSA106" s="704"/>
      <c r="TSB106" s="704"/>
      <c r="TSC106" s="704"/>
      <c r="TSD106" s="704"/>
      <c r="TSE106" s="704"/>
      <c r="TSF106" s="704"/>
      <c r="TSG106" s="704"/>
      <c r="TSH106" s="704"/>
      <c r="TSI106" s="704"/>
      <c r="TSJ106" s="704"/>
      <c r="TSK106" s="704"/>
      <c r="TSL106" s="704"/>
      <c r="TSM106" s="704"/>
      <c r="TSN106" s="704"/>
      <c r="TSO106" s="704"/>
      <c r="TSP106" s="704"/>
      <c r="TSQ106" s="704"/>
      <c r="TSR106" s="704"/>
      <c r="TSS106" s="704"/>
      <c r="TST106" s="704"/>
      <c r="TSU106" s="704"/>
      <c r="TSV106" s="704"/>
      <c r="TSW106" s="704"/>
      <c r="TSX106" s="704"/>
      <c r="TSY106" s="704"/>
      <c r="TSZ106" s="704"/>
      <c r="TTA106" s="704"/>
      <c r="TTB106" s="704"/>
      <c r="TTC106" s="704"/>
      <c r="TTD106" s="704"/>
      <c r="TTE106" s="704"/>
      <c r="TTF106" s="704"/>
      <c r="TTG106" s="704"/>
      <c r="TTH106" s="704"/>
      <c r="TTI106" s="704"/>
      <c r="TTJ106" s="704"/>
      <c r="TTK106" s="704"/>
      <c r="TTL106" s="704"/>
      <c r="TTM106" s="704"/>
      <c r="TTN106" s="704"/>
      <c r="TTO106" s="704"/>
      <c r="TTP106" s="704"/>
      <c r="TTQ106" s="704"/>
      <c r="TTR106" s="704"/>
      <c r="TTS106" s="704"/>
      <c r="TTT106" s="704"/>
      <c r="TTU106" s="704"/>
      <c r="TTV106" s="704"/>
      <c r="TTW106" s="704"/>
      <c r="TTX106" s="704"/>
      <c r="TTY106" s="704"/>
      <c r="TTZ106" s="704"/>
      <c r="TUA106" s="704"/>
      <c r="TUB106" s="704"/>
      <c r="TUC106" s="704"/>
      <c r="TUD106" s="704"/>
      <c r="TUE106" s="704"/>
      <c r="TUF106" s="704"/>
      <c r="TUG106" s="704"/>
      <c r="TUH106" s="704"/>
      <c r="TUI106" s="704"/>
      <c r="TUJ106" s="704"/>
      <c r="TUK106" s="704"/>
      <c r="TUL106" s="704"/>
      <c r="TUM106" s="704"/>
      <c r="TUN106" s="704"/>
      <c r="TUO106" s="704"/>
      <c r="TUP106" s="704"/>
      <c r="TUQ106" s="704"/>
      <c r="TUR106" s="704"/>
      <c r="TUS106" s="704"/>
      <c r="TUT106" s="704"/>
      <c r="TUU106" s="704"/>
      <c r="TUV106" s="704"/>
      <c r="TUW106" s="704"/>
      <c r="TUX106" s="704"/>
      <c r="TUY106" s="704"/>
      <c r="TUZ106" s="704"/>
      <c r="TVA106" s="704"/>
      <c r="TVB106" s="704"/>
      <c r="TVC106" s="704"/>
      <c r="TVD106" s="704"/>
      <c r="TVE106" s="704"/>
      <c r="TVF106" s="704"/>
      <c r="TVG106" s="704"/>
      <c r="TVH106" s="704"/>
      <c r="TVI106" s="704"/>
      <c r="TVJ106" s="704"/>
      <c r="TVK106" s="704"/>
      <c r="TVL106" s="704"/>
      <c r="TVM106" s="704"/>
      <c r="TVN106" s="704"/>
      <c r="TVO106" s="704"/>
      <c r="TVP106" s="704"/>
      <c r="TVQ106" s="704"/>
      <c r="TVR106" s="704"/>
      <c r="TVS106" s="704"/>
      <c r="TVT106" s="704"/>
      <c r="TVU106" s="704"/>
      <c r="TVV106" s="704"/>
      <c r="TVW106" s="704"/>
      <c r="TVX106" s="704"/>
      <c r="TVY106" s="704"/>
      <c r="TVZ106" s="704"/>
      <c r="TWA106" s="704"/>
      <c r="TWB106" s="704"/>
      <c r="TWC106" s="704"/>
      <c r="TWD106" s="704"/>
      <c r="TWE106" s="704"/>
      <c r="TWF106" s="704"/>
      <c r="TWG106" s="704"/>
      <c r="TWH106" s="704"/>
      <c r="TWI106" s="704"/>
      <c r="TWJ106" s="704"/>
      <c r="TWK106" s="704"/>
      <c r="TWL106" s="704"/>
      <c r="TWM106" s="704"/>
      <c r="TWN106" s="704"/>
      <c r="TWO106" s="704"/>
      <c r="TWP106" s="704"/>
      <c r="TWQ106" s="704"/>
      <c r="TWR106" s="704"/>
      <c r="TWS106" s="704"/>
      <c r="TWT106" s="704"/>
      <c r="TWU106" s="704"/>
      <c r="TWV106" s="704"/>
      <c r="TWW106" s="704"/>
      <c r="TWX106" s="704"/>
      <c r="TWY106" s="704"/>
      <c r="TWZ106" s="704"/>
      <c r="TXA106" s="704"/>
      <c r="TXB106" s="704"/>
      <c r="TXC106" s="704"/>
      <c r="TXD106" s="704"/>
      <c r="TXE106" s="704"/>
      <c r="TXF106" s="704"/>
      <c r="TXG106" s="704"/>
      <c r="TXH106" s="704"/>
      <c r="TXI106" s="704"/>
      <c r="TXJ106" s="704"/>
      <c r="TXK106" s="704"/>
      <c r="TXL106" s="704"/>
      <c r="TXM106" s="704"/>
      <c r="TXN106" s="704"/>
      <c r="TXO106" s="704"/>
      <c r="TXP106" s="704"/>
      <c r="TXQ106" s="704"/>
      <c r="TXR106" s="704"/>
      <c r="TXS106" s="704"/>
      <c r="TXT106" s="704"/>
      <c r="TXU106" s="704"/>
      <c r="TXV106" s="704"/>
      <c r="TXW106" s="704"/>
      <c r="TXX106" s="704"/>
      <c r="TXY106" s="704"/>
      <c r="TXZ106" s="704"/>
      <c r="TYA106" s="704"/>
      <c r="TYB106" s="704"/>
      <c r="TYC106" s="704"/>
      <c r="TYD106" s="704"/>
      <c r="TYE106" s="704"/>
      <c r="TYF106" s="704"/>
      <c r="TYG106" s="704"/>
      <c r="TYH106" s="704"/>
      <c r="TYI106" s="704"/>
      <c r="TYJ106" s="704"/>
      <c r="TYK106" s="704"/>
      <c r="TYL106" s="704"/>
      <c r="TYM106" s="704"/>
      <c r="TYN106" s="704"/>
      <c r="TYO106" s="704"/>
      <c r="TYP106" s="704"/>
      <c r="TYQ106" s="704"/>
      <c r="TYR106" s="704"/>
      <c r="TYS106" s="704"/>
      <c r="TYT106" s="704"/>
      <c r="TYU106" s="704"/>
      <c r="TYV106" s="704"/>
      <c r="TYW106" s="704"/>
      <c r="TYX106" s="704"/>
      <c r="TYY106" s="704"/>
      <c r="TYZ106" s="704"/>
      <c r="TZA106" s="704"/>
      <c r="TZB106" s="704"/>
      <c r="TZC106" s="704"/>
      <c r="TZD106" s="704"/>
      <c r="TZE106" s="704"/>
      <c r="TZF106" s="704"/>
      <c r="TZG106" s="704"/>
      <c r="TZH106" s="704"/>
      <c r="TZI106" s="704"/>
      <c r="TZJ106" s="704"/>
      <c r="TZK106" s="704"/>
      <c r="TZL106" s="704"/>
      <c r="TZM106" s="704"/>
      <c r="TZN106" s="704"/>
      <c r="TZO106" s="704"/>
      <c r="TZP106" s="704"/>
      <c r="TZQ106" s="704"/>
      <c r="TZR106" s="704"/>
      <c r="TZS106" s="704"/>
      <c r="TZT106" s="704"/>
      <c r="TZU106" s="704"/>
      <c r="TZV106" s="704"/>
      <c r="TZW106" s="704"/>
      <c r="TZX106" s="704"/>
      <c r="TZY106" s="704"/>
      <c r="TZZ106" s="704"/>
      <c r="UAA106" s="704"/>
      <c r="UAB106" s="704"/>
      <c r="UAC106" s="704"/>
      <c r="UAD106" s="704"/>
      <c r="UAE106" s="704"/>
      <c r="UAF106" s="704"/>
      <c r="UAG106" s="704"/>
      <c r="UAH106" s="704"/>
      <c r="UAI106" s="704"/>
      <c r="UAJ106" s="704"/>
      <c r="UAK106" s="704"/>
      <c r="UAL106" s="704"/>
      <c r="UAM106" s="704"/>
      <c r="UAN106" s="704"/>
      <c r="UAO106" s="704"/>
      <c r="UAP106" s="704"/>
      <c r="UAQ106" s="704"/>
      <c r="UAR106" s="704"/>
      <c r="UAS106" s="704"/>
      <c r="UAT106" s="704"/>
      <c r="UAU106" s="704"/>
      <c r="UAV106" s="704"/>
      <c r="UAW106" s="704"/>
      <c r="UAX106" s="704"/>
      <c r="UAY106" s="704"/>
      <c r="UAZ106" s="704"/>
      <c r="UBA106" s="704"/>
      <c r="UBB106" s="704"/>
      <c r="UBC106" s="704"/>
      <c r="UBD106" s="704"/>
      <c r="UBE106" s="704"/>
      <c r="UBF106" s="704"/>
      <c r="UBG106" s="704"/>
      <c r="UBH106" s="704"/>
      <c r="UBI106" s="704"/>
      <c r="UBJ106" s="704"/>
      <c r="UBK106" s="704"/>
      <c r="UBL106" s="704"/>
      <c r="UBM106" s="704"/>
      <c r="UBN106" s="704"/>
      <c r="UBO106" s="704"/>
      <c r="UBP106" s="704"/>
      <c r="UBQ106" s="704"/>
      <c r="UBR106" s="704"/>
      <c r="UBS106" s="704"/>
      <c r="UBT106" s="704"/>
      <c r="UBU106" s="704"/>
      <c r="UBV106" s="704"/>
      <c r="UBW106" s="704"/>
      <c r="UBX106" s="704"/>
      <c r="UBY106" s="704"/>
      <c r="UBZ106" s="704"/>
      <c r="UCA106" s="704"/>
      <c r="UCB106" s="704"/>
      <c r="UCC106" s="704"/>
      <c r="UCD106" s="704"/>
      <c r="UCE106" s="704"/>
      <c r="UCF106" s="704"/>
      <c r="UCG106" s="704"/>
      <c r="UCH106" s="704"/>
      <c r="UCI106" s="704"/>
      <c r="UCJ106" s="704"/>
      <c r="UCK106" s="704"/>
      <c r="UCL106" s="704"/>
      <c r="UCM106" s="704"/>
      <c r="UCN106" s="704"/>
      <c r="UCO106" s="704"/>
      <c r="UCP106" s="704"/>
      <c r="UCQ106" s="704"/>
      <c r="UCR106" s="704"/>
      <c r="UCS106" s="704"/>
      <c r="UCT106" s="704"/>
      <c r="UCU106" s="704"/>
      <c r="UCV106" s="704"/>
      <c r="UCW106" s="704"/>
      <c r="UCX106" s="704"/>
      <c r="UCY106" s="704"/>
      <c r="UCZ106" s="704"/>
      <c r="UDA106" s="704"/>
      <c r="UDB106" s="704"/>
      <c r="UDC106" s="704"/>
      <c r="UDD106" s="704"/>
      <c r="UDE106" s="704"/>
      <c r="UDF106" s="704"/>
      <c r="UDG106" s="704"/>
      <c r="UDH106" s="704"/>
      <c r="UDI106" s="704"/>
      <c r="UDJ106" s="704"/>
      <c r="UDK106" s="704"/>
      <c r="UDL106" s="704"/>
      <c r="UDM106" s="704"/>
      <c r="UDN106" s="704"/>
      <c r="UDO106" s="704"/>
      <c r="UDP106" s="704"/>
      <c r="UDQ106" s="704"/>
      <c r="UDR106" s="704"/>
      <c r="UDS106" s="704"/>
      <c r="UDT106" s="704"/>
      <c r="UDU106" s="704"/>
      <c r="UDV106" s="704"/>
      <c r="UDW106" s="704"/>
      <c r="UDX106" s="704"/>
      <c r="UDY106" s="704"/>
      <c r="UDZ106" s="704"/>
      <c r="UEA106" s="704"/>
      <c r="UEB106" s="704"/>
      <c r="UEC106" s="704"/>
      <c r="UED106" s="704"/>
      <c r="UEE106" s="704"/>
      <c r="UEF106" s="704"/>
      <c r="UEG106" s="704"/>
      <c r="UEH106" s="704"/>
      <c r="UEI106" s="704"/>
      <c r="UEJ106" s="704"/>
      <c r="UEK106" s="704"/>
      <c r="UEL106" s="704"/>
      <c r="UEM106" s="704"/>
      <c r="UEN106" s="704"/>
      <c r="UEO106" s="704"/>
      <c r="UEP106" s="704"/>
      <c r="UEQ106" s="704"/>
      <c r="UER106" s="704"/>
      <c r="UES106" s="704"/>
      <c r="UET106" s="704"/>
      <c r="UEU106" s="704"/>
      <c r="UEV106" s="704"/>
      <c r="UEW106" s="704"/>
      <c r="UEX106" s="704"/>
      <c r="UEY106" s="704"/>
      <c r="UEZ106" s="704"/>
      <c r="UFA106" s="704"/>
      <c r="UFB106" s="704"/>
      <c r="UFC106" s="704"/>
      <c r="UFD106" s="704"/>
      <c r="UFE106" s="704"/>
      <c r="UFF106" s="704"/>
      <c r="UFG106" s="704"/>
      <c r="UFH106" s="704"/>
      <c r="UFI106" s="704"/>
      <c r="UFJ106" s="704"/>
      <c r="UFK106" s="704"/>
      <c r="UFL106" s="704"/>
      <c r="UFM106" s="704"/>
      <c r="UFN106" s="704"/>
      <c r="UFO106" s="704"/>
      <c r="UFP106" s="704"/>
      <c r="UFQ106" s="704"/>
      <c r="UFR106" s="704"/>
      <c r="UFS106" s="704"/>
      <c r="UFT106" s="704"/>
      <c r="UFU106" s="704"/>
      <c r="UFV106" s="704"/>
      <c r="UFW106" s="704"/>
      <c r="UFX106" s="704"/>
      <c r="UFY106" s="704"/>
      <c r="UFZ106" s="704"/>
      <c r="UGA106" s="704"/>
      <c r="UGB106" s="704"/>
      <c r="UGC106" s="704"/>
      <c r="UGD106" s="704"/>
      <c r="UGE106" s="704"/>
      <c r="UGF106" s="704"/>
      <c r="UGG106" s="704"/>
      <c r="UGH106" s="704"/>
      <c r="UGI106" s="704"/>
      <c r="UGJ106" s="704"/>
      <c r="UGK106" s="704"/>
      <c r="UGL106" s="704"/>
      <c r="UGM106" s="704"/>
      <c r="UGN106" s="704"/>
      <c r="UGO106" s="704"/>
      <c r="UGP106" s="704"/>
      <c r="UGQ106" s="704"/>
      <c r="UGR106" s="704"/>
      <c r="UGS106" s="704"/>
      <c r="UGT106" s="704"/>
      <c r="UGU106" s="704"/>
      <c r="UGV106" s="704"/>
      <c r="UGW106" s="704"/>
      <c r="UGX106" s="704"/>
      <c r="UGY106" s="704"/>
      <c r="UGZ106" s="704"/>
      <c r="UHA106" s="704"/>
      <c r="UHB106" s="704"/>
      <c r="UHC106" s="704"/>
      <c r="UHD106" s="704"/>
      <c r="UHE106" s="704"/>
      <c r="UHF106" s="704"/>
      <c r="UHG106" s="704"/>
      <c r="UHH106" s="704"/>
      <c r="UHI106" s="704"/>
      <c r="UHJ106" s="704"/>
      <c r="UHK106" s="704"/>
      <c r="UHL106" s="704"/>
      <c r="UHM106" s="704"/>
      <c r="UHN106" s="704"/>
      <c r="UHO106" s="704"/>
      <c r="UHP106" s="704"/>
      <c r="UHQ106" s="704"/>
      <c r="UHR106" s="704"/>
      <c r="UHS106" s="704"/>
      <c r="UHT106" s="704"/>
      <c r="UHU106" s="704"/>
      <c r="UHV106" s="704"/>
      <c r="UHW106" s="704"/>
      <c r="UHX106" s="704"/>
      <c r="UHY106" s="704"/>
      <c r="UHZ106" s="704"/>
      <c r="UIA106" s="704"/>
      <c r="UIB106" s="704"/>
      <c r="UIC106" s="704"/>
      <c r="UID106" s="704"/>
      <c r="UIE106" s="704"/>
      <c r="UIF106" s="704"/>
      <c r="UIG106" s="704"/>
      <c r="UIH106" s="704"/>
      <c r="UII106" s="704"/>
      <c r="UIJ106" s="704"/>
      <c r="UIK106" s="704"/>
      <c r="UIL106" s="704"/>
      <c r="UIM106" s="704"/>
      <c r="UIN106" s="704"/>
      <c r="UIO106" s="704"/>
      <c r="UIP106" s="704"/>
      <c r="UIQ106" s="704"/>
      <c r="UIR106" s="704"/>
      <c r="UIS106" s="704"/>
      <c r="UIT106" s="704"/>
      <c r="UIU106" s="704"/>
      <c r="UIV106" s="704"/>
      <c r="UIW106" s="704"/>
      <c r="UIX106" s="704"/>
      <c r="UIY106" s="704"/>
      <c r="UIZ106" s="704"/>
      <c r="UJA106" s="704"/>
      <c r="UJB106" s="704"/>
      <c r="UJC106" s="704"/>
      <c r="UJD106" s="704"/>
      <c r="UJE106" s="704"/>
      <c r="UJF106" s="704"/>
      <c r="UJG106" s="704"/>
      <c r="UJH106" s="704"/>
      <c r="UJI106" s="704"/>
      <c r="UJJ106" s="704"/>
      <c r="UJK106" s="704"/>
      <c r="UJL106" s="704"/>
      <c r="UJM106" s="704"/>
      <c r="UJN106" s="704"/>
      <c r="UJO106" s="704"/>
      <c r="UJP106" s="704"/>
      <c r="UJQ106" s="704"/>
      <c r="UJR106" s="704"/>
      <c r="UJS106" s="704"/>
      <c r="UJT106" s="704"/>
      <c r="UJU106" s="704"/>
      <c r="UJV106" s="704"/>
      <c r="UJW106" s="704"/>
      <c r="UJX106" s="704"/>
      <c r="UJY106" s="704"/>
      <c r="UJZ106" s="704"/>
      <c r="UKA106" s="704"/>
      <c r="UKB106" s="704"/>
      <c r="UKC106" s="704"/>
      <c r="UKD106" s="704"/>
      <c r="UKE106" s="704"/>
      <c r="UKF106" s="704"/>
      <c r="UKG106" s="704"/>
      <c r="UKH106" s="704"/>
      <c r="UKI106" s="704"/>
      <c r="UKJ106" s="704"/>
      <c r="UKK106" s="704"/>
      <c r="UKL106" s="704"/>
      <c r="UKM106" s="704"/>
      <c r="UKN106" s="704"/>
      <c r="UKO106" s="704"/>
      <c r="UKP106" s="704"/>
      <c r="UKQ106" s="704"/>
      <c r="UKR106" s="704"/>
      <c r="UKS106" s="704"/>
      <c r="UKT106" s="704"/>
      <c r="UKU106" s="704"/>
      <c r="UKV106" s="704"/>
      <c r="UKW106" s="704"/>
      <c r="UKX106" s="704"/>
      <c r="UKY106" s="704"/>
      <c r="UKZ106" s="704"/>
      <c r="ULA106" s="704"/>
      <c r="ULB106" s="704"/>
      <c r="ULC106" s="704"/>
      <c r="ULD106" s="704"/>
      <c r="ULE106" s="704"/>
      <c r="ULF106" s="704"/>
      <c r="ULG106" s="704"/>
      <c r="ULH106" s="704"/>
      <c r="ULI106" s="704"/>
      <c r="ULJ106" s="704"/>
      <c r="ULK106" s="704"/>
      <c r="ULL106" s="704"/>
      <c r="ULM106" s="704"/>
      <c r="ULN106" s="704"/>
      <c r="ULO106" s="704"/>
      <c r="ULP106" s="704"/>
      <c r="ULQ106" s="704"/>
      <c r="ULR106" s="704"/>
      <c r="ULS106" s="704"/>
      <c r="ULT106" s="704"/>
      <c r="ULU106" s="704"/>
      <c r="ULV106" s="704"/>
      <c r="ULW106" s="704"/>
      <c r="ULX106" s="704"/>
      <c r="ULY106" s="704"/>
      <c r="ULZ106" s="704"/>
      <c r="UMA106" s="704"/>
      <c r="UMB106" s="704"/>
      <c r="UMC106" s="704"/>
      <c r="UMD106" s="704"/>
      <c r="UME106" s="704"/>
      <c r="UMF106" s="704"/>
      <c r="UMG106" s="704"/>
      <c r="UMH106" s="704"/>
      <c r="UMI106" s="704"/>
      <c r="UMJ106" s="704"/>
      <c r="UMK106" s="704"/>
      <c r="UML106" s="704"/>
      <c r="UMM106" s="704"/>
      <c r="UMN106" s="704"/>
      <c r="UMO106" s="704"/>
      <c r="UMP106" s="704"/>
      <c r="UMQ106" s="704"/>
      <c r="UMR106" s="704"/>
      <c r="UMS106" s="704"/>
      <c r="UMT106" s="704"/>
      <c r="UMU106" s="704"/>
      <c r="UMV106" s="704"/>
      <c r="UMW106" s="704"/>
      <c r="UMX106" s="704"/>
      <c r="UMY106" s="704"/>
      <c r="UMZ106" s="704"/>
      <c r="UNA106" s="704"/>
      <c r="UNB106" s="704"/>
      <c r="UNC106" s="704"/>
      <c r="UND106" s="704"/>
      <c r="UNE106" s="704"/>
      <c r="UNF106" s="704"/>
      <c r="UNG106" s="704"/>
      <c r="UNH106" s="704"/>
      <c r="UNI106" s="704"/>
      <c r="UNJ106" s="704"/>
      <c r="UNK106" s="704"/>
      <c r="UNL106" s="704"/>
      <c r="UNM106" s="704"/>
      <c r="UNN106" s="704"/>
      <c r="UNO106" s="704"/>
      <c r="UNP106" s="704"/>
      <c r="UNQ106" s="704"/>
      <c r="UNR106" s="704"/>
      <c r="UNS106" s="704"/>
      <c r="UNT106" s="704"/>
      <c r="UNU106" s="704"/>
      <c r="UNV106" s="704"/>
      <c r="UNW106" s="704"/>
      <c r="UNX106" s="704"/>
      <c r="UNY106" s="704"/>
      <c r="UNZ106" s="704"/>
      <c r="UOA106" s="704"/>
      <c r="UOB106" s="704"/>
      <c r="UOC106" s="704"/>
      <c r="UOD106" s="704"/>
      <c r="UOE106" s="704"/>
      <c r="UOF106" s="704"/>
      <c r="UOG106" s="704"/>
      <c r="UOH106" s="704"/>
      <c r="UOI106" s="704"/>
      <c r="UOJ106" s="704"/>
      <c r="UOK106" s="704"/>
      <c r="UOL106" s="704"/>
      <c r="UOM106" s="704"/>
      <c r="UON106" s="704"/>
      <c r="UOO106" s="704"/>
      <c r="UOP106" s="704"/>
      <c r="UOQ106" s="704"/>
      <c r="UOR106" s="704"/>
      <c r="UOS106" s="704"/>
      <c r="UOT106" s="704"/>
      <c r="UOU106" s="704"/>
      <c r="UOV106" s="704"/>
      <c r="UOW106" s="704"/>
      <c r="UOX106" s="704"/>
      <c r="UOY106" s="704"/>
      <c r="UOZ106" s="704"/>
      <c r="UPA106" s="704"/>
      <c r="UPB106" s="704"/>
      <c r="UPC106" s="704"/>
      <c r="UPD106" s="704"/>
      <c r="UPE106" s="704"/>
      <c r="UPF106" s="704"/>
      <c r="UPG106" s="704"/>
      <c r="UPH106" s="704"/>
      <c r="UPI106" s="704"/>
      <c r="UPJ106" s="704"/>
      <c r="UPK106" s="704"/>
      <c r="UPL106" s="704"/>
      <c r="UPM106" s="704"/>
      <c r="UPN106" s="704"/>
      <c r="UPO106" s="704"/>
      <c r="UPP106" s="704"/>
      <c r="UPQ106" s="704"/>
      <c r="UPR106" s="704"/>
      <c r="UPS106" s="704"/>
      <c r="UPT106" s="704"/>
      <c r="UPU106" s="704"/>
      <c r="UPV106" s="704"/>
      <c r="UPW106" s="704"/>
      <c r="UPX106" s="704"/>
      <c r="UPY106" s="704"/>
      <c r="UPZ106" s="704"/>
      <c r="UQA106" s="704"/>
      <c r="UQB106" s="704"/>
      <c r="UQC106" s="704"/>
      <c r="UQD106" s="704"/>
      <c r="UQE106" s="704"/>
      <c r="UQF106" s="704"/>
      <c r="UQG106" s="704"/>
      <c r="UQH106" s="704"/>
      <c r="UQI106" s="704"/>
      <c r="UQJ106" s="704"/>
      <c r="UQK106" s="704"/>
      <c r="UQL106" s="704"/>
      <c r="UQM106" s="704"/>
      <c r="UQN106" s="704"/>
      <c r="UQO106" s="704"/>
      <c r="UQP106" s="704"/>
      <c r="UQQ106" s="704"/>
      <c r="UQR106" s="704"/>
      <c r="UQS106" s="704"/>
      <c r="UQT106" s="704"/>
      <c r="UQU106" s="704"/>
      <c r="UQV106" s="704"/>
      <c r="UQW106" s="704"/>
      <c r="UQX106" s="704"/>
      <c r="UQY106" s="704"/>
      <c r="UQZ106" s="704"/>
      <c r="URA106" s="704"/>
      <c r="URB106" s="704"/>
      <c r="URC106" s="704"/>
      <c r="URD106" s="704"/>
      <c r="URE106" s="704"/>
      <c r="URF106" s="704"/>
      <c r="URG106" s="704"/>
      <c r="URH106" s="704"/>
      <c r="URI106" s="704"/>
      <c r="URJ106" s="704"/>
      <c r="URK106" s="704"/>
      <c r="URL106" s="704"/>
      <c r="URM106" s="704"/>
      <c r="URN106" s="704"/>
      <c r="URO106" s="704"/>
      <c r="URP106" s="704"/>
      <c r="URQ106" s="704"/>
      <c r="URR106" s="704"/>
      <c r="URS106" s="704"/>
      <c r="URT106" s="704"/>
      <c r="URU106" s="704"/>
      <c r="URV106" s="704"/>
      <c r="URW106" s="704"/>
      <c r="URX106" s="704"/>
      <c r="URY106" s="704"/>
      <c r="URZ106" s="704"/>
      <c r="USA106" s="704"/>
      <c r="USB106" s="704"/>
      <c r="USC106" s="704"/>
      <c r="USD106" s="704"/>
      <c r="USE106" s="704"/>
      <c r="USF106" s="704"/>
      <c r="USG106" s="704"/>
      <c r="USH106" s="704"/>
      <c r="USI106" s="704"/>
      <c r="USJ106" s="704"/>
      <c r="USK106" s="704"/>
      <c r="USL106" s="704"/>
      <c r="USM106" s="704"/>
      <c r="USN106" s="704"/>
      <c r="USO106" s="704"/>
      <c r="USP106" s="704"/>
      <c r="USQ106" s="704"/>
      <c r="USR106" s="704"/>
      <c r="USS106" s="704"/>
      <c r="UST106" s="704"/>
      <c r="USU106" s="704"/>
      <c r="USV106" s="704"/>
      <c r="USW106" s="704"/>
      <c r="USX106" s="704"/>
      <c r="USY106" s="704"/>
      <c r="USZ106" s="704"/>
      <c r="UTA106" s="704"/>
      <c r="UTB106" s="704"/>
      <c r="UTC106" s="704"/>
      <c r="UTD106" s="704"/>
      <c r="UTE106" s="704"/>
      <c r="UTF106" s="704"/>
      <c r="UTG106" s="704"/>
      <c r="UTH106" s="704"/>
      <c r="UTI106" s="704"/>
      <c r="UTJ106" s="704"/>
      <c r="UTK106" s="704"/>
      <c r="UTL106" s="704"/>
      <c r="UTM106" s="704"/>
      <c r="UTN106" s="704"/>
      <c r="UTO106" s="704"/>
      <c r="UTP106" s="704"/>
      <c r="UTQ106" s="704"/>
      <c r="UTR106" s="704"/>
      <c r="UTS106" s="704"/>
      <c r="UTT106" s="704"/>
      <c r="UTU106" s="704"/>
      <c r="UTV106" s="704"/>
      <c r="UTW106" s="704"/>
      <c r="UTX106" s="704"/>
      <c r="UTY106" s="704"/>
      <c r="UTZ106" s="704"/>
      <c r="UUA106" s="704"/>
      <c r="UUB106" s="704"/>
      <c r="UUC106" s="704"/>
      <c r="UUD106" s="704"/>
      <c r="UUE106" s="704"/>
      <c r="UUF106" s="704"/>
      <c r="UUG106" s="704"/>
      <c r="UUH106" s="704"/>
      <c r="UUI106" s="704"/>
      <c r="UUJ106" s="704"/>
      <c r="UUK106" s="704"/>
      <c r="UUL106" s="704"/>
      <c r="UUM106" s="704"/>
      <c r="UUN106" s="704"/>
      <c r="UUO106" s="704"/>
      <c r="UUP106" s="704"/>
      <c r="UUQ106" s="704"/>
      <c r="UUR106" s="704"/>
      <c r="UUS106" s="704"/>
      <c r="UUT106" s="704"/>
      <c r="UUU106" s="704"/>
      <c r="UUV106" s="704"/>
      <c r="UUW106" s="704"/>
      <c r="UUX106" s="704"/>
      <c r="UUY106" s="704"/>
      <c r="UUZ106" s="704"/>
      <c r="UVA106" s="704"/>
      <c r="UVB106" s="704"/>
      <c r="UVC106" s="704"/>
      <c r="UVD106" s="704"/>
      <c r="UVE106" s="704"/>
      <c r="UVF106" s="704"/>
      <c r="UVG106" s="704"/>
      <c r="UVH106" s="704"/>
      <c r="UVI106" s="704"/>
      <c r="UVJ106" s="704"/>
      <c r="UVK106" s="704"/>
      <c r="UVL106" s="704"/>
      <c r="UVM106" s="704"/>
      <c r="UVN106" s="704"/>
      <c r="UVO106" s="704"/>
      <c r="UVP106" s="704"/>
      <c r="UVQ106" s="704"/>
      <c r="UVR106" s="704"/>
      <c r="UVS106" s="704"/>
      <c r="UVT106" s="704"/>
      <c r="UVU106" s="704"/>
      <c r="UVV106" s="704"/>
      <c r="UVW106" s="704"/>
      <c r="UVX106" s="704"/>
      <c r="UVY106" s="704"/>
      <c r="UVZ106" s="704"/>
      <c r="UWA106" s="704"/>
      <c r="UWB106" s="704"/>
      <c r="UWC106" s="704"/>
      <c r="UWD106" s="704"/>
      <c r="UWE106" s="704"/>
      <c r="UWF106" s="704"/>
      <c r="UWG106" s="704"/>
      <c r="UWH106" s="704"/>
      <c r="UWI106" s="704"/>
      <c r="UWJ106" s="704"/>
      <c r="UWK106" s="704"/>
      <c r="UWL106" s="704"/>
      <c r="UWM106" s="704"/>
      <c r="UWN106" s="704"/>
      <c r="UWO106" s="704"/>
      <c r="UWP106" s="704"/>
      <c r="UWQ106" s="704"/>
      <c r="UWR106" s="704"/>
      <c r="UWS106" s="704"/>
      <c r="UWT106" s="704"/>
      <c r="UWU106" s="704"/>
      <c r="UWV106" s="704"/>
      <c r="UWW106" s="704"/>
      <c r="UWX106" s="704"/>
      <c r="UWY106" s="704"/>
      <c r="UWZ106" s="704"/>
      <c r="UXA106" s="704"/>
      <c r="UXB106" s="704"/>
      <c r="UXC106" s="704"/>
      <c r="UXD106" s="704"/>
      <c r="UXE106" s="704"/>
      <c r="UXF106" s="704"/>
      <c r="UXG106" s="704"/>
      <c r="UXH106" s="704"/>
      <c r="UXI106" s="704"/>
      <c r="UXJ106" s="704"/>
      <c r="UXK106" s="704"/>
      <c r="UXL106" s="704"/>
      <c r="UXM106" s="704"/>
      <c r="UXN106" s="704"/>
      <c r="UXO106" s="704"/>
      <c r="UXP106" s="704"/>
      <c r="UXQ106" s="704"/>
      <c r="UXR106" s="704"/>
      <c r="UXS106" s="704"/>
      <c r="UXT106" s="704"/>
      <c r="UXU106" s="704"/>
      <c r="UXV106" s="704"/>
      <c r="UXW106" s="704"/>
      <c r="UXX106" s="704"/>
      <c r="UXY106" s="704"/>
      <c r="UXZ106" s="704"/>
      <c r="UYA106" s="704"/>
      <c r="UYB106" s="704"/>
      <c r="UYC106" s="704"/>
      <c r="UYD106" s="704"/>
      <c r="UYE106" s="704"/>
      <c r="UYF106" s="704"/>
      <c r="UYG106" s="704"/>
      <c r="UYH106" s="704"/>
      <c r="UYI106" s="704"/>
      <c r="UYJ106" s="704"/>
      <c r="UYK106" s="704"/>
      <c r="UYL106" s="704"/>
      <c r="UYM106" s="704"/>
      <c r="UYN106" s="704"/>
      <c r="UYO106" s="704"/>
      <c r="UYP106" s="704"/>
      <c r="UYQ106" s="704"/>
      <c r="UYR106" s="704"/>
      <c r="UYS106" s="704"/>
      <c r="UYT106" s="704"/>
      <c r="UYU106" s="704"/>
      <c r="UYV106" s="704"/>
      <c r="UYW106" s="704"/>
      <c r="UYX106" s="704"/>
      <c r="UYY106" s="704"/>
      <c r="UYZ106" s="704"/>
      <c r="UZA106" s="704"/>
      <c r="UZB106" s="704"/>
      <c r="UZC106" s="704"/>
      <c r="UZD106" s="704"/>
      <c r="UZE106" s="704"/>
      <c r="UZF106" s="704"/>
      <c r="UZG106" s="704"/>
      <c r="UZH106" s="704"/>
      <c r="UZI106" s="704"/>
      <c r="UZJ106" s="704"/>
      <c r="UZK106" s="704"/>
      <c r="UZL106" s="704"/>
      <c r="UZM106" s="704"/>
      <c r="UZN106" s="704"/>
      <c r="UZO106" s="704"/>
      <c r="UZP106" s="704"/>
      <c r="UZQ106" s="704"/>
      <c r="UZR106" s="704"/>
      <c r="UZS106" s="704"/>
      <c r="UZT106" s="704"/>
      <c r="UZU106" s="704"/>
      <c r="UZV106" s="704"/>
      <c r="UZW106" s="704"/>
      <c r="UZX106" s="704"/>
      <c r="UZY106" s="704"/>
      <c r="UZZ106" s="704"/>
      <c r="VAA106" s="704"/>
      <c r="VAB106" s="704"/>
      <c r="VAC106" s="704"/>
      <c r="VAD106" s="704"/>
      <c r="VAE106" s="704"/>
      <c r="VAF106" s="704"/>
      <c r="VAG106" s="704"/>
      <c r="VAH106" s="704"/>
      <c r="VAI106" s="704"/>
      <c r="VAJ106" s="704"/>
      <c r="VAK106" s="704"/>
      <c r="VAL106" s="704"/>
      <c r="VAM106" s="704"/>
      <c r="VAN106" s="704"/>
      <c r="VAO106" s="704"/>
      <c r="VAP106" s="704"/>
      <c r="VAQ106" s="704"/>
      <c r="VAR106" s="704"/>
      <c r="VAS106" s="704"/>
      <c r="VAT106" s="704"/>
      <c r="VAU106" s="704"/>
      <c r="VAV106" s="704"/>
      <c r="VAW106" s="704"/>
      <c r="VAX106" s="704"/>
      <c r="VAY106" s="704"/>
      <c r="VAZ106" s="704"/>
      <c r="VBA106" s="704"/>
      <c r="VBB106" s="704"/>
      <c r="VBC106" s="704"/>
      <c r="VBD106" s="704"/>
      <c r="VBE106" s="704"/>
      <c r="VBF106" s="704"/>
      <c r="VBG106" s="704"/>
      <c r="VBH106" s="704"/>
      <c r="VBI106" s="704"/>
      <c r="VBJ106" s="704"/>
      <c r="VBK106" s="704"/>
      <c r="VBL106" s="704"/>
      <c r="VBM106" s="704"/>
      <c r="VBN106" s="704"/>
      <c r="VBO106" s="704"/>
      <c r="VBP106" s="704"/>
      <c r="VBQ106" s="704"/>
      <c r="VBR106" s="704"/>
      <c r="VBS106" s="704"/>
      <c r="VBT106" s="704"/>
      <c r="VBU106" s="704"/>
      <c r="VBV106" s="704"/>
      <c r="VBW106" s="704"/>
      <c r="VBX106" s="704"/>
      <c r="VBY106" s="704"/>
      <c r="VBZ106" s="704"/>
      <c r="VCA106" s="704"/>
      <c r="VCB106" s="704"/>
      <c r="VCC106" s="704"/>
      <c r="VCD106" s="704"/>
      <c r="VCE106" s="704"/>
      <c r="VCF106" s="704"/>
      <c r="VCG106" s="704"/>
      <c r="VCH106" s="704"/>
      <c r="VCI106" s="704"/>
      <c r="VCJ106" s="704"/>
      <c r="VCK106" s="704"/>
      <c r="VCL106" s="704"/>
      <c r="VCM106" s="704"/>
      <c r="VCN106" s="704"/>
      <c r="VCO106" s="704"/>
      <c r="VCP106" s="704"/>
      <c r="VCQ106" s="704"/>
      <c r="VCR106" s="704"/>
      <c r="VCS106" s="704"/>
      <c r="VCT106" s="704"/>
      <c r="VCU106" s="704"/>
      <c r="VCV106" s="704"/>
      <c r="VCW106" s="704"/>
      <c r="VCX106" s="704"/>
      <c r="VCY106" s="704"/>
      <c r="VCZ106" s="704"/>
      <c r="VDA106" s="704"/>
      <c r="VDB106" s="704"/>
      <c r="VDC106" s="704"/>
      <c r="VDD106" s="704"/>
      <c r="VDE106" s="704"/>
      <c r="VDF106" s="704"/>
      <c r="VDG106" s="704"/>
      <c r="VDH106" s="704"/>
      <c r="VDI106" s="704"/>
      <c r="VDJ106" s="704"/>
      <c r="VDK106" s="704"/>
      <c r="VDL106" s="704"/>
      <c r="VDM106" s="704"/>
      <c r="VDN106" s="704"/>
      <c r="VDO106" s="704"/>
      <c r="VDP106" s="704"/>
      <c r="VDQ106" s="704"/>
      <c r="VDR106" s="704"/>
      <c r="VDS106" s="704"/>
      <c r="VDT106" s="704"/>
      <c r="VDU106" s="704"/>
      <c r="VDV106" s="704"/>
      <c r="VDW106" s="704"/>
      <c r="VDX106" s="704"/>
      <c r="VDY106" s="704"/>
      <c r="VDZ106" s="704"/>
      <c r="VEA106" s="704"/>
      <c r="VEB106" s="704"/>
      <c r="VEC106" s="704"/>
      <c r="VED106" s="704"/>
      <c r="VEE106" s="704"/>
      <c r="VEF106" s="704"/>
      <c r="VEG106" s="704"/>
      <c r="VEH106" s="704"/>
      <c r="VEI106" s="704"/>
      <c r="VEJ106" s="704"/>
      <c r="VEK106" s="704"/>
      <c r="VEL106" s="704"/>
      <c r="VEM106" s="704"/>
      <c r="VEN106" s="704"/>
      <c r="VEO106" s="704"/>
      <c r="VEP106" s="704"/>
      <c r="VEQ106" s="704"/>
      <c r="VER106" s="704"/>
      <c r="VES106" s="704"/>
      <c r="VET106" s="704"/>
      <c r="VEU106" s="704"/>
      <c r="VEV106" s="704"/>
      <c r="VEW106" s="704"/>
      <c r="VEX106" s="704"/>
      <c r="VEY106" s="704"/>
      <c r="VEZ106" s="704"/>
      <c r="VFA106" s="704"/>
      <c r="VFB106" s="704"/>
      <c r="VFC106" s="704"/>
      <c r="VFD106" s="704"/>
      <c r="VFE106" s="704"/>
      <c r="VFF106" s="704"/>
      <c r="VFG106" s="704"/>
      <c r="VFH106" s="704"/>
      <c r="VFI106" s="704"/>
      <c r="VFJ106" s="704"/>
      <c r="VFK106" s="704"/>
      <c r="VFL106" s="704"/>
      <c r="VFM106" s="704"/>
      <c r="VFN106" s="704"/>
      <c r="VFO106" s="704"/>
      <c r="VFP106" s="704"/>
      <c r="VFQ106" s="704"/>
      <c r="VFR106" s="704"/>
      <c r="VFS106" s="704"/>
      <c r="VFT106" s="704"/>
      <c r="VFU106" s="704"/>
      <c r="VFV106" s="704"/>
      <c r="VFW106" s="704"/>
      <c r="VFX106" s="704"/>
      <c r="VFY106" s="704"/>
      <c r="VFZ106" s="704"/>
      <c r="VGA106" s="704"/>
      <c r="VGB106" s="704"/>
      <c r="VGC106" s="704"/>
      <c r="VGD106" s="704"/>
      <c r="VGE106" s="704"/>
      <c r="VGF106" s="704"/>
      <c r="VGG106" s="704"/>
      <c r="VGH106" s="704"/>
      <c r="VGI106" s="704"/>
      <c r="VGJ106" s="704"/>
      <c r="VGK106" s="704"/>
      <c r="VGL106" s="704"/>
      <c r="VGM106" s="704"/>
      <c r="VGN106" s="704"/>
      <c r="VGO106" s="704"/>
      <c r="VGP106" s="704"/>
      <c r="VGQ106" s="704"/>
      <c r="VGR106" s="704"/>
      <c r="VGS106" s="704"/>
      <c r="VGT106" s="704"/>
      <c r="VGU106" s="704"/>
      <c r="VGV106" s="704"/>
      <c r="VGW106" s="704"/>
      <c r="VGX106" s="704"/>
      <c r="VGY106" s="704"/>
      <c r="VGZ106" s="704"/>
      <c r="VHA106" s="704"/>
      <c r="VHB106" s="704"/>
      <c r="VHC106" s="704"/>
      <c r="VHD106" s="704"/>
      <c r="VHE106" s="704"/>
      <c r="VHF106" s="704"/>
      <c r="VHG106" s="704"/>
      <c r="VHH106" s="704"/>
      <c r="VHI106" s="704"/>
      <c r="VHJ106" s="704"/>
      <c r="VHK106" s="704"/>
      <c r="VHL106" s="704"/>
      <c r="VHM106" s="704"/>
      <c r="VHN106" s="704"/>
      <c r="VHO106" s="704"/>
      <c r="VHP106" s="704"/>
      <c r="VHQ106" s="704"/>
      <c r="VHR106" s="704"/>
      <c r="VHS106" s="704"/>
      <c r="VHT106" s="704"/>
      <c r="VHU106" s="704"/>
      <c r="VHV106" s="704"/>
      <c r="VHW106" s="704"/>
      <c r="VHX106" s="704"/>
      <c r="VHY106" s="704"/>
      <c r="VHZ106" s="704"/>
      <c r="VIA106" s="704"/>
      <c r="VIB106" s="704"/>
      <c r="VIC106" s="704"/>
      <c r="VID106" s="704"/>
      <c r="VIE106" s="704"/>
      <c r="VIF106" s="704"/>
      <c r="VIG106" s="704"/>
      <c r="VIH106" s="704"/>
      <c r="VII106" s="704"/>
      <c r="VIJ106" s="704"/>
      <c r="VIK106" s="704"/>
      <c r="VIL106" s="704"/>
      <c r="VIM106" s="704"/>
      <c r="VIN106" s="704"/>
      <c r="VIO106" s="704"/>
      <c r="VIP106" s="704"/>
      <c r="VIQ106" s="704"/>
      <c r="VIR106" s="704"/>
      <c r="VIS106" s="704"/>
      <c r="VIT106" s="704"/>
      <c r="VIU106" s="704"/>
      <c r="VIV106" s="704"/>
      <c r="VIW106" s="704"/>
      <c r="VIX106" s="704"/>
      <c r="VIY106" s="704"/>
      <c r="VIZ106" s="704"/>
      <c r="VJA106" s="704"/>
      <c r="VJB106" s="704"/>
      <c r="VJC106" s="704"/>
      <c r="VJD106" s="704"/>
      <c r="VJE106" s="704"/>
      <c r="VJF106" s="704"/>
      <c r="VJG106" s="704"/>
      <c r="VJH106" s="704"/>
      <c r="VJI106" s="704"/>
      <c r="VJJ106" s="704"/>
      <c r="VJK106" s="704"/>
      <c r="VJL106" s="704"/>
      <c r="VJM106" s="704"/>
      <c r="VJN106" s="704"/>
      <c r="VJO106" s="704"/>
      <c r="VJP106" s="704"/>
      <c r="VJQ106" s="704"/>
      <c r="VJR106" s="704"/>
      <c r="VJS106" s="704"/>
      <c r="VJT106" s="704"/>
      <c r="VJU106" s="704"/>
      <c r="VJV106" s="704"/>
      <c r="VJW106" s="704"/>
      <c r="VJX106" s="704"/>
      <c r="VJY106" s="704"/>
      <c r="VJZ106" s="704"/>
      <c r="VKA106" s="704"/>
      <c r="VKB106" s="704"/>
      <c r="VKC106" s="704"/>
      <c r="VKD106" s="704"/>
      <c r="VKE106" s="704"/>
      <c r="VKF106" s="704"/>
      <c r="VKG106" s="704"/>
      <c r="VKH106" s="704"/>
      <c r="VKI106" s="704"/>
      <c r="VKJ106" s="704"/>
      <c r="VKK106" s="704"/>
      <c r="VKL106" s="704"/>
      <c r="VKM106" s="704"/>
      <c r="VKN106" s="704"/>
      <c r="VKO106" s="704"/>
      <c r="VKP106" s="704"/>
      <c r="VKQ106" s="704"/>
      <c r="VKR106" s="704"/>
      <c r="VKS106" s="704"/>
      <c r="VKT106" s="704"/>
      <c r="VKU106" s="704"/>
      <c r="VKV106" s="704"/>
      <c r="VKW106" s="704"/>
      <c r="VKX106" s="704"/>
      <c r="VKY106" s="704"/>
      <c r="VKZ106" s="704"/>
      <c r="VLA106" s="704"/>
      <c r="VLB106" s="704"/>
      <c r="VLC106" s="704"/>
      <c r="VLD106" s="704"/>
      <c r="VLE106" s="704"/>
      <c r="VLF106" s="704"/>
      <c r="VLG106" s="704"/>
      <c r="VLH106" s="704"/>
      <c r="VLI106" s="704"/>
      <c r="VLJ106" s="704"/>
      <c r="VLK106" s="704"/>
      <c r="VLL106" s="704"/>
      <c r="VLM106" s="704"/>
      <c r="VLN106" s="704"/>
      <c r="VLO106" s="704"/>
      <c r="VLP106" s="704"/>
      <c r="VLQ106" s="704"/>
      <c r="VLR106" s="704"/>
      <c r="VLS106" s="704"/>
      <c r="VLT106" s="704"/>
      <c r="VLU106" s="704"/>
      <c r="VLV106" s="704"/>
      <c r="VLW106" s="704"/>
      <c r="VLX106" s="704"/>
      <c r="VLY106" s="704"/>
      <c r="VLZ106" s="704"/>
      <c r="VMA106" s="704"/>
      <c r="VMB106" s="704"/>
      <c r="VMC106" s="704"/>
      <c r="VMD106" s="704"/>
      <c r="VME106" s="704"/>
      <c r="VMF106" s="704"/>
      <c r="VMG106" s="704"/>
      <c r="VMH106" s="704"/>
      <c r="VMI106" s="704"/>
      <c r="VMJ106" s="704"/>
      <c r="VMK106" s="704"/>
      <c r="VML106" s="704"/>
      <c r="VMM106" s="704"/>
      <c r="VMN106" s="704"/>
      <c r="VMO106" s="704"/>
      <c r="VMP106" s="704"/>
      <c r="VMQ106" s="704"/>
      <c r="VMR106" s="704"/>
      <c r="VMS106" s="704"/>
      <c r="VMT106" s="704"/>
      <c r="VMU106" s="704"/>
      <c r="VMV106" s="704"/>
      <c r="VMW106" s="704"/>
      <c r="VMX106" s="704"/>
      <c r="VMY106" s="704"/>
      <c r="VMZ106" s="704"/>
      <c r="VNA106" s="704"/>
      <c r="VNB106" s="704"/>
      <c r="VNC106" s="704"/>
      <c r="VND106" s="704"/>
      <c r="VNE106" s="704"/>
      <c r="VNF106" s="704"/>
      <c r="VNG106" s="704"/>
      <c r="VNH106" s="704"/>
      <c r="VNI106" s="704"/>
      <c r="VNJ106" s="704"/>
      <c r="VNK106" s="704"/>
      <c r="VNL106" s="704"/>
      <c r="VNM106" s="704"/>
      <c r="VNN106" s="704"/>
      <c r="VNO106" s="704"/>
      <c r="VNP106" s="704"/>
      <c r="VNQ106" s="704"/>
      <c r="VNR106" s="704"/>
      <c r="VNS106" s="704"/>
      <c r="VNT106" s="704"/>
      <c r="VNU106" s="704"/>
      <c r="VNV106" s="704"/>
      <c r="VNW106" s="704"/>
      <c r="VNX106" s="704"/>
      <c r="VNY106" s="704"/>
      <c r="VNZ106" s="704"/>
      <c r="VOA106" s="704"/>
      <c r="VOB106" s="704"/>
      <c r="VOC106" s="704"/>
      <c r="VOD106" s="704"/>
      <c r="VOE106" s="704"/>
      <c r="VOF106" s="704"/>
      <c r="VOG106" s="704"/>
      <c r="VOH106" s="704"/>
      <c r="VOI106" s="704"/>
      <c r="VOJ106" s="704"/>
      <c r="VOK106" s="704"/>
      <c r="VOL106" s="704"/>
      <c r="VOM106" s="704"/>
      <c r="VON106" s="704"/>
      <c r="VOO106" s="704"/>
      <c r="VOP106" s="704"/>
      <c r="VOQ106" s="704"/>
      <c r="VOR106" s="704"/>
      <c r="VOS106" s="704"/>
      <c r="VOT106" s="704"/>
      <c r="VOU106" s="704"/>
      <c r="VOV106" s="704"/>
      <c r="VOW106" s="704"/>
      <c r="VOX106" s="704"/>
      <c r="VOY106" s="704"/>
      <c r="VOZ106" s="704"/>
      <c r="VPA106" s="704"/>
      <c r="VPB106" s="704"/>
      <c r="VPC106" s="704"/>
      <c r="VPD106" s="704"/>
      <c r="VPE106" s="704"/>
      <c r="VPF106" s="704"/>
      <c r="VPG106" s="704"/>
      <c r="VPH106" s="704"/>
      <c r="VPI106" s="704"/>
      <c r="VPJ106" s="704"/>
      <c r="VPK106" s="704"/>
      <c r="VPL106" s="704"/>
      <c r="VPM106" s="704"/>
      <c r="VPN106" s="704"/>
      <c r="VPO106" s="704"/>
      <c r="VPP106" s="704"/>
      <c r="VPQ106" s="704"/>
      <c r="VPR106" s="704"/>
      <c r="VPS106" s="704"/>
      <c r="VPT106" s="704"/>
      <c r="VPU106" s="704"/>
      <c r="VPV106" s="704"/>
      <c r="VPW106" s="704"/>
      <c r="VPX106" s="704"/>
      <c r="VPY106" s="704"/>
      <c r="VPZ106" s="704"/>
      <c r="VQA106" s="704"/>
      <c r="VQB106" s="704"/>
      <c r="VQC106" s="704"/>
      <c r="VQD106" s="704"/>
      <c r="VQE106" s="704"/>
      <c r="VQF106" s="704"/>
      <c r="VQG106" s="704"/>
      <c r="VQH106" s="704"/>
      <c r="VQI106" s="704"/>
      <c r="VQJ106" s="704"/>
      <c r="VQK106" s="704"/>
      <c r="VQL106" s="704"/>
      <c r="VQM106" s="704"/>
      <c r="VQN106" s="704"/>
      <c r="VQO106" s="704"/>
      <c r="VQP106" s="704"/>
      <c r="VQQ106" s="704"/>
      <c r="VQR106" s="704"/>
      <c r="VQS106" s="704"/>
      <c r="VQT106" s="704"/>
      <c r="VQU106" s="704"/>
      <c r="VQV106" s="704"/>
      <c r="VQW106" s="704"/>
      <c r="VQX106" s="704"/>
      <c r="VQY106" s="704"/>
      <c r="VQZ106" s="704"/>
      <c r="VRA106" s="704"/>
      <c r="VRB106" s="704"/>
      <c r="VRC106" s="704"/>
      <c r="VRD106" s="704"/>
      <c r="VRE106" s="704"/>
      <c r="VRF106" s="704"/>
      <c r="VRG106" s="704"/>
      <c r="VRH106" s="704"/>
      <c r="VRI106" s="704"/>
      <c r="VRJ106" s="704"/>
      <c r="VRK106" s="704"/>
      <c r="VRL106" s="704"/>
      <c r="VRM106" s="704"/>
      <c r="VRN106" s="704"/>
      <c r="VRO106" s="704"/>
      <c r="VRP106" s="704"/>
      <c r="VRQ106" s="704"/>
      <c r="VRR106" s="704"/>
      <c r="VRS106" s="704"/>
      <c r="VRT106" s="704"/>
      <c r="VRU106" s="704"/>
      <c r="VRV106" s="704"/>
      <c r="VRW106" s="704"/>
      <c r="VRX106" s="704"/>
      <c r="VRY106" s="704"/>
      <c r="VRZ106" s="704"/>
      <c r="VSA106" s="704"/>
      <c r="VSB106" s="704"/>
      <c r="VSC106" s="704"/>
      <c r="VSD106" s="704"/>
      <c r="VSE106" s="704"/>
      <c r="VSF106" s="704"/>
      <c r="VSG106" s="704"/>
      <c r="VSH106" s="704"/>
      <c r="VSI106" s="704"/>
      <c r="VSJ106" s="704"/>
      <c r="VSK106" s="704"/>
      <c r="VSL106" s="704"/>
      <c r="VSM106" s="704"/>
      <c r="VSN106" s="704"/>
      <c r="VSO106" s="704"/>
      <c r="VSP106" s="704"/>
      <c r="VSQ106" s="704"/>
      <c r="VSR106" s="704"/>
      <c r="VSS106" s="704"/>
      <c r="VST106" s="704"/>
      <c r="VSU106" s="704"/>
      <c r="VSV106" s="704"/>
      <c r="VSW106" s="704"/>
      <c r="VSX106" s="704"/>
      <c r="VSY106" s="704"/>
      <c r="VSZ106" s="704"/>
      <c r="VTA106" s="704"/>
      <c r="VTB106" s="704"/>
      <c r="VTC106" s="704"/>
      <c r="VTD106" s="704"/>
      <c r="VTE106" s="704"/>
      <c r="VTF106" s="704"/>
      <c r="VTG106" s="704"/>
      <c r="VTH106" s="704"/>
      <c r="VTI106" s="704"/>
      <c r="VTJ106" s="704"/>
      <c r="VTK106" s="704"/>
      <c r="VTL106" s="704"/>
      <c r="VTM106" s="704"/>
      <c r="VTN106" s="704"/>
      <c r="VTO106" s="704"/>
      <c r="VTP106" s="704"/>
      <c r="VTQ106" s="704"/>
      <c r="VTR106" s="704"/>
      <c r="VTS106" s="704"/>
      <c r="VTT106" s="704"/>
      <c r="VTU106" s="704"/>
      <c r="VTV106" s="704"/>
      <c r="VTW106" s="704"/>
      <c r="VTX106" s="704"/>
      <c r="VTY106" s="704"/>
      <c r="VTZ106" s="704"/>
      <c r="VUA106" s="704"/>
      <c r="VUB106" s="704"/>
      <c r="VUC106" s="704"/>
      <c r="VUD106" s="704"/>
      <c r="VUE106" s="704"/>
      <c r="VUF106" s="704"/>
      <c r="VUG106" s="704"/>
      <c r="VUH106" s="704"/>
      <c r="VUI106" s="704"/>
      <c r="VUJ106" s="704"/>
      <c r="VUK106" s="704"/>
      <c r="VUL106" s="704"/>
      <c r="VUM106" s="704"/>
      <c r="VUN106" s="704"/>
      <c r="VUO106" s="704"/>
      <c r="VUP106" s="704"/>
      <c r="VUQ106" s="704"/>
      <c r="VUR106" s="704"/>
      <c r="VUS106" s="704"/>
      <c r="VUT106" s="704"/>
      <c r="VUU106" s="704"/>
      <c r="VUV106" s="704"/>
      <c r="VUW106" s="704"/>
      <c r="VUX106" s="704"/>
      <c r="VUY106" s="704"/>
      <c r="VUZ106" s="704"/>
      <c r="VVA106" s="704"/>
      <c r="VVB106" s="704"/>
      <c r="VVC106" s="704"/>
      <c r="VVD106" s="704"/>
      <c r="VVE106" s="704"/>
      <c r="VVF106" s="704"/>
      <c r="VVG106" s="704"/>
      <c r="VVH106" s="704"/>
      <c r="VVI106" s="704"/>
      <c r="VVJ106" s="704"/>
      <c r="VVK106" s="704"/>
      <c r="VVL106" s="704"/>
      <c r="VVM106" s="704"/>
      <c r="VVN106" s="704"/>
      <c r="VVO106" s="704"/>
      <c r="VVP106" s="704"/>
      <c r="VVQ106" s="704"/>
      <c r="VVR106" s="704"/>
      <c r="VVS106" s="704"/>
      <c r="VVT106" s="704"/>
      <c r="VVU106" s="704"/>
      <c r="VVV106" s="704"/>
      <c r="VVW106" s="704"/>
      <c r="VVX106" s="704"/>
      <c r="VVY106" s="704"/>
      <c r="VVZ106" s="704"/>
      <c r="VWA106" s="704"/>
      <c r="VWB106" s="704"/>
      <c r="VWC106" s="704"/>
      <c r="VWD106" s="704"/>
      <c r="VWE106" s="704"/>
      <c r="VWF106" s="704"/>
      <c r="VWG106" s="704"/>
      <c r="VWH106" s="704"/>
      <c r="VWI106" s="704"/>
      <c r="VWJ106" s="704"/>
      <c r="VWK106" s="704"/>
      <c r="VWL106" s="704"/>
      <c r="VWM106" s="704"/>
      <c r="VWN106" s="704"/>
      <c r="VWO106" s="704"/>
      <c r="VWP106" s="704"/>
      <c r="VWQ106" s="704"/>
      <c r="VWR106" s="704"/>
      <c r="VWS106" s="704"/>
      <c r="VWT106" s="704"/>
      <c r="VWU106" s="704"/>
      <c r="VWV106" s="704"/>
      <c r="VWW106" s="704"/>
      <c r="VWX106" s="704"/>
      <c r="VWY106" s="704"/>
      <c r="VWZ106" s="704"/>
      <c r="VXA106" s="704"/>
      <c r="VXB106" s="704"/>
      <c r="VXC106" s="704"/>
      <c r="VXD106" s="704"/>
      <c r="VXE106" s="704"/>
      <c r="VXF106" s="704"/>
      <c r="VXG106" s="704"/>
      <c r="VXH106" s="704"/>
      <c r="VXI106" s="704"/>
      <c r="VXJ106" s="704"/>
      <c r="VXK106" s="704"/>
      <c r="VXL106" s="704"/>
      <c r="VXM106" s="704"/>
      <c r="VXN106" s="704"/>
      <c r="VXO106" s="704"/>
      <c r="VXP106" s="704"/>
      <c r="VXQ106" s="704"/>
      <c r="VXR106" s="704"/>
      <c r="VXS106" s="704"/>
      <c r="VXT106" s="704"/>
      <c r="VXU106" s="704"/>
      <c r="VXV106" s="704"/>
      <c r="VXW106" s="704"/>
      <c r="VXX106" s="704"/>
      <c r="VXY106" s="704"/>
      <c r="VXZ106" s="704"/>
      <c r="VYA106" s="704"/>
      <c r="VYB106" s="704"/>
      <c r="VYC106" s="704"/>
      <c r="VYD106" s="704"/>
      <c r="VYE106" s="704"/>
      <c r="VYF106" s="704"/>
      <c r="VYG106" s="704"/>
      <c r="VYH106" s="704"/>
      <c r="VYI106" s="704"/>
      <c r="VYJ106" s="704"/>
      <c r="VYK106" s="704"/>
      <c r="VYL106" s="704"/>
      <c r="VYM106" s="704"/>
      <c r="VYN106" s="704"/>
      <c r="VYO106" s="704"/>
      <c r="VYP106" s="704"/>
      <c r="VYQ106" s="704"/>
      <c r="VYR106" s="704"/>
      <c r="VYS106" s="704"/>
      <c r="VYT106" s="704"/>
      <c r="VYU106" s="704"/>
      <c r="VYV106" s="704"/>
      <c r="VYW106" s="704"/>
      <c r="VYX106" s="704"/>
      <c r="VYY106" s="704"/>
      <c r="VYZ106" s="704"/>
      <c r="VZA106" s="704"/>
      <c r="VZB106" s="704"/>
      <c r="VZC106" s="704"/>
      <c r="VZD106" s="704"/>
      <c r="VZE106" s="704"/>
      <c r="VZF106" s="704"/>
      <c r="VZG106" s="704"/>
      <c r="VZH106" s="704"/>
      <c r="VZI106" s="704"/>
      <c r="VZJ106" s="704"/>
      <c r="VZK106" s="704"/>
      <c r="VZL106" s="704"/>
      <c r="VZM106" s="704"/>
      <c r="VZN106" s="704"/>
      <c r="VZO106" s="704"/>
      <c r="VZP106" s="704"/>
      <c r="VZQ106" s="704"/>
      <c r="VZR106" s="704"/>
      <c r="VZS106" s="704"/>
      <c r="VZT106" s="704"/>
      <c r="VZU106" s="704"/>
      <c r="VZV106" s="704"/>
      <c r="VZW106" s="704"/>
      <c r="VZX106" s="704"/>
      <c r="VZY106" s="704"/>
      <c r="VZZ106" s="704"/>
      <c r="WAA106" s="704"/>
      <c r="WAB106" s="704"/>
      <c r="WAC106" s="704"/>
      <c r="WAD106" s="704"/>
      <c r="WAE106" s="704"/>
      <c r="WAF106" s="704"/>
      <c r="WAG106" s="704"/>
      <c r="WAH106" s="704"/>
      <c r="WAI106" s="704"/>
      <c r="WAJ106" s="704"/>
      <c r="WAK106" s="704"/>
      <c r="WAL106" s="704"/>
      <c r="WAM106" s="704"/>
      <c r="WAN106" s="704"/>
      <c r="WAO106" s="704"/>
      <c r="WAP106" s="704"/>
      <c r="WAQ106" s="704"/>
      <c r="WAR106" s="704"/>
      <c r="WAS106" s="704"/>
      <c r="WAT106" s="704"/>
      <c r="WAU106" s="704"/>
      <c r="WAV106" s="704"/>
      <c r="WAW106" s="704"/>
      <c r="WAX106" s="704"/>
      <c r="WAY106" s="704"/>
      <c r="WAZ106" s="704"/>
      <c r="WBA106" s="704"/>
      <c r="WBB106" s="704"/>
      <c r="WBC106" s="704"/>
      <c r="WBD106" s="704"/>
      <c r="WBE106" s="704"/>
      <c r="WBF106" s="704"/>
      <c r="WBG106" s="704"/>
      <c r="WBH106" s="704"/>
      <c r="WBI106" s="704"/>
      <c r="WBJ106" s="704"/>
      <c r="WBK106" s="704"/>
      <c r="WBL106" s="704"/>
      <c r="WBM106" s="704"/>
      <c r="WBN106" s="704"/>
      <c r="WBO106" s="704"/>
      <c r="WBP106" s="704"/>
      <c r="WBQ106" s="704"/>
      <c r="WBR106" s="704"/>
      <c r="WBS106" s="704"/>
      <c r="WBT106" s="704"/>
      <c r="WBU106" s="704"/>
      <c r="WBV106" s="704"/>
      <c r="WBW106" s="704"/>
      <c r="WBX106" s="704"/>
      <c r="WBY106" s="704"/>
      <c r="WBZ106" s="704"/>
      <c r="WCA106" s="704"/>
      <c r="WCB106" s="704"/>
      <c r="WCC106" s="704"/>
      <c r="WCD106" s="704"/>
      <c r="WCE106" s="704"/>
      <c r="WCF106" s="704"/>
      <c r="WCG106" s="704"/>
      <c r="WCH106" s="704"/>
      <c r="WCI106" s="704"/>
      <c r="WCJ106" s="704"/>
      <c r="WCK106" s="704"/>
      <c r="WCL106" s="704"/>
      <c r="WCM106" s="704"/>
      <c r="WCN106" s="704"/>
      <c r="WCO106" s="704"/>
      <c r="WCP106" s="704"/>
      <c r="WCQ106" s="704"/>
      <c r="WCR106" s="704"/>
      <c r="WCS106" s="704"/>
      <c r="WCT106" s="704"/>
      <c r="WCU106" s="704"/>
      <c r="WCV106" s="704"/>
      <c r="WCW106" s="704"/>
      <c r="WCX106" s="704"/>
      <c r="WCY106" s="704"/>
      <c r="WCZ106" s="704"/>
      <c r="WDA106" s="704"/>
      <c r="WDB106" s="704"/>
      <c r="WDC106" s="704"/>
      <c r="WDD106" s="704"/>
      <c r="WDE106" s="704"/>
      <c r="WDF106" s="704"/>
      <c r="WDG106" s="704"/>
      <c r="WDH106" s="704"/>
      <c r="WDI106" s="704"/>
      <c r="WDJ106" s="704"/>
      <c r="WDK106" s="704"/>
      <c r="WDL106" s="704"/>
      <c r="WDM106" s="704"/>
      <c r="WDN106" s="704"/>
      <c r="WDO106" s="704"/>
      <c r="WDP106" s="704"/>
      <c r="WDQ106" s="704"/>
      <c r="WDR106" s="704"/>
      <c r="WDS106" s="704"/>
      <c r="WDT106" s="704"/>
      <c r="WDU106" s="704"/>
      <c r="WDV106" s="704"/>
      <c r="WDW106" s="704"/>
      <c r="WDX106" s="704"/>
      <c r="WDY106" s="704"/>
      <c r="WDZ106" s="704"/>
      <c r="WEA106" s="704"/>
      <c r="WEB106" s="704"/>
      <c r="WEC106" s="704"/>
      <c r="WED106" s="704"/>
      <c r="WEE106" s="704"/>
      <c r="WEF106" s="704"/>
      <c r="WEG106" s="704"/>
      <c r="WEH106" s="704"/>
      <c r="WEI106" s="704"/>
      <c r="WEJ106" s="704"/>
      <c r="WEK106" s="704"/>
      <c r="WEL106" s="704"/>
      <c r="WEM106" s="704"/>
      <c r="WEN106" s="704"/>
      <c r="WEO106" s="704"/>
      <c r="WEP106" s="704"/>
      <c r="WEQ106" s="704"/>
      <c r="WER106" s="704"/>
      <c r="WES106" s="704"/>
      <c r="WET106" s="704"/>
      <c r="WEU106" s="704"/>
      <c r="WEV106" s="704"/>
      <c r="WEW106" s="704"/>
      <c r="WEX106" s="704"/>
      <c r="WEY106" s="704"/>
      <c r="WEZ106" s="704"/>
      <c r="WFA106" s="704"/>
      <c r="WFB106" s="704"/>
      <c r="WFC106" s="704"/>
      <c r="WFD106" s="704"/>
      <c r="WFE106" s="704"/>
      <c r="WFF106" s="704"/>
      <c r="WFG106" s="704"/>
      <c r="WFH106" s="704"/>
      <c r="WFI106" s="704"/>
      <c r="WFJ106" s="704"/>
      <c r="WFK106" s="704"/>
      <c r="WFL106" s="704"/>
      <c r="WFM106" s="704"/>
      <c r="WFN106" s="704"/>
      <c r="WFO106" s="704"/>
      <c r="WFP106" s="704"/>
      <c r="WFQ106" s="704"/>
      <c r="WFR106" s="704"/>
      <c r="WFS106" s="704"/>
      <c r="WFT106" s="704"/>
      <c r="WFU106" s="704"/>
      <c r="WFV106" s="704"/>
      <c r="WFW106" s="704"/>
      <c r="WFX106" s="704"/>
      <c r="WFY106" s="704"/>
      <c r="WFZ106" s="704"/>
      <c r="WGA106" s="704"/>
      <c r="WGB106" s="704"/>
      <c r="WGC106" s="704"/>
      <c r="WGD106" s="704"/>
      <c r="WGE106" s="704"/>
      <c r="WGF106" s="704"/>
      <c r="WGG106" s="704"/>
      <c r="WGH106" s="704"/>
      <c r="WGI106" s="704"/>
      <c r="WGJ106" s="704"/>
      <c r="WGK106" s="704"/>
      <c r="WGL106" s="704"/>
      <c r="WGM106" s="704"/>
      <c r="WGN106" s="704"/>
      <c r="WGO106" s="704"/>
      <c r="WGP106" s="704"/>
      <c r="WGQ106" s="704"/>
      <c r="WGR106" s="704"/>
      <c r="WGS106" s="704"/>
      <c r="WGT106" s="704"/>
      <c r="WGU106" s="704"/>
      <c r="WGV106" s="704"/>
      <c r="WGW106" s="704"/>
      <c r="WGX106" s="704"/>
      <c r="WGY106" s="704"/>
      <c r="WGZ106" s="704"/>
      <c r="WHA106" s="704"/>
      <c r="WHB106" s="704"/>
      <c r="WHC106" s="704"/>
      <c r="WHD106" s="704"/>
      <c r="WHE106" s="704"/>
      <c r="WHF106" s="704"/>
      <c r="WHG106" s="704"/>
      <c r="WHH106" s="704"/>
      <c r="WHI106" s="704"/>
      <c r="WHJ106" s="704"/>
      <c r="WHK106" s="704"/>
      <c r="WHL106" s="704"/>
      <c r="WHM106" s="704"/>
      <c r="WHN106" s="704"/>
      <c r="WHO106" s="704"/>
      <c r="WHP106" s="704"/>
      <c r="WHQ106" s="704"/>
      <c r="WHR106" s="704"/>
      <c r="WHS106" s="704"/>
      <c r="WHT106" s="704"/>
      <c r="WHU106" s="704"/>
      <c r="WHV106" s="704"/>
      <c r="WHW106" s="704"/>
      <c r="WHX106" s="704"/>
      <c r="WHY106" s="704"/>
      <c r="WHZ106" s="704"/>
      <c r="WIA106" s="704"/>
      <c r="WIB106" s="704"/>
      <c r="WIC106" s="704"/>
      <c r="WID106" s="704"/>
      <c r="WIE106" s="704"/>
      <c r="WIF106" s="704"/>
      <c r="WIG106" s="704"/>
      <c r="WIH106" s="704"/>
      <c r="WII106" s="704"/>
      <c r="WIJ106" s="704"/>
      <c r="WIK106" s="704"/>
      <c r="WIL106" s="704"/>
      <c r="WIM106" s="704"/>
      <c r="WIN106" s="704"/>
      <c r="WIO106" s="704"/>
      <c r="WIP106" s="704"/>
      <c r="WIQ106" s="704"/>
      <c r="WIR106" s="704"/>
      <c r="WIS106" s="704"/>
      <c r="WIT106" s="704"/>
      <c r="WIU106" s="704"/>
      <c r="WIV106" s="704"/>
      <c r="WIW106" s="704"/>
      <c r="WIX106" s="704"/>
      <c r="WIY106" s="704"/>
      <c r="WIZ106" s="704"/>
      <c r="WJA106" s="704"/>
      <c r="WJB106" s="704"/>
      <c r="WJC106" s="704"/>
      <c r="WJD106" s="704"/>
      <c r="WJE106" s="704"/>
      <c r="WJF106" s="704"/>
      <c r="WJG106" s="704"/>
      <c r="WJH106" s="704"/>
      <c r="WJI106" s="704"/>
      <c r="WJJ106" s="704"/>
      <c r="WJK106" s="704"/>
      <c r="WJL106" s="704"/>
      <c r="WJM106" s="704"/>
      <c r="WJN106" s="704"/>
      <c r="WJO106" s="704"/>
      <c r="WJP106" s="704"/>
      <c r="WJQ106" s="704"/>
      <c r="WJR106" s="704"/>
      <c r="WJS106" s="704"/>
      <c r="WJT106" s="704"/>
      <c r="WJU106" s="704"/>
      <c r="WJV106" s="704"/>
      <c r="WJW106" s="704"/>
      <c r="WJX106" s="704"/>
      <c r="WJY106" s="704"/>
      <c r="WJZ106" s="704"/>
      <c r="WKA106" s="704"/>
      <c r="WKB106" s="704"/>
      <c r="WKC106" s="704"/>
      <c r="WKD106" s="704"/>
      <c r="WKE106" s="704"/>
      <c r="WKF106" s="704"/>
      <c r="WKG106" s="704"/>
      <c r="WKH106" s="704"/>
      <c r="WKI106" s="704"/>
      <c r="WKJ106" s="704"/>
      <c r="WKK106" s="704"/>
      <c r="WKL106" s="704"/>
      <c r="WKM106" s="704"/>
      <c r="WKN106" s="704"/>
      <c r="WKO106" s="704"/>
      <c r="WKP106" s="704"/>
      <c r="WKQ106" s="704"/>
      <c r="WKR106" s="704"/>
      <c r="WKS106" s="704"/>
      <c r="WKT106" s="704"/>
      <c r="WKU106" s="704"/>
      <c r="WKV106" s="704"/>
      <c r="WKW106" s="704"/>
      <c r="WKX106" s="704"/>
      <c r="WKY106" s="704"/>
      <c r="WKZ106" s="704"/>
      <c r="WLA106" s="704"/>
      <c r="WLB106" s="704"/>
      <c r="WLC106" s="704"/>
      <c r="WLD106" s="704"/>
      <c r="WLE106" s="704"/>
      <c r="WLF106" s="704"/>
      <c r="WLG106" s="704"/>
      <c r="WLH106" s="704"/>
      <c r="WLI106" s="704"/>
      <c r="WLJ106" s="704"/>
      <c r="WLK106" s="704"/>
      <c r="WLL106" s="704"/>
      <c r="WLM106" s="704"/>
      <c r="WLN106" s="704"/>
      <c r="WLO106" s="704"/>
      <c r="WLP106" s="704"/>
      <c r="WLQ106" s="704"/>
      <c r="WLR106" s="704"/>
      <c r="WLS106" s="704"/>
      <c r="WLT106" s="704"/>
      <c r="WLU106" s="704"/>
      <c r="WLV106" s="704"/>
      <c r="WLW106" s="704"/>
      <c r="WLX106" s="704"/>
      <c r="WLY106" s="704"/>
      <c r="WLZ106" s="704"/>
      <c r="WMA106" s="704"/>
      <c r="WMB106" s="704"/>
      <c r="WMC106" s="704"/>
      <c r="WMD106" s="704"/>
      <c r="WME106" s="704"/>
      <c r="WMF106" s="704"/>
      <c r="WMG106" s="704"/>
      <c r="WMH106" s="704"/>
      <c r="WMI106" s="704"/>
      <c r="WMJ106" s="704"/>
      <c r="WMK106" s="704"/>
      <c r="WML106" s="704"/>
      <c r="WMM106" s="704"/>
      <c r="WMN106" s="704"/>
      <c r="WMO106" s="704"/>
      <c r="WMP106" s="704"/>
      <c r="WMQ106" s="704"/>
      <c r="WMR106" s="704"/>
      <c r="WMS106" s="704"/>
      <c r="WMT106" s="704"/>
      <c r="WMU106" s="704"/>
      <c r="WMV106" s="704"/>
      <c r="WMW106" s="704"/>
      <c r="WMX106" s="704"/>
      <c r="WMY106" s="704"/>
      <c r="WMZ106" s="704"/>
      <c r="WNA106" s="704"/>
      <c r="WNB106" s="704"/>
      <c r="WNC106" s="704"/>
      <c r="WND106" s="704"/>
      <c r="WNE106" s="704"/>
      <c r="WNF106" s="704"/>
      <c r="WNG106" s="704"/>
      <c r="WNH106" s="704"/>
      <c r="WNI106" s="704"/>
      <c r="WNJ106" s="704"/>
      <c r="WNK106" s="704"/>
      <c r="WNL106" s="704"/>
      <c r="WNM106" s="704"/>
      <c r="WNN106" s="704"/>
      <c r="WNO106" s="704"/>
      <c r="WNP106" s="704"/>
      <c r="WNQ106" s="704"/>
      <c r="WNR106" s="704"/>
      <c r="WNS106" s="704"/>
      <c r="WNT106" s="704"/>
      <c r="WNU106" s="704"/>
      <c r="WNV106" s="704"/>
      <c r="WNW106" s="704"/>
      <c r="WNX106" s="704"/>
      <c r="WNY106" s="704"/>
      <c r="WNZ106" s="704"/>
      <c r="WOA106" s="704"/>
      <c r="WOB106" s="704"/>
      <c r="WOC106" s="704"/>
      <c r="WOD106" s="704"/>
      <c r="WOE106" s="704"/>
      <c r="WOF106" s="704"/>
      <c r="WOG106" s="704"/>
      <c r="WOH106" s="704"/>
      <c r="WOI106" s="704"/>
      <c r="WOJ106" s="704"/>
      <c r="WOK106" s="704"/>
      <c r="WOL106" s="704"/>
      <c r="WOM106" s="704"/>
      <c r="WON106" s="704"/>
      <c r="WOO106" s="704"/>
      <c r="WOP106" s="704"/>
      <c r="WOQ106" s="704"/>
      <c r="WOR106" s="704"/>
      <c r="WOS106" s="704"/>
      <c r="WOT106" s="704"/>
      <c r="WOU106" s="704"/>
      <c r="WOV106" s="704"/>
      <c r="WOW106" s="704"/>
      <c r="WOX106" s="704"/>
      <c r="WOY106" s="704"/>
      <c r="WOZ106" s="704"/>
      <c r="WPA106" s="704"/>
      <c r="WPB106" s="704"/>
      <c r="WPC106" s="704"/>
      <c r="WPD106" s="704"/>
      <c r="WPE106" s="704"/>
      <c r="WPF106" s="704"/>
      <c r="WPG106" s="704"/>
      <c r="WPH106" s="704"/>
      <c r="WPI106" s="704"/>
      <c r="WPJ106" s="704"/>
      <c r="WPK106" s="704"/>
      <c r="WPL106" s="704"/>
      <c r="WPM106" s="704"/>
      <c r="WPN106" s="704"/>
      <c r="WPO106" s="704"/>
      <c r="WPP106" s="704"/>
      <c r="WPQ106" s="704"/>
      <c r="WPR106" s="704"/>
      <c r="WPS106" s="704"/>
      <c r="WPT106" s="704"/>
      <c r="WPU106" s="704"/>
      <c r="WPV106" s="704"/>
      <c r="WPW106" s="704"/>
      <c r="WPX106" s="704"/>
      <c r="WPY106" s="704"/>
      <c r="WPZ106" s="704"/>
      <c r="WQA106" s="704"/>
      <c r="WQB106" s="704"/>
      <c r="WQC106" s="704"/>
      <c r="WQD106" s="704"/>
      <c r="WQE106" s="704"/>
      <c r="WQF106" s="704"/>
      <c r="WQG106" s="704"/>
      <c r="WQH106" s="704"/>
      <c r="WQI106" s="704"/>
      <c r="WQJ106" s="704"/>
      <c r="WQK106" s="704"/>
      <c r="WQL106" s="704"/>
      <c r="WQM106" s="704"/>
      <c r="WQN106" s="704"/>
      <c r="WQO106" s="704"/>
      <c r="WQP106" s="704"/>
      <c r="WQQ106" s="704"/>
      <c r="WQR106" s="704"/>
      <c r="WQS106" s="704"/>
      <c r="WQT106" s="704"/>
      <c r="WQU106" s="704"/>
      <c r="WQV106" s="704"/>
      <c r="WQW106" s="704"/>
      <c r="WQX106" s="704"/>
      <c r="WQY106" s="704"/>
      <c r="WQZ106" s="704"/>
      <c r="WRA106" s="704"/>
      <c r="WRB106" s="704"/>
      <c r="WRC106" s="704"/>
      <c r="WRD106" s="704"/>
      <c r="WRE106" s="704"/>
      <c r="WRF106" s="704"/>
      <c r="WRG106" s="704"/>
      <c r="WRH106" s="704"/>
      <c r="WRI106" s="704"/>
      <c r="WRJ106" s="704"/>
      <c r="WRK106" s="704"/>
      <c r="WRL106" s="704"/>
      <c r="WRM106" s="704"/>
      <c r="WRN106" s="704"/>
      <c r="WRO106" s="704"/>
      <c r="WRP106" s="704"/>
      <c r="WRQ106" s="704"/>
      <c r="WRR106" s="704"/>
      <c r="WRS106" s="704"/>
      <c r="WRT106" s="704"/>
      <c r="WRU106" s="704"/>
      <c r="WRV106" s="704"/>
      <c r="WRW106" s="704"/>
      <c r="WRX106" s="704"/>
      <c r="WRY106" s="704"/>
      <c r="WRZ106" s="704"/>
      <c r="WSA106" s="704"/>
      <c r="WSB106" s="704"/>
      <c r="WSC106" s="704"/>
      <c r="WSD106" s="704"/>
      <c r="WSE106" s="704"/>
      <c r="WSF106" s="704"/>
      <c r="WSG106" s="704"/>
      <c r="WSH106" s="704"/>
      <c r="WSI106" s="704"/>
      <c r="WSJ106" s="704"/>
      <c r="WSK106" s="704"/>
      <c r="WSL106" s="704"/>
      <c r="WSM106" s="704"/>
      <c r="WSN106" s="704"/>
      <c r="WSO106" s="704"/>
      <c r="WSP106" s="704"/>
      <c r="WSQ106" s="704"/>
      <c r="WSR106" s="704"/>
      <c r="WSS106" s="704"/>
      <c r="WST106" s="704"/>
      <c r="WSU106" s="704"/>
      <c r="WSV106" s="704"/>
      <c r="WSW106" s="704"/>
      <c r="WSX106" s="704"/>
      <c r="WSY106" s="704"/>
      <c r="WSZ106" s="704"/>
      <c r="WTA106" s="704"/>
      <c r="WTB106" s="704"/>
      <c r="WTC106" s="704"/>
      <c r="WTD106" s="704"/>
      <c r="WTE106" s="704"/>
      <c r="WTF106" s="704"/>
      <c r="WTG106" s="704"/>
      <c r="WTH106" s="704"/>
      <c r="WTI106" s="704"/>
      <c r="WTJ106" s="704"/>
      <c r="WTK106" s="704"/>
      <c r="WTL106" s="704"/>
      <c r="WTM106" s="704"/>
      <c r="WTN106" s="704"/>
      <c r="WTO106" s="704"/>
      <c r="WTP106" s="704"/>
      <c r="WTQ106" s="704"/>
      <c r="WTR106" s="704"/>
      <c r="WTS106" s="704"/>
      <c r="WTT106" s="704"/>
      <c r="WTU106" s="704"/>
      <c r="WTV106" s="704"/>
      <c r="WTW106" s="704"/>
      <c r="WTX106" s="704"/>
      <c r="WTY106" s="704"/>
      <c r="WTZ106" s="704"/>
      <c r="WUA106" s="704"/>
      <c r="WUB106" s="704"/>
      <c r="WUC106" s="704"/>
      <c r="WUD106" s="704"/>
      <c r="WUE106" s="704"/>
      <c r="WUF106" s="704"/>
      <c r="WUG106" s="704"/>
      <c r="WUH106" s="704"/>
      <c r="WUI106" s="704"/>
      <c r="WUJ106" s="704"/>
      <c r="WUK106" s="704"/>
      <c r="WUL106" s="704"/>
      <c r="WUM106" s="704"/>
      <c r="WUN106" s="704"/>
      <c r="WUO106" s="704"/>
      <c r="WUP106" s="704"/>
      <c r="WUQ106" s="704"/>
      <c r="WUR106" s="704"/>
      <c r="WUS106" s="704"/>
      <c r="WUT106" s="704"/>
      <c r="WUU106" s="704"/>
      <c r="WUV106" s="704"/>
      <c r="WUW106" s="704"/>
      <c r="WUX106" s="704"/>
      <c r="WUY106" s="704"/>
      <c r="WUZ106" s="704"/>
      <c r="WVA106" s="704"/>
      <c r="WVB106" s="704"/>
      <c r="WVC106" s="704"/>
      <c r="WVD106" s="704"/>
      <c r="WVE106" s="704"/>
      <c r="WVF106" s="704"/>
      <c r="WVG106" s="704"/>
      <c r="WVH106" s="704"/>
      <c r="WVI106" s="704"/>
      <c r="WVJ106" s="704"/>
      <c r="WVK106" s="704"/>
      <c r="WVL106" s="704"/>
      <c r="WVM106" s="704"/>
      <c r="WVN106" s="704"/>
      <c r="WVO106" s="704"/>
      <c r="WVP106" s="704"/>
      <c r="WVQ106" s="704"/>
      <c r="WVR106" s="704"/>
      <c r="WVS106" s="704"/>
      <c r="WVT106" s="704"/>
      <c r="WVU106" s="704"/>
      <c r="WVV106" s="704"/>
      <c r="WVW106" s="704"/>
      <c r="WVX106" s="704"/>
      <c r="WVY106" s="704"/>
      <c r="WVZ106" s="704"/>
      <c r="WWA106" s="704"/>
      <c r="WWB106" s="704"/>
      <c r="WWC106" s="704"/>
      <c r="WWD106" s="704"/>
      <c r="WWE106" s="704"/>
      <c r="WWF106" s="704"/>
      <c r="WWG106" s="704"/>
      <c r="WWH106" s="704"/>
      <c r="WWI106" s="704"/>
      <c r="WWJ106" s="704"/>
      <c r="WWK106" s="704"/>
      <c r="WWL106" s="704"/>
      <c r="WWM106" s="704"/>
      <c r="WWN106" s="704"/>
      <c r="WWO106" s="704"/>
      <c r="WWP106" s="704"/>
      <c r="WWQ106" s="704"/>
      <c r="WWR106" s="704"/>
      <c r="WWS106" s="704"/>
      <c r="WWT106" s="704"/>
      <c r="WWU106" s="704"/>
      <c r="WWV106" s="704"/>
      <c r="WWW106" s="704"/>
      <c r="WWX106" s="704"/>
      <c r="WWY106" s="704"/>
      <c r="WWZ106" s="704"/>
      <c r="WXA106" s="704"/>
      <c r="WXB106" s="704"/>
      <c r="WXC106" s="704"/>
      <c r="WXD106" s="704"/>
      <c r="WXE106" s="704"/>
      <c r="WXF106" s="704"/>
      <c r="WXG106" s="704"/>
      <c r="WXH106" s="704"/>
      <c r="WXI106" s="704"/>
      <c r="WXJ106" s="704"/>
      <c r="WXK106" s="704"/>
      <c r="WXL106" s="704"/>
      <c r="WXM106" s="704"/>
      <c r="WXN106" s="704"/>
      <c r="WXO106" s="704"/>
      <c r="WXP106" s="704"/>
      <c r="WXQ106" s="704"/>
      <c r="WXR106" s="704"/>
      <c r="WXS106" s="704"/>
      <c r="WXT106" s="704"/>
      <c r="WXU106" s="704"/>
      <c r="WXV106" s="704"/>
      <c r="WXW106" s="704"/>
      <c r="WXX106" s="704"/>
      <c r="WXY106" s="704"/>
      <c r="WXZ106" s="704"/>
      <c r="WYA106" s="704"/>
      <c r="WYB106" s="704"/>
      <c r="WYC106" s="704"/>
      <c r="WYD106" s="704"/>
      <c r="WYE106" s="704"/>
      <c r="WYF106" s="704"/>
      <c r="WYG106" s="704"/>
      <c r="WYH106" s="704"/>
      <c r="WYI106" s="704"/>
      <c r="WYJ106" s="704"/>
      <c r="WYK106" s="704"/>
      <c r="WYL106" s="704"/>
      <c r="WYM106" s="704"/>
      <c r="WYN106" s="704"/>
      <c r="WYO106" s="704"/>
      <c r="WYP106" s="704"/>
      <c r="WYQ106" s="704"/>
      <c r="WYR106" s="704"/>
      <c r="WYS106" s="704"/>
      <c r="WYT106" s="704"/>
      <c r="WYU106" s="704"/>
      <c r="WYV106" s="704"/>
      <c r="WYW106" s="704"/>
      <c r="WYX106" s="704"/>
      <c r="WYY106" s="704"/>
      <c r="WYZ106" s="704"/>
      <c r="WZA106" s="704"/>
      <c r="WZB106" s="704"/>
      <c r="WZC106" s="704"/>
      <c r="WZD106" s="704"/>
      <c r="WZE106" s="704"/>
      <c r="WZF106" s="704"/>
      <c r="WZG106" s="704"/>
      <c r="WZH106" s="704"/>
      <c r="WZI106" s="704"/>
      <c r="WZJ106" s="704"/>
      <c r="WZK106" s="704"/>
      <c r="WZL106" s="704"/>
      <c r="WZM106" s="704"/>
      <c r="WZN106" s="704"/>
      <c r="WZO106" s="704"/>
      <c r="WZP106" s="704"/>
      <c r="WZQ106" s="704"/>
      <c r="WZR106" s="704"/>
      <c r="WZS106" s="704"/>
      <c r="WZT106" s="704"/>
      <c r="WZU106" s="704"/>
      <c r="WZV106" s="704"/>
      <c r="WZW106" s="704"/>
      <c r="WZX106" s="704"/>
      <c r="WZY106" s="704"/>
      <c r="WZZ106" s="704"/>
      <c r="XAA106" s="704"/>
      <c r="XAB106" s="704"/>
      <c r="XAC106" s="704"/>
      <c r="XAD106" s="704"/>
      <c r="XAE106" s="704"/>
      <c r="XAF106" s="704"/>
      <c r="XAG106" s="704"/>
      <c r="XAH106" s="704"/>
      <c r="XAI106" s="704"/>
      <c r="XAJ106" s="704"/>
      <c r="XAK106" s="704"/>
      <c r="XAL106" s="704"/>
      <c r="XAM106" s="704"/>
      <c r="XAN106" s="704"/>
      <c r="XAO106" s="704"/>
      <c r="XAP106" s="704"/>
      <c r="XAQ106" s="704"/>
      <c r="XAR106" s="704"/>
      <c r="XAS106" s="704"/>
      <c r="XAT106" s="704"/>
      <c r="XAU106" s="704"/>
      <c r="XAV106" s="704"/>
      <c r="XAW106" s="704"/>
      <c r="XAX106" s="704"/>
      <c r="XAY106" s="704"/>
      <c r="XAZ106" s="704"/>
      <c r="XBA106" s="704"/>
      <c r="XBB106" s="704"/>
      <c r="XBC106" s="704"/>
      <c r="XBD106" s="704"/>
      <c r="XBE106" s="704"/>
      <c r="XBF106" s="704"/>
      <c r="XBG106" s="704"/>
      <c r="XBH106" s="704"/>
      <c r="XBI106" s="704"/>
      <c r="XBJ106" s="704"/>
      <c r="XBK106" s="704"/>
      <c r="XBL106" s="704"/>
      <c r="XBM106" s="704"/>
      <c r="XBN106" s="704"/>
      <c r="XBO106" s="704"/>
      <c r="XBP106" s="704"/>
      <c r="XBQ106" s="704"/>
      <c r="XBR106" s="704"/>
      <c r="XBS106" s="704"/>
      <c r="XBT106" s="704"/>
      <c r="XBU106" s="704"/>
      <c r="XBV106" s="704"/>
      <c r="XBW106" s="704"/>
      <c r="XBX106" s="704"/>
      <c r="XBY106" s="704"/>
      <c r="XBZ106" s="704"/>
      <c r="XCA106" s="704"/>
      <c r="XCB106" s="704"/>
      <c r="XCC106" s="704"/>
      <c r="XCD106" s="704"/>
      <c r="XCE106" s="704"/>
      <c r="XCF106" s="704"/>
      <c r="XCG106" s="704"/>
      <c r="XCH106" s="704"/>
      <c r="XCI106" s="704"/>
      <c r="XCJ106" s="704"/>
      <c r="XCK106" s="704"/>
      <c r="XCL106" s="704"/>
      <c r="XCM106" s="704"/>
      <c r="XCN106" s="704"/>
      <c r="XCO106" s="704"/>
      <c r="XCP106" s="704"/>
      <c r="XCQ106" s="704"/>
      <c r="XCR106" s="704"/>
      <c r="XCS106" s="704"/>
      <c r="XCT106" s="704"/>
      <c r="XCU106" s="704"/>
      <c r="XCV106" s="704"/>
      <c r="XCW106" s="704"/>
      <c r="XCX106" s="704"/>
      <c r="XCY106" s="704"/>
      <c r="XCZ106" s="704"/>
      <c r="XDA106" s="704"/>
      <c r="XDB106" s="704"/>
      <c r="XDC106" s="704"/>
      <c r="XDD106" s="704"/>
      <c r="XDE106" s="704"/>
      <c r="XDF106" s="704"/>
      <c r="XDG106" s="704"/>
      <c r="XDH106" s="704"/>
      <c r="XDI106" s="704"/>
      <c r="XDJ106" s="704"/>
      <c r="XDK106" s="704"/>
      <c r="XDL106" s="704"/>
      <c r="XDM106" s="704"/>
      <c r="XDN106" s="704"/>
      <c r="XDO106" s="704"/>
      <c r="XDP106" s="704"/>
      <c r="XDQ106" s="704"/>
      <c r="XDR106" s="704"/>
      <c r="XDS106" s="704"/>
      <c r="XDT106" s="704"/>
      <c r="XDU106" s="704"/>
      <c r="XDV106" s="704"/>
      <c r="XDW106" s="704"/>
      <c r="XDX106" s="704"/>
      <c r="XDY106" s="704"/>
      <c r="XDZ106" s="704"/>
      <c r="XEA106" s="704"/>
      <c r="XEB106" s="704"/>
      <c r="XEC106" s="704"/>
      <c r="XED106" s="704"/>
      <c r="XEE106" s="704"/>
      <c r="XEF106" s="704"/>
      <c r="XEG106" s="704"/>
      <c r="XEH106" s="704"/>
      <c r="XEI106" s="704"/>
      <c r="XEJ106" s="704"/>
      <c r="XEK106" s="704"/>
    </row>
    <row r="107" spans="1:16365" s="715" customFormat="1" ht="99.9" customHeight="1" x14ac:dyDescent="0.25">
      <c r="A107" s="45">
        <v>104</v>
      </c>
      <c r="B107" s="701" t="s">
        <v>632</v>
      </c>
      <c r="C107" s="45">
        <v>9</v>
      </c>
      <c r="D107" s="43" t="s">
        <v>797</v>
      </c>
      <c r="E107" s="47" t="s">
        <v>1250</v>
      </c>
      <c r="F107" s="69">
        <v>14120</v>
      </c>
      <c r="G107" s="45" t="s">
        <v>1264</v>
      </c>
      <c r="H107" s="143">
        <v>2019</v>
      </c>
      <c r="I107" s="45" t="s">
        <v>1265</v>
      </c>
      <c r="J107" s="157">
        <v>94196</v>
      </c>
      <c r="K107" s="701" t="s">
        <v>819</v>
      </c>
      <c r="L107" s="701" t="s">
        <v>885</v>
      </c>
      <c r="M107" s="701" t="s">
        <v>886</v>
      </c>
      <c r="N107" s="701" t="s">
        <v>1266</v>
      </c>
      <c r="O107" s="760" t="s">
        <v>1267</v>
      </c>
      <c r="P107" s="705" t="s">
        <v>1268</v>
      </c>
      <c r="Q107" s="146">
        <f t="shared" si="7"/>
        <v>59.08</v>
      </c>
      <c r="R107" s="147">
        <v>11.08</v>
      </c>
      <c r="S107" s="146">
        <v>5.5</v>
      </c>
      <c r="T107" s="146">
        <v>42.5</v>
      </c>
      <c r="U107" s="160">
        <f t="shared" si="8"/>
        <v>59.08</v>
      </c>
      <c r="V107" s="255">
        <v>79.17</v>
      </c>
      <c r="W107" s="149">
        <v>38</v>
      </c>
      <c r="X107" s="189" t="s">
        <v>907</v>
      </c>
      <c r="Y107" s="161">
        <v>3</v>
      </c>
      <c r="Z107" s="161">
        <v>7</v>
      </c>
      <c r="AA107" s="161">
        <v>2</v>
      </c>
      <c r="AB107" s="161">
        <v>4</v>
      </c>
      <c r="AC107" s="161" t="s">
        <v>1269</v>
      </c>
      <c r="AD107" s="162">
        <v>0</v>
      </c>
      <c r="AE107" s="163">
        <v>5</v>
      </c>
      <c r="AF107" s="706">
        <v>100</v>
      </c>
      <c r="AG107" s="164" t="s">
        <v>797</v>
      </c>
      <c r="AH107" s="63" t="s">
        <v>909</v>
      </c>
      <c r="AI107" s="165">
        <v>100</v>
      </c>
      <c r="AJ107" s="193" t="s">
        <v>645</v>
      </c>
      <c r="AK107" s="191" t="s">
        <v>645</v>
      </c>
      <c r="AL107" s="192">
        <v>0</v>
      </c>
      <c r="AM107" s="164" t="s">
        <v>645</v>
      </c>
      <c r="AN107" s="63" t="s">
        <v>645</v>
      </c>
      <c r="AO107" s="166">
        <v>0</v>
      </c>
      <c r="AP107" s="193" t="s">
        <v>645</v>
      </c>
      <c r="AQ107" s="191" t="s">
        <v>645</v>
      </c>
      <c r="AR107" s="192">
        <v>0</v>
      </c>
      <c r="AS107" s="164" t="s">
        <v>645</v>
      </c>
      <c r="AT107" s="63" t="s">
        <v>645</v>
      </c>
      <c r="AU107" s="166">
        <v>0</v>
      </c>
      <c r="AV107" s="167" t="s">
        <v>645</v>
      </c>
      <c r="AW107" s="168" t="s">
        <v>645</v>
      </c>
      <c r="AX107" s="169">
        <v>0</v>
      </c>
      <c r="AY107" s="663"/>
      <c r="AZ107" s="663"/>
      <c r="BA107" s="663"/>
      <c r="BB107" s="663"/>
      <c r="BC107" s="663"/>
      <c r="BD107" s="663"/>
      <c r="BE107" s="663"/>
      <c r="BF107" s="663"/>
      <c r="BG107" s="663"/>
      <c r="BH107" s="704"/>
      <c r="BI107" s="704"/>
      <c r="BJ107" s="704"/>
      <c r="BK107" s="704"/>
      <c r="BL107" s="704"/>
      <c r="BM107" s="704"/>
      <c r="BN107" s="704"/>
      <c r="BO107" s="704"/>
      <c r="BP107" s="704"/>
      <c r="BQ107" s="704"/>
      <c r="BR107" s="704"/>
      <c r="BS107" s="704"/>
      <c r="BT107" s="704"/>
      <c r="BU107" s="704"/>
      <c r="BV107" s="704"/>
      <c r="BW107" s="704"/>
      <c r="BX107" s="704"/>
      <c r="BY107" s="704"/>
      <c r="BZ107" s="704"/>
      <c r="CA107" s="704"/>
      <c r="CB107" s="704"/>
      <c r="CC107" s="704"/>
      <c r="CD107" s="704"/>
      <c r="CE107" s="704"/>
      <c r="CF107" s="704"/>
      <c r="CG107" s="704"/>
      <c r="CH107" s="704"/>
      <c r="CI107" s="704"/>
      <c r="CJ107" s="704"/>
      <c r="CK107" s="704"/>
      <c r="CL107" s="704"/>
      <c r="CM107" s="704"/>
      <c r="CN107" s="704"/>
      <c r="CO107" s="704"/>
      <c r="CP107" s="704"/>
      <c r="CQ107" s="704"/>
      <c r="CR107" s="704"/>
      <c r="CS107" s="704"/>
      <c r="CT107" s="704"/>
      <c r="CU107" s="704"/>
      <c r="CV107" s="704"/>
      <c r="CW107" s="704"/>
      <c r="CX107" s="704"/>
      <c r="CY107" s="704"/>
      <c r="CZ107" s="704"/>
      <c r="DA107" s="704"/>
      <c r="DB107" s="704"/>
      <c r="DC107" s="704"/>
      <c r="DD107" s="704"/>
      <c r="DE107" s="704"/>
      <c r="DF107" s="704"/>
      <c r="DG107" s="704"/>
      <c r="DH107" s="704"/>
      <c r="DI107" s="704"/>
      <c r="DJ107" s="704"/>
      <c r="DK107" s="704"/>
      <c r="DL107" s="704"/>
      <c r="DM107" s="704"/>
      <c r="DN107" s="704"/>
      <c r="DO107" s="704"/>
      <c r="DP107" s="704"/>
      <c r="DQ107" s="704"/>
      <c r="DR107" s="704"/>
      <c r="DS107" s="704"/>
      <c r="DT107" s="704"/>
      <c r="DU107" s="704"/>
      <c r="DV107" s="704"/>
      <c r="DW107" s="704"/>
      <c r="DX107" s="704"/>
      <c r="DY107" s="704"/>
      <c r="DZ107" s="704"/>
      <c r="EA107" s="704"/>
      <c r="EB107" s="704"/>
      <c r="EC107" s="704"/>
      <c r="ED107" s="704"/>
      <c r="EE107" s="704"/>
      <c r="EF107" s="704"/>
      <c r="EG107" s="704"/>
      <c r="EH107" s="704"/>
      <c r="EI107" s="704"/>
      <c r="EJ107" s="704"/>
      <c r="EK107" s="704"/>
      <c r="EL107" s="704"/>
      <c r="EM107" s="704"/>
      <c r="EN107" s="704"/>
      <c r="EO107" s="704"/>
      <c r="EP107" s="704"/>
      <c r="EQ107" s="704"/>
      <c r="ER107" s="704"/>
      <c r="ES107" s="704"/>
      <c r="ET107" s="704"/>
      <c r="EU107" s="704"/>
      <c r="EV107" s="704"/>
      <c r="EW107" s="704"/>
      <c r="EX107" s="704"/>
      <c r="EY107" s="704"/>
      <c r="EZ107" s="704"/>
      <c r="FA107" s="704"/>
      <c r="FB107" s="704"/>
      <c r="FC107" s="704"/>
      <c r="FD107" s="704"/>
      <c r="FE107" s="704"/>
      <c r="FF107" s="704"/>
      <c r="FG107" s="704"/>
      <c r="FH107" s="704"/>
      <c r="FI107" s="704"/>
      <c r="FJ107" s="704"/>
      <c r="FK107" s="704"/>
      <c r="FL107" s="704"/>
      <c r="FM107" s="704"/>
      <c r="FN107" s="704"/>
      <c r="FO107" s="704"/>
      <c r="FP107" s="704"/>
      <c r="FQ107" s="704"/>
      <c r="FR107" s="704"/>
      <c r="FS107" s="704"/>
      <c r="FT107" s="704"/>
      <c r="FU107" s="704"/>
      <c r="FV107" s="704"/>
      <c r="FW107" s="704"/>
      <c r="FX107" s="704"/>
      <c r="FY107" s="704"/>
      <c r="FZ107" s="704"/>
      <c r="GA107" s="704"/>
      <c r="GB107" s="704"/>
      <c r="GC107" s="704"/>
      <c r="GD107" s="704"/>
      <c r="GE107" s="704"/>
      <c r="GF107" s="704"/>
      <c r="GG107" s="704"/>
      <c r="GH107" s="704"/>
      <c r="GI107" s="704"/>
      <c r="GJ107" s="704"/>
      <c r="GK107" s="704"/>
      <c r="GL107" s="704"/>
      <c r="GM107" s="704"/>
      <c r="GN107" s="704"/>
      <c r="GO107" s="704"/>
      <c r="GP107" s="704"/>
      <c r="GQ107" s="704"/>
      <c r="GR107" s="704"/>
      <c r="GS107" s="704"/>
      <c r="GT107" s="704"/>
      <c r="GU107" s="704"/>
      <c r="GV107" s="704"/>
      <c r="GW107" s="704"/>
      <c r="GX107" s="704"/>
      <c r="GY107" s="704"/>
      <c r="GZ107" s="704"/>
      <c r="HA107" s="704"/>
      <c r="HB107" s="704"/>
      <c r="HC107" s="704"/>
      <c r="HD107" s="704"/>
      <c r="HE107" s="704"/>
      <c r="HF107" s="704"/>
      <c r="HG107" s="704"/>
      <c r="HH107" s="704"/>
      <c r="HI107" s="704"/>
      <c r="HJ107" s="704"/>
      <c r="HK107" s="704"/>
      <c r="HL107" s="704"/>
      <c r="HM107" s="704"/>
      <c r="HN107" s="704"/>
      <c r="HO107" s="704"/>
      <c r="HP107" s="704"/>
      <c r="HQ107" s="704"/>
      <c r="HR107" s="704"/>
      <c r="HS107" s="704"/>
      <c r="HT107" s="704"/>
      <c r="HU107" s="704"/>
      <c r="HV107" s="704"/>
      <c r="HW107" s="704"/>
      <c r="HX107" s="704"/>
      <c r="HY107" s="704"/>
      <c r="HZ107" s="704"/>
      <c r="IA107" s="704"/>
      <c r="IB107" s="704"/>
      <c r="IC107" s="704"/>
      <c r="ID107" s="704"/>
      <c r="IE107" s="704"/>
      <c r="IF107" s="704"/>
      <c r="IG107" s="704"/>
      <c r="IH107" s="704"/>
      <c r="II107" s="704"/>
      <c r="IJ107" s="704"/>
      <c r="IK107" s="704"/>
      <c r="IL107" s="704"/>
      <c r="IM107" s="704"/>
      <c r="IN107" s="704"/>
      <c r="IO107" s="704"/>
      <c r="IP107" s="704"/>
      <c r="IQ107" s="704"/>
      <c r="IR107" s="704"/>
      <c r="IS107" s="704"/>
      <c r="IT107" s="704"/>
      <c r="IU107" s="704"/>
      <c r="IV107" s="704"/>
      <c r="IW107" s="704"/>
      <c r="IX107" s="704"/>
      <c r="IY107" s="704"/>
      <c r="IZ107" s="704"/>
      <c r="JA107" s="704"/>
      <c r="JB107" s="704"/>
      <c r="JC107" s="704"/>
      <c r="JD107" s="704"/>
      <c r="JE107" s="704"/>
      <c r="JF107" s="704"/>
      <c r="JG107" s="704"/>
      <c r="JH107" s="704"/>
      <c r="JI107" s="704"/>
      <c r="JJ107" s="704"/>
      <c r="JK107" s="704"/>
      <c r="JL107" s="704"/>
      <c r="JM107" s="704"/>
      <c r="JN107" s="704"/>
      <c r="JO107" s="704"/>
      <c r="JP107" s="704"/>
      <c r="JQ107" s="704"/>
      <c r="JR107" s="704"/>
      <c r="JS107" s="704"/>
      <c r="JT107" s="704"/>
      <c r="JU107" s="704"/>
      <c r="JV107" s="704"/>
      <c r="JW107" s="704"/>
      <c r="JX107" s="704"/>
      <c r="JY107" s="704"/>
      <c r="JZ107" s="704"/>
      <c r="KA107" s="704"/>
      <c r="KB107" s="704"/>
      <c r="KC107" s="704"/>
      <c r="KD107" s="704"/>
      <c r="KE107" s="704"/>
      <c r="KF107" s="704"/>
      <c r="KG107" s="704"/>
      <c r="KH107" s="704"/>
      <c r="KI107" s="704"/>
      <c r="KJ107" s="704"/>
      <c r="KK107" s="704"/>
      <c r="KL107" s="704"/>
      <c r="KM107" s="704"/>
      <c r="KN107" s="704"/>
      <c r="KO107" s="704"/>
      <c r="KP107" s="704"/>
      <c r="KQ107" s="704"/>
      <c r="KR107" s="704"/>
      <c r="KS107" s="704"/>
      <c r="KT107" s="704"/>
      <c r="KU107" s="704"/>
      <c r="KV107" s="704"/>
      <c r="KW107" s="704"/>
      <c r="KX107" s="704"/>
      <c r="KY107" s="704"/>
      <c r="KZ107" s="704"/>
      <c r="LA107" s="704"/>
      <c r="LB107" s="704"/>
      <c r="LC107" s="704"/>
      <c r="LD107" s="704"/>
      <c r="LE107" s="704"/>
      <c r="LF107" s="704"/>
      <c r="LG107" s="704"/>
      <c r="LH107" s="704"/>
      <c r="LI107" s="704"/>
      <c r="LJ107" s="704"/>
      <c r="LK107" s="704"/>
      <c r="LL107" s="704"/>
      <c r="LM107" s="704"/>
      <c r="LN107" s="704"/>
      <c r="LO107" s="704"/>
      <c r="LP107" s="704"/>
      <c r="LQ107" s="704"/>
      <c r="LR107" s="704"/>
      <c r="LS107" s="704"/>
      <c r="LT107" s="704"/>
      <c r="LU107" s="704"/>
      <c r="LV107" s="704"/>
      <c r="LW107" s="704"/>
      <c r="LX107" s="704"/>
      <c r="LY107" s="704"/>
      <c r="LZ107" s="704"/>
      <c r="MA107" s="704"/>
      <c r="MB107" s="704"/>
      <c r="MC107" s="704"/>
      <c r="MD107" s="704"/>
      <c r="ME107" s="704"/>
      <c r="MF107" s="704"/>
      <c r="MG107" s="704"/>
      <c r="MH107" s="704"/>
      <c r="MI107" s="704"/>
      <c r="MJ107" s="704"/>
      <c r="MK107" s="704"/>
      <c r="ML107" s="704"/>
      <c r="MM107" s="704"/>
      <c r="MN107" s="704"/>
      <c r="MO107" s="704"/>
      <c r="MP107" s="704"/>
      <c r="MQ107" s="704"/>
      <c r="MR107" s="704"/>
      <c r="MS107" s="704"/>
      <c r="MT107" s="704"/>
      <c r="MU107" s="704"/>
      <c r="MV107" s="704"/>
      <c r="MW107" s="704"/>
      <c r="MX107" s="704"/>
      <c r="MY107" s="704"/>
      <c r="MZ107" s="704"/>
      <c r="NA107" s="704"/>
      <c r="NB107" s="704"/>
      <c r="NC107" s="704"/>
      <c r="ND107" s="704"/>
      <c r="NE107" s="704"/>
      <c r="NF107" s="704"/>
      <c r="NG107" s="704"/>
      <c r="NH107" s="704"/>
      <c r="NI107" s="704"/>
      <c r="NJ107" s="704"/>
      <c r="NK107" s="704"/>
      <c r="NL107" s="704"/>
      <c r="NM107" s="704"/>
      <c r="NN107" s="704"/>
      <c r="NO107" s="704"/>
      <c r="NP107" s="704"/>
      <c r="NQ107" s="704"/>
      <c r="NR107" s="704"/>
      <c r="NS107" s="704"/>
      <c r="NT107" s="704"/>
      <c r="NU107" s="704"/>
      <c r="NV107" s="704"/>
      <c r="NW107" s="704"/>
      <c r="NX107" s="704"/>
      <c r="NY107" s="704"/>
      <c r="NZ107" s="704"/>
      <c r="OA107" s="704"/>
      <c r="OB107" s="704"/>
      <c r="OC107" s="704"/>
      <c r="OD107" s="704"/>
      <c r="OE107" s="704"/>
      <c r="OF107" s="704"/>
      <c r="OG107" s="704"/>
      <c r="OH107" s="704"/>
      <c r="OI107" s="704"/>
      <c r="OJ107" s="704"/>
      <c r="OK107" s="704"/>
      <c r="OL107" s="704"/>
      <c r="OM107" s="704"/>
      <c r="ON107" s="704"/>
      <c r="OO107" s="704"/>
      <c r="OP107" s="704"/>
      <c r="OQ107" s="704"/>
      <c r="OR107" s="704"/>
      <c r="OS107" s="704"/>
      <c r="OT107" s="704"/>
      <c r="OU107" s="704"/>
      <c r="OV107" s="704"/>
      <c r="OW107" s="704"/>
      <c r="OX107" s="704"/>
      <c r="OY107" s="704"/>
      <c r="OZ107" s="704"/>
      <c r="PA107" s="704"/>
      <c r="PB107" s="704"/>
      <c r="PC107" s="704"/>
      <c r="PD107" s="704"/>
      <c r="PE107" s="704"/>
      <c r="PF107" s="704"/>
      <c r="PG107" s="704"/>
      <c r="PH107" s="704"/>
      <c r="PI107" s="704"/>
      <c r="PJ107" s="704"/>
      <c r="PK107" s="704"/>
      <c r="PL107" s="704"/>
      <c r="PM107" s="704"/>
      <c r="PN107" s="704"/>
      <c r="PO107" s="704"/>
      <c r="PP107" s="704"/>
      <c r="PQ107" s="704"/>
      <c r="PR107" s="704"/>
      <c r="PS107" s="704"/>
      <c r="PT107" s="704"/>
      <c r="PU107" s="704"/>
      <c r="PV107" s="704"/>
      <c r="PW107" s="704"/>
      <c r="PX107" s="704"/>
      <c r="PY107" s="704"/>
      <c r="PZ107" s="704"/>
      <c r="QA107" s="704"/>
      <c r="QB107" s="704"/>
      <c r="QC107" s="704"/>
      <c r="QD107" s="704"/>
      <c r="QE107" s="704"/>
      <c r="QF107" s="704"/>
      <c r="QG107" s="704"/>
      <c r="QH107" s="704"/>
      <c r="QI107" s="704"/>
      <c r="QJ107" s="704"/>
      <c r="QK107" s="704"/>
      <c r="QL107" s="704"/>
      <c r="QM107" s="704"/>
      <c r="QN107" s="704"/>
      <c r="QO107" s="704"/>
      <c r="QP107" s="704"/>
      <c r="QQ107" s="704"/>
      <c r="QR107" s="704"/>
      <c r="QS107" s="704"/>
      <c r="QT107" s="704"/>
      <c r="QU107" s="704"/>
      <c r="QV107" s="704"/>
      <c r="QW107" s="704"/>
      <c r="QX107" s="704"/>
      <c r="QY107" s="704"/>
      <c r="QZ107" s="704"/>
      <c r="RA107" s="704"/>
      <c r="RB107" s="704"/>
      <c r="RC107" s="704"/>
      <c r="RD107" s="704"/>
      <c r="RE107" s="704"/>
      <c r="RF107" s="704"/>
      <c r="RG107" s="704"/>
      <c r="RH107" s="704"/>
      <c r="RI107" s="704"/>
      <c r="RJ107" s="704"/>
      <c r="RK107" s="704"/>
      <c r="RL107" s="704"/>
      <c r="RM107" s="704"/>
      <c r="RN107" s="704"/>
      <c r="RO107" s="704"/>
      <c r="RP107" s="704"/>
      <c r="RQ107" s="704"/>
      <c r="RR107" s="704"/>
      <c r="RS107" s="704"/>
      <c r="RT107" s="704"/>
      <c r="RU107" s="704"/>
      <c r="RV107" s="704"/>
      <c r="RW107" s="704"/>
      <c r="RX107" s="704"/>
      <c r="RY107" s="704"/>
      <c r="RZ107" s="704"/>
      <c r="SA107" s="704"/>
      <c r="SB107" s="704"/>
      <c r="SC107" s="704"/>
      <c r="SD107" s="704"/>
      <c r="SE107" s="704"/>
      <c r="SF107" s="704"/>
      <c r="SG107" s="704"/>
      <c r="SH107" s="704"/>
      <c r="SI107" s="704"/>
      <c r="SJ107" s="704"/>
      <c r="SK107" s="704"/>
      <c r="SL107" s="704"/>
      <c r="SM107" s="704"/>
      <c r="SN107" s="704"/>
      <c r="SO107" s="704"/>
      <c r="SP107" s="704"/>
      <c r="SQ107" s="704"/>
      <c r="SR107" s="704"/>
      <c r="SS107" s="704"/>
      <c r="ST107" s="704"/>
      <c r="SU107" s="704"/>
      <c r="SV107" s="704"/>
      <c r="SW107" s="704"/>
      <c r="SX107" s="704"/>
      <c r="SY107" s="704"/>
      <c r="SZ107" s="704"/>
      <c r="TA107" s="704"/>
      <c r="TB107" s="704"/>
      <c r="TC107" s="704"/>
      <c r="TD107" s="704"/>
      <c r="TE107" s="704"/>
      <c r="TF107" s="704"/>
      <c r="TG107" s="704"/>
      <c r="TH107" s="704"/>
      <c r="TI107" s="704"/>
      <c r="TJ107" s="704"/>
      <c r="TK107" s="704"/>
      <c r="TL107" s="704"/>
      <c r="TM107" s="704"/>
      <c r="TN107" s="704"/>
      <c r="TO107" s="704"/>
      <c r="TP107" s="704"/>
      <c r="TQ107" s="704"/>
      <c r="TR107" s="704"/>
      <c r="TS107" s="704"/>
      <c r="TT107" s="704"/>
      <c r="TU107" s="704"/>
      <c r="TV107" s="704"/>
      <c r="TW107" s="704"/>
      <c r="TX107" s="704"/>
      <c r="TY107" s="704"/>
      <c r="TZ107" s="704"/>
      <c r="UA107" s="704"/>
      <c r="UB107" s="704"/>
      <c r="UC107" s="704"/>
      <c r="UD107" s="704"/>
      <c r="UE107" s="704"/>
      <c r="UF107" s="704"/>
      <c r="UG107" s="704"/>
      <c r="UH107" s="704"/>
      <c r="UI107" s="704"/>
      <c r="UJ107" s="704"/>
      <c r="UK107" s="704"/>
      <c r="UL107" s="704"/>
      <c r="UM107" s="704"/>
      <c r="UN107" s="704"/>
      <c r="UO107" s="704"/>
      <c r="UP107" s="704"/>
      <c r="UQ107" s="704"/>
      <c r="UR107" s="704"/>
      <c r="US107" s="704"/>
      <c r="UT107" s="704"/>
      <c r="UU107" s="704"/>
      <c r="UV107" s="704"/>
      <c r="UW107" s="704"/>
      <c r="UX107" s="704"/>
      <c r="UY107" s="704"/>
      <c r="UZ107" s="704"/>
      <c r="VA107" s="704"/>
      <c r="VB107" s="704"/>
      <c r="VC107" s="704"/>
      <c r="VD107" s="704"/>
      <c r="VE107" s="704"/>
      <c r="VF107" s="704"/>
      <c r="VG107" s="704"/>
      <c r="VH107" s="704"/>
      <c r="VI107" s="704"/>
      <c r="VJ107" s="704"/>
      <c r="VK107" s="704"/>
      <c r="VL107" s="704"/>
      <c r="VM107" s="704"/>
      <c r="VN107" s="704"/>
      <c r="VO107" s="704"/>
      <c r="VP107" s="704"/>
      <c r="VQ107" s="704"/>
      <c r="VR107" s="704"/>
      <c r="VS107" s="704"/>
      <c r="VT107" s="704"/>
      <c r="VU107" s="704"/>
      <c r="VV107" s="704"/>
      <c r="VW107" s="704"/>
      <c r="VX107" s="704"/>
      <c r="VY107" s="704"/>
      <c r="VZ107" s="704"/>
      <c r="WA107" s="704"/>
      <c r="WB107" s="704"/>
      <c r="WC107" s="704"/>
      <c r="WD107" s="704"/>
      <c r="WE107" s="704"/>
      <c r="WF107" s="704"/>
      <c r="WG107" s="704"/>
      <c r="WH107" s="704"/>
      <c r="WI107" s="704"/>
      <c r="WJ107" s="704"/>
      <c r="WK107" s="704"/>
      <c r="WL107" s="704"/>
      <c r="WM107" s="704"/>
      <c r="WN107" s="704"/>
      <c r="WO107" s="704"/>
      <c r="WP107" s="704"/>
      <c r="WQ107" s="704"/>
      <c r="WR107" s="704"/>
      <c r="WS107" s="704"/>
      <c r="WT107" s="704"/>
      <c r="WU107" s="704"/>
      <c r="WV107" s="704"/>
      <c r="WW107" s="704"/>
      <c r="WX107" s="704"/>
      <c r="WY107" s="704"/>
      <c r="WZ107" s="704"/>
      <c r="XA107" s="704"/>
      <c r="XB107" s="704"/>
      <c r="XC107" s="704"/>
      <c r="XD107" s="704"/>
      <c r="XE107" s="704"/>
      <c r="XF107" s="704"/>
      <c r="XG107" s="704"/>
      <c r="XH107" s="704"/>
      <c r="XI107" s="704"/>
      <c r="XJ107" s="704"/>
      <c r="XK107" s="704"/>
      <c r="XL107" s="704"/>
      <c r="XM107" s="704"/>
      <c r="XN107" s="704"/>
      <c r="XO107" s="704"/>
      <c r="XP107" s="704"/>
      <c r="XQ107" s="704"/>
      <c r="XR107" s="704"/>
      <c r="XS107" s="704"/>
      <c r="XT107" s="704"/>
      <c r="XU107" s="704"/>
      <c r="XV107" s="704"/>
      <c r="XW107" s="704"/>
      <c r="XX107" s="704"/>
      <c r="XY107" s="704"/>
      <c r="XZ107" s="704"/>
      <c r="YA107" s="704"/>
      <c r="YB107" s="704"/>
      <c r="YC107" s="704"/>
      <c r="YD107" s="704"/>
      <c r="YE107" s="704"/>
      <c r="YF107" s="704"/>
      <c r="YG107" s="704"/>
      <c r="YH107" s="704"/>
      <c r="YI107" s="704"/>
      <c r="YJ107" s="704"/>
      <c r="YK107" s="704"/>
      <c r="YL107" s="704"/>
      <c r="YM107" s="704"/>
      <c r="YN107" s="704"/>
      <c r="YO107" s="704"/>
      <c r="YP107" s="704"/>
      <c r="YQ107" s="704"/>
      <c r="YR107" s="704"/>
      <c r="YS107" s="704"/>
      <c r="YT107" s="704"/>
      <c r="YU107" s="704"/>
      <c r="YV107" s="704"/>
      <c r="YW107" s="704"/>
      <c r="YX107" s="704"/>
      <c r="YY107" s="704"/>
      <c r="YZ107" s="704"/>
      <c r="ZA107" s="704"/>
      <c r="ZB107" s="704"/>
      <c r="ZC107" s="704"/>
      <c r="ZD107" s="704"/>
      <c r="ZE107" s="704"/>
      <c r="ZF107" s="704"/>
      <c r="ZG107" s="704"/>
      <c r="ZH107" s="704"/>
      <c r="ZI107" s="704"/>
      <c r="ZJ107" s="704"/>
      <c r="ZK107" s="704"/>
      <c r="ZL107" s="704"/>
      <c r="ZM107" s="704"/>
      <c r="ZN107" s="704"/>
      <c r="ZO107" s="704"/>
      <c r="ZP107" s="704"/>
      <c r="ZQ107" s="704"/>
      <c r="ZR107" s="704"/>
      <c r="ZS107" s="704"/>
      <c r="ZT107" s="704"/>
      <c r="ZU107" s="704"/>
      <c r="ZV107" s="704"/>
      <c r="ZW107" s="704"/>
      <c r="ZX107" s="704"/>
      <c r="ZY107" s="704"/>
      <c r="ZZ107" s="704"/>
      <c r="AAA107" s="704"/>
      <c r="AAB107" s="704"/>
      <c r="AAC107" s="704"/>
      <c r="AAD107" s="704"/>
      <c r="AAE107" s="704"/>
      <c r="AAF107" s="704"/>
      <c r="AAG107" s="704"/>
      <c r="AAH107" s="704"/>
      <c r="AAI107" s="704"/>
      <c r="AAJ107" s="704"/>
      <c r="AAK107" s="704"/>
      <c r="AAL107" s="704"/>
      <c r="AAM107" s="704"/>
      <c r="AAN107" s="704"/>
      <c r="AAO107" s="704"/>
      <c r="AAP107" s="704"/>
      <c r="AAQ107" s="704"/>
      <c r="AAR107" s="704"/>
      <c r="AAS107" s="704"/>
      <c r="AAT107" s="704"/>
      <c r="AAU107" s="704"/>
      <c r="AAV107" s="704"/>
      <c r="AAW107" s="704"/>
      <c r="AAX107" s="704"/>
      <c r="AAY107" s="704"/>
      <c r="AAZ107" s="704"/>
      <c r="ABA107" s="704"/>
      <c r="ABB107" s="704"/>
      <c r="ABC107" s="704"/>
      <c r="ABD107" s="704"/>
      <c r="ABE107" s="704"/>
      <c r="ABF107" s="704"/>
      <c r="ABG107" s="704"/>
      <c r="ABH107" s="704"/>
      <c r="ABI107" s="704"/>
      <c r="ABJ107" s="704"/>
      <c r="ABK107" s="704"/>
      <c r="ABL107" s="704"/>
      <c r="ABM107" s="704"/>
      <c r="ABN107" s="704"/>
      <c r="ABO107" s="704"/>
      <c r="ABP107" s="704"/>
      <c r="ABQ107" s="704"/>
      <c r="ABR107" s="704"/>
      <c r="ABS107" s="704"/>
      <c r="ABT107" s="704"/>
      <c r="ABU107" s="704"/>
      <c r="ABV107" s="704"/>
      <c r="ABW107" s="704"/>
      <c r="ABX107" s="704"/>
      <c r="ABY107" s="704"/>
      <c r="ABZ107" s="704"/>
      <c r="ACA107" s="704"/>
      <c r="ACB107" s="704"/>
      <c r="ACC107" s="704"/>
      <c r="ACD107" s="704"/>
      <c r="ACE107" s="704"/>
      <c r="ACF107" s="704"/>
      <c r="ACG107" s="704"/>
      <c r="ACH107" s="704"/>
      <c r="ACI107" s="704"/>
      <c r="ACJ107" s="704"/>
      <c r="ACK107" s="704"/>
      <c r="ACL107" s="704"/>
      <c r="ACM107" s="704"/>
      <c r="ACN107" s="704"/>
      <c r="ACO107" s="704"/>
      <c r="ACP107" s="704"/>
      <c r="ACQ107" s="704"/>
      <c r="ACR107" s="704"/>
      <c r="ACS107" s="704"/>
      <c r="ACT107" s="704"/>
      <c r="ACU107" s="704"/>
      <c r="ACV107" s="704"/>
      <c r="ACW107" s="704"/>
      <c r="ACX107" s="704"/>
      <c r="ACY107" s="704"/>
      <c r="ACZ107" s="704"/>
      <c r="ADA107" s="704"/>
      <c r="ADB107" s="704"/>
      <c r="ADC107" s="704"/>
      <c r="ADD107" s="704"/>
      <c r="ADE107" s="704"/>
      <c r="ADF107" s="704"/>
      <c r="ADG107" s="704"/>
      <c r="ADH107" s="704"/>
      <c r="ADI107" s="704"/>
      <c r="ADJ107" s="704"/>
      <c r="ADK107" s="704"/>
      <c r="ADL107" s="704"/>
      <c r="ADM107" s="704"/>
      <c r="ADN107" s="704"/>
      <c r="ADO107" s="704"/>
      <c r="ADP107" s="704"/>
      <c r="ADQ107" s="704"/>
      <c r="ADR107" s="704"/>
      <c r="ADS107" s="704"/>
      <c r="ADT107" s="704"/>
      <c r="ADU107" s="704"/>
      <c r="ADV107" s="704"/>
      <c r="ADW107" s="704"/>
      <c r="ADX107" s="704"/>
      <c r="ADY107" s="704"/>
      <c r="ADZ107" s="704"/>
      <c r="AEA107" s="704"/>
      <c r="AEB107" s="704"/>
      <c r="AEC107" s="704"/>
      <c r="AED107" s="704"/>
      <c r="AEE107" s="704"/>
      <c r="AEF107" s="704"/>
      <c r="AEG107" s="704"/>
      <c r="AEH107" s="704"/>
      <c r="AEI107" s="704"/>
      <c r="AEJ107" s="704"/>
      <c r="AEK107" s="704"/>
      <c r="AEL107" s="704"/>
      <c r="AEM107" s="704"/>
      <c r="AEN107" s="704"/>
      <c r="AEO107" s="704"/>
      <c r="AEP107" s="704"/>
      <c r="AEQ107" s="704"/>
      <c r="AER107" s="704"/>
      <c r="AES107" s="704"/>
      <c r="AET107" s="704"/>
      <c r="AEU107" s="704"/>
      <c r="AEV107" s="704"/>
      <c r="AEW107" s="704"/>
      <c r="AEX107" s="704"/>
      <c r="AEY107" s="704"/>
      <c r="AEZ107" s="704"/>
      <c r="AFA107" s="704"/>
      <c r="AFB107" s="704"/>
      <c r="AFC107" s="704"/>
      <c r="AFD107" s="704"/>
      <c r="AFE107" s="704"/>
      <c r="AFF107" s="704"/>
      <c r="AFG107" s="704"/>
      <c r="AFH107" s="704"/>
      <c r="AFI107" s="704"/>
      <c r="AFJ107" s="704"/>
      <c r="AFK107" s="704"/>
      <c r="AFL107" s="704"/>
      <c r="AFM107" s="704"/>
      <c r="AFN107" s="704"/>
      <c r="AFO107" s="704"/>
      <c r="AFP107" s="704"/>
      <c r="AFQ107" s="704"/>
      <c r="AFR107" s="704"/>
      <c r="AFS107" s="704"/>
      <c r="AFT107" s="704"/>
      <c r="AFU107" s="704"/>
      <c r="AFV107" s="704"/>
      <c r="AFW107" s="704"/>
      <c r="AFX107" s="704"/>
      <c r="AFY107" s="704"/>
      <c r="AFZ107" s="704"/>
      <c r="AGA107" s="704"/>
      <c r="AGB107" s="704"/>
      <c r="AGC107" s="704"/>
      <c r="AGD107" s="704"/>
      <c r="AGE107" s="704"/>
      <c r="AGF107" s="704"/>
      <c r="AGG107" s="704"/>
      <c r="AGH107" s="704"/>
      <c r="AGI107" s="704"/>
      <c r="AGJ107" s="704"/>
      <c r="AGK107" s="704"/>
      <c r="AGL107" s="704"/>
      <c r="AGM107" s="704"/>
      <c r="AGN107" s="704"/>
      <c r="AGO107" s="704"/>
      <c r="AGP107" s="704"/>
      <c r="AGQ107" s="704"/>
      <c r="AGR107" s="704"/>
      <c r="AGS107" s="704"/>
      <c r="AGT107" s="704"/>
      <c r="AGU107" s="704"/>
      <c r="AGV107" s="704"/>
      <c r="AGW107" s="704"/>
      <c r="AGX107" s="704"/>
      <c r="AGY107" s="704"/>
      <c r="AGZ107" s="704"/>
      <c r="AHA107" s="704"/>
      <c r="AHB107" s="704"/>
      <c r="AHC107" s="704"/>
      <c r="AHD107" s="704"/>
      <c r="AHE107" s="704"/>
      <c r="AHF107" s="704"/>
      <c r="AHG107" s="704"/>
      <c r="AHH107" s="704"/>
      <c r="AHI107" s="704"/>
      <c r="AHJ107" s="704"/>
      <c r="AHK107" s="704"/>
      <c r="AHL107" s="704"/>
      <c r="AHM107" s="704"/>
      <c r="AHN107" s="704"/>
      <c r="AHO107" s="704"/>
      <c r="AHP107" s="704"/>
      <c r="AHQ107" s="704"/>
      <c r="AHR107" s="704"/>
      <c r="AHS107" s="704"/>
      <c r="AHT107" s="704"/>
      <c r="AHU107" s="704"/>
      <c r="AHV107" s="704"/>
      <c r="AHW107" s="704"/>
      <c r="AHX107" s="704"/>
      <c r="AHY107" s="704"/>
      <c r="AHZ107" s="704"/>
      <c r="AIA107" s="704"/>
      <c r="AIB107" s="704"/>
      <c r="AIC107" s="704"/>
      <c r="AID107" s="704"/>
      <c r="AIE107" s="704"/>
      <c r="AIF107" s="704"/>
      <c r="AIG107" s="704"/>
      <c r="AIH107" s="704"/>
      <c r="AII107" s="704"/>
      <c r="AIJ107" s="704"/>
      <c r="AIK107" s="704"/>
      <c r="AIL107" s="704"/>
      <c r="AIM107" s="704"/>
      <c r="AIN107" s="704"/>
      <c r="AIO107" s="704"/>
      <c r="AIP107" s="704"/>
      <c r="AIQ107" s="704"/>
      <c r="AIR107" s="704"/>
      <c r="AIS107" s="704"/>
      <c r="AIT107" s="704"/>
      <c r="AIU107" s="704"/>
      <c r="AIV107" s="704"/>
      <c r="AIW107" s="704"/>
      <c r="AIX107" s="704"/>
      <c r="AIY107" s="704"/>
      <c r="AIZ107" s="704"/>
      <c r="AJA107" s="704"/>
      <c r="AJB107" s="704"/>
      <c r="AJC107" s="704"/>
      <c r="AJD107" s="704"/>
      <c r="AJE107" s="704"/>
      <c r="AJF107" s="704"/>
      <c r="AJG107" s="704"/>
      <c r="AJH107" s="704"/>
      <c r="AJI107" s="704"/>
      <c r="AJJ107" s="704"/>
      <c r="AJK107" s="704"/>
      <c r="AJL107" s="704"/>
      <c r="AJM107" s="704"/>
      <c r="AJN107" s="704"/>
      <c r="AJO107" s="704"/>
      <c r="AJP107" s="704"/>
      <c r="AJQ107" s="704"/>
      <c r="AJR107" s="704"/>
      <c r="AJS107" s="704"/>
      <c r="AJT107" s="704"/>
      <c r="AJU107" s="704"/>
      <c r="AJV107" s="704"/>
      <c r="AJW107" s="704"/>
      <c r="AJX107" s="704"/>
      <c r="AJY107" s="704"/>
      <c r="AJZ107" s="704"/>
      <c r="AKA107" s="704"/>
      <c r="AKB107" s="704"/>
      <c r="AKC107" s="704"/>
      <c r="AKD107" s="704"/>
      <c r="AKE107" s="704"/>
      <c r="AKF107" s="704"/>
      <c r="AKG107" s="704"/>
      <c r="AKH107" s="704"/>
      <c r="AKI107" s="704"/>
      <c r="AKJ107" s="704"/>
      <c r="AKK107" s="704"/>
      <c r="AKL107" s="704"/>
      <c r="AKM107" s="704"/>
      <c r="AKN107" s="704"/>
      <c r="AKO107" s="704"/>
      <c r="AKP107" s="704"/>
      <c r="AKQ107" s="704"/>
      <c r="AKR107" s="704"/>
      <c r="AKS107" s="704"/>
      <c r="AKT107" s="704"/>
      <c r="AKU107" s="704"/>
      <c r="AKV107" s="704"/>
      <c r="AKW107" s="704"/>
      <c r="AKX107" s="704"/>
      <c r="AKY107" s="704"/>
      <c r="AKZ107" s="704"/>
      <c r="ALA107" s="704"/>
      <c r="ALB107" s="704"/>
      <c r="ALC107" s="704"/>
      <c r="ALD107" s="704"/>
      <c r="ALE107" s="704"/>
      <c r="ALF107" s="704"/>
      <c r="ALG107" s="704"/>
      <c r="ALH107" s="704"/>
      <c r="ALI107" s="704"/>
      <c r="ALJ107" s="704"/>
      <c r="ALK107" s="704"/>
      <c r="ALL107" s="704"/>
      <c r="ALM107" s="704"/>
      <c r="ALN107" s="704"/>
      <c r="ALO107" s="704"/>
      <c r="ALP107" s="704"/>
      <c r="ALQ107" s="704"/>
      <c r="ALR107" s="704"/>
      <c r="ALS107" s="704"/>
      <c r="ALT107" s="704"/>
      <c r="ALU107" s="704"/>
      <c r="ALV107" s="704"/>
      <c r="ALW107" s="704"/>
      <c r="ALX107" s="704"/>
      <c r="ALY107" s="704"/>
      <c r="ALZ107" s="704"/>
      <c r="AMA107" s="704"/>
      <c r="AMB107" s="704"/>
      <c r="AMC107" s="704"/>
      <c r="AMD107" s="704"/>
      <c r="AME107" s="704"/>
      <c r="AMF107" s="704"/>
      <c r="AMG107" s="704"/>
      <c r="AMH107" s="704"/>
      <c r="AMI107" s="704"/>
      <c r="AMJ107" s="704"/>
      <c r="AMK107" s="704"/>
      <c r="AML107" s="704"/>
      <c r="AMM107" s="704"/>
      <c r="AMN107" s="704"/>
      <c r="AMO107" s="704"/>
      <c r="AMP107" s="704"/>
      <c r="AMQ107" s="704"/>
      <c r="AMR107" s="704"/>
      <c r="AMS107" s="704"/>
      <c r="AMT107" s="704"/>
      <c r="AMU107" s="704"/>
      <c r="AMV107" s="704"/>
      <c r="AMW107" s="704"/>
      <c r="AMX107" s="704"/>
      <c r="AMY107" s="704"/>
      <c r="AMZ107" s="704"/>
      <c r="ANA107" s="704"/>
      <c r="ANB107" s="704"/>
      <c r="ANC107" s="704"/>
      <c r="AND107" s="704"/>
      <c r="ANE107" s="704"/>
      <c r="ANF107" s="704"/>
      <c r="ANG107" s="704"/>
      <c r="ANH107" s="704"/>
      <c r="ANI107" s="704"/>
      <c r="ANJ107" s="704"/>
      <c r="ANK107" s="704"/>
      <c r="ANL107" s="704"/>
      <c r="ANM107" s="704"/>
      <c r="ANN107" s="704"/>
      <c r="ANO107" s="704"/>
      <c r="ANP107" s="704"/>
      <c r="ANQ107" s="704"/>
      <c r="ANR107" s="704"/>
      <c r="ANS107" s="704"/>
      <c r="ANT107" s="704"/>
      <c r="ANU107" s="704"/>
      <c r="ANV107" s="704"/>
      <c r="ANW107" s="704"/>
      <c r="ANX107" s="704"/>
      <c r="ANY107" s="704"/>
      <c r="ANZ107" s="704"/>
      <c r="AOA107" s="704"/>
      <c r="AOB107" s="704"/>
      <c r="AOC107" s="704"/>
      <c r="AOD107" s="704"/>
      <c r="AOE107" s="704"/>
      <c r="AOF107" s="704"/>
      <c r="AOG107" s="704"/>
      <c r="AOH107" s="704"/>
      <c r="AOI107" s="704"/>
      <c r="AOJ107" s="704"/>
      <c r="AOK107" s="704"/>
      <c r="AOL107" s="704"/>
      <c r="AOM107" s="704"/>
      <c r="AON107" s="704"/>
      <c r="AOO107" s="704"/>
      <c r="AOP107" s="704"/>
      <c r="AOQ107" s="704"/>
      <c r="AOR107" s="704"/>
      <c r="AOS107" s="704"/>
      <c r="AOT107" s="704"/>
      <c r="AOU107" s="704"/>
      <c r="AOV107" s="704"/>
      <c r="AOW107" s="704"/>
      <c r="AOX107" s="704"/>
      <c r="AOY107" s="704"/>
      <c r="AOZ107" s="704"/>
      <c r="APA107" s="704"/>
      <c r="APB107" s="704"/>
      <c r="APC107" s="704"/>
      <c r="APD107" s="704"/>
      <c r="APE107" s="704"/>
      <c r="APF107" s="704"/>
      <c r="APG107" s="704"/>
      <c r="APH107" s="704"/>
      <c r="API107" s="704"/>
      <c r="APJ107" s="704"/>
      <c r="APK107" s="704"/>
      <c r="APL107" s="704"/>
      <c r="APM107" s="704"/>
      <c r="APN107" s="704"/>
      <c r="APO107" s="704"/>
      <c r="APP107" s="704"/>
      <c r="APQ107" s="704"/>
      <c r="APR107" s="704"/>
      <c r="APS107" s="704"/>
      <c r="APT107" s="704"/>
      <c r="APU107" s="704"/>
      <c r="APV107" s="704"/>
      <c r="APW107" s="704"/>
      <c r="APX107" s="704"/>
      <c r="APY107" s="704"/>
      <c r="APZ107" s="704"/>
      <c r="AQA107" s="704"/>
      <c r="AQB107" s="704"/>
      <c r="AQC107" s="704"/>
      <c r="AQD107" s="704"/>
      <c r="AQE107" s="704"/>
      <c r="AQF107" s="704"/>
      <c r="AQG107" s="704"/>
      <c r="AQH107" s="704"/>
      <c r="AQI107" s="704"/>
      <c r="AQJ107" s="704"/>
      <c r="AQK107" s="704"/>
      <c r="AQL107" s="704"/>
      <c r="AQM107" s="704"/>
      <c r="AQN107" s="704"/>
      <c r="AQO107" s="704"/>
      <c r="AQP107" s="704"/>
      <c r="AQQ107" s="704"/>
      <c r="AQR107" s="704"/>
      <c r="AQS107" s="704"/>
      <c r="AQT107" s="704"/>
      <c r="AQU107" s="704"/>
      <c r="AQV107" s="704"/>
      <c r="AQW107" s="704"/>
      <c r="AQX107" s="704"/>
      <c r="AQY107" s="704"/>
      <c r="AQZ107" s="704"/>
      <c r="ARA107" s="704"/>
      <c r="ARB107" s="704"/>
      <c r="ARC107" s="704"/>
      <c r="ARD107" s="704"/>
      <c r="ARE107" s="704"/>
      <c r="ARF107" s="704"/>
      <c r="ARG107" s="704"/>
      <c r="ARH107" s="704"/>
      <c r="ARI107" s="704"/>
      <c r="ARJ107" s="704"/>
      <c r="ARK107" s="704"/>
      <c r="ARL107" s="704"/>
      <c r="ARM107" s="704"/>
      <c r="ARN107" s="704"/>
      <c r="ARO107" s="704"/>
      <c r="ARP107" s="704"/>
      <c r="ARQ107" s="704"/>
      <c r="ARR107" s="704"/>
      <c r="ARS107" s="704"/>
      <c r="ART107" s="704"/>
      <c r="ARU107" s="704"/>
      <c r="ARV107" s="704"/>
      <c r="ARW107" s="704"/>
      <c r="ARX107" s="704"/>
      <c r="ARY107" s="704"/>
      <c r="ARZ107" s="704"/>
      <c r="ASA107" s="704"/>
      <c r="ASB107" s="704"/>
      <c r="ASC107" s="704"/>
      <c r="ASD107" s="704"/>
      <c r="ASE107" s="704"/>
      <c r="ASF107" s="704"/>
      <c r="ASG107" s="704"/>
      <c r="ASH107" s="704"/>
      <c r="ASI107" s="704"/>
      <c r="ASJ107" s="704"/>
      <c r="ASK107" s="704"/>
      <c r="ASL107" s="704"/>
      <c r="ASM107" s="704"/>
      <c r="ASN107" s="704"/>
      <c r="ASO107" s="704"/>
      <c r="ASP107" s="704"/>
      <c r="ASQ107" s="704"/>
      <c r="ASR107" s="704"/>
      <c r="ASS107" s="704"/>
      <c r="AST107" s="704"/>
      <c r="ASU107" s="704"/>
      <c r="ASV107" s="704"/>
      <c r="ASW107" s="704"/>
      <c r="ASX107" s="704"/>
      <c r="ASY107" s="704"/>
      <c r="ASZ107" s="704"/>
      <c r="ATA107" s="704"/>
      <c r="ATB107" s="704"/>
      <c r="ATC107" s="704"/>
      <c r="ATD107" s="704"/>
      <c r="ATE107" s="704"/>
      <c r="ATF107" s="704"/>
      <c r="ATG107" s="704"/>
      <c r="ATH107" s="704"/>
      <c r="ATI107" s="704"/>
      <c r="ATJ107" s="704"/>
      <c r="ATK107" s="704"/>
      <c r="ATL107" s="704"/>
      <c r="ATM107" s="704"/>
      <c r="ATN107" s="704"/>
      <c r="ATO107" s="704"/>
      <c r="ATP107" s="704"/>
      <c r="ATQ107" s="704"/>
      <c r="ATR107" s="704"/>
      <c r="ATS107" s="704"/>
      <c r="ATT107" s="704"/>
      <c r="ATU107" s="704"/>
      <c r="ATV107" s="704"/>
      <c r="ATW107" s="704"/>
      <c r="ATX107" s="704"/>
      <c r="ATY107" s="704"/>
      <c r="ATZ107" s="704"/>
      <c r="AUA107" s="704"/>
      <c r="AUB107" s="704"/>
      <c r="AUC107" s="704"/>
      <c r="AUD107" s="704"/>
      <c r="AUE107" s="704"/>
      <c r="AUF107" s="704"/>
      <c r="AUG107" s="704"/>
      <c r="AUH107" s="704"/>
      <c r="AUI107" s="704"/>
      <c r="AUJ107" s="704"/>
      <c r="AUK107" s="704"/>
      <c r="AUL107" s="704"/>
      <c r="AUM107" s="704"/>
      <c r="AUN107" s="704"/>
      <c r="AUO107" s="704"/>
      <c r="AUP107" s="704"/>
      <c r="AUQ107" s="704"/>
      <c r="AUR107" s="704"/>
      <c r="AUS107" s="704"/>
      <c r="AUT107" s="704"/>
      <c r="AUU107" s="704"/>
      <c r="AUV107" s="704"/>
      <c r="AUW107" s="704"/>
      <c r="AUX107" s="704"/>
      <c r="AUY107" s="704"/>
      <c r="AUZ107" s="704"/>
      <c r="AVA107" s="704"/>
      <c r="AVB107" s="704"/>
      <c r="AVC107" s="704"/>
      <c r="AVD107" s="704"/>
      <c r="AVE107" s="704"/>
      <c r="AVF107" s="704"/>
      <c r="AVG107" s="704"/>
      <c r="AVH107" s="704"/>
      <c r="AVI107" s="704"/>
      <c r="AVJ107" s="704"/>
      <c r="AVK107" s="704"/>
      <c r="AVL107" s="704"/>
      <c r="AVM107" s="704"/>
      <c r="AVN107" s="704"/>
      <c r="AVO107" s="704"/>
      <c r="AVP107" s="704"/>
      <c r="AVQ107" s="704"/>
      <c r="AVR107" s="704"/>
      <c r="AVS107" s="704"/>
      <c r="AVT107" s="704"/>
      <c r="AVU107" s="704"/>
      <c r="AVV107" s="704"/>
      <c r="AVW107" s="704"/>
      <c r="AVX107" s="704"/>
      <c r="AVY107" s="704"/>
      <c r="AVZ107" s="704"/>
      <c r="AWA107" s="704"/>
      <c r="AWB107" s="704"/>
      <c r="AWC107" s="704"/>
      <c r="AWD107" s="704"/>
      <c r="AWE107" s="704"/>
      <c r="AWF107" s="704"/>
      <c r="AWG107" s="704"/>
      <c r="AWH107" s="704"/>
      <c r="AWI107" s="704"/>
      <c r="AWJ107" s="704"/>
      <c r="AWK107" s="704"/>
      <c r="AWL107" s="704"/>
      <c r="AWM107" s="704"/>
      <c r="AWN107" s="704"/>
      <c r="AWO107" s="704"/>
      <c r="AWP107" s="704"/>
      <c r="AWQ107" s="704"/>
      <c r="AWR107" s="704"/>
      <c r="AWS107" s="704"/>
      <c r="AWT107" s="704"/>
      <c r="AWU107" s="704"/>
      <c r="AWV107" s="704"/>
      <c r="AWW107" s="704"/>
      <c r="AWX107" s="704"/>
      <c r="AWY107" s="704"/>
      <c r="AWZ107" s="704"/>
      <c r="AXA107" s="704"/>
      <c r="AXB107" s="704"/>
      <c r="AXC107" s="704"/>
      <c r="AXD107" s="704"/>
      <c r="AXE107" s="704"/>
      <c r="AXF107" s="704"/>
      <c r="AXG107" s="704"/>
      <c r="AXH107" s="704"/>
      <c r="AXI107" s="704"/>
      <c r="AXJ107" s="704"/>
      <c r="AXK107" s="704"/>
      <c r="AXL107" s="704"/>
      <c r="AXM107" s="704"/>
      <c r="AXN107" s="704"/>
      <c r="AXO107" s="704"/>
      <c r="AXP107" s="704"/>
      <c r="AXQ107" s="704"/>
      <c r="AXR107" s="704"/>
      <c r="AXS107" s="704"/>
      <c r="AXT107" s="704"/>
      <c r="AXU107" s="704"/>
      <c r="AXV107" s="704"/>
      <c r="AXW107" s="704"/>
      <c r="AXX107" s="704"/>
      <c r="AXY107" s="704"/>
      <c r="AXZ107" s="704"/>
      <c r="AYA107" s="704"/>
      <c r="AYB107" s="704"/>
      <c r="AYC107" s="704"/>
      <c r="AYD107" s="704"/>
      <c r="AYE107" s="704"/>
      <c r="AYF107" s="704"/>
      <c r="AYG107" s="704"/>
      <c r="AYH107" s="704"/>
      <c r="AYI107" s="704"/>
      <c r="AYJ107" s="704"/>
      <c r="AYK107" s="704"/>
      <c r="AYL107" s="704"/>
      <c r="AYM107" s="704"/>
      <c r="AYN107" s="704"/>
      <c r="AYO107" s="704"/>
      <c r="AYP107" s="704"/>
      <c r="AYQ107" s="704"/>
      <c r="AYR107" s="704"/>
      <c r="AYS107" s="704"/>
      <c r="AYT107" s="704"/>
      <c r="AYU107" s="704"/>
      <c r="AYV107" s="704"/>
      <c r="AYW107" s="704"/>
      <c r="AYX107" s="704"/>
      <c r="AYY107" s="704"/>
      <c r="AYZ107" s="704"/>
      <c r="AZA107" s="704"/>
      <c r="AZB107" s="704"/>
      <c r="AZC107" s="704"/>
      <c r="AZD107" s="704"/>
      <c r="AZE107" s="704"/>
      <c r="AZF107" s="704"/>
      <c r="AZG107" s="704"/>
      <c r="AZH107" s="704"/>
      <c r="AZI107" s="704"/>
      <c r="AZJ107" s="704"/>
      <c r="AZK107" s="704"/>
      <c r="AZL107" s="704"/>
      <c r="AZM107" s="704"/>
      <c r="AZN107" s="704"/>
      <c r="AZO107" s="704"/>
      <c r="AZP107" s="704"/>
      <c r="AZQ107" s="704"/>
      <c r="AZR107" s="704"/>
      <c r="AZS107" s="704"/>
      <c r="AZT107" s="704"/>
      <c r="AZU107" s="704"/>
      <c r="AZV107" s="704"/>
      <c r="AZW107" s="704"/>
      <c r="AZX107" s="704"/>
      <c r="AZY107" s="704"/>
      <c r="AZZ107" s="704"/>
      <c r="BAA107" s="704"/>
      <c r="BAB107" s="704"/>
      <c r="BAC107" s="704"/>
      <c r="BAD107" s="704"/>
      <c r="BAE107" s="704"/>
      <c r="BAF107" s="704"/>
      <c r="BAG107" s="704"/>
      <c r="BAH107" s="704"/>
      <c r="BAI107" s="704"/>
      <c r="BAJ107" s="704"/>
      <c r="BAK107" s="704"/>
      <c r="BAL107" s="704"/>
      <c r="BAM107" s="704"/>
      <c r="BAN107" s="704"/>
      <c r="BAO107" s="704"/>
      <c r="BAP107" s="704"/>
      <c r="BAQ107" s="704"/>
      <c r="BAR107" s="704"/>
      <c r="BAS107" s="704"/>
      <c r="BAT107" s="704"/>
      <c r="BAU107" s="704"/>
      <c r="BAV107" s="704"/>
      <c r="BAW107" s="704"/>
      <c r="BAX107" s="704"/>
      <c r="BAY107" s="704"/>
      <c r="BAZ107" s="704"/>
      <c r="BBA107" s="704"/>
      <c r="BBB107" s="704"/>
      <c r="BBC107" s="704"/>
      <c r="BBD107" s="704"/>
      <c r="BBE107" s="704"/>
      <c r="BBF107" s="704"/>
      <c r="BBG107" s="704"/>
      <c r="BBH107" s="704"/>
      <c r="BBI107" s="704"/>
      <c r="BBJ107" s="704"/>
      <c r="BBK107" s="704"/>
      <c r="BBL107" s="704"/>
      <c r="BBM107" s="704"/>
      <c r="BBN107" s="704"/>
      <c r="BBO107" s="704"/>
      <c r="BBP107" s="704"/>
      <c r="BBQ107" s="704"/>
      <c r="BBR107" s="704"/>
      <c r="BBS107" s="704"/>
      <c r="BBT107" s="704"/>
      <c r="BBU107" s="704"/>
      <c r="BBV107" s="704"/>
      <c r="BBW107" s="704"/>
      <c r="BBX107" s="704"/>
      <c r="BBY107" s="704"/>
      <c r="BBZ107" s="704"/>
      <c r="BCA107" s="704"/>
      <c r="BCB107" s="704"/>
      <c r="BCC107" s="704"/>
      <c r="BCD107" s="704"/>
      <c r="BCE107" s="704"/>
      <c r="BCF107" s="704"/>
      <c r="BCG107" s="704"/>
      <c r="BCH107" s="704"/>
      <c r="BCI107" s="704"/>
      <c r="BCJ107" s="704"/>
      <c r="BCK107" s="704"/>
      <c r="BCL107" s="704"/>
      <c r="BCM107" s="704"/>
      <c r="BCN107" s="704"/>
      <c r="BCO107" s="704"/>
      <c r="BCP107" s="704"/>
      <c r="BCQ107" s="704"/>
      <c r="BCR107" s="704"/>
      <c r="BCS107" s="704"/>
      <c r="BCT107" s="704"/>
      <c r="BCU107" s="704"/>
      <c r="BCV107" s="704"/>
      <c r="BCW107" s="704"/>
      <c r="BCX107" s="704"/>
      <c r="BCY107" s="704"/>
      <c r="BCZ107" s="704"/>
      <c r="BDA107" s="704"/>
      <c r="BDB107" s="704"/>
      <c r="BDC107" s="704"/>
      <c r="BDD107" s="704"/>
      <c r="BDE107" s="704"/>
      <c r="BDF107" s="704"/>
      <c r="BDG107" s="704"/>
      <c r="BDH107" s="704"/>
      <c r="BDI107" s="704"/>
      <c r="BDJ107" s="704"/>
      <c r="BDK107" s="704"/>
      <c r="BDL107" s="704"/>
      <c r="BDM107" s="704"/>
      <c r="BDN107" s="704"/>
      <c r="BDO107" s="704"/>
      <c r="BDP107" s="704"/>
      <c r="BDQ107" s="704"/>
      <c r="BDR107" s="704"/>
      <c r="BDS107" s="704"/>
      <c r="BDT107" s="704"/>
      <c r="BDU107" s="704"/>
      <c r="BDV107" s="704"/>
      <c r="BDW107" s="704"/>
      <c r="BDX107" s="704"/>
      <c r="BDY107" s="704"/>
      <c r="BDZ107" s="704"/>
      <c r="BEA107" s="704"/>
      <c r="BEB107" s="704"/>
      <c r="BEC107" s="704"/>
      <c r="BED107" s="704"/>
      <c r="BEE107" s="704"/>
      <c r="BEF107" s="704"/>
      <c r="BEG107" s="704"/>
      <c r="BEH107" s="704"/>
      <c r="BEI107" s="704"/>
      <c r="BEJ107" s="704"/>
      <c r="BEK107" s="704"/>
      <c r="BEL107" s="704"/>
      <c r="BEM107" s="704"/>
      <c r="BEN107" s="704"/>
      <c r="BEO107" s="704"/>
      <c r="BEP107" s="704"/>
      <c r="BEQ107" s="704"/>
      <c r="BER107" s="704"/>
      <c r="BES107" s="704"/>
      <c r="BET107" s="704"/>
      <c r="BEU107" s="704"/>
      <c r="BEV107" s="704"/>
      <c r="BEW107" s="704"/>
      <c r="BEX107" s="704"/>
      <c r="BEY107" s="704"/>
      <c r="BEZ107" s="704"/>
      <c r="BFA107" s="704"/>
      <c r="BFB107" s="704"/>
      <c r="BFC107" s="704"/>
      <c r="BFD107" s="704"/>
      <c r="BFE107" s="704"/>
      <c r="BFF107" s="704"/>
      <c r="BFG107" s="704"/>
      <c r="BFH107" s="704"/>
      <c r="BFI107" s="704"/>
      <c r="BFJ107" s="704"/>
      <c r="BFK107" s="704"/>
      <c r="BFL107" s="704"/>
      <c r="BFM107" s="704"/>
      <c r="BFN107" s="704"/>
      <c r="BFO107" s="704"/>
      <c r="BFP107" s="704"/>
      <c r="BFQ107" s="704"/>
      <c r="BFR107" s="704"/>
      <c r="BFS107" s="704"/>
      <c r="BFT107" s="704"/>
      <c r="BFU107" s="704"/>
      <c r="BFV107" s="704"/>
      <c r="BFW107" s="704"/>
      <c r="BFX107" s="704"/>
      <c r="BFY107" s="704"/>
      <c r="BFZ107" s="704"/>
      <c r="BGA107" s="704"/>
      <c r="BGB107" s="704"/>
      <c r="BGC107" s="704"/>
      <c r="BGD107" s="704"/>
      <c r="BGE107" s="704"/>
      <c r="BGF107" s="704"/>
      <c r="BGG107" s="704"/>
      <c r="BGH107" s="704"/>
      <c r="BGI107" s="704"/>
      <c r="BGJ107" s="704"/>
      <c r="BGK107" s="704"/>
      <c r="BGL107" s="704"/>
      <c r="BGM107" s="704"/>
      <c r="BGN107" s="704"/>
      <c r="BGO107" s="704"/>
      <c r="BGP107" s="704"/>
      <c r="BGQ107" s="704"/>
      <c r="BGR107" s="704"/>
      <c r="BGS107" s="704"/>
      <c r="BGT107" s="704"/>
      <c r="BGU107" s="704"/>
      <c r="BGV107" s="704"/>
      <c r="BGW107" s="704"/>
      <c r="BGX107" s="704"/>
      <c r="BGY107" s="704"/>
      <c r="BGZ107" s="704"/>
      <c r="BHA107" s="704"/>
      <c r="BHB107" s="704"/>
      <c r="BHC107" s="704"/>
      <c r="BHD107" s="704"/>
      <c r="BHE107" s="704"/>
      <c r="BHF107" s="704"/>
      <c r="BHG107" s="704"/>
      <c r="BHH107" s="704"/>
      <c r="BHI107" s="704"/>
      <c r="BHJ107" s="704"/>
      <c r="BHK107" s="704"/>
      <c r="BHL107" s="704"/>
      <c r="BHM107" s="704"/>
      <c r="BHN107" s="704"/>
      <c r="BHO107" s="704"/>
      <c r="BHP107" s="704"/>
      <c r="BHQ107" s="704"/>
      <c r="BHR107" s="704"/>
      <c r="BHS107" s="704"/>
      <c r="BHT107" s="704"/>
      <c r="BHU107" s="704"/>
      <c r="BHV107" s="704"/>
      <c r="BHW107" s="704"/>
      <c r="BHX107" s="704"/>
      <c r="BHY107" s="704"/>
      <c r="BHZ107" s="704"/>
      <c r="BIA107" s="704"/>
      <c r="BIB107" s="704"/>
      <c r="BIC107" s="704"/>
      <c r="BID107" s="704"/>
      <c r="BIE107" s="704"/>
      <c r="BIF107" s="704"/>
      <c r="BIG107" s="704"/>
      <c r="BIH107" s="704"/>
      <c r="BII107" s="704"/>
      <c r="BIJ107" s="704"/>
      <c r="BIK107" s="704"/>
      <c r="BIL107" s="704"/>
      <c r="BIM107" s="704"/>
      <c r="BIN107" s="704"/>
      <c r="BIO107" s="704"/>
      <c r="BIP107" s="704"/>
      <c r="BIQ107" s="704"/>
      <c r="BIR107" s="704"/>
      <c r="BIS107" s="704"/>
      <c r="BIT107" s="704"/>
      <c r="BIU107" s="704"/>
      <c r="BIV107" s="704"/>
      <c r="BIW107" s="704"/>
      <c r="BIX107" s="704"/>
      <c r="BIY107" s="704"/>
      <c r="BIZ107" s="704"/>
      <c r="BJA107" s="704"/>
      <c r="BJB107" s="704"/>
      <c r="BJC107" s="704"/>
      <c r="BJD107" s="704"/>
      <c r="BJE107" s="704"/>
      <c r="BJF107" s="704"/>
      <c r="BJG107" s="704"/>
      <c r="BJH107" s="704"/>
      <c r="BJI107" s="704"/>
      <c r="BJJ107" s="704"/>
      <c r="BJK107" s="704"/>
      <c r="BJL107" s="704"/>
      <c r="BJM107" s="704"/>
      <c r="BJN107" s="704"/>
      <c r="BJO107" s="704"/>
      <c r="BJP107" s="704"/>
      <c r="BJQ107" s="704"/>
      <c r="BJR107" s="704"/>
      <c r="BJS107" s="704"/>
      <c r="BJT107" s="704"/>
      <c r="BJU107" s="704"/>
      <c r="BJV107" s="704"/>
      <c r="BJW107" s="704"/>
      <c r="BJX107" s="704"/>
      <c r="BJY107" s="704"/>
      <c r="BJZ107" s="704"/>
      <c r="BKA107" s="704"/>
      <c r="BKB107" s="704"/>
      <c r="BKC107" s="704"/>
      <c r="BKD107" s="704"/>
      <c r="BKE107" s="704"/>
      <c r="BKF107" s="704"/>
      <c r="BKG107" s="704"/>
      <c r="BKH107" s="704"/>
      <c r="BKI107" s="704"/>
      <c r="BKJ107" s="704"/>
      <c r="BKK107" s="704"/>
      <c r="BKL107" s="704"/>
      <c r="BKM107" s="704"/>
      <c r="BKN107" s="704"/>
      <c r="BKO107" s="704"/>
      <c r="BKP107" s="704"/>
      <c r="BKQ107" s="704"/>
      <c r="BKR107" s="704"/>
      <c r="BKS107" s="704"/>
      <c r="BKT107" s="704"/>
      <c r="BKU107" s="704"/>
      <c r="BKV107" s="704"/>
      <c r="BKW107" s="704"/>
      <c r="BKX107" s="704"/>
      <c r="BKY107" s="704"/>
      <c r="BKZ107" s="704"/>
      <c r="BLA107" s="704"/>
      <c r="BLB107" s="704"/>
      <c r="BLC107" s="704"/>
      <c r="BLD107" s="704"/>
      <c r="BLE107" s="704"/>
      <c r="BLF107" s="704"/>
      <c r="BLG107" s="704"/>
      <c r="BLH107" s="704"/>
      <c r="BLI107" s="704"/>
      <c r="BLJ107" s="704"/>
      <c r="BLK107" s="704"/>
      <c r="BLL107" s="704"/>
      <c r="BLM107" s="704"/>
      <c r="BLN107" s="704"/>
      <c r="BLO107" s="704"/>
      <c r="BLP107" s="704"/>
      <c r="BLQ107" s="704"/>
      <c r="BLR107" s="704"/>
      <c r="BLS107" s="704"/>
      <c r="BLT107" s="704"/>
      <c r="BLU107" s="704"/>
      <c r="BLV107" s="704"/>
      <c r="BLW107" s="704"/>
      <c r="BLX107" s="704"/>
      <c r="BLY107" s="704"/>
      <c r="BLZ107" s="704"/>
      <c r="BMA107" s="704"/>
      <c r="BMB107" s="704"/>
      <c r="BMC107" s="704"/>
      <c r="BMD107" s="704"/>
      <c r="BME107" s="704"/>
      <c r="BMF107" s="704"/>
      <c r="BMG107" s="704"/>
      <c r="BMH107" s="704"/>
      <c r="BMI107" s="704"/>
      <c r="BMJ107" s="704"/>
      <c r="BMK107" s="704"/>
      <c r="BML107" s="704"/>
      <c r="BMM107" s="704"/>
      <c r="BMN107" s="704"/>
      <c r="BMO107" s="704"/>
      <c r="BMP107" s="704"/>
      <c r="BMQ107" s="704"/>
      <c r="BMR107" s="704"/>
      <c r="BMS107" s="704"/>
      <c r="BMT107" s="704"/>
      <c r="BMU107" s="704"/>
      <c r="BMV107" s="704"/>
      <c r="BMW107" s="704"/>
      <c r="BMX107" s="704"/>
      <c r="BMY107" s="704"/>
      <c r="BMZ107" s="704"/>
      <c r="BNA107" s="704"/>
      <c r="BNB107" s="704"/>
      <c r="BNC107" s="704"/>
      <c r="BND107" s="704"/>
      <c r="BNE107" s="704"/>
      <c r="BNF107" s="704"/>
      <c r="BNG107" s="704"/>
      <c r="BNH107" s="704"/>
      <c r="BNI107" s="704"/>
      <c r="BNJ107" s="704"/>
      <c r="BNK107" s="704"/>
      <c r="BNL107" s="704"/>
      <c r="BNM107" s="704"/>
      <c r="BNN107" s="704"/>
      <c r="BNO107" s="704"/>
      <c r="BNP107" s="704"/>
      <c r="BNQ107" s="704"/>
      <c r="BNR107" s="704"/>
      <c r="BNS107" s="704"/>
      <c r="BNT107" s="704"/>
      <c r="BNU107" s="704"/>
      <c r="BNV107" s="704"/>
      <c r="BNW107" s="704"/>
      <c r="BNX107" s="704"/>
      <c r="BNY107" s="704"/>
      <c r="BNZ107" s="704"/>
      <c r="BOA107" s="704"/>
      <c r="BOB107" s="704"/>
      <c r="BOC107" s="704"/>
      <c r="BOD107" s="704"/>
      <c r="BOE107" s="704"/>
      <c r="BOF107" s="704"/>
      <c r="BOG107" s="704"/>
      <c r="BOH107" s="704"/>
      <c r="BOI107" s="704"/>
      <c r="BOJ107" s="704"/>
      <c r="BOK107" s="704"/>
      <c r="BOL107" s="704"/>
      <c r="BOM107" s="704"/>
      <c r="BON107" s="704"/>
      <c r="BOO107" s="704"/>
      <c r="BOP107" s="704"/>
      <c r="BOQ107" s="704"/>
      <c r="BOR107" s="704"/>
      <c r="BOS107" s="704"/>
      <c r="BOT107" s="704"/>
      <c r="BOU107" s="704"/>
      <c r="BOV107" s="704"/>
      <c r="BOW107" s="704"/>
      <c r="BOX107" s="704"/>
      <c r="BOY107" s="704"/>
      <c r="BOZ107" s="704"/>
      <c r="BPA107" s="704"/>
      <c r="BPB107" s="704"/>
      <c r="BPC107" s="704"/>
      <c r="BPD107" s="704"/>
      <c r="BPE107" s="704"/>
      <c r="BPF107" s="704"/>
      <c r="BPG107" s="704"/>
      <c r="BPH107" s="704"/>
      <c r="BPI107" s="704"/>
      <c r="BPJ107" s="704"/>
      <c r="BPK107" s="704"/>
      <c r="BPL107" s="704"/>
      <c r="BPM107" s="704"/>
      <c r="BPN107" s="704"/>
      <c r="BPO107" s="704"/>
      <c r="BPP107" s="704"/>
      <c r="BPQ107" s="704"/>
      <c r="BPR107" s="704"/>
      <c r="BPS107" s="704"/>
      <c r="BPT107" s="704"/>
      <c r="BPU107" s="704"/>
      <c r="BPV107" s="704"/>
      <c r="BPW107" s="704"/>
      <c r="BPX107" s="704"/>
      <c r="BPY107" s="704"/>
      <c r="BPZ107" s="704"/>
      <c r="BQA107" s="704"/>
      <c r="BQB107" s="704"/>
      <c r="BQC107" s="704"/>
      <c r="BQD107" s="704"/>
      <c r="BQE107" s="704"/>
      <c r="BQF107" s="704"/>
      <c r="BQG107" s="704"/>
      <c r="BQH107" s="704"/>
      <c r="BQI107" s="704"/>
      <c r="BQJ107" s="704"/>
      <c r="BQK107" s="704"/>
      <c r="BQL107" s="704"/>
      <c r="BQM107" s="704"/>
      <c r="BQN107" s="704"/>
      <c r="BQO107" s="704"/>
      <c r="BQP107" s="704"/>
      <c r="BQQ107" s="704"/>
      <c r="BQR107" s="704"/>
      <c r="BQS107" s="704"/>
      <c r="BQT107" s="704"/>
      <c r="BQU107" s="704"/>
      <c r="BQV107" s="704"/>
      <c r="BQW107" s="704"/>
      <c r="BQX107" s="704"/>
      <c r="BQY107" s="704"/>
      <c r="BQZ107" s="704"/>
      <c r="BRA107" s="704"/>
      <c r="BRB107" s="704"/>
      <c r="BRC107" s="704"/>
      <c r="BRD107" s="704"/>
      <c r="BRE107" s="704"/>
      <c r="BRF107" s="704"/>
      <c r="BRG107" s="704"/>
      <c r="BRH107" s="704"/>
      <c r="BRI107" s="704"/>
      <c r="BRJ107" s="704"/>
      <c r="BRK107" s="704"/>
      <c r="BRL107" s="704"/>
      <c r="BRM107" s="704"/>
      <c r="BRN107" s="704"/>
      <c r="BRO107" s="704"/>
      <c r="BRP107" s="704"/>
      <c r="BRQ107" s="704"/>
      <c r="BRR107" s="704"/>
      <c r="BRS107" s="704"/>
      <c r="BRT107" s="704"/>
      <c r="BRU107" s="704"/>
      <c r="BRV107" s="704"/>
      <c r="BRW107" s="704"/>
      <c r="BRX107" s="704"/>
      <c r="BRY107" s="704"/>
      <c r="BRZ107" s="704"/>
      <c r="BSA107" s="704"/>
      <c r="BSB107" s="704"/>
      <c r="BSC107" s="704"/>
      <c r="BSD107" s="704"/>
      <c r="BSE107" s="704"/>
      <c r="BSF107" s="704"/>
      <c r="BSG107" s="704"/>
      <c r="BSH107" s="704"/>
      <c r="BSI107" s="704"/>
      <c r="BSJ107" s="704"/>
      <c r="BSK107" s="704"/>
      <c r="BSL107" s="704"/>
      <c r="BSM107" s="704"/>
      <c r="BSN107" s="704"/>
      <c r="BSO107" s="704"/>
      <c r="BSP107" s="704"/>
      <c r="BSQ107" s="704"/>
      <c r="BSR107" s="704"/>
      <c r="BSS107" s="704"/>
      <c r="BST107" s="704"/>
      <c r="BSU107" s="704"/>
      <c r="BSV107" s="704"/>
      <c r="BSW107" s="704"/>
      <c r="BSX107" s="704"/>
      <c r="BSY107" s="704"/>
      <c r="BSZ107" s="704"/>
      <c r="BTA107" s="704"/>
      <c r="BTB107" s="704"/>
      <c r="BTC107" s="704"/>
      <c r="BTD107" s="704"/>
      <c r="BTE107" s="704"/>
      <c r="BTF107" s="704"/>
      <c r="BTG107" s="704"/>
      <c r="BTH107" s="704"/>
      <c r="BTI107" s="704"/>
      <c r="BTJ107" s="704"/>
      <c r="BTK107" s="704"/>
      <c r="BTL107" s="704"/>
      <c r="BTM107" s="704"/>
      <c r="BTN107" s="704"/>
      <c r="BTO107" s="704"/>
      <c r="BTP107" s="704"/>
      <c r="BTQ107" s="704"/>
      <c r="BTR107" s="704"/>
      <c r="BTS107" s="704"/>
      <c r="BTT107" s="704"/>
      <c r="BTU107" s="704"/>
      <c r="BTV107" s="704"/>
      <c r="BTW107" s="704"/>
      <c r="BTX107" s="704"/>
      <c r="BTY107" s="704"/>
      <c r="BTZ107" s="704"/>
      <c r="BUA107" s="704"/>
      <c r="BUB107" s="704"/>
      <c r="BUC107" s="704"/>
      <c r="BUD107" s="704"/>
      <c r="BUE107" s="704"/>
      <c r="BUF107" s="704"/>
      <c r="BUG107" s="704"/>
      <c r="BUH107" s="704"/>
      <c r="BUI107" s="704"/>
      <c r="BUJ107" s="704"/>
      <c r="BUK107" s="704"/>
      <c r="BUL107" s="704"/>
      <c r="BUM107" s="704"/>
      <c r="BUN107" s="704"/>
      <c r="BUO107" s="704"/>
      <c r="BUP107" s="704"/>
      <c r="BUQ107" s="704"/>
      <c r="BUR107" s="704"/>
      <c r="BUS107" s="704"/>
      <c r="BUT107" s="704"/>
      <c r="BUU107" s="704"/>
      <c r="BUV107" s="704"/>
      <c r="BUW107" s="704"/>
      <c r="BUX107" s="704"/>
      <c r="BUY107" s="704"/>
      <c r="BUZ107" s="704"/>
      <c r="BVA107" s="704"/>
      <c r="BVB107" s="704"/>
      <c r="BVC107" s="704"/>
      <c r="BVD107" s="704"/>
      <c r="BVE107" s="704"/>
      <c r="BVF107" s="704"/>
      <c r="BVG107" s="704"/>
      <c r="BVH107" s="704"/>
      <c r="BVI107" s="704"/>
      <c r="BVJ107" s="704"/>
      <c r="BVK107" s="704"/>
      <c r="BVL107" s="704"/>
      <c r="BVM107" s="704"/>
      <c r="BVN107" s="704"/>
      <c r="BVO107" s="704"/>
      <c r="BVP107" s="704"/>
      <c r="BVQ107" s="704"/>
      <c r="BVR107" s="704"/>
      <c r="BVS107" s="704"/>
      <c r="BVT107" s="704"/>
      <c r="BVU107" s="704"/>
      <c r="BVV107" s="704"/>
      <c r="BVW107" s="704"/>
      <c r="BVX107" s="704"/>
      <c r="BVY107" s="704"/>
      <c r="BVZ107" s="704"/>
      <c r="BWA107" s="704"/>
      <c r="BWB107" s="704"/>
      <c r="BWC107" s="704"/>
      <c r="BWD107" s="704"/>
      <c r="BWE107" s="704"/>
      <c r="BWF107" s="704"/>
      <c r="BWG107" s="704"/>
      <c r="BWH107" s="704"/>
      <c r="BWI107" s="704"/>
      <c r="BWJ107" s="704"/>
      <c r="BWK107" s="704"/>
      <c r="BWL107" s="704"/>
      <c r="BWM107" s="704"/>
      <c r="BWN107" s="704"/>
      <c r="BWO107" s="704"/>
      <c r="BWP107" s="704"/>
      <c r="BWQ107" s="704"/>
      <c r="BWR107" s="704"/>
      <c r="BWS107" s="704"/>
      <c r="BWT107" s="704"/>
      <c r="BWU107" s="704"/>
      <c r="BWV107" s="704"/>
      <c r="BWW107" s="704"/>
      <c r="BWX107" s="704"/>
      <c r="BWY107" s="704"/>
      <c r="BWZ107" s="704"/>
      <c r="BXA107" s="704"/>
      <c r="BXB107" s="704"/>
      <c r="BXC107" s="704"/>
      <c r="BXD107" s="704"/>
      <c r="BXE107" s="704"/>
      <c r="BXF107" s="704"/>
      <c r="BXG107" s="704"/>
      <c r="BXH107" s="704"/>
      <c r="BXI107" s="704"/>
      <c r="BXJ107" s="704"/>
      <c r="BXK107" s="704"/>
      <c r="BXL107" s="704"/>
      <c r="BXM107" s="704"/>
      <c r="BXN107" s="704"/>
      <c r="BXO107" s="704"/>
      <c r="BXP107" s="704"/>
      <c r="BXQ107" s="704"/>
      <c r="BXR107" s="704"/>
      <c r="BXS107" s="704"/>
      <c r="BXT107" s="704"/>
      <c r="BXU107" s="704"/>
      <c r="BXV107" s="704"/>
      <c r="BXW107" s="704"/>
      <c r="BXX107" s="704"/>
      <c r="BXY107" s="704"/>
      <c r="BXZ107" s="704"/>
      <c r="BYA107" s="704"/>
      <c r="BYB107" s="704"/>
      <c r="BYC107" s="704"/>
      <c r="BYD107" s="704"/>
      <c r="BYE107" s="704"/>
      <c r="BYF107" s="704"/>
      <c r="BYG107" s="704"/>
      <c r="BYH107" s="704"/>
      <c r="BYI107" s="704"/>
      <c r="BYJ107" s="704"/>
      <c r="BYK107" s="704"/>
      <c r="BYL107" s="704"/>
      <c r="BYM107" s="704"/>
      <c r="BYN107" s="704"/>
      <c r="BYO107" s="704"/>
      <c r="BYP107" s="704"/>
      <c r="BYQ107" s="704"/>
      <c r="BYR107" s="704"/>
      <c r="BYS107" s="704"/>
      <c r="BYT107" s="704"/>
      <c r="BYU107" s="704"/>
      <c r="BYV107" s="704"/>
      <c r="BYW107" s="704"/>
      <c r="BYX107" s="704"/>
      <c r="BYY107" s="704"/>
      <c r="BYZ107" s="704"/>
      <c r="BZA107" s="704"/>
      <c r="BZB107" s="704"/>
      <c r="BZC107" s="704"/>
      <c r="BZD107" s="704"/>
      <c r="BZE107" s="704"/>
      <c r="BZF107" s="704"/>
      <c r="BZG107" s="704"/>
      <c r="BZH107" s="704"/>
      <c r="BZI107" s="704"/>
      <c r="BZJ107" s="704"/>
      <c r="BZK107" s="704"/>
      <c r="BZL107" s="704"/>
      <c r="BZM107" s="704"/>
      <c r="BZN107" s="704"/>
      <c r="BZO107" s="704"/>
      <c r="BZP107" s="704"/>
      <c r="BZQ107" s="704"/>
      <c r="BZR107" s="704"/>
      <c r="BZS107" s="704"/>
      <c r="BZT107" s="704"/>
      <c r="BZU107" s="704"/>
      <c r="BZV107" s="704"/>
      <c r="BZW107" s="704"/>
      <c r="BZX107" s="704"/>
      <c r="BZY107" s="704"/>
      <c r="BZZ107" s="704"/>
      <c r="CAA107" s="704"/>
      <c r="CAB107" s="704"/>
      <c r="CAC107" s="704"/>
      <c r="CAD107" s="704"/>
      <c r="CAE107" s="704"/>
      <c r="CAF107" s="704"/>
      <c r="CAG107" s="704"/>
      <c r="CAH107" s="704"/>
      <c r="CAI107" s="704"/>
      <c r="CAJ107" s="704"/>
      <c r="CAK107" s="704"/>
      <c r="CAL107" s="704"/>
      <c r="CAM107" s="704"/>
      <c r="CAN107" s="704"/>
      <c r="CAO107" s="704"/>
      <c r="CAP107" s="704"/>
      <c r="CAQ107" s="704"/>
      <c r="CAR107" s="704"/>
      <c r="CAS107" s="704"/>
      <c r="CAT107" s="704"/>
      <c r="CAU107" s="704"/>
      <c r="CAV107" s="704"/>
      <c r="CAW107" s="704"/>
      <c r="CAX107" s="704"/>
      <c r="CAY107" s="704"/>
      <c r="CAZ107" s="704"/>
      <c r="CBA107" s="704"/>
      <c r="CBB107" s="704"/>
      <c r="CBC107" s="704"/>
      <c r="CBD107" s="704"/>
      <c r="CBE107" s="704"/>
      <c r="CBF107" s="704"/>
      <c r="CBG107" s="704"/>
      <c r="CBH107" s="704"/>
      <c r="CBI107" s="704"/>
      <c r="CBJ107" s="704"/>
      <c r="CBK107" s="704"/>
      <c r="CBL107" s="704"/>
      <c r="CBM107" s="704"/>
      <c r="CBN107" s="704"/>
      <c r="CBO107" s="704"/>
      <c r="CBP107" s="704"/>
      <c r="CBQ107" s="704"/>
      <c r="CBR107" s="704"/>
      <c r="CBS107" s="704"/>
      <c r="CBT107" s="704"/>
      <c r="CBU107" s="704"/>
      <c r="CBV107" s="704"/>
      <c r="CBW107" s="704"/>
      <c r="CBX107" s="704"/>
      <c r="CBY107" s="704"/>
      <c r="CBZ107" s="704"/>
      <c r="CCA107" s="704"/>
      <c r="CCB107" s="704"/>
      <c r="CCC107" s="704"/>
      <c r="CCD107" s="704"/>
      <c r="CCE107" s="704"/>
      <c r="CCF107" s="704"/>
      <c r="CCG107" s="704"/>
      <c r="CCH107" s="704"/>
      <c r="CCI107" s="704"/>
      <c r="CCJ107" s="704"/>
      <c r="CCK107" s="704"/>
      <c r="CCL107" s="704"/>
      <c r="CCM107" s="704"/>
      <c r="CCN107" s="704"/>
      <c r="CCO107" s="704"/>
      <c r="CCP107" s="704"/>
      <c r="CCQ107" s="704"/>
      <c r="CCR107" s="704"/>
      <c r="CCS107" s="704"/>
      <c r="CCT107" s="704"/>
      <c r="CCU107" s="704"/>
      <c r="CCV107" s="704"/>
      <c r="CCW107" s="704"/>
      <c r="CCX107" s="704"/>
      <c r="CCY107" s="704"/>
      <c r="CCZ107" s="704"/>
      <c r="CDA107" s="704"/>
      <c r="CDB107" s="704"/>
      <c r="CDC107" s="704"/>
      <c r="CDD107" s="704"/>
      <c r="CDE107" s="704"/>
      <c r="CDF107" s="704"/>
      <c r="CDG107" s="704"/>
      <c r="CDH107" s="704"/>
      <c r="CDI107" s="704"/>
      <c r="CDJ107" s="704"/>
      <c r="CDK107" s="704"/>
      <c r="CDL107" s="704"/>
      <c r="CDM107" s="704"/>
      <c r="CDN107" s="704"/>
      <c r="CDO107" s="704"/>
      <c r="CDP107" s="704"/>
      <c r="CDQ107" s="704"/>
      <c r="CDR107" s="704"/>
      <c r="CDS107" s="704"/>
      <c r="CDT107" s="704"/>
      <c r="CDU107" s="704"/>
      <c r="CDV107" s="704"/>
      <c r="CDW107" s="704"/>
      <c r="CDX107" s="704"/>
      <c r="CDY107" s="704"/>
      <c r="CDZ107" s="704"/>
      <c r="CEA107" s="704"/>
      <c r="CEB107" s="704"/>
      <c r="CEC107" s="704"/>
      <c r="CED107" s="704"/>
      <c r="CEE107" s="704"/>
      <c r="CEF107" s="704"/>
      <c r="CEG107" s="704"/>
      <c r="CEH107" s="704"/>
      <c r="CEI107" s="704"/>
      <c r="CEJ107" s="704"/>
      <c r="CEK107" s="704"/>
      <c r="CEL107" s="704"/>
      <c r="CEM107" s="704"/>
      <c r="CEN107" s="704"/>
      <c r="CEO107" s="704"/>
      <c r="CEP107" s="704"/>
      <c r="CEQ107" s="704"/>
      <c r="CER107" s="704"/>
      <c r="CES107" s="704"/>
      <c r="CET107" s="704"/>
      <c r="CEU107" s="704"/>
      <c r="CEV107" s="704"/>
      <c r="CEW107" s="704"/>
      <c r="CEX107" s="704"/>
      <c r="CEY107" s="704"/>
      <c r="CEZ107" s="704"/>
      <c r="CFA107" s="704"/>
      <c r="CFB107" s="704"/>
      <c r="CFC107" s="704"/>
      <c r="CFD107" s="704"/>
      <c r="CFE107" s="704"/>
      <c r="CFF107" s="704"/>
      <c r="CFG107" s="704"/>
      <c r="CFH107" s="704"/>
      <c r="CFI107" s="704"/>
      <c r="CFJ107" s="704"/>
      <c r="CFK107" s="704"/>
      <c r="CFL107" s="704"/>
      <c r="CFM107" s="704"/>
      <c r="CFN107" s="704"/>
      <c r="CFO107" s="704"/>
      <c r="CFP107" s="704"/>
      <c r="CFQ107" s="704"/>
      <c r="CFR107" s="704"/>
      <c r="CFS107" s="704"/>
      <c r="CFT107" s="704"/>
      <c r="CFU107" s="704"/>
      <c r="CFV107" s="704"/>
      <c r="CFW107" s="704"/>
      <c r="CFX107" s="704"/>
      <c r="CFY107" s="704"/>
      <c r="CFZ107" s="704"/>
      <c r="CGA107" s="704"/>
      <c r="CGB107" s="704"/>
      <c r="CGC107" s="704"/>
      <c r="CGD107" s="704"/>
      <c r="CGE107" s="704"/>
      <c r="CGF107" s="704"/>
      <c r="CGG107" s="704"/>
      <c r="CGH107" s="704"/>
      <c r="CGI107" s="704"/>
      <c r="CGJ107" s="704"/>
      <c r="CGK107" s="704"/>
      <c r="CGL107" s="704"/>
      <c r="CGM107" s="704"/>
      <c r="CGN107" s="704"/>
      <c r="CGO107" s="704"/>
      <c r="CGP107" s="704"/>
      <c r="CGQ107" s="704"/>
      <c r="CGR107" s="704"/>
      <c r="CGS107" s="704"/>
      <c r="CGT107" s="704"/>
      <c r="CGU107" s="704"/>
      <c r="CGV107" s="704"/>
      <c r="CGW107" s="704"/>
      <c r="CGX107" s="704"/>
      <c r="CGY107" s="704"/>
      <c r="CGZ107" s="704"/>
      <c r="CHA107" s="704"/>
      <c r="CHB107" s="704"/>
      <c r="CHC107" s="704"/>
      <c r="CHD107" s="704"/>
      <c r="CHE107" s="704"/>
      <c r="CHF107" s="704"/>
      <c r="CHG107" s="704"/>
      <c r="CHH107" s="704"/>
      <c r="CHI107" s="704"/>
      <c r="CHJ107" s="704"/>
      <c r="CHK107" s="704"/>
      <c r="CHL107" s="704"/>
      <c r="CHM107" s="704"/>
      <c r="CHN107" s="704"/>
      <c r="CHO107" s="704"/>
      <c r="CHP107" s="704"/>
      <c r="CHQ107" s="704"/>
      <c r="CHR107" s="704"/>
      <c r="CHS107" s="704"/>
      <c r="CHT107" s="704"/>
      <c r="CHU107" s="704"/>
      <c r="CHV107" s="704"/>
      <c r="CHW107" s="704"/>
      <c r="CHX107" s="704"/>
      <c r="CHY107" s="704"/>
      <c r="CHZ107" s="704"/>
      <c r="CIA107" s="704"/>
      <c r="CIB107" s="704"/>
      <c r="CIC107" s="704"/>
      <c r="CID107" s="704"/>
      <c r="CIE107" s="704"/>
      <c r="CIF107" s="704"/>
      <c r="CIG107" s="704"/>
      <c r="CIH107" s="704"/>
      <c r="CII107" s="704"/>
      <c r="CIJ107" s="704"/>
      <c r="CIK107" s="704"/>
      <c r="CIL107" s="704"/>
      <c r="CIM107" s="704"/>
      <c r="CIN107" s="704"/>
      <c r="CIO107" s="704"/>
      <c r="CIP107" s="704"/>
      <c r="CIQ107" s="704"/>
      <c r="CIR107" s="704"/>
      <c r="CIS107" s="704"/>
      <c r="CIT107" s="704"/>
      <c r="CIU107" s="704"/>
      <c r="CIV107" s="704"/>
      <c r="CIW107" s="704"/>
      <c r="CIX107" s="704"/>
      <c r="CIY107" s="704"/>
      <c r="CIZ107" s="704"/>
      <c r="CJA107" s="704"/>
      <c r="CJB107" s="704"/>
      <c r="CJC107" s="704"/>
      <c r="CJD107" s="704"/>
      <c r="CJE107" s="704"/>
      <c r="CJF107" s="704"/>
      <c r="CJG107" s="704"/>
      <c r="CJH107" s="704"/>
      <c r="CJI107" s="704"/>
      <c r="CJJ107" s="704"/>
      <c r="CJK107" s="704"/>
      <c r="CJL107" s="704"/>
      <c r="CJM107" s="704"/>
      <c r="CJN107" s="704"/>
      <c r="CJO107" s="704"/>
      <c r="CJP107" s="704"/>
      <c r="CJQ107" s="704"/>
      <c r="CJR107" s="704"/>
      <c r="CJS107" s="704"/>
      <c r="CJT107" s="704"/>
      <c r="CJU107" s="704"/>
      <c r="CJV107" s="704"/>
      <c r="CJW107" s="704"/>
      <c r="CJX107" s="704"/>
      <c r="CJY107" s="704"/>
      <c r="CJZ107" s="704"/>
      <c r="CKA107" s="704"/>
      <c r="CKB107" s="704"/>
      <c r="CKC107" s="704"/>
      <c r="CKD107" s="704"/>
      <c r="CKE107" s="704"/>
      <c r="CKF107" s="704"/>
      <c r="CKG107" s="704"/>
      <c r="CKH107" s="704"/>
      <c r="CKI107" s="704"/>
      <c r="CKJ107" s="704"/>
      <c r="CKK107" s="704"/>
      <c r="CKL107" s="704"/>
      <c r="CKM107" s="704"/>
      <c r="CKN107" s="704"/>
      <c r="CKO107" s="704"/>
      <c r="CKP107" s="704"/>
      <c r="CKQ107" s="704"/>
      <c r="CKR107" s="704"/>
      <c r="CKS107" s="704"/>
      <c r="CKT107" s="704"/>
      <c r="CKU107" s="704"/>
      <c r="CKV107" s="704"/>
      <c r="CKW107" s="704"/>
      <c r="CKX107" s="704"/>
      <c r="CKY107" s="704"/>
      <c r="CKZ107" s="704"/>
      <c r="CLA107" s="704"/>
      <c r="CLB107" s="704"/>
      <c r="CLC107" s="704"/>
      <c r="CLD107" s="704"/>
      <c r="CLE107" s="704"/>
      <c r="CLF107" s="704"/>
      <c r="CLG107" s="704"/>
      <c r="CLH107" s="704"/>
      <c r="CLI107" s="704"/>
      <c r="CLJ107" s="704"/>
      <c r="CLK107" s="704"/>
      <c r="CLL107" s="704"/>
      <c r="CLM107" s="704"/>
      <c r="CLN107" s="704"/>
      <c r="CLO107" s="704"/>
      <c r="CLP107" s="704"/>
      <c r="CLQ107" s="704"/>
      <c r="CLR107" s="704"/>
      <c r="CLS107" s="704"/>
      <c r="CLT107" s="704"/>
      <c r="CLU107" s="704"/>
      <c r="CLV107" s="704"/>
      <c r="CLW107" s="704"/>
      <c r="CLX107" s="704"/>
      <c r="CLY107" s="704"/>
      <c r="CLZ107" s="704"/>
      <c r="CMA107" s="704"/>
      <c r="CMB107" s="704"/>
      <c r="CMC107" s="704"/>
      <c r="CMD107" s="704"/>
      <c r="CME107" s="704"/>
      <c r="CMF107" s="704"/>
      <c r="CMG107" s="704"/>
      <c r="CMH107" s="704"/>
      <c r="CMI107" s="704"/>
      <c r="CMJ107" s="704"/>
      <c r="CMK107" s="704"/>
      <c r="CML107" s="704"/>
      <c r="CMM107" s="704"/>
      <c r="CMN107" s="704"/>
      <c r="CMO107" s="704"/>
      <c r="CMP107" s="704"/>
      <c r="CMQ107" s="704"/>
      <c r="CMR107" s="704"/>
      <c r="CMS107" s="704"/>
      <c r="CMT107" s="704"/>
      <c r="CMU107" s="704"/>
      <c r="CMV107" s="704"/>
      <c r="CMW107" s="704"/>
      <c r="CMX107" s="704"/>
      <c r="CMY107" s="704"/>
      <c r="CMZ107" s="704"/>
      <c r="CNA107" s="704"/>
      <c r="CNB107" s="704"/>
      <c r="CNC107" s="704"/>
      <c r="CND107" s="704"/>
      <c r="CNE107" s="704"/>
      <c r="CNF107" s="704"/>
      <c r="CNG107" s="704"/>
      <c r="CNH107" s="704"/>
      <c r="CNI107" s="704"/>
      <c r="CNJ107" s="704"/>
      <c r="CNK107" s="704"/>
      <c r="CNL107" s="704"/>
      <c r="CNM107" s="704"/>
      <c r="CNN107" s="704"/>
      <c r="CNO107" s="704"/>
      <c r="CNP107" s="704"/>
      <c r="CNQ107" s="704"/>
      <c r="CNR107" s="704"/>
      <c r="CNS107" s="704"/>
      <c r="CNT107" s="704"/>
      <c r="CNU107" s="704"/>
      <c r="CNV107" s="704"/>
      <c r="CNW107" s="704"/>
      <c r="CNX107" s="704"/>
      <c r="CNY107" s="704"/>
      <c r="CNZ107" s="704"/>
      <c r="COA107" s="704"/>
      <c r="COB107" s="704"/>
      <c r="COC107" s="704"/>
      <c r="COD107" s="704"/>
      <c r="COE107" s="704"/>
      <c r="COF107" s="704"/>
      <c r="COG107" s="704"/>
      <c r="COH107" s="704"/>
      <c r="COI107" s="704"/>
      <c r="COJ107" s="704"/>
      <c r="COK107" s="704"/>
      <c r="COL107" s="704"/>
      <c r="COM107" s="704"/>
      <c r="CON107" s="704"/>
      <c r="COO107" s="704"/>
      <c r="COP107" s="704"/>
      <c r="COQ107" s="704"/>
      <c r="COR107" s="704"/>
      <c r="COS107" s="704"/>
      <c r="COT107" s="704"/>
      <c r="COU107" s="704"/>
      <c r="COV107" s="704"/>
      <c r="COW107" s="704"/>
      <c r="COX107" s="704"/>
      <c r="COY107" s="704"/>
      <c r="COZ107" s="704"/>
      <c r="CPA107" s="704"/>
      <c r="CPB107" s="704"/>
      <c r="CPC107" s="704"/>
      <c r="CPD107" s="704"/>
      <c r="CPE107" s="704"/>
      <c r="CPF107" s="704"/>
      <c r="CPG107" s="704"/>
      <c r="CPH107" s="704"/>
      <c r="CPI107" s="704"/>
      <c r="CPJ107" s="704"/>
      <c r="CPK107" s="704"/>
      <c r="CPL107" s="704"/>
      <c r="CPM107" s="704"/>
      <c r="CPN107" s="704"/>
      <c r="CPO107" s="704"/>
      <c r="CPP107" s="704"/>
      <c r="CPQ107" s="704"/>
      <c r="CPR107" s="704"/>
      <c r="CPS107" s="704"/>
      <c r="CPT107" s="704"/>
      <c r="CPU107" s="704"/>
      <c r="CPV107" s="704"/>
      <c r="CPW107" s="704"/>
      <c r="CPX107" s="704"/>
      <c r="CPY107" s="704"/>
      <c r="CPZ107" s="704"/>
      <c r="CQA107" s="704"/>
      <c r="CQB107" s="704"/>
      <c r="CQC107" s="704"/>
      <c r="CQD107" s="704"/>
      <c r="CQE107" s="704"/>
      <c r="CQF107" s="704"/>
      <c r="CQG107" s="704"/>
      <c r="CQH107" s="704"/>
      <c r="CQI107" s="704"/>
      <c r="CQJ107" s="704"/>
      <c r="CQK107" s="704"/>
      <c r="CQL107" s="704"/>
      <c r="CQM107" s="704"/>
      <c r="CQN107" s="704"/>
      <c r="CQO107" s="704"/>
      <c r="CQP107" s="704"/>
      <c r="CQQ107" s="704"/>
      <c r="CQR107" s="704"/>
      <c r="CQS107" s="704"/>
      <c r="CQT107" s="704"/>
      <c r="CQU107" s="704"/>
      <c r="CQV107" s="704"/>
      <c r="CQW107" s="704"/>
      <c r="CQX107" s="704"/>
      <c r="CQY107" s="704"/>
      <c r="CQZ107" s="704"/>
      <c r="CRA107" s="704"/>
      <c r="CRB107" s="704"/>
      <c r="CRC107" s="704"/>
      <c r="CRD107" s="704"/>
      <c r="CRE107" s="704"/>
      <c r="CRF107" s="704"/>
      <c r="CRG107" s="704"/>
      <c r="CRH107" s="704"/>
      <c r="CRI107" s="704"/>
      <c r="CRJ107" s="704"/>
      <c r="CRK107" s="704"/>
      <c r="CRL107" s="704"/>
      <c r="CRM107" s="704"/>
      <c r="CRN107" s="704"/>
      <c r="CRO107" s="704"/>
      <c r="CRP107" s="704"/>
      <c r="CRQ107" s="704"/>
      <c r="CRR107" s="704"/>
      <c r="CRS107" s="704"/>
      <c r="CRT107" s="704"/>
      <c r="CRU107" s="704"/>
      <c r="CRV107" s="704"/>
      <c r="CRW107" s="704"/>
      <c r="CRX107" s="704"/>
      <c r="CRY107" s="704"/>
      <c r="CRZ107" s="704"/>
      <c r="CSA107" s="704"/>
      <c r="CSB107" s="704"/>
      <c r="CSC107" s="704"/>
      <c r="CSD107" s="704"/>
      <c r="CSE107" s="704"/>
      <c r="CSF107" s="704"/>
      <c r="CSG107" s="704"/>
      <c r="CSH107" s="704"/>
      <c r="CSI107" s="704"/>
      <c r="CSJ107" s="704"/>
      <c r="CSK107" s="704"/>
      <c r="CSL107" s="704"/>
      <c r="CSM107" s="704"/>
      <c r="CSN107" s="704"/>
      <c r="CSO107" s="704"/>
      <c r="CSP107" s="704"/>
      <c r="CSQ107" s="704"/>
      <c r="CSR107" s="704"/>
      <c r="CSS107" s="704"/>
      <c r="CST107" s="704"/>
      <c r="CSU107" s="704"/>
      <c r="CSV107" s="704"/>
      <c r="CSW107" s="704"/>
      <c r="CSX107" s="704"/>
      <c r="CSY107" s="704"/>
      <c r="CSZ107" s="704"/>
      <c r="CTA107" s="704"/>
      <c r="CTB107" s="704"/>
      <c r="CTC107" s="704"/>
      <c r="CTD107" s="704"/>
      <c r="CTE107" s="704"/>
      <c r="CTF107" s="704"/>
      <c r="CTG107" s="704"/>
      <c r="CTH107" s="704"/>
      <c r="CTI107" s="704"/>
      <c r="CTJ107" s="704"/>
      <c r="CTK107" s="704"/>
      <c r="CTL107" s="704"/>
      <c r="CTM107" s="704"/>
      <c r="CTN107" s="704"/>
      <c r="CTO107" s="704"/>
      <c r="CTP107" s="704"/>
      <c r="CTQ107" s="704"/>
      <c r="CTR107" s="704"/>
      <c r="CTS107" s="704"/>
      <c r="CTT107" s="704"/>
      <c r="CTU107" s="704"/>
      <c r="CTV107" s="704"/>
      <c r="CTW107" s="704"/>
      <c r="CTX107" s="704"/>
      <c r="CTY107" s="704"/>
      <c r="CTZ107" s="704"/>
      <c r="CUA107" s="704"/>
      <c r="CUB107" s="704"/>
      <c r="CUC107" s="704"/>
      <c r="CUD107" s="704"/>
      <c r="CUE107" s="704"/>
      <c r="CUF107" s="704"/>
      <c r="CUG107" s="704"/>
      <c r="CUH107" s="704"/>
      <c r="CUI107" s="704"/>
      <c r="CUJ107" s="704"/>
      <c r="CUK107" s="704"/>
      <c r="CUL107" s="704"/>
      <c r="CUM107" s="704"/>
      <c r="CUN107" s="704"/>
      <c r="CUO107" s="704"/>
      <c r="CUP107" s="704"/>
      <c r="CUQ107" s="704"/>
      <c r="CUR107" s="704"/>
      <c r="CUS107" s="704"/>
      <c r="CUT107" s="704"/>
      <c r="CUU107" s="704"/>
      <c r="CUV107" s="704"/>
      <c r="CUW107" s="704"/>
      <c r="CUX107" s="704"/>
      <c r="CUY107" s="704"/>
      <c r="CUZ107" s="704"/>
      <c r="CVA107" s="704"/>
      <c r="CVB107" s="704"/>
      <c r="CVC107" s="704"/>
      <c r="CVD107" s="704"/>
      <c r="CVE107" s="704"/>
      <c r="CVF107" s="704"/>
      <c r="CVG107" s="704"/>
      <c r="CVH107" s="704"/>
      <c r="CVI107" s="704"/>
      <c r="CVJ107" s="704"/>
      <c r="CVK107" s="704"/>
      <c r="CVL107" s="704"/>
      <c r="CVM107" s="704"/>
      <c r="CVN107" s="704"/>
      <c r="CVO107" s="704"/>
      <c r="CVP107" s="704"/>
      <c r="CVQ107" s="704"/>
      <c r="CVR107" s="704"/>
      <c r="CVS107" s="704"/>
      <c r="CVT107" s="704"/>
      <c r="CVU107" s="704"/>
      <c r="CVV107" s="704"/>
      <c r="CVW107" s="704"/>
      <c r="CVX107" s="704"/>
      <c r="CVY107" s="704"/>
      <c r="CVZ107" s="704"/>
      <c r="CWA107" s="704"/>
      <c r="CWB107" s="704"/>
      <c r="CWC107" s="704"/>
      <c r="CWD107" s="704"/>
      <c r="CWE107" s="704"/>
      <c r="CWF107" s="704"/>
      <c r="CWG107" s="704"/>
      <c r="CWH107" s="704"/>
      <c r="CWI107" s="704"/>
      <c r="CWJ107" s="704"/>
      <c r="CWK107" s="704"/>
      <c r="CWL107" s="704"/>
      <c r="CWM107" s="704"/>
      <c r="CWN107" s="704"/>
      <c r="CWO107" s="704"/>
      <c r="CWP107" s="704"/>
      <c r="CWQ107" s="704"/>
      <c r="CWR107" s="704"/>
      <c r="CWS107" s="704"/>
      <c r="CWT107" s="704"/>
      <c r="CWU107" s="704"/>
      <c r="CWV107" s="704"/>
      <c r="CWW107" s="704"/>
      <c r="CWX107" s="704"/>
      <c r="CWY107" s="704"/>
      <c r="CWZ107" s="704"/>
      <c r="CXA107" s="704"/>
      <c r="CXB107" s="704"/>
      <c r="CXC107" s="704"/>
      <c r="CXD107" s="704"/>
      <c r="CXE107" s="704"/>
      <c r="CXF107" s="704"/>
      <c r="CXG107" s="704"/>
      <c r="CXH107" s="704"/>
      <c r="CXI107" s="704"/>
      <c r="CXJ107" s="704"/>
      <c r="CXK107" s="704"/>
      <c r="CXL107" s="704"/>
      <c r="CXM107" s="704"/>
      <c r="CXN107" s="704"/>
      <c r="CXO107" s="704"/>
      <c r="CXP107" s="704"/>
      <c r="CXQ107" s="704"/>
      <c r="CXR107" s="704"/>
      <c r="CXS107" s="704"/>
      <c r="CXT107" s="704"/>
      <c r="CXU107" s="704"/>
      <c r="CXV107" s="704"/>
      <c r="CXW107" s="704"/>
      <c r="CXX107" s="704"/>
      <c r="CXY107" s="704"/>
      <c r="CXZ107" s="704"/>
      <c r="CYA107" s="704"/>
      <c r="CYB107" s="704"/>
      <c r="CYC107" s="704"/>
      <c r="CYD107" s="704"/>
      <c r="CYE107" s="704"/>
      <c r="CYF107" s="704"/>
      <c r="CYG107" s="704"/>
      <c r="CYH107" s="704"/>
      <c r="CYI107" s="704"/>
      <c r="CYJ107" s="704"/>
      <c r="CYK107" s="704"/>
      <c r="CYL107" s="704"/>
      <c r="CYM107" s="704"/>
      <c r="CYN107" s="704"/>
      <c r="CYO107" s="704"/>
      <c r="CYP107" s="704"/>
      <c r="CYQ107" s="704"/>
      <c r="CYR107" s="704"/>
      <c r="CYS107" s="704"/>
      <c r="CYT107" s="704"/>
      <c r="CYU107" s="704"/>
      <c r="CYV107" s="704"/>
      <c r="CYW107" s="704"/>
      <c r="CYX107" s="704"/>
      <c r="CYY107" s="704"/>
      <c r="CYZ107" s="704"/>
      <c r="CZA107" s="704"/>
      <c r="CZB107" s="704"/>
      <c r="CZC107" s="704"/>
      <c r="CZD107" s="704"/>
      <c r="CZE107" s="704"/>
      <c r="CZF107" s="704"/>
      <c r="CZG107" s="704"/>
      <c r="CZH107" s="704"/>
      <c r="CZI107" s="704"/>
      <c r="CZJ107" s="704"/>
      <c r="CZK107" s="704"/>
      <c r="CZL107" s="704"/>
      <c r="CZM107" s="704"/>
      <c r="CZN107" s="704"/>
      <c r="CZO107" s="704"/>
      <c r="CZP107" s="704"/>
      <c r="CZQ107" s="704"/>
      <c r="CZR107" s="704"/>
      <c r="CZS107" s="704"/>
      <c r="CZT107" s="704"/>
      <c r="CZU107" s="704"/>
      <c r="CZV107" s="704"/>
      <c r="CZW107" s="704"/>
      <c r="CZX107" s="704"/>
      <c r="CZY107" s="704"/>
      <c r="CZZ107" s="704"/>
      <c r="DAA107" s="704"/>
      <c r="DAB107" s="704"/>
      <c r="DAC107" s="704"/>
      <c r="DAD107" s="704"/>
      <c r="DAE107" s="704"/>
      <c r="DAF107" s="704"/>
      <c r="DAG107" s="704"/>
      <c r="DAH107" s="704"/>
      <c r="DAI107" s="704"/>
      <c r="DAJ107" s="704"/>
      <c r="DAK107" s="704"/>
      <c r="DAL107" s="704"/>
      <c r="DAM107" s="704"/>
      <c r="DAN107" s="704"/>
      <c r="DAO107" s="704"/>
      <c r="DAP107" s="704"/>
      <c r="DAQ107" s="704"/>
      <c r="DAR107" s="704"/>
      <c r="DAS107" s="704"/>
      <c r="DAT107" s="704"/>
      <c r="DAU107" s="704"/>
      <c r="DAV107" s="704"/>
      <c r="DAW107" s="704"/>
      <c r="DAX107" s="704"/>
      <c r="DAY107" s="704"/>
      <c r="DAZ107" s="704"/>
      <c r="DBA107" s="704"/>
      <c r="DBB107" s="704"/>
      <c r="DBC107" s="704"/>
      <c r="DBD107" s="704"/>
      <c r="DBE107" s="704"/>
      <c r="DBF107" s="704"/>
      <c r="DBG107" s="704"/>
      <c r="DBH107" s="704"/>
      <c r="DBI107" s="704"/>
      <c r="DBJ107" s="704"/>
      <c r="DBK107" s="704"/>
      <c r="DBL107" s="704"/>
      <c r="DBM107" s="704"/>
      <c r="DBN107" s="704"/>
      <c r="DBO107" s="704"/>
      <c r="DBP107" s="704"/>
      <c r="DBQ107" s="704"/>
      <c r="DBR107" s="704"/>
      <c r="DBS107" s="704"/>
      <c r="DBT107" s="704"/>
      <c r="DBU107" s="704"/>
      <c r="DBV107" s="704"/>
      <c r="DBW107" s="704"/>
      <c r="DBX107" s="704"/>
      <c r="DBY107" s="704"/>
      <c r="DBZ107" s="704"/>
      <c r="DCA107" s="704"/>
      <c r="DCB107" s="704"/>
      <c r="DCC107" s="704"/>
      <c r="DCD107" s="704"/>
      <c r="DCE107" s="704"/>
      <c r="DCF107" s="704"/>
      <c r="DCG107" s="704"/>
      <c r="DCH107" s="704"/>
      <c r="DCI107" s="704"/>
      <c r="DCJ107" s="704"/>
      <c r="DCK107" s="704"/>
      <c r="DCL107" s="704"/>
      <c r="DCM107" s="704"/>
      <c r="DCN107" s="704"/>
      <c r="DCO107" s="704"/>
      <c r="DCP107" s="704"/>
      <c r="DCQ107" s="704"/>
      <c r="DCR107" s="704"/>
      <c r="DCS107" s="704"/>
      <c r="DCT107" s="704"/>
      <c r="DCU107" s="704"/>
      <c r="DCV107" s="704"/>
      <c r="DCW107" s="704"/>
      <c r="DCX107" s="704"/>
      <c r="DCY107" s="704"/>
      <c r="DCZ107" s="704"/>
      <c r="DDA107" s="704"/>
      <c r="DDB107" s="704"/>
      <c r="DDC107" s="704"/>
      <c r="DDD107" s="704"/>
      <c r="DDE107" s="704"/>
      <c r="DDF107" s="704"/>
      <c r="DDG107" s="704"/>
      <c r="DDH107" s="704"/>
      <c r="DDI107" s="704"/>
      <c r="DDJ107" s="704"/>
      <c r="DDK107" s="704"/>
      <c r="DDL107" s="704"/>
      <c r="DDM107" s="704"/>
      <c r="DDN107" s="704"/>
      <c r="DDO107" s="704"/>
      <c r="DDP107" s="704"/>
      <c r="DDQ107" s="704"/>
      <c r="DDR107" s="704"/>
      <c r="DDS107" s="704"/>
      <c r="DDT107" s="704"/>
      <c r="DDU107" s="704"/>
      <c r="DDV107" s="704"/>
      <c r="DDW107" s="704"/>
      <c r="DDX107" s="704"/>
      <c r="DDY107" s="704"/>
      <c r="DDZ107" s="704"/>
      <c r="DEA107" s="704"/>
      <c r="DEB107" s="704"/>
      <c r="DEC107" s="704"/>
      <c r="DED107" s="704"/>
      <c r="DEE107" s="704"/>
      <c r="DEF107" s="704"/>
      <c r="DEG107" s="704"/>
      <c r="DEH107" s="704"/>
      <c r="DEI107" s="704"/>
      <c r="DEJ107" s="704"/>
      <c r="DEK107" s="704"/>
      <c r="DEL107" s="704"/>
      <c r="DEM107" s="704"/>
      <c r="DEN107" s="704"/>
      <c r="DEO107" s="704"/>
      <c r="DEP107" s="704"/>
      <c r="DEQ107" s="704"/>
      <c r="DER107" s="704"/>
      <c r="DES107" s="704"/>
      <c r="DET107" s="704"/>
      <c r="DEU107" s="704"/>
      <c r="DEV107" s="704"/>
      <c r="DEW107" s="704"/>
      <c r="DEX107" s="704"/>
      <c r="DEY107" s="704"/>
      <c r="DEZ107" s="704"/>
      <c r="DFA107" s="704"/>
      <c r="DFB107" s="704"/>
      <c r="DFC107" s="704"/>
      <c r="DFD107" s="704"/>
      <c r="DFE107" s="704"/>
      <c r="DFF107" s="704"/>
      <c r="DFG107" s="704"/>
      <c r="DFH107" s="704"/>
      <c r="DFI107" s="704"/>
      <c r="DFJ107" s="704"/>
      <c r="DFK107" s="704"/>
      <c r="DFL107" s="704"/>
      <c r="DFM107" s="704"/>
      <c r="DFN107" s="704"/>
      <c r="DFO107" s="704"/>
      <c r="DFP107" s="704"/>
      <c r="DFQ107" s="704"/>
      <c r="DFR107" s="704"/>
      <c r="DFS107" s="704"/>
      <c r="DFT107" s="704"/>
      <c r="DFU107" s="704"/>
      <c r="DFV107" s="704"/>
      <c r="DFW107" s="704"/>
      <c r="DFX107" s="704"/>
      <c r="DFY107" s="704"/>
      <c r="DFZ107" s="704"/>
      <c r="DGA107" s="704"/>
      <c r="DGB107" s="704"/>
      <c r="DGC107" s="704"/>
      <c r="DGD107" s="704"/>
      <c r="DGE107" s="704"/>
      <c r="DGF107" s="704"/>
      <c r="DGG107" s="704"/>
      <c r="DGH107" s="704"/>
      <c r="DGI107" s="704"/>
      <c r="DGJ107" s="704"/>
      <c r="DGK107" s="704"/>
      <c r="DGL107" s="704"/>
      <c r="DGM107" s="704"/>
      <c r="DGN107" s="704"/>
      <c r="DGO107" s="704"/>
      <c r="DGP107" s="704"/>
      <c r="DGQ107" s="704"/>
      <c r="DGR107" s="704"/>
      <c r="DGS107" s="704"/>
      <c r="DGT107" s="704"/>
      <c r="DGU107" s="704"/>
      <c r="DGV107" s="704"/>
      <c r="DGW107" s="704"/>
      <c r="DGX107" s="704"/>
      <c r="DGY107" s="704"/>
      <c r="DGZ107" s="704"/>
      <c r="DHA107" s="704"/>
      <c r="DHB107" s="704"/>
      <c r="DHC107" s="704"/>
      <c r="DHD107" s="704"/>
      <c r="DHE107" s="704"/>
      <c r="DHF107" s="704"/>
      <c r="DHG107" s="704"/>
      <c r="DHH107" s="704"/>
      <c r="DHI107" s="704"/>
      <c r="DHJ107" s="704"/>
      <c r="DHK107" s="704"/>
      <c r="DHL107" s="704"/>
      <c r="DHM107" s="704"/>
      <c r="DHN107" s="704"/>
      <c r="DHO107" s="704"/>
      <c r="DHP107" s="704"/>
      <c r="DHQ107" s="704"/>
      <c r="DHR107" s="704"/>
      <c r="DHS107" s="704"/>
      <c r="DHT107" s="704"/>
      <c r="DHU107" s="704"/>
      <c r="DHV107" s="704"/>
      <c r="DHW107" s="704"/>
      <c r="DHX107" s="704"/>
      <c r="DHY107" s="704"/>
      <c r="DHZ107" s="704"/>
      <c r="DIA107" s="704"/>
      <c r="DIB107" s="704"/>
      <c r="DIC107" s="704"/>
      <c r="DID107" s="704"/>
      <c r="DIE107" s="704"/>
      <c r="DIF107" s="704"/>
      <c r="DIG107" s="704"/>
      <c r="DIH107" s="704"/>
      <c r="DII107" s="704"/>
      <c r="DIJ107" s="704"/>
      <c r="DIK107" s="704"/>
      <c r="DIL107" s="704"/>
      <c r="DIM107" s="704"/>
      <c r="DIN107" s="704"/>
      <c r="DIO107" s="704"/>
      <c r="DIP107" s="704"/>
      <c r="DIQ107" s="704"/>
      <c r="DIR107" s="704"/>
      <c r="DIS107" s="704"/>
      <c r="DIT107" s="704"/>
      <c r="DIU107" s="704"/>
      <c r="DIV107" s="704"/>
      <c r="DIW107" s="704"/>
      <c r="DIX107" s="704"/>
      <c r="DIY107" s="704"/>
      <c r="DIZ107" s="704"/>
      <c r="DJA107" s="704"/>
      <c r="DJB107" s="704"/>
      <c r="DJC107" s="704"/>
      <c r="DJD107" s="704"/>
      <c r="DJE107" s="704"/>
      <c r="DJF107" s="704"/>
      <c r="DJG107" s="704"/>
      <c r="DJH107" s="704"/>
      <c r="DJI107" s="704"/>
      <c r="DJJ107" s="704"/>
      <c r="DJK107" s="704"/>
      <c r="DJL107" s="704"/>
      <c r="DJM107" s="704"/>
      <c r="DJN107" s="704"/>
      <c r="DJO107" s="704"/>
      <c r="DJP107" s="704"/>
      <c r="DJQ107" s="704"/>
      <c r="DJR107" s="704"/>
      <c r="DJS107" s="704"/>
      <c r="DJT107" s="704"/>
      <c r="DJU107" s="704"/>
      <c r="DJV107" s="704"/>
      <c r="DJW107" s="704"/>
      <c r="DJX107" s="704"/>
      <c r="DJY107" s="704"/>
      <c r="DJZ107" s="704"/>
      <c r="DKA107" s="704"/>
      <c r="DKB107" s="704"/>
      <c r="DKC107" s="704"/>
      <c r="DKD107" s="704"/>
      <c r="DKE107" s="704"/>
      <c r="DKF107" s="704"/>
      <c r="DKG107" s="704"/>
      <c r="DKH107" s="704"/>
      <c r="DKI107" s="704"/>
      <c r="DKJ107" s="704"/>
      <c r="DKK107" s="704"/>
      <c r="DKL107" s="704"/>
      <c r="DKM107" s="704"/>
      <c r="DKN107" s="704"/>
      <c r="DKO107" s="704"/>
      <c r="DKP107" s="704"/>
      <c r="DKQ107" s="704"/>
      <c r="DKR107" s="704"/>
      <c r="DKS107" s="704"/>
      <c r="DKT107" s="704"/>
      <c r="DKU107" s="704"/>
      <c r="DKV107" s="704"/>
      <c r="DKW107" s="704"/>
      <c r="DKX107" s="704"/>
      <c r="DKY107" s="704"/>
      <c r="DKZ107" s="704"/>
      <c r="DLA107" s="704"/>
      <c r="DLB107" s="704"/>
      <c r="DLC107" s="704"/>
      <c r="DLD107" s="704"/>
      <c r="DLE107" s="704"/>
      <c r="DLF107" s="704"/>
      <c r="DLG107" s="704"/>
      <c r="DLH107" s="704"/>
      <c r="DLI107" s="704"/>
      <c r="DLJ107" s="704"/>
      <c r="DLK107" s="704"/>
      <c r="DLL107" s="704"/>
      <c r="DLM107" s="704"/>
      <c r="DLN107" s="704"/>
      <c r="DLO107" s="704"/>
      <c r="DLP107" s="704"/>
      <c r="DLQ107" s="704"/>
      <c r="DLR107" s="704"/>
      <c r="DLS107" s="704"/>
      <c r="DLT107" s="704"/>
      <c r="DLU107" s="704"/>
      <c r="DLV107" s="704"/>
      <c r="DLW107" s="704"/>
      <c r="DLX107" s="704"/>
      <c r="DLY107" s="704"/>
      <c r="DLZ107" s="704"/>
      <c r="DMA107" s="704"/>
      <c r="DMB107" s="704"/>
      <c r="DMC107" s="704"/>
      <c r="DMD107" s="704"/>
      <c r="DME107" s="704"/>
      <c r="DMF107" s="704"/>
      <c r="DMG107" s="704"/>
      <c r="DMH107" s="704"/>
      <c r="DMI107" s="704"/>
      <c r="DMJ107" s="704"/>
      <c r="DMK107" s="704"/>
      <c r="DML107" s="704"/>
      <c r="DMM107" s="704"/>
      <c r="DMN107" s="704"/>
      <c r="DMO107" s="704"/>
      <c r="DMP107" s="704"/>
      <c r="DMQ107" s="704"/>
      <c r="DMR107" s="704"/>
      <c r="DMS107" s="704"/>
      <c r="DMT107" s="704"/>
      <c r="DMU107" s="704"/>
      <c r="DMV107" s="704"/>
      <c r="DMW107" s="704"/>
      <c r="DMX107" s="704"/>
      <c r="DMY107" s="704"/>
      <c r="DMZ107" s="704"/>
      <c r="DNA107" s="704"/>
      <c r="DNB107" s="704"/>
      <c r="DNC107" s="704"/>
      <c r="DND107" s="704"/>
      <c r="DNE107" s="704"/>
      <c r="DNF107" s="704"/>
      <c r="DNG107" s="704"/>
      <c r="DNH107" s="704"/>
      <c r="DNI107" s="704"/>
      <c r="DNJ107" s="704"/>
      <c r="DNK107" s="704"/>
      <c r="DNL107" s="704"/>
      <c r="DNM107" s="704"/>
      <c r="DNN107" s="704"/>
      <c r="DNO107" s="704"/>
      <c r="DNP107" s="704"/>
      <c r="DNQ107" s="704"/>
      <c r="DNR107" s="704"/>
      <c r="DNS107" s="704"/>
      <c r="DNT107" s="704"/>
      <c r="DNU107" s="704"/>
      <c r="DNV107" s="704"/>
      <c r="DNW107" s="704"/>
      <c r="DNX107" s="704"/>
      <c r="DNY107" s="704"/>
      <c r="DNZ107" s="704"/>
      <c r="DOA107" s="704"/>
      <c r="DOB107" s="704"/>
      <c r="DOC107" s="704"/>
      <c r="DOD107" s="704"/>
      <c r="DOE107" s="704"/>
      <c r="DOF107" s="704"/>
      <c r="DOG107" s="704"/>
      <c r="DOH107" s="704"/>
      <c r="DOI107" s="704"/>
      <c r="DOJ107" s="704"/>
      <c r="DOK107" s="704"/>
      <c r="DOL107" s="704"/>
      <c r="DOM107" s="704"/>
      <c r="DON107" s="704"/>
      <c r="DOO107" s="704"/>
      <c r="DOP107" s="704"/>
      <c r="DOQ107" s="704"/>
      <c r="DOR107" s="704"/>
      <c r="DOS107" s="704"/>
      <c r="DOT107" s="704"/>
      <c r="DOU107" s="704"/>
      <c r="DOV107" s="704"/>
      <c r="DOW107" s="704"/>
      <c r="DOX107" s="704"/>
      <c r="DOY107" s="704"/>
      <c r="DOZ107" s="704"/>
      <c r="DPA107" s="704"/>
      <c r="DPB107" s="704"/>
      <c r="DPC107" s="704"/>
      <c r="DPD107" s="704"/>
      <c r="DPE107" s="704"/>
      <c r="DPF107" s="704"/>
      <c r="DPG107" s="704"/>
      <c r="DPH107" s="704"/>
      <c r="DPI107" s="704"/>
      <c r="DPJ107" s="704"/>
      <c r="DPK107" s="704"/>
      <c r="DPL107" s="704"/>
      <c r="DPM107" s="704"/>
      <c r="DPN107" s="704"/>
      <c r="DPO107" s="704"/>
      <c r="DPP107" s="704"/>
      <c r="DPQ107" s="704"/>
      <c r="DPR107" s="704"/>
      <c r="DPS107" s="704"/>
      <c r="DPT107" s="704"/>
      <c r="DPU107" s="704"/>
      <c r="DPV107" s="704"/>
      <c r="DPW107" s="704"/>
      <c r="DPX107" s="704"/>
      <c r="DPY107" s="704"/>
      <c r="DPZ107" s="704"/>
      <c r="DQA107" s="704"/>
      <c r="DQB107" s="704"/>
      <c r="DQC107" s="704"/>
      <c r="DQD107" s="704"/>
      <c r="DQE107" s="704"/>
      <c r="DQF107" s="704"/>
      <c r="DQG107" s="704"/>
      <c r="DQH107" s="704"/>
      <c r="DQI107" s="704"/>
      <c r="DQJ107" s="704"/>
      <c r="DQK107" s="704"/>
      <c r="DQL107" s="704"/>
      <c r="DQM107" s="704"/>
      <c r="DQN107" s="704"/>
      <c r="DQO107" s="704"/>
      <c r="DQP107" s="704"/>
      <c r="DQQ107" s="704"/>
      <c r="DQR107" s="704"/>
      <c r="DQS107" s="704"/>
      <c r="DQT107" s="704"/>
      <c r="DQU107" s="704"/>
      <c r="DQV107" s="704"/>
      <c r="DQW107" s="704"/>
      <c r="DQX107" s="704"/>
      <c r="DQY107" s="704"/>
      <c r="DQZ107" s="704"/>
      <c r="DRA107" s="704"/>
      <c r="DRB107" s="704"/>
      <c r="DRC107" s="704"/>
      <c r="DRD107" s="704"/>
      <c r="DRE107" s="704"/>
      <c r="DRF107" s="704"/>
      <c r="DRG107" s="704"/>
      <c r="DRH107" s="704"/>
      <c r="DRI107" s="704"/>
      <c r="DRJ107" s="704"/>
      <c r="DRK107" s="704"/>
      <c r="DRL107" s="704"/>
      <c r="DRM107" s="704"/>
      <c r="DRN107" s="704"/>
      <c r="DRO107" s="704"/>
      <c r="DRP107" s="704"/>
      <c r="DRQ107" s="704"/>
      <c r="DRR107" s="704"/>
      <c r="DRS107" s="704"/>
      <c r="DRT107" s="704"/>
      <c r="DRU107" s="704"/>
      <c r="DRV107" s="704"/>
      <c r="DRW107" s="704"/>
      <c r="DRX107" s="704"/>
      <c r="DRY107" s="704"/>
      <c r="DRZ107" s="704"/>
      <c r="DSA107" s="704"/>
      <c r="DSB107" s="704"/>
      <c r="DSC107" s="704"/>
      <c r="DSD107" s="704"/>
      <c r="DSE107" s="704"/>
      <c r="DSF107" s="704"/>
      <c r="DSG107" s="704"/>
      <c r="DSH107" s="704"/>
      <c r="DSI107" s="704"/>
      <c r="DSJ107" s="704"/>
      <c r="DSK107" s="704"/>
      <c r="DSL107" s="704"/>
      <c r="DSM107" s="704"/>
      <c r="DSN107" s="704"/>
      <c r="DSO107" s="704"/>
      <c r="DSP107" s="704"/>
      <c r="DSQ107" s="704"/>
      <c r="DSR107" s="704"/>
      <c r="DSS107" s="704"/>
      <c r="DST107" s="704"/>
      <c r="DSU107" s="704"/>
      <c r="DSV107" s="704"/>
      <c r="DSW107" s="704"/>
      <c r="DSX107" s="704"/>
      <c r="DSY107" s="704"/>
      <c r="DSZ107" s="704"/>
      <c r="DTA107" s="704"/>
      <c r="DTB107" s="704"/>
      <c r="DTC107" s="704"/>
      <c r="DTD107" s="704"/>
      <c r="DTE107" s="704"/>
      <c r="DTF107" s="704"/>
      <c r="DTG107" s="704"/>
      <c r="DTH107" s="704"/>
      <c r="DTI107" s="704"/>
      <c r="DTJ107" s="704"/>
      <c r="DTK107" s="704"/>
      <c r="DTL107" s="704"/>
      <c r="DTM107" s="704"/>
      <c r="DTN107" s="704"/>
      <c r="DTO107" s="704"/>
      <c r="DTP107" s="704"/>
      <c r="DTQ107" s="704"/>
      <c r="DTR107" s="704"/>
      <c r="DTS107" s="704"/>
      <c r="DTT107" s="704"/>
      <c r="DTU107" s="704"/>
      <c r="DTV107" s="704"/>
      <c r="DTW107" s="704"/>
      <c r="DTX107" s="704"/>
      <c r="DTY107" s="704"/>
      <c r="DTZ107" s="704"/>
      <c r="DUA107" s="704"/>
      <c r="DUB107" s="704"/>
      <c r="DUC107" s="704"/>
      <c r="DUD107" s="704"/>
      <c r="DUE107" s="704"/>
      <c r="DUF107" s="704"/>
      <c r="DUG107" s="704"/>
      <c r="DUH107" s="704"/>
      <c r="DUI107" s="704"/>
      <c r="DUJ107" s="704"/>
      <c r="DUK107" s="704"/>
      <c r="DUL107" s="704"/>
      <c r="DUM107" s="704"/>
      <c r="DUN107" s="704"/>
      <c r="DUO107" s="704"/>
      <c r="DUP107" s="704"/>
      <c r="DUQ107" s="704"/>
      <c r="DUR107" s="704"/>
      <c r="DUS107" s="704"/>
      <c r="DUT107" s="704"/>
      <c r="DUU107" s="704"/>
      <c r="DUV107" s="704"/>
      <c r="DUW107" s="704"/>
      <c r="DUX107" s="704"/>
      <c r="DUY107" s="704"/>
      <c r="DUZ107" s="704"/>
      <c r="DVA107" s="704"/>
      <c r="DVB107" s="704"/>
      <c r="DVC107" s="704"/>
      <c r="DVD107" s="704"/>
      <c r="DVE107" s="704"/>
      <c r="DVF107" s="704"/>
      <c r="DVG107" s="704"/>
      <c r="DVH107" s="704"/>
      <c r="DVI107" s="704"/>
      <c r="DVJ107" s="704"/>
      <c r="DVK107" s="704"/>
      <c r="DVL107" s="704"/>
      <c r="DVM107" s="704"/>
      <c r="DVN107" s="704"/>
      <c r="DVO107" s="704"/>
      <c r="DVP107" s="704"/>
      <c r="DVQ107" s="704"/>
      <c r="DVR107" s="704"/>
      <c r="DVS107" s="704"/>
      <c r="DVT107" s="704"/>
      <c r="DVU107" s="704"/>
      <c r="DVV107" s="704"/>
      <c r="DVW107" s="704"/>
      <c r="DVX107" s="704"/>
      <c r="DVY107" s="704"/>
      <c r="DVZ107" s="704"/>
      <c r="DWA107" s="704"/>
      <c r="DWB107" s="704"/>
      <c r="DWC107" s="704"/>
      <c r="DWD107" s="704"/>
      <c r="DWE107" s="704"/>
      <c r="DWF107" s="704"/>
      <c r="DWG107" s="704"/>
      <c r="DWH107" s="704"/>
      <c r="DWI107" s="704"/>
      <c r="DWJ107" s="704"/>
      <c r="DWK107" s="704"/>
      <c r="DWL107" s="704"/>
      <c r="DWM107" s="704"/>
      <c r="DWN107" s="704"/>
      <c r="DWO107" s="704"/>
      <c r="DWP107" s="704"/>
      <c r="DWQ107" s="704"/>
      <c r="DWR107" s="704"/>
      <c r="DWS107" s="704"/>
      <c r="DWT107" s="704"/>
      <c r="DWU107" s="704"/>
      <c r="DWV107" s="704"/>
      <c r="DWW107" s="704"/>
      <c r="DWX107" s="704"/>
      <c r="DWY107" s="704"/>
      <c r="DWZ107" s="704"/>
      <c r="DXA107" s="704"/>
      <c r="DXB107" s="704"/>
      <c r="DXC107" s="704"/>
      <c r="DXD107" s="704"/>
      <c r="DXE107" s="704"/>
      <c r="DXF107" s="704"/>
      <c r="DXG107" s="704"/>
      <c r="DXH107" s="704"/>
      <c r="DXI107" s="704"/>
      <c r="DXJ107" s="704"/>
      <c r="DXK107" s="704"/>
      <c r="DXL107" s="704"/>
      <c r="DXM107" s="704"/>
      <c r="DXN107" s="704"/>
      <c r="DXO107" s="704"/>
      <c r="DXP107" s="704"/>
      <c r="DXQ107" s="704"/>
      <c r="DXR107" s="704"/>
      <c r="DXS107" s="704"/>
      <c r="DXT107" s="704"/>
      <c r="DXU107" s="704"/>
      <c r="DXV107" s="704"/>
      <c r="DXW107" s="704"/>
      <c r="DXX107" s="704"/>
      <c r="DXY107" s="704"/>
      <c r="DXZ107" s="704"/>
      <c r="DYA107" s="704"/>
      <c r="DYB107" s="704"/>
      <c r="DYC107" s="704"/>
      <c r="DYD107" s="704"/>
      <c r="DYE107" s="704"/>
      <c r="DYF107" s="704"/>
      <c r="DYG107" s="704"/>
      <c r="DYH107" s="704"/>
      <c r="DYI107" s="704"/>
      <c r="DYJ107" s="704"/>
      <c r="DYK107" s="704"/>
      <c r="DYL107" s="704"/>
      <c r="DYM107" s="704"/>
      <c r="DYN107" s="704"/>
      <c r="DYO107" s="704"/>
      <c r="DYP107" s="704"/>
      <c r="DYQ107" s="704"/>
      <c r="DYR107" s="704"/>
      <c r="DYS107" s="704"/>
      <c r="DYT107" s="704"/>
      <c r="DYU107" s="704"/>
      <c r="DYV107" s="704"/>
      <c r="DYW107" s="704"/>
      <c r="DYX107" s="704"/>
      <c r="DYY107" s="704"/>
      <c r="DYZ107" s="704"/>
      <c r="DZA107" s="704"/>
      <c r="DZB107" s="704"/>
      <c r="DZC107" s="704"/>
      <c r="DZD107" s="704"/>
      <c r="DZE107" s="704"/>
      <c r="DZF107" s="704"/>
      <c r="DZG107" s="704"/>
      <c r="DZH107" s="704"/>
      <c r="DZI107" s="704"/>
      <c r="DZJ107" s="704"/>
      <c r="DZK107" s="704"/>
      <c r="DZL107" s="704"/>
      <c r="DZM107" s="704"/>
      <c r="DZN107" s="704"/>
      <c r="DZO107" s="704"/>
      <c r="DZP107" s="704"/>
      <c r="DZQ107" s="704"/>
      <c r="DZR107" s="704"/>
      <c r="DZS107" s="704"/>
      <c r="DZT107" s="704"/>
      <c r="DZU107" s="704"/>
      <c r="DZV107" s="704"/>
      <c r="DZW107" s="704"/>
      <c r="DZX107" s="704"/>
      <c r="DZY107" s="704"/>
      <c r="DZZ107" s="704"/>
      <c r="EAA107" s="704"/>
      <c r="EAB107" s="704"/>
      <c r="EAC107" s="704"/>
      <c r="EAD107" s="704"/>
      <c r="EAE107" s="704"/>
      <c r="EAF107" s="704"/>
      <c r="EAG107" s="704"/>
      <c r="EAH107" s="704"/>
      <c r="EAI107" s="704"/>
      <c r="EAJ107" s="704"/>
      <c r="EAK107" s="704"/>
      <c r="EAL107" s="704"/>
      <c r="EAM107" s="704"/>
      <c r="EAN107" s="704"/>
      <c r="EAO107" s="704"/>
      <c r="EAP107" s="704"/>
      <c r="EAQ107" s="704"/>
      <c r="EAR107" s="704"/>
      <c r="EAS107" s="704"/>
      <c r="EAT107" s="704"/>
      <c r="EAU107" s="704"/>
      <c r="EAV107" s="704"/>
      <c r="EAW107" s="704"/>
      <c r="EAX107" s="704"/>
      <c r="EAY107" s="704"/>
      <c r="EAZ107" s="704"/>
      <c r="EBA107" s="704"/>
      <c r="EBB107" s="704"/>
      <c r="EBC107" s="704"/>
      <c r="EBD107" s="704"/>
      <c r="EBE107" s="704"/>
      <c r="EBF107" s="704"/>
      <c r="EBG107" s="704"/>
      <c r="EBH107" s="704"/>
      <c r="EBI107" s="704"/>
      <c r="EBJ107" s="704"/>
      <c r="EBK107" s="704"/>
      <c r="EBL107" s="704"/>
      <c r="EBM107" s="704"/>
      <c r="EBN107" s="704"/>
      <c r="EBO107" s="704"/>
      <c r="EBP107" s="704"/>
      <c r="EBQ107" s="704"/>
      <c r="EBR107" s="704"/>
      <c r="EBS107" s="704"/>
      <c r="EBT107" s="704"/>
      <c r="EBU107" s="704"/>
      <c r="EBV107" s="704"/>
      <c r="EBW107" s="704"/>
      <c r="EBX107" s="704"/>
      <c r="EBY107" s="704"/>
      <c r="EBZ107" s="704"/>
      <c r="ECA107" s="704"/>
      <c r="ECB107" s="704"/>
      <c r="ECC107" s="704"/>
      <c r="ECD107" s="704"/>
      <c r="ECE107" s="704"/>
      <c r="ECF107" s="704"/>
      <c r="ECG107" s="704"/>
      <c r="ECH107" s="704"/>
      <c r="ECI107" s="704"/>
      <c r="ECJ107" s="704"/>
      <c r="ECK107" s="704"/>
      <c r="ECL107" s="704"/>
      <c r="ECM107" s="704"/>
      <c r="ECN107" s="704"/>
      <c r="ECO107" s="704"/>
      <c r="ECP107" s="704"/>
      <c r="ECQ107" s="704"/>
      <c r="ECR107" s="704"/>
      <c r="ECS107" s="704"/>
      <c r="ECT107" s="704"/>
      <c r="ECU107" s="704"/>
      <c r="ECV107" s="704"/>
      <c r="ECW107" s="704"/>
      <c r="ECX107" s="704"/>
      <c r="ECY107" s="704"/>
      <c r="ECZ107" s="704"/>
      <c r="EDA107" s="704"/>
      <c r="EDB107" s="704"/>
      <c r="EDC107" s="704"/>
      <c r="EDD107" s="704"/>
      <c r="EDE107" s="704"/>
      <c r="EDF107" s="704"/>
      <c r="EDG107" s="704"/>
      <c r="EDH107" s="704"/>
      <c r="EDI107" s="704"/>
      <c r="EDJ107" s="704"/>
      <c r="EDK107" s="704"/>
      <c r="EDL107" s="704"/>
      <c r="EDM107" s="704"/>
      <c r="EDN107" s="704"/>
      <c r="EDO107" s="704"/>
      <c r="EDP107" s="704"/>
      <c r="EDQ107" s="704"/>
      <c r="EDR107" s="704"/>
      <c r="EDS107" s="704"/>
      <c r="EDT107" s="704"/>
      <c r="EDU107" s="704"/>
      <c r="EDV107" s="704"/>
      <c r="EDW107" s="704"/>
      <c r="EDX107" s="704"/>
      <c r="EDY107" s="704"/>
      <c r="EDZ107" s="704"/>
      <c r="EEA107" s="704"/>
      <c r="EEB107" s="704"/>
      <c r="EEC107" s="704"/>
      <c r="EED107" s="704"/>
      <c r="EEE107" s="704"/>
      <c r="EEF107" s="704"/>
      <c r="EEG107" s="704"/>
      <c r="EEH107" s="704"/>
      <c r="EEI107" s="704"/>
      <c r="EEJ107" s="704"/>
      <c r="EEK107" s="704"/>
      <c r="EEL107" s="704"/>
      <c r="EEM107" s="704"/>
      <c r="EEN107" s="704"/>
      <c r="EEO107" s="704"/>
      <c r="EEP107" s="704"/>
      <c r="EEQ107" s="704"/>
      <c r="EER107" s="704"/>
      <c r="EES107" s="704"/>
      <c r="EET107" s="704"/>
      <c r="EEU107" s="704"/>
      <c r="EEV107" s="704"/>
      <c r="EEW107" s="704"/>
      <c r="EEX107" s="704"/>
      <c r="EEY107" s="704"/>
      <c r="EEZ107" s="704"/>
      <c r="EFA107" s="704"/>
      <c r="EFB107" s="704"/>
      <c r="EFC107" s="704"/>
      <c r="EFD107" s="704"/>
      <c r="EFE107" s="704"/>
      <c r="EFF107" s="704"/>
      <c r="EFG107" s="704"/>
      <c r="EFH107" s="704"/>
      <c r="EFI107" s="704"/>
      <c r="EFJ107" s="704"/>
      <c r="EFK107" s="704"/>
      <c r="EFL107" s="704"/>
      <c r="EFM107" s="704"/>
      <c r="EFN107" s="704"/>
      <c r="EFO107" s="704"/>
      <c r="EFP107" s="704"/>
      <c r="EFQ107" s="704"/>
      <c r="EFR107" s="704"/>
      <c r="EFS107" s="704"/>
      <c r="EFT107" s="704"/>
      <c r="EFU107" s="704"/>
      <c r="EFV107" s="704"/>
      <c r="EFW107" s="704"/>
      <c r="EFX107" s="704"/>
      <c r="EFY107" s="704"/>
      <c r="EFZ107" s="704"/>
      <c r="EGA107" s="704"/>
      <c r="EGB107" s="704"/>
      <c r="EGC107" s="704"/>
      <c r="EGD107" s="704"/>
      <c r="EGE107" s="704"/>
      <c r="EGF107" s="704"/>
      <c r="EGG107" s="704"/>
      <c r="EGH107" s="704"/>
      <c r="EGI107" s="704"/>
      <c r="EGJ107" s="704"/>
      <c r="EGK107" s="704"/>
      <c r="EGL107" s="704"/>
      <c r="EGM107" s="704"/>
      <c r="EGN107" s="704"/>
      <c r="EGO107" s="704"/>
      <c r="EGP107" s="704"/>
      <c r="EGQ107" s="704"/>
      <c r="EGR107" s="704"/>
      <c r="EGS107" s="704"/>
      <c r="EGT107" s="704"/>
      <c r="EGU107" s="704"/>
      <c r="EGV107" s="704"/>
      <c r="EGW107" s="704"/>
      <c r="EGX107" s="704"/>
      <c r="EGY107" s="704"/>
      <c r="EGZ107" s="704"/>
      <c r="EHA107" s="704"/>
      <c r="EHB107" s="704"/>
      <c r="EHC107" s="704"/>
      <c r="EHD107" s="704"/>
      <c r="EHE107" s="704"/>
      <c r="EHF107" s="704"/>
      <c r="EHG107" s="704"/>
      <c r="EHH107" s="704"/>
      <c r="EHI107" s="704"/>
      <c r="EHJ107" s="704"/>
      <c r="EHK107" s="704"/>
      <c r="EHL107" s="704"/>
      <c r="EHM107" s="704"/>
      <c r="EHN107" s="704"/>
      <c r="EHO107" s="704"/>
      <c r="EHP107" s="704"/>
      <c r="EHQ107" s="704"/>
      <c r="EHR107" s="704"/>
      <c r="EHS107" s="704"/>
      <c r="EHT107" s="704"/>
      <c r="EHU107" s="704"/>
      <c r="EHV107" s="704"/>
      <c r="EHW107" s="704"/>
      <c r="EHX107" s="704"/>
      <c r="EHY107" s="704"/>
      <c r="EHZ107" s="704"/>
      <c r="EIA107" s="704"/>
      <c r="EIB107" s="704"/>
      <c r="EIC107" s="704"/>
      <c r="EID107" s="704"/>
      <c r="EIE107" s="704"/>
      <c r="EIF107" s="704"/>
      <c r="EIG107" s="704"/>
      <c r="EIH107" s="704"/>
      <c r="EII107" s="704"/>
      <c r="EIJ107" s="704"/>
      <c r="EIK107" s="704"/>
      <c r="EIL107" s="704"/>
      <c r="EIM107" s="704"/>
      <c r="EIN107" s="704"/>
      <c r="EIO107" s="704"/>
      <c r="EIP107" s="704"/>
      <c r="EIQ107" s="704"/>
      <c r="EIR107" s="704"/>
      <c r="EIS107" s="704"/>
      <c r="EIT107" s="704"/>
      <c r="EIU107" s="704"/>
      <c r="EIV107" s="704"/>
      <c r="EIW107" s="704"/>
      <c r="EIX107" s="704"/>
      <c r="EIY107" s="704"/>
      <c r="EIZ107" s="704"/>
      <c r="EJA107" s="704"/>
      <c r="EJB107" s="704"/>
      <c r="EJC107" s="704"/>
      <c r="EJD107" s="704"/>
      <c r="EJE107" s="704"/>
      <c r="EJF107" s="704"/>
      <c r="EJG107" s="704"/>
      <c r="EJH107" s="704"/>
      <c r="EJI107" s="704"/>
      <c r="EJJ107" s="704"/>
      <c r="EJK107" s="704"/>
      <c r="EJL107" s="704"/>
      <c r="EJM107" s="704"/>
      <c r="EJN107" s="704"/>
      <c r="EJO107" s="704"/>
      <c r="EJP107" s="704"/>
      <c r="EJQ107" s="704"/>
      <c r="EJR107" s="704"/>
      <c r="EJS107" s="704"/>
      <c r="EJT107" s="704"/>
      <c r="EJU107" s="704"/>
      <c r="EJV107" s="704"/>
      <c r="EJW107" s="704"/>
      <c r="EJX107" s="704"/>
      <c r="EJY107" s="704"/>
      <c r="EJZ107" s="704"/>
      <c r="EKA107" s="704"/>
      <c r="EKB107" s="704"/>
      <c r="EKC107" s="704"/>
      <c r="EKD107" s="704"/>
      <c r="EKE107" s="704"/>
      <c r="EKF107" s="704"/>
      <c r="EKG107" s="704"/>
      <c r="EKH107" s="704"/>
      <c r="EKI107" s="704"/>
      <c r="EKJ107" s="704"/>
      <c r="EKK107" s="704"/>
      <c r="EKL107" s="704"/>
      <c r="EKM107" s="704"/>
      <c r="EKN107" s="704"/>
      <c r="EKO107" s="704"/>
      <c r="EKP107" s="704"/>
      <c r="EKQ107" s="704"/>
      <c r="EKR107" s="704"/>
      <c r="EKS107" s="704"/>
      <c r="EKT107" s="704"/>
      <c r="EKU107" s="704"/>
      <c r="EKV107" s="704"/>
      <c r="EKW107" s="704"/>
      <c r="EKX107" s="704"/>
      <c r="EKY107" s="704"/>
      <c r="EKZ107" s="704"/>
      <c r="ELA107" s="704"/>
      <c r="ELB107" s="704"/>
      <c r="ELC107" s="704"/>
      <c r="ELD107" s="704"/>
      <c r="ELE107" s="704"/>
      <c r="ELF107" s="704"/>
      <c r="ELG107" s="704"/>
      <c r="ELH107" s="704"/>
      <c r="ELI107" s="704"/>
      <c r="ELJ107" s="704"/>
      <c r="ELK107" s="704"/>
      <c r="ELL107" s="704"/>
      <c r="ELM107" s="704"/>
      <c r="ELN107" s="704"/>
      <c r="ELO107" s="704"/>
      <c r="ELP107" s="704"/>
      <c r="ELQ107" s="704"/>
      <c r="ELR107" s="704"/>
      <c r="ELS107" s="704"/>
      <c r="ELT107" s="704"/>
      <c r="ELU107" s="704"/>
      <c r="ELV107" s="704"/>
      <c r="ELW107" s="704"/>
      <c r="ELX107" s="704"/>
      <c r="ELY107" s="704"/>
      <c r="ELZ107" s="704"/>
      <c r="EMA107" s="704"/>
      <c r="EMB107" s="704"/>
      <c r="EMC107" s="704"/>
      <c r="EMD107" s="704"/>
      <c r="EME107" s="704"/>
      <c r="EMF107" s="704"/>
      <c r="EMG107" s="704"/>
      <c r="EMH107" s="704"/>
      <c r="EMI107" s="704"/>
      <c r="EMJ107" s="704"/>
      <c r="EMK107" s="704"/>
      <c r="EML107" s="704"/>
      <c r="EMM107" s="704"/>
      <c r="EMN107" s="704"/>
      <c r="EMO107" s="704"/>
      <c r="EMP107" s="704"/>
      <c r="EMQ107" s="704"/>
      <c r="EMR107" s="704"/>
      <c r="EMS107" s="704"/>
      <c r="EMT107" s="704"/>
      <c r="EMU107" s="704"/>
      <c r="EMV107" s="704"/>
      <c r="EMW107" s="704"/>
      <c r="EMX107" s="704"/>
      <c r="EMY107" s="704"/>
      <c r="EMZ107" s="704"/>
      <c r="ENA107" s="704"/>
      <c r="ENB107" s="704"/>
      <c r="ENC107" s="704"/>
      <c r="END107" s="704"/>
      <c r="ENE107" s="704"/>
      <c r="ENF107" s="704"/>
      <c r="ENG107" s="704"/>
      <c r="ENH107" s="704"/>
      <c r="ENI107" s="704"/>
      <c r="ENJ107" s="704"/>
      <c r="ENK107" s="704"/>
      <c r="ENL107" s="704"/>
      <c r="ENM107" s="704"/>
      <c r="ENN107" s="704"/>
      <c r="ENO107" s="704"/>
      <c r="ENP107" s="704"/>
      <c r="ENQ107" s="704"/>
      <c r="ENR107" s="704"/>
      <c r="ENS107" s="704"/>
      <c r="ENT107" s="704"/>
      <c r="ENU107" s="704"/>
      <c r="ENV107" s="704"/>
      <c r="ENW107" s="704"/>
      <c r="ENX107" s="704"/>
      <c r="ENY107" s="704"/>
      <c r="ENZ107" s="704"/>
      <c r="EOA107" s="704"/>
      <c r="EOB107" s="704"/>
      <c r="EOC107" s="704"/>
      <c r="EOD107" s="704"/>
      <c r="EOE107" s="704"/>
      <c r="EOF107" s="704"/>
      <c r="EOG107" s="704"/>
      <c r="EOH107" s="704"/>
      <c r="EOI107" s="704"/>
      <c r="EOJ107" s="704"/>
      <c r="EOK107" s="704"/>
      <c r="EOL107" s="704"/>
      <c r="EOM107" s="704"/>
      <c r="EON107" s="704"/>
      <c r="EOO107" s="704"/>
      <c r="EOP107" s="704"/>
      <c r="EOQ107" s="704"/>
      <c r="EOR107" s="704"/>
      <c r="EOS107" s="704"/>
      <c r="EOT107" s="704"/>
      <c r="EOU107" s="704"/>
      <c r="EOV107" s="704"/>
      <c r="EOW107" s="704"/>
      <c r="EOX107" s="704"/>
      <c r="EOY107" s="704"/>
      <c r="EOZ107" s="704"/>
      <c r="EPA107" s="704"/>
      <c r="EPB107" s="704"/>
      <c r="EPC107" s="704"/>
      <c r="EPD107" s="704"/>
      <c r="EPE107" s="704"/>
      <c r="EPF107" s="704"/>
      <c r="EPG107" s="704"/>
      <c r="EPH107" s="704"/>
      <c r="EPI107" s="704"/>
      <c r="EPJ107" s="704"/>
      <c r="EPK107" s="704"/>
      <c r="EPL107" s="704"/>
      <c r="EPM107" s="704"/>
      <c r="EPN107" s="704"/>
      <c r="EPO107" s="704"/>
      <c r="EPP107" s="704"/>
      <c r="EPQ107" s="704"/>
      <c r="EPR107" s="704"/>
      <c r="EPS107" s="704"/>
      <c r="EPT107" s="704"/>
      <c r="EPU107" s="704"/>
      <c r="EPV107" s="704"/>
      <c r="EPW107" s="704"/>
      <c r="EPX107" s="704"/>
      <c r="EPY107" s="704"/>
      <c r="EPZ107" s="704"/>
      <c r="EQA107" s="704"/>
      <c r="EQB107" s="704"/>
      <c r="EQC107" s="704"/>
      <c r="EQD107" s="704"/>
      <c r="EQE107" s="704"/>
      <c r="EQF107" s="704"/>
      <c r="EQG107" s="704"/>
      <c r="EQH107" s="704"/>
      <c r="EQI107" s="704"/>
      <c r="EQJ107" s="704"/>
      <c r="EQK107" s="704"/>
      <c r="EQL107" s="704"/>
      <c r="EQM107" s="704"/>
      <c r="EQN107" s="704"/>
      <c r="EQO107" s="704"/>
      <c r="EQP107" s="704"/>
      <c r="EQQ107" s="704"/>
      <c r="EQR107" s="704"/>
      <c r="EQS107" s="704"/>
      <c r="EQT107" s="704"/>
      <c r="EQU107" s="704"/>
      <c r="EQV107" s="704"/>
      <c r="EQW107" s="704"/>
      <c r="EQX107" s="704"/>
      <c r="EQY107" s="704"/>
      <c r="EQZ107" s="704"/>
      <c r="ERA107" s="704"/>
      <c r="ERB107" s="704"/>
      <c r="ERC107" s="704"/>
      <c r="ERD107" s="704"/>
      <c r="ERE107" s="704"/>
      <c r="ERF107" s="704"/>
      <c r="ERG107" s="704"/>
      <c r="ERH107" s="704"/>
      <c r="ERI107" s="704"/>
      <c r="ERJ107" s="704"/>
      <c r="ERK107" s="704"/>
      <c r="ERL107" s="704"/>
      <c r="ERM107" s="704"/>
      <c r="ERN107" s="704"/>
      <c r="ERO107" s="704"/>
      <c r="ERP107" s="704"/>
      <c r="ERQ107" s="704"/>
      <c r="ERR107" s="704"/>
      <c r="ERS107" s="704"/>
      <c r="ERT107" s="704"/>
      <c r="ERU107" s="704"/>
      <c r="ERV107" s="704"/>
      <c r="ERW107" s="704"/>
      <c r="ERX107" s="704"/>
      <c r="ERY107" s="704"/>
      <c r="ERZ107" s="704"/>
      <c r="ESA107" s="704"/>
      <c r="ESB107" s="704"/>
      <c r="ESC107" s="704"/>
      <c r="ESD107" s="704"/>
      <c r="ESE107" s="704"/>
      <c r="ESF107" s="704"/>
      <c r="ESG107" s="704"/>
      <c r="ESH107" s="704"/>
      <c r="ESI107" s="704"/>
      <c r="ESJ107" s="704"/>
      <c r="ESK107" s="704"/>
      <c r="ESL107" s="704"/>
      <c r="ESM107" s="704"/>
      <c r="ESN107" s="704"/>
      <c r="ESO107" s="704"/>
      <c r="ESP107" s="704"/>
      <c r="ESQ107" s="704"/>
      <c r="ESR107" s="704"/>
      <c r="ESS107" s="704"/>
      <c r="EST107" s="704"/>
      <c r="ESU107" s="704"/>
      <c r="ESV107" s="704"/>
      <c r="ESW107" s="704"/>
      <c r="ESX107" s="704"/>
      <c r="ESY107" s="704"/>
      <c r="ESZ107" s="704"/>
      <c r="ETA107" s="704"/>
      <c r="ETB107" s="704"/>
      <c r="ETC107" s="704"/>
      <c r="ETD107" s="704"/>
      <c r="ETE107" s="704"/>
      <c r="ETF107" s="704"/>
      <c r="ETG107" s="704"/>
      <c r="ETH107" s="704"/>
      <c r="ETI107" s="704"/>
      <c r="ETJ107" s="704"/>
      <c r="ETK107" s="704"/>
      <c r="ETL107" s="704"/>
      <c r="ETM107" s="704"/>
      <c r="ETN107" s="704"/>
      <c r="ETO107" s="704"/>
      <c r="ETP107" s="704"/>
      <c r="ETQ107" s="704"/>
      <c r="ETR107" s="704"/>
      <c r="ETS107" s="704"/>
      <c r="ETT107" s="704"/>
      <c r="ETU107" s="704"/>
      <c r="ETV107" s="704"/>
      <c r="ETW107" s="704"/>
      <c r="ETX107" s="704"/>
      <c r="ETY107" s="704"/>
      <c r="ETZ107" s="704"/>
      <c r="EUA107" s="704"/>
      <c r="EUB107" s="704"/>
      <c r="EUC107" s="704"/>
      <c r="EUD107" s="704"/>
      <c r="EUE107" s="704"/>
      <c r="EUF107" s="704"/>
      <c r="EUG107" s="704"/>
      <c r="EUH107" s="704"/>
      <c r="EUI107" s="704"/>
      <c r="EUJ107" s="704"/>
      <c r="EUK107" s="704"/>
      <c r="EUL107" s="704"/>
      <c r="EUM107" s="704"/>
      <c r="EUN107" s="704"/>
      <c r="EUO107" s="704"/>
      <c r="EUP107" s="704"/>
      <c r="EUQ107" s="704"/>
      <c r="EUR107" s="704"/>
      <c r="EUS107" s="704"/>
      <c r="EUT107" s="704"/>
      <c r="EUU107" s="704"/>
      <c r="EUV107" s="704"/>
      <c r="EUW107" s="704"/>
      <c r="EUX107" s="704"/>
      <c r="EUY107" s="704"/>
      <c r="EUZ107" s="704"/>
      <c r="EVA107" s="704"/>
      <c r="EVB107" s="704"/>
      <c r="EVC107" s="704"/>
      <c r="EVD107" s="704"/>
      <c r="EVE107" s="704"/>
      <c r="EVF107" s="704"/>
      <c r="EVG107" s="704"/>
      <c r="EVH107" s="704"/>
      <c r="EVI107" s="704"/>
      <c r="EVJ107" s="704"/>
      <c r="EVK107" s="704"/>
      <c r="EVL107" s="704"/>
      <c r="EVM107" s="704"/>
      <c r="EVN107" s="704"/>
      <c r="EVO107" s="704"/>
      <c r="EVP107" s="704"/>
      <c r="EVQ107" s="704"/>
      <c r="EVR107" s="704"/>
      <c r="EVS107" s="704"/>
      <c r="EVT107" s="704"/>
      <c r="EVU107" s="704"/>
      <c r="EVV107" s="704"/>
      <c r="EVW107" s="704"/>
      <c r="EVX107" s="704"/>
      <c r="EVY107" s="704"/>
      <c r="EVZ107" s="704"/>
      <c r="EWA107" s="704"/>
      <c r="EWB107" s="704"/>
      <c r="EWC107" s="704"/>
      <c r="EWD107" s="704"/>
      <c r="EWE107" s="704"/>
      <c r="EWF107" s="704"/>
      <c r="EWG107" s="704"/>
      <c r="EWH107" s="704"/>
      <c r="EWI107" s="704"/>
      <c r="EWJ107" s="704"/>
      <c r="EWK107" s="704"/>
      <c r="EWL107" s="704"/>
      <c r="EWM107" s="704"/>
      <c r="EWN107" s="704"/>
      <c r="EWO107" s="704"/>
      <c r="EWP107" s="704"/>
      <c r="EWQ107" s="704"/>
      <c r="EWR107" s="704"/>
      <c r="EWS107" s="704"/>
      <c r="EWT107" s="704"/>
      <c r="EWU107" s="704"/>
      <c r="EWV107" s="704"/>
      <c r="EWW107" s="704"/>
      <c r="EWX107" s="704"/>
      <c r="EWY107" s="704"/>
      <c r="EWZ107" s="704"/>
      <c r="EXA107" s="704"/>
      <c r="EXB107" s="704"/>
      <c r="EXC107" s="704"/>
      <c r="EXD107" s="704"/>
      <c r="EXE107" s="704"/>
      <c r="EXF107" s="704"/>
      <c r="EXG107" s="704"/>
      <c r="EXH107" s="704"/>
      <c r="EXI107" s="704"/>
      <c r="EXJ107" s="704"/>
      <c r="EXK107" s="704"/>
      <c r="EXL107" s="704"/>
      <c r="EXM107" s="704"/>
      <c r="EXN107" s="704"/>
      <c r="EXO107" s="704"/>
      <c r="EXP107" s="704"/>
      <c r="EXQ107" s="704"/>
      <c r="EXR107" s="704"/>
      <c r="EXS107" s="704"/>
      <c r="EXT107" s="704"/>
      <c r="EXU107" s="704"/>
      <c r="EXV107" s="704"/>
      <c r="EXW107" s="704"/>
      <c r="EXX107" s="704"/>
      <c r="EXY107" s="704"/>
      <c r="EXZ107" s="704"/>
      <c r="EYA107" s="704"/>
      <c r="EYB107" s="704"/>
      <c r="EYC107" s="704"/>
      <c r="EYD107" s="704"/>
      <c r="EYE107" s="704"/>
      <c r="EYF107" s="704"/>
      <c r="EYG107" s="704"/>
      <c r="EYH107" s="704"/>
      <c r="EYI107" s="704"/>
      <c r="EYJ107" s="704"/>
      <c r="EYK107" s="704"/>
      <c r="EYL107" s="704"/>
      <c r="EYM107" s="704"/>
      <c r="EYN107" s="704"/>
      <c r="EYO107" s="704"/>
      <c r="EYP107" s="704"/>
      <c r="EYQ107" s="704"/>
      <c r="EYR107" s="704"/>
      <c r="EYS107" s="704"/>
      <c r="EYT107" s="704"/>
      <c r="EYU107" s="704"/>
      <c r="EYV107" s="704"/>
      <c r="EYW107" s="704"/>
      <c r="EYX107" s="704"/>
      <c r="EYY107" s="704"/>
      <c r="EYZ107" s="704"/>
      <c r="EZA107" s="704"/>
      <c r="EZB107" s="704"/>
      <c r="EZC107" s="704"/>
      <c r="EZD107" s="704"/>
      <c r="EZE107" s="704"/>
      <c r="EZF107" s="704"/>
      <c r="EZG107" s="704"/>
      <c r="EZH107" s="704"/>
      <c r="EZI107" s="704"/>
      <c r="EZJ107" s="704"/>
      <c r="EZK107" s="704"/>
      <c r="EZL107" s="704"/>
      <c r="EZM107" s="704"/>
      <c r="EZN107" s="704"/>
      <c r="EZO107" s="704"/>
      <c r="EZP107" s="704"/>
      <c r="EZQ107" s="704"/>
      <c r="EZR107" s="704"/>
      <c r="EZS107" s="704"/>
      <c r="EZT107" s="704"/>
      <c r="EZU107" s="704"/>
      <c r="EZV107" s="704"/>
      <c r="EZW107" s="704"/>
      <c r="EZX107" s="704"/>
      <c r="EZY107" s="704"/>
      <c r="EZZ107" s="704"/>
      <c r="FAA107" s="704"/>
      <c r="FAB107" s="704"/>
      <c r="FAC107" s="704"/>
      <c r="FAD107" s="704"/>
      <c r="FAE107" s="704"/>
      <c r="FAF107" s="704"/>
      <c r="FAG107" s="704"/>
      <c r="FAH107" s="704"/>
      <c r="FAI107" s="704"/>
      <c r="FAJ107" s="704"/>
      <c r="FAK107" s="704"/>
      <c r="FAL107" s="704"/>
      <c r="FAM107" s="704"/>
      <c r="FAN107" s="704"/>
      <c r="FAO107" s="704"/>
      <c r="FAP107" s="704"/>
      <c r="FAQ107" s="704"/>
      <c r="FAR107" s="704"/>
      <c r="FAS107" s="704"/>
      <c r="FAT107" s="704"/>
      <c r="FAU107" s="704"/>
      <c r="FAV107" s="704"/>
      <c r="FAW107" s="704"/>
      <c r="FAX107" s="704"/>
      <c r="FAY107" s="704"/>
      <c r="FAZ107" s="704"/>
      <c r="FBA107" s="704"/>
      <c r="FBB107" s="704"/>
      <c r="FBC107" s="704"/>
      <c r="FBD107" s="704"/>
      <c r="FBE107" s="704"/>
      <c r="FBF107" s="704"/>
      <c r="FBG107" s="704"/>
      <c r="FBH107" s="704"/>
      <c r="FBI107" s="704"/>
      <c r="FBJ107" s="704"/>
      <c r="FBK107" s="704"/>
      <c r="FBL107" s="704"/>
      <c r="FBM107" s="704"/>
      <c r="FBN107" s="704"/>
      <c r="FBO107" s="704"/>
      <c r="FBP107" s="704"/>
      <c r="FBQ107" s="704"/>
      <c r="FBR107" s="704"/>
      <c r="FBS107" s="704"/>
      <c r="FBT107" s="704"/>
      <c r="FBU107" s="704"/>
      <c r="FBV107" s="704"/>
      <c r="FBW107" s="704"/>
      <c r="FBX107" s="704"/>
      <c r="FBY107" s="704"/>
      <c r="FBZ107" s="704"/>
      <c r="FCA107" s="704"/>
      <c r="FCB107" s="704"/>
      <c r="FCC107" s="704"/>
      <c r="FCD107" s="704"/>
      <c r="FCE107" s="704"/>
      <c r="FCF107" s="704"/>
      <c r="FCG107" s="704"/>
      <c r="FCH107" s="704"/>
      <c r="FCI107" s="704"/>
      <c r="FCJ107" s="704"/>
      <c r="FCK107" s="704"/>
      <c r="FCL107" s="704"/>
      <c r="FCM107" s="704"/>
      <c r="FCN107" s="704"/>
      <c r="FCO107" s="704"/>
      <c r="FCP107" s="704"/>
      <c r="FCQ107" s="704"/>
      <c r="FCR107" s="704"/>
      <c r="FCS107" s="704"/>
      <c r="FCT107" s="704"/>
      <c r="FCU107" s="704"/>
      <c r="FCV107" s="704"/>
      <c r="FCW107" s="704"/>
      <c r="FCX107" s="704"/>
      <c r="FCY107" s="704"/>
      <c r="FCZ107" s="704"/>
      <c r="FDA107" s="704"/>
      <c r="FDB107" s="704"/>
      <c r="FDC107" s="704"/>
      <c r="FDD107" s="704"/>
      <c r="FDE107" s="704"/>
      <c r="FDF107" s="704"/>
      <c r="FDG107" s="704"/>
      <c r="FDH107" s="704"/>
      <c r="FDI107" s="704"/>
      <c r="FDJ107" s="704"/>
      <c r="FDK107" s="704"/>
      <c r="FDL107" s="704"/>
      <c r="FDM107" s="704"/>
      <c r="FDN107" s="704"/>
      <c r="FDO107" s="704"/>
      <c r="FDP107" s="704"/>
      <c r="FDQ107" s="704"/>
      <c r="FDR107" s="704"/>
      <c r="FDS107" s="704"/>
      <c r="FDT107" s="704"/>
      <c r="FDU107" s="704"/>
      <c r="FDV107" s="704"/>
      <c r="FDW107" s="704"/>
      <c r="FDX107" s="704"/>
      <c r="FDY107" s="704"/>
      <c r="FDZ107" s="704"/>
      <c r="FEA107" s="704"/>
      <c r="FEB107" s="704"/>
      <c r="FEC107" s="704"/>
      <c r="FED107" s="704"/>
      <c r="FEE107" s="704"/>
      <c r="FEF107" s="704"/>
      <c r="FEG107" s="704"/>
      <c r="FEH107" s="704"/>
      <c r="FEI107" s="704"/>
      <c r="FEJ107" s="704"/>
      <c r="FEK107" s="704"/>
      <c r="FEL107" s="704"/>
      <c r="FEM107" s="704"/>
      <c r="FEN107" s="704"/>
      <c r="FEO107" s="704"/>
      <c r="FEP107" s="704"/>
      <c r="FEQ107" s="704"/>
      <c r="FER107" s="704"/>
      <c r="FES107" s="704"/>
      <c r="FET107" s="704"/>
      <c r="FEU107" s="704"/>
      <c r="FEV107" s="704"/>
      <c r="FEW107" s="704"/>
      <c r="FEX107" s="704"/>
      <c r="FEY107" s="704"/>
      <c r="FEZ107" s="704"/>
      <c r="FFA107" s="704"/>
      <c r="FFB107" s="704"/>
      <c r="FFC107" s="704"/>
      <c r="FFD107" s="704"/>
      <c r="FFE107" s="704"/>
      <c r="FFF107" s="704"/>
      <c r="FFG107" s="704"/>
      <c r="FFH107" s="704"/>
      <c r="FFI107" s="704"/>
      <c r="FFJ107" s="704"/>
      <c r="FFK107" s="704"/>
      <c r="FFL107" s="704"/>
      <c r="FFM107" s="704"/>
      <c r="FFN107" s="704"/>
      <c r="FFO107" s="704"/>
      <c r="FFP107" s="704"/>
      <c r="FFQ107" s="704"/>
      <c r="FFR107" s="704"/>
      <c r="FFS107" s="704"/>
      <c r="FFT107" s="704"/>
      <c r="FFU107" s="704"/>
      <c r="FFV107" s="704"/>
      <c r="FFW107" s="704"/>
      <c r="FFX107" s="704"/>
      <c r="FFY107" s="704"/>
      <c r="FFZ107" s="704"/>
      <c r="FGA107" s="704"/>
      <c r="FGB107" s="704"/>
      <c r="FGC107" s="704"/>
      <c r="FGD107" s="704"/>
      <c r="FGE107" s="704"/>
      <c r="FGF107" s="704"/>
      <c r="FGG107" s="704"/>
      <c r="FGH107" s="704"/>
      <c r="FGI107" s="704"/>
      <c r="FGJ107" s="704"/>
      <c r="FGK107" s="704"/>
      <c r="FGL107" s="704"/>
      <c r="FGM107" s="704"/>
      <c r="FGN107" s="704"/>
      <c r="FGO107" s="704"/>
      <c r="FGP107" s="704"/>
      <c r="FGQ107" s="704"/>
      <c r="FGR107" s="704"/>
      <c r="FGS107" s="704"/>
      <c r="FGT107" s="704"/>
      <c r="FGU107" s="704"/>
      <c r="FGV107" s="704"/>
      <c r="FGW107" s="704"/>
      <c r="FGX107" s="704"/>
      <c r="FGY107" s="704"/>
      <c r="FGZ107" s="704"/>
      <c r="FHA107" s="704"/>
      <c r="FHB107" s="704"/>
      <c r="FHC107" s="704"/>
      <c r="FHD107" s="704"/>
      <c r="FHE107" s="704"/>
      <c r="FHF107" s="704"/>
      <c r="FHG107" s="704"/>
      <c r="FHH107" s="704"/>
      <c r="FHI107" s="704"/>
      <c r="FHJ107" s="704"/>
      <c r="FHK107" s="704"/>
      <c r="FHL107" s="704"/>
      <c r="FHM107" s="704"/>
      <c r="FHN107" s="704"/>
      <c r="FHO107" s="704"/>
      <c r="FHP107" s="704"/>
      <c r="FHQ107" s="704"/>
      <c r="FHR107" s="704"/>
      <c r="FHS107" s="704"/>
      <c r="FHT107" s="704"/>
      <c r="FHU107" s="704"/>
      <c r="FHV107" s="704"/>
      <c r="FHW107" s="704"/>
      <c r="FHX107" s="704"/>
      <c r="FHY107" s="704"/>
      <c r="FHZ107" s="704"/>
      <c r="FIA107" s="704"/>
      <c r="FIB107" s="704"/>
      <c r="FIC107" s="704"/>
      <c r="FID107" s="704"/>
      <c r="FIE107" s="704"/>
      <c r="FIF107" s="704"/>
      <c r="FIG107" s="704"/>
      <c r="FIH107" s="704"/>
      <c r="FII107" s="704"/>
      <c r="FIJ107" s="704"/>
      <c r="FIK107" s="704"/>
      <c r="FIL107" s="704"/>
      <c r="FIM107" s="704"/>
      <c r="FIN107" s="704"/>
      <c r="FIO107" s="704"/>
      <c r="FIP107" s="704"/>
      <c r="FIQ107" s="704"/>
      <c r="FIR107" s="704"/>
      <c r="FIS107" s="704"/>
      <c r="FIT107" s="704"/>
      <c r="FIU107" s="704"/>
      <c r="FIV107" s="704"/>
      <c r="FIW107" s="704"/>
      <c r="FIX107" s="704"/>
      <c r="FIY107" s="704"/>
      <c r="FIZ107" s="704"/>
      <c r="FJA107" s="704"/>
      <c r="FJB107" s="704"/>
      <c r="FJC107" s="704"/>
      <c r="FJD107" s="704"/>
      <c r="FJE107" s="704"/>
      <c r="FJF107" s="704"/>
      <c r="FJG107" s="704"/>
      <c r="FJH107" s="704"/>
      <c r="FJI107" s="704"/>
      <c r="FJJ107" s="704"/>
      <c r="FJK107" s="704"/>
      <c r="FJL107" s="704"/>
      <c r="FJM107" s="704"/>
      <c r="FJN107" s="704"/>
      <c r="FJO107" s="704"/>
      <c r="FJP107" s="704"/>
      <c r="FJQ107" s="704"/>
      <c r="FJR107" s="704"/>
      <c r="FJS107" s="704"/>
      <c r="FJT107" s="704"/>
      <c r="FJU107" s="704"/>
      <c r="FJV107" s="704"/>
      <c r="FJW107" s="704"/>
      <c r="FJX107" s="704"/>
      <c r="FJY107" s="704"/>
      <c r="FJZ107" s="704"/>
      <c r="FKA107" s="704"/>
      <c r="FKB107" s="704"/>
      <c r="FKC107" s="704"/>
      <c r="FKD107" s="704"/>
      <c r="FKE107" s="704"/>
      <c r="FKF107" s="704"/>
      <c r="FKG107" s="704"/>
      <c r="FKH107" s="704"/>
      <c r="FKI107" s="704"/>
      <c r="FKJ107" s="704"/>
      <c r="FKK107" s="704"/>
      <c r="FKL107" s="704"/>
      <c r="FKM107" s="704"/>
      <c r="FKN107" s="704"/>
      <c r="FKO107" s="704"/>
      <c r="FKP107" s="704"/>
      <c r="FKQ107" s="704"/>
      <c r="FKR107" s="704"/>
      <c r="FKS107" s="704"/>
      <c r="FKT107" s="704"/>
      <c r="FKU107" s="704"/>
      <c r="FKV107" s="704"/>
      <c r="FKW107" s="704"/>
      <c r="FKX107" s="704"/>
      <c r="FKY107" s="704"/>
      <c r="FKZ107" s="704"/>
      <c r="FLA107" s="704"/>
      <c r="FLB107" s="704"/>
      <c r="FLC107" s="704"/>
      <c r="FLD107" s="704"/>
      <c r="FLE107" s="704"/>
      <c r="FLF107" s="704"/>
      <c r="FLG107" s="704"/>
      <c r="FLH107" s="704"/>
      <c r="FLI107" s="704"/>
      <c r="FLJ107" s="704"/>
      <c r="FLK107" s="704"/>
      <c r="FLL107" s="704"/>
      <c r="FLM107" s="704"/>
      <c r="FLN107" s="704"/>
      <c r="FLO107" s="704"/>
      <c r="FLP107" s="704"/>
      <c r="FLQ107" s="704"/>
      <c r="FLR107" s="704"/>
      <c r="FLS107" s="704"/>
      <c r="FLT107" s="704"/>
      <c r="FLU107" s="704"/>
      <c r="FLV107" s="704"/>
      <c r="FLW107" s="704"/>
      <c r="FLX107" s="704"/>
      <c r="FLY107" s="704"/>
      <c r="FLZ107" s="704"/>
      <c r="FMA107" s="704"/>
      <c r="FMB107" s="704"/>
      <c r="FMC107" s="704"/>
      <c r="FMD107" s="704"/>
      <c r="FME107" s="704"/>
      <c r="FMF107" s="704"/>
      <c r="FMG107" s="704"/>
      <c r="FMH107" s="704"/>
      <c r="FMI107" s="704"/>
      <c r="FMJ107" s="704"/>
      <c r="FMK107" s="704"/>
      <c r="FML107" s="704"/>
      <c r="FMM107" s="704"/>
      <c r="FMN107" s="704"/>
      <c r="FMO107" s="704"/>
      <c r="FMP107" s="704"/>
      <c r="FMQ107" s="704"/>
      <c r="FMR107" s="704"/>
      <c r="FMS107" s="704"/>
      <c r="FMT107" s="704"/>
      <c r="FMU107" s="704"/>
      <c r="FMV107" s="704"/>
      <c r="FMW107" s="704"/>
      <c r="FMX107" s="704"/>
      <c r="FMY107" s="704"/>
      <c r="FMZ107" s="704"/>
      <c r="FNA107" s="704"/>
      <c r="FNB107" s="704"/>
      <c r="FNC107" s="704"/>
      <c r="FND107" s="704"/>
      <c r="FNE107" s="704"/>
      <c r="FNF107" s="704"/>
      <c r="FNG107" s="704"/>
      <c r="FNH107" s="704"/>
      <c r="FNI107" s="704"/>
      <c r="FNJ107" s="704"/>
      <c r="FNK107" s="704"/>
      <c r="FNL107" s="704"/>
      <c r="FNM107" s="704"/>
      <c r="FNN107" s="704"/>
      <c r="FNO107" s="704"/>
      <c r="FNP107" s="704"/>
      <c r="FNQ107" s="704"/>
      <c r="FNR107" s="704"/>
      <c r="FNS107" s="704"/>
      <c r="FNT107" s="704"/>
      <c r="FNU107" s="704"/>
      <c r="FNV107" s="704"/>
      <c r="FNW107" s="704"/>
      <c r="FNX107" s="704"/>
      <c r="FNY107" s="704"/>
      <c r="FNZ107" s="704"/>
      <c r="FOA107" s="704"/>
      <c r="FOB107" s="704"/>
      <c r="FOC107" s="704"/>
      <c r="FOD107" s="704"/>
      <c r="FOE107" s="704"/>
      <c r="FOF107" s="704"/>
      <c r="FOG107" s="704"/>
      <c r="FOH107" s="704"/>
      <c r="FOI107" s="704"/>
      <c r="FOJ107" s="704"/>
      <c r="FOK107" s="704"/>
      <c r="FOL107" s="704"/>
      <c r="FOM107" s="704"/>
      <c r="FON107" s="704"/>
      <c r="FOO107" s="704"/>
      <c r="FOP107" s="704"/>
      <c r="FOQ107" s="704"/>
      <c r="FOR107" s="704"/>
      <c r="FOS107" s="704"/>
      <c r="FOT107" s="704"/>
      <c r="FOU107" s="704"/>
      <c r="FOV107" s="704"/>
      <c r="FOW107" s="704"/>
      <c r="FOX107" s="704"/>
      <c r="FOY107" s="704"/>
      <c r="FOZ107" s="704"/>
      <c r="FPA107" s="704"/>
      <c r="FPB107" s="704"/>
      <c r="FPC107" s="704"/>
      <c r="FPD107" s="704"/>
      <c r="FPE107" s="704"/>
      <c r="FPF107" s="704"/>
      <c r="FPG107" s="704"/>
      <c r="FPH107" s="704"/>
      <c r="FPI107" s="704"/>
      <c r="FPJ107" s="704"/>
      <c r="FPK107" s="704"/>
      <c r="FPL107" s="704"/>
      <c r="FPM107" s="704"/>
      <c r="FPN107" s="704"/>
      <c r="FPO107" s="704"/>
      <c r="FPP107" s="704"/>
      <c r="FPQ107" s="704"/>
      <c r="FPR107" s="704"/>
      <c r="FPS107" s="704"/>
      <c r="FPT107" s="704"/>
      <c r="FPU107" s="704"/>
      <c r="FPV107" s="704"/>
      <c r="FPW107" s="704"/>
      <c r="FPX107" s="704"/>
      <c r="FPY107" s="704"/>
      <c r="FPZ107" s="704"/>
      <c r="FQA107" s="704"/>
      <c r="FQB107" s="704"/>
      <c r="FQC107" s="704"/>
      <c r="FQD107" s="704"/>
      <c r="FQE107" s="704"/>
      <c r="FQF107" s="704"/>
      <c r="FQG107" s="704"/>
      <c r="FQH107" s="704"/>
      <c r="FQI107" s="704"/>
      <c r="FQJ107" s="704"/>
      <c r="FQK107" s="704"/>
      <c r="FQL107" s="704"/>
      <c r="FQM107" s="704"/>
      <c r="FQN107" s="704"/>
      <c r="FQO107" s="704"/>
      <c r="FQP107" s="704"/>
      <c r="FQQ107" s="704"/>
      <c r="FQR107" s="704"/>
      <c r="FQS107" s="704"/>
      <c r="FQT107" s="704"/>
      <c r="FQU107" s="704"/>
      <c r="FQV107" s="704"/>
      <c r="FQW107" s="704"/>
      <c r="FQX107" s="704"/>
      <c r="FQY107" s="704"/>
      <c r="FQZ107" s="704"/>
      <c r="FRA107" s="704"/>
      <c r="FRB107" s="704"/>
      <c r="FRC107" s="704"/>
      <c r="FRD107" s="704"/>
      <c r="FRE107" s="704"/>
      <c r="FRF107" s="704"/>
      <c r="FRG107" s="704"/>
      <c r="FRH107" s="704"/>
      <c r="FRI107" s="704"/>
      <c r="FRJ107" s="704"/>
      <c r="FRK107" s="704"/>
      <c r="FRL107" s="704"/>
      <c r="FRM107" s="704"/>
      <c r="FRN107" s="704"/>
      <c r="FRO107" s="704"/>
      <c r="FRP107" s="704"/>
      <c r="FRQ107" s="704"/>
      <c r="FRR107" s="704"/>
      <c r="FRS107" s="704"/>
      <c r="FRT107" s="704"/>
      <c r="FRU107" s="704"/>
      <c r="FRV107" s="704"/>
      <c r="FRW107" s="704"/>
      <c r="FRX107" s="704"/>
      <c r="FRY107" s="704"/>
      <c r="FRZ107" s="704"/>
      <c r="FSA107" s="704"/>
      <c r="FSB107" s="704"/>
      <c r="FSC107" s="704"/>
      <c r="FSD107" s="704"/>
      <c r="FSE107" s="704"/>
      <c r="FSF107" s="704"/>
      <c r="FSG107" s="704"/>
      <c r="FSH107" s="704"/>
      <c r="FSI107" s="704"/>
      <c r="FSJ107" s="704"/>
      <c r="FSK107" s="704"/>
      <c r="FSL107" s="704"/>
      <c r="FSM107" s="704"/>
      <c r="FSN107" s="704"/>
      <c r="FSO107" s="704"/>
      <c r="FSP107" s="704"/>
      <c r="FSQ107" s="704"/>
      <c r="FSR107" s="704"/>
      <c r="FSS107" s="704"/>
      <c r="FST107" s="704"/>
      <c r="FSU107" s="704"/>
      <c r="FSV107" s="704"/>
      <c r="FSW107" s="704"/>
      <c r="FSX107" s="704"/>
      <c r="FSY107" s="704"/>
      <c r="FSZ107" s="704"/>
      <c r="FTA107" s="704"/>
      <c r="FTB107" s="704"/>
      <c r="FTC107" s="704"/>
      <c r="FTD107" s="704"/>
      <c r="FTE107" s="704"/>
      <c r="FTF107" s="704"/>
      <c r="FTG107" s="704"/>
      <c r="FTH107" s="704"/>
      <c r="FTI107" s="704"/>
      <c r="FTJ107" s="704"/>
      <c r="FTK107" s="704"/>
      <c r="FTL107" s="704"/>
      <c r="FTM107" s="704"/>
      <c r="FTN107" s="704"/>
      <c r="FTO107" s="704"/>
      <c r="FTP107" s="704"/>
      <c r="FTQ107" s="704"/>
      <c r="FTR107" s="704"/>
      <c r="FTS107" s="704"/>
      <c r="FTT107" s="704"/>
      <c r="FTU107" s="704"/>
      <c r="FTV107" s="704"/>
      <c r="FTW107" s="704"/>
      <c r="FTX107" s="704"/>
      <c r="FTY107" s="704"/>
      <c r="FTZ107" s="704"/>
      <c r="FUA107" s="704"/>
      <c r="FUB107" s="704"/>
      <c r="FUC107" s="704"/>
      <c r="FUD107" s="704"/>
      <c r="FUE107" s="704"/>
      <c r="FUF107" s="704"/>
      <c r="FUG107" s="704"/>
      <c r="FUH107" s="704"/>
      <c r="FUI107" s="704"/>
      <c r="FUJ107" s="704"/>
      <c r="FUK107" s="704"/>
      <c r="FUL107" s="704"/>
      <c r="FUM107" s="704"/>
      <c r="FUN107" s="704"/>
      <c r="FUO107" s="704"/>
      <c r="FUP107" s="704"/>
      <c r="FUQ107" s="704"/>
      <c r="FUR107" s="704"/>
      <c r="FUS107" s="704"/>
      <c r="FUT107" s="704"/>
      <c r="FUU107" s="704"/>
      <c r="FUV107" s="704"/>
      <c r="FUW107" s="704"/>
      <c r="FUX107" s="704"/>
      <c r="FUY107" s="704"/>
      <c r="FUZ107" s="704"/>
      <c r="FVA107" s="704"/>
      <c r="FVB107" s="704"/>
      <c r="FVC107" s="704"/>
      <c r="FVD107" s="704"/>
      <c r="FVE107" s="704"/>
      <c r="FVF107" s="704"/>
      <c r="FVG107" s="704"/>
      <c r="FVH107" s="704"/>
      <c r="FVI107" s="704"/>
      <c r="FVJ107" s="704"/>
      <c r="FVK107" s="704"/>
      <c r="FVL107" s="704"/>
      <c r="FVM107" s="704"/>
      <c r="FVN107" s="704"/>
      <c r="FVO107" s="704"/>
      <c r="FVP107" s="704"/>
      <c r="FVQ107" s="704"/>
      <c r="FVR107" s="704"/>
      <c r="FVS107" s="704"/>
      <c r="FVT107" s="704"/>
      <c r="FVU107" s="704"/>
      <c r="FVV107" s="704"/>
      <c r="FVW107" s="704"/>
      <c r="FVX107" s="704"/>
      <c r="FVY107" s="704"/>
      <c r="FVZ107" s="704"/>
      <c r="FWA107" s="704"/>
      <c r="FWB107" s="704"/>
      <c r="FWC107" s="704"/>
      <c r="FWD107" s="704"/>
      <c r="FWE107" s="704"/>
      <c r="FWF107" s="704"/>
      <c r="FWG107" s="704"/>
      <c r="FWH107" s="704"/>
      <c r="FWI107" s="704"/>
      <c r="FWJ107" s="704"/>
      <c r="FWK107" s="704"/>
      <c r="FWL107" s="704"/>
      <c r="FWM107" s="704"/>
      <c r="FWN107" s="704"/>
      <c r="FWO107" s="704"/>
      <c r="FWP107" s="704"/>
      <c r="FWQ107" s="704"/>
      <c r="FWR107" s="704"/>
      <c r="FWS107" s="704"/>
      <c r="FWT107" s="704"/>
      <c r="FWU107" s="704"/>
      <c r="FWV107" s="704"/>
      <c r="FWW107" s="704"/>
      <c r="FWX107" s="704"/>
      <c r="FWY107" s="704"/>
      <c r="FWZ107" s="704"/>
      <c r="FXA107" s="704"/>
      <c r="FXB107" s="704"/>
      <c r="FXC107" s="704"/>
      <c r="FXD107" s="704"/>
      <c r="FXE107" s="704"/>
      <c r="FXF107" s="704"/>
      <c r="FXG107" s="704"/>
      <c r="FXH107" s="704"/>
      <c r="FXI107" s="704"/>
      <c r="FXJ107" s="704"/>
      <c r="FXK107" s="704"/>
      <c r="FXL107" s="704"/>
      <c r="FXM107" s="704"/>
      <c r="FXN107" s="704"/>
      <c r="FXO107" s="704"/>
      <c r="FXP107" s="704"/>
      <c r="FXQ107" s="704"/>
      <c r="FXR107" s="704"/>
      <c r="FXS107" s="704"/>
      <c r="FXT107" s="704"/>
      <c r="FXU107" s="704"/>
      <c r="FXV107" s="704"/>
      <c r="FXW107" s="704"/>
      <c r="FXX107" s="704"/>
      <c r="FXY107" s="704"/>
      <c r="FXZ107" s="704"/>
      <c r="FYA107" s="704"/>
      <c r="FYB107" s="704"/>
      <c r="FYC107" s="704"/>
      <c r="FYD107" s="704"/>
      <c r="FYE107" s="704"/>
      <c r="FYF107" s="704"/>
      <c r="FYG107" s="704"/>
      <c r="FYH107" s="704"/>
      <c r="FYI107" s="704"/>
      <c r="FYJ107" s="704"/>
      <c r="FYK107" s="704"/>
      <c r="FYL107" s="704"/>
      <c r="FYM107" s="704"/>
      <c r="FYN107" s="704"/>
      <c r="FYO107" s="704"/>
      <c r="FYP107" s="704"/>
      <c r="FYQ107" s="704"/>
      <c r="FYR107" s="704"/>
      <c r="FYS107" s="704"/>
      <c r="FYT107" s="704"/>
      <c r="FYU107" s="704"/>
      <c r="FYV107" s="704"/>
      <c r="FYW107" s="704"/>
      <c r="FYX107" s="704"/>
      <c r="FYY107" s="704"/>
      <c r="FYZ107" s="704"/>
      <c r="FZA107" s="704"/>
      <c r="FZB107" s="704"/>
      <c r="FZC107" s="704"/>
      <c r="FZD107" s="704"/>
      <c r="FZE107" s="704"/>
      <c r="FZF107" s="704"/>
      <c r="FZG107" s="704"/>
      <c r="FZH107" s="704"/>
      <c r="FZI107" s="704"/>
      <c r="FZJ107" s="704"/>
      <c r="FZK107" s="704"/>
      <c r="FZL107" s="704"/>
      <c r="FZM107" s="704"/>
      <c r="FZN107" s="704"/>
      <c r="FZO107" s="704"/>
      <c r="FZP107" s="704"/>
      <c r="FZQ107" s="704"/>
      <c r="FZR107" s="704"/>
      <c r="FZS107" s="704"/>
      <c r="FZT107" s="704"/>
      <c r="FZU107" s="704"/>
      <c r="FZV107" s="704"/>
      <c r="FZW107" s="704"/>
      <c r="FZX107" s="704"/>
      <c r="FZY107" s="704"/>
      <c r="FZZ107" s="704"/>
      <c r="GAA107" s="704"/>
      <c r="GAB107" s="704"/>
      <c r="GAC107" s="704"/>
      <c r="GAD107" s="704"/>
      <c r="GAE107" s="704"/>
      <c r="GAF107" s="704"/>
      <c r="GAG107" s="704"/>
      <c r="GAH107" s="704"/>
      <c r="GAI107" s="704"/>
      <c r="GAJ107" s="704"/>
      <c r="GAK107" s="704"/>
      <c r="GAL107" s="704"/>
      <c r="GAM107" s="704"/>
      <c r="GAN107" s="704"/>
      <c r="GAO107" s="704"/>
      <c r="GAP107" s="704"/>
      <c r="GAQ107" s="704"/>
      <c r="GAR107" s="704"/>
      <c r="GAS107" s="704"/>
      <c r="GAT107" s="704"/>
      <c r="GAU107" s="704"/>
      <c r="GAV107" s="704"/>
      <c r="GAW107" s="704"/>
      <c r="GAX107" s="704"/>
      <c r="GAY107" s="704"/>
      <c r="GAZ107" s="704"/>
      <c r="GBA107" s="704"/>
      <c r="GBB107" s="704"/>
      <c r="GBC107" s="704"/>
      <c r="GBD107" s="704"/>
      <c r="GBE107" s="704"/>
      <c r="GBF107" s="704"/>
      <c r="GBG107" s="704"/>
      <c r="GBH107" s="704"/>
      <c r="GBI107" s="704"/>
      <c r="GBJ107" s="704"/>
      <c r="GBK107" s="704"/>
      <c r="GBL107" s="704"/>
      <c r="GBM107" s="704"/>
      <c r="GBN107" s="704"/>
      <c r="GBO107" s="704"/>
      <c r="GBP107" s="704"/>
      <c r="GBQ107" s="704"/>
      <c r="GBR107" s="704"/>
      <c r="GBS107" s="704"/>
      <c r="GBT107" s="704"/>
      <c r="GBU107" s="704"/>
      <c r="GBV107" s="704"/>
      <c r="GBW107" s="704"/>
      <c r="GBX107" s="704"/>
      <c r="GBY107" s="704"/>
      <c r="GBZ107" s="704"/>
      <c r="GCA107" s="704"/>
      <c r="GCB107" s="704"/>
      <c r="GCC107" s="704"/>
      <c r="GCD107" s="704"/>
      <c r="GCE107" s="704"/>
      <c r="GCF107" s="704"/>
      <c r="GCG107" s="704"/>
      <c r="GCH107" s="704"/>
      <c r="GCI107" s="704"/>
      <c r="GCJ107" s="704"/>
      <c r="GCK107" s="704"/>
      <c r="GCL107" s="704"/>
      <c r="GCM107" s="704"/>
      <c r="GCN107" s="704"/>
      <c r="GCO107" s="704"/>
      <c r="GCP107" s="704"/>
      <c r="GCQ107" s="704"/>
      <c r="GCR107" s="704"/>
      <c r="GCS107" s="704"/>
      <c r="GCT107" s="704"/>
      <c r="GCU107" s="704"/>
      <c r="GCV107" s="704"/>
      <c r="GCW107" s="704"/>
      <c r="GCX107" s="704"/>
      <c r="GCY107" s="704"/>
      <c r="GCZ107" s="704"/>
      <c r="GDA107" s="704"/>
      <c r="GDB107" s="704"/>
      <c r="GDC107" s="704"/>
      <c r="GDD107" s="704"/>
      <c r="GDE107" s="704"/>
      <c r="GDF107" s="704"/>
      <c r="GDG107" s="704"/>
      <c r="GDH107" s="704"/>
      <c r="GDI107" s="704"/>
      <c r="GDJ107" s="704"/>
      <c r="GDK107" s="704"/>
      <c r="GDL107" s="704"/>
      <c r="GDM107" s="704"/>
      <c r="GDN107" s="704"/>
      <c r="GDO107" s="704"/>
      <c r="GDP107" s="704"/>
      <c r="GDQ107" s="704"/>
      <c r="GDR107" s="704"/>
      <c r="GDS107" s="704"/>
      <c r="GDT107" s="704"/>
      <c r="GDU107" s="704"/>
      <c r="GDV107" s="704"/>
      <c r="GDW107" s="704"/>
      <c r="GDX107" s="704"/>
      <c r="GDY107" s="704"/>
      <c r="GDZ107" s="704"/>
      <c r="GEA107" s="704"/>
      <c r="GEB107" s="704"/>
      <c r="GEC107" s="704"/>
      <c r="GED107" s="704"/>
      <c r="GEE107" s="704"/>
      <c r="GEF107" s="704"/>
      <c r="GEG107" s="704"/>
      <c r="GEH107" s="704"/>
      <c r="GEI107" s="704"/>
      <c r="GEJ107" s="704"/>
      <c r="GEK107" s="704"/>
      <c r="GEL107" s="704"/>
      <c r="GEM107" s="704"/>
      <c r="GEN107" s="704"/>
      <c r="GEO107" s="704"/>
      <c r="GEP107" s="704"/>
      <c r="GEQ107" s="704"/>
      <c r="GER107" s="704"/>
      <c r="GES107" s="704"/>
      <c r="GET107" s="704"/>
      <c r="GEU107" s="704"/>
      <c r="GEV107" s="704"/>
      <c r="GEW107" s="704"/>
      <c r="GEX107" s="704"/>
      <c r="GEY107" s="704"/>
      <c r="GEZ107" s="704"/>
      <c r="GFA107" s="704"/>
      <c r="GFB107" s="704"/>
      <c r="GFC107" s="704"/>
      <c r="GFD107" s="704"/>
      <c r="GFE107" s="704"/>
      <c r="GFF107" s="704"/>
      <c r="GFG107" s="704"/>
      <c r="GFH107" s="704"/>
      <c r="GFI107" s="704"/>
      <c r="GFJ107" s="704"/>
      <c r="GFK107" s="704"/>
      <c r="GFL107" s="704"/>
      <c r="GFM107" s="704"/>
      <c r="GFN107" s="704"/>
      <c r="GFO107" s="704"/>
      <c r="GFP107" s="704"/>
      <c r="GFQ107" s="704"/>
      <c r="GFR107" s="704"/>
      <c r="GFS107" s="704"/>
      <c r="GFT107" s="704"/>
      <c r="GFU107" s="704"/>
      <c r="GFV107" s="704"/>
      <c r="GFW107" s="704"/>
      <c r="GFX107" s="704"/>
      <c r="GFY107" s="704"/>
      <c r="GFZ107" s="704"/>
      <c r="GGA107" s="704"/>
      <c r="GGB107" s="704"/>
      <c r="GGC107" s="704"/>
      <c r="GGD107" s="704"/>
      <c r="GGE107" s="704"/>
      <c r="GGF107" s="704"/>
      <c r="GGG107" s="704"/>
      <c r="GGH107" s="704"/>
      <c r="GGI107" s="704"/>
      <c r="GGJ107" s="704"/>
      <c r="GGK107" s="704"/>
      <c r="GGL107" s="704"/>
      <c r="GGM107" s="704"/>
      <c r="GGN107" s="704"/>
      <c r="GGO107" s="704"/>
      <c r="GGP107" s="704"/>
      <c r="GGQ107" s="704"/>
      <c r="GGR107" s="704"/>
      <c r="GGS107" s="704"/>
      <c r="GGT107" s="704"/>
      <c r="GGU107" s="704"/>
      <c r="GGV107" s="704"/>
      <c r="GGW107" s="704"/>
      <c r="GGX107" s="704"/>
      <c r="GGY107" s="704"/>
      <c r="GGZ107" s="704"/>
      <c r="GHA107" s="704"/>
      <c r="GHB107" s="704"/>
      <c r="GHC107" s="704"/>
      <c r="GHD107" s="704"/>
      <c r="GHE107" s="704"/>
      <c r="GHF107" s="704"/>
      <c r="GHG107" s="704"/>
      <c r="GHH107" s="704"/>
      <c r="GHI107" s="704"/>
      <c r="GHJ107" s="704"/>
      <c r="GHK107" s="704"/>
      <c r="GHL107" s="704"/>
      <c r="GHM107" s="704"/>
      <c r="GHN107" s="704"/>
      <c r="GHO107" s="704"/>
      <c r="GHP107" s="704"/>
      <c r="GHQ107" s="704"/>
      <c r="GHR107" s="704"/>
      <c r="GHS107" s="704"/>
      <c r="GHT107" s="704"/>
      <c r="GHU107" s="704"/>
      <c r="GHV107" s="704"/>
      <c r="GHW107" s="704"/>
      <c r="GHX107" s="704"/>
      <c r="GHY107" s="704"/>
      <c r="GHZ107" s="704"/>
      <c r="GIA107" s="704"/>
      <c r="GIB107" s="704"/>
      <c r="GIC107" s="704"/>
      <c r="GID107" s="704"/>
      <c r="GIE107" s="704"/>
      <c r="GIF107" s="704"/>
      <c r="GIG107" s="704"/>
      <c r="GIH107" s="704"/>
      <c r="GII107" s="704"/>
      <c r="GIJ107" s="704"/>
      <c r="GIK107" s="704"/>
      <c r="GIL107" s="704"/>
      <c r="GIM107" s="704"/>
      <c r="GIN107" s="704"/>
      <c r="GIO107" s="704"/>
      <c r="GIP107" s="704"/>
      <c r="GIQ107" s="704"/>
      <c r="GIR107" s="704"/>
      <c r="GIS107" s="704"/>
      <c r="GIT107" s="704"/>
      <c r="GIU107" s="704"/>
      <c r="GIV107" s="704"/>
      <c r="GIW107" s="704"/>
      <c r="GIX107" s="704"/>
      <c r="GIY107" s="704"/>
      <c r="GIZ107" s="704"/>
      <c r="GJA107" s="704"/>
      <c r="GJB107" s="704"/>
      <c r="GJC107" s="704"/>
      <c r="GJD107" s="704"/>
      <c r="GJE107" s="704"/>
      <c r="GJF107" s="704"/>
      <c r="GJG107" s="704"/>
      <c r="GJH107" s="704"/>
      <c r="GJI107" s="704"/>
      <c r="GJJ107" s="704"/>
      <c r="GJK107" s="704"/>
      <c r="GJL107" s="704"/>
      <c r="GJM107" s="704"/>
      <c r="GJN107" s="704"/>
      <c r="GJO107" s="704"/>
      <c r="GJP107" s="704"/>
      <c r="GJQ107" s="704"/>
      <c r="GJR107" s="704"/>
      <c r="GJS107" s="704"/>
      <c r="GJT107" s="704"/>
      <c r="GJU107" s="704"/>
      <c r="GJV107" s="704"/>
      <c r="GJW107" s="704"/>
      <c r="GJX107" s="704"/>
      <c r="GJY107" s="704"/>
      <c r="GJZ107" s="704"/>
      <c r="GKA107" s="704"/>
      <c r="GKB107" s="704"/>
      <c r="GKC107" s="704"/>
      <c r="GKD107" s="704"/>
      <c r="GKE107" s="704"/>
      <c r="GKF107" s="704"/>
      <c r="GKG107" s="704"/>
      <c r="GKH107" s="704"/>
      <c r="GKI107" s="704"/>
      <c r="GKJ107" s="704"/>
      <c r="GKK107" s="704"/>
      <c r="GKL107" s="704"/>
      <c r="GKM107" s="704"/>
      <c r="GKN107" s="704"/>
      <c r="GKO107" s="704"/>
      <c r="GKP107" s="704"/>
      <c r="GKQ107" s="704"/>
      <c r="GKR107" s="704"/>
      <c r="GKS107" s="704"/>
      <c r="GKT107" s="704"/>
      <c r="GKU107" s="704"/>
      <c r="GKV107" s="704"/>
      <c r="GKW107" s="704"/>
      <c r="GKX107" s="704"/>
      <c r="GKY107" s="704"/>
      <c r="GKZ107" s="704"/>
      <c r="GLA107" s="704"/>
      <c r="GLB107" s="704"/>
      <c r="GLC107" s="704"/>
      <c r="GLD107" s="704"/>
      <c r="GLE107" s="704"/>
      <c r="GLF107" s="704"/>
      <c r="GLG107" s="704"/>
      <c r="GLH107" s="704"/>
      <c r="GLI107" s="704"/>
      <c r="GLJ107" s="704"/>
      <c r="GLK107" s="704"/>
      <c r="GLL107" s="704"/>
      <c r="GLM107" s="704"/>
      <c r="GLN107" s="704"/>
      <c r="GLO107" s="704"/>
      <c r="GLP107" s="704"/>
      <c r="GLQ107" s="704"/>
      <c r="GLR107" s="704"/>
      <c r="GLS107" s="704"/>
      <c r="GLT107" s="704"/>
      <c r="GLU107" s="704"/>
      <c r="GLV107" s="704"/>
      <c r="GLW107" s="704"/>
      <c r="GLX107" s="704"/>
      <c r="GLY107" s="704"/>
      <c r="GLZ107" s="704"/>
      <c r="GMA107" s="704"/>
      <c r="GMB107" s="704"/>
      <c r="GMC107" s="704"/>
      <c r="GMD107" s="704"/>
      <c r="GME107" s="704"/>
      <c r="GMF107" s="704"/>
      <c r="GMG107" s="704"/>
      <c r="GMH107" s="704"/>
      <c r="GMI107" s="704"/>
      <c r="GMJ107" s="704"/>
      <c r="GMK107" s="704"/>
      <c r="GML107" s="704"/>
      <c r="GMM107" s="704"/>
      <c r="GMN107" s="704"/>
      <c r="GMO107" s="704"/>
      <c r="GMP107" s="704"/>
      <c r="GMQ107" s="704"/>
      <c r="GMR107" s="704"/>
      <c r="GMS107" s="704"/>
      <c r="GMT107" s="704"/>
      <c r="GMU107" s="704"/>
      <c r="GMV107" s="704"/>
      <c r="GMW107" s="704"/>
      <c r="GMX107" s="704"/>
      <c r="GMY107" s="704"/>
      <c r="GMZ107" s="704"/>
      <c r="GNA107" s="704"/>
      <c r="GNB107" s="704"/>
      <c r="GNC107" s="704"/>
      <c r="GND107" s="704"/>
      <c r="GNE107" s="704"/>
      <c r="GNF107" s="704"/>
      <c r="GNG107" s="704"/>
      <c r="GNH107" s="704"/>
      <c r="GNI107" s="704"/>
      <c r="GNJ107" s="704"/>
      <c r="GNK107" s="704"/>
      <c r="GNL107" s="704"/>
      <c r="GNM107" s="704"/>
      <c r="GNN107" s="704"/>
      <c r="GNO107" s="704"/>
      <c r="GNP107" s="704"/>
      <c r="GNQ107" s="704"/>
      <c r="GNR107" s="704"/>
      <c r="GNS107" s="704"/>
      <c r="GNT107" s="704"/>
      <c r="GNU107" s="704"/>
      <c r="GNV107" s="704"/>
      <c r="GNW107" s="704"/>
      <c r="GNX107" s="704"/>
      <c r="GNY107" s="704"/>
      <c r="GNZ107" s="704"/>
      <c r="GOA107" s="704"/>
      <c r="GOB107" s="704"/>
      <c r="GOC107" s="704"/>
      <c r="GOD107" s="704"/>
      <c r="GOE107" s="704"/>
      <c r="GOF107" s="704"/>
      <c r="GOG107" s="704"/>
      <c r="GOH107" s="704"/>
      <c r="GOI107" s="704"/>
      <c r="GOJ107" s="704"/>
      <c r="GOK107" s="704"/>
      <c r="GOL107" s="704"/>
      <c r="GOM107" s="704"/>
      <c r="GON107" s="704"/>
      <c r="GOO107" s="704"/>
      <c r="GOP107" s="704"/>
      <c r="GOQ107" s="704"/>
      <c r="GOR107" s="704"/>
      <c r="GOS107" s="704"/>
      <c r="GOT107" s="704"/>
      <c r="GOU107" s="704"/>
      <c r="GOV107" s="704"/>
      <c r="GOW107" s="704"/>
      <c r="GOX107" s="704"/>
      <c r="GOY107" s="704"/>
      <c r="GOZ107" s="704"/>
      <c r="GPA107" s="704"/>
      <c r="GPB107" s="704"/>
      <c r="GPC107" s="704"/>
      <c r="GPD107" s="704"/>
      <c r="GPE107" s="704"/>
      <c r="GPF107" s="704"/>
      <c r="GPG107" s="704"/>
      <c r="GPH107" s="704"/>
      <c r="GPI107" s="704"/>
      <c r="GPJ107" s="704"/>
      <c r="GPK107" s="704"/>
      <c r="GPL107" s="704"/>
      <c r="GPM107" s="704"/>
      <c r="GPN107" s="704"/>
      <c r="GPO107" s="704"/>
      <c r="GPP107" s="704"/>
      <c r="GPQ107" s="704"/>
      <c r="GPR107" s="704"/>
      <c r="GPS107" s="704"/>
      <c r="GPT107" s="704"/>
      <c r="GPU107" s="704"/>
      <c r="GPV107" s="704"/>
      <c r="GPW107" s="704"/>
      <c r="GPX107" s="704"/>
      <c r="GPY107" s="704"/>
      <c r="GPZ107" s="704"/>
      <c r="GQA107" s="704"/>
      <c r="GQB107" s="704"/>
      <c r="GQC107" s="704"/>
      <c r="GQD107" s="704"/>
      <c r="GQE107" s="704"/>
      <c r="GQF107" s="704"/>
      <c r="GQG107" s="704"/>
      <c r="GQH107" s="704"/>
      <c r="GQI107" s="704"/>
      <c r="GQJ107" s="704"/>
      <c r="GQK107" s="704"/>
      <c r="GQL107" s="704"/>
      <c r="GQM107" s="704"/>
      <c r="GQN107" s="704"/>
      <c r="GQO107" s="704"/>
      <c r="GQP107" s="704"/>
      <c r="GQQ107" s="704"/>
      <c r="GQR107" s="704"/>
      <c r="GQS107" s="704"/>
      <c r="GQT107" s="704"/>
      <c r="GQU107" s="704"/>
      <c r="GQV107" s="704"/>
      <c r="GQW107" s="704"/>
      <c r="GQX107" s="704"/>
      <c r="GQY107" s="704"/>
      <c r="GQZ107" s="704"/>
      <c r="GRA107" s="704"/>
      <c r="GRB107" s="704"/>
      <c r="GRC107" s="704"/>
      <c r="GRD107" s="704"/>
      <c r="GRE107" s="704"/>
      <c r="GRF107" s="704"/>
      <c r="GRG107" s="704"/>
      <c r="GRH107" s="704"/>
      <c r="GRI107" s="704"/>
      <c r="GRJ107" s="704"/>
      <c r="GRK107" s="704"/>
      <c r="GRL107" s="704"/>
      <c r="GRM107" s="704"/>
      <c r="GRN107" s="704"/>
      <c r="GRO107" s="704"/>
      <c r="GRP107" s="704"/>
      <c r="GRQ107" s="704"/>
      <c r="GRR107" s="704"/>
      <c r="GRS107" s="704"/>
      <c r="GRT107" s="704"/>
      <c r="GRU107" s="704"/>
      <c r="GRV107" s="704"/>
      <c r="GRW107" s="704"/>
      <c r="GRX107" s="704"/>
      <c r="GRY107" s="704"/>
      <c r="GRZ107" s="704"/>
      <c r="GSA107" s="704"/>
      <c r="GSB107" s="704"/>
      <c r="GSC107" s="704"/>
      <c r="GSD107" s="704"/>
      <c r="GSE107" s="704"/>
      <c r="GSF107" s="704"/>
      <c r="GSG107" s="704"/>
      <c r="GSH107" s="704"/>
      <c r="GSI107" s="704"/>
      <c r="GSJ107" s="704"/>
      <c r="GSK107" s="704"/>
      <c r="GSL107" s="704"/>
      <c r="GSM107" s="704"/>
      <c r="GSN107" s="704"/>
      <c r="GSO107" s="704"/>
      <c r="GSP107" s="704"/>
      <c r="GSQ107" s="704"/>
      <c r="GSR107" s="704"/>
      <c r="GSS107" s="704"/>
      <c r="GST107" s="704"/>
      <c r="GSU107" s="704"/>
      <c r="GSV107" s="704"/>
      <c r="GSW107" s="704"/>
      <c r="GSX107" s="704"/>
      <c r="GSY107" s="704"/>
      <c r="GSZ107" s="704"/>
      <c r="GTA107" s="704"/>
      <c r="GTB107" s="704"/>
      <c r="GTC107" s="704"/>
      <c r="GTD107" s="704"/>
      <c r="GTE107" s="704"/>
      <c r="GTF107" s="704"/>
      <c r="GTG107" s="704"/>
      <c r="GTH107" s="704"/>
      <c r="GTI107" s="704"/>
      <c r="GTJ107" s="704"/>
      <c r="GTK107" s="704"/>
      <c r="GTL107" s="704"/>
      <c r="GTM107" s="704"/>
      <c r="GTN107" s="704"/>
      <c r="GTO107" s="704"/>
      <c r="GTP107" s="704"/>
      <c r="GTQ107" s="704"/>
      <c r="GTR107" s="704"/>
      <c r="GTS107" s="704"/>
      <c r="GTT107" s="704"/>
      <c r="GTU107" s="704"/>
      <c r="GTV107" s="704"/>
      <c r="GTW107" s="704"/>
      <c r="GTX107" s="704"/>
      <c r="GTY107" s="704"/>
      <c r="GTZ107" s="704"/>
      <c r="GUA107" s="704"/>
      <c r="GUB107" s="704"/>
      <c r="GUC107" s="704"/>
      <c r="GUD107" s="704"/>
      <c r="GUE107" s="704"/>
      <c r="GUF107" s="704"/>
      <c r="GUG107" s="704"/>
      <c r="GUH107" s="704"/>
      <c r="GUI107" s="704"/>
      <c r="GUJ107" s="704"/>
      <c r="GUK107" s="704"/>
      <c r="GUL107" s="704"/>
      <c r="GUM107" s="704"/>
      <c r="GUN107" s="704"/>
      <c r="GUO107" s="704"/>
      <c r="GUP107" s="704"/>
      <c r="GUQ107" s="704"/>
      <c r="GUR107" s="704"/>
      <c r="GUS107" s="704"/>
      <c r="GUT107" s="704"/>
      <c r="GUU107" s="704"/>
      <c r="GUV107" s="704"/>
      <c r="GUW107" s="704"/>
      <c r="GUX107" s="704"/>
      <c r="GUY107" s="704"/>
      <c r="GUZ107" s="704"/>
      <c r="GVA107" s="704"/>
      <c r="GVB107" s="704"/>
      <c r="GVC107" s="704"/>
      <c r="GVD107" s="704"/>
      <c r="GVE107" s="704"/>
      <c r="GVF107" s="704"/>
      <c r="GVG107" s="704"/>
      <c r="GVH107" s="704"/>
      <c r="GVI107" s="704"/>
      <c r="GVJ107" s="704"/>
      <c r="GVK107" s="704"/>
      <c r="GVL107" s="704"/>
      <c r="GVM107" s="704"/>
      <c r="GVN107" s="704"/>
      <c r="GVO107" s="704"/>
      <c r="GVP107" s="704"/>
      <c r="GVQ107" s="704"/>
      <c r="GVR107" s="704"/>
      <c r="GVS107" s="704"/>
      <c r="GVT107" s="704"/>
      <c r="GVU107" s="704"/>
      <c r="GVV107" s="704"/>
      <c r="GVW107" s="704"/>
      <c r="GVX107" s="704"/>
      <c r="GVY107" s="704"/>
      <c r="GVZ107" s="704"/>
      <c r="GWA107" s="704"/>
      <c r="GWB107" s="704"/>
      <c r="GWC107" s="704"/>
      <c r="GWD107" s="704"/>
      <c r="GWE107" s="704"/>
      <c r="GWF107" s="704"/>
      <c r="GWG107" s="704"/>
      <c r="GWH107" s="704"/>
      <c r="GWI107" s="704"/>
      <c r="GWJ107" s="704"/>
      <c r="GWK107" s="704"/>
      <c r="GWL107" s="704"/>
      <c r="GWM107" s="704"/>
      <c r="GWN107" s="704"/>
      <c r="GWO107" s="704"/>
      <c r="GWP107" s="704"/>
      <c r="GWQ107" s="704"/>
      <c r="GWR107" s="704"/>
      <c r="GWS107" s="704"/>
      <c r="GWT107" s="704"/>
      <c r="GWU107" s="704"/>
      <c r="GWV107" s="704"/>
      <c r="GWW107" s="704"/>
      <c r="GWX107" s="704"/>
      <c r="GWY107" s="704"/>
      <c r="GWZ107" s="704"/>
      <c r="GXA107" s="704"/>
      <c r="GXB107" s="704"/>
      <c r="GXC107" s="704"/>
      <c r="GXD107" s="704"/>
      <c r="GXE107" s="704"/>
      <c r="GXF107" s="704"/>
      <c r="GXG107" s="704"/>
      <c r="GXH107" s="704"/>
      <c r="GXI107" s="704"/>
      <c r="GXJ107" s="704"/>
      <c r="GXK107" s="704"/>
      <c r="GXL107" s="704"/>
      <c r="GXM107" s="704"/>
      <c r="GXN107" s="704"/>
      <c r="GXO107" s="704"/>
      <c r="GXP107" s="704"/>
      <c r="GXQ107" s="704"/>
      <c r="GXR107" s="704"/>
      <c r="GXS107" s="704"/>
      <c r="GXT107" s="704"/>
      <c r="GXU107" s="704"/>
      <c r="GXV107" s="704"/>
      <c r="GXW107" s="704"/>
      <c r="GXX107" s="704"/>
      <c r="GXY107" s="704"/>
      <c r="GXZ107" s="704"/>
      <c r="GYA107" s="704"/>
      <c r="GYB107" s="704"/>
      <c r="GYC107" s="704"/>
      <c r="GYD107" s="704"/>
      <c r="GYE107" s="704"/>
      <c r="GYF107" s="704"/>
      <c r="GYG107" s="704"/>
      <c r="GYH107" s="704"/>
      <c r="GYI107" s="704"/>
      <c r="GYJ107" s="704"/>
      <c r="GYK107" s="704"/>
      <c r="GYL107" s="704"/>
      <c r="GYM107" s="704"/>
      <c r="GYN107" s="704"/>
      <c r="GYO107" s="704"/>
      <c r="GYP107" s="704"/>
      <c r="GYQ107" s="704"/>
      <c r="GYR107" s="704"/>
      <c r="GYS107" s="704"/>
      <c r="GYT107" s="704"/>
      <c r="GYU107" s="704"/>
      <c r="GYV107" s="704"/>
      <c r="GYW107" s="704"/>
      <c r="GYX107" s="704"/>
      <c r="GYY107" s="704"/>
      <c r="GYZ107" s="704"/>
      <c r="GZA107" s="704"/>
      <c r="GZB107" s="704"/>
      <c r="GZC107" s="704"/>
      <c r="GZD107" s="704"/>
      <c r="GZE107" s="704"/>
      <c r="GZF107" s="704"/>
      <c r="GZG107" s="704"/>
      <c r="GZH107" s="704"/>
      <c r="GZI107" s="704"/>
      <c r="GZJ107" s="704"/>
      <c r="GZK107" s="704"/>
      <c r="GZL107" s="704"/>
      <c r="GZM107" s="704"/>
      <c r="GZN107" s="704"/>
      <c r="GZO107" s="704"/>
      <c r="GZP107" s="704"/>
      <c r="GZQ107" s="704"/>
      <c r="GZR107" s="704"/>
      <c r="GZS107" s="704"/>
      <c r="GZT107" s="704"/>
      <c r="GZU107" s="704"/>
      <c r="GZV107" s="704"/>
      <c r="GZW107" s="704"/>
      <c r="GZX107" s="704"/>
      <c r="GZY107" s="704"/>
      <c r="GZZ107" s="704"/>
      <c r="HAA107" s="704"/>
      <c r="HAB107" s="704"/>
      <c r="HAC107" s="704"/>
      <c r="HAD107" s="704"/>
      <c r="HAE107" s="704"/>
      <c r="HAF107" s="704"/>
      <c r="HAG107" s="704"/>
      <c r="HAH107" s="704"/>
      <c r="HAI107" s="704"/>
      <c r="HAJ107" s="704"/>
      <c r="HAK107" s="704"/>
      <c r="HAL107" s="704"/>
      <c r="HAM107" s="704"/>
      <c r="HAN107" s="704"/>
      <c r="HAO107" s="704"/>
      <c r="HAP107" s="704"/>
      <c r="HAQ107" s="704"/>
      <c r="HAR107" s="704"/>
      <c r="HAS107" s="704"/>
      <c r="HAT107" s="704"/>
      <c r="HAU107" s="704"/>
      <c r="HAV107" s="704"/>
      <c r="HAW107" s="704"/>
      <c r="HAX107" s="704"/>
      <c r="HAY107" s="704"/>
      <c r="HAZ107" s="704"/>
      <c r="HBA107" s="704"/>
      <c r="HBB107" s="704"/>
      <c r="HBC107" s="704"/>
      <c r="HBD107" s="704"/>
      <c r="HBE107" s="704"/>
      <c r="HBF107" s="704"/>
      <c r="HBG107" s="704"/>
      <c r="HBH107" s="704"/>
      <c r="HBI107" s="704"/>
      <c r="HBJ107" s="704"/>
      <c r="HBK107" s="704"/>
      <c r="HBL107" s="704"/>
      <c r="HBM107" s="704"/>
      <c r="HBN107" s="704"/>
      <c r="HBO107" s="704"/>
      <c r="HBP107" s="704"/>
      <c r="HBQ107" s="704"/>
      <c r="HBR107" s="704"/>
      <c r="HBS107" s="704"/>
      <c r="HBT107" s="704"/>
      <c r="HBU107" s="704"/>
      <c r="HBV107" s="704"/>
      <c r="HBW107" s="704"/>
      <c r="HBX107" s="704"/>
      <c r="HBY107" s="704"/>
      <c r="HBZ107" s="704"/>
      <c r="HCA107" s="704"/>
      <c r="HCB107" s="704"/>
      <c r="HCC107" s="704"/>
      <c r="HCD107" s="704"/>
      <c r="HCE107" s="704"/>
      <c r="HCF107" s="704"/>
      <c r="HCG107" s="704"/>
      <c r="HCH107" s="704"/>
      <c r="HCI107" s="704"/>
      <c r="HCJ107" s="704"/>
      <c r="HCK107" s="704"/>
      <c r="HCL107" s="704"/>
      <c r="HCM107" s="704"/>
      <c r="HCN107" s="704"/>
      <c r="HCO107" s="704"/>
      <c r="HCP107" s="704"/>
      <c r="HCQ107" s="704"/>
      <c r="HCR107" s="704"/>
      <c r="HCS107" s="704"/>
      <c r="HCT107" s="704"/>
      <c r="HCU107" s="704"/>
      <c r="HCV107" s="704"/>
      <c r="HCW107" s="704"/>
      <c r="HCX107" s="704"/>
      <c r="HCY107" s="704"/>
      <c r="HCZ107" s="704"/>
      <c r="HDA107" s="704"/>
      <c r="HDB107" s="704"/>
      <c r="HDC107" s="704"/>
      <c r="HDD107" s="704"/>
      <c r="HDE107" s="704"/>
      <c r="HDF107" s="704"/>
      <c r="HDG107" s="704"/>
      <c r="HDH107" s="704"/>
      <c r="HDI107" s="704"/>
      <c r="HDJ107" s="704"/>
      <c r="HDK107" s="704"/>
      <c r="HDL107" s="704"/>
      <c r="HDM107" s="704"/>
      <c r="HDN107" s="704"/>
      <c r="HDO107" s="704"/>
      <c r="HDP107" s="704"/>
      <c r="HDQ107" s="704"/>
      <c r="HDR107" s="704"/>
      <c r="HDS107" s="704"/>
      <c r="HDT107" s="704"/>
      <c r="HDU107" s="704"/>
      <c r="HDV107" s="704"/>
      <c r="HDW107" s="704"/>
      <c r="HDX107" s="704"/>
      <c r="HDY107" s="704"/>
      <c r="HDZ107" s="704"/>
      <c r="HEA107" s="704"/>
      <c r="HEB107" s="704"/>
      <c r="HEC107" s="704"/>
      <c r="HED107" s="704"/>
      <c r="HEE107" s="704"/>
      <c r="HEF107" s="704"/>
      <c r="HEG107" s="704"/>
      <c r="HEH107" s="704"/>
      <c r="HEI107" s="704"/>
      <c r="HEJ107" s="704"/>
      <c r="HEK107" s="704"/>
      <c r="HEL107" s="704"/>
      <c r="HEM107" s="704"/>
      <c r="HEN107" s="704"/>
      <c r="HEO107" s="704"/>
      <c r="HEP107" s="704"/>
      <c r="HEQ107" s="704"/>
      <c r="HER107" s="704"/>
      <c r="HES107" s="704"/>
      <c r="HET107" s="704"/>
      <c r="HEU107" s="704"/>
      <c r="HEV107" s="704"/>
      <c r="HEW107" s="704"/>
      <c r="HEX107" s="704"/>
      <c r="HEY107" s="704"/>
      <c r="HEZ107" s="704"/>
      <c r="HFA107" s="704"/>
      <c r="HFB107" s="704"/>
      <c r="HFC107" s="704"/>
      <c r="HFD107" s="704"/>
      <c r="HFE107" s="704"/>
      <c r="HFF107" s="704"/>
      <c r="HFG107" s="704"/>
      <c r="HFH107" s="704"/>
      <c r="HFI107" s="704"/>
      <c r="HFJ107" s="704"/>
      <c r="HFK107" s="704"/>
      <c r="HFL107" s="704"/>
      <c r="HFM107" s="704"/>
      <c r="HFN107" s="704"/>
      <c r="HFO107" s="704"/>
      <c r="HFP107" s="704"/>
      <c r="HFQ107" s="704"/>
      <c r="HFR107" s="704"/>
      <c r="HFS107" s="704"/>
      <c r="HFT107" s="704"/>
      <c r="HFU107" s="704"/>
      <c r="HFV107" s="704"/>
      <c r="HFW107" s="704"/>
      <c r="HFX107" s="704"/>
      <c r="HFY107" s="704"/>
      <c r="HFZ107" s="704"/>
      <c r="HGA107" s="704"/>
      <c r="HGB107" s="704"/>
      <c r="HGC107" s="704"/>
      <c r="HGD107" s="704"/>
      <c r="HGE107" s="704"/>
      <c r="HGF107" s="704"/>
      <c r="HGG107" s="704"/>
      <c r="HGH107" s="704"/>
      <c r="HGI107" s="704"/>
      <c r="HGJ107" s="704"/>
      <c r="HGK107" s="704"/>
      <c r="HGL107" s="704"/>
      <c r="HGM107" s="704"/>
      <c r="HGN107" s="704"/>
      <c r="HGO107" s="704"/>
      <c r="HGP107" s="704"/>
      <c r="HGQ107" s="704"/>
      <c r="HGR107" s="704"/>
      <c r="HGS107" s="704"/>
      <c r="HGT107" s="704"/>
      <c r="HGU107" s="704"/>
      <c r="HGV107" s="704"/>
      <c r="HGW107" s="704"/>
      <c r="HGX107" s="704"/>
      <c r="HGY107" s="704"/>
      <c r="HGZ107" s="704"/>
      <c r="HHA107" s="704"/>
      <c r="HHB107" s="704"/>
      <c r="HHC107" s="704"/>
      <c r="HHD107" s="704"/>
      <c r="HHE107" s="704"/>
      <c r="HHF107" s="704"/>
      <c r="HHG107" s="704"/>
      <c r="HHH107" s="704"/>
      <c r="HHI107" s="704"/>
      <c r="HHJ107" s="704"/>
      <c r="HHK107" s="704"/>
      <c r="HHL107" s="704"/>
      <c r="HHM107" s="704"/>
      <c r="HHN107" s="704"/>
      <c r="HHO107" s="704"/>
      <c r="HHP107" s="704"/>
      <c r="HHQ107" s="704"/>
      <c r="HHR107" s="704"/>
      <c r="HHS107" s="704"/>
      <c r="HHT107" s="704"/>
      <c r="HHU107" s="704"/>
      <c r="HHV107" s="704"/>
      <c r="HHW107" s="704"/>
      <c r="HHX107" s="704"/>
      <c r="HHY107" s="704"/>
      <c r="HHZ107" s="704"/>
      <c r="HIA107" s="704"/>
      <c r="HIB107" s="704"/>
      <c r="HIC107" s="704"/>
      <c r="HID107" s="704"/>
      <c r="HIE107" s="704"/>
      <c r="HIF107" s="704"/>
      <c r="HIG107" s="704"/>
      <c r="HIH107" s="704"/>
      <c r="HII107" s="704"/>
      <c r="HIJ107" s="704"/>
      <c r="HIK107" s="704"/>
      <c r="HIL107" s="704"/>
      <c r="HIM107" s="704"/>
      <c r="HIN107" s="704"/>
      <c r="HIO107" s="704"/>
      <c r="HIP107" s="704"/>
      <c r="HIQ107" s="704"/>
      <c r="HIR107" s="704"/>
      <c r="HIS107" s="704"/>
      <c r="HIT107" s="704"/>
      <c r="HIU107" s="704"/>
      <c r="HIV107" s="704"/>
      <c r="HIW107" s="704"/>
      <c r="HIX107" s="704"/>
      <c r="HIY107" s="704"/>
      <c r="HIZ107" s="704"/>
      <c r="HJA107" s="704"/>
      <c r="HJB107" s="704"/>
      <c r="HJC107" s="704"/>
      <c r="HJD107" s="704"/>
      <c r="HJE107" s="704"/>
      <c r="HJF107" s="704"/>
      <c r="HJG107" s="704"/>
      <c r="HJH107" s="704"/>
      <c r="HJI107" s="704"/>
      <c r="HJJ107" s="704"/>
      <c r="HJK107" s="704"/>
      <c r="HJL107" s="704"/>
      <c r="HJM107" s="704"/>
      <c r="HJN107" s="704"/>
      <c r="HJO107" s="704"/>
      <c r="HJP107" s="704"/>
      <c r="HJQ107" s="704"/>
      <c r="HJR107" s="704"/>
      <c r="HJS107" s="704"/>
      <c r="HJT107" s="704"/>
      <c r="HJU107" s="704"/>
      <c r="HJV107" s="704"/>
      <c r="HJW107" s="704"/>
      <c r="HJX107" s="704"/>
      <c r="HJY107" s="704"/>
      <c r="HJZ107" s="704"/>
      <c r="HKA107" s="704"/>
      <c r="HKB107" s="704"/>
      <c r="HKC107" s="704"/>
      <c r="HKD107" s="704"/>
      <c r="HKE107" s="704"/>
      <c r="HKF107" s="704"/>
      <c r="HKG107" s="704"/>
      <c r="HKH107" s="704"/>
      <c r="HKI107" s="704"/>
      <c r="HKJ107" s="704"/>
      <c r="HKK107" s="704"/>
      <c r="HKL107" s="704"/>
      <c r="HKM107" s="704"/>
      <c r="HKN107" s="704"/>
      <c r="HKO107" s="704"/>
      <c r="HKP107" s="704"/>
      <c r="HKQ107" s="704"/>
      <c r="HKR107" s="704"/>
      <c r="HKS107" s="704"/>
      <c r="HKT107" s="704"/>
      <c r="HKU107" s="704"/>
      <c r="HKV107" s="704"/>
      <c r="HKW107" s="704"/>
      <c r="HKX107" s="704"/>
      <c r="HKY107" s="704"/>
      <c r="HKZ107" s="704"/>
      <c r="HLA107" s="704"/>
      <c r="HLB107" s="704"/>
      <c r="HLC107" s="704"/>
      <c r="HLD107" s="704"/>
      <c r="HLE107" s="704"/>
      <c r="HLF107" s="704"/>
      <c r="HLG107" s="704"/>
      <c r="HLH107" s="704"/>
      <c r="HLI107" s="704"/>
      <c r="HLJ107" s="704"/>
      <c r="HLK107" s="704"/>
      <c r="HLL107" s="704"/>
      <c r="HLM107" s="704"/>
      <c r="HLN107" s="704"/>
      <c r="HLO107" s="704"/>
      <c r="HLP107" s="704"/>
      <c r="HLQ107" s="704"/>
      <c r="HLR107" s="704"/>
      <c r="HLS107" s="704"/>
      <c r="HLT107" s="704"/>
      <c r="HLU107" s="704"/>
      <c r="HLV107" s="704"/>
      <c r="HLW107" s="704"/>
      <c r="HLX107" s="704"/>
      <c r="HLY107" s="704"/>
      <c r="HLZ107" s="704"/>
      <c r="HMA107" s="704"/>
      <c r="HMB107" s="704"/>
      <c r="HMC107" s="704"/>
      <c r="HMD107" s="704"/>
      <c r="HME107" s="704"/>
      <c r="HMF107" s="704"/>
      <c r="HMG107" s="704"/>
      <c r="HMH107" s="704"/>
      <c r="HMI107" s="704"/>
      <c r="HMJ107" s="704"/>
      <c r="HMK107" s="704"/>
      <c r="HML107" s="704"/>
      <c r="HMM107" s="704"/>
      <c r="HMN107" s="704"/>
      <c r="HMO107" s="704"/>
      <c r="HMP107" s="704"/>
      <c r="HMQ107" s="704"/>
      <c r="HMR107" s="704"/>
      <c r="HMS107" s="704"/>
      <c r="HMT107" s="704"/>
      <c r="HMU107" s="704"/>
      <c r="HMV107" s="704"/>
      <c r="HMW107" s="704"/>
      <c r="HMX107" s="704"/>
      <c r="HMY107" s="704"/>
      <c r="HMZ107" s="704"/>
      <c r="HNA107" s="704"/>
      <c r="HNB107" s="704"/>
      <c r="HNC107" s="704"/>
      <c r="HND107" s="704"/>
      <c r="HNE107" s="704"/>
      <c r="HNF107" s="704"/>
      <c r="HNG107" s="704"/>
      <c r="HNH107" s="704"/>
      <c r="HNI107" s="704"/>
      <c r="HNJ107" s="704"/>
      <c r="HNK107" s="704"/>
      <c r="HNL107" s="704"/>
      <c r="HNM107" s="704"/>
      <c r="HNN107" s="704"/>
      <c r="HNO107" s="704"/>
      <c r="HNP107" s="704"/>
      <c r="HNQ107" s="704"/>
      <c r="HNR107" s="704"/>
      <c r="HNS107" s="704"/>
      <c r="HNT107" s="704"/>
      <c r="HNU107" s="704"/>
      <c r="HNV107" s="704"/>
      <c r="HNW107" s="704"/>
      <c r="HNX107" s="704"/>
      <c r="HNY107" s="704"/>
      <c r="HNZ107" s="704"/>
      <c r="HOA107" s="704"/>
      <c r="HOB107" s="704"/>
      <c r="HOC107" s="704"/>
      <c r="HOD107" s="704"/>
      <c r="HOE107" s="704"/>
      <c r="HOF107" s="704"/>
      <c r="HOG107" s="704"/>
      <c r="HOH107" s="704"/>
      <c r="HOI107" s="704"/>
      <c r="HOJ107" s="704"/>
      <c r="HOK107" s="704"/>
      <c r="HOL107" s="704"/>
      <c r="HOM107" s="704"/>
      <c r="HON107" s="704"/>
      <c r="HOO107" s="704"/>
      <c r="HOP107" s="704"/>
      <c r="HOQ107" s="704"/>
      <c r="HOR107" s="704"/>
      <c r="HOS107" s="704"/>
      <c r="HOT107" s="704"/>
      <c r="HOU107" s="704"/>
      <c r="HOV107" s="704"/>
      <c r="HOW107" s="704"/>
      <c r="HOX107" s="704"/>
      <c r="HOY107" s="704"/>
      <c r="HOZ107" s="704"/>
      <c r="HPA107" s="704"/>
      <c r="HPB107" s="704"/>
      <c r="HPC107" s="704"/>
      <c r="HPD107" s="704"/>
      <c r="HPE107" s="704"/>
      <c r="HPF107" s="704"/>
      <c r="HPG107" s="704"/>
      <c r="HPH107" s="704"/>
      <c r="HPI107" s="704"/>
      <c r="HPJ107" s="704"/>
      <c r="HPK107" s="704"/>
      <c r="HPL107" s="704"/>
      <c r="HPM107" s="704"/>
      <c r="HPN107" s="704"/>
      <c r="HPO107" s="704"/>
      <c r="HPP107" s="704"/>
      <c r="HPQ107" s="704"/>
      <c r="HPR107" s="704"/>
      <c r="HPS107" s="704"/>
      <c r="HPT107" s="704"/>
      <c r="HPU107" s="704"/>
      <c r="HPV107" s="704"/>
      <c r="HPW107" s="704"/>
      <c r="HPX107" s="704"/>
      <c r="HPY107" s="704"/>
      <c r="HPZ107" s="704"/>
      <c r="HQA107" s="704"/>
      <c r="HQB107" s="704"/>
      <c r="HQC107" s="704"/>
      <c r="HQD107" s="704"/>
      <c r="HQE107" s="704"/>
      <c r="HQF107" s="704"/>
      <c r="HQG107" s="704"/>
      <c r="HQH107" s="704"/>
      <c r="HQI107" s="704"/>
      <c r="HQJ107" s="704"/>
      <c r="HQK107" s="704"/>
      <c r="HQL107" s="704"/>
      <c r="HQM107" s="704"/>
      <c r="HQN107" s="704"/>
      <c r="HQO107" s="704"/>
      <c r="HQP107" s="704"/>
      <c r="HQQ107" s="704"/>
      <c r="HQR107" s="704"/>
      <c r="HQS107" s="704"/>
      <c r="HQT107" s="704"/>
      <c r="HQU107" s="704"/>
      <c r="HQV107" s="704"/>
      <c r="HQW107" s="704"/>
      <c r="HQX107" s="704"/>
      <c r="HQY107" s="704"/>
      <c r="HQZ107" s="704"/>
      <c r="HRA107" s="704"/>
      <c r="HRB107" s="704"/>
      <c r="HRC107" s="704"/>
      <c r="HRD107" s="704"/>
      <c r="HRE107" s="704"/>
      <c r="HRF107" s="704"/>
      <c r="HRG107" s="704"/>
      <c r="HRH107" s="704"/>
      <c r="HRI107" s="704"/>
      <c r="HRJ107" s="704"/>
      <c r="HRK107" s="704"/>
      <c r="HRL107" s="704"/>
      <c r="HRM107" s="704"/>
      <c r="HRN107" s="704"/>
      <c r="HRO107" s="704"/>
      <c r="HRP107" s="704"/>
      <c r="HRQ107" s="704"/>
      <c r="HRR107" s="704"/>
      <c r="HRS107" s="704"/>
      <c r="HRT107" s="704"/>
      <c r="HRU107" s="704"/>
      <c r="HRV107" s="704"/>
      <c r="HRW107" s="704"/>
      <c r="HRX107" s="704"/>
      <c r="HRY107" s="704"/>
      <c r="HRZ107" s="704"/>
      <c r="HSA107" s="704"/>
      <c r="HSB107" s="704"/>
      <c r="HSC107" s="704"/>
      <c r="HSD107" s="704"/>
      <c r="HSE107" s="704"/>
      <c r="HSF107" s="704"/>
      <c r="HSG107" s="704"/>
      <c r="HSH107" s="704"/>
      <c r="HSI107" s="704"/>
      <c r="HSJ107" s="704"/>
      <c r="HSK107" s="704"/>
      <c r="HSL107" s="704"/>
      <c r="HSM107" s="704"/>
      <c r="HSN107" s="704"/>
      <c r="HSO107" s="704"/>
      <c r="HSP107" s="704"/>
      <c r="HSQ107" s="704"/>
      <c r="HSR107" s="704"/>
      <c r="HSS107" s="704"/>
      <c r="HST107" s="704"/>
      <c r="HSU107" s="704"/>
      <c r="HSV107" s="704"/>
      <c r="HSW107" s="704"/>
      <c r="HSX107" s="704"/>
      <c r="HSY107" s="704"/>
      <c r="HSZ107" s="704"/>
      <c r="HTA107" s="704"/>
      <c r="HTB107" s="704"/>
      <c r="HTC107" s="704"/>
      <c r="HTD107" s="704"/>
      <c r="HTE107" s="704"/>
      <c r="HTF107" s="704"/>
      <c r="HTG107" s="704"/>
      <c r="HTH107" s="704"/>
      <c r="HTI107" s="704"/>
      <c r="HTJ107" s="704"/>
      <c r="HTK107" s="704"/>
      <c r="HTL107" s="704"/>
      <c r="HTM107" s="704"/>
      <c r="HTN107" s="704"/>
      <c r="HTO107" s="704"/>
      <c r="HTP107" s="704"/>
      <c r="HTQ107" s="704"/>
      <c r="HTR107" s="704"/>
      <c r="HTS107" s="704"/>
      <c r="HTT107" s="704"/>
      <c r="HTU107" s="704"/>
      <c r="HTV107" s="704"/>
      <c r="HTW107" s="704"/>
      <c r="HTX107" s="704"/>
      <c r="HTY107" s="704"/>
      <c r="HTZ107" s="704"/>
      <c r="HUA107" s="704"/>
      <c r="HUB107" s="704"/>
      <c r="HUC107" s="704"/>
      <c r="HUD107" s="704"/>
      <c r="HUE107" s="704"/>
      <c r="HUF107" s="704"/>
      <c r="HUG107" s="704"/>
      <c r="HUH107" s="704"/>
      <c r="HUI107" s="704"/>
      <c r="HUJ107" s="704"/>
      <c r="HUK107" s="704"/>
      <c r="HUL107" s="704"/>
      <c r="HUM107" s="704"/>
      <c r="HUN107" s="704"/>
      <c r="HUO107" s="704"/>
      <c r="HUP107" s="704"/>
      <c r="HUQ107" s="704"/>
      <c r="HUR107" s="704"/>
      <c r="HUS107" s="704"/>
      <c r="HUT107" s="704"/>
      <c r="HUU107" s="704"/>
      <c r="HUV107" s="704"/>
      <c r="HUW107" s="704"/>
      <c r="HUX107" s="704"/>
      <c r="HUY107" s="704"/>
      <c r="HUZ107" s="704"/>
      <c r="HVA107" s="704"/>
      <c r="HVB107" s="704"/>
      <c r="HVC107" s="704"/>
      <c r="HVD107" s="704"/>
      <c r="HVE107" s="704"/>
      <c r="HVF107" s="704"/>
      <c r="HVG107" s="704"/>
      <c r="HVH107" s="704"/>
      <c r="HVI107" s="704"/>
      <c r="HVJ107" s="704"/>
      <c r="HVK107" s="704"/>
      <c r="HVL107" s="704"/>
      <c r="HVM107" s="704"/>
      <c r="HVN107" s="704"/>
      <c r="HVO107" s="704"/>
      <c r="HVP107" s="704"/>
      <c r="HVQ107" s="704"/>
      <c r="HVR107" s="704"/>
      <c r="HVS107" s="704"/>
      <c r="HVT107" s="704"/>
      <c r="HVU107" s="704"/>
      <c r="HVV107" s="704"/>
      <c r="HVW107" s="704"/>
      <c r="HVX107" s="704"/>
      <c r="HVY107" s="704"/>
      <c r="HVZ107" s="704"/>
      <c r="HWA107" s="704"/>
      <c r="HWB107" s="704"/>
      <c r="HWC107" s="704"/>
      <c r="HWD107" s="704"/>
      <c r="HWE107" s="704"/>
      <c r="HWF107" s="704"/>
      <c r="HWG107" s="704"/>
      <c r="HWH107" s="704"/>
      <c r="HWI107" s="704"/>
      <c r="HWJ107" s="704"/>
      <c r="HWK107" s="704"/>
      <c r="HWL107" s="704"/>
      <c r="HWM107" s="704"/>
      <c r="HWN107" s="704"/>
      <c r="HWO107" s="704"/>
      <c r="HWP107" s="704"/>
      <c r="HWQ107" s="704"/>
      <c r="HWR107" s="704"/>
      <c r="HWS107" s="704"/>
      <c r="HWT107" s="704"/>
      <c r="HWU107" s="704"/>
      <c r="HWV107" s="704"/>
      <c r="HWW107" s="704"/>
      <c r="HWX107" s="704"/>
      <c r="HWY107" s="704"/>
      <c r="HWZ107" s="704"/>
      <c r="HXA107" s="704"/>
      <c r="HXB107" s="704"/>
      <c r="HXC107" s="704"/>
      <c r="HXD107" s="704"/>
      <c r="HXE107" s="704"/>
      <c r="HXF107" s="704"/>
      <c r="HXG107" s="704"/>
      <c r="HXH107" s="704"/>
      <c r="HXI107" s="704"/>
      <c r="HXJ107" s="704"/>
      <c r="HXK107" s="704"/>
      <c r="HXL107" s="704"/>
      <c r="HXM107" s="704"/>
      <c r="HXN107" s="704"/>
      <c r="HXO107" s="704"/>
      <c r="HXP107" s="704"/>
      <c r="HXQ107" s="704"/>
      <c r="HXR107" s="704"/>
      <c r="HXS107" s="704"/>
      <c r="HXT107" s="704"/>
      <c r="HXU107" s="704"/>
      <c r="HXV107" s="704"/>
      <c r="HXW107" s="704"/>
      <c r="HXX107" s="704"/>
      <c r="HXY107" s="704"/>
      <c r="HXZ107" s="704"/>
      <c r="HYA107" s="704"/>
      <c r="HYB107" s="704"/>
      <c r="HYC107" s="704"/>
      <c r="HYD107" s="704"/>
      <c r="HYE107" s="704"/>
      <c r="HYF107" s="704"/>
      <c r="HYG107" s="704"/>
      <c r="HYH107" s="704"/>
      <c r="HYI107" s="704"/>
      <c r="HYJ107" s="704"/>
      <c r="HYK107" s="704"/>
      <c r="HYL107" s="704"/>
      <c r="HYM107" s="704"/>
      <c r="HYN107" s="704"/>
      <c r="HYO107" s="704"/>
      <c r="HYP107" s="704"/>
      <c r="HYQ107" s="704"/>
      <c r="HYR107" s="704"/>
      <c r="HYS107" s="704"/>
      <c r="HYT107" s="704"/>
      <c r="HYU107" s="704"/>
      <c r="HYV107" s="704"/>
      <c r="HYW107" s="704"/>
      <c r="HYX107" s="704"/>
      <c r="HYY107" s="704"/>
      <c r="HYZ107" s="704"/>
      <c r="HZA107" s="704"/>
      <c r="HZB107" s="704"/>
      <c r="HZC107" s="704"/>
      <c r="HZD107" s="704"/>
      <c r="HZE107" s="704"/>
      <c r="HZF107" s="704"/>
      <c r="HZG107" s="704"/>
      <c r="HZH107" s="704"/>
      <c r="HZI107" s="704"/>
      <c r="HZJ107" s="704"/>
      <c r="HZK107" s="704"/>
      <c r="HZL107" s="704"/>
      <c r="HZM107" s="704"/>
      <c r="HZN107" s="704"/>
      <c r="HZO107" s="704"/>
      <c r="HZP107" s="704"/>
      <c r="HZQ107" s="704"/>
      <c r="HZR107" s="704"/>
      <c r="HZS107" s="704"/>
      <c r="HZT107" s="704"/>
      <c r="HZU107" s="704"/>
      <c r="HZV107" s="704"/>
      <c r="HZW107" s="704"/>
      <c r="HZX107" s="704"/>
      <c r="HZY107" s="704"/>
      <c r="HZZ107" s="704"/>
      <c r="IAA107" s="704"/>
      <c r="IAB107" s="704"/>
      <c r="IAC107" s="704"/>
      <c r="IAD107" s="704"/>
      <c r="IAE107" s="704"/>
      <c r="IAF107" s="704"/>
      <c r="IAG107" s="704"/>
      <c r="IAH107" s="704"/>
      <c r="IAI107" s="704"/>
      <c r="IAJ107" s="704"/>
      <c r="IAK107" s="704"/>
      <c r="IAL107" s="704"/>
      <c r="IAM107" s="704"/>
      <c r="IAN107" s="704"/>
      <c r="IAO107" s="704"/>
      <c r="IAP107" s="704"/>
      <c r="IAQ107" s="704"/>
      <c r="IAR107" s="704"/>
      <c r="IAS107" s="704"/>
      <c r="IAT107" s="704"/>
      <c r="IAU107" s="704"/>
      <c r="IAV107" s="704"/>
      <c r="IAW107" s="704"/>
      <c r="IAX107" s="704"/>
      <c r="IAY107" s="704"/>
      <c r="IAZ107" s="704"/>
      <c r="IBA107" s="704"/>
      <c r="IBB107" s="704"/>
      <c r="IBC107" s="704"/>
      <c r="IBD107" s="704"/>
      <c r="IBE107" s="704"/>
      <c r="IBF107" s="704"/>
      <c r="IBG107" s="704"/>
      <c r="IBH107" s="704"/>
      <c r="IBI107" s="704"/>
      <c r="IBJ107" s="704"/>
      <c r="IBK107" s="704"/>
      <c r="IBL107" s="704"/>
      <c r="IBM107" s="704"/>
      <c r="IBN107" s="704"/>
      <c r="IBO107" s="704"/>
      <c r="IBP107" s="704"/>
      <c r="IBQ107" s="704"/>
      <c r="IBR107" s="704"/>
      <c r="IBS107" s="704"/>
      <c r="IBT107" s="704"/>
      <c r="IBU107" s="704"/>
      <c r="IBV107" s="704"/>
      <c r="IBW107" s="704"/>
      <c r="IBX107" s="704"/>
      <c r="IBY107" s="704"/>
      <c r="IBZ107" s="704"/>
      <c r="ICA107" s="704"/>
      <c r="ICB107" s="704"/>
      <c r="ICC107" s="704"/>
      <c r="ICD107" s="704"/>
      <c r="ICE107" s="704"/>
      <c r="ICF107" s="704"/>
      <c r="ICG107" s="704"/>
      <c r="ICH107" s="704"/>
      <c r="ICI107" s="704"/>
      <c r="ICJ107" s="704"/>
      <c r="ICK107" s="704"/>
      <c r="ICL107" s="704"/>
      <c r="ICM107" s="704"/>
      <c r="ICN107" s="704"/>
      <c r="ICO107" s="704"/>
      <c r="ICP107" s="704"/>
      <c r="ICQ107" s="704"/>
      <c r="ICR107" s="704"/>
      <c r="ICS107" s="704"/>
      <c r="ICT107" s="704"/>
      <c r="ICU107" s="704"/>
      <c r="ICV107" s="704"/>
      <c r="ICW107" s="704"/>
      <c r="ICX107" s="704"/>
      <c r="ICY107" s="704"/>
      <c r="ICZ107" s="704"/>
      <c r="IDA107" s="704"/>
      <c r="IDB107" s="704"/>
      <c r="IDC107" s="704"/>
      <c r="IDD107" s="704"/>
      <c r="IDE107" s="704"/>
      <c r="IDF107" s="704"/>
      <c r="IDG107" s="704"/>
      <c r="IDH107" s="704"/>
      <c r="IDI107" s="704"/>
      <c r="IDJ107" s="704"/>
      <c r="IDK107" s="704"/>
      <c r="IDL107" s="704"/>
      <c r="IDM107" s="704"/>
      <c r="IDN107" s="704"/>
      <c r="IDO107" s="704"/>
      <c r="IDP107" s="704"/>
      <c r="IDQ107" s="704"/>
      <c r="IDR107" s="704"/>
      <c r="IDS107" s="704"/>
      <c r="IDT107" s="704"/>
      <c r="IDU107" s="704"/>
      <c r="IDV107" s="704"/>
      <c r="IDW107" s="704"/>
      <c r="IDX107" s="704"/>
      <c r="IDY107" s="704"/>
      <c r="IDZ107" s="704"/>
      <c r="IEA107" s="704"/>
      <c r="IEB107" s="704"/>
      <c r="IEC107" s="704"/>
      <c r="IED107" s="704"/>
      <c r="IEE107" s="704"/>
      <c r="IEF107" s="704"/>
      <c r="IEG107" s="704"/>
      <c r="IEH107" s="704"/>
      <c r="IEI107" s="704"/>
      <c r="IEJ107" s="704"/>
      <c r="IEK107" s="704"/>
      <c r="IEL107" s="704"/>
      <c r="IEM107" s="704"/>
      <c r="IEN107" s="704"/>
      <c r="IEO107" s="704"/>
      <c r="IEP107" s="704"/>
      <c r="IEQ107" s="704"/>
      <c r="IER107" s="704"/>
      <c r="IES107" s="704"/>
      <c r="IET107" s="704"/>
      <c r="IEU107" s="704"/>
      <c r="IEV107" s="704"/>
      <c r="IEW107" s="704"/>
      <c r="IEX107" s="704"/>
      <c r="IEY107" s="704"/>
      <c r="IEZ107" s="704"/>
      <c r="IFA107" s="704"/>
      <c r="IFB107" s="704"/>
      <c r="IFC107" s="704"/>
      <c r="IFD107" s="704"/>
      <c r="IFE107" s="704"/>
      <c r="IFF107" s="704"/>
      <c r="IFG107" s="704"/>
      <c r="IFH107" s="704"/>
      <c r="IFI107" s="704"/>
      <c r="IFJ107" s="704"/>
      <c r="IFK107" s="704"/>
      <c r="IFL107" s="704"/>
      <c r="IFM107" s="704"/>
      <c r="IFN107" s="704"/>
      <c r="IFO107" s="704"/>
      <c r="IFP107" s="704"/>
      <c r="IFQ107" s="704"/>
      <c r="IFR107" s="704"/>
      <c r="IFS107" s="704"/>
      <c r="IFT107" s="704"/>
      <c r="IFU107" s="704"/>
      <c r="IFV107" s="704"/>
      <c r="IFW107" s="704"/>
      <c r="IFX107" s="704"/>
      <c r="IFY107" s="704"/>
      <c r="IFZ107" s="704"/>
      <c r="IGA107" s="704"/>
      <c r="IGB107" s="704"/>
      <c r="IGC107" s="704"/>
      <c r="IGD107" s="704"/>
      <c r="IGE107" s="704"/>
      <c r="IGF107" s="704"/>
      <c r="IGG107" s="704"/>
      <c r="IGH107" s="704"/>
      <c r="IGI107" s="704"/>
      <c r="IGJ107" s="704"/>
      <c r="IGK107" s="704"/>
      <c r="IGL107" s="704"/>
      <c r="IGM107" s="704"/>
      <c r="IGN107" s="704"/>
      <c r="IGO107" s="704"/>
      <c r="IGP107" s="704"/>
      <c r="IGQ107" s="704"/>
      <c r="IGR107" s="704"/>
      <c r="IGS107" s="704"/>
      <c r="IGT107" s="704"/>
      <c r="IGU107" s="704"/>
      <c r="IGV107" s="704"/>
      <c r="IGW107" s="704"/>
      <c r="IGX107" s="704"/>
      <c r="IGY107" s="704"/>
      <c r="IGZ107" s="704"/>
      <c r="IHA107" s="704"/>
      <c r="IHB107" s="704"/>
      <c r="IHC107" s="704"/>
      <c r="IHD107" s="704"/>
      <c r="IHE107" s="704"/>
      <c r="IHF107" s="704"/>
      <c r="IHG107" s="704"/>
      <c r="IHH107" s="704"/>
      <c r="IHI107" s="704"/>
      <c r="IHJ107" s="704"/>
      <c r="IHK107" s="704"/>
      <c r="IHL107" s="704"/>
      <c r="IHM107" s="704"/>
      <c r="IHN107" s="704"/>
      <c r="IHO107" s="704"/>
      <c r="IHP107" s="704"/>
      <c r="IHQ107" s="704"/>
      <c r="IHR107" s="704"/>
      <c r="IHS107" s="704"/>
      <c r="IHT107" s="704"/>
      <c r="IHU107" s="704"/>
      <c r="IHV107" s="704"/>
      <c r="IHW107" s="704"/>
      <c r="IHX107" s="704"/>
      <c r="IHY107" s="704"/>
      <c r="IHZ107" s="704"/>
      <c r="IIA107" s="704"/>
      <c r="IIB107" s="704"/>
      <c r="IIC107" s="704"/>
      <c r="IID107" s="704"/>
      <c r="IIE107" s="704"/>
      <c r="IIF107" s="704"/>
      <c r="IIG107" s="704"/>
      <c r="IIH107" s="704"/>
      <c r="III107" s="704"/>
      <c r="IIJ107" s="704"/>
      <c r="IIK107" s="704"/>
      <c r="IIL107" s="704"/>
      <c r="IIM107" s="704"/>
      <c r="IIN107" s="704"/>
      <c r="IIO107" s="704"/>
      <c r="IIP107" s="704"/>
      <c r="IIQ107" s="704"/>
      <c r="IIR107" s="704"/>
      <c r="IIS107" s="704"/>
      <c r="IIT107" s="704"/>
      <c r="IIU107" s="704"/>
      <c r="IIV107" s="704"/>
      <c r="IIW107" s="704"/>
      <c r="IIX107" s="704"/>
      <c r="IIY107" s="704"/>
      <c r="IIZ107" s="704"/>
      <c r="IJA107" s="704"/>
      <c r="IJB107" s="704"/>
      <c r="IJC107" s="704"/>
      <c r="IJD107" s="704"/>
      <c r="IJE107" s="704"/>
      <c r="IJF107" s="704"/>
      <c r="IJG107" s="704"/>
      <c r="IJH107" s="704"/>
      <c r="IJI107" s="704"/>
      <c r="IJJ107" s="704"/>
      <c r="IJK107" s="704"/>
      <c r="IJL107" s="704"/>
      <c r="IJM107" s="704"/>
      <c r="IJN107" s="704"/>
      <c r="IJO107" s="704"/>
      <c r="IJP107" s="704"/>
      <c r="IJQ107" s="704"/>
      <c r="IJR107" s="704"/>
      <c r="IJS107" s="704"/>
      <c r="IJT107" s="704"/>
      <c r="IJU107" s="704"/>
      <c r="IJV107" s="704"/>
      <c r="IJW107" s="704"/>
      <c r="IJX107" s="704"/>
      <c r="IJY107" s="704"/>
      <c r="IJZ107" s="704"/>
      <c r="IKA107" s="704"/>
      <c r="IKB107" s="704"/>
      <c r="IKC107" s="704"/>
      <c r="IKD107" s="704"/>
      <c r="IKE107" s="704"/>
      <c r="IKF107" s="704"/>
      <c r="IKG107" s="704"/>
      <c r="IKH107" s="704"/>
      <c r="IKI107" s="704"/>
      <c r="IKJ107" s="704"/>
      <c r="IKK107" s="704"/>
      <c r="IKL107" s="704"/>
      <c r="IKM107" s="704"/>
      <c r="IKN107" s="704"/>
      <c r="IKO107" s="704"/>
      <c r="IKP107" s="704"/>
      <c r="IKQ107" s="704"/>
      <c r="IKR107" s="704"/>
      <c r="IKS107" s="704"/>
      <c r="IKT107" s="704"/>
      <c r="IKU107" s="704"/>
      <c r="IKV107" s="704"/>
      <c r="IKW107" s="704"/>
      <c r="IKX107" s="704"/>
      <c r="IKY107" s="704"/>
      <c r="IKZ107" s="704"/>
      <c r="ILA107" s="704"/>
      <c r="ILB107" s="704"/>
      <c r="ILC107" s="704"/>
      <c r="ILD107" s="704"/>
      <c r="ILE107" s="704"/>
      <c r="ILF107" s="704"/>
      <c r="ILG107" s="704"/>
      <c r="ILH107" s="704"/>
      <c r="ILI107" s="704"/>
      <c r="ILJ107" s="704"/>
      <c r="ILK107" s="704"/>
      <c r="ILL107" s="704"/>
      <c r="ILM107" s="704"/>
      <c r="ILN107" s="704"/>
      <c r="ILO107" s="704"/>
      <c r="ILP107" s="704"/>
      <c r="ILQ107" s="704"/>
      <c r="ILR107" s="704"/>
      <c r="ILS107" s="704"/>
      <c r="ILT107" s="704"/>
      <c r="ILU107" s="704"/>
      <c r="ILV107" s="704"/>
      <c r="ILW107" s="704"/>
      <c r="ILX107" s="704"/>
      <c r="ILY107" s="704"/>
      <c r="ILZ107" s="704"/>
      <c r="IMA107" s="704"/>
      <c r="IMB107" s="704"/>
      <c r="IMC107" s="704"/>
      <c r="IMD107" s="704"/>
      <c r="IME107" s="704"/>
      <c r="IMF107" s="704"/>
      <c r="IMG107" s="704"/>
      <c r="IMH107" s="704"/>
      <c r="IMI107" s="704"/>
      <c r="IMJ107" s="704"/>
      <c r="IMK107" s="704"/>
      <c r="IML107" s="704"/>
      <c r="IMM107" s="704"/>
      <c r="IMN107" s="704"/>
      <c r="IMO107" s="704"/>
      <c r="IMP107" s="704"/>
      <c r="IMQ107" s="704"/>
      <c r="IMR107" s="704"/>
      <c r="IMS107" s="704"/>
      <c r="IMT107" s="704"/>
      <c r="IMU107" s="704"/>
      <c r="IMV107" s="704"/>
      <c r="IMW107" s="704"/>
      <c r="IMX107" s="704"/>
      <c r="IMY107" s="704"/>
      <c r="IMZ107" s="704"/>
      <c r="INA107" s="704"/>
      <c r="INB107" s="704"/>
      <c r="INC107" s="704"/>
      <c r="IND107" s="704"/>
      <c r="INE107" s="704"/>
      <c r="INF107" s="704"/>
      <c r="ING107" s="704"/>
      <c r="INH107" s="704"/>
      <c r="INI107" s="704"/>
      <c r="INJ107" s="704"/>
      <c r="INK107" s="704"/>
      <c r="INL107" s="704"/>
      <c r="INM107" s="704"/>
      <c r="INN107" s="704"/>
      <c r="INO107" s="704"/>
      <c r="INP107" s="704"/>
      <c r="INQ107" s="704"/>
      <c r="INR107" s="704"/>
      <c r="INS107" s="704"/>
      <c r="INT107" s="704"/>
      <c r="INU107" s="704"/>
      <c r="INV107" s="704"/>
      <c r="INW107" s="704"/>
      <c r="INX107" s="704"/>
      <c r="INY107" s="704"/>
      <c r="INZ107" s="704"/>
      <c r="IOA107" s="704"/>
      <c r="IOB107" s="704"/>
      <c r="IOC107" s="704"/>
      <c r="IOD107" s="704"/>
      <c r="IOE107" s="704"/>
      <c r="IOF107" s="704"/>
      <c r="IOG107" s="704"/>
      <c r="IOH107" s="704"/>
      <c r="IOI107" s="704"/>
      <c r="IOJ107" s="704"/>
      <c r="IOK107" s="704"/>
      <c r="IOL107" s="704"/>
      <c r="IOM107" s="704"/>
      <c r="ION107" s="704"/>
      <c r="IOO107" s="704"/>
      <c r="IOP107" s="704"/>
      <c r="IOQ107" s="704"/>
      <c r="IOR107" s="704"/>
      <c r="IOS107" s="704"/>
      <c r="IOT107" s="704"/>
      <c r="IOU107" s="704"/>
      <c r="IOV107" s="704"/>
      <c r="IOW107" s="704"/>
      <c r="IOX107" s="704"/>
      <c r="IOY107" s="704"/>
      <c r="IOZ107" s="704"/>
      <c r="IPA107" s="704"/>
      <c r="IPB107" s="704"/>
      <c r="IPC107" s="704"/>
      <c r="IPD107" s="704"/>
      <c r="IPE107" s="704"/>
      <c r="IPF107" s="704"/>
      <c r="IPG107" s="704"/>
      <c r="IPH107" s="704"/>
      <c r="IPI107" s="704"/>
      <c r="IPJ107" s="704"/>
      <c r="IPK107" s="704"/>
      <c r="IPL107" s="704"/>
      <c r="IPM107" s="704"/>
      <c r="IPN107" s="704"/>
      <c r="IPO107" s="704"/>
      <c r="IPP107" s="704"/>
      <c r="IPQ107" s="704"/>
      <c r="IPR107" s="704"/>
      <c r="IPS107" s="704"/>
      <c r="IPT107" s="704"/>
      <c r="IPU107" s="704"/>
      <c r="IPV107" s="704"/>
      <c r="IPW107" s="704"/>
      <c r="IPX107" s="704"/>
      <c r="IPY107" s="704"/>
      <c r="IPZ107" s="704"/>
      <c r="IQA107" s="704"/>
      <c r="IQB107" s="704"/>
      <c r="IQC107" s="704"/>
      <c r="IQD107" s="704"/>
      <c r="IQE107" s="704"/>
      <c r="IQF107" s="704"/>
      <c r="IQG107" s="704"/>
      <c r="IQH107" s="704"/>
      <c r="IQI107" s="704"/>
      <c r="IQJ107" s="704"/>
      <c r="IQK107" s="704"/>
      <c r="IQL107" s="704"/>
      <c r="IQM107" s="704"/>
      <c r="IQN107" s="704"/>
      <c r="IQO107" s="704"/>
      <c r="IQP107" s="704"/>
      <c r="IQQ107" s="704"/>
      <c r="IQR107" s="704"/>
      <c r="IQS107" s="704"/>
      <c r="IQT107" s="704"/>
      <c r="IQU107" s="704"/>
      <c r="IQV107" s="704"/>
      <c r="IQW107" s="704"/>
      <c r="IQX107" s="704"/>
      <c r="IQY107" s="704"/>
      <c r="IQZ107" s="704"/>
      <c r="IRA107" s="704"/>
      <c r="IRB107" s="704"/>
      <c r="IRC107" s="704"/>
      <c r="IRD107" s="704"/>
      <c r="IRE107" s="704"/>
      <c r="IRF107" s="704"/>
      <c r="IRG107" s="704"/>
      <c r="IRH107" s="704"/>
      <c r="IRI107" s="704"/>
      <c r="IRJ107" s="704"/>
      <c r="IRK107" s="704"/>
      <c r="IRL107" s="704"/>
      <c r="IRM107" s="704"/>
      <c r="IRN107" s="704"/>
      <c r="IRO107" s="704"/>
      <c r="IRP107" s="704"/>
      <c r="IRQ107" s="704"/>
      <c r="IRR107" s="704"/>
      <c r="IRS107" s="704"/>
      <c r="IRT107" s="704"/>
      <c r="IRU107" s="704"/>
      <c r="IRV107" s="704"/>
      <c r="IRW107" s="704"/>
      <c r="IRX107" s="704"/>
      <c r="IRY107" s="704"/>
      <c r="IRZ107" s="704"/>
      <c r="ISA107" s="704"/>
      <c r="ISB107" s="704"/>
      <c r="ISC107" s="704"/>
      <c r="ISD107" s="704"/>
      <c r="ISE107" s="704"/>
      <c r="ISF107" s="704"/>
      <c r="ISG107" s="704"/>
      <c r="ISH107" s="704"/>
      <c r="ISI107" s="704"/>
      <c r="ISJ107" s="704"/>
      <c r="ISK107" s="704"/>
      <c r="ISL107" s="704"/>
      <c r="ISM107" s="704"/>
      <c r="ISN107" s="704"/>
      <c r="ISO107" s="704"/>
      <c r="ISP107" s="704"/>
      <c r="ISQ107" s="704"/>
      <c r="ISR107" s="704"/>
      <c r="ISS107" s="704"/>
      <c r="IST107" s="704"/>
      <c r="ISU107" s="704"/>
      <c r="ISV107" s="704"/>
      <c r="ISW107" s="704"/>
      <c r="ISX107" s="704"/>
      <c r="ISY107" s="704"/>
      <c r="ISZ107" s="704"/>
      <c r="ITA107" s="704"/>
      <c r="ITB107" s="704"/>
      <c r="ITC107" s="704"/>
      <c r="ITD107" s="704"/>
      <c r="ITE107" s="704"/>
      <c r="ITF107" s="704"/>
      <c r="ITG107" s="704"/>
      <c r="ITH107" s="704"/>
      <c r="ITI107" s="704"/>
      <c r="ITJ107" s="704"/>
      <c r="ITK107" s="704"/>
      <c r="ITL107" s="704"/>
      <c r="ITM107" s="704"/>
      <c r="ITN107" s="704"/>
      <c r="ITO107" s="704"/>
      <c r="ITP107" s="704"/>
      <c r="ITQ107" s="704"/>
      <c r="ITR107" s="704"/>
      <c r="ITS107" s="704"/>
      <c r="ITT107" s="704"/>
      <c r="ITU107" s="704"/>
      <c r="ITV107" s="704"/>
      <c r="ITW107" s="704"/>
      <c r="ITX107" s="704"/>
      <c r="ITY107" s="704"/>
      <c r="ITZ107" s="704"/>
      <c r="IUA107" s="704"/>
      <c r="IUB107" s="704"/>
      <c r="IUC107" s="704"/>
      <c r="IUD107" s="704"/>
      <c r="IUE107" s="704"/>
      <c r="IUF107" s="704"/>
      <c r="IUG107" s="704"/>
      <c r="IUH107" s="704"/>
      <c r="IUI107" s="704"/>
      <c r="IUJ107" s="704"/>
      <c r="IUK107" s="704"/>
      <c r="IUL107" s="704"/>
      <c r="IUM107" s="704"/>
      <c r="IUN107" s="704"/>
      <c r="IUO107" s="704"/>
      <c r="IUP107" s="704"/>
      <c r="IUQ107" s="704"/>
      <c r="IUR107" s="704"/>
      <c r="IUS107" s="704"/>
      <c r="IUT107" s="704"/>
      <c r="IUU107" s="704"/>
      <c r="IUV107" s="704"/>
      <c r="IUW107" s="704"/>
      <c r="IUX107" s="704"/>
      <c r="IUY107" s="704"/>
      <c r="IUZ107" s="704"/>
      <c r="IVA107" s="704"/>
      <c r="IVB107" s="704"/>
      <c r="IVC107" s="704"/>
      <c r="IVD107" s="704"/>
      <c r="IVE107" s="704"/>
      <c r="IVF107" s="704"/>
      <c r="IVG107" s="704"/>
      <c r="IVH107" s="704"/>
      <c r="IVI107" s="704"/>
      <c r="IVJ107" s="704"/>
      <c r="IVK107" s="704"/>
      <c r="IVL107" s="704"/>
      <c r="IVM107" s="704"/>
      <c r="IVN107" s="704"/>
      <c r="IVO107" s="704"/>
      <c r="IVP107" s="704"/>
      <c r="IVQ107" s="704"/>
      <c r="IVR107" s="704"/>
      <c r="IVS107" s="704"/>
      <c r="IVT107" s="704"/>
      <c r="IVU107" s="704"/>
      <c r="IVV107" s="704"/>
      <c r="IVW107" s="704"/>
      <c r="IVX107" s="704"/>
      <c r="IVY107" s="704"/>
      <c r="IVZ107" s="704"/>
      <c r="IWA107" s="704"/>
      <c r="IWB107" s="704"/>
      <c r="IWC107" s="704"/>
      <c r="IWD107" s="704"/>
      <c r="IWE107" s="704"/>
      <c r="IWF107" s="704"/>
      <c r="IWG107" s="704"/>
      <c r="IWH107" s="704"/>
      <c r="IWI107" s="704"/>
      <c r="IWJ107" s="704"/>
      <c r="IWK107" s="704"/>
      <c r="IWL107" s="704"/>
      <c r="IWM107" s="704"/>
      <c r="IWN107" s="704"/>
      <c r="IWO107" s="704"/>
      <c r="IWP107" s="704"/>
      <c r="IWQ107" s="704"/>
      <c r="IWR107" s="704"/>
      <c r="IWS107" s="704"/>
      <c r="IWT107" s="704"/>
      <c r="IWU107" s="704"/>
      <c r="IWV107" s="704"/>
      <c r="IWW107" s="704"/>
      <c r="IWX107" s="704"/>
      <c r="IWY107" s="704"/>
      <c r="IWZ107" s="704"/>
      <c r="IXA107" s="704"/>
      <c r="IXB107" s="704"/>
      <c r="IXC107" s="704"/>
      <c r="IXD107" s="704"/>
      <c r="IXE107" s="704"/>
      <c r="IXF107" s="704"/>
      <c r="IXG107" s="704"/>
      <c r="IXH107" s="704"/>
      <c r="IXI107" s="704"/>
      <c r="IXJ107" s="704"/>
      <c r="IXK107" s="704"/>
      <c r="IXL107" s="704"/>
      <c r="IXM107" s="704"/>
      <c r="IXN107" s="704"/>
      <c r="IXO107" s="704"/>
      <c r="IXP107" s="704"/>
      <c r="IXQ107" s="704"/>
      <c r="IXR107" s="704"/>
      <c r="IXS107" s="704"/>
      <c r="IXT107" s="704"/>
      <c r="IXU107" s="704"/>
      <c r="IXV107" s="704"/>
      <c r="IXW107" s="704"/>
      <c r="IXX107" s="704"/>
      <c r="IXY107" s="704"/>
      <c r="IXZ107" s="704"/>
      <c r="IYA107" s="704"/>
      <c r="IYB107" s="704"/>
      <c r="IYC107" s="704"/>
      <c r="IYD107" s="704"/>
      <c r="IYE107" s="704"/>
      <c r="IYF107" s="704"/>
      <c r="IYG107" s="704"/>
      <c r="IYH107" s="704"/>
      <c r="IYI107" s="704"/>
      <c r="IYJ107" s="704"/>
      <c r="IYK107" s="704"/>
      <c r="IYL107" s="704"/>
      <c r="IYM107" s="704"/>
      <c r="IYN107" s="704"/>
      <c r="IYO107" s="704"/>
      <c r="IYP107" s="704"/>
      <c r="IYQ107" s="704"/>
      <c r="IYR107" s="704"/>
      <c r="IYS107" s="704"/>
      <c r="IYT107" s="704"/>
      <c r="IYU107" s="704"/>
      <c r="IYV107" s="704"/>
      <c r="IYW107" s="704"/>
      <c r="IYX107" s="704"/>
      <c r="IYY107" s="704"/>
      <c r="IYZ107" s="704"/>
      <c r="IZA107" s="704"/>
      <c r="IZB107" s="704"/>
      <c r="IZC107" s="704"/>
      <c r="IZD107" s="704"/>
      <c r="IZE107" s="704"/>
      <c r="IZF107" s="704"/>
      <c r="IZG107" s="704"/>
      <c r="IZH107" s="704"/>
      <c r="IZI107" s="704"/>
      <c r="IZJ107" s="704"/>
      <c r="IZK107" s="704"/>
      <c r="IZL107" s="704"/>
      <c r="IZM107" s="704"/>
      <c r="IZN107" s="704"/>
      <c r="IZO107" s="704"/>
      <c r="IZP107" s="704"/>
      <c r="IZQ107" s="704"/>
      <c r="IZR107" s="704"/>
      <c r="IZS107" s="704"/>
      <c r="IZT107" s="704"/>
      <c r="IZU107" s="704"/>
      <c r="IZV107" s="704"/>
      <c r="IZW107" s="704"/>
      <c r="IZX107" s="704"/>
      <c r="IZY107" s="704"/>
      <c r="IZZ107" s="704"/>
      <c r="JAA107" s="704"/>
      <c r="JAB107" s="704"/>
      <c r="JAC107" s="704"/>
      <c r="JAD107" s="704"/>
      <c r="JAE107" s="704"/>
      <c r="JAF107" s="704"/>
      <c r="JAG107" s="704"/>
      <c r="JAH107" s="704"/>
      <c r="JAI107" s="704"/>
      <c r="JAJ107" s="704"/>
      <c r="JAK107" s="704"/>
      <c r="JAL107" s="704"/>
      <c r="JAM107" s="704"/>
      <c r="JAN107" s="704"/>
      <c r="JAO107" s="704"/>
      <c r="JAP107" s="704"/>
      <c r="JAQ107" s="704"/>
      <c r="JAR107" s="704"/>
      <c r="JAS107" s="704"/>
      <c r="JAT107" s="704"/>
      <c r="JAU107" s="704"/>
      <c r="JAV107" s="704"/>
      <c r="JAW107" s="704"/>
      <c r="JAX107" s="704"/>
      <c r="JAY107" s="704"/>
      <c r="JAZ107" s="704"/>
      <c r="JBA107" s="704"/>
      <c r="JBB107" s="704"/>
      <c r="JBC107" s="704"/>
      <c r="JBD107" s="704"/>
      <c r="JBE107" s="704"/>
      <c r="JBF107" s="704"/>
      <c r="JBG107" s="704"/>
      <c r="JBH107" s="704"/>
      <c r="JBI107" s="704"/>
      <c r="JBJ107" s="704"/>
      <c r="JBK107" s="704"/>
      <c r="JBL107" s="704"/>
      <c r="JBM107" s="704"/>
      <c r="JBN107" s="704"/>
      <c r="JBO107" s="704"/>
      <c r="JBP107" s="704"/>
      <c r="JBQ107" s="704"/>
      <c r="JBR107" s="704"/>
      <c r="JBS107" s="704"/>
      <c r="JBT107" s="704"/>
      <c r="JBU107" s="704"/>
      <c r="JBV107" s="704"/>
      <c r="JBW107" s="704"/>
      <c r="JBX107" s="704"/>
      <c r="JBY107" s="704"/>
      <c r="JBZ107" s="704"/>
      <c r="JCA107" s="704"/>
      <c r="JCB107" s="704"/>
      <c r="JCC107" s="704"/>
      <c r="JCD107" s="704"/>
      <c r="JCE107" s="704"/>
      <c r="JCF107" s="704"/>
      <c r="JCG107" s="704"/>
      <c r="JCH107" s="704"/>
      <c r="JCI107" s="704"/>
      <c r="JCJ107" s="704"/>
      <c r="JCK107" s="704"/>
      <c r="JCL107" s="704"/>
      <c r="JCM107" s="704"/>
      <c r="JCN107" s="704"/>
      <c r="JCO107" s="704"/>
      <c r="JCP107" s="704"/>
      <c r="JCQ107" s="704"/>
      <c r="JCR107" s="704"/>
      <c r="JCS107" s="704"/>
      <c r="JCT107" s="704"/>
      <c r="JCU107" s="704"/>
      <c r="JCV107" s="704"/>
      <c r="JCW107" s="704"/>
      <c r="JCX107" s="704"/>
      <c r="JCY107" s="704"/>
      <c r="JCZ107" s="704"/>
      <c r="JDA107" s="704"/>
      <c r="JDB107" s="704"/>
      <c r="JDC107" s="704"/>
      <c r="JDD107" s="704"/>
      <c r="JDE107" s="704"/>
      <c r="JDF107" s="704"/>
      <c r="JDG107" s="704"/>
      <c r="JDH107" s="704"/>
      <c r="JDI107" s="704"/>
      <c r="JDJ107" s="704"/>
      <c r="JDK107" s="704"/>
      <c r="JDL107" s="704"/>
      <c r="JDM107" s="704"/>
      <c r="JDN107" s="704"/>
      <c r="JDO107" s="704"/>
      <c r="JDP107" s="704"/>
      <c r="JDQ107" s="704"/>
      <c r="JDR107" s="704"/>
      <c r="JDS107" s="704"/>
      <c r="JDT107" s="704"/>
      <c r="JDU107" s="704"/>
      <c r="JDV107" s="704"/>
      <c r="JDW107" s="704"/>
      <c r="JDX107" s="704"/>
      <c r="JDY107" s="704"/>
      <c r="JDZ107" s="704"/>
      <c r="JEA107" s="704"/>
      <c r="JEB107" s="704"/>
      <c r="JEC107" s="704"/>
      <c r="JED107" s="704"/>
      <c r="JEE107" s="704"/>
      <c r="JEF107" s="704"/>
      <c r="JEG107" s="704"/>
      <c r="JEH107" s="704"/>
      <c r="JEI107" s="704"/>
      <c r="JEJ107" s="704"/>
      <c r="JEK107" s="704"/>
      <c r="JEL107" s="704"/>
      <c r="JEM107" s="704"/>
      <c r="JEN107" s="704"/>
      <c r="JEO107" s="704"/>
      <c r="JEP107" s="704"/>
      <c r="JEQ107" s="704"/>
      <c r="JER107" s="704"/>
      <c r="JES107" s="704"/>
      <c r="JET107" s="704"/>
      <c r="JEU107" s="704"/>
      <c r="JEV107" s="704"/>
      <c r="JEW107" s="704"/>
      <c r="JEX107" s="704"/>
      <c r="JEY107" s="704"/>
      <c r="JEZ107" s="704"/>
      <c r="JFA107" s="704"/>
      <c r="JFB107" s="704"/>
      <c r="JFC107" s="704"/>
      <c r="JFD107" s="704"/>
      <c r="JFE107" s="704"/>
      <c r="JFF107" s="704"/>
      <c r="JFG107" s="704"/>
      <c r="JFH107" s="704"/>
      <c r="JFI107" s="704"/>
      <c r="JFJ107" s="704"/>
      <c r="JFK107" s="704"/>
      <c r="JFL107" s="704"/>
      <c r="JFM107" s="704"/>
      <c r="JFN107" s="704"/>
      <c r="JFO107" s="704"/>
      <c r="JFP107" s="704"/>
      <c r="JFQ107" s="704"/>
      <c r="JFR107" s="704"/>
      <c r="JFS107" s="704"/>
      <c r="JFT107" s="704"/>
      <c r="JFU107" s="704"/>
      <c r="JFV107" s="704"/>
      <c r="JFW107" s="704"/>
      <c r="JFX107" s="704"/>
      <c r="JFY107" s="704"/>
      <c r="JFZ107" s="704"/>
      <c r="JGA107" s="704"/>
      <c r="JGB107" s="704"/>
      <c r="JGC107" s="704"/>
      <c r="JGD107" s="704"/>
      <c r="JGE107" s="704"/>
      <c r="JGF107" s="704"/>
      <c r="JGG107" s="704"/>
      <c r="JGH107" s="704"/>
      <c r="JGI107" s="704"/>
      <c r="JGJ107" s="704"/>
      <c r="JGK107" s="704"/>
      <c r="JGL107" s="704"/>
      <c r="JGM107" s="704"/>
      <c r="JGN107" s="704"/>
      <c r="JGO107" s="704"/>
      <c r="JGP107" s="704"/>
      <c r="JGQ107" s="704"/>
      <c r="JGR107" s="704"/>
      <c r="JGS107" s="704"/>
      <c r="JGT107" s="704"/>
      <c r="JGU107" s="704"/>
      <c r="JGV107" s="704"/>
      <c r="JGW107" s="704"/>
      <c r="JGX107" s="704"/>
      <c r="JGY107" s="704"/>
      <c r="JGZ107" s="704"/>
      <c r="JHA107" s="704"/>
      <c r="JHB107" s="704"/>
      <c r="JHC107" s="704"/>
      <c r="JHD107" s="704"/>
      <c r="JHE107" s="704"/>
      <c r="JHF107" s="704"/>
      <c r="JHG107" s="704"/>
      <c r="JHH107" s="704"/>
      <c r="JHI107" s="704"/>
      <c r="JHJ107" s="704"/>
      <c r="JHK107" s="704"/>
      <c r="JHL107" s="704"/>
      <c r="JHM107" s="704"/>
      <c r="JHN107" s="704"/>
      <c r="JHO107" s="704"/>
      <c r="JHP107" s="704"/>
      <c r="JHQ107" s="704"/>
      <c r="JHR107" s="704"/>
      <c r="JHS107" s="704"/>
      <c r="JHT107" s="704"/>
      <c r="JHU107" s="704"/>
      <c r="JHV107" s="704"/>
      <c r="JHW107" s="704"/>
      <c r="JHX107" s="704"/>
      <c r="JHY107" s="704"/>
      <c r="JHZ107" s="704"/>
      <c r="JIA107" s="704"/>
      <c r="JIB107" s="704"/>
      <c r="JIC107" s="704"/>
      <c r="JID107" s="704"/>
      <c r="JIE107" s="704"/>
      <c r="JIF107" s="704"/>
      <c r="JIG107" s="704"/>
      <c r="JIH107" s="704"/>
      <c r="JII107" s="704"/>
      <c r="JIJ107" s="704"/>
      <c r="JIK107" s="704"/>
      <c r="JIL107" s="704"/>
      <c r="JIM107" s="704"/>
      <c r="JIN107" s="704"/>
      <c r="JIO107" s="704"/>
      <c r="JIP107" s="704"/>
      <c r="JIQ107" s="704"/>
      <c r="JIR107" s="704"/>
      <c r="JIS107" s="704"/>
      <c r="JIT107" s="704"/>
      <c r="JIU107" s="704"/>
      <c r="JIV107" s="704"/>
      <c r="JIW107" s="704"/>
      <c r="JIX107" s="704"/>
      <c r="JIY107" s="704"/>
      <c r="JIZ107" s="704"/>
      <c r="JJA107" s="704"/>
      <c r="JJB107" s="704"/>
      <c r="JJC107" s="704"/>
      <c r="JJD107" s="704"/>
      <c r="JJE107" s="704"/>
      <c r="JJF107" s="704"/>
      <c r="JJG107" s="704"/>
      <c r="JJH107" s="704"/>
      <c r="JJI107" s="704"/>
      <c r="JJJ107" s="704"/>
      <c r="JJK107" s="704"/>
      <c r="JJL107" s="704"/>
      <c r="JJM107" s="704"/>
      <c r="JJN107" s="704"/>
      <c r="JJO107" s="704"/>
      <c r="JJP107" s="704"/>
      <c r="JJQ107" s="704"/>
      <c r="JJR107" s="704"/>
      <c r="JJS107" s="704"/>
      <c r="JJT107" s="704"/>
      <c r="JJU107" s="704"/>
      <c r="JJV107" s="704"/>
      <c r="JJW107" s="704"/>
      <c r="JJX107" s="704"/>
      <c r="JJY107" s="704"/>
      <c r="JJZ107" s="704"/>
      <c r="JKA107" s="704"/>
      <c r="JKB107" s="704"/>
      <c r="JKC107" s="704"/>
      <c r="JKD107" s="704"/>
      <c r="JKE107" s="704"/>
      <c r="JKF107" s="704"/>
      <c r="JKG107" s="704"/>
      <c r="JKH107" s="704"/>
      <c r="JKI107" s="704"/>
      <c r="JKJ107" s="704"/>
      <c r="JKK107" s="704"/>
      <c r="JKL107" s="704"/>
      <c r="JKM107" s="704"/>
      <c r="JKN107" s="704"/>
      <c r="JKO107" s="704"/>
      <c r="JKP107" s="704"/>
      <c r="JKQ107" s="704"/>
      <c r="JKR107" s="704"/>
      <c r="JKS107" s="704"/>
      <c r="JKT107" s="704"/>
      <c r="JKU107" s="704"/>
      <c r="JKV107" s="704"/>
      <c r="JKW107" s="704"/>
      <c r="JKX107" s="704"/>
      <c r="JKY107" s="704"/>
      <c r="JKZ107" s="704"/>
      <c r="JLA107" s="704"/>
      <c r="JLB107" s="704"/>
      <c r="JLC107" s="704"/>
      <c r="JLD107" s="704"/>
      <c r="JLE107" s="704"/>
      <c r="JLF107" s="704"/>
      <c r="JLG107" s="704"/>
      <c r="JLH107" s="704"/>
      <c r="JLI107" s="704"/>
      <c r="JLJ107" s="704"/>
      <c r="JLK107" s="704"/>
      <c r="JLL107" s="704"/>
      <c r="JLM107" s="704"/>
      <c r="JLN107" s="704"/>
      <c r="JLO107" s="704"/>
      <c r="JLP107" s="704"/>
      <c r="JLQ107" s="704"/>
      <c r="JLR107" s="704"/>
      <c r="JLS107" s="704"/>
      <c r="JLT107" s="704"/>
      <c r="JLU107" s="704"/>
      <c r="JLV107" s="704"/>
      <c r="JLW107" s="704"/>
      <c r="JLX107" s="704"/>
      <c r="JLY107" s="704"/>
      <c r="JLZ107" s="704"/>
      <c r="JMA107" s="704"/>
      <c r="JMB107" s="704"/>
      <c r="JMC107" s="704"/>
      <c r="JMD107" s="704"/>
      <c r="JME107" s="704"/>
      <c r="JMF107" s="704"/>
      <c r="JMG107" s="704"/>
      <c r="JMH107" s="704"/>
      <c r="JMI107" s="704"/>
      <c r="JMJ107" s="704"/>
      <c r="JMK107" s="704"/>
      <c r="JML107" s="704"/>
      <c r="JMM107" s="704"/>
      <c r="JMN107" s="704"/>
      <c r="JMO107" s="704"/>
      <c r="JMP107" s="704"/>
      <c r="JMQ107" s="704"/>
      <c r="JMR107" s="704"/>
      <c r="JMS107" s="704"/>
      <c r="JMT107" s="704"/>
      <c r="JMU107" s="704"/>
      <c r="JMV107" s="704"/>
      <c r="JMW107" s="704"/>
      <c r="JMX107" s="704"/>
      <c r="JMY107" s="704"/>
      <c r="JMZ107" s="704"/>
      <c r="JNA107" s="704"/>
      <c r="JNB107" s="704"/>
      <c r="JNC107" s="704"/>
      <c r="JND107" s="704"/>
      <c r="JNE107" s="704"/>
      <c r="JNF107" s="704"/>
      <c r="JNG107" s="704"/>
      <c r="JNH107" s="704"/>
      <c r="JNI107" s="704"/>
      <c r="JNJ107" s="704"/>
      <c r="JNK107" s="704"/>
      <c r="JNL107" s="704"/>
      <c r="JNM107" s="704"/>
      <c r="JNN107" s="704"/>
      <c r="JNO107" s="704"/>
      <c r="JNP107" s="704"/>
      <c r="JNQ107" s="704"/>
      <c r="JNR107" s="704"/>
      <c r="JNS107" s="704"/>
      <c r="JNT107" s="704"/>
      <c r="JNU107" s="704"/>
      <c r="JNV107" s="704"/>
      <c r="JNW107" s="704"/>
      <c r="JNX107" s="704"/>
      <c r="JNY107" s="704"/>
      <c r="JNZ107" s="704"/>
      <c r="JOA107" s="704"/>
      <c r="JOB107" s="704"/>
      <c r="JOC107" s="704"/>
      <c r="JOD107" s="704"/>
      <c r="JOE107" s="704"/>
      <c r="JOF107" s="704"/>
      <c r="JOG107" s="704"/>
      <c r="JOH107" s="704"/>
      <c r="JOI107" s="704"/>
      <c r="JOJ107" s="704"/>
      <c r="JOK107" s="704"/>
      <c r="JOL107" s="704"/>
      <c r="JOM107" s="704"/>
      <c r="JON107" s="704"/>
      <c r="JOO107" s="704"/>
      <c r="JOP107" s="704"/>
      <c r="JOQ107" s="704"/>
      <c r="JOR107" s="704"/>
      <c r="JOS107" s="704"/>
      <c r="JOT107" s="704"/>
      <c r="JOU107" s="704"/>
      <c r="JOV107" s="704"/>
      <c r="JOW107" s="704"/>
      <c r="JOX107" s="704"/>
      <c r="JOY107" s="704"/>
      <c r="JOZ107" s="704"/>
      <c r="JPA107" s="704"/>
      <c r="JPB107" s="704"/>
      <c r="JPC107" s="704"/>
      <c r="JPD107" s="704"/>
      <c r="JPE107" s="704"/>
      <c r="JPF107" s="704"/>
      <c r="JPG107" s="704"/>
      <c r="JPH107" s="704"/>
      <c r="JPI107" s="704"/>
      <c r="JPJ107" s="704"/>
      <c r="JPK107" s="704"/>
      <c r="JPL107" s="704"/>
      <c r="JPM107" s="704"/>
      <c r="JPN107" s="704"/>
      <c r="JPO107" s="704"/>
      <c r="JPP107" s="704"/>
      <c r="JPQ107" s="704"/>
      <c r="JPR107" s="704"/>
      <c r="JPS107" s="704"/>
      <c r="JPT107" s="704"/>
      <c r="JPU107" s="704"/>
      <c r="JPV107" s="704"/>
      <c r="JPW107" s="704"/>
      <c r="JPX107" s="704"/>
      <c r="JPY107" s="704"/>
      <c r="JPZ107" s="704"/>
      <c r="JQA107" s="704"/>
      <c r="JQB107" s="704"/>
      <c r="JQC107" s="704"/>
      <c r="JQD107" s="704"/>
      <c r="JQE107" s="704"/>
      <c r="JQF107" s="704"/>
      <c r="JQG107" s="704"/>
      <c r="JQH107" s="704"/>
      <c r="JQI107" s="704"/>
      <c r="JQJ107" s="704"/>
      <c r="JQK107" s="704"/>
      <c r="JQL107" s="704"/>
      <c r="JQM107" s="704"/>
      <c r="JQN107" s="704"/>
      <c r="JQO107" s="704"/>
      <c r="JQP107" s="704"/>
      <c r="JQQ107" s="704"/>
      <c r="JQR107" s="704"/>
      <c r="JQS107" s="704"/>
      <c r="JQT107" s="704"/>
      <c r="JQU107" s="704"/>
      <c r="JQV107" s="704"/>
      <c r="JQW107" s="704"/>
      <c r="JQX107" s="704"/>
      <c r="JQY107" s="704"/>
      <c r="JQZ107" s="704"/>
      <c r="JRA107" s="704"/>
      <c r="JRB107" s="704"/>
      <c r="JRC107" s="704"/>
      <c r="JRD107" s="704"/>
      <c r="JRE107" s="704"/>
      <c r="JRF107" s="704"/>
      <c r="JRG107" s="704"/>
      <c r="JRH107" s="704"/>
      <c r="JRI107" s="704"/>
      <c r="JRJ107" s="704"/>
      <c r="JRK107" s="704"/>
      <c r="JRL107" s="704"/>
      <c r="JRM107" s="704"/>
      <c r="JRN107" s="704"/>
      <c r="JRO107" s="704"/>
      <c r="JRP107" s="704"/>
      <c r="JRQ107" s="704"/>
      <c r="JRR107" s="704"/>
      <c r="JRS107" s="704"/>
      <c r="JRT107" s="704"/>
      <c r="JRU107" s="704"/>
      <c r="JRV107" s="704"/>
      <c r="JRW107" s="704"/>
      <c r="JRX107" s="704"/>
      <c r="JRY107" s="704"/>
      <c r="JRZ107" s="704"/>
      <c r="JSA107" s="704"/>
      <c r="JSB107" s="704"/>
      <c r="JSC107" s="704"/>
      <c r="JSD107" s="704"/>
      <c r="JSE107" s="704"/>
      <c r="JSF107" s="704"/>
      <c r="JSG107" s="704"/>
      <c r="JSH107" s="704"/>
      <c r="JSI107" s="704"/>
      <c r="JSJ107" s="704"/>
      <c r="JSK107" s="704"/>
      <c r="JSL107" s="704"/>
      <c r="JSM107" s="704"/>
      <c r="JSN107" s="704"/>
      <c r="JSO107" s="704"/>
      <c r="JSP107" s="704"/>
      <c r="JSQ107" s="704"/>
      <c r="JSR107" s="704"/>
      <c r="JSS107" s="704"/>
      <c r="JST107" s="704"/>
      <c r="JSU107" s="704"/>
      <c r="JSV107" s="704"/>
      <c r="JSW107" s="704"/>
      <c r="JSX107" s="704"/>
      <c r="JSY107" s="704"/>
      <c r="JSZ107" s="704"/>
      <c r="JTA107" s="704"/>
      <c r="JTB107" s="704"/>
      <c r="JTC107" s="704"/>
      <c r="JTD107" s="704"/>
      <c r="JTE107" s="704"/>
      <c r="JTF107" s="704"/>
      <c r="JTG107" s="704"/>
      <c r="JTH107" s="704"/>
      <c r="JTI107" s="704"/>
      <c r="JTJ107" s="704"/>
      <c r="JTK107" s="704"/>
      <c r="JTL107" s="704"/>
      <c r="JTM107" s="704"/>
      <c r="JTN107" s="704"/>
      <c r="JTO107" s="704"/>
      <c r="JTP107" s="704"/>
      <c r="JTQ107" s="704"/>
      <c r="JTR107" s="704"/>
      <c r="JTS107" s="704"/>
      <c r="JTT107" s="704"/>
      <c r="JTU107" s="704"/>
      <c r="JTV107" s="704"/>
      <c r="JTW107" s="704"/>
      <c r="JTX107" s="704"/>
      <c r="JTY107" s="704"/>
      <c r="JTZ107" s="704"/>
      <c r="JUA107" s="704"/>
      <c r="JUB107" s="704"/>
      <c r="JUC107" s="704"/>
      <c r="JUD107" s="704"/>
      <c r="JUE107" s="704"/>
      <c r="JUF107" s="704"/>
      <c r="JUG107" s="704"/>
      <c r="JUH107" s="704"/>
      <c r="JUI107" s="704"/>
      <c r="JUJ107" s="704"/>
      <c r="JUK107" s="704"/>
      <c r="JUL107" s="704"/>
      <c r="JUM107" s="704"/>
      <c r="JUN107" s="704"/>
      <c r="JUO107" s="704"/>
      <c r="JUP107" s="704"/>
      <c r="JUQ107" s="704"/>
      <c r="JUR107" s="704"/>
      <c r="JUS107" s="704"/>
      <c r="JUT107" s="704"/>
      <c r="JUU107" s="704"/>
      <c r="JUV107" s="704"/>
      <c r="JUW107" s="704"/>
      <c r="JUX107" s="704"/>
      <c r="JUY107" s="704"/>
      <c r="JUZ107" s="704"/>
      <c r="JVA107" s="704"/>
      <c r="JVB107" s="704"/>
      <c r="JVC107" s="704"/>
      <c r="JVD107" s="704"/>
      <c r="JVE107" s="704"/>
      <c r="JVF107" s="704"/>
      <c r="JVG107" s="704"/>
      <c r="JVH107" s="704"/>
      <c r="JVI107" s="704"/>
      <c r="JVJ107" s="704"/>
      <c r="JVK107" s="704"/>
      <c r="JVL107" s="704"/>
      <c r="JVM107" s="704"/>
      <c r="JVN107" s="704"/>
      <c r="JVO107" s="704"/>
      <c r="JVP107" s="704"/>
      <c r="JVQ107" s="704"/>
      <c r="JVR107" s="704"/>
      <c r="JVS107" s="704"/>
      <c r="JVT107" s="704"/>
      <c r="JVU107" s="704"/>
      <c r="JVV107" s="704"/>
      <c r="JVW107" s="704"/>
      <c r="JVX107" s="704"/>
      <c r="JVY107" s="704"/>
      <c r="JVZ107" s="704"/>
      <c r="JWA107" s="704"/>
      <c r="JWB107" s="704"/>
      <c r="JWC107" s="704"/>
      <c r="JWD107" s="704"/>
      <c r="JWE107" s="704"/>
      <c r="JWF107" s="704"/>
      <c r="JWG107" s="704"/>
      <c r="JWH107" s="704"/>
      <c r="JWI107" s="704"/>
      <c r="JWJ107" s="704"/>
      <c r="JWK107" s="704"/>
      <c r="JWL107" s="704"/>
      <c r="JWM107" s="704"/>
      <c r="JWN107" s="704"/>
      <c r="JWO107" s="704"/>
      <c r="JWP107" s="704"/>
      <c r="JWQ107" s="704"/>
      <c r="JWR107" s="704"/>
      <c r="JWS107" s="704"/>
      <c r="JWT107" s="704"/>
      <c r="JWU107" s="704"/>
      <c r="JWV107" s="704"/>
      <c r="JWW107" s="704"/>
      <c r="JWX107" s="704"/>
      <c r="JWY107" s="704"/>
      <c r="JWZ107" s="704"/>
      <c r="JXA107" s="704"/>
      <c r="JXB107" s="704"/>
      <c r="JXC107" s="704"/>
      <c r="JXD107" s="704"/>
      <c r="JXE107" s="704"/>
      <c r="JXF107" s="704"/>
      <c r="JXG107" s="704"/>
      <c r="JXH107" s="704"/>
      <c r="JXI107" s="704"/>
      <c r="JXJ107" s="704"/>
      <c r="JXK107" s="704"/>
      <c r="JXL107" s="704"/>
      <c r="JXM107" s="704"/>
      <c r="JXN107" s="704"/>
      <c r="JXO107" s="704"/>
      <c r="JXP107" s="704"/>
      <c r="JXQ107" s="704"/>
      <c r="JXR107" s="704"/>
      <c r="JXS107" s="704"/>
      <c r="JXT107" s="704"/>
      <c r="JXU107" s="704"/>
      <c r="JXV107" s="704"/>
      <c r="JXW107" s="704"/>
      <c r="JXX107" s="704"/>
      <c r="JXY107" s="704"/>
      <c r="JXZ107" s="704"/>
      <c r="JYA107" s="704"/>
      <c r="JYB107" s="704"/>
      <c r="JYC107" s="704"/>
      <c r="JYD107" s="704"/>
      <c r="JYE107" s="704"/>
      <c r="JYF107" s="704"/>
      <c r="JYG107" s="704"/>
      <c r="JYH107" s="704"/>
      <c r="JYI107" s="704"/>
      <c r="JYJ107" s="704"/>
      <c r="JYK107" s="704"/>
      <c r="JYL107" s="704"/>
      <c r="JYM107" s="704"/>
      <c r="JYN107" s="704"/>
      <c r="JYO107" s="704"/>
      <c r="JYP107" s="704"/>
      <c r="JYQ107" s="704"/>
      <c r="JYR107" s="704"/>
      <c r="JYS107" s="704"/>
      <c r="JYT107" s="704"/>
      <c r="JYU107" s="704"/>
      <c r="JYV107" s="704"/>
      <c r="JYW107" s="704"/>
      <c r="JYX107" s="704"/>
      <c r="JYY107" s="704"/>
      <c r="JYZ107" s="704"/>
      <c r="JZA107" s="704"/>
      <c r="JZB107" s="704"/>
      <c r="JZC107" s="704"/>
      <c r="JZD107" s="704"/>
      <c r="JZE107" s="704"/>
      <c r="JZF107" s="704"/>
      <c r="JZG107" s="704"/>
      <c r="JZH107" s="704"/>
      <c r="JZI107" s="704"/>
      <c r="JZJ107" s="704"/>
      <c r="JZK107" s="704"/>
      <c r="JZL107" s="704"/>
      <c r="JZM107" s="704"/>
      <c r="JZN107" s="704"/>
      <c r="JZO107" s="704"/>
      <c r="JZP107" s="704"/>
      <c r="JZQ107" s="704"/>
      <c r="JZR107" s="704"/>
      <c r="JZS107" s="704"/>
      <c r="JZT107" s="704"/>
      <c r="JZU107" s="704"/>
      <c r="JZV107" s="704"/>
      <c r="JZW107" s="704"/>
      <c r="JZX107" s="704"/>
      <c r="JZY107" s="704"/>
      <c r="JZZ107" s="704"/>
      <c r="KAA107" s="704"/>
      <c r="KAB107" s="704"/>
      <c r="KAC107" s="704"/>
      <c r="KAD107" s="704"/>
      <c r="KAE107" s="704"/>
      <c r="KAF107" s="704"/>
      <c r="KAG107" s="704"/>
      <c r="KAH107" s="704"/>
      <c r="KAI107" s="704"/>
      <c r="KAJ107" s="704"/>
      <c r="KAK107" s="704"/>
      <c r="KAL107" s="704"/>
      <c r="KAM107" s="704"/>
      <c r="KAN107" s="704"/>
      <c r="KAO107" s="704"/>
      <c r="KAP107" s="704"/>
      <c r="KAQ107" s="704"/>
      <c r="KAR107" s="704"/>
      <c r="KAS107" s="704"/>
      <c r="KAT107" s="704"/>
      <c r="KAU107" s="704"/>
      <c r="KAV107" s="704"/>
      <c r="KAW107" s="704"/>
      <c r="KAX107" s="704"/>
      <c r="KAY107" s="704"/>
      <c r="KAZ107" s="704"/>
      <c r="KBA107" s="704"/>
      <c r="KBB107" s="704"/>
      <c r="KBC107" s="704"/>
      <c r="KBD107" s="704"/>
      <c r="KBE107" s="704"/>
      <c r="KBF107" s="704"/>
      <c r="KBG107" s="704"/>
      <c r="KBH107" s="704"/>
      <c r="KBI107" s="704"/>
      <c r="KBJ107" s="704"/>
      <c r="KBK107" s="704"/>
      <c r="KBL107" s="704"/>
      <c r="KBM107" s="704"/>
      <c r="KBN107" s="704"/>
      <c r="KBO107" s="704"/>
      <c r="KBP107" s="704"/>
      <c r="KBQ107" s="704"/>
      <c r="KBR107" s="704"/>
      <c r="KBS107" s="704"/>
      <c r="KBT107" s="704"/>
      <c r="KBU107" s="704"/>
      <c r="KBV107" s="704"/>
      <c r="KBW107" s="704"/>
      <c r="KBX107" s="704"/>
      <c r="KBY107" s="704"/>
      <c r="KBZ107" s="704"/>
      <c r="KCA107" s="704"/>
      <c r="KCB107" s="704"/>
      <c r="KCC107" s="704"/>
      <c r="KCD107" s="704"/>
      <c r="KCE107" s="704"/>
      <c r="KCF107" s="704"/>
      <c r="KCG107" s="704"/>
      <c r="KCH107" s="704"/>
      <c r="KCI107" s="704"/>
      <c r="KCJ107" s="704"/>
      <c r="KCK107" s="704"/>
      <c r="KCL107" s="704"/>
      <c r="KCM107" s="704"/>
      <c r="KCN107" s="704"/>
      <c r="KCO107" s="704"/>
      <c r="KCP107" s="704"/>
      <c r="KCQ107" s="704"/>
      <c r="KCR107" s="704"/>
      <c r="KCS107" s="704"/>
      <c r="KCT107" s="704"/>
      <c r="KCU107" s="704"/>
      <c r="KCV107" s="704"/>
      <c r="KCW107" s="704"/>
      <c r="KCX107" s="704"/>
      <c r="KCY107" s="704"/>
      <c r="KCZ107" s="704"/>
      <c r="KDA107" s="704"/>
      <c r="KDB107" s="704"/>
      <c r="KDC107" s="704"/>
      <c r="KDD107" s="704"/>
      <c r="KDE107" s="704"/>
      <c r="KDF107" s="704"/>
      <c r="KDG107" s="704"/>
      <c r="KDH107" s="704"/>
      <c r="KDI107" s="704"/>
      <c r="KDJ107" s="704"/>
      <c r="KDK107" s="704"/>
      <c r="KDL107" s="704"/>
      <c r="KDM107" s="704"/>
      <c r="KDN107" s="704"/>
      <c r="KDO107" s="704"/>
      <c r="KDP107" s="704"/>
      <c r="KDQ107" s="704"/>
      <c r="KDR107" s="704"/>
      <c r="KDS107" s="704"/>
      <c r="KDT107" s="704"/>
      <c r="KDU107" s="704"/>
      <c r="KDV107" s="704"/>
      <c r="KDW107" s="704"/>
      <c r="KDX107" s="704"/>
      <c r="KDY107" s="704"/>
      <c r="KDZ107" s="704"/>
      <c r="KEA107" s="704"/>
      <c r="KEB107" s="704"/>
      <c r="KEC107" s="704"/>
      <c r="KED107" s="704"/>
      <c r="KEE107" s="704"/>
      <c r="KEF107" s="704"/>
      <c r="KEG107" s="704"/>
      <c r="KEH107" s="704"/>
      <c r="KEI107" s="704"/>
      <c r="KEJ107" s="704"/>
      <c r="KEK107" s="704"/>
      <c r="KEL107" s="704"/>
      <c r="KEM107" s="704"/>
      <c r="KEN107" s="704"/>
      <c r="KEO107" s="704"/>
      <c r="KEP107" s="704"/>
      <c r="KEQ107" s="704"/>
      <c r="KER107" s="704"/>
      <c r="KES107" s="704"/>
      <c r="KET107" s="704"/>
      <c r="KEU107" s="704"/>
      <c r="KEV107" s="704"/>
      <c r="KEW107" s="704"/>
      <c r="KEX107" s="704"/>
      <c r="KEY107" s="704"/>
      <c r="KEZ107" s="704"/>
      <c r="KFA107" s="704"/>
      <c r="KFB107" s="704"/>
      <c r="KFC107" s="704"/>
      <c r="KFD107" s="704"/>
      <c r="KFE107" s="704"/>
      <c r="KFF107" s="704"/>
      <c r="KFG107" s="704"/>
      <c r="KFH107" s="704"/>
      <c r="KFI107" s="704"/>
      <c r="KFJ107" s="704"/>
      <c r="KFK107" s="704"/>
      <c r="KFL107" s="704"/>
      <c r="KFM107" s="704"/>
      <c r="KFN107" s="704"/>
      <c r="KFO107" s="704"/>
      <c r="KFP107" s="704"/>
      <c r="KFQ107" s="704"/>
      <c r="KFR107" s="704"/>
      <c r="KFS107" s="704"/>
      <c r="KFT107" s="704"/>
      <c r="KFU107" s="704"/>
      <c r="KFV107" s="704"/>
      <c r="KFW107" s="704"/>
      <c r="KFX107" s="704"/>
      <c r="KFY107" s="704"/>
      <c r="KFZ107" s="704"/>
      <c r="KGA107" s="704"/>
      <c r="KGB107" s="704"/>
      <c r="KGC107" s="704"/>
      <c r="KGD107" s="704"/>
      <c r="KGE107" s="704"/>
      <c r="KGF107" s="704"/>
      <c r="KGG107" s="704"/>
      <c r="KGH107" s="704"/>
      <c r="KGI107" s="704"/>
      <c r="KGJ107" s="704"/>
      <c r="KGK107" s="704"/>
      <c r="KGL107" s="704"/>
      <c r="KGM107" s="704"/>
      <c r="KGN107" s="704"/>
      <c r="KGO107" s="704"/>
      <c r="KGP107" s="704"/>
      <c r="KGQ107" s="704"/>
      <c r="KGR107" s="704"/>
      <c r="KGS107" s="704"/>
      <c r="KGT107" s="704"/>
      <c r="KGU107" s="704"/>
      <c r="KGV107" s="704"/>
      <c r="KGW107" s="704"/>
      <c r="KGX107" s="704"/>
      <c r="KGY107" s="704"/>
      <c r="KGZ107" s="704"/>
      <c r="KHA107" s="704"/>
      <c r="KHB107" s="704"/>
      <c r="KHC107" s="704"/>
      <c r="KHD107" s="704"/>
      <c r="KHE107" s="704"/>
      <c r="KHF107" s="704"/>
      <c r="KHG107" s="704"/>
      <c r="KHH107" s="704"/>
      <c r="KHI107" s="704"/>
      <c r="KHJ107" s="704"/>
      <c r="KHK107" s="704"/>
      <c r="KHL107" s="704"/>
      <c r="KHM107" s="704"/>
      <c r="KHN107" s="704"/>
      <c r="KHO107" s="704"/>
      <c r="KHP107" s="704"/>
      <c r="KHQ107" s="704"/>
      <c r="KHR107" s="704"/>
      <c r="KHS107" s="704"/>
      <c r="KHT107" s="704"/>
      <c r="KHU107" s="704"/>
      <c r="KHV107" s="704"/>
      <c r="KHW107" s="704"/>
      <c r="KHX107" s="704"/>
      <c r="KHY107" s="704"/>
      <c r="KHZ107" s="704"/>
      <c r="KIA107" s="704"/>
      <c r="KIB107" s="704"/>
      <c r="KIC107" s="704"/>
      <c r="KID107" s="704"/>
      <c r="KIE107" s="704"/>
      <c r="KIF107" s="704"/>
      <c r="KIG107" s="704"/>
      <c r="KIH107" s="704"/>
      <c r="KII107" s="704"/>
      <c r="KIJ107" s="704"/>
      <c r="KIK107" s="704"/>
      <c r="KIL107" s="704"/>
      <c r="KIM107" s="704"/>
      <c r="KIN107" s="704"/>
      <c r="KIO107" s="704"/>
      <c r="KIP107" s="704"/>
      <c r="KIQ107" s="704"/>
      <c r="KIR107" s="704"/>
      <c r="KIS107" s="704"/>
      <c r="KIT107" s="704"/>
      <c r="KIU107" s="704"/>
      <c r="KIV107" s="704"/>
      <c r="KIW107" s="704"/>
      <c r="KIX107" s="704"/>
      <c r="KIY107" s="704"/>
      <c r="KIZ107" s="704"/>
      <c r="KJA107" s="704"/>
      <c r="KJB107" s="704"/>
      <c r="KJC107" s="704"/>
      <c r="KJD107" s="704"/>
      <c r="KJE107" s="704"/>
      <c r="KJF107" s="704"/>
      <c r="KJG107" s="704"/>
      <c r="KJH107" s="704"/>
      <c r="KJI107" s="704"/>
      <c r="KJJ107" s="704"/>
      <c r="KJK107" s="704"/>
      <c r="KJL107" s="704"/>
      <c r="KJM107" s="704"/>
      <c r="KJN107" s="704"/>
      <c r="KJO107" s="704"/>
      <c r="KJP107" s="704"/>
      <c r="KJQ107" s="704"/>
      <c r="KJR107" s="704"/>
      <c r="KJS107" s="704"/>
      <c r="KJT107" s="704"/>
      <c r="KJU107" s="704"/>
      <c r="KJV107" s="704"/>
      <c r="KJW107" s="704"/>
      <c r="KJX107" s="704"/>
      <c r="KJY107" s="704"/>
      <c r="KJZ107" s="704"/>
      <c r="KKA107" s="704"/>
      <c r="KKB107" s="704"/>
      <c r="KKC107" s="704"/>
      <c r="KKD107" s="704"/>
      <c r="KKE107" s="704"/>
      <c r="KKF107" s="704"/>
      <c r="KKG107" s="704"/>
      <c r="KKH107" s="704"/>
      <c r="KKI107" s="704"/>
      <c r="KKJ107" s="704"/>
      <c r="KKK107" s="704"/>
      <c r="KKL107" s="704"/>
      <c r="KKM107" s="704"/>
      <c r="KKN107" s="704"/>
      <c r="KKO107" s="704"/>
      <c r="KKP107" s="704"/>
      <c r="KKQ107" s="704"/>
      <c r="KKR107" s="704"/>
      <c r="KKS107" s="704"/>
      <c r="KKT107" s="704"/>
      <c r="KKU107" s="704"/>
      <c r="KKV107" s="704"/>
      <c r="KKW107" s="704"/>
      <c r="KKX107" s="704"/>
      <c r="KKY107" s="704"/>
      <c r="KKZ107" s="704"/>
      <c r="KLA107" s="704"/>
      <c r="KLB107" s="704"/>
      <c r="KLC107" s="704"/>
      <c r="KLD107" s="704"/>
      <c r="KLE107" s="704"/>
      <c r="KLF107" s="704"/>
      <c r="KLG107" s="704"/>
      <c r="KLH107" s="704"/>
      <c r="KLI107" s="704"/>
      <c r="KLJ107" s="704"/>
      <c r="KLK107" s="704"/>
      <c r="KLL107" s="704"/>
      <c r="KLM107" s="704"/>
      <c r="KLN107" s="704"/>
      <c r="KLO107" s="704"/>
      <c r="KLP107" s="704"/>
      <c r="KLQ107" s="704"/>
      <c r="KLR107" s="704"/>
      <c r="KLS107" s="704"/>
      <c r="KLT107" s="704"/>
      <c r="KLU107" s="704"/>
      <c r="KLV107" s="704"/>
      <c r="KLW107" s="704"/>
      <c r="KLX107" s="704"/>
      <c r="KLY107" s="704"/>
      <c r="KLZ107" s="704"/>
      <c r="KMA107" s="704"/>
      <c r="KMB107" s="704"/>
      <c r="KMC107" s="704"/>
      <c r="KMD107" s="704"/>
      <c r="KME107" s="704"/>
      <c r="KMF107" s="704"/>
      <c r="KMG107" s="704"/>
      <c r="KMH107" s="704"/>
      <c r="KMI107" s="704"/>
      <c r="KMJ107" s="704"/>
      <c r="KMK107" s="704"/>
      <c r="KML107" s="704"/>
      <c r="KMM107" s="704"/>
      <c r="KMN107" s="704"/>
      <c r="KMO107" s="704"/>
      <c r="KMP107" s="704"/>
      <c r="KMQ107" s="704"/>
      <c r="KMR107" s="704"/>
      <c r="KMS107" s="704"/>
      <c r="KMT107" s="704"/>
      <c r="KMU107" s="704"/>
      <c r="KMV107" s="704"/>
      <c r="KMW107" s="704"/>
      <c r="KMX107" s="704"/>
      <c r="KMY107" s="704"/>
      <c r="KMZ107" s="704"/>
      <c r="KNA107" s="704"/>
      <c r="KNB107" s="704"/>
      <c r="KNC107" s="704"/>
      <c r="KND107" s="704"/>
      <c r="KNE107" s="704"/>
      <c r="KNF107" s="704"/>
      <c r="KNG107" s="704"/>
      <c r="KNH107" s="704"/>
      <c r="KNI107" s="704"/>
      <c r="KNJ107" s="704"/>
      <c r="KNK107" s="704"/>
      <c r="KNL107" s="704"/>
      <c r="KNM107" s="704"/>
      <c r="KNN107" s="704"/>
      <c r="KNO107" s="704"/>
      <c r="KNP107" s="704"/>
      <c r="KNQ107" s="704"/>
      <c r="KNR107" s="704"/>
      <c r="KNS107" s="704"/>
      <c r="KNT107" s="704"/>
      <c r="KNU107" s="704"/>
      <c r="KNV107" s="704"/>
      <c r="KNW107" s="704"/>
      <c r="KNX107" s="704"/>
      <c r="KNY107" s="704"/>
      <c r="KNZ107" s="704"/>
      <c r="KOA107" s="704"/>
      <c r="KOB107" s="704"/>
      <c r="KOC107" s="704"/>
      <c r="KOD107" s="704"/>
      <c r="KOE107" s="704"/>
      <c r="KOF107" s="704"/>
      <c r="KOG107" s="704"/>
      <c r="KOH107" s="704"/>
      <c r="KOI107" s="704"/>
      <c r="KOJ107" s="704"/>
      <c r="KOK107" s="704"/>
      <c r="KOL107" s="704"/>
      <c r="KOM107" s="704"/>
      <c r="KON107" s="704"/>
      <c r="KOO107" s="704"/>
      <c r="KOP107" s="704"/>
      <c r="KOQ107" s="704"/>
      <c r="KOR107" s="704"/>
      <c r="KOS107" s="704"/>
      <c r="KOT107" s="704"/>
      <c r="KOU107" s="704"/>
      <c r="KOV107" s="704"/>
      <c r="KOW107" s="704"/>
      <c r="KOX107" s="704"/>
      <c r="KOY107" s="704"/>
      <c r="KOZ107" s="704"/>
      <c r="KPA107" s="704"/>
      <c r="KPB107" s="704"/>
      <c r="KPC107" s="704"/>
      <c r="KPD107" s="704"/>
      <c r="KPE107" s="704"/>
      <c r="KPF107" s="704"/>
      <c r="KPG107" s="704"/>
      <c r="KPH107" s="704"/>
      <c r="KPI107" s="704"/>
      <c r="KPJ107" s="704"/>
      <c r="KPK107" s="704"/>
      <c r="KPL107" s="704"/>
      <c r="KPM107" s="704"/>
      <c r="KPN107" s="704"/>
      <c r="KPO107" s="704"/>
      <c r="KPP107" s="704"/>
      <c r="KPQ107" s="704"/>
      <c r="KPR107" s="704"/>
      <c r="KPS107" s="704"/>
      <c r="KPT107" s="704"/>
      <c r="KPU107" s="704"/>
      <c r="KPV107" s="704"/>
      <c r="KPW107" s="704"/>
      <c r="KPX107" s="704"/>
      <c r="KPY107" s="704"/>
      <c r="KPZ107" s="704"/>
      <c r="KQA107" s="704"/>
      <c r="KQB107" s="704"/>
      <c r="KQC107" s="704"/>
      <c r="KQD107" s="704"/>
      <c r="KQE107" s="704"/>
      <c r="KQF107" s="704"/>
      <c r="KQG107" s="704"/>
      <c r="KQH107" s="704"/>
      <c r="KQI107" s="704"/>
      <c r="KQJ107" s="704"/>
      <c r="KQK107" s="704"/>
      <c r="KQL107" s="704"/>
      <c r="KQM107" s="704"/>
      <c r="KQN107" s="704"/>
      <c r="KQO107" s="704"/>
      <c r="KQP107" s="704"/>
      <c r="KQQ107" s="704"/>
      <c r="KQR107" s="704"/>
      <c r="KQS107" s="704"/>
      <c r="KQT107" s="704"/>
      <c r="KQU107" s="704"/>
      <c r="KQV107" s="704"/>
      <c r="KQW107" s="704"/>
      <c r="KQX107" s="704"/>
      <c r="KQY107" s="704"/>
      <c r="KQZ107" s="704"/>
      <c r="KRA107" s="704"/>
      <c r="KRB107" s="704"/>
      <c r="KRC107" s="704"/>
      <c r="KRD107" s="704"/>
      <c r="KRE107" s="704"/>
      <c r="KRF107" s="704"/>
      <c r="KRG107" s="704"/>
      <c r="KRH107" s="704"/>
      <c r="KRI107" s="704"/>
      <c r="KRJ107" s="704"/>
      <c r="KRK107" s="704"/>
      <c r="KRL107" s="704"/>
      <c r="KRM107" s="704"/>
      <c r="KRN107" s="704"/>
      <c r="KRO107" s="704"/>
      <c r="KRP107" s="704"/>
      <c r="KRQ107" s="704"/>
      <c r="KRR107" s="704"/>
      <c r="KRS107" s="704"/>
      <c r="KRT107" s="704"/>
      <c r="KRU107" s="704"/>
      <c r="KRV107" s="704"/>
      <c r="KRW107" s="704"/>
      <c r="KRX107" s="704"/>
      <c r="KRY107" s="704"/>
      <c r="KRZ107" s="704"/>
      <c r="KSA107" s="704"/>
      <c r="KSB107" s="704"/>
      <c r="KSC107" s="704"/>
      <c r="KSD107" s="704"/>
      <c r="KSE107" s="704"/>
      <c r="KSF107" s="704"/>
      <c r="KSG107" s="704"/>
      <c r="KSH107" s="704"/>
      <c r="KSI107" s="704"/>
      <c r="KSJ107" s="704"/>
      <c r="KSK107" s="704"/>
      <c r="KSL107" s="704"/>
      <c r="KSM107" s="704"/>
      <c r="KSN107" s="704"/>
      <c r="KSO107" s="704"/>
      <c r="KSP107" s="704"/>
      <c r="KSQ107" s="704"/>
      <c r="KSR107" s="704"/>
      <c r="KSS107" s="704"/>
      <c r="KST107" s="704"/>
      <c r="KSU107" s="704"/>
      <c r="KSV107" s="704"/>
      <c r="KSW107" s="704"/>
      <c r="KSX107" s="704"/>
      <c r="KSY107" s="704"/>
      <c r="KSZ107" s="704"/>
      <c r="KTA107" s="704"/>
      <c r="KTB107" s="704"/>
      <c r="KTC107" s="704"/>
      <c r="KTD107" s="704"/>
      <c r="KTE107" s="704"/>
      <c r="KTF107" s="704"/>
      <c r="KTG107" s="704"/>
      <c r="KTH107" s="704"/>
      <c r="KTI107" s="704"/>
      <c r="KTJ107" s="704"/>
      <c r="KTK107" s="704"/>
      <c r="KTL107" s="704"/>
      <c r="KTM107" s="704"/>
      <c r="KTN107" s="704"/>
      <c r="KTO107" s="704"/>
      <c r="KTP107" s="704"/>
      <c r="KTQ107" s="704"/>
      <c r="KTR107" s="704"/>
      <c r="KTS107" s="704"/>
      <c r="KTT107" s="704"/>
      <c r="KTU107" s="704"/>
      <c r="KTV107" s="704"/>
      <c r="KTW107" s="704"/>
      <c r="KTX107" s="704"/>
      <c r="KTY107" s="704"/>
      <c r="KTZ107" s="704"/>
      <c r="KUA107" s="704"/>
      <c r="KUB107" s="704"/>
      <c r="KUC107" s="704"/>
      <c r="KUD107" s="704"/>
      <c r="KUE107" s="704"/>
      <c r="KUF107" s="704"/>
      <c r="KUG107" s="704"/>
      <c r="KUH107" s="704"/>
      <c r="KUI107" s="704"/>
      <c r="KUJ107" s="704"/>
      <c r="KUK107" s="704"/>
      <c r="KUL107" s="704"/>
      <c r="KUM107" s="704"/>
      <c r="KUN107" s="704"/>
      <c r="KUO107" s="704"/>
      <c r="KUP107" s="704"/>
      <c r="KUQ107" s="704"/>
      <c r="KUR107" s="704"/>
      <c r="KUS107" s="704"/>
      <c r="KUT107" s="704"/>
      <c r="KUU107" s="704"/>
      <c r="KUV107" s="704"/>
      <c r="KUW107" s="704"/>
      <c r="KUX107" s="704"/>
      <c r="KUY107" s="704"/>
      <c r="KUZ107" s="704"/>
      <c r="KVA107" s="704"/>
      <c r="KVB107" s="704"/>
      <c r="KVC107" s="704"/>
      <c r="KVD107" s="704"/>
      <c r="KVE107" s="704"/>
      <c r="KVF107" s="704"/>
      <c r="KVG107" s="704"/>
      <c r="KVH107" s="704"/>
      <c r="KVI107" s="704"/>
      <c r="KVJ107" s="704"/>
      <c r="KVK107" s="704"/>
      <c r="KVL107" s="704"/>
      <c r="KVM107" s="704"/>
      <c r="KVN107" s="704"/>
      <c r="KVO107" s="704"/>
      <c r="KVP107" s="704"/>
      <c r="KVQ107" s="704"/>
      <c r="KVR107" s="704"/>
      <c r="KVS107" s="704"/>
      <c r="KVT107" s="704"/>
      <c r="KVU107" s="704"/>
      <c r="KVV107" s="704"/>
      <c r="KVW107" s="704"/>
      <c r="KVX107" s="704"/>
      <c r="KVY107" s="704"/>
      <c r="KVZ107" s="704"/>
      <c r="KWA107" s="704"/>
      <c r="KWB107" s="704"/>
      <c r="KWC107" s="704"/>
      <c r="KWD107" s="704"/>
      <c r="KWE107" s="704"/>
      <c r="KWF107" s="704"/>
      <c r="KWG107" s="704"/>
      <c r="KWH107" s="704"/>
      <c r="KWI107" s="704"/>
      <c r="KWJ107" s="704"/>
      <c r="KWK107" s="704"/>
      <c r="KWL107" s="704"/>
      <c r="KWM107" s="704"/>
      <c r="KWN107" s="704"/>
      <c r="KWO107" s="704"/>
      <c r="KWP107" s="704"/>
      <c r="KWQ107" s="704"/>
      <c r="KWR107" s="704"/>
      <c r="KWS107" s="704"/>
      <c r="KWT107" s="704"/>
      <c r="KWU107" s="704"/>
      <c r="KWV107" s="704"/>
      <c r="KWW107" s="704"/>
      <c r="KWX107" s="704"/>
      <c r="KWY107" s="704"/>
      <c r="KWZ107" s="704"/>
      <c r="KXA107" s="704"/>
      <c r="KXB107" s="704"/>
      <c r="KXC107" s="704"/>
      <c r="KXD107" s="704"/>
      <c r="KXE107" s="704"/>
      <c r="KXF107" s="704"/>
      <c r="KXG107" s="704"/>
      <c r="KXH107" s="704"/>
      <c r="KXI107" s="704"/>
      <c r="KXJ107" s="704"/>
      <c r="KXK107" s="704"/>
      <c r="KXL107" s="704"/>
      <c r="KXM107" s="704"/>
      <c r="KXN107" s="704"/>
      <c r="KXO107" s="704"/>
      <c r="KXP107" s="704"/>
      <c r="KXQ107" s="704"/>
      <c r="KXR107" s="704"/>
      <c r="KXS107" s="704"/>
      <c r="KXT107" s="704"/>
      <c r="KXU107" s="704"/>
      <c r="KXV107" s="704"/>
      <c r="KXW107" s="704"/>
      <c r="KXX107" s="704"/>
      <c r="KXY107" s="704"/>
      <c r="KXZ107" s="704"/>
      <c r="KYA107" s="704"/>
      <c r="KYB107" s="704"/>
      <c r="KYC107" s="704"/>
      <c r="KYD107" s="704"/>
      <c r="KYE107" s="704"/>
      <c r="KYF107" s="704"/>
      <c r="KYG107" s="704"/>
      <c r="KYH107" s="704"/>
      <c r="KYI107" s="704"/>
      <c r="KYJ107" s="704"/>
      <c r="KYK107" s="704"/>
      <c r="KYL107" s="704"/>
      <c r="KYM107" s="704"/>
      <c r="KYN107" s="704"/>
      <c r="KYO107" s="704"/>
      <c r="KYP107" s="704"/>
      <c r="KYQ107" s="704"/>
      <c r="KYR107" s="704"/>
      <c r="KYS107" s="704"/>
      <c r="KYT107" s="704"/>
      <c r="KYU107" s="704"/>
      <c r="KYV107" s="704"/>
      <c r="KYW107" s="704"/>
      <c r="KYX107" s="704"/>
      <c r="KYY107" s="704"/>
      <c r="KYZ107" s="704"/>
      <c r="KZA107" s="704"/>
      <c r="KZB107" s="704"/>
      <c r="KZC107" s="704"/>
      <c r="KZD107" s="704"/>
      <c r="KZE107" s="704"/>
      <c r="KZF107" s="704"/>
      <c r="KZG107" s="704"/>
      <c r="KZH107" s="704"/>
      <c r="KZI107" s="704"/>
      <c r="KZJ107" s="704"/>
      <c r="KZK107" s="704"/>
      <c r="KZL107" s="704"/>
      <c r="KZM107" s="704"/>
      <c r="KZN107" s="704"/>
      <c r="KZO107" s="704"/>
      <c r="KZP107" s="704"/>
      <c r="KZQ107" s="704"/>
      <c r="KZR107" s="704"/>
      <c r="KZS107" s="704"/>
      <c r="KZT107" s="704"/>
      <c r="KZU107" s="704"/>
      <c r="KZV107" s="704"/>
      <c r="KZW107" s="704"/>
      <c r="KZX107" s="704"/>
      <c r="KZY107" s="704"/>
      <c r="KZZ107" s="704"/>
      <c r="LAA107" s="704"/>
      <c r="LAB107" s="704"/>
      <c r="LAC107" s="704"/>
      <c r="LAD107" s="704"/>
      <c r="LAE107" s="704"/>
      <c r="LAF107" s="704"/>
      <c r="LAG107" s="704"/>
      <c r="LAH107" s="704"/>
      <c r="LAI107" s="704"/>
      <c r="LAJ107" s="704"/>
      <c r="LAK107" s="704"/>
      <c r="LAL107" s="704"/>
      <c r="LAM107" s="704"/>
      <c r="LAN107" s="704"/>
      <c r="LAO107" s="704"/>
      <c r="LAP107" s="704"/>
      <c r="LAQ107" s="704"/>
      <c r="LAR107" s="704"/>
      <c r="LAS107" s="704"/>
      <c r="LAT107" s="704"/>
      <c r="LAU107" s="704"/>
      <c r="LAV107" s="704"/>
      <c r="LAW107" s="704"/>
      <c r="LAX107" s="704"/>
      <c r="LAY107" s="704"/>
      <c r="LAZ107" s="704"/>
      <c r="LBA107" s="704"/>
      <c r="LBB107" s="704"/>
      <c r="LBC107" s="704"/>
      <c r="LBD107" s="704"/>
      <c r="LBE107" s="704"/>
      <c r="LBF107" s="704"/>
      <c r="LBG107" s="704"/>
      <c r="LBH107" s="704"/>
      <c r="LBI107" s="704"/>
      <c r="LBJ107" s="704"/>
      <c r="LBK107" s="704"/>
      <c r="LBL107" s="704"/>
      <c r="LBM107" s="704"/>
      <c r="LBN107" s="704"/>
      <c r="LBO107" s="704"/>
      <c r="LBP107" s="704"/>
      <c r="LBQ107" s="704"/>
      <c r="LBR107" s="704"/>
      <c r="LBS107" s="704"/>
      <c r="LBT107" s="704"/>
      <c r="LBU107" s="704"/>
      <c r="LBV107" s="704"/>
      <c r="LBW107" s="704"/>
      <c r="LBX107" s="704"/>
      <c r="LBY107" s="704"/>
      <c r="LBZ107" s="704"/>
      <c r="LCA107" s="704"/>
      <c r="LCB107" s="704"/>
      <c r="LCC107" s="704"/>
      <c r="LCD107" s="704"/>
      <c r="LCE107" s="704"/>
      <c r="LCF107" s="704"/>
      <c r="LCG107" s="704"/>
      <c r="LCH107" s="704"/>
      <c r="LCI107" s="704"/>
      <c r="LCJ107" s="704"/>
      <c r="LCK107" s="704"/>
      <c r="LCL107" s="704"/>
      <c r="LCM107" s="704"/>
      <c r="LCN107" s="704"/>
      <c r="LCO107" s="704"/>
      <c r="LCP107" s="704"/>
      <c r="LCQ107" s="704"/>
      <c r="LCR107" s="704"/>
      <c r="LCS107" s="704"/>
      <c r="LCT107" s="704"/>
      <c r="LCU107" s="704"/>
      <c r="LCV107" s="704"/>
      <c r="LCW107" s="704"/>
      <c r="LCX107" s="704"/>
      <c r="LCY107" s="704"/>
      <c r="LCZ107" s="704"/>
      <c r="LDA107" s="704"/>
      <c r="LDB107" s="704"/>
      <c r="LDC107" s="704"/>
      <c r="LDD107" s="704"/>
      <c r="LDE107" s="704"/>
      <c r="LDF107" s="704"/>
      <c r="LDG107" s="704"/>
      <c r="LDH107" s="704"/>
      <c r="LDI107" s="704"/>
      <c r="LDJ107" s="704"/>
      <c r="LDK107" s="704"/>
      <c r="LDL107" s="704"/>
      <c r="LDM107" s="704"/>
      <c r="LDN107" s="704"/>
      <c r="LDO107" s="704"/>
      <c r="LDP107" s="704"/>
      <c r="LDQ107" s="704"/>
      <c r="LDR107" s="704"/>
      <c r="LDS107" s="704"/>
      <c r="LDT107" s="704"/>
      <c r="LDU107" s="704"/>
      <c r="LDV107" s="704"/>
      <c r="LDW107" s="704"/>
      <c r="LDX107" s="704"/>
      <c r="LDY107" s="704"/>
      <c r="LDZ107" s="704"/>
      <c r="LEA107" s="704"/>
      <c r="LEB107" s="704"/>
      <c r="LEC107" s="704"/>
      <c r="LED107" s="704"/>
      <c r="LEE107" s="704"/>
      <c r="LEF107" s="704"/>
      <c r="LEG107" s="704"/>
      <c r="LEH107" s="704"/>
      <c r="LEI107" s="704"/>
      <c r="LEJ107" s="704"/>
      <c r="LEK107" s="704"/>
      <c r="LEL107" s="704"/>
      <c r="LEM107" s="704"/>
      <c r="LEN107" s="704"/>
      <c r="LEO107" s="704"/>
      <c r="LEP107" s="704"/>
      <c r="LEQ107" s="704"/>
      <c r="LER107" s="704"/>
      <c r="LES107" s="704"/>
      <c r="LET107" s="704"/>
      <c r="LEU107" s="704"/>
      <c r="LEV107" s="704"/>
      <c r="LEW107" s="704"/>
      <c r="LEX107" s="704"/>
      <c r="LEY107" s="704"/>
      <c r="LEZ107" s="704"/>
      <c r="LFA107" s="704"/>
      <c r="LFB107" s="704"/>
      <c r="LFC107" s="704"/>
      <c r="LFD107" s="704"/>
      <c r="LFE107" s="704"/>
      <c r="LFF107" s="704"/>
      <c r="LFG107" s="704"/>
      <c r="LFH107" s="704"/>
      <c r="LFI107" s="704"/>
      <c r="LFJ107" s="704"/>
      <c r="LFK107" s="704"/>
      <c r="LFL107" s="704"/>
      <c r="LFM107" s="704"/>
      <c r="LFN107" s="704"/>
      <c r="LFO107" s="704"/>
      <c r="LFP107" s="704"/>
      <c r="LFQ107" s="704"/>
      <c r="LFR107" s="704"/>
      <c r="LFS107" s="704"/>
      <c r="LFT107" s="704"/>
      <c r="LFU107" s="704"/>
      <c r="LFV107" s="704"/>
      <c r="LFW107" s="704"/>
      <c r="LFX107" s="704"/>
      <c r="LFY107" s="704"/>
      <c r="LFZ107" s="704"/>
      <c r="LGA107" s="704"/>
      <c r="LGB107" s="704"/>
      <c r="LGC107" s="704"/>
      <c r="LGD107" s="704"/>
      <c r="LGE107" s="704"/>
      <c r="LGF107" s="704"/>
      <c r="LGG107" s="704"/>
      <c r="LGH107" s="704"/>
      <c r="LGI107" s="704"/>
      <c r="LGJ107" s="704"/>
      <c r="LGK107" s="704"/>
      <c r="LGL107" s="704"/>
      <c r="LGM107" s="704"/>
      <c r="LGN107" s="704"/>
      <c r="LGO107" s="704"/>
      <c r="LGP107" s="704"/>
      <c r="LGQ107" s="704"/>
      <c r="LGR107" s="704"/>
      <c r="LGS107" s="704"/>
      <c r="LGT107" s="704"/>
      <c r="LGU107" s="704"/>
      <c r="LGV107" s="704"/>
      <c r="LGW107" s="704"/>
      <c r="LGX107" s="704"/>
      <c r="LGY107" s="704"/>
      <c r="LGZ107" s="704"/>
      <c r="LHA107" s="704"/>
      <c r="LHB107" s="704"/>
      <c r="LHC107" s="704"/>
      <c r="LHD107" s="704"/>
      <c r="LHE107" s="704"/>
      <c r="LHF107" s="704"/>
      <c r="LHG107" s="704"/>
      <c r="LHH107" s="704"/>
      <c r="LHI107" s="704"/>
      <c r="LHJ107" s="704"/>
      <c r="LHK107" s="704"/>
      <c r="LHL107" s="704"/>
      <c r="LHM107" s="704"/>
      <c r="LHN107" s="704"/>
      <c r="LHO107" s="704"/>
      <c r="LHP107" s="704"/>
      <c r="LHQ107" s="704"/>
      <c r="LHR107" s="704"/>
      <c r="LHS107" s="704"/>
      <c r="LHT107" s="704"/>
      <c r="LHU107" s="704"/>
      <c r="LHV107" s="704"/>
      <c r="LHW107" s="704"/>
      <c r="LHX107" s="704"/>
      <c r="LHY107" s="704"/>
      <c r="LHZ107" s="704"/>
      <c r="LIA107" s="704"/>
      <c r="LIB107" s="704"/>
      <c r="LIC107" s="704"/>
      <c r="LID107" s="704"/>
      <c r="LIE107" s="704"/>
      <c r="LIF107" s="704"/>
      <c r="LIG107" s="704"/>
      <c r="LIH107" s="704"/>
      <c r="LII107" s="704"/>
      <c r="LIJ107" s="704"/>
      <c r="LIK107" s="704"/>
      <c r="LIL107" s="704"/>
      <c r="LIM107" s="704"/>
      <c r="LIN107" s="704"/>
      <c r="LIO107" s="704"/>
      <c r="LIP107" s="704"/>
      <c r="LIQ107" s="704"/>
      <c r="LIR107" s="704"/>
      <c r="LIS107" s="704"/>
      <c r="LIT107" s="704"/>
      <c r="LIU107" s="704"/>
      <c r="LIV107" s="704"/>
      <c r="LIW107" s="704"/>
      <c r="LIX107" s="704"/>
      <c r="LIY107" s="704"/>
      <c r="LIZ107" s="704"/>
      <c r="LJA107" s="704"/>
      <c r="LJB107" s="704"/>
      <c r="LJC107" s="704"/>
      <c r="LJD107" s="704"/>
      <c r="LJE107" s="704"/>
      <c r="LJF107" s="704"/>
      <c r="LJG107" s="704"/>
      <c r="LJH107" s="704"/>
      <c r="LJI107" s="704"/>
      <c r="LJJ107" s="704"/>
      <c r="LJK107" s="704"/>
      <c r="LJL107" s="704"/>
      <c r="LJM107" s="704"/>
      <c r="LJN107" s="704"/>
      <c r="LJO107" s="704"/>
      <c r="LJP107" s="704"/>
      <c r="LJQ107" s="704"/>
      <c r="LJR107" s="704"/>
      <c r="LJS107" s="704"/>
      <c r="LJT107" s="704"/>
      <c r="LJU107" s="704"/>
      <c r="LJV107" s="704"/>
      <c r="LJW107" s="704"/>
      <c r="LJX107" s="704"/>
      <c r="LJY107" s="704"/>
      <c r="LJZ107" s="704"/>
      <c r="LKA107" s="704"/>
      <c r="LKB107" s="704"/>
      <c r="LKC107" s="704"/>
      <c r="LKD107" s="704"/>
      <c r="LKE107" s="704"/>
      <c r="LKF107" s="704"/>
      <c r="LKG107" s="704"/>
      <c r="LKH107" s="704"/>
      <c r="LKI107" s="704"/>
      <c r="LKJ107" s="704"/>
      <c r="LKK107" s="704"/>
      <c r="LKL107" s="704"/>
      <c r="LKM107" s="704"/>
      <c r="LKN107" s="704"/>
      <c r="LKO107" s="704"/>
      <c r="LKP107" s="704"/>
      <c r="LKQ107" s="704"/>
      <c r="LKR107" s="704"/>
      <c r="LKS107" s="704"/>
      <c r="LKT107" s="704"/>
      <c r="LKU107" s="704"/>
      <c r="LKV107" s="704"/>
      <c r="LKW107" s="704"/>
      <c r="LKX107" s="704"/>
      <c r="LKY107" s="704"/>
      <c r="LKZ107" s="704"/>
      <c r="LLA107" s="704"/>
      <c r="LLB107" s="704"/>
      <c r="LLC107" s="704"/>
      <c r="LLD107" s="704"/>
      <c r="LLE107" s="704"/>
      <c r="LLF107" s="704"/>
      <c r="LLG107" s="704"/>
      <c r="LLH107" s="704"/>
      <c r="LLI107" s="704"/>
      <c r="LLJ107" s="704"/>
      <c r="LLK107" s="704"/>
      <c r="LLL107" s="704"/>
      <c r="LLM107" s="704"/>
      <c r="LLN107" s="704"/>
      <c r="LLO107" s="704"/>
      <c r="LLP107" s="704"/>
      <c r="LLQ107" s="704"/>
      <c r="LLR107" s="704"/>
      <c r="LLS107" s="704"/>
      <c r="LLT107" s="704"/>
      <c r="LLU107" s="704"/>
      <c r="LLV107" s="704"/>
      <c r="LLW107" s="704"/>
      <c r="LLX107" s="704"/>
      <c r="LLY107" s="704"/>
      <c r="LLZ107" s="704"/>
      <c r="LMA107" s="704"/>
      <c r="LMB107" s="704"/>
      <c r="LMC107" s="704"/>
      <c r="LMD107" s="704"/>
      <c r="LME107" s="704"/>
      <c r="LMF107" s="704"/>
      <c r="LMG107" s="704"/>
      <c r="LMH107" s="704"/>
      <c r="LMI107" s="704"/>
      <c r="LMJ107" s="704"/>
      <c r="LMK107" s="704"/>
      <c r="LML107" s="704"/>
      <c r="LMM107" s="704"/>
      <c r="LMN107" s="704"/>
      <c r="LMO107" s="704"/>
      <c r="LMP107" s="704"/>
      <c r="LMQ107" s="704"/>
      <c r="LMR107" s="704"/>
      <c r="LMS107" s="704"/>
      <c r="LMT107" s="704"/>
      <c r="LMU107" s="704"/>
      <c r="LMV107" s="704"/>
      <c r="LMW107" s="704"/>
      <c r="LMX107" s="704"/>
      <c r="LMY107" s="704"/>
      <c r="LMZ107" s="704"/>
      <c r="LNA107" s="704"/>
      <c r="LNB107" s="704"/>
      <c r="LNC107" s="704"/>
      <c r="LND107" s="704"/>
      <c r="LNE107" s="704"/>
      <c r="LNF107" s="704"/>
      <c r="LNG107" s="704"/>
      <c r="LNH107" s="704"/>
      <c r="LNI107" s="704"/>
      <c r="LNJ107" s="704"/>
      <c r="LNK107" s="704"/>
      <c r="LNL107" s="704"/>
      <c r="LNM107" s="704"/>
      <c r="LNN107" s="704"/>
      <c r="LNO107" s="704"/>
      <c r="LNP107" s="704"/>
      <c r="LNQ107" s="704"/>
      <c r="LNR107" s="704"/>
      <c r="LNS107" s="704"/>
      <c r="LNT107" s="704"/>
      <c r="LNU107" s="704"/>
      <c r="LNV107" s="704"/>
      <c r="LNW107" s="704"/>
      <c r="LNX107" s="704"/>
      <c r="LNY107" s="704"/>
      <c r="LNZ107" s="704"/>
      <c r="LOA107" s="704"/>
      <c r="LOB107" s="704"/>
      <c r="LOC107" s="704"/>
      <c r="LOD107" s="704"/>
      <c r="LOE107" s="704"/>
      <c r="LOF107" s="704"/>
      <c r="LOG107" s="704"/>
      <c r="LOH107" s="704"/>
      <c r="LOI107" s="704"/>
      <c r="LOJ107" s="704"/>
      <c r="LOK107" s="704"/>
      <c r="LOL107" s="704"/>
      <c r="LOM107" s="704"/>
      <c r="LON107" s="704"/>
      <c r="LOO107" s="704"/>
      <c r="LOP107" s="704"/>
      <c r="LOQ107" s="704"/>
      <c r="LOR107" s="704"/>
      <c r="LOS107" s="704"/>
      <c r="LOT107" s="704"/>
      <c r="LOU107" s="704"/>
      <c r="LOV107" s="704"/>
      <c r="LOW107" s="704"/>
      <c r="LOX107" s="704"/>
      <c r="LOY107" s="704"/>
      <c r="LOZ107" s="704"/>
      <c r="LPA107" s="704"/>
      <c r="LPB107" s="704"/>
      <c r="LPC107" s="704"/>
      <c r="LPD107" s="704"/>
      <c r="LPE107" s="704"/>
      <c r="LPF107" s="704"/>
      <c r="LPG107" s="704"/>
      <c r="LPH107" s="704"/>
      <c r="LPI107" s="704"/>
      <c r="LPJ107" s="704"/>
      <c r="LPK107" s="704"/>
      <c r="LPL107" s="704"/>
      <c r="LPM107" s="704"/>
      <c r="LPN107" s="704"/>
      <c r="LPO107" s="704"/>
      <c r="LPP107" s="704"/>
      <c r="LPQ107" s="704"/>
      <c r="LPR107" s="704"/>
      <c r="LPS107" s="704"/>
      <c r="LPT107" s="704"/>
      <c r="LPU107" s="704"/>
      <c r="LPV107" s="704"/>
      <c r="LPW107" s="704"/>
      <c r="LPX107" s="704"/>
      <c r="LPY107" s="704"/>
      <c r="LPZ107" s="704"/>
      <c r="LQA107" s="704"/>
      <c r="LQB107" s="704"/>
      <c r="LQC107" s="704"/>
      <c r="LQD107" s="704"/>
      <c r="LQE107" s="704"/>
      <c r="LQF107" s="704"/>
      <c r="LQG107" s="704"/>
      <c r="LQH107" s="704"/>
      <c r="LQI107" s="704"/>
      <c r="LQJ107" s="704"/>
      <c r="LQK107" s="704"/>
      <c r="LQL107" s="704"/>
      <c r="LQM107" s="704"/>
      <c r="LQN107" s="704"/>
      <c r="LQO107" s="704"/>
      <c r="LQP107" s="704"/>
      <c r="LQQ107" s="704"/>
      <c r="LQR107" s="704"/>
      <c r="LQS107" s="704"/>
      <c r="LQT107" s="704"/>
      <c r="LQU107" s="704"/>
      <c r="LQV107" s="704"/>
      <c r="LQW107" s="704"/>
      <c r="LQX107" s="704"/>
      <c r="LQY107" s="704"/>
      <c r="LQZ107" s="704"/>
      <c r="LRA107" s="704"/>
      <c r="LRB107" s="704"/>
      <c r="LRC107" s="704"/>
      <c r="LRD107" s="704"/>
      <c r="LRE107" s="704"/>
      <c r="LRF107" s="704"/>
      <c r="LRG107" s="704"/>
      <c r="LRH107" s="704"/>
      <c r="LRI107" s="704"/>
      <c r="LRJ107" s="704"/>
      <c r="LRK107" s="704"/>
      <c r="LRL107" s="704"/>
      <c r="LRM107" s="704"/>
      <c r="LRN107" s="704"/>
      <c r="LRO107" s="704"/>
      <c r="LRP107" s="704"/>
      <c r="LRQ107" s="704"/>
      <c r="LRR107" s="704"/>
      <c r="LRS107" s="704"/>
      <c r="LRT107" s="704"/>
      <c r="LRU107" s="704"/>
      <c r="LRV107" s="704"/>
      <c r="LRW107" s="704"/>
      <c r="LRX107" s="704"/>
      <c r="LRY107" s="704"/>
      <c r="LRZ107" s="704"/>
      <c r="LSA107" s="704"/>
      <c r="LSB107" s="704"/>
      <c r="LSC107" s="704"/>
      <c r="LSD107" s="704"/>
      <c r="LSE107" s="704"/>
      <c r="LSF107" s="704"/>
      <c r="LSG107" s="704"/>
      <c r="LSH107" s="704"/>
      <c r="LSI107" s="704"/>
      <c r="LSJ107" s="704"/>
      <c r="LSK107" s="704"/>
      <c r="LSL107" s="704"/>
      <c r="LSM107" s="704"/>
      <c r="LSN107" s="704"/>
      <c r="LSO107" s="704"/>
      <c r="LSP107" s="704"/>
      <c r="LSQ107" s="704"/>
      <c r="LSR107" s="704"/>
      <c r="LSS107" s="704"/>
      <c r="LST107" s="704"/>
      <c r="LSU107" s="704"/>
      <c r="LSV107" s="704"/>
      <c r="LSW107" s="704"/>
      <c r="LSX107" s="704"/>
      <c r="LSY107" s="704"/>
      <c r="LSZ107" s="704"/>
      <c r="LTA107" s="704"/>
      <c r="LTB107" s="704"/>
      <c r="LTC107" s="704"/>
      <c r="LTD107" s="704"/>
      <c r="LTE107" s="704"/>
      <c r="LTF107" s="704"/>
      <c r="LTG107" s="704"/>
      <c r="LTH107" s="704"/>
      <c r="LTI107" s="704"/>
      <c r="LTJ107" s="704"/>
      <c r="LTK107" s="704"/>
      <c r="LTL107" s="704"/>
      <c r="LTM107" s="704"/>
      <c r="LTN107" s="704"/>
      <c r="LTO107" s="704"/>
      <c r="LTP107" s="704"/>
      <c r="LTQ107" s="704"/>
      <c r="LTR107" s="704"/>
      <c r="LTS107" s="704"/>
      <c r="LTT107" s="704"/>
      <c r="LTU107" s="704"/>
      <c r="LTV107" s="704"/>
      <c r="LTW107" s="704"/>
      <c r="LTX107" s="704"/>
      <c r="LTY107" s="704"/>
      <c r="LTZ107" s="704"/>
      <c r="LUA107" s="704"/>
      <c r="LUB107" s="704"/>
      <c r="LUC107" s="704"/>
      <c r="LUD107" s="704"/>
      <c r="LUE107" s="704"/>
      <c r="LUF107" s="704"/>
      <c r="LUG107" s="704"/>
      <c r="LUH107" s="704"/>
      <c r="LUI107" s="704"/>
      <c r="LUJ107" s="704"/>
      <c r="LUK107" s="704"/>
      <c r="LUL107" s="704"/>
      <c r="LUM107" s="704"/>
      <c r="LUN107" s="704"/>
      <c r="LUO107" s="704"/>
      <c r="LUP107" s="704"/>
      <c r="LUQ107" s="704"/>
      <c r="LUR107" s="704"/>
      <c r="LUS107" s="704"/>
      <c r="LUT107" s="704"/>
      <c r="LUU107" s="704"/>
      <c r="LUV107" s="704"/>
      <c r="LUW107" s="704"/>
      <c r="LUX107" s="704"/>
      <c r="LUY107" s="704"/>
      <c r="LUZ107" s="704"/>
      <c r="LVA107" s="704"/>
      <c r="LVB107" s="704"/>
      <c r="LVC107" s="704"/>
      <c r="LVD107" s="704"/>
      <c r="LVE107" s="704"/>
      <c r="LVF107" s="704"/>
      <c r="LVG107" s="704"/>
      <c r="LVH107" s="704"/>
      <c r="LVI107" s="704"/>
      <c r="LVJ107" s="704"/>
      <c r="LVK107" s="704"/>
      <c r="LVL107" s="704"/>
      <c r="LVM107" s="704"/>
      <c r="LVN107" s="704"/>
      <c r="LVO107" s="704"/>
      <c r="LVP107" s="704"/>
      <c r="LVQ107" s="704"/>
      <c r="LVR107" s="704"/>
      <c r="LVS107" s="704"/>
      <c r="LVT107" s="704"/>
      <c r="LVU107" s="704"/>
      <c r="LVV107" s="704"/>
      <c r="LVW107" s="704"/>
      <c r="LVX107" s="704"/>
      <c r="LVY107" s="704"/>
      <c r="LVZ107" s="704"/>
      <c r="LWA107" s="704"/>
      <c r="LWB107" s="704"/>
      <c r="LWC107" s="704"/>
      <c r="LWD107" s="704"/>
      <c r="LWE107" s="704"/>
      <c r="LWF107" s="704"/>
      <c r="LWG107" s="704"/>
      <c r="LWH107" s="704"/>
      <c r="LWI107" s="704"/>
      <c r="LWJ107" s="704"/>
      <c r="LWK107" s="704"/>
      <c r="LWL107" s="704"/>
      <c r="LWM107" s="704"/>
      <c r="LWN107" s="704"/>
      <c r="LWO107" s="704"/>
      <c r="LWP107" s="704"/>
      <c r="LWQ107" s="704"/>
      <c r="LWR107" s="704"/>
      <c r="LWS107" s="704"/>
      <c r="LWT107" s="704"/>
      <c r="LWU107" s="704"/>
      <c r="LWV107" s="704"/>
      <c r="LWW107" s="704"/>
      <c r="LWX107" s="704"/>
      <c r="LWY107" s="704"/>
      <c r="LWZ107" s="704"/>
      <c r="LXA107" s="704"/>
      <c r="LXB107" s="704"/>
      <c r="LXC107" s="704"/>
      <c r="LXD107" s="704"/>
      <c r="LXE107" s="704"/>
      <c r="LXF107" s="704"/>
      <c r="LXG107" s="704"/>
      <c r="LXH107" s="704"/>
      <c r="LXI107" s="704"/>
      <c r="LXJ107" s="704"/>
      <c r="LXK107" s="704"/>
      <c r="LXL107" s="704"/>
      <c r="LXM107" s="704"/>
      <c r="LXN107" s="704"/>
      <c r="LXO107" s="704"/>
      <c r="LXP107" s="704"/>
      <c r="LXQ107" s="704"/>
      <c r="LXR107" s="704"/>
      <c r="LXS107" s="704"/>
      <c r="LXT107" s="704"/>
      <c r="LXU107" s="704"/>
      <c r="LXV107" s="704"/>
      <c r="LXW107" s="704"/>
      <c r="LXX107" s="704"/>
      <c r="LXY107" s="704"/>
      <c r="LXZ107" s="704"/>
      <c r="LYA107" s="704"/>
      <c r="LYB107" s="704"/>
      <c r="LYC107" s="704"/>
      <c r="LYD107" s="704"/>
      <c r="LYE107" s="704"/>
      <c r="LYF107" s="704"/>
      <c r="LYG107" s="704"/>
      <c r="LYH107" s="704"/>
      <c r="LYI107" s="704"/>
      <c r="LYJ107" s="704"/>
      <c r="LYK107" s="704"/>
      <c r="LYL107" s="704"/>
      <c r="LYM107" s="704"/>
      <c r="LYN107" s="704"/>
      <c r="LYO107" s="704"/>
      <c r="LYP107" s="704"/>
      <c r="LYQ107" s="704"/>
      <c r="LYR107" s="704"/>
      <c r="LYS107" s="704"/>
      <c r="LYT107" s="704"/>
      <c r="LYU107" s="704"/>
      <c r="LYV107" s="704"/>
      <c r="LYW107" s="704"/>
      <c r="LYX107" s="704"/>
      <c r="LYY107" s="704"/>
      <c r="LYZ107" s="704"/>
      <c r="LZA107" s="704"/>
      <c r="LZB107" s="704"/>
      <c r="LZC107" s="704"/>
      <c r="LZD107" s="704"/>
      <c r="LZE107" s="704"/>
      <c r="LZF107" s="704"/>
      <c r="LZG107" s="704"/>
      <c r="LZH107" s="704"/>
      <c r="LZI107" s="704"/>
      <c r="LZJ107" s="704"/>
      <c r="LZK107" s="704"/>
      <c r="LZL107" s="704"/>
      <c r="LZM107" s="704"/>
      <c r="LZN107" s="704"/>
      <c r="LZO107" s="704"/>
      <c r="LZP107" s="704"/>
      <c r="LZQ107" s="704"/>
      <c r="LZR107" s="704"/>
      <c r="LZS107" s="704"/>
      <c r="LZT107" s="704"/>
      <c r="LZU107" s="704"/>
      <c r="LZV107" s="704"/>
      <c r="LZW107" s="704"/>
      <c r="LZX107" s="704"/>
      <c r="LZY107" s="704"/>
      <c r="LZZ107" s="704"/>
      <c r="MAA107" s="704"/>
      <c r="MAB107" s="704"/>
      <c r="MAC107" s="704"/>
      <c r="MAD107" s="704"/>
      <c r="MAE107" s="704"/>
      <c r="MAF107" s="704"/>
      <c r="MAG107" s="704"/>
      <c r="MAH107" s="704"/>
      <c r="MAI107" s="704"/>
      <c r="MAJ107" s="704"/>
      <c r="MAK107" s="704"/>
      <c r="MAL107" s="704"/>
      <c r="MAM107" s="704"/>
      <c r="MAN107" s="704"/>
      <c r="MAO107" s="704"/>
      <c r="MAP107" s="704"/>
      <c r="MAQ107" s="704"/>
      <c r="MAR107" s="704"/>
      <c r="MAS107" s="704"/>
      <c r="MAT107" s="704"/>
      <c r="MAU107" s="704"/>
      <c r="MAV107" s="704"/>
      <c r="MAW107" s="704"/>
      <c r="MAX107" s="704"/>
      <c r="MAY107" s="704"/>
      <c r="MAZ107" s="704"/>
      <c r="MBA107" s="704"/>
      <c r="MBB107" s="704"/>
      <c r="MBC107" s="704"/>
      <c r="MBD107" s="704"/>
      <c r="MBE107" s="704"/>
      <c r="MBF107" s="704"/>
      <c r="MBG107" s="704"/>
      <c r="MBH107" s="704"/>
      <c r="MBI107" s="704"/>
      <c r="MBJ107" s="704"/>
      <c r="MBK107" s="704"/>
      <c r="MBL107" s="704"/>
      <c r="MBM107" s="704"/>
      <c r="MBN107" s="704"/>
      <c r="MBO107" s="704"/>
      <c r="MBP107" s="704"/>
      <c r="MBQ107" s="704"/>
      <c r="MBR107" s="704"/>
      <c r="MBS107" s="704"/>
      <c r="MBT107" s="704"/>
      <c r="MBU107" s="704"/>
      <c r="MBV107" s="704"/>
      <c r="MBW107" s="704"/>
      <c r="MBX107" s="704"/>
      <c r="MBY107" s="704"/>
      <c r="MBZ107" s="704"/>
      <c r="MCA107" s="704"/>
      <c r="MCB107" s="704"/>
      <c r="MCC107" s="704"/>
      <c r="MCD107" s="704"/>
      <c r="MCE107" s="704"/>
      <c r="MCF107" s="704"/>
      <c r="MCG107" s="704"/>
      <c r="MCH107" s="704"/>
      <c r="MCI107" s="704"/>
      <c r="MCJ107" s="704"/>
      <c r="MCK107" s="704"/>
      <c r="MCL107" s="704"/>
      <c r="MCM107" s="704"/>
      <c r="MCN107" s="704"/>
      <c r="MCO107" s="704"/>
      <c r="MCP107" s="704"/>
      <c r="MCQ107" s="704"/>
      <c r="MCR107" s="704"/>
      <c r="MCS107" s="704"/>
      <c r="MCT107" s="704"/>
      <c r="MCU107" s="704"/>
      <c r="MCV107" s="704"/>
      <c r="MCW107" s="704"/>
      <c r="MCX107" s="704"/>
      <c r="MCY107" s="704"/>
      <c r="MCZ107" s="704"/>
      <c r="MDA107" s="704"/>
      <c r="MDB107" s="704"/>
      <c r="MDC107" s="704"/>
      <c r="MDD107" s="704"/>
      <c r="MDE107" s="704"/>
      <c r="MDF107" s="704"/>
      <c r="MDG107" s="704"/>
      <c r="MDH107" s="704"/>
      <c r="MDI107" s="704"/>
      <c r="MDJ107" s="704"/>
      <c r="MDK107" s="704"/>
      <c r="MDL107" s="704"/>
      <c r="MDM107" s="704"/>
      <c r="MDN107" s="704"/>
      <c r="MDO107" s="704"/>
      <c r="MDP107" s="704"/>
      <c r="MDQ107" s="704"/>
      <c r="MDR107" s="704"/>
      <c r="MDS107" s="704"/>
      <c r="MDT107" s="704"/>
      <c r="MDU107" s="704"/>
      <c r="MDV107" s="704"/>
      <c r="MDW107" s="704"/>
      <c r="MDX107" s="704"/>
      <c r="MDY107" s="704"/>
      <c r="MDZ107" s="704"/>
      <c r="MEA107" s="704"/>
      <c r="MEB107" s="704"/>
      <c r="MEC107" s="704"/>
      <c r="MED107" s="704"/>
      <c r="MEE107" s="704"/>
      <c r="MEF107" s="704"/>
      <c r="MEG107" s="704"/>
      <c r="MEH107" s="704"/>
      <c r="MEI107" s="704"/>
      <c r="MEJ107" s="704"/>
      <c r="MEK107" s="704"/>
      <c r="MEL107" s="704"/>
      <c r="MEM107" s="704"/>
      <c r="MEN107" s="704"/>
      <c r="MEO107" s="704"/>
      <c r="MEP107" s="704"/>
      <c r="MEQ107" s="704"/>
      <c r="MER107" s="704"/>
      <c r="MES107" s="704"/>
      <c r="MET107" s="704"/>
      <c r="MEU107" s="704"/>
      <c r="MEV107" s="704"/>
      <c r="MEW107" s="704"/>
      <c r="MEX107" s="704"/>
      <c r="MEY107" s="704"/>
      <c r="MEZ107" s="704"/>
      <c r="MFA107" s="704"/>
      <c r="MFB107" s="704"/>
      <c r="MFC107" s="704"/>
      <c r="MFD107" s="704"/>
      <c r="MFE107" s="704"/>
      <c r="MFF107" s="704"/>
      <c r="MFG107" s="704"/>
      <c r="MFH107" s="704"/>
      <c r="MFI107" s="704"/>
      <c r="MFJ107" s="704"/>
      <c r="MFK107" s="704"/>
      <c r="MFL107" s="704"/>
      <c r="MFM107" s="704"/>
      <c r="MFN107" s="704"/>
      <c r="MFO107" s="704"/>
      <c r="MFP107" s="704"/>
      <c r="MFQ107" s="704"/>
      <c r="MFR107" s="704"/>
      <c r="MFS107" s="704"/>
      <c r="MFT107" s="704"/>
      <c r="MFU107" s="704"/>
      <c r="MFV107" s="704"/>
      <c r="MFW107" s="704"/>
      <c r="MFX107" s="704"/>
      <c r="MFY107" s="704"/>
      <c r="MFZ107" s="704"/>
      <c r="MGA107" s="704"/>
      <c r="MGB107" s="704"/>
      <c r="MGC107" s="704"/>
      <c r="MGD107" s="704"/>
      <c r="MGE107" s="704"/>
      <c r="MGF107" s="704"/>
      <c r="MGG107" s="704"/>
      <c r="MGH107" s="704"/>
      <c r="MGI107" s="704"/>
      <c r="MGJ107" s="704"/>
      <c r="MGK107" s="704"/>
      <c r="MGL107" s="704"/>
      <c r="MGM107" s="704"/>
      <c r="MGN107" s="704"/>
      <c r="MGO107" s="704"/>
      <c r="MGP107" s="704"/>
      <c r="MGQ107" s="704"/>
      <c r="MGR107" s="704"/>
      <c r="MGS107" s="704"/>
      <c r="MGT107" s="704"/>
      <c r="MGU107" s="704"/>
      <c r="MGV107" s="704"/>
      <c r="MGW107" s="704"/>
      <c r="MGX107" s="704"/>
      <c r="MGY107" s="704"/>
      <c r="MGZ107" s="704"/>
      <c r="MHA107" s="704"/>
      <c r="MHB107" s="704"/>
      <c r="MHC107" s="704"/>
      <c r="MHD107" s="704"/>
      <c r="MHE107" s="704"/>
      <c r="MHF107" s="704"/>
      <c r="MHG107" s="704"/>
      <c r="MHH107" s="704"/>
      <c r="MHI107" s="704"/>
      <c r="MHJ107" s="704"/>
      <c r="MHK107" s="704"/>
      <c r="MHL107" s="704"/>
      <c r="MHM107" s="704"/>
      <c r="MHN107" s="704"/>
      <c r="MHO107" s="704"/>
      <c r="MHP107" s="704"/>
      <c r="MHQ107" s="704"/>
      <c r="MHR107" s="704"/>
      <c r="MHS107" s="704"/>
      <c r="MHT107" s="704"/>
      <c r="MHU107" s="704"/>
      <c r="MHV107" s="704"/>
      <c r="MHW107" s="704"/>
      <c r="MHX107" s="704"/>
      <c r="MHY107" s="704"/>
      <c r="MHZ107" s="704"/>
      <c r="MIA107" s="704"/>
      <c r="MIB107" s="704"/>
      <c r="MIC107" s="704"/>
      <c r="MID107" s="704"/>
      <c r="MIE107" s="704"/>
      <c r="MIF107" s="704"/>
      <c r="MIG107" s="704"/>
      <c r="MIH107" s="704"/>
      <c r="MII107" s="704"/>
      <c r="MIJ107" s="704"/>
      <c r="MIK107" s="704"/>
      <c r="MIL107" s="704"/>
      <c r="MIM107" s="704"/>
      <c r="MIN107" s="704"/>
      <c r="MIO107" s="704"/>
      <c r="MIP107" s="704"/>
      <c r="MIQ107" s="704"/>
      <c r="MIR107" s="704"/>
      <c r="MIS107" s="704"/>
      <c r="MIT107" s="704"/>
      <c r="MIU107" s="704"/>
      <c r="MIV107" s="704"/>
      <c r="MIW107" s="704"/>
      <c r="MIX107" s="704"/>
      <c r="MIY107" s="704"/>
      <c r="MIZ107" s="704"/>
      <c r="MJA107" s="704"/>
      <c r="MJB107" s="704"/>
      <c r="MJC107" s="704"/>
      <c r="MJD107" s="704"/>
      <c r="MJE107" s="704"/>
      <c r="MJF107" s="704"/>
      <c r="MJG107" s="704"/>
      <c r="MJH107" s="704"/>
      <c r="MJI107" s="704"/>
      <c r="MJJ107" s="704"/>
      <c r="MJK107" s="704"/>
      <c r="MJL107" s="704"/>
      <c r="MJM107" s="704"/>
      <c r="MJN107" s="704"/>
      <c r="MJO107" s="704"/>
      <c r="MJP107" s="704"/>
      <c r="MJQ107" s="704"/>
      <c r="MJR107" s="704"/>
      <c r="MJS107" s="704"/>
      <c r="MJT107" s="704"/>
      <c r="MJU107" s="704"/>
      <c r="MJV107" s="704"/>
      <c r="MJW107" s="704"/>
      <c r="MJX107" s="704"/>
      <c r="MJY107" s="704"/>
      <c r="MJZ107" s="704"/>
      <c r="MKA107" s="704"/>
      <c r="MKB107" s="704"/>
      <c r="MKC107" s="704"/>
      <c r="MKD107" s="704"/>
      <c r="MKE107" s="704"/>
      <c r="MKF107" s="704"/>
      <c r="MKG107" s="704"/>
      <c r="MKH107" s="704"/>
      <c r="MKI107" s="704"/>
      <c r="MKJ107" s="704"/>
      <c r="MKK107" s="704"/>
      <c r="MKL107" s="704"/>
      <c r="MKM107" s="704"/>
      <c r="MKN107" s="704"/>
      <c r="MKO107" s="704"/>
      <c r="MKP107" s="704"/>
      <c r="MKQ107" s="704"/>
      <c r="MKR107" s="704"/>
      <c r="MKS107" s="704"/>
      <c r="MKT107" s="704"/>
      <c r="MKU107" s="704"/>
      <c r="MKV107" s="704"/>
      <c r="MKW107" s="704"/>
      <c r="MKX107" s="704"/>
      <c r="MKY107" s="704"/>
      <c r="MKZ107" s="704"/>
      <c r="MLA107" s="704"/>
      <c r="MLB107" s="704"/>
      <c r="MLC107" s="704"/>
      <c r="MLD107" s="704"/>
      <c r="MLE107" s="704"/>
      <c r="MLF107" s="704"/>
      <c r="MLG107" s="704"/>
      <c r="MLH107" s="704"/>
      <c r="MLI107" s="704"/>
      <c r="MLJ107" s="704"/>
      <c r="MLK107" s="704"/>
      <c r="MLL107" s="704"/>
      <c r="MLM107" s="704"/>
      <c r="MLN107" s="704"/>
      <c r="MLO107" s="704"/>
      <c r="MLP107" s="704"/>
      <c r="MLQ107" s="704"/>
      <c r="MLR107" s="704"/>
      <c r="MLS107" s="704"/>
      <c r="MLT107" s="704"/>
      <c r="MLU107" s="704"/>
      <c r="MLV107" s="704"/>
      <c r="MLW107" s="704"/>
      <c r="MLX107" s="704"/>
      <c r="MLY107" s="704"/>
      <c r="MLZ107" s="704"/>
      <c r="MMA107" s="704"/>
      <c r="MMB107" s="704"/>
      <c r="MMC107" s="704"/>
      <c r="MMD107" s="704"/>
      <c r="MME107" s="704"/>
      <c r="MMF107" s="704"/>
      <c r="MMG107" s="704"/>
      <c r="MMH107" s="704"/>
      <c r="MMI107" s="704"/>
      <c r="MMJ107" s="704"/>
      <c r="MMK107" s="704"/>
      <c r="MML107" s="704"/>
      <c r="MMM107" s="704"/>
      <c r="MMN107" s="704"/>
      <c r="MMO107" s="704"/>
      <c r="MMP107" s="704"/>
      <c r="MMQ107" s="704"/>
      <c r="MMR107" s="704"/>
      <c r="MMS107" s="704"/>
      <c r="MMT107" s="704"/>
      <c r="MMU107" s="704"/>
      <c r="MMV107" s="704"/>
      <c r="MMW107" s="704"/>
      <c r="MMX107" s="704"/>
      <c r="MMY107" s="704"/>
      <c r="MMZ107" s="704"/>
      <c r="MNA107" s="704"/>
      <c r="MNB107" s="704"/>
      <c r="MNC107" s="704"/>
      <c r="MND107" s="704"/>
      <c r="MNE107" s="704"/>
      <c r="MNF107" s="704"/>
      <c r="MNG107" s="704"/>
      <c r="MNH107" s="704"/>
      <c r="MNI107" s="704"/>
      <c r="MNJ107" s="704"/>
      <c r="MNK107" s="704"/>
      <c r="MNL107" s="704"/>
      <c r="MNM107" s="704"/>
      <c r="MNN107" s="704"/>
      <c r="MNO107" s="704"/>
      <c r="MNP107" s="704"/>
      <c r="MNQ107" s="704"/>
      <c r="MNR107" s="704"/>
      <c r="MNS107" s="704"/>
      <c r="MNT107" s="704"/>
      <c r="MNU107" s="704"/>
      <c r="MNV107" s="704"/>
      <c r="MNW107" s="704"/>
      <c r="MNX107" s="704"/>
      <c r="MNY107" s="704"/>
      <c r="MNZ107" s="704"/>
      <c r="MOA107" s="704"/>
      <c r="MOB107" s="704"/>
      <c r="MOC107" s="704"/>
      <c r="MOD107" s="704"/>
      <c r="MOE107" s="704"/>
      <c r="MOF107" s="704"/>
      <c r="MOG107" s="704"/>
      <c r="MOH107" s="704"/>
      <c r="MOI107" s="704"/>
      <c r="MOJ107" s="704"/>
      <c r="MOK107" s="704"/>
      <c r="MOL107" s="704"/>
      <c r="MOM107" s="704"/>
      <c r="MON107" s="704"/>
      <c r="MOO107" s="704"/>
      <c r="MOP107" s="704"/>
      <c r="MOQ107" s="704"/>
      <c r="MOR107" s="704"/>
      <c r="MOS107" s="704"/>
      <c r="MOT107" s="704"/>
      <c r="MOU107" s="704"/>
      <c r="MOV107" s="704"/>
      <c r="MOW107" s="704"/>
      <c r="MOX107" s="704"/>
      <c r="MOY107" s="704"/>
      <c r="MOZ107" s="704"/>
      <c r="MPA107" s="704"/>
      <c r="MPB107" s="704"/>
      <c r="MPC107" s="704"/>
      <c r="MPD107" s="704"/>
      <c r="MPE107" s="704"/>
      <c r="MPF107" s="704"/>
      <c r="MPG107" s="704"/>
      <c r="MPH107" s="704"/>
      <c r="MPI107" s="704"/>
      <c r="MPJ107" s="704"/>
      <c r="MPK107" s="704"/>
      <c r="MPL107" s="704"/>
      <c r="MPM107" s="704"/>
      <c r="MPN107" s="704"/>
      <c r="MPO107" s="704"/>
      <c r="MPP107" s="704"/>
      <c r="MPQ107" s="704"/>
      <c r="MPR107" s="704"/>
      <c r="MPS107" s="704"/>
      <c r="MPT107" s="704"/>
      <c r="MPU107" s="704"/>
      <c r="MPV107" s="704"/>
      <c r="MPW107" s="704"/>
      <c r="MPX107" s="704"/>
      <c r="MPY107" s="704"/>
      <c r="MPZ107" s="704"/>
      <c r="MQA107" s="704"/>
      <c r="MQB107" s="704"/>
      <c r="MQC107" s="704"/>
      <c r="MQD107" s="704"/>
      <c r="MQE107" s="704"/>
      <c r="MQF107" s="704"/>
      <c r="MQG107" s="704"/>
      <c r="MQH107" s="704"/>
      <c r="MQI107" s="704"/>
      <c r="MQJ107" s="704"/>
      <c r="MQK107" s="704"/>
      <c r="MQL107" s="704"/>
      <c r="MQM107" s="704"/>
      <c r="MQN107" s="704"/>
      <c r="MQO107" s="704"/>
      <c r="MQP107" s="704"/>
      <c r="MQQ107" s="704"/>
      <c r="MQR107" s="704"/>
      <c r="MQS107" s="704"/>
      <c r="MQT107" s="704"/>
      <c r="MQU107" s="704"/>
      <c r="MQV107" s="704"/>
      <c r="MQW107" s="704"/>
      <c r="MQX107" s="704"/>
      <c r="MQY107" s="704"/>
      <c r="MQZ107" s="704"/>
      <c r="MRA107" s="704"/>
      <c r="MRB107" s="704"/>
      <c r="MRC107" s="704"/>
      <c r="MRD107" s="704"/>
      <c r="MRE107" s="704"/>
      <c r="MRF107" s="704"/>
      <c r="MRG107" s="704"/>
      <c r="MRH107" s="704"/>
      <c r="MRI107" s="704"/>
      <c r="MRJ107" s="704"/>
      <c r="MRK107" s="704"/>
      <c r="MRL107" s="704"/>
      <c r="MRM107" s="704"/>
      <c r="MRN107" s="704"/>
      <c r="MRO107" s="704"/>
      <c r="MRP107" s="704"/>
      <c r="MRQ107" s="704"/>
      <c r="MRR107" s="704"/>
      <c r="MRS107" s="704"/>
      <c r="MRT107" s="704"/>
      <c r="MRU107" s="704"/>
      <c r="MRV107" s="704"/>
      <c r="MRW107" s="704"/>
      <c r="MRX107" s="704"/>
      <c r="MRY107" s="704"/>
      <c r="MRZ107" s="704"/>
      <c r="MSA107" s="704"/>
      <c r="MSB107" s="704"/>
      <c r="MSC107" s="704"/>
      <c r="MSD107" s="704"/>
      <c r="MSE107" s="704"/>
      <c r="MSF107" s="704"/>
      <c r="MSG107" s="704"/>
      <c r="MSH107" s="704"/>
      <c r="MSI107" s="704"/>
      <c r="MSJ107" s="704"/>
      <c r="MSK107" s="704"/>
      <c r="MSL107" s="704"/>
      <c r="MSM107" s="704"/>
      <c r="MSN107" s="704"/>
      <c r="MSO107" s="704"/>
      <c r="MSP107" s="704"/>
      <c r="MSQ107" s="704"/>
      <c r="MSR107" s="704"/>
      <c r="MSS107" s="704"/>
      <c r="MST107" s="704"/>
      <c r="MSU107" s="704"/>
      <c r="MSV107" s="704"/>
      <c r="MSW107" s="704"/>
      <c r="MSX107" s="704"/>
      <c r="MSY107" s="704"/>
      <c r="MSZ107" s="704"/>
      <c r="MTA107" s="704"/>
      <c r="MTB107" s="704"/>
      <c r="MTC107" s="704"/>
      <c r="MTD107" s="704"/>
      <c r="MTE107" s="704"/>
      <c r="MTF107" s="704"/>
      <c r="MTG107" s="704"/>
      <c r="MTH107" s="704"/>
      <c r="MTI107" s="704"/>
      <c r="MTJ107" s="704"/>
      <c r="MTK107" s="704"/>
      <c r="MTL107" s="704"/>
      <c r="MTM107" s="704"/>
      <c r="MTN107" s="704"/>
      <c r="MTO107" s="704"/>
      <c r="MTP107" s="704"/>
      <c r="MTQ107" s="704"/>
      <c r="MTR107" s="704"/>
      <c r="MTS107" s="704"/>
      <c r="MTT107" s="704"/>
      <c r="MTU107" s="704"/>
      <c r="MTV107" s="704"/>
      <c r="MTW107" s="704"/>
      <c r="MTX107" s="704"/>
      <c r="MTY107" s="704"/>
      <c r="MTZ107" s="704"/>
      <c r="MUA107" s="704"/>
      <c r="MUB107" s="704"/>
      <c r="MUC107" s="704"/>
      <c r="MUD107" s="704"/>
      <c r="MUE107" s="704"/>
      <c r="MUF107" s="704"/>
      <c r="MUG107" s="704"/>
      <c r="MUH107" s="704"/>
      <c r="MUI107" s="704"/>
      <c r="MUJ107" s="704"/>
      <c r="MUK107" s="704"/>
      <c r="MUL107" s="704"/>
      <c r="MUM107" s="704"/>
      <c r="MUN107" s="704"/>
      <c r="MUO107" s="704"/>
      <c r="MUP107" s="704"/>
      <c r="MUQ107" s="704"/>
      <c r="MUR107" s="704"/>
      <c r="MUS107" s="704"/>
      <c r="MUT107" s="704"/>
      <c r="MUU107" s="704"/>
      <c r="MUV107" s="704"/>
      <c r="MUW107" s="704"/>
      <c r="MUX107" s="704"/>
      <c r="MUY107" s="704"/>
      <c r="MUZ107" s="704"/>
      <c r="MVA107" s="704"/>
      <c r="MVB107" s="704"/>
      <c r="MVC107" s="704"/>
      <c r="MVD107" s="704"/>
      <c r="MVE107" s="704"/>
      <c r="MVF107" s="704"/>
      <c r="MVG107" s="704"/>
      <c r="MVH107" s="704"/>
      <c r="MVI107" s="704"/>
      <c r="MVJ107" s="704"/>
      <c r="MVK107" s="704"/>
      <c r="MVL107" s="704"/>
      <c r="MVM107" s="704"/>
      <c r="MVN107" s="704"/>
      <c r="MVO107" s="704"/>
      <c r="MVP107" s="704"/>
      <c r="MVQ107" s="704"/>
      <c r="MVR107" s="704"/>
      <c r="MVS107" s="704"/>
      <c r="MVT107" s="704"/>
      <c r="MVU107" s="704"/>
      <c r="MVV107" s="704"/>
      <c r="MVW107" s="704"/>
      <c r="MVX107" s="704"/>
      <c r="MVY107" s="704"/>
      <c r="MVZ107" s="704"/>
      <c r="MWA107" s="704"/>
      <c r="MWB107" s="704"/>
      <c r="MWC107" s="704"/>
      <c r="MWD107" s="704"/>
      <c r="MWE107" s="704"/>
      <c r="MWF107" s="704"/>
      <c r="MWG107" s="704"/>
      <c r="MWH107" s="704"/>
      <c r="MWI107" s="704"/>
      <c r="MWJ107" s="704"/>
      <c r="MWK107" s="704"/>
      <c r="MWL107" s="704"/>
      <c r="MWM107" s="704"/>
      <c r="MWN107" s="704"/>
      <c r="MWO107" s="704"/>
      <c r="MWP107" s="704"/>
      <c r="MWQ107" s="704"/>
      <c r="MWR107" s="704"/>
      <c r="MWS107" s="704"/>
      <c r="MWT107" s="704"/>
      <c r="MWU107" s="704"/>
      <c r="MWV107" s="704"/>
      <c r="MWW107" s="704"/>
      <c r="MWX107" s="704"/>
      <c r="MWY107" s="704"/>
      <c r="MWZ107" s="704"/>
      <c r="MXA107" s="704"/>
      <c r="MXB107" s="704"/>
      <c r="MXC107" s="704"/>
      <c r="MXD107" s="704"/>
      <c r="MXE107" s="704"/>
      <c r="MXF107" s="704"/>
      <c r="MXG107" s="704"/>
      <c r="MXH107" s="704"/>
      <c r="MXI107" s="704"/>
      <c r="MXJ107" s="704"/>
      <c r="MXK107" s="704"/>
      <c r="MXL107" s="704"/>
      <c r="MXM107" s="704"/>
      <c r="MXN107" s="704"/>
      <c r="MXO107" s="704"/>
      <c r="MXP107" s="704"/>
      <c r="MXQ107" s="704"/>
      <c r="MXR107" s="704"/>
      <c r="MXS107" s="704"/>
      <c r="MXT107" s="704"/>
      <c r="MXU107" s="704"/>
      <c r="MXV107" s="704"/>
      <c r="MXW107" s="704"/>
      <c r="MXX107" s="704"/>
      <c r="MXY107" s="704"/>
      <c r="MXZ107" s="704"/>
      <c r="MYA107" s="704"/>
      <c r="MYB107" s="704"/>
      <c r="MYC107" s="704"/>
      <c r="MYD107" s="704"/>
      <c r="MYE107" s="704"/>
      <c r="MYF107" s="704"/>
      <c r="MYG107" s="704"/>
      <c r="MYH107" s="704"/>
      <c r="MYI107" s="704"/>
      <c r="MYJ107" s="704"/>
      <c r="MYK107" s="704"/>
      <c r="MYL107" s="704"/>
      <c r="MYM107" s="704"/>
      <c r="MYN107" s="704"/>
      <c r="MYO107" s="704"/>
      <c r="MYP107" s="704"/>
      <c r="MYQ107" s="704"/>
      <c r="MYR107" s="704"/>
      <c r="MYS107" s="704"/>
      <c r="MYT107" s="704"/>
      <c r="MYU107" s="704"/>
      <c r="MYV107" s="704"/>
      <c r="MYW107" s="704"/>
      <c r="MYX107" s="704"/>
      <c r="MYY107" s="704"/>
      <c r="MYZ107" s="704"/>
      <c r="MZA107" s="704"/>
      <c r="MZB107" s="704"/>
      <c r="MZC107" s="704"/>
      <c r="MZD107" s="704"/>
      <c r="MZE107" s="704"/>
      <c r="MZF107" s="704"/>
      <c r="MZG107" s="704"/>
      <c r="MZH107" s="704"/>
      <c r="MZI107" s="704"/>
      <c r="MZJ107" s="704"/>
      <c r="MZK107" s="704"/>
      <c r="MZL107" s="704"/>
      <c r="MZM107" s="704"/>
      <c r="MZN107" s="704"/>
      <c r="MZO107" s="704"/>
      <c r="MZP107" s="704"/>
      <c r="MZQ107" s="704"/>
      <c r="MZR107" s="704"/>
      <c r="MZS107" s="704"/>
      <c r="MZT107" s="704"/>
      <c r="MZU107" s="704"/>
      <c r="MZV107" s="704"/>
      <c r="MZW107" s="704"/>
      <c r="MZX107" s="704"/>
      <c r="MZY107" s="704"/>
      <c r="MZZ107" s="704"/>
      <c r="NAA107" s="704"/>
      <c r="NAB107" s="704"/>
      <c r="NAC107" s="704"/>
      <c r="NAD107" s="704"/>
      <c r="NAE107" s="704"/>
      <c r="NAF107" s="704"/>
      <c r="NAG107" s="704"/>
      <c r="NAH107" s="704"/>
      <c r="NAI107" s="704"/>
      <c r="NAJ107" s="704"/>
      <c r="NAK107" s="704"/>
      <c r="NAL107" s="704"/>
      <c r="NAM107" s="704"/>
      <c r="NAN107" s="704"/>
      <c r="NAO107" s="704"/>
      <c r="NAP107" s="704"/>
      <c r="NAQ107" s="704"/>
      <c r="NAR107" s="704"/>
      <c r="NAS107" s="704"/>
      <c r="NAT107" s="704"/>
      <c r="NAU107" s="704"/>
      <c r="NAV107" s="704"/>
      <c r="NAW107" s="704"/>
      <c r="NAX107" s="704"/>
      <c r="NAY107" s="704"/>
      <c r="NAZ107" s="704"/>
      <c r="NBA107" s="704"/>
      <c r="NBB107" s="704"/>
      <c r="NBC107" s="704"/>
      <c r="NBD107" s="704"/>
      <c r="NBE107" s="704"/>
      <c r="NBF107" s="704"/>
      <c r="NBG107" s="704"/>
      <c r="NBH107" s="704"/>
      <c r="NBI107" s="704"/>
      <c r="NBJ107" s="704"/>
      <c r="NBK107" s="704"/>
      <c r="NBL107" s="704"/>
      <c r="NBM107" s="704"/>
      <c r="NBN107" s="704"/>
      <c r="NBO107" s="704"/>
      <c r="NBP107" s="704"/>
      <c r="NBQ107" s="704"/>
      <c r="NBR107" s="704"/>
      <c r="NBS107" s="704"/>
      <c r="NBT107" s="704"/>
      <c r="NBU107" s="704"/>
      <c r="NBV107" s="704"/>
      <c r="NBW107" s="704"/>
      <c r="NBX107" s="704"/>
      <c r="NBY107" s="704"/>
      <c r="NBZ107" s="704"/>
      <c r="NCA107" s="704"/>
      <c r="NCB107" s="704"/>
      <c r="NCC107" s="704"/>
      <c r="NCD107" s="704"/>
      <c r="NCE107" s="704"/>
      <c r="NCF107" s="704"/>
      <c r="NCG107" s="704"/>
      <c r="NCH107" s="704"/>
      <c r="NCI107" s="704"/>
      <c r="NCJ107" s="704"/>
      <c r="NCK107" s="704"/>
      <c r="NCL107" s="704"/>
      <c r="NCM107" s="704"/>
      <c r="NCN107" s="704"/>
      <c r="NCO107" s="704"/>
      <c r="NCP107" s="704"/>
      <c r="NCQ107" s="704"/>
      <c r="NCR107" s="704"/>
      <c r="NCS107" s="704"/>
      <c r="NCT107" s="704"/>
      <c r="NCU107" s="704"/>
      <c r="NCV107" s="704"/>
      <c r="NCW107" s="704"/>
      <c r="NCX107" s="704"/>
      <c r="NCY107" s="704"/>
      <c r="NCZ107" s="704"/>
      <c r="NDA107" s="704"/>
      <c r="NDB107" s="704"/>
      <c r="NDC107" s="704"/>
      <c r="NDD107" s="704"/>
      <c r="NDE107" s="704"/>
      <c r="NDF107" s="704"/>
      <c r="NDG107" s="704"/>
      <c r="NDH107" s="704"/>
      <c r="NDI107" s="704"/>
      <c r="NDJ107" s="704"/>
      <c r="NDK107" s="704"/>
      <c r="NDL107" s="704"/>
      <c r="NDM107" s="704"/>
      <c r="NDN107" s="704"/>
      <c r="NDO107" s="704"/>
      <c r="NDP107" s="704"/>
      <c r="NDQ107" s="704"/>
      <c r="NDR107" s="704"/>
      <c r="NDS107" s="704"/>
      <c r="NDT107" s="704"/>
      <c r="NDU107" s="704"/>
      <c r="NDV107" s="704"/>
      <c r="NDW107" s="704"/>
      <c r="NDX107" s="704"/>
      <c r="NDY107" s="704"/>
      <c r="NDZ107" s="704"/>
      <c r="NEA107" s="704"/>
      <c r="NEB107" s="704"/>
      <c r="NEC107" s="704"/>
      <c r="NED107" s="704"/>
      <c r="NEE107" s="704"/>
      <c r="NEF107" s="704"/>
      <c r="NEG107" s="704"/>
      <c r="NEH107" s="704"/>
      <c r="NEI107" s="704"/>
      <c r="NEJ107" s="704"/>
      <c r="NEK107" s="704"/>
      <c r="NEL107" s="704"/>
      <c r="NEM107" s="704"/>
      <c r="NEN107" s="704"/>
      <c r="NEO107" s="704"/>
      <c r="NEP107" s="704"/>
      <c r="NEQ107" s="704"/>
      <c r="NER107" s="704"/>
      <c r="NES107" s="704"/>
      <c r="NET107" s="704"/>
      <c r="NEU107" s="704"/>
      <c r="NEV107" s="704"/>
      <c r="NEW107" s="704"/>
      <c r="NEX107" s="704"/>
      <c r="NEY107" s="704"/>
      <c r="NEZ107" s="704"/>
      <c r="NFA107" s="704"/>
      <c r="NFB107" s="704"/>
      <c r="NFC107" s="704"/>
      <c r="NFD107" s="704"/>
      <c r="NFE107" s="704"/>
      <c r="NFF107" s="704"/>
      <c r="NFG107" s="704"/>
      <c r="NFH107" s="704"/>
      <c r="NFI107" s="704"/>
      <c r="NFJ107" s="704"/>
      <c r="NFK107" s="704"/>
      <c r="NFL107" s="704"/>
      <c r="NFM107" s="704"/>
      <c r="NFN107" s="704"/>
      <c r="NFO107" s="704"/>
      <c r="NFP107" s="704"/>
      <c r="NFQ107" s="704"/>
      <c r="NFR107" s="704"/>
      <c r="NFS107" s="704"/>
      <c r="NFT107" s="704"/>
      <c r="NFU107" s="704"/>
      <c r="NFV107" s="704"/>
      <c r="NFW107" s="704"/>
      <c r="NFX107" s="704"/>
      <c r="NFY107" s="704"/>
      <c r="NFZ107" s="704"/>
      <c r="NGA107" s="704"/>
      <c r="NGB107" s="704"/>
      <c r="NGC107" s="704"/>
      <c r="NGD107" s="704"/>
      <c r="NGE107" s="704"/>
      <c r="NGF107" s="704"/>
      <c r="NGG107" s="704"/>
      <c r="NGH107" s="704"/>
      <c r="NGI107" s="704"/>
      <c r="NGJ107" s="704"/>
      <c r="NGK107" s="704"/>
      <c r="NGL107" s="704"/>
      <c r="NGM107" s="704"/>
      <c r="NGN107" s="704"/>
      <c r="NGO107" s="704"/>
      <c r="NGP107" s="704"/>
      <c r="NGQ107" s="704"/>
      <c r="NGR107" s="704"/>
      <c r="NGS107" s="704"/>
      <c r="NGT107" s="704"/>
      <c r="NGU107" s="704"/>
      <c r="NGV107" s="704"/>
      <c r="NGW107" s="704"/>
      <c r="NGX107" s="704"/>
      <c r="NGY107" s="704"/>
      <c r="NGZ107" s="704"/>
      <c r="NHA107" s="704"/>
      <c r="NHB107" s="704"/>
      <c r="NHC107" s="704"/>
      <c r="NHD107" s="704"/>
      <c r="NHE107" s="704"/>
      <c r="NHF107" s="704"/>
      <c r="NHG107" s="704"/>
      <c r="NHH107" s="704"/>
      <c r="NHI107" s="704"/>
      <c r="NHJ107" s="704"/>
      <c r="NHK107" s="704"/>
      <c r="NHL107" s="704"/>
      <c r="NHM107" s="704"/>
      <c r="NHN107" s="704"/>
      <c r="NHO107" s="704"/>
      <c r="NHP107" s="704"/>
      <c r="NHQ107" s="704"/>
      <c r="NHR107" s="704"/>
      <c r="NHS107" s="704"/>
      <c r="NHT107" s="704"/>
      <c r="NHU107" s="704"/>
      <c r="NHV107" s="704"/>
      <c r="NHW107" s="704"/>
      <c r="NHX107" s="704"/>
      <c r="NHY107" s="704"/>
      <c r="NHZ107" s="704"/>
      <c r="NIA107" s="704"/>
      <c r="NIB107" s="704"/>
      <c r="NIC107" s="704"/>
      <c r="NID107" s="704"/>
      <c r="NIE107" s="704"/>
      <c r="NIF107" s="704"/>
      <c r="NIG107" s="704"/>
      <c r="NIH107" s="704"/>
      <c r="NII107" s="704"/>
      <c r="NIJ107" s="704"/>
      <c r="NIK107" s="704"/>
      <c r="NIL107" s="704"/>
      <c r="NIM107" s="704"/>
      <c r="NIN107" s="704"/>
      <c r="NIO107" s="704"/>
      <c r="NIP107" s="704"/>
      <c r="NIQ107" s="704"/>
      <c r="NIR107" s="704"/>
      <c r="NIS107" s="704"/>
      <c r="NIT107" s="704"/>
      <c r="NIU107" s="704"/>
      <c r="NIV107" s="704"/>
      <c r="NIW107" s="704"/>
      <c r="NIX107" s="704"/>
      <c r="NIY107" s="704"/>
      <c r="NIZ107" s="704"/>
      <c r="NJA107" s="704"/>
      <c r="NJB107" s="704"/>
      <c r="NJC107" s="704"/>
      <c r="NJD107" s="704"/>
      <c r="NJE107" s="704"/>
      <c r="NJF107" s="704"/>
      <c r="NJG107" s="704"/>
      <c r="NJH107" s="704"/>
      <c r="NJI107" s="704"/>
      <c r="NJJ107" s="704"/>
      <c r="NJK107" s="704"/>
      <c r="NJL107" s="704"/>
      <c r="NJM107" s="704"/>
      <c r="NJN107" s="704"/>
      <c r="NJO107" s="704"/>
      <c r="NJP107" s="704"/>
      <c r="NJQ107" s="704"/>
      <c r="NJR107" s="704"/>
      <c r="NJS107" s="704"/>
      <c r="NJT107" s="704"/>
      <c r="NJU107" s="704"/>
      <c r="NJV107" s="704"/>
      <c r="NJW107" s="704"/>
      <c r="NJX107" s="704"/>
      <c r="NJY107" s="704"/>
      <c r="NJZ107" s="704"/>
      <c r="NKA107" s="704"/>
      <c r="NKB107" s="704"/>
      <c r="NKC107" s="704"/>
      <c r="NKD107" s="704"/>
      <c r="NKE107" s="704"/>
      <c r="NKF107" s="704"/>
      <c r="NKG107" s="704"/>
      <c r="NKH107" s="704"/>
      <c r="NKI107" s="704"/>
      <c r="NKJ107" s="704"/>
      <c r="NKK107" s="704"/>
      <c r="NKL107" s="704"/>
      <c r="NKM107" s="704"/>
      <c r="NKN107" s="704"/>
      <c r="NKO107" s="704"/>
      <c r="NKP107" s="704"/>
      <c r="NKQ107" s="704"/>
      <c r="NKR107" s="704"/>
      <c r="NKS107" s="704"/>
      <c r="NKT107" s="704"/>
      <c r="NKU107" s="704"/>
      <c r="NKV107" s="704"/>
      <c r="NKW107" s="704"/>
      <c r="NKX107" s="704"/>
      <c r="NKY107" s="704"/>
      <c r="NKZ107" s="704"/>
      <c r="NLA107" s="704"/>
      <c r="NLB107" s="704"/>
      <c r="NLC107" s="704"/>
      <c r="NLD107" s="704"/>
      <c r="NLE107" s="704"/>
      <c r="NLF107" s="704"/>
      <c r="NLG107" s="704"/>
      <c r="NLH107" s="704"/>
      <c r="NLI107" s="704"/>
      <c r="NLJ107" s="704"/>
      <c r="NLK107" s="704"/>
      <c r="NLL107" s="704"/>
      <c r="NLM107" s="704"/>
      <c r="NLN107" s="704"/>
      <c r="NLO107" s="704"/>
      <c r="NLP107" s="704"/>
      <c r="NLQ107" s="704"/>
      <c r="NLR107" s="704"/>
      <c r="NLS107" s="704"/>
      <c r="NLT107" s="704"/>
      <c r="NLU107" s="704"/>
      <c r="NLV107" s="704"/>
      <c r="NLW107" s="704"/>
      <c r="NLX107" s="704"/>
      <c r="NLY107" s="704"/>
      <c r="NLZ107" s="704"/>
      <c r="NMA107" s="704"/>
      <c r="NMB107" s="704"/>
      <c r="NMC107" s="704"/>
      <c r="NMD107" s="704"/>
      <c r="NME107" s="704"/>
      <c r="NMF107" s="704"/>
      <c r="NMG107" s="704"/>
      <c r="NMH107" s="704"/>
      <c r="NMI107" s="704"/>
      <c r="NMJ107" s="704"/>
      <c r="NMK107" s="704"/>
      <c r="NML107" s="704"/>
      <c r="NMM107" s="704"/>
      <c r="NMN107" s="704"/>
      <c r="NMO107" s="704"/>
      <c r="NMP107" s="704"/>
      <c r="NMQ107" s="704"/>
      <c r="NMR107" s="704"/>
      <c r="NMS107" s="704"/>
      <c r="NMT107" s="704"/>
      <c r="NMU107" s="704"/>
      <c r="NMV107" s="704"/>
      <c r="NMW107" s="704"/>
      <c r="NMX107" s="704"/>
      <c r="NMY107" s="704"/>
      <c r="NMZ107" s="704"/>
      <c r="NNA107" s="704"/>
      <c r="NNB107" s="704"/>
      <c r="NNC107" s="704"/>
      <c r="NND107" s="704"/>
      <c r="NNE107" s="704"/>
      <c r="NNF107" s="704"/>
      <c r="NNG107" s="704"/>
      <c r="NNH107" s="704"/>
      <c r="NNI107" s="704"/>
      <c r="NNJ107" s="704"/>
      <c r="NNK107" s="704"/>
      <c r="NNL107" s="704"/>
      <c r="NNM107" s="704"/>
      <c r="NNN107" s="704"/>
      <c r="NNO107" s="704"/>
      <c r="NNP107" s="704"/>
      <c r="NNQ107" s="704"/>
      <c r="NNR107" s="704"/>
      <c r="NNS107" s="704"/>
      <c r="NNT107" s="704"/>
      <c r="NNU107" s="704"/>
      <c r="NNV107" s="704"/>
      <c r="NNW107" s="704"/>
      <c r="NNX107" s="704"/>
      <c r="NNY107" s="704"/>
      <c r="NNZ107" s="704"/>
      <c r="NOA107" s="704"/>
      <c r="NOB107" s="704"/>
      <c r="NOC107" s="704"/>
      <c r="NOD107" s="704"/>
      <c r="NOE107" s="704"/>
      <c r="NOF107" s="704"/>
      <c r="NOG107" s="704"/>
      <c r="NOH107" s="704"/>
      <c r="NOI107" s="704"/>
      <c r="NOJ107" s="704"/>
      <c r="NOK107" s="704"/>
      <c r="NOL107" s="704"/>
      <c r="NOM107" s="704"/>
      <c r="NON107" s="704"/>
      <c r="NOO107" s="704"/>
      <c r="NOP107" s="704"/>
      <c r="NOQ107" s="704"/>
      <c r="NOR107" s="704"/>
      <c r="NOS107" s="704"/>
      <c r="NOT107" s="704"/>
      <c r="NOU107" s="704"/>
      <c r="NOV107" s="704"/>
      <c r="NOW107" s="704"/>
      <c r="NOX107" s="704"/>
      <c r="NOY107" s="704"/>
      <c r="NOZ107" s="704"/>
      <c r="NPA107" s="704"/>
      <c r="NPB107" s="704"/>
      <c r="NPC107" s="704"/>
      <c r="NPD107" s="704"/>
      <c r="NPE107" s="704"/>
      <c r="NPF107" s="704"/>
      <c r="NPG107" s="704"/>
      <c r="NPH107" s="704"/>
      <c r="NPI107" s="704"/>
      <c r="NPJ107" s="704"/>
      <c r="NPK107" s="704"/>
      <c r="NPL107" s="704"/>
      <c r="NPM107" s="704"/>
      <c r="NPN107" s="704"/>
      <c r="NPO107" s="704"/>
      <c r="NPP107" s="704"/>
      <c r="NPQ107" s="704"/>
      <c r="NPR107" s="704"/>
      <c r="NPS107" s="704"/>
      <c r="NPT107" s="704"/>
      <c r="NPU107" s="704"/>
      <c r="NPV107" s="704"/>
      <c r="NPW107" s="704"/>
      <c r="NPX107" s="704"/>
      <c r="NPY107" s="704"/>
      <c r="NPZ107" s="704"/>
      <c r="NQA107" s="704"/>
      <c r="NQB107" s="704"/>
      <c r="NQC107" s="704"/>
      <c r="NQD107" s="704"/>
      <c r="NQE107" s="704"/>
      <c r="NQF107" s="704"/>
      <c r="NQG107" s="704"/>
      <c r="NQH107" s="704"/>
      <c r="NQI107" s="704"/>
      <c r="NQJ107" s="704"/>
      <c r="NQK107" s="704"/>
      <c r="NQL107" s="704"/>
      <c r="NQM107" s="704"/>
      <c r="NQN107" s="704"/>
      <c r="NQO107" s="704"/>
      <c r="NQP107" s="704"/>
      <c r="NQQ107" s="704"/>
      <c r="NQR107" s="704"/>
      <c r="NQS107" s="704"/>
      <c r="NQT107" s="704"/>
      <c r="NQU107" s="704"/>
      <c r="NQV107" s="704"/>
      <c r="NQW107" s="704"/>
      <c r="NQX107" s="704"/>
      <c r="NQY107" s="704"/>
      <c r="NQZ107" s="704"/>
      <c r="NRA107" s="704"/>
      <c r="NRB107" s="704"/>
      <c r="NRC107" s="704"/>
      <c r="NRD107" s="704"/>
      <c r="NRE107" s="704"/>
      <c r="NRF107" s="704"/>
      <c r="NRG107" s="704"/>
      <c r="NRH107" s="704"/>
      <c r="NRI107" s="704"/>
      <c r="NRJ107" s="704"/>
      <c r="NRK107" s="704"/>
      <c r="NRL107" s="704"/>
      <c r="NRM107" s="704"/>
      <c r="NRN107" s="704"/>
      <c r="NRO107" s="704"/>
      <c r="NRP107" s="704"/>
      <c r="NRQ107" s="704"/>
      <c r="NRR107" s="704"/>
      <c r="NRS107" s="704"/>
      <c r="NRT107" s="704"/>
      <c r="NRU107" s="704"/>
      <c r="NRV107" s="704"/>
      <c r="NRW107" s="704"/>
      <c r="NRX107" s="704"/>
      <c r="NRY107" s="704"/>
      <c r="NRZ107" s="704"/>
      <c r="NSA107" s="704"/>
      <c r="NSB107" s="704"/>
      <c r="NSC107" s="704"/>
      <c r="NSD107" s="704"/>
      <c r="NSE107" s="704"/>
      <c r="NSF107" s="704"/>
      <c r="NSG107" s="704"/>
      <c r="NSH107" s="704"/>
      <c r="NSI107" s="704"/>
      <c r="NSJ107" s="704"/>
      <c r="NSK107" s="704"/>
      <c r="NSL107" s="704"/>
      <c r="NSM107" s="704"/>
      <c r="NSN107" s="704"/>
      <c r="NSO107" s="704"/>
      <c r="NSP107" s="704"/>
      <c r="NSQ107" s="704"/>
      <c r="NSR107" s="704"/>
      <c r="NSS107" s="704"/>
      <c r="NST107" s="704"/>
      <c r="NSU107" s="704"/>
      <c r="NSV107" s="704"/>
      <c r="NSW107" s="704"/>
      <c r="NSX107" s="704"/>
      <c r="NSY107" s="704"/>
      <c r="NSZ107" s="704"/>
      <c r="NTA107" s="704"/>
      <c r="NTB107" s="704"/>
      <c r="NTC107" s="704"/>
      <c r="NTD107" s="704"/>
      <c r="NTE107" s="704"/>
      <c r="NTF107" s="704"/>
      <c r="NTG107" s="704"/>
      <c r="NTH107" s="704"/>
      <c r="NTI107" s="704"/>
      <c r="NTJ107" s="704"/>
      <c r="NTK107" s="704"/>
      <c r="NTL107" s="704"/>
      <c r="NTM107" s="704"/>
      <c r="NTN107" s="704"/>
      <c r="NTO107" s="704"/>
      <c r="NTP107" s="704"/>
      <c r="NTQ107" s="704"/>
      <c r="NTR107" s="704"/>
      <c r="NTS107" s="704"/>
      <c r="NTT107" s="704"/>
      <c r="NTU107" s="704"/>
      <c r="NTV107" s="704"/>
      <c r="NTW107" s="704"/>
      <c r="NTX107" s="704"/>
      <c r="NTY107" s="704"/>
      <c r="NTZ107" s="704"/>
      <c r="NUA107" s="704"/>
      <c r="NUB107" s="704"/>
      <c r="NUC107" s="704"/>
      <c r="NUD107" s="704"/>
      <c r="NUE107" s="704"/>
      <c r="NUF107" s="704"/>
      <c r="NUG107" s="704"/>
      <c r="NUH107" s="704"/>
      <c r="NUI107" s="704"/>
      <c r="NUJ107" s="704"/>
      <c r="NUK107" s="704"/>
      <c r="NUL107" s="704"/>
      <c r="NUM107" s="704"/>
      <c r="NUN107" s="704"/>
      <c r="NUO107" s="704"/>
      <c r="NUP107" s="704"/>
      <c r="NUQ107" s="704"/>
      <c r="NUR107" s="704"/>
      <c r="NUS107" s="704"/>
      <c r="NUT107" s="704"/>
      <c r="NUU107" s="704"/>
      <c r="NUV107" s="704"/>
      <c r="NUW107" s="704"/>
      <c r="NUX107" s="704"/>
      <c r="NUY107" s="704"/>
      <c r="NUZ107" s="704"/>
      <c r="NVA107" s="704"/>
      <c r="NVB107" s="704"/>
      <c r="NVC107" s="704"/>
      <c r="NVD107" s="704"/>
      <c r="NVE107" s="704"/>
      <c r="NVF107" s="704"/>
      <c r="NVG107" s="704"/>
      <c r="NVH107" s="704"/>
      <c r="NVI107" s="704"/>
      <c r="NVJ107" s="704"/>
      <c r="NVK107" s="704"/>
      <c r="NVL107" s="704"/>
      <c r="NVM107" s="704"/>
      <c r="NVN107" s="704"/>
      <c r="NVO107" s="704"/>
      <c r="NVP107" s="704"/>
      <c r="NVQ107" s="704"/>
      <c r="NVR107" s="704"/>
      <c r="NVS107" s="704"/>
      <c r="NVT107" s="704"/>
      <c r="NVU107" s="704"/>
      <c r="NVV107" s="704"/>
      <c r="NVW107" s="704"/>
      <c r="NVX107" s="704"/>
      <c r="NVY107" s="704"/>
      <c r="NVZ107" s="704"/>
      <c r="NWA107" s="704"/>
      <c r="NWB107" s="704"/>
      <c r="NWC107" s="704"/>
      <c r="NWD107" s="704"/>
      <c r="NWE107" s="704"/>
      <c r="NWF107" s="704"/>
      <c r="NWG107" s="704"/>
      <c r="NWH107" s="704"/>
      <c r="NWI107" s="704"/>
      <c r="NWJ107" s="704"/>
      <c r="NWK107" s="704"/>
      <c r="NWL107" s="704"/>
      <c r="NWM107" s="704"/>
      <c r="NWN107" s="704"/>
      <c r="NWO107" s="704"/>
      <c r="NWP107" s="704"/>
      <c r="NWQ107" s="704"/>
      <c r="NWR107" s="704"/>
      <c r="NWS107" s="704"/>
      <c r="NWT107" s="704"/>
      <c r="NWU107" s="704"/>
      <c r="NWV107" s="704"/>
      <c r="NWW107" s="704"/>
      <c r="NWX107" s="704"/>
      <c r="NWY107" s="704"/>
      <c r="NWZ107" s="704"/>
      <c r="NXA107" s="704"/>
      <c r="NXB107" s="704"/>
      <c r="NXC107" s="704"/>
      <c r="NXD107" s="704"/>
      <c r="NXE107" s="704"/>
      <c r="NXF107" s="704"/>
      <c r="NXG107" s="704"/>
      <c r="NXH107" s="704"/>
      <c r="NXI107" s="704"/>
      <c r="NXJ107" s="704"/>
      <c r="NXK107" s="704"/>
      <c r="NXL107" s="704"/>
      <c r="NXM107" s="704"/>
      <c r="NXN107" s="704"/>
      <c r="NXO107" s="704"/>
      <c r="NXP107" s="704"/>
      <c r="NXQ107" s="704"/>
      <c r="NXR107" s="704"/>
      <c r="NXS107" s="704"/>
      <c r="NXT107" s="704"/>
      <c r="NXU107" s="704"/>
      <c r="NXV107" s="704"/>
      <c r="NXW107" s="704"/>
      <c r="NXX107" s="704"/>
      <c r="NXY107" s="704"/>
      <c r="NXZ107" s="704"/>
      <c r="NYA107" s="704"/>
      <c r="NYB107" s="704"/>
      <c r="NYC107" s="704"/>
      <c r="NYD107" s="704"/>
      <c r="NYE107" s="704"/>
      <c r="NYF107" s="704"/>
      <c r="NYG107" s="704"/>
      <c r="NYH107" s="704"/>
      <c r="NYI107" s="704"/>
      <c r="NYJ107" s="704"/>
      <c r="NYK107" s="704"/>
      <c r="NYL107" s="704"/>
      <c r="NYM107" s="704"/>
      <c r="NYN107" s="704"/>
      <c r="NYO107" s="704"/>
      <c r="NYP107" s="704"/>
      <c r="NYQ107" s="704"/>
      <c r="NYR107" s="704"/>
      <c r="NYS107" s="704"/>
      <c r="NYT107" s="704"/>
      <c r="NYU107" s="704"/>
      <c r="NYV107" s="704"/>
      <c r="NYW107" s="704"/>
      <c r="NYX107" s="704"/>
      <c r="NYY107" s="704"/>
      <c r="NYZ107" s="704"/>
      <c r="NZA107" s="704"/>
      <c r="NZB107" s="704"/>
      <c r="NZC107" s="704"/>
      <c r="NZD107" s="704"/>
      <c r="NZE107" s="704"/>
      <c r="NZF107" s="704"/>
      <c r="NZG107" s="704"/>
      <c r="NZH107" s="704"/>
      <c r="NZI107" s="704"/>
      <c r="NZJ107" s="704"/>
      <c r="NZK107" s="704"/>
      <c r="NZL107" s="704"/>
      <c r="NZM107" s="704"/>
      <c r="NZN107" s="704"/>
      <c r="NZO107" s="704"/>
      <c r="NZP107" s="704"/>
      <c r="NZQ107" s="704"/>
      <c r="NZR107" s="704"/>
      <c r="NZS107" s="704"/>
      <c r="NZT107" s="704"/>
      <c r="NZU107" s="704"/>
      <c r="NZV107" s="704"/>
      <c r="NZW107" s="704"/>
      <c r="NZX107" s="704"/>
      <c r="NZY107" s="704"/>
      <c r="NZZ107" s="704"/>
      <c r="OAA107" s="704"/>
      <c r="OAB107" s="704"/>
      <c r="OAC107" s="704"/>
      <c r="OAD107" s="704"/>
      <c r="OAE107" s="704"/>
      <c r="OAF107" s="704"/>
      <c r="OAG107" s="704"/>
      <c r="OAH107" s="704"/>
      <c r="OAI107" s="704"/>
      <c r="OAJ107" s="704"/>
      <c r="OAK107" s="704"/>
      <c r="OAL107" s="704"/>
      <c r="OAM107" s="704"/>
      <c r="OAN107" s="704"/>
      <c r="OAO107" s="704"/>
      <c r="OAP107" s="704"/>
      <c r="OAQ107" s="704"/>
      <c r="OAR107" s="704"/>
      <c r="OAS107" s="704"/>
      <c r="OAT107" s="704"/>
      <c r="OAU107" s="704"/>
      <c r="OAV107" s="704"/>
      <c r="OAW107" s="704"/>
      <c r="OAX107" s="704"/>
      <c r="OAY107" s="704"/>
      <c r="OAZ107" s="704"/>
      <c r="OBA107" s="704"/>
      <c r="OBB107" s="704"/>
      <c r="OBC107" s="704"/>
      <c r="OBD107" s="704"/>
      <c r="OBE107" s="704"/>
      <c r="OBF107" s="704"/>
      <c r="OBG107" s="704"/>
      <c r="OBH107" s="704"/>
      <c r="OBI107" s="704"/>
      <c r="OBJ107" s="704"/>
      <c r="OBK107" s="704"/>
      <c r="OBL107" s="704"/>
      <c r="OBM107" s="704"/>
      <c r="OBN107" s="704"/>
      <c r="OBO107" s="704"/>
      <c r="OBP107" s="704"/>
      <c r="OBQ107" s="704"/>
      <c r="OBR107" s="704"/>
      <c r="OBS107" s="704"/>
      <c r="OBT107" s="704"/>
      <c r="OBU107" s="704"/>
      <c r="OBV107" s="704"/>
      <c r="OBW107" s="704"/>
      <c r="OBX107" s="704"/>
      <c r="OBY107" s="704"/>
      <c r="OBZ107" s="704"/>
      <c r="OCA107" s="704"/>
      <c r="OCB107" s="704"/>
      <c r="OCC107" s="704"/>
      <c r="OCD107" s="704"/>
      <c r="OCE107" s="704"/>
      <c r="OCF107" s="704"/>
      <c r="OCG107" s="704"/>
      <c r="OCH107" s="704"/>
      <c r="OCI107" s="704"/>
      <c r="OCJ107" s="704"/>
      <c r="OCK107" s="704"/>
      <c r="OCL107" s="704"/>
      <c r="OCM107" s="704"/>
      <c r="OCN107" s="704"/>
      <c r="OCO107" s="704"/>
      <c r="OCP107" s="704"/>
      <c r="OCQ107" s="704"/>
      <c r="OCR107" s="704"/>
      <c r="OCS107" s="704"/>
      <c r="OCT107" s="704"/>
      <c r="OCU107" s="704"/>
      <c r="OCV107" s="704"/>
      <c r="OCW107" s="704"/>
      <c r="OCX107" s="704"/>
      <c r="OCY107" s="704"/>
      <c r="OCZ107" s="704"/>
      <c r="ODA107" s="704"/>
      <c r="ODB107" s="704"/>
      <c r="ODC107" s="704"/>
      <c r="ODD107" s="704"/>
      <c r="ODE107" s="704"/>
      <c r="ODF107" s="704"/>
      <c r="ODG107" s="704"/>
      <c r="ODH107" s="704"/>
      <c r="ODI107" s="704"/>
      <c r="ODJ107" s="704"/>
      <c r="ODK107" s="704"/>
      <c r="ODL107" s="704"/>
      <c r="ODM107" s="704"/>
      <c r="ODN107" s="704"/>
      <c r="ODO107" s="704"/>
      <c r="ODP107" s="704"/>
      <c r="ODQ107" s="704"/>
      <c r="ODR107" s="704"/>
      <c r="ODS107" s="704"/>
      <c r="ODT107" s="704"/>
      <c r="ODU107" s="704"/>
      <c r="ODV107" s="704"/>
      <c r="ODW107" s="704"/>
      <c r="ODX107" s="704"/>
      <c r="ODY107" s="704"/>
      <c r="ODZ107" s="704"/>
      <c r="OEA107" s="704"/>
      <c r="OEB107" s="704"/>
      <c r="OEC107" s="704"/>
      <c r="OED107" s="704"/>
      <c r="OEE107" s="704"/>
      <c r="OEF107" s="704"/>
      <c r="OEG107" s="704"/>
      <c r="OEH107" s="704"/>
      <c r="OEI107" s="704"/>
      <c r="OEJ107" s="704"/>
      <c r="OEK107" s="704"/>
      <c r="OEL107" s="704"/>
      <c r="OEM107" s="704"/>
      <c r="OEN107" s="704"/>
      <c r="OEO107" s="704"/>
      <c r="OEP107" s="704"/>
      <c r="OEQ107" s="704"/>
      <c r="OER107" s="704"/>
      <c r="OES107" s="704"/>
      <c r="OET107" s="704"/>
      <c r="OEU107" s="704"/>
      <c r="OEV107" s="704"/>
      <c r="OEW107" s="704"/>
      <c r="OEX107" s="704"/>
      <c r="OEY107" s="704"/>
      <c r="OEZ107" s="704"/>
      <c r="OFA107" s="704"/>
      <c r="OFB107" s="704"/>
      <c r="OFC107" s="704"/>
      <c r="OFD107" s="704"/>
      <c r="OFE107" s="704"/>
      <c r="OFF107" s="704"/>
      <c r="OFG107" s="704"/>
      <c r="OFH107" s="704"/>
      <c r="OFI107" s="704"/>
      <c r="OFJ107" s="704"/>
      <c r="OFK107" s="704"/>
      <c r="OFL107" s="704"/>
      <c r="OFM107" s="704"/>
      <c r="OFN107" s="704"/>
      <c r="OFO107" s="704"/>
      <c r="OFP107" s="704"/>
      <c r="OFQ107" s="704"/>
      <c r="OFR107" s="704"/>
      <c r="OFS107" s="704"/>
      <c r="OFT107" s="704"/>
      <c r="OFU107" s="704"/>
      <c r="OFV107" s="704"/>
      <c r="OFW107" s="704"/>
      <c r="OFX107" s="704"/>
      <c r="OFY107" s="704"/>
      <c r="OFZ107" s="704"/>
      <c r="OGA107" s="704"/>
      <c r="OGB107" s="704"/>
      <c r="OGC107" s="704"/>
      <c r="OGD107" s="704"/>
      <c r="OGE107" s="704"/>
      <c r="OGF107" s="704"/>
      <c r="OGG107" s="704"/>
      <c r="OGH107" s="704"/>
      <c r="OGI107" s="704"/>
      <c r="OGJ107" s="704"/>
      <c r="OGK107" s="704"/>
      <c r="OGL107" s="704"/>
      <c r="OGM107" s="704"/>
      <c r="OGN107" s="704"/>
      <c r="OGO107" s="704"/>
      <c r="OGP107" s="704"/>
      <c r="OGQ107" s="704"/>
      <c r="OGR107" s="704"/>
      <c r="OGS107" s="704"/>
      <c r="OGT107" s="704"/>
      <c r="OGU107" s="704"/>
      <c r="OGV107" s="704"/>
      <c r="OGW107" s="704"/>
      <c r="OGX107" s="704"/>
      <c r="OGY107" s="704"/>
      <c r="OGZ107" s="704"/>
      <c r="OHA107" s="704"/>
      <c r="OHB107" s="704"/>
      <c r="OHC107" s="704"/>
      <c r="OHD107" s="704"/>
      <c r="OHE107" s="704"/>
      <c r="OHF107" s="704"/>
      <c r="OHG107" s="704"/>
      <c r="OHH107" s="704"/>
      <c r="OHI107" s="704"/>
      <c r="OHJ107" s="704"/>
      <c r="OHK107" s="704"/>
      <c r="OHL107" s="704"/>
      <c r="OHM107" s="704"/>
      <c r="OHN107" s="704"/>
      <c r="OHO107" s="704"/>
      <c r="OHP107" s="704"/>
      <c r="OHQ107" s="704"/>
      <c r="OHR107" s="704"/>
      <c r="OHS107" s="704"/>
      <c r="OHT107" s="704"/>
      <c r="OHU107" s="704"/>
      <c r="OHV107" s="704"/>
      <c r="OHW107" s="704"/>
      <c r="OHX107" s="704"/>
      <c r="OHY107" s="704"/>
      <c r="OHZ107" s="704"/>
      <c r="OIA107" s="704"/>
      <c r="OIB107" s="704"/>
      <c r="OIC107" s="704"/>
      <c r="OID107" s="704"/>
      <c r="OIE107" s="704"/>
      <c r="OIF107" s="704"/>
      <c r="OIG107" s="704"/>
      <c r="OIH107" s="704"/>
      <c r="OII107" s="704"/>
      <c r="OIJ107" s="704"/>
      <c r="OIK107" s="704"/>
      <c r="OIL107" s="704"/>
      <c r="OIM107" s="704"/>
      <c r="OIN107" s="704"/>
      <c r="OIO107" s="704"/>
      <c r="OIP107" s="704"/>
      <c r="OIQ107" s="704"/>
      <c r="OIR107" s="704"/>
      <c r="OIS107" s="704"/>
      <c r="OIT107" s="704"/>
      <c r="OIU107" s="704"/>
      <c r="OIV107" s="704"/>
      <c r="OIW107" s="704"/>
      <c r="OIX107" s="704"/>
      <c r="OIY107" s="704"/>
      <c r="OIZ107" s="704"/>
      <c r="OJA107" s="704"/>
      <c r="OJB107" s="704"/>
      <c r="OJC107" s="704"/>
      <c r="OJD107" s="704"/>
      <c r="OJE107" s="704"/>
      <c r="OJF107" s="704"/>
      <c r="OJG107" s="704"/>
      <c r="OJH107" s="704"/>
      <c r="OJI107" s="704"/>
      <c r="OJJ107" s="704"/>
      <c r="OJK107" s="704"/>
      <c r="OJL107" s="704"/>
      <c r="OJM107" s="704"/>
      <c r="OJN107" s="704"/>
      <c r="OJO107" s="704"/>
      <c r="OJP107" s="704"/>
      <c r="OJQ107" s="704"/>
      <c r="OJR107" s="704"/>
      <c r="OJS107" s="704"/>
      <c r="OJT107" s="704"/>
      <c r="OJU107" s="704"/>
      <c r="OJV107" s="704"/>
      <c r="OJW107" s="704"/>
      <c r="OJX107" s="704"/>
      <c r="OJY107" s="704"/>
      <c r="OJZ107" s="704"/>
      <c r="OKA107" s="704"/>
      <c r="OKB107" s="704"/>
      <c r="OKC107" s="704"/>
      <c r="OKD107" s="704"/>
      <c r="OKE107" s="704"/>
      <c r="OKF107" s="704"/>
      <c r="OKG107" s="704"/>
      <c r="OKH107" s="704"/>
      <c r="OKI107" s="704"/>
      <c r="OKJ107" s="704"/>
      <c r="OKK107" s="704"/>
      <c r="OKL107" s="704"/>
      <c r="OKM107" s="704"/>
      <c r="OKN107" s="704"/>
      <c r="OKO107" s="704"/>
      <c r="OKP107" s="704"/>
      <c r="OKQ107" s="704"/>
      <c r="OKR107" s="704"/>
      <c r="OKS107" s="704"/>
      <c r="OKT107" s="704"/>
      <c r="OKU107" s="704"/>
      <c r="OKV107" s="704"/>
      <c r="OKW107" s="704"/>
      <c r="OKX107" s="704"/>
      <c r="OKY107" s="704"/>
      <c r="OKZ107" s="704"/>
      <c r="OLA107" s="704"/>
      <c r="OLB107" s="704"/>
      <c r="OLC107" s="704"/>
      <c r="OLD107" s="704"/>
      <c r="OLE107" s="704"/>
      <c r="OLF107" s="704"/>
      <c r="OLG107" s="704"/>
      <c r="OLH107" s="704"/>
      <c r="OLI107" s="704"/>
      <c r="OLJ107" s="704"/>
      <c r="OLK107" s="704"/>
      <c r="OLL107" s="704"/>
      <c r="OLM107" s="704"/>
      <c r="OLN107" s="704"/>
      <c r="OLO107" s="704"/>
      <c r="OLP107" s="704"/>
      <c r="OLQ107" s="704"/>
      <c r="OLR107" s="704"/>
      <c r="OLS107" s="704"/>
      <c r="OLT107" s="704"/>
      <c r="OLU107" s="704"/>
      <c r="OLV107" s="704"/>
      <c r="OLW107" s="704"/>
      <c r="OLX107" s="704"/>
      <c r="OLY107" s="704"/>
      <c r="OLZ107" s="704"/>
      <c r="OMA107" s="704"/>
      <c r="OMB107" s="704"/>
      <c r="OMC107" s="704"/>
      <c r="OMD107" s="704"/>
      <c r="OME107" s="704"/>
      <c r="OMF107" s="704"/>
      <c r="OMG107" s="704"/>
      <c r="OMH107" s="704"/>
      <c r="OMI107" s="704"/>
      <c r="OMJ107" s="704"/>
      <c r="OMK107" s="704"/>
      <c r="OML107" s="704"/>
      <c r="OMM107" s="704"/>
      <c r="OMN107" s="704"/>
      <c r="OMO107" s="704"/>
      <c r="OMP107" s="704"/>
      <c r="OMQ107" s="704"/>
      <c r="OMR107" s="704"/>
      <c r="OMS107" s="704"/>
      <c r="OMT107" s="704"/>
      <c r="OMU107" s="704"/>
      <c r="OMV107" s="704"/>
      <c r="OMW107" s="704"/>
      <c r="OMX107" s="704"/>
      <c r="OMY107" s="704"/>
      <c r="OMZ107" s="704"/>
      <c r="ONA107" s="704"/>
      <c r="ONB107" s="704"/>
      <c r="ONC107" s="704"/>
      <c r="OND107" s="704"/>
      <c r="ONE107" s="704"/>
      <c r="ONF107" s="704"/>
      <c r="ONG107" s="704"/>
      <c r="ONH107" s="704"/>
      <c r="ONI107" s="704"/>
      <c r="ONJ107" s="704"/>
      <c r="ONK107" s="704"/>
      <c r="ONL107" s="704"/>
      <c r="ONM107" s="704"/>
      <c r="ONN107" s="704"/>
      <c r="ONO107" s="704"/>
      <c r="ONP107" s="704"/>
      <c r="ONQ107" s="704"/>
      <c r="ONR107" s="704"/>
      <c r="ONS107" s="704"/>
      <c r="ONT107" s="704"/>
      <c r="ONU107" s="704"/>
      <c r="ONV107" s="704"/>
      <c r="ONW107" s="704"/>
      <c r="ONX107" s="704"/>
      <c r="ONY107" s="704"/>
      <c r="ONZ107" s="704"/>
      <c r="OOA107" s="704"/>
      <c r="OOB107" s="704"/>
      <c r="OOC107" s="704"/>
      <c r="OOD107" s="704"/>
      <c r="OOE107" s="704"/>
      <c r="OOF107" s="704"/>
      <c r="OOG107" s="704"/>
      <c r="OOH107" s="704"/>
      <c r="OOI107" s="704"/>
      <c r="OOJ107" s="704"/>
      <c r="OOK107" s="704"/>
      <c r="OOL107" s="704"/>
      <c r="OOM107" s="704"/>
      <c r="OON107" s="704"/>
      <c r="OOO107" s="704"/>
      <c r="OOP107" s="704"/>
      <c r="OOQ107" s="704"/>
      <c r="OOR107" s="704"/>
      <c r="OOS107" s="704"/>
      <c r="OOT107" s="704"/>
      <c r="OOU107" s="704"/>
      <c r="OOV107" s="704"/>
      <c r="OOW107" s="704"/>
      <c r="OOX107" s="704"/>
      <c r="OOY107" s="704"/>
      <c r="OOZ107" s="704"/>
      <c r="OPA107" s="704"/>
      <c r="OPB107" s="704"/>
      <c r="OPC107" s="704"/>
      <c r="OPD107" s="704"/>
      <c r="OPE107" s="704"/>
      <c r="OPF107" s="704"/>
      <c r="OPG107" s="704"/>
      <c r="OPH107" s="704"/>
      <c r="OPI107" s="704"/>
      <c r="OPJ107" s="704"/>
      <c r="OPK107" s="704"/>
      <c r="OPL107" s="704"/>
      <c r="OPM107" s="704"/>
      <c r="OPN107" s="704"/>
      <c r="OPO107" s="704"/>
      <c r="OPP107" s="704"/>
      <c r="OPQ107" s="704"/>
      <c r="OPR107" s="704"/>
      <c r="OPS107" s="704"/>
      <c r="OPT107" s="704"/>
      <c r="OPU107" s="704"/>
      <c r="OPV107" s="704"/>
      <c r="OPW107" s="704"/>
      <c r="OPX107" s="704"/>
      <c r="OPY107" s="704"/>
      <c r="OPZ107" s="704"/>
      <c r="OQA107" s="704"/>
      <c r="OQB107" s="704"/>
      <c r="OQC107" s="704"/>
      <c r="OQD107" s="704"/>
      <c r="OQE107" s="704"/>
      <c r="OQF107" s="704"/>
      <c r="OQG107" s="704"/>
      <c r="OQH107" s="704"/>
      <c r="OQI107" s="704"/>
      <c r="OQJ107" s="704"/>
      <c r="OQK107" s="704"/>
      <c r="OQL107" s="704"/>
      <c r="OQM107" s="704"/>
      <c r="OQN107" s="704"/>
      <c r="OQO107" s="704"/>
      <c r="OQP107" s="704"/>
      <c r="OQQ107" s="704"/>
      <c r="OQR107" s="704"/>
      <c r="OQS107" s="704"/>
      <c r="OQT107" s="704"/>
      <c r="OQU107" s="704"/>
      <c r="OQV107" s="704"/>
      <c r="OQW107" s="704"/>
      <c r="OQX107" s="704"/>
      <c r="OQY107" s="704"/>
      <c r="OQZ107" s="704"/>
      <c r="ORA107" s="704"/>
      <c r="ORB107" s="704"/>
      <c r="ORC107" s="704"/>
      <c r="ORD107" s="704"/>
      <c r="ORE107" s="704"/>
      <c r="ORF107" s="704"/>
      <c r="ORG107" s="704"/>
      <c r="ORH107" s="704"/>
      <c r="ORI107" s="704"/>
      <c r="ORJ107" s="704"/>
      <c r="ORK107" s="704"/>
      <c r="ORL107" s="704"/>
      <c r="ORM107" s="704"/>
      <c r="ORN107" s="704"/>
      <c r="ORO107" s="704"/>
      <c r="ORP107" s="704"/>
      <c r="ORQ107" s="704"/>
      <c r="ORR107" s="704"/>
      <c r="ORS107" s="704"/>
      <c r="ORT107" s="704"/>
      <c r="ORU107" s="704"/>
      <c r="ORV107" s="704"/>
      <c r="ORW107" s="704"/>
      <c r="ORX107" s="704"/>
      <c r="ORY107" s="704"/>
      <c r="ORZ107" s="704"/>
      <c r="OSA107" s="704"/>
      <c r="OSB107" s="704"/>
      <c r="OSC107" s="704"/>
      <c r="OSD107" s="704"/>
      <c r="OSE107" s="704"/>
      <c r="OSF107" s="704"/>
      <c r="OSG107" s="704"/>
      <c r="OSH107" s="704"/>
      <c r="OSI107" s="704"/>
      <c r="OSJ107" s="704"/>
      <c r="OSK107" s="704"/>
      <c r="OSL107" s="704"/>
      <c r="OSM107" s="704"/>
      <c r="OSN107" s="704"/>
      <c r="OSO107" s="704"/>
      <c r="OSP107" s="704"/>
      <c r="OSQ107" s="704"/>
      <c r="OSR107" s="704"/>
      <c r="OSS107" s="704"/>
      <c r="OST107" s="704"/>
      <c r="OSU107" s="704"/>
      <c r="OSV107" s="704"/>
      <c r="OSW107" s="704"/>
      <c r="OSX107" s="704"/>
      <c r="OSY107" s="704"/>
      <c r="OSZ107" s="704"/>
      <c r="OTA107" s="704"/>
      <c r="OTB107" s="704"/>
      <c r="OTC107" s="704"/>
      <c r="OTD107" s="704"/>
      <c r="OTE107" s="704"/>
      <c r="OTF107" s="704"/>
      <c r="OTG107" s="704"/>
      <c r="OTH107" s="704"/>
      <c r="OTI107" s="704"/>
      <c r="OTJ107" s="704"/>
      <c r="OTK107" s="704"/>
      <c r="OTL107" s="704"/>
      <c r="OTM107" s="704"/>
      <c r="OTN107" s="704"/>
      <c r="OTO107" s="704"/>
      <c r="OTP107" s="704"/>
      <c r="OTQ107" s="704"/>
      <c r="OTR107" s="704"/>
      <c r="OTS107" s="704"/>
      <c r="OTT107" s="704"/>
      <c r="OTU107" s="704"/>
      <c r="OTV107" s="704"/>
      <c r="OTW107" s="704"/>
      <c r="OTX107" s="704"/>
      <c r="OTY107" s="704"/>
      <c r="OTZ107" s="704"/>
      <c r="OUA107" s="704"/>
      <c r="OUB107" s="704"/>
      <c r="OUC107" s="704"/>
      <c r="OUD107" s="704"/>
      <c r="OUE107" s="704"/>
      <c r="OUF107" s="704"/>
      <c r="OUG107" s="704"/>
      <c r="OUH107" s="704"/>
      <c r="OUI107" s="704"/>
      <c r="OUJ107" s="704"/>
      <c r="OUK107" s="704"/>
      <c r="OUL107" s="704"/>
      <c r="OUM107" s="704"/>
      <c r="OUN107" s="704"/>
      <c r="OUO107" s="704"/>
      <c r="OUP107" s="704"/>
      <c r="OUQ107" s="704"/>
      <c r="OUR107" s="704"/>
      <c r="OUS107" s="704"/>
      <c r="OUT107" s="704"/>
      <c r="OUU107" s="704"/>
      <c r="OUV107" s="704"/>
      <c r="OUW107" s="704"/>
      <c r="OUX107" s="704"/>
      <c r="OUY107" s="704"/>
      <c r="OUZ107" s="704"/>
      <c r="OVA107" s="704"/>
      <c r="OVB107" s="704"/>
      <c r="OVC107" s="704"/>
      <c r="OVD107" s="704"/>
      <c r="OVE107" s="704"/>
      <c r="OVF107" s="704"/>
      <c r="OVG107" s="704"/>
      <c r="OVH107" s="704"/>
      <c r="OVI107" s="704"/>
      <c r="OVJ107" s="704"/>
      <c r="OVK107" s="704"/>
      <c r="OVL107" s="704"/>
      <c r="OVM107" s="704"/>
      <c r="OVN107" s="704"/>
      <c r="OVO107" s="704"/>
      <c r="OVP107" s="704"/>
      <c r="OVQ107" s="704"/>
      <c r="OVR107" s="704"/>
      <c r="OVS107" s="704"/>
      <c r="OVT107" s="704"/>
      <c r="OVU107" s="704"/>
      <c r="OVV107" s="704"/>
      <c r="OVW107" s="704"/>
      <c r="OVX107" s="704"/>
      <c r="OVY107" s="704"/>
      <c r="OVZ107" s="704"/>
      <c r="OWA107" s="704"/>
      <c r="OWB107" s="704"/>
      <c r="OWC107" s="704"/>
      <c r="OWD107" s="704"/>
      <c r="OWE107" s="704"/>
      <c r="OWF107" s="704"/>
      <c r="OWG107" s="704"/>
      <c r="OWH107" s="704"/>
      <c r="OWI107" s="704"/>
      <c r="OWJ107" s="704"/>
      <c r="OWK107" s="704"/>
      <c r="OWL107" s="704"/>
      <c r="OWM107" s="704"/>
      <c r="OWN107" s="704"/>
      <c r="OWO107" s="704"/>
      <c r="OWP107" s="704"/>
      <c r="OWQ107" s="704"/>
      <c r="OWR107" s="704"/>
      <c r="OWS107" s="704"/>
      <c r="OWT107" s="704"/>
      <c r="OWU107" s="704"/>
      <c r="OWV107" s="704"/>
      <c r="OWW107" s="704"/>
      <c r="OWX107" s="704"/>
      <c r="OWY107" s="704"/>
      <c r="OWZ107" s="704"/>
      <c r="OXA107" s="704"/>
      <c r="OXB107" s="704"/>
      <c r="OXC107" s="704"/>
      <c r="OXD107" s="704"/>
      <c r="OXE107" s="704"/>
      <c r="OXF107" s="704"/>
      <c r="OXG107" s="704"/>
      <c r="OXH107" s="704"/>
      <c r="OXI107" s="704"/>
      <c r="OXJ107" s="704"/>
      <c r="OXK107" s="704"/>
      <c r="OXL107" s="704"/>
      <c r="OXM107" s="704"/>
      <c r="OXN107" s="704"/>
      <c r="OXO107" s="704"/>
      <c r="OXP107" s="704"/>
      <c r="OXQ107" s="704"/>
      <c r="OXR107" s="704"/>
      <c r="OXS107" s="704"/>
      <c r="OXT107" s="704"/>
      <c r="OXU107" s="704"/>
      <c r="OXV107" s="704"/>
      <c r="OXW107" s="704"/>
      <c r="OXX107" s="704"/>
      <c r="OXY107" s="704"/>
      <c r="OXZ107" s="704"/>
      <c r="OYA107" s="704"/>
      <c r="OYB107" s="704"/>
      <c r="OYC107" s="704"/>
      <c r="OYD107" s="704"/>
      <c r="OYE107" s="704"/>
      <c r="OYF107" s="704"/>
      <c r="OYG107" s="704"/>
      <c r="OYH107" s="704"/>
      <c r="OYI107" s="704"/>
      <c r="OYJ107" s="704"/>
      <c r="OYK107" s="704"/>
      <c r="OYL107" s="704"/>
      <c r="OYM107" s="704"/>
      <c r="OYN107" s="704"/>
      <c r="OYO107" s="704"/>
      <c r="OYP107" s="704"/>
      <c r="OYQ107" s="704"/>
      <c r="OYR107" s="704"/>
      <c r="OYS107" s="704"/>
      <c r="OYT107" s="704"/>
      <c r="OYU107" s="704"/>
      <c r="OYV107" s="704"/>
      <c r="OYW107" s="704"/>
      <c r="OYX107" s="704"/>
      <c r="OYY107" s="704"/>
      <c r="OYZ107" s="704"/>
      <c r="OZA107" s="704"/>
      <c r="OZB107" s="704"/>
      <c r="OZC107" s="704"/>
      <c r="OZD107" s="704"/>
      <c r="OZE107" s="704"/>
      <c r="OZF107" s="704"/>
      <c r="OZG107" s="704"/>
      <c r="OZH107" s="704"/>
      <c r="OZI107" s="704"/>
      <c r="OZJ107" s="704"/>
      <c r="OZK107" s="704"/>
      <c r="OZL107" s="704"/>
      <c r="OZM107" s="704"/>
      <c r="OZN107" s="704"/>
      <c r="OZO107" s="704"/>
      <c r="OZP107" s="704"/>
      <c r="OZQ107" s="704"/>
      <c r="OZR107" s="704"/>
      <c r="OZS107" s="704"/>
      <c r="OZT107" s="704"/>
      <c r="OZU107" s="704"/>
      <c r="OZV107" s="704"/>
      <c r="OZW107" s="704"/>
      <c r="OZX107" s="704"/>
      <c r="OZY107" s="704"/>
      <c r="OZZ107" s="704"/>
      <c r="PAA107" s="704"/>
      <c r="PAB107" s="704"/>
      <c r="PAC107" s="704"/>
      <c r="PAD107" s="704"/>
      <c r="PAE107" s="704"/>
      <c r="PAF107" s="704"/>
      <c r="PAG107" s="704"/>
      <c r="PAH107" s="704"/>
      <c r="PAI107" s="704"/>
      <c r="PAJ107" s="704"/>
      <c r="PAK107" s="704"/>
      <c r="PAL107" s="704"/>
      <c r="PAM107" s="704"/>
      <c r="PAN107" s="704"/>
      <c r="PAO107" s="704"/>
      <c r="PAP107" s="704"/>
      <c r="PAQ107" s="704"/>
      <c r="PAR107" s="704"/>
      <c r="PAS107" s="704"/>
      <c r="PAT107" s="704"/>
      <c r="PAU107" s="704"/>
      <c r="PAV107" s="704"/>
      <c r="PAW107" s="704"/>
      <c r="PAX107" s="704"/>
      <c r="PAY107" s="704"/>
      <c r="PAZ107" s="704"/>
      <c r="PBA107" s="704"/>
      <c r="PBB107" s="704"/>
      <c r="PBC107" s="704"/>
      <c r="PBD107" s="704"/>
      <c r="PBE107" s="704"/>
      <c r="PBF107" s="704"/>
      <c r="PBG107" s="704"/>
      <c r="PBH107" s="704"/>
      <c r="PBI107" s="704"/>
      <c r="PBJ107" s="704"/>
      <c r="PBK107" s="704"/>
      <c r="PBL107" s="704"/>
      <c r="PBM107" s="704"/>
      <c r="PBN107" s="704"/>
      <c r="PBO107" s="704"/>
      <c r="PBP107" s="704"/>
      <c r="PBQ107" s="704"/>
      <c r="PBR107" s="704"/>
      <c r="PBS107" s="704"/>
      <c r="PBT107" s="704"/>
      <c r="PBU107" s="704"/>
      <c r="PBV107" s="704"/>
      <c r="PBW107" s="704"/>
      <c r="PBX107" s="704"/>
      <c r="PBY107" s="704"/>
      <c r="PBZ107" s="704"/>
      <c r="PCA107" s="704"/>
      <c r="PCB107" s="704"/>
      <c r="PCC107" s="704"/>
      <c r="PCD107" s="704"/>
      <c r="PCE107" s="704"/>
      <c r="PCF107" s="704"/>
      <c r="PCG107" s="704"/>
      <c r="PCH107" s="704"/>
      <c r="PCI107" s="704"/>
      <c r="PCJ107" s="704"/>
      <c r="PCK107" s="704"/>
      <c r="PCL107" s="704"/>
      <c r="PCM107" s="704"/>
      <c r="PCN107" s="704"/>
      <c r="PCO107" s="704"/>
      <c r="PCP107" s="704"/>
      <c r="PCQ107" s="704"/>
      <c r="PCR107" s="704"/>
      <c r="PCS107" s="704"/>
      <c r="PCT107" s="704"/>
      <c r="PCU107" s="704"/>
      <c r="PCV107" s="704"/>
      <c r="PCW107" s="704"/>
      <c r="PCX107" s="704"/>
      <c r="PCY107" s="704"/>
      <c r="PCZ107" s="704"/>
      <c r="PDA107" s="704"/>
      <c r="PDB107" s="704"/>
      <c r="PDC107" s="704"/>
      <c r="PDD107" s="704"/>
      <c r="PDE107" s="704"/>
      <c r="PDF107" s="704"/>
      <c r="PDG107" s="704"/>
      <c r="PDH107" s="704"/>
      <c r="PDI107" s="704"/>
      <c r="PDJ107" s="704"/>
      <c r="PDK107" s="704"/>
      <c r="PDL107" s="704"/>
      <c r="PDM107" s="704"/>
      <c r="PDN107" s="704"/>
      <c r="PDO107" s="704"/>
      <c r="PDP107" s="704"/>
      <c r="PDQ107" s="704"/>
      <c r="PDR107" s="704"/>
      <c r="PDS107" s="704"/>
      <c r="PDT107" s="704"/>
      <c r="PDU107" s="704"/>
      <c r="PDV107" s="704"/>
      <c r="PDW107" s="704"/>
      <c r="PDX107" s="704"/>
      <c r="PDY107" s="704"/>
      <c r="PDZ107" s="704"/>
      <c r="PEA107" s="704"/>
      <c r="PEB107" s="704"/>
      <c r="PEC107" s="704"/>
      <c r="PED107" s="704"/>
      <c r="PEE107" s="704"/>
      <c r="PEF107" s="704"/>
      <c r="PEG107" s="704"/>
      <c r="PEH107" s="704"/>
      <c r="PEI107" s="704"/>
      <c r="PEJ107" s="704"/>
      <c r="PEK107" s="704"/>
      <c r="PEL107" s="704"/>
      <c r="PEM107" s="704"/>
      <c r="PEN107" s="704"/>
      <c r="PEO107" s="704"/>
      <c r="PEP107" s="704"/>
      <c r="PEQ107" s="704"/>
      <c r="PER107" s="704"/>
      <c r="PES107" s="704"/>
      <c r="PET107" s="704"/>
      <c r="PEU107" s="704"/>
      <c r="PEV107" s="704"/>
      <c r="PEW107" s="704"/>
      <c r="PEX107" s="704"/>
      <c r="PEY107" s="704"/>
      <c r="PEZ107" s="704"/>
      <c r="PFA107" s="704"/>
      <c r="PFB107" s="704"/>
      <c r="PFC107" s="704"/>
      <c r="PFD107" s="704"/>
      <c r="PFE107" s="704"/>
      <c r="PFF107" s="704"/>
      <c r="PFG107" s="704"/>
      <c r="PFH107" s="704"/>
      <c r="PFI107" s="704"/>
      <c r="PFJ107" s="704"/>
      <c r="PFK107" s="704"/>
      <c r="PFL107" s="704"/>
      <c r="PFM107" s="704"/>
      <c r="PFN107" s="704"/>
      <c r="PFO107" s="704"/>
      <c r="PFP107" s="704"/>
      <c r="PFQ107" s="704"/>
      <c r="PFR107" s="704"/>
      <c r="PFS107" s="704"/>
      <c r="PFT107" s="704"/>
      <c r="PFU107" s="704"/>
      <c r="PFV107" s="704"/>
      <c r="PFW107" s="704"/>
      <c r="PFX107" s="704"/>
      <c r="PFY107" s="704"/>
      <c r="PFZ107" s="704"/>
      <c r="PGA107" s="704"/>
      <c r="PGB107" s="704"/>
      <c r="PGC107" s="704"/>
      <c r="PGD107" s="704"/>
      <c r="PGE107" s="704"/>
      <c r="PGF107" s="704"/>
      <c r="PGG107" s="704"/>
      <c r="PGH107" s="704"/>
      <c r="PGI107" s="704"/>
      <c r="PGJ107" s="704"/>
      <c r="PGK107" s="704"/>
      <c r="PGL107" s="704"/>
      <c r="PGM107" s="704"/>
      <c r="PGN107" s="704"/>
      <c r="PGO107" s="704"/>
      <c r="PGP107" s="704"/>
      <c r="PGQ107" s="704"/>
      <c r="PGR107" s="704"/>
      <c r="PGS107" s="704"/>
      <c r="PGT107" s="704"/>
      <c r="PGU107" s="704"/>
      <c r="PGV107" s="704"/>
      <c r="PGW107" s="704"/>
      <c r="PGX107" s="704"/>
      <c r="PGY107" s="704"/>
      <c r="PGZ107" s="704"/>
      <c r="PHA107" s="704"/>
      <c r="PHB107" s="704"/>
      <c r="PHC107" s="704"/>
      <c r="PHD107" s="704"/>
      <c r="PHE107" s="704"/>
      <c r="PHF107" s="704"/>
      <c r="PHG107" s="704"/>
      <c r="PHH107" s="704"/>
      <c r="PHI107" s="704"/>
      <c r="PHJ107" s="704"/>
      <c r="PHK107" s="704"/>
      <c r="PHL107" s="704"/>
      <c r="PHM107" s="704"/>
      <c r="PHN107" s="704"/>
      <c r="PHO107" s="704"/>
      <c r="PHP107" s="704"/>
      <c r="PHQ107" s="704"/>
      <c r="PHR107" s="704"/>
      <c r="PHS107" s="704"/>
      <c r="PHT107" s="704"/>
      <c r="PHU107" s="704"/>
      <c r="PHV107" s="704"/>
      <c r="PHW107" s="704"/>
      <c r="PHX107" s="704"/>
      <c r="PHY107" s="704"/>
      <c r="PHZ107" s="704"/>
      <c r="PIA107" s="704"/>
      <c r="PIB107" s="704"/>
      <c r="PIC107" s="704"/>
      <c r="PID107" s="704"/>
      <c r="PIE107" s="704"/>
      <c r="PIF107" s="704"/>
      <c r="PIG107" s="704"/>
      <c r="PIH107" s="704"/>
      <c r="PII107" s="704"/>
      <c r="PIJ107" s="704"/>
      <c r="PIK107" s="704"/>
      <c r="PIL107" s="704"/>
      <c r="PIM107" s="704"/>
      <c r="PIN107" s="704"/>
      <c r="PIO107" s="704"/>
      <c r="PIP107" s="704"/>
      <c r="PIQ107" s="704"/>
      <c r="PIR107" s="704"/>
      <c r="PIS107" s="704"/>
      <c r="PIT107" s="704"/>
      <c r="PIU107" s="704"/>
      <c r="PIV107" s="704"/>
      <c r="PIW107" s="704"/>
      <c r="PIX107" s="704"/>
      <c r="PIY107" s="704"/>
      <c r="PIZ107" s="704"/>
      <c r="PJA107" s="704"/>
      <c r="PJB107" s="704"/>
      <c r="PJC107" s="704"/>
      <c r="PJD107" s="704"/>
      <c r="PJE107" s="704"/>
      <c r="PJF107" s="704"/>
      <c r="PJG107" s="704"/>
      <c r="PJH107" s="704"/>
      <c r="PJI107" s="704"/>
      <c r="PJJ107" s="704"/>
      <c r="PJK107" s="704"/>
      <c r="PJL107" s="704"/>
      <c r="PJM107" s="704"/>
      <c r="PJN107" s="704"/>
      <c r="PJO107" s="704"/>
      <c r="PJP107" s="704"/>
      <c r="PJQ107" s="704"/>
      <c r="PJR107" s="704"/>
      <c r="PJS107" s="704"/>
      <c r="PJT107" s="704"/>
      <c r="PJU107" s="704"/>
      <c r="PJV107" s="704"/>
      <c r="PJW107" s="704"/>
      <c r="PJX107" s="704"/>
      <c r="PJY107" s="704"/>
      <c r="PJZ107" s="704"/>
      <c r="PKA107" s="704"/>
      <c r="PKB107" s="704"/>
      <c r="PKC107" s="704"/>
      <c r="PKD107" s="704"/>
      <c r="PKE107" s="704"/>
      <c r="PKF107" s="704"/>
      <c r="PKG107" s="704"/>
      <c r="PKH107" s="704"/>
      <c r="PKI107" s="704"/>
      <c r="PKJ107" s="704"/>
      <c r="PKK107" s="704"/>
      <c r="PKL107" s="704"/>
      <c r="PKM107" s="704"/>
      <c r="PKN107" s="704"/>
      <c r="PKO107" s="704"/>
      <c r="PKP107" s="704"/>
      <c r="PKQ107" s="704"/>
      <c r="PKR107" s="704"/>
      <c r="PKS107" s="704"/>
      <c r="PKT107" s="704"/>
      <c r="PKU107" s="704"/>
      <c r="PKV107" s="704"/>
      <c r="PKW107" s="704"/>
      <c r="PKX107" s="704"/>
      <c r="PKY107" s="704"/>
      <c r="PKZ107" s="704"/>
      <c r="PLA107" s="704"/>
      <c r="PLB107" s="704"/>
      <c r="PLC107" s="704"/>
      <c r="PLD107" s="704"/>
      <c r="PLE107" s="704"/>
      <c r="PLF107" s="704"/>
      <c r="PLG107" s="704"/>
      <c r="PLH107" s="704"/>
      <c r="PLI107" s="704"/>
      <c r="PLJ107" s="704"/>
      <c r="PLK107" s="704"/>
      <c r="PLL107" s="704"/>
      <c r="PLM107" s="704"/>
      <c r="PLN107" s="704"/>
      <c r="PLO107" s="704"/>
      <c r="PLP107" s="704"/>
      <c r="PLQ107" s="704"/>
      <c r="PLR107" s="704"/>
      <c r="PLS107" s="704"/>
      <c r="PLT107" s="704"/>
      <c r="PLU107" s="704"/>
      <c r="PLV107" s="704"/>
      <c r="PLW107" s="704"/>
      <c r="PLX107" s="704"/>
      <c r="PLY107" s="704"/>
      <c r="PLZ107" s="704"/>
      <c r="PMA107" s="704"/>
      <c r="PMB107" s="704"/>
      <c r="PMC107" s="704"/>
      <c r="PMD107" s="704"/>
      <c r="PME107" s="704"/>
      <c r="PMF107" s="704"/>
      <c r="PMG107" s="704"/>
      <c r="PMH107" s="704"/>
      <c r="PMI107" s="704"/>
      <c r="PMJ107" s="704"/>
      <c r="PMK107" s="704"/>
      <c r="PML107" s="704"/>
      <c r="PMM107" s="704"/>
      <c r="PMN107" s="704"/>
      <c r="PMO107" s="704"/>
      <c r="PMP107" s="704"/>
      <c r="PMQ107" s="704"/>
      <c r="PMR107" s="704"/>
      <c r="PMS107" s="704"/>
      <c r="PMT107" s="704"/>
      <c r="PMU107" s="704"/>
      <c r="PMV107" s="704"/>
      <c r="PMW107" s="704"/>
      <c r="PMX107" s="704"/>
      <c r="PMY107" s="704"/>
      <c r="PMZ107" s="704"/>
      <c r="PNA107" s="704"/>
      <c r="PNB107" s="704"/>
      <c r="PNC107" s="704"/>
      <c r="PND107" s="704"/>
      <c r="PNE107" s="704"/>
      <c r="PNF107" s="704"/>
      <c r="PNG107" s="704"/>
      <c r="PNH107" s="704"/>
      <c r="PNI107" s="704"/>
      <c r="PNJ107" s="704"/>
      <c r="PNK107" s="704"/>
      <c r="PNL107" s="704"/>
      <c r="PNM107" s="704"/>
      <c r="PNN107" s="704"/>
      <c r="PNO107" s="704"/>
      <c r="PNP107" s="704"/>
      <c r="PNQ107" s="704"/>
      <c r="PNR107" s="704"/>
      <c r="PNS107" s="704"/>
      <c r="PNT107" s="704"/>
      <c r="PNU107" s="704"/>
      <c r="PNV107" s="704"/>
      <c r="PNW107" s="704"/>
      <c r="PNX107" s="704"/>
      <c r="PNY107" s="704"/>
      <c r="PNZ107" s="704"/>
      <c r="POA107" s="704"/>
      <c r="POB107" s="704"/>
      <c r="POC107" s="704"/>
      <c r="POD107" s="704"/>
      <c r="POE107" s="704"/>
      <c r="POF107" s="704"/>
      <c r="POG107" s="704"/>
      <c r="POH107" s="704"/>
      <c r="POI107" s="704"/>
      <c r="POJ107" s="704"/>
      <c r="POK107" s="704"/>
      <c r="POL107" s="704"/>
      <c r="POM107" s="704"/>
      <c r="PON107" s="704"/>
      <c r="POO107" s="704"/>
      <c r="POP107" s="704"/>
      <c r="POQ107" s="704"/>
      <c r="POR107" s="704"/>
      <c r="POS107" s="704"/>
      <c r="POT107" s="704"/>
      <c r="POU107" s="704"/>
      <c r="POV107" s="704"/>
      <c r="POW107" s="704"/>
      <c r="POX107" s="704"/>
      <c r="POY107" s="704"/>
      <c r="POZ107" s="704"/>
      <c r="PPA107" s="704"/>
      <c r="PPB107" s="704"/>
      <c r="PPC107" s="704"/>
      <c r="PPD107" s="704"/>
      <c r="PPE107" s="704"/>
      <c r="PPF107" s="704"/>
      <c r="PPG107" s="704"/>
      <c r="PPH107" s="704"/>
      <c r="PPI107" s="704"/>
      <c r="PPJ107" s="704"/>
      <c r="PPK107" s="704"/>
      <c r="PPL107" s="704"/>
      <c r="PPM107" s="704"/>
      <c r="PPN107" s="704"/>
      <c r="PPO107" s="704"/>
      <c r="PPP107" s="704"/>
      <c r="PPQ107" s="704"/>
      <c r="PPR107" s="704"/>
      <c r="PPS107" s="704"/>
      <c r="PPT107" s="704"/>
      <c r="PPU107" s="704"/>
      <c r="PPV107" s="704"/>
      <c r="PPW107" s="704"/>
      <c r="PPX107" s="704"/>
      <c r="PPY107" s="704"/>
      <c r="PPZ107" s="704"/>
      <c r="PQA107" s="704"/>
      <c r="PQB107" s="704"/>
      <c r="PQC107" s="704"/>
      <c r="PQD107" s="704"/>
      <c r="PQE107" s="704"/>
      <c r="PQF107" s="704"/>
      <c r="PQG107" s="704"/>
      <c r="PQH107" s="704"/>
      <c r="PQI107" s="704"/>
      <c r="PQJ107" s="704"/>
      <c r="PQK107" s="704"/>
      <c r="PQL107" s="704"/>
      <c r="PQM107" s="704"/>
      <c r="PQN107" s="704"/>
      <c r="PQO107" s="704"/>
      <c r="PQP107" s="704"/>
      <c r="PQQ107" s="704"/>
      <c r="PQR107" s="704"/>
      <c r="PQS107" s="704"/>
      <c r="PQT107" s="704"/>
      <c r="PQU107" s="704"/>
      <c r="PQV107" s="704"/>
      <c r="PQW107" s="704"/>
      <c r="PQX107" s="704"/>
      <c r="PQY107" s="704"/>
      <c r="PQZ107" s="704"/>
      <c r="PRA107" s="704"/>
      <c r="PRB107" s="704"/>
      <c r="PRC107" s="704"/>
      <c r="PRD107" s="704"/>
      <c r="PRE107" s="704"/>
      <c r="PRF107" s="704"/>
      <c r="PRG107" s="704"/>
      <c r="PRH107" s="704"/>
      <c r="PRI107" s="704"/>
      <c r="PRJ107" s="704"/>
      <c r="PRK107" s="704"/>
      <c r="PRL107" s="704"/>
      <c r="PRM107" s="704"/>
      <c r="PRN107" s="704"/>
      <c r="PRO107" s="704"/>
      <c r="PRP107" s="704"/>
      <c r="PRQ107" s="704"/>
      <c r="PRR107" s="704"/>
      <c r="PRS107" s="704"/>
      <c r="PRT107" s="704"/>
      <c r="PRU107" s="704"/>
      <c r="PRV107" s="704"/>
      <c r="PRW107" s="704"/>
      <c r="PRX107" s="704"/>
      <c r="PRY107" s="704"/>
      <c r="PRZ107" s="704"/>
      <c r="PSA107" s="704"/>
      <c r="PSB107" s="704"/>
      <c r="PSC107" s="704"/>
      <c r="PSD107" s="704"/>
      <c r="PSE107" s="704"/>
      <c r="PSF107" s="704"/>
      <c r="PSG107" s="704"/>
      <c r="PSH107" s="704"/>
      <c r="PSI107" s="704"/>
      <c r="PSJ107" s="704"/>
      <c r="PSK107" s="704"/>
      <c r="PSL107" s="704"/>
      <c r="PSM107" s="704"/>
      <c r="PSN107" s="704"/>
      <c r="PSO107" s="704"/>
      <c r="PSP107" s="704"/>
      <c r="PSQ107" s="704"/>
      <c r="PSR107" s="704"/>
      <c r="PSS107" s="704"/>
      <c r="PST107" s="704"/>
      <c r="PSU107" s="704"/>
      <c r="PSV107" s="704"/>
      <c r="PSW107" s="704"/>
      <c r="PSX107" s="704"/>
      <c r="PSY107" s="704"/>
      <c r="PSZ107" s="704"/>
      <c r="PTA107" s="704"/>
      <c r="PTB107" s="704"/>
      <c r="PTC107" s="704"/>
      <c r="PTD107" s="704"/>
      <c r="PTE107" s="704"/>
      <c r="PTF107" s="704"/>
      <c r="PTG107" s="704"/>
      <c r="PTH107" s="704"/>
      <c r="PTI107" s="704"/>
      <c r="PTJ107" s="704"/>
      <c r="PTK107" s="704"/>
      <c r="PTL107" s="704"/>
      <c r="PTM107" s="704"/>
      <c r="PTN107" s="704"/>
      <c r="PTO107" s="704"/>
      <c r="PTP107" s="704"/>
      <c r="PTQ107" s="704"/>
      <c r="PTR107" s="704"/>
      <c r="PTS107" s="704"/>
      <c r="PTT107" s="704"/>
      <c r="PTU107" s="704"/>
      <c r="PTV107" s="704"/>
      <c r="PTW107" s="704"/>
      <c r="PTX107" s="704"/>
      <c r="PTY107" s="704"/>
      <c r="PTZ107" s="704"/>
      <c r="PUA107" s="704"/>
      <c r="PUB107" s="704"/>
      <c r="PUC107" s="704"/>
      <c r="PUD107" s="704"/>
      <c r="PUE107" s="704"/>
      <c r="PUF107" s="704"/>
      <c r="PUG107" s="704"/>
      <c r="PUH107" s="704"/>
      <c r="PUI107" s="704"/>
      <c r="PUJ107" s="704"/>
      <c r="PUK107" s="704"/>
      <c r="PUL107" s="704"/>
      <c r="PUM107" s="704"/>
      <c r="PUN107" s="704"/>
      <c r="PUO107" s="704"/>
      <c r="PUP107" s="704"/>
      <c r="PUQ107" s="704"/>
      <c r="PUR107" s="704"/>
      <c r="PUS107" s="704"/>
      <c r="PUT107" s="704"/>
      <c r="PUU107" s="704"/>
      <c r="PUV107" s="704"/>
      <c r="PUW107" s="704"/>
      <c r="PUX107" s="704"/>
      <c r="PUY107" s="704"/>
      <c r="PUZ107" s="704"/>
      <c r="PVA107" s="704"/>
      <c r="PVB107" s="704"/>
      <c r="PVC107" s="704"/>
      <c r="PVD107" s="704"/>
      <c r="PVE107" s="704"/>
      <c r="PVF107" s="704"/>
      <c r="PVG107" s="704"/>
      <c r="PVH107" s="704"/>
      <c r="PVI107" s="704"/>
      <c r="PVJ107" s="704"/>
      <c r="PVK107" s="704"/>
      <c r="PVL107" s="704"/>
      <c r="PVM107" s="704"/>
      <c r="PVN107" s="704"/>
      <c r="PVO107" s="704"/>
      <c r="PVP107" s="704"/>
      <c r="PVQ107" s="704"/>
      <c r="PVR107" s="704"/>
      <c r="PVS107" s="704"/>
      <c r="PVT107" s="704"/>
      <c r="PVU107" s="704"/>
      <c r="PVV107" s="704"/>
      <c r="PVW107" s="704"/>
      <c r="PVX107" s="704"/>
      <c r="PVY107" s="704"/>
      <c r="PVZ107" s="704"/>
      <c r="PWA107" s="704"/>
      <c r="PWB107" s="704"/>
      <c r="PWC107" s="704"/>
      <c r="PWD107" s="704"/>
      <c r="PWE107" s="704"/>
      <c r="PWF107" s="704"/>
      <c r="PWG107" s="704"/>
      <c r="PWH107" s="704"/>
      <c r="PWI107" s="704"/>
      <c r="PWJ107" s="704"/>
      <c r="PWK107" s="704"/>
      <c r="PWL107" s="704"/>
      <c r="PWM107" s="704"/>
      <c r="PWN107" s="704"/>
      <c r="PWO107" s="704"/>
      <c r="PWP107" s="704"/>
      <c r="PWQ107" s="704"/>
      <c r="PWR107" s="704"/>
      <c r="PWS107" s="704"/>
      <c r="PWT107" s="704"/>
      <c r="PWU107" s="704"/>
      <c r="PWV107" s="704"/>
      <c r="PWW107" s="704"/>
      <c r="PWX107" s="704"/>
      <c r="PWY107" s="704"/>
      <c r="PWZ107" s="704"/>
      <c r="PXA107" s="704"/>
      <c r="PXB107" s="704"/>
      <c r="PXC107" s="704"/>
      <c r="PXD107" s="704"/>
      <c r="PXE107" s="704"/>
      <c r="PXF107" s="704"/>
      <c r="PXG107" s="704"/>
      <c r="PXH107" s="704"/>
      <c r="PXI107" s="704"/>
      <c r="PXJ107" s="704"/>
      <c r="PXK107" s="704"/>
      <c r="PXL107" s="704"/>
      <c r="PXM107" s="704"/>
      <c r="PXN107" s="704"/>
      <c r="PXO107" s="704"/>
      <c r="PXP107" s="704"/>
      <c r="PXQ107" s="704"/>
      <c r="PXR107" s="704"/>
      <c r="PXS107" s="704"/>
      <c r="PXT107" s="704"/>
      <c r="PXU107" s="704"/>
      <c r="PXV107" s="704"/>
      <c r="PXW107" s="704"/>
      <c r="PXX107" s="704"/>
      <c r="PXY107" s="704"/>
      <c r="PXZ107" s="704"/>
      <c r="PYA107" s="704"/>
      <c r="PYB107" s="704"/>
      <c r="PYC107" s="704"/>
      <c r="PYD107" s="704"/>
      <c r="PYE107" s="704"/>
      <c r="PYF107" s="704"/>
      <c r="PYG107" s="704"/>
      <c r="PYH107" s="704"/>
      <c r="PYI107" s="704"/>
      <c r="PYJ107" s="704"/>
      <c r="PYK107" s="704"/>
      <c r="PYL107" s="704"/>
      <c r="PYM107" s="704"/>
      <c r="PYN107" s="704"/>
      <c r="PYO107" s="704"/>
      <c r="PYP107" s="704"/>
      <c r="PYQ107" s="704"/>
      <c r="PYR107" s="704"/>
      <c r="PYS107" s="704"/>
      <c r="PYT107" s="704"/>
      <c r="PYU107" s="704"/>
      <c r="PYV107" s="704"/>
      <c r="PYW107" s="704"/>
      <c r="PYX107" s="704"/>
      <c r="PYY107" s="704"/>
      <c r="PYZ107" s="704"/>
      <c r="PZA107" s="704"/>
      <c r="PZB107" s="704"/>
      <c r="PZC107" s="704"/>
      <c r="PZD107" s="704"/>
      <c r="PZE107" s="704"/>
      <c r="PZF107" s="704"/>
      <c r="PZG107" s="704"/>
      <c r="PZH107" s="704"/>
      <c r="PZI107" s="704"/>
      <c r="PZJ107" s="704"/>
      <c r="PZK107" s="704"/>
      <c r="PZL107" s="704"/>
      <c r="PZM107" s="704"/>
      <c r="PZN107" s="704"/>
      <c r="PZO107" s="704"/>
      <c r="PZP107" s="704"/>
      <c r="PZQ107" s="704"/>
      <c r="PZR107" s="704"/>
      <c r="PZS107" s="704"/>
      <c r="PZT107" s="704"/>
      <c r="PZU107" s="704"/>
      <c r="PZV107" s="704"/>
      <c r="PZW107" s="704"/>
      <c r="PZX107" s="704"/>
      <c r="PZY107" s="704"/>
      <c r="PZZ107" s="704"/>
      <c r="QAA107" s="704"/>
      <c r="QAB107" s="704"/>
      <c r="QAC107" s="704"/>
      <c r="QAD107" s="704"/>
      <c r="QAE107" s="704"/>
      <c r="QAF107" s="704"/>
      <c r="QAG107" s="704"/>
      <c r="QAH107" s="704"/>
      <c r="QAI107" s="704"/>
      <c r="QAJ107" s="704"/>
      <c r="QAK107" s="704"/>
      <c r="QAL107" s="704"/>
      <c r="QAM107" s="704"/>
      <c r="QAN107" s="704"/>
      <c r="QAO107" s="704"/>
      <c r="QAP107" s="704"/>
      <c r="QAQ107" s="704"/>
      <c r="QAR107" s="704"/>
      <c r="QAS107" s="704"/>
      <c r="QAT107" s="704"/>
      <c r="QAU107" s="704"/>
      <c r="QAV107" s="704"/>
      <c r="QAW107" s="704"/>
      <c r="QAX107" s="704"/>
      <c r="QAY107" s="704"/>
      <c r="QAZ107" s="704"/>
      <c r="QBA107" s="704"/>
      <c r="QBB107" s="704"/>
      <c r="QBC107" s="704"/>
      <c r="QBD107" s="704"/>
      <c r="QBE107" s="704"/>
      <c r="QBF107" s="704"/>
      <c r="QBG107" s="704"/>
      <c r="QBH107" s="704"/>
      <c r="QBI107" s="704"/>
      <c r="QBJ107" s="704"/>
      <c r="QBK107" s="704"/>
      <c r="QBL107" s="704"/>
      <c r="QBM107" s="704"/>
      <c r="QBN107" s="704"/>
      <c r="QBO107" s="704"/>
      <c r="QBP107" s="704"/>
      <c r="QBQ107" s="704"/>
      <c r="QBR107" s="704"/>
      <c r="QBS107" s="704"/>
      <c r="QBT107" s="704"/>
      <c r="QBU107" s="704"/>
      <c r="QBV107" s="704"/>
      <c r="QBW107" s="704"/>
      <c r="QBX107" s="704"/>
      <c r="QBY107" s="704"/>
      <c r="QBZ107" s="704"/>
      <c r="QCA107" s="704"/>
      <c r="QCB107" s="704"/>
      <c r="QCC107" s="704"/>
      <c r="QCD107" s="704"/>
      <c r="QCE107" s="704"/>
      <c r="QCF107" s="704"/>
      <c r="QCG107" s="704"/>
      <c r="QCH107" s="704"/>
      <c r="QCI107" s="704"/>
      <c r="QCJ107" s="704"/>
      <c r="QCK107" s="704"/>
      <c r="QCL107" s="704"/>
      <c r="QCM107" s="704"/>
      <c r="QCN107" s="704"/>
      <c r="QCO107" s="704"/>
      <c r="QCP107" s="704"/>
      <c r="QCQ107" s="704"/>
      <c r="QCR107" s="704"/>
      <c r="QCS107" s="704"/>
      <c r="QCT107" s="704"/>
      <c r="QCU107" s="704"/>
      <c r="QCV107" s="704"/>
      <c r="QCW107" s="704"/>
      <c r="QCX107" s="704"/>
      <c r="QCY107" s="704"/>
      <c r="QCZ107" s="704"/>
      <c r="QDA107" s="704"/>
      <c r="QDB107" s="704"/>
      <c r="QDC107" s="704"/>
      <c r="QDD107" s="704"/>
      <c r="QDE107" s="704"/>
      <c r="QDF107" s="704"/>
      <c r="QDG107" s="704"/>
      <c r="QDH107" s="704"/>
      <c r="QDI107" s="704"/>
      <c r="QDJ107" s="704"/>
      <c r="QDK107" s="704"/>
      <c r="QDL107" s="704"/>
      <c r="QDM107" s="704"/>
      <c r="QDN107" s="704"/>
      <c r="QDO107" s="704"/>
      <c r="QDP107" s="704"/>
      <c r="QDQ107" s="704"/>
      <c r="QDR107" s="704"/>
      <c r="QDS107" s="704"/>
      <c r="QDT107" s="704"/>
      <c r="QDU107" s="704"/>
      <c r="QDV107" s="704"/>
      <c r="QDW107" s="704"/>
      <c r="QDX107" s="704"/>
      <c r="QDY107" s="704"/>
      <c r="QDZ107" s="704"/>
      <c r="QEA107" s="704"/>
      <c r="QEB107" s="704"/>
      <c r="QEC107" s="704"/>
      <c r="QED107" s="704"/>
      <c r="QEE107" s="704"/>
      <c r="QEF107" s="704"/>
      <c r="QEG107" s="704"/>
      <c r="QEH107" s="704"/>
      <c r="QEI107" s="704"/>
      <c r="QEJ107" s="704"/>
      <c r="QEK107" s="704"/>
      <c r="QEL107" s="704"/>
      <c r="QEM107" s="704"/>
      <c r="QEN107" s="704"/>
      <c r="QEO107" s="704"/>
      <c r="QEP107" s="704"/>
      <c r="QEQ107" s="704"/>
      <c r="QER107" s="704"/>
      <c r="QES107" s="704"/>
      <c r="QET107" s="704"/>
      <c r="QEU107" s="704"/>
      <c r="QEV107" s="704"/>
      <c r="QEW107" s="704"/>
      <c r="QEX107" s="704"/>
      <c r="QEY107" s="704"/>
      <c r="QEZ107" s="704"/>
      <c r="QFA107" s="704"/>
      <c r="QFB107" s="704"/>
      <c r="QFC107" s="704"/>
      <c r="QFD107" s="704"/>
      <c r="QFE107" s="704"/>
      <c r="QFF107" s="704"/>
      <c r="QFG107" s="704"/>
      <c r="QFH107" s="704"/>
      <c r="QFI107" s="704"/>
      <c r="QFJ107" s="704"/>
      <c r="QFK107" s="704"/>
      <c r="QFL107" s="704"/>
      <c r="QFM107" s="704"/>
      <c r="QFN107" s="704"/>
      <c r="QFO107" s="704"/>
      <c r="QFP107" s="704"/>
      <c r="QFQ107" s="704"/>
      <c r="QFR107" s="704"/>
      <c r="QFS107" s="704"/>
      <c r="QFT107" s="704"/>
      <c r="QFU107" s="704"/>
      <c r="QFV107" s="704"/>
      <c r="QFW107" s="704"/>
      <c r="QFX107" s="704"/>
      <c r="QFY107" s="704"/>
      <c r="QFZ107" s="704"/>
      <c r="QGA107" s="704"/>
      <c r="QGB107" s="704"/>
      <c r="QGC107" s="704"/>
      <c r="QGD107" s="704"/>
      <c r="QGE107" s="704"/>
      <c r="QGF107" s="704"/>
      <c r="QGG107" s="704"/>
      <c r="QGH107" s="704"/>
      <c r="QGI107" s="704"/>
      <c r="QGJ107" s="704"/>
      <c r="QGK107" s="704"/>
      <c r="QGL107" s="704"/>
      <c r="QGM107" s="704"/>
      <c r="QGN107" s="704"/>
      <c r="QGO107" s="704"/>
      <c r="QGP107" s="704"/>
      <c r="QGQ107" s="704"/>
      <c r="QGR107" s="704"/>
      <c r="QGS107" s="704"/>
      <c r="QGT107" s="704"/>
      <c r="QGU107" s="704"/>
      <c r="QGV107" s="704"/>
      <c r="QGW107" s="704"/>
      <c r="QGX107" s="704"/>
      <c r="QGY107" s="704"/>
      <c r="QGZ107" s="704"/>
      <c r="QHA107" s="704"/>
      <c r="QHB107" s="704"/>
      <c r="QHC107" s="704"/>
      <c r="QHD107" s="704"/>
      <c r="QHE107" s="704"/>
      <c r="QHF107" s="704"/>
      <c r="QHG107" s="704"/>
      <c r="QHH107" s="704"/>
      <c r="QHI107" s="704"/>
      <c r="QHJ107" s="704"/>
      <c r="QHK107" s="704"/>
      <c r="QHL107" s="704"/>
      <c r="QHM107" s="704"/>
      <c r="QHN107" s="704"/>
      <c r="QHO107" s="704"/>
      <c r="QHP107" s="704"/>
      <c r="QHQ107" s="704"/>
      <c r="QHR107" s="704"/>
      <c r="QHS107" s="704"/>
      <c r="QHT107" s="704"/>
      <c r="QHU107" s="704"/>
      <c r="QHV107" s="704"/>
      <c r="QHW107" s="704"/>
      <c r="QHX107" s="704"/>
      <c r="QHY107" s="704"/>
      <c r="QHZ107" s="704"/>
      <c r="QIA107" s="704"/>
      <c r="QIB107" s="704"/>
      <c r="QIC107" s="704"/>
      <c r="QID107" s="704"/>
      <c r="QIE107" s="704"/>
      <c r="QIF107" s="704"/>
      <c r="QIG107" s="704"/>
      <c r="QIH107" s="704"/>
      <c r="QII107" s="704"/>
      <c r="QIJ107" s="704"/>
      <c r="QIK107" s="704"/>
      <c r="QIL107" s="704"/>
      <c r="QIM107" s="704"/>
      <c r="QIN107" s="704"/>
      <c r="QIO107" s="704"/>
      <c r="QIP107" s="704"/>
      <c r="QIQ107" s="704"/>
      <c r="QIR107" s="704"/>
      <c r="QIS107" s="704"/>
      <c r="QIT107" s="704"/>
      <c r="QIU107" s="704"/>
      <c r="QIV107" s="704"/>
      <c r="QIW107" s="704"/>
      <c r="QIX107" s="704"/>
      <c r="QIY107" s="704"/>
      <c r="QIZ107" s="704"/>
      <c r="QJA107" s="704"/>
      <c r="QJB107" s="704"/>
      <c r="QJC107" s="704"/>
      <c r="QJD107" s="704"/>
      <c r="QJE107" s="704"/>
      <c r="QJF107" s="704"/>
      <c r="QJG107" s="704"/>
      <c r="QJH107" s="704"/>
      <c r="QJI107" s="704"/>
      <c r="QJJ107" s="704"/>
      <c r="QJK107" s="704"/>
      <c r="QJL107" s="704"/>
      <c r="QJM107" s="704"/>
      <c r="QJN107" s="704"/>
      <c r="QJO107" s="704"/>
      <c r="QJP107" s="704"/>
      <c r="QJQ107" s="704"/>
      <c r="QJR107" s="704"/>
      <c r="QJS107" s="704"/>
      <c r="QJT107" s="704"/>
      <c r="QJU107" s="704"/>
      <c r="QJV107" s="704"/>
      <c r="QJW107" s="704"/>
      <c r="QJX107" s="704"/>
      <c r="QJY107" s="704"/>
      <c r="QJZ107" s="704"/>
      <c r="QKA107" s="704"/>
      <c r="QKB107" s="704"/>
      <c r="QKC107" s="704"/>
      <c r="QKD107" s="704"/>
      <c r="QKE107" s="704"/>
      <c r="QKF107" s="704"/>
      <c r="QKG107" s="704"/>
      <c r="QKH107" s="704"/>
      <c r="QKI107" s="704"/>
      <c r="QKJ107" s="704"/>
      <c r="QKK107" s="704"/>
      <c r="QKL107" s="704"/>
      <c r="QKM107" s="704"/>
      <c r="QKN107" s="704"/>
      <c r="QKO107" s="704"/>
      <c r="QKP107" s="704"/>
      <c r="QKQ107" s="704"/>
      <c r="QKR107" s="704"/>
      <c r="QKS107" s="704"/>
      <c r="QKT107" s="704"/>
      <c r="QKU107" s="704"/>
      <c r="QKV107" s="704"/>
      <c r="QKW107" s="704"/>
      <c r="QKX107" s="704"/>
      <c r="QKY107" s="704"/>
      <c r="QKZ107" s="704"/>
      <c r="QLA107" s="704"/>
      <c r="QLB107" s="704"/>
      <c r="QLC107" s="704"/>
      <c r="QLD107" s="704"/>
      <c r="QLE107" s="704"/>
      <c r="QLF107" s="704"/>
      <c r="QLG107" s="704"/>
      <c r="QLH107" s="704"/>
      <c r="QLI107" s="704"/>
      <c r="QLJ107" s="704"/>
      <c r="QLK107" s="704"/>
      <c r="QLL107" s="704"/>
      <c r="QLM107" s="704"/>
      <c r="QLN107" s="704"/>
      <c r="QLO107" s="704"/>
      <c r="QLP107" s="704"/>
      <c r="QLQ107" s="704"/>
      <c r="QLR107" s="704"/>
      <c r="QLS107" s="704"/>
      <c r="QLT107" s="704"/>
      <c r="QLU107" s="704"/>
      <c r="QLV107" s="704"/>
      <c r="QLW107" s="704"/>
      <c r="QLX107" s="704"/>
      <c r="QLY107" s="704"/>
      <c r="QLZ107" s="704"/>
      <c r="QMA107" s="704"/>
      <c r="QMB107" s="704"/>
      <c r="QMC107" s="704"/>
      <c r="QMD107" s="704"/>
      <c r="QME107" s="704"/>
      <c r="QMF107" s="704"/>
      <c r="QMG107" s="704"/>
      <c r="QMH107" s="704"/>
      <c r="QMI107" s="704"/>
      <c r="QMJ107" s="704"/>
      <c r="QMK107" s="704"/>
      <c r="QML107" s="704"/>
      <c r="QMM107" s="704"/>
      <c r="QMN107" s="704"/>
      <c r="QMO107" s="704"/>
      <c r="QMP107" s="704"/>
      <c r="QMQ107" s="704"/>
      <c r="QMR107" s="704"/>
      <c r="QMS107" s="704"/>
      <c r="QMT107" s="704"/>
      <c r="QMU107" s="704"/>
      <c r="QMV107" s="704"/>
      <c r="QMW107" s="704"/>
      <c r="QMX107" s="704"/>
      <c r="QMY107" s="704"/>
      <c r="QMZ107" s="704"/>
      <c r="QNA107" s="704"/>
      <c r="QNB107" s="704"/>
      <c r="QNC107" s="704"/>
      <c r="QND107" s="704"/>
      <c r="QNE107" s="704"/>
      <c r="QNF107" s="704"/>
      <c r="QNG107" s="704"/>
      <c r="QNH107" s="704"/>
      <c r="QNI107" s="704"/>
      <c r="QNJ107" s="704"/>
      <c r="QNK107" s="704"/>
      <c r="QNL107" s="704"/>
      <c r="QNM107" s="704"/>
      <c r="QNN107" s="704"/>
      <c r="QNO107" s="704"/>
      <c r="QNP107" s="704"/>
      <c r="QNQ107" s="704"/>
      <c r="QNR107" s="704"/>
      <c r="QNS107" s="704"/>
      <c r="QNT107" s="704"/>
      <c r="QNU107" s="704"/>
      <c r="QNV107" s="704"/>
      <c r="QNW107" s="704"/>
      <c r="QNX107" s="704"/>
      <c r="QNY107" s="704"/>
      <c r="QNZ107" s="704"/>
      <c r="QOA107" s="704"/>
      <c r="QOB107" s="704"/>
      <c r="QOC107" s="704"/>
      <c r="QOD107" s="704"/>
      <c r="QOE107" s="704"/>
      <c r="QOF107" s="704"/>
      <c r="QOG107" s="704"/>
      <c r="QOH107" s="704"/>
      <c r="QOI107" s="704"/>
      <c r="QOJ107" s="704"/>
      <c r="QOK107" s="704"/>
      <c r="QOL107" s="704"/>
      <c r="QOM107" s="704"/>
      <c r="QON107" s="704"/>
      <c r="QOO107" s="704"/>
      <c r="QOP107" s="704"/>
      <c r="QOQ107" s="704"/>
      <c r="QOR107" s="704"/>
      <c r="QOS107" s="704"/>
      <c r="QOT107" s="704"/>
      <c r="QOU107" s="704"/>
      <c r="QOV107" s="704"/>
      <c r="QOW107" s="704"/>
      <c r="QOX107" s="704"/>
      <c r="QOY107" s="704"/>
      <c r="QOZ107" s="704"/>
      <c r="QPA107" s="704"/>
      <c r="QPB107" s="704"/>
      <c r="QPC107" s="704"/>
      <c r="QPD107" s="704"/>
      <c r="QPE107" s="704"/>
      <c r="QPF107" s="704"/>
      <c r="QPG107" s="704"/>
      <c r="QPH107" s="704"/>
      <c r="QPI107" s="704"/>
      <c r="QPJ107" s="704"/>
      <c r="QPK107" s="704"/>
      <c r="QPL107" s="704"/>
      <c r="QPM107" s="704"/>
      <c r="QPN107" s="704"/>
      <c r="QPO107" s="704"/>
      <c r="QPP107" s="704"/>
      <c r="QPQ107" s="704"/>
      <c r="QPR107" s="704"/>
      <c r="QPS107" s="704"/>
      <c r="QPT107" s="704"/>
      <c r="QPU107" s="704"/>
      <c r="QPV107" s="704"/>
      <c r="QPW107" s="704"/>
      <c r="QPX107" s="704"/>
      <c r="QPY107" s="704"/>
      <c r="QPZ107" s="704"/>
      <c r="QQA107" s="704"/>
      <c r="QQB107" s="704"/>
      <c r="QQC107" s="704"/>
      <c r="QQD107" s="704"/>
      <c r="QQE107" s="704"/>
      <c r="QQF107" s="704"/>
      <c r="QQG107" s="704"/>
      <c r="QQH107" s="704"/>
      <c r="QQI107" s="704"/>
      <c r="QQJ107" s="704"/>
      <c r="QQK107" s="704"/>
      <c r="QQL107" s="704"/>
      <c r="QQM107" s="704"/>
      <c r="QQN107" s="704"/>
      <c r="QQO107" s="704"/>
      <c r="QQP107" s="704"/>
      <c r="QQQ107" s="704"/>
      <c r="QQR107" s="704"/>
      <c r="QQS107" s="704"/>
      <c r="QQT107" s="704"/>
      <c r="QQU107" s="704"/>
      <c r="QQV107" s="704"/>
      <c r="QQW107" s="704"/>
      <c r="QQX107" s="704"/>
      <c r="QQY107" s="704"/>
      <c r="QQZ107" s="704"/>
      <c r="QRA107" s="704"/>
      <c r="QRB107" s="704"/>
      <c r="QRC107" s="704"/>
      <c r="QRD107" s="704"/>
      <c r="QRE107" s="704"/>
      <c r="QRF107" s="704"/>
      <c r="QRG107" s="704"/>
      <c r="QRH107" s="704"/>
      <c r="QRI107" s="704"/>
      <c r="QRJ107" s="704"/>
      <c r="QRK107" s="704"/>
      <c r="QRL107" s="704"/>
      <c r="QRM107" s="704"/>
      <c r="QRN107" s="704"/>
      <c r="QRO107" s="704"/>
      <c r="QRP107" s="704"/>
      <c r="QRQ107" s="704"/>
      <c r="QRR107" s="704"/>
      <c r="QRS107" s="704"/>
      <c r="QRT107" s="704"/>
      <c r="QRU107" s="704"/>
      <c r="QRV107" s="704"/>
      <c r="QRW107" s="704"/>
      <c r="QRX107" s="704"/>
      <c r="QRY107" s="704"/>
      <c r="QRZ107" s="704"/>
      <c r="QSA107" s="704"/>
      <c r="QSB107" s="704"/>
      <c r="QSC107" s="704"/>
      <c r="QSD107" s="704"/>
      <c r="QSE107" s="704"/>
      <c r="QSF107" s="704"/>
      <c r="QSG107" s="704"/>
      <c r="QSH107" s="704"/>
      <c r="QSI107" s="704"/>
      <c r="QSJ107" s="704"/>
      <c r="QSK107" s="704"/>
      <c r="QSL107" s="704"/>
      <c r="QSM107" s="704"/>
      <c r="QSN107" s="704"/>
      <c r="QSO107" s="704"/>
      <c r="QSP107" s="704"/>
      <c r="QSQ107" s="704"/>
      <c r="QSR107" s="704"/>
      <c r="QSS107" s="704"/>
      <c r="QST107" s="704"/>
      <c r="QSU107" s="704"/>
      <c r="QSV107" s="704"/>
      <c r="QSW107" s="704"/>
      <c r="QSX107" s="704"/>
      <c r="QSY107" s="704"/>
      <c r="QSZ107" s="704"/>
      <c r="QTA107" s="704"/>
      <c r="QTB107" s="704"/>
      <c r="QTC107" s="704"/>
      <c r="QTD107" s="704"/>
      <c r="QTE107" s="704"/>
      <c r="QTF107" s="704"/>
      <c r="QTG107" s="704"/>
      <c r="QTH107" s="704"/>
      <c r="QTI107" s="704"/>
      <c r="QTJ107" s="704"/>
      <c r="QTK107" s="704"/>
      <c r="QTL107" s="704"/>
      <c r="QTM107" s="704"/>
      <c r="QTN107" s="704"/>
      <c r="QTO107" s="704"/>
      <c r="QTP107" s="704"/>
      <c r="QTQ107" s="704"/>
      <c r="QTR107" s="704"/>
      <c r="QTS107" s="704"/>
      <c r="QTT107" s="704"/>
      <c r="QTU107" s="704"/>
      <c r="QTV107" s="704"/>
      <c r="QTW107" s="704"/>
      <c r="QTX107" s="704"/>
      <c r="QTY107" s="704"/>
      <c r="QTZ107" s="704"/>
      <c r="QUA107" s="704"/>
      <c r="QUB107" s="704"/>
      <c r="QUC107" s="704"/>
      <c r="QUD107" s="704"/>
      <c r="QUE107" s="704"/>
      <c r="QUF107" s="704"/>
      <c r="QUG107" s="704"/>
      <c r="QUH107" s="704"/>
      <c r="QUI107" s="704"/>
      <c r="QUJ107" s="704"/>
      <c r="QUK107" s="704"/>
      <c r="QUL107" s="704"/>
      <c r="QUM107" s="704"/>
      <c r="QUN107" s="704"/>
      <c r="QUO107" s="704"/>
      <c r="QUP107" s="704"/>
      <c r="QUQ107" s="704"/>
      <c r="QUR107" s="704"/>
      <c r="QUS107" s="704"/>
      <c r="QUT107" s="704"/>
      <c r="QUU107" s="704"/>
      <c r="QUV107" s="704"/>
      <c r="QUW107" s="704"/>
      <c r="QUX107" s="704"/>
      <c r="QUY107" s="704"/>
      <c r="QUZ107" s="704"/>
      <c r="QVA107" s="704"/>
      <c r="QVB107" s="704"/>
      <c r="QVC107" s="704"/>
      <c r="QVD107" s="704"/>
      <c r="QVE107" s="704"/>
      <c r="QVF107" s="704"/>
      <c r="QVG107" s="704"/>
      <c r="QVH107" s="704"/>
      <c r="QVI107" s="704"/>
      <c r="QVJ107" s="704"/>
      <c r="QVK107" s="704"/>
      <c r="QVL107" s="704"/>
      <c r="QVM107" s="704"/>
      <c r="QVN107" s="704"/>
      <c r="QVO107" s="704"/>
      <c r="QVP107" s="704"/>
      <c r="QVQ107" s="704"/>
      <c r="QVR107" s="704"/>
      <c r="QVS107" s="704"/>
      <c r="QVT107" s="704"/>
      <c r="QVU107" s="704"/>
      <c r="QVV107" s="704"/>
      <c r="QVW107" s="704"/>
      <c r="QVX107" s="704"/>
      <c r="QVY107" s="704"/>
      <c r="QVZ107" s="704"/>
      <c r="QWA107" s="704"/>
      <c r="QWB107" s="704"/>
      <c r="QWC107" s="704"/>
      <c r="QWD107" s="704"/>
      <c r="QWE107" s="704"/>
      <c r="QWF107" s="704"/>
      <c r="QWG107" s="704"/>
      <c r="QWH107" s="704"/>
      <c r="QWI107" s="704"/>
      <c r="QWJ107" s="704"/>
      <c r="QWK107" s="704"/>
      <c r="QWL107" s="704"/>
      <c r="QWM107" s="704"/>
      <c r="QWN107" s="704"/>
      <c r="QWO107" s="704"/>
      <c r="QWP107" s="704"/>
      <c r="QWQ107" s="704"/>
      <c r="QWR107" s="704"/>
      <c r="QWS107" s="704"/>
      <c r="QWT107" s="704"/>
      <c r="QWU107" s="704"/>
      <c r="QWV107" s="704"/>
      <c r="QWW107" s="704"/>
      <c r="QWX107" s="704"/>
      <c r="QWY107" s="704"/>
      <c r="QWZ107" s="704"/>
      <c r="QXA107" s="704"/>
      <c r="QXB107" s="704"/>
      <c r="QXC107" s="704"/>
      <c r="QXD107" s="704"/>
      <c r="QXE107" s="704"/>
      <c r="QXF107" s="704"/>
      <c r="QXG107" s="704"/>
      <c r="QXH107" s="704"/>
      <c r="QXI107" s="704"/>
      <c r="QXJ107" s="704"/>
      <c r="QXK107" s="704"/>
      <c r="QXL107" s="704"/>
      <c r="QXM107" s="704"/>
      <c r="QXN107" s="704"/>
      <c r="QXO107" s="704"/>
      <c r="QXP107" s="704"/>
      <c r="QXQ107" s="704"/>
      <c r="QXR107" s="704"/>
      <c r="QXS107" s="704"/>
      <c r="QXT107" s="704"/>
      <c r="QXU107" s="704"/>
      <c r="QXV107" s="704"/>
      <c r="QXW107" s="704"/>
      <c r="QXX107" s="704"/>
      <c r="QXY107" s="704"/>
      <c r="QXZ107" s="704"/>
      <c r="QYA107" s="704"/>
      <c r="QYB107" s="704"/>
      <c r="QYC107" s="704"/>
      <c r="QYD107" s="704"/>
      <c r="QYE107" s="704"/>
      <c r="QYF107" s="704"/>
      <c r="QYG107" s="704"/>
      <c r="QYH107" s="704"/>
      <c r="QYI107" s="704"/>
      <c r="QYJ107" s="704"/>
      <c r="QYK107" s="704"/>
      <c r="QYL107" s="704"/>
      <c r="QYM107" s="704"/>
      <c r="QYN107" s="704"/>
      <c r="QYO107" s="704"/>
      <c r="QYP107" s="704"/>
      <c r="QYQ107" s="704"/>
      <c r="QYR107" s="704"/>
      <c r="QYS107" s="704"/>
      <c r="QYT107" s="704"/>
      <c r="QYU107" s="704"/>
      <c r="QYV107" s="704"/>
      <c r="QYW107" s="704"/>
      <c r="QYX107" s="704"/>
      <c r="QYY107" s="704"/>
      <c r="QYZ107" s="704"/>
      <c r="QZA107" s="704"/>
      <c r="QZB107" s="704"/>
      <c r="QZC107" s="704"/>
      <c r="QZD107" s="704"/>
      <c r="QZE107" s="704"/>
      <c r="QZF107" s="704"/>
      <c r="QZG107" s="704"/>
      <c r="QZH107" s="704"/>
      <c r="QZI107" s="704"/>
      <c r="QZJ107" s="704"/>
      <c r="QZK107" s="704"/>
      <c r="QZL107" s="704"/>
      <c r="QZM107" s="704"/>
      <c r="QZN107" s="704"/>
      <c r="QZO107" s="704"/>
      <c r="QZP107" s="704"/>
      <c r="QZQ107" s="704"/>
      <c r="QZR107" s="704"/>
      <c r="QZS107" s="704"/>
      <c r="QZT107" s="704"/>
      <c r="QZU107" s="704"/>
      <c r="QZV107" s="704"/>
      <c r="QZW107" s="704"/>
      <c r="QZX107" s="704"/>
      <c r="QZY107" s="704"/>
      <c r="QZZ107" s="704"/>
      <c r="RAA107" s="704"/>
      <c r="RAB107" s="704"/>
      <c r="RAC107" s="704"/>
      <c r="RAD107" s="704"/>
      <c r="RAE107" s="704"/>
      <c r="RAF107" s="704"/>
      <c r="RAG107" s="704"/>
      <c r="RAH107" s="704"/>
      <c r="RAI107" s="704"/>
      <c r="RAJ107" s="704"/>
      <c r="RAK107" s="704"/>
      <c r="RAL107" s="704"/>
      <c r="RAM107" s="704"/>
      <c r="RAN107" s="704"/>
      <c r="RAO107" s="704"/>
      <c r="RAP107" s="704"/>
      <c r="RAQ107" s="704"/>
      <c r="RAR107" s="704"/>
      <c r="RAS107" s="704"/>
      <c r="RAT107" s="704"/>
      <c r="RAU107" s="704"/>
      <c r="RAV107" s="704"/>
      <c r="RAW107" s="704"/>
      <c r="RAX107" s="704"/>
      <c r="RAY107" s="704"/>
      <c r="RAZ107" s="704"/>
      <c r="RBA107" s="704"/>
      <c r="RBB107" s="704"/>
      <c r="RBC107" s="704"/>
      <c r="RBD107" s="704"/>
      <c r="RBE107" s="704"/>
      <c r="RBF107" s="704"/>
      <c r="RBG107" s="704"/>
      <c r="RBH107" s="704"/>
      <c r="RBI107" s="704"/>
      <c r="RBJ107" s="704"/>
      <c r="RBK107" s="704"/>
      <c r="RBL107" s="704"/>
      <c r="RBM107" s="704"/>
      <c r="RBN107" s="704"/>
      <c r="RBO107" s="704"/>
      <c r="RBP107" s="704"/>
      <c r="RBQ107" s="704"/>
      <c r="RBR107" s="704"/>
      <c r="RBS107" s="704"/>
      <c r="RBT107" s="704"/>
      <c r="RBU107" s="704"/>
      <c r="RBV107" s="704"/>
      <c r="RBW107" s="704"/>
      <c r="RBX107" s="704"/>
      <c r="RBY107" s="704"/>
      <c r="RBZ107" s="704"/>
      <c r="RCA107" s="704"/>
      <c r="RCB107" s="704"/>
      <c r="RCC107" s="704"/>
      <c r="RCD107" s="704"/>
      <c r="RCE107" s="704"/>
      <c r="RCF107" s="704"/>
      <c r="RCG107" s="704"/>
      <c r="RCH107" s="704"/>
      <c r="RCI107" s="704"/>
      <c r="RCJ107" s="704"/>
      <c r="RCK107" s="704"/>
      <c r="RCL107" s="704"/>
      <c r="RCM107" s="704"/>
      <c r="RCN107" s="704"/>
      <c r="RCO107" s="704"/>
      <c r="RCP107" s="704"/>
      <c r="RCQ107" s="704"/>
      <c r="RCR107" s="704"/>
      <c r="RCS107" s="704"/>
      <c r="RCT107" s="704"/>
      <c r="RCU107" s="704"/>
      <c r="RCV107" s="704"/>
      <c r="RCW107" s="704"/>
      <c r="RCX107" s="704"/>
      <c r="RCY107" s="704"/>
      <c r="RCZ107" s="704"/>
      <c r="RDA107" s="704"/>
      <c r="RDB107" s="704"/>
      <c r="RDC107" s="704"/>
      <c r="RDD107" s="704"/>
      <c r="RDE107" s="704"/>
      <c r="RDF107" s="704"/>
      <c r="RDG107" s="704"/>
      <c r="RDH107" s="704"/>
      <c r="RDI107" s="704"/>
      <c r="RDJ107" s="704"/>
      <c r="RDK107" s="704"/>
      <c r="RDL107" s="704"/>
      <c r="RDM107" s="704"/>
      <c r="RDN107" s="704"/>
      <c r="RDO107" s="704"/>
      <c r="RDP107" s="704"/>
      <c r="RDQ107" s="704"/>
      <c r="RDR107" s="704"/>
      <c r="RDS107" s="704"/>
      <c r="RDT107" s="704"/>
      <c r="RDU107" s="704"/>
      <c r="RDV107" s="704"/>
      <c r="RDW107" s="704"/>
      <c r="RDX107" s="704"/>
      <c r="RDY107" s="704"/>
      <c r="RDZ107" s="704"/>
      <c r="REA107" s="704"/>
      <c r="REB107" s="704"/>
      <c r="REC107" s="704"/>
      <c r="RED107" s="704"/>
      <c r="REE107" s="704"/>
      <c r="REF107" s="704"/>
      <c r="REG107" s="704"/>
      <c r="REH107" s="704"/>
      <c r="REI107" s="704"/>
      <c r="REJ107" s="704"/>
      <c r="REK107" s="704"/>
      <c r="REL107" s="704"/>
      <c r="REM107" s="704"/>
      <c r="REN107" s="704"/>
      <c r="REO107" s="704"/>
      <c r="REP107" s="704"/>
      <c r="REQ107" s="704"/>
      <c r="RER107" s="704"/>
      <c r="RES107" s="704"/>
      <c r="RET107" s="704"/>
      <c r="REU107" s="704"/>
      <c r="REV107" s="704"/>
      <c r="REW107" s="704"/>
      <c r="REX107" s="704"/>
      <c r="REY107" s="704"/>
      <c r="REZ107" s="704"/>
      <c r="RFA107" s="704"/>
      <c r="RFB107" s="704"/>
      <c r="RFC107" s="704"/>
      <c r="RFD107" s="704"/>
      <c r="RFE107" s="704"/>
      <c r="RFF107" s="704"/>
      <c r="RFG107" s="704"/>
      <c r="RFH107" s="704"/>
      <c r="RFI107" s="704"/>
      <c r="RFJ107" s="704"/>
      <c r="RFK107" s="704"/>
      <c r="RFL107" s="704"/>
      <c r="RFM107" s="704"/>
      <c r="RFN107" s="704"/>
      <c r="RFO107" s="704"/>
      <c r="RFP107" s="704"/>
      <c r="RFQ107" s="704"/>
      <c r="RFR107" s="704"/>
      <c r="RFS107" s="704"/>
      <c r="RFT107" s="704"/>
      <c r="RFU107" s="704"/>
      <c r="RFV107" s="704"/>
      <c r="RFW107" s="704"/>
      <c r="RFX107" s="704"/>
      <c r="RFY107" s="704"/>
      <c r="RFZ107" s="704"/>
      <c r="RGA107" s="704"/>
      <c r="RGB107" s="704"/>
      <c r="RGC107" s="704"/>
      <c r="RGD107" s="704"/>
      <c r="RGE107" s="704"/>
      <c r="RGF107" s="704"/>
      <c r="RGG107" s="704"/>
      <c r="RGH107" s="704"/>
      <c r="RGI107" s="704"/>
      <c r="RGJ107" s="704"/>
      <c r="RGK107" s="704"/>
      <c r="RGL107" s="704"/>
      <c r="RGM107" s="704"/>
      <c r="RGN107" s="704"/>
      <c r="RGO107" s="704"/>
      <c r="RGP107" s="704"/>
      <c r="RGQ107" s="704"/>
      <c r="RGR107" s="704"/>
      <c r="RGS107" s="704"/>
      <c r="RGT107" s="704"/>
      <c r="RGU107" s="704"/>
      <c r="RGV107" s="704"/>
      <c r="RGW107" s="704"/>
      <c r="RGX107" s="704"/>
      <c r="RGY107" s="704"/>
      <c r="RGZ107" s="704"/>
      <c r="RHA107" s="704"/>
      <c r="RHB107" s="704"/>
      <c r="RHC107" s="704"/>
      <c r="RHD107" s="704"/>
      <c r="RHE107" s="704"/>
      <c r="RHF107" s="704"/>
      <c r="RHG107" s="704"/>
      <c r="RHH107" s="704"/>
      <c r="RHI107" s="704"/>
      <c r="RHJ107" s="704"/>
      <c r="RHK107" s="704"/>
      <c r="RHL107" s="704"/>
      <c r="RHM107" s="704"/>
      <c r="RHN107" s="704"/>
      <c r="RHO107" s="704"/>
      <c r="RHP107" s="704"/>
      <c r="RHQ107" s="704"/>
      <c r="RHR107" s="704"/>
      <c r="RHS107" s="704"/>
      <c r="RHT107" s="704"/>
      <c r="RHU107" s="704"/>
      <c r="RHV107" s="704"/>
      <c r="RHW107" s="704"/>
      <c r="RHX107" s="704"/>
      <c r="RHY107" s="704"/>
      <c r="RHZ107" s="704"/>
      <c r="RIA107" s="704"/>
      <c r="RIB107" s="704"/>
      <c r="RIC107" s="704"/>
      <c r="RID107" s="704"/>
      <c r="RIE107" s="704"/>
      <c r="RIF107" s="704"/>
      <c r="RIG107" s="704"/>
      <c r="RIH107" s="704"/>
      <c r="RII107" s="704"/>
      <c r="RIJ107" s="704"/>
      <c r="RIK107" s="704"/>
      <c r="RIL107" s="704"/>
      <c r="RIM107" s="704"/>
      <c r="RIN107" s="704"/>
      <c r="RIO107" s="704"/>
      <c r="RIP107" s="704"/>
      <c r="RIQ107" s="704"/>
      <c r="RIR107" s="704"/>
      <c r="RIS107" s="704"/>
      <c r="RIT107" s="704"/>
      <c r="RIU107" s="704"/>
      <c r="RIV107" s="704"/>
      <c r="RIW107" s="704"/>
      <c r="RIX107" s="704"/>
      <c r="RIY107" s="704"/>
      <c r="RIZ107" s="704"/>
      <c r="RJA107" s="704"/>
      <c r="RJB107" s="704"/>
      <c r="RJC107" s="704"/>
      <c r="RJD107" s="704"/>
      <c r="RJE107" s="704"/>
      <c r="RJF107" s="704"/>
      <c r="RJG107" s="704"/>
      <c r="RJH107" s="704"/>
      <c r="RJI107" s="704"/>
      <c r="RJJ107" s="704"/>
      <c r="RJK107" s="704"/>
      <c r="RJL107" s="704"/>
      <c r="RJM107" s="704"/>
      <c r="RJN107" s="704"/>
      <c r="RJO107" s="704"/>
      <c r="RJP107" s="704"/>
      <c r="RJQ107" s="704"/>
      <c r="RJR107" s="704"/>
      <c r="RJS107" s="704"/>
      <c r="RJT107" s="704"/>
      <c r="RJU107" s="704"/>
      <c r="RJV107" s="704"/>
      <c r="RJW107" s="704"/>
      <c r="RJX107" s="704"/>
      <c r="RJY107" s="704"/>
      <c r="RJZ107" s="704"/>
      <c r="RKA107" s="704"/>
      <c r="RKB107" s="704"/>
      <c r="RKC107" s="704"/>
      <c r="RKD107" s="704"/>
      <c r="RKE107" s="704"/>
      <c r="RKF107" s="704"/>
      <c r="RKG107" s="704"/>
      <c r="RKH107" s="704"/>
      <c r="RKI107" s="704"/>
      <c r="RKJ107" s="704"/>
      <c r="RKK107" s="704"/>
      <c r="RKL107" s="704"/>
      <c r="RKM107" s="704"/>
      <c r="RKN107" s="704"/>
      <c r="RKO107" s="704"/>
      <c r="RKP107" s="704"/>
      <c r="RKQ107" s="704"/>
      <c r="RKR107" s="704"/>
      <c r="RKS107" s="704"/>
      <c r="RKT107" s="704"/>
      <c r="RKU107" s="704"/>
      <c r="RKV107" s="704"/>
      <c r="RKW107" s="704"/>
      <c r="RKX107" s="704"/>
      <c r="RKY107" s="704"/>
      <c r="RKZ107" s="704"/>
      <c r="RLA107" s="704"/>
      <c r="RLB107" s="704"/>
      <c r="RLC107" s="704"/>
      <c r="RLD107" s="704"/>
      <c r="RLE107" s="704"/>
      <c r="RLF107" s="704"/>
      <c r="RLG107" s="704"/>
      <c r="RLH107" s="704"/>
      <c r="RLI107" s="704"/>
      <c r="RLJ107" s="704"/>
      <c r="RLK107" s="704"/>
      <c r="RLL107" s="704"/>
      <c r="RLM107" s="704"/>
      <c r="RLN107" s="704"/>
      <c r="RLO107" s="704"/>
      <c r="RLP107" s="704"/>
      <c r="RLQ107" s="704"/>
      <c r="RLR107" s="704"/>
      <c r="RLS107" s="704"/>
      <c r="RLT107" s="704"/>
      <c r="RLU107" s="704"/>
      <c r="RLV107" s="704"/>
      <c r="RLW107" s="704"/>
      <c r="RLX107" s="704"/>
      <c r="RLY107" s="704"/>
      <c r="RLZ107" s="704"/>
      <c r="RMA107" s="704"/>
      <c r="RMB107" s="704"/>
      <c r="RMC107" s="704"/>
      <c r="RMD107" s="704"/>
      <c r="RME107" s="704"/>
      <c r="RMF107" s="704"/>
      <c r="RMG107" s="704"/>
      <c r="RMH107" s="704"/>
      <c r="RMI107" s="704"/>
      <c r="RMJ107" s="704"/>
      <c r="RMK107" s="704"/>
      <c r="RML107" s="704"/>
      <c r="RMM107" s="704"/>
      <c r="RMN107" s="704"/>
      <c r="RMO107" s="704"/>
      <c r="RMP107" s="704"/>
      <c r="RMQ107" s="704"/>
      <c r="RMR107" s="704"/>
      <c r="RMS107" s="704"/>
      <c r="RMT107" s="704"/>
      <c r="RMU107" s="704"/>
      <c r="RMV107" s="704"/>
      <c r="RMW107" s="704"/>
      <c r="RMX107" s="704"/>
      <c r="RMY107" s="704"/>
      <c r="RMZ107" s="704"/>
      <c r="RNA107" s="704"/>
      <c r="RNB107" s="704"/>
      <c r="RNC107" s="704"/>
      <c r="RND107" s="704"/>
      <c r="RNE107" s="704"/>
      <c r="RNF107" s="704"/>
      <c r="RNG107" s="704"/>
      <c r="RNH107" s="704"/>
      <c r="RNI107" s="704"/>
      <c r="RNJ107" s="704"/>
      <c r="RNK107" s="704"/>
      <c r="RNL107" s="704"/>
      <c r="RNM107" s="704"/>
      <c r="RNN107" s="704"/>
      <c r="RNO107" s="704"/>
      <c r="RNP107" s="704"/>
      <c r="RNQ107" s="704"/>
      <c r="RNR107" s="704"/>
      <c r="RNS107" s="704"/>
      <c r="RNT107" s="704"/>
      <c r="RNU107" s="704"/>
      <c r="RNV107" s="704"/>
      <c r="RNW107" s="704"/>
      <c r="RNX107" s="704"/>
      <c r="RNY107" s="704"/>
      <c r="RNZ107" s="704"/>
      <c r="ROA107" s="704"/>
      <c r="ROB107" s="704"/>
      <c r="ROC107" s="704"/>
      <c r="ROD107" s="704"/>
      <c r="ROE107" s="704"/>
      <c r="ROF107" s="704"/>
      <c r="ROG107" s="704"/>
      <c r="ROH107" s="704"/>
      <c r="ROI107" s="704"/>
      <c r="ROJ107" s="704"/>
      <c r="ROK107" s="704"/>
      <c r="ROL107" s="704"/>
      <c r="ROM107" s="704"/>
      <c r="RON107" s="704"/>
      <c r="ROO107" s="704"/>
      <c r="ROP107" s="704"/>
      <c r="ROQ107" s="704"/>
      <c r="ROR107" s="704"/>
      <c r="ROS107" s="704"/>
      <c r="ROT107" s="704"/>
      <c r="ROU107" s="704"/>
      <c r="ROV107" s="704"/>
      <c r="ROW107" s="704"/>
      <c r="ROX107" s="704"/>
      <c r="ROY107" s="704"/>
      <c r="ROZ107" s="704"/>
      <c r="RPA107" s="704"/>
      <c r="RPB107" s="704"/>
      <c r="RPC107" s="704"/>
      <c r="RPD107" s="704"/>
      <c r="RPE107" s="704"/>
      <c r="RPF107" s="704"/>
      <c r="RPG107" s="704"/>
      <c r="RPH107" s="704"/>
      <c r="RPI107" s="704"/>
      <c r="RPJ107" s="704"/>
      <c r="RPK107" s="704"/>
      <c r="RPL107" s="704"/>
      <c r="RPM107" s="704"/>
      <c r="RPN107" s="704"/>
      <c r="RPO107" s="704"/>
      <c r="RPP107" s="704"/>
      <c r="RPQ107" s="704"/>
      <c r="RPR107" s="704"/>
      <c r="RPS107" s="704"/>
      <c r="RPT107" s="704"/>
      <c r="RPU107" s="704"/>
      <c r="RPV107" s="704"/>
      <c r="RPW107" s="704"/>
      <c r="RPX107" s="704"/>
      <c r="RPY107" s="704"/>
      <c r="RPZ107" s="704"/>
      <c r="RQA107" s="704"/>
      <c r="RQB107" s="704"/>
      <c r="RQC107" s="704"/>
      <c r="RQD107" s="704"/>
      <c r="RQE107" s="704"/>
      <c r="RQF107" s="704"/>
      <c r="RQG107" s="704"/>
      <c r="RQH107" s="704"/>
      <c r="RQI107" s="704"/>
      <c r="RQJ107" s="704"/>
      <c r="RQK107" s="704"/>
      <c r="RQL107" s="704"/>
      <c r="RQM107" s="704"/>
      <c r="RQN107" s="704"/>
      <c r="RQO107" s="704"/>
      <c r="RQP107" s="704"/>
      <c r="RQQ107" s="704"/>
      <c r="RQR107" s="704"/>
      <c r="RQS107" s="704"/>
      <c r="RQT107" s="704"/>
      <c r="RQU107" s="704"/>
      <c r="RQV107" s="704"/>
      <c r="RQW107" s="704"/>
      <c r="RQX107" s="704"/>
      <c r="RQY107" s="704"/>
      <c r="RQZ107" s="704"/>
      <c r="RRA107" s="704"/>
      <c r="RRB107" s="704"/>
      <c r="RRC107" s="704"/>
      <c r="RRD107" s="704"/>
      <c r="RRE107" s="704"/>
      <c r="RRF107" s="704"/>
      <c r="RRG107" s="704"/>
      <c r="RRH107" s="704"/>
      <c r="RRI107" s="704"/>
      <c r="RRJ107" s="704"/>
      <c r="RRK107" s="704"/>
      <c r="RRL107" s="704"/>
      <c r="RRM107" s="704"/>
      <c r="RRN107" s="704"/>
      <c r="RRO107" s="704"/>
      <c r="RRP107" s="704"/>
      <c r="RRQ107" s="704"/>
      <c r="RRR107" s="704"/>
      <c r="RRS107" s="704"/>
      <c r="RRT107" s="704"/>
      <c r="RRU107" s="704"/>
      <c r="RRV107" s="704"/>
      <c r="RRW107" s="704"/>
      <c r="RRX107" s="704"/>
      <c r="RRY107" s="704"/>
      <c r="RRZ107" s="704"/>
      <c r="RSA107" s="704"/>
      <c r="RSB107" s="704"/>
      <c r="RSC107" s="704"/>
      <c r="RSD107" s="704"/>
      <c r="RSE107" s="704"/>
      <c r="RSF107" s="704"/>
      <c r="RSG107" s="704"/>
      <c r="RSH107" s="704"/>
      <c r="RSI107" s="704"/>
      <c r="RSJ107" s="704"/>
      <c r="RSK107" s="704"/>
      <c r="RSL107" s="704"/>
      <c r="RSM107" s="704"/>
      <c r="RSN107" s="704"/>
      <c r="RSO107" s="704"/>
      <c r="RSP107" s="704"/>
      <c r="RSQ107" s="704"/>
      <c r="RSR107" s="704"/>
      <c r="RSS107" s="704"/>
      <c r="RST107" s="704"/>
      <c r="RSU107" s="704"/>
      <c r="RSV107" s="704"/>
      <c r="RSW107" s="704"/>
      <c r="RSX107" s="704"/>
      <c r="RSY107" s="704"/>
      <c r="RSZ107" s="704"/>
      <c r="RTA107" s="704"/>
      <c r="RTB107" s="704"/>
      <c r="RTC107" s="704"/>
      <c r="RTD107" s="704"/>
      <c r="RTE107" s="704"/>
      <c r="RTF107" s="704"/>
      <c r="RTG107" s="704"/>
      <c r="RTH107" s="704"/>
      <c r="RTI107" s="704"/>
      <c r="RTJ107" s="704"/>
      <c r="RTK107" s="704"/>
      <c r="RTL107" s="704"/>
      <c r="RTM107" s="704"/>
      <c r="RTN107" s="704"/>
      <c r="RTO107" s="704"/>
      <c r="RTP107" s="704"/>
      <c r="RTQ107" s="704"/>
      <c r="RTR107" s="704"/>
      <c r="RTS107" s="704"/>
      <c r="RTT107" s="704"/>
      <c r="RTU107" s="704"/>
      <c r="RTV107" s="704"/>
      <c r="RTW107" s="704"/>
      <c r="RTX107" s="704"/>
      <c r="RTY107" s="704"/>
      <c r="RTZ107" s="704"/>
      <c r="RUA107" s="704"/>
      <c r="RUB107" s="704"/>
      <c r="RUC107" s="704"/>
      <c r="RUD107" s="704"/>
      <c r="RUE107" s="704"/>
      <c r="RUF107" s="704"/>
      <c r="RUG107" s="704"/>
      <c r="RUH107" s="704"/>
      <c r="RUI107" s="704"/>
      <c r="RUJ107" s="704"/>
      <c r="RUK107" s="704"/>
      <c r="RUL107" s="704"/>
      <c r="RUM107" s="704"/>
      <c r="RUN107" s="704"/>
      <c r="RUO107" s="704"/>
      <c r="RUP107" s="704"/>
      <c r="RUQ107" s="704"/>
      <c r="RUR107" s="704"/>
      <c r="RUS107" s="704"/>
      <c r="RUT107" s="704"/>
      <c r="RUU107" s="704"/>
      <c r="RUV107" s="704"/>
      <c r="RUW107" s="704"/>
      <c r="RUX107" s="704"/>
      <c r="RUY107" s="704"/>
      <c r="RUZ107" s="704"/>
      <c r="RVA107" s="704"/>
      <c r="RVB107" s="704"/>
      <c r="RVC107" s="704"/>
      <c r="RVD107" s="704"/>
      <c r="RVE107" s="704"/>
      <c r="RVF107" s="704"/>
      <c r="RVG107" s="704"/>
      <c r="RVH107" s="704"/>
      <c r="RVI107" s="704"/>
      <c r="RVJ107" s="704"/>
      <c r="RVK107" s="704"/>
      <c r="RVL107" s="704"/>
      <c r="RVM107" s="704"/>
      <c r="RVN107" s="704"/>
      <c r="RVO107" s="704"/>
      <c r="RVP107" s="704"/>
      <c r="RVQ107" s="704"/>
      <c r="RVR107" s="704"/>
      <c r="RVS107" s="704"/>
      <c r="RVT107" s="704"/>
      <c r="RVU107" s="704"/>
      <c r="RVV107" s="704"/>
      <c r="RVW107" s="704"/>
      <c r="RVX107" s="704"/>
      <c r="RVY107" s="704"/>
      <c r="RVZ107" s="704"/>
      <c r="RWA107" s="704"/>
      <c r="RWB107" s="704"/>
      <c r="RWC107" s="704"/>
      <c r="RWD107" s="704"/>
      <c r="RWE107" s="704"/>
      <c r="RWF107" s="704"/>
      <c r="RWG107" s="704"/>
      <c r="RWH107" s="704"/>
      <c r="RWI107" s="704"/>
      <c r="RWJ107" s="704"/>
      <c r="RWK107" s="704"/>
      <c r="RWL107" s="704"/>
      <c r="RWM107" s="704"/>
      <c r="RWN107" s="704"/>
      <c r="RWO107" s="704"/>
      <c r="RWP107" s="704"/>
      <c r="RWQ107" s="704"/>
      <c r="RWR107" s="704"/>
      <c r="RWS107" s="704"/>
      <c r="RWT107" s="704"/>
      <c r="RWU107" s="704"/>
      <c r="RWV107" s="704"/>
      <c r="RWW107" s="704"/>
      <c r="RWX107" s="704"/>
      <c r="RWY107" s="704"/>
      <c r="RWZ107" s="704"/>
      <c r="RXA107" s="704"/>
      <c r="RXB107" s="704"/>
      <c r="RXC107" s="704"/>
      <c r="RXD107" s="704"/>
      <c r="RXE107" s="704"/>
      <c r="RXF107" s="704"/>
      <c r="RXG107" s="704"/>
      <c r="RXH107" s="704"/>
      <c r="RXI107" s="704"/>
      <c r="RXJ107" s="704"/>
      <c r="RXK107" s="704"/>
      <c r="RXL107" s="704"/>
      <c r="RXM107" s="704"/>
      <c r="RXN107" s="704"/>
      <c r="RXO107" s="704"/>
      <c r="RXP107" s="704"/>
      <c r="RXQ107" s="704"/>
      <c r="RXR107" s="704"/>
      <c r="RXS107" s="704"/>
      <c r="RXT107" s="704"/>
      <c r="RXU107" s="704"/>
      <c r="RXV107" s="704"/>
      <c r="RXW107" s="704"/>
      <c r="RXX107" s="704"/>
      <c r="RXY107" s="704"/>
      <c r="RXZ107" s="704"/>
      <c r="RYA107" s="704"/>
      <c r="RYB107" s="704"/>
      <c r="RYC107" s="704"/>
      <c r="RYD107" s="704"/>
      <c r="RYE107" s="704"/>
      <c r="RYF107" s="704"/>
      <c r="RYG107" s="704"/>
      <c r="RYH107" s="704"/>
      <c r="RYI107" s="704"/>
      <c r="RYJ107" s="704"/>
      <c r="RYK107" s="704"/>
      <c r="RYL107" s="704"/>
      <c r="RYM107" s="704"/>
      <c r="RYN107" s="704"/>
      <c r="RYO107" s="704"/>
      <c r="RYP107" s="704"/>
      <c r="RYQ107" s="704"/>
      <c r="RYR107" s="704"/>
      <c r="RYS107" s="704"/>
      <c r="RYT107" s="704"/>
      <c r="RYU107" s="704"/>
      <c r="RYV107" s="704"/>
      <c r="RYW107" s="704"/>
      <c r="RYX107" s="704"/>
      <c r="RYY107" s="704"/>
      <c r="RYZ107" s="704"/>
      <c r="RZA107" s="704"/>
      <c r="RZB107" s="704"/>
      <c r="RZC107" s="704"/>
      <c r="RZD107" s="704"/>
      <c r="RZE107" s="704"/>
      <c r="RZF107" s="704"/>
      <c r="RZG107" s="704"/>
      <c r="RZH107" s="704"/>
      <c r="RZI107" s="704"/>
      <c r="RZJ107" s="704"/>
      <c r="RZK107" s="704"/>
      <c r="RZL107" s="704"/>
      <c r="RZM107" s="704"/>
      <c r="RZN107" s="704"/>
      <c r="RZO107" s="704"/>
      <c r="RZP107" s="704"/>
      <c r="RZQ107" s="704"/>
      <c r="RZR107" s="704"/>
      <c r="RZS107" s="704"/>
      <c r="RZT107" s="704"/>
      <c r="RZU107" s="704"/>
      <c r="RZV107" s="704"/>
      <c r="RZW107" s="704"/>
      <c r="RZX107" s="704"/>
      <c r="RZY107" s="704"/>
      <c r="RZZ107" s="704"/>
      <c r="SAA107" s="704"/>
      <c r="SAB107" s="704"/>
      <c r="SAC107" s="704"/>
      <c r="SAD107" s="704"/>
      <c r="SAE107" s="704"/>
      <c r="SAF107" s="704"/>
      <c r="SAG107" s="704"/>
      <c r="SAH107" s="704"/>
      <c r="SAI107" s="704"/>
      <c r="SAJ107" s="704"/>
      <c r="SAK107" s="704"/>
      <c r="SAL107" s="704"/>
      <c r="SAM107" s="704"/>
      <c r="SAN107" s="704"/>
      <c r="SAO107" s="704"/>
      <c r="SAP107" s="704"/>
      <c r="SAQ107" s="704"/>
      <c r="SAR107" s="704"/>
      <c r="SAS107" s="704"/>
      <c r="SAT107" s="704"/>
      <c r="SAU107" s="704"/>
      <c r="SAV107" s="704"/>
      <c r="SAW107" s="704"/>
      <c r="SAX107" s="704"/>
      <c r="SAY107" s="704"/>
      <c r="SAZ107" s="704"/>
      <c r="SBA107" s="704"/>
      <c r="SBB107" s="704"/>
      <c r="SBC107" s="704"/>
      <c r="SBD107" s="704"/>
      <c r="SBE107" s="704"/>
      <c r="SBF107" s="704"/>
      <c r="SBG107" s="704"/>
      <c r="SBH107" s="704"/>
      <c r="SBI107" s="704"/>
      <c r="SBJ107" s="704"/>
      <c r="SBK107" s="704"/>
      <c r="SBL107" s="704"/>
      <c r="SBM107" s="704"/>
      <c r="SBN107" s="704"/>
      <c r="SBO107" s="704"/>
      <c r="SBP107" s="704"/>
      <c r="SBQ107" s="704"/>
      <c r="SBR107" s="704"/>
      <c r="SBS107" s="704"/>
      <c r="SBT107" s="704"/>
      <c r="SBU107" s="704"/>
      <c r="SBV107" s="704"/>
      <c r="SBW107" s="704"/>
      <c r="SBX107" s="704"/>
      <c r="SBY107" s="704"/>
      <c r="SBZ107" s="704"/>
      <c r="SCA107" s="704"/>
      <c r="SCB107" s="704"/>
      <c r="SCC107" s="704"/>
      <c r="SCD107" s="704"/>
      <c r="SCE107" s="704"/>
      <c r="SCF107" s="704"/>
      <c r="SCG107" s="704"/>
      <c r="SCH107" s="704"/>
      <c r="SCI107" s="704"/>
      <c r="SCJ107" s="704"/>
      <c r="SCK107" s="704"/>
      <c r="SCL107" s="704"/>
      <c r="SCM107" s="704"/>
      <c r="SCN107" s="704"/>
      <c r="SCO107" s="704"/>
      <c r="SCP107" s="704"/>
      <c r="SCQ107" s="704"/>
      <c r="SCR107" s="704"/>
      <c r="SCS107" s="704"/>
      <c r="SCT107" s="704"/>
      <c r="SCU107" s="704"/>
      <c r="SCV107" s="704"/>
      <c r="SCW107" s="704"/>
      <c r="SCX107" s="704"/>
      <c r="SCY107" s="704"/>
      <c r="SCZ107" s="704"/>
      <c r="SDA107" s="704"/>
      <c r="SDB107" s="704"/>
      <c r="SDC107" s="704"/>
      <c r="SDD107" s="704"/>
      <c r="SDE107" s="704"/>
      <c r="SDF107" s="704"/>
      <c r="SDG107" s="704"/>
      <c r="SDH107" s="704"/>
      <c r="SDI107" s="704"/>
      <c r="SDJ107" s="704"/>
      <c r="SDK107" s="704"/>
      <c r="SDL107" s="704"/>
      <c r="SDM107" s="704"/>
      <c r="SDN107" s="704"/>
      <c r="SDO107" s="704"/>
      <c r="SDP107" s="704"/>
      <c r="SDQ107" s="704"/>
      <c r="SDR107" s="704"/>
      <c r="SDS107" s="704"/>
      <c r="SDT107" s="704"/>
      <c r="SDU107" s="704"/>
      <c r="SDV107" s="704"/>
      <c r="SDW107" s="704"/>
      <c r="SDX107" s="704"/>
      <c r="SDY107" s="704"/>
      <c r="SDZ107" s="704"/>
      <c r="SEA107" s="704"/>
      <c r="SEB107" s="704"/>
      <c r="SEC107" s="704"/>
      <c r="SED107" s="704"/>
      <c r="SEE107" s="704"/>
      <c r="SEF107" s="704"/>
      <c r="SEG107" s="704"/>
      <c r="SEH107" s="704"/>
      <c r="SEI107" s="704"/>
      <c r="SEJ107" s="704"/>
      <c r="SEK107" s="704"/>
      <c r="SEL107" s="704"/>
      <c r="SEM107" s="704"/>
      <c r="SEN107" s="704"/>
      <c r="SEO107" s="704"/>
      <c r="SEP107" s="704"/>
      <c r="SEQ107" s="704"/>
      <c r="SER107" s="704"/>
      <c r="SES107" s="704"/>
      <c r="SET107" s="704"/>
      <c r="SEU107" s="704"/>
      <c r="SEV107" s="704"/>
      <c r="SEW107" s="704"/>
      <c r="SEX107" s="704"/>
      <c r="SEY107" s="704"/>
      <c r="SEZ107" s="704"/>
      <c r="SFA107" s="704"/>
      <c r="SFB107" s="704"/>
      <c r="SFC107" s="704"/>
      <c r="SFD107" s="704"/>
      <c r="SFE107" s="704"/>
      <c r="SFF107" s="704"/>
      <c r="SFG107" s="704"/>
      <c r="SFH107" s="704"/>
      <c r="SFI107" s="704"/>
      <c r="SFJ107" s="704"/>
      <c r="SFK107" s="704"/>
      <c r="SFL107" s="704"/>
      <c r="SFM107" s="704"/>
      <c r="SFN107" s="704"/>
      <c r="SFO107" s="704"/>
      <c r="SFP107" s="704"/>
      <c r="SFQ107" s="704"/>
      <c r="SFR107" s="704"/>
      <c r="SFS107" s="704"/>
      <c r="SFT107" s="704"/>
      <c r="SFU107" s="704"/>
      <c r="SFV107" s="704"/>
      <c r="SFW107" s="704"/>
      <c r="SFX107" s="704"/>
      <c r="SFY107" s="704"/>
      <c r="SFZ107" s="704"/>
      <c r="SGA107" s="704"/>
      <c r="SGB107" s="704"/>
      <c r="SGC107" s="704"/>
      <c r="SGD107" s="704"/>
      <c r="SGE107" s="704"/>
      <c r="SGF107" s="704"/>
      <c r="SGG107" s="704"/>
      <c r="SGH107" s="704"/>
      <c r="SGI107" s="704"/>
      <c r="SGJ107" s="704"/>
      <c r="SGK107" s="704"/>
      <c r="SGL107" s="704"/>
      <c r="SGM107" s="704"/>
      <c r="SGN107" s="704"/>
      <c r="SGO107" s="704"/>
      <c r="SGP107" s="704"/>
      <c r="SGQ107" s="704"/>
      <c r="SGR107" s="704"/>
      <c r="SGS107" s="704"/>
      <c r="SGT107" s="704"/>
      <c r="SGU107" s="704"/>
      <c r="SGV107" s="704"/>
      <c r="SGW107" s="704"/>
      <c r="SGX107" s="704"/>
      <c r="SGY107" s="704"/>
      <c r="SGZ107" s="704"/>
      <c r="SHA107" s="704"/>
      <c r="SHB107" s="704"/>
      <c r="SHC107" s="704"/>
      <c r="SHD107" s="704"/>
      <c r="SHE107" s="704"/>
      <c r="SHF107" s="704"/>
      <c r="SHG107" s="704"/>
      <c r="SHH107" s="704"/>
      <c r="SHI107" s="704"/>
      <c r="SHJ107" s="704"/>
      <c r="SHK107" s="704"/>
      <c r="SHL107" s="704"/>
      <c r="SHM107" s="704"/>
      <c r="SHN107" s="704"/>
      <c r="SHO107" s="704"/>
      <c r="SHP107" s="704"/>
      <c r="SHQ107" s="704"/>
      <c r="SHR107" s="704"/>
      <c r="SHS107" s="704"/>
      <c r="SHT107" s="704"/>
      <c r="SHU107" s="704"/>
      <c r="SHV107" s="704"/>
      <c r="SHW107" s="704"/>
      <c r="SHX107" s="704"/>
      <c r="SHY107" s="704"/>
      <c r="SHZ107" s="704"/>
      <c r="SIA107" s="704"/>
      <c r="SIB107" s="704"/>
      <c r="SIC107" s="704"/>
      <c r="SID107" s="704"/>
      <c r="SIE107" s="704"/>
      <c r="SIF107" s="704"/>
      <c r="SIG107" s="704"/>
      <c r="SIH107" s="704"/>
      <c r="SII107" s="704"/>
      <c r="SIJ107" s="704"/>
      <c r="SIK107" s="704"/>
      <c r="SIL107" s="704"/>
      <c r="SIM107" s="704"/>
      <c r="SIN107" s="704"/>
      <c r="SIO107" s="704"/>
      <c r="SIP107" s="704"/>
      <c r="SIQ107" s="704"/>
      <c r="SIR107" s="704"/>
      <c r="SIS107" s="704"/>
      <c r="SIT107" s="704"/>
      <c r="SIU107" s="704"/>
      <c r="SIV107" s="704"/>
      <c r="SIW107" s="704"/>
      <c r="SIX107" s="704"/>
      <c r="SIY107" s="704"/>
      <c r="SIZ107" s="704"/>
      <c r="SJA107" s="704"/>
      <c r="SJB107" s="704"/>
      <c r="SJC107" s="704"/>
      <c r="SJD107" s="704"/>
      <c r="SJE107" s="704"/>
      <c r="SJF107" s="704"/>
      <c r="SJG107" s="704"/>
      <c r="SJH107" s="704"/>
      <c r="SJI107" s="704"/>
      <c r="SJJ107" s="704"/>
      <c r="SJK107" s="704"/>
      <c r="SJL107" s="704"/>
      <c r="SJM107" s="704"/>
      <c r="SJN107" s="704"/>
      <c r="SJO107" s="704"/>
      <c r="SJP107" s="704"/>
      <c r="SJQ107" s="704"/>
      <c r="SJR107" s="704"/>
      <c r="SJS107" s="704"/>
      <c r="SJT107" s="704"/>
      <c r="SJU107" s="704"/>
      <c r="SJV107" s="704"/>
      <c r="SJW107" s="704"/>
      <c r="SJX107" s="704"/>
      <c r="SJY107" s="704"/>
      <c r="SJZ107" s="704"/>
      <c r="SKA107" s="704"/>
      <c r="SKB107" s="704"/>
      <c r="SKC107" s="704"/>
      <c r="SKD107" s="704"/>
      <c r="SKE107" s="704"/>
      <c r="SKF107" s="704"/>
      <c r="SKG107" s="704"/>
      <c r="SKH107" s="704"/>
      <c r="SKI107" s="704"/>
      <c r="SKJ107" s="704"/>
      <c r="SKK107" s="704"/>
      <c r="SKL107" s="704"/>
      <c r="SKM107" s="704"/>
      <c r="SKN107" s="704"/>
      <c r="SKO107" s="704"/>
      <c r="SKP107" s="704"/>
      <c r="SKQ107" s="704"/>
      <c r="SKR107" s="704"/>
      <c r="SKS107" s="704"/>
      <c r="SKT107" s="704"/>
      <c r="SKU107" s="704"/>
      <c r="SKV107" s="704"/>
      <c r="SKW107" s="704"/>
      <c r="SKX107" s="704"/>
      <c r="SKY107" s="704"/>
      <c r="SKZ107" s="704"/>
      <c r="SLA107" s="704"/>
      <c r="SLB107" s="704"/>
      <c r="SLC107" s="704"/>
      <c r="SLD107" s="704"/>
      <c r="SLE107" s="704"/>
      <c r="SLF107" s="704"/>
      <c r="SLG107" s="704"/>
      <c r="SLH107" s="704"/>
      <c r="SLI107" s="704"/>
      <c r="SLJ107" s="704"/>
      <c r="SLK107" s="704"/>
      <c r="SLL107" s="704"/>
      <c r="SLM107" s="704"/>
      <c r="SLN107" s="704"/>
      <c r="SLO107" s="704"/>
      <c r="SLP107" s="704"/>
      <c r="SLQ107" s="704"/>
      <c r="SLR107" s="704"/>
      <c r="SLS107" s="704"/>
      <c r="SLT107" s="704"/>
      <c r="SLU107" s="704"/>
      <c r="SLV107" s="704"/>
      <c r="SLW107" s="704"/>
      <c r="SLX107" s="704"/>
      <c r="SLY107" s="704"/>
      <c r="SLZ107" s="704"/>
      <c r="SMA107" s="704"/>
      <c r="SMB107" s="704"/>
      <c r="SMC107" s="704"/>
      <c r="SMD107" s="704"/>
      <c r="SME107" s="704"/>
      <c r="SMF107" s="704"/>
      <c r="SMG107" s="704"/>
      <c r="SMH107" s="704"/>
      <c r="SMI107" s="704"/>
      <c r="SMJ107" s="704"/>
      <c r="SMK107" s="704"/>
      <c r="SML107" s="704"/>
      <c r="SMM107" s="704"/>
      <c r="SMN107" s="704"/>
      <c r="SMO107" s="704"/>
      <c r="SMP107" s="704"/>
      <c r="SMQ107" s="704"/>
      <c r="SMR107" s="704"/>
      <c r="SMS107" s="704"/>
      <c r="SMT107" s="704"/>
      <c r="SMU107" s="704"/>
      <c r="SMV107" s="704"/>
      <c r="SMW107" s="704"/>
      <c r="SMX107" s="704"/>
      <c r="SMY107" s="704"/>
      <c r="SMZ107" s="704"/>
      <c r="SNA107" s="704"/>
      <c r="SNB107" s="704"/>
      <c r="SNC107" s="704"/>
      <c r="SND107" s="704"/>
      <c r="SNE107" s="704"/>
      <c r="SNF107" s="704"/>
      <c r="SNG107" s="704"/>
      <c r="SNH107" s="704"/>
      <c r="SNI107" s="704"/>
      <c r="SNJ107" s="704"/>
      <c r="SNK107" s="704"/>
      <c r="SNL107" s="704"/>
      <c r="SNM107" s="704"/>
      <c r="SNN107" s="704"/>
      <c r="SNO107" s="704"/>
      <c r="SNP107" s="704"/>
      <c r="SNQ107" s="704"/>
      <c r="SNR107" s="704"/>
      <c r="SNS107" s="704"/>
      <c r="SNT107" s="704"/>
      <c r="SNU107" s="704"/>
      <c r="SNV107" s="704"/>
      <c r="SNW107" s="704"/>
      <c r="SNX107" s="704"/>
      <c r="SNY107" s="704"/>
      <c r="SNZ107" s="704"/>
      <c r="SOA107" s="704"/>
      <c r="SOB107" s="704"/>
      <c r="SOC107" s="704"/>
      <c r="SOD107" s="704"/>
      <c r="SOE107" s="704"/>
      <c r="SOF107" s="704"/>
      <c r="SOG107" s="704"/>
      <c r="SOH107" s="704"/>
      <c r="SOI107" s="704"/>
      <c r="SOJ107" s="704"/>
      <c r="SOK107" s="704"/>
      <c r="SOL107" s="704"/>
      <c r="SOM107" s="704"/>
      <c r="SON107" s="704"/>
      <c r="SOO107" s="704"/>
      <c r="SOP107" s="704"/>
      <c r="SOQ107" s="704"/>
      <c r="SOR107" s="704"/>
      <c r="SOS107" s="704"/>
      <c r="SOT107" s="704"/>
      <c r="SOU107" s="704"/>
      <c r="SOV107" s="704"/>
      <c r="SOW107" s="704"/>
      <c r="SOX107" s="704"/>
      <c r="SOY107" s="704"/>
      <c r="SOZ107" s="704"/>
      <c r="SPA107" s="704"/>
      <c r="SPB107" s="704"/>
      <c r="SPC107" s="704"/>
      <c r="SPD107" s="704"/>
      <c r="SPE107" s="704"/>
      <c r="SPF107" s="704"/>
      <c r="SPG107" s="704"/>
      <c r="SPH107" s="704"/>
      <c r="SPI107" s="704"/>
      <c r="SPJ107" s="704"/>
      <c r="SPK107" s="704"/>
      <c r="SPL107" s="704"/>
      <c r="SPM107" s="704"/>
      <c r="SPN107" s="704"/>
      <c r="SPO107" s="704"/>
      <c r="SPP107" s="704"/>
      <c r="SPQ107" s="704"/>
      <c r="SPR107" s="704"/>
      <c r="SPS107" s="704"/>
      <c r="SPT107" s="704"/>
      <c r="SPU107" s="704"/>
      <c r="SPV107" s="704"/>
      <c r="SPW107" s="704"/>
      <c r="SPX107" s="704"/>
      <c r="SPY107" s="704"/>
      <c r="SPZ107" s="704"/>
      <c r="SQA107" s="704"/>
      <c r="SQB107" s="704"/>
      <c r="SQC107" s="704"/>
      <c r="SQD107" s="704"/>
      <c r="SQE107" s="704"/>
      <c r="SQF107" s="704"/>
      <c r="SQG107" s="704"/>
      <c r="SQH107" s="704"/>
      <c r="SQI107" s="704"/>
      <c r="SQJ107" s="704"/>
      <c r="SQK107" s="704"/>
      <c r="SQL107" s="704"/>
      <c r="SQM107" s="704"/>
      <c r="SQN107" s="704"/>
      <c r="SQO107" s="704"/>
      <c r="SQP107" s="704"/>
      <c r="SQQ107" s="704"/>
      <c r="SQR107" s="704"/>
      <c r="SQS107" s="704"/>
      <c r="SQT107" s="704"/>
      <c r="SQU107" s="704"/>
      <c r="SQV107" s="704"/>
      <c r="SQW107" s="704"/>
      <c r="SQX107" s="704"/>
      <c r="SQY107" s="704"/>
      <c r="SQZ107" s="704"/>
      <c r="SRA107" s="704"/>
      <c r="SRB107" s="704"/>
      <c r="SRC107" s="704"/>
      <c r="SRD107" s="704"/>
      <c r="SRE107" s="704"/>
      <c r="SRF107" s="704"/>
      <c r="SRG107" s="704"/>
      <c r="SRH107" s="704"/>
      <c r="SRI107" s="704"/>
      <c r="SRJ107" s="704"/>
      <c r="SRK107" s="704"/>
      <c r="SRL107" s="704"/>
      <c r="SRM107" s="704"/>
      <c r="SRN107" s="704"/>
      <c r="SRO107" s="704"/>
      <c r="SRP107" s="704"/>
      <c r="SRQ107" s="704"/>
      <c r="SRR107" s="704"/>
      <c r="SRS107" s="704"/>
      <c r="SRT107" s="704"/>
      <c r="SRU107" s="704"/>
      <c r="SRV107" s="704"/>
      <c r="SRW107" s="704"/>
      <c r="SRX107" s="704"/>
      <c r="SRY107" s="704"/>
      <c r="SRZ107" s="704"/>
      <c r="SSA107" s="704"/>
      <c r="SSB107" s="704"/>
      <c r="SSC107" s="704"/>
      <c r="SSD107" s="704"/>
      <c r="SSE107" s="704"/>
      <c r="SSF107" s="704"/>
      <c r="SSG107" s="704"/>
      <c r="SSH107" s="704"/>
      <c r="SSI107" s="704"/>
      <c r="SSJ107" s="704"/>
      <c r="SSK107" s="704"/>
      <c r="SSL107" s="704"/>
      <c r="SSM107" s="704"/>
      <c r="SSN107" s="704"/>
      <c r="SSO107" s="704"/>
      <c r="SSP107" s="704"/>
      <c r="SSQ107" s="704"/>
      <c r="SSR107" s="704"/>
      <c r="SSS107" s="704"/>
      <c r="SST107" s="704"/>
      <c r="SSU107" s="704"/>
      <c r="SSV107" s="704"/>
      <c r="SSW107" s="704"/>
      <c r="SSX107" s="704"/>
      <c r="SSY107" s="704"/>
      <c r="SSZ107" s="704"/>
      <c r="STA107" s="704"/>
      <c r="STB107" s="704"/>
      <c r="STC107" s="704"/>
      <c r="STD107" s="704"/>
      <c r="STE107" s="704"/>
      <c r="STF107" s="704"/>
      <c r="STG107" s="704"/>
      <c r="STH107" s="704"/>
      <c r="STI107" s="704"/>
      <c r="STJ107" s="704"/>
      <c r="STK107" s="704"/>
      <c r="STL107" s="704"/>
      <c r="STM107" s="704"/>
      <c r="STN107" s="704"/>
      <c r="STO107" s="704"/>
      <c r="STP107" s="704"/>
      <c r="STQ107" s="704"/>
      <c r="STR107" s="704"/>
      <c r="STS107" s="704"/>
      <c r="STT107" s="704"/>
      <c r="STU107" s="704"/>
      <c r="STV107" s="704"/>
      <c r="STW107" s="704"/>
      <c r="STX107" s="704"/>
      <c r="STY107" s="704"/>
      <c r="STZ107" s="704"/>
      <c r="SUA107" s="704"/>
      <c r="SUB107" s="704"/>
      <c r="SUC107" s="704"/>
      <c r="SUD107" s="704"/>
      <c r="SUE107" s="704"/>
      <c r="SUF107" s="704"/>
      <c r="SUG107" s="704"/>
      <c r="SUH107" s="704"/>
      <c r="SUI107" s="704"/>
      <c r="SUJ107" s="704"/>
      <c r="SUK107" s="704"/>
      <c r="SUL107" s="704"/>
      <c r="SUM107" s="704"/>
      <c r="SUN107" s="704"/>
      <c r="SUO107" s="704"/>
      <c r="SUP107" s="704"/>
      <c r="SUQ107" s="704"/>
      <c r="SUR107" s="704"/>
      <c r="SUS107" s="704"/>
      <c r="SUT107" s="704"/>
      <c r="SUU107" s="704"/>
      <c r="SUV107" s="704"/>
      <c r="SUW107" s="704"/>
      <c r="SUX107" s="704"/>
      <c r="SUY107" s="704"/>
      <c r="SUZ107" s="704"/>
      <c r="SVA107" s="704"/>
      <c r="SVB107" s="704"/>
      <c r="SVC107" s="704"/>
      <c r="SVD107" s="704"/>
      <c r="SVE107" s="704"/>
      <c r="SVF107" s="704"/>
      <c r="SVG107" s="704"/>
      <c r="SVH107" s="704"/>
      <c r="SVI107" s="704"/>
      <c r="SVJ107" s="704"/>
      <c r="SVK107" s="704"/>
      <c r="SVL107" s="704"/>
      <c r="SVM107" s="704"/>
      <c r="SVN107" s="704"/>
      <c r="SVO107" s="704"/>
      <c r="SVP107" s="704"/>
      <c r="SVQ107" s="704"/>
      <c r="SVR107" s="704"/>
      <c r="SVS107" s="704"/>
      <c r="SVT107" s="704"/>
      <c r="SVU107" s="704"/>
      <c r="SVV107" s="704"/>
      <c r="SVW107" s="704"/>
      <c r="SVX107" s="704"/>
      <c r="SVY107" s="704"/>
      <c r="SVZ107" s="704"/>
      <c r="SWA107" s="704"/>
      <c r="SWB107" s="704"/>
      <c r="SWC107" s="704"/>
      <c r="SWD107" s="704"/>
      <c r="SWE107" s="704"/>
      <c r="SWF107" s="704"/>
      <c r="SWG107" s="704"/>
      <c r="SWH107" s="704"/>
      <c r="SWI107" s="704"/>
      <c r="SWJ107" s="704"/>
      <c r="SWK107" s="704"/>
      <c r="SWL107" s="704"/>
      <c r="SWM107" s="704"/>
      <c r="SWN107" s="704"/>
      <c r="SWO107" s="704"/>
      <c r="SWP107" s="704"/>
      <c r="SWQ107" s="704"/>
      <c r="SWR107" s="704"/>
      <c r="SWS107" s="704"/>
      <c r="SWT107" s="704"/>
      <c r="SWU107" s="704"/>
      <c r="SWV107" s="704"/>
      <c r="SWW107" s="704"/>
      <c r="SWX107" s="704"/>
      <c r="SWY107" s="704"/>
      <c r="SWZ107" s="704"/>
      <c r="SXA107" s="704"/>
      <c r="SXB107" s="704"/>
      <c r="SXC107" s="704"/>
      <c r="SXD107" s="704"/>
      <c r="SXE107" s="704"/>
      <c r="SXF107" s="704"/>
      <c r="SXG107" s="704"/>
      <c r="SXH107" s="704"/>
      <c r="SXI107" s="704"/>
      <c r="SXJ107" s="704"/>
      <c r="SXK107" s="704"/>
      <c r="SXL107" s="704"/>
      <c r="SXM107" s="704"/>
      <c r="SXN107" s="704"/>
      <c r="SXO107" s="704"/>
      <c r="SXP107" s="704"/>
      <c r="SXQ107" s="704"/>
      <c r="SXR107" s="704"/>
      <c r="SXS107" s="704"/>
      <c r="SXT107" s="704"/>
      <c r="SXU107" s="704"/>
      <c r="SXV107" s="704"/>
      <c r="SXW107" s="704"/>
      <c r="SXX107" s="704"/>
      <c r="SXY107" s="704"/>
      <c r="SXZ107" s="704"/>
      <c r="SYA107" s="704"/>
      <c r="SYB107" s="704"/>
      <c r="SYC107" s="704"/>
      <c r="SYD107" s="704"/>
      <c r="SYE107" s="704"/>
      <c r="SYF107" s="704"/>
      <c r="SYG107" s="704"/>
      <c r="SYH107" s="704"/>
      <c r="SYI107" s="704"/>
      <c r="SYJ107" s="704"/>
      <c r="SYK107" s="704"/>
      <c r="SYL107" s="704"/>
      <c r="SYM107" s="704"/>
      <c r="SYN107" s="704"/>
      <c r="SYO107" s="704"/>
      <c r="SYP107" s="704"/>
      <c r="SYQ107" s="704"/>
      <c r="SYR107" s="704"/>
      <c r="SYS107" s="704"/>
      <c r="SYT107" s="704"/>
      <c r="SYU107" s="704"/>
      <c r="SYV107" s="704"/>
      <c r="SYW107" s="704"/>
      <c r="SYX107" s="704"/>
      <c r="SYY107" s="704"/>
      <c r="SYZ107" s="704"/>
      <c r="SZA107" s="704"/>
      <c r="SZB107" s="704"/>
      <c r="SZC107" s="704"/>
      <c r="SZD107" s="704"/>
      <c r="SZE107" s="704"/>
      <c r="SZF107" s="704"/>
      <c r="SZG107" s="704"/>
      <c r="SZH107" s="704"/>
      <c r="SZI107" s="704"/>
      <c r="SZJ107" s="704"/>
      <c r="SZK107" s="704"/>
      <c r="SZL107" s="704"/>
      <c r="SZM107" s="704"/>
      <c r="SZN107" s="704"/>
      <c r="SZO107" s="704"/>
      <c r="SZP107" s="704"/>
      <c r="SZQ107" s="704"/>
      <c r="SZR107" s="704"/>
      <c r="SZS107" s="704"/>
      <c r="SZT107" s="704"/>
      <c r="SZU107" s="704"/>
      <c r="SZV107" s="704"/>
      <c r="SZW107" s="704"/>
      <c r="SZX107" s="704"/>
      <c r="SZY107" s="704"/>
      <c r="SZZ107" s="704"/>
      <c r="TAA107" s="704"/>
      <c r="TAB107" s="704"/>
      <c r="TAC107" s="704"/>
      <c r="TAD107" s="704"/>
      <c r="TAE107" s="704"/>
      <c r="TAF107" s="704"/>
      <c r="TAG107" s="704"/>
      <c r="TAH107" s="704"/>
      <c r="TAI107" s="704"/>
      <c r="TAJ107" s="704"/>
      <c r="TAK107" s="704"/>
      <c r="TAL107" s="704"/>
      <c r="TAM107" s="704"/>
      <c r="TAN107" s="704"/>
      <c r="TAO107" s="704"/>
      <c r="TAP107" s="704"/>
      <c r="TAQ107" s="704"/>
      <c r="TAR107" s="704"/>
      <c r="TAS107" s="704"/>
      <c r="TAT107" s="704"/>
      <c r="TAU107" s="704"/>
      <c r="TAV107" s="704"/>
      <c r="TAW107" s="704"/>
      <c r="TAX107" s="704"/>
      <c r="TAY107" s="704"/>
      <c r="TAZ107" s="704"/>
      <c r="TBA107" s="704"/>
      <c r="TBB107" s="704"/>
      <c r="TBC107" s="704"/>
      <c r="TBD107" s="704"/>
      <c r="TBE107" s="704"/>
      <c r="TBF107" s="704"/>
      <c r="TBG107" s="704"/>
      <c r="TBH107" s="704"/>
      <c r="TBI107" s="704"/>
      <c r="TBJ107" s="704"/>
      <c r="TBK107" s="704"/>
      <c r="TBL107" s="704"/>
      <c r="TBM107" s="704"/>
      <c r="TBN107" s="704"/>
      <c r="TBO107" s="704"/>
      <c r="TBP107" s="704"/>
      <c r="TBQ107" s="704"/>
      <c r="TBR107" s="704"/>
      <c r="TBS107" s="704"/>
      <c r="TBT107" s="704"/>
      <c r="TBU107" s="704"/>
      <c r="TBV107" s="704"/>
      <c r="TBW107" s="704"/>
      <c r="TBX107" s="704"/>
      <c r="TBY107" s="704"/>
      <c r="TBZ107" s="704"/>
      <c r="TCA107" s="704"/>
      <c r="TCB107" s="704"/>
      <c r="TCC107" s="704"/>
      <c r="TCD107" s="704"/>
      <c r="TCE107" s="704"/>
      <c r="TCF107" s="704"/>
      <c r="TCG107" s="704"/>
      <c r="TCH107" s="704"/>
      <c r="TCI107" s="704"/>
      <c r="TCJ107" s="704"/>
      <c r="TCK107" s="704"/>
      <c r="TCL107" s="704"/>
      <c r="TCM107" s="704"/>
      <c r="TCN107" s="704"/>
      <c r="TCO107" s="704"/>
      <c r="TCP107" s="704"/>
      <c r="TCQ107" s="704"/>
      <c r="TCR107" s="704"/>
      <c r="TCS107" s="704"/>
      <c r="TCT107" s="704"/>
      <c r="TCU107" s="704"/>
      <c r="TCV107" s="704"/>
      <c r="TCW107" s="704"/>
      <c r="TCX107" s="704"/>
      <c r="TCY107" s="704"/>
      <c r="TCZ107" s="704"/>
      <c r="TDA107" s="704"/>
      <c r="TDB107" s="704"/>
      <c r="TDC107" s="704"/>
      <c r="TDD107" s="704"/>
      <c r="TDE107" s="704"/>
      <c r="TDF107" s="704"/>
      <c r="TDG107" s="704"/>
      <c r="TDH107" s="704"/>
      <c r="TDI107" s="704"/>
      <c r="TDJ107" s="704"/>
      <c r="TDK107" s="704"/>
      <c r="TDL107" s="704"/>
      <c r="TDM107" s="704"/>
      <c r="TDN107" s="704"/>
      <c r="TDO107" s="704"/>
      <c r="TDP107" s="704"/>
      <c r="TDQ107" s="704"/>
      <c r="TDR107" s="704"/>
      <c r="TDS107" s="704"/>
      <c r="TDT107" s="704"/>
      <c r="TDU107" s="704"/>
      <c r="TDV107" s="704"/>
      <c r="TDW107" s="704"/>
      <c r="TDX107" s="704"/>
      <c r="TDY107" s="704"/>
      <c r="TDZ107" s="704"/>
      <c r="TEA107" s="704"/>
      <c r="TEB107" s="704"/>
      <c r="TEC107" s="704"/>
      <c r="TED107" s="704"/>
      <c r="TEE107" s="704"/>
      <c r="TEF107" s="704"/>
      <c r="TEG107" s="704"/>
      <c r="TEH107" s="704"/>
      <c r="TEI107" s="704"/>
      <c r="TEJ107" s="704"/>
      <c r="TEK107" s="704"/>
      <c r="TEL107" s="704"/>
      <c r="TEM107" s="704"/>
      <c r="TEN107" s="704"/>
      <c r="TEO107" s="704"/>
      <c r="TEP107" s="704"/>
      <c r="TEQ107" s="704"/>
      <c r="TER107" s="704"/>
      <c r="TES107" s="704"/>
      <c r="TET107" s="704"/>
      <c r="TEU107" s="704"/>
      <c r="TEV107" s="704"/>
      <c r="TEW107" s="704"/>
      <c r="TEX107" s="704"/>
      <c r="TEY107" s="704"/>
      <c r="TEZ107" s="704"/>
      <c r="TFA107" s="704"/>
      <c r="TFB107" s="704"/>
      <c r="TFC107" s="704"/>
      <c r="TFD107" s="704"/>
      <c r="TFE107" s="704"/>
      <c r="TFF107" s="704"/>
      <c r="TFG107" s="704"/>
      <c r="TFH107" s="704"/>
      <c r="TFI107" s="704"/>
      <c r="TFJ107" s="704"/>
      <c r="TFK107" s="704"/>
      <c r="TFL107" s="704"/>
      <c r="TFM107" s="704"/>
      <c r="TFN107" s="704"/>
      <c r="TFO107" s="704"/>
      <c r="TFP107" s="704"/>
      <c r="TFQ107" s="704"/>
      <c r="TFR107" s="704"/>
      <c r="TFS107" s="704"/>
      <c r="TFT107" s="704"/>
      <c r="TFU107" s="704"/>
      <c r="TFV107" s="704"/>
      <c r="TFW107" s="704"/>
      <c r="TFX107" s="704"/>
      <c r="TFY107" s="704"/>
      <c r="TFZ107" s="704"/>
      <c r="TGA107" s="704"/>
      <c r="TGB107" s="704"/>
      <c r="TGC107" s="704"/>
      <c r="TGD107" s="704"/>
      <c r="TGE107" s="704"/>
      <c r="TGF107" s="704"/>
      <c r="TGG107" s="704"/>
      <c r="TGH107" s="704"/>
      <c r="TGI107" s="704"/>
      <c r="TGJ107" s="704"/>
      <c r="TGK107" s="704"/>
      <c r="TGL107" s="704"/>
      <c r="TGM107" s="704"/>
      <c r="TGN107" s="704"/>
      <c r="TGO107" s="704"/>
      <c r="TGP107" s="704"/>
      <c r="TGQ107" s="704"/>
      <c r="TGR107" s="704"/>
      <c r="TGS107" s="704"/>
      <c r="TGT107" s="704"/>
      <c r="TGU107" s="704"/>
      <c r="TGV107" s="704"/>
      <c r="TGW107" s="704"/>
      <c r="TGX107" s="704"/>
      <c r="TGY107" s="704"/>
      <c r="TGZ107" s="704"/>
      <c r="THA107" s="704"/>
      <c r="THB107" s="704"/>
      <c r="THC107" s="704"/>
      <c r="THD107" s="704"/>
      <c r="THE107" s="704"/>
      <c r="THF107" s="704"/>
      <c r="THG107" s="704"/>
      <c r="THH107" s="704"/>
      <c r="THI107" s="704"/>
      <c r="THJ107" s="704"/>
      <c r="THK107" s="704"/>
      <c r="THL107" s="704"/>
      <c r="THM107" s="704"/>
      <c r="THN107" s="704"/>
      <c r="THO107" s="704"/>
      <c r="THP107" s="704"/>
      <c r="THQ107" s="704"/>
      <c r="THR107" s="704"/>
      <c r="THS107" s="704"/>
      <c r="THT107" s="704"/>
      <c r="THU107" s="704"/>
      <c r="THV107" s="704"/>
      <c r="THW107" s="704"/>
      <c r="THX107" s="704"/>
      <c r="THY107" s="704"/>
      <c r="THZ107" s="704"/>
      <c r="TIA107" s="704"/>
      <c r="TIB107" s="704"/>
      <c r="TIC107" s="704"/>
      <c r="TID107" s="704"/>
      <c r="TIE107" s="704"/>
      <c r="TIF107" s="704"/>
      <c r="TIG107" s="704"/>
      <c r="TIH107" s="704"/>
      <c r="TII107" s="704"/>
      <c r="TIJ107" s="704"/>
      <c r="TIK107" s="704"/>
      <c r="TIL107" s="704"/>
      <c r="TIM107" s="704"/>
      <c r="TIN107" s="704"/>
      <c r="TIO107" s="704"/>
      <c r="TIP107" s="704"/>
      <c r="TIQ107" s="704"/>
      <c r="TIR107" s="704"/>
      <c r="TIS107" s="704"/>
      <c r="TIT107" s="704"/>
      <c r="TIU107" s="704"/>
      <c r="TIV107" s="704"/>
      <c r="TIW107" s="704"/>
      <c r="TIX107" s="704"/>
      <c r="TIY107" s="704"/>
      <c r="TIZ107" s="704"/>
      <c r="TJA107" s="704"/>
      <c r="TJB107" s="704"/>
      <c r="TJC107" s="704"/>
      <c r="TJD107" s="704"/>
      <c r="TJE107" s="704"/>
      <c r="TJF107" s="704"/>
      <c r="TJG107" s="704"/>
      <c r="TJH107" s="704"/>
      <c r="TJI107" s="704"/>
      <c r="TJJ107" s="704"/>
      <c r="TJK107" s="704"/>
      <c r="TJL107" s="704"/>
      <c r="TJM107" s="704"/>
      <c r="TJN107" s="704"/>
      <c r="TJO107" s="704"/>
      <c r="TJP107" s="704"/>
      <c r="TJQ107" s="704"/>
      <c r="TJR107" s="704"/>
      <c r="TJS107" s="704"/>
      <c r="TJT107" s="704"/>
      <c r="TJU107" s="704"/>
      <c r="TJV107" s="704"/>
      <c r="TJW107" s="704"/>
      <c r="TJX107" s="704"/>
      <c r="TJY107" s="704"/>
      <c r="TJZ107" s="704"/>
      <c r="TKA107" s="704"/>
      <c r="TKB107" s="704"/>
      <c r="TKC107" s="704"/>
      <c r="TKD107" s="704"/>
      <c r="TKE107" s="704"/>
      <c r="TKF107" s="704"/>
      <c r="TKG107" s="704"/>
      <c r="TKH107" s="704"/>
      <c r="TKI107" s="704"/>
      <c r="TKJ107" s="704"/>
      <c r="TKK107" s="704"/>
      <c r="TKL107" s="704"/>
      <c r="TKM107" s="704"/>
      <c r="TKN107" s="704"/>
      <c r="TKO107" s="704"/>
      <c r="TKP107" s="704"/>
      <c r="TKQ107" s="704"/>
      <c r="TKR107" s="704"/>
      <c r="TKS107" s="704"/>
      <c r="TKT107" s="704"/>
      <c r="TKU107" s="704"/>
      <c r="TKV107" s="704"/>
      <c r="TKW107" s="704"/>
      <c r="TKX107" s="704"/>
      <c r="TKY107" s="704"/>
      <c r="TKZ107" s="704"/>
      <c r="TLA107" s="704"/>
      <c r="TLB107" s="704"/>
      <c r="TLC107" s="704"/>
      <c r="TLD107" s="704"/>
      <c r="TLE107" s="704"/>
      <c r="TLF107" s="704"/>
      <c r="TLG107" s="704"/>
      <c r="TLH107" s="704"/>
      <c r="TLI107" s="704"/>
      <c r="TLJ107" s="704"/>
      <c r="TLK107" s="704"/>
      <c r="TLL107" s="704"/>
      <c r="TLM107" s="704"/>
      <c r="TLN107" s="704"/>
      <c r="TLO107" s="704"/>
      <c r="TLP107" s="704"/>
      <c r="TLQ107" s="704"/>
      <c r="TLR107" s="704"/>
      <c r="TLS107" s="704"/>
      <c r="TLT107" s="704"/>
      <c r="TLU107" s="704"/>
      <c r="TLV107" s="704"/>
      <c r="TLW107" s="704"/>
      <c r="TLX107" s="704"/>
      <c r="TLY107" s="704"/>
      <c r="TLZ107" s="704"/>
      <c r="TMA107" s="704"/>
      <c r="TMB107" s="704"/>
      <c r="TMC107" s="704"/>
      <c r="TMD107" s="704"/>
      <c r="TME107" s="704"/>
      <c r="TMF107" s="704"/>
      <c r="TMG107" s="704"/>
      <c r="TMH107" s="704"/>
      <c r="TMI107" s="704"/>
      <c r="TMJ107" s="704"/>
      <c r="TMK107" s="704"/>
      <c r="TML107" s="704"/>
      <c r="TMM107" s="704"/>
      <c r="TMN107" s="704"/>
      <c r="TMO107" s="704"/>
      <c r="TMP107" s="704"/>
      <c r="TMQ107" s="704"/>
      <c r="TMR107" s="704"/>
      <c r="TMS107" s="704"/>
      <c r="TMT107" s="704"/>
      <c r="TMU107" s="704"/>
      <c r="TMV107" s="704"/>
      <c r="TMW107" s="704"/>
      <c r="TMX107" s="704"/>
      <c r="TMY107" s="704"/>
      <c r="TMZ107" s="704"/>
      <c r="TNA107" s="704"/>
      <c r="TNB107" s="704"/>
      <c r="TNC107" s="704"/>
      <c r="TND107" s="704"/>
      <c r="TNE107" s="704"/>
      <c r="TNF107" s="704"/>
      <c r="TNG107" s="704"/>
      <c r="TNH107" s="704"/>
      <c r="TNI107" s="704"/>
      <c r="TNJ107" s="704"/>
      <c r="TNK107" s="704"/>
      <c r="TNL107" s="704"/>
      <c r="TNM107" s="704"/>
      <c r="TNN107" s="704"/>
      <c r="TNO107" s="704"/>
      <c r="TNP107" s="704"/>
      <c r="TNQ107" s="704"/>
      <c r="TNR107" s="704"/>
      <c r="TNS107" s="704"/>
      <c r="TNT107" s="704"/>
      <c r="TNU107" s="704"/>
      <c r="TNV107" s="704"/>
      <c r="TNW107" s="704"/>
      <c r="TNX107" s="704"/>
      <c r="TNY107" s="704"/>
      <c r="TNZ107" s="704"/>
      <c r="TOA107" s="704"/>
      <c r="TOB107" s="704"/>
      <c r="TOC107" s="704"/>
      <c r="TOD107" s="704"/>
      <c r="TOE107" s="704"/>
      <c r="TOF107" s="704"/>
      <c r="TOG107" s="704"/>
      <c r="TOH107" s="704"/>
      <c r="TOI107" s="704"/>
      <c r="TOJ107" s="704"/>
      <c r="TOK107" s="704"/>
      <c r="TOL107" s="704"/>
      <c r="TOM107" s="704"/>
      <c r="TON107" s="704"/>
      <c r="TOO107" s="704"/>
      <c r="TOP107" s="704"/>
      <c r="TOQ107" s="704"/>
      <c r="TOR107" s="704"/>
      <c r="TOS107" s="704"/>
      <c r="TOT107" s="704"/>
      <c r="TOU107" s="704"/>
      <c r="TOV107" s="704"/>
      <c r="TOW107" s="704"/>
      <c r="TOX107" s="704"/>
      <c r="TOY107" s="704"/>
      <c r="TOZ107" s="704"/>
      <c r="TPA107" s="704"/>
      <c r="TPB107" s="704"/>
      <c r="TPC107" s="704"/>
      <c r="TPD107" s="704"/>
      <c r="TPE107" s="704"/>
      <c r="TPF107" s="704"/>
      <c r="TPG107" s="704"/>
      <c r="TPH107" s="704"/>
      <c r="TPI107" s="704"/>
      <c r="TPJ107" s="704"/>
      <c r="TPK107" s="704"/>
      <c r="TPL107" s="704"/>
      <c r="TPM107" s="704"/>
      <c r="TPN107" s="704"/>
      <c r="TPO107" s="704"/>
      <c r="TPP107" s="704"/>
      <c r="TPQ107" s="704"/>
      <c r="TPR107" s="704"/>
      <c r="TPS107" s="704"/>
      <c r="TPT107" s="704"/>
      <c r="TPU107" s="704"/>
      <c r="TPV107" s="704"/>
      <c r="TPW107" s="704"/>
      <c r="TPX107" s="704"/>
      <c r="TPY107" s="704"/>
      <c r="TPZ107" s="704"/>
      <c r="TQA107" s="704"/>
      <c r="TQB107" s="704"/>
      <c r="TQC107" s="704"/>
      <c r="TQD107" s="704"/>
      <c r="TQE107" s="704"/>
      <c r="TQF107" s="704"/>
      <c r="TQG107" s="704"/>
      <c r="TQH107" s="704"/>
      <c r="TQI107" s="704"/>
      <c r="TQJ107" s="704"/>
      <c r="TQK107" s="704"/>
      <c r="TQL107" s="704"/>
      <c r="TQM107" s="704"/>
      <c r="TQN107" s="704"/>
      <c r="TQO107" s="704"/>
      <c r="TQP107" s="704"/>
      <c r="TQQ107" s="704"/>
      <c r="TQR107" s="704"/>
      <c r="TQS107" s="704"/>
      <c r="TQT107" s="704"/>
      <c r="TQU107" s="704"/>
      <c r="TQV107" s="704"/>
      <c r="TQW107" s="704"/>
      <c r="TQX107" s="704"/>
      <c r="TQY107" s="704"/>
      <c r="TQZ107" s="704"/>
      <c r="TRA107" s="704"/>
      <c r="TRB107" s="704"/>
      <c r="TRC107" s="704"/>
      <c r="TRD107" s="704"/>
      <c r="TRE107" s="704"/>
      <c r="TRF107" s="704"/>
      <c r="TRG107" s="704"/>
      <c r="TRH107" s="704"/>
      <c r="TRI107" s="704"/>
      <c r="TRJ107" s="704"/>
      <c r="TRK107" s="704"/>
      <c r="TRL107" s="704"/>
      <c r="TRM107" s="704"/>
      <c r="TRN107" s="704"/>
      <c r="TRO107" s="704"/>
      <c r="TRP107" s="704"/>
      <c r="TRQ107" s="704"/>
      <c r="TRR107" s="704"/>
      <c r="TRS107" s="704"/>
      <c r="TRT107" s="704"/>
      <c r="TRU107" s="704"/>
      <c r="TRV107" s="704"/>
      <c r="TRW107" s="704"/>
      <c r="TRX107" s="704"/>
      <c r="TRY107" s="704"/>
      <c r="TRZ107" s="704"/>
      <c r="TSA107" s="704"/>
      <c r="TSB107" s="704"/>
      <c r="TSC107" s="704"/>
      <c r="TSD107" s="704"/>
      <c r="TSE107" s="704"/>
      <c r="TSF107" s="704"/>
      <c r="TSG107" s="704"/>
      <c r="TSH107" s="704"/>
      <c r="TSI107" s="704"/>
      <c r="TSJ107" s="704"/>
      <c r="TSK107" s="704"/>
      <c r="TSL107" s="704"/>
      <c r="TSM107" s="704"/>
      <c r="TSN107" s="704"/>
      <c r="TSO107" s="704"/>
      <c r="TSP107" s="704"/>
      <c r="TSQ107" s="704"/>
      <c r="TSR107" s="704"/>
      <c r="TSS107" s="704"/>
      <c r="TST107" s="704"/>
      <c r="TSU107" s="704"/>
      <c r="TSV107" s="704"/>
      <c r="TSW107" s="704"/>
      <c r="TSX107" s="704"/>
      <c r="TSY107" s="704"/>
      <c r="TSZ107" s="704"/>
      <c r="TTA107" s="704"/>
      <c r="TTB107" s="704"/>
      <c r="TTC107" s="704"/>
      <c r="TTD107" s="704"/>
      <c r="TTE107" s="704"/>
      <c r="TTF107" s="704"/>
      <c r="TTG107" s="704"/>
      <c r="TTH107" s="704"/>
      <c r="TTI107" s="704"/>
      <c r="TTJ107" s="704"/>
      <c r="TTK107" s="704"/>
      <c r="TTL107" s="704"/>
      <c r="TTM107" s="704"/>
      <c r="TTN107" s="704"/>
      <c r="TTO107" s="704"/>
      <c r="TTP107" s="704"/>
      <c r="TTQ107" s="704"/>
      <c r="TTR107" s="704"/>
      <c r="TTS107" s="704"/>
      <c r="TTT107" s="704"/>
      <c r="TTU107" s="704"/>
      <c r="TTV107" s="704"/>
      <c r="TTW107" s="704"/>
      <c r="TTX107" s="704"/>
      <c r="TTY107" s="704"/>
      <c r="TTZ107" s="704"/>
      <c r="TUA107" s="704"/>
      <c r="TUB107" s="704"/>
      <c r="TUC107" s="704"/>
      <c r="TUD107" s="704"/>
      <c r="TUE107" s="704"/>
      <c r="TUF107" s="704"/>
      <c r="TUG107" s="704"/>
      <c r="TUH107" s="704"/>
      <c r="TUI107" s="704"/>
      <c r="TUJ107" s="704"/>
      <c r="TUK107" s="704"/>
      <c r="TUL107" s="704"/>
      <c r="TUM107" s="704"/>
      <c r="TUN107" s="704"/>
      <c r="TUO107" s="704"/>
      <c r="TUP107" s="704"/>
      <c r="TUQ107" s="704"/>
      <c r="TUR107" s="704"/>
      <c r="TUS107" s="704"/>
      <c r="TUT107" s="704"/>
      <c r="TUU107" s="704"/>
      <c r="TUV107" s="704"/>
      <c r="TUW107" s="704"/>
      <c r="TUX107" s="704"/>
      <c r="TUY107" s="704"/>
      <c r="TUZ107" s="704"/>
      <c r="TVA107" s="704"/>
      <c r="TVB107" s="704"/>
      <c r="TVC107" s="704"/>
      <c r="TVD107" s="704"/>
      <c r="TVE107" s="704"/>
      <c r="TVF107" s="704"/>
      <c r="TVG107" s="704"/>
      <c r="TVH107" s="704"/>
      <c r="TVI107" s="704"/>
      <c r="TVJ107" s="704"/>
      <c r="TVK107" s="704"/>
      <c r="TVL107" s="704"/>
      <c r="TVM107" s="704"/>
      <c r="TVN107" s="704"/>
      <c r="TVO107" s="704"/>
      <c r="TVP107" s="704"/>
      <c r="TVQ107" s="704"/>
      <c r="TVR107" s="704"/>
      <c r="TVS107" s="704"/>
      <c r="TVT107" s="704"/>
      <c r="TVU107" s="704"/>
      <c r="TVV107" s="704"/>
      <c r="TVW107" s="704"/>
      <c r="TVX107" s="704"/>
      <c r="TVY107" s="704"/>
      <c r="TVZ107" s="704"/>
      <c r="TWA107" s="704"/>
      <c r="TWB107" s="704"/>
      <c r="TWC107" s="704"/>
      <c r="TWD107" s="704"/>
      <c r="TWE107" s="704"/>
      <c r="TWF107" s="704"/>
      <c r="TWG107" s="704"/>
      <c r="TWH107" s="704"/>
      <c r="TWI107" s="704"/>
      <c r="TWJ107" s="704"/>
      <c r="TWK107" s="704"/>
      <c r="TWL107" s="704"/>
      <c r="TWM107" s="704"/>
      <c r="TWN107" s="704"/>
      <c r="TWO107" s="704"/>
      <c r="TWP107" s="704"/>
      <c r="TWQ107" s="704"/>
      <c r="TWR107" s="704"/>
      <c r="TWS107" s="704"/>
      <c r="TWT107" s="704"/>
      <c r="TWU107" s="704"/>
      <c r="TWV107" s="704"/>
      <c r="TWW107" s="704"/>
      <c r="TWX107" s="704"/>
      <c r="TWY107" s="704"/>
      <c r="TWZ107" s="704"/>
      <c r="TXA107" s="704"/>
      <c r="TXB107" s="704"/>
      <c r="TXC107" s="704"/>
      <c r="TXD107" s="704"/>
      <c r="TXE107" s="704"/>
      <c r="TXF107" s="704"/>
      <c r="TXG107" s="704"/>
      <c r="TXH107" s="704"/>
      <c r="TXI107" s="704"/>
      <c r="TXJ107" s="704"/>
      <c r="TXK107" s="704"/>
      <c r="TXL107" s="704"/>
      <c r="TXM107" s="704"/>
      <c r="TXN107" s="704"/>
      <c r="TXO107" s="704"/>
      <c r="TXP107" s="704"/>
      <c r="TXQ107" s="704"/>
      <c r="TXR107" s="704"/>
      <c r="TXS107" s="704"/>
      <c r="TXT107" s="704"/>
      <c r="TXU107" s="704"/>
      <c r="TXV107" s="704"/>
      <c r="TXW107" s="704"/>
      <c r="TXX107" s="704"/>
      <c r="TXY107" s="704"/>
      <c r="TXZ107" s="704"/>
      <c r="TYA107" s="704"/>
      <c r="TYB107" s="704"/>
      <c r="TYC107" s="704"/>
      <c r="TYD107" s="704"/>
      <c r="TYE107" s="704"/>
      <c r="TYF107" s="704"/>
      <c r="TYG107" s="704"/>
      <c r="TYH107" s="704"/>
      <c r="TYI107" s="704"/>
      <c r="TYJ107" s="704"/>
      <c r="TYK107" s="704"/>
      <c r="TYL107" s="704"/>
      <c r="TYM107" s="704"/>
      <c r="TYN107" s="704"/>
      <c r="TYO107" s="704"/>
      <c r="TYP107" s="704"/>
      <c r="TYQ107" s="704"/>
      <c r="TYR107" s="704"/>
      <c r="TYS107" s="704"/>
      <c r="TYT107" s="704"/>
      <c r="TYU107" s="704"/>
      <c r="TYV107" s="704"/>
      <c r="TYW107" s="704"/>
      <c r="TYX107" s="704"/>
      <c r="TYY107" s="704"/>
      <c r="TYZ107" s="704"/>
      <c r="TZA107" s="704"/>
      <c r="TZB107" s="704"/>
      <c r="TZC107" s="704"/>
      <c r="TZD107" s="704"/>
      <c r="TZE107" s="704"/>
      <c r="TZF107" s="704"/>
      <c r="TZG107" s="704"/>
      <c r="TZH107" s="704"/>
      <c r="TZI107" s="704"/>
      <c r="TZJ107" s="704"/>
      <c r="TZK107" s="704"/>
      <c r="TZL107" s="704"/>
      <c r="TZM107" s="704"/>
      <c r="TZN107" s="704"/>
      <c r="TZO107" s="704"/>
      <c r="TZP107" s="704"/>
      <c r="TZQ107" s="704"/>
      <c r="TZR107" s="704"/>
      <c r="TZS107" s="704"/>
      <c r="TZT107" s="704"/>
      <c r="TZU107" s="704"/>
      <c r="TZV107" s="704"/>
      <c r="TZW107" s="704"/>
      <c r="TZX107" s="704"/>
      <c r="TZY107" s="704"/>
      <c r="TZZ107" s="704"/>
      <c r="UAA107" s="704"/>
      <c r="UAB107" s="704"/>
      <c r="UAC107" s="704"/>
      <c r="UAD107" s="704"/>
      <c r="UAE107" s="704"/>
      <c r="UAF107" s="704"/>
      <c r="UAG107" s="704"/>
      <c r="UAH107" s="704"/>
      <c r="UAI107" s="704"/>
      <c r="UAJ107" s="704"/>
      <c r="UAK107" s="704"/>
      <c r="UAL107" s="704"/>
      <c r="UAM107" s="704"/>
      <c r="UAN107" s="704"/>
      <c r="UAO107" s="704"/>
      <c r="UAP107" s="704"/>
      <c r="UAQ107" s="704"/>
      <c r="UAR107" s="704"/>
      <c r="UAS107" s="704"/>
      <c r="UAT107" s="704"/>
      <c r="UAU107" s="704"/>
      <c r="UAV107" s="704"/>
      <c r="UAW107" s="704"/>
      <c r="UAX107" s="704"/>
      <c r="UAY107" s="704"/>
      <c r="UAZ107" s="704"/>
      <c r="UBA107" s="704"/>
      <c r="UBB107" s="704"/>
      <c r="UBC107" s="704"/>
      <c r="UBD107" s="704"/>
      <c r="UBE107" s="704"/>
      <c r="UBF107" s="704"/>
      <c r="UBG107" s="704"/>
      <c r="UBH107" s="704"/>
      <c r="UBI107" s="704"/>
      <c r="UBJ107" s="704"/>
      <c r="UBK107" s="704"/>
      <c r="UBL107" s="704"/>
      <c r="UBM107" s="704"/>
      <c r="UBN107" s="704"/>
      <c r="UBO107" s="704"/>
      <c r="UBP107" s="704"/>
      <c r="UBQ107" s="704"/>
      <c r="UBR107" s="704"/>
      <c r="UBS107" s="704"/>
      <c r="UBT107" s="704"/>
      <c r="UBU107" s="704"/>
      <c r="UBV107" s="704"/>
      <c r="UBW107" s="704"/>
      <c r="UBX107" s="704"/>
      <c r="UBY107" s="704"/>
      <c r="UBZ107" s="704"/>
      <c r="UCA107" s="704"/>
      <c r="UCB107" s="704"/>
      <c r="UCC107" s="704"/>
      <c r="UCD107" s="704"/>
      <c r="UCE107" s="704"/>
      <c r="UCF107" s="704"/>
      <c r="UCG107" s="704"/>
      <c r="UCH107" s="704"/>
      <c r="UCI107" s="704"/>
      <c r="UCJ107" s="704"/>
      <c r="UCK107" s="704"/>
      <c r="UCL107" s="704"/>
      <c r="UCM107" s="704"/>
      <c r="UCN107" s="704"/>
      <c r="UCO107" s="704"/>
      <c r="UCP107" s="704"/>
      <c r="UCQ107" s="704"/>
      <c r="UCR107" s="704"/>
      <c r="UCS107" s="704"/>
      <c r="UCT107" s="704"/>
      <c r="UCU107" s="704"/>
      <c r="UCV107" s="704"/>
      <c r="UCW107" s="704"/>
      <c r="UCX107" s="704"/>
      <c r="UCY107" s="704"/>
      <c r="UCZ107" s="704"/>
      <c r="UDA107" s="704"/>
      <c r="UDB107" s="704"/>
      <c r="UDC107" s="704"/>
      <c r="UDD107" s="704"/>
      <c r="UDE107" s="704"/>
      <c r="UDF107" s="704"/>
      <c r="UDG107" s="704"/>
      <c r="UDH107" s="704"/>
      <c r="UDI107" s="704"/>
      <c r="UDJ107" s="704"/>
      <c r="UDK107" s="704"/>
      <c r="UDL107" s="704"/>
      <c r="UDM107" s="704"/>
      <c r="UDN107" s="704"/>
      <c r="UDO107" s="704"/>
      <c r="UDP107" s="704"/>
      <c r="UDQ107" s="704"/>
      <c r="UDR107" s="704"/>
      <c r="UDS107" s="704"/>
      <c r="UDT107" s="704"/>
      <c r="UDU107" s="704"/>
      <c r="UDV107" s="704"/>
      <c r="UDW107" s="704"/>
      <c r="UDX107" s="704"/>
      <c r="UDY107" s="704"/>
      <c r="UDZ107" s="704"/>
      <c r="UEA107" s="704"/>
      <c r="UEB107" s="704"/>
      <c r="UEC107" s="704"/>
      <c r="UED107" s="704"/>
      <c r="UEE107" s="704"/>
      <c r="UEF107" s="704"/>
      <c r="UEG107" s="704"/>
      <c r="UEH107" s="704"/>
      <c r="UEI107" s="704"/>
      <c r="UEJ107" s="704"/>
      <c r="UEK107" s="704"/>
      <c r="UEL107" s="704"/>
      <c r="UEM107" s="704"/>
      <c r="UEN107" s="704"/>
      <c r="UEO107" s="704"/>
      <c r="UEP107" s="704"/>
      <c r="UEQ107" s="704"/>
      <c r="UER107" s="704"/>
      <c r="UES107" s="704"/>
      <c r="UET107" s="704"/>
      <c r="UEU107" s="704"/>
      <c r="UEV107" s="704"/>
      <c r="UEW107" s="704"/>
      <c r="UEX107" s="704"/>
      <c r="UEY107" s="704"/>
      <c r="UEZ107" s="704"/>
      <c r="UFA107" s="704"/>
      <c r="UFB107" s="704"/>
      <c r="UFC107" s="704"/>
      <c r="UFD107" s="704"/>
      <c r="UFE107" s="704"/>
      <c r="UFF107" s="704"/>
      <c r="UFG107" s="704"/>
      <c r="UFH107" s="704"/>
      <c r="UFI107" s="704"/>
      <c r="UFJ107" s="704"/>
      <c r="UFK107" s="704"/>
      <c r="UFL107" s="704"/>
      <c r="UFM107" s="704"/>
      <c r="UFN107" s="704"/>
      <c r="UFO107" s="704"/>
      <c r="UFP107" s="704"/>
      <c r="UFQ107" s="704"/>
      <c r="UFR107" s="704"/>
      <c r="UFS107" s="704"/>
      <c r="UFT107" s="704"/>
      <c r="UFU107" s="704"/>
      <c r="UFV107" s="704"/>
      <c r="UFW107" s="704"/>
      <c r="UFX107" s="704"/>
      <c r="UFY107" s="704"/>
      <c r="UFZ107" s="704"/>
      <c r="UGA107" s="704"/>
      <c r="UGB107" s="704"/>
      <c r="UGC107" s="704"/>
      <c r="UGD107" s="704"/>
      <c r="UGE107" s="704"/>
      <c r="UGF107" s="704"/>
      <c r="UGG107" s="704"/>
      <c r="UGH107" s="704"/>
      <c r="UGI107" s="704"/>
      <c r="UGJ107" s="704"/>
      <c r="UGK107" s="704"/>
      <c r="UGL107" s="704"/>
      <c r="UGM107" s="704"/>
      <c r="UGN107" s="704"/>
      <c r="UGO107" s="704"/>
      <c r="UGP107" s="704"/>
      <c r="UGQ107" s="704"/>
      <c r="UGR107" s="704"/>
      <c r="UGS107" s="704"/>
      <c r="UGT107" s="704"/>
      <c r="UGU107" s="704"/>
      <c r="UGV107" s="704"/>
      <c r="UGW107" s="704"/>
      <c r="UGX107" s="704"/>
      <c r="UGY107" s="704"/>
      <c r="UGZ107" s="704"/>
      <c r="UHA107" s="704"/>
      <c r="UHB107" s="704"/>
      <c r="UHC107" s="704"/>
      <c r="UHD107" s="704"/>
      <c r="UHE107" s="704"/>
      <c r="UHF107" s="704"/>
      <c r="UHG107" s="704"/>
      <c r="UHH107" s="704"/>
      <c r="UHI107" s="704"/>
      <c r="UHJ107" s="704"/>
      <c r="UHK107" s="704"/>
      <c r="UHL107" s="704"/>
      <c r="UHM107" s="704"/>
      <c r="UHN107" s="704"/>
      <c r="UHO107" s="704"/>
      <c r="UHP107" s="704"/>
      <c r="UHQ107" s="704"/>
      <c r="UHR107" s="704"/>
      <c r="UHS107" s="704"/>
      <c r="UHT107" s="704"/>
      <c r="UHU107" s="704"/>
      <c r="UHV107" s="704"/>
      <c r="UHW107" s="704"/>
      <c r="UHX107" s="704"/>
      <c r="UHY107" s="704"/>
      <c r="UHZ107" s="704"/>
      <c r="UIA107" s="704"/>
      <c r="UIB107" s="704"/>
      <c r="UIC107" s="704"/>
      <c r="UID107" s="704"/>
      <c r="UIE107" s="704"/>
      <c r="UIF107" s="704"/>
      <c r="UIG107" s="704"/>
      <c r="UIH107" s="704"/>
      <c r="UII107" s="704"/>
      <c r="UIJ107" s="704"/>
      <c r="UIK107" s="704"/>
      <c r="UIL107" s="704"/>
      <c r="UIM107" s="704"/>
      <c r="UIN107" s="704"/>
      <c r="UIO107" s="704"/>
      <c r="UIP107" s="704"/>
      <c r="UIQ107" s="704"/>
      <c r="UIR107" s="704"/>
      <c r="UIS107" s="704"/>
      <c r="UIT107" s="704"/>
      <c r="UIU107" s="704"/>
      <c r="UIV107" s="704"/>
      <c r="UIW107" s="704"/>
      <c r="UIX107" s="704"/>
      <c r="UIY107" s="704"/>
      <c r="UIZ107" s="704"/>
      <c r="UJA107" s="704"/>
      <c r="UJB107" s="704"/>
      <c r="UJC107" s="704"/>
      <c r="UJD107" s="704"/>
      <c r="UJE107" s="704"/>
      <c r="UJF107" s="704"/>
      <c r="UJG107" s="704"/>
      <c r="UJH107" s="704"/>
      <c r="UJI107" s="704"/>
      <c r="UJJ107" s="704"/>
      <c r="UJK107" s="704"/>
      <c r="UJL107" s="704"/>
      <c r="UJM107" s="704"/>
      <c r="UJN107" s="704"/>
      <c r="UJO107" s="704"/>
      <c r="UJP107" s="704"/>
      <c r="UJQ107" s="704"/>
      <c r="UJR107" s="704"/>
      <c r="UJS107" s="704"/>
      <c r="UJT107" s="704"/>
      <c r="UJU107" s="704"/>
      <c r="UJV107" s="704"/>
      <c r="UJW107" s="704"/>
      <c r="UJX107" s="704"/>
      <c r="UJY107" s="704"/>
      <c r="UJZ107" s="704"/>
      <c r="UKA107" s="704"/>
      <c r="UKB107" s="704"/>
      <c r="UKC107" s="704"/>
      <c r="UKD107" s="704"/>
      <c r="UKE107" s="704"/>
      <c r="UKF107" s="704"/>
      <c r="UKG107" s="704"/>
      <c r="UKH107" s="704"/>
      <c r="UKI107" s="704"/>
      <c r="UKJ107" s="704"/>
      <c r="UKK107" s="704"/>
      <c r="UKL107" s="704"/>
      <c r="UKM107" s="704"/>
      <c r="UKN107" s="704"/>
      <c r="UKO107" s="704"/>
      <c r="UKP107" s="704"/>
      <c r="UKQ107" s="704"/>
      <c r="UKR107" s="704"/>
      <c r="UKS107" s="704"/>
      <c r="UKT107" s="704"/>
      <c r="UKU107" s="704"/>
      <c r="UKV107" s="704"/>
      <c r="UKW107" s="704"/>
      <c r="UKX107" s="704"/>
      <c r="UKY107" s="704"/>
      <c r="UKZ107" s="704"/>
      <c r="ULA107" s="704"/>
      <c r="ULB107" s="704"/>
      <c r="ULC107" s="704"/>
      <c r="ULD107" s="704"/>
      <c r="ULE107" s="704"/>
      <c r="ULF107" s="704"/>
      <c r="ULG107" s="704"/>
      <c r="ULH107" s="704"/>
      <c r="ULI107" s="704"/>
      <c r="ULJ107" s="704"/>
      <c r="ULK107" s="704"/>
      <c r="ULL107" s="704"/>
      <c r="ULM107" s="704"/>
      <c r="ULN107" s="704"/>
      <c r="ULO107" s="704"/>
      <c r="ULP107" s="704"/>
      <c r="ULQ107" s="704"/>
      <c r="ULR107" s="704"/>
      <c r="ULS107" s="704"/>
      <c r="ULT107" s="704"/>
      <c r="ULU107" s="704"/>
      <c r="ULV107" s="704"/>
      <c r="ULW107" s="704"/>
      <c r="ULX107" s="704"/>
      <c r="ULY107" s="704"/>
      <c r="ULZ107" s="704"/>
      <c r="UMA107" s="704"/>
      <c r="UMB107" s="704"/>
      <c r="UMC107" s="704"/>
      <c r="UMD107" s="704"/>
      <c r="UME107" s="704"/>
      <c r="UMF107" s="704"/>
      <c r="UMG107" s="704"/>
      <c r="UMH107" s="704"/>
      <c r="UMI107" s="704"/>
      <c r="UMJ107" s="704"/>
      <c r="UMK107" s="704"/>
      <c r="UML107" s="704"/>
      <c r="UMM107" s="704"/>
      <c r="UMN107" s="704"/>
      <c r="UMO107" s="704"/>
      <c r="UMP107" s="704"/>
      <c r="UMQ107" s="704"/>
      <c r="UMR107" s="704"/>
      <c r="UMS107" s="704"/>
      <c r="UMT107" s="704"/>
      <c r="UMU107" s="704"/>
      <c r="UMV107" s="704"/>
      <c r="UMW107" s="704"/>
      <c r="UMX107" s="704"/>
      <c r="UMY107" s="704"/>
      <c r="UMZ107" s="704"/>
      <c r="UNA107" s="704"/>
      <c r="UNB107" s="704"/>
      <c r="UNC107" s="704"/>
      <c r="UND107" s="704"/>
      <c r="UNE107" s="704"/>
      <c r="UNF107" s="704"/>
      <c r="UNG107" s="704"/>
      <c r="UNH107" s="704"/>
      <c r="UNI107" s="704"/>
      <c r="UNJ107" s="704"/>
      <c r="UNK107" s="704"/>
      <c r="UNL107" s="704"/>
      <c r="UNM107" s="704"/>
      <c r="UNN107" s="704"/>
      <c r="UNO107" s="704"/>
      <c r="UNP107" s="704"/>
      <c r="UNQ107" s="704"/>
      <c r="UNR107" s="704"/>
      <c r="UNS107" s="704"/>
      <c r="UNT107" s="704"/>
      <c r="UNU107" s="704"/>
      <c r="UNV107" s="704"/>
      <c r="UNW107" s="704"/>
      <c r="UNX107" s="704"/>
      <c r="UNY107" s="704"/>
      <c r="UNZ107" s="704"/>
      <c r="UOA107" s="704"/>
      <c r="UOB107" s="704"/>
      <c r="UOC107" s="704"/>
      <c r="UOD107" s="704"/>
      <c r="UOE107" s="704"/>
      <c r="UOF107" s="704"/>
      <c r="UOG107" s="704"/>
      <c r="UOH107" s="704"/>
      <c r="UOI107" s="704"/>
      <c r="UOJ107" s="704"/>
      <c r="UOK107" s="704"/>
      <c r="UOL107" s="704"/>
      <c r="UOM107" s="704"/>
      <c r="UON107" s="704"/>
      <c r="UOO107" s="704"/>
      <c r="UOP107" s="704"/>
      <c r="UOQ107" s="704"/>
      <c r="UOR107" s="704"/>
      <c r="UOS107" s="704"/>
      <c r="UOT107" s="704"/>
      <c r="UOU107" s="704"/>
      <c r="UOV107" s="704"/>
      <c r="UOW107" s="704"/>
      <c r="UOX107" s="704"/>
      <c r="UOY107" s="704"/>
      <c r="UOZ107" s="704"/>
      <c r="UPA107" s="704"/>
      <c r="UPB107" s="704"/>
      <c r="UPC107" s="704"/>
      <c r="UPD107" s="704"/>
      <c r="UPE107" s="704"/>
      <c r="UPF107" s="704"/>
      <c r="UPG107" s="704"/>
      <c r="UPH107" s="704"/>
      <c r="UPI107" s="704"/>
      <c r="UPJ107" s="704"/>
      <c r="UPK107" s="704"/>
      <c r="UPL107" s="704"/>
      <c r="UPM107" s="704"/>
      <c r="UPN107" s="704"/>
      <c r="UPO107" s="704"/>
      <c r="UPP107" s="704"/>
      <c r="UPQ107" s="704"/>
      <c r="UPR107" s="704"/>
      <c r="UPS107" s="704"/>
      <c r="UPT107" s="704"/>
      <c r="UPU107" s="704"/>
      <c r="UPV107" s="704"/>
      <c r="UPW107" s="704"/>
      <c r="UPX107" s="704"/>
      <c r="UPY107" s="704"/>
      <c r="UPZ107" s="704"/>
      <c r="UQA107" s="704"/>
      <c r="UQB107" s="704"/>
      <c r="UQC107" s="704"/>
      <c r="UQD107" s="704"/>
      <c r="UQE107" s="704"/>
      <c r="UQF107" s="704"/>
      <c r="UQG107" s="704"/>
      <c r="UQH107" s="704"/>
      <c r="UQI107" s="704"/>
      <c r="UQJ107" s="704"/>
      <c r="UQK107" s="704"/>
      <c r="UQL107" s="704"/>
      <c r="UQM107" s="704"/>
      <c r="UQN107" s="704"/>
      <c r="UQO107" s="704"/>
      <c r="UQP107" s="704"/>
      <c r="UQQ107" s="704"/>
      <c r="UQR107" s="704"/>
      <c r="UQS107" s="704"/>
      <c r="UQT107" s="704"/>
      <c r="UQU107" s="704"/>
      <c r="UQV107" s="704"/>
      <c r="UQW107" s="704"/>
      <c r="UQX107" s="704"/>
      <c r="UQY107" s="704"/>
      <c r="UQZ107" s="704"/>
      <c r="URA107" s="704"/>
      <c r="URB107" s="704"/>
      <c r="URC107" s="704"/>
      <c r="URD107" s="704"/>
      <c r="URE107" s="704"/>
      <c r="URF107" s="704"/>
      <c r="URG107" s="704"/>
      <c r="URH107" s="704"/>
      <c r="URI107" s="704"/>
      <c r="URJ107" s="704"/>
      <c r="URK107" s="704"/>
      <c r="URL107" s="704"/>
      <c r="URM107" s="704"/>
      <c r="URN107" s="704"/>
      <c r="URO107" s="704"/>
      <c r="URP107" s="704"/>
      <c r="URQ107" s="704"/>
      <c r="URR107" s="704"/>
      <c r="URS107" s="704"/>
      <c r="URT107" s="704"/>
      <c r="URU107" s="704"/>
      <c r="URV107" s="704"/>
      <c r="URW107" s="704"/>
      <c r="URX107" s="704"/>
      <c r="URY107" s="704"/>
      <c r="URZ107" s="704"/>
      <c r="USA107" s="704"/>
      <c r="USB107" s="704"/>
      <c r="USC107" s="704"/>
      <c r="USD107" s="704"/>
      <c r="USE107" s="704"/>
      <c r="USF107" s="704"/>
      <c r="USG107" s="704"/>
      <c r="USH107" s="704"/>
      <c r="USI107" s="704"/>
      <c r="USJ107" s="704"/>
      <c r="USK107" s="704"/>
      <c r="USL107" s="704"/>
      <c r="USM107" s="704"/>
      <c r="USN107" s="704"/>
      <c r="USO107" s="704"/>
      <c r="USP107" s="704"/>
      <c r="USQ107" s="704"/>
      <c r="USR107" s="704"/>
      <c r="USS107" s="704"/>
      <c r="UST107" s="704"/>
      <c r="USU107" s="704"/>
      <c r="USV107" s="704"/>
      <c r="USW107" s="704"/>
      <c r="USX107" s="704"/>
      <c r="USY107" s="704"/>
      <c r="USZ107" s="704"/>
      <c r="UTA107" s="704"/>
      <c r="UTB107" s="704"/>
      <c r="UTC107" s="704"/>
      <c r="UTD107" s="704"/>
      <c r="UTE107" s="704"/>
      <c r="UTF107" s="704"/>
      <c r="UTG107" s="704"/>
      <c r="UTH107" s="704"/>
      <c r="UTI107" s="704"/>
      <c r="UTJ107" s="704"/>
      <c r="UTK107" s="704"/>
      <c r="UTL107" s="704"/>
      <c r="UTM107" s="704"/>
      <c r="UTN107" s="704"/>
      <c r="UTO107" s="704"/>
      <c r="UTP107" s="704"/>
      <c r="UTQ107" s="704"/>
      <c r="UTR107" s="704"/>
      <c r="UTS107" s="704"/>
      <c r="UTT107" s="704"/>
      <c r="UTU107" s="704"/>
      <c r="UTV107" s="704"/>
      <c r="UTW107" s="704"/>
      <c r="UTX107" s="704"/>
      <c r="UTY107" s="704"/>
      <c r="UTZ107" s="704"/>
      <c r="UUA107" s="704"/>
      <c r="UUB107" s="704"/>
      <c r="UUC107" s="704"/>
      <c r="UUD107" s="704"/>
      <c r="UUE107" s="704"/>
      <c r="UUF107" s="704"/>
      <c r="UUG107" s="704"/>
      <c r="UUH107" s="704"/>
      <c r="UUI107" s="704"/>
      <c r="UUJ107" s="704"/>
      <c r="UUK107" s="704"/>
      <c r="UUL107" s="704"/>
      <c r="UUM107" s="704"/>
      <c r="UUN107" s="704"/>
      <c r="UUO107" s="704"/>
      <c r="UUP107" s="704"/>
      <c r="UUQ107" s="704"/>
      <c r="UUR107" s="704"/>
      <c r="UUS107" s="704"/>
      <c r="UUT107" s="704"/>
      <c r="UUU107" s="704"/>
      <c r="UUV107" s="704"/>
      <c r="UUW107" s="704"/>
      <c r="UUX107" s="704"/>
      <c r="UUY107" s="704"/>
      <c r="UUZ107" s="704"/>
      <c r="UVA107" s="704"/>
      <c r="UVB107" s="704"/>
      <c r="UVC107" s="704"/>
      <c r="UVD107" s="704"/>
      <c r="UVE107" s="704"/>
      <c r="UVF107" s="704"/>
      <c r="UVG107" s="704"/>
      <c r="UVH107" s="704"/>
      <c r="UVI107" s="704"/>
      <c r="UVJ107" s="704"/>
      <c r="UVK107" s="704"/>
      <c r="UVL107" s="704"/>
      <c r="UVM107" s="704"/>
      <c r="UVN107" s="704"/>
      <c r="UVO107" s="704"/>
      <c r="UVP107" s="704"/>
      <c r="UVQ107" s="704"/>
      <c r="UVR107" s="704"/>
      <c r="UVS107" s="704"/>
      <c r="UVT107" s="704"/>
      <c r="UVU107" s="704"/>
      <c r="UVV107" s="704"/>
      <c r="UVW107" s="704"/>
      <c r="UVX107" s="704"/>
      <c r="UVY107" s="704"/>
      <c r="UVZ107" s="704"/>
      <c r="UWA107" s="704"/>
      <c r="UWB107" s="704"/>
      <c r="UWC107" s="704"/>
      <c r="UWD107" s="704"/>
      <c r="UWE107" s="704"/>
      <c r="UWF107" s="704"/>
      <c r="UWG107" s="704"/>
      <c r="UWH107" s="704"/>
      <c r="UWI107" s="704"/>
      <c r="UWJ107" s="704"/>
      <c r="UWK107" s="704"/>
      <c r="UWL107" s="704"/>
      <c r="UWM107" s="704"/>
      <c r="UWN107" s="704"/>
      <c r="UWO107" s="704"/>
      <c r="UWP107" s="704"/>
      <c r="UWQ107" s="704"/>
      <c r="UWR107" s="704"/>
      <c r="UWS107" s="704"/>
      <c r="UWT107" s="704"/>
      <c r="UWU107" s="704"/>
      <c r="UWV107" s="704"/>
      <c r="UWW107" s="704"/>
      <c r="UWX107" s="704"/>
      <c r="UWY107" s="704"/>
      <c r="UWZ107" s="704"/>
      <c r="UXA107" s="704"/>
      <c r="UXB107" s="704"/>
      <c r="UXC107" s="704"/>
      <c r="UXD107" s="704"/>
      <c r="UXE107" s="704"/>
      <c r="UXF107" s="704"/>
      <c r="UXG107" s="704"/>
      <c r="UXH107" s="704"/>
      <c r="UXI107" s="704"/>
      <c r="UXJ107" s="704"/>
      <c r="UXK107" s="704"/>
      <c r="UXL107" s="704"/>
      <c r="UXM107" s="704"/>
      <c r="UXN107" s="704"/>
      <c r="UXO107" s="704"/>
      <c r="UXP107" s="704"/>
      <c r="UXQ107" s="704"/>
      <c r="UXR107" s="704"/>
      <c r="UXS107" s="704"/>
      <c r="UXT107" s="704"/>
      <c r="UXU107" s="704"/>
      <c r="UXV107" s="704"/>
      <c r="UXW107" s="704"/>
      <c r="UXX107" s="704"/>
      <c r="UXY107" s="704"/>
      <c r="UXZ107" s="704"/>
      <c r="UYA107" s="704"/>
      <c r="UYB107" s="704"/>
      <c r="UYC107" s="704"/>
      <c r="UYD107" s="704"/>
      <c r="UYE107" s="704"/>
      <c r="UYF107" s="704"/>
      <c r="UYG107" s="704"/>
      <c r="UYH107" s="704"/>
      <c r="UYI107" s="704"/>
      <c r="UYJ107" s="704"/>
      <c r="UYK107" s="704"/>
      <c r="UYL107" s="704"/>
      <c r="UYM107" s="704"/>
      <c r="UYN107" s="704"/>
      <c r="UYO107" s="704"/>
      <c r="UYP107" s="704"/>
      <c r="UYQ107" s="704"/>
      <c r="UYR107" s="704"/>
      <c r="UYS107" s="704"/>
      <c r="UYT107" s="704"/>
      <c r="UYU107" s="704"/>
      <c r="UYV107" s="704"/>
      <c r="UYW107" s="704"/>
      <c r="UYX107" s="704"/>
      <c r="UYY107" s="704"/>
      <c r="UYZ107" s="704"/>
      <c r="UZA107" s="704"/>
      <c r="UZB107" s="704"/>
      <c r="UZC107" s="704"/>
      <c r="UZD107" s="704"/>
      <c r="UZE107" s="704"/>
      <c r="UZF107" s="704"/>
      <c r="UZG107" s="704"/>
      <c r="UZH107" s="704"/>
      <c r="UZI107" s="704"/>
      <c r="UZJ107" s="704"/>
      <c r="UZK107" s="704"/>
      <c r="UZL107" s="704"/>
      <c r="UZM107" s="704"/>
      <c r="UZN107" s="704"/>
      <c r="UZO107" s="704"/>
      <c r="UZP107" s="704"/>
      <c r="UZQ107" s="704"/>
      <c r="UZR107" s="704"/>
      <c r="UZS107" s="704"/>
      <c r="UZT107" s="704"/>
      <c r="UZU107" s="704"/>
      <c r="UZV107" s="704"/>
      <c r="UZW107" s="704"/>
      <c r="UZX107" s="704"/>
      <c r="UZY107" s="704"/>
      <c r="UZZ107" s="704"/>
      <c r="VAA107" s="704"/>
      <c r="VAB107" s="704"/>
      <c r="VAC107" s="704"/>
      <c r="VAD107" s="704"/>
      <c r="VAE107" s="704"/>
      <c r="VAF107" s="704"/>
      <c r="VAG107" s="704"/>
      <c r="VAH107" s="704"/>
      <c r="VAI107" s="704"/>
      <c r="VAJ107" s="704"/>
      <c r="VAK107" s="704"/>
      <c r="VAL107" s="704"/>
      <c r="VAM107" s="704"/>
      <c r="VAN107" s="704"/>
      <c r="VAO107" s="704"/>
      <c r="VAP107" s="704"/>
      <c r="VAQ107" s="704"/>
      <c r="VAR107" s="704"/>
      <c r="VAS107" s="704"/>
      <c r="VAT107" s="704"/>
      <c r="VAU107" s="704"/>
      <c r="VAV107" s="704"/>
      <c r="VAW107" s="704"/>
      <c r="VAX107" s="704"/>
      <c r="VAY107" s="704"/>
      <c r="VAZ107" s="704"/>
      <c r="VBA107" s="704"/>
      <c r="VBB107" s="704"/>
      <c r="VBC107" s="704"/>
      <c r="VBD107" s="704"/>
      <c r="VBE107" s="704"/>
      <c r="VBF107" s="704"/>
      <c r="VBG107" s="704"/>
      <c r="VBH107" s="704"/>
      <c r="VBI107" s="704"/>
      <c r="VBJ107" s="704"/>
      <c r="VBK107" s="704"/>
      <c r="VBL107" s="704"/>
      <c r="VBM107" s="704"/>
      <c r="VBN107" s="704"/>
      <c r="VBO107" s="704"/>
      <c r="VBP107" s="704"/>
      <c r="VBQ107" s="704"/>
      <c r="VBR107" s="704"/>
      <c r="VBS107" s="704"/>
      <c r="VBT107" s="704"/>
      <c r="VBU107" s="704"/>
      <c r="VBV107" s="704"/>
      <c r="VBW107" s="704"/>
      <c r="VBX107" s="704"/>
      <c r="VBY107" s="704"/>
      <c r="VBZ107" s="704"/>
      <c r="VCA107" s="704"/>
      <c r="VCB107" s="704"/>
      <c r="VCC107" s="704"/>
      <c r="VCD107" s="704"/>
      <c r="VCE107" s="704"/>
      <c r="VCF107" s="704"/>
      <c r="VCG107" s="704"/>
      <c r="VCH107" s="704"/>
      <c r="VCI107" s="704"/>
      <c r="VCJ107" s="704"/>
      <c r="VCK107" s="704"/>
      <c r="VCL107" s="704"/>
      <c r="VCM107" s="704"/>
      <c r="VCN107" s="704"/>
      <c r="VCO107" s="704"/>
      <c r="VCP107" s="704"/>
      <c r="VCQ107" s="704"/>
      <c r="VCR107" s="704"/>
      <c r="VCS107" s="704"/>
      <c r="VCT107" s="704"/>
      <c r="VCU107" s="704"/>
      <c r="VCV107" s="704"/>
      <c r="VCW107" s="704"/>
      <c r="VCX107" s="704"/>
      <c r="VCY107" s="704"/>
      <c r="VCZ107" s="704"/>
      <c r="VDA107" s="704"/>
      <c r="VDB107" s="704"/>
      <c r="VDC107" s="704"/>
      <c r="VDD107" s="704"/>
      <c r="VDE107" s="704"/>
      <c r="VDF107" s="704"/>
      <c r="VDG107" s="704"/>
      <c r="VDH107" s="704"/>
      <c r="VDI107" s="704"/>
      <c r="VDJ107" s="704"/>
      <c r="VDK107" s="704"/>
      <c r="VDL107" s="704"/>
      <c r="VDM107" s="704"/>
      <c r="VDN107" s="704"/>
      <c r="VDO107" s="704"/>
      <c r="VDP107" s="704"/>
      <c r="VDQ107" s="704"/>
      <c r="VDR107" s="704"/>
      <c r="VDS107" s="704"/>
      <c r="VDT107" s="704"/>
      <c r="VDU107" s="704"/>
      <c r="VDV107" s="704"/>
      <c r="VDW107" s="704"/>
      <c r="VDX107" s="704"/>
      <c r="VDY107" s="704"/>
      <c r="VDZ107" s="704"/>
      <c r="VEA107" s="704"/>
      <c r="VEB107" s="704"/>
      <c r="VEC107" s="704"/>
      <c r="VED107" s="704"/>
      <c r="VEE107" s="704"/>
      <c r="VEF107" s="704"/>
      <c r="VEG107" s="704"/>
      <c r="VEH107" s="704"/>
      <c r="VEI107" s="704"/>
      <c r="VEJ107" s="704"/>
      <c r="VEK107" s="704"/>
      <c r="VEL107" s="704"/>
      <c r="VEM107" s="704"/>
      <c r="VEN107" s="704"/>
      <c r="VEO107" s="704"/>
      <c r="VEP107" s="704"/>
      <c r="VEQ107" s="704"/>
      <c r="VER107" s="704"/>
      <c r="VES107" s="704"/>
      <c r="VET107" s="704"/>
      <c r="VEU107" s="704"/>
      <c r="VEV107" s="704"/>
      <c r="VEW107" s="704"/>
      <c r="VEX107" s="704"/>
      <c r="VEY107" s="704"/>
      <c r="VEZ107" s="704"/>
      <c r="VFA107" s="704"/>
      <c r="VFB107" s="704"/>
      <c r="VFC107" s="704"/>
      <c r="VFD107" s="704"/>
      <c r="VFE107" s="704"/>
      <c r="VFF107" s="704"/>
      <c r="VFG107" s="704"/>
      <c r="VFH107" s="704"/>
      <c r="VFI107" s="704"/>
      <c r="VFJ107" s="704"/>
      <c r="VFK107" s="704"/>
      <c r="VFL107" s="704"/>
      <c r="VFM107" s="704"/>
      <c r="VFN107" s="704"/>
      <c r="VFO107" s="704"/>
      <c r="VFP107" s="704"/>
      <c r="VFQ107" s="704"/>
      <c r="VFR107" s="704"/>
      <c r="VFS107" s="704"/>
      <c r="VFT107" s="704"/>
      <c r="VFU107" s="704"/>
      <c r="VFV107" s="704"/>
      <c r="VFW107" s="704"/>
      <c r="VFX107" s="704"/>
      <c r="VFY107" s="704"/>
      <c r="VFZ107" s="704"/>
      <c r="VGA107" s="704"/>
      <c r="VGB107" s="704"/>
      <c r="VGC107" s="704"/>
      <c r="VGD107" s="704"/>
      <c r="VGE107" s="704"/>
      <c r="VGF107" s="704"/>
      <c r="VGG107" s="704"/>
      <c r="VGH107" s="704"/>
      <c r="VGI107" s="704"/>
      <c r="VGJ107" s="704"/>
      <c r="VGK107" s="704"/>
      <c r="VGL107" s="704"/>
      <c r="VGM107" s="704"/>
      <c r="VGN107" s="704"/>
      <c r="VGO107" s="704"/>
      <c r="VGP107" s="704"/>
      <c r="VGQ107" s="704"/>
      <c r="VGR107" s="704"/>
      <c r="VGS107" s="704"/>
      <c r="VGT107" s="704"/>
      <c r="VGU107" s="704"/>
      <c r="VGV107" s="704"/>
      <c r="VGW107" s="704"/>
      <c r="VGX107" s="704"/>
      <c r="VGY107" s="704"/>
      <c r="VGZ107" s="704"/>
      <c r="VHA107" s="704"/>
      <c r="VHB107" s="704"/>
      <c r="VHC107" s="704"/>
      <c r="VHD107" s="704"/>
      <c r="VHE107" s="704"/>
      <c r="VHF107" s="704"/>
      <c r="VHG107" s="704"/>
      <c r="VHH107" s="704"/>
      <c r="VHI107" s="704"/>
      <c r="VHJ107" s="704"/>
      <c r="VHK107" s="704"/>
      <c r="VHL107" s="704"/>
      <c r="VHM107" s="704"/>
      <c r="VHN107" s="704"/>
      <c r="VHO107" s="704"/>
      <c r="VHP107" s="704"/>
      <c r="VHQ107" s="704"/>
      <c r="VHR107" s="704"/>
      <c r="VHS107" s="704"/>
      <c r="VHT107" s="704"/>
      <c r="VHU107" s="704"/>
      <c r="VHV107" s="704"/>
      <c r="VHW107" s="704"/>
      <c r="VHX107" s="704"/>
      <c r="VHY107" s="704"/>
      <c r="VHZ107" s="704"/>
      <c r="VIA107" s="704"/>
      <c r="VIB107" s="704"/>
      <c r="VIC107" s="704"/>
      <c r="VID107" s="704"/>
      <c r="VIE107" s="704"/>
      <c r="VIF107" s="704"/>
      <c r="VIG107" s="704"/>
      <c r="VIH107" s="704"/>
      <c r="VII107" s="704"/>
      <c r="VIJ107" s="704"/>
      <c r="VIK107" s="704"/>
      <c r="VIL107" s="704"/>
      <c r="VIM107" s="704"/>
      <c r="VIN107" s="704"/>
      <c r="VIO107" s="704"/>
      <c r="VIP107" s="704"/>
      <c r="VIQ107" s="704"/>
      <c r="VIR107" s="704"/>
      <c r="VIS107" s="704"/>
      <c r="VIT107" s="704"/>
      <c r="VIU107" s="704"/>
      <c r="VIV107" s="704"/>
      <c r="VIW107" s="704"/>
      <c r="VIX107" s="704"/>
      <c r="VIY107" s="704"/>
      <c r="VIZ107" s="704"/>
      <c r="VJA107" s="704"/>
      <c r="VJB107" s="704"/>
      <c r="VJC107" s="704"/>
      <c r="VJD107" s="704"/>
      <c r="VJE107" s="704"/>
      <c r="VJF107" s="704"/>
      <c r="VJG107" s="704"/>
      <c r="VJH107" s="704"/>
      <c r="VJI107" s="704"/>
      <c r="VJJ107" s="704"/>
      <c r="VJK107" s="704"/>
      <c r="VJL107" s="704"/>
      <c r="VJM107" s="704"/>
      <c r="VJN107" s="704"/>
      <c r="VJO107" s="704"/>
      <c r="VJP107" s="704"/>
      <c r="VJQ107" s="704"/>
      <c r="VJR107" s="704"/>
      <c r="VJS107" s="704"/>
      <c r="VJT107" s="704"/>
      <c r="VJU107" s="704"/>
      <c r="VJV107" s="704"/>
      <c r="VJW107" s="704"/>
      <c r="VJX107" s="704"/>
      <c r="VJY107" s="704"/>
      <c r="VJZ107" s="704"/>
      <c r="VKA107" s="704"/>
      <c r="VKB107" s="704"/>
      <c r="VKC107" s="704"/>
      <c r="VKD107" s="704"/>
      <c r="VKE107" s="704"/>
      <c r="VKF107" s="704"/>
      <c r="VKG107" s="704"/>
      <c r="VKH107" s="704"/>
      <c r="VKI107" s="704"/>
      <c r="VKJ107" s="704"/>
      <c r="VKK107" s="704"/>
      <c r="VKL107" s="704"/>
      <c r="VKM107" s="704"/>
      <c r="VKN107" s="704"/>
      <c r="VKO107" s="704"/>
      <c r="VKP107" s="704"/>
      <c r="VKQ107" s="704"/>
      <c r="VKR107" s="704"/>
      <c r="VKS107" s="704"/>
      <c r="VKT107" s="704"/>
      <c r="VKU107" s="704"/>
      <c r="VKV107" s="704"/>
      <c r="VKW107" s="704"/>
      <c r="VKX107" s="704"/>
      <c r="VKY107" s="704"/>
      <c r="VKZ107" s="704"/>
      <c r="VLA107" s="704"/>
      <c r="VLB107" s="704"/>
      <c r="VLC107" s="704"/>
      <c r="VLD107" s="704"/>
      <c r="VLE107" s="704"/>
      <c r="VLF107" s="704"/>
      <c r="VLG107" s="704"/>
      <c r="VLH107" s="704"/>
      <c r="VLI107" s="704"/>
      <c r="VLJ107" s="704"/>
      <c r="VLK107" s="704"/>
      <c r="VLL107" s="704"/>
      <c r="VLM107" s="704"/>
      <c r="VLN107" s="704"/>
      <c r="VLO107" s="704"/>
      <c r="VLP107" s="704"/>
      <c r="VLQ107" s="704"/>
      <c r="VLR107" s="704"/>
      <c r="VLS107" s="704"/>
      <c r="VLT107" s="704"/>
      <c r="VLU107" s="704"/>
      <c r="VLV107" s="704"/>
      <c r="VLW107" s="704"/>
      <c r="VLX107" s="704"/>
      <c r="VLY107" s="704"/>
      <c r="VLZ107" s="704"/>
      <c r="VMA107" s="704"/>
      <c r="VMB107" s="704"/>
      <c r="VMC107" s="704"/>
      <c r="VMD107" s="704"/>
      <c r="VME107" s="704"/>
      <c r="VMF107" s="704"/>
      <c r="VMG107" s="704"/>
      <c r="VMH107" s="704"/>
      <c r="VMI107" s="704"/>
      <c r="VMJ107" s="704"/>
      <c r="VMK107" s="704"/>
      <c r="VML107" s="704"/>
      <c r="VMM107" s="704"/>
      <c r="VMN107" s="704"/>
      <c r="VMO107" s="704"/>
      <c r="VMP107" s="704"/>
      <c r="VMQ107" s="704"/>
      <c r="VMR107" s="704"/>
      <c r="VMS107" s="704"/>
      <c r="VMT107" s="704"/>
      <c r="VMU107" s="704"/>
      <c r="VMV107" s="704"/>
      <c r="VMW107" s="704"/>
      <c r="VMX107" s="704"/>
      <c r="VMY107" s="704"/>
      <c r="VMZ107" s="704"/>
      <c r="VNA107" s="704"/>
      <c r="VNB107" s="704"/>
      <c r="VNC107" s="704"/>
      <c r="VND107" s="704"/>
      <c r="VNE107" s="704"/>
      <c r="VNF107" s="704"/>
      <c r="VNG107" s="704"/>
      <c r="VNH107" s="704"/>
      <c r="VNI107" s="704"/>
      <c r="VNJ107" s="704"/>
      <c r="VNK107" s="704"/>
      <c r="VNL107" s="704"/>
      <c r="VNM107" s="704"/>
      <c r="VNN107" s="704"/>
      <c r="VNO107" s="704"/>
      <c r="VNP107" s="704"/>
      <c r="VNQ107" s="704"/>
      <c r="VNR107" s="704"/>
      <c r="VNS107" s="704"/>
      <c r="VNT107" s="704"/>
      <c r="VNU107" s="704"/>
      <c r="VNV107" s="704"/>
      <c r="VNW107" s="704"/>
      <c r="VNX107" s="704"/>
      <c r="VNY107" s="704"/>
      <c r="VNZ107" s="704"/>
      <c r="VOA107" s="704"/>
      <c r="VOB107" s="704"/>
      <c r="VOC107" s="704"/>
      <c r="VOD107" s="704"/>
      <c r="VOE107" s="704"/>
      <c r="VOF107" s="704"/>
      <c r="VOG107" s="704"/>
      <c r="VOH107" s="704"/>
      <c r="VOI107" s="704"/>
      <c r="VOJ107" s="704"/>
      <c r="VOK107" s="704"/>
      <c r="VOL107" s="704"/>
      <c r="VOM107" s="704"/>
      <c r="VON107" s="704"/>
      <c r="VOO107" s="704"/>
      <c r="VOP107" s="704"/>
      <c r="VOQ107" s="704"/>
      <c r="VOR107" s="704"/>
      <c r="VOS107" s="704"/>
      <c r="VOT107" s="704"/>
      <c r="VOU107" s="704"/>
      <c r="VOV107" s="704"/>
      <c r="VOW107" s="704"/>
      <c r="VOX107" s="704"/>
      <c r="VOY107" s="704"/>
      <c r="VOZ107" s="704"/>
      <c r="VPA107" s="704"/>
      <c r="VPB107" s="704"/>
      <c r="VPC107" s="704"/>
      <c r="VPD107" s="704"/>
      <c r="VPE107" s="704"/>
      <c r="VPF107" s="704"/>
      <c r="VPG107" s="704"/>
      <c r="VPH107" s="704"/>
      <c r="VPI107" s="704"/>
      <c r="VPJ107" s="704"/>
      <c r="VPK107" s="704"/>
      <c r="VPL107" s="704"/>
      <c r="VPM107" s="704"/>
      <c r="VPN107" s="704"/>
      <c r="VPO107" s="704"/>
      <c r="VPP107" s="704"/>
      <c r="VPQ107" s="704"/>
      <c r="VPR107" s="704"/>
      <c r="VPS107" s="704"/>
      <c r="VPT107" s="704"/>
      <c r="VPU107" s="704"/>
      <c r="VPV107" s="704"/>
      <c r="VPW107" s="704"/>
      <c r="VPX107" s="704"/>
      <c r="VPY107" s="704"/>
      <c r="VPZ107" s="704"/>
      <c r="VQA107" s="704"/>
      <c r="VQB107" s="704"/>
      <c r="VQC107" s="704"/>
      <c r="VQD107" s="704"/>
      <c r="VQE107" s="704"/>
      <c r="VQF107" s="704"/>
      <c r="VQG107" s="704"/>
      <c r="VQH107" s="704"/>
      <c r="VQI107" s="704"/>
      <c r="VQJ107" s="704"/>
      <c r="VQK107" s="704"/>
      <c r="VQL107" s="704"/>
      <c r="VQM107" s="704"/>
      <c r="VQN107" s="704"/>
      <c r="VQO107" s="704"/>
      <c r="VQP107" s="704"/>
      <c r="VQQ107" s="704"/>
      <c r="VQR107" s="704"/>
      <c r="VQS107" s="704"/>
      <c r="VQT107" s="704"/>
      <c r="VQU107" s="704"/>
      <c r="VQV107" s="704"/>
      <c r="VQW107" s="704"/>
      <c r="VQX107" s="704"/>
      <c r="VQY107" s="704"/>
      <c r="VQZ107" s="704"/>
      <c r="VRA107" s="704"/>
      <c r="VRB107" s="704"/>
      <c r="VRC107" s="704"/>
      <c r="VRD107" s="704"/>
      <c r="VRE107" s="704"/>
      <c r="VRF107" s="704"/>
      <c r="VRG107" s="704"/>
      <c r="VRH107" s="704"/>
      <c r="VRI107" s="704"/>
      <c r="VRJ107" s="704"/>
      <c r="VRK107" s="704"/>
      <c r="VRL107" s="704"/>
      <c r="VRM107" s="704"/>
      <c r="VRN107" s="704"/>
      <c r="VRO107" s="704"/>
      <c r="VRP107" s="704"/>
      <c r="VRQ107" s="704"/>
      <c r="VRR107" s="704"/>
      <c r="VRS107" s="704"/>
      <c r="VRT107" s="704"/>
      <c r="VRU107" s="704"/>
      <c r="VRV107" s="704"/>
      <c r="VRW107" s="704"/>
      <c r="VRX107" s="704"/>
      <c r="VRY107" s="704"/>
      <c r="VRZ107" s="704"/>
      <c r="VSA107" s="704"/>
      <c r="VSB107" s="704"/>
      <c r="VSC107" s="704"/>
      <c r="VSD107" s="704"/>
      <c r="VSE107" s="704"/>
      <c r="VSF107" s="704"/>
      <c r="VSG107" s="704"/>
      <c r="VSH107" s="704"/>
      <c r="VSI107" s="704"/>
      <c r="VSJ107" s="704"/>
      <c r="VSK107" s="704"/>
      <c r="VSL107" s="704"/>
      <c r="VSM107" s="704"/>
      <c r="VSN107" s="704"/>
      <c r="VSO107" s="704"/>
      <c r="VSP107" s="704"/>
      <c r="VSQ107" s="704"/>
      <c r="VSR107" s="704"/>
      <c r="VSS107" s="704"/>
      <c r="VST107" s="704"/>
      <c r="VSU107" s="704"/>
      <c r="VSV107" s="704"/>
      <c r="VSW107" s="704"/>
      <c r="VSX107" s="704"/>
      <c r="VSY107" s="704"/>
      <c r="VSZ107" s="704"/>
      <c r="VTA107" s="704"/>
      <c r="VTB107" s="704"/>
      <c r="VTC107" s="704"/>
      <c r="VTD107" s="704"/>
      <c r="VTE107" s="704"/>
      <c r="VTF107" s="704"/>
      <c r="VTG107" s="704"/>
      <c r="VTH107" s="704"/>
      <c r="VTI107" s="704"/>
      <c r="VTJ107" s="704"/>
      <c r="VTK107" s="704"/>
      <c r="VTL107" s="704"/>
      <c r="VTM107" s="704"/>
      <c r="VTN107" s="704"/>
      <c r="VTO107" s="704"/>
      <c r="VTP107" s="704"/>
      <c r="VTQ107" s="704"/>
      <c r="VTR107" s="704"/>
      <c r="VTS107" s="704"/>
      <c r="VTT107" s="704"/>
      <c r="VTU107" s="704"/>
      <c r="VTV107" s="704"/>
      <c r="VTW107" s="704"/>
      <c r="VTX107" s="704"/>
      <c r="VTY107" s="704"/>
      <c r="VTZ107" s="704"/>
      <c r="VUA107" s="704"/>
      <c r="VUB107" s="704"/>
      <c r="VUC107" s="704"/>
      <c r="VUD107" s="704"/>
      <c r="VUE107" s="704"/>
      <c r="VUF107" s="704"/>
      <c r="VUG107" s="704"/>
      <c r="VUH107" s="704"/>
      <c r="VUI107" s="704"/>
      <c r="VUJ107" s="704"/>
      <c r="VUK107" s="704"/>
      <c r="VUL107" s="704"/>
      <c r="VUM107" s="704"/>
      <c r="VUN107" s="704"/>
      <c r="VUO107" s="704"/>
      <c r="VUP107" s="704"/>
      <c r="VUQ107" s="704"/>
      <c r="VUR107" s="704"/>
      <c r="VUS107" s="704"/>
      <c r="VUT107" s="704"/>
      <c r="VUU107" s="704"/>
      <c r="VUV107" s="704"/>
      <c r="VUW107" s="704"/>
      <c r="VUX107" s="704"/>
      <c r="VUY107" s="704"/>
      <c r="VUZ107" s="704"/>
      <c r="VVA107" s="704"/>
      <c r="VVB107" s="704"/>
      <c r="VVC107" s="704"/>
      <c r="VVD107" s="704"/>
      <c r="VVE107" s="704"/>
      <c r="VVF107" s="704"/>
      <c r="VVG107" s="704"/>
      <c r="VVH107" s="704"/>
      <c r="VVI107" s="704"/>
      <c r="VVJ107" s="704"/>
      <c r="VVK107" s="704"/>
      <c r="VVL107" s="704"/>
      <c r="VVM107" s="704"/>
      <c r="VVN107" s="704"/>
      <c r="VVO107" s="704"/>
      <c r="VVP107" s="704"/>
      <c r="VVQ107" s="704"/>
      <c r="VVR107" s="704"/>
      <c r="VVS107" s="704"/>
      <c r="VVT107" s="704"/>
      <c r="VVU107" s="704"/>
      <c r="VVV107" s="704"/>
      <c r="VVW107" s="704"/>
      <c r="VVX107" s="704"/>
      <c r="VVY107" s="704"/>
      <c r="VVZ107" s="704"/>
      <c r="VWA107" s="704"/>
      <c r="VWB107" s="704"/>
      <c r="VWC107" s="704"/>
      <c r="VWD107" s="704"/>
      <c r="VWE107" s="704"/>
      <c r="VWF107" s="704"/>
      <c r="VWG107" s="704"/>
      <c r="VWH107" s="704"/>
      <c r="VWI107" s="704"/>
      <c r="VWJ107" s="704"/>
      <c r="VWK107" s="704"/>
      <c r="VWL107" s="704"/>
      <c r="VWM107" s="704"/>
      <c r="VWN107" s="704"/>
      <c r="VWO107" s="704"/>
      <c r="VWP107" s="704"/>
      <c r="VWQ107" s="704"/>
      <c r="VWR107" s="704"/>
      <c r="VWS107" s="704"/>
      <c r="VWT107" s="704"/>
      <c r="VWU107" s="704"/>
      <c r="VWV107" s="704"/>
      <c r="VWW107" s="704"/>
      <c r="VWX107" s="704"/>
      <c r="VWY107" s="704"/>
      <c r="VWZ107" s="704"/>
      <c r="VXA107" s="704"/>
      <c r="VXB107" s="704"/>
      <c r="VXC107" s="704"/>
      <c r="VXD107" s="704"/>
      <c r="VXE107" s="704"/>
      <c r="VXF107" s="704"/>
      <c r="VXG107" s="704"/>
      <c r="VXH107" s="704"/>
      <c r="VXI107" s="704"/>
      <c r="VXJ107" s="704"/>
      <c r="VXK107" s="704"/>
      <c r="VXL107" s="704"/>
      <c r="VXM107" s="704"/>
      <c r="VXN107" s="704"/>
      <c r="VXO107" s="704"/>
      <c r="VXP107" s="704"/>
      <c r="VXQ107" s="704"/>
      <c r="VXR107" s="704"/>
      <c r="VXS107" s="704"/>
      <c r="VXT107" s="704"/>
      <c r="VXU107" s="704"/>
      <c r="VXV107" s="704"/>
      <c r="VXW107" s="704"/>
      <c r="VXX107" s="704"/>
      <c r="VXY107" s="704"/>
      <c r="VXZ107" s="704"/>
      <c r="VYA107" s="704"/>
      <c r="VYB107" s="704"/>
      <c r="VYC107" s="704"/>
      <c r="VYD107" s="704"/>
      <c r="VYE107" s="704"/>
      <c r="VYF107" s="704"/>
      <c r="VYG107" s="704"/>
      <c r="VYH107" s="704"/>
      <c r="VYI107" s="704"/>
      <c r="VYJ107" s="704"/>
      <c r="VYK107" s="704"/>
      <c r="VYL107" s="704"/>
      <c r="VYM107" s="704"/>
      <c r="VYN107" s="704"/>
      <c r="VYO107" s="704"/>
      <c r="VYP107" s="704"/>
      <c r="VYQ107" s="704"/>
      <c r="VYR107" s="704"/>
      <c r="VYS107" s="704"/>
      <c r="VYT107" s="704"/>
      <c r="VYU107" s="704"/>
      <c r="VYV107" s="704"/>
      <c r="VYW107" s="704"/>
      <c r="VYX107" s="704"/>
      <c r="VYY107" s="704"/>
      <c r="VYZ107" s="704"/>
      <c r="VZA107" s="704"/>
      <c r="VZB107" s="704"/>
      <c r="VZC107" s="704"/>
      <c r="VZD107" s="704"/>
      <c r="VZE107" s="704"/>
      <c r="VZF107" s="704"/>
      <c r="VZG107" s="704"/>
      <c r="VZH107" s="704"/>
      <c r="VZI107" s="704"/>
      <c r="VZJ107" s="704"/>
      <c r="VZK107" s="704"/>
      <c r="VZL107" s="704"/>
      <c r="VZM107" s="704"/>
      <c r="VZN107" s="704"/>
      <c r="VZO107" s="704"/>
      <c r="VZP107" s="704"/>
      <c r="VZQ107" s="704"/>
      <c r="VZR107" s="704"/>
      <c r="VZS107" s="704"/>
      <c r="VZT107" s="704"/>
      <c r="VZU107" s="704"/>
      <c r="VZV107" s="704"/>
      <c r="VZW107" s="704"/>
      <c r="VZX107" s="704"/>
      <c r="VZY107" s="704"/>
      <c r="VZZ107" s="704"/>
      <c r="WAA107" s="704"/>
      <c r="WAB107" s="704"/>
      <c r="WAC107" s="704"/>
      <c r="WAD107" s="704"/>
      <c r="WAE107" s="704"/>
      <c r="WAF107" s="704"/>
      <c r="WAG107" s="704"/>
      <c r="WAH107" s="704"/>
      <c r="WAI107" s="704"/>
      <c r="WAJ107" s="704"/>
      <c r="WAK107" s="704"/>
      <c r="WAL107" s="704"/>
      <c r="WAM107" s="704"/>
      <c r="WAN107" s="704"/>
      <c r="WAO107" s="704"/>
      <c r="WAP107" s="704"/>
      <c r="WAQ107" s="704"/>
      <c r="WAR107" s="704"/>
      <c r="WAS107" s="704"/>
      <c r="WAT107" s="704"/>
      <c r="WAU107" s="704"/>
      <c r="WAV107" s="704"/>
      <c r="WAW107" s="704"/>
      <c r="WAX107" s="704"/>
      <c r="WAY107" s="704"/>
      <c r="WAZ107" s="704"/>
      <c r="WBA107" s="704"/>
      <c r="WBB107" s="704"/>
      <c r="WBC107" s="704"/>
      <c r="WBD107" s="704"/>
      <c r="WBE107" s="704"/>
      <c r="WBF107" s="704"/>
      <c r="WBG107" s="704"/>
      <c r="WBH107" s="704"/>
      <c r="WBI107" s="704"/>
      <c r="WBJ107" s="704"/>
      <c r="WBK107" s="704"/>
      <c r="WBL107" s="704"/>
      <c r="WBM107" s="704"/>
      <c r="WBN107" s="704"/>
      <c r="WBO107" s="704"/>
      <c r="WBP107" s="704"/>
      <c r="WBQ107" s="704"/>
      <c r="WBR107" s="704"/>
      <c r="WBS107" s="704"/>
      <c r="WBT107" s="704"/>
      <c r="WBU107" s="704"/>
      <c r="WBV107" s="704"/>
      <c r="WBW107" s="704"/>
      <c r="WBX107" s="704"/>
      <c r="WBY107" s="704"/>
      <c r="WBZ107" s="704"/>
      <c r="WCA107" s="704"/>
      <c r="WCB107" s="704"/>
      <c r="WCC107" s="704"/>
      <c r="WCD107" s="704"/>
      <c r="WCE107" s="704"/>
      <c r="WCF107" s="704"/>
      <c r="WCG107" s="704"/>
      <c r="WCH107" s="704"/>
      <c r="WCI107" s="704"/>
      <c r="WCJ107" s="704"/>
      <c r="WCK107" s="704"/>
      <c r="WCL107" s="704"/>
      <c r="WCM107" s="704"/>
      <c r="WCN107" s="704"/>
      <c r="WCO107" s="704"/>
      <c r="WCP107" s="704"/>
      <c r="WCQ107" s="704"/>
      <c r="WCR107" s="704"/>
      <c r="WCS107" s="704"/>
      <c r="WCT107" s="704"/>
      <c r="WCU107" s="704"/>
      <c r="WCV107" s="704"/>
      <c r="WCW107" s="704"/>
      <c r="WCX107" s="704"/>
      <c r="WCY107" s="704"/>
      <c r="WCZ107" s="704"/>
      <c r="WDA107" s="704"/>
      <c r="WDB107" s="704"/>
      <c r="WDC107" s="704"/>
      <c r="WDD107" s="704"/>
      <c r="WDE107" s="704"/>
      <c r="WDF107" s="704"/>
      <c r="WDG107" s="704"/>
      <c r="WDH107" s="704"/>
      <c r="WDI107" s="704"/>
      <c r="WDJ107" s="704"/>
      <c r="WDK107" s="704"/>
      <c r="WDL107" s="704"/>
      <c r="WDM107" s="704"/>
      <c r="WDN107" s="704"/>
      <c r="WDO107" s="704"/>
      <c r="WDP107" s="704"/>
      <c r="WDQ107" s="704"/>
      <c r="WDR107" s="704"/>
      <c r="WDS107" s="704"/>
      <c r="WDT107" s="704"/>
      <c r="WDU107" s="704"/>
      <c r="WDV107" s="704"/>
      <c r="WDW107" s="704"/>
      <c r="WDX107" s="704"/>
      <c r="WDY107" s="704"/>
      <c r="WDZ107" s="704"/>
      <c r="WEA107" s="704"/>
      <c r="WEB107" s="704"/>
      <c r="WEC107" s="704"/>
      <c r="WED107" s="704"/>
      <c r="WEE107" s="704"/>
      <c r="WEF107" s="704"/>
      <c r="WEG107" s="704"/>
      <c r="WEH107" s="704"/>
      <c r="WEI107" s="704"/>
      <c r="WEJ107" s="704"/>
      <c r="WEK107" s="704"/>
      <c r="WEL107" s="704"/>
      <c r="WEM107" s="704"/>
      <c r="WEN107" s="704"/>
      <c r="WEO107" s="704"/>
      <c r="WEP107" s="704"/>
      <c r="WEQ107" s="704"/>
      <c r="WER107" s="704"/>
      <c r="WES107" s="704"/>
      <c r="WET107" s="704"/>
      <c r="WEU107" s="704"/>
      <c r="WEV107" s="704"/>
      <c r="WEW107" s="704"/>
      <c r="WEX107" s="704"/>
      <c r="WEY107" s="704"/>
      <c r="WEZ107" s="704"/>
      <c r="WFA107" s="704"/>
      <c r="WFB107" s="704"/>
      <c r="WFC107" s="704"/>
      <c r="WFD107" s="704"/>
      <c r="WFE107" s="704"/>
      <c r="WFF107" s="704"/>
      <c r="WFG107" s="704"/>
      <c r="WFH107" s="704"/>
      <c r="WFI107" s="704"/>
      <c r="WFJ107" s="704"/>
      <c r="WFK107" s="704"/>
      <c r="WFL107" s="704"/>
      <c r="WFM107" s="704"/>
      <c r="WFN107" s="704"/>
      <c r="WFO107" s="704"/>
      <c r="WFP107" s="704"/>
      <c r="WFQ107" s="704"/>
      <c r="WFR107" s="704"/>
      <c r="WFS107" s="704"/>
      <c r="WFT107" s="704"/>
      <c r="WFU107" s="704"/>
      <c r="WFV107" s="704"/>
      <c r="WFW107" s="704"/>
      <c r="WFX107" s="704"/>
      <c r="WFY107" s="704"/>
      <c r="WFZ107" s="704"/>
      <c r="WGA107" s="704"/>
      <c r="WGB107" s="704"/>
      <c r="WGC107" s="704"/>
      <c r="WGD107" s="704"/>
      <c r="WGE107" s="704"/>
      <c r="WGF107" s="704"/>
      <c r="WGG107" s="704"/>
      <c r="WGH107" s="704"/>
      <c r="WGI107" s="704"/>
      <c r="WGJ107" s="704"/>
      <c r="WGK107" s="704"/>
      <c r="WGL107" s="704"/>
      <c r="WGM107" s="704"/>
      <c r="WGN107" s="704"/>
      <c r="WGO107" s="704"/>
      <c r="WGP107" s="704"/>
      <c r="WGQ107" s="704"/>
      <c r="WGR107" s="704"/>
      <c r="WGS107" s="704"/>
      <c r="WGT107" s="704"/>
      <c r="WGU107" s="704"/>
      <c r="WGV107" s="704"/>
      <c r="WGW107" s="704"/>
      <c r="WGX107" s="704"/>
      <c r="WGY107" s="704"/>
      <c r="WGZ107" s="704"/>
      <c r="WHA107" s="704"/>
      <c r="WHB107" s="704"/>
      <c r="WHC107" s="704"/>
      <c r="WHD107" s="704"/>
      <c r="WHE107" s="704"/>
      <c r="WHF107" s="704"/>
      <c r="WHG107" s="704"/>
      <c r="WHH107" s="704"/>
      <c r="WHI107" s="704"/>
      <c r="WHJ107" s="704"/>
      <c r="WHK107" s="704"/>
      <c r="WHL107" s="704"/>
      <c r="WHM107" s="704"/>
      <c r="WHN107" s="704"/>
      <c r="WHO107" s="704"/>
      <c r="WHP107" s="704"/>
      <c r="WHQ107" s="704"/>
      <c r="WHR107" s="704"/>
      <c r="WHS107" s="704"/>
      <c r="WHT107" s="704"/>
      <c r="WHU107" s="704"/>
      <c r="WHV107" s="704"/>
      <c r="WHW107" s="704"/>
      <c r="WHX107" s="704"/>
      <c r="WHY107" s="704"/>
      <c r="WHZ107" s="704"/>
      <c r="WIA107" s="704"/>
      <c r="WIB107" s="704"/>
      <c r="WIC107" s="704"/>
      <c r="WID107" s="704"/>
      <c r="WIE107" s="704"/>
      <c r="WIF107" s="704"/>
      <c r="WIG107" s="704"/>
      <c r="WIH107" s="704"/>
      <c r="WII107" s="704"/>
      <c r="WIJ107" s="704"/>
      <c r="WIK107" s="704"/>
      <c r="WIL107" s="704"/>
      <c r="WIM107" s="704"/>
      <c r="WIN107" s="704"/>
      <c r="WIO107" s="704"/>
      <c r="WIP107" s="704"/>
      <c r="WIQ107" s="704"/>
      <c r="WIR107" s="704"/>
      <c r="WIS107" s="704"/>
      <c r="WIT107" s="704"/>
      <c r="WIU107" s="704"/>
      <c r="WIV107" s="704"/>
      <c r="WIW107" s="704"/>
      <c r="WIX107" s="704"/>
      <c r="WIY107" s="704"/>
      <c r="WIZ107" s="704"/>
      <c r="WJA107" s="704"/>
      <c r="WJB107" s="704"/>
      <c r="WJC107" s="704"/>
      <c r="WJD107" s="704"/>
      <c r="WJE107" s="704"/>
      <c r="WJF107" s="704"/>
      <c r="WJG107" s="704"/>
      <c r="WJH107" s="704"/>
      <c r="WJI107" s="704"/>
      <c r="WJJ107" s="704"/>
      <c r="WJK107" s="704"/>
      <c r="WJL107" s="704"/>
      <c r="WJM107" s="704"/>
      <c r="WJN107" s="704"/>
      <c r="WJO107" s="704"/>
      <c r="WJP107" s="704"/>
      <c r="WJQ107" s="704"/>
      <c r="WJR107" s="704"/>
      <c r="WJS107" s="704"/>
      <c r="WJT107" s="704"/>
      <c r="WJU107" s="704"/>
      <c r="WJV107" s="704"/>
      <c r="WJW107" s="704"/>
      <c r="WJX107" s="704"/>
      <c r="WJY107" s="704"/>
      <c r="WJZ107" s="704"/>
      <c r="WKA107" s="704"/>
      <c r="WKB107" s="704"/>
      <c r="WKC107" s="704"/>
      <c r="WKD107" s="704"/>
      <c r="WKE107" s="704"/>
      <c r="WKF107" s="704"/>
      <c r="WKG107" s="704"/>
      <c r="WKH107" s="704"/>
      <c r="WKI107" s="704"/>
      <c r="WKJ107" s="704"/>
      <c r="WKK107" s="704"/>
      <c r="WKL107" s="704"/>
      <c r="WKM107" s="704"/>
      <c r="WKN107" s="704"/>
      <c r="WKO107" s="704"/>
      <c r="WKP107" s="704"/>
      <c r="WKQ107" s="704"/>
      <c r="WKR107" s="704"/>
      <c r="WKS107" s="704"/>
      <c r="WKT107" s="704"/>
      <c r="WKU107" s="704"/>
      <c r="WKV107" s="704"/>
      <c r="WKW107" s="704"/>
      <c r="WKX107" s="704"/>
      <c r="WKY107" s="704"/>
      <c r="WKZ107" s="704"/>
      <c r="WLA107" s="704"/>
      <c r="WLB107" s="704"/>
      <c r="WLC107" s="704"/>
      <c r="WLD107" s="704"/>
      <c r="WLE107" s="704"/>
      <c r="WLF107" s="704"/>
      <c r="WLG107" s="704"/>
      <c r="WLH107" s="704"/>
      <c r="WLI107" s="704"/>
      <c r="WLJ107" s="704"/>
      <c r="WLK107" s="704"/>
      <c r="WLL107" s="704"/>
      <c r="WLM107" s="704"/>
      <c r="WLN107" s="704"/>
      <c r="WLO107" s="704"/>
      <c r="WLP107" s="704"/>
      <c r="WLQ107" s="704"/>
      <c r="WLR107" s="704"/>
      <c r="WLS107" s="704"/>
      <c r="WLT107" s="704"/>
      <c r="WLU107" s="704"/>
      <c r="WLV107" s="704"/>
      <c r="WLW107" s="704"/>
      <c r="WLX107" s="704"/>
      <c r="WLY107" s="704"/>
      <c r="WLZ107" s="704"/>
      <c r="WMA107" s="704"/>
      <c r="WMB107" s="704"/>
      <c r="WMC107" s="704"/>
      <c r="WMD107" s="704"/>
      <c r="WME107" s="704"/>
      <c r="WMF107" s="704"/>
      <c r="WMG107" s="704"/>
      <c r="WMH107" s="704"/>
      <c r="WMI107" s="704"/>
      <c r="WMJ107" s="704"/>
      <c r="WMK107" s="704"/>
      <c r="WML107" s="704"/>
      <c r="WMM107" s="704"/>
      <c r="WMN107" s="704"/>
      <c r="WMO107" s="704"/>
      <c r="WMP107" s="704"/>
      <c r="WMQ107" s="704"/>
      <c r="WMR107" s="704"/>
      <c r="WMS107" s="704"/>
      <c r="WMT107" s="704"/>
      <c r="WMU107" s="704"/>
      <c r="WMV107" s="704"/>
      <c r="WMW107" s="704"/>
      <c r="WMX107" s="704"/>
      <c r="WMY107" s="704"/>
      <c r="WMZ107" s="704"/>
      <c r="WNA107" s="704"/>
      <c r="WNB107" s="704"/>
      <c r="WNC107" s="704"/>
      <c r="WND107" s="704"/>
      <c r="WNE107" s="704"/>
      <c r="WNF107" s="704"/>
      <c r="WNG107" s="704"/>
      <c r="WNH107" s="704"/>
      <c r="WNI107" s="704"/>
      <c r="WNJ107" s="704"/>
      <c r="WNK107" s="704"/>
      <c r="WNL107" s="704"/>
      <c r="WNM107" s="704"/>
      <c r="WNN107" s="704"/>
      <c r="WNO107" s="704"/>
      <c r="WNP107" s="704"/>
      <c r="WNQ107" s="704"/>
      <c r="WNR107" s="704"/>
      <c r="WNS107" s="704"/>
      <c r="WNT107" s="704"/>
      <c r="WNU107" s="704"/>
      <c r="WNV107" s="704"/>
      <c r="WNW107" s="704"/>
      <c r="WNX107" s="704"/>
      <c r="WNY107" s="704"/>
      <c r="WNZ107" s="704"/>
      <c r="WOA107" s="704"/>
      <c r="WOB107" s="704"/>
      <c r="WOC107" s="704"/>
      <c r="WOD107" s="704"/>
      <c r="WOE107" s="704"/>
      <c r="WOF107" s="704"/>
      <c r="WOG107" s="704"/>
      <c r="WOH107" s="704"/>
      <c r="WOI107" s="704"/>
      <c r="WOJ107" s="704"/>
      <c r="WOK107" s="704"/>
      <c r="WOL107" s="704"/>
      <c r="WOM107" s="704"/>
      <c r="WON107" s="704"/>
      <c r="WOO107" s="704"/>
      <c r="WOP107" s="704"/>
      <c r="WOQ107" s="704"/>
      <c r="WOR107" s="704"/>
      <c r="WOS107" s="704"/>
      <c r="WOT107" s="704"/>
      <c r="WOU107" s="704"/>
      <c r="WOV107" s="704"/>
      <c r="WOW107" s="704"/>
      <c r="WOX107" s="704"/>
      <c r="WOY107" s="704"/>
      <c r="WOZ107" s="704"/>
      <c r="WPA107" s="704"/>
      <c r="WPB107" s="704"/>
      <c r="WPC107" s="704"/>
      <c r="WPD107" s="704"/>
      <c r="WPE107" s="704"/>
      <c r="WPF107" s="704"/>
      <c r="WPG107" s="704"/>
      <c r="WPH107" s="704"/>
      <c r="WPI107" s="704"/>
      <c r="WPJ107" s="704"/>
      <c r="WPK107" s="704"/>
      <c r="WPL107" s="704"/>
      <c r="WPM107" s="704"/>
      <c r="WPN107" s="704"/>
      <c r="WPO107" s="704"/>
      <c r="WPP107" s="704"/>
      <c r="WPQ107" s="704"/>
      <c r="WPR107" s="704"/>
      <c r="WPS107" s="704"/>
      <c r="WPT107" s="704"/>
      <c r="WPU107" s="704"/>
      <c r="WPV107" s="704"/>
      <c r="WPW107" s="704"/>
      <c r="WPX107" s="704"/>
      <c r="WPY107" s="704"/>
      <c r="WPZ107" s="704"/>
      <c r="WQA107" s="704"/>
      <c r="WQB107" s="704"/>
      <c r="WQC107" s="704"/>
      <c r="WQD107" s="704"/>
      <c r="WQE107" s="704"/>
      <c r="WQF107" s="704"/>
      <c r="WQG107" s="704"/>
      <c r="WQH107" s="704"/>
      <c r="WQI107" s="704"/>
      <c r="WQJ107" s="704"/>
      <c r="WQK107" s="704"/>
      <c r="WQL107" s="704"/>
      <c r="WQM107" s="704"/>
      <c r="WQN107" s="704"/>
      <c r="WQO107" s="704"/>
      <c r="WQP107" s="704"/>
      <c r="WQQ107" s="704"/>
      <c r="WQR107" s="704"/>
      <c r="WQS107" s="704"/>
      <c r="WQT107" s="704"/>
      <c r="WQU107" s="704"/>
      <c r="WQV107" s="704"/>
      <c r="WQW107" s="704"/>
      <c r="WQX107" s="704"/>
      <c r="WQY107" s="704"/>
      <c r="WQZ107" s="704"/>
      <c r="WRA107" s="704"/>
      <c r="WRB107" s="704"/>
      <c r="WRC107" s="704"/>
      <c r="WRD107" s="704"/>
      <c r="WRE107" s="704"/>
      <c r="WRF107" s="704"/>
      <c r="WRG107" s="704"/>
      <c r="WRH107" s="704"/>
      <c r="WRI107" s="704"/>
      <c r="WRJ107" s="704"/>
      <c r="WRK107" s="704"/>
      <c r="WRL107" s="704"/>
      <c r="WRM107" s="704"/>
      <c r="WRN107" s="704"/>
      <c r="WRO107" s="704"/>
      <c r="WRP107" s="704"/>
      <c r="WRQ107" s="704"/>
      <c r="WRR107" s="704"/>
      <c r="WRS107" s="704"/>
      <c r="WRT107" s="704"/>
      <c r="WRU107" s="704"/>
      <c r="WRV107" s="704"/>
      <c r="WRW107" s="704"/>
      <c r="WRX107" s="704"/>
      <c r="WRY107" s="704"/>
      <c r="WRZ107" s="704"/>
      <c r="WSA107" s="704"/>
      <c r="WSB107" s="704"/>
      <c r="WSC107" s="704"/>
      <c r="WSD107" s="704"/>
      <c r="WSE107" s="704"/>
      <c r="WSF107" s="704"/>
      <c r="WSG107" s="704"/>
      <c r="WSH107" s="704"/>
      <c r="WSI107" s="704"/>
      <c r="WSJ107" s="704"/>
      <c r="WSK107" s="704"/>
      <c r="WSL107" s="704"/>
      <c r="WSM107" s="704"/>
      <c r="WSN107" s="704"/>
      <c r="WSO107" s="704"/>
      <c r="WSP107" s="704"/>
      <c r="WSQ107" s="704"/>
      <c r="WSR107" s="704"/>
      <c r="WSS107" s="704"/>
      <c r="WST107" s="704"/>
      <c r="WSU107" s="704"/>
      <c r="WSV107" s="704"/>
      <c r="WSW107" s="704"/>
      <c r="WSX107" s="704"/>
      <c r="WSY107" s="704"/>
      <c r="WSZ107" s="704"/>
      <c r="WTA107" s="704"/>
      <c r="WTB107" s="704"/>
      <c r="WTC107" s="704"/>
      <c r="WTD107" s="704"/>
      <c r="WTE107" s="704"/>
      <c r="WTF107" s="704"/>
      <c r="WTG107" s="704"/>
      <c r="WTH107" s="704"/>
      <c r="WTI107" s="704"/>
      <c r="WTJ107" s="704"/>
      <c r="WTK107" s="704"/>
      <c r="WTL107" s="704"/>
      <c r="WTM107" s="704"/>
      <c r="WTN107" s="704"/>
      <c r="WTO107" s="704"/>
      <c r="WTP107" s="704"/>
      <c r="WTQ107" s="704"/>
      <c r="WTR107" s="704"/>
      <c r="WTS107" s="704"/>
      <c r="WTT107" s="704"/>
      <c r="WTU107" s="704"/>
      <c r="WTV107" s="704"/>
      <c r="WTW107" s="704"/>
      <c r="WTX107" s="704"/>
      <c r="WTY107" s="704"/>
      <c r="WTZ107" s="704"/>
      <c r="WUA107" s="704"/>
      <c r="WUB107" s="704"/>
      <c r="WUC107" s="704"/>
      <c r="WUD107" s="704"/>
      <c r="WUE107" s="704"/>
      <c r="WUF107" s="704"/>
      <c r="WUG107" s="704"/>
      <c r="WUH107" s="704"/>
      <c r="WUI107" s="704"/>
      <c r="WUJ107" s="704"/>
      <c r="WUK107" s="704"/>
      <c r="WUL107" s="704"/>
      <c r="WUM107" s="704"/>
      <c r="WUN107" s="704"/>
      <c r="WUO107" s="704"/>
      <c r="WUP107" s="704"/>
      <c r="WUQ107" s="704"/>
      <c r="WUR107" s="704"/>
      <c r="WUS107" s="704"/>
      <c r="WUT107" s="704"/>
      <c r="WUU107" s="704"/>
      <c r="WUV107" s="704"/>
      <c r="WUW107" s="704"/>
      <c r="WUX107" s="704"/>
      <c r="WUY107" s="704"/>
      <c r="WUZ107" s="704"/>
      <c r="WVA107" s="704"/>
      <c r="WVB107" s="704"/>
      <c r="WVC107" s="704"/>
      <c r="WVD107" s="704"/>
      <c r="WVE107" s="704"/>
      <c r="WVF107" s="704"/>
      <c r="WVG107" s="704"/>
      <c r="WVH107" s="704"/>
      <c r="WVI107" s="704"/>
      <c r="WVJ107" s="704"/>
      <c r="WVK107" s="704"/>
      <c r="WVL107" s="704"/>
      <c r="WVM107" s="704"/>
      <c r="WVN107" s="704"/>
      <c r="WVO107" s="704"/>
      <c r="WVP107" s="704"/>
      <c r="WVQ107" s="704"/>
      <c r="WVR107" s="704"/>
      <c r="WVS107" s="704"/>
      <c r="WVT107" s="704"/>
      <c r="WVU107" s="704"/>
      <c r="WVV107" s="704"/>
      <c r="WVW107" s="704"/>
      <c r="WVX107" s="704"/>
      <c r="WVY107" s="704"/>
      <c r="WVZ107" s="704"/>
      <c r="WWA107" s="704"/>
      <c r="WWB107" s="704"/>
      <c r="WWC107" s="704"/>
      <c r="WWD107" s="704"/>
      <c r="WWE107" s="704"/>
      <c r="WWF107" s="704"/>
      <c r="WWG107" s="704"/>
      <c r="WWH107" s="704"/>
      <c r="WWI107" s="704"/>
      <c r="WWJ107" s="704"/>
      <c r="WWK107" s="704"/>
      <c r="WWL107" s="704"/>
      <c r="WWM107" s="704"/>
      <c r="WWN107" s="704"/>
      <c r="WWO107" s="704"/>
      <c r="WWP107" s="704"/>
      <c r="WWQ107" s="704"/>
      <c r="WWR107" s="704"/>
      <c r="WWS107" s="704"/>
      <c r="WWT107" s="704"/>
      <c r="WWU107" s="704"/>
      <c r="WWV107" s="704"/>
      <c r="WWW107" s="704"/>
      <c r="WWX107" s="704"/>
      <c r="WWY107" s="704"/>
      <c r="WWZ107" s="704"/>
      <c r="WXA107" s="704"/>
      <c r="WXB107" s="704"/>
      <c r="WXC107" s="704"/>
      <c r="WXD107" s="704"/>
      <c r="WXE107" s="704"/>
      <c r="WXF107" s="704"/>
      <c r="WXG107" s="704"/>
      <c r="WXH107" s="704"/>
      <c r="WXI107" s="704"/>
      <c r="WXJ107" s="704"/>
      <c r="WXK107" s="704"/>
      <c r="WXL107" s="704"/>
      <c r="WXM107" s="704"/>
      <c r="WXN107" s="704"/>
      <c r="WXO107" s="704"/>
      <c r="WXP107" s="704"/>
      <c r="WXQ107" s="704"/>
      <c r="WXR107" s="704"/>
      <c r="WXS107" s="704"/>
      <c r="WXT107" s="704"/>
      <c r="WXU107" s="704"/>
      <c r="WXV107" s="704"/>
      <c r="WXW107" s="704"/>
      <c r="WXX107" s="704"/>
      <c r="WXY107" s="704"/>
      <c r="WXZ107" s="704"/>
      <c r="WYA107" s="704"/>
      <c r="WYB107" s="704"/>
      <c r="WYC107" s="704"/>
      <c r="WYD107" s="704"/>
      <c r="WYE107" s="704"/>
      <c r="WYF107" s="704"/>
      <c r="WYG107" s="704"/>
      <c r="WYH107" s="704"/>
      <c r="WYI107" s="704"/>
      <c r="WYJ107" s="704"/>
      <c r="WYK107" s="704"/>
      <c r="WYL107" s="704"/>
      <c r="WYM107" s="704"/>
      <c r="WYN107" s="704"/>
      <c r="WYO107" s="704"/>
      <c r="WYP107" s="704"/>
      <c r="WYQ107" s="704"/>
      <c r="WYR107" s="704"/>
      <c r="WYS107" s="704"/>
      <c r="WYT107" s="704"/>
      <c r="WYU107" s="704"/>
      <c r="WYV107" s="704"/>
      <c r="WYW107" s="704"/>
      <c r="WYX107" s="704"/>
      <c r="WYY107" s="704"/>
      <c r="WYZ107" s="704"/>
      <c r="WZA107" s="704"/>
      <c r="WZB107" s="704"/>
      <c r="WZC107" s="704"/>
      <c r="WZD107" s="704"/>
      <c r="WZE107" s="704"/>
      <c r="WZF107" s="704"/>
      <c r="WZG107" s="704"/>
      <c r="WZH107" s="704"/>
      <c r="WZI107" s="704"/>
      <c r="WZJ107" s="704"/>
      <c r="WZK107" s="704"/>
      <c r="WZL107" s="704"/>
      <c r="WZM107" s="704"/>
      <c r="WZN107" s="704"/>
      <c r="WZO107" s="704"/>
      <c r="WZP107" s="704"/>
      <c r="WZQ107" s="704"/>
      <c r="WZR107" s="704"/>
      <c r="WZS107" s="704"/>
      <c r="WZT107" s="704"/>
      <c r="WZU107" s="704"/>
      <c r="WZV107" s="704"/>
      <c r="WZW107" s="704"/>
      <c r="WZX107" s="704"/>
      <c r="WZY107" s="704"/>
      <c r="WZZ107" s="704"/>
      <c r="XAA107" s="704"/>
      <c r="XAB107" s="704"/>
      <c r="XAC107" s="704"/>
      <c r="XAD107" s="704"/>
      <c r="XAE107" s="704"/>
      <c r="XAF107" s="704"/>
      <c r="XAG107" s="704"/>
      <c r="XAH107" s="704"/>
      <c r="XAI107" s="704"/>
      <c r="XAJ107" s="704"/>
      <c r="XAK107" s="704"/>
      <c r="XAL107" s="704"/>
      <c r="XAM107" s="704"/>
      <c r="XAN107" s="704"/>
      <c r="XAO107" s="704"/>
      <c r="XAP107" s="704"/>
      <c r="XAQ107" s="704"/>
      <c r="XAR107" s="704"/>
      <c r="XAS107" s="704"/>
      <c r="XAT107" s="704"/>
      <c r="XAU107" s="704"/>
      <c r="XAV107" s="704"/>
      <c r="XAW107" s="704"/>
      <c r="XAX107" s="704"/>
      <c r="XAY107" s="704"/>
      <c r="XAZ107" s="704"/>
      <c r="XBA107" s="704"/>
      <c r="XBB107" s="704"/>
      <c r="XBC107" s="704"/>
      <c r="XBD107" s="704"/>
      <c r="XBE107" s="704"/>
      <c r="XBF107" s="704"/>
      <c r="XBG107" s="704"/>
      <c r="XBH107" s="704"/>
      <c r="XBI107" s="704"/>
      <c r="XBJ107" s="704"/>
      <c r="XBK107" s="704"/>
      <c r="XBL107" s="704"/>
      <c r="XBM107" s="704"/>
      <c r="XBN107" s="704"/>
      <c r="XBO107" s="704"/>
      <c r="XBP107" s="704"/>
      <c r="XBQ107" s="704"/>
      <c r="XBR107" s="704"/>
      <c r="XBS107" s="704"/>
      <c r="XBT107" s="704"/>
      <c r="XBU107" s="704"/>
      <c r="XBV107" s="704"/>
      <c r="XBW107" s="704"/>
      <c r="XBX107" s="704"/>
      <c r="XBY107" s="704"/>
      <c r="XBZ107" s="704"/>
      <c r="XCA107" s="704"/>
      <c r="XCB107" s="704"/>
      <c r="XCC107" s="704"/>
      <c r="XCD107" s="704"/>
      <c r="XCE107" s="704"/>
      <c r="XCF107" s="704"/>
      <c r="XCG107" s="704"/>
      <c r="XCH107" s="704"/>
      <c r="XCI107" s="704"/>
      <c r="XCJ107" s="704"/>
      <c r="XCK107" s="704"/>
      <c r="XCL107" s="704"/>
      <c r="XCM107" s="704"/>
      <c r="XCN107" s="704"/>
      <c r="XCO107" s="704"/>
      <c r="XCP107" s="704"/>
      <c r="XCQ107" s="704"/>
      <c r="XCR107" s="704"/>
      <c r="XCS107" s="704"/>
      <c r="XCT107" s="704"/>
      <c r="XCU107" s="704"/>
      <c r="XCV107" s="704"/>
      <c r="XCW107" s="704"/>
      <c r="XCX107" s="704"/>
      <c r="XCY107" s="704"/>
      <c r="XCZ107" s="704"/>
      <c r="XDA107" s="704"/>
      <c r="XDB107" s="704"/>
      <c r="XDC107" s="704"/>
      <c r="XDD107" s="704"/>
      <c r="XDE107" s="704"/>
      <c r="XDF107" s="704"/>
      <c r="XDG107" s="704"/>
      <c r="XDH107" s="704"/>
      <c r="XDI107" s="704"/>
      <c r="XDJ107" s="704"/>
      <c r="XDK107" s="704"/>
      <c r="XDL107" s="704"/>
      <c r="XDM107" s="704"/>
      <c r="XDN107" s="704"/>
      <c r="XDO107" s="704"/>
      <c r="XDP107" s="704"/>
      <c r="XDQ107" s="704"/>
      <c r="XDR107" s="704"/>
      <c r="XDS107" s="704"/>
      <c r="XDT107" s="704"/>
      <c r="XDU107" s="704"/>
      <c r="XDV107" s="704"/>
      <c r="XDW107" s="704"/>
      <c r="XDX107" s="704"/>
      <c r="XDY107" s="704"/>
      <c r="XDZ107" s="704"/>
      <c r="XEA107" s="704"/>
      <c r="XEB107" s="704"/>
      <c r="XEC107" s="704"/>
      <c r="XED107" s="704"/>
      <c r="XEE107" s="704"/>
      <c r="XEF107" s="704"/>
      <c r="XEG107" s="704"/>
      <c r="XEH107" s="704"/>
      <c r="XEI107" s="704"/>
      <c r="XEJ107" s="704"/>
      <c r="XEK107" s="704"/>
    </row>
    <row r="108" spans="1:16365" s="715" customFormat="1" ht="99.9" customHeight="1" x14ac:dyDescent="0.25">
      <c r="A108" s="45">
        <v>104</v>
      </c>
      <c r="B108" s="701" t="s">
        <v>632</v>
      </c>
      <c r="C108" s="45">
        <v>7</v>
      </c>
      <c r="D108" s="43" t="s">
        <v>797</v>
      </c>
      <c r="E108" s="47" t="s">
        <v>1250</v>
      </c>
      <c r="F108" s="69">
        <v>14120</v>
      </c>
      <c r="G108" s="735" t="s">
        <v>1270</v>
      </c>
      <c r="H108" s="143">
        <v>2019</v>
      </c>
      <c r="I108" s="45" t="s">
        <v>1271</v>
      </c>
      <c r="J108" s="157">
        <v>399606.28</v>
      </c>
      <c r="K108" s="701" t="s">
        <v>819</v>
      </c>
      <c r="L108" s="48" t="s">
        <v>885</v>
      </c>
      <c r="M108" s="59" t="s">
        <v>886</v>
      </c>
      <c r="N108" s="45" t="s">
        <v>1272</v>
      </c>
      <c r="O108" s="45" t="s">
        <v>1273</v>
      </c>
      <c r="P108" s="705" t="s">
        <v>1274</v>
      </c>
      <c r="Q108" s="146">
        <f t="shared" si="7"/>
        <v>91.09</v>
      </c>
      <c r="R108" s="146">
        <v>43.09</v>
      </c>
      <c r="S108" s="159">
        <v>5.5</v>
      </c>
      <c r="T108" s="159">
        <v>42.5</v>
      </c>
      <c r="U108" s="160">
        <f t="shared" si="8"/>
        <v>91.09</v>
      </c>
      <c r="V108" s="255">
        <v>90</v>
      </c>
      <c r="W108" s="149">
        <v>18</v>
      </c>
      <c r="X108" s="189" t="s">
        <v>1275</v>
      </c>
      <c r="Y108" s="161">
        <v>3</v>
      </c>
      <c r="Z108" s="161">
        <v>8</v>
      </c>
      <c r="AA108" s="161">
        <v>1</v>
      </c>
      <c r="AB108" s="161">
        <v>4</v>
      </c>
      <c r="AC108" s="161" t="s">
        <v>1276</v>
      </c>
      <c r="AD108" s="162">
        <v>0</v>
      </c>
      <c r="AE108" s="163">
        <v>5</v>
      </c>
      <c r="AF108" s="706">
        <v>90</v>
      </c>
      <c r="AG108" s="164" t="s">
        <v>797</v>
      </c>
      <c r="AH108" s="63" t="s">
        <v>909</v>
      </c>
      <c r="AI108" s="165">
        <v>90</v>
      </c>
      <c r="AJ108" s="193" t="s">
        <v>645</v>
      </c>
      <c r="AK108" s="191" t="s">
        <v>645</v>
      </c>
      <c r="AL108" s="192">
        <v>0</v>
      </c>
      <c r="AM108" s="164" t="s">
        <v>645</v>
      </c>
      <c r="AN108" s="63" t="s">
        <v>645</v>
      </c>
      <c r="AO108" s="166">
        <v>0</v>
      </c>
      <c r="AP108" s="193" t="s">
        <v>645</v>
      </c>
      <c r="AQ108" s="191" t="s">
        <v>645</v>
      </c>
      <c r="AR108" s="192">
        <v>0</v>
      </c>
      <c r="AS108" s="164" t="s">
        <v>645</v>
      </c>
      <c r="AT108" s="63" t="s">
        <v>645</v>
      </c>
      <c r="AU108" s="166">
        <v>0</v>
      </c>
      <c r="AV108" s="167" t="s">
        <v>645</v>
      </c>
      <c r="AW108" s="168" t="s">
        <v>645</v>
      </c>
      <c r="AX108" s="169">
        <v>0</v>
      </c>
      <c r="AY108" s="716"/>
      <c r="AZ108" s="716"/>
      <c r="BA108" s="716"/>
      <c r="BB108" s="716"/>
      <c r="BC108" s="716"/>
      <c r="BD108" s="716"/>
      <c r="BE108" s="716"/>
      <c r="BF108" s="716"/>
      <c r="BG108" s="716"/>
    </row>
    <row r="109" spans="1:16365" s="715" customFormat="1" ht="99.9" customHeight="1" x14ac:dyDescent="0.25">
      <c r="A109" s="45">
        <v>104</v>
      </c>
      <c r="B109" s="701" t="s">
        <v>632</v>
      </c>
      <c r="C109" s="45">
        <v>7</v>
      </c>
      <c r="D109" s="45" t="s">
        <v>802</v>
      </c>
      <c r="E109" s="45" t="s">
        <v>1277</v>
      </c>
      <c r="F109" s="63">
        <v>12318</v>
      </c>
      <c r="G109" s="45" t="s">
        <v>1278</v>
      </c>
      <c r="H109" s="143">
        <v>2007</v>
      </c>
      <c r="I109" s="45" t="s">
        <v>1279</v>
      </c>
      <c r="J109" s="157">
        <v>158134</v>
      </c>
      <c r="K109" s="158" t="s">
        <v>656</v>
      </c>
      <c r="L109" s="46" t="s">
        <v>1280</v>
      </c>
      <c r="M109" s="45" t="s">
        <v>1281</v>
      </c>
      <c r="N109" s="45" t="s">
        <v>1282</v>
      </c>
      <c r="O109" s="45" t="s">
        <v>1283</v>
      </c>
      <c r="P109" s="705" t="s">
        <v>1284</v>
      </c>
      <c r="Q109" s="146">
        <f>U109</f>
        <v>34.192941176470569</v>
      </c>
      <c r="R109" s="159">
        <v>0</v>
      </c>
      <c r="S109" s="159">
        <v>5.882352941176471</v>
      </c>
      <c r="T109" s="159">
        <v>28.310588235294102</v>
      </c>
      <c r="U109" s="160">
        <f>SUM(R109:T109)</f>
        <v>34.192941176470569</v>
      </c>
      <c r="V109" s="255">
        <v>93.33</v>
      </c>
      <c r="W109" s="149">
        <v>100</v>
      </c>
      <c r="X109" s="189" t="s">
        <v>1285</v>
      </c>
      <c r="Y109" s="161">
        <v>4</v>
      </c>
      <c r="Z109" s="161">
        <v>4</v>
      </c>
      <c r="AA109" s="161">
        <v>1</v>
      </c>
      <c r="AB109" s="161">
        <v>4</v>
      </c>
      <c r="AC109" s="161">
        <v>86</v>
      </c>
      <c r="AD109" s="162">
        <v>15.5</v>
      </c>
      <c r="AE109" s="163">
        <v>5</v>
      </c>
      <c r="AF109" s="706">
        <v>100</v>
      </c>
      <c r="AG109" s="164" t="s">
        <v>1286</v>
      </c>
      <c r="AH109" s="63" t="s">
        <v>1287</v>
      </c>
      <c r="AI109" s="165">
        <v>50</v>
      </c>
      <c r="AJ109" s="193" t="s">
        <v>1288</v>
      </c>
      <c r="AK109" s="191" t="s">
        <v>1289</v>
      </c>
      <c r="AL109" s="192">
        <v>50</v>
      </c>
      <c r="AM109" s="164" t="s">
        <v>1290</v>
      </c>
      <c r="AN109" s="63" t="s">
        <v>663</v>
      </c>
      <c r="AO109" s="166">
        <v>0</v>
      </c>
      <c r="AP109" s="1372" t="s">
        <v>645</v>
      </c>
      <c r="AQ109" s="191" t="s">
        <v>645</v>
      </c>
      <c r="AR109" s="192">
        <v>0</v>
      </c>
      <c r="AS109" s="164" t="s">
        <v>645</v>
      </c>
      <c r="AT109" s="63" t="s">
        <v>645</v>
      </c>
      <c r="AU109" s="166">
        <v>0</v>
      </c>
      <c r="AV109" s="167" t="s">
        <v>645</v>
      </c>
      <c r="AW109" s="168" t="s">
        <v>645</v>
      </c>
      <c r="AX109" s="169">
        <v>0</v>
      </c>
      <c r="AY109" s="748"/>
      <c r="AZ109" s="748"/>
      <c r="BA109" s="748"/>
      <c r="BB109" s="748"/>
      <c r="BC109" s="748"/>
      <c r="BD109" s="748"/>
      <c r="BE109" s="748"/>
      <c r="BF109" s="748"/>
      <c r="BG109" s="748"/>
      <c r="BH109" s="747"/>
      <c r="BI109" s="747"/>
      <c r="BJ109" s="747"/>
      <c r="BK109" s="747"/>
      <c r="BL109" s="747"/>
      <c r="BM109" s="747"/>
      <c r="BN109" s="747"/>
      <c r="BO109" s="747"/>
      <c r="BP109" s="747"/>
      <c r="BQ109" s="747"/>
      <c r="BR109" s="747"/>
      <c r="BS109" s="747"/>
      <c r="BT109" s="747"/>
      <c r="BU109" s="747"/>
      <c r="BV109" s="747"/>
      <c r="BW109" s="747"/>
      <c r="BX109" s="747"/>
      <c r="BY109" s="747"/>
      <c r="BZ109" s="747"/>
      <c r="CA109" s="747"/>
      <c r="CB109" s="747"/>
      <c r="CC109" s="747"/>
      <c r="CD109" s="747"/>
      <c r="CE109" s="747"/>
      <c r="CF109" s="747"/>
      <c r="CG109" s="747"/>
      <c r="CH109" s="747"/>
      <c r="CI109" s="747"/>
      <c r="CJ109" s="747"/>
      <c r="CK109" s="747"/>
      <c r="CL109" s="747"/>
      <c r="CM109" s="747"/>
      <c r="CN109" s="747"/>
      <c r="CO109" s="747"/>
      <c r="CP109" s="747"/>
      <c r="CQ109" s="747"/>
      <c r="CR109" s="747"/>
      <c r="CS109" s="747"/>
      <c r="CT109" s="747"/>
      <c r="CU109" s="747"/>
      <c r="CV109" s="747"/>
      <c r="CW109" s="747"/>
      <c r="CX109" s="747"/>
      <c r="CY109" s="747"/>
      <c r="CZ109" s="747"/>
      <c r="DA109" s="747"/>
      <c r="DB109" s="747"/>
      <c r="DC109" s="747"/>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747"/>
      <c r="ER109" s="747"/>
      <c r="ES109" s="747"/>
      <c r="ET109" s="747"/>
      <c r="EU109" s="747"/>
      <c r="EV109" s="747"/>
      <c r="EW109" s="747"/>
      <c r="EX109" s="747"/>
      <c r="EY109" s="747"/>
      <c r="EZ109" s="747"/>
      <c r="FA109" s="747"/>
      <c r="FB109" s="747"/>
      <c r="FC109" s="747"/>
      <c r="FD109" s="747"/>
      <c r="FE109" s="747"/>
      <c r="FF109" s="747"/>
      <c r="FG109" s="747"/>
      <c r="FH109" s="747"/>
      <c r="FI109" s="747"/>
      <c r="FJ109" s="747"/>
      <c r="FK109" s="747"/>
      <c r="FL109" s="747"/>
      <c r="FM109" s="747"/>
      <c r="FN109" s="747"/>
      <c r="FO109" s="747"/>
      <c r="FP109" s="747"/>
      <c r="FQ109" s="747"/>
      <c r="FR109" s="747"/>
      <c r="FS109" s="747"/>
      <c r="FT109" s="747"/>
      <c r="FU109" s="747"/>
      <c r="FV109" s="747"/>
      <c r="FW109" s="747"/>
      <c r="FX109" s="747"/>
      <c r="FY109" s="747"/>
      <c r="FZ109" s="747"/>
      <c r="GA109" s="747"/>
      <c r="GB109" s="747"/>
      <c r="GC109" s="747"/>
      <c r="GD109" s="747"/>
      <c r="GE109" s="747"/>
      <c r="GF109" s="747"/>
      <c r="GG109" s="747"/>
      <c r="GH109" s="747"/>
      <c r="GI109" s="747"/>
      <c r="GJ109" s="747"/>
      <c r="GK109" s="747"/>
      <c r="GL109" s="747"/>
      <c r="GM109" s="747"/>
      <c r="GN109" s="747"/>
      <c r="GO109" s="747"/>
      <c r="GP109" s="747"/>
      <c r="GQ109" s="747"/>
      <c r="GR109" s="747"/>
      <c r="GS109" s="747"/>
      <c r="GT109" s="747"/>
      <c r="GU109" s="747"/>
      <c r="GV109" s="747"/>
      <c r="GW109" s="747"/>
      <c r="GX109" s="747"/>
      <c r="GY109" s="747"/>
      <c r="GZ109" s="747"/>
      <c r="HA109" s="747"/>
      <c r="HB109" s="747"/>
      <c r="HC109" s="747"/>
      <c r="HD109" s="747"/>
      <c r="HE109" s="747"/>
      <c r="HF109" s="747"/>
      <c r="HG109" s="747"/>
      <c r="HH109" s="747"/>
      <c r="HI109" s="747"/>
      <c r="HJ109" s="747"/>
      <c r="HK109" s="747"/>
      <c r="HL109" s="747"/>
      <c r="HM109" s="747"/>
      <c r="HN109" s="747"/>
      <c r="HO109" s="747"/>
      <c r="HP109" s="747"/>
      <c r="HQ109" s="747"/>
      <c r="HR109" s="747"/>
      <c r="HS109" s="747"/>
      <c r="HT109" s="747"/>
      <c r="HU109" s="747"/>
      <c r="HV109" s="747"/>
      <c r="HW109" s="747"/>
      <c r="HX109" s="747"/>
      <c r="HY109" s="747"/>
      <c r="HZ109" s="747"/>
      <c r="IA109" s="747"/>
      <c r="IB109" s="747"/>
      <c r="IC109" s="747"/>
      <c r="ID109" s="747"/>
      <c r="IE109" s="747"/>
      <c r="IF109" s="747"/>
      <c r="IG109" s="747"/>
      <c r="IH109" s="747"/>
      <c r="II109" s="747"/>
      <c r="IJ109" s="747"/>
      <c r="IK109" s="747"/>
      <c r="IL109" s="747"/>
      <c r="IM109" s="747"/>
      <c r="IN109" s="747"/>
      <c r="IO109" s="747"/>
      <c r="IP109" s="747"/>
      <c r="IQ109" s="747"/>
      <c r="IR109" s="747"/>
      <c r="IS109" s="747"/>
      <c r="IT109" s="747"/>
      <c r="IU109" s="747"/>
      <c r="IV109" s="747"/>
      <c r="IW109" s="747"/>
      <c r="IX109" s="747"/>
      <c r="IY109" s="747"/>
      <c r="IZ109" s="747"/>
      <c r="JA109" s="747"/>
      <c r="JB109" s="747"/>
      <c r="JC109" s="747"/>
      <c r="JD109" s="747"/>
      <c r="JE109" s="747"/>
      <c r="JF109" s="747"/>
      <c r="JG109" s="747"/>
      <c r="JH109" s="747"/>
      <c r="JI109" s="747"/>
      <c r="JJ109" s="747"/>
      <c r="JK109" s="747"/>
      <c r="JL109" s="747"/>
      <c r="JM109" s="747"/>
      <c r="JN109" s="747"/>
      <c r="JO109" s="747"/>
      <c r="JP109" s="747"/>
      <c r="JQ109" s="747"/>
      <c r="JR109" s="747"/>
      <c r="JS109" s="747"/>
      <c r="JT109" s="747"/>
      <c r="JU109" s="747"/>
      <c r="JV109" s="747"/>
      <c r="JW109" s="747"/>
      <c r="JX109" s="747"/>
      <c r="JY109" s="747"/>
      <c r="JZ109" s="747"/>
      <c r="KA109" s="747"/>
      <c r="KB109" s="747"/>
      <c r="KC109" s="747"/>
      <c r="KD109" s="747"/>
      <c r="KE109" s="747"/>
      <c r="KF109" s="747"/>
      <c r="KG109" s="747"/>
      <c r="KH109" s="747"/>
      <c r="KI109" s="747"/>
      <c r="KJ109" s="747"/>
      <c r="KK109" s="747"/>
      <c r="KL109" s="747"/>
      <c r="KM109" s="747"/>
      <c r="KN109" s="747"/>
      <c r="KO109" s="747"/>
      <c r="KP109" s="747"/>
      <c r="KQ109" s="747"/>
      <c r="KR109" s="747"/>
      <c r="KS109" s="747"/>
      <c r="KT109" s="747"/>
      <c r="KU109" s="747"/>
      <c r="KV109" s="747"/>
      <c r="KW109" s="747"/>
      <c r="KX109" s="747"/>
      <c r="KY109" s="747"/>
      <c r="KZ109" s="747"/>
      <c r="LA109" s="747"/>
      <c r="LB109" s="747"/>
      <c r="LC109" s="747"/>
      <c r="LD109" s="747"/>
      <c r="LE109" s="747"/>
      <c r="LF109" s="747"/>
      <c r="LG109" s="747"/>
      <c r="LH109" s="747"/>
      <c r="LI109" s="747"/>
      <c r="LJ109" s="747"/>
      <c r="LK109" s="747"/>
      <c r="LL109" s="747"/>
      <c r="LM109" s="747"/>
      <c r="LN109" s="747"/>
      <c r="LO109" s="747"/>
      <c r="LP109" s="747"/>
      <c r="LQ109" s="747"/>
      <c r="LR109" s="747"/>
      <c r="LS109" s="747"/>
      <c r="LT109" s="747"/>
      <c r="LU109" s="747"/>
      <c r="LV109" s="747"/>
      <c r="LW109" s="747"/>
      <c r="LX109" s="747"/>
      <c r="LY109" s="747"/>
      <c r="LZ109" s="747"/>
      <c r="MA109" s="747"/>
      <c r="MB109" s="747"/>
      <c r="MC109" s="747"/>
      <c r="MD109" s="747"/>
      <c r="ME109" s="747"/>
      <c r="MF109" s="747"/>
      <c r="MG109" s="747"/>
      <c r="MH109" s="747"/>
      <c r="MI109" s="747"/>
      <c r="MJ109" s="747"/>
      <c r="MK109" s="747"/>
      <c r="ML109" s="747"/>
      <c r="MM109" s="747"/>
      <c r="MN109" s="747"/>
      <c r="MO109" s="747"/>
      <c r="MP109" s="747"/>
      <c r="MQ109" s="747"/>
      <c r="MR109" s="747"/>
      <c r="MS109" s="747"/>
      <c r="MT109" s="747"/>
      <c r="MU109" s="747"/>
      <c r="MV109" s="747"/>
      <c r="MW109" s="747"/>
      <c r="MX109" s="747"/>
      <c r="MY109" s="747"/>
      <c r="MZ109" s="747"/>
      <c r="NA109" s="747"/>
      <c r="NB109" s="747"/>
      <c r="NC109" s="747"/>
      <c r="ND109" s="747"/>
      <c r="NE109" s="747"/>
      <c r="NF109" s="747"/>
      <c r="NG109" s="747"/>
      <c r="NH109" s="747"/>
      <c r="NI109" s="747"/>
      <c r="NJ109" s="747"/>
      <c r="NK109" s="747"/>
      <c r="NL109" s="747"/>
      <c r="NM109" s="747"/>
      <c r="NN109" s="747"/>
      <c r="NO109" s="747"/>
      <c r="NP109" s="747"/>
      <c r="NQ109" s="747"/>
      <c r="NR109" s="747"/>
      <c r="NS109" s="747"/>
      <c r="NT109" s="747"/>
      <c r="NU109" s="747"/>
      <c r="NV109" s="747"/>
      <c r="NW109" s="747"/>
      <c r="NX109" s="747"/>
      <c r="NY109" s="747"/>
      <c r="NZ109" s="747"/>
      <c r="OA109" s="747"/>
      <c r="OB109" s="747"/>
      <c r="OC109" s="747"/>
      <c r="OD109" s="747"/>
      <c r="OE109" s="747"/>
      <c r="OF109" s="747"/>
      <c r="OG109" s="747"/>
      <c r="OH109" s="747"/>
      <c r="OI109" s="747"/>
      <c r="OJ109" s="747"/>
      <c r="OK109" s="747"/>
      <c r="OL109" s="747"/>
      <c r="OM109" s="747"/>
      <c r="ON109" s="747"/>
      <c r="OO109" s="747"/>
      <c r="OP109" s="747"/>
      <c r="OQ109" s="747"/>
      <c r="OR109" s="747"/>
      <c r="OS109" s="747"/>
      <c r="OT109" s="747"/>
      <c r="OU109" s="747"/>
      <c r="OV109" s="747"/>
      <c r="OW109" s="747"/>
      <c r="OX109" s="747"/>
      <c r="OY109" s="747"/>
      <c r="OZ109" s="747"/>
      <c r="PA109" s="747"/>
      <c r="PB109" s="747"/>
      <c r="PC109" s="747"/>
      <c r="PD109" s="747"/>
      <c r="PE109" s="747"/>
      <c r="PF109" s="747"/>
      <c r="PG109" s="747"/>
      <c r="PH109" s="747"/>
      <c r="PI109" s="747"/>
      <c r="PJ109" s="747"/>
      <c r="PK109" s="747"/>
      <c r="PL109" s="747"/>
      <c r="PM109" s="747"/>
      <c r="PN109" s="747"/>
      <c r="PO109" s="747"/>
      <c r="PP109" s="747"/>
      <c r="PQ109" s="747"/>
      <c r="PR109" s="747"/>
      <c r="PS109" s="747"/>
      <c r="PT109" s="747"/>
      <c r="PU109" s="747"/>
      <c r="PV109" s="747"/>
      <c r="PW109" s="747"/>
      <c r="PX109" s="747"/>
      <c r="PY109" s="747"/>
      <c r="PZ109" s="747"/>
      <c r="QA109" s="747"/>
      <c r="QB109" s="747"/>
      <c r="QC109" s="747"/>
      <c r="QD109" s="747"/>
      <c r="QE109" s="747"/>
      <c r="QF109" s="747"/>
      <c r="QG109" s="747"/>
      <c r="QH109" s="747"/>
      <c r="QI109" s="747"/>
      <c r="QJ109" s="747"/>
      <c r="QK109" s="747"/>
      <c r="QL109" s="747"/>
      <c r="QM109" s="747"/>
      <c r="QN109" s="747"/>
      <c r="QO109" s="747"/>
      <c r="QP109" s="747"/>
      <c r="QQ109" s="747"/>
      <c r="QR109" s="747"/>
      <c r="QS109" s="747"/>
      <c r="QT109" s="747"/>
      <c r="QU109" s="747"/>
      <c r="QV109" s="747"/>
      <c r="QW109" s="747"/>
      <c r="QX109" s="747"/>
      <c r="QY109" s="747"/>
      <c r="QZ109" s="747"/>
      <c r="RA109" s="747"/>
      <c r="RB109" s="747"/>
      <c r="RC109" s="747"/>
      <c r="RD109" s="747"/>
      <c r="RE109" s="747"/>
      <c r="RF109" s="747"/>
      <c r="RG109" s="747"/>
      <c r="RH109" s="747"/>
      <c r="RI109" s="747"/>
      <c r="RJ109" s="747"/>
      <c r="RK109" s="747"/>
      <c r="RL109" s="747"/>
      <c r="RM109" s="747"/>
      <c r="RN109" s="747"/>
      <c r="RO109" s="747"/>
      <c r="RP109" s="747"/>
      <c r="RQ109" s="747"/>
      <c r="RR109" s="747"/>
      <c r="RS109" s="747"/>
      <c r="RT109" s="747"/>
      <c r="RU109" s="747"/>
      <c r="RV109" s="747"/>
      <c r="RW109" s="747"/>
      <c r="RX109" s="747"/>
      <c r="RY109" s="747"/>
      <c r="RZ109" s="747"/>
      <c r="SA109" s="747"/>
      <c r="SB109" s="747"/>
      <c r="SC109" s="747"/>
      <c r="SD109" s="747"/>
      <c r="SE109" s="747"/>
      <c r="SF109" s="747"/>
      <c r="SG109" s="747"/>
      <c r="SH109" s="747"/>
      <c r="SI109" s="747"/>
      <c r="SJ109" s="747"/>
      <c r="SK109" s="747"/>
      <c r="SL109" s="747"/>
      <c r="SM109" s="747"/>
      <c r="SN109" s="747"/>
      <c r="SO109" s="747"/>
      <c r="SP109" s="747"/>
      <c r="SQ109" s="747"/>
      <c r="SR109" s="747"/>
      <c r="SS109" s="747"/>
      <c r="ST109" s="747"/>
      <c r="SU109" s="747"/>
      <c r="SV109" s="747"/>
      <c r="SW109" s="747"/>
      <c r="SX109" s="747"/>
      <c r="SY109" s="747"/>
      <c r="SZ109" s="747"/>
      <c r="TA109" s="747"/>
      <c r="TB109" s="747"/>
      <c r="TC109" s="747"/>
      <c r="TD109" s="747"/>
      <c r="TE109" s="747"/>
      <c r="TF109" s="747"/>
      <c r="TG109" s="747"/>
      <c r="TH109" s="747"/>
      <c r="TI109" s="747"/>
      <c r="TJ109" s="747"/>
      <c r="TK109" s="747"/>
      <c r="TL109" s="747"/>
      <c r="TM109" s="747"/>
      <c r="TN109" s="747"/>
      <c r="TO109" s="747"/>
      <c r="TP109" s="747"/>
      <c r="TQ109" s="747"/>
      <c r="TR109" s="747"/>
      <c r="TS109" s="747"/>
      <c r="TT109" s="747"/>
      <c r="TU109" s="747"/>
      <c r="TV109" s="747"/>
      <c r="TW109" s="747"/>
      <c r="TX109" s="747"/>
      <c r="TY109" s="747"/>
      <c r="TZ109" s="747"/>
      <c r="UA109" s="747"/>
      <c r="UB109" s="747"/>
      <c r="UC109" s="747"/>
      <c r="UD109" s="747"/>
      <c r="UE109" s="747"/>
      <c r="UF109" s="747"/>
      <c r="UG109" s="747"/>
      <c r="UH109" s="747"/>
      <c r="UI109" s="747"/>
      <c r="UJ109" s="747"/>
      <c r="UK109" s="747"/>
      <c r="UL109" s="747"/>
      <c r="UM109" s="747"/>
      <c r="UN109" s="747"/>
      <c r="UO109" s="747"/>
      <c r="UP109" s="747"/>
      <c r="UQ109" s="747"/>
      <c r="UR109" s="747"/>
      <c r="US109" s="747"/>
      <c r="UT109" s="747"/>
      <c r="UU109" s="747"/>
      <c r="UV109" s="747"/>
      <c r="UW109" s="747"/>
      <c r="UX109" s="747"/>
      <c r="UY109" s="747"/>
      <c r="UZ109" s="747"/>
      <c r="VA109" s="747"/>
      <c r="VB109" s="747"/>
      <c r="VC109" s="747"/>
      <c r="VD109" s="747"/>
      <c r="VE109" s="747"/>
      <c r="VF109" s="747"/>
      <c r="VG109" s="747"/>
      <c r="VH109" s="747"/>
      <c r="VI109" s="747"/>
      <c r="VJ109" s="747"/>
      <c r="VK109" s="747"/>
      <c r="VL109" s="747"/>
      <c r="VM109" s="747"/>
      <c r="VN109" s="747"/>
      <c r="VO109" s="747"/>
      <c r="VP109" s="747"/>
      <c r="VQ109" s="747"/>
      <c r="VR109" s="747"/>
      <c r="VS109" s="747"/>
      <c r="VT109" s="747"/>
      <c r="VU109" s="747"/>
      <c r="VV109" s="747"/>
      <c r="VW109" s="747"/>
      <c r="VX109" s="747"/>
      <c r="VY109" s="747"/>
      <c r="VZ109" s="747"/>
      <c r="WA109" s="747"/>
      <c r="WB109" s="747"/>
      <c r="WC109" s="747"/>
      <c r="WD109" s="747"/>
      <c r="WE109" s="747"/>
      <c r="WF109" s="747"/>
      <c r="WG109" s="747"/>
      <c r="WH109" s="747"/>
      <c r="WI109" s="747"/>
      <c r="WJ109" s="747"/>
      <c r="WK109" s="747"/>
      <c r="WL109" s="747"/>
      <c r="WM109" s="747"/>
      <c r="WN109" s="747"/>
      <c r="WO109" s="747"/>
      <c r="WP109" s="747"/>
      <c r="WQ109" s="747"/>
      <c r="WR109" s="747"/>
      <c r="WS109" s="747"/>
      <c r="WT109" s="747"/>
      <c r="WU109" s="747"/>
      <c r="WV109" s="747"/>
      <c r="WW109" s="747"/>
      <c r="WX109" s="747"/>
      <c r="WY109" s="747"/>
      <c r="WZ109" s="747"/>
      <c r="XA109" s="747"/>
      <c r="XB109" s="747"/>
      <c r="XC109" s="747"/>
      <c r="XD109" s="747"/>
      <c r="XE109" s="747"/>
      <c r="XF109" s="747"/>
      <c r="XG109" s="747"/>
      <c r="XH109" s="747"/>
      <c r="XI109" s="747"/>
      <c r="XJ109" s="747"/>
      <c r="XK109" s="747"/>
      <c r="XL109" s="747"/>
      <c r="XM109" s="747"/>
      <c r="XN109" s="747"/>
      <c r="XO109" s="747"/>
      <c r="XP109" s="747"/>
      <c r="XQ109" s="747"/>
      <c r="XR109" s="747"/>
      <c r="XS109" s="747"/>
      <c r="XT109" s="747"/>
      <c r="XU109" s="747"/>
      <c r="XV109" s="747"/>
      <c r="XW109" s="747"/>
      <c r="XX109" s="747"/>
      <c r="XY109" s="747"/>
      <c r="XZ109" s="747"/>
      <c r="YA109" s="747"/>
      <c r="YB109" s="747"/>
      <c r="YC109" s="747"/>
      <c r="YD109" s="747"/>
      <c r="YE109" s="747"/>
      <c r="YF109" s="747"/>
      <c r="YG109" s="747"/>
      <c r="YH109" s="747"/>
      <c r="YI109" s="747"/>
      <c r="YJ109" s="747"/>
      <c r="YK109" s="747"/>
      <c r="YL109" s="747"/>
      <c r="YM109" s="747"/>
      <c r="YN109" s="747"/>
      <c r="YO109" s="747"/>
      <c r="YP109" s="747"/>
      <c r="YQ109" s="747"/>
      <c r="YR109" s="747"/>
      <c r="YS109" s="747"/>
      <c r="YT109" s="747"/>
      <c r="YU109" s="747"/>
      <c r="YV109" s="747"/>
      <c r="YW109" s="747"/>
      <c r="YX109" s="747"/>
      <c r="YY109" s="747"/>
      <c r="YZ109" s="747"/>
      <c r="ZA109" s="747"/>
      <c r="ZB109" s="747"/>
      <c r="ZC109" s="747"/>
      <c r="ZD109" s="747"/>
      <c r="ZE109" s="747"/>
      <c r="ZF109" s="747"/>
      <c r="ZG109" s="747"/>
      <c r="ZH109" s="747"/>
      <c r="ZI109" s="747"/>
      <c r="ZJ109" s="747"/>
      <c r="ZK109" s="747"/>
      <c r="ZL109" s="747"/>
      <c r="ZM109" s="747"/>
      <c r="ZN109" s="747"/>
      <c r="ZO109" s="747"/>
      <c r="ZP109" s="747"/>
      <c r="ZQ109" s="747"/>
      <c r="ZR109" s="747"/>
      <c r="ZS109" s="747"/>
      <c r="ZT109" s="747"/>
      <c r="ZU109" s="747"/>
      <c r="ZV109" s="747"/>
      <c r="ZW109" s="747"/>
      <c r="ZX109" s="747"/>
      <c r="ZY109" s="747"/>
      <c r="ZZ109" s="747"/>
      <c r="AAA109" s="747"/>
      <c r="AAB109" s="747"/>
      <c r="AAC109" s="747"/>
      <c r="AAD109" s="747"/>
      <c r="AAE109" s="747"/>
      <c r="AAF109" s="747"/>
      <c r="AAG109" s="747"/>
      <c r="AAH109" s="747"/>
      <c r="AAI109" s="747"/>
      <c r="AAJ109" s="747"/>
      <c r="AAK109" s="747"/>
      <c r="AAL109" s="747"/>
      <c r="AAM109" s="747"/>
      <c r="AAN109" s="747"/>
      <c r="AAO109" s="747"/>
      <c r="AAP109" s="747"/>
      <c r="AAQ109" s="747"/>
      <c r="AAR109" s="747"/>
      <c r="AAS109" s="747"/>
      <c r="AAT109" s="747"/>
      <c r="AAU109" s="747"/>
      <c r="AAV109" s="747"/>
      <c r="AAW109" s="747"/>
      <c r="AAX109" s="747"/>
      <c r="AAY109" s="747"/>
      <c r="AAZ109" s="747"/>
      <c r="ABA109" s="747"/>
      <c r="ABB109" s="747"/>
      <c r="ABC109" s="747"/>
      <c r="ABD109" s="747"/>
      <c r="ABE109" s="747"/>
      <c r="ABF109" s="747"/>
      <c r="ABG109" s="747"/>
      <c r="ABH109" s="747"/>
      <c r="ABI109" s="747"/>
      <c r="ABJ109" s="747"/>
      <c r="ABK109" s="747"/>
      <c r="ABL109" s="747"/>
      <c r="ABM109" s="747"/>
      <c r="ABN109" s="747"/>
      <c r="ABO109" s="747"/>
      <c r="ABP109" s="747"/>
      <c r="ABQ109" s="747"/>
      <c r="ABR109" s="747"/>
      <c r="ABS109" s="747"/>
      <c r="ABT109" s="747"/>
      <c r="ABU109" s="747"/>
      <c r="ABV109" s="747"/>
      <c r="ABW109" s="747"/>
      <c r="ABX109" s="747"/>
      <c r="ABY109" s="747"/>
      <c r="ABZ109" s="747"/>
      <c r="ACA109" s="747"/>
      <c r="ACB109" s="747"/>
      <c r="ACC109" s="747"/>
      <c r="ACD109" s="747"/>
      <c r="ACE109" s="747"/>
      <c r="ACF109" s="747"/>
      <c r="ACG109" s="747"/>
      <c r="ACH109" s="747"/>
      <c r="ACI109" s="747"/>
      <c r="ACJ109" s="747"/>
      <c r="ACK109" s="747"/>
      <c r="ACL109" s="747"/>
      <c r="ACM109" s="747"/>
      <c r="ACN109" s="747"/>
      <c r="ACO109" s="747"/>
      <c r="ACP109" s="747"/>
      <c r="ACQ109" s="747"/>
      <c r="ACR109" s="747"/>
      <c r="ACS109" s="747"/>
      <c r="ACT109" s="747"/>
      <c r="ACU109" s="747"/>
      <c r="ACV109" s="747"/>
      <c r="ACW109" s="747"/>
      <c r="ACX109" s="747"/>
      <c r="ACY109" s="747"/>
      <c r="ACZ109" s="747"/>
      <c r="ADA109" s="747"/>
      <c r="ADB109" s="747"/>
      <c r="ADC109" s="747"/>
      <c r="ADD109" s="747"/>
      <c r="ADE109" s="747"/>
      <c r="ADF109" s="747"/>
      <c r="ADG109" s="747"/>
      <c r="ADH109" s="747"/>
      <c r="ADI109" s="747"/>
      <c r="ADJ109" s="747"/>
      <c r="ADK109" s="747"/>
      <c r="ADL109" s="747"/>
      <c r="ADM109" s="747"/>
      <c r="ADN109" s="747"/>
      <c r="ADO109" s="747"/>
      <c r="ADP109" s="747"/>
      <c r="ADQ109" s="747"/>
      <c r="ADR109" s="747"/>
      <c r="ADS109" s="747"/>
      <c r="ADT109" s="747"/>
      <c r="ADU109" s="747"/>
      <c r="ADV109" s="747"/>
      <c r="ADW109" s="747"/>
      <c r="ADX109" s="747"/>
      <c r="ADY109" s="747"/>
      <c r="ADZ109" s="747"/>
      <c r="AEA109" s="747"/>
      <c r="AEB109" s="747"/>
      <c r="AEC109" s="747"/>
      <c r="AED109" s="747"/>
      <c r="AEE109" s="747"/>
      <c r="AEF109" s="747"/>
      <c r="AEG109" s="747"/>
      <c r="AEH109" s="747"/>
      <c r="AEI109" s="747"/>
      <c r="AEJ109" s="747"/>
      <c r="AEK109" s="747"/>
      <c r="AEL109" s="747"/>
      <c r="AEM109" s="747"/>
      <c r="AEN109" s="747"/>
      <c r="AEO109" s="747"/>
      <c r="AEP109" s="747"/>
      <c r="AEQ109" s="747"/>
      <c r="AER109" s="747"/>
      <c r="AES109" s="747"/>
      <c r="AET109" s="747"/>
      <c r="AEU109" s="747"/>
      <c r="AEV109" s="747"/>
      <c r="AEW109" s="747"/>
      <c r="AEX109" s="747"/>
      <c r="AEY109" s="747"/>
      <c r="AEZ109" s="747"/>
      <c r="AFA109" s="747"/>
      <c r="AFB109" s="747"/>
      <c r="AFC109" s="747"/>
      <c r="AFD109" s="747"/>
      <c r="AFE109" s="747"/>
      <c r="AFF109" s="747"/>
      <c r="AFG109" s="747"/>
      <c r="AFH109" s="747"/>
      <c r="AFI109" s="747"/>
      <c r="AFJ109" s="747"/>
      <c r="AFK109" s="747"/>
      <c r="AFL109" s="747"/>
      <c r="AFM109" s="747"/>
      <c r="AFN109" s="747"/>
      <c r="AFO109" s="747"/>
      <c r="AFP109" s="747"/>
      <c r="AFQ109" s="747"/>
      <c r="AFR109" s="747"/>
      <c r="AFS109" s="747"/>
      <c r="AFT109" s="747"/>
      <c r="AFU109" s="747"/>
      <c r="AFV109" s="747"/>
      <c r="AFW109" s="747"/>
      <c r="AFX109" s="747"/>
      <c r="AFY109" s="747"/>
      <c r="AFZ109" s="747"/>
      <c r="AGA109" s="747"/>
      <c r="AGB109" s="747"/>
      <c r="AGC109" s="747"/>
      <c r="AGD109" s="747"/>
      <c r="AGE109" s="747"/>
      <c r="AGF109" s="747"/>
      <c r="AGG109" s="747"/>
      <c r="AGH109" s="747"/>
      <c r="AGI109" s="747"/>
      <c r="AGJ109" s="747"/>
      <c r="AGK109" s="747"/>
      <c r="AGL109" s="747"/>
      <c r="AGM109" s="747"/>
      <c r="AGN109" s="747"/>
      <c r="AGO109" s="747"/>
      <c r="AGP109" s="747"/>
      <c r="AGQ109" s="747"/>
      <c r="AGR109" s="747"/>
      <c r="AGS109" s="747"/>
      <c r="AGT109" s="747"/>
      <c r="AGU109" s="747"/>
      <c r="AGV109" s="747"/>
      <c r="AGW109" s="747"/>
      <c r="AGX109" s="747"/>
      <c r="AGY109" s="747"/>
      <c r="AGZ109" s="747"/>
      <c r="AHA109" s="747"/>
      <c r="AHB109" s="747"/>
      <c r="AHC109" s="747"/>
      <c r="AHD109" s="747"/>
      <c r="AHE109" s="747"/>
      <c r="AHF109" s="747"/>
      <c r="AHG109" s="747"/>
      <c r="AHH109" s="747"/>
      <c r="AHI109" s="747"/>
      <c r="AHJ109" s="747"/>
      <c r="AHK109" s="747"/>
      <c r="AHL109" s="747"/>
      <c r="AHM109" s="747"/>
      <c r="AHN109" s="747"/>
      <c r="AHO109" s="747"/>
      <c r="AHP109" s="747"/>
      <c r="AHQ109" s="747"/>
      <c r="AHR109" s="747"/>
      <c r="AHS109" s="747"/>
      <c r="AHT109" s="747"/>
      <c r="AHU109" s="747"/>
      <c r="AHV109" s="747"/>
      <c r="AHW109" s="747"/>
      <c r="AHX109" s="747"/>
      <c r="AHY109" s="747"/>
      <c r="AHZ109" s="747"/>
      <c r="AIA109" s="747"/>
      <c r="AIB109" s="747"/>
      <c r="AIC109" s="747"/>
      <c r="AID109" s="747"/>
      <c r="AIE109" s="747"/>
      <c r="AIF109" s="747"/>
      <c r="AIG109" s="747"/>
      <c r="AIH109" s="747"/>
      <c r="AII109" s="747"/>
      <c r="AIJ109" s="747"/>
      <c r="AIK109" s="747"/>
      <c r="AIL109" s="747"/>
      <c r="AIM109" s="747"/>
      <c r="AIN109" s="747"/>
      <c r="AIO109" s="747"/>
      <c r="AIP109" s="747"/>
      <c r="AIQ109" s="747"/>
      <c r="AIR109" s="747"/>
      <c r="AIS109" s="747"/>
      <c r="AIT109" s="747"/>
      <c r="AIU109" s="747"/>
      <c r="AIV109" s="747"/>
      <c r="AIW109" s="747"/>
      <c r="AIX109" s="747"/>
      <c r="AIY109" s="747"/>
      <c r="AIZ109" s="747"/>
      <c r="AJA109" s="747"/>
      <c r="AJB109" s="747"/>
      <c r="AJC109" s="747"/>
      <c r="AJD109" s="747"/>
      <c r="AJE109" s="747"/>
      <c r="AJF109" s="747"/>
      <c r="AJG109" s="747"/>
      <c r="AJH109" s="747"/>
      <c r="AJI109" s="747"/>
      <c r="AJJ109" s="747"/>
      <c r="AJK109" s="747"/>
      <c r="AJL109" s="747"/>
      <c r="AJM109" s="747"/>
      <c r="AJN109" s="747"/>
      <c r="AJO109" s="747"/>
      <c r="AJP109" s="747"/>
      <c r="AJQ109" s="747"/>
      <c r="AJR109" s="747"/>
      <c r="AJS109" s="747"/>
      <c r="AJT109" s="747"/>
      <c r="AJU109" s="747"/>
      <c r="AJV109" s="747"/>
      <c r="AJW109" s="747"/>
      <c r="AJX109" s="747"/>
      <c r="AJY109" s="747"/>
      <c r="AJZ109" s="747"/>
      <c r="AKA109" s="747"/>
      <c r="AKB109" s="747"/>
      <c r="AKC109" s="747"/>
      <c r="AKD109" s="747"/>
      <c r="AKE109" s="747"/>
      <c r="AKF109" s="747"/>
      <c r="AKG109" s="747"/>
      <c r="AKH109" s="747"/>
      <c r="AKI109" s="747"/>
      <c r="AKJ109" s="747"/>
      <c r="AKK109" s="747"/>
      <c r="AKL109" s="747"/>
      <c r="AKM109" s="747"/>
      <c r="AKN109" s="747"/>
      <c r="AKO109" s="747"/>
      <c r="AKP109" s="747"/>
      <c r="AKQ109" s="747"/>
      <c r="AKR109" s="747"/>
      <c r="AKS109" s="747"/>
      <c r="AKT109" s="747"/>
      <c r="AKU109" s="747"/>
      <c r="AKV109" s="747"/>
      <c r="AKW109" s="747"/>
      <c r="AKX109" s="747"/>
      <c r="AKY109" s="747"/>
      <c r="AKZ109" s="747"/>
      <c r="ALA109" s="747"/>
      <c r="ALB109" s="747"/>
      <c r="ALC109" s="747"/>
      <c r="ALD109" s="747"/>
      <c r="ALE109" s="747"/>
      <c r="ALF109" s="747"/>
      <c r="ALG109" s="747"/>
      <c r="ALH109" s="747"/>
      <c r="ALI109" s="747"/>
      <c r="ALJ109" s="747"/>
      <c r="ALK109" s="747"/>
      <c r="ALL109" s="747"/>
      <c r="ALM109" s="747"/>
      <c r="ALN109" s="747"/>
      <c r="ALO109" s="747"/>
      <c r="ALP109" s="747"/>
      <c r="ALQ109" s="747"/>
      <c r="ALR109" s="747"/>
      <c r="ALS109" s="747"/>
      <c r="ALT109" s="747"/>
      <c r="ALU109" s="747"/>
      <c r="ALV109" s="747"/>
      <c r="ALW109" s="747"/>
      <c r="ALX109" s="747"/>
      <c r="ALY109" s="747"/>
      <c r="ALZ109" s="747"/>
      <c r="AMA109" s="747"/>
      <c r="AMB109" s="747"/>
      <c r="AMC109" s="747"/>
      <c r="AMD109" s="747"/>
      <c r="AME109" s="747"/>
      <c r="AMF109" s="747"/>
      <c r="AMG109" s="747"/>
      <c r="AMH109" s="747"/>
      <c r="AMI109" s="747"/>
      <c r="AMJ109" s="747"/>
      <c r="AMK109" s="747"/>
      <c r="AML109" s="747"/>
      <c r="AMM109" s="747"/>
      <c r="AMN109" s="747"/>
      <c r="AMO109" s="747"/>
      <c r="AMP109" s="747"/>
      <c r="AMQ109" s="747"/>
      <c r="AMR109" s="747"/>
      <c r="AMS109" s="747"/>
      <c r="AMT109" s="747"/>
      <c r="AMU109" s="747"/>
      <c r="AMV109" s="747"/>
      <c r="AMW109" s="747"/>
      <c r="AMX109" s="747"/>
      <c r="AMY109" s="747"/>
      <c r="AMZ109" s="747"/>
      <c r="ANA109" s="747"/>
      <c r="ANB109" s="747"/>
      <c r="ANC109" s="747"/>
      <c r="AND109" s="747"/>
      <c r="ANE109" s="747"/>
      <c r="ANF109" s="747"/>
      <c r="ANG109" s="747"/>
      <c r="ANH109" s="747"/>
      <c r="ANI109" s="747"/>
      <c r="ANJ109" s="747"/>
      <c r="ANK109" s="747"/>
      <c r="ANL109" s="747"/>
      <c r="ANM109" s="747"/>
      <c r="ANN109" s="747"/>
      <c r="ANO109" s="747"/>
      <c r="ANP109" s="747"/>
      <c r="ANQ109" s="747"/>
      <c r="ANR109" s="747"/>
      <c r="ANS109" s="747"/>
      <c r="ANT109" s="747"/>
      <c r="ANU109" s="747"/>
      <c r="ANV109" s="747"/>
      <c r="ANW109" s="747"/>
      <c r="ANX109" s="747"/>
      <c r="ANY109" s="747"/>
      <c r="ANZ109" s="747"/>
      <c r="AOA109" s="747"/>
      <c r="AOB109" s="747"/>
      <c r="AOC109" s="747"/>
      <c r="AOD109" s="747"/>
      <c r="AOE109" s="747"/>
      <c r="AOF109" s="747"/>
      <c r="AOG109" s="747"/>
      <c r="AOH109" s="747"/>
      <c r="AOI109" s="747"/>
      <c r="AOJ109" s="747"/>
      <c r="AOK109" s="747"/>
      <c r="AOL109" s="747"/>
      <c r="AOM109" s="747"/>
      <c r="AON109" s="747"/>
      <c r="AOO109" s="747"/>
      <c r="AOP109" s="747"/>
      <c r="AOQ109" s="747"/>
      <c r="AOR109" s="747"/>
      <c r="AOS109" s="747"/>
      <c r="AOT109" s="747"/>
      <c r="AOU109" s="747"/>
      <c r="AOV109" s="747"/>
      <c r="AOW109" s="747"/>
      <c r="AOX109" s="747"/>
      <c r="AOY109" s="747"/>
      <c r="AOZ109" s="747"/>
      <c r="APA109" s="747"/>
      <c r="APB109" s="747"/>
      <c r="APC109" s="747"/>
      <c r="APD109" s="747"/>
      <c r="APE109" s="747"/>
      <c r="APF109" s="747"/>
      <c r="APG109" s="747"/>
      <c r="APH109" s="747"/>
      <c r="API109" s="747"/>
      <c r="APJ109" s="747"/>
      <c r="APK109" s="747"/>
      <c r="APL109" s="747"/>
      <c r="APM109" s="747"/>
      <c r="APN109" s="747"/>
      <c r="APO109" s="747"/>
      <c r="APP109" s="747"/>
      <c r="APQ109" s="747"/>
      <c r="APR109" s="747"/>
      <c r="APS109" s="747"/>
      <c r="APT109" s="747"/>
      <c r="APU109" s="747"/>
      <c r="APV109" s="747"/>
      <c r="APW109" s="747"/>
      <c r="APX109" s="747"/>
      <c r="APY109" s="747"/>
      <c r="APZ109" s="747"/>
      <c r="AQA109" s="747"/>
      <c r="AQB109" s="747"/>
      <c r="AQC109" s="747"/>
      <c r="AQD109" s="747"/>
      <c r="AQE109" s="747"/>
      <c r="AQF109" s="747"/>
      <c r="AQG109" s="747"/>
      <c r="AQH109" s="747"/>
      <c r="AQI109" s="747"/>
      <c r="AQJ109" s="747"/>
      <c r="AQK109" s="747"/>
      <c r="AQL109" s="747"/>
      <c r="AQM109" s="747"/>
      <c r="AQN109" s="747"/>
      <c r="AQO109" s="747"/>
      <c r="AQP109" s="747"/>
      <c r="AQQ109" s="747"/>
      <c r="AQR109" s="747"/>
      <c r="AQS109" s="747"/>
      <c r="AQT109" s="747"/>
      <c r="AQU109" s="747"/>
      <c r="AQV109" s="747"/>
      <c r="AQW109" s="747"/>
      <c r="AQX109" s="747"/>
      <c r="AQY109" s="747"/>
      <c r="AQZ109" s="747"/>
      <c r="ARA109" s="747"/>
      <c r="ARB109" s="747"/>
      <c r="ARC109" s="747"/>
      <c r="ARD109" s="747"/>
      <c r="ARE109" s="747"/>
      <c r="ARF109" s="747"/>
      <c r="ARG109" s="747"/>
      <c r="ARH109" s="747"/>
      <c r="ARI109" s="747"/>
      <c r="ARJ109" s="747"/>
      <c r="ARK109" s="747"/>
      <c r="ARL109" s="747"/>
      <c r="ARM109" s="747"/>
      <c r="ARN109" s="747"/>
      <c r="ARO109" s="747"/>
      <c r="ARP109" s="747"/>
      <c r="ARQ109" s="747"/>
      <c r="ARR109" s="747"/>
      <c r="ARS109" s="747"/>
      <c r="ART109" s="747"/>
      <c r="ARU109" s="747"/>
      <c r="ARV109" s="747"/>
      <c r="ARW109" s="747"/>
      <c r="ARX109" s="747"/>
      <c r="ARY109" s="747"/>
      <c r="ARZ109" s="747"/>
      <c r="ASA109" s="747"/>
      <c r="ASB109" s="747"/>
      <c r="ASC109" s="747"/>
      <c r="ASD109" s="747"/>
      <c r="ASE109" s="747"/>
      <c r="ASF109" s="747"/>
      <c r="ASG109" s="747"/>
      <c r="ASH109" s="747"/>
      <c r="ASI109" s="747"/>
      <c r="ASJ109" s="747"/>
      <c r="ASK109" s="747"/>
      <c r="ASL109" s="747"/>
      <c r="ASM109" s="747"/>
      <c r="ASN109" s="747"/>
      <c r="ASO109" s="747"/>
      <c r="ASP109" s="747"/>
      <c r="ASQ109" s="747"/>
      <c r="ASR109" s="747"/>
      <c r="ASS109" s="747"/>
      <c r="AST109" s="747"/>
      <c r="ASU109" s="747"/>
      <c r="ASV109" s="747"/>
      <c r="ASW109" s="747"/>
      <c r="ASX109" s="747"/>
      <c r="ASY109" s="747"/>
      <c r="ASZ109" s="747"/>
      <c r="ATA109" s="747"/>
      <c r="ATB109" s="747"/>
      <c r="ATC109" s="747"/>
      <c r="ATD109" s="747"/>
      <c r="ATE109" s="747"/>
      <c r="ATF109" s="747"/>
      <c r="ATG109" s="747"/>
      <c r="ATH109" s="747"/>
      <c r="ATI109" s="747"/>
      <c r="ATJ109" s="747"/>
      <c r="ATK109" s="747"/>
      <c r="ATL109" s="747"/>
      <c r="ATM109" s="747"/>
      <c r="ATN109" s="747"/>
      <c r="ATO109" s="747"/>
      <c r="ATP109" s="747"/>
      <c r="ATQ109" s="747"/>
      <c r="ATR109" s="747"/>
      <c r="ATS109" s="747"/>
      <c r="ATT109" s="747"/>
      <c r="ATU109" s="747"/>
      <c r="ATV109" s="747"/>
      <c r="ATW109" s="747"/>
      <c r="ATX109" s="747"/>
      <c r="ATY109" s="747"/>
      <c r="ATZ109" s="747"/>
      <c r="AUA109" s="747"/>
      <c r="AUB109" s="747"/>
      <c r="AUC109" s="747"/>
      <c r="AUD109" s="747"/>
      <c r="AUE109" s="747"/>
      <c r="AUF109" s="747"/>
      <c r="AUG109" s="747"/>
      <c r="AUH109" s="747"/>
      <c r="AUI109" s="747"/>
      <c r="AUJ109" s="747"/>
      <c r="AUK109" s="747"/>
      <c r="AUL109" s="747"/>
      <c r="AUM109" s="747"/>
      <c r="AUN109" s="747"/>
      <c r="AUO109" s="747"/>
      <c r="AUP109" s="747"/>
      <c r="AUQ109" s="747"/>
      <c r="AUR109" s="747"/>
      <c r="AUS109" s="747"/>
      <c r="AUT109" s="747"/>
      <c r="AUU109" s="747"/>
      <c r="AUV109" s="747"/>
      <c r="AUW109" s="747"/>
      <c r="AUX109" s="747"/>
      <c r="AUY109" s="747"/>
      <c r="AUZ109" s="747"/>
      <c r="AVA109" s="747"/>
      <c r="AVB109" s="747"/>
      <c r="AVC109" s="747"/>
      <c r="AVD109" s="747"/>
      <c r="AVE109" s="747"/>
      <c r="AVF109" s="747"/>
      <c r="AVG109" s="747"/>
      <c r="AVH109" s="747"/>
      <c r="AVI109" s="747"/>
      <c r="AVJ109" s="747"/>
      <c r="AVK109" s="747"/>
      <c r="AVL109" s="747"/>
      <c r="AVM109" s="747"/>
      <c r="AVN109" s="747"/>
      <c r="AVO109" s="747"/>
      <c r="AVP109" s="747"/>
      <c r="AVQ109" s="747"/>
      <c r="AVR109" s="747"/>
      <c r="AVS109" s="747"/>
      <c r="AVT109" s="747"/>
      <c r="AVU109" s="747"/>
      <c r="AVV109" s="747"/>
      <c r="AVW109" s="747"/>
      <c r="AVX109" s="747"/>
      <c r="AVY109" s="747"/>
      <c r="AVZ109" s="747"/>
      <c r="AWA109" s="747"/>
      <c r="AWB109" s="747"/>
      <c r="AWC109" s="747"/>
      <c r="AWD109" s="747"/>
      <c r="AWE109" s="747"/>
      <c r="AWF109" s="747"/>
      <c r="AWG109" s="747"/>
      <c r="AWH109" s="747"/>
      <c r="AWI109" s="747"/>
      <c r="AWJ109" s="747"/>
      <c r="AWK109" s="747"/>
      <c r="AWL109" s="747"/>
      <c r="AWM109" s="747"/>
      <c r="AWN109" s="747"/>
      <c r="AWO109" s="747"/>
      <c r="AWP109" s="747"/>
      <c r="AWQ109" s="747"/>
      <c r="AWR109" s="747"/>
      <c r="AWS109" s="747"/>
      <c r="AWT109" s="747"/>
      <c r="AWU109" s="747"/>
      <c r="AWV109" s="747"/>
      <c r="AWW109" s="747"/>
      <c r="AWX109" s="747"/>
      <c r="AWY109" s="747"/>
      <c r="AWZ109" s="747"/>
      <c r="AXA109" s="747"/>
      <c r="AXB109" s="747"/>
      <c r="AXC109" s="747"/>
      <c r="AXD109" s="747"/>
      <c r="AXE109" s="747"/>
      <c r="AXF109" s="747"/>
      <c r="AXG109" s="747"/>
      <c r="AXH109" s="747"/>
      <c r="AXI109" s="747"/>
      <c r="AXJ109" s="747"/>
      <c r="AXK109" s="747"/>
      <c r="AXL109" s="747"/>
      <c r="AXM109" s="747"/>
      <c r="AXN109" s="747"/>
      <c r="AXO109" s="747"/>
      <c r="AXP109" s="747"/>
      <c r="AXQ109" s="747"/>
      <c r="AXR109" s="747"/>
      <c r="AXS109" s="747"/>
      <c r="AXT109" s="747"/>
      <c r="AXU109" s="747"/>
      <c r="AXV109" s="747"/>
      <c r="AXW109" s="747"/>
      <c r="AXX109" s="747"/>
      <c r="AXY109" s="747"/>
      <c r="AXZ109" s="747"/>
      <c r="AYA109" s="747"/>
      <c r="AYB109" s="747"/>
      <c r="AYC109" s="747"/>
      <c r="AYD109" s="747"/>
      <c r="AYE109" s="747"/>
      <c r="AYF109" s="747"/>
      <c r="AYG109" s="747"/>
      <c r="AYH109" s="747"/>
      <c r="AYI109" s="747"/>
      <c r="AYJ109" s="747"/>
      <c r="AYK109" s="747"/>
      <c r="AYL109" s="747"/>
      <c r="AYM109" s="747"/>
      <c r="AYN109" s="747"/>
      <c r="AYO109" s="747"/>
      <c r="AYP109" s="747"/>
      <c r="AYQ109" s="747"/>
      <c r="AYR109" s="747"/>
      <c r="AYS109" s="747"/>
      <c r="AYT109" s="747"/>
      <c r="AYU109" s="747"/>
      <c r="AYV109" s="747"/>
      <c r="AYW109" s="747"/>
      <c r="AYX109" s="747"/>
      <c r="AYY109" s="747"/>
      <c r="AYZ109" s="747"/>
      <c r="AZA109" s="747"/>
      <c r="AZB109" s="747"/>
      <c r="AZC109" s="747"/>
      <c r="AZD109" s="747"/>
      <c r="AZE109" s="747"/>
      <c r="AZF109" s="747"/>
      <c r="AZG109" s="747"/>
      <c r="AZH109" s="747"/>
      <c r="AZI109" s="747"/>
      <c r="AZJ109" s="747"/>
      <c r="AZK109" s="747"/>
      <c r="AZL109" s="747"/>
      <c r="AZM109" s="747"/>
      <c r="AZN109" s="747"/>
      <c r="AZO109" s="747"/>
      <c r="AZP109" s="747"/>
      <c r="AZQ109" s="747"/>
      <c r="AZR109" s="747"/>
      <c r="AZS109" s="747"/>
      <c r="AZT109" s="747"/>
      <c r="AZU109" s="747"/>
      <c r="AZV109" s="747"/>
      <c r="AZW109" s="747"/>
      <c r="AZX109" s="747"/>
      <c r="AZY109" s="747"/>
      <c r="AZZ109" s="747"/>
      <c r="BAA109" s="747"/>
      <c r="BAB109" s="747"/>
      <c r="BAC109" s="747"/>
      <c r="BAD109" s="747"/>
      <c r="BAE109" s="747"/>
      <c r="BAF109" s="747"/>
      <c r="BAG109" s="747"/>
      <c r="BAH109" s="747"/>
      <c r="BAI109" s="747"/>
      <c r="BAJ109" s="747"/>
      <c r="BAK109" s="747"/>
      <c r="BAL109" s="747"/>
      <c r="BAM109" s="747"/>
      <c r="BAN109" s="747"/>
      <c r="BAO109" s="747"/>
      <c r="BAP109" s="747"/>
      <c r="BAQ109" s="747"/>
      <c r="BAR109" s="747"/>
      <c r="BAS109" s="747"/>
      <c r="BAT109" s="747"/>
      <c r="BAU109" s="747"/>
      <c r="BAV109" s="747"/>
      <c r="BAW109" s="747"/>
      <c r="BAX109" s="747"/>
      <c r="BAY109" s="747"/>
      <c r="BAZ109" s="747"/>
      <c r="BBA109" s="747"/>
      <c r="BBB109" s="747"/>
      <c r="BBC109" s="747"/>
      <c r="BBD109" s="747"/>
      <c r="BBE109" s="747"/>
      <c r="BBF109" s="747"/>
      <c r="BBG109" s="747"/>
      <c r="BBH109" s="747"/>
      <c r="BBI109" s="747"/>
      <c r="BBJ109" s="747"/>
      <c r="BBK109" s="747"/>
      <c r="BBL109" s="747"/>
      <c r="BBM109" s="747"/>
      <c r="BBN109" s="747"/>
      <c r="BBO109" s="747"/>
      <c r="BBP109" s="747"/>
      <c r="BBQ109" s="747"/>
      <c r="BBR109" s="747"/>
      <c r="BBS109" s="747"/>
      <c r="BBT109" s="747"/>
      <c r="BBU109" s="747"/>
      <c r="BBV109" s="747"/>
      <c r="BBW109" s="747"/>
      <c r="BBX109" s="747"/>
      <c r="BBY109" s="747"/>
      <c r="BBZ109" s="747"/>
      <c r="BCA109" s="747"/>
      <c r="BCB109" s="747"/>
      <c r="BCC109" s="747"/>
      <c r="BCD109" s="747"/>
      <c r="BCE109" s="747"/>
      <c r="BCF109" s="747"/>
      <c r="BCG109" s="747"/>
      <c r="BCH109" s="747"/>
      <c r="BCI109" s="747"/>
      <c r="BCJ109" s="747"/>
      <c r="BCK109" s="747"/>
      <c r="BCL109" s="747"/>
      <c r="BCM109" s="747"/>
      <c r="BCN109" s="747"/>
      <c r="BCO109" s="747"/>
      <c r="BCP109" s="747"/>
      <c r="BCQ109" s="747"/>
      <c r="BCR109" s="747"/>
      <c r="BCS109" s="747"/>
      <c r="BCT109" s="747"/>
      <c r="BCU109" s="747"/>
      <c r="BCV109" s="747"/>
      <c r="BCW109" s="747"/>
      <c r="BCX109" s="747"/>
      <c r="BCY109" s="747"/>
      <c r="BCZ109" s="747"/>
      <c r="BDA109" s="747"/>
      <c r="BDB109" s="747"/>
      <c r="BDC109" s="747"/>
      <c r="BDD109" s="747"/>
      <c r="BDE109" s="747"/>
      <c r="BDF109" s="747"/>
      <c r="BDG109" s="747"/>
      <c r="BDH109" s="747"/>
      <c r="BDI109" s="747"/>
      <c r="BDJ109" s="747"/>
      <c r="BDK109" s="747"/>
      <c r="BDL109" s="747"/>
      <c r="BDM109" s="747"/>
      <c r="BDN109" s="747"/>
      <c r="BDO109" s="747"/>
      <c r="BDP109" s="747"/>
      <c r="BDQ109" s="747"/>
      <c r="BDR109" s="747"/>
      <c r="BDS109" s="747"/>
      <c r="BDT109" s="747"/>
      <c r="BDU109" s="747"/>
      <c r="BDV109" s="747"/>
      <c r="BDW109" s="747"/>
      <c r="BDX109" s="747"/>
      <c r="BDY109" s="747"/>
      <c r="BDZ109" s="747"/>
      <c r="BEA109" s="747"/>
      <c r="BEB109" s="747"/>
      <c r="BEC109" s="747"/>
      <c r="BED109" s="747"/>
      <c r="BEE109" s="747"/>
      <c r="BEF109" s="747"/>
      <c r="BEG109" s="747"/>
      <c r="BEH109" s="747"/>
      <c r="BEI109" s="747"/>
      <c r="BEJ109" s="747"/>
      <c r="BEK109" s="747"/>
      <c r="BEL109" s="747"/>
      <c r="BEM109" s="747"/>
      <c r="BEN109" s="747"/>
      <c r="BEO109" s="747"/>
      <c r="BEP109" s="747"/>
      <c r="BEQ109" s="747"/>
      <c r="BER109" s="747"/>
      <c r="BES109" s="747"/>
      <c r="BET109" s="747"/>
      <c r="BEU109" s="747"/>
      <c r="BEV109" s="747"/>
      <c r="BEW109" s="747"/>
      <c r="BEX109" s="747"/>
      <c r="BEY109" s="747"/>
      <c r="BEZ109" s="747"/>
      <c r="BFA109" s="747"/>
      <c r="BFB109" s="747"/>
      <c r="BFC109" s="747"/>
      <c r="BFD109" s="747"/>
      <c r="BFE109" s="747"/>
      <c r="BFF109" s="747"/>
      <c r="BFG109" s="747"/>
      <c r="BFH109" s="747"/>
      <c r="BFI109" s="747"/>
      <c r="BFJ109" s="747"/>
      <c r="BFK109" s="747"/>
      <c r="BFL109" s="747"/>
      <c r="BFM109" s="747"/>
      <c r="BFN109" s="747"/>
      <c r="BFO109" s="747"/>
      <c r="BFP109" s="747"/>
      <c r="BFQ109" s="747"/>
      <c r="BFR109" s="747"/>
      <c r="BFS109" s="747"/>
      <c r="BFT109" s="747"/>
      <c r="BFU109" s="747"/>
      <c r="BFV109" s="747"/>
      <c r="BFW109" s="747"/>
      <c r="BFX109" s="747"/>
      <c r="BFY109" s="747"/>
      <c r="BFZ109" s="747"/>
      <c r="BGA109" s="747"/>
      <c r="BGB109" s="747"/>
      <c r="BGC109" s="747"/>
      <c r="BGD109" s="747"/>
      <c r="BGE109" s="747"/>
      <c r="BGF109" s="747"/>
      <c r="BGG109" s="747"/>
      <c r="BGH109" s="747"/>
      <c r="BGI109" s="747"/>
      <c r="BGJ109" s="747"/>
      <c r="BGK109" s="747"/>
      <c r="BGL109" s="747"/>
      <c r="BGM109" s="747"/>
      <c r="BGN109" s="747"/>
      <c r="BGO109" s="747"/>
      <c r="BGP109" s="747"/>
      <c r="BGQ109" s="747"/>
      <c r="BGR109" s="747"/>
      <c r="BGS109" s="747"/>
      <c r="BGT109" s="747"/>
      <c r="BGU109" s="747"/>
      <c r="BGV109" s="747"/>
      <c r="BGW109" s="747"/>
      <c r="BGX109" s="747"/>
      <c r="BGY109" s="747"/>
      <c r="BGZ109" s="747"/>
      <c r="BHA109" s="747"/>
      <c r="BHB109" s="747"/>
      <c r="BHC109" s="747"/>
      <c r="BHD109" s="747"/>
      <c r="BHE109" s="747"/>
      <c r="BHF109" s="747"/>
      <c r="BHG109" s="747"/>
      <c r="BHH109" s="747"/>
      <c r="BHI109" s="747"/>
      <c r="BHJ109" s="747"/>
      <c r="BHK109" s="747"/>
      <c r="BHL109" s="747"/>
      <c r="BHM109" s="747"/>
      <c r="BHN109" s="747"/>
      <c r="BHO109" s="747"/>
      <c r="BHP109" s="747"/>
      <c r="BHQ109" s="747"/>
      <c r="BHR109" s="747"/>
      <c r="BHS109" s="747"/>
      <c r="BHT109" s="747"/>
      <c r="BHU109" s="747"/>
      <c r="BHV109" s="747"/>
      <c r="BHW109" s="747"/>
      <c r="BHX109" s="747"/>
      <c r="BHY109" s="747"/>
      <c r="BHZ109" s="747"/>
      <c r="BIA109" s="747"/>
      <c r="BIB109" s="747"/>
      <c r="BIC109" s="747"/>
      <c r="BID109" s="747"/>
      <c r="BIE109" s="747"/>
      <c r="BIF109" s="747"/>
      <c r="BIG109" s="747"/>
      <c r="BIH109" s="747"/>
      <c r="BII109" s="747"/>
      <c r="BIJ109" s="747"/>
      <c r="BIK109" s="747"/>
      <c r="BIL109" s="747"/>
      <c r="BIM109" s="747"/>
      <c r="BIN109" s="747"/>
      <c r="BIO109" s="747"/>
      <c r="BIP109" s="747"/>
      <c r="BIQ109" s="747"/>
      <c r="BIR109" s="747"/>
      <c r="BIS109" s="747"/>
      <c r="BIT109" s="747"/>
      <c r="BIU109" s="747"/>
      <c r="BIV109" s="747"/>
      <c r="BIW109" s="747"/>
      <c r="BIX109" s="747"/>
      <c r="BIY109" s="747"/>
      <c r="BIZ109" s="747"/>
      <c r="BJA109" s="747"/>
      <c r="BJB109" s="747"/>
      <c r="BJC109" s="747"/>
      <c r="BJD109" s="747"/>
      <c r="BJE109" s="747"/>
      <c r="BJF109" s="747"/>
      <c r="BJG109" s="747"/>
      <c r="BJH109" s="747"/>
      <c r="BJI109" s="747"/>
      <c r="BJJ109" s="747"/>
      <c r="BJK109" s="747"/>
      <c r="BJL109" s="747"/>
      <c r="BJM109" s="747"/>
      <c r="BJN109" s="747"/>
      <c r="BJO109" s="747"/>
      <c r="BJP109" s="747"/>
      <c r="BJQ109" s="747"/>
      <c r="BJR109" s="747"/>
      <c r="BJS109" s="747"/>
      <c r="BJT109" s="747"/>
      <c r="BJU109" s="747"/>
      <c r="BJV109" s="747"/>
      <c r="BJW109" s="747"/>
      <c r="BJX109" s="747"/>
      <c r="BJY109" s="747"/>
      <c r="BJZ109" s="747"/>
      <c r="BKA109" s="747"/>
      <c r="BKB109" s="747"/>
      <c r="BKC109" s="747"/>
      <c r="BKD109" s="747"/>
      <c r="BKE109" s="747"/>
      <c r="BKF109" s="747"/>
      <c r="BKG109" s="747"/>
      <c r="BKH109" s="747"/>
      <c r="BKI109" s="747"/>
      <c r="BKJ109" s="747"/>
      <c r="BKK109" s="747"/>
      <c r="BKL109" s="747"/>
      <c r="BKM109" s="747"/>
      <c r="BKN109" s="747"/>
      <c r="BKO109" s="747"/>
      <c r="BKP109" s="747"/>
      <c r="BKQ109" s="747"/>
      <c r="BKR109" s="747"/>
      <c r="BKS109" s="747"/>
      <c r="BKT109" s="747"/>
      <c r="BKU109" s="747"/>
      <c r="BKV109" s="747"/>
      <c r="BKW109" s="747"/>
      <c r="BKX109" s="747"/>
      <c r="BKY109" s="747"/>
      <c r="BKZ109" s="747"/>
      <c r="BLA109" s="747"/>
      <c r="BLB109" s="747"/>
      <c r="BLC109" s="747"/>
      <c r="BLD109" s="747"/>
      <c r="BLE109" s="747"/>
      <c r="BLF109" s="747"/>
      <c r="BLG109" s="747"/>
      <c r="BLH109" s="747"/>
      <c r="BLI109" s="747"/>
      <c r="BLJ109" s="747"/>
      <c r="BLK109" s="747"/>
      <c r="BLL109" s="747"/>
      <c r="BLM109" s="747"/>
      <c r="BLN109" s="747"/>
      <c r="BLO109" s="747"/>
      <c r="BLP109" s="747"/>
      <c r="BLQ109" s="747"/>
      <c r="BLR109" s="747"/>
      <c r="BLS109" s="747"/>
      <c r="BLT109" s="747"/>
      <c r="BLU109" s="747"/>
      <c r="BLV109" s="747"/>
      <c r="BLW109" s="747"/>
      <c r="BLX109" s="747"/>
      <c r="BLY109" s="747"/>
      <c r="BLZ109" s="747"/>
      <c r="BMA109" s="747"/>
      <c r="BMB109" s="747"/>
      <c r="BMC109" s="747"/>
      <c r="BMD109" s="747"/>
      <c r="BME109" s="747"/>
      <c r="BMF109" s="747"/>
      <c r="BMG109" s="747"/>
      <c r="BMH109" s="747"/>
      <c r="BMI109" s="747"/>
      <c r="BMJ109" s="747"/>
      <c r="BMK109" s="747"/>
      <c r="BML109" s="747"/>
      <c r="BMM109" s="747"/>
      <c r="BMN109" s="747"/>
      <c r="BMO109" s="747"/>
      <c r="BMP109" s="747"/>
      <c r="BMQ109" s="747"/>
      <c r="BMR109" s="747"/>
      <c r="BMS109" s="747"/>
      <c r="BMT109" s="747"/>
      <c r="BMU109" s="747"/>
      <c r="BMV109" s="747"/>
      <c r="BMW109" s="747"/>
      <c r="BMX109" s="747"/>
      <c r="BMY109" s="747"/>
      <c r="BMZ109" s="747"/>
      <c r="BNA109" s="747"/>
      <c r="BNB109" s="747"/>
      <c r="BNC109" s="747"/>
      <c r="BND109" s="747"/>
      <c r="BNE109" s="747"/>
      <c r="BNF109" s="747"/>
      <c r="BNG109" s="747"/>
      <c r="BNH109" s="747"/>
      <c r="BNI109" s="747"/>
      <c r="BNJ109" s="747"/>
      <c r="BNK109" s="747"/>
      <c r="BNL109" s="747"/>
      <c r="BNM109" s="747"/>
      <c r="BNN109" s="747"/>
      <c r="BNO109" s="747"/>
      <c r="BNP109" s="747"/>
      <c r="BNQ109" s="747"/>
      <c r="BNR109" s="747"/>
      <c r="BNS109" s="747"/>
      <c r="BNT109" s="747"/>
      <c r="BNU109" s="747"/>
      <c r="BNV109" s="747"/>
      <c r="BNW109" s="747"/>
      <c r="BNX109" s="747"/>
      <c r="BNY109" s="747"/>
      <c r="BNZ109" s="747"/>
      <c r="BOA109" s="747"/>
      <c r="BOB109" s="747"/>
      <c r="BOC109" s="747"/>
      <c r="BOD109" s="747"/>
      <c r="BOE109" s="747"/>
      <c r="BOF109" s="747"/>
      <c r="BOG109" s="747"/>
      <c r="BOH109" s="747"/>
      <c r="BOI109" s="747"/>
      <c r="BOJ109" s="747"/>
      <c r="BOK109" s="747"/>
      <c r="BOL109" s="747"/>
      <c r="BOM109" s="747"/>
      <c r="BON109" s="747"/>
      <c r="BOO109" s="747"/>
      <c r="BOP109" s="747"/>
      <c r="BOQ109" s="747"/>
      <c r="BOR109" s="747"/>
      <c r="BOS109" s="747"/>
      <c r="BOT109" s="747"/>
      <c r="BOU109" s="747"/>
      <c r="BOV109" s="747"/>
      <c r="BOW109" s="747"/>
      <c r="BOX109" s="747"/>
      <c r="BOY109" s="747"/>
      <c r="BOZ109" s="747"/>
      <c r="BPA109" s="747"/>
      <c r="BPB109" s="747"/>
      <c r="BPC109" s="747"/>
      <c r="BPD109" s="747"/>
      <c r="BPE109" s="747"/>
      <c r="BPF109" s="747"/>
      <c r="BPG109" s="747"/>
      <c r="BPH109" s="747"/>
      <c r="BPI109" s="747"/>
      <c r="BPJ109" s="747"/>
      <c r="BPK109" s="747"/>
      <c r="BPL109" s="747"/>
      <c r="BPM109" s="747"/>
      <c r="BPN109" s="747"/>
      <c r="BPO109" s="747"/>
      <c r="BPP109" s="747"/>
      <c r="BPQ109" s="747"/>
      <c r="BPR109" s="747"/>
      <c r="BPS109" s="747"/>
      <c r="BPT109" s="747"/>
      <c r="BPU109" s="747"/>
      <c r="BPV109" s="747"/>
      <c r="BPW109" s="747"/>
      <c r="BPX109" s="747"/>
      <c r="BPY109" s="747"/>
      <c r="BPZ109" s="747"/>
      <c r="BQA109" s="747"/>
      <c r="BQB109" s="747"/>
      <c r="BQC109" s="747"/>
      <c r="BQD109" s="747"/>
      <c r="BQE109" s="747"/>
      <c r="BQF109" s="747"/>
      <c r="BQG109" s="747"/>
      <c r="BQH109" s="747"/>
      <c r="BQI109" s="747"/>
      <c r="BQJ109" s="747"/>
      <c r="BQK109" s="747"/>
      <c r="BQL109" s="747"/>
      <c r="BQM109" s="747"/>
      <c r="BQN109" s="747"/>
      <c r="BQO109" s="747"/>
      <c r="BQP109" s="747"/>
      <c r="BQQ109" s="747"/>
      <c r="BQR109" s="747"/>
      <c r="BQS109" s="747"/>
      <c r="BQT109" s="747"/>
      <c r="BQU109" s="747"/>
      <c r="BQV109" s="747"/>
      <c r="BQW109" s="747"/>
      <c r="BQX109" s="747"/>
      <c r="BQY109" s="747"/>
      <c r="BQZ109" s="747"/>
      <c r="BRA109" s="747"/>
      <c r="BRB109" s="747"/>
      <c r="BRC109" s="747"/>
      <c r="BRD109" s="747"/>
      <c r="BRE109" s="747"/>
      <c r="BRF109" s="747"/>
      <c r="BRG109" s="747"/>
      <c r="BRH109" s="747"/>
      <c r="BRI109" s="747"/>
      <c r="BRJ109" s="747"/>
      <c r="BRK109" s="747"/>
      <c r="BRL109" s="747"/>
      <c r="BRM109" s="747"/>
      <c r="BRN109" s="747"/>
      <c r="BRO109" s="747"/>
      <c r="BRP109" s="747"/>
      <c r="BRQ109" s="747"/>
      <c r="BRR109" s="747"/>
      <c r="BRS109" s="747"/>
      <c r="BRT109" s="747"/>
      <c r="BRU109" s="747"/>
      <c r="BRV109" s="747"/>
      <c r="BRW109" s="747"/>
      <c r="BRX109" s="747"/>
      <c r="BRY109" s="747"/>
      <c r="BRZ109" s="747"/>
      <c r="BSA109" s="747"/>
      <c r="BSB109" s="747"/>
      <c r="BSC109" s="747"/>
      <c r="BSD109" s="747"/>
      <c r="BSE109" s="747"/>
      <c r="BSF109" s="747"/>
      <c r="BSG109" s="747"/>
      <c r="BSH109" s="747"/>
      <c r="BSI109" s="747"/>
      <c r="BSJ109" s="747"/>
      <c r="BSK109" s="747"/>
      <c r="BSL109" s="747"/>
      <c r="BSM109" s="747"/>
      <c r="BSN109" s="747"/>
      <c r="BSO109" s="747"/>
      <c r="BSP109" s="747"/>
      <c r="BSQ109" s="747"/>
      <c r="BSR109" s="747"/>
      <c r="BSS109" s="747"/>
      <c r="BST109" s="747"/>
      <c r="BSU109" s="747"/>
      <c r="BSV109" s="747"/>
      <c r="BSW109" s="747"/>
      <c r="BSX109" s="747"/>
      <c r="BSY109" s="747"/>
      <c r="BSZ109" s="747"/>
      <c r="BTA109" s="747"/>
      <c r="BTB109" s="747"/>
      <c r="BTC109" s="747"/>
      <c r="BTD109" s="747"/>
      <c r="BTE109" s="747"/>
      <c r="BTF109" s="747"/>
      <c r="BTG109" s="747"/>
      <c r="BTH109" s="747"/>
      <c r="BTI109" s="747"/>
      <c r="BTJ109" s="747"/>
      <c r="BTK109" s="747"/>
      <c r="BTL109" s="747"/>
      <c r="BTM109" s="747"/>
      <c r="BTN109" s="747"/>
      <c r="BTO109" s="747"/>
      <c r="BTP109" s="747"/>
      <c r="BTQ109" s="747"/>
      <c r="BTR109" s="747"/>
      <c r="BTS109" s="747"/>
      <c r="BTT109" s="747"/>
      <c r="BTU109" s="747"/>
      <c r="BTV109" s="747"/>
      <c r="BTW109" s="747"/>
      <c r="BTX109" s="747"/>
      <c r="BTY109" s="747"/>
      <c r="BTZ109" s="747"/>
      <c r="BUA109" s="747"/>
      <c r="BUB109" s="747"/>
      <c r="BUC109" s="747"/>
      <c r="BUD109" s="747"/>
      <c r="BUE109" s="747"/>
      <c r="BUF109" s="747"/>
      <c r="BUG109" s="747"/>
      <c r="BUH109" s="747"/>
      <c r="BUI109" s="747"/>
      <c r="BUJ109" s="747"/>
      <c r="BUK109" s="747"/>
      <c r="BUL109" s="747"/>
      <c r="BUM109" s="747"/>
      <c r="BUN109" s="747"/>
      <c r="BUO109" s="747"/>
      <c r="BUP109" s="747"/>
      <c r="BUQ109" s="747"/>
      <c r="BUR109" s="747"/>
      <c r="BUS109" s="747"/>
      <c r="BUT109" s="747"/>
      <c r="BUU109" s="747"/>
      <c r="BUV109" s="747"/>
      <c r="BUW109" s="747"/>
      <c r="BUX109" s="747"/>
      <c r="BUY109" s="747"/>
      <c r="BUZ109" s="747"/>
      <c r="BVA109" s="747"/>
      <c r="BVB109" s="747"/>
      <c r="BVC109" s="747"/>
      <c r="BVD109" s="747"/>
      <c r="BVE109" s="747"/>
      <c r="BVF109" s="747"/>
      <c r="BVG109" s="747"/>
      <c r="BVH109" s="747"/>
      <c r="BVI109" s="747"/>
      <c r="BVJ109" s="747"/>
      <c r="BVK109" s="747"/>
      <c r="BVL109" s="747"/>
      <c r="BVM109" s="747"/>
      <c r="BVN109" s="747"/>
      <c r="BVO109" s="747"/>
      <c r="BVP109" s="747"/>
      <c r="BVQ109" s="747"/>
      <c r="BVR109" s="747"/>
      <c r="BVS109" s="747"/>
      <c r="BVT109" s="747"/>
      <c r="BVU109" s="747"/>
      <c r="BVV109" s="747"/>
      <c r="BVW109" s="747"/>
      <c r="BVX109" s="747"/>
      <c r="BVY109" s="747"/>
      <c r="BVZ109" s="747"/>
      <c r="BWA109" s="747"/>
      <c r="BWB109" s="747"/>
      <c r="BWC109" s="747"/>
      <c r="BWD109" s="747"/>
      <c r="BWE109" s="747"/>
      <c r="BWF109" s="747"/>
      <c r="BWG109" s="747"/>
      <c r="BWH109" s="747"/>
      <c r="BWI109" s="747"/>
      <c r="BWJ109" s="747"/>
      <c r="BWK109" s="747"/>
      <c r="BWL109" s="747"/>
      <c r="BWM109" s="747"/>
      <c r="BWN109" s="747"/>
      <c r="BWO109" s="747"/>
      <c r="BWP109" s="747"/>
      <c r="BWQ109" s="747"/>
      <c r="BWR109" s="747"/>
      <c r="BWS109" s="747"/>
      <c r="BWT109" s="747"/>
      <c r="BWU109" s="747"/>
      <c r="BWV109" s="747"/>
      <c r="BWW109" s="747"/>
      <c r="BWX109" s="747"/>
      <c r="BWY109" s="747"/>
      <c r="BWZ109" s="747"/>
      <c r="BXA109" s="747"/>
      <c r="BXB109" s="747"/>
      <c r="BXC109" s="747"/>
      <c r="BXD109" s="747"/>
      <c r="BXE109" s="747"/>
      <c r="BXF109" s="747"/>
      <c r="BXG109" s="747"/>
      <c r="BXH109" s="747"/>
      <c r="BXI109" s="747"/>
      <c r="BXJ109" s="747"/>
      <c r="BXK109" s="747"/>
      <c r="BXL109" s="747"/>
      <c r="BXM109" s="747"/>
      <c r="BXN109" s="747"/>
      <c r="BXO109" s="747"/>
      <c r="BXP109" s="747"/>
      <c r="BXQ109" s="747"/>
      <c r="BXR109" s="747"/>
      <c r="BXS109" s="747"/>
      <c r="BXT109" s="747"/>
      <c r="BXU109" s="747"/>
      <c r="BXV109" s="747"/>
      <c r="BXW109" s="747"/>
      <c r="BXX109" s="747"/>
      <c r="BXY109" s="747"/>
      <c r="BXZ109" s="747"/>
      <c r="BYA109" s="747"/>
      <c r="BYB109" s="747"/>
      <c r="BYC109" s="747"/>
      <c r="BYD109" s="747"/>
      <c r="BYE109" s="747"/>
      <c r="BYF109" s="747"/>
      <c r="BYG109" s="747"/>
      <c r="BYH109" s="747"/>
      <c r="BYI109" s="747"/>
      <c r="BYJ109" s="747"/>
      <c r="BYK109" s="747"/>
      <c r="BYL109" s="747"/>
      <c r="BYM109" s="747"/>
      <c r="BYN109" s="747"/>
      <c r="BYO109" s="747"/>
      <c r="BYP109" s="747"/>
      <c r="BYQ109" s="747"/>
      <c r="BYR109" s="747"/>
      <c r="BYS109" s="747"/>
      <c r="BYT109" s="747"/>
      <c r="BYU109" s="747"/>
      <c r="BYV109" s="747"/>
      <c r="BYW109" s="747"/>
      <c r="BYX109" s="747"/>
      <c r="BYY109" s="747"/>
      <c r="BYZ109" s="747"/>
      <c r="BZA109" s="747"/>
      <c r="BZB109" s="747"/>
      <c r="BZC109" s="747"/>
      <c r="BZD109" s="747"/>
      <c r="BZE109" s="747"/>
      <c r="BZF109" s="747"/>
      <c r="BZG109" s="747"/>
      <c r="BZH109" s="747"/>
      <c r="BZI109" s="747"/>
      <c r="BZJ109" s="747"/>
      <c r="BZK109" s="747"/>
      <c r="BZL109" s="747"/>
      <c r="BZM109" s="747"/>
      <c r="BZN109" s="747"/>
      <c r="BZO109" s="747"/>
      <c r="BZP109" s="747"/>
      <c r="BZQ109" s="747"/>
      <c r="BZR109" s="747"/>
      <c r="BZS109" s="747"/>
      <c r="BZT109" s="747"/>
      <c r="BZU109" s="747"/>
      <c r="BZV109" s="747"/>
      <c r="BZW109" s="747"/>
      <c r="BZX109" s="747"/>
      <c r="BZY109" s="747"/>
      <c r="BZZ109" s="747"/>
      <c r="CAA109" s="747"/>
      <c r="CAB109" s="747"/>
      <c r="CAC109" s="747"/>
      <c r="CAD109" s="747"/>
      <c r="CAE109" s="747"/>
      <c r="CAF109" s="747"/>
      <c r="CAG109" s="747"/>
      <c r="CAH109" s="747"/>
      <c r="CAI109" s="747"/>
      <c r="CAJ109" s="747"/>
      <c r="CAK109" s="747"/>
      <c r="CAL109" s="747"/>
      <c r="CAM109" s="747"/>
      <c r="CAN109" s="747"/>
      <c r="CAO109" s="747"/>
      <c r="CAP109" s="747"/>
      <c r="CAQ109" s="747"/>
      <c r="CAR109" s="747"/>
      <c r="CAS109" s="747"/>
      <c r="CAT109" s="747"/>
      <c r="CAU109" s="747"/>
      <c r="CAV109" s="747"/>
      <c r="CAW109" s="747"/>
      <c r="CAX109" s="747"/>
      <c r="CAY109" s="747"/>
      <c r="CAZ109" s="747"/>
      <c r="CBA109" s="747"/>
      <c r="CBB109" s="747"/>
      <c r="CBC109" s="747"/>
      <c r="CBD109" s="747"/>
      <c r="CBE109" s="747"/>
      <c r="CBF109" s="747"/>
      <c r="CBG109" s="747"/>
      <c r="CBH109" s="747"/>
      <c r="CBI109" s="747"/>
      <c r="CBJ109" s="747"/>
      <c r="CBK109" s="747"/>
      <c r="CBL109" s="747"/>
      <c r="CBM109" s="747"/>
      <c r="CBN109" s="747"/>
      <c r="CBO109" s="747"/>
      <c r="CBP109" s="747"/>
      <c r="CBQ109" s="747"/>
      <c r="CBR109" s="747"/>
      <c r="CBS109" s="747"/>
      <c r="CBT109" s="747"/>
      <c r="CBU109" s="747"/>
      <c r="CBV109" s="747"/>
      <c r="CBW109" s="747"/>
      <c r="CBX109" s="747"/>
      <c r="CBY109" s="747"/>
      <c r="CBZ109" s="747"/>
      <c r="CCA109" s="747"/>
      <c r="CCB109" s="747"/>
      <c r="CCC109" s="747"/>
      <c r="CCD109" s="747"/>
      <c r="CCE109" s="747"/>
      <c r="CCF109" s="747"/>
      <c r="CCG109" s="747"/>
      <c r="CCH109" s="747"/>
      <c r="CCI109" s="747"/>
      <c r="CCJ109" s="747"/>
      <c r="CCK109" s="747"/>
      <c r="CCL109" s="747"/>
      <c r="CCM109" s="747"/>
      <c r="CCN109" s="747"/>
      <c r="CCO109" s="747"/>
      <c r="CCP109" s="747"/>
      <c r="CCQ109" s="747"/>
      <c r="CCR109" s="747"/>
      <c r="CCS109" s="747"/>
      <c r="CCT109" s="747"/>
      <c r="CCU109" s="747"/>
      <c r="CCV109" s="747"/>
      <c r="CCW109" s="747"/>
      <c r="CCX109" s="747"/>
      <c r="CCY109" s="747"/>
      <c r="CCZ109" s="747"/>
      <c r="CDA109" s="747"/>
      <c r="CDB109" s="747"/>
      <c r="CDC109" s="747"/>
      <c r="CDD109" s="747"/>
      <c r="CDE109" s="747"/>
      <c r="CDF109" s="747"/>
      <c r="CDG109" s="747"/>
      <c r="CDH109" s="747"/>
      <c r="CDI109" s="747"/>
      <c r="CDJ109" s="747"/>
      <c r="CDK109" s="747"/>
      <c r="CDL109" s="747"/>
      <c r="CDM109" s="747"/>
      <c r="CDN109" s="747"/>
      <c r="CDO109" s="747"/>
      <c r="CDP109" s="747"/>
      <c r="CDQ109" s="747"/>
      <c r="CDR109" s="747"/>
      <c r="CDS109" s="747"/>
      <c r="CDT109" s="747"/>
      <c r="CDU109" s="747"/>
      <c r="CDV109" s="747"/>
      <c r="CDW109" s="747"/>
      <c r="CDX109" s="747"/>
      <c r="CDY109" s="747"/>
      <c r="CDZ109" s="747"/>
      <c r="CEA109" s="747"/>
      <c r="CEB109" s="747"/>
      <c r="CEC109" s="747"/>
      <c r="CED109" s="747"/>
      <c r="CEE109" s="747"/>
      <c r="CEF109" s="747"/>
      <c r="CEG109" s="747"/>
      <c r="CEH109" s="747"/>
      <c r="CEI109" s="747"/>
      <c r="CEJ109" s="747"/>
      <c r="CEK109" s="747"/>
      <c r="CEL109" s="747"/>
      <c r="CEM109" s="747"/>
      <c r="CEN109" s="747"/>
      <c r="CEO109" s="747"/>
      <c r="CEP109" s="747"/>
      <c r="CEQ109" s="747"/>
      <c r="CER109" s="747"/>
      <c r="CES109" s="747"/>
      <c r="CET109" s="747"/>
      <c r="CEU109" s="747"/>
      <c r="CEV109" s="747"/>
      <c r="CEW109" s="747"/>
      <c r="CEX109" s="747"/>
      <c r="CEY109" s="747"/>
      <c r="CEZ109" s="747"/>
      <c r="CFA109" s="747"/>
      <c r="CFB109" s="747"/>
      <c r="CFC109" s="747"/>
      <c r="CFD109" s="747"/>
      <c r="CFE109" s="747"/>
      <c r="CFF109" s="747"/>
      <c r="CFG109" s="747"/>
      <c r="CFH109" s="747"/>
      <c r="CFI109" s="747"/>
      <c r="CFJ109" s="747"/>
      <c r="CFK109" s="747"/>
      <c r="CFL109" s="747"/>
      <c r="CFM109" s="747"/>
      <c r="CFN109" s="747"/>
      <c r="CFO109" s="747"/>
      <c r="CFP109" s="747"/>
      <c r="CFQ109" s="747"/>
      <c r="CFR109" s="747"/>
      <c r="CFS109" s="747"/>
      <c r="CFT109" s="747"/>
      <c r="CFU109" s="747"/>
      <c r="CFV109" s="747"/>
      <c r="CFW109" s="747"/>
      <c r="CFX109" s="747"/>
      <c r="CFY109" s="747"/>
      <c r="CFZ109" s="747"/>
      <c r="CGA109" s="747"/>
      <c r="CGB109" s="747"/>
      <c r="CGC109" s="747"/>
      <c r="CGD109" s="747"/>
      <c r="CGE109" s="747"/>
      <c r="CGF109" s="747"/>
      <c r="CGG109" s="747"/>
      <c r="CGH109" s="747"/>
      <c r="CGI109" s="747"/>
      <c r="CGJ109" s="747"/>
      <c r="CGK109" s="747"/>
      <c r="CGL109" s="747"/>
      <c r="CGM109" s="747"/>
      <c r="CGN109" s="747"/>
      <c r="CGO109" s="747"/>
      <c r="CGP109" s="747"/>
      <c r="CGQ109" s="747"/>
      <c r="CGR109" s="747"/>
      <c r="CGS109" s="747"/>
      <c r="CGT109" s="747"/>
      <c r="CGU109" s="747"/>
      <c r="CGV109" s="747"/>
      <c r="CGW109" s="747"/>
      <c r="CGX109" s="747"/>
      <c r="CGY109" s="747"/>
      <c r="CGZ109" s="747"/>
      <c r="CHA109" s="747"/>
      <c r="CHB109" s="747"/>
      <c r="CHC109" s="747"/>
      <c r="CHD109" s="747"/>
      <c r="CHE109" s="747"/>
      <c r="CHF109" s="747"/>
      <c r="CHG109" s="747"/>
      <c r="CHH109" s="747"/>
      <c r="CHI109" s="747"/>
      <c r="CHJ109" s="747"/>
      <c r="CHK109" s="747"/>
      <c r="CHL109" s="747"/>
      <c r="CHM109" s="747"/>
      <c r="CHN109" s="747"/>
      <c r="CHO109" s="747"/>
      <c r="CHP109" s="747"/>
      <c r="CHQ109" s="747"/>
      <c r="CHR109" s="747"/>
      <c r="CHS109" s="747"/>
      <c r="CHT109" s="747"/>
      <c r="CHU109" s="747"/>
      <c r="CHV109" s="747"/>
      <c r="CHW109" s="747"/>
      <c r="CHX109" s="747"/>
      <c r="CHY109" s="747"/>
      <c r="CHZ109" s="747"/>
      <c r="CIA109" s="747"/>
      <c r="CIB109" s="747"/>
      <c r="CIC109" s="747"/>
      <c r="CID109" s="747"/>
      <c r="CIE109" s="747"/>
      <c r="CIF109" s="747"/>
      <c r="CIG109" s="747"/>
      <c r="CIH109" s="747"/>
      <c r="CII109" s="747"/>
      <c r="CIJ109" s="747"/>
      <c r="CIK109" s="747"/>
      <c r="CIL109" s="747"/>
      <c r="CIM109" s="747"/>
      <c r="CIN109" s="747"/>
      <c r="CIO109" s="747"/>
      <c r="CIP109" s="747"/>
      <c r="CIQ109" s="747"/>
      <c r="CIR109" s="747"/>
      <c r="CIS109" s="747"/>
      <c r="CIT109" s="747"/>
      <c r="CIU109" s="747"/>
      <c r="CIV109" s="747"/>
      <c r="CIW109" s="747"/>
      <c r="CIX109" s="747"/>
      <c r="CIY109" s="747"/>
      <c r="CIZ109" s="747"/>
      <c r="CJA109" s="747"/>
      <c r="CJB109" s="747"/>
      <c r="CJC109" s="747"/>
      <c r="CJD109" s="747"/>
      <c r="CJE109" s="747"/>
      <c r="CJF109" s="747"/>
      <c r="CJG109" s="747"/>
      <c r="CJH109" s="747"/>
      <c r="CJI109" s="747"/>
      <c r="CJJ109" s="747"/>
      <c r="CJK109" s="747"/>
      <c r="CJL109" s="747"/>
      <c r="CJM109" s="747"/>
      <c r="CJN109" s="747"/>
      <c r="CJO109" s="747"/>
      <c r="CJP109" s="747"/>
      <c r="CJQ109" s="747"/>
      <c r="CJR109" s="747"/>
      <c r="CJS109" s="747"/>
      <c r="CJT109" s="747"/>
      <c r="CJU109" s="747"/>
      <c r="CJV109" s="747"/>
      <c r="CJW109" s="747"/>
      <c r="CJX109" s="747"/>
      <c r="CJY109" s="747"/>
      <c r="CJZ109" s="747"/>
      <c r="CKA109" s="747"/>
      <c r="CKB109" s="747"/>
      <c r="CKC109" s="747"/>
      <c r="CKD109" s="747"/>
      <c r="CKE109" s="747"/>
      <c r="CKF109" s="747"/>
      <c r="CKG109" s="747"/>
      <c r="CKH109" s="747"/>
      <c r="CKI109" s="747"/>
      <c r="CKJ109" s="747"/>
      <c r="CKK109" s="747"/>
      <c r="CKL109" s="747"/>
      <c r="CKM109" s="747"/>
      <c r="CKN109" s="747"/>
      <c r="CKO109" s="747"/>
      <c r="CKP109" s="747"/>
      <c r="CKQ109" s="747"/>
      <c r="CKR109" s="747"/>
      <c r="CKS109" s="747"/>
      <c r="CKT109" s="747"/>
      <c r="CKU109" s="747"/>
      <c r="CKV109" s="747"/>
      <c r="CKW109" s="747"/>
      <c r="CKX109" s="747"/>
      <c r="CKY109" s="747"/>
      <c r="CKZ109" s="747"/>
      <c r="CLA109" s="747"/>
      <c r="CLB109" s="747"/>
      <c r="CLC109" s="747"/>
      <c r="CLD109" s="747"/>
      <c r="CLE109" s="747"/>
      <c r="CLF109" s="747"/>
      <c r="CLG109" s="747"/>
      <c r="CLH109" s="747"/>
      <c r="CLI109" s="747"/>
      <c r="CLJ109" s="747"/>
      <c r="CLK109" s="747"/>
      <c r="CLL109" s="747"/>
      <c r="CLM109" s="747"/>
      <c r="CLN109" s="747"/>
      <c r="CLO109" s="747"/>
      <c r="CLP109" s="747"/>
      <c r="CLQ109" s="747"/>
      <c r="CLR109" s="747"/>
      <c r="CLS109" s="747"/>
      <c r="CLT109" s="747"/>
      <c r="CLU109" s="747"/>
      <c r="CLV109" s="747"/>
      <c r="CLW109" s="747"/>
      <c r="CLX109" s="747"/>
      <c r="CLY109" s="747"/>
      <c r="CLZ109" s="747"/>
      <c r="CMA109" s="747"/>
      <c r="CMB109" s="747"/>
      <c r="CMC109" s="747"/>
      <c r="CMD109" s="747"/>
      <c r="CME109" s="747"/>
      <c r="CMF109" s="747"/>
      <c r="CMG109" s="747"/>
      <c r="CMH109" s="747"/>
      <c r="CMI109" s="747"/>
      <c r="CMJ109" s="747"/>
      <c r="CMK109" s="747"/>
      <c r="CML109" s="747"/>
      <c r="CMM109" s="747"/>
      <c r="CMN109" s="747"/>
      <c r="CMO109" s="747"/>
      <c r="CMP109" s="747"/>
      <c r="CMQ109" s="747"/>
      <c r="CMR109" s="747"/>
      <c r="CMS109" s="747"/>
      <c r="CMT109" s="747"/>
      <c r="CMU109" s="747"/>
      <c r="CMV109" s="747"/>
      <c r="CMW109" s="747"/>
      <c r="CMX109" s="747"/>
      <c r="CMY109" s="747"/>
      <c r="CMZ109" s="747"/>
      <c r="CNA109" s="747"/>
      <c r="CNB109" s="747"/>
      <c r="CNC109" s="747"/>
      <c r="CND109" s="747"/>
      <c r="CNE109" s="747"/>
      <c r="CNF109" s="747"/>
      <c r="CNG109" s="747"/>
      <c r="CNH109" s="747"/>
      <c r="CNI109" s="747"/>
      <c r="CNJ109" s="747"/>
      <c r="CNK109" s="747"/>
      <c r="CNL109" s="747"/>
      <c r="CNM109" s="747"/>
      <c r="CNN109" s="747"/>
      <c r="CNO109" s="747"/>
      <c r="CNP109" s="747"/>
      <c r="CNQ109" s="747"/>
      <c r="CNR109" s="747"/>
      <c r="CNS109" s="747"/>
      <c r="CNT109" s="747"/>
      <c r="CNU109" s="747"/>
      <c r="CNV109" s="747"/>
      <c r="CNW109" s="747"/>
      <c r="CNX109" s="747"/>
      <c r="CNY109" s="747"/>
      <c r="CNZ109" s="747"/>
      <c r="COA109" s="747"/>
      <c r="COB109" s="747"/>
      <c r="COC109" s="747"/>
      <c r="COD109" s="747"/>
      <c r="COE109" s="747"/>
      <c r="COF109" s="747"/>
      <c r="COG109" s="747"/>
      <c r="COH109" s="747"/>
      <c r="COI109" s="747"/>
      <c r="COJ109" s="747"/>
      <c r="COK109" s="747"/>
      <c r="COL109" s="747"/>
      <c r="COM109" s="747"/>
      <c r="CON109" s="747"/>
      <c r="COO109" s="747"/>
      <c r="COP109" s="747"/>
      <c r="COQ109" s="747"/>
      <c r="COR109" s="747"/>
      <c r="COS109" s="747"/>
      <c r="COT109" s="747"/>
      <c r="COU109" s="747"/>
      <c r="COV109" s="747"/>
      <c r="COW109" s="747"/>
      <c r="COX109" s="747"/>
      <c r="COY109" s="747"/>
      <c r="COZ109" s="747"/>
      <c r="CPA109" s="747"/>
      <c r="CPB109" s="747"/>
      <c r="CPC109" s="747"/>
      <c r="CPD109" s="747"/>
      <c r="CPE109" s="747"/>
      <c r="CPF109" s="747"/>
      <c r="CPG109" s="747"/>
      <c r="CPH109" s="747"/>
      <c r="CPI109" s="747"/>
      <c r="CPJ109" s="747"/>
      <c r="CPK109" s="747"/>
      <c r="CPL109" s="747"/>
      <c r="CPM109" s="747"/>
      <c r="CPN109" s="747"/>
      <c r="CPO109" s="747"/>
      <c r="CPP109" s="747"/>
      <c r="CPQ109" s="747"/>
      <c r="CPR109" s="747"/>
      <c r="CPS109" s="747"/>
      <c r="CPT109" s="747"/>
      <c r="CPU109" s="747"/>
      <c r="CPV109" s="747"/>
      <c r="CPW109" s="747"/>
      <c r="CPX109" s="747"/>
      <c r="CPY109" s="747"/>
      <c r="CPZ109" s="747"/>
      <c r="CQA109" s="747"/>
      <c r="CQB109" s="747"/>
      <c r="CQC109" s="747"/>
      <c r="CQD109" s="747"/>
      <c r="CQE109" s="747"/>
      <c r="CQF109" s="747"/>
      <c r="CQG109" s="747"/>
      <c r="CQH109" s="747"/>
      <c r="CQI109" s="747"/>
      <c r="CQJ109" s="747"/>
      <c r="CQK109" s="747"/>
      <c r="CQL109" s="747"/>
      <c r="CQM109" s="747"/>
      <c r="CQN109" s="747"/>
      <c r="CQO109" s="747"/>
      <c r="CQP109" s="747"/>
      <c r="CQQ109" s="747"/>
      <c r="CQR109" s="747"/>
      <c r="CQS109" s="747"/>
      <c r="CQT109" s="747"/>
      <c r="CQU109" s="747"/>
      <c r="CQV109" s="747"/>
      <c r="CQW109" s="747"/>
      <c r="CQX109" s="747"/>
      <c r="CQY109" s="747"/>
      <c r="CQZ109" s="747"/>
      <c r="CRA109" s="747"/>
      <c r="CRB109" s="747"/>
      <c r="CRC109" s="747"/>
      <c r="CRD109" s="747"/>
      <c r="CRE109" s="747"/>
      <c r="CRF109" s="747"/>
      <c r="CRG109" s="747"/>
      <c r="CRH109" s="747"/>
      <c r="CRI109" s="747"/>
      <c r="CRJ109" s="747"/>
      <c r="CRK109" s="747"/>
      <c r="CRL109" s="747"/>
      <c r="CRM109" s="747"/>
      <c r="CRN109" s="747"/>
      <c r="CRO109" s="747"/>
      <c r="CRP109" s="747"/>
      <c r="CRQ109" s="747"/>
      <c r="CRR109" s="747"/>
      <c r="CRS109" s="747"/>
      <c r="CRT109" s="747"/>
      <c r="CRU109" s="747"/>
      <c r="CRV109" s="747"/>
      <c r="CRW109" s="747"/>
      <c r="CRX109" s="747"/>
      <c r="CRY109" s="747"/>
      <c r="CRZ109" s="747"/>
      <c r="CSA109" s="747"/>
      <c r="CSB109" s="747"/>
      <c r="CSC109" s="747"/>
      <c r="CSD109" s="747"/>
      <c r="CSE109" s="747"/>
      <c r="CSF109" s="747"/>
      <c r="CSG109" s="747"/>
      <c r="CSH109" s="747"/>
      <c r="CSI109" s="747"/>
      <c r="CSJ109" s="747"/>
      <c r="CSK109" s="747"/>
      <c r="CSL109" s="747"/>
      <c r="CSM109" s="747"/>
      <c r="CSN109" s="747"/>
      <c r="CSO109" s="747"/>
      <c r="CSP109" s="747"/>
      <c r="CSQ109" s="747"/>
      <c r="CSR109" s="747"/>
      <c r="CSS109" s="747"/>
      <c r="CST109" s="747"/>
      <c r="CSU109" s="747"/>
      <c r="CSV109" s="747"/>
      <c r="CSW109" s="747"/>
      <c r="CSX109" s="747"/>
      <c r="CSY109" s="747"/>
      <c r="CSZ109" s="747"/>
      <c r="CTA109" s="747"/>
      <c r="CTB109" s="747"/>
      <c r="CTC109" s="747"/>
      <c r="CTD109" s="747"/>
      <c r="CTE109" s="747"/>
      <c r="CTF109" s="747"/>
      <c r="CTG109" s="747"/>
      <c r="CTH109" s="747"/>
      <c r="CTI109" s="747"/>
      <c r="CTJ109" s="747"/>
      <c r="CTK109" s="747"/>
      <c r="CTL109" s="747"/>
      <c r="CTM109" s="747"/>
      <c r="CTN109" s="747"/>
      <c r="CTO109" s="747"/>
      <c r="CTP109" s="747"/>
      <c r="CTQ109" s="747"/>
      <c r="CTR109" s="747"/>
      <c r="CTS109" s="747"/>
      <c r="CTT109" s="747"/>
      <c r="CTU109" s="747"/>
      <c r="CTV109" s="747"/>
      <c r="CTW109" s="747"/>
      <c r="CTX109" s="747"/>
      <c r="CTY109" s="747"/>
      <c r="CTZ109" s="747"/>
      <c r="CUA109" s="747"/>
      <c r="CUB109" s="747"/>
      <c r="CUC109" s="747"/>
      <c r="CUD109" s="747"/>
      <c r="CUE109" s="747"/>
      <c r="CUF109" s="747"/>
      <c r="CUG109" s="747"/>
      <c r="CUH109" s="747"/>
      <c r="CUI109" s="747"/>
      <c r="CUJ109" s="747"/>
      <c r="CUK109" s="747"/>
      <c r="CUL109" s="747"/>
      <c r="CUM109" s="747"/>
      <c r="CUN109" s="747"/>
      <c r="CUO109" s="747"/>
      <c r="CUP109" s="747"/>
      <c r="CUQ109" s="747"/>
      <c r="CUR109" s="747"/>
      <c r="CUS109" s="747"/>
      <c r="CUT109" s="747"/>
      <c r="CUU109" s="747"/>
      <c r="CUV109" s="747"/>
      <c r="CUW109" s="747"/>
      <c r="CUX109" s="747"/>
      <c r="CUY109" s="747"/>
      <c r="CUZ109" s="747"/>
      <c r="CVA109" s="747"/>
      <c r="CVB109" s="747"/>
      <c r="CVC109" s="747"/>
      <c r="CVD109" s="747"/>
      <c r="CVE109" s="747"/>
      <c r="CVF109" s="747"/>
      <c r="CVG109" s="747"/>
      <c r="CVH109" s="747"/>
      <c r="CVI109" s="747"/>
      <c r="CVJ109" s="747"/>
      <c r="CVK109" s="747"/>
      <c r="CVL109" s="747"/>
      <c r="CVM109" s="747"/>
      <c r="CVN109" s="747"/>
      <c r="CVO109" s="747"/>
      <c r="CVP109" s="747"/>
      <c r="CVQ109" s="747"/>
      <c r="CVR109" s="747"/>
      <c r="CVS109" s="747"/>
      <c r="CVT109" s="747"/>
      <c r="CVU109" s="747"/>
      <c r="CVV109" s="747"/>
      <c r="CVW109" s="747"/>
      <c r="CVX109" s="747"/>
      <c r="CVY109" s="747"/>
      <c r="CVZ109" s="747"/>
      <c r="CWA109" s="747"/>
      <c r="CWB109" s="747"/>
      <c r="CWC109" s="747"/>
      <c r="CWD109" s="747"/>
      <c r="CWE109" s="747"/>
      <c r="CWF109" s="747"/>
      <c r="CWG109" s="747"/>
      <c r="CWH109" s="747"/>
      <c r="CWI109" s="747"/>
      <c r="CWJ109" s="747"/>
      <c r="CWK109" s="747"/>
      <c r="CWL109" s="747"/>
      <c r="CWM109" s="747"/>
      <c r="CWN109" s="747"/>
      <c r="CWO109" s="747"/>
      <c r="CWP109" s="747"/>
      <c r="CWQ109" s="747"/>
      <c r="CWR109" s="747"/>
      <c r="CWS109" s="747"/>
      <c r="CWT109" s="747"/>
      <c r="CWU109" s="747"/>
      <c r="CWV109" s="747"/>
      <c r="CWW109" s="747"/>
      <c r="CWX109" s="747"/>
      <c r="CWY109" s="747"/>
      <c r="CWZ109" s="747"/>
      <c r="CXA109" s="747"/>
      <c r="CXB109" s="747"/>
      <c r="CXC109" s="747"/>
      <c r="CXD109" s="747"/>
      <c r="CXE109" s="747"/>
      <c r="CXF109" s="747"/>
      <c r="CXG109" s="747"/>
      <c r="CXH109" s="747"/>
      <c r="CXI109" s="747"/>
      <c r="CXJ109" s="747"/>
      <c r="CXK109" s="747"/>
      <c r="CXL109" s="747"/>
      <c r="CXM109" s="747"/>
      <c r="CXN109" s="747"/>
      <c r="CXO109" s="747"/>
      <c r="CXP109" s="747"/>
      <c r="CXQ109" s="747"/>
      <c r="CXR109" s="747"/>
      <c r="CXS109" s="747"/>
      <c r="CXT109" s="747"/>
      <c r="CXU109" s="747"/>
      <c r="CXV109" s="747"/>
      <c r="CXW109" s="747"/>
      <c r="CXX109" s="747"/>
      <c r="CXY109" s="747"/>
      <c r="CXZ109" s="747"/>
      <c r="CYA109" s="747"/>
      <c r="CYB109" s="747"/>
      <c r="CYC109" s="747"/>
      <c r="CYD109" s="747"/>
      <c r="CYE109" s="747"/>
      <c r="CYF109" s="747"/>
      <c r="CYG109" s="747"/>
      <c r="CYH109" s="747"/>
      <c r="CYI109" s="747"/>
      <c r="CYJ109" s="747"/>
      <c r="CYK109" s="747"/>
      <c r="CYL109" s="747"/>
      <c r="CYM109" s="747"/>
      <c r="CYN109" s="747"/>
      <c r="CYO109" s="747"/>
      <c r="CYP109" s="747"/>
      <c r="CYQ109" s="747"/>
      <c r="CYR109" s="747"/>
      <c r="CYS109" s="747"/>
      <c r="CYT109" s="747"/>
      <c r="CYU109" s="747"/>
      <c r="CYV109" s="747"/>
      <c r="CYW109" s="747"/>
      <c r="CYX109" s="747"/>
      <c r="CYY109" s="747"/>
      <c r="CYZ109" s="747"/>
      <c r="CZA109" s="747"/>
      <c r="CZB109" s="747"/>
      <c r="CZC109" s="747"/>
      <c r="CZD109" s="747"/>
      <c r="CZE109" s="747"/>
      <c r="CZF109" s="747"/>
      <c r="CZG109" s="747"/>
      <c r="CZH109" s="747"/>
      <c r="CZI109" s="747"/>
      <c r="CZJ109" s="747"/>
      <c r="CZK109" s="747"/>
      <c r="CZL109" s="747"/>
      <c r="CZM109" s="747"/>
      <c r="CZN109" s="747"/>
      <c r="CZO109" s="747"/>
      <c r="CZP109" s="747"/>
      <c r="CZQ109" s="747"/>
      <c r="CZR109" s="747"/>
      <c r="CZS109" s="747"/>
      <c r="CZT109" s="747"/>
      <c r="CZU109" s="747"/>
      <c r="CZV109" s="747"/>
      <c r="CZW109" s="747"/>
      <c r="CZX109" s="747"/>
      <c r="CZY109" s="747"/>
      <c r="CZZ109" s="747"/>
      <c r="DAA109" s="747"/>
      <c r="DAB109" s="747"/>
      <c r="DAC109" s="747"/>
      <c r="DAD109" s="747"/>
      <c r="DAE109" s="747"/>
      <c r="DAF109" s="747"/>
      <c r="DAG109" s="747"/>
      <c r="DAH109" s="747"/>
      <c r="DAI109" s="747"/>
      <c r="DAJ109" s="747"/>
      <c r="DAK109" s="747"/>
      <c r="DAL109" s="747"/>
      <c r="DAM109" s="747"/>
      <c r="DAN109" s="747"/>
      <c r="DAO109" s="747"/>
      <c r="DAP109" s="747"/>
      <c r="DAQ109" s="747"/>
      <c r="DAR109" s="747"/>
      <c r="DAS109" s="747"/>
      <c r="DAT109" s="747"/>
      <c r="DAU109" s="747"/>
      <c r="DAV109" s="747"/>
      <c r="DAW109" s="747"/>
      <c r="DAX109" s="747"/>
      <c r="DAY109" s="747"/>
      <c r="DAZ109" s="747"/>
      <c r="DBA109" s="747"/>
      <c r="DBB109" s="747"/>
      <c r="DBC109" s="747"/>
      <c r="DBD109" s="747"/>
      <c r="DBE109" s="747"/>
      <c r="DBF109" s="747"/>
      <c r="DBG109" s="747"/>
      <c r="DBH109" s="747"/>
      <c r="DBI109" s="747"/>
      <c r="DBJ109" s="747"/>
      <c r="DBK109" s="747"/>
      <c r="DBL109" s="747"/>
      <c r="DBM109" s="747"/>
      <c r="DBN109" s="747"/>
      <c r="DBO109" s="747"/>
      <c r="DBP109" s="747"/>
      <c r="DBQ109" s="747"/>
      <c r="DBR109" s="747"/>
      <c r="DBS109" s="747"/>
      <c r="DBT109" s="747"/>
      <c r="DBU109" s="747"/>
      <c r="DBV109" s="747"/>
      <c r="DBW109" s="747"/>
      <c r="DBX109" s="747"/>
      <c r="DBY109" s="747"/>
      <c r="DBZ109" s="747"/>
      <c r="DCA109" s="747"/>
      <c r="DCB109" s="747"/>
      <c r="DCC109" s="747"/>
      <c r="DCD109" s="747"/>
      <c r="DCE109" s="747"/>
      <c r="DCF109" s="747"/>
      <c r="DCG109" s="747"/>
      <c r="DCH109" s="747"/>
      <c r="DCI109" s="747"/>
      <c r="DCJ109" s="747"/>
      <c r="DCK109" s="747"/>
      <c r="DCL109" s="747"/>
      <c r="DCM109" s="747"/>
      <c r="DCN109" s="747"/>
      <c r="DCO109" s="747"/>
      <c r="DCP109" s="747"/>
      <c r="DCQ109" s="747"/>
      <c r="DCR109" s="747"/>
      <c r="DCS109" s="747"/>
      <c r="DCT109" s="747"/>
      <c r="DCU109" s="747"/>
      <c r="DCV109" s="747"/>
      <c r="DCW109" s="747"/>
      <c r="DCX109" s="747"/>
      <c r="DCY109" s="747"/>
      <c r="DCZ109" s="747"/>
      <c r="DDA109" s="747"/>
      <c r="DDB109" s="747"/>
      <c r="DDC109" s="747"/>
      <c r="DDD109" s="747"/>
      <c r="DDE109" s="747"/>
      <c r="DDF109" s="747"/>
      <c r="DDG109" s="747"/>
      <c r="DDH109" s="747"/>
      <c r="DDI109" s="747"/>
      <c r="DDJ109" s="747"/>
      <c r="DDK109" s="747"/>
      <c r="DDL109" s="747"/>
      <c r="DDM109" s="747"/>
      <c r="DDN109" s="747"/>
      <c r="DDO109" s="747"/>
      <c r="DDP109" s="747"/>
      <c r="DDQ109" s="747"/>
      <c r="DDR109" s="747"/>
      <c r="DDS109" s="747"/>
      <c r="DDT109" s="747"/>
      <c r="DDU109" s="747"/>
      <c r="DDV109" s="747"/>
      <c r="DDW109" s="747"/>
      <c r="DDX109" s="747"/>
      <c r="DDY109" s="747"/>
      <c r="DDZ109" s="747"/>
      <c r="DEA109" s="747"/>
      <c r="DEB109" s="747"/>
      <c r="DEC109" s="747"/>
      <c r="DED109" s="747"/>
      <c r="DEE109" s="747"/>
      <c r="DEF109" s="747"/>
      <c r="DEG109" s="747"/>
      <c r="DEH109" s="747"/>
      <c r="DEI109" s="747"/>
      <c r="DEJ109" s="747"/>
      <c r="DEK109" s="747"/>
      <c r="DEL109" s="747"/>
      <c r="DEM109" s="747"/>
      <c r="DEN109" s="747"/>
      <c r="DEO109" s="747"/>
      <c r="DEP109" s="747"/>
      <c r="DEQ109" s="747"/>
      <c r="DER109" s="747"/>
      <c r="DES109" s="747"/>
      <c r="DET109" s="747"/>
      <c r="DEU109" s="747"/>
      <c r="DEV109" s="747"/>
      <c r="DEW109" s="747"/>
      <c r="DEX109" s="747"/>
      <c r="DEY109" s="747"/>
      <c r="DEZ109" s="747"/>
      <c r="DFA109" s="747"/>
      <c r="DFB109" s="747"/>
      <c r="DFC109" s="747"/>
      <c r="DFD109" s="747"/>
      <c r="DFE109" s="747"/>
      <c r="DFF109" s="747"/>
      <c r="DFG109" s="747"/>
      <c r="DFH109" s="747"/>
      <c r="DFI109" s="747"/>
      <c r="DFJ109" s="747"/>
      <c r="DFK109" s="747"/>
      <c r="DFL109" s="747"/>
      <c r="DFM109" s="747"/>
      <c r="DFN109" s="747"/>
      <c r="DFO109" s="747"/>
      <c r="DFP109" s="747"/>
      <c r="DFQ109" s="747"/>
      <c r="DFR109" s="747"/>
      <c r="DFS109" s="747"/>
      <c r="DFT109" s="747"/>
      <c r="DFU109" s="747"/>
      <c r="DFV109" s="747"/>
      <c r="DFW109" s="747"/>
      <c r="DFX109" s="747"/>
      <c r="DFY109" s="747"/>
      <c r="DFZ109" s="747"/>
      <c r="DGA109" s="747"/>
      <c r="DGB109" s="747"/>
      <c r="DGC109" s="747"/>
      <c r="DGD109" s="747"/>
      <c r="DGE109" s="747"/>
      <c r="DGF109" s="747"/>
      <c r="DGG109" s="747"/>
      <c r="DGH109" s="747"/>
      <c r="DGI109" s="747"/>
      <c r="DGJ109" s="747"/>
      <c r="DGK109" s="747"/>
      <c r="DGL109" s="747"/>
      <c r="DGM109" s="747"/>
      <c r="DGN109" s="747"/>
      <c r="DGO109" s="747"/>
      <c r="DGP109" s="747"/>
      <c r="DGQ109" s="747"/>
      <c r="DGR109" s="747"/>
      <c r="DGS109" s="747"/>
      <c r="DGT109" s="747"/>
      <c r="DGU109" s="747"/>
      <c r="DGV109" s="747"/>
      <c r="DGW109" s="747"/>
      <c r="DGX109" s="747"/>
      <c r="DGY109" s="747"/>
      <c r="DGZ109" s="747"/>
      <c r="DHA109" s="747"/>
      <c r="DHB109" s="747"/>
      <c r="DHC109" s="747"/>
      <c r="DHD109" s="747"/>
      <c r="DHE109" s="747"/>
      <c r="DHF109" s="747"/>
      <c r="DHG109" s="747"/>
      <c r="DHH109" s="747"/>
      <c r="DHI109" s="747"/>
      <c r="DHJ109" s="747"/>
      <c r="DHK109" s="747"/>
      <c r="DHL109" s="747"/>
      <c r="DHM109" s="747"/>
      <c r="DHN109" s="747"/>
      <c r="DHO109" s="747"/>
      <c r="DHP109" s="747"/>
      <c r="DHQ109" s="747"/>
      <c r="DHR109" s="747"/>
      <c r="DHS109" s="747"/>
      <c r="DHT109" s="747"/>
      <c r="DHU109" s="747"/>
      <c r="DHV109" s="747"/>
      <c r="DHW109" s="747"/>
      <c r="DHX109" s="747"/>
      <c r="DHY109" s="747"/>
      <c r="DHZ109" s="747"/>
      <c r="DIA109" s="747"/>
      <c r="DIB109" s="747"/>
      <c r="DIC109" s="747"/>
      <c r="DID109" s="747"/>
      <c r="DIE109" s="747"/>
      <c r="DIF109" s="747"/>
      <c r="DIG109" s="747"/>
      <c r="DIH109" s="747"/>
      <c r="DII109" s="747"/>
      <c r="DIJ109" s="747"/>
      <c r="DIK109" s="747"/>
      <c r="DIL109" s="747"/>
      <c r="DIM109" s="747"/>
      <c r="DIN109" s="747"/>
      <c r="DIO109" s="747"/>
      <c r="DIP109" s="747"/>
      <c r="DIQ109" s="747"/>
      <c r="DIR109" s="747"/>
      <c r="DIS109" s="747"/>
      <c r="DIT109" s="747"/>
      <c r="DIU109" s="747"/>
      <c r="DIV109" s="747"/>
      <c r="DIW109" s="747"/>
      <c r="DIX109" s="747"/>
      <c r="DIY109" s="747"/>
      <c r="DIZ109" s="747"/>
      <c r="DJA109" s="747"/>
      <c r="DJB109" s="747"/>
      <c r="DJC109" s="747"/>
      <c r="DJD109" s="747"/>
      <c r="DJE109" s="747"/>
      <c r="DJF109" s="747"/>
      <c r="DJG109" s="747"/>
      <c r="DJH109" s="747"/>
      <c r="DJI109" s="747"/>
      <c r="DJJ109" s="747"/>
      <c r="DJK109" s="747"/>
      <c r="DJL109" s="747"/>
      <c r="DJM109" s="747"/>
      <c r="DJN109" s="747"/>
      <c r="DJO109" s="747"/>
      <c r="DJP109" s="747"/>
      <c r="DJQ109" s="747"/>
      <c r="DJR109" s="747"/>
      <c r="DJS109" s="747"/>
      <c r="DJT109" s="747"/>
      <c r="DJU109" s="747"/>
      <c r="DJV109" s="747"/>
      <c r="DJW109" s="747"/>
      <c r="DJX109" s="747"/>
      <c r="DJY109" s="747"/>
      <c r="DJZ109" s="747"/>
      <c r="DKA109" s="747"/>
      <c r="DKB109" s="747"/>
      <c r="DKC109" s="747"/>
      <c r="DKD109" s="747"/>
      <c r="DKE109" s="747"/>
      <c r="DKF109" s="747"/>
      <c r="DKG109" s="747"/>
      <c r="DKH109" s="747"/>
      <c r="DKI109" s="747"/>
      <c r="DKJ109" s="747"/>
      <c r="DKK109" s="747"/>
      <c r="DKL109" s="747"/>
      <c r="DKM109" s="747"/>
      <c r="DKN109" s="747"/>
      <c r="DKO109" s="747"/>
      <c r="DKP109" s="747"/>
      <c r="DKQ109" s="747"/>
      <c r="DKR109" s="747"/>
      <c r="DKS109" s="747"/>
      <c r="DKT109" s="747"/>
      <c r="DKU109" s="747"/>
      <c r="DKV109" s="747"/>
      <c r="DKW109" s="747"/>
      <c r="DKX109" s="747"/>
      <c r="DKY109" s="747"/>
      <c r="DKZ109" s="747"/>
      <c r="DLA109" s="747"/>
      <c r="DLB109" s="747"/>
      <c r="DLC109" s="747"/>
      <c r="DLD109" s="747"/>
      <c r="DLE109" s="747"/>
      <c r="DLF109" s="747"/>
      <c r="DLG109" s="747"/>
      <c r="DLH109" s="747"/>
      <c r="DLI109" s="747"/>
      <c r="DLJ109" s="747"/>
      <c r="DLK109" s="747"/>
      <c r="DLL109" s="747"/>
      <c r="DLM109" s="747"/>
      <c r="DLN109" s="747"/>
      <c r="DLO109" s="747"/>
      <c r="DLP109" s="747"/>
      <c r="DLQ109" s="747"/>
      <c r="DLR109" s="747"/>
      <c r="DLS109" s="747"/>
      <c r="DLT109" s="747"/>
      <c r="DLU109" s="747"/>
      <c r="DLV109" s="747"/>
      <c r="DLW109" s="747"/>
      <c r="DLX109" s="747"/>
      <c r="DLY109" s="747"/>
      <c r="DLZ109" s="747"/>
      <c r="DMA109" s="747"/>
      <c r="DMB109" s="747"/>
      <c r="DMC109" s="747"/>
      <c r="DMD109" s="747"/>
      <c r="DME109" s="747"/>
      <c r="DMF109" s="747"/>
      <c r="DMG109" s="747"/>
      <c r="DMH109" s="747"/>
      <c r="DMI109" s="747"/>
      <c r="DMJ109" s="747"/>
      <c r="DMK109" s="747"/>
      <c r="DML109" s="747"/>
      <c r="DMM109" s="747"/>
      <c r="DMN109" s="747"/>
      <c r="DMO109" s="747"/>
      <c r="DMP109" s="747"/>
      <c r="DMQ109" s="747"/>
      <c r="DMR109" s="747"/>
      <c r="DMS109" s="747"/>
      <c r="DMT109" s="747"/>
      <c r="DMU109" s="747"/>
      <c r="DMV109" s="747"/>
      <c r="DMW109" s="747"/>
      <c r="DMX109" s="747"/>
      <c r="DMY109" s="747"/>
      <c r="DMZ109" s="747"/>
      <c r="DNA109" s="747"/>
      <c r="DNB109" s="747"/>
      <c r="DNC109" s="747"/>
      <c r="DND109" s="747"/>
      <c r="DNE109" s="747"/>
      <c r="DNF109" s="747"/>
      <c r="DNG109" s="747"/>
      <c r="DNH109" s="747"/>
      <c r="DNI109" s="747"/>
      <c r="DNJ109" s="747"/>
      <c r="DNK109" s="747"/>
      <c r="DNL109" s="747"/>
      <c r="DNM109" s="747"/>
      <c r="DNN109" s="747"/>
      <c r="DNO109" s="747"/>
      <c r="DNP109" s="747"/>
      <c r="DNQ109" s="747"/>
      <c r="DNR109" s="747"/>
      <c r="DNS109" s="747"/>
      <c r="DNT109" s="747"/>
      <c r="DNU109" s="747"/>
      <c r="DNV109" s="747"/>
      <c r="DNW109" s="747"/>
      <c r="DNX109" s="747"/>
      <c r="DNY109" s="747"/>
      <c r="DNZ109" s="747"/>
      <c r="DOA109" s="747"/>
      <c r="DOB109" s="747"/>
      <c r="DOC109" s="747"/>
      <c r="DOD109" s="747"/>
      <c r="DOE109" s="747"/>
      <c r="DOF109" s="747"/>
      <c r="DOG109" s="747"/>
      <c r="DOH109" s="747"/>
      <c r="DOI109" s="747"/>
      <c r="DOJ109" s="747"/>
      <c r="DOK109" s="747"/>
      <c r="DOL109" s="747"/>
      <c r="DOM109" s="747"/>
      <c r="DON109" s="747"/>
      <c r="DOO109" s="747"/>
      <c r="DOP109" s="747"/>
      <c r="DOQ109" s="747"/>
      <c r="DOR109" s="747"/>
      <c r="DOS109" s="747"/>
      <c r="DOT109" s="747"/>
      <c r="DOU109" s="747"/>
      <c r="DOV109" s="747"/>
      <c r="DOW109" s="747"/>
      <c r="DOX109" s="747"/>
      <c r="DOY109" s="747"/>
      <c r="DOZ109" s="747"/>
      <c r="DPA109" s="747"/>
      <c r="DPB109" s="747"/>
      <c r="DPC109" s="747"/>
      <c r="DPD109" s="747"/>
      <c r="DPE109" s="747"/>
      <c r="DPF109" s="747"/>
      <c r="DPG109" s="747"/>
      <c r="DPH109" s="747"/>
      <c r="DPI109" s="747"/>
      <c r="DPJ109" s="747"/>
      <c r="DPK109" s="747"/>
      <c r="DPL109" s="747"/>
      <c r="DPM109" s="747"/>
      <c r="DPN109" s="747"/>
      <c r="DPO109" s="747"/>
      <c r="DPP109" s="747"/>
      <c r="DPQ109" s="747"/>
      <c r="DPR109" s="747"/>
      <c r="DPS109" s="747"/>
      <c r="DPT109" s="747"/>
      <c r="DPU109" s="747"/>
      <c r="DPV109" s="747"/>
      <c r="DPW109" s="747"/>
      <c r="DPX109" s="747"/>
      <c r="DPY109" s="747"/>
      <c r="DPZ109" s="747"/>
      <c r="DQA109" s="747"/>
      <c r="DQB109" s="747"/>
      <c r="DQC109" s="747"/>
      <c r="DQD109" s="747"/>
      <c r="DQE109" s="747"/>
      <c r="DQF109" s="747"/>
      <c r="DQG109" s="747"/>
      <c r="DQH109" s="747"/>
      <c r="DQI109" s="747"/>
      <c r="DQJ109" s="747"/>
      <c r="DQK109" s="747"/>
      <c r="DQL109" s="747"/>
      <c r="DQM109" s="747"/>
      <c r="DQN109" s="747"/>
      <c r="DQO109" s="747"/>
      <c r="DQP109" s="747"/>
      <c r="DQQ109" s="747"/>
      <c r="DQR109" s="747"/>
      <c r="DQS109" s="747"/>
      <c r="DQT109" s="747"/>
      <c r="DQU109" s="747"/>
      <c r="DQV109" s="747"/>
      <c r="DQW109" s="747"/>
      <c r="DQX109" s="747"/>
      <c r="DQY109" s="747"/>
      <c r="DQZ109" s="747"/>
      <c r="DRA109" s="747"/>
      <c r="DRB109" s="747"/>
      <c r="DRC109" s="747"/>
      <c r="DRD109" s="747"/>
      <c r="DRE109" s="747"/>
      <c r="DRF109" s="747"/>
      <c r="DRG109" s="747"/>
      <c r="DRH109" s="747"/>
      <c r="DRI109" s="747"/>
      <c r="DRJ109" s="747"/>
      <c r="DRK109" s="747"/>
      <c r="DRL109" s="747"/>
      <c r="DRM109" s="747"/>
      <c r="DRN109" s="747"/>
      <c r="DRO109" s="747"/>
      <c r="DRP109" s="747"/>
      <c r="DRQ109" s="747"/>
      <c r="DRR109" s="747"/>
      <c r="DRS109" s="747"/>
      <c r="DRT109" s="747"/>
      <c r="DRU109" s="747"/>
      <c r="DRV109" s="747"/>
      <c r="DRW109" s="747"/>
      <c r="DRX109" s="747"/>
      <c r="DRY109" s="747"/>
      <c r="DRZ109" s="747"/>
      <c r="DSA109" s="747"/>
      <c r="DSB109" s="747"/>
      <c r="DSC109" s="747"/>
      <c r="DSD109" s="747"/>
      <c r="DSE109" s="747"/>
      <c r="DSF109" s="747"/>
      <c r="DSG109" s="747"/>
      <c r="DSH109" s="747"/>
      <c r="DSI109" s="747"/>
      <c r="DSJ109" s="747"/>
      <c r="DSK109" s="747"/>
      <c r="DSL109" s="747"/>
      <c r="DSM109" s="747"/>
      <c r="DSN109" s="747"/>
      <c r="DSO109" s="747"/>
      <c r="DSP109" s="747"/>
      <c r="DSQ109" s="747"/>
      <c r="DSR109" s="747"/>
      <c r="DSS109" s="747"/>
      <c r="DST109" s="747"/>
      <c r="DSU109" s="747"/>
      <c r="DSV109" s="747"/>
      <c r="DSW109" s="747"/>
      <c r="DSX109" s="747"/>
      <c r="DSY109" s="747"/>
      <c r="DSZ109" s="747"/>
      <c r="DTA109" s="747"/>
      <c r="DTB109" s="747"/>
      <c r="DTC109" s="747"/>
      <c r="DTD109" s="747"/>
      <c r="DTE109" s="747"/>
      <c r="DTF109" s="747"/>
      <c r="DTG109" s="747"/>
      <c r="DTH109" s="747"/>
      <c r="DTI109" s="747"/>
      <c r="DTJ109" s="747"/>
      <c r="DTK109" s="747"/>
      <c r="DTL109" s="747"/>
      <c r="DTM109" s="747"/>
      <c r="DTN109" s="747"/>
      <c r="DTO109" s="747"/>
      <c r="DTP109" s="747"/>
      <c r="DTQ109" s="747"/>
      <c r="DTR109" s="747"/>
      <c r="DTS109" s="747"/>
      <c r="DTT109" s="747"/>
      <c r="DTU109" s="747"/>
      <c r="DTV109" s="747"/>
      <c r="DTW109" s="747"/>
      <c r="DTX109" s="747"/>
      <c r="DTY109" s="747"/>
      <c r="DTZ109" s="747"/>
      <c r="DUA109" s="747"/>
      <c r="DUB109" s="747"/>
      <c r="DUC109" s="747"/>
      <c r="DUD109" s="747"/>
      <c r="DUE109" s="747"/>
      <c r="DUF109" s="747"/>
      <c r="DUG109" s="747"/>
      <c r="DUH109" s="747"/>
      <c r="DUI109" s="747"/>
      <c r="DUJ109" s="747"/>
      <c r="DUK109" s="747"/>
      <c r="DUL109" s="747"/>
      <c r="DUM109" s="747"/>
      <c r="DUN109" s="747"/>
      <c r="DUO109" s="747"/>
      <c r="DUP109" s="747"/>
      <c r="DUQ109" s="747"/>
      <c r="DUR109" s="747"/>
      <c r="DUS109" s="747"/>
      <c r="DUT109" s="747"/>
      <c r="DUU109" s="747"/>
      <c r="DUV109" s="747"/>
      <c r="DUW109" s="747"/>
      <c r="DUX109" s="747"/>
      <c r="DUY109" s="747"/>
      <c r="DUZ109" s="747"/>
      <c r="DVA109" s="747"/>
      <c r="DVB109" s="747"/>
      <c r="DVC109" s="747"/>
      <c r="DVD109" s="747"/>
      <c r="DVE109" s="747"/>
      <c r="DVF109" s="747"/>
      <c r="DVG109" s="747"/>
      <c r="DVH109" s="747"/>
      <c r="DVI109" s="747"/>
      <c r="DVJ109" s="747"/>
      <c r="DVK109" s="747"/>
      <c r="DVL109" s="747"/>
      <c r="DVM109" s="747"/>
      <c r="DVN109" s="747"/>
      <c r="DVO109" s="747"/>
      <c r="DVP109" s="747"/>
      <c r="DVQ109" s="747"/>
      <c r="DVR109" s="747"/>
      <c r="DVS109" s="747"/>
      <c r="DVT109" s="747"/>
      <c r="DVU109" s="747"/>
      <c r="DVV109" s="747"/>
      <c r="DVW109" s="747"/>
      <c r="DVX109" s="747"/>
      <c r="DVY109" s="747"/>
      <c r="DVZ109" s="747"/>
      <c r="DWA109" s="747"/>
      <c r="DWB109" s="747"/>
      <c r="DWC109" s="747"/>
      <c r="DWD109" s="747"/>
      <c r="DWE109" s="747"/>
      <c r="DWF109" s="747"/>
      <c r="DWG109" s="747"/>
      <c r="DWH109" s="747"/>
      <c r="DWI109" s="747"/>
      <c r="DWJ109" s="747"/>
      <c r="DWK109" s="747"/>
      <c r="DWL109" s="747"/>
      <c r="DWM109" s="747"/>
      <c r="DWN109" s="747"/>
      <c r="DWO109" s="747"/>
      <c r="DWP109" s="747"/>
      <c r="DWQ109" s="747"/>
      <c r="DWR109" s="747"/>
      <c r="DWS109" s="747"/>
      <c r="DWT109" s="747"/>
      <c r="DWU109" s="747"/>
      <c r="DWV109" s="747"/>
      <c r="DWW109" s="747"/>
      <c r="DWX109" s="747"/>
      <c r="DWY109" s="747"/>
      <c r="DWZ109" s="747"/>
      <c r="DXA109" s="747"/>
      <c r="DXB109" s="747"/>
      <c r="DXC109" s="747"/>
      <c r="DXD109" s="747"/>
      <c r="DXE109" s="747"/>
      <c r="DXF109" s="747"/>
      <c r="DXG109" s="747"/>
      <c r="DXH109" s="747"/>
      <c r="DXI109" s="747"/>
      <c r="DXJ109" s="747"/>
      <c r="DXK109" s="747"/>
      <c r="DXL109" s="747"/>
      <c r="DXM109" s="747"/>
      <c r="DXN109" s="747"/>
      <c r="DXO109" s="747"/>
      <c r="DXP109" s="747"/>
      <c r="DXQ109" s="747"/>
      <c r="DXR109" s="747"/>
      <c r="DXS109" s="747"/>
      <c r="DXT109" s="747"/>
      <c r="DXU109" s="747"/>
      <c r="DXV109" s="747"/>
      <c r="DXW109" s="747"/>
      <c r="DXX109" s="747"/>
      <c r="DXY109" s="747"/>
      <c r="DXZ109" s="747"/>
      <c r="DYA109" s="747"/>
      <c r="DYB109" s="747"/>
      <c r="DYC109" s="747"/>
      <c r="DYD109" s="747"/>
      <c r="DYE109" s="747"/>
      <c r="DYF109" s="747"/>
      <c r="DYG109" s="747"/>
      <c r="DYH109" s="747"/>
      <c r="DYI109" s="747"/>
      <c r="DYJ109" s="747"/>
      <c r="DYK109" s="747"/>
      <c r="DYL109" s="747"/>
      <c r="DYM109" s="747"/>
      <c r="DYN109" s="747"/>
      <c r="DYO109" s="747"/>
      <c r="DYP109" s="747"/>
      <c r="DYQ109" s="747"/>
      <c r="DYR109" s="747"/>
      <c r="DYS109" s="747"/>
      <c r="DYT109" s="747"/>
      <c r="DYU109" s="747"/>
      <c r="DYV109" s="747"/>
      <c r="DYW109" s="747"/>
      <c r="DYX109" s="747"/>
      <c r="DYY109" s="747"/>
      <c r="DYZ109" s="747"/>
      <c r="DZA109" s="747"/>
      <c r="DZB109" s="747"/>
      <c r="DZC109" s="747"/>
      <c r="DZD109" s="747"/>
      <c r="DZE109" s="747"/>
      <c r="DZF109" s="747"/>
      <c r="DZG109" s="747"/>
      <c r="DZH109" s="747"/>
      <c r="DZI109" s="747"/>
      <c r="DZJ109" s="747"/>
      <c r="DZK109" s="747"/>
      <c r="DZL109" s="747"/>
      <c r="DZM109" s="747"/>
      <c r="DZN109" s="747"/>
      <c r="DZO109" s="747"/>
      <c r="DZP109" s="747"/>
      <c r="DZQ109" s="747"/>
      <c r="DZR109" s="747"/>
      <c r="DZS109" s="747"/>
      <c r="DZT109" s="747"/>
      <c r="DZU109" s="747"/>
      <c r="DZV109" s="747"/>
      <c r="DZW109" s="747"/>
      <c r="DZX109" s="747"/>
      <c r="DZY109" s="747"/>
      <c r="DZZ109" s="747"/>
      <c r="EAA109" s="747"/>
      <c r="EAB109" s="747"/>
      <c r="EAC109" s="747"/>
      <c r="EAD109" s="747"/>
      <c r="EAE109" s="747"/>
      <c r="EAF109" s="747"/>
      <c r="EAG109" s="747"/>
      <c r="EAH109" s="747"/>
      <c r="EAI109" s="747"/>
      <c r="EAJ109" s="747"/>
      <c r="EAK109" s="747"/>
      <c r="EAL109" s="747"/>
      <c r="EAM109" s="747"/>
      <c r="EAN109" s="747"/>
      <c r="EAO109" s="747"/>
      <c r="EAP109" s="747"/>
      <c r="EAQ109" s="747"/>
      <c r="EAR109" s="747"/>
      <c r="EAS109" s="747"/>
      <c r="EAT109" s="747"/>
      <c r="EAU109" s="747"/>
      <c r="EAV109" s="747"/>
      <c r="EAW109" s="747"/>
      <c r="EAX109" s="747"/>
      <c r="EAY109" s="747"/>
      <c r="EAZ109" s="747"/>
      <c r="EBA109" s="747"/>
      <c r="EBB109" s="747"/>
      <c r="EBC109" s="747"/>
      <c r="EBD109" s="747"/>
      <c r="EBE109" s="747"/>
      <c r="EBF109" s="747"/>
      <c r="EBG109" s="747"/>
      <c r="EBH109" s="747"/>
      <c r="EBI109" s="747"/>
      <c r="EBJ109" s="747"/>
      <c r="EBK109" s="747"/>
      <c r="EBL109" s="747"/>
      <c r="EBM109" s="747"/>
      <c r="EBN109" s="747"/>
      <c r="EBO109" s="747"/>
      <c r="EBP109" s="747"/>
      <c r="EBQ109" s="747"/>
      <c r="EBR109" s="747"/>
      <c r="EBS109" s="747"/>
      <c r="EBT109" s="747"/>
      <c r="EBU109" s="747"/>
      <c r="EBV109" s="747"/>
      <c r="EBW109" s="747"/>
      <c r="EBX109" s="747"/>
      <c r="EBY109" s="747"/>
      <c r="EBZ109" s="747"/>
      <c r="ECA109" s="747"/>
      <c r="ECB109" s="747"/>
      <c r="ECC109" s="747"/>
      <c r="ECD109" s="747"/>
      <c r="ECE109" s="747"/>
      <c r="ECF109" s="747"/>
      <c r="ECG109" s="747"/>
      <c r="ECH109" s="747"/>
      <c r="ECI109" s="747"/>
      <c r="ECJ109" s="747"/>
      <c r="ECK109" s="747"/>
      <c r="ECL109" s="747"/>
      <c r="ECM109" s="747"/>
      <c r="ECN109" s="747"/>
      <c r="ECO109" s="747"/>
      <c r="ECP109" s="747"/>
      <c r="ECQ109" s="747"/>
      <c r="ECR109" s="747"/>
      <c r="ECS109" s="747"/>
      <c r="ECT109" s="747"/>
      <c r="ECU109" s="747"/>
      <c r="ECV109" s="747"/>
      <c r="ECW109" s="747"/>
      <c r="ECX109" s="747"/>
      <c r="ECY109" s="747"/>
      <c r="ECZ109" s="747"/>
      <c r="EDA109" s="747"/>
      <c r="EDB109" s="747"/>
      <c r="EDC109" s="747"/>
      <c r="EDD109" s="747"/>
      <c r="EDE109" s="747"/>
      <c r="EDF109" s="747"/>
      <c r="EDG109" s="747"/>
      <c r="EDH109" s="747"/>
      <c r="EDI109" s="747"/>
      <c r="EDJ109" s="747"/>
      <c r="EDK109" s="747"/>
      <c r="EDL109" s="747"/>
      <c r="EDM109" s="747"/>
      <c r="EDN109" s="747"/>
      <c r="EDO109" s="747"/>
      <c r="EDP109" s="747"/>
      <c r="EDQ109" s="747"/>
      <c r="EDR109" s="747"/>
      <c r="EDS109" s="747"/>
      <c r="EDT109" s="747"/>
      <c r="EDU109" s="747"/>
      <c r="EDV109" s="747"/>
      <c r="EDW109" s="747"/>
      <c r="EDX109" s="747"/>
      <c r="EDY109" s="747"/>
      <c r="EDZ109" s="747"/>
      <c r="EEA109" s="747"/>
      <c r="EEB109" s="747"/>
      <c r="EEC109" s="747"/>
      <c r="EED109" s="747"/>
      <c r="EEE109" s="747"/>
      <c r="EEF109" s="747"/>
      <c r="EEG109" s="747"/>
      <c r="EEH109" s="747"/>
      <c r="EEI109" s="747"/>
      <c r="EEJ109" s="747"/>
      <c r="EEK109" s="747"/>
      <c r="EEL109" s="747"/>
      <c r="EEM109" s="747"/>
      <c r="EEN109" s="747"/>
      <c r="EEO109" s="747"/>
      <c r="EEP109" s="747"/>
      <c r="EEQ109" s="747"/>
      <c r="EER109" s="747"/>
      <c r="EES109" s="747"/>
      <c r="EET109" s="747"/>
      <c r="EEU109" s="747"/>
      <c r="EEV109" s="747"/>
      <c r="EEW109" s="747"/>
      <c r="EEX109" s="747"/>
      <c r="EEY109" s="747"/>
      <c r="EEZ109" s="747"/>
      <c r="EFA109" s="747"/>
      <c r="EFB109" s="747"/>
      <c r="EFC109" s="747"/>
      <c r="EFD109" s="747"/>
      <c r="EFE109" s="747"/>
      <c r="EFF109" s="747"/>
      <c r="EFG109" s="747"/>
      <c r="EFH109" s="747"/>
      <c r="EFI109" s="747"/>
      <c r="EFJ109" s="747"/>
      <c r="EFK109" s="747"/>
      <c r="EFL109" s="747"/>
      <c r="EFM109" s="747"/>
      <c r="EFN109" s="747"/>
      <c r="EFO109" s="747"/>
      <c r="EFP109" s="747"/>
      <c r="EFQ109" s="747"/>
      <c r="EFR109" s="747"/>
      <c r="EFS109" s="747"/>
      <c r="EFT109" s="747"/>
      <c r="EFU109" s="747"/>
      <c r="EFV109" s="747"/>
      <c r="EFW109" s="747"/>
      <c r="EFX109" s="747"/>
      <c r="EFY109" s="747"/>
      <c r="EFZ109" s="747"/>
      <c r="EGA109" s="747"/>
      <c r="EGB109" s="747"/>
      <c r="EGC109" s="747"/>
      <c r="EGD109" s="747"/>
      <c r="EGE109" s="747"/>
      <c r="EGF109" s="747"/>
      <c r="EGG109" s="747"/>
      <c r="EGH109" s="747"/>
      <c r="EGI109" s="747"/>
      <c r="EGJ109" s="747"/>
      <c r="EGK109" s="747"/>
      <c r="EGL109" s="747"/>
      <c r="EGM109" s="747"/>
      <c r="EGN109" s="747"/>
      <c r="EGO109" s="747"/>
      <c r="EGP109" s="747"/>
      <c r="EGQ109" s="747"/>
      <c r="EGR109" s="747"/>
      <c r="EGS109" s="747"/>
      <c r="EGT109" s="747"/>
      <c r="EGU109" s="747"/>
      <c r="EGV109" s="747"/>
      <c r="EGW109" s="747"/>
      <c r="EGX109" s="747"/>
      <c r="EGY109" s="747"/>
      <c r="EGZ109" s="747"/>
      <c r="EHA109" s="747"/>
      <c r="EHB109" s="747"/>
      <c r="EHC109" s="747"/>
      <c r="EHD109" s="747"/>
      <c r="EHE109" s="747"/>
      <c r="EHF109" s="747"/>
      <c r="EHG109" s="747"/>
      <c r="EHH109" s="747"/>
      <c r="EHI109" s="747"/>
      <c r="EHJ109" s="747"/>
      <c r="EHK109" s="747"/>
      <c r="EHL109" s="747"/>
      <c r="EHM109" s="747"/>
      <c r="EHN109" s="747"/>
      <c r="EHO109" s="747"/>
      <c r="EHP109" s="747"/>
      <c r="EHQ109" s="747"/>
      <c r="EHR109" s="747"/>
      <c r="EHS109" s="747"/>
      <c r="EHT109" s="747"/>
      <c r="EHU109" s="747"/>
      <c r="EHV109" s="747"/>
      <c r="EHW109" s="747"/>
      <c r="EHX109" s="747"/>
      <c r="EHY109" s="747"/>
      <c r="EHZ109" s="747"/>
      <c r="EIA109" s="747"/>
      <c r="EIB109" s="747"/>
      <c r="EIC109" s="747"/>
      <c r="EID109" s="747"/>
      <c r="EIE109" s="747"/>
      <c r="EIF109" s="747"/>
      <c r="EIG109" s="747"/>
      <c r="EIH109" s="747"/>
      <c r="EII109" s="747"/>
      <c r="EIJ109" s="747"/>
      <c r="EIK109" s="747"/>
      <c r="EIL109" s="747"/>
      <c r="EIM109" s="747"/>
      <c r="EIN109" s="747"/>
      <c r="EIO109" s="747"/>
      <c r="EIP109" s="747"/>
      <c r="EIQ109" s="747"/>
      <c r="EIR109" s="747"/>
      <c r="EIS109" s="747"/>
      <c r="EIT109" s="747"/>
      <c r="EIU109" s="747"/>
      <c r="EIV109" s="747"/>
      <c r="EIW109" s="747"/>
      <c r="EIX109" s="747"/>
      <c r="EIY109" s="747"/>
      <c r="EIZ109" s="747"/>
      <c r="EJA109" s="747"/>
      <c r="EJB109" s="747"/>
      <c r="EJC109" s="747"/>
      <c r="EJD109" s="747"/>
      <c r="EJE109" s="747"/>
      <c r="EJF109" s="747"/>
      <c r="EJG109" s="747"/>
      <c r="EJH109" s="747"/>
      <c r="EJI109" s="747"/>
      <c r="EJJ109" s="747"/>
      <c r="EJK109" s="747"/>
      <c r="EJL109" s="747"/>
      <c r="EJM109" s="747"/>
      <c r="EJN109" s="747"/>
      <c r="EJO109" s="747"/>
      <c r="EJP109" s="747"/>
      <c r="EJQ109" s="747"/>
      <c r="EJR109" s="747"/>
      <c r="EJS109" s="747"/>
      <c r="EJT109" s="747"/>
      <c r="EJU109" s="747"/>
      <c r="EJV109" s="747"/>
      <c r="EJW109" s="747"/>
      <c r="EJX109" s="747"/>
      <c r="EJY109" s="747"/>
      <c r="EJZ109" s="747"/>
      <c r="EKA109" s="747"/>
      <c r="EKB109" s="747"/>
      <c r="EKC109" s="747"/>
      <c r="EKD109" s="747"/>
      <c r="EKE109" s="747"/>
      <c r="EKF109" s="747"/>
      <c r="EKG109" s="747"/>
      <c r="EKH109" s="747"/>
      <c r="EKI109" s="747"/>
      <c r="EKJ109" s="747"/>
      <c r="EKK109" s="747"/>
      <c r="EKL109" s="747"/>
      <c r="EKM109" s="747"/>
      <c r="EKN109" s="747"/>
      <c r="EKO109" s="747"/>
      <c r="EKP109" s="747"/>
      <c r="EKQ109" s="747"/>
      <c r="EKR109" s="747"/>
      <c r="EKS109" s="747"/>
      <c r="EKT109" s="747"/>
      <c r="EKU109" s="747"/>
      <c r="EKV109" s="747"/>
      <c r="EKW109" s="747"/>
      <c r="EKX109" s="747"/>
      <c r="EKY109" s="747"/>
      <c r="EKZ109" s="747"/>
      <c r="ELA109" s="747"/>
      <c r="ELB109" s="747"/>
      <c r="ELC109" s="747"/>
      <c r="ELD109" s="747"/>
      <c r="ELE109" s="747"/>
      <c r="ELF109" s="747"/>
      <c r="ELG109" s="747"/>
      <c r="ELH109" s="747"/>
      <c r="ELI109" s="747"/>
      <c r="ELJ109" s="747"/>
      <c r="ELK109" s="747"/>
      <c r="ELL109" s="747"/>
      <c r="ELM109" s="747"/>
      <c r="ELN109" s="747"/>
      <c r="ELO109" s="747"/>
      <c r="ELP109" s="747"/>
      <c r="ELQ109" s="747"/>
      <c r="ELR109" s="747"/>
      <c r="ELS109" s="747"/>
      <c r="ELT109" s="747"/>
      <c r="ELU109" s="747"/>
      <c r="ELV109" s="747"/>
      <c r="ELW109" s="747"/>
      <c r="ELX109" s="747"/>
      <c r="ELY109" s="747"/>
      <c r="ELZ109" s="747"/>
      <c r="EMA109" s="747"/>
      <c r="EMB109" s="747"/>
      <c r="EMC109" s="747"/>
      <c r="EMD109" s="747"/>
      <c r="EME109" s="747"/>
      <c r="EMF109" s="747"/>
      <c r="EMG109" s="747"/>
      <c r="EMH109" s="747"/>
      <c r="EMI109" s="747"/>
      <c r="EMJ109" s="747"/>
      <c r="EMK109" s="747"/>
      <c r="EML109" s="747"/>
      <c r="EMM109" s="747"/>
      <c r="EMN109" s="747"/>
      <c r="EMO109" s="747"/>
      <c r="EMP109" s="747"/>
      <c r="EMQ109" s="747"/>
      <c r="EMR109" s="747"/>
      <c r="EMS109" s="747"/>
      <c r="EMT109" s="747"/>
      <c r="EMU109" s="747"/>
      <c r="EMV109" s="747"/>
      <c r="EMW109" s="747"/>
      <c r="EMX109" s="747"/>
      <c r="EMY109" s="747"/>
      <c r="EMZ109" s="747"/>
      <c r="ENA109" s="747"/>
      <c r="ENB109" s="747"/>
      <c r="ENC109" s="747"/>
      <c r="END109" s="747"/>
      <c r="ENE109" s="747"/>
      <c r="ENF109" s="747"/>
      <c r="ENG109" s="747"/>
      <c r="ENH109" s="747"/>
      <c r="ENI109" s="747"/>
      <c r="ENJ109" s="747"/>
      <c r="ENK109" s="747"/>
      <c r="ENL109" s="747"/>
      <c r="ENM109" s="747"/>
      <c r="ENN109" s="747"/>
      <c r="ENO109" s="747"/>
      <c r="ENP109" s="747"/>
      <c r="ENQ109" s="747"/>
      <c r="ENR109" s="747"/>
      <c r="ENS109" s="747"/>
      <c r="ENT109" s="747"/>
      <c r="ENU109" s="747"/>
      <c r="ENV109" s="747"/>
      <c r="ENW109" s="747"/>
      <c r="ENX109" s="747"/>
      <c r="ENY109" s="747"/>
      <c r="ENZ109" s="747"/>
      <c r="EOA109" s="747"/>
      <c r="EOB109" s="747"/>
      <c r="EOC109" s="747"/>
      <c r="EOD109" s="747"/>
      <c r="EOE109" s="747"/>
      <c r="EOF109" s="747"/>
      <c r="EOG109" s="747"/>
      <c r="EOH109" s="747"/>
      <c r="EOI109" s="747"/>
      <c r="EOJ109" s="747"/>
      <c r="EOK109" s="747"/>
      <c r="EOL109" s="747"/>
      <c r="EOM109" s="747"/>
      <c r="EON109" s="747"/>
      <c r="EOO109" s="747"/>
      <c r="EOP109" s="747"/>
      <c r="EOQ109" s="747"/>
      <c r="EOR109" s="747"/>
      <c r="EOS109" s="747"/>
      <c r="EOT109" s="747"/>
      <c r="EOU109" s="747"/>
      <c r="EOV109" s="747"/>
      <c r="EOW109" s="747"/>
      <c r="EOX109" s="747"/>
      <c r="EOY109" s="747"/>
      <c r="EOZ109" s="747"/>
      <c r="EPA109" s="747"/>
      <c r="EPB109" s="747"/>
      <c r="EPC109" s="747"/>
      <c r="EPD109" s="747"/>
      <c r="EPE109" s="747"/>
      <c r="EPF109" s="747"/>
      <c r="EPG109" s="747"/>
      <c r="EPH109" s="747"/>
      <c r="EPI109" s="747"/>
      <c r="EPJ109" s="747"/>
      <c r="EPK109" s="747"/>
      <c r="EPL109" s="747"/>
      <c r="EPM109" s="747"/>
      <c r="EPN109" s="747"/>
      <c r="EPO109" s="747"/>
      <c r="EPP109" s="747"/>
      <c r="EPQ109" s="747"/>
      <c r="EPR109" s="747"/>
      <c r="EPS109" s="747"/>
      <c r="EPT109" s="747"/>
      <c r="EPU109" s="747"/>
      <c r="EPV109" s="747"/>
      <c r="EPW109" s="747"/>
      <c r="EPX109" s="747"/>
      <c r="EPY109" s="747"/>
      <c r="EPZ109" s="747"/>
      <c r="EQA109" s="747"/>
      <c r="EQB109" s="747"/>
      <c r="EQC109" s="747"/>
      <c r="EQD109" s="747"/>
      <c r="EQE109" s="747"/>
      <c r="EQF109" s="747"/>
      <c r="EQG109" s="747"/>
      <c r="EQH109" s="747"/>
      <c r="EQI109" s="747"/>
      <c r="EQJ109" s="747"/>
      <c r="EQK109" s="747"/>
      <c r="EQL109" s="747"/>
      <c r="EQM109" s="747"/>
      <c r="EQN109" s="747"/>
      <c r="EQO109" s="747"/>
      <c r="EQP109" s="747"/>
      <c r="EQQ109" s="747"/>
      <c r="EQR109" s="747"/>
      <c r="EQS109" s="747"/>
      <c r="EQT109" s="747"/>
      <c r="EQU109" s="747"/>
      <c r="EQV109" s="747"/>
      <c r="EQW109" s="747"/>
      <c r="EQX109" s="747"/>
      <c r="EQY109" s="747"/>
      <c r="EQZ109" s="747"/>
      <c r="ERA109" s="747"/>
      <c r="ERB109" s="747"/>
      <c r="ERC109" s="747"/>
      <c r="ERD109" s="747"/>
      <c r="ERE109" s="747"/>
      <c r="ERF109" s="747"/>
      <c r="ERG109" s="747"/>
      <c r="ERH109" s="747"/>
      <c r="ERI109" s="747"/>
      <c r="ERJ109" s="747"/>
      <c r="ERK109" s="747"/>
      <c r="ERL109" s="747"/>
      <c r="ERM109" s="747"/>
      <c r="ERN109" s="747"/>
      <c r="ERO109" s="747"/>
      <c r="ERP109" s="747"/>
      <c r="ERQ109" s="747"/>
      <c r="ERR109" s="747"/>
      <c r="ERS109" s="747"/>
      <c r="ERT109" s="747"/>
      <c r="ERU109" s="747"/>
      <c r="ERV109" s="747"/>
      <c r="ERW109" s="747"/>
      <c r="ERX109" s="747"/>
      <c r="ERY109" s="747"/>
      <c r="ERZ109" s="747"/>
      <c r="ESA109" s="747"/>
      <c r="ESB109" s="747"/>
      <c r="ESC109" s="747"/>
      <c r="ESD109" s="747"/>
      <c r="ESE109" s="747"/>
      <c r="ESF109" s="747"/>
      <c r="ESG109" s="747"/>
      <c r="ESH109" s="747"/>
      <c r="ESI109" s="747"/>
      <c r="ESJ109" s="747"/>
      <c r="ESK109" s="747"/>
      <c r="ESL109" s="747"/>
      <c r="ESM109" s="747"/>
      <c r="ESN109" s="747"/>
      <c r="ESO109" s="747"/>
      <c r="ESP109" s="747"/>
      <c r="ESQ109" s="747"/>
      <c r="ESR109" s="747"/>
      <c r="ESS109" s="747"/>
      <c r="EST109" s="747"/>
      <c r="ESU109" s="747"/>
      <c r="ESV109" s="747"/>
      <c r="ESW109" s="747"/>
      <c r="ESX109" s="747"/>
      <c r="ESY109" s="747"/>
      <c r="ESZ109" s="747"/>
      <c r="ETA109" s="747"/>
      <c r="ETB109" s="747"/>
      <c r="ETC109" s="747"/>
      <c r="ETD109" s="747"/>
      <c r="ETE109" s="747"/>
      <c r="ETF109" s="747"/>
      <c r="ETG109" s="747"/>
      <c r="ETH109" s="747"/>
      <c r="ETI109" s="747"/>
      <c r="ETJ109" s="747"/>
      <c r="ETK109" s="747"/>
      <c r="ETL109" s="747"/>
      <c r="ETM109" s="747"/>
      <c r="ETN109" s="747"/>
      <c r="ETO109" s="747"/>
      <c r="ETP109" s="747"/>
      <c r="ETQ109" s="747"/>
      <c r="ETR109" s="747"/>
      <c r="ETS109" s="747"/>
      <c r="ETT109" s="747"/>
      <c r="ETU109" s="747"/>
      <c r="ETV109" s="747"/>
      <c r="ETW109" s="747"/>
      <c r="ETX109" s="747"/>
      <c r="ETY109" s="747"/>
      <c r="ETZ109" s="747"/>
      <c r="EUA109" s="747"/>
      <c r="EUB109" s="747"/>
      <c r="EUC109" s="747"/>
      <c r="EUD109" s="747"/>
      <c r="EUE109" s="747"/>
      <c r="EUF109" s="747"/>
      <c r="EUG109" s="747"/>
      <c r="EUH109" s="747"/>
      <c r="EUI109" s="747"/>
      <c r="EUJ109" s="747"/>
      <c r="EUK109" s="747"/>
      <c r="EUL109" s="747"/>
      <c r="EUM109" s="747"/>
      <c r="EUN109" s="747"/>
      <c r="EUO109" s="747"/>
      <c r="EUP109" s="747"/>
      <c r="EUQ109" s="747"/>
      <c r="EUR109" s="747"/>
      <c r="EUS109" s="747"/>
      <c r="EUT109" s="747"/>
      <c r="EUU109" s="747"/>
      <c r="EUV109" s="747"/>
      <c r="EUW109" s="747"/>
      <c r="EUX109" s="747"/>
      <c r="EUY109" s="747"/>
      <c r="EUZ109" s="747"/>
      <c r="EVA109" s="747"/>
      <c r="EVB109" s="747"/>
      <c r="EVC109" s="747"/>
      <c r="EVD109" s="747"/>
      <c r="EVE109" s="747"/>
      <c r="EVF109" s="747"/>
      <c r="EVG109" s="747"/>
      <c r="EVH109" s="747"/>
      <c r="EVI109" s="747"/>
      <c r="EVJ109" s="747"/>
      <c r="EVK109" s="747"/>
      <c r="EVL109" s="747"/>
      <c r="EVM109" s="747"/>
      <c r="EVN109" s="747"/>
      <c r="EVO109" s="747"/>
      <c r="EVP109" s="747"/>
      <c r="EVQ109" s="747"/>
      <c r="EVR109" s="747"/>
      <c r="EVS109" s="747"/>
      <c r="EVT109" s="747"/>
      <c r="EVU109" s="747"/>
      <c r="EVV109" s="747"/>
      <c r="EVW109" s="747"/>
      <c r="EVX109" s="747"/>
      <c r="EVY109" s="747"/>
      <c r="EVZ109" s="747"/>
      <c r="EWA109" s="747"/>
      <c r="EWB109" s="747"/>
      <c r="EWC109" s="747"/>
      <c r="EWD109" s="747"/>
      <c r="EWE109" s="747"/>
      <c r="EWF109" s="747"/>
      <c r="EWG109" s="747"/>
      <c r="EWH109" s="747"/>
      <c r="EWI109" s="747"/>
      <c r="EWJ109" s="747"/>
      <c r="EWK109" s="747"/>
      <c r="EWL109" s="747"/>
      <c r="EWM109" s="747"/>
      <c r="EWN109" s="747"/>
      <c r="EWO109" s="747"/>
      <c r="EWP109" s="747"/>
      <c r="EWQ109" s="747"/>
      <c r="EWR109" s="747"/>
      <c r="EWS109" s="747"/>
      <c r="EWT109" s="747"/>
      <c r="EWU109" s="747"/>
      <c r="EWV109" s="747"/>
      <c r="EWW109" s="747"/>
      <c r="EWX109" s="747"/>
      <c r="EWY109" s="747"/>
      <c r="EWZ109" s="747"/>
      <c r="EXA109" s="747"/>
      <c r="EXB109" s="747"/>
      <c r="EXC109" s="747"/>
      <c r="EXD109" s="747"/>
      <c r="EXE109" s="747"/>
      <c r="EXF109" s="747"/>
      <c r="EXG109" s="747"/>
      <c r="EXH109" s="747"/>
      <c r="EXI109" s="747"/>
      <c r="EXJ109" s="747"/>
      <c r="EXK109" s="747"/>
      <c r="EXL109" s="747"/>
      <c r="EXM109" s="747"/>
      <c r="EXN109" s="747"/>
      <c r="EXO109" s="747"/>
      <c r="EXP109" s="747"/>
      <c r="EXQ109" s="747"/>
      <c r="EXR109" s="747"/>
      <c r="EXS109" s="747"/>
      <c r="EXT109" s="747"/>
      <c r="EXU109" s="747"/>
      <c r="EXV109" s="747"/>
      <c r="EXW109" s="747"/>
      <c r="EXX109" s="747"/>
      <c r="EXY109" s="747"/>
      <c r="EXZ109" s="747"/>
      <c r="EYA109" s="747"/>
      <c r="EYB109" s="747"/>
      <c r="EYC109" s="747"/>
      <c r="EYD109" s="747"/>
      <c r="EYE109" s="747"/>
      <c r="EYF109" s="747"/>
      <c r="EYG109" s="747"/>
      <c r="EYH109" s="747"/>
      <c r="EYI109" s="747"/>
      <c r="EYJ109" s="747"/>
      <c r="EYK109" s="747"/>
      <c r="EYL109" s="747"/>
      <c r="EYM109" s="747"/>
      <c r="EYN109" s="747"/>
      <c r="EYO109" s="747"/>
      <c r="EYP109" s="747"/>
      <c r="EYQ109" s="747"/>
      <c r="EYR109" s="747"/>
      <c r="EYS109" s="747"/>
      <c r="EYT109" s="747"/>
      <c r="EYU109" s="747"/>
      <c r="EYV109" s="747"/>
      <c r="EYW109" s="747"/>
      <c r="EYX109" s="747"/>
      <c r="EYY109" s="747"/>
      <c r="EYZ109" s="747"/>
      <c r="EZA109" s="747"/>
      <c r="EZB109" s="747"/>
      <c r="EZC109" s="747"/>
      <c r="EZD109" s="747"/>
      <c r="EZE109" s="747"/>
      <c r="EZF109" s="747"/>
      <c r="EZG109" s="747"/>
      <c r="EZH109" s="747"/>
      <c r="EZI109" s="747"/>
      <c r="EZJ109" s="747"/>
      <c r="EZK109" s="747"/>
      <c r="EZL109" s="747"/>
      <c r="EZM109" s="747"/>
      <c r="EZN109" s="747"/>
      <c r="EZO109" s="747"/>
      <c r="EZP109" s="747"/>
      <c r="EZQ109" s="747"/>
      <c r="EZR109" s="747"/>
      <c r="EZS109" s="747"/>
      <c r="EZT109" s="747"/>
      <c r="EZU109" s="747"/>
      <c r="EZV109" s="747"/>
      <c r="EZW109" s="747"/>
      <c r="EZX109" s="747"/>
      <c r="EZY109" s="747"/>
      <c r="EZZ109" s="747"/>
      <c r="FAA109" s="747"/>
      <c r="FAB109" s="747"/>
      <c r="FAC109" s="747"/>
      <c r="FAD109" s="747"/>
      <c r="FAE109" s="747"/>
      <c r="FAF109" s="747"/>
      <c r="FAG109" s="747"/>
      <c r="FAH109" s="747"/>
      <c r="FAI109" s="747"/>
      <c r="FAJ109" s="747"/>
      <c r="FAK109" s="747"/>
      <c r="FAL109" s="747"/>
      <c r="FAM109" s="747"/>
      <c r="FAN109" s="747"/>
      <c r="FAO109" s="747"/>
      <c r="FAP109" s="747"/>
      <c r="FAQ109" s="747"/>
      <c r="FAR109" s="747"/>
      <c r="FAS109" s="747"/>
      <c r="FAT109" s="747"/>
      <c r="FAU109" s="747"/>
      <c r="FAV109" s="747"/>
      <c r="FAW109" s="747"/>
      <c r="FAX109" s="747"/>
      <c r="FAY109" s="747"/>
      <c r="FAZ109" s="747"/>
      <c r="FBA109" s="747"/>
      <c r="FBB109" s="747"/>
      <c r="FBC109" s="747"/>
      <c r="FBD109" s="747"/>
      <c r="FBE109" s="747"/>
      <c r="FBF109" s="747"/>
      <c r="FBG109" s="747"/>
      <c r="FBH109" s="747"/>
      <c r="FBI109" s="747"/>
      <c r="FBJ109" s="747"/>
      <c r="FBK109" s="747"/>
      <c r="FBL109" s="747"/>
      <c r="FBM109" s="747"/>
      <c r="FBN109" s="747"/>
      <c r="FBO109" s="747"/>
      <c r="FBP109" s="747"/>
      <c r="FBQ109" s="747"/>
      <c r="FBR109" s="747"/>
      <c r="FBS109" s="747"/>
      <c r="FBT109" s="747"/>
      <c r="FBU109" s="747"/>
      <c r="FBV109" s="747"/>
      <c r="FBW109" s="747"/>
      <c r="FBX109" s="747"/>
      <c r="FBY109" s="747"/>
      <c r="FBZ109" s="747"/>
      <c r="FCA109" s="747"/>
      <c r="FCB109" s="747"/>
      <c r="FCC109" s="747"/>
      <c r="FCD109" s="747"/>
      <c r="FCE109" s="747"/>
      <c r="FCF109" s="747"/>
      <c r="FCG109" s="747"/>
      <c r="FCH109" s="747"/>
      <c r="FCI109" s="747"/>
      <c r="FCJ109" s="747"/>
      <c r="FCK109" s="747"/>
      <c r="FCL109" s="747"/>
      <c r="FCM109" s="747"/>
      <c r="FCN109" s="747"/>
      <c r="FCO109" s="747"/>
      <c r="FCP109" s="747"/>
      <c r="FCQ109" s="747"/>
      <c r="FCR109" s="747"/>
      <c r="FCS109" s="747"/>
      <c r="FCT109" s="747"/>
      <c r="FCU109" s="747"/>
      <c r="FCV109" s="747"/>
      <c r="FCW109" s="747"/>
      <c r="FCX109" s="747"/>
      <c r="FCY109" s="747"/>
      <c r="FCZ109" s="747"/>
      <c r="FDA109" s="747"/>
      <c r="FDB109" s="747"/>
      <c r="FDC109" s="747"/>
      <c r="FDD109" s="747"/>
      <c r="FDE109" s="747"/>
      <c r="FDF109" s="747"/>
      <c r="FDG109" s="747"/>
      <c r="FDH109" s="747"/>
      <c r="FDI109" s="747"/>
      <c r="FDJ109" s="747"/>
      <c r="FDK109" s="747"/>
      <c r="FDL109" s="747"/>
      <c r="FDM109" s="747"/>
      <c r="FDN109" s="747"/>
      <c r="FDO109" s="747"/>
      <c r="FDP109" s="747"/>
      <c r="FDQ109" s="747"/>
      <c r="FDR109" s="747"/>
      <c r="FDS109" s="747"/>
      <c r="FDT109" s="747"/>
      <c r="FDU109" s="747"/>
      <c r="FDV109" s="747"/>
      <c r="FDW109" s="747"/>
      <c r="FDX109" s="747"/>
      <c r="FDY109" s="747"/>
      <c r="FDZ109" s="747"/>
      <c r="FEA109" s="747"/>
      <c r="FEB109" s="747"/>
      <c r="FEC109" s="747"/>
      <c r="FED109" s="747"/>
      <c r="FEE109" s="747"/>
      <c r="FEF109" s="747"/>
      <c r="FEG109" s="747"/>
      <c r="FEH109" s="747"/>
      <c r="FEI109" s="747"/>
      <c r="FEJ109" s="747"/>
      <c r="FEK109" s="747"/>
      <c r="FEL109" s="747"/>
      <c r="FEM109" s="747"/>
      <c r="FEN109" s="747"/>
      <c r="FEO109" s="747"/>
      <c r="FEP109" s="747"/>
      <c r="FEQ109" s="747"/>
      <c r="FER109" s="747"/>
      <c r="FES109" s="747"/>
      <c r="FET109" s="747"/>
      <c r="FEU109" s="747"/>
      <c r="FEV109" s="747"/>
      <c r="FEW109" s="747"/>
      <c r="FEX109" s="747"/>
      <c r="FEY109" s="747"/>
      <c r="FEZ109" s="747"/>
      <c r="FFA109" s="747"/>
      <c r="FFB109" s="747"/>
      <c r="FFC109" s="747"/>
      <c r="FFD109" s="747"/>
      <c r="FFE109" s="747"/>
      <c r="FFF109" s="747"/>
      <c r="FFG109" s="747"/>
      <c r="FFH109" s="747"/>
      <c r="FFI109" s="747"/>
      <c r="FFJ109" s="747"/>
      <c r="FFK109" s="747"/>
      <c r="FFL109" s="747"/>
      <c r="FFM109" s="747"/>
      <c r="FFN109" s="747"/>
      <c r="FFO109" s="747"/>
      <c r="FFP109" s="747"/>
      <c r="FFQ109" s="747"/>
      <c r="FFR109" s="747"/>
      <c r="FFS109" s="747"/>
      <c r="FFT109" s="747"/>
      <c r="FFU109" s="747"/>
      <c r="FFV109" s="747"/>
      <c r="FFW109" s="747"/>
      <c r="FFX109" s="747"/>
      <c r="FFY109" s="747"/>
      <c r="FFZ109" s="747"/>
      <c r="FGA109" s="747"/>
      <c r="FGB109" s="747"/>
      <c r="FGC109" s="747"/>
      <c r="FGD109" s="747"/>
      <c r="FGE109" s="747"/>
      <c r="FGF109" s="747"/>
      <c r="FGG109" s="747"/>
      <c r="FGH109" s="747"/>
      <c r="FGI109" s="747"/>
      <c r="FGJ109" s="747"/>
      <c r="FGK109" s="747"/>
      <c r="FGL109" s="747"/>
      <c r="FGM109" s="747"/>
      <c r="FGN109" s="747"/>
      <c r="FGO109" s="747"/>
      <c r="FGP109" s="747"/>
      <c r="FGQ109" s="747"/>
      <c r="FGR109" s="747"/>
      <c r="FGS109" s="747"/>
      <c r="FGT109" s="747"/>
      <c r="FGU109" s="747"/>
      <c r="FGV109" s="747"/>
      <c r="FGW109" s="747"/>
      <c r="FGX109" s="747"/>
      <c r="FGY109" s="747"/>
      <c r="FGZ109" s="747"/>
      <c r="FHA109" s="747"/>
      <c r="FHB109" s="747"/>
      <c r="FHC109" s="747"/>
      <c r="FHD109" s="747"/>
      <c r="FHE109" s="747"/>
      <c r="FHF109" s="747"/>
      <c r="FHG109" s="747"/>
      <c r="FHH109" s="747"/>
      <c r="FHI109" s="747"/>
      <c r="FHJ109" s="747"/>
      <c r="FHK109" s="747"/>
      <c r="FHL109" s="747"/>
      <c r="FHM109" s="747"/>
      <c r="FHN109" s="747"/>
      <c r="FHO109" s="747"/>
      <c r="FHP109" s="747"/>
      <c r="FHQ109" s="747"/>
      <c r="FHR109" s="747"/>
      <c r="FHS109" s="747"/>
      <c r="FHT109" s="747"/>
      <c r="FHU109" s="747"/>
      <c r="FHV109" s="747"/>
      <c r="FHW109" s="747"/>
      <c r="FHX109" s="747"/>
      <c r="FHY109" s="747"/>
      <c r="FHZ109" s="747"/>
      <c r="FIA109" s="747"/>
      <c r="FIB109" s="747"/>
      <c r="FIC109" s="747"/>
      <c r="FID109" s="747"/>
      <c r="FIE109" s="747"/>
      <c r="FIF109" s="747"/>
      <c r="FIG109" s="747"/>
      <c r="FIH109" s="747"/>
      <c r="FII109" s="747"/>
      <c r="FIJ109" s="747"/>
      <c r="FIK109" s="747"/>
      <c r="FIL109" s="747"/>
      <c r="FIM109" s="747"/>
      <c r="FIN109" s="747"/>
      <c r="FIO109" s="747"/>
      <c r="FIP109" s="747"/>
      <c r="FIQ109" s="747"/>
      <c r="FIR109" s="747"/>
      <c r="FIS109" s="747"/>
      <c r="FIT109" s="747"/>
      <c r="FIU109" s="747"/>
      <c r="FIV109" s="747"/>
      <c r="FIW109" s="747"/>
      <c r="FIX109" s="747"/>
      <c r="FIY109" s="747"/>
      <c r="FIZ109" s="747"/>
      <c r="FJA109" s="747"/>
      <c r="FJB109" s="747"/>
      <c r="FJC109" s="747"/>
      <c r="FJD109" s="747"/>
      <c r="FJE109" s="747"/>
      <c r="FJF109" s="747"/>
      <c r="FJG109" s="747"/>
      <c r="FJH109" s="747"/>
      <c r="FJI109" s="747"/>
      <c r="FJJ109" s="747"/>
      <c r="FJK109" s="747"/>
      <c r="FJL109" s="747"/>
      <c r="FJM109" s="747"/>
      <c r="FJN109" s="747"/>
      <c r="FJO109" s="747"/>
      <c r="FJP109" s="747"/>
      <c r="FJQ109" s="747"/>
      <c r="FJR109" s="747"/>
      <c r="FJS109" s="747"/>
      <c r="FJT109" s="747"/>
      <c r="FJU109" s="747"/>
      <c r="FJV109" s="747"/>
      <c r="FJW109" s="747"/>
      <c r="FJX109" s="747"/>
      <c r="FJY109" s="747"/>
      <c r="FJZ109" s="747"/>
      <c r="FKA109" s="747"/>
      <c r="FKB109" s="747"/>
      <c r="FKC109" s="747"/>
      <c r="FKD109" s="747"/>
      <c r="FKE109" s="747"/>
      <c r="FKF109" s="747"/>
      <c r="FKG109" s="747"/>
      <c r="FKH109" s="747"/>
      <c r="FKI109" s="747"/>
      <c r="FKJ109" s="747"/>
      <c r="FKK109" s="747"/>
      <c r="FKL109" s="747"/>
      <c r="FKM109" s="747"/>
      <c r="FKN109" s="747"/>
      <c r="FKO109" s="747"/>
      <c r="FKP109" s="747"/>
      <c r="FKQ109" s="747"/>
      <c r="FKR109" s="747"/>
      <c r="FKS109" s="747"/>
      <c r="FKT109" s="747"/>
      <c r="FKU109" s="747"/>
      <c r="FKV109" s="747"/>
      <c r="FKW109" s="747"/>
      <c r="FKX109" s="747"/>
      <c r="FKY109" s="747"/>
      <c r="FKZ109" s="747"/>
      <c r="FLA109" s="747"/>
      <c r="FLB109" s="747"/>
      <c r="FLC109" s="747"/>
      <c r="FLD109" s="747"/>
      <c r="FLE109" s="747"/>
      <c r="FLF109" s="747"/>
      <c r="FLG109" s="747"/>
      <c r="FLH109" s="747"/>
      <c r="FLI109" s="747"/>
      <c r="FLJ109" s="747"/>
      <c r="FLK109" s="747"/>
      <c r="FLL109" s="747"/>
      <c r="FLM109" s="747"/>
      <c r="FLN109" s="747"/>
      <c r="FLO109" s="747"/>
      <c r="FLP109" s="747"/>
      <c r="FLQ109" s="747"/>
      <c r="FLR109" s="747"/>
      <c r="FLS109" s="747"/>
      <c r="FLT109" s="747"/>
      <c r="FLU109" s="747"/>
      <c r="FLV109" s="747"/>
      <c r="FLW109" s="747"/>
      <c r="FLX109" s="747"/>
      <c r="FLY109" s="747"/>
      <c r="FLZ109" s="747"/>
      <c r="FMA109" s="747"/>
      <c r="FMB109" s="747"/>
      <c r="FMC109" s="747"/>
      <c r="FMD109" s="747"/>
      <c r="FME109" s="747"/>
      <c r="FMF109" s="747"/>
      <c r="FMG109" s="747"/>
      <c r="FMH109" s="747"/>
      <c r="FMI109" s="747"/>
      <c r="FMJ109" s="747"/>
      <c r="FMK109" s="747"/>
      <c r="FML109" s="747"/>
      <c r="FMM109" s="747"/>
      <c r="FMN109" s="747"/>
      <c r="FMO109" s="747"/>
      <c r="FMP109" s="747"/>
      <c r="FMQ109" s="747"/>
      <c r="FMR109" s="747"/>
      <c r="FMS109" s="747"/>
      <c r="FMT109" s="747"/>
      <c r="FMU109" s="747"/>
      <c r="FMV109" s="747"/>
      <c r="FMW109" s="747"/>
      <c r="FMX109" s="747"/>
      <c r="FMY109" s="747"/>
      <c r="FMZ109" s="747"/>
      <c r="FNA109" s="747"/>
      <c r="FNB109" s="747"/>
      <c r="FNC109" s="747"/>
      <c r="FND109" s="747"/>
      <c r="FNE109" s="747"/>
      <c r="FNF109" s="747"/>
      <c r="FNG109" s="747"/>
      <c r="FNH109" s="747"/>
      <c r="FNI109" s="747"/>
      <c r="FNJ109" s="747"/>
      <c r="FNK109" s="747"/>
      <c r="FNL109" s="747"/>
      <c r="FNM109" s="747"/>
      <c r="FNN109" s="747"/>
      <c r="FNO109" s="747"/>
      <c r="FNP109" s="747"/>
      <c r="FNQ109" s="747"/>
      <c r="FNR109" s="747"/>
      <c r="FNS109" s="747"/>
      <c r="FNT109" s="747"/>
      <c r="FNU109" s="747"/>
      <c r="FNV109" s="747"/>
      <c r="FNW109" s="747"/>
      <c r="FNX109" s="747"/>
      <c r="FNY109" s="747"/>
      <c r="FNZ109" s="747"/>
      <c r="FOA109" s="747"/>
      <c r="FOB109" s="747"/>
      <c r="FOC109" s="747"/>
      <c r="FOD109" s="747"/>
      <c r="FOE109" s="747"/>
      <c r="FOF109" s="747"/>
      <c r="FOG109" s="747"/>
      <c r="FOH109" s="747"/>
      <c r="FOI109" s="747"/>
      <c r="FOJ109" s="747"/>
      <c r="FOK109" s="747"/>
      <c r="FOL109" s="747"/>
      <c r="FOM109" s="747"/>
      <c r="FON109" s="747"/>
      <c r="FOO109" s="747"/>
      <c r="FOP109" s="747"/>
      <c r="FOQ109" s="747"/>
      <c r="FOR109" s="747"/>
      <c r="FOS109" s="747"/>
      <c r="FOT109" s="747"/>
      <c r="FOU109" s="747"/>
      <c r="FOV109" s="747"/>
      <c r="FOW109" s="747"/>
      <c r="FOX109" s="747"/>
      <c r="FOY109" s="747"/>
      <c r="FOZ109" s="747"/>
      <c r="FPA109" s="747"/>
      <c r="FPB109" s="747"/>
      <c r="FPC109" s="747"/>
      <c r="FPD109" s="747"/>
      <c r="FPE109" s="747"/>
      <c r="FPF109" s="747"/>
      <c r="FPG109" s="747"/>
      <c r="FPH109" s="747"/>
      <c r="FPI109" s="747"/>
      <c r="FPJ109" s="747"/>
      <c r="FPK109" s="747"/>
      <c r="FPL109" s="747"/>
      <c r="FPM109" s="747"/>
      <c r="FPN109" s="747"/>
      <c r="FPO109" s="747"/>
      <c r="FPP109" s="747"/>
      <c r="FPQ109" s="747"/>
      <c r="FPR109" s="747"/>
      <c r="FPS109" s="747"/>
      <c r="FPT109" s="747"/>
      <c r="FPU109" s="747"/>
      <c r="FPV109" s="747"/>
      <c r="FPW109" s="747"/>
      <c r="FPX109" s="747"/>
      <c r="FPY109" s="747"/>
      <c r="FPZ109" s="747"/>
      <c r="FQA109" s="747"/>
      <c r="FQB109" s="747"/>
      <c r="FQC109" s="747"/>
      <c r="FQD109" s="747"/>
      <c r="FQE109" s="747"/>
      <c r="FQF109" s="747"/>
      <c r="FQG109" s="747"/>
      <c r="FQH109" s="747"/>
      <c r="FQI109" s="747"/>
      <c r="FQJ109" s="747"/>
      <c r="FQK109" s="747"/>
      <c r="FQL109" s="747"/>
      <c r="FQM109" s="747"/>
      <c r="FQN109" s="747"/>
      <c r="FQO109" s="747"/>
      <c r="FQP109" s="747"/>
      <c r="FQQ109" s="747"/>
      <c r="FQR109" s="747"/>
      <c r="FQS109" s="747"/>
      <c r="FQT109" s="747"/>
      <c r="FQU109" s="747"/>
      <c r="FQV109" s="747"/>
      <c r="FQW109" s="747"/>
      <c r="FQX109" s="747"/>
      <c r="FQY109" s="747"/>
      <c r="FQZ109" s="747"/>
      <c r="FRA109" s="747"/>
      <c r="FRB109" s="747"/>
      <c r="FRC109" s="747"/>
      <c r="FRD109" s="747"/>
      <c r="FRE109" s="747"/>
      <c r="FRF109" s="747"/>
      <c r="FRG109" s="747"/>
      <c r="FRH109" s="747"/>
      <c r="FRI109" s="747"/>
      <c r="FRJ109" s="747"/>
      <c r="FRK109" s="747"/>
      <c r="FRL109" s="747"/>
      <c r="FRM109" s="747"/>
      <c r="FRN109" s="747"/>
      <c r="FRO109" s="747"/>
      <c r="FRP109" s="747"/>
      <c r="FRQ109" s="747"/>
      <c r="FRR109" s="747"/>
      <c r="FRS109" s="747"/>
      <c r="FRT109" s="747"/>
      <c r="FRU109" s="747"/>
      <c r="FRV109" s="747"/>
      <c r="FRW109" s="747"/>
      <c r="FRX109" s="747"/>
      <c r="FRY109" s="747"/>
      <c r="FRZ109" s="747"/>
      <c r="FSA109" s="747"/>
      <c r="FSB109" s="747"/>
      <c r="FSC109" s="747"/>
      <c r="FSD109" s="747"/>
      <c r="FSE109" s="747"/>
      <c r="FSF109" s="747"/>
      <c r="FSG109" s="747"/>
      <c r="FSH109" s="747"/>
      <c r="FSI109" s="747"/>
      <c r="FSJ109" s="747"/>
      <c r="FSK109" s="747"/>
      <c r="FSL109" s="747"/>
      <c r="FSM109" s="747"/>
      <c r="FSN109" s="747"/>
      <c r="FSO109" s="747"/>
      <c r="FSP109" s="747"/>
      <c r="FSQ109" s="747"/>
      <c r="FSR109" s="747"/>
      <c r="FSS109" s="747"/>
      <c r="FST109" s="747"/>
      <c r="FSU109" s="747"/>
      <c r="FSV109" s="747"/>
      <c r="FSW109" s="747"/>
      <c r="FSX109" s="747"/>
      <c r="FSY109" s="747"/>
      <c r="FSZ109" s="747"/>
      <c r="FTA109" s="747"/>
      <c r="FTB109" s="747"/>
      <c r="FTC109" s="747"/>
      <c r="FTD109" s="747"/>
      <c r="FTE109" s="747"/>
      <c r="FTF109" s="747"/>
      <c r="FTG109" s="747"/>
      <c r="FTH109" s="747"/>
      <c r="FTI109" s="747"/>
      <c r="FTJ109" s="747"/>
      <c r="FTK109" s="747"/>
      <c r="FTL109" s="747"/>
      <c r="FTM109" s="747"/>
      <c r="FTN109" s="747"/>
      <c r="FTO109" s="747"/>
      <c r="FTP109" s="747"/>
      <c r="FTQ109" s="747"/>
      <c r="FTR109" s="747"/>
      <c r="FTS109" s="747"/>
      <c r="FTT109" s="747"/>
      <c r="FTU109" s="747"/>
      <c r="FTV109" s="747"/>
      <c r="FTW109" s="747"/>
      <c r="FTX109" s="747"/>
      <c r="FTY109" s="747"/>
      <c r="FTZ109" s="747"/>
      <c r="FUA109" s="747"/>
      <c r="FUB109" s="747"/>
      <c r="FUC109" s="747"/>
      <c r="FUD109" s="747"/>
      <c r="FUE109" s="747"/>
      <c r="FUF109" s="747"/>
      <c r="FUG109" s="747"/>
      <c r="FUH109" s="747"/>
      <c r="FUI109" s="747"/>
      <c r="FUJ109" s="747"/>
      <c r="FUK109" s="747"/>
      <c r="FUL109" s="747"/>
      <c r="FUM109" s="747"/>
      <c r="FUN109" s="747"/>
      <c r="FUO109" s="747"/>
      <c r="FUP109" s="747"/>
      <c r="FUQ109" s="747"/>
      <c r="FUR109" s="747"/>
      <c r="FUS109" s="747"/>
      <c r="FUT109" s="747"/>
      <c r="FUU109" s="747"/>
      <c r="FUV109" s="747"/>
      <c r="FUW109" s="747"/>
      <c r="FUX109" s="747"/>
      <c r="FUY109" s="747"/>
      <c r="FUZ109" s="747"/>
      <c r="FVA109" s="747"/>
      <c r="FVB109" s="747"/>
      <c r="FVC109" s="747"/>
      <c r="FVD109" s="747"/>
      <c r="FVE109" s="747"/>
      <c r="FVF109" s="747"/>
      <c r="FVG109" s="747"/>
      <c r="FVH109" s="747"/>
      <c r="FVI109" s="747"/>
      <c r="FVJ109" s="747"/>
      <c r="FVK109" s="747"/>
      <c r="FVL109" s="747"/>
      <c r="FVM109" s="747"/>
      <c r="FVN109" s="747"/>
      <c r="FVO109" s="747"/>
      <c r="FVP109" s="747"/>
      <c r="FVQ109" s="747"/>
      <c r="FVR109" s="747"/>
      <c r="FVS109" s="747"/>
      <c r="FVT109" s="747"/>
      <c r="FVU109" s="747"/>
      <c r="FVV109" s="747"/>
      <c r="FVW109" s="747"/>
      <c r="FVX109" s="747"/>
      <c r="FVY109" s="747"/>
      <c r="FVZ109" s="747"/>
      <c r="FWA109" s="747"/>
      <c r="FWB109" s="747"/>
      <c r="FWC109" s="747"/>
      <c r="FWD109" s="747"/>
      <c r="FWE109" s="747"/>
      <c r="FWF109" s="747"/>
      <c r="FWG109" s="747"/>
      <c r="FWH109" s="747"/>
      <c r="FWI109" s="747"/>
      <c r="FWJ109" s="747"/>
      <c r="FWK109" s="747"/>
      <c r="FWL109" s="747"/>
      <c r="FWM109" s="747"/>
      <c r="FWN109" s="747"/>
      <c r="FWO109" s="747"/>
      <c r="FWP109" s="747"/>
      <c r="FWQ109" s="747"/>
      <c r="FWR109" s="747"/>
      <c r="FWS109" s="747"/>
      <c r="FWT109" s="747"/>
      <c r="FWU109" s="747"/>
      <c r="FWV109" s="747"/>
      <c r="FWW109" s="747"/>
      <c r="FWX109" s="747"/>
      <c r="FWY109" s="747"/>
      <c r="FWZ109" s="747"/>
      <c r="FXA109" s="747"/>
      <c r="FXB109" s="747"/>
      <c r="FXC109" s="747"/>
      <c r="FXD109" s="747"/>
      <c r="FXE109" s="747"/>
      <c r="FXF109" s="747"/>
      <c r="FXG109" s="747"/>
      <c r="FXH109" s="747"/>
      <c r="FXI109" s="747"/>
      <c r="FXJ109" s="747"/>
      <c r="FXK109" s="747"/>
      <c r="FXL109" s="747"/>
      <c r="FXM109" s="747"/>
      <c r="FXN109" s="747"/>
      <c r="FXO109" s="747"/>
      <c r="FXP109" s="747"/>
      <c r="FXQ109" s="747"/>
      <c r="FXR109" s="747"/>
      <c r="FXS109" s="747"/>
      <c r="FXT109" s="747"/>
      <c r="FXU109" s="747"/>
      <c r="FXV109" s="747"/>
      <c r="FXW109" s="747"/>
      <c r="FXX109" s="747"/>
      <c r="FXY109" s="747"/>
      <c r="FXZ109" s="747"/>
      <c r="FYA109" s="747"/>
      <c r="FYB109" s="747"/>
      <c r="FYC109" s="747"/>
      <c r="FYD109" s="747"/>
      <c r="FYE109" s="747"/>
      <c r="FYF109" s="747"/>
      <c r="FYG109" s="747"/>
      <c r="FYH109" s="747"/>
      <c r="FYI109" s="747"/>
      <c r="FYJ109" s="747"/>
      <c r="FYK109" s="747"/>
      <c r="FYL109" s="747"/>
      <c r="FYM109" s="747"/>
      <c r="FYN109" s="747"/>
      <c r="FYO109" s="747"/>
      <c r="FYP109" s="747"/>
      <c r="FYQ109" s="747"/>
      <c r="FYR109" s="747"/>
      <c r="FYS109" s="747"/>
      <c r="FYT109" s="747"/>
      <c r="FYU109" s="747"/>
      <c r="FYV109" s="747"/>
      <c r="FYW109" s="747"/>
      <c r="FYX109" s="747"/>
      <c r="FYY109" s="747"/>
      <c r="FYZ109" s="747"/>
      <c r="FZA109" s="747"/>
      <c r="FZB109" s="747"/>
      <c r="FZC109" s="747"/>
      <c r="FZD109" s="747"/>
      <c r="FZE109" s="747"/>
      <c r="FZF109" s="747"/>
      <c r="FZG109" s="747"/>
      <c r="FZH109" s="747"/>
      <c r="FZI109" s="747"/>
      <c r="FZJ109" s="747"/>
      <c r="FZK109" s="747"/>
      <c r="FZL109" s="747"/>
      <c r="FZM109" s="747"/>
      <c r="FZN109" s="747"/>
      <c r="FZO109" s="747"/>
      <c r="FZP109" s="747"/>
      <c r="FZQ109" s="747"/>
      <c r="FZR109" s="747"/>
      <c r="FZS109" s="747"/>
      <c r="FZT109" s="747"/>
      <c r="FZU109" s="747"/>
      <c r="FZV109" s="747"/>
      <c r="FZW109" s="747"/>
      <c r="FZX109" s="747"/>
      <c r="FZY109" s="747"/>
      <c r="FZZ109" s="747"/>
      <c r="GAA109" s="747"/>
      <c r="GAB109" s="747"/>
      <c r="GAC109" s="747"/>
      <c r="GAD109" s="747"/>
      <c r="GAE109" s="747"/>
      <c r="GAF109" s="747"/>
      <c r="GAG109" s="747"/>
      <c r="GAH109" s="747"/>
      <c r="GAI109" s="747"/>
      <c r="GAJ109" s="747"/>
      <c r="GAK109" s="747"/>
      <c r="GAL109" s="747"/>
      <c r="GAM109" s="747"/>
      <c r="GAN109" s="747"/>
      <c r="GAO109" s="747"/>
      <c r="GAP109" s="747"/>
      <c r="GAQ109" s="747"/>
      <c r="GAR109" s="747"/>
      <c r="GAS109" s="747"/>
      <c r="GAT109" s="747"/>
      <c r="GAU109" s="747"/>
      <c r="GAV109" s="747"/>
      <c r="GAW109" s="747"/>
      <c r="GAX109" s="747"/>
      <c r="GAY109" s="747"/>
      <c r="GAZ109" s="747"/>
      <c r="GBA109" s="747"/>
      <c r="GBB109" s="747"/>
      <c r="GBC109" s="747"/>
      <c r="GBD109" s="747"/>
      <c r="GBE109" s="747"/>
      <c r="GBF109" s="747"/>
      <c r="GBG109" s="747"/>
      <c r="GBH109" s="747"/>
      <c r="GBI109" s="747"/>
      <c r="GBJ109" s="747"/>
      <c r="GBK109" s="747"/>
      <c r="GBL109" s="747"/>
      <c r="GBM109" s="747"/>
      <c r="GBN109" s="747"/>
      <c r="GBO109" s="747"/>
      <c r="GBP109" s="747"/>
      <c r="GBQ109" s="747"/>
      <c r="GBR109" s="747"/>
      <c r="GBS109" s="747"/>
      <c r="GBT109" s="747"/>
      <c r="GBU109" s="747"/>
      <c r="GBV109" s="747"/>
      <c r="GBW109" s="747"/>
      <c r="GBX109" s="747"/>
      <c r="GBY109" s="747"/>
      <c r="GBZ109" s="747"/>
      <c r="GCA109" s="747"/>
      <c r="GCB109" s="747"/>
      <c r="GCC109" s="747"/>
      <c r="GCD109" s="747"/>
      <c r="GCE109" s="747"/>
      <c r="GCF109" s="747"/>
      <c r="GCG109" s="747"/>
      <c r="GCH109" s="747"/>
      <c r="GCI109" s="747"/>
      <c r="GCJ109" s="747"/>
      <c r="GCK109" s="747"/>
      <c r="GCL109" s="747"/>
      <c r="GCM109" s="747"/>
      <c r="GCN109" s="747"/>
      <c r="GCO109" s="747"/>
      <c r="GCP109" s="747"/>
      <c r="GCQ109" s="747"/>
      <c r="GCR109" s="747"/>
      <c r="GCS109" s="747"/>
      <c r="GCT109" s="747"/>
      <c r="GCU109" s="747"/>
      <c r="GCV109" s="747"/>
      <c r="GCW109" s="747"/>
      <c r="GCX109" s="747"/>
      <c r="GCY109" s="747"/>
      <c r="GCZ109" s="747"/>
      <c r="GDA109" s="747"/>
      <c r="GDB109" s="747"/>
      <c r="GDC109" s="747"/>
      <c r="GDD109" s="747"/>
      <c r="GDE109" s="747"/>
      <c r="GDF109" s="747"/>
      <c r="GDG109" s="747"/>
      <c r="GDH109" s="747"/>
      <c r="GDI109" s="747"/>
      <c r="GDJ109" s="747"/>
      <c r="GDK109" s="747"/>
      <c r="GDL109" s="747"/>
      <c r="GDM109" s="747"/>
      <c r="GDN109" s="747"/>
      <c r="GDO109" s="747"/>
      <c r="GDP109" s="747"/>
      <c r="GDQ109" s="747"/>
      <c r="GDR109" s="747"/>
      <c r="GDS109" s="747"/>
      <c r="GDT109" s="747"/>
      <c r="GDU109" s="747"/>
      <c r="GDV109" s="747"/>
      <c r="GDW109" s="747"/>
      <c r="GDX109" s="747"/>
      <c r="GDY109" s="747"/>
      <c r="GDZ109" s="747"/>
      <c r="GEA109" s="747"/>
      <c r="GEB109" s="747"/>
      <c r="GEC109" s="747"/>
      <c r="GED109" s="747"/>
      <c r="GEE109" s="747"/>
      <c r="GEF109" s="747"/>
      <c r="GEG109" s="747"/>
      <c r="GEH109" s="747"/>
      <c r="GEI109" s="747"/>
      <c r="GEJ109" s="747"/>
      <c r="GEK109" s="747"/>
      <c r="GEL109" s="747"/>
      <c r="GEM109" s="747"/>
      <c r="GEN109" s="747"/>
      <c r="GEO109" s="747"/>
      <c r="GEP109" s="747"/>
      <c r="GEQ109" s="747"/>
      <c r="GER109" s="747"/>
      <c r="GES109" s="747"/>
      <c r="GET109" s="747"/>
      <c r="GEU109" s="747"/>
      <c r="GEV109" s="747"/>
      <c r="GEW109" s="747"/>
      <c r="GEX109" s="747"/>
      <c r="GEY109" s="747"/>
      <c r="GEZ109" s="747"/>
      <c r="GFA109" s="747"/>
      <c r="GFB109" s="747"/>
      <c r="GFC109" s="747"/>
      <c r="GFD109" s="747"/>
      <c r="GFE109" s="747"/>
      <c r="GFF109" s="747"/>
      <c r="GFG109" s="747"/>
      <c r="GFH109" s="747"/>
      <c r="GFI109" s="747"/>
      <c r="GFJ109" s="747"/>
      <c r="GFK109" s="747"/>
      <c r="GFL109" s="747"/>
      <c r="GFM109" s="747"/>
      <c r="GFN109" s="747"/>
      <c r="GFO109" s="747"/>
      <c r="GFP109" s="747"/>
      <c r="GFQ109" s="747"/>
      <c r="GFR109" s="747"/>
      <c r="GFS109" s="747"/>
      <c r="GFT109" s="747"/>
      <c r="GFU109" s="747"/>
      <c r="GFV109" s="747"/>
      <c r="GFW109" s="747"/>
      <c r="GFX109" s="747"/>
      <c r="GFY109" s="747"/>
      <c r="GFZ109" s="747"/>
      <c r="GGA109" s="747"/>
      <c r="GGB109" s="747"/>
      <c r="GGC109" s="747"/>
      <c r="GGD109" s="747"/>
      <c r="GGE109" s="747"/>
      <c r="GGF109" s="747"/>
      <c r="GGG109" s="747"/>
      <c r="GGH109" s="747"/>
      <c r="GGI109" s="747"/>
      <c r="GGJ109" s="747"/>
      <c r="GGK109" s="747"/>
      <c r="GGL109" s="747"/>
      <c r="GGM109" s="747"/>
      <c r="GGN109" s="747"/>
      <c r="GGO109" s="747"/>
      <c r="GGP109" s="747"/>
      <c r="GGQ109" s="747"/>
      <c r="GGR109" s="747"/>
      <c r="GGS109" s="747"/>
      <c r="GGT109" s="747"/>
      <c r="GGU109" s="747"/>
      <c r="GGV109" s="747"/>
      <c r="GGW109" s="747"/>
      <c r="GGX109" s="747"/>
      <c r="GGY109" s="747"/>
      <c r="GGZ109" s="747"/>
      <c r="GHA109" s="747"/>
      <c r="GHB109" s="747"/>
      <c r="GHC109" s="747"/>
      <c r="GHD109" s="747"/>
      <c r="GHE109" s="747"/>
      <c r="GHF109" s="747"/>
      <c r="GHG109" s="747"/>
      <c r="GHH109" s="747"/>
      <c r="GHI109" s="747"/>
      <c r="GHJ109" s="747"/>
      <c r="GHK109" s="747"/>
      <c r="GHL109" s="747"/>
      <c r="GHM109" s="747"/>
      <c r="GHN109" s="747"/>
      <c r="GHO109" s="747"/>
      <c r="GHP109" s="747"/>
      <c r="GHQ109" s="747"/>
      <c r="GHR109" s="747"/>
      <c r="GHS109" s="747"/>
      <c r="GHT109" s="747"/>
      <c r="GHU109" s="747"/>
      <c r="GHV109" s="747"/>
      <c r="GHW109" s="747"/>
      <c r="GHX109" s="747"/>
      <c r="GHY109" s="747"/>
      <c r="GHZ109" s="747"/>
      <c r="GIA109" s="747"/>
      <c r="GIB109" s="747"/>
      <c r="GIC109" s="747"/>
      <c r="GID109" s="747"/>
      <c r="GIE109" s="747"/>
      <c r="GIF109" s="747"/>
      <c r="GIG109" s="747"/>
      <c r="GIH109" s="747"/>
      <c r="GII109" s="747"/>
      <c r="GIJ109" s="747"/>
      <c r="GIK109" s="747"/>
      <c r="GIL109" s="747"/>
      <c r="GIM109" s="747"/>
      <c r="GIN109" s="747"/>
      <c r="GIO109" s="747"/>
      <c r="GIP109" s="747"/>
      <c r="GIQ109" s="747"/>
      <c r="GIR109" s="747"/>
      <c r="GIS109" s="747"/>
      <c r="GIT109" s="747"/>
      <c r="GIU109" s="747"/>
      <c r="GIV109" s="747"/>
      <c r="GIW109" s="747"/>
      <c r="GIX109" s="747"/>
      <c r="GIY109" s="747"/>
      <c r="GIZ109" s="747"/>
      <c r="GJA109" s="747"/>
      <c r="GJB109" s="747"/>
      <c r="GJC109" s="747"/>
      <c r="GJD109" s="747"/>
      <c r="GJE109" s="747"/>
      <c r="GJF109" s="747"/>
      <c r="GJG109" s="747"/>
      <c r="GJH109" s="747"/>
      <c r="GJI109" s="747"/>
      <c r="GJJ109" s="747"/>
      <c r="GJK109" s="747"/>
      <c r="GJL109" s="747"/>
      <c r="GJM109" s="747"/>
      <c r="GJN109" s="747"/>
      <c r="GJO109" s="747"/>
      <c r="GJP109" s="747"/>
      <c r="GJQ109" s="747"/>
      <c r="GJR109" s="747"/>
      <c r="GJS109" s="747"/>
      <c r="GJT109" s="747"/>
      <c r="GJU109" s="747"/>
      <c r="GJV109" s="747"/>
      <c r="GJW109" s="747"/>
      <c r="GJX109" s="747"/>
      <c r="GJY109" s="747"/>
      <c r="GJZ109" s="747"/>
      <c r="GKA109" s="747"/>
      <c r="GKB109" s="747"/>
      <c r="GKC109" s="747"/>
      <c r="GKD109" s="747"/>
      <c r="GKE109" s="747"/>
      <c r="GKF109" s="747"/>
      <c r="GKG109" s="747"/>
      <c r="GKH109" s="747"/>
      <c r="GKI109" s="747"/>
      <c r="GKJ109" s="747"/>
      <c r="GKK109" s="747"/>
      <c r="GKL109" s="747"/>
      <c r="GKM109" s="747"/>
      <c r="GKN109" s="747"/>
      <c r="GKO109" s="747"/>
      <c r="GKP109" s="747"/>
      <c r="GKQ109" s="747"/>
      <c r="GKR109" s="747"/>
      <c r="GKS109" s="747"/>
      <c r="GKT109" s="747"/>
      <c r="GKU109" s="747"/>
      <c r="GKV109" s="747"/>
      <c r="GKW109" s="747"/>
      <c r="GKX109" s="747"/>
      <c r="GKY109" s="747"/>
      <c r="GKZ109" s="747"/>
      <c r="GLA109" s="747"/>
      <c r="GLB109" s="747"/>
      <c r="GLC109" s="747"/>
      <c r="GLD109" s="747"/>
      <c r="GLE109" s="747"/>
      <c r="GLF109" s="747"/>
      <c r="GLG109" s="747"/>
      <c r="GLH109" s="747"/>
      <c r="GLI109" s="747"/>
      <c r="GLJ109" s="747"/>
      <c r="GLK109" s="747"/>
      <c r="GLL109" s="747"/>
      <c r="GLM109" s="747"/>
      <c r="GLN109" s="747"/>
      <c r="GLO109" s="747"/>
      <c r="GLP109" s="747"/>
      <c r="GLQ109" s="747"/>
      <c r="GLR109" s="747"/>
      <c r="GLS109" s="747"/>
      <c r="GLT109" s="747"/>
      <c r="GLU109" s="747"/>
      <c r="GLV109" s="747"/>
      <c r="GLW109" s="747"/>
      <c r="GLX109" s="747"/>
      <c r="GLY109" s="747"/>
      <c r="GLZ109" s="747"/>
      <c r="GMA109" s="747"/>
      <c r="GMB109" s="747"/>
      <c r="GMC109" s="747"/>
      <c r="GMD109" s="747"/>
      <c r="GME109" s="747"/>
      <c r="GMF109" s="747"/>
      <c r="GMG109" s="747"/>
      <c r="GMH109" s="747"/>
      <c r="GMI109" s="747"/>
      <c r="GMJ109" s="747"/>
      <c r="GMK109" s="747"/>
      <c r="GML109" s="747"/>
      <c r="GMM109" s="747"/>
      <c r="GMN109" s="747"/>
      <c r="GMO109" s="747"/>
      <c r="GMP109" s="747"/>
      <c r="GMQ109" s="747"/>
      <c r="GMR109" s="747"/>
      <c r="GMS109" s="747"/>
      <c r="GMT109" s="747"/>
      <c r="GMU109" s="747"/>
      <c r="GMV109" s="747"/>
      <c r="GMW109" s="747"/>
      <c r="GMX109" s="747"/>
      <c r="GMY109" s="747"/>
      <c r="GMZ109" s="747"/>
      <c r="GNA109" s="747"/>
      <c r="GNB109" s="747"/>
      <c r="GNC109" s="747"/>
      <c r="GND109" s="747"/>
      <c r="GNE109" s="747"/>
      <c r="GNF109" s="747"/>
      <c r="GNG109" s="747"/>
      <c r="GNH109" s="747"/>
      <c r="GNI109" s="747"/>
      <c r="GNJ109" s="747"/>
      <c r="GNK109" s="747"/>
      <c r="GNL109" s="747"/>
      <c r="GNM109" s="747"/>
      <c r="GNN109" s="747"/>
      <c r="GNO109" s="747"/>
      <c r="GNP109" s="747"/>
      <c r="GNQ109" s="747"/>
      <c r="GNR109" s="747"/>
      <c r="GNS109" s="747"/>
      <c r="GNT109" s="747"/>
      <c r="GNU109" s="747"/>
      <c r="GNV109" s="747"/>
      <c r="GNW109" s="747"/>
      <c r="GNX109" s="747"/>
      <c r="GNY109" s="747"/>
      <c r="GNZ109" s="747"/>
      <c r="GOA109" s="747"/>
      <c r="GOB109" s="747"/>
      <c r="GOC109" s="747"/>
      <c r="GOD109" s="747"/>
      <c r="GOE109" s="747"/>
      <c r="GOF109" s="747"/>
      <c r="GOG109" s="747"/>
      <c r="GOH109" s="747"/>
      <c r="GOI109" s="747"/>
      <c r="GOJ109" s="747"/>
      <c r="GOK109" s="747"/>
      <c r="GOL109" s="747"/>
      <c r="GOM109" s="747"/>
      <c r="GON109" s="747"/>
      <c r="GOO109" s="747"/>
      <c r="GOP109" s="747"/>
      <c r="GOQ109" s="747"/>
      <c r="GOR109" s="747"/>
      <c r="GOS109" s="747"/>
      <c r="GOT109" s="747"/>
      <c r="GOU109" s="747"/>
      <c r="GOV109" s="747"/>
      <c r="GOW109" s="747"/>
      <c r="GOX109" s="747"/>
      <c r="GOY109" s="747"/>
      <c r="GOZ109" s="747"/>
      <c r="GPA109" s="747"/>
      <c r="GPB109" s="747"/>
      <c r="GPC109" s="747"/>
      <c r="GPD109" s="747"/>
      <c r="GPE109" s="747"/>
      <c r="GPF109" s="747"/>
      <c r="GPG109" s="747"/>
      <c r="GPH109" s="747"/>
      <c r="GPI109" s="747"/>
      <c r="GPJ109" s="747"/>
      <c r="GPK109" s="747"/>
      <c r="GPL109" s="747"/>
      <c r="GPM109" s="747"/>
      <c r="GPN109" s="747"/>
      <c r="GPO109" s="747"/>
      <c r="GPP109" s="747"/>
      <c r="GPQ109" s="747"/>
      <c r="GPR109" s="747"/>
      <c r="GPS109" s="747"/>
      <c r="GPT109" s="747"/>
      <c r="GPU109" s="747"/>
      <c r="GPV109" s="747"/>
      <c r="GPW109" s="747"/>
      <c r="GPX109" s="747"/>
      <c r="GPY109" s="747"/>
      <c r="GPZ109" s="747"/>
      <c r="GQA109" s="747"/>
      <c r="GQB109" s="747"/>
      <c r="GQC109" s="747"/>
      <c r="GQD109" s="747"/>
      <c r="GQE109" s="747"/>
      <c r="GQF109" s="747"/>
      <c r="GQG109" s="747"/>
      <c r="GQH109" s="747"/>
      <c r="GQI109" s="747"/>
      <c r="GQJ109" s="747"/>
      <c r="GQK109" s="747"/>
      <c r="GQL109" s="747"/>
      <c r="GQM109" s="747"/>
      <c r="GQN109" s="747"/>
      <c r="GQO109" s="747"/>
      <c r="GQP109" s="747"/>
      <c r="GQQ109" s="747"/>
      <c r="GQR109" s="747"/>
      <c r="GQS109" s="747"/>
      <c r="GQT109" s="747"/>
      <c r="GQU109" s="747"/>
      <c r="GQV109" s="747"/>
      <c r="GQW109" s="747"/>
      <c r="GQX109" s="747"/>
      <c r="GQY109" s="747"/>
      <c r="GQZ109" s="747"/>
      <c r="GRA109" s="747"/>
      <c r="GRB109" s="747"/>
      <c r="GRC109" s="747"/>
      <c r="GRD109" s="747"/>
      <c r="GRE109" s="747"/>
      <c r="GRF109" s="747"/>
      <c r="GRG109" s="747"/>
      <c r="GRH109" s="747"/>
      <c r="GRI109" s="747"/>
      <c r="GRJ109" s="747"/>
      <c r="GRK109" s="747"/>
      <c r="GRL109" s="747"/>
      <c r="GRM109" s="747"/>
      <c r="GRN109" s="747"/>
      <c r="GRO109" s="747"/>
      <c r="GRP109" s="747"/>
      <c r="GRQ109" s="747"/>
      <c r="GRR109" s="747"/>
      <c r="GRS109" s="747"/>
      <c r="GRT109" s="747"/>
      <c r="GRU109" s="747"/>
      <c r="GRV109" s="747"/>
      <c r="GRW109" s="747"/>
      <c r="GRX109" s="747"/>
      <c r="GRY109" s="747"/>
      <c r="GRZ109" s="747"/>
      <c r="GSA109" s="747"/>
      <c r="GSB109" s="747"/>
      <c r="GSC109" s="747"/>
      <c r="GSD109" s="747"/>
      <c r="GSE109" s="747"/>
      <c r="GSF109" s="747"/>
      <c r="GSG109" s="747"/>
      <c r="GSH109" s="747"/>
      <c r="GSI109" s="747"/>
      <c r="GSJ109" s="747"/>
      <c r="GSK109" s="747"/>
      <c r="GSL109" s="747"/>
      <c r="GSM109" s="747"/>
      <c r="GSN109" s="747"/>
      <c r="GSO109" s="747"/>
      <c r="GSP109" s="747"/>
      <c r="GSQ109" s="747"/>
      <c r="GSR109" s="747"/>
      <c r="GSS109" s="747"/>
      <c r="GST109" s="747"/>
      <c r="GSU109" s="747"/>
      <c r="GSV109" s="747"/>
      <c r="GSW109" s="747"/>
      <c r="GSX109" s="747"/>
      <c r="GSY109" s="747"/>
      <c r="GSZ109" s="747"/>
      <c r="GTA109" s="747"/>
      <c r="GTB109" s="747"/>
      <c r="GTC109" s="747"/>
      <c r="GTD109" s="747"/>
      <c r="GTE109" s="747"/>
      <c r="GTF109" s="747"/>
      <c r="GTG109" s="747"/>
      <c r="GTH109" s="747"/>
      <c r="GTI109" s="747"/>
      <c r="GTJ109" s="747"/>
      <c r="GTK109" s="747"/>
      <c r="GTL109" s="747"/>
      <c r="GTM109" s="747"/>
      <c r="GTN109" s="747"/>
      <c r="GTO109" s="747"/>
      <c r="GTP109" s="747"/>
      <c r="GTQ109" s="747"/>
      <c r="GTR109" s="747"/>
      <c r="GTS109" s="747"/>
      <c r="GTT109" s="747"/>
      <c r="GTU109" s="747"/>
      <c r="GTV109" s="747"/>
      <c r="GTW109" s="747"/>
      <c r="GTX109" s="747"/>
      <c r="GTY109" s="747"/>
      <c r="GTZ109" s="747"/>
      <c r="GUA109" s="747"/>
      <c r="GUB109" s="747"/>
      <c r="GUC109" s="747"/>
      <c r="GUD109" s="747"/>
      <c r="GUE109" s="747"/>
      <c r="GUF109" s="747"/>
      <c r="GUG109" s="747"/>
      <c r="GUH109" s="747"/>
      <c r="GUI109" s="747"/>
      <c r="GUJ109" s="747"/>
      <c r="GUK109" s="747"/>
      <c r="GUL109" s="747"/>
      <c r="GUM109" s="747"/>
      <c r="GUN109" s="747"/>
      <c r="GUO109" s="747"/>
      <c r="GUP109" s="747"/>
      <c r="GUQ109" s="747"/>
      <c r="GUR109" s="747"/>
      <c r="GUS109" s="747"/>
      <c r="GUT109" s="747"/>
      <c r="GUU109" s="747"/>
      <c r="GUV109" s="747"/>
      <c r="GUW109" s="747"/>
      <c r="GUX109" s="747"/>
      <c r="GUY109" s="747"/>
      <c r="GUZ109" s="747"/>
      <c r="GVA109" s="747"/>
      <c r="GVB109" s="747"/>
      <c r="GVC109" s="747"/>
      <c r="GVD109" s="747"/>
      <c r="GVE109" s="747"/>
      <c r="GVF109" s="747"/>
      <c r="GVG109" s="747"/>
      <c r="GVH109" s="747"/>
      <c r="GVI109" s="747"/>
      <c r="GVJ109" s="747"/>
      <c r="GVK109" s="747"/>
      <c r="GVL109" s="747"/>
      <c r="GVM109" s="747"/>
      <c r="GVN109" s="747"/>
      <c r="GVO109" s="747"/>
      <c r="GVP109" s="747"/>
      <c r="GVQ109" s="747"/>
      <c r="GVR109" s="747"/>
      <c r="GVS109" s="747"/>
      <c r="GVT109" s="747"/>
      <c r="GVU109" s="747"/>
      <c r="GVV109" s="747"/>
      <c r="GVW109" s="747"/>
      <c r="GVX109" s="747"/>
      <c r="GVY109" s="747"/>
      <c r="GVZ109" s="747"/>
      <c r="GWA109" s="747"/>
      <c r="GWB109" s="747"/>
      <c r="GWC109" s="747"/>
      <c r="GWD109" s="747"/>
      <c r="GWE109" s="747"/>
      <c r="GWF109" s="747"/>
      <c r="GWG109" s="747"/>
      <c r="GWH109" s="747"/>
      <c r="GWI109" s="747"/>
      <c r="GWJ109" s="747"/>
      <c r="GWK109" s="747"/>
      <c r="GWL109" s="747"/>
      <c r="GWM109" s="747"/>
      <c r="GWN109" s="747"/>
      <c r="GWO109" s="747"/>
      <c r="GWP109" s="747"/>
      <c r="GWQ109" s="747"/>
      <c r="GWR109" s="747"/>
      <c r="GWS109" s="747"/>
      <c r="GWT109" s="747"/>
      <c r="GWU109" s="747"/>
      <c r="GWV109" s="747"/>
      <c r="GWW109" s="747"/>
      <c r="GWX109" s="747"/>
      <c r="GWY109" s="747"/>
      <c r="GWZ109" s="747"/>
      <c r="GXA109" s="747"/>
      <c r="GXB109" s="747"/>
      <c r="GXC109" s="747"/>
      <c r="GXD109" s="747"/>
      <c r="GXE109" s="747"/>
      <c r="GXF109" s="747"/>
      <c r="GXG109" s="747"/>
      <c r="GXH109" s="747"/>
      <c r="GXI109" s="747"/>
      <c r="GXJ109" s="747"/>
      <c r="GXK109" s="747"/>
      <c r="GXL109" s="747"/>
      <c r="GXM109" s="747"/>
      <c r="GXN109" s="747"/>
      <c r="GXO109" s="747"/>
      <c r="GXP109" s="747"/>
      <c r="GXQ109" s="747"/>
      <c r="GXR109" s="747"/>
      <c r="GXS109" s="747"/>
      <c r="GXT109" s="747"/>
      <c r="GXU109" s="747"/>
      <c r="GXV109" s="747"/>
      <c r="GXW109" s="747"/>
      <c r="GXX109" s="747"/>
      <c r="GXY109" s="747"/>
      <c r="GXZ109" s="747"/>
      <c r="GYA109" s="747"/>
      <c r="GYB109" s="747"/>
      <c r="GYC109" s="747"/>
      <c r="GYD109" s="747"/>
      <c r="GYE109" s="747"/>
      <c r="GYF109" s="747"/>
      <c r="GYG109" s="747"/>
      <c r="GYH109" s="747"/>
      <c r="GYI109" s="747"/>
      <c r="GYJ109" s="747"/>
      <c r="GYK109" s="747"/>
      <c r="GYL109" s="747"/>
      <c r="GYM109" s="747"/>
      <c r="GYN109" s="747"/>
      <c r="GYO109" s="747"/>
      <c r="GYP109" s="747"/>
      <c r="GYQ109" s="747"/>
      <c r="GYR109" s="747"/>
      <c r="GYS109" s="747"/>
      <c r="GYT109" s="747"/>
      <c r="GYU109" s="747"/>
      <c r="GYV109" s="747"/>
      <c r="GYW109" s="747"/>
      <c r="GYX109" s="747"/>
      <c r="GYY109" s="747"/>
      <c r="GYZ109" s="747"/>
      <c r="GZA109" s="747"/>
      <c r="GZB109" s="747"/>
      <c r="GZC109" s="747"/>
      <c r="GZD109" s="747"/>
      <c r="GZE109" s="747"/>
      <c r="GZF109" s="747"/>
      <c r="GZG109" s="747"/>
      <c r="GZH109" s="747"/>
      <c r="GZI109" s="747"/>
      <c r="GZJ109" s="747"/>
      <c r="GZK109" s="747"/>
      <c r="GZL109" s="747"/>
      <c r="GZM109" s="747"/>
      <c r="GZN109" s="747"/>
      <c r="GZO109" s="747"/>
      <c r="GZP109" s="747"/>
      <c r="GZQ109" s="747"/>
      <c r="GZR109" s="747"/>
      <c r="GZS109" s="747"/>
      <c r="GZT109" s="747"/>
      <c r="GZU109" s="747"/>
      <c r="GZV109" s="747"/>
      <c r="GZW109" s="747"/>
      <c r="GZX109" s="747"/>
      <c r="GZY109" s="747"/>
      <c r="GZZ109" s="747"/>
      <c r="HAA109" s="747"/>
      <c r="HAB109" s="747"/>
      <c r="HAC109" s="747"/>
      <c r="HAD109" s="747"/>
      <c r="HAE109" s="747"/>
      <c r="HAF109" s="747"/>
      <c r="HAG109" s="747"/>
      <c r="HAH109" s="747"/>
      <c r="HAI109" s="747"/>
      <c r="HAJ109" s="747"/>
      <c r="HAK109" s="747"/>
      <c r="HAL109" s="747"/>
      <c r="HAM109" s="747"/>
      <c r="HAN109" s="747"/>
      <c r="HAO109" s="747"/>
      <c r="HAP109" s="747"/>
      <c r="HAQ109" s="747"/>
      <c r="HAR109" s="747"/>
      <c r="HAS109" s="747"/>
      <c r="HAT109" s="747"/>
      <c r="HAU109" s="747"/>
      <c r="HAV109" s="747"/>
      <c r="HAW109" s="747"/>
      <c r="HAX109" s="747"/>
      <c r="HAY109" s="747"/>
      <c r="HAZ109" s="747"/>
      <c r="HBA109" s="747"/>
      <c r="HBB109" s="747"/>
      <c r="HBC109" s="747"/>
      <c r="HBD109" s="747"/>
      <c r="HBE109" s="747"/>
      <c r="HBF109" s="747"/>
      <c r="HBG109" s="747"/>
      <c r="HBH109" s="747"/>
      <c r="HBI109" s="747"/>
      <c r="HBJ109" s="747"/>
      <c r="HBK109" s="747"/>
      <c r="HBL109" s="747"/>
      <c r="HBM109" s="747"/>
      <c r="HBN109" s="747"/>
      <c r="HBO109" s="747"/>
      <c r="HBP109" s="747"/>
      <c r="HBQ109" s="747"/>
      <c r="HBR109" s="747"/>
      <c r="HBS109" s="747"/>
      <c r="HBT109" s="747"/>
      <c r="HBU109" s="747"/>
      <c r="HBV109" s="747"/>
      <c r="HBW109" s="747"/>
      <c r="HBX109" s="747"/>
      <c r="HBY109" s="747"/>
      <c r="HBZ109" s="747"/>
      <c r="HCA109" s="747"/>
      <c r="HCB109" s="747"/>
      <c r="HCC109" s="747"/>
      <c r="HCD109" s="747"/>
      <c r="HCE109" s="747"/>
      <c r="HCF109" s="747"/>
      <c r="HCG109" s="747"/>
      <c r="HCH109" s="747"/>
      <c r="HCI109" s="747"/>
      <c r="HCJ109" s="747"/>
      <c r="HCK109" s="747"/>
      <c r="HCL109" s="747"/>
      <c r="HCM109" s="747"/>
      <c r="HCN109" s="747"/>
      <c r="HCO109" s="747"/>
      <c r="HCP109" s="747"/>
      <c r="HCQ109" s="747"/>
      <c r="HCR109" s="747"/>
      <c r="HCS109" s="747"/>
      <c r="HCT109" s="747"/>
      <c r="HCU109" s="747"/>
      <c r="HCV109" s="747"/>
      <c r="HCW109" s="747"/>
      <c r="HCX109" s="747"/>
      <c r="HCY109" s="747"/>
      <c r="HCZ109" s="747"/>
      <c r="HDA109" s="747"/>
      <c r="HDB109" s="747"/>
      <c r="HDC109" s="747"/>
      <c r="HDD109" s="747"/>
      <c r="HDE109" s="747"/>
      <c r="HDF109" s="747"/>
      <c r="HDG109" s="747"/>
      <c r="HDH109" s="747"/>
      <c r="HDI109" s="747"/>
      <c r="HDJ109" s="747"/>
      <c r="HDK109" s="747"/>
      <c r="HDL109" s="747"/>
      <c r="HDM109" s="747"/>
      <c r="HDN109" s="747"/>
      <c r="HDO109" s="747"/>
      <c r="HDP109" s="747"/>
      <c r="HDQ109" s="747"/>
      <c r="HDR109" s="747"/>
      <c r="HDS109" s="747"/>
      <c r="HDT109" s="747"/>
      <c r="HDU109" s="747"/>
      <c r="HDV109" s="747"/>
      <c r="HDW109" s="747"/>
      <c r="HDX109" s="747"/>
      <c r="HDY109" s="747"/>
      <c r="HDZ109" s="747"/>
      <c r="HEA109" s="747"/>
      <c r="HEB109" s="747"/>
      <c r="HEC109" s="747"/>
      <c r="HED109" s="747"/>
      <c r="HEE109" s="747"/>
      <c r="HEF109" s="747"/>
      <c r="HEG109" s="747"/>
      <c r="HEH109" s="747"/>
      <c r="HEI109" s="747"/>
      <c r="HEJ109" s="747"/>
      <c r="HEK109" s="747"/>
      <c r="HEL109" s="747"/>
      <c r="HEM109" s="747"/>
      <c r="HEN109" s="747"/>
      <c r="HEO109" s="747"/>
      <c r="HEP109" s="747"/>
      <c r="HEQ109" s="747"/>
      <c r="HER109" s="747"/>
      <c r="HES109" s="747"/>
      <c r="HET109" s="747"/>
      <c r="HEU109" s="747"/>
      <c r="HEV109" s="747"/>
      <c r="HEW109" s="747"/>
      <c r="HEX109" s="747"/>
      <c r="HEY109" s="747"/>
      <c r="HEZ109" s="747"/>
      <c r="HFA109" s="747"/>
      <c r="HFB109" s="747"/>
      <c r="HFC109" s="747"/>
      <c r="HFD109" s="747"/>
      <c r="HFE109" s="747"/>
      <c r="HFF109" s="747"/>
      <c r="HFG109" s="747"/>
      <c r="HFH109" s="747"/>
      <c r="HFI109" s="747"/>
      <c r="HFJ109" s="747"/>
      <c r="HFK109" s="747"/>
      <c r="HFL109" s="747"/>
      <c r="HFM109" s="747"/>
      <c r="HFN109" s="747"/>
      <c r="HFO109" s="747"/>
      <c r="HFP109" s="747"/>
      <c r="HFQ109" s="747"/>
      <c r="HFR109" s="747"/>
      <c r="HFS109" s="747"/>
      <c r="HFT109" s="747"/>
      <c r="HFU109" s="747"/>
      <c r="HFV109" s="747"/>
      <c r="HFW109" s="747"/>
      <c r="HFX109" s="747"/>
      <c r="HFY109" s="747"/>
      <c r="HFZ109" s="747"/>
      <c r="HGA109" s="747"/>
      <c r="HGB109" s="747"/>
      <c r="HGC109" s="747"/>
      <c r="HGD109" s="747"/>
      <c r="HGE109" s="747"/>
      <c r="HGF109" s="747"/>
      <c r="HGG109" s="747"/>
      <c r="HGH109" s="747"/>
      <c r="HGI109" s="747"/>
      <c r="HGJ109" s="747"/>
      <c r="HGK109" s="747"/>
      <c r="HGL109" s="747"/>
      <c r="HGM109" s="747"/>
      <c r="HGN109" s="747"/>
      <c r="HGO109" s="747"/>
      <c r="HGP109" s="747"/>
      <c r="HGQ109" s="747"/>
      <c r="HGR109" s="747"/>
      <c r="HGS109" s="747"/>
      <c r="HGT109" s="747"/>
      <c r="HGU109" s="747"/>
      <c r="HGV109" s="747"/>
      <c r="HGW109" s="747"/>
      <c r="HGX109" s="747"/>
      <c r="HGY109" s="747"/>
      <c r="HGZ109" s="747"/>
      <c r="HHA109" s="747"/>
      <c r="HHB109" s="747"/>
      <c r="HHC109" s="747"/>
      <c r="HHD109" s="747"/>
      <c r="HHE109" s="747"/>
      <c r="HHF109" s="747"/>
      <c r="HHG109" s="747"/>
      <c r="HHH109" s="747"/>
      <c r="HHI109" s="747"/>
      <c r="HHJ109" s="747"/>
      <c r="HHK109" s="747"/>
      <c r="HHL109" s="747"/>
      <c r="HHM109" s="747"/>
      <c r="HHN109" s="747"/>
      <c r="HHO109" s="747"/>
      <c r="HHP109" s="747"/>
      <c r="HHQ109" s="747"/>
      <c r="HHR109" s="747"/>
      <c r="HHS109" s="747"/>
      <c r="HHT109" s="747"/>
      <c r="HHU109" s="747"/>
      <c r="HHV109" s="747"/>
      <c r="HHW109" s="747"/>
      <c r="HHX109" s="747"/>
      <c r="HHY109" s="747"/>
      <c r="HHZ109" s="747"/>
      <c r="HIA109" s="747"/>
      <c r="HIB109" s="747"/>
      <c r="HIC109" s="747"/>
      <c r="HID109" s="747"/>
      <c r="HIE109" s="747"/>
      <c r="HIF109" s="747"/>
      <c r="HIG109" s="747"/>
      <c r="HIH109" s="747"/>
      <c r="HII109" s="747"/>
      <c r="HIJ109" s="747"/>
      <c r="HIK109" s="747"/>
      <c r="HIL109" s="747"/>
      <c r="HIM109" s="747"/>
      <c r="HIN109" s="747"/>
      <c r="HIO109" s="747"/>
      <c r="HIP109" s="747"/>
      <c r="HIQ109" s="747"/>
      <c r="HIR109" s="747"/>
      <c r="HIS109" s="747"/>
      <c r="HIT109" s="747"/>
      <c r="HIU109" s="747"/>
      <c r="HIV109" s="747"/>
      <c r="HIW109" s="747"/>
      <c r="HIX109" s="747"/>
      <c r="HIY109" s="747"/>
      <c r="HIZ109" s="747"/>
      <c r="HJA109" s="747"/>
      <c r="HJB109" s="747"/>
      <c r="HJC109" s="747"/>
      <c r="HJD109" s="747"/>
      <c r="HJE109" s="747"/>
      <c r="HJF109" s="747"/>
      <c r="HJG109" s="747"/>
      <c r="HJH109" s="747"/>
      <c r="HJI109" s="747"/>
      <c r="HJJ109" s="747"/>
      <c r="HJK109" s="747"/>
      <c r="HJL109" s="747"/>
      <c r="HJM109" s="747"/>
      <c r="HJN109" s="747"/>
      <c r="HJO109" s="747"/>
      <c r="HJP109" s="747"/>
      <c r="HJQ109" s="747"/>
      <c r="HJR109" s="747"/>
      <c r="HJS109" s="747"/>
      <c r="HJT109" s="747"/>
      <c r="HJU109" s="747"/>
      <c r="HJV109" s="747"/>
      <c r="HJW109" s="747"/>
      <c r="HJX109" s="747"/>
      <c r="HJY109" s="747"/>
      <c r="HJZ109" s="747"/>
      <c r="HKA109" s="747"/>
      <c r="HKB109" s="747"/>
      <c r="HKC109" s="747"/>
      <c r="HKD109" s="747"/>
      <c r="HKE109" s="747"/>
      <c r="HKF109" s="747"/>
      <c r="HKG109" s="747"/>
      <c r="HKH109" s="747"/>
      <c r="HKI109" s="747"/>
      <c r="HKJ109" s="747"/>
      <c r="HKK109" s="747"/>
      <c r="HKL109" s="747"/>
      <c r="HKM109" s="747"/>
      <c r="HKN109" s="747"/>
      <c r="HKO109" s="747"/>
      <c r="HKP109" s="747"/>
      <c r="HKQ109" s="747"/>
      <c r="HKR109" s="747"/>
      <c r="HKS109" s="747"/>
      <c r="HKT109" s="747"/>
      <c r="HKU109" s="747"/>
      <c r="HKV109" s="747"/>
      <c r="HKW109" s="747"/>
      <c r="HKX109" s="747"/>
      <c r="HKY109" s="747"/>
      <c r="HKZ109" s="747"/>
      <c r="HLA109" s="747"/>
      <c r="HLB109" s="747"/>
      <c r="HLC109" s="747"/>
      <c r="HLD109" s="747"/>
      <c r="HLE109" s="747"/>
      <c r="HLF109" s="747"/>
      <c r="HLG109" s="747"/>
      <c r="HLH109" s="747"/>
      <c r="HLI109" s="747"/>
      <c r="HLJ109" s="747"/>
      <c r="HLK109" s="747"/>
      <c r="HLL109" s="747"/>
      <c r="HLM109" s="747"/>
      <c r="HLN109" s="747"/>
      <c r="HLO109" s="747"/>
      <c r="HLP109" s="747"/>
      <c r="HLQ109" s="747"/>
      <c r="HLR109" s="747"/>
      <c r="HLS109" s="747"/>
      <c r="HLT109" s="747"/>
      <c r="HLU109" s="747"/>
      <c r="HLV109" s="747"/>
      <c r="HLW109" s="747"/>
      <c r="HLX109" s="747"/>
      <c r="HLY109" s="747"/>
      <c r="HLZ109" s="747"/>
      <c r="HMA109" s="747"/>
      <c r="HMB109" s="747"/>
      <c r="HMC109" s="747"/>
      <c r="HMD109" s="747"/>
      <c r="HME109" s="747"/>
      <c r="HMF109" s="747"/>
      <c r="HMG109" s="747"/>
      <c r="HMH109" s="747"/>
      <c r="HMI109" s="747"/>
      <c r="HMJ109" s="747"/>
      <c r="HMK109" s="747"/>
      <c r="HML109" s="747"/>
      <c r="HMM109" s="747"/>
      <c r="HMN109" s="747"/>
      <c r="HMO109" s="747"/>
      <c r="HMP109" s="747"/>
      <c r="HMQ109" s="747"/>
      <c r="HMR109" s="747"/>
      <c r="HMS109" s="747"/>
      <c r="HMT109" s="747"/>
      <c r="HMU109" s="747"/>
      <c r="HMV109" s="747"/>
      <c r="HMW109" s="747"/>
      <c r="HMX109" s="747"/>
      <c r="HMY109" s="747"/>
      <c r="HMZ109" s="747"/>
      <c r="HNA109" s="747"/>
      <c r="HNB109" s="747"/>
      <c r="HNC109" s="747"/>
      <c r="HND109" s="747"/>
      <c r="HNE109" s="747"/>
      <c r="HNF109" s="747"/>
      <c r="HNG109" s="747"/>
      <c r="HNH109" s="747"/>
      <c r="HNI109" s="747"/>
      <c r="HNJ109" s="747"/>
      <c r="HNK109" s="747"/>
      <c r="HNL109" s="747"/>
      <c r="HNM109" s="747"/>
      <c r="HNN109" s="747"/>
      <c r="HNO109" s="747"/>
      <c r="HNP109" s="747"/>
      <c r="HNQ109" s="747"/>
      <c r="HNR109" s="747"/>
      <c r="HNS109" s="747"/>
      <c r="HNT109" s="747"/>
      <c r="HNU109" s="747"/>
      <c r="HNV109" s="747"/>
      <c r="HNW109" s="747"/>
      <c r="HNX109" s="747"/>
      <c r="HNY109" s="747"/>
      <c r="HNZ109" s="747"/>
      <c r="HOA109" s="747"/>
      <c r="HOB109" s="747"/>
      <c r="HOC109" s="747"/>
      <c r="HOD109" s="747"/>
      <c r="HOE109" s="747"/>
      <c r="HOF109" s="747"/>
      <c r="HOG109" s="747"/>
      <c r="HOH109" s="747"/>
      <c r="HOI109" s="747"/>
      <c r="HOJ109" s="747"/>
      <c r="HOK109" s="747"/>
      <c r="HOL109" s="747"/>
      <c r="HOM109" s="747"/>
      <c r="HON109" s="747"/>
      <c r="HOO109" s="747"/>
      <c r="HOP109" s="747"/>
      <c r="HOQ109" s="747"/>
      <c r="HOR109" s="747"/>
      <c r="HOS109" s="747"/>
      <c r="HOT109" s="747"/>
      <c r="HOU109" s="747"/>
      <c r="HOV109" s="747"/>
      <c r="HOW109" s="747"/>
      <c r="HOX109" s="747"/>
      <c r="HOY109" s="747"/>
      <c r="HOZ109" s="747"/>
      <c r="HPA109" s="747"/>
      <c r="HPB109" s="747"/>
      <c r="HPC109" s="747"/>
      <c r="HPD109" s="747"/>
      <c r="HPE109" s="747"/>
      <c r="HPF109" s="747"/>
      <c r="HPG109" s="747"/>
      <c r="HPH109" s="747"/>
      <c r="HPI109" s="747"/>
      <c r="HPJ109" s="747"/>
      <c r="HPK109" s="747"/>
      <c r="HPL109" s="747"/>
      <c r="HPM109" s="747"/>
      <c r="HPN109" s="747"/>
      <c r="HPO109" s="747"/>
      <c r="HPP109" s="747"/>
      <c r="HPQ109" s="747"/>
      <c r="HPR109" s="747"/>
      <c r="HPS109" s="747"/>
      <c r="HPT109" s="747"/>
      <c r="HPU109" s="747"/>
      <c r="HPV109" s="747"/>
      <c r="HPW109" s="747"/>
      <c r="HPX109" s="747"/>
      <c r="HPY109" s="747"/>
      <c r="HPZ109" s="747"/>
      <c r="HQA109" s="747"/>
      <c r="HQB109" s="747"/>
      <c r="HQC109" s="747"/>
      <c r="HQD109" s="747"/>
      <c r="HQE109" s="747"/>
      <c r="HQF109" s="747"/>
      <c r="HQG109" s="747"/>
      <c r="HQH109" s="747"/>
      <c r="HQI109" s="747"/>
      <c r="HQJ109" s="747"/>
      <c r="HQK109" s="747"/>
      <c r="HQL109" s="747"/>
      <c r="HQM109" s="747"/>
      <c r="HQN109" s="747"/>
      <c r="HQO109" s="747"/>
      <c r="HQP109" s="747"/>
      <c r="HQQ109" s="747"/>
      <c r="HQR109" s="747"/>
      <c r="HQS109" s="747"/>
      <c r="HQT109" s="747"/>
      <c r="HQU109" s="747"/>
      <c r="HQV109" s="747"/>
      <c r="HQW109" s="747"/>
      <c r="HQX109" s="747"/>
      <c r="HQY109" s="747"/>
      <c r="HQZ109" s="747"/>
      <c r="HRA109" s="747"/>
      <c r="HRB109" s="747"/>
      <c r="HRC109" s="747"/>
      <c r="HRD109" s="747"/>
      <c r="HRE109" s="747"/>
      <c r="HRF109" s="747"/>
      <c r="HRG109" s="747"/>
      <c r="HRH109" s="747"/>
      <c r="HRI109" s="747"/>
      <c r="HRJ109" s="747"/>
      <c r="HRK109" s="747"/>
      <c r="HRL109" s="747"/>
      <c r="HRM109" s="747"/>
      <c r="HRN109" s="747"/>
      <c r="HRO109" s="747"/>
      <c r="HRP109" s="747"/>
      <c r="HRQ109" s="747"/>
      <c r="HRR109" s="747"/>
      <c r="HRS109" s="747"/>
      <c r="HRT109" s="747"/>
      <c r="HRU109" s="747"/>
      <c r="HRV109" s="747"/>
      <c r="HRW109" s="747"/>
      <c r="HRX109" s="747"/>
      <c r="HRY109" s="747"/>
      <c r="HRZ109" s="747"/>
      <c r="HSA109" s="747"/>
      <c r="HSB109" s="747"/>
      <c r="HSC109" s="747"/>
      <c r="HSD109" s="747"/>
      <c r="HSE109" s="747"/>
      <c r="HSF109" s="747"/>
      <c r="HSG109" s="747"/>
      <c r="HSH109" s="747"/>
      <c r="HSI109" s="747"/>
      <c r="HSJ109" s="747"/>
      <c r="HSK109" s="747"/>
      <c r="HSL109" s="747"/>
      <c r="HSM109" s="747"/>
      <c r="HSN109" s="747"/>
      <c r="HSO109" s="747"/>
      <c r="HSP109" s="747"/>
      <c r="HSQ109" s="747"/>
      <c r="HSR109" s="747"/>
      <c r="HSS109" s="747"/>
      <c r="HST109" s="747"/>
      <c r="HSU109" s="747"/>
      <c r="HSV109" s="747"/>
      <c r="HSW109" s="747"/>
      <c r="HSX109" s="747"/>
      <c r="HSY109" s="747"/>
      <c r="HSZ109" s="747"/>
      <c r="HTA109" s="747"/>
      <c r="HTB109" s="747"/>
      <c r="HTC109" s="747"/>
      <c r="HTD109" s="747"/>
      <c r="HTE109" s="747"/>
      <c r="HTF109" s="747"/>
      <c r="HTG109" s="747"/>
      <c r="HTH109" s="747"/>
      <c r="HTI109" s="747"/>
      <c r="HTJ109" s="747"/>
      <c r="HTK109" s="747"/>
      <c r="HTL109" s="747"/>
      <c r="HTM109" s="747"/>
      <c r="HTN109" s="747"/>
      <c r="HTO109" s="747"/>
      <c r="HTP109" s="747"/>
      <c r="HTQ109" s="747"/>
      <c r="HTR109" s="747"/>
      <c r="HTS109" s="747"/>
      <c r="HTT109" s="747"/>
      <c r="HTU109" s="747"/>
      <c r="HTV109" s="747"/>
      <c r="HTW109" s="747"/>
      <c r="HTX109" s="747"/>
      <c r="HTY109" s="747"/>
      <c r="HTZ109" s="747"/>
      <c r="HUA109" s="747"/>
      <c r="HUB109" s="747"/>
      <c r="HUC109" s="747"/>
      <c r="HUD109" s="747"/>
      <c r="HUE109" s="747"/>
      <c r="HUF109" s="747"/>
      <c r="HUG109" s="747"/>
      <c r="HUH109" s="747"/>
      <c r="HUI109" s="747"/>
      <c r="HUJ109" s="747"/>
      <c r="HUK109" s="747"/>
      <c r="HUL109" s="747"/>
      <c r="HUM109" s="747"/>
      <c r="HUN109" s="747"/>
      <c r="HUO109" s="747"/>
      <c r="HUP109" s="747"/>
      <c r="HUQ109" s="747"/>
      <c r="HUR109" s="747"/>
      <c r="HUS109" s="747"/>
      <c r="HUT109" s="747"/>
      <c r="HUU109" s="747"/>
      <c r="HUV109" s="747"/>
      <c r="HUW109" s="747"/>
      <c r="HUX109" s="747"/>
      <c r="HUY109" s="747"/>
      <c r="HUZ109" s="747"/>
      <c r="HVA109" s="747"/>
      <c r="HVB109" s="747"/>
      <c r="HVC109" s="747"/>
      <c r="HVD109" s="747"/>
      <c r="HVE109" s="747"/>
      <c r="HVF109" s="747"/>
      <c r="HVG109" s="747"/>
      <c r="HVH109" s="747"/>
      <c r="HVI109" s="747"/>
      <c r="HVJ109" s="747"/>
      <c r="HVK109" s="747"/>
      <c r="HVL109" s="747"/>
      <c r="HVM109" s="747"/>
      <c r="HVN109" s="747"/>
      <c r="HVO109" s="747"/>
      <c r="HVP109" s="747"/>
      <c r="HVQ109" s="747"/>
      <c r="HVR109" s="747"/>
      <c r="HVS109" s="747"/>
      <c r="HVT109" s="747"/>
      <c r="HVU109" s="747"/>
      <c r="HVV109" s="747"/>
      <c r="HVW109" s="747"/>
      <c r="HVX109" s="747"/>
      <c r="HVY109" s="747"/>
      <c r="HVZ109" s="747"/>
      <c r="HWA109" s="747"/>
      <c r="HWB109" s="747"/>
      <c r="HWC109" s="747"/>
      <c r="HWD109" s="747"/>
      <c r="HWE109" s="747"/>
      <c r="HWF109" s="747"/>
      <c r="HWG109" s="747"/>
      <c r="HWH109" s="747"/>
      <c r="HWI109" s="747"/>
      <c r="HWJ109" s="747"/>
      <c r="HWK109" s="747"/>
      <c r="HWL109" s="747"/>
      <c r="HWM109" s="747"/>
      <c r="HWN109" s="747"/>
      <c r="HWO109" s="747"/>
      <c r="HWP109" s="747"/>
      <c r="HWQ109" s="747"/>
      <c r="HWR109" s="747"/>
      <c r="HWS109" s="747"/>
      <c r="HWT109" s="747"/>
      <c r="HWU109" s="747"/>
      <c r="HWV109" s="747"/>
      <c r="HWW109" s="747"/>
      <c r="HWX109" s="747"/>
      <c r="HWY109" s="747"/>
      <c r="HWZ109" s="747"/>
      <c r="HXA109" s="747"/>
      <c r="HXB109" s="747"/>
      <c r="HXC109" s="747"/>
      <c r="HXD109" s="747"/>
      <c r="HXE109" s="747"/>
      <c r="HXF109" s="747"/>
      <c r="HXG109" s="747"/>
      <c r="HXH109" s="747"/>
      <c r="HXI109" s="747"/>
      <c r="HXJ109" s="747"/>
      <c r="HXK109" s="747"/>
      <c r="HXL109" s="747"/>
      <c r="HXM109" s="747"/>
      <c r="HXN109" s="747"/>
      <c r="HXO109" s="747"/>
      <c r="HXP109" s="747"/>
      <c r="HXQ109" s="747"/>
      <c r="HXR109" s="747"/>
      <c r="HXS109" s="747"/>
      <c r="HXT109" s="747"/>
      <c r="HXU109" s="747"/>
      <c r="HXV109" s="747"/>
      <c r="HXW109" s="747"/>
      <c r="HXX109" s="747"/>
      <c r="HXY109" s="747"/>
      <c r="HXZ109" s="747"/>
      <c r="HYA109" s="747"/>
      <c r="HYB109" s="747"/>
      <c r="HYC109" s="747"/>
      <c r="HYD109" s="747"/>
      <c r="HYE109" s="747"/>
      <c r="HYF109" s="747"/>
      <c r="HYG109" s="747"/>
      <c r="HYH109" s="747"/>
      <c r="HYI109" s="747"/>
      <c r="HYJ109" s="747"/>
      <c r="HYK109" s="747"/>
      <c r="HYL109" s="747"/>
      <c r="HYM109" s="747"/>
      <c r="HYN109" s="747"/>
      <c r="HYO109" s="747"/>
      <c r="HYP109" s="747"/>
      <c r="HYQ109" s="747"/>
      <c r="HYR109" s="747"/>
      <c r="HYS109" s="747"/>
      <c r="HYT109" s="747"/>
      <c r="HYU109" s="747"/>
      <c r="HYV109" s="747"/>
      <c r="HYW109" s="747"/>
      <c r="HYX109" s="747"/>
      <c r="HYY109" s="747"/>
      <c r="HYZ109" s="747"/>
      <c r="HZA109" s="747"/>
      <c r="HZB109" s="747"/>
      <c r="HZC109" s="747"/>
      <c r="HZD109" s="747"/>
      <c r="HZE109" s="747"/>
      <c r="HZF109" s="747"/>
      <c r="HZG109" s="747"/>
      <c r="HZH109" s="747"/>
      <c r="HZI109" s="747"/>
      <c r="HZJ109" s="747"/>
      <c r="HZK109" s="747"/>
      <c r="HZL109" s="747"/>
      <c r="HZM109" s="747"/>
      <c r="HZN109" s="747"/>
      <c r="HZO109" s="747"/>
      <c r="HZP109" s="747"/>
      <c r="HZQ109" s="747"/>
      <c r="HZR109" s="747"/>
      <c r="HZS109" s="747"/>
      <c r="HZT109" s="747"/>
      <c r="HZU109" s="747"/>
      <c r="HZV109" s="747"/>
      <c r="HZW109" s="747"/>
      <c r="HZX109" s="747"/>
      <c r="HZY109" s="747"/>
      <c r="HZZ109" s="747"/>
      <c r="IAA109" s="747"/>
      <c r="IAB109" s="747"/>
      <c r="IAC109" s="747"/>
      <c r="IAD109" s="747"/>
      <c r="IAE109" s="747"/>
      <c r="IAF109" s="747"/>
      <c r="IAG109" s="747"/>
      <c r="IAH109" s="747"/>
      <c r="IAI109" s="747"/>
      <c r="IAJ109" s="747"/>
      <c r="IAK109" s="747"/>
      <c r="IAL109" s="747"/>
      <c r="IAM109" s="747"/>
      <c r="IAN109" s="747"/>
      <c r="IAO109" s="747"/>
      <c r="IAP109" s="747"/>
      <c r="IAQ109" s="747"/>
      <c r="IAR109" s="747"/>
      <c r="IAS109" s="747"/>
      <c r="IAT109" s="747"/>
      <c r="IAU109" s="747"/>
      <c r="IAV109" s="747"/>
      <c r="IAW109" s="747"/>
      <c r="IAX109" s="747"/>
      <c r="IAY109" s="747"/>
      <c r="IAZ109" s="747"/>
      <c r="IBA109" s="747"/>
      <c r="IBB109" s="747"/>
      <c r="IBC109" s="747"/>
      <c r="IBD109" s="747"/>
      <c r="IBE109" s="747"/>
      <c r="IBF109" s="747"/>
      <c r="IBG109" s="747"/>
      <c r="IBH109" s="747"/>
      <c r="IBI109" s="747"/>
      <c r="IBJ109" s="747"/>
      <c r="IBK109" s="747"/>
      <c r="IBL109" s="747"/>
      <c r="IBM109" s="747"/>
      <c r="IBN109" s="747"/>
      <c r="IBO109" s="747"/>
      <c r="IBP109" s="747"/>
      <c r="IBQ109" s="747"/>
      <c r="IBR109" s="747"/>
      <c r="IBS109" s="747"/>
      <c r="IBT109" s="747"/>
      <c r="IBU109" s="747"/>
      <c r="IBV109" s="747"/>
      <c r="IBW109" s="747"/>
      <c r="IBX109" s="747"/>
      <c r="IBY109" s="747"/>
      <c r="IBZ109" s="747"/>
      <c r="ICA109" s="747"/>
      <c r="ICB109" s="747"/>
      <c r="ICC109" s="747"/>
      <c r="ICD109" s="747"/>
      <c r="ICE109" s="747"/>
      <c r="ICF109" s="747"/>
      <c r="ICG109" s="747"/>
      <c r="ICH109" s="747"/>
      <c r="ICI109" s="747"/>
      <c r="ICJ109" s="747"/>
      <c r="ICK109" s="747"/>
      <c r="ICL109" s="747"/>
      <c r="ICM109" s="747"/>
      <c r="ICN109" s="747"/>
      <c r="ICO109" s="747"/>
      <c r="ICP109" s="747"/>
      <c r="ICQ109" s="747"/>
      <c r="ICR109" s="747"/>
      <c r="ICS109" s="747"/>
      <c r="ICT109" s="747"/>
      <c r="ICU109" s="747"/>
      <c r="ICV109" s="747"/>
      <c r="ICW109" s="747"/>
      <c r="ICX109" s="747"/>
      <c r="ICY109" s="747"/>
      <c r="ICZ109" s="747"/>
      <c r="IDA109" s="747"/>
      <c r="IDB109" s="747"/>
      <c r="IDC109" s="747"/>
      <c r="IDD109" s="747"/>
      <c r="IDE109" s="747"/>
      <c r="IDF109" s="747"/>
      <c r="IDG109" s="747"/>
      <c r="IDH109" s="747"/>
      <c r="IDI109" s="747"/>
      <c r="IDJ109" s="747"/>
      <c r="IDK109" s="747"/>
      <c r="IDL109" s="747"/>
      <c r="IDM109" s="747"/>
      <c r="IDN109" s="747"/>
      <c r="IDO109" s="747"/>
      <c r="IDP109" s="747"/>
      <c r="IDQ109" s="747"/>
      <c r="IDR109" s="747"/>
      <c r="IDS109" s="747"/>
      <c r="IDT109" s="747"/>
      <c r="IDU109" s="747"/>
      <c r="IDV109" s="747"/>
      <c r="IDW109" s="747"/>
      <c r="IDX109" s="747"/>
      <c r="IDY109" s="747"/>
      <c r="IDZ109" s="747"/>
      <c r="IEA109" s="747"/>
      <c r="IEB109" s="747"/>
      <c r="IEC109" s="747"/>
      <c r="IED109" s="747"/>
      <c r="IEE109" s="747"/>
      <c r="IEF109" s="747"/>
      <c r="IEG109" s="747"/>
      <c r="IEH109" s="747"/>
      <c r="IEI109" s="747"/>
      <c r="IEJ109" s="747"/>
      <c r="IEK109" s="747"/>
      <c r="IEL109" s="747"/>
      <c r="IEM109" s="747"/>
      <c r="IEN109" s="747"/>
      <c r="IEO109" s="747"/>
      <c r="IEP109" s="747"/>
      <c r="IEQ109" s="747"/>
      <c r="IER109" s="747"/>
      <c r="IES109" s="747"/>
      <c r="IET109" s="747"/>
      <c r="IEU109" s="747"/>
      <c r="IEV109" s="747"/>
      <c r="IEW109" s="747"/>
      <c r="IEX109" s="747"/>
      <c r="IEY109" s="747"/>
      <c r="IEZ109" s="747"/>
      <c r="IFA109" s="747"/>
      <c r="IFB109" s="747"/>
      <c r="IFC109" s="747"/>
      <c r="IFD109" s="747"/>
      <c r="IFE109" s="747"/>
      <c r="IFF109" s="747"/>
      <c r="IFG109" s="747"/>
      <c r="IFH109" s="747"/>
      <c r="IFI109" s="747"/>
      <c r="IFJ109" s="747"/>
      <c r="IFK109" s="747"/>
      <c r="IFL109" s="747"/>
      <c r="IFM109" s="747"/>
      <c r="IFN109" s="747"/>
      <c r="IFO109" s="747"/>
      <c r="IFP109" s="747"/>
      <c r="IFQ109" s="747"/>
      <c r="IFR109" s="747"/>
      <c r="IFS109" s="747"/>
      <c r="IFT109" s="747"/>
      <c r="IFU109" s="747"/>
      <c r="IFV109" s="747"/>
      <c r="IFW109" s="747"/>
      <c r="IFX109" s="747"/>
      <c r="IFY109" s="747"/>
      <c r="IFZ109" s="747"/>
      <c r="IGA109" s="747"/>
      <c r="IGB109" s="747"/>
      <c r="IGC109" s="747"/>
      <c r="IGD109" s="747"/>
      <c r="IGE109" s="747"/>
      <c r="IGF109" s="747"/>
      <c r="IGG109" s="747"/>
      <c r="IGH109" s="747"/>
      <c r="IGI109" s="747"/>
      <c r="IGJ109" s="747"/>
      <c r="IGK109" s="747"/>
      <c r="IGL109" s="747"/>
      <c r="IGM109" s="747"/>
      <c r="IGN109" s="747"/>
      <c r="IGO109" s="747"/>
      <c r="IGP109" s="747"/>
      <c r="IGQ109" s="747"/>
      <c r="IGR109" s="747"/>
      <c r="IGS109" s="747"/>
      <c r="IGT109" s="747"/>
      <c r="IGU109" s="747"/>
      <c r="IGV109" s="747"/>
      <c r="IGW109" s="747"/>
      <c r="IGX109" s="747"/>
      <c r="IGY109" s="747"/>
      <c r="IGZ109" s="747"/>
      <c r="IHA109" s="747"/>
      <c r="IHB109" s="747"/>
      <c r="IHC109" s="747"/>
      <c r="IHD109" s="747"/>
      <c r="IHE109" s="747"/>
      <c r="IHF109" s="747"/>
      <c r="IHG109" s="747"/>
      <c r="IHH109" s="747"/>
      <c r="IHI109" s="747"/>
      <c r="IHJ109" s="747"/>
      <c r="IHK109" s="747"/>
      <c r="IHL109" s="747"/>
      <c r="IHM109" s="747"/>
      <c r="IHN109" s="747"/>
      <c r="IHO109" s="747"/>
      <c r="IHP109" s="747"/>
      <c r="IHQ109" s="747"/>
      <c r="IHR109" s="747"/>
      <c r="IHS109" s="747"/>
      <c r="IHT109" s="747"/>
      <c r="IHU109" s="747"/>
      <c r="IHV109" s="747"/>
      <c r="IHW109" s="747"/>
      <c r="IHX109" s="747"/>
      <c r="IHY109" s="747"/>
      <c r="IHZ109" s="747"/>
      <c r="IIA109" s="747"/>
      <c r="IIB109" s="747"/>
      <c r="IIC109" s="747"/>
      <c r="IID109" s="747"/>
      <c r="IIE109" s="747"/>
      <c r="IIF109" s="747"/>
      <c r="IIG109" s="747"/>
      <c r="IIH109" s="747"/>
      <c r="III109" s="747"/>
      <c r="IIJ109" s="747"/>
      <c r="IIK109" s="747"/>
      <c r="IIL109" s="747"/>
      <c r="IIM109" s="747"/>
      <c r="IIN109" s="747"/>
      <c r="IIO109" s="747"/>
      <c r="IIP109" s="747"/>
      <c r="IIQ109" s="747"/>
      <c r="IIR109" s="747"/>
      <c r="IIS109" s="747"/>
      <c r="IIT109" s="747"/>
      <c r="IIU109" s="747"/>
      <c r="IIV109" s="747"/>
      <c r="IIW109" s="747"/>
      <c r="IIX109" s="747"/>
      <c r="IIY109" s="747"/>
      <c r="IIZ109" s="747"/>
      <c r="IJA109" s="747"/>
      <c r="IJB109" s="747"/>
      <c r="IJC109" s="747"/>
      <c r="IJD109" s="747"/>
      <c r="IJE109" s="747"/>
      <c r="IJF109" s="747"/>
      <c r="IJG109" s="747"/>
      <c r="IJH109" s="747"/>
      <c r="IJI109" s="747"/>
      <c r="IJJ109" s="747"/>
      <c r="IJK109" s="747"/>
      <c r="IJL109" s="747"/>
      <c r="IJM109" s="747"/>
      <c r="IJN109" s="747"/>
      <c r="IJO109" s="747"/>
      <c r="IJP109" s="747"/>
      <c r="IJQ109" s="747"/>
      <c r="IJR109" s="747"/>
      <c r="IJS109" s="747"/>
      <c r="IJT109" s="747"/>
      <c r="IJU109" s="747"/>
      <c r="IJV109" s="747"/>
      <c r="IJW109" s="747"/>
      <c r="IJX109" s="747"/>
      <c r="IJY109" s="747"/>
      <c r="IJZ109" s="747"/>
      <c r="IKA109" s="747"/>
      <c r="IKB109" s="747"/>
      <c r="IKC109" s="747"/>
      <c r="IKD109" s="747"/>
      <c r="IKE109" s="747"/>
      <c r="IKF109" s="747"/>
      <c r="IKG109" s="747"/>
      <c r="IKH109" s="747"/>
      <c r="IKI109" s="747"/>
      <c r="IKJ109" s="747"/>
      <c r="IKK109" s="747"/>
      <c r="IKL109" s="747"/>
      <c r="IKM109" s="747"/>
      <c r="IKN109" s="747"/>
      <c r="IKO109" s="747"/>
      <c r="IKP109" s="747"/>
      <c r="IKQ109" s="747"/>
      <c r="IKR109" s="747"/>
      <c r="IKS109" s="747"/>
      <c r="IKT109" s="747"/>
      <c r="IKU109" s="747"/>
      <c r="IKV109" s="747"/>
      <c r="IKW109" s="747"/>
      <c r="IKX109" s="747"/>
      <c r="IKY109" s="747"/>
      <c r="IKZ109" s="747"/>
      <c r="ILA109" s="747"/>
      <c r="ILB109" s="747"/>
      <c r="ILC109" s="747"/>
      <c r="ILD109" s="747"/>
      <c r="ILE109" s="747"/>
      <c r="ILF109" s="747"/>
      <c r="ILG109" s="747"/>
      <c r="ILH109" s="747"/>
      <c r="ILI109" s="747"/>
      <c r="ILJ109" s="747"/>
      <c r="ILK109" s="747"/>
      <c r="ILL109" s="747"/>
      <c r="ILM109" s="747"/>
      <c r="ILN109" s="747"/>
      <c r="ILO109" s="747"/>
      <c r="ILP109" s="747"/>
      <c r="ILQ109" s="747"/>
      <c r="ILR109" s="747"/>
      <c r="ILS109" s="747"/>
      <c r="ILT109" s="747"/>
      <c r="ILU109" s="747"/>
      <c r="ILV109" s="747"/>
      <c r="ILW109" s="747"/>
      <c r="ILX109" s="747"/>
      <c r="ILY109" s="747"/>
      <c r="ILZ109" s="747"/>
      <c r="IMA109" s="747"/>
      <c r="IMB109" s="747"/>
      <c r="IMC109" s="747"/>
      <c r="IMD109" s="747"/>
      <c r="IME109" s="747"/>
      <c r="IMF109" s="747"/>
      <c r="IMG109" s="747"/>
      <c r="IMH109" s="747"/>
      <c r="IMI109" s="747"/>
      <c r="IMJ109" s="747"/>
      <c r="IMK109" s="747"/>
      <c r="IML109" s="747"/>
      <c r="IMM109" s="747"/>
      <c r="IMN109" s="747"/>
      <c r="IMO109" s="747"/>
      <c r="IMP109" s="747"/>
      <c r="IMQ109" s="747"/>
      <c r="IMR109" s="747"/>
      <c r="IMS109" s="747"/>
      <c r="IMT109" s="747"/>
      <c r="IMU109" s="747"/>
      <c r="IMV109" s="747"/>
      <c r="IMW109" s="747"/>
      <c r="IMX109" s="747"/>
      <c r="IMY109" s="747"/>
      <c r="IMZ109" s="747"/>
      <c r="INA109" s="747"/>
      <c r="INB109" s="747"/>
      <c r="INC109" s="747"/>
      <c r="IND109" s="747"/>
      <c r="INE109" s="747"/>
      <c r="INF109" s="747"/>
      <c r="ING109" s="747"/>
      <c r="INH109" s="747"/>
      <c r="INI109" s="747"/>
      <c r="INJ109" s="747"/>
      <c r="INK109" s="747"/>
      <c r="INL109" s="747"/>
      <c r="INM109" s="747"/>
      <c r="INN109" s="747"/>
      <c r="INO109" s="747"/>
      <c r="INP109" s="747"/>
      <c r="INQ109" s="747"/>
      <c r="INR109" s="747"/>
      <c r="INS109" s="747"/>
      <c r="INT109" s="747"/>
      <c r="INU109" s="747"/>
      <c r="INV109" s="747"/>
      <c r="INW109" s="747"/>
      <c r="INX109" s="747"/>
      <c r="INY109" s="747"/>
      <c r="INZ109" s="747"/>
      <c r="IOA109" s="747"/>
      <c r="IOB109" s="747"/>
      <c r="IOC109" s="747"/>
      <c r="IOD109" s="747"/>
      <c r="IOE109" s="747"/>
      <c r="IOF109" s="747"/>
      <c r="IOG109" s="747"/>
      <c r="IOH109" s="747"/>
      <c r="IOI109" s="747"/>
      <c r="IOJ109" s="747"/>
      <c r="IOK109" s="747"/>
      <c r="IOL109" s="747"/>
      <c r="IOM109" s="747"/>
      <c r="ION109" s="747"/>
      <c r="IOO109" s="747"/>
      <c r="IOP109" s="747"/>
      <c r="IOQ109" s="747"/>
      <c r="IOR109" s="747"/>
      <c r="IOS109" s="747"/>
      <c r="IOT109" s="747"/>
      <c r="IOU109" s="747"/>
      <c r="IOV109" s="747"/>
      <c r="IOW109" s="747"/>
      <c r="IOX109" s="747"/>
      <c r="IOY109" s="747"/>
      <c r="IOZ109" s="747"/>
      <c r="IPA109" s="747"/>
      <c r="IPB109" s="747"/>
      <c r="IPC109" s="747"/>
      <c r="IPD109" s="747"/>
      <c r="IPE109" s="747"/>
      <c r="IPF109" s="747"/>
      <c r="IPG109" s="747"/>
      <c r="IPH109" s="747"/>
      <c r="IPI109" s="747"/>
      <c r="IPJ109" s="747"/>
      <c r="IPK109" s="747"/>
      <c r="IPL109" s="747"/>
      <c r="IPM109" s="747"/>
      <c r="IPN109" s="747"/>
      <c r="IPO109" s="747"/>
      <c r="IPP109" s="747"/>
      <c r="IPQ109" s="747"/>
      <c r="IPR109" s="747"/>
      <c r="IPS109" s="747"/>
      <c r="IPT109" s="747"/>
      <c r="IPU109" s="747"/>
      <c r="IPV109" s="747"/>
      <c r="IPW109" s="747"/>
      <c r="IPX109" s="747"/>
      <c r="IPY109" s="747"/>
      <c r="IPZ109" s="747"/>
      <c r="IQA109" s="747"/>
      <c r="IQB109" s="747"/>
      <c r="IQC109" s="747"/>
      <c r="IQD109" s="747"/>
      <c r="IQE109" s="747"/>
      <c r="IQF109" s="747"/>
      <c r="IQG109" s="747"/>
      <c r="IQH109" s="747"/>
      <c r="IQI109" s="747"/>
      <c r="IQJ109" s="747"/>
      <c r="IQK109" s="747"/>
      <c r="IQL109" s="747"/>
      <c r="IQM109" s="747"/>
      <c r="IQN109" s="747"/>
      <c r="IQO109" s="747"/>
      <c r="IQP109" s="747"/>
      <c r="IQQ109" s="747"/>
      <c r="IQR109" s="747"/>
      <c r="IQS109" s="747"/>
      <c r="IQT109" s="747"/>
      <c r="IQU109" s="747"/>
      <c r="IQV109" s="747"/>
      <c r="IQW109" s="747"/>
      <c r="IQX109" s="747"/>
      <c r="IQY109" s="747"/>
      <c r="IQZ109" s="747"/>
      <c r="IRA109" s="747"/>
      <c r="IRB109" s="747"/>
      <c r="IRC109" s="747"/>
      <c r="IRD109" s="747"/>
      <c r="IRE109" s="747"/>
      <c r="IRF109" s="747"/>
      <c r="IRG109" s="747"/>
      <c r="IRH109" s="747"/>
      <c r="IRI109" s="747"/>
      <c r="IRJ109" s="747"/>
      <c r="IRK109" s="747"/>
      <c r="IRL109" s="747"/>
      <c r="IRM109" s="747"/>
      <c r="IRN109" s="747"/>
      <c r="IRO109" s="747"/>
      <c r="IRP109" s="747"/>
      <c r="IRQ109" s="747"/>
      <c r="IRR109" s="747"/>
      <c r="IRS109" s="747"/>
      <c r="IRT109" s="747"/>
      <c r="IRU109" s="747"/>
      <c r="IRV109" s="747"/>
      <c r="IRW109" s="747"/>
      <c r="IRX109" s="747"/>
      <c r="IRY109" s="747"/>
      <c r="IRZ109" s="747"/>
      <c r="ISA109" s="747"/>
      <c r="ISB109" s="747"/>
      <c r="ISC109" s="747"/>
      <c r="ISD109" s="747"/>
      <c r="ISE109" s="747"/>
      <c r="ISF109" s="747"/>
      <c r="ISG109" s="747"/>
      <c r="ISH109" s="747"/>
      <c r="ISI109" s="747"/>
      <c r="ISJ109" s="747"/>
      <c r="ISK109" s="747"/>
      <c r="ISL109" s="747"/>
      <c r="ISM109" s="747"/>
      <c r="ISN109" s="747"/>
      <c r="ISO109" s="747"/>
      <c r="ISP109" s="747"/>
      <c r="ISQ109" s="747"/>
      <c r="ISR109" s="747"/>
      <c r="ISS109" s="747"/>
      <c r="IST109" s="747"/>
      <c r="ISU109" s="747"/>
      <c r="ISV109" s="747"/>
      <c r="ISW109" s="747"/>
      <c r="ISX109" s="747"/>
      <c r="ISY109" s="747"/>
      <c r="ISZ109" s="747"/>
      <c r="ITA109" s="747"/>
      <c r="ITB109" s="747"/>
      <c r="ITC109" s="747"/>
      <c r="ITD109" s="747"/>
      <c r="ITE109" s="747"/>
      <c r="ITF109" s="747"/>
      <c r="ITG109" s="747"/>
      <c r="ITH109" s="747"/>
      <c r="ITI109" s="747"/>
      <c r="ITJ109" s="747"/>
      <c r="ITK109" s="747"/>
      <c r="ITL109" s="747"/>
      <c r="ITM109" s="747"/>
      <c r="ITN109" s="747"/>
      <c r="ITO109" s="747"/>
      <c r="ITP109" s="747"/>
      <c r="ITQ109" s="747"/>
      <c r="ITR109" s="747"/>
      <c r="ITS109" s="747"/>
      <c r="ITT109" s="747"/>
      <c r="ITU109" s="747"/>
      <c r="ITV109" s="747"/>
      <c r="ITW109" s="747"/>
      <c r="ITX109" s="747"/>
      <c r="ITY109" s="747"/>
      <c r="ITZ109" s="747"/>
      <c r="IUA109" s="747"/>
      <c r="IUB109" s="747"/>
      <c r="IUC109" s="747"/>
      <c r="IUD109" s="747"/>
      <c r="IUE109" s="747"/>
      <c r="IUF109" s="747"/>
      <c r="IUG109" s="747"/>
      <c r="IUH109" s="747"/>
      <c r="IUI109" s="747"/>
      <c r="IUJ109" s="747"/>
      <c r="IUK109" s="747"/>
      <c r="IUL109" s="747"/>
      <c r="IUM109" s="747"/>
      <c r="IUN109" s="747"/>
      <c r="IUO109" s="747"/>
      <c r="IUP109" s="747"/>
      <c r="IUQ109" s="747"/>
      <c r="IUR109" s="747"/>
      <c r="IUS109" s="747"/>
      <c r="IUT109" s="747"/>
      <c r="IUU109" s="747"/>
      <c r="IUV109" s="747"/>
      <c r="IUW109" s="747"/>
      <c r="IUX109" s="747"/>
      <c r="IUY109" s="747"/>
      <c r="IUZ109" s="747"/>
      <c r="IVA109" s="747"/>
      <c r="IVB109" s="747"/>
      <c r="IVC109" s="747"/>
      <c r="IVD109" s="747"/>
      <c r="IVE109" s="747"/>
      <c r="IVF109" s="747"/>
      <c r="IVG109" s="747"/>
      <c r="IVH109" s="747"/>
      <c r="IVI109" s="747"/>
      <c r="IVJ109" s="747"/>
      <c r="IVK109" s="747"/>
      <c r="IVL109" s="747"/>
      <c r="IVM109" s="747"/>
      <c r="IVN109" s="747"/>
      <c r="IVO109" s="747"/>
      <c r="IVP109" s="747"/>
      <c r="IVQ109" s="747"/>
      <c r="IVR109" s="747"/>
      <c r="IVS109" s="747"/>
      <c r="IVT109" s="747"/>
      <c r="IVU109" s="747"/>
      <c r="IVV109" s="747"/>
      <c r="IVW109" s="747"/>
      <c r="IVX109" s="747"/>
      <c r="IVY109" s="747"/>
      <c r="IVZ109" s="747"/>
      <c r="IWA109" s="747"/>
      <c r="IWB109" s="747"/>
      <c r="IWC109" s="747"/>
      <c r="IWD109" s="747"/>
      <c r="IWE109" s="747"/>
      <c r="IWF109" s="747"/>
      <c r="IWG109" s="747"/>
      <c r="IWH109" s="747"/>
      <c r="IWI109" s="747"/>
      <c r="IWJ109" s="747"/>
      <c r="IWK109" s="747"/>
      <c r="IWL109" s="747"/>
      <c r="IWM109" s="747"/>
      <c r="IWN109" s="747"/>
      <c r="IWO109" s="747"/>
      <c r="IWP109" s="747"/>
      <c r="IWQ109" s="747"/>
      <c r="IWR109" s="747"/>
      <c r="IWS109" s="747"/>
      <c r="IWT109" s="747"/>
      <c r="IWU109" s="747"/>
      <c r="IWV109" s="747"/>
      <c r="IWW109" s="747"/>
      <c r="IWX109" s="747"/>
      <c r="IWY109" s="747"/>
      <c r="IWZ109" s="747"/>
      <c r="IXA109" s="747"/>
      <c r="IXB109" s="747"/>
      <c r="IXC109" s="747"/>
      <c r="IXD109" s="747"/>
      <c r="IXE109" s="747"/>
      <c r="IXF109" s="747"/>
      <c r="IXG109" s="747"/>
      <c r="IXH109" s="747"/>
      <c r="IXI109" s="747"/>
      <c r="IXJ109" s="747"/>
      <c r="IXK109" s="747"/>
      <c r="IXL109" s="747"/>
      <c r="IXM109" s="747"/>
      <c r="IXN109" s="747"/>
      <c r="IXO109" s="747"/>
      <c r="IXP109" s="747"/>
      <c r="IXQ109" s="747"/>
      <c r="IXR109" s="747"/>
      <c r="IXS109" s="747"/>
      <c r="IXT109" s="747"/>
      <c r="IXU109" s="747"/>
      <c r="IXV109" s="747"/>
      <c r="IXW109" s="747"/>
      <c r="IXX109" s="747"/>
      <c r="IXY109" s="747"/>
      <c r="IXZ109" s="747"/>
      <c r="IYA109" s="747"/>
      <c r="IYB109" s="747"/>
      <c r="IYC109" s="747"/>
      <c r="IYD109" s="747"/>
      <c r="IYE109" s="747"/>
      <c r="IYF109" s="747"/>
      <c r="IYG109" s="747"/>
      <c r="IYH109" s="747"/>
      <c r="IYI109" s="747"/>
      <c r="IYJ109" s="747"/>
      <c r="IYK109" s="747"/>
      <c r="IYL109" s="747"/>
      <c r="IYM109" s="747"/>
      <c r="IYN109" s="747"/>
      <c r="IYO109" s="747"/>
      <c r="IYP109" s="747"/>
      <c r="IYQ109" s="747"/>
      <c r="IYR109" s="747"/>
      <c r="IYS109" s="747"/>
      <c r="IYT109" s="747"/>
      <c r="IYU109" s="747"/>
      <c r="IYV109" s="747"/>
      <c r="IYW109" s="747"/>
      <c r="IYX109" s="747"/>
      <c r="IYY109" s="747"/>
      <c r="IYZ109" s="747"/>
      <c r="IZA109" s="747"/>
      <c r="IZB109" s="747"/>
      <c r="IZC109" s="747"/>
      <c r="IZD109" s="747"/>
      <c r="IZE109" s="747"/>
      <c r="IZF109" s="747"/>
      <c r="IZG109" s="747"/>
      <c r="IZH109" s="747"/>
      <c r="IZI109" s="747"/>
      <c r="IZJ109" s="747"/>
      <c r="IZK109" s="747"/>
      <c r="IZL109" s="747"/>
      <c r="IZM109" s="747"/>
      <c r="IZN109" s="747"/>
      <c r="IZO109" s="747"/>
      <c r="IZP109" s="747"/>
      <c r="IZQ109" s="747"/>
      <c r="IZR109" s="747"/>
      <c r="IZS109" s="747"/>
      <c r="IZT109" s="747"/>
      <c r="IZU109" s="747"/>
      <c r="IZV109" s="747"/>
      <c r="IZW109" s="747"/>
      <c r="IZX109" s="747"/>
      <c r="IZY109" s="747"/>
      <c r="IZZ109" s="747"/>
      <c r="JAA109" s="747"/>
      <c r="JAB109" s="747"/>
      <c r="JAC109" s="747"/>
      <c r="JAD109" s="747"/>
      <c r="JAE109" s="747"/>
      <c r="JAF109" s="747"/>
      <c r="JAG109" s="747"/>
      <c r="JAH109" s="747"/>
      <c r="JAI109" s="747"/>
      <c r="JAJ109" s="747"/>
      <c r="JAK109" s="747"/>
      <c r="JAL109" s="747"/>
      <c r="JAM109" s="747"/>
      <c r="JAN109" s="747"/>
      <c r="JAO109" s="747"/>
      <c r="JAP109" s="747"/>
      <c r="JAQ109" s="747"/>
      <c r="JAR109" s="747"/>
      <c r="JAS109" s="747"/>
      <c r="JAT109" s="747"/>
      <c r="JAU109" s="747"/>
      <c r="JAV109" s="747"/>
      <c r="JAW109" s="747"/>
      <c r="JAX109" s="747"/>
      <c r="JAY109" s="747"/>
      <c r="JAZ109" s="747"/>
      <c r="JBA109" s="747"/>
      <c r="JBB109" s="747"/>
      <c r="JBC109" s="747"/>
      <c r="JBD109" s="747"/>
      <c r="JBE109" s="747"/>
      <c r="JBF109" s="747"/>
      <c r="JBG109" s="747"/>
      <c r="JBH109" s="747"/>
      <c r="JBI109" s="747"/>
      <c r="JBJ109" s="747"/>
      <c r="JBK109" s="747"/>
      <c r="JBL109" s="747"/>
      <c r="JBM109" s="747"/>
      <c r="JBN109" s="747"/>
      <c r="JBO109" s="747"/>
      <c r="JBP109" s="747"/>
      <c r="JBQ109" s="747"/>
      <c r="JBR109" s="747"/>
      <c r="JBS109" s="747"/>
      <c r="JBT109" s="747"/>
      <c r="JBU109" s="747"/>
      <c r="JBV109" s="747"/>
      <c r="JBW109" s="747"/>
      <c r="JBX109" s="747"/>
      <c r="JBY109" s="747"/>
      <c r="JBZ109" s="747"/>
      <c r="JCA109" s="747"/>
      <c r="JCB109" s="747"/>
      <c r="JCC109" s="747"/>
      <c r="JCD109" s="747"/>
      <c r="JCE109" s="747"/>
      <c r="JCF109" s="747"/>
      <c r="JCG109" s="747"/>
      <c r="JCH109" s="747"/>
      <c r="JCI109" s="747"/>
      <c r="JCJ109" s="747"/>
      <c r="JCK109" s="747"/>
      <c r="JCL109" s="747"/>
      <c r="JCM109" s="747"/>
      <c r="JCN109" s="747"/>
      <c r="JCO109" s="747"/>
      <c r="JCP109" s="747"/>
      <c r="JCQ109" s="747"/>
      <c r="JCR109" s="747"/>
      <c r="JCS109" s="747"/>
      <c r="JCT109" s="747"/>
      <c r="JCU109" s="747"/>
      <c r="JCV109" s="747"/>
      <c r="JCW109" s="747"/>
      <c r="JCX109" s="747"/>
      <c r="JCY109" s="747"/>
      <c r="JCZ109" s="747"/>
      <c r="JDA109" s="747"/>
      <c r="JDB109" s="747"/>
      <c r="JDC109" s="747"/>
      <c r="JDD109" s="747"/>
      <c r="JDE109" s="747"/>
      <c r="JDF109" s="747"/>
      <c r="JDG109" s="747"/>
      <c r="JDH109" s="747"/>
      <c r="JDI109" s="747"/>
      <c r="JDJ109" s="747"/>
      <c r="JDK109" s="747"/>
      <c r="JDL109" s="747"/>
      <c r="JDM109" s="747"/>
      <c r="JDN109" s="747"/>
      <c r="JDO109" s="747"/>
      <c r="JDP109" s="747"/>
      <c r="JDQ109" s="747"/>
      <c r="JDR109" s="747"/>
      <c r="JDS109" s="747"/>
      <c r="JDT109" s="747"/>
      <c r="JDU109" s="747"/>
      <c r="JDV109" s="747"/>
      <c r="JDW109" s="747"/>
      <c r="JDX109" s="747"/>
      <c r="JDY109" s="747"/>
      <c r="JDZ109" s="747"/>
      <c r="JEA109" s="747"/>
      <c r="JEB109" s="747"/>
      <c r="JEC109" s="747"/>
      <c r="JED109" s="747"/>
      <c r="JEE109" s="747"/>
      <c r="JEF109" s="747"/>
      <c r="JEG109" s="747"/>
      <c r="JEH109" s="747"/>
      <c r="JEI109" s="747"/>
      <c r="JEJ109" s="747"/>
      <c r="JEK109" s="747"/>
      <c r="JEL109" s="747"/>
      <c r="JEM109" s="747"/>
      <c r="JEN109" s="747"/>
      <c r="JEO109" s="747"/>
      <c r="JEP109" s="747"/>
      <c r="JEQ109" s="747"/>
      <c r="JER109" s="747"/>
      <c r="JES109" s="747"/>
      <c r="JET109" s="747"/>
      <c r="JEU109" s="747"/>
      <c r="JEV109" s="747"/>
      <c r="JEW109" s="747"/>
      <c r="JEX109" s="747"/>
      <c r="JEY109" s="747"/>
      <c r="JEZ109" s="747"/>
      <c r="JFA109" s="747"/>
      <c r="JFB109" s="747"/>
      <c r="JFC109" s="747"/>
      <c r="JFD109" s="747"/>
      <c r="JFE109" s="747"/>
      <c r="JFF109" s="747"/>
      <c r="JFG109" s="747"/>
      <c r="JFH109" s="747"/>
      <c r="JFI109" s="747"/>
      <c r="JFJ109" s="747"/>
      <c r="JFK109" s="747"/>
      <c r="JFL109" s="747"/>
      <c r="JFM109" s="747"/>
      <c r="JFN109" s="747"/>
      <c r="JFO109" s="747"/>
      <c r="JFP109" s="747"/>
      <c r="JFQ109" s="747"/>
      <c r="JFR109" s="747"/>
      <c r="JFS109" s="747"/>
      <c r="JFT109" s="747"/>
      <c r="JFU109" s="747"/>
      <c r="JFV109" s="747"/>
      <c r="JFW109" s="747"/>
      <c r="JFX109" s="747"/>
      <c r="JFY109" s="747"/>
      <c r="JFZ109" s="747"/>
      <c r="JGA109" s="747"/>
      <c r="JGB109" s="747"/>
      <c r="JGC109" s="747"/>
      <c r="JGD109" s="747"/>
      <c r="JGE109" s="747"/>
      <c r="JGF109" s="747"/>
      <c r="JGG109" s="747"/>
      <c r="JGH109" s="747"/>
      <c r="JGI109" s="747"/>
      <c r="JGJ109" s="747"/>
      <c r="JGK109" s="747"/>
      <c r="JGL109" s="747"/>
      <c r="JGM109" s="747"/>
      <c r="JGN109" s="747"/>
      <c r="JGO109" s="747"/>
      <c r="JGP109" s="747"/>
      <c r="JGQ109" s="747"/>
      <c r="JGR109" s="747"/>
      <c r="JGS109" s="747"/>
      <c r="JGT109" s="747"/>
      <c r="JGU109" s="747"/>
      <c r="JGV109" s="747"/>
      <c r="JGW109" s="747"/>
      <c r="JGX109" s="747"/>
      <c r="JGY109" s="747"/>
      <c r="JGZ109" s="747"/>
      <c r="JHA109" s="747"/>
      <c r="JHB109" s="747"/>
      <c r="JHC109" s="747"/>
      <c r="JHD109" s="747"/>
      <c r="JHE109" s="747"/>
      <c r="JHF109" s="747"/>
      <c r="JHG109" s="747"/>
      <c r="JHH109" s="747"/>
      <c r="JHI109" s="747"/>
      <c r="JHJ109" s="747"/>
      <c r="JHK109" s="747"/>
      <c r="JHL109" s="747"/>
      <c r="JHM109" s="747"/>
      <c r="JHN109" s="747"/>
      <c r="JHO109" s="747"/>
      <c r="JHP109" s="747"/>
      <c r="JHQ109" s="747"/>
      <c r="JHR109" s="747"/>
      <c r="JHS109" s="747"/>
      <c r="JHT109" s="747"/>
      <c r="JHU109" s="747"/>
      <c r="JHV109" s="747"/>
      <c r="JHW109" s="747"/>
      <c r="JHX109" s="747"/>
      <c r="JHY109" s="747"/>
      <c r="JHZ109" s="747"/>
      <c r="JIA109" s="747"/>
      <c r="JIB109" s="747"/>
      <c r="JIC109" s="747"/>
      <c r="JID109" s="747"/>
      <c r="JIE109" s="747"/>
      <c r="JIF109" s="747"/>
      <c r="JIG109" s="747"/>
      <c r="JIH109" s="747"/>
      <c r="JII109" s="747"/>
      <c r="JIJ109" s="747"/>
      <c r="JIK109" s="747"/>
      <c r="JIL109" s="747"/>
      <c r="JIM109" s="747"/>
      <c r="JIN109" s="747"/>
      <c r="JIO109" s="747"/>
      <c r="JIP109" s="747"/>
      <c r="JIQ109" s="747"/>
      <c r="JIR109" s="747"/>
      <c r="JIS109" s="747"/>
      <c r="JIT109" s="747"/>
      <c r="JIU109" s="747"/>
      <c r="JIV109" s="747"/>
      <c r="JIW109" s="747"/>
      <c r="JIX109" s="747"/>
      <c r="JIY109" s="747"/>
      <c r="JIZ109" s="747"/>
      <c r="JJA109" s="747"/>
      <c r="JJB109" s="747"/>
      <c r="JJC109" s="747"/>
      <c r="JJD109" s="747"/>
      <c r="JJE109" s="747"/>
      <c r="JJF109" s="747"/>
      <c r="JJG109" s="747"/>
      <c r="JJH109" s="747"/>
      <c r="JJI109" s="747"/>
      <c r="JJJ109" s="747"/>
      <c r="JJK109" s="747"/>
      <c r="JJL109" s="747"/>
      <c r="JJM109" s="747"/>
      <c r="JJN109" s="747"/>
      <c r="JJO109" s="747"/>
      <c r="JJP109" s="747"/>
      <c r="JJQ109" s="747"/>
      <c r="JJR109" s="747"/>
      <c r="JJS109" s="747"/>
      <c r="JJT109" s="747"/>
      <c r="JJU109" s="747"/>
      <c r="JJV109" s="747"/>
      <c r="JJW109" s="747"/>
      <c r="JJX109" s="747"/>
      <c r="JJY109" s="747"/>
      <c r="JJZ109" s="747"/>
      <c r="JKA109" s="747"/>
      <c r="JKB109" s="747"/>
      <c r="JKC109" s="747"/>
      <c r="JKD109" s="747"/>
      <c r="JKE109" s="747"/>
      <c r="JKF109" s="747"/>
      <c r="JKG109" s="747"/>
      <c r="JKH109" s="747"/>
      <c r="JKI109" s="747"/>
      <c r="JKJ109" s="747"/>
      <c r="JKK109" s="747"/>
      <c r="JKL109" s="747"/>
      <c r="JKM109" s="747"/>
      <c r="JKN109" s="747"/>
      <c r="JKO109" s="747"/>
      <c r="JKP109" s="747"/>
      <c r="JKQ109" s="747"/>
      <c r="JKR109" s="747"/>
      <c r="JKS109" s="747"/>
      <c r="JKT109" s="747"/>
      <c r="JKU109" s="747"/>
      <c r="JKV109" s="747"/>
      <c r="JKW109" s="747"/>
      <c r="JKX109" s="747"/>
      <c r="JKY109" s="747"/>
      <c r="JKZ109" s="747"/>
      <c r="JLA109" s="747"/>
      <c r="JLB109" s="747"/>
      <c r="JLC109" s="747"/>
      <c r="JLD109" s="747"/>
      <c r="JLE109" s="747"/>
      <c r="JLF109" s="747"/>
      <c r="JLG109" s="747"/>
      <c r="JLH109" s="747"/>
      <c r="JLI109" s="747"/>
      <c r="JLJ109" s="747"/>
      <c r="JLK109" s="747"/>
      <c r="JLL109" s="747"/>
      <c r="JLM109" s="747"/>
      <c r="JLN109" s="747"/>
      <c r="JLO109" s="747"/>
      <c r="JLP109" s="747"/>
      <c r="JLQ109" s="747"/>
      <c r="JLR109" s="747"/>
      <c r="JLS109" s="747"/>
      <c r="JLT109" s="747"/>
      <c r="JLU109" s="747"/>
      <c r="JLV109" s="747"/>
      <c r="JLW109" s="747"/>
      <c r="JLX109" s="747"/>
      <c r="JLY109" s="747"/>
      <c r="JLZ109" s="747"/>
      <c r="JMA109" s="747"/>
      <c r="JMB109" s="747"/>
      <c r="JMC109" s="747"/>
      <c r="JMD109" s="747"/>
      <c r="JME109" s="747"/>
      <c r="JMF109" s="747"/>
      <c r="JMG109" s="747"/>
      <c r="JMH109" s="747"/>
      <c r="JMI109" s="747"/>
      <c r="JMJ109" s="747"/>
      <c r="JMK109" s="747"/>
      <c r="JML109" s="747"/>
      <c r="JMM109" s="747"/>
      <c r="JMN109" s="747"/>
      <c r="JMO109" s="747"/>
      <c r="JMP109" s="747"/>
      <c r="JMQ109" s="747"/>
      <c r="JMR109" s="747"/>
      <c r="JMS109" s="747"/>
      <c r="JMT109" s="747"/>
      <c r="JMU109" s="747"/>
      <c r="JMV109" s="747"/>
      <c r="JMW109" s="747"/>
      <c r="JMX109" s="747"/>
      <c r="JMY109" s="747"/>
      <c r="JMZ109" s="747"/>
      <c r="JNA109" s="747"/>
      <c r="JNB109" s="747"/>
      <c r="JNC109" s="747"/>
      <c r="JND109" s="747"/>
      <c r="JNE109" s="747"/>
      <c r="JNF109" s="747"/>
      <c r="JNG109" s="747"/>
      <c r="JNH109" s="747"/>
      <c r="JNI109" s="747"/>
      <c r="JNJ109" s="747"/>
      <c r="JNK109" s="747"/>
      <c r="JNL109" s="747"/>
      <c r="JNM109" s="747"/>
      <c r="JNN109" s="747"/>
      <c r="JNO109" s="747"/>
      <c r="JNP109" s="747"/>
      <c r="JNQ109" s="747"/>
      <c r="JNR109" s="747"/>
      <c r="JNS109" s="747"/>
      <c r="JNT109" s="747"/>
      <c r="JNU109" s="747"/>
      <c r="JNV109" s="747"/>
      <c r="JNW109" s="747"/>
      <c r="JNX109" s="747"/>
      <c r="JNY109" s="747"/>
      <c r="JNZ109" s="747"/>
      <c r="JOA109" s="747"/>
      <c r="JOB109" s="747"/>
      <c r="JOC109" s="747"/>
      <c r="JOD109" s="747"/>
      <c r="JOE109" s="747"/>
      <c r="JOF109" s="747"/>
      <c r="JOG109" s="747"/>
      <c r="JOH109" s="747"/>
      <c r="JOI109" s="747"/>
      <c r="JOJ109" s="747"/>
      <c r="JOK109" s="747"/>
      <c r="JOL109" s="747"/>
      <c r="JOM109" s="747"/>
      <c r="JON109" s="747"/>
      <c r="JOO109" s="747"/>
      <c r="JOP109" s="747"/>
      <c r="JOQ109" s="747"/>
      <c r="JOR109" s="747"/>
      <c r="JOS109" s="747"/>
      <c r="JOT109" s="747"/>
      <c r="JOU109" s="747"/>
      <c r="JOV109" s="747"/>
      <c r="JOW109" s="747"/>
      <c r="JOX109" s="747"/>
      <c r="JOY109" s="747"/>
      <c r="JOZ109" s="747"/>
      <c r="JPA109" s="747"/>
      <c r="JPB109" s="747"/>
      <c r="JPC109" s="747"/>
      <c r="JPD109" s="747"/>
      <c r="JPE109" s="747"/>
      <c r="JPF109" s="747"/>
      <c r="JPG109" s="747"/>
      <c r="JPH109" s="747"/>
      <c r="JPI109" s="747"/>
      <c r="JPJ109" s="747"/>
      <c r="JPK109" s="747"/>
      <c r="JPL109" s="747"/>
      <c r="JPM109" s="747"/>
      <c r="JPN109" s="747"/>
      <c r="JPO109" s="747"/>
      <c r="JPP109" s="747"/>
      <c r="JPQ109" s="747"/>
      <c r="JPR109" s="747"/>
      <c r="JPS109" s="747"/>
      <c r="JPT109" s="747"/>
      <c r="JPU109" s="747"/>
      <c r="JPV109" s="747"/>
      <c r="JPW109" s="747"/>
      <c r="JPX109" s="747"/>
      <c r="JPY109" s="747"/>
      <c r="JPZ109" s="747"/>
      <c r="JQA109" s="747"/>
      <c r="JQB109" s="747"/>
      <c r="JQC109" s="747"/>
      <c r="JQD109" s="747"/>
      <c r="JQE109" s="747"/>
      <c r="JQF109" s="747"/>
      <c r="JQG109" s="747"/>
      <c r="JQH109" s="747"/>
      <c r="JQI109" s="747"/>
      <c r="JQJ109" s="747"/>
      <c r="JQK109" s="747"/>
      <c r="JQL109" s="747"/>
      <c r="JQM109" s="747"/>
      <c r="JQN109" s="747"/>
      <c r="JQO109" s="747"/>
      <c r="JQP109" s="747"/>
      <c r="JQQ109" s="747"/>
      <c r="JQR109" s="747"/>
      <c r="JQS109" s="747"/>
      <c r="JQT109" s="747"/>
      <c r="JQU109" s="747"/>
      <c r="JQV109" s="747"/>
      <c r="JQW109" s="747"/>
      <c r="JQX109" s="747"/>
      <c r="JQY109" s="747"/>
      <c r="JQZ109" s="747"/>
      <c r="JRA109" s="747"/>
      <c r="JRB109" s="747"/>
      <c r="JRC109" s="747"/>
      <c r="JRD109" s="747"/>
      <c r="JRE109" s="747"/>
      <c r="JRF109" s="747"/>
      <c r="JRG109" s="747"/>
      <c r="JRH109" s="747"/>
      <c r="JRI109" s="747"/>
      <c r="JRJ109" s="747"/>
      <c r="JRK109" s="747"/>
      <c r="JRL109" s="747"/>
      <c r="JRM109" s="747"/>
      <c r="JRN109" s="747"/>
      <c r="JRO109" s="747"/>
      <c r="JRP109" s="747"/>
      <c r="JRQ109" s="747"/>
      <c r="JRR109" s="747"/>
      <c r="JRS109" s="747"/>
      <c r="JRT109" s="747"/>
      <c r="JRU109" s="747"/>
      <c r="JRV109" s="747"/>
      <c r="JRW109" s="747"/>
      <c r="JRX109" s="747"/>
      <c r="JRY109" s="747"/>
      <c r="JRZ109" s="747"/>
      <c r="JSA109" s="747"/>
      <c r="JSB109" s="747"/>
      <c r="JSC109" s="747"/>
      <c r="JSD109" s="747"/>
      <c r="JSE109" s="747"/>
      <c r="JSF109" s="747"/>
      <c r="JSG109" s="747"/>
      <c r="JSH109" s="747"/>
      <c r="JSI109" s="747"/>
      <c r="JSJ109" s="747"/>
      <c r="JSK109" s="747"/>
      <c r="JSL109" s="747"/>
      <c r="JSM109" s="747"/>
      <c r="JSN109" s="747"/>
      <c r="JSO109" s="747"/>
      <c r="JSP109" s="747"/>
      <c r="JSQ109" s="747"/>
      <c r="JSR109" s="747"/>
      <c r="JSS109" s="747"/>
      <c r="JST109" s="747"/>
      <c r="JSU109" s="747"/>
      <c r="JSV109" s="747"/>
      <c r="JSW109" s="747"/>
      <c r="JSX109" s="747"/>
      <c r="JSY109" s="747"/>
      <c r="JSZ109" s="747"/>
      <c r="JTA109" s="747"/>
      <c r="JTB109" s="747"/>
      <c r="JTC109" s="747"/>
      <c r="JTD109" s="747"/>
      <c r="JTE109" s="747"/>
      <c r="JTF109" s="747"/>
      <c r="JTG109" s="747"/>
      <c r="JTH109" s="747"/>
      <c r="JTI109" s="747"/>
      <c r="JTJ109" s="747"/>
      <c r="JTK109" s="747"/>
      <c r="JTL109" s="747"/>
      <c r="JTM109" s="747"/>
      <c r="JTN109" s="747"/>
      <c r="JTO109" s="747"/>
      <c r="JTP109" s="747"/>
      <c r="JTQ109" s="747"/>
      <c r="JTR109" s="747"/>
      <c r="JTS109" s="747"/>
      <c r="JTT109" s="747"/>
      <c r="JTU109" s="747"/>
      <c r="JTV109" s="747"/>
      <c r="JTW109" s="747"/>
      <c r="JTX109" s="747"/>
      <c r="JTY109" s="747"/>
      <c r="JTZ109" s="747"/>
      <c r="JUA109" s="747"/>
      <c r="JUB109" s="747"/>
      <c r="JUC109" s="747"/>
      <c r="JUD109" s="747"/>
      <c r="JUE109" s="747"/>
      <c r="JUF109" s="747"/>
      <c r="JUG109" s="747"/>
      <c r="JUH109" s="747"/>
      <c r="JUI109" s="747"/>
      <c r="JUJ109" s="747"/>
      <c r="JUK109" s="747"/>
      <c r="JUL109" s="747"/>
      <c r="JUM109" s="747"/>
      <c r="JUN109" s="747"/>
      <c r="JUO109" s="747"/>
      <c r="JUP109" s="747"/>
      <c r="JUQ109" s="747"/>
      <c r="JUR109" s="747"/>
      <c r="JUS109" s="747"/>
      <c r="JUT109" s="747"/>
      <c r="JUU109" s="747"/>
      <c r="JUV109" s="747"/>
      <c r="JUW109" s="747"/>
      <c r="JUX109" s="747"/>
      <c r="JUY109" s="747"/>
      <c r="JUZ109" s="747"/>
      <c r="JVA109" s="747"/>
      <c r="JVB109" s="747"/>
      <c r="JVC109" s="747"/>
      <c r="JVD109" s="747"/>
      <c r="JVE109" s="747"/>
      <c r="JVF109" s="747"/>
      <c r="JVG109" s="747"/>
      <c r="JVH109" s="747"/>
      <c r="JVI109" s="747"/>
      <c r="JVJ109" s="747"/>
      <c r="JVK109" s="747"/>
      <c r="JVL109" s="747"/>
      <c r="JVM109" s="747"/>
      <c r="JVN109" s="747"/>
      <c r="JVO109" s="747"/>
      <c r="JVP109" s="747"/>
      <c r="JVQ109" s="747"/>
      <c r="JVR109" s="747"/>
      <c r="JVS109" s="747"/>
      <c r="JVT109" s="747"/>
      <c r="JVU109" s="747"/>
      <c r="JVV109" s="747"/>
      <c r="JVW109" s="747"/>
      <c r="JVX109" s="747"/>
      <c r="JVY109" s="747"/>
      <c r="JVZ109" s="747"/>
      <c r="JWA109" s="747"/>
      <c r="JWB109" s="747"/>
      <c r="JWC109" s="747"/>
      <c r="JWD109" s="747"/>
      <c r="JWE109" s="747"/>
      <c r="JWF109" s="747"/>
      <c r="JWG109" s="747"/>
      <c r="JWH109" s="747"/>
      <c r="JWI109" s="747"/>
      <c r="JWJ109" s="747"/>
      <c r="JWK109" s="747"/>
      <c r="JWL109" s="747"/>
      <c r="JWM109" s="747"/>
      <c r="JWN109" s="747"/>
      <c r="JWO109" s="747"/>
      <c r="JWP109" s="747"/>
      <c r="JWQ109" s="747"/>
      <c r="JWR109" s="747"/>
      <c r="JWS109" s="747"/>
      <c r="JWT109" s="747"/>
      <c r="JWU109" s="747"/>
      <c r="JWV109" s="747"/>
      <c r="JWW109" s="747"/>
      <c r="JWX109" s="747"/>
      <c r="JWY109" s="747"/>
      <c r="JWZ109" s="747"/>
      <c r="JXA109" s="747"/>
      <c r="JXB109" s="747"/>
      <c r="JXC109" s="747"/>
      <c r="JXD109" s="747"/>
      <c r="JXE109" s="747"/>
      <c r="JXF109" s="747"/>
      <c r="JXG109" s="747"/>
      <c r="JXH109" s="747"/>
      <c r="JXI109" s="747"/>
      <c r="JXJ109" s="747"/>
      <c r="JXK109" s="747"/>
      <c r="JXL109" s="747"/>
      <c r="JXM109" s="747"/>
      <c r="JXN109" s="747"/>
      <c r="JXO109" s="747"/>
      <c r="JXP109" s="747"/>
      <c r="JXQ109" s="747"/>
      <c r="JXR109" s="747"/>
      <c r="JXS109" s="747"/>
      <c r="JXT109" s="747"/>
      <c r="JXU109" s="747"/>
      <c r="JXV109" s="747"/>
      <c r="JXW109" s="747"/>
      <c r="JXX109" s="747"/>
      <c r="JXY109" s="747"/>
      <c r="JXZ109" s="747"/>
      <c r="JYA109" s="747"/>
      <c r="JYB109" s="747"/>
      <c r="JYC109" s="747"/>
      <c r="JYD109" s="747"/>
      <c r="JYE109" s="747"/>
      <c r="JYF109" s="747"/>
      <c r="JYG109" s="747"/>
      <c r="JYH109" s="747"/>
      <c r="JYI109" s="747"/>
      <c r="JYJ109" s="747"/>
      <c r="JYK109" s="747"/>
      <c r="JYL109" s="747"/>
      <c r="JYM109" s="747"/>
      <c r="JYN109" s="747"/>
      <c r="JYO109" s="747"/>
      <c r="JYP109" s="747"/>
      <c r="JYQ109" s="747"/>
      <c r="JYR109" s="747"/>
      <c r="JYS109" s="747"/>
      <c r="JYT109" s="747"/>
      <c r="JYU109" s="747"/>
      <c r="JYV109" s="747"/>
      <c r="JYW109" s="747"/>
      <c r="JYX109" s="747"/>
      <c r="JYY109" s="747"/>
      <c r="JYZ109" s="747"/>
      <c r="JZA109" s="747"/>
      <c r="JZB109" s="747"/>
      <c r="JZC109" s="747"/>
      <c r="JZD109" s="747"/>
      <c r="JZE109" s="747"/>
      <c r="JZF109" s="747"/>
      <c r="JZG109" s="747"/>
      <c r="JZH109" s="747"/>
      <c r="JZI109" s="747"/>
      <c r="JZJ109" s="747"/>
      <c r="JZK109" s="747"/>
      <c r="JZL109" s="747"/>
      <c r="JZM109" s="747"/>
      <c r="JZN109" s="747"/>
      <c r="JZO109" s="747"/>
      <c r="JZP109" s="747"/>
      <c r="JZQ109" s="747"/>
      <c r="JZR109" s="747"/>
      <c r="JZS109" s="747"/>
      <c r="JZT109" s="747"/>
      <c r="JZU109" s="747"/>
      <c r="JZV109" s="747"/>
      <c r="JZW109" s="747"/>
      <c r="JZX109" s="747"/>
      <c r="JZY109" s="747"/>
      <c r="JZZ109" s="747"/>
      <c r="KAA109" s="747"/>
      <c r="KAB109" s="747"/>
      <c r="KAC109" s="747"/>
      <c r="KAD109" s="747"/>
      <c r="KAE109" s="747"/>
      <c r="KAF109" s="747"/>
      <c r="KAG109" s="747"/>
      <c r="KAH109" s="747"/>
      <c r="KAI109" s="747"/>
      <c r="KAJ109" s="747"/>
      <c r="KAK109" s="747"/>
      <c r="KAL109" s="747"/>
      <c r="KAM109" s="747"/>
      <c r="KAN109" s="747"/>
      <c r="KAO109" s="747"/>
      <c r="KAP109" s="747"/>
      <c r="KAQ109" s="747"/>
      <c r="KAR109" s="747"/>
      <c r="KAS109" s="747"/>
      <c r="KAT109" s="747"/>
      <c r="KAU109" s="747"/>
      <c r="KAV109" s="747"/>
      <c r="KAW109" s="747"/>
      <c r="KAX109" s="747"/>
      <c r="KAY109" s="747"/>
      <c r="KAZ109" s="747"/>
      <c r="KBA109" s="747"/>
      <c r="KBB109" s="747"/>
      <c r="KBC109" s="747"/>
      <c r="KBD109" s="747"/>
      <c r="KBE109" s="747"/>
      <c r="KBF109" s="747"/>
      <c r="KBG109" s="747"/>
      <c r="KBH109" s="747"/>
      <c r="KBI109" s="747"/>
      <c r="KBJ109" s="747"/>
      <c r="KBK109" s="747"/>
      <c r="KBL109" s="747"/>
      <c r="KBM109" s="747"/>
      <c r="KBN109" s="747"/>
      <c r="KBO109" s="747"/>
      <c r="KBP109" s="747"/>
      <c r="KBQ109" s="747"/>
      <c r="KBR109" s="747"/>
      <c r="KBS109" s="747"/>
      <c r="KBT109" s="747"/>
      <c r="KBU109" s="747"/>
      <c r="KBV109" s="747"/>
      <c r="KBW109" s="747"/>
      <c r="KBX109" s="747"/>
      <c r="KBY109" s="747"/>
      <c r="KBZ109" s="747"/>
      <c r="KCA109" s="747"/>
      <c r="KCB109" s="747"/>
      <c r="KCC109" s="747"/>
      <c r="KCD109" s="747"/>
      <c r="KCE109" s="747"/>
      <c r="KCF109" s="747"/>
      <c r="KCG109" s="747"/>
      <c r="KCH109" s="747"/>
      <c r="KCI109" s="747"/>
      <c r="KCJ109" s="747"/>
      <c r="KCK109" s="747"/>
      <c r="KCL109" s="747"/>
      <c r="KCM109" s="747"/>
      <c r="KCN109" s="747"/>
      <c r="KCO109" s="747"/>
      <c r="KCP109" s="747"/>
      <c r="KCQ109" s="747"/>
      <c r="KCR109" s="747"/>
      <c r="KCS109" s="747"/>
      <c r="KCT109" s="747"/>
      <c r="KCU109" s="747"/>
      <c r="KCV109" s="747"/>
      <c r="KCW109" s="747"/>
      <c r="KCX109" s="747"/>
      <c r="KCY109" s="747"/>
      <c r="KCZ109" s="747"/>
      <c r="KDA109" s="747"/>
      <c r="KDB109" s="747"/>
      <c r="KDC109" s="747"/>
      <c r="KDD109" s="747"/>
      <c r="KDE109" s="747"/>
      <c r="KDF109" s="747"/>
      <c r="KDG109" s="747"/>
      <c r="KDH109" s="747"/>
      <c r="KDI109" s="747"/>
      <c r="KDJ109" s="747"/>
      <c r="KDK109" s="747"/>
      <c r="KDL109" s="747"/>
      <c r="KDM109" s="747"/>
      <c r="KDN109" s="747"/>
      <c r="KDO109" s="747"/>
      <c r="KDP109" s="747"/>
      <c r="KDQ109" s="747"/>
      <c r="KDR109" s="747"/>
      <c r="KDS109" s="747"/>
      <c r="KDT109" s="747"/>
      <c r="KDU109" s="747"/>
      <c r="KDV109" s="747"/>
      <c r="KDW109" s="747"/>
      <c r="KDX109" s="747"/>
      <c r="KDY109" s="747"/>
      <c r="KDZ109" s="747"/>
      <c r="KEA109" s="747"/>
      <c r="KEB109" s="747"/>
      <c r="KEC109" s="747"/>
      <c r="KED109" s="747"/>
      <c r="KEE109" s="747"/>
      <c r="KEF109" s="747"/>
      <c r="KEG109" s="747"/>
      <c r="KEH109" s="747"/>
      <c r="KEI109" s="747"/>
      <c r="KEJ109" s="747"/>
      <c r="KEK109" s="747"/>
      <c r="KEL109" s="747"/>
      <c r="KEM109" s="747"/>
      <c r="KEN109" s="747"/>
      <c r="KEO109" s="747"/>
      <c r="KEP109" s="747"/>
      <c r="KEQ109" s="747"/>
      <c r="KER109" s="747"/>
      <c r="KES109" s="747"/>
      <c r="KET109" s="747"/>
      <c r="KEU109" s="747"/>
      <c r="KEV109" s="747"/>
      <c r="KEW109" s="747"/>
      <c r="KEX109" s="747"/>
      <c r="KEY109" s="747"/>
      <c r="KEZ109" s="747"/>
      <c r="KFA109" s="747"/>
      <c r="KFB109" s="747"/>
      <c r="KFC109" s="747"/>
      <c r="KFD109" s="747"/>
      <c r="KFE109" s="747"/>
      <c r="KFF109" s="747"/>
      <c r="KFG109" s="747"/>
      <c r="KFH109" s="747"/>
      <c r="KFI109" s="747"/>
      <c r="KFJ109" s="747"/>
      <c r="KFK109" s="747"/>
      <c r="KFL109" s="747"/>
      <c r="KFM109" s="747"/>
      <c r="KFN109" s="747"/>
      <c r="KFO109" s="747"/>
      <c r="KFP109" s="747"/>
      <c r="KFQ109" s="747"/>
      <c r="KFR109" s="747"/>
      <c r="KFS109" s="747"/>
      <c r="KFT109" s="747"/>
      <c r="KFU109" s="747"/>
      <c r="KFV109" s="747"/>
      <c r="KFW109" s="747"/>
      <c r="KFX109" s="747"/>
      <c r="KFY109" s="747"/>
      <c r="KFZ109" s="747"/>
      <c r="KGA109" s="747"/>
      <c r="KGB109" s="747"/>
      <c r="KGC109" s="747"/>
      <c r="KGD109" s="747"/>
      <c r="KGE109" s="747"/>
      <c r="KGF109" s="747"/>
      <c r="KGG109" s="747"/>
      <c r="KGH109" s="747"/>
      <c r="KGI109" s="747"/>
      <c r="KGJ109" s="747"/>
      <c r="KGK109" s="747"/>
      <c r="KGL109" s="747"/>
      <c r="KGM109" s="747"/>
      <c r="KGN109" s="747"/>
      <c r="KGO109" s="747"/>
      <c r="KGP109" s="747"/>
      <c r="KGQ109" s="747"/>
      <c r="KGR109" s="747"/>
      <c r="KGS109" s="747"/>
      <c r="KGT109" s="747"/>
      <c r="KGU109" s="747"/>
      <c r="KGV109" s="747"/>
      <c r="KGW109" s="747"/>
      <c r="KGX109" s="747"/>
      <c r="KGY109" s="747"/>
      <c r="KGZ109" s="747"/>
      <c r="KHA109" s="747"/>
      <c r="KHB109" s="747"/>
      <c r="KHC109" s="747"/>
      <c r="KHD109" s="747"/>
      <c r="KHE109" s="747"/>
      <c r="KHF109" s="747"/>
      <c r="KHG109" s="747"/>
      <c r="KHH109" s="747"/>
      <c r="KHI109" s="747"/>
      <c r="KHJ109" s="747"/>
      <c r="KHK109" s="747"/>
      <c r="KHL109" s="747"/>
      <c r="KHM109" s="747"/>
      <c r="KHN109" s="747"/>
      <c r="KHO109" s="747"/>
      <c r="KHP109" s="747"/>
      <c r="KHQ109" s="747"/>
      <c r="KHR109" s="747"/>
      <c r="KHS109" s="747"/>
      <c r="KHT109" s="747"/>
      <c r="KHU109" s="747"/>
      <c r="KHV109" s="747"/>
      <c r="KHW109" s="747"/>
      <c r="KHX109" s="747"/>
      <c r="KHY109" s="747"/>
      <c r="KHZ109" s="747"/>
      <c r="KIA109" s="747"/>
      <c r="KIB109" s="747"/>
      <c r="KIC109" s="747"/>
      <c r="KID109" s="747"/>
      <c r="KIE109" s="747"/>
      <c r="KIF109" s="747"/>
      <c r="KIG109" s="747"/>
      <c r="KIH109" s="747"/>
      <c r="KII109" s="747"/>
      <c r="KIJ109" s="747"/>
      <c r="KIK109" s="747"/>
      <c r="KIL109" s="747"/>
      <c r="KIM109" s="747"/>
      <c r="KIN109" s="747"/>
      <c r="KIO109" s="747"/>
      <c r="KIP109" s="747"/>
      <c r="KIQ109" s="747"/>
      <c r="KIR109" s="747"/>
      <c r="KIS109" s="747"/>
      <c r="KIT109" s="747"/>
      <c r="KIU109" s="747"/>
      <c r="KIV109" s="747"/>
      <c r="KIW109" s="747"/>
      <c r="KIX109" s="747"/>
      <c r="KIY109" s="747"/>
      <c r="KIZ109" s="747"/>
      <c r="KJA109" s="747"/>
      <c r="KJB109" s="747"/>
      <c r="KJC109" s="747"/>
      <c r="KJD109" s="747"/>
      <c r="KJE109" s="747"/>
      <c r="KJF109" s="747"/>
      <c r="KJG109" s="747"/>
      <c r="KJH109" s="747"/>
      <c r="KJI109" s="747"/>
      <c r="KJJ109" s="747"/>
      <c r="KJK109" s="747"/>
      <c r="KJL109" s="747"/>
      <c r="KJM109" s="747"/>
      <c r="KJN109" s="747"/>
      <c r="KJO109" s="747"/>
      <c r="KJP109" s="747"/>
      <c r="KJQ109" s="747"/>
      <c r="KJR109" s="747"/>
      <c r="KJS109" s="747"/>
      <c r="KJT109" s="747"/>
      <c r="KJU109" s="747"/>
      <c r="KJV109" s="747"/>
      <c r="KJW109" s="747"/>
      <c r="KJX109" s="747"/>
      <c r="KJY109" s="747"/>
      <c r="KJZ109" s="747"/>
      <c r="KKA109" s="747"/>
      <c r="KKB109" s="747"/>
      <c r="KKC109" s="747"/>
      <c r="KKD109" s="747"/>
      <c r="KKE109" s="747"/>
      <c r="KKF109" s="747"/>
      <c r="KKG109" s="747"/>
      <c r="KKH109" s="747"/>
      <c r="KKI109" s="747"/>
      <c r="KKJ109" s="747"/>
      <c r="KKK109" s="747"/>
      <c r="KKL109" s="747"/>
      <c r="KKM109" s="747"/>
      <c r="KKN109" s="747"/>
      <c r="KKO109" s="747"/>
      <c r="KKP109" s="747"/>
      <c r="KKQ109" s="747"/>
      <c r="KKR109" s="747"/>
      <c r="KKS109" s="747"/>
      <c r="KKT109" s="747"/>
      <c r="KKU109" s="747"/>
      <c r="KKV109" s="747"/>
      <c r="KKW109" s="747"/>
      <c r="KKX109" s="747"/>
      <c r="KKY109" s="747"/>
      <c r="KKZ109" s="747"/>
      <c r="KLA109" s="747"/>
      <c r="KLB109" s="747"/>
      <c r="KLC109" s="747"/>
      <c r="KLD109" s="747"/>
      <c r="KLE109" s="747"/>
      <c r="KLF109" s="747"/>
      <c r="KLG109" s="747"/>
      <c r="KLH109" s="747"/>
      <c r="KLI109" s="747"/>
      <c r="KLJ109" s="747"/>
      <c r="KLK109" s="747"/>
      <c r="KLL109" s="747"/>
      <c r="KLM109" s="747"/>
      <c r="KLN109" s="747"/>
      <c r="KLO109" s="747"/>
      <c r="KLP109" s="747"/>
      <c r="KLQ109" s="747"/>
      <c r="KLR109" s="747"/>
      <c r="KLS109" s="747"/>
      <c r="KLT109" s="747"/>
      <c r="KLU109" s="747"/>
      <c r="KLV109" s="747"/>
      <c r="KLW109" s="747"/>
      <c r="KLX109" s="747"/>
      <c r="KLY109" s="747"/>
      <c r="KLZ109" s="747"/>
      <c r="KMA109" s="747"/>
      <c r="KMB109" s="747"/>
      <c r="KMC109" s="747"/>
      <c r="KMD109" s="747"/>
      <c r="KME109" s="747"/>
      <c r="KMF109" s="747"/>
      <c r="KMG109" s="747"/>
      <c r="KMH109" s="747"/>
      <c r="KMI109" s="747"/>
      <c r="KMJ109" s="747"/>
      <c r="KMK109" s="747"/>
      <c r="KML109" s="747"/>
      <c r="KMM109" s="747"/>
      <c r="KMN109" s="747"/>
      <c r="KMO109" s="747"/>
      <c r="KMP109" s="747"/>
      <c r="KMQ109" s="747"/>
      <c r="KMR109" s="747"/>
      <c r="KMS109" s="747"/>
      <c r="KMT109" s="747"/>
      <c r="KMU109" s="747"/>
      <c r="KMV109" s="747"/>
      <c r="KMW109" s="747"/>
      <c r="KMX109" s="747"/>
      <c r="KMY109" s="747"/>
      <c r="KMZ109" s="747"/>
      <c r="KNA109" s="747"/>
      <c r="KNB109" s="747"/>
      <c r="KNC109" s="747"/>
      <c r="KND109" s="747"/>
      <c r="KNE109" s="747"/>
      <c r="KNF109" s="747"/>
      <c r="KNG109" s="747"/>
      <c r="KNH109" s="747"/>
      <c r="KNI109" s="747"/>
      <c r="KNJ109" s="747"/>
      <c r="KNK109" s="747"/>
      <c r="KNL109" s="747"/>
      <c r="KNM109" s="747"/>
      <c r="KNN109" s="747"/>
      <c r="KNO109" s="747"/>
      <c r="KNP109" s="747"/>
      <c r="KNQ109" s="747"/>
      <c r="KNR109" s="747"/>
      <c r="KNS109" s="747"/>
      <c r="KNT109" s="747"/>
      <c r="KNU109" s="747"/>
      <c r="KNV109" s="747"/>
      <c r="KNW109" s="747"/>
      <c r="KNX109" s="747"/>
      <c r="KNY109" s="747"/>
      <c r="KNZ109" s="747"/>
      <c r="KOA109" s="747"/>
      <c r="KOB109" s="747"/>
      <c r="KOC109" s="747"/>
      <c r="KOD109" s="747"/>
      <c r="KOE109" s="747"/>
      <c r="KOF109" s="747"/>
      <c r="KOG109" s="747"/>
      <c r="KOH109" s="747"/>
      <c r="KOI109" s="747"/>
      <c r="KOJ109" s="747"/>
      <c r="KOK109" s="747"/>
      <c r="KOL109" s="747"/>
      <c r="KOM109" s="747"/>
      <c r="KON109" s="747"/>
      <c r="KOO109" s="747"/>
      <c r="KOP109" s="747"/>
      <c r="KOQ109" s="747"/>
      <c r="KOR109" s="747"/>
      <c r="KOS109" s="747"/>
      <c r="KOT109" s="747"/>
      <c r="KOU109" s="747"/>
      <c r="KOV109" s="747"/>
      <c r="KOW109" s="747"/>
      <c r="KOX109" s="747"/>
      <c r="KOY109" s="747"/>
      <c r="KOZ109" s="747"/>
      <c r="KPA109" s="747"/>
      <c r="KPB109" s="747"/>
      <c r="KPC109" s="747"/>
      <c r="KPD109" s="747"/>
      <c r="KPE109" s="747"/>
      <c r="KPF109" s="747"/>
      <c r="KPG109" s="747"/>
      <c r="KPH109" s="747"/>
      <c r="KPI109" s="747"/>
      <c r="KPJ109" s="747"/>
      <c r="KPK109" s="747"/>
      <c r="KPL109" s="747"/>
      <c r="KPM109" s="747"/>
      <c r="KPN109" s="747"/>
      <c r="KPO109" s="747"/>
      <c r="KPP109" s="747"/>
      <c r="KPQ109" s="747"/>
      <c r="KPR109" s="747"/>
      <c r="KPS109" s="747"/>
      <c r="KPT109" s="747"/>
      <c r="KPU109" s="747"/>
      <c r="KPV109" s="747"/>
      <c r="KPW109" s="747"/>
      <c r="KPX109" s="747"/>
      <c r="KPY109" s="747"/>
      <c r="KPZ109" s="747"/>
      <c r="KQA109" s="747"/>
      <c r="KQB109" s="747"/>
      <c r="KQC109" s="747"/>
      <c r="KQD109" s="747"/>
      <c r="KQE109" s="747"/>
      <c r="KQF109" s="747"/>
      <c r="KQG109" s="747"/>
      <c r="KQH109" s="747"/>
      <c r="KQI109" s="747"/>
      <c r="KQJ109" s="747"/>
      <c r="KQK109" s="747"/>
      <c r="KQL109" s="747"/>
      <c r="KQM109" s="747"/>
      <c r="KQN109" s="747"/>
      <c r="KQO109" s="747"/>
      <c r="KQP109" s="747"/>
      <c r="KQQ109" s="747"/>
      <c r="KQR109" s="747"/>
      <c r="KQS109" s="747"/>
      <c r="KQT109" s="747"/>
      <c r="KQU109" s="747"/>
      <c r="KQV109" s="747"/>
      <c r="KQW109" s="747"/>
      <c r="KQX109" s="747"/>
      <c r="KQY109" s="747"/>
      <c r="KQZ109" s="747"/>
      <c r="KRA109" s="747"/>
      <c r="KRB109" s="747"/>
      <c r="KRC109" s="747"/>
      <c r="KRD109" s="747"/>
      <c r="KRE109" s="747"/>
      <c r="KRF109" s="747"/>
      <c r="KRG109" s="747"/>
      <c r="KRH109" s="747"/>
      <c r="KRI109" s="747"/>
      <c r="KRJ109" s="747"/>
      <c r="KRK109" s="747"/>
      <c r="KRL109" s="747"/>
      <c r="KRM109" s="747"/>
      <c r="KRN109" s="747"/>
      <c r="KRO109" s="747"/>
      <c r="KRP109" s="747"/>
      <c r="KRQ109" s="747"/>
      <c r="KRR109" s="747"/>
      <c r="KRS109" s="747"/>
      <c r="KRT109" s="747"/>
      <c r="KRU109" s="747"/>
      <c r="KRV109" s="747"/>
      <c r="KRW109" s="747"/>
      <c r="KRX109" s="747"/>
      <c r="KRY109" s="747"/>
      <c r="KRZ109" s="747"/>
      <c r="KSA109" s="747"/>
      <c r="KSB109" s="747"/>
      <c r="KSC109" s="747"/>
      <c r="KSD109" s="747"/>
      <c r="KSE109" s="747"/>
      <c r="KSF109" s="747"/>
      <c r="KSG109" s="747"/>
      <c r="KSH109" s="747"/>
      <c r="KSI109" s="747"/>
      <c r="KSJ109" s="747"/>
      <c r="KSK109" s="747"/>
      <c r="KSL109" s="747"/>
      <c r="KSM109" s="747"/>
      <c r="KSN109" s="747"/>
      <c r="KSO109" s="747"/>
      <c r="KSP109" s="747"/>
      <c r="KSQ109" s="747"/>
      <c r="KSR109" s="747"/>
      <c r="KSS109" s="747"/>
      <c r="KST109" s="747"/>
      <c r="KSU109" s="747"/>
      <c r="KSV109" s="747"/>
      <c r="KSW109" s="747"/>
      <c r="KSX109" s="747"/>
      <c r="KSY109" s="747"/>
      <c r="KSZ109" s="747"/>
      <c r="KTA109" s="747"/>
      <c r="KTB109" s="747"/>
      <c r="KTC109" s="747"/>
      <c r="KTD109" s="747"/>
      <c r="KTE109" s="747"/>
      <c r="KTF109" s="747"/>
      <c r="KTG109" s="747"/>
      <c r="KTH109" s="747"/>
      <c r="KTI109" s="747"/>
      <c r="KTJ109" s="747"/>
      <c r="KTK109" s="747"/>
      <c r="KTL109" s="747"/>
      <c r="KTM109" s="747"/>
      <c r="KTN109" s="747"/>
      <c r="KTO109" s="747"/>
      <c r="KTP109" s="747"/>
      <c r="KTQ109" s="747"/>
      <c r="KTR109" s="747"/>
      <c r="KTS109" s="747"/>
      <c r="KTT109" s="747"/>
      <c r="KTU109" s="747"/>
      <c r="KTV109" s="747"/>
      <c r="KTW109" s="747"/>
      <c r="KTX109" s="747"/>
      <c r="KTY109" s="747"/>
      <c r="KTZ109" s="747"/>
      <c r="KUA109" s="747"/>
      <c r="KUB109" s="747"/>
      <c r="KUC109" s="747"/>
      <c r="KUD109" s="747"/>
      <c r="KUE109" s="747"/>
      <c r="KUF109" s="747"/>
      <c r="KUG109" s="747"/>
      <c r="KUH109" s="747"/>
      <c r="KUI109" s="747"/>
      <c r="KUJ109" s="747"/>
      <c r="KUK109" s="747"/>
      <c r="KUL109" s="747"/>
      <c r="KUM109" s="747"/>
      <c r="KUN109" s="747"/>
      <c r="KUO109" s="747"/>
      <c r="KUP109" s="747"/>
      <c r="KUQ109" s="747"/>
      <c r="KUR109" s="747"/>
      <c r="KUS109" s="747"/>
      <c r="KUT109" s="747"/>
      <c r="KUU109" s="747"/>
      <c r="KUV109" s="747"/>
      <c r="KUW109" s="747"/>
      <c r="KUX109" s="747"/>
      <c r="KUY109" s="747"/>
      <c r="KUZ109" s="747"/>
      <c r="KVA109" s="747"/>
      <c r="KVB109" s="747"/>
      <c r="KVC109" s="747"/>
      <c r="KVD109" s="747"/>
      <c r="KVE109" s="747"/>
      <c r="KVF109" s="747"/>
      <c r="KVG109" s="747"/>
      <c r="KVH109" s="747"/>
      <c r="KVI109" s="747"/>
      <c r="KVJ109" s="747"/>
      <c r="KVK109" s="747"/>
      <c r="KVL109" s="747"/>
      <c r="KVM109" s="747"/>
      <c r="KVN109" s="747"/>
      <c r="KVO109" s="747"/>
      <c r="KVP109" s="747"/>
      <c r="KVQ109" s="747"/>
      <c r="KVR109" s="747"/>
      <c r="KVS109" s="747"/>
      <c r="KVT109" s="747"/>
      <c r="KVU109" s="747"/>
      <c r="KVV109" s="747"/>
      <c r="KVW109" s="747"/>
      <c r="KVX109" s="747"/>
      <c r="KVY109" s="747"/>
      <c r="KVZ109" s="747"/>
      <c r="KWA109" s="747"/>
      <c r="KWB109" s="747"/>
      <c r="KWC109" s="747"/>
      <c r="KWD109" s="747"/>
      <c r="KWE109" s="747"/>
      <c r="KWF109" s="747"/>
      <c r="KWG109" s="747"/>
      <c r="KWH109" s="747"/>
      <c r="KWI109" s="747"/>
      <c r="KWJ109" s="747"/>
      <c r="KWK109" s="747"/>
      <c r="KWL109" s="747"/>
      <c r="KWM109" s="747"/>
      <c r="KWN109" s="747"/>
      <c r="KWO109" s="747"/>
      <c r="KWP109" s="747"/>
      <c r="KWQ109" s="747"/>
      <c r="KWR109" s="747"/>
      <c r="KWS109" s="747"/>
      <c r="KWT109" s="747"/>
      <c r="KWU109" s="747"/>
      <c r="KWV109" s="747"/>
      <c r="KWW109" s="747"/>
      <c r="KWX109" s="747"/>
      <c r="KWY109" s="747"/>
      <c r="KWZ109" s="747"/>
      <c r="KXA109" s="747"/>
      <c r="KXB109" s="747"/>
      <c r="KXC109" s="747"/>
      <c r="KXD109" s="747"/>
      <c r="KXE109" s="747"/>
      <c r="KXF109" s="747"/>
      <c r="KXG109" s="747"/>
      <c r="KXH109" s="747"/>
      <c r="KXI109" s="747"/>
      <c r="KXJ109" s="747"/>
      <c r="KXK109" s="747"/>
      <c r="KXL109" s="747"/>
      <c r="KXM109" s="747"/>
      <c r="KXN109" s="747"/>
      <c r="KXO109" s="747"/>
      <c r="KXP109" s="747"/>
      <c r="KXQ109" s="747"/>
      <c r="KXR109" s="747"/>
      <c r="KXS109" s="747"/>
      <c r="KXT109" s="747"/>
      <c r="KXU109" s="747"/>
      <c r="KXV109" s="747"/>
      <c r="KXW109" s="747"/>
      <c r="KXX109" s="747"/>
      <c r="KXY109" s="747"/>
      <c r="KXZ109" s="747"/>
      <c r="KYA109" s="747"/>
      <c r="KYB109" s="747"/>
      <c r="KYC109" s="747"/>
      <c r="KYD109" s="747"/>
      <c r="KYE109" s="747"/>
      <c r="KYF109" s="747"/>
      <c r="KYG109" s="747"/>
      <c r="KYH109" s="747"/>
      <c r="KYI109" s="747"/>
      <c r="KYJ109" s="747"/>
      <c r="KYK109" s="747"/>
      <c r="KYL109" s="747"/>
      <c r="KYM109" s="747"/>
      <c r="KYN109" s="747"/>
      <c r="KYO109" s="747"/>
      <c r="KYP109" s="747"/>
      <c r="KYQ109" s="747"/>
      <c r="KYR109" s="747"/>
      <c r="KYS109" s="747"/>
      <c r="KYT109" s="747"/>
      <c r="KYU109" s="747"/>
      <c r="KYV109" s="747"/>
      <c r="KYW109" s="747"/>
      <c r="KYX109" s="747"/>
      <c r="KYY109" s="747"/>
      <c r="KYZ109" s="747"/>
      <c r="KZA109" s="747"/>
      <c r="KZB109" s="747"/>
      <c r="KZC109" s="747"/>
      <c r="KZD109" s="747"/>
      <c r="KZE109" s="747"/>
      <c r="KZF109" s="747"/>
      <c r="KZG109" s="747"/>
      <c r="KZH109" s="747"/>
      <c r="KZI109" s="747"/>
      <c r="KZJ109" s="747"/>
      <c r="KZK109" s="747"/>
      <c r="KZL109" s="747"/>
      <c r="KZM109" s="747"/>
      <c r="KZN109" s="747"/>
      <c r="KZO109" s="747"/>
      <c r="KZP109" s="747"/>
      <c r="KZQ109" s="747"/>
      <c r="KZR109" s="747"/>
      <c r="KZS109" s="747"/>
      <c r="KZT109" s="747"/>
      <c r="KZU109" s="747"/>
      <c r="KZV109" s="747"/>
      <c r="KZW109" s="747"/>
      <c r="KZX109" s="747"/>
      <c r="KZY109" s="747"/>
      <c r="KZZ109" s="747"/>
      <c r="LAA109" s="747"/>
      <c r="LAB109" s="747"/>
      <c r="LAC109" s="747"/>
      <c r="LAD109" s="747"/>
      <c r="LAE109" s="747"/>
      <c r="LAF109" s="747"/>
      <c r="LAG109" s="747"/>
      <c r="LAH109" s="747"/>
      <c r="LAI109" s="747"/>
      <c r="LAJ109" s="747"/>
      <c r="LAK109" s="747"/>
      <c r="LAL109" s="747"/>
      <c r="LAM109" s="747"/>
      <c r="LAN109" s="747"/>
      <c r="LAO109" s="747"/>
      <c r="LAP109" s="747"/>
      <c r="LAQ109" s="747"/>
      <c r="LAR109" s="747"/>
      <c r="LAS109" s="747"/>
      <c r="LAT109" s="747"/>
      <c r="LAU109" s="747"/>
      <c r="LAV109" s="747"/>
      <c r="LAW109" s="747"/>
      <c r="LAX109" s="747"/>
      <c r="LAY109" s="747"/>
      <c r="LAZ109" s="747"/>
      <c r="LBA109" s="747"/>
      <c r="LBB109" s="747"/>
      <c r="LBC109" s="747"/>
      <c r="LBD109" s="747"/>
      <c r="LBE109" s="747"/>
      <c r="LBF109" s="747"/>
      <c r="LBG109" s="747"/>
      <c r="LBH109" s="747"/>
      <c r="LBI109" s="747"/>
      <c r="LBJ109" s="747"/>
      <c r="LBK109" s="747"/>
      <c r="LBL109" s="747"/>
      <c r="LBM109" s="747"/>
      <c r="LBN109" s="747"/>
      <c r="LBO109" s="747"/>
      <c r="LBP109" s="747"/>
      <c r="LBQ109" s="747"/>
      <c r="LBR109" s="747"/>
      <c r="LBS109" s="747"/>
      <c r="LBT109" s="747"/>
      <c r="LBU109" s="747"/>
      <c r="LBV109" s="747"/>
      <c r="LBW109" s="747"/>
      <c r="LBX109" s="747"/>
      <c r="LBY109" s="747"/>
      <c r="LBZ109" s="747"/>
      <c r="LCA109" s="747"/>
      <c r="LCB109" s="747"/>
      <c r="LCC109" s="747"/>
      <c r="LCD109" s="747"/>
      <c r="LCE109" s="747"/>
      <c r="LCF109" s="747"/>
      <c r="LCG109" s="747"/>
      <c r="LCH109" s="747"/>
      <c r="LCI109" s="747"/>
      <c r="LCJ109" s="747"/>
      <c r="LCK109" s="747"/>
      <c r="LCL109" s="747"/>
      <c r="LCM109" s="747"/>
      <c r="LCN109" s="747"/>
      <c r="LCO109" s="747"/>
      <c r="LCP109" s="747"/>
      <c r="LCQ109" s="747"/>
      <c r="LCR109" s="747"/>
      <c r="LCS109" s="747"/>
      <c r="LCT109" s="747"/>
      <c r="LCU109" s="747"/>
      <c r="LCV109" s="747"/>
      <c r="LCW109" s="747"/>
      <c r="LCX109" s="747"/>
      <c r="LCY109" s="747"/>
      <c r="LCZ109" s="747"/>
      <c r="LDA109" s="747"/>
      <c r="LDB109" s="747"/>
      <c r="LDC109" s="747"/>
      <c r="LDD109" s="747"/>
      <c r="LDE109" s="747"/>
      <c r="LDF109" s="747"/>
      <c r="LDG109" s="747"/>
      <c r="LDH109" s="747"/>
      <c r="LDI109" s="747"/>
      <c r="LDJ109" s="747"/>
      <c r="LDK109" s="747"/>
      <c r="LDL109" s="747"/>
      <c r="LDM109" s="747"/>
      <c r="LDN109" s="747"/>
      <c r="LDO109" s="747"/>
      <c r="LDP109" s="747"/>
      <c r="LDQ109" s="747"/>
      <c r="LDR109" s="747"/>
      <c r="LDS109" s="747"/>
      <c r="LDT109" s="747"/>
      <c r="LDU109" s="747"/>
      <c r="LDV109" s="747"/>
      <c r="LDW109" s="747"/>
      <c r="LDX109" s="747"/>
      <c r="LDY109" s="747"/>
      <c r="LDZ109" s="747"/>
      <c r="LEA109" s="747"/>
      <c r="LEB109" s="747"/>
      <c r="LEC109" s="747"/>
      <c r="LED109" s="747"/>
      <c r="LEE109" s="747"/>
      <c r="LEF109" s="747"/>
      <c r="LEG109" s="747"/>
      <c r="LEH109" s="747"/>
      <c r="LEI109" s="747"/>
      <c r="LEJ109" s="747"/>
      <c r="LEK109" s="747"/>
      <c r="LEL109" s="747"/>
      <c r="LEM109" s="747"/>
      <c r="LEN109" s="747"/>
      <c r="LEO109" s="747"/>
      <c r="LEP109" s="747"/>
      <c r="LEQ109" s="747"/>
      <c r="LER109" s="747"/>
      <c r="LES109" s="747"/>
      <c r="LET109" s="747"/>
      <c r="LEU109" s="747"/>
      <c r="LEV109" s="747"/>
      <c r="LEW109" s="747"/>
      <c r="LEX109" s="747"/>
      <c r="LEY109" s="747"/>
      <c r="LEZ109" s="747"/>
      <c r="LFA109" s="747"/>
      <c r="LFB109" s="747"/>
      <c r="LFC109" s="747"/>
      <c r="LFD109" s="747"/>
      <c r="LFE109" s="747"/>
      <c r="LFF109" s="747"/>
      <c r="LFG109" s="747"/>
      <c r="LFH109" s="747"/>
      <c r="LFI109" s="747"/>
      <c r="LFJ109" s="747"/>
      <c r="LFK109" s="747"/>
      <c r="LFL109" s="747"/>
      <c r="LFM109" s="747"/>
      <c r="LFN109" s="747"/>
      <c r="LFO109" s="747"/>
      <c r="LFP109" s="747"/>
      <c r="LFQ109" s="747"/>
      <c r="LFR109" s="747"/>
      <c r="LFS109" s="747"/>
      <c r="LFT109" s="747"/>
      <c r="LFU109" s="747"/>
      <c r="LFV109" s="747"/>
      <c r="LFW109" s="747"/>
      <c r="LFX109" s="747"/>
      <c r="LFY109" s="747"/>
      <c r="LFZ109" s="747"/>
      <c r="LGA109" s="747"/>
      <c r="LGB109" s="747"/>
      <c r="LGC109" s="747"/>
      <c r="LGD109" s="747"/>
      <c r="LGE109" s="747"/>
      <c r="LGF109" s="747"/>
      <c r="LGG109" s="747"/>
      <c r="LGH109" s="747"/>
      <c r="LGI109" s="747"/>
      <c r="LGJ109" s="747"/>
      <c r="LGK109" s="747"/>
      <c r="LGL109" s="747"/>
      <c r="LGM109" s="747"/>
      <c r="LGN109" s="747"/>
      <c r="LGO109" s="747"/>
      <c r="LGP109" s="747"/>
      <c r="LGQ109" s="747"/>
      <c r="LGR109" s="747"/>
      <c r="LGS109" s="747"/>
      <c r="LGT109" s="747"/>
      <c r="LGU109" s="747"/>
      <c r="LGV109" s="747"/>
      <c r="LGW109" s="747"/>
      <c r="LGX109" s="747"/>
      <c r="LGY109" s="747"/>
      <c r="LGZ109" s="747"/>
      <c r="LHA109" s="747"/>
      <c r="LHB109" s="747"/>
      <c r="LHC109" s="747"/>
      <c r="LHD109" s="747"/>
      <c r="LHE109" s="747"/>
      <c r="LHF109" s="747"/>
      <c r="LHG109" s="747"/>
      <c r="LHH109" s="747"/>
      <c r="LHI109" s="747"/>
      <c r="LHJ109" s="747"/>
      <c r="LHK109" s="747"/>
      <c r="LHL109" s="747"/>
      <c r="LHM109" s="747"/>
      <c r="LHN109" s="747"/>
      <c r="LHO109" s="747"/>
      <c r="LHP109" s="747"/>
      <c r="LHQ109" s="747"/>
      <c r="LHR109" s="747"/>
      <c r="LHS109" s="747"/>
      <c r="LHT109" s="747"/>
      <c r="LHU109" s="747"/>
      <c r="LHV109" s="747"/>
      <c r="LHW109" s="747"/>
      <c r="LHX109" s="747"/>
      <c r="LHY109" s="747"/>
      <c r="LHZ109" s="747"/>
      <c r="LIA109" s="747"/>
      <c r="LIB109" s="747"/>
      <c r="LIC109" s="747"/>
      <c r="LID109" s="747"/>
      <c r="LIE109" s="747"/>
      <c r="LIF109" s="747"/>
      <c r="LIG109" s="747"/>
      <c r="LIH109" s="747"/>
      <c r="LII109" s="747"/>
      <c r="LIJ109" s="747"/>
      <c r="LIK109" s="747"/>
      <c r="LIL109" s="747"/>
      <c r="LIM109" s="747"/>
      <c r="LIN109" s="747"/>
      <c r="LIO109" s="747"/>
      <c r="LIP109" s="747"/>
      <c r="LIQ109" s="747"/>
      <c r="LIR109" s="747"/>
      <c r="LIS109" s="747"/>
      <c r="LIT109" s="747"/>
      <c r="LIU109" s="747"/>
      <c r="LIV109" s="747"/>
      <c r="LIW109" s="747"/>
      <c r="LIX109" s="747"/>
      <c r="LIY109" s="747"/>
      <c r="LIZ109" s="747"/>
      <c r="LJA109" s="747"/>
      <c r="LJB109" s="747"/>
      <c r="LJC109" s="747"/>
      <c r="LJD109" s="747"/>
      <c r="LJE109" s="747"/>
      <c r="LJF109" s="747"/>
      <c r="LJG109" s="747"/>
      <c r="LJH109" s="747"/>
      <c r="LJI109" s="747"/>
      <c r="LJJ109" s="747"/>
      <c r="LJK109" s="747"/>
      <c r="LJL109" s="747"/>
      <c r="LJM109" s="747"/>
      <c r="LJN109" s="747"/>
      <c r="LJO109" s="747"/>
      <c r="LJP109" s="747"/>
      <c r="LJQ109" s="747"/>
      <c r="LJR109" s="747"/>
      <c r="LJS109" s="747"/>
      <c r="LJT109" s="747"/>
      <c r="LJU109" s="747"/>
      <c r="LJV109" s="747"/>
      <c r="LJW109" s="747"/>
      <c r="LJX109" s="747"/>
      <c r="LJY109" s="747"/>
      <c r="LJZ109" s="747"/>
      <c r="LKA109" s="747"/>
      <c r="LKB109" s="747"/>
      <c r="LKC109" s="747"/>
      <c r="LKD109" s="747"/>
      <c r="LKE109" s="747"/>
      <c r="LKF109" s="747"/>
      <c r="LKG109" s="747"/>
      <c r="LKH109" s="747"/>
      <c r="LKI109" s="747"/>
      <c r="LKJ109" s="747"/>
      <c r="LKK109" s="747"/>
      <c r="LKL109" s="747"/>
      <c r="LKM109" s="747"/>
      <c r="LKN109" s="747"/>
      <c r="LKO109" s="747"/>
      <c r="LKP109" s="747"/>
      <c r="LKQ109" s="747"/>
      <c r="LKR109" s="747"/>
      <c r="LKS109" s="747"/>
      <c r="LKT109" s="747"/>
      <c r="LKU109" s="747"/>
      <c r="LKV109" s="747"/>
      <c r="LKW109" s="747"/>
      <c r="LKX109" s="747"/>
      <c r="LKY109" s="747"/>
      <c r="LKZ109" s="747"/>
      <c r="LLA109" s="747"/>
      <c r="LLB109" s="747"/>
      <c r="LLC109" s="747"/>
      <c r="LLD109" s="747"/>
      <c r="LLE109" s="747"/>
      <c r="LLF109" s="747"/>
      <c r="LLG109" s="747"/>
      <c r="LLH109" s="747"/>
      <c r="LLI109" s="747"/>
      <c r="LLJ109" s="747"/>
      <c r="LLK109" s="747"/>
      <c r="LLL109" s="747"/>
      <c r="LLM109" s="747"/>
      <c r="LLN109" s="747"/>
      <c r="LLO109" s="747"/>
      <c r="LLP109" s="747"/>
      <c r="LLQ109" s="747"/>
      <c r="LLR109" s="747"/>
      <c r="LLS109" s="747"/>
      <c r="LLT109" s="747"/>
      <c r="LLU109" s="747"/>
      <c r="LLV109" s="747"/>
      <c r="LLW109" s="747"/>
      <c r="LLX109" s="747"/>
      <c r="LLY109" s="747"/>
      <c r="LLZ109" s="747"/>
      <c r="LMA109" s="747"/>
      <c r="LMB109" s="747"/>
      <c r="LMC109" s="747"/>
      <c r="LMD109" s="747"/>
      <c r="LME109" s="747"/>
      <c r="LMF109" s="747"/>
      <c r="LMG109" s="747"/>
      <c r="LMH109" s="747"/>
      <c r="LMI109" s="747"/>
      <c r="LMJ109" s="747"/>
      <c r="LMK109" s="747"/>
      <c r="LML109" s="747"/>
      <c r="LMM109" s="747"/>
      <c r="LMN109" s="747"/>
      <c r="LMO109" s="747"/>
      <c r="LMP109" s="747"/>
      <c r="LMQ109" s="747"/>
      <c r="LMR109" s="747"/>
      <c r="LMS109" s="747"/>
      <c r="LMT109" s="747"/>
      <c r="LMU109" s="747"/>
      <c r="LMV109" s="747"/>
      <c r="LMW109" s="747"/>
      <c r="LMX109" s="747"/>
      <c r="LMY109" s="747"/>
      <c r="LMZ109" s="747"/>
      <c r="LNA109" s="747"/>
      <c r="LNB109" s="747"/>
      <c r="LNC109" s="747"/>
      <c r="LND109" s="747"/>
      <c r="LNE109" s="747"/>
      <c r="LNF109" s="747"/>
      <c r="LNG109" s="747"/>
      <c r="LNH109" s="747"/>
      <c r="LNI109" s="747"/>
      <c r="LNJ109" s="747"/>
      <c r="LNK109" s="747"/>
      <c r="LNL109" s="747"/>
      <c r="LNM109" s="747"/>
      <c r="LNN109" s="747"/>
      <c r="LNO109" s="747"/>
      <c r="LNP109" s="747"/>
      <c r="LNQ109" s="747"/>
      <c r="LNR109" s="747"/>
      <c r="LNS109" s="747"/>
      <c r="LNT109" s="747"/>
      <c r="LNU109" s="747"/>
      <c r="LNV109" s="747"/>
      <c r="LNW109" s="747"/>
      <c r="LNX109" s="747"/>
      <c r="LNY109" s="747"/>
      <c r="LNZ109" s="747"/>
      <c r="LOA109" s="747"/>
      <c r="LOB109" s="747"/>
      <c r="LOC109" s="747"/>
      <c r="LOD109" s="747"/>
      <c r="LOE109" s="747"/>
      <c r="LOF109" s="747"/>
      <c r="LOG109" s="747"/>
      <c r="LOH109" s="747"/>
      <c r="LOI109" s="747"/>
      <c r="LOJ109" s="747"/>
      <c r="LOK109" s="747"/>
      <c r="LOL109" s="747"/>
      <c r="LOM109" s="747"/>
      <c r="LON109" s="747"/>
      <c r="LOO109" s="747"/>
      <c r="LOP109" s="747"/>
      <c r="LOQ109" s="747"/>
      <c r="LOR109" s="747"/>
      <c r="LOS109" s="747"/>
      <c r="LOT109" s="747"/>
      <c r="LOU109" s="747"/>
      <c r="LOV109" s="747"/>
      <c r="LOW109" s="747"/>
      <c r="LOX109" s="747"/>
      <c r="LOY109" s="747"/>
      <c r="LOZ109" s="747"/>
      <c r="LPA109" s="747"/>
      <c r="LPB109" s="747"/>
      <c r="LPC109" s="747"/>
      <c r="LPD109" s="747"/>
      <c r="LPE109" s="747"/>
      <c r="LPF109" s="747"/>
      <c r="LPG109" s="747"/>
      <c r="LPH109" s="747"/>
      <c r="LPI109" s="747"/>
      <c r="LPJ109" s="747"/>
      <c r="LPK109" s="747"/>
      <c r="LPL109" s="747"/>
      <c r="LPM109" s="747"/>
      <c r="LPN109" s="747"/>
      <c r="LPO109" s="747"/>
      <c r="LPP109" s="747"/>
      <c r="LPQ109" s="747"/>
      <c r="LPR109" s="747"/>
      <c r="LPS109" s="747"/>
      <c r="LPT109" s="747"/>
      <c r="LPU109" s="747"/>
      <c r="LPV109" s="747"/>
      <c r="LPW109" s="747"/>
      <c r="LPX109" s="747"/>
      <c r="LPY109" s="747"/>
      <c r="LPZ109" s="747"/>
      <c r="LQA109" s="747"/>
      <c r="LQB109" s="747"/>
      <c r="LQC109" s="747"/>
      <c r="LQD109" s="747"/>
      <c r="LQE109" s="747"/>
      <c r="LQF109" s="747"/>
      <c r="LQG109" s="747"/>
      <c r="LQH109" s="747"/>
      <c r="LQI109" s="747"/>
      <c r="LQJ109" s="747"/>
      <c r="LQK109" s="747"/>
      <c r="LQL109" s="747"/>
      <c r="LQM109" s="747"/>
      <c r="LQN109" s="747"/>
      <c r="LQO109" s="747"/>
      <c r="LQP109" s="747"/>
      <c r="LQQ109" s="747"/>
      <c r="LQR109" s="747"/>
      <c r="LQS109" s="747"/>
      <c r="LQT109" s="747"/>
      <c r="LQU109" s="747"/>
      <c r="LQV109" s="747"/>
      <c r="LQW109" s="747"/>
      <c r="LQX109" s="747"/>
      <c r="LQY109" s="747"/>
      <c r="LQZ109" s="747"/>
      <c r="LRA109" s="747"/>
      <c r="LRB109" s="747"/>
      <c r="LRC109" s="747"/>
      <c r="LRD109" s="747"/>
      <c r="LRE109" s="747"/>
      <c r="LRF109" s="747"/>
      <c r="LRG109" s="747"/>
      <c r="LRH109" s="747"/>
      <c r="LRI109" s="747"/>
      <c r="LRJ109" s="747"/>
      <c r="LRK109" s="747"/>
      <c r="LRL109" s="747"/>
      <c r="LRM109" s="747"/>
      <c r="LRN109" s="747"/>
      <c r="LRO109" s="747"/>
      <c r="LRP109" s="747"/>
      <c r="LRQ109" s="747"/>
      <c r="LRR109" s="747"/>
      <c r="LRS109" s="747"/>
      <c r="LRT109" s="747"/>
      <c r="LRU109" s="747"/>
      <c r="LRV109" s="747"/>
      <c r="LRW109" s="747"/>
      <c r="LRX109" s="747"/>
      <c r="LRY109" s="747"/>
      <c r="LRZ109" s="747"/>
      <c r="LSA109" s="747"/>
      <c r="LSB109" s="747"/>
      <c r="LSC109" s="747"/>
      <c r="LSD109" s="747"/>
      <c r="LSE109" s="747"/>
      <c r="LSF109" s="747"/>
      <c r="LSG109" s="747"/>
      <c r="LSH109" s="747"/>
      <c r="LSI109" s="747"/>
      <c r="LSJ109" s="747"/>
      <c r="LSK109" s="747"/>
      <c r="LSL109" s="747"/>
      <c r="LSM109" s="747"/>
      <c r="LSN109" s="747"/>
      <c r="LSO109" s="747"/>
      <c r="LSP109" s="747"/>
      <c r="LSQ109" s="747"/>
      <c r="LSR109" s="747"/>
      <c r="LSS109" s="747"/>
      <c r="LST109" s="747"/>
      <c r="LSU109" s="747"/>
      <c r="LSV109" s="747"/>
      <c r="LSW109" s="747"/>
      <c r="LSX109" s="747"/>
      <c r="LSY109" s="747"/>
      <c r="LSZ109" s="747"/>
      <c r="LTA109" s="747"/>
      <c r="LTB109" s="747"/>
      <c r="LTC109" s="747"/>
      <c r="LTD109" s="747"/>
      <c r="LTE109" s="747"/>
      <c r="LTF109" s="747"/>
      <c r="LTG109" s="747"/>
      <c r="LTH109" s="747"/>
      <c r="LTI109" s="747"/>
      <c r="LTJ109" s="747"/>
      <c r="LTK109" s="747"/>
      <c r="LTL109" s="747"/>
      <c r="LTM109" s="747"/>
      <c r="LTN109" s="747"/>
      <c r="LTO109" s="747"/>
      <c r="LTP109" s="747"/>
      <c r="LTQ109" s="747"/>
      <c r="LTR109" s="747"/>
      <c r="LTS109" s="747"/>
      <c r="LTT109" s="747"/>
      <c r="LTU109" s="747"/>
      <c r="LTV109" s="747"/>
      <c r="LTW109" s="747"/>
      <c r="LTX109" s="747"/>
      <c r="LTY109" s="747"/>
      <c r="LTZ109" s="747"/>
      <c r="LUA109" s="747"/>
      <c r="LUB109" s="747"/>
      <c r="LUC109" s="747"/>
      <c r="LUD109" s="747"/>
      <c r="LUE109" s="747"/>
      <c r="LUF109" s="747"/>
      <c r="LUG109" s="747"/>
      <c r="LUH109" s="747"/>
      <c r="LUI109" s="747"/>
      <c r="LUJ109" s="747"/>
      <c r="LUK109" s="747"/>
      <c r="LUL109" s="747"/>
      <c r="LUM109" s="747"/>
      <c r="LUN109" s="747"/>
      <c r="LUO109" s="747"/>
      <c r="LUP109" s="747"/>
      <c r="LUQ109" s="747"/>
      <c r="LUR109" s="747"/>
      <c r="LUS109" s="747"/>
      <c r="LUT109" s="747"/>
      <c r="LUU109" s="747"/>
      <c r="LUV109" s="747"/>
      <c r="LUW109" s="747"/>
      <c r="LUX109" s="747"/>
      <c r="LUY109" s="747"/>
      <c r="LUZ109" s="747"/>
      <c r="LVA109" s="747"/>
      <c r="LVB109" s="747"/>
      <c r="LVC109" s="747"/>
      <c r="LVD109" s="747"/>
      <c r="LVE109" s="747"/>
      <c r="LVF109" s="747"/>
      <c r="LVG109" s="747"/>
      <c r="LVH109" s="747"/>
      <c r="LVI109" s="747"/>
      <c r="LVJ109" s="747"/>
      <c r="LVK109" s="747"/>
      <c r="LVL109" s="747"/>
      <c r="LVM109" s="747"/>
      <c r="LVN109" s="747"/>
      <c r="LVO109" s="747"/>
      <c r="LVP109" s="747"/>
      <c r="LVQ109" s="747"/>
      <c r="LVR109" s="747"/>
      <c r="LVS109" s="747"/>
      <c r="LVT109" s="747"/>
      <c r="LVU109" s="747"/>
      <c r="LVV109" s="747"/>
      <c r="LVW109" s="747"/>
      <c r="LVX109" s="747"/>
      <c r="LVY109" s="747"/>
      <c r="LVZ109" s="747"/>
      <c r="LWA109" s="747"/>
      <c r="LWB109" s="747"/>
      <c r="LWC109" s="747"/>
      <c r="LWD109" s="747"/>
      <c r="LWE109" s="747"/>
      <c r="LWF109" s="747"/>
      <c r="LWG109" s="747"/>
      <c r="LWH109" s="747"/>
      <c r="LWI109" s="747"/>
      <c r="LWJ109" s="747"/>
      <c r="LWK109" s="747"/>
      <c r="LWL109" s="747"/>
      <c r="LWM109" s="747"/>
      <c r="LWN109" s="747"/>
      <c r="LWO109" s="747"/>
      <c r="LWP109" s="747"/>
      <c r="LWQ109" s="747"/>
      <c r="LWR109" s="747"/>
      <c r="LWS109" s="747"/>
      <c r="LWT109" s="747"/>
      <c r="LWU109" s="747"/>
      <c r="LWV109" s="747"/>
      <c r="LWW109" s="747"/>
      <c r="LWX109" s="747"/>
      <c r="LWY109" s="747"/>
      <c r="LWZ109" s="747"/>
      <c r="LXA109" s="747"/>
      <c r="LXB109" s="747"/>
      <c r="LXC109" s="747"/>
      <c r="LXD109" s="747"/>
      <c r="LXE109" s="747"/>
      <c r="LXF109" s="747"/>
      <c r="LXG109" s="747"/>
      <c r="LXH109" s="747"/>
      <c r="LXI109" s="747"/>
      <c r="LXJ109" s="747"/>
      <c r="LXK109" s="747"/>
      <c r="LXL109" s="747"/>
      <c r="LXM109" s="747"/>
      <c r="LXN109" s="747"/>
      <c r="LXO109" s="747"/>
      <c r="LXP109" s="747"/>
      <c r="LXQ109" s="747"/>
      <c r="LXR109" s="747"/>
      <c r="LXS109" s="747"/>
      <c r="LXT109" s="747"/>
      <c r="LXU109" s="747"/>
      <c r="LXV109" s="747"/>
      <c r="LXW109" s="747"/>
      <c r="LXX109" s="747"/>
      <c r="LXY109" s="747"/>
      <c r="LXZ109" s="747"/>
      <c r="LYA109" s="747"/>
      <c r="LYB109" s="747"/>
      <c r="LYC109" s="747"/>
      <c r="LYD109" s="747"/>
      <c r="LYE109" s="747"/>
      <c r="LYF109" s="747"/>
      <c r="LYG109" s="747"/>
      <c r="LYH109" s="747"/>
      <c r="LYI109" s="747"/>
      <c r="LYJ109" s="747"/>
      <c r="LYK109" s="747"/>
      <c r="LYL109" s="747"/>
      <c r="LYM109" s="747"/>
      <c r="LYN109" s="747"/>
      <c r="LYO109" s="747"/>
      <c r="LYP109" s="747"/>
      <c r="LYQ109" s="747"/>
      <c r="LYR109" s="747"/>
      <c r="LYS109" s="747"/>
      <c r="LYT109" s="747"/>
      <c r="LYU109" s="747"/>
      <c r="LYV109" s="747"/>
      <c r="LYW109" s="747"/>
      <c r="LYX109" s="747"/>
      <c r="LYY109" s="747"/>
      <c r="LYZ109" s="747"/>
      <c r="LZA109" s="747"/>
      <c r="LZB109" s="747"/>
      <c r="LZC109" s="747"/>
      <c r="LZD109" s="747"/>
      <c r="LZE109" s="747"/>
      <c r="LZF109" s="747"/>
      <c r="LZG109" s="747"/>
      <c r="LZH109" s="747"/>
      <c r="LZI109" s="747"/>
      <c r="LZJ109" s="747"/>
      <c r="LZK109" s="747"/>
      <c r="LZL109" s="747"/>
      <c r="LZM109" s="747"/>
      <c r="LZN109" s="747"/>
      <c r="LZO109" s="747"/>
      <c r="LZP109" s="747"/>
      <c r="LZQ109" s="747"/>
      <c r="LZR109" s="747"/>
      <c r="LZS109" s="747"/>
      <c r="LZT109" s="747"/>
      <c r="LZU109" s="747"/>
      <c r="LZV109" s="747"/>
      <c r="LZW109" s="747"/>
      <c r="LZX109" s="747"/>
      <c r="LZY109" s="747"/>
      <c r="LZZ109" s="747"/>
      <c r="MAA109" s="747"/>
      <c r="MAB109" s="747"/>
      <c r="MAC109" s="747"/>
      <c r="MAD109" s="747"/>
      <c r="MAE109" s="747"/>
      <c r="MAF109" s="747"/>
      <c r="MAG109" s="747"/>
      <c r="MAH109" s="747"/>
      <c r="MAI109" s="747"/>
      <c r="MAJ109" s="747"/>
      <c r="MAK109" s="747"/>
      <c r="MAL109" s="747"/>
      <c r="MAM109" s="747"/>
      <c r="MAN109" s="747"/>
      <c r="MAO109" s="747"/>
      <c r="MAP109" s="747"/>
      <c r="MAQ109" s="747"/>
      <c r="MAR109" s="747"/>
      <c r="MAS109" s="747"/>
      <c r="MAT109" s="747"/>
      <c r="MAU109" s="747"/>
      <c r="MAV109" s="747"/>
      <c r="MAW109" s="747"/>
      <c r="MAX109" s="747"/>
      <c r="MAY109" s="747"/>
      <c r="MAZ109" s="747"/>
      <c r="MBA109" s="747"/>
      <c r="MBB109" s="747"/>
      <c r="MBC109" s="747"/>
      <c r="MBD109" s="747"/>
      <c r="MBE109" s="747"/>
      <c r="MBF109" s="747"/>
      <c r="MBG109" s="747"/>
      <c r="MBH109" s="747"/>
      <c r="MBI109" s="747"/>
      <c r="MBJ109" s="747"/>
      <c r="MBK109" s="747"/>
      <c r="MBL109" s="747"/>
      <c r="MBM109" s="747"/>
      <c r="MBN109" s="747"/>
      <c r="MBO109" s="747"/>
      <c r="MBP109" s="747"/>
      <c r="MBQ109" s="747"/>
      <c r="MBR109" s="747"/>
      <c r="MBS109" s="747"/>
      <c r="MBT109" s="747"/>
      <c r="MBU109" s="747"/>
      <c r="MBV109" s="747"/>
      <c r="MBW109" s="747"/>
      <c r="MBX109" s="747"/>
      <c r="MBY109" s="747"/>
      <c r="MBZ109" s="747"/>
      <c r="MCA109" s="747"/>
      <c r="MCB109" s="747"/>
      <c r="MCC109" s="747"/>
      <c r="MCD109" s="747"/>
      <c r="MCE109" s="747"/>
      <c r="MCF109" s="747"/>
      <c r="MCG109" s="747"/>
      <c r="MCH109" s="747"/>
      <c r="MCI109" s="747"/>
      <c r="MCJ109" s="747"/>
      <c r="MCK109" s="747"/>
      <c r="MCL109" s="747"/>
      <c r="MCM109" s="747"/>
      <c r="MCN109" s="747"/>
      <c r="MCO109" s="747"/>
      <c r="MCP109" s="747"/>
      <c r="MCQ109" s="747"/>
      <c r="MCR109" s="747"/>
      <c r="MCS109" s="747"/>
      <c r="MCT109" s="747"/>
      <c r="MCU109" s="747"/>
      <c r="MCV109" s="747"/>
      <c r="MCW109" s="747"/>
      <c r="MCX109" s="747"/>
      <c r="MCY109" s="747"/>
      <c r="MCZ109" s="747"/>
      <c r="MDA109" s="747"/>
      <c r="MDB109" s="747"/>
      <c r="MDC109" s="747"/>
      <c r="MDD109" s="747"/>
      <c r="MDE109" s="747"/>
      <c r="MDF109" s="747"/>
      <c r="MDG109" s="747"/>
      <c r="MDH109" s="747"/>
      <c r="MDI109" s="747"/>
      <c r="MDJ109" s="747"/>
      <c r="MDK109" s="747"/>
      <c r="MDL109" s="747"/>
      <c r="MDM109" s="747"/>
      <c r="MDN109" s="747"/>
      <c r="MDO109" s="747"/>
      <c r="MDP109" s="747"/>
      <c r="MDQ109" s="747"/>
      <c r="MDR109" s="747"/>
      <c r="MDS109" s="747"/>
      <c r="MDT109" s="747"/>
      <c r="MDU109" s="747"/>
      <c r="MDV109" s="747"/>
      <c r="MDW109" s="747"/>
      <c r="MDX109" s="747"/>
      <c r="MDY109" s="747"/>
      <c r="MDZ109" s="747"/>
      <c r="MEA109" s="747"/>
      <c r="MEB109" s="747"/>
      <c r="MEC109" s="747"/>
      <c r="MED109" s="747"/>
      <c r="MEE109" s="747"/>
      <c r="MEF109" s="747"/>
      <c r="MEG109" s="747"/>
      <c r="MEH109" s="747"/>
      <c r="MEI109" s="747"/>
      <c r="MEJ109" s="747"/>
      <c r="MEK109" s="747"/>
      <c r="MEL109" s="747"/>
      <c r="MEM109" s="747"/>
      <c r="MEN109" s="747"/>
      <c r="MEO109" s="747"/>
      <c r="MEP109" s="747"/>
      <c r="MEQ109" s="747"/>
      <c r="MER109" s="747"/>
      <c r="MES109" s="747"/>
      <c r="MET109" s="747"/>
      <c r="MEU109" s="747"/>
      <c r="MEV109" s="747"/>
      <c r="MEW109" s="747"/>
      <c r="MEX109" s="747"/>
      <c r="MEY109" s="747"/>
      <c r="MEZ109" s="747"/>
      <c r="MFA109" s="747"/>
      <c r="MFB109" s="747"/>
      <c r="MFC109" s="747"/>
      <c r="MFD109" s="747"/>
      <c r="MFE109" s="747"/>
      <c r="MFF109" s="747"/>
      <c r="MFG109" s="747"/>
      <c r="MFH109" s="747"/>
      <c r="MFI109" s="747"/>
      <c r="MFJ109" s="747"/>
      <c r="MFK109" s="747"/>
      <c r="MFL109" s="747"/>
      <c r="MFM109" s="747"/>
      <c r="MFN109" s="747"/>
      <c r="MFO109" s="747"/>
      <c r="MFP109" s="747"/>
      <c r="MFQ109" s="747"/>
      <c r="MFR109" s="747"/>
      <c r="MFS109" s="747"/>
      <c r="MFT109" s="747"/>
      <c r="MFU109" s="747"/>
      <c r="MFV109" s="747"/>
      <c r="MFW109" s="747"/>
      <c r="MFX109" s="747"/>
      <c r="MFY109" s="747"/>
      <c r="MFZ109" s="747"/>
      <c r="MGA109" s="747"/>
      <c r="MGB109" s="747"/>
      <c r="MGC109" s="747"/>
      <c r="MGD109" s="747"/>
      <c r="MGE109" s="747"/>
      <c r="MGF109" s="747"/>
      <c r="MGG109" s="747"/>
      <c r="MGH109" s="747"/>
      <c r="MGI109" s="747"/>
      <c r="MGJ109" s="747"/>
      <c r="MGK109" s="747"/>
      <c r="MGL109" s="747"/>
      <c r="MGM109" s="747"/>
      <c r="MGN109" s="747"/>
      <c r="MGO109" s="747"/>
      <c r="MGP109" s="747"/>
      <c r="MGQ109" s="747"/>
      <c r="MGR109" s="747"/>
      <c r="MGS109" s="747"/>
      <c r="MGT109" s="747"/>
      <c r="MGU109" s="747"/>
      <c r="MGV109" s="747"/>
      <c r="MGW109" s="747"/>
      <c r="MGX109" s="747"/>
      <c r="MGY109" s="747"/>
      <c r="MGZ109" s="747"/>
      <c r="MHA109" s="747"/>
      <c r="MHB109" s="747"/>
      <c r="MHC109" s="747"/>
      <c r="MHD109" s="747"/>
      <c r="MHE109" s="747"/>
      <c r="MHF109" s="747"/>
      <c r="MHG109" s="747"/>
      <c r="MHH109" s="747"/>
      <c r="MHI109" s="747"/>
      <c r="MHJ109" s="747"/>
      <c r="MHK109" s="747"/>
      <c r="MHL109" s="747"/>
      <c r="MHM109" s="747"/>
      <c r="MHN109" s="747"/>
      <c r="MHO109" s="747"/>
      <c r="MHP109" s="747"/>
      <c r="MHQ109" s="747"/>
      <c r="MHR109" s="747"/>
      <c r="MHS109" s="747"/>
      <c r="MHT109" s="747"/>
      <c r="MHU109" s="747"/>
      <c r="MHV109" s="747"/>
      <c r="MHW109" s="747"/>
      <c r="MHX109" s="747"/>
      <c r="MHY109" s="747"/>
      <c r="MHZ109" s="747"/>
      <c r="MIA109" s="747"/>
      <c r="MIB109" s="747"/>
      <c r="MIC109" s="747"/>
      <c r="MID109" s="747"/>
      <c r="MIE109" s="747"/>
      <c r="MIF109" s="747"/>
      <c r="MIG109" s="747"/>
      <c r="MIH109" s="747"/>
      <c r="MII109" s="747"/>
      <c r="MIJ109" s="747"/>
      <c r="MIK109" s="747"/>
      <c r="MIL109" s="747"/>
      <c r="MIM109" s="747"/>
      <c r="MIN109" s="747"/>
      <c r="MIO109" s="747"/>
      <c r="MIP109" s="747"/>
      <c r="MIQ109" s="747"/>
      <c r="MIR109" s="747"/>
      <c r="MIS109" s="747"/>
      <c r="MIT109" s="747"/>
      <c r="MIU109" s="747"/>
      <c r="MIV109" s="747"/>
      <c r="MIW109" s="747"/>
      <c r="MIX109" s="747"/>
      <c r="MIY109" s="747"/>
      <c r="MIZ109" s="747"/>
      <c r="MJA109" s="747"/>
      <c r="MJB109" s="747"/>
      <c r="MJC109" s="747"/>
      <c r="MJD109" s="747"/>
      <c r="MJE109" s="747"/>
      <c r="MJF109" s="747"/>
      <c r="MJG109" s="747"/>
      <c r="MJH109" s="747"/>
      <c r="MJI109" s="747"/>
      <c r="MJJ109" s="747"/>
      <c r="MJK109" s="747"/>
      <c r="MJL109" s="747"/>
      <c r="MJM109" s="747"/>
      <c r="MJN109" s="747"/>
      <c r="MJO109" s="747"/>
      <c r="MJP109" s="747"/>
      <c r="MJQ109" s="747"/>
      <c r="MJR109" s="747"/>
      <c r="MJS109" s="747"/>
      <c r="MJT109" s="747"/>
      <c r="MJU109" s="747"/>
      <c r="MJV109" s="747"/>
      <c r="MJW109" s="747"/>
      <c r="MJX109" s="747"/>
      <c r="MJY109" s="747"/>
      <c r="MJZ109" s="747"/>
      <c r="MKA109" s="747"/>
      <c r="MKB109" s="747"/>
      <c r="MKC109" s="747"/>
      <c r="MKD109" s="747"/>
      <c r="MKE109" s="747"/>
      <c r="MKF109" s="747"/>
      <c r="MKG109" s="747"/>
      <c r="MKH109" s="747"/>
      <c r="MKI109" s="747"/>
      <c r="MKJ109" s="747"/>
      <c r="MKK109" s="747"/>
      <c r="MKL109" s="747"/>
      <c r="MKM109" s="747"/>
      <c r="MKN109" s="747"/>
      <c r="MKO109" s="747"/>
      <c r="MKP109" s="747"/>
      <c r="MKQ109" s="747"/>
      <c r="MKR109" s="747"/>
      <c r="MKS109" s="747"/>
      <c r="MKT109" s="747"/>
      <c r="MKU109" s="747"/>
      <c r="MKV109" s="747"/>
      <c r="MKW109" s="747"/>
      <c r="MKX109" s="747"/>
      <c r="MKY109" s="747"/>
      <c r="MKZ109" s="747"/>
      <c r="MLA109" s="747"/>
      <c r="MLB109" s="747"/>
      <c r="MLC109" s="747"/>
      <c r="MLD109" s="747"/>
      <c r="MLE109" s="747"/>
      <c r="MLF109" s="747"/>
      <c r="MLG109" s="747"/>
      <c r="MLH109" s="747"/>
      <c r="MLI109" s="747"/>
      <c r="MLJ109" s="747"/>
      <c r="MLK109" s="747"/>
      <c r="MLL109" s="747"/>
      <c r="MLM109" s="747"/>
      <c r="MLN109" s="747"/>
      <c r="MLO109" s="747"/>
      <c r="MLP109" s="747"/>
      <c r="MLQ109" s="747"/>
      <c r="MLR109" s="747"/>
      <c r="MLS109" s="747"/>
      <c r="MLT109" s="747"/>
      <c r="MLU109" s="747"/>
      <c r="MLV109" s="747"/>
      <c r="MLW109" s="747"/>
      <c r="MLX109" s="747"/>
      <c r="MLY109" s="747"/>
      <c r="MLZ109" s="747"/>
      <c r="MMA109" s="747"/>
      <c r="MMB109" s="747"/>
      <c r="MMC109" s="747"/>
      <c r="MMD109" s="747"/>
      <c r="MME109" s="747"/>
      <c r="MMF109" s="747"/>
      <c r="MMG109" s="747"/>
      <c r="MMH109" s="747"/>
      <c r="MMI109" s="747"/>
      <c r="MMJ109" s="747"/>
      <c r="MMK109" s="747"/>
      <c r="MML109" s="747"/>
      <c r="MMM109" s="747"/>
      <c r="MMN109" s="747"/>
      <c r="MMO109" s="747"/>
      <c r="MMP109" s="747"/>
      <c r="MMQ109" s="747"/>
      <c r="MMR109" s="747"/>
      <c r="MMS109" s="747"/>
      <c r="MMT109" s="747"/>
      <c r="MMU109" s="747"/>
      <c r="MMV109" s="747"/>
      <c r="MMW109" s="747"/>
      <c r="MMX109" s="747"/>
      <c r="MMY109" s="747"/>
      <c r="MMZ109" s="747"/>
      <c r="MNA109" s="747"/>
      <c r="MNB109" s="747"/>
      <c r="MNC109" s="747"/>
      <c r="MND109" s="747"/>
      <c r="MNE109" s="747"/>
      <c r="MNF109" s="747"/>
      <c r="MNG109" s="747"/>
      <c r="MNH109" s="747"/>
      <c r="MNI109" s="747"/>
      <c r="MNJ109" s="747"/>
      <c r="MNK109" s="747"/>
      <c r="MNL109" s="747"/>
      <c r="MNM109" s="747"/>
      <c r="MNN109" s="747"/>
      <c r="MNO109" s="747"/>
      <c r="MNP109" s="747"/>
      <c r="MNQ109" s="747"/>
      <c r="MNR109" s="747"/>
      <c r="MNS109" s="747"/>
      <c r="MNT109" s="747"/>
      <c r="MNU109" s="747"/>
      <c r="MNV109" s="747"/>
      <c r="MNW109" s="747"/>
      <c r="MNX109" s="747"/>
      <c r="MNY109" s="747"/>
      <c r="MNZ109" s="747"/>
      <c r="MOA109" s="747"/>
      <c r="MOB109" s="747"/>
      <c r="MOC109" s="747"/>
      <c r="MOD109" s="747"/>
      <c r="MOE109" s="747"/>
      <c r="MOF109" s="747"/>
      <c r="MOG109" s="747"/>
      <c r="MOH109" s="747"/>
      <c r="MOI109" s="747"/>
      <c r="MOJ109" s="747"/>
      <c r="MOK109" s="747"/>
      <c r="MOL109" s="747"/>
      <c r="MOM109" s="747"/>
      <c r="MON109" s="747"/>
      <c r="MOO109" s="747"/>
      <c r="MOP109" s="747"/>
      <c r="MOQ109" s="747"/>
      <c r="MOR109" s="747"/>
      <c r="MOS109" s="747"/>
      <c r="MOT109" s="747"/>
      <c r="MOU109" s="747"/>
      <c r="MOV109" s="747"/>
      <c r="MOW109" s="747"/>
      <c r="MOX109" s="747"/>
      <c r="MOY109" s="747"/>
      <c r="MOZ109" s="747"/>
      <c r="MPA109" s="747"/>
      <c r="MPB109" s="747"/>
      <c r="MPC109" s="747"/>
      <c r="MPD109" s="747"/>
      <c r="MPE109" s="747"/>
      <c r="MPF109" s="747"/>
      <c r="MPG109" s="747"/>
      <c r="MPH109" s="747"/>
      <c r="MPI109" s="747"/>
      <c r="MPJ109" s="747"/>
      <c r="MPK109" s="747"/>
      <c r="MPL109" s="747"/>
      <c r="MPM109" s="747"/>
      <c r="MPN109" s="747"/>
      <c r="MPO109" s="747"/>
      <c r="MPP109" s="747"/>
      <c r="MPQ109" s="747"/>
      <c r="MPR109" s="747"/>
      <c r="MPS109" s="747"/>
      <c r="MPT109" s="747"/>
      <c r="MPU109" s="747"/>
      <c r="MPV109" s="747"/>
      <c r="MPW109" s="747"/>
      <c r="MPX109" s="747"/>
      <c r="MPY109" s="747"/>
      <c r="MPZ109" s="747"/>
      <c r="MQA109" s="747"/>
      <c r="MQB109" s="747"/>
      <c r="MQC109" s="747"/>
      <c r="MQD109" s="747"/>
      <c r="MQE109" s="747"/>
      <c r="MQF109" s="747"/>
      <c r="MQG109" s="747"/>
      <c r="MQH109" s="747"/>
      <c r="MQI109" s="747"/>
      <c r="MQJ109" s="747"/>
      <c r="MQK109" s="747"/>
      <c r="MQL109" s="747"/>
      <c r="MQM109" s="747"/>
      <c r="MQN109" s="747"/>
      <c r="MQO109" s="747"/>
      <c r="MQP109" s="747"/>
      <c r="MQQ109" s="747"/>
      <c r="MQR109" s="747"/>
      <c r="MQS109" s="747"/>
      <c r="MQT109" s="747"/>
      <c r="MQU109" s="747"/>
      <c r="MQV109" s="747"/>
      <c r="MQW109" s="747"/>
      <c r="MQX109" s="747"/>
      <c r="MQY109" s="747"/>
      <c r="MQZ109" s="747"/>
      <c r="MRA109" s="747"/>
      <c r="MRB109" s="747"/>
      <c r="MRC109" s="747"/>
      <c r="MRD109" s="747"/>
      <c r="MRE109" s="747"/>
      <c r="MRF109" s="747"/>
      <c r="MRG109" s="747"/>
      <c r="MRH109" s="747"/>
      <c r="MRI109" s="747"/>
      <c r="MRJ109" s="747"/>
      <c r="MRK109" s="747"/>
      <c r="MRL109" s="747"/>
      <c r="MRM109" s="747"/>
      <c r="MRN109" s="747"/>
      <c r="MRO109" s="747"/>
      <c r="MRP109" s="747"/>
      <c r="MRQ109" s="747"/>
      <c r="MRR109" s="747"/>
      <c r="MRS109" s="747"/>
      <c r="MRT109" s="747"/>
      <c r="MRU109" s="747"/>
      <c r="MRV109" s="747"/>
      <c r="MRW109" s="747"/>
      <c r="MRX109" s="747"/>
      <c r="MRY109" s="747"/>
      <c r="MRZ109" s="747"/>
      <c r="MSA109" s="747"/>
      <c r="MSB109" s="747"/>
      <c r="MSC109" s="747"/>
      <c r="MSD109" s="747"/>
      <c r="MSE109" s="747"/>
      <c r="MSF109" s="747"/>
      <c r="MSG109" s="747"/>
      <c r="MSH109" s="747"/>
      <c r="MSI109" s="747"/>
      <c r="MSJ109" s="747"/>
      <c r="MSK109" s="747"/>
      <c r="MSL109" s="747"/>
      <c r="MSM109" s="747"/>
      <c r="MSN109" s="747"/>
      <c r="MSO109" s="747"/>
      <c r="MSP109" s="747"/>
      <c r="MSQ109" s="747"/>
      <c r="MSR109" s="747"/>
      <c r="MSS109" s="747"/>
      <c r="MST109" s="747"/>
      <c r="MSU109" s="747"/>
      <c r="MSV109" s="747"/>
      <c r="MSW109" s="747"/>
      <c r="MSX109" s="747"/>
      <c r="MSY109" s="747"/>
      <c r="MSZ109" s="747"/>
      <c r="MTA109" s="747"/>
      <c r="MTB109" s="747"/>
      <c r="MTC109" s="747"/>
      <c r="MTD109" s="747"/>
      <c r="MTE109" s="747"/>
      <c r="MTF109" s="747"/>
      <c r="MTG109" s="747"/>
      <c r="MTH109" s="747"/>
      <c r="MTI109" s="747"/>
      <c r="MTJ109" s="747"/>
      <c r="MTK109" s="747"/>
      <c r="MTL109" s="747"/>
      <c r="MTM109" s="747"/>
      <c r="MTN109" s="747"/>
      <c r="MTO109" s="747"/>
      <c r="MTP109" s="747"/>
      <c r="MTQ109" s="747"/>
      <c r="MTR109" s="747"/>
      <c r="MTS109" s="747"/>
      <c r="MTT109" s="747"/>
      <c r="MTU109" s="747"/>
      <c r="MTV109" s="747"/>
      <c r="MTW109" s="747"/>
      <c r="MTX109" s="747"/>
      <c r="MTY109" s="747"/>
      <c r="MTZ109" s="747"/>
      <c r="MUA109" s="747"/>
      <c r="MUB109" s="747"/>
      <c r="MUC109" s="747"/>
      <c r="MUD109" s="747"/>
      <c r="MUE109" s="747"/>
      <c r="MUF109" s="747"/>
      <c r="MUG109" s="747"/>
      <c r="MUH109" s="747"/>
      <c r="MUI109" s="747"/>
      <c r="MUJ109" s="747"/>
      <c r="MUK109" s="747"/>
      <c r="MUL109" s="747"/>
      <c r="MUM109" s="747"/>
      <c r="MUN109" s="747"/>
      <c r="MUO109" s="747"/>
      <c r="MUP109" s="747"/>
      <c r="MUQ109" s="747"/>
      <c r="MUR109" s="747"/>
      <c r="MUS109" s="747"/>
      <c r="MUT109" s="747"/>
      <c r="MUU109" s="747"/>
      <c r="MUV109" s="747"/>
      <c r="MUW109" s="747"/>
      <c r="MUX109" s="747"/>
      <c r="MUY109" s="747"/>
      <c r="MUZ109" s="747"/>
      <c r="MVA109" s="747"/>
      <c r="MVB109" s="747"/>
      <c r="MVC109" s="747"/>
      <c r="MVD109" s="747"/>
      <c r="MVE109" s="747"/>
      <c r="MVF109" s="747"/>
      <c r="MVG109" s="747"/>
      <c r="MVH109" s="747"/>
      <c r="MVI109" s="747"/>
      <c r="MVJ109" s="747"/>
      <c r="MVK109" s="747"/>
      <c r="MVL109" s="747"/>
      <c r="MVM109" s="747"/>
      <c r="MVN109" s="747"/>
      <c r="MVO109" s="747"/>
      <c r="MVP109" s="747"/>
      <c r="MVQ109" s="747"/>
      <c r="MVR109" s="747"/>
      <c r="MVS109" s="747"/>
      <c r="MVT109" s="747"/>
      <c r="MVU109" s="747"/>
      <c r="MVV109" s="747"/>
      <c r="MVW109" s="747"/>
      <c r="MVX109" s="747"/>
      <c r="MVY109" s="747"/>
      <c r="MVZ109" s="747"/>
      <c r="MWA109" s="747"/>
      <c r="MWB109" s="747"/>
      <c r="MWC109" s="747"/>
      <c r="MWD109" s="747"/>
      <c r="MWE109" s="747"/>
      <c r="MWF109" s="747"/>
      <c r="MWG109" s="747"/>
      <c r="MWH109" s="747"/>
      <c r="MWI109" s="747"/>
      <c r="MWJ109" s="747"/>
      <c r="MWK109" s="747"/>
      <c r="MWL109" s="747"/>
      <c r="MWM109" s="747"/>
      <c r="MWN109" s="747"/>
      <c r="MWO109" s="747"/>
      <c r="MWP109" s="747"/>
      <c r="MWQ109" s="747"/>
      <c r="MWR109" s="747"/>
      <c r="MWS109" s="747"/>
      <c r="MWT109" s="747"/>
      <c r="MWU109" s="747"/>
      <c r="MWV109" s="747"/>
      <c r="MWW109" s="747"/>
      <c r="MWX109" s="747"/>
      <c r="MWY109" s="747"/>
      <c r="MWZ109" s="747"/>
      <c r="MXA109" s="747"/>
      <c r="MXB109" s="747"/>
      <c r="MXC109" s="747"/>
      <c r="MXD109" s="747"/>
      <c r="MXE109" s="747"/>
      <c r="MXF109" s="747"/>
      <c r="MXG109" s="747"/>
      <c r="MXH109" s="747"/>
      <c r="MXI109" s="747"/>
      <c r="MXJ109" s="747"/>
      <c r="MXK109" s="747"/>
      <c r="MXL109" s="747"/>
      <c r="MXM109" s="747"/>
      <c r="MXN109" s="747"/>
      <c r="MXO109" s="747"/>
      <c r="MXP109" s="747"/>
      <c r="MXQ109" s="747"/>
      <c r="MXR109" s="747"/>
      <c r="MXS109" s="747"/>
      <c r="MXT109" s="747"/>
      <c r="MXU109" s="747"/>
      <c r="MXV109" s="747"/>
      <c r="MXW109" s="747"/>
      <c r="MXX109" s="747"/>
      <c r="MXY109" s="747"/>
      <c r="MXZ109" s="747"/>
      <c r="MYA109" s="747"/>
      <c r="MYB109" s="747"/>
      <c r="MYC109" s="747"/>
      <c r="MYD109" s="747"/>
      <c r="MYE109" s="747"/>
      <c r="MYF109" s="747"/>
      <c r="MYG109" s="747"/>
      <c r="MYH109" s="747"/>
      <c r="MYI109" s="747"/>
      <c r="MYJ109" s="747"/>
      <c r="MYK109" s="747"/>
      <c r="MYL109" s="747"/>
      <c r="MYM109" s="747"/>
      <c r="MYN109" s="747"/>
      <c r="MYO109" s="747"/>
      <c r="MYP109" s="747"/>
      <c r="MYQ109" s="747"/>
      <c r="MYR109" s="747"/>
      <c r="MYS109" s="747"/>
      <c r="MYT109" s="747"/>
      <c r="MYU109" s="747"/>
      <c r="MYV109" s="747"/>
      <c r="MYW109" s="747"/>
      <c r="MYX109" s="747"/>
      <c r="MYY109" s="747"/>
      <c r="MYZ109" s="747"/>
      <c r="MZA109" s="747"/>
      <c r="MZB109" s="747"/>
      <c r="MZC109" s="747"/>
      <c r="MZD109" s="747"/>
      <c r="MZE109" s="747"/>
      <c r="MZF109" s="747"/>
      <c r="MZG109" s="747"/>
      <c r="MZH109" s="747"/>
      <c r="MZI109" s="747"/>
      <c r="MZJ109" s="747"/>
      <c r="MZK109" s="747"/>
      <c r="MZL109" s="747"/>
      <c r="MZM109" s="747"/>
      <c r="MZN109" s="747"/>
      <c r="MZO109" s="747"/>
      <c r="MZP109" s="747"/>
      <c r="MZQ109" s="747"/>
      <c r="MZR109" s="747"/>
      <c r="MZS109" s="747"/>
      <c r="MZT109" s="747"/>
      <c r="MZU109" s="747"/>
      <c r="MZV109" s="747"/>
      <c r="MZW109" s="747"/>
      <c r="MZX109" s="747"/>
      <c r="MZY109" s="747"/>
      <c r="MZZ109" s="747"/>
      <c r="NAA109" s="747"/>
      <c r="NAB109" s="747"/>
      <c r="NAC109" s="747"/>
      <c r="NAD109" s="747"/>
      <c r="NAE109" s="747"/>
      <c r="NAF109" s="747"/>
      <c r="NAG109" s="747"/>
      <c r="NAH109" s="747"/>
      <c r="NAI109" s="747"/>
      <c r="NAJ109" s="747"/>
      <c r="NAK109" s="747"/>
      <c r="NAL109" s="747"/>
      <c r="NAM109" s="747"/>
      <c r="NAN109" s="747"/>
      <c r="NAO109" s="747"/>
      <c r="NAP109" s="747"/>
      <c r="NAQ109" s="747"/>
      <c r="NAR109" s="747"/>
      <c r="NAS109" s="747"/>
      <c r="NAT109" s="747"/>
      <c r="NAU109" s="747"/>
      <c r="NAV109" s="747"/>
      <c r="NAW109" s="747"/>
      <c r="NAX109" s="747"/>
      <c r="NAY109" s="747"/>
      <c r="NAZ109" s="747"/>
      <c r="NBA109" s="747"/>
      <c r="NBB109" s="747"/>
      <c r="NBC109" s="747"/>
      <c r="NBD109" s="747"/>
      <c r="NBE109" s="747"/>
      <c r="NBF109" s="747"/>
      <c r="NBG109" s="747"/>
      <c r="NBH109" s="747"/>
      <c r="NBI109" s="747"/>
      <c r="NBJ109" s="747"/>
      <c r="NBK109" s="747"/>
      <c r="NBL109" s="747"/>
      <c r="NBM109" s="747"/>
      <c r="NBN109" s="747"/>
      <c r="NBO109" s="747"/>
      <c r="NBP109" s="747"/>
      <c r="NBQ109" s="747"/>
      <c r="NBR109" s="747"/>
      <c r="NBS109" s="747"/>
      <c r="NBT109" s="747"/>
      <c r="NBU109" s="747"/>
      <c r="NBV109" s="747"/>
      <c r="NBW109" s="747"/>
      <c r="NBX109" s="747"/>
      <c r="NBY109" s="747"/>
      <c r="NBZ109" s="747"/>
      <c r="NCA109" s="747"/>
      <c r="NCB109" s="747"/>
      <c r="NCC109" s="747"/>
      <c r="NCD109" s="747"/>
      <c r="NCE109" s="747"/>
      <c r="NCF109" s="747"/>
      <c r="NCG109" s="747"/>
      <c r="NCH109" s="747"/>
      <c r="NCI109" s="747"/>
      <c r="NCJ109" s="747"/>
      <c r="NCK109" s="747"/>
      <c r="NCL109" s="747"/>
      <c r="NCM109" s="747"/>
      <c r="NCN109" s="747"/>
      <c r="NCO109" s="747"/>
      <c r="NCP109" s="747"/>
      <c r="NCQ109" s="747"/>
      <c r="NCR109" s="747"/>
      <c r="NCS109" s="747"/>
      <c r="NCT109" s="747"/>
      <c r="NCU109" s="747"/>
      <c r="NCV109" s="747"/>
      <c r="NCW109" s="747"/>
      <c r="NCX109" s="747"/>
      <c r="NCY109" s="747"/>
      <c r="NCZ109" s="747"/>
      <c r="NDA109" s="747"/>
      <c r="NDB109" s="747"/>
      <c r="NDC109" s="747"/>
      <c r="NDD109" s="747"/>
      <c r="NDE109" s="747"/>
      <c r="NDF109" s="747"/>
      <c r="NDG109" s="747"/>
      <c r="NDH109" s="747"/>
      <c r="NDI109" s="747"/>
      <c r="NDJ109" s="747"/>
      <c r="NDK109" s="747"/>
      <c r="NDL109" s="747"/>
      <c r="NDM109" s="747"/>
      <c r="NDN109" s="747"/>
      <c r="NDO109" s="747"/>
      <c r="NDP109" s="747"/>
      <c r="NDQ109" s="747"/>
      <c r="NDR109" s="747"/>
      <c r="NDS109" s="747"/>
      <c r="NDT109" s="747"/>
      <c r="NDU109" s="747"/>
      <c r="NDV109" s="747"/>
      <c r="NDW109" s="747"/>
      <c r="NDX109" s="747"/>
      <c r="NDY109" s="747"/>
      <c r="NDZ109" s="747"/>
      <c r="NEA109" s="747"/>
      <c r="NEB109" s="747"/>
      <c r="NEC109" s="747"/>
      <c r="NED109" s="747"/>
      <c r="NEE109" s="747"/>
      <c r="NEF109" s="747"/>
      <c r="NEG109" s="747"/>
      <c r="NEH109" s="747"/>
      <c r="NEI109" s="747"/>
      <c r="NEJ109" s="747"/>
      <c r="NEK109" s="747"/>
      <c r="NEL109" s="747"/>
      <c r="NEM109" s="747"/>
      <c r="NEN109" s="747"/>
      <c r="NEO109" s="747"/>
      <c r="NEP109" s="747"/>
      <c r="NEQ109" s="747"/>
      <c r="NER109" s="747"/>
      <c r="NES109" s="747"/>
      <c r="NET109" s="747"/>
      <c r="NEU109" s="747"/>
      <c r="NEV109" s="747"/>
      <c r="NEW109" s="747"/>
      <c r="NEX109" s="747"/>
      <c r="NEY109" s="747"/>
      <c r="NEZ109" s="747"/>
      <c r="NFA109" s="747"/>
      <c r="NFB109" s="747"/>
      <c r="NFC109" s="747"/>
      <c r="NFD109" s="747"/>
      <c r="NFE109" s="747"/>
      <c r="NFF109" s="747"/>
      <c r="NFG109" s="747"/>
      <c r="NFH109" s="747"/>
      <c r="NFI109" s="747"/>
      <c r="NFJ109" s="747"/>
      <c r="NFK109" s="747"/>
      <c r="NFL109" s="747"/>
      <c r="NFM109" s="747"/>
      <c r="NFN109" s="747"/>
      <c r="NFO109" s="747"/>
      <c r="NFP109" s="747"/>
      <c r="NFQ109" s="747"/>
      <c r="NFR109" s="747"/>
      <c r="NFS109" s="747"/>
      <c r="NFT109" s="747"/>
      <c r="NFU109" s="747"/>
      <c r="NFV109" s="747"/>
      <c r="NFW109" s="747"/>
      <c r="NFX109" s="747"/>
      <c r="NFY109" s="747"/>
      <c r="NFZ109" s="747"/>
      <c r="NGA109" s="747"/>
      <c r="NGB109" s="747"/>
      <c r="NGC109" s="747"/>
      <c r="NGD109" s="747"/>
      <c r="NGE109" s="747"/>
      <c r="NGF109" s="747"/>
      <c r="NGG109" s="747"/>
      <c r="NGH109" s="747"/>
      <c r="NGI109" s="747"/>
      <c r="NGJ109" s="747"/>
      <c r="NGK109" s="747"/>
      <c r="NGL109" s="747"/>
      <c r="NGM109" s="747"/>
      <c r="NGN109" s="747"/>
      <c r="NGO109" s="747"/>
      <c r="NGP109" s="747"/>
      <c r="NGQ109" s="747"/>
      <c r="NGR109" s="747"/>
      <c r="NGS109" s="747"/>
      <c r="NGT109" s="747"/>
      <c r="NGU109" s="747"/>
      <c r="NGV109" s="747"/>
      <c r="NGW109" s="747"/>
      <c r="NGX109" s="747"/>
      <c r="NGY109" s="747"/>
      <c r="NGZ109" s="747"/>
      <c r="NHA109" s="747"/>
      <c r="NHB109" s="747"/>
      <c r="NHC109" s="747"/>
      <c r="NHD109" s="747"/>
      <c r="NHE109" s="747"/>
      <c r="NHF109" s="747"/>
      <c r="NHG109" s="747"/>
      <c r="NHH109" s="747"/>
      <c r="NHI109" s="747"/>
      <c r="NHJ109" s="747"/>
      <c r="NHK109" s="747"/>
      <c r="NHL109" s="747"/>
      <c r="NHM109" s="747"/>
      <c r="NHN109" s="747"/>
      <c r="NHO109" s="747"/>
      <c r="NHP109" s="747"/>
      <c r="NHQ109" s="747"/>
      <c r="NHR109" s="747"/>
      <c r="NHS109" s="747"/>
      <c r="NHT109" s="747"/>
      <c r="NHU109" s="747"/>
      <c r="NHV109" s="747"/>
      <c r="NHW109" s="747"/>
      <c r="NHX109" s="747"/>
      <c r="NHY109" s="747"/>
      <c r="NHZ109" s="747"/>
      <c r="NIA109" s="747"/>
      <c r="NIB109" s="747"/>
      <c r="NIC109" s="747"/>
      <c r="NID109" s="747"/>
      <c r="NIE109" s="747"/>
      <c r="NIF109" s="747"/>
      <c r="NIG109" s="747"/>
      <c r="NIH109" s="747"/>
      <c r="NII109" s="747"/>
      <c r="NIJ109" s="747"/>
      <c r="NIK109" s="747"/>
      <c r="NIL109" s="747"/>
      <c r="NIM109" s="747"/>
      <c r="NIN109" s="747"/>
      <c r="NIO109" s="747"/>
      <c r="NIP109" s="747"/>
      <c r="NIQ109" s="747"/>
      <c r="NIR109" s="747"/>
      <c r="NIS109" s="747"/>
      <c r="NIT109" s="747"/>
      <c r="NIU109" s="747"/>
      <c r="NIV109" s="747"/>
      <c r="NIW109" s="747"/>
      <c r="NIX109" s="747"/>
      <c r="NIY109" s="747"/>
      <c r="NIZ109" s="747"/>
      <c r="NJA109" s="747"/>
      <c r="NJB109" s="747"/>
      <c r="NJC109" s="747"/>
      <c r="NJD109" s="747"/>
      <c r="NJE109" s="747"/>
      <c r="NJF109" s="747"/>
      <c r="NJG109" s="747"/>
      <c r="NJH109" s="747"/>
      <c r="NJI109" s="747"/>
      <c r="NJJ109" s="747"/>
      <c r="NJK109" s="747"/>
      <c r="NJL109" s="747"/>
      <c r="NJM109" s="747"/>
      <c r="NJN109" s="747"/>
      <c r="NJO109" s="747"/>
      <c r="NJP109" s="747"/>
      <c r="NJQ109" s="747"/>
      <c r="NJR109" s="747"/>
      <c r="NJS109" s="747"/>
      <c r="NJT109" s="747"/>
      <c r="NJU109" s="747"/>
      <c r="NJV109" s="747"/>
      <c r="NJW109" s="747"/>
      <c r="NJX109" s="747"/>
      <c r="NJY109" s="747"/>
      <c r="NJZ109" s="747"/>
      <c r="NKA109" s="747"/>
      <c r="NKB109" s="747"/>
      <c r="NKC109" s="747"/>
      <c r="NKD109" s="747"/>
      <c r="NKE109" s="747"/>
      <c r="NKF109" s="747"/>
      <c r="NKG109" s="747"/>
      <c r="NKH109" s="747"/>
      <c r="NKI109" s="747"/>
      <c r="NKJ109" s="747"/>
      <c r="NKK109" s="747"/>
      <c r="NKL109" s="747"/>
      <c r="NKM109" s="747"/>
      <c r="NKN109" s="747"/>
      <c r="NKO109" s="747"/>
      <c r="NKP109" s="747"/>
      <c r="NKQ109" s="747"/>
      <c r="NKR109" s="747"/>
      <c r="NKS109" s="747"/>
      <c r="NKT109" s="747"/>
      <c r="NKU109" s="747"/>
      <c r="NKV109" s="747"/>
      <c r="NKW109" s="747"/>
      <c r="NKX109" s="747"/>
      <c r="NKY109" s="747"/>
      <c r="NKZ109" s="747"/>
      <c r="NLA109" s="747"/>
      <c r="NLB109" s="747"/>
      <c r="NLC109" s="747"/>
      <c r="NLD109" s="747"/>
      <c r="NLE109" s="747"/>
      <c r="NLF109" s="747"/>
      <c r="NLG109" s="747"/>
      <c r="NLH109" s="747"/>
      <c r="NLI109" s="747"/>
      <c r="NLJ109" s="747"/>
      <c r="NLK109" s="747"/>
      <c r="NLL109" s="747"/>
      <c r="NLM109" s="747"/>
      <c r="NLN109" s="747"/>
      <c r="NLO109" s="747"/>
      <c r="NLP109" s="747"/>
      <c r="NLQ109" s="747"/>
      <c r="NLR109" s="747"/>
      <c r="NLS109" s="747"/>
      <c r="NLT109" s="747"/>
      <c r="NLU109" s="747"/>
      <c r="NLV109" s="747"/>
      <c r="NLW109" s="747"/>
      <c r="NLX109" s="747"/>
      <c r="NLY109" s="747"/>
      <c r="NLZ109" s="747"/>
      <c r="NMA109" s="747"/>
      <c r="NMB109" s="747"/>
      <c r="NMC109" s="747"/>
      <c r="NMD109" s="747"/>
      <c r="NME109" s="747"/>
      <c r="NMF109" s="747"/>
      <c r="NMG109" s="747"/>
      <c r="NMH109" s="747"/>
      <c r="NMI109" s="747"/>
      <c r="NMJ109" s="747"/>
      <c r="NMK109" s="747"/>
      <c r="NML109" s="747"/>
      <c r="NMM109" s="747"/>
      <c r="NMN109" s="747"/>
      <c r="NMO109" s="747"/>
      <c r="NMP109" s="747"/>
      <c r="NMQ109" s="747"/>
      <c r="NMR109" s="747"/>
      <c r="NMS109" s="747"/>
      <c r="NMT109" s="747"/>
      <c r="NMU109" s="747"/>
      <c r="NMV109" s="747"/>
      <c r="NMW109" s="747"/>
      <c r="NMX109" s="747"/>
      <c r="NMY109" s="747"/>
      <c r="NMZ109" s="747"/>
      <c r="NNA109" s="747"/>
      <c r="NNB109" s="747"/>
      <c r="NNC109" s="747"/>
      <c r="NND109" s="747"/>
      <c r="NNE109" s="747"/>
      <c r="NNF109" s="747"/>
      <c r="NNG109" s="747"/>
      <c r="NNH109" s="747"/>
      <c r="NNI109" s="747"/>
      <c r="NNJ109" s="747"/>
      <c r="NNK109" s="747"/>
      <c r="NNL109" s="747"/>
      <c r="NNM109" s="747"/>
      <c r="NNN109" s="747"/>
      <c r="NNO109" s="747"/>
      <c r="NNP109" s="747"/>
      <c r="NNQ109" s="747"/>
      <c r="NNR109" s="747"/>
      <c r="NNS109" s="747"/>
      <c r="NNT109" s="747"/>
      <c r="NNU109" s="747"/>
      <c r="NNV109" s="747"/>
      <c r="NNW109" s="747"/>
      <c r="NNX109" s="747"/>
      <c r="NNY109" s="747"/>
      <c r="NNZ109" s="747"/>
      <c r="NOA109" s="747"/>
      <c r="NOB109" s="747"/>
      <c r="NOC109" s="747"/>
      <c r="NOD109" s="747"/>
      <c r="NOE109" s="747"/>
      <c r="NOF109" s="747"/>
      <c r="NOG109" s="747"/>
      <c r="NOH109" s="747"/>
      <c r="NOI109" s="747"/>
      <c r="NOJ109" s="747"/>
      <c r="NOK109" s="747"/>
      <c r="NOL109" s="747"/>
      <c r="NOM109" s="747"/>
      <c r="NON109" s="747"/>
      <c r="NOO109" s="747"/>
      <c r="NOP109" s="747"/>
      <c r="NOQ109" s="747"/>
      <c r="NOR109" s="747"/>
      <c r="NOS109" s="747"/>
      <c r="NOT109" s="747"/>
      <c r="NOU109" s="747"/>
      <c r="NOV109" s="747"/>
      <c r="NOW109" s="747"/>
      <c r="NOX109" s="747"/>
      <c r="NOY109" s="747"/>
      <c r="NOZ109" s="747"/>
      <c r="NPA109" s="747"/>
      <c r="NPB109" s="747"/>
      <c r="NPC109" s="747"/>
      <c r="NPD109" s="747"/>
      <c r="NPE109" s="747"/>
      <c r="NPF109" s="747"/>
      <c r="NPG109" s="747"/>
      <c r="NPH109" s="747"/>
      <c r="NPI109" s="747"/>
      <c r="NPJ109" s="747"/>
      <c r="NPK109" s="747"/>
      <c r="NPL109" s="747"/>
      <c r="NPM109" s="747"/>
      <c r="NPN109" s="747"/>
      <c r="NPO109" s="747"/>
      <c r="NPP109" s="747"/>
      <c r="NPQ109" s="747"/>
      <c r="NPR109" s="747"/>
      <c r="NPS109" s="747"/>
      <c r="NPT109" s="747"/>
      <c r="NPU109" s="747"/>
      <c r="NPV109" s="747"/>
      <c r="NPW109" s="747"/>
      <c r="NPX109" s="747"/>
      <c r="NPY109" s="747"/>
      <c r="NPZ109" s="747"/>
      <c r="NQA109" s="747"/>
      <c r="NQB109" s="747"/>
      <c r="NQC109" s="747"/>
      <c r="NQD109" s="747"/>
      <c r="NQE109" s="747"/>
      <c r="NQF109" s="747"/>
      <c r="NQG109" s="747"/>
      <c r="NQH109" s="747"/>
      <c r="NQI109" s="747"/>
      <c r="NQJ109" s="747"/>
      <c r="NQK109" s="747"/>
      <c r="NQL109" s="747"/>
      <c r="NQM109" s="747"/>
      <c r="NQN109" s="747"/>
      <c r="NQO109" s="747"/>
      <c r="NQP109" s="747"/>
      <c r="NQQ109" s="747"/>
      <c r="NQR109" s="747"/>
      <c r="NQS109" s="747"/>
      <c r="NQT109" s="747"/>
      <c r="NQU109" s="747"/>
      <c r="NQV109" s="747"/>
      <c r="NQW109" s="747"/>
      <c r="NQX109" s="747"/>
      <c r="NQY109" s="747"/>
      <c r="NQZ109" s="747"/>
      <c r="NRA109" s="747"/>
      <c r="NRB109" s="747"/>
      <c r="NRC109" s="747"/>
      <c r="NRD109" s="747"/>
      <c r="NRE109" s="747"/>
      <c r="NRF109" s="747"/>
      <c r="NRG109" s="747"/>
      <c r="NRH109" s="747"/>
      <c r="NRI109" s="747"/>
      <c r="NRJ109" s="747"/>
      <c r="NRK109" s="747"/>
      <c r="NRL109" s="747"/>
      <c r="NRM109" s="747"/>
      <c r="NRN109" s="747"/>
      <c r="NRO109" s="747"/>
      <c r="NRP109" s="747"/>
      <c r="NRQ109" s="747"/>
      <c r="NRR109" s="747"/>
      <c r="NRS109" s="747"/>
      <c r="NRT109" s="747"/>
      <c r="NRU109" s="747"/>
      <c r="NRV109" s="747"/>
      <c r="NRW109" s="747"/>
      <c r="NRX109" s="747"/>
      <c r="NRY109" s="747"/>
      <c r="NRZ109" s="747"/>
      <c r="NSA109" s="747"/>
      <c r="NSB109" s="747"/>
      <c r="NSC109" s="747"/>
      <c r="NSD109" s="747"/>
      <c r="NSE109" s="747"/>
      <c r="NSF109" s="747"/>
      <c r="NSG109" s="747"/>
      <c r="NSH109" s="747"/>
      <c r="NSI109" s="747"/>
      <c r="NSJ109" s="747"/>
      <c r="NSK109" s="747"/>
      <c r="NSL109" s="747"/>
      <c r="NSM109" s="747"/>
      <c r="NSN109" s="747"/>
      <c r="NSO109" s="747"/>
      <c r="NSP109" s="747"/>
      <c r="NSQ109" s="747"/>
      <c r="NSR109" s="747"/>
      <c r="NSS109" s="747"/>
      <c r="NST109" s="747"/>
      <c r="NSU109" s="747"/>
      <c r="NSV109" s="747"/>
      <c r="NSW109" s="747"/>
      <c r="NSX109" s="747"/>
      <c r="NSY109" s="747"/>
      <c r="NSZ109" s="747"/>
      <c r="NTA109" s="747"/>
      <c r="NTB109" s="747"/>
      <c r="NTC109" s="747"/>
      <c r="NTD109" s="747"/>
      <c r="NTE109" s="747"/>
      <c r="NTF109" s="747"/>
      <c r="NTG109" s="747"/>
      <c r="NTH109" s="747"/>
      <c r="NTI109" s="747"/>
      <c r="NTJ109" s="747"/>
      <c r="NTK109" s="747"/>
      <c r="NTL109" s="747"/>
      <c r="NTM109" s="747"/>
      <c r="NTN109" s="747"/>
      <c r="NTO109" s="747"/>
      <c r="NTP109" s="747"/>
      <c r="NTQ109" s="747"/>
      <c r="NTR109" s="747"/>
      <c r="NTS109" s="747"/>
      <c r="NTT109" s="747"/>
      <c r="NTU109" s="747"/>
      <c r="NTV109" s="747"/>
      <c r="NTW109" s="747"/>
      <c r="NTX109" s="747"/>
      <c r="NTY109" s="747"/>
      <c r="NTZ109" s="747"/>
      <c r="NUA109" s="747"/>
      <c r="NUB109" s="747"/>
      <c r="NUC109" s="747"/>
      <c r="NUD109" s="747"/>
      <c r="NUE109" s="747"/>
      <c r="NUF109" s="747"/>
      <c r="NUG109" s="747"/>
      <c r="NUH109" s="747"/>
      <c r="NUI109" s="747"/>
      <c r="NUJ109" s="747"/>
      <c r="NUK109" s="747"/>
      <c r="NUL109" s="747"/>
      <c r="NUM109" s="747"/>
      <c r="NUN109" s="747"/>
      <c r="NUO109" s="747"/>
      <c r="NUP109" s="747"/>
      <c r="NUQ109" s="747"/>
      <c r="NUR109" s="747"/>
      <c r="NUS109" s="747"/>
      <c r="NUT109" s="747"/>
      <c r="NUU109" s="747"/>
      <c r="NUV109" s="747"/>
      <c r="NUW109" s="747"/>
      <c r="NUX109" s="747"/>
      <c r="NUY109" s="747"/>
      <c r="NUZ109" s="747"/>
      <c r="NVA109" s="747"/>
      <c r="NVB109" s="747"/>
      <c r="NVC109" s="747"/>
      <c r="NVD109" s="747"/>
      <c r="NVE109" s="747"/>
      <c r="NVF109" s="747"/>
      <c r="NVG109" s="747"/>
      <c r="NVH109" s="747"/>
      <c r="NVI109" s="747"/>
      <c r="NVJ109" s="747"/>
      <c r="NVK109" s="747"/>
      <c r="NVL109" s="747"/>
      <c r="NVM109" s="747"/>
      <c r="NVN109" s="747"/>
      <c r="NVO109" s="747"/>
      <c r="NVP109" s="747"/>
      <c r="NVQ109" s="747"/>
      <c r="NVR109" s="747"/>
      <c r="NVS109" s="747"/>
      <c r="NVT109" s="747"/>
      <c r="NVU109" s="747"/>
      <c r="NVV109" s="747"/>
      <c r="NVW109" s="747"/>
      <c r="NVX109" s="747"/>
      <c r="NVY109" s="747"/>
      <c r="NVZ109" s="747"/>
      <c r="NWA109" s="747"/>
      <c r="NWB109" s="747"/>
      <c r="NWC109" s="747"/>
      <c r="NWD109" s="747"/>
      <c r="NWE109" s="747"/>
      <c r="NWF109" s="747"/>
      <c r="NWG109" s="747"/>
      <c r="NWH109" s="747"/>
      <c r="NWI109" s="747"/>
      <c r="NWJ109" s="747"/>
      <c r="NWK109" s="747"/>
      <c r="NWL109" s="747"/>
      <c r="NWM109" s="747"/>
      <c r="NWN109" s="747"/>
      <c r="NWO109" s="747"/>
      <c r="NWP109" s="747"/>
      <c r="NWQ109" s="747"/>
      <c r="NWR109" s="747"/>
      <c r="NWS109" s="747"/>
      <c r="NWT109" s="747"/>
      <c r="NWU109" s="747"/>
      <c r="NWV109" s="747"/>
      <c r="NWW109" s="747"/>
      <c r="NWX109" s="747"/>
      <c r="NWY109" s="747"/>
      <c r="NWZ109" s="747"/>
      <c r="NXA109" s="747"/>
      <c r="NXB109" s="747"/>
      <c r="NXC109" s="747"/>
      <c r="NXD109" s="747"/>
      <c r="NXE109" s="747"/>
      <c r="NXF109" s="747"/>
      <c r="NXG109" s="747"/>
      <c r="NXH109" s="747"/>
      <c r="NXI109" s="747"/>
      <c r="NXJ109" s="747"/>
      <c r="NXK109" s="747"/>
      <c r="NXL109" s="747"/>
      <c r="NXM109" s="747"/>
      <c r="NXN109" s="747"/>
      <c r="NXO109" s="747"/>
      <c r="NXP109" s="747"/>
      <c r="NXQ109" s="747"/>
      <c r="NXR109" s="747"/>
      <c r="NXS109" s="747"/>
      <c r="NXT109" s="747"/>
      <c r="NXU109" s="747"/>
      <c r="NXV109" s="747"/>
      <c r="NXW109" s="747"/>
      <c r="NXX109" s="747"/>
      <c r="NXY109" s="747"/>
      <c r="NXZ109" s="747"/>
      <c r="NYA109" s="747"/>
      <c r="NYB109" s="747"/>
      <c r="NYC109" s="747"/>
      <c r="NYD109" s="747"/>
      <c r="NYE109" s="747"/>
      <c r="NYF109" s="747"/>
      <c r="NYG109" s="747"/>
      <c r="NYH109" s="747"/>
      <c r="NYI109" s="747"/>
      <c r="NYJ109" s="747"/>
      <c r="NYK109" s="747"/>
      <c r="NYL109" s="747"/>
      <c r="NYM109" s="747"/>
      <c r="NYN109" s="747"/>
      <c r="NYO109" s="747"/>
      <c r="NYP109" s="747"/>
      <c r="NYQ109" s="747"/>
      <c r="NYR109" s="747"/>
      <c r="NYS109" s="747"/>
      <c r="NYT109" s="747"/>
      <c r="NYU109" s="747"/>
      <c r="NYV109" s="747"/>
      <c r="NYW109" s="747"/>
      <c r="NYX109" s="747"/>
      <c r="NYY109" s="747"/>
      <c r="NYZ109" s="747"/>
      <c r="NZA109" s="747"/>
      <c r="NZB109" s="747"/>
      <c r="NZC109" s="747"/>
      <c r="NZD109" s="747"/>
      <c r="NZE109" s="747"/>
      <c r="NZF109" s="747"/>
      <c r="NZG109" s="747"/>
      <c r="NZH109" s="747"/>
      <c r="NZI109" s="747"/>
      <c r="NZJ109" s="747"/>
      <c r="NZK109" s="747"/>
      <c r="NZL109" s="747"/>
      <c r="NZM109" s="747"/>
      <c r="NZN109" s="747"/>
      <c r="NZO109" s="747"/>
      <c r="NZP109" s="747"/>
      <c r="NZQ109" s="747"/>
      <c r="NZR109" s="747"/>
      <c r="NZS109" s="747"/>
      <c r="NZT109" s="747"/>
      <c r="NZU109" s="747"/>
      <c r="NZV109" s="747"/>
      <c r="NZW109" s="747"/>
      <c r="NZX109" s="747"/>
      <c r="NZY109" s="747"/>
      <c r="NZZ109" s="747"/>
      <c r="OAA109" s="747"/>
      <c r="OAB109" s="747"/>
      <c r="OAC109" s="747"/>
      <c r="OAD109" s="747"/>
      <c r="OAE109" s="747"/>
      <c r="OAF109" s="747"/>
      <c r="OAG109" s="747"/>
      <c r="OAH109" s="747"/>
      <c r="OAI109" s="747"/>
      <c r="OAJ109" s="747"/>
      <c r="OAK109" s="747"/>
      <c r="OAL109" s="747"/>
      <c r="OAM109" s="747"/>
      <c r="OAN109" s="747"/>
      <c r="OAO109" s="747"/>
      <c r="OAP109" s="747"/>
      <c r="OAQ109" s="747"/>
      <c r="OAR109" s="747"/>
      <c r="OAS109" s="747"/>
      <c r="OAT109" s="747"/>
      <c r="OAU109" s="747"/>
      <c r="OAV109" s="747"/>
      <c r="OAW109" s="747"/>
      <c r="OAX109" s="747"/>
      <c r="OAY109" s="747"/>
      <c r="OAZ109" s="747"/>
      <c r="OBA109" s="747"/>
      <c r="OBB109" s="747"/>
      <c r="OBC109" s="747"/>
      <c r="OBD109" s="747"/>
      <c r="OBE109" s="747"/>
      <c r="OBF109" s="747"/>
      <c r="OBG109" s="747"/>
      <c r="OBH109" s="747"/>
      <c r="OBI109" s="747"/>
      <c r="OBJ109" s="747"/>
      <c r="OBK109" s="747"/>
      <c r="OBL109" s="747"/>
      <c r="OBM109" s="747"/>
      <c r="OBN109" s="747"/>
      <c r="OBO109" s="747"/>
      <c r="OBP109" s="747"/>
      <c r="OBQ109" s="747"/>
      <c r="OBR109" s="747"/>
      <c r="OBS109" s="747"/>
      <c r="OBT109" s="747"/>
      <c r="OBU109" s="747"/>
      <c r="OBV109" s="747"/>
      <c r="OBW109" s="747"/>
      <c r="OBX109" s="747"/>
      <c r="OBY109" s="747"/>
      <c r="OBZ109" s="747"/>
      <c r="OCA109" s="747"/>
      <c r="OCB109" s="747"/>
      <c r="OCC109" s="747"/>
      <c r="OCD109" s="747"/>
      <c r="OCE109" s="747"/>
      <c r="OCF109" s="747"/>
      <c r="OCG109" s="747"/>
      <c r="OCH109" s="747"/>
      <c r="OCI109" s="747"/>
      <c r="OCJ109" s="747"/>
      <c r="OCK109" s="747"/>
      <c r="OCL109" s="747"/>
      <c r="OCM109" s="747"/>
      <c r="OCN109" s="747"/>
      <c r="OCO109" s="747"/>
      <c r="OCP109" s="747"/>
      <c r="OCQ109" s="747"/>
      <c r="OCR109" s="747"/>
      <c r="OCS109" s="747"/>
      <c r="OCT109" s="747"/>
      <c r="OCU109" s="747"/>
      <c r="OCV109" s="747"/>
      <c r="OCW109" s="747"/>
      <c r="OCX109" s="747"/>
      <c r="OCY109" s="747"/>
      <c r="OCZ109" s="747"/>
      <c r="ODA109" s="747"/>
      <c r="ODB109" s="747"/>
      <c r="ODC109" s="747"/>
      <c r="ODD109" s="747"/>
      <c r="ODE109" s="747"/>
      <c r="ODF109" s="747"/>
      <c r="ODG109" s="747"/>
      <c r="ODH109" s="747"/>
      <c r="ODI109" s="747"/>
      <c r="ODJ109" s="747"/>
      <c r="ODK109" s="747"/>
      <c r="ODL109" s="747"/>
      <c r="ODM109" s="747"/>
      <c r="ODN109" s="747"/>
      <c r="ODO109" s="747"/>
      <c r="ODP109" s="747"/>
      <c r="ODQ109" s="747"/>
      <c r="ODR109" s="747"/>
      <c r="ODS109" s="747"/>
      <c r="ODT109" s="747"/>
      <c r="ODU109" s="747"/>
      <c r="ODV109" s="747"/>
      <c r="ODW109" s="747"/>
      <c r="ODX109" s="747"/>
      <c r="ODY109" s="747"/>
      <c r="ODZ109" s="747"/>
      <c r="OEA109" s="747"/>
      <c r="OEB109" s="747"/>
      <c r="OEC109" s="747"/>
      <c r="OED109" s="747"/>
      <c r="OEE109" s="747"/>
      <c r="OEF109" s="747"/>
      <c r="OEG109" s="747"/>
      <c r="OEH109" s="747"/>
      <c r="OEI109" s="747"/>
      <c r="OEJ109" s="747"/>
      <c r="OEK109" s="747"/>
      <c r="OEL109" s="747"/>
      <c r="OEM109" s="747"/>
      <c r="OEN109" s="747"/>
      <c r="OEO109" s="747"/>
      <c r="OEP109" s="747"/>
      <c r="OEQ109" s="747"/>
      <c r="OER109" s="747"/>
      <c r="OES109" s="747"/>
      <c r="OET109" s="747"/>
      <c r="OEU109" s="747"/>
      <c r="OEV109" s="747"/>
      <c r="OEW109" s="747"/>
      <c r="OEX109" s="747"/>
      <c r="OEY109" s="747"/>
      <c r="OEZ109" s="747"/>
      <c r="OFA109" s="747"/>
      <c r="OFB109" s="747"/>
      <c r="OFC109" s="747"/>
      <c r="OFD109" s="747"/>
      <c r="OFE109" s="747"/>
      <c r="OFF109" s="747"/>
      <c r="OFG109" s="747"/>
      <c r="OFH109" s="747"/>
      <c r="OFI109" s="747"/>
      <c r="OFJ109" s="747"/>
      <c r="OFK109" s="747"/>
      <c r="OFL109" s="747"/>
      <c r="OFM109" s="747"/>
      <c r="OFN109" s="747"/>
      <c r="OFO109" s="747"/>
      <c r="OFP109" s="747"/>
      <c r="OFQ109" s="747"/>
      <c r="OFR109" s="747"/>
      <c r="OFS109" s="747"/>
      <c r="OFT109" s="747"/>
      <c r="OFU109" s="747"/>
      <c r="OFV109" s="747"/>
      <c r="OFW109" s="747"/>
      <c r="OFX109" s="747"/>
      <c r="OFY109" s="747"/>
      <c r="OFZ109" s="747"/>
      <c r="OGA109" s="747"/>
      <c r="OGB109" s="747"/>
      <c r="OGC109" s="747"/>
      <c r="OGD109" s="747"/>
      <c r="OGE109" s="747"/>
      <c r="OGF109" s="747"/>
      <c r="OGG109" s="747"/>
      <c r="OGH109" s="747"/>
      <c r="OGI109" s="747"/>
      <c r="OGJ109" s="747"/>
      <c r="OGK109" s="747"/>
      <c r="OGL109" s="747"/>
      <c r="OGM109" s="747"/>
      <c r="OGN109" s="747"/>
      <c r="OGO109" s="747"/>
      <c r="OGP109" s="747"/>
      <c r="OGQ109" s="747"/>
      <c r="OGR109" s="747"/>
      <c r="OGS109" s="747"/>
      <c r="OGT109" s="747"/>
      <c r="OGU109" s="747"/>
      <c r="OGV109" s="747"/>
      <c r="OGW109" s="747"/>
      <c r="OGX109" s="747"/>
      <c r="OGY109" s="747"/>
      <c r="OGZ109" s="747"/>
      <c r="OHA109" s="747"/>
      <c r="OHB109" s="747"/>
      <c r="OHC109" s="747"/>
      <c r="OHD109" s="747"/>
      <c r="OHE109" s="747"/>
      <c r="OHF109" s="747"/>
      <c r="OHG109" s="747"/>
      <c r="OHH109" s="747"/>
      <c r="OHI109" s="747"/>
      <c r="OHJ109" s="747"/>
      <c r="OHK109" s="747"/>
      <c r="OHL109" s="747"/>
      <c r="OHM109" s="747"/>
      <c r="OHN109" s="747"/>
      <c r="OHO109" s="747"/>
      <c r="OHP109" s="747"/>
      <c r="OHQ109" s="747"/>
      <c r="OHR109" s="747"/>
      <c r="OHS109" s="747"/>
      <c r="OHT109" s="747"/>
      <c r="OHU109" s="747"/>
      <c r="OHV109" s="747"/>
      <c r="OHW109" s="747"/>
      <c r="OHX109" s="747"/>
      <c r="OHY109" s="747"/>
      <c r="OHZ109" s="747"/>
      <c r="OIA109" s="747"/>
      <c r="OIB109" s="747"/>
      <c r="OIC109" s="747"/>
      <c r="OID109" s="747"/>
      <c r="OIE109" s="747"/>
      <c r="OIF109" s="747"/>
      <c r="OIG109" s="747"/>
      <c r="OIH109" s="747"/>
      <c r="OII109" s="747"/>
      <c r="OIJ109" s="747"/>
      <c r="OIK109" s="747"/>
      <c r="OIL109" s="747"/>
      <c r="OIM109" s="747"/>
      <c r="OIN109" s="747"/>
      <c r="OIO109" s="747"/>
      <c r="OIP109" s="747"/>
      <c r="OIQ109" s="747"/>
      <c r="OIR109" s="747"/>
      <c r="OIS109" s="747"/>
      <c r="OIT109" s="747"/>
      <c r="OIU109" s="747"/>
      <c r="OIV109" s="747"/>
      <c r="OIW109" s="747"/>
      <c r="OIX109" s="747"/>
      <c r="OIY109" s="747"/>
      <c r="OIZ109" s="747"/>
      <c r="OJA109" s="747"/>
      <c r="OJB109" s="747"/>
      <c r="OJC109" s="747"/>
      <c r="OJD109" s="747"/>
      <c r="OJE109" s="747"/>
      <c r="OJF109" s="747"/>
      <c r="OJG109" s="747"/>
      <c r="OJH109" s="747"/>
      <c r="OJI109" s="747"/>
      <c r="OJJ109" s="747"/>
      <c r="OJK109" s="747"/>
      <c r="OJL109" s="747"/>
      <c r="OJM109" s="747"/>
      <c r="OJN109" s="747"/>
      <c r="OJO109" s="747"/>
      <c r="OJP109" s="747"/>
      <c r="OJQ109" s="747"/>
      <c r="OJR109" s="747"/>
      <c r="OJS109" s="747"/>
      <c r="OJT109" s="747"/>
      <c r="OJU109" s="747"/>
      <c r="OJV109" s="747"/>
      <c r="OJW109" s="747"/>
      <c r="OJX109" s="747"/>
      <c r="OJY109" s="747"/>
      <c r="OJZ109" s="747"/>
      <c r="OKA109" s="747"/>
      <c r="OKB109" s="747"/>
      <c r="OKC109" s="747"/>
      <c r="OKD109" s="747"/>
      <c r="OKE109" s="747"/>
      <c r="OKF109" s="747"/>
      <c r="OKG109" s="747"/>
      <c r="OKH109" s="747"/>
      <c r="OKI109" s="747"/>
      <c r="OKJ109" s="747"/>
      <c r="OKK109" s="747"/>
      <c r="OKL109" s="747"/>
      <c r="OKM109" s="747"/>
      <c r="OKN109" s="747"/>
      <c r="OKO109" s="747"/>
      <c r="OKP109" s="747"/>
      <c r="OKQ109" s="747"/>
      <c r="OKR109" s="747"/>
      <c r="OKS109" s="747"/>
      <c r="OKT109" s="747"/>
      <c r="OKU109" s="747"/>
      <c r="OKV109" s="747"/>
      <c r="OKW109" s="747"/>
      <c r="OKX109" s="747"/>
      <c r="OKY109" s="747"/>
      <c r="OKZ109" s="747"/>
      <c r="OLA109" s="747"/>
      <c r="OLB109" s="747"/>
      <c r="OLC109" s="747"/>
      <c r="OLD109" s="747"/>
      <c r="OLE109" s="747"/>
      <c r="OLF109" s="747"/>
      <c r="OLG109" s="747"/>
      <c r="OLH109" s="747"/>
      <c r="OLI109" s="747"/>
      <c r="OLJ109" s="747"/>
      <c r="OLK109" s="747"/>
      <c r="OLL109" s="747"/>
      <c r="OLM109" s="747"/>
      <c r="OLN109" s="747"/>
      <c r="OLO109" s="747"/>
      <c r="OLP109" s="747"/>
      <c r="OLQ109" s="747"/>
      <c r="OLR109" s="747"/>
      <c r="OLS109" s="747"/>
      <c r="OLT109" s="747"/>
      <c r="OLU109" s="747"/>
      <c r="OLV109" s="747"/>
      <c r="OLW109" s="747"/>
      <c r="OLX109" s="747"/>
      <c r="OLY109" s="747"/>
      <c r="OLZ109" s="747"/>
      <c r="OMA109" s="747"/>
      <c r="OMB109" s="747"/>
      <c r="OMC109" s="747"/>
      <c r="OMD109" s="747"/>
      <c r="OME109" s="747"/>
      <c r="OMF109" s="747"/>
      <c r="OMG109" s="747"/>
      <c r="OMH109" s="747"/>
      <c r="OMI109" s="747"/>
      <c r="OMJ109" s="747"/>
      <c r="OMK109" s="747"/>
      <c r="OML109" s="747"/>
      <c r="OMM109" s="747"/>
      <c r="OMN109" s="747"/>
      <c r="OMO109" s="747"/>
      <c r="OMP109" s="747"/>
      <c r="OMQ109" s="747"/>
      <c r="OMR109" s="747"/>
      <c r="OMS109" s="747"/>
      <c r="OMT109" s="747"/>
      <c r="OMU109" s="747"/>
      <c r="OMV109" s="747"/>
      <c r="OMW109" s="747"/>
      <c r="OMX109" s="747"/>
      <c r="OMY109" s="747"/>
      <c r="OMZ109" s="747"/>
      <c r="ONA109" s="747"/>
      <c r="ONB109" s="747"/>
      <c r="ONC109" s="747"/>
      <c r="OND109" s="747"/>
      <c r="ONE109" s="747"/>
      <c r="ONF109" s="747"/>
      <c r="ONG109" s="747"/>
      <c r="ONH109" s="747"/>
      <c r="ONI109" s="747"/>
      <c r="ONJ109" s="747"/>
      <c r="ONK109" s="747"/>
      <c r="ONL109" s="747"/>
      <c r="ONM109" s="747"/>
      <c r="ONN109" s="747"/>
      <c r="ONO109" s="747"/>
      <c r="ONP109" s="747"/>
      <c r="ONQ109" s="747"/>
      <c r="ONR109" s="747"/>
      <c r="ONS109" s="747"/>
      <c r="ONT109" s="747"/>
      <c r="ONU109" s="747"/>
      <c r="ONV109" s="747"/>
      <c r="ONW109" s="747"/>
      <c r="ONX109" s="747"/>
      <c r="ONY109" s="747"/>
      <c r="ONZ109" s="747"/>
      <c r="OOA109" s="747"/>
      <c r="OOB109" s="747"/>
      <c r="OOC109" s="747"/>
      <c r="OOD109" s="747"/>
      <c r="OOE109" s="747"/>
      <c r="OOF109" s="747"/>
      <c r="OOG109" s="747"/>
      <c r="OOH109" s="747"/>
      <c r="OOI109" s="747"/>
      <c r="OOJ109" s="747"/>
      <c r="OOK109" s="747"/>
      <c r="OOL109" s="747"/>
      <c r="OOM109" s="747"/>
      <c r="OON109" s="747"/>
      <c r="OOO109" s="747"/>
      <c r="OOP109" s="747"/>
      <c r="OOQ109" s="747"/>
      <c r="OOR109" s="747"/>
      <c r="OOS109" s="747"/>
      <c r="OOT109" s="747"/>
      <c r="OOU109" s="747"/>
      <c r="OOV109" s="747"/>
      <c r="OOW109" s="747"/>
      <c r="OOX109" s="747"/>
      <c r="OOY109" s="747"/>
      <c r="OOZ109" s="747"/>
      <c r="OPA109" s="747"/>
      <c r="OPB109" s="747"/>
      <c r="OPC109" s="747"/>
      <c r="OPD109" s="747"/>
      <c r="OPE109" s="747"/>
      <c r="OPF109" s="747"/>
      <c r="OPG109" s="747"/>
      <c r="OPH109" s="747"/>
      <c r="OPI109" s="747"/>
      <c r="OPJ109" s="747"/>
      <c r="OPK109" s="747"/>
      <c r="OPL109" s="747"/>
      <c r="OPM109" s="747"/>
      <c r="OPN109" s="747"/>
      <c r="OPO109" s="747"/>
      <c r="OPP109" s="747"/>
      <c r="OPQ109" s="747"/>
      <c r="OPR109" s="747"/>
      <c r="OPS109" s="747"/>
      <c r="OPT109" s="747"/>
      <c r="OPU109" s="747"/>
      <c r="OPV109" s="747"/>
      <c r="OPW109" s="747"/>
      <c r="OPX109" s="747"/>
      <c r="OPY109" s="747"/>
      <c r="OPZ109" s="747"/>
      <c r="OQA109" s="747"/>
      <c r="OQB109" s="747"/>
      <c r="OQC109" s="747"/>
      <c r="OQD109" s="747"/>
      <c r="OQE109" s="747"/>
      <c r="OQF109" s="747"/>
      <c r="OQG109" s="747"/>
      <c r="OQH109" s="747"/>
      <c r="OQI109" s="747"/>
      <c r="OQJ109" s="747"/>
      <c r="OQK109" s="747"/>
      <c r="OQL109" s="747"/>
      <c r="OQM109" s="747"/>
      <c r="OQN109" s="747"/>
      <c r="OQO109" s="747"/>
      <c r="OQP109" s="747"/>
      <c r="OQQ109" s="747"/>
      <c r="OQR109" s="747"/>
      <c r="OQS109" s="747"/>
      <c r="OQT109" s="747"/>
      <c r="OQU109" s="747"/>
      <c r="OQV109" s="747"/>
      <c r="OQW109" s="747"/>
      <c r="OQX109" s="747"/>
      <c r="OQY109" s="747"/>
      <c r="OQZ109" s="747"/>
      <c r="ORA109" s="747"/>
      <c r="ORB109" s="747"/>
      <c r="ORC109" s="747"/>
      <c r="ORD109" s="747"/>
      <c r="ORE109" s="747"/>
      <c r="ORF109" s="747"/>
      <c r="ORG109" s="747"/>
      <c r="ORH109" s="747"/>
      <c r="ORI109" s="747"/>
      <c r="ORJ109" s="747"/>
      <c r="ORK109" s="747"/>
      <c r="ORL109" s="747"/>
      <c r="ORM109" s="747"/>
      <c r="ORN109" s="747"/>
      <c r="ORO109" s="747"/>
      <c r="ORP109" s="747"/>
      <c r="ORQ109" s="747"/>
      <c r="ORR109" s="747"/>
      <c r="ORS109" s="747"/>
      <c r="ORT109" s="747"/>
      <c r="ORU109" s="747"/>
      <c r="ORV109" s="747"/>
      <c r="ORW109" s="747"/>
      <c r="ORX109" s="747"/>
      <c r="ORY109" s="747"/>
      <c r="ORZ109" s="747"/>
      <c r="OSA109" s="747"/>
      <c r="OSB109" s="747"/>
      <c r="OSC109" s="747"/>
      <c r="OSD109" s="747"/>
      <c r="OSE109" s="747"/>
      <c r="OSF109" s="747"/>
      <c r="OSG109" s="747"/>
      <c r="OSH109" s="747"/>
      <c r="OSI109" s="747"/>
      <c r="OSJ109" s="747"/>
      <c r="OSK109" s="747"/>
      <c r="OSL109" s="747"/>
      <c r="OSM109" s="747"/>
      <c r="OSN109" s="747"/>
      <c r="OSO109" s="747"/>
      <c r="OSP109" s="747"/>
      <c r="OSQ109" s="747"/>
      <c r="OSR109" s="747"/>
      <c r="OSS109" s="747"/>
      <c r="OST109" s="747"/>
      <c r="OSU109" s="747"/>
      <c r="OSV109" s="747"/>
      <c r="OSW109" s="747"/>
      <c r="OSX109" s="747"/>
      <c r="OSY109" s="747"/>
      <c r="OSZ109" s="747"/>
      <c r="OTA109" s="747"/>
      <c r="OTB109" s="747"/>
      <c r="OTC109" s="747"/>
      <c r="OTD109" s="747"/>
      <c r="OTE109" s="747"/>
      <c r="OTF109" s="747"/>
      <c r="OTG109" s="747"/>
      <c r="OTH109" s="747"/>
      <c r="OTI109" s="747"/>
      <c r="OTJ109" s="747"/>
      <c r="OTK109" s="747"/>
      <c r="OTL109" s="747"/>
      <c r="OTM109" s="747"/>
      <c r="OTN109" s="747"/>
      <c r="OTO109" s="747"/>
      <c r="OTP109" s="747"/>
      <c r="OTQ109" s="747"/>
      <c r="OTR109" s="747"/>
      <c r="OTS109" s="747"/>
      <c r="OTT109" s="747"/>
      <c r="OTU109" s="747"/>
      <c r="OTV109" s="747"/>
      <c r="OTW109" s="747"/>
      <c r="OTX109" s="747"/>
      <c r="OTY109" s="747"/>
      <c r="OTZ109" s="747"/>
      <c r="OUA109" s="747"/>
      <c r="OUB109" s="747"/>
      <c r="OUC109" s="747"/>
      <c r="OUD109" s="747"/>
      <c r="OUE109" s="747"/>
      <c r="OUF109" s="747"/>
      <c r="OUG109" s="747"/>
      <c r="OUH109" s="747"/>
      <c r="OUI109" s="747"/>
      <c r="OUJ109" s="747"/>
      <c r="OUK109" s="747"/>
      <c r="OUL109" s="747"/>
      <c r="OUM109" s="747"/>
      <c r="OUN109" s="747"/>
      <c r="OUO109" s="747"/>
      <c r="OUP109" s="747"/>
      <c r="OUQ109" s="747"/>
      <c r="OUR109" s="747"/>
      <c r="OUS109" s="747"/>
      <c r="OUT109" s="747"/>
      <c r="OUU109" s="747"/>
      <c r="OUV109" s="747"/>
      <c r="OUW109" s="747"/>
      <c r="OUX109" s="747"/>
      <c r="OUY109" s="747"/>
      <c r="OUZ109" s="747"/>
      <c r="OVA109" s="747"/>
      <c r="OVB109" s="747"/>
      <c r="OVC109" s="747"/>
      <c r="OVD109" s="747"/>
      <c r="OVE109" s="747"/>
      <c r="OVF109" s="747"/>
      <c r="OVG109" s="747"/>
      <c r="OVH109" s="747"/>
      <c r="OVI109" s="747"/>
      <c r="OVJ109" s="747"/>
      <c r="OVK109" s="747"/>
      <c r="OVL109" s="747"/>
      <c r="OVM109" s="747"/>
      <c r="OVN109" s="747"/>
      <c r="OVO109" s="747"/>
      <c r="OVP109" s="747"/>
      <c r="OVQ109" s="747"/>
      <c r="OVR109" s="747"/>
      <c r="OVS109" s="747"/>
      <c r="OVT109" s="747"/>
      <c r="OVU109" s="747"/>
      <c r="OVV109" s="747"/>
      <c r="OVW109" s="747"/>
      <c r="OVX109" s="747"/>
      <c r="OVY109" s="747"/>
      <c r="OVZ109" s="747"/>
      <c r="OWA109" s="747"/>
      <c r="OWB109" s="747"/>
      <c r="OWC109" s="747"/>
      <c r="OWD109" s="747"/>
      <c r="OWE109" s="747"/>
      <c r="OWF109" s="747"/>
      <c r="OWG109" s="747"/>
      <c r="OWH109" s="747"/>
      <c r="OWI109" s="747"/>
      <c r="OWJ109" s="747"/>
      <c r="OWK109" s="747"/>
      <c r="OWL109" s="747"/>
      <c r="OWM109" s="747"/>
      <c r="OWN109" s="747"/>
      <c r="OWO109" s="747"/>
      <c r="OWP109" s="747"/>
      <c r="OWQ109" s="747"/>
      <c r="OWR109" s="747"/>
      <c r="OWS109" s="747"/>
      <c r="OWT109" s="747"/>
      <c r="OWU109" s="747"/>
      <c r="OWV109" s="747"/>
      <c r="OWW109" s="747"/>
      <c r="OWX109" s="747"/>
      <c r="OWY109" s="747"/>
      <c r="OWZ109" s="747"/>
      <c r="OXA109" s="747"/>
      <c r="OXB109" s="747"/>
      <c r="OXC109" s="747"/>
      <c r="OXD109" s="747"/>
      <c r="OXE109" s="747"/>
      <c r="OXF109" s="747"/>
      <c r="OXG109" s="747"/>
      <c r="OXH109" s="747"/>
      <c r="OXI109" s="747"/>
      <c r="OXJ109" s="747"/>
      <c r="OXK109" s="747"/>
      <c r="OXL109" s="747"/>
      <c r="OXM109" s="747"/>
      <c r="OXN109" s="747"/>
      <c r="OXO109" s="747"/>
      <c r="OXP109" s="747"/>
      <c r="OXQ109" s="747"/>
      <c r="OXR109" s="747"/>
      <c r="OXS109" s="747"/>
      <c r="OXT109" s="747"/>
      <c r="OXU109" s="747"/>
      <c r="OXV109" s="747"/>
      <c r="OXW109" s="747"/>
      <c r="OXX109" s="747"/>
      <c r="OXY109" s="747"/>
      <c r="OXZ109" s="747"/>
      <c r="OYA109" s="747"/>
      <c r="OYB109" s="747"/>
      <c r="OYC109" s="747"/>
      <c r="OYD109" s="747"/>
      <c r="OYE109" s="747"/>
      <c r="OYF109" s="747"/>
      <c r="OYG109" s="747"/>
      <c r="OYH109" s="747"/>
      <c r="OYI109" s="747"/>
      <c r="OYJ109" s="747"/>
      <c r="OYK109" s="747"/>
      <c r="OYL109" s="747"/>
      <c r="OYM109" s="747"/>
      <c r="OYN109" s="747"/>
      <c r="OYO109" s="747"/>
      <c r="OYP109" s="747"/>
      <c r="OYQ109" s="747"/>
      <c r="OYR109" s="747"/>
      <c r="OYS109" s="747"/>
      <c r="OYT109" s="747"/>
      <c r="OYU109" s="747"/>
      <c r="OYV109" s="747"/>
      <c r="OYW109" s="747"/>
      <c r="OYX109" s="747"/>
      <c r="OYY109" s="747"/>
      <c r="OYZ109" s="747"/>
      <c r="OZA109" s="747"/>
      <c r="OZB109" s="747"/>
      <c r="OZC109" s="747"/>
      <c r="OZD109" s="747"/>
      <c r="OZE109" s="747"/>
      <c r="OZF109" s="747"/>
      <c r="OZG109" s="747"/>
      <c r="OZH109" s="747"/>
      <c r="OZI109" s="747"/>
      <c r="OZJ109" s="747"/>
      <c r="OZK109" s="747"/>
      <c r="OZL109" s="747"/>
      <c r="OZM109" s="747"/>
      <c r="OZN109" s="747"/>
      <c r="OZO109" s="747"/>
      <c r="OZP109" s="747"/>
      <c r="OZQ109" s="747"/>
      <c r="OZR109" s="747"/>
      <c r="OZS109" s="747"/>
      <c r="OZT109" s="747"/>
      <c r="OZU109" s="747"/>
      <c r="OZV109" s="747"/>
      <c r="OZW109" s="747"/>
      <c r="OZX109" s="747"/>
      <c r="OZY109" s="747"/>
      <c r="OZZ109" s="747"/>
      <c r="PAA109" s="747"/>
      <c r="PAB109" s="747"/>
      <c r="PAC109" s="747"/>
      <c r="PAD109" s="747"/>
      <c r="PAE109" s="747"/>
      <c r="PAF109" s="747"/>
      <c r="PAG109" s="747"/>
      <c r="PAH109" s="747"/>
      <c r="PAI109" s="747"/>
      <c r="PAJ109" s="747"/>
      <c r="PAK109" s="747"/>
      <c r="PAL109" s="747"/>
      <c r="PAM109" s="747"/>
      <c r="PAN109" s="747"/>
      <c r="PAO109" s="747"/>
      <c r="PAP109" s="747"/>
      <c r="PAQ109" s="747"/>
      <c r="PAR109" s="747"/>
      <c r="PAS109" s="747"/>
      <c r="PAT109" s="747"/>
      <c r="PAU109" s="747"/>
      <c r="PAV109" s="747"/>
      <c r="PAW109" s="747"/>
      <c r="PAX109" s="747"/>
      <c r="PAY109" s="747"/>
      <c r="PAZ109" s="747"/>
      <c r="PBA109" s="747"/>
      <c r="PBB109" s="747"/>
      <c r="PBC109" s="747"/>
      <c r="PBD109" s="747"/>
      <c r="PBE109" s="747"/>
      <c r="PBF109" s="747"/>
      <c r="PBG109" s="747"/>
      <c r="PBH109" s="747"/>
      <c r="PBI109" s="747"/>
      <c r="PBJ109" s="747"/>
      <c r="PBK109" s="747"/>
      <c r="PBL109" s="747"/>
      <c r="PBM109" s="747"/>
      <c r="PBN109" s="747"/>
      <c r="PBO109" s="747"/>
      <c r="PBP109" s="747"/>
      <c r="PBQ109" s="747"/>
      <c r="PBR109" s="747"/>
      <c r="PBS109" s="747"/>
      <c r="PBT109" s="747"/>
      <c r="PBU109" s="747"/>
      <c r="PBV109" s="747"/>
      <c r="PBW109" s="747"/>
      <c r="PBX109" s="747"/>
      <c r="PBY109" s="747"/>
      <c r="PBZ109" s="747"/>
      <c r="PCA109" s="747"/>
      <c r="PCB109" s="747"/>
      <c r="PCC109" s="747"/>
      <c r="PCD109" s="747"/>
      <c r="PCE109" s="747"/>
      <c r="PCF109" s="747"/>
      <c r="PCG109" s="747"/>
      <c r="PCH109" s="747"/>
      <c r="PCI109" s="747"/>
      <c r="PCJ109" s="747"/>
      <c r="PCK109" s="747"/>
      <c r="PCL109" s="747"/>
      <c r="PCM109" s="747"/>
      <c r="PCN109" s="747"/>
      <c r="PCO109" s="747"/>
      <c r="PCP109" s="747"/>
      <c r="PCQ109" s="747"/>
      <c r="PCR109" s="747"/>
      <c r="PCS109" s="747"/>
      <c r="PCT109" s="747"/>
      <c r="PCU109" s="747"/>
      <c r="PCV109" s="747"/>
      <c r="PCW109" s="747"/>
      <c r="PCX109" s="747"/>
      <c r="PCY109" s="747"/>
      <c r="PCZ109" s="747"/>
      <c r="PDA109" s="747"/>
      <c r="PDB109" s="747"/>
      <c r="PDC109" s="747"/>
      <c r="PDD109" s="747"/>
      <c r="PDE109" s="747"/>
      <c r="PDF109" s="747"/>
      <c r="PDG109" s="747"/>
      <c r="PDH109" s="747"/>
      <c r="PDI109" s="747"/>
      <c r="PDJ109" s="747"/>
      <c r="PDK109" s="747"/>
      <c r="PDL109" s="747"/>
      <c r="PDM109" s="747"/>
      <c r="PDN109" s="747"/>
      <c r="PDO109" s="747"/>
      <c r="PDP109" s="747"/>
      <c r="PDQ109" s="747"/>
      <c r="PDR109" s="747"/>
      <c r="PDS109" s="747"/>
      <c r="PDT109" s="747"/>
      <c r="PDU109" s="747"/>
      <c r="PDV109" s="747"/>
      <c r="PDW109" s="747"/>
      <c r="PDX109" s="747"/>
      <c r="PDY109" s="747"/>
      <c r="PDZ109" s="747"/>
      <c r="PEA109" s="747"/>
      <c r="PEB109" s="747"/>
      <c r="PEC109" s="747"/>
      <c r="PED109" s="747"/>
      <c r="PEE109" s="747"/>
      <c r="PEF109" s="747"/>
      <c r="PEG109" s="747"/>
      <c r="PEH109" s="747"/>
      <c r="PEI109" s="747"/>
      <c r="PEJ109" s="747"/>
      <c r="PEK109" s="747"/>
      <c r="PEL109" s="747"/>
      <c r="PEM109" s="747"/>
      <c r="PEN109" s="747"/>
      <c r="PEO109" s="747"/>
      <c r="PEP109" s="747"/>
      <c r="PEQ109" s="747"/>
      <c r="PER109" s="747"/>
      <c r="PES109" s="747"/>
      <c r="PET109" s="747"/>
      <c r="PEU109" s="747"/>
      <c r="PEV109" s="747"/>
      <c r="PEW109" s="747"/>
      <c r="PEX109" s="747"/>
      <c r="PEY109" s="747"/>
      <c r="PEZ109" s="747"/>
      <c r="PFA109" s="747"/>
      <c r="PFB109" s="747"/>
      <c r="PFC109" s="747"/>
      <c r="PFD109" s="747"/>
      <c r="PFE109" s="747"/>
      <c r="PFF109" s="747"/>
      <c r="PFG109" s="747"/>
      <c r="PFH109" s="747"/>
      <c r="PFI109" s="747"/>
      <c r="PFJ109" s="747"/>
      <c r="PFK109" s="747"/>
      <c r="PFL109" s="747"/>
      <c r="PFM109" s="747"/>
      <c r="PFN109" s="747"/>
      <c r="PFO109" s="747"/>
      <c r="PFP109" s="747"/>
      <c r="PFQ109" s="747"/>
      <c r="PFR109" s="747"/>
      <c r="PFS109" s="747"/>
      <c r="PFT109" s="747"/>
      <c r="PFU109" s="747"/>
      <c r="PFV109" s="747"/>
      <c r="PFW109" s="747"/>
      <c r="PFX109" s="747"/>
      <c r="PFY109" s="747"/>
      <c r="PFZ109" s="747"/>
      <c r="PGA109" s="747"/>
      <c r="PGB109" s="747"/>
      <c r="PGC109" s="747"/>
      <c r="PGD109" s="747"/>
      <c r="PGE109" s="747"/>
      <c r="PGF109" s="747"/>
      <c r="PGG109" s="747"/>
      <c r="PGH109" s="747"/>
      <c r="PGI109" s="747"/>
      <c r="PGJ109" s="747"/>
      <c r="PGK109" s="747"/>
      <c r="PGL109" s="747"/>
      <c r="PGM109" s="747"/>
      <c r="PGN109" s="747"/>
      <c r="PGO109" s="747"/>
      <c r="PGP109" s="747"/>
      <c r="PGQ109" s="747"/>
      <c r="PGR109" s="747"/>
      <c r="PGS109" s="747"/>
      <c r="PGT109" s="747"/>
      <c r="PGU109" s="747"/>
      <c r="PGV109" s="747"/>
      <c r="PGW109" s="747"/>
      <c r="PGX109" s="747"/>
      <c r="PGY109" s="747"/>
      <c r="PGZ109" s="747"/>
      <c r="PHA109" s="747"/>
      <c r="PHB109" s="747"/>
      <c r="PHC109" s="747"/>
      <c r="PHD109" s="747"/>
      <c r="PHE109" s="747"/>
      <c r="PHF109" s="747"/>
      <c r="PHG109" s="747"/>
      <c r="PHH109" s="747"/>
      <c r="PHI109" s="747"/>
      <c r="PHJ109" s="747"/>
      <c r="PHK109" s="747"/>
      <c r="PHL109" s="747"/>
      <c r="PHM109" s="747"/>
      <c r="PHN109" s="747"/>
      <c r="PHO109" s="747"/>
      <c r="PHP109" s="747"/>
      <c r="PHQ109" s="747"/>
      <c r="PHR109" s="747"/>
      <c r="PHS109" s="747"/>
      <c r="PHT109" s="747"/>
      <c r="PHU109" s="747"/>
      <c r="PHV109" s="747"/>
      <c r="PHW109" s="747"/>
      <c r="PHX109" s="747"/>
      <c r="PHY109" s="747"/>
      <c r="PHZ109" s="747"/>
      <c r="PIA109" s="747"/>
      <c r="PIB109" s="747"/>
      <c r="PIC109" s="747"/>
      <c r="PID109" s="747"/>
      <c r="PIE109" s="747"/>
      <c r="PIF109" s="747"/>
      <c r="PIG109" s="747"/>
      <c r="PIH109" s="747"/>
      <c r="PII109" s="747"/>
      <c r="PIJ109" s="747"/>
      <c r="PIK109" s="747"/>
      <c r="PIL109" s="747"/>
      <c r="PIM109" s="747"/>
      <c r="PIN109" s="747"/>
      <c r="PIO109" s="747"/>
      <c r="PIP109" s="747"/>
      <c r="PIQ109" s="747"/>
      <c r="PIR109" s="747"/>
      <c r="PIS109" s="747"/>
      <c r="PIT109" s="747"/>
      <c r="PIU109" s="747"/>
      <c r="PIV109" s="747"/>
      <c r="PIW109" s="747"/>
      <c r="PIX109" s="747"/>
      <c r="PIY109" s="747"/>
      <c r="PIZ109" s="747"/>
      <c r="PJA109" s="747"/>
      <c r="PJB109" s="747"/>
      <c r="PJC109" s="747"/>
      <c r="PJD109" s="747"/>
      <c r="PJE109" s="747"/>
      <c r="PJF109" s="747"/>
      <c r="PJG109" s="747"/>
      <c r="PJH109" s="747"/>
      <c r="PJI109" s="747"/>
      <c r="PJJ109" s="747"/>
      <c r="PJK109" s="747"/>
      <c r="PJL109" s="747"/>
      <c r="PJM109" s="747"/>
      <c r="PJN109" s="747"/>
      <c r="PJO109" s="747"/>
      <c r="PJP109" s="747"/>
      <c r="PJQ109" s="747"/>
      <c r="PJR109" s="747"/>
      <c r="PJS109" s="747"/>
      <c r="PJT109" s="747"/>
      <c r="PJU109" s="747"/>
      <c r="PJV109" s="747"/>
      <c r="PJW109" s="747"/>
      <c r="PJX109" s="747"/>
      <c r="PJY109" s="747"/>
      <c r="PJZ109" s="747"/>
      <c r="PKA109" s="747"/>
      <c r="PKB109" s="747"/>
      <c r="PKC109" s="747"/>
      <c r="PKD109" s="747"/>
      <c r="PKE109" s="747"/>
      <c r="PKF109" s="747"/>
      <c r="PKG109" s="747"/>
      <c r="PKH109" s="747"/>
      <c r="PKI109" s="747"/>
      <c r="PKJ109" s="747"/>
      <c r="PKK109" s="747"/>
      <c r="PKL109" s="747"/>
      <c r="PKM109" s="747"/>
      <c r="PKN109" s="747"/>
      <c r="PKO109" s="747"/>
      <c r="PKP109" s="747"/>
      <c r="PKQ109" s="747"/>
      <c r="PKR109" s="747"/>
      <c r="PKS109" s="747"/>
      <c r="PKT109" s="747"/>
      <c r="PKU109" s="747"/>
      <c r="PKV109" s="747"/>
      <c r="PKW109" s="747"/>
      <c r="PKX109" s="747"/>
      <c r="PKY109" s="747"/>
      <c r="PKZ109" s="747"/>
      <c r="PLA109" s="747"/>
      <c r="PLB109" s="747"/>
      <c r="PLC109" s="747"/>
      <c r="PLD109" s="747"/>
      <c r="PLE109" s="747"/>
      <c r="PLF109" s="747"/>
      <c r="PLG109" s="747"/>
      <c r="PLH109" s="747"/>
      <c r="PLI109" s="747"/>
      <c r="PLJ109" s="747"/>
      <c r="PLK109" s="747"/>
      <c r="PLL109" s="747"/>
      <c r="PLM109" s="747"/>
      <c r="PLN109" s="747"/>
      <c r="PLO109" s="747"/>
      <c r="PLP109" s="747"/>
      <c r="PLQ109" s="747"/>
      <c r="PLR109" s="747"/>
      <c r="PLS109" s="747"/>
      <c r="PLT109" s="747"/>
      <c r="PLU109" s="747"/>
      <c r="PLV109" s="747"/>
      <c r="PLW109" s="747"/>
      <c r="PLX109" s="747"/>
      <c r="PLY109" s="747"/>
      <c r="PLZ109" s="747"/>
      <c r="PMA109" s="747"/>
      <c r="PMB109" s="747"/>
      <c r="PMC109" s="747"/>
      <c r="PMD109" s="747"/>
      <c r="PME109" s="747"/>
      <c r="PMF109" s="747"/>
      <c r="PMG109" s="747"/>
      <c r="PMH109" s="747"/>
      <c r="PMI109" s="747"/>
      <c r="PMJ109" s="747"/>
      <c r="PMK109" s="747"/>
      <c r="PML109" s="747"/>
      <c r="PMM109" s="747"/>
      <c r="PMN109" s="747"/>
      <c r="PMO109" s="747"/>
      <c r="PMP109" s="747"/>
      <c r="PMQ109" s="747"/>
      <c r="PMR109" s="747"/>
      <c r="PMS109" s="747"/>
      <c r="PMT109" s="747"/>
      <c r="PMU109" s="747"/>
      <c r="PMV109" s="747"/>
      <c r="PMW109" s="747"/>
      <c r="PMX109" s="747"/>
      <c r="PMY109" s="747"/>
      <c r="PMZ109" s="747"/>
      <c r="PNA109" s="747"/>
      <c r="PNB109" s="747"/>
      <c r="PNC109" s="747"/>
      <c r="PND109" s="747"/>
      <c r="PNE109" s="747"/>
      <c r="PNF109" s="747"/>
      <c r="PNG109" s="747"/>
      <c r="PNH109" s="747"/>
      <c r="PNI109" s="747"/>
      <c r="PNJ109" s="747"/>
      <c r="PNK109" s="747"/>
      <c r="PNL109" s="747"/>
      <c r="PNM109" s="747"/>
      <c r="PNN109" s="747"/>
      <c r="PNO109" s="747"/>
      <c r="PNP109" s="747"/>
      <c r="PNQ109" s="747"/>
      <c r="PNR109" s="747"/>
      <c r="PNS109" s="747"/>
      <c r="PNT109" s="747"/>
      <c r="PNU109" s="747"/>
      <c r="PNV109" s="747"/>
      <c r="PNW109" s="747"/>
      <c r="PNX109" s="747"/>
      <c r="PNY109" s="747"/>
      <c r="PNZ109" s="747"/>
      <c r="POA109" s="747"/>
      <c r="POB109" s="747"/>
      <c r="POC109" s="747"/>
      <c r="POD109" s="747"/>
      <c r="POE109" s="747"/>
      <c r="POF109" s="747"/>
      <c r="POG109" s="747"/>
      <c r="POH109" s="747"/>
      <c r="POI109" s="747"/>
      <c r="POJ109" s="747"/>
      <c r="POK109" s="747"/>
      <c r="POL109" s="747"/>
      <c r="POM109" s="747"/>
      <c r="PON109" s="747"/>
      <c r="POO109" s="747"/>
      <c r="POP109" s="747"/>
      <c r="POQ109" s="747"/>
      <c r="POR109" s="747"/>
      <c r="POS109" s="747"/>
      <c r="POT109" s="747"/>
      <c r="POU109" s="747"/>
      <c r="POV109" s="747"/>
      <c r="POW109" s="747"/>
      <c r="POX109" s="747"/>
      <c r="POY109" s="747"/>
      <c r="POZ109" s="747"/>
      <c r="PPA109" s="747"/>
      <c r="PPB109" s="747"/>
      <c r="PPC109" s="747"/>
      <c r="PPD109" s="747"/>
      <c r="PPE109" s="747"/>
      <c r="PPF109" s="747"/>
      <c r="PPG109" s="747"/>
      <c r="PPH109" s="747"/>
      <c r="PPI109" s="747"/>
      <c r="PPJ109" s="747"/>
      <c r="PPK109" s="747"/>
      <c r="PPL109" s="747"/>
      <c r="PPM109" s="747"/>
      <c r="PPN109" s="747"/>
      <c r="PPO109" s="747"/>
      <c r="PPP109" s="747"/>
      <c r="PPQ109" s="747"/>
      <c r="PPR109" s="747"/>
      <c r="PPS109" s="747"/>
      <c r="PPT109" s="747"/>
      <c r="PPU109" s="747"/>
      <c r="PPV109" s="747"/>
      <c r="PPW109" s="747"/>
      <c r="PPX109" s="747"/>
      <c r="PPY109" s="747"/>
      <c r="PPZ109" s="747"/>
      <c r="PQA109" s="747"/>
      <c r="PQB109" s="747"/>
      <c r="PQC109" s="747"/>
      <c r="PQD109" s="747"/>
      <c r="PQE109" s="747"/>
      <c r="PQF109" s="747"/>
      <c r="PQG109" s="747"/>
      <c r="PQH109" s="747"/>
      <c r="PQI109" s="747"/>
      <c r="PQJ109" s="747"/>
      <c r="PQK109" s="747"/>
      <c r="PQL109" s="747"/>
      <c r="PQM109" s="747"/>
      <c r="PQN109" s="747"/>
      <c r="PQO109" s="747"/>
      <c r="PQP109" s="747"/>
      <c r="PQQ109" s="747"/>
      <c r="PQR109" s="747"/>
      <c r="PQS109" s="747"/>
      <c r="PQT109" s="747"/>
      <c r="PQU109" s="747"/>
      <c r="PQV109" s="747"/>
      <c r="PQW109" s="747"/>
      <c r="PQX109" s="747"/>
      <c r="PQY109" s="747"/>
      <c r="PQZ109" s="747"/>
      <c r="PRA109" s="747"/>
      <c r="PRB109" s="747"/>
      <c r="PRC109" s="747"/>
      <c r="PRD109" s="747"/>
      <c r="PRE109" s="747"/>
      <c r="PRF109" s="747"/>
      <c r="PRG109" s="747"/>
      <c r="PRH109" s="747"/>
      <c r="PRI109" s="747"/>
      <c r="PRJ109" s="747"/>
      <c r="PRK109" s="747"/>
      <c r="PRL109" s="747"/>
      <c r="PRM109" s="747"/>
      <c r="PRN109" s="747"/>
      <c r="PRO109" s="747"/>
      <c r="PRP109" s="747"/>
      <c r="PRQ109" s="747"/>
      <c r="PRR109" s="747"/>
      <c r="PRS109" s="747"/>
      <c r="PRT109" s="747"/>
      <c r="PRU109" s="747"/>
      <c r="PRV109" s="747"/>
      <c r="PRW109" s="747"/>
      <c r="PRX109" s="747"/>
      <c r="PRY109" s="747"/>
      <c r="PRZ109" s="747"/>
      <c r="PSA109" s="747"/>
      <c r="PSB109" s="747"/>
      <c r="PSC109" s="747"/>
      <c r="PSD109" s="747"/>
      <c r="PSE109" s="747"/>
      <c r="PSF109" s="747"/>
      <c r="PSG109" s="747"/>
      <c r="PSH109" s="747"/>
      <c r="PSI109" s="747"/>
      <c r="PSJ109" s="747"/>
      <c r="PSK109" s="747"/>
      <c r="PSL109" s="747"/>
      <c r="PSM109" s="747"/>
      <c r="PSN109" s="747"/>
      <c r="PSO109" s="747"/>
      <c r="PSP109" s="747"/>
      <c r="PSQ109" s="747"/>
      <c r="PSR109" s="747"/>
      <c r="PSS109" s="747"/>
      <c r="PST109" s="747"/>
      <c r="PSU109" s="747"/>
      <c r="PSV109" s="747"/>
      <c r="PSW109" s="747"/>
      <c r="PSX109" s="747"/>
      <c r="PSY109" s="747"/>
      <c r="PSZ109" s="747"/>
      <c r="PTA109" s="747"/>
      <c r="PTB109" s="747"/>
      <c r="PTC109" s="747"/>
      <c r="PTD109" s="747"/>
      <c r="PTE109" s="747"/>
      <c r="PTF109" s="747"/>
      <c r="PTG109" s="747"/>
      <c r="PTH109" s="747"/>
      <c r="PTI109" s="747"/>
      <c r="PTJ109" s="747"/>
      <c r="PTK109" s="747"/>
      <c r="PTL109" s="747"/>
      <c r="PTM109" s="747"/>
      <c r="PTN109" s="747"/>
      <c r="PTO109" s="747"/>
      <c r="PTP109" s="747"/>
      <c r="PTQ109" s="747"/>
      <c r="PTR109" s="747"/>
      <c r="PTS109" s="747"/>
      <c r="PTT109" s="747"/>
      <c r="PTU109" s="747"/>
      <c r="PTV109" s="747"/>
      <c r="PTW109" s="747"/>
      <c r="PTX109" s="747"/>
      <c r="PTY109" s="747"/>
      <c r="PTZ109" s="747"/>
      <c r="PUA109" s="747"/>
      <c r="PUB109" s="747"/>
      <c r="PUC109" s="747"/>
      <c r="PUD109" s="747"/>
      <c r="PUE109" s="747"/>
      <c r="PUF109" s="747"/>
      <c r="PUG109" s="747"/>
      <c r="PUH109" s="747"/>
      <c r="PUI109" s="747"/>
      <c r="PUJ109" s="747"/>
      <c r="PUK109" s="747"/>
      <c r="PUL109" s="747"/>
      <c r="PUM109" s="747"/>
      <c r="PUN109" s="747"/>
      <c r="PUO109" s="747"/>
      <c r="PUP109" s="747"/>
      <c r="PUQ109" s="747"/>
      <c r="PUR109" s="747"/>
      <c r="PUS109" s="747"/>
      <c r="PUT109" s="747"/>
      <c r="PUU109" s="747"/>
      <c r="PUV109" s="747"/>
      <c r="PUW109" s="747"/>
      <c r="PUX109" s="747"/>
      <c r="PUY109" s="747"/>
      <c r="PUZ109" s="747"/>
      <c r="PVA109" s="747"/>
      <c r="PVB109" s="747"/>
      <c r="PVC109" s="747"/>
      <c r="PVD109" s="747"/>
      <c r="PVE109" s="747"/>
      <c r="PVF109" s="747"/>
      <c r="PVG109" s="747"/>
      <c r="PVH109" s="747"/>
      <c r="PVI109" s="747"/>
      <c r="PVJ109" s="747"/>
      <c r="PVK109" s="747"/>
      <c r="PVL109" s="747"/>
      <c r="PVM109" s="747"/>
      <c r="PVN109" s="747"/>
      <c r="PVO109" s="747"/>
      <c r="PVP109" s="747"/>
      <c r="PVQ109" s="747"/>
      <c r="PVR109" s="747"/>
      <c r="PVS109" s="747"/>
      <c r="PVT109" s="747"/>
      <c r="PVU109" s="747"/>
      <c r="PVV109" s="747"/>
      <c r="PVW109" s="747"/>
      <c r="PVX109" s="747"/>
      <c r="PVY109" s="747"/>
      <c r="PVZ109" s="747"/>
      <c r="PWA109" s="747"/>
      <c r="PWB109" s="747"/>
      <c r="PWC109" s="747"/>
      <c r="PWD109" s="747"/>
      <c r="PWE109" s="747"/>
      <c r="PWF109" s="747"/>
      <c r="PWG109" s="747"/>
      <c r="PWH109" s="747"/>
      <c r="PWI109" s="747"/>
      <c r="PWJ109" s="747"/>
      <c r="PWK109" s="747"/>
      <c r="PWL109" s="747"/>
      <c r="PWM109" s="747"/>
      <c r="PWN109" s="747"/>
      <c r="PWO109" s="747"/>
      <c r="PWP109" s="747"/>
      <c r="PWQ109" s="747"/>
      <c r="PWR109" s="747"/>
      <c r="PWS109" s="747"/>
      <c r="PWT109" s="747"/>
      <c r="PWU109" s="747"/>
      <c r="PWV109" s="747"/>
      <c r="PWW109" s="747"/>
      <c r="PWX109" s="747"/>
      <c r="PWY109" s="747"/>
      <c r="PWZ109" s="747"/>
      <c r="PXA109" s="747"/>
      <c r="PXB109" s="747"/>
      <c r="PXC109" s="747"/>
      <c r="PXD109" s="747"/>
      <c r="PXE109" s="747"/>
      <c r="PXF109" s="747"/>
      <c r="PXG109" s="747"/>
      <c r="PXH109" s="747"/>
      <c r="PXI109" s="747"/>
      <c r="PXJ109" s="747"/>
      <c r="PXK109" s="747"/>
      <c r="PXL109" s="747"/>
      <c r="PXM109" s="747"/>
      <c r="PXN109" s="747"/>
      <c r="PXO109" s="747"/>
      <c r="PXP109" s="747"/>
      <c r="PXQ109" s="747"/>
      <c r="PXR109" s="747"/>
      <c r="PXS109" s="747"/>
      <c r="PXT109" s="747"/>
      <c r="PXU109" s="747"/>
      <c r="PXV109" s="747"/>
      <c r="PXW109" s="747"/>
      <c r="PXX109" s="747"/>
      <c r="PXY109" s="747"/>
      <c r="PXZ109" s="747"/>
      <c r="PYA109" s="747"/>
      <c r="PYB109" s="747"/>
      <c r="PYC109" s="747"/>
      <c r="PYD109" s="747"/>
      <c r="PYE109" s="747"/>
      <c r="PYF109" s="747"/>
      <c r="PYG109" s="747"/>
      <c r="PYH109" s="747"/>
      <c r="PYI109" s="747"/>
      <c r="PYJ109" s="747"/>
      <c r="PYK109" s="747"/>
      <c r="PYL109" s="747"/>
      <c r="PYM109" s="747"/>
      <c r="PYN109" s="747"/>
      <c r="PYO109" s="747"/>
      <c r="PYP109" s="747"/>
      <c r="PYQ109" s="747"/>
      <c r="PYR109" s="747"/>
      <c r="PYS109" s="747"/>
      <c r="PYT109" s="747"/>
      <c r="PYU109" s="747"/>
      <c r="PYV109" s="747"/>
      <c r="PYW109" s="747"/>
      <c r="PYX109" s="747"/>
      <c r="PYY109" s="747"/>
      <c r="PYZ109" s="747"/>
      <c r="PZA109" s="747"/>
      <c r="PZB109" s="747"/>
      <c r="PZC109" s="747"/>
      <c r="PZD109" s="747"/>
      <c r="PZE109" s="747"/>
      <c r="PZF109" s="747"/>
      <c r="PZG109" s="747"/>
      <c r="PZH109" s="747"/>
      <c r="PZI109" s="747"/>
      <c r="PZJ109" s="747"/>
      <c r="PZK109" s="747"/>
      <c r="PZL109" s="747"/>
      <c r="PZM109" s="747"/>
      <c r="PZN109" s="747"/>
      <c r="PZO109" s="747"/>
      <c r="PZP109" s="747"/>
      <c r="PZQ109" s="747"/>
      <c r="PZR109" s="747"/>
      <c r="PZS109" s="747"/>
      <c r="PZT109" s="747"/>
      <c r="PZU109" s="747"/>
      <c r="PZV109" s="747"/>
      <c r="PZW109" s="747"/>
      <c r="PZX109" s="747"/>
      <c r="PZY109" s="747"/>
      <c r="PZZ109" s="747"/>
      <c r="QAA109" s="747"/>
      <c r="QAB109" s="747"/>
      <c r="QAC109" s="747"/>
      <c r="QAD109" s="747"/>
      <c r="QAE109" s="747"/>
      <c r="QAF109" s="747"/>
      <c r="QAG109" s="747"/>
      <c r="QAH109" s="747"/>
      <c r="QAI109" s="747"/>
      <c r="QAJ109" s="747"/>
      <c r="QAK109" s="747"/>
      <c r="QAL109" s="747"/>
      <c r="QAM109" s="747"/>
      <c r="QAN109" s="747"/>
      <c r="QAO109" s="747"/>
      <c r="QAP109" s="747"/>
      <c r="QAQ109" s="747"/>
      <c r="QAR109" s="747"/>
      <c r="QAS109" s="747"/>
      <c r="QAT109" s="747"/>
      <c r="QAU109" s="747"/>
      <c r="QAV109" s="747"/>
      <c r="QAW109" s="747"/>
      <c r="QAX109" s="747"/>
      <c r="QAY109" s="747"/>
      <c r="QAZ109" s="747"/>
      <c r="QBA109" s="747"/>
      <c r="QBB109" s="747"/>
      <c r="QBC109" s="747"/>
      <c r="QBD109" s="747"/>
      <c r="QBE109" s="747"/>
      <c r="QBF109" s="747"/>
      <c r="QBG109" s="747"/>
      <c r="QBH109" s="747"/>
      <c r="QBI109" s="747"/>
      <c r="QBJ109" s="747"/>
      <c r="QBK109" s="747"/>
      <c r="QBL109" s="747"/>
      <c r="QBM109" s="747"/>
      <c r="QBN109" s="747"/>
      <c r="QBO109" s="747"/>
      <c r="QBP109" s="747"/>
      <c r="QBQ109" s="747"/>
      <c r="QBR109" s="747"/>
      <c r="QBS109" s="747"/>
      <c r="QBT109" s="747"/>
      <c r="QBU109" s="747"/>
      <c r="QBV109" s="747"/>
      <c r="QBW109" s="747"/>
      <c r="QBX109" s="747"/>
      <c r="QBY109" s="747"/>
      <c r="QBZ109" s="747"/>
      <c r="QCA109" s="747"/>
      <c r="QCB109" s="747"/>
      <c r="QCC109" s="747"/>
      <c r="QCD109" s="747"/>
      <c r="QCE109" s="747"/>
      <c r="QCF109" s="747"/>
      <c r="QCG109" s="747"/>
      <c r="QCH109" s="747"/>
      <c r="QCI109" s="747"/>
      <c r="QCJ109" s="747"/>
      <c r="QCK109" s="747"/>
      <c r="QCL109" s="747"/>
      <c r="QCM109" s="747"/>
      <c r="QCN109" s="747"/>
      <c r="QCO109" s="747"/>
      <c r="QCP109" s="747"/>
      <c r="QCQ109" s="747"/>
      <c r="QCR109" s="747"/>
      <c r="QCS109" s="747"/>
      <c r="QCT109" s="747"/>
      <c r="QCU109" s="747"/>
      <c r="QCV109" s="747"/>
      <c r="QCW109" s="747"/>
      <c r="QCX109" s="747"/>
      <c r="QCY109" s="747"/>
      <c r="QCZ109" s="747"/>
      <c r="QDA109" s="747"/>
      <c r="QDB109" s="747"/>
      <c r="QDC109" s="747"/>
      <c r="QDD109" s="747"/>
      <c r="QDE109" s="747"/>
      <c r="QDF109" s="747"/>
      <c r="QDG109" s="747"/>
      <c r="QDH109" s="747"/>
      <c r="QDI109" s="747"/>
      <c r="QDJ109" s="747"/>
      <c r="QDK109" s="747"/>
      <c r="QDL109" s="747"/>
      <c r="QDM109" s="747"/>
      <c r="QDN109" s="747"/>
      <c r="QDO109" s="747"/>
      <c r="QDP109" s="747"/>
      <c r="QDQ109" s="747"/>
      <c r="QDR109" s="747"/>
      <c r="QDS109" s="747"/>
      <c r="QDT109" s="747"/>
      <c r="QDU109" s="747"/>
      <c r="QDV109" s="747"/>
      <c r="QDW109" s="747"/>
      <c r="QDX109" s="747"/>
      <c r="QDY109" s="747"/>
      <c r="QDZ109" s="747"/>
      <c r="QEA109" s="747"/>
      <c r="QEB109" s="747"/>
      <c r="QEC109" s="747"/>
      <c r="QED109" s="747"/>
      <c r="QEE109" s="747"/>
      <c r="QEF109" s="747"/>
      <c r="QEG109" s="747"/>
      <c r="QEH109" s="747"/>
      <c r="QEI109" s="747"/>
      <c r="QEJ109" s="747"/>
      <c r="QEK109" s="747"/>
      <c r="QEL109" s="747"/>
      <c r="QEM109" s="747"/>
      <c r="QEN109" s="747"/>
      <c r="QEO109" s="747"/>
      <c r="QEP109" s="747"/>
      <c r="QEQ109" s="747"/>
      <c r="QER109" s="747"/>
      <c r="QES109" s="747"/>
      <c r="QET109" s="747"/>
      <c r="QEU109" s="747"/>
      <c r="QEV109" s="747"/>
      <c r="QEW109" s="747"/>
      <c r="QEX109" s="747"/>
      <c r="QEY109" s="747"/>
      <c r="QEZ109" s="747"/>
      <c r="QFA109" s="747"/>
      <c r="QFB109" s="747"/>
      <c r="QFC109" s="747"/>
      <c r="QFD109" s="747"/>
      <c r="QFE109" s="747"/>
      <c r="QFF109" s="747"/>
      <c r="QFG109" s="747"/>
      <c r="QFH109" s="747"/>
      <c r="QFI109" s="747"/>
      <c r="QFJ109" s="747"/>
      <c r="QFK109" s="747"/>
      <c r="QFL109" s="747"/>
      <c r="QFM109" s="747"/>
      <c r="QFN109" s="747"/>
      <c r="QFO109" s="747"/>
      <c r="QFP109" s="747"/>
      <c r="QFQ109" s="747"/>
      <c r="QFR109" s="747"/>
      <c r="QFS109" s="747"/>
      <c r="QFT109" s="747"/>
      <c r="QFU109" s="747"/>
      <c r="QFV109" s="747"/>
      <c r="QFW109" s="747"/>
      <c r="QFX109" s="747"/>
      <c r="QFY109" s="747"/>
      <c r="QFZ109" s="747"/>
      <c r="QGA109" s="747"/>
      <c r="QGB109" s="747"/>
      <c r="QGC109" s="747"/>
      <c r="QGD109" s="747"/>
      <c r="QGE109" s="747"/>
      <c r="QGF109" s="747"/>
      <c r="QGG109" s="747"/>
      <c r="QGH109" s="747"/>
      <c r="QGI109" s="747"/>
      <c r="QGJ109" s="747"/>
      <c r="QGK109" s="747"/>
      <c r="QGL109" s="747"/>
      <c r="QGM109" s="747"/>
      <c r="QGN109" s="747"/>
      <c r="QGO109" s="747"/>
      <c r="QGP109" s="747"/>
      <c r="QGQ109" s="747"/>
      <c r="QGR109" s="747"/>
      <c r="QGS109" s="747"/>
      <c r="QGT109" s="747"/>
      <c r="QGU109" s="747"/>
      <c r="QGV109" s="747"/>
      <c r="QGW109" s="747"/>
      <c r="QGX109" s="747"/>
      <c r="QGY109" s="747"/>
      <c r="QGZ109" s="747"/>
      <c r="QHA109" s="747"/>
      <c r="QHB109" s="747"/>
      <c r="QHC109" s="747"/>
      <c r="QHD109" s="747"/>
      <c r="QHE109" s="747"/>
      <c r="QHF109" s="747"/>
      <c r="QHG109" s="747"/>
      <c r="QHH109" s="747"/>
      <c r="QHI109" s="747"/>
      <c r="QHJ109" s="747"/>
      <c r="QHK109" s="747"/>
      <c r="QHL109" s="747"/>
      <c r="QHM109" s="747"/>
      <c r="QHN109" s="747"/>
      <c r="QHO109" s="747"/>
      <c r="QHP109" s="747"/>
      <c r="QHQ109" s="747"/>
      <c r="QHR109" s="747"/>
      <c r="QHS109" s="747"/>
      <c r="QHT109" s="747"/>
      <c r="QHU109" s="747"/>
      <c r="QHV109" s="747"/>
      <c r="QHW109" s="747"/>
      <c r="QHX109" s="747"/>
      <c r="QHY109" s="747"/>
      <c r="QHZ109" s="747"/>
      <c r="QIA109" s="747"/>
      <c r="QIB109" s="747"/>
      <c r="QIC109" s="747"/>
      <c r="QID109" s="747"/>
      <c r="QIE109" s="747"/>
      <c r="QIF109" s="747"/>
      <c r="QIG109" s="747"/>
      <c r="QIH109" s="747"/>
      <c r="QII109" s="747"/>
      <c r="QIJ109" s="747"/>
      <c r="QIK109" s="747"/>
      <c r="QIL109" s="747"/>
      <c r="QIM109" s="747"/>
      <c r="QIN109" s="747"/>
      <c r="QIO109" s="747"/>
      <c r="QIP109" s="747"/>
      <c r="QIQ109" s="747"/>
      <c r="QIR109" s="747"/>
      <c r="QIS109" s="747"/>
      <c r="QIT109" s="747"/>
      <c r="QIU109" s="747"/>
      <c r="QIV109" s="747"/>
      <c r="QIW109" s="747"/>
      <c r="QIX109" s="747"/>
      <c r="QIY109" s="747"/>
      <c r="QIZ109" s="747"/>
      <c r="QJA109" s="747"/>
      <c r="QJB109" s="747"/>
      <c r="QJC109" s="747"/>
      <c r="QJD109" s="747"/>
      <c r="QJE109" s="747"/>
      <c r="QJF109" s="747"/>
      <c r="QJG109" s="747"/>
      <c r="QJH109" s="747"/>
      <c r="QJI109" s="747"/>
      <c r="QJJ109" s="747"/>
      <c r="QJK109" s="747"/>
      <c r="QJL109" s="747"/>
      <c r="QJM109" s="747"/>
      <c r="QJN109" s="747"/>
      <c r="QJO109" s="747"/>
      <c r="QJP109" s="747"/>
      <c r="QJQ109" s="747"/>
      <c r="QJR109" s="747"/>
      <c r="QJS109" s="747"/>
      <c r="QJT109" s="747"/>
      <c r="QJU109" s="747"/>
      <c r="QJV109" s="747"/>
      <c r="QJW109" s="747"/>
      <c r="QJX109" s="747"/>
      <c r="QJY109" s="747"/>
      <c r="QJZ109" s="747"/>
      <c r="QKA109" s="747"/>
      <c r="QKB109" s="747"/>
      <c r="QKC109" s="747"/>
      <c r="QKD109" s="747"/>
      <c r="QKE109" s="747"/>
      <c r="QKF109" s="747"/>
      <c r="QKG109" s="747"/>
      <c r="QKH109" s="747"/>
      <c r="QKI109" s="747"/>
      <c r="QKJ109" s="747"/>
      <c r="QKK109" s="747"/>
      <c r="QKL109" s="747"/>
      <c r="QKM109" s="747"/>
      <c r="QKN109" s="747"/>
      <c r="QKO109" s="747"/>
      <c r="QKP109" s="747"/>
      <c r="QKQ109" s="747"/>
      <c r="QKR109" s="747"/>
      <c r="QKS109" s="747"/>
      <c r="QKT109" s="747"/>
      <c r="QKU109" s="747"/>
      <c r="QKV109" s="747"/>
      <c r="QKW109" s="747"/>
      <c r="QKX109" s="747"/>
      <c r="QKY109" s="747"/>
      <c r="QKZ109" s="747"/>
      <c r="QLA109" s="747"/>
      <c r="QLB109" s="747"/>
      <c r="QLC109" s="747"/>
      <c r="QLD109" s="747"/>
      <c r="QLE109" s="747"/>
      <c r="QLF109" s="747"/>
      <c r="QLG109" s="747"/>
      <c r="QLH109" s="747"/>
      <c r="QLI109" s="747"/>
      <c r="QLJ109" s="747"/>
      <c r="QLK109" s="747"/>
      <c r="QLL109" s="747"/>
      <c r="QLM109" s="747"/>
      <c r="QLN109" s="747"/>
      <c r="QLO109" s="747"/>
      <c r="QLP109" s="747"/>
      <c r="QLQ109" s="747"/>
      <c r="QLR109" s="747"/>
      <c r="QLS109" s="747"/>
      <c r="QLT109" s="747"/>
      <c r="QLU109" s="747"/>
      <c r="QLV109" s="747"/>
      <c r="QLW109" s="747"/>
      <c r="QLX109" s="747"/>
      <c r="QLY109" s="747"/>
      <c r="QLZ109" s="747"/>
      <c r="QMA109" s="747"/>
      <c r="QMB109" s="747"/>
      <c r="QMC109" s="747"/>
      <c r="QMD109" s="747"/>
      <c r="QME109" s="747"/>
      <c r="QMF109" s="747"/>
      <c r="QMG109" s="747"/>
      <c r="QMH109" s="747"/>
      <c r="QMI109" s="747"/>
      <c r="QMJ109" s="747"/>
      <c r="QMK109" s="747"/>
      <c r="QML109" s="747"/>
      <c r="QMM109" s="747"/>
      <c r="QMN109" s="747"/>
      <c r="QMO109" s="747"/>
      <c r="QMP109" s="747"/>
      <c r="QMQ109" s="747"/>
      <c r="QMR109" s="747"/>
      <c r="QMS109" s="747"/>
      <c r="QMT109" s="747"/>
      <c r="QMU109" s="747"/>
      <c r="QMV109" s="747"/>
      <c r="QMW109" s="747"/>
      <c r="QMX109" s="747"/>
      <c r="QMY109" s="747"/>
      <c r="QMZ109" s="747"/>
      <c r="QNA109" s="747"/>
      <c r="QNB109" s="747"/>
      <c r="QNC109" s="747"/>
      <c r="QND109" s="747"/>
      <c r="QNE109" s="747"/>
      <c r="QNF109" s="747"/>
      <c r="QNG109" s="747"/>
      <c r="QNH109" s="747"/>
      <c r="QNI109" s="747"/>
      <c r="QNJ109" s="747"/>
      <c r="QNK109" s="747"/>
      <c r="QNL109" s="747"/>
      <c r="QNM109" s="747"/>
      <c r="QNN109" s="747"/>
      <c r="QNO109" s="747"/>
      <c r="QNP109" s="747"/>
      <c r="QNQ109" s="747"/>
      <c r="QNR109" s="747"/>
      <c r="QNS109" s="747"/>
      <c r="QNT109" s="747"/>
      <c r="QNU109" s="747"/>
      <c r="QNV109" s="747"/>
      <c r="QNW109" s="747"/>
      <c r="QNX109" s="747"/>
      <c r="QNY109" s="747"/>
      <c r="QNZ109" s="747"/>
      <c r="QOA109" s="747"/>
      <c r="QOB109" s="747"/>
      <c r="QOC109" s="747"/>
      <c r="QOD109" s="747"/>
      <c r="QOE109" s="747"/>
      <c r="QOF109" s="747"/>
      <c r="QOG109" s="747"/>
      <c r="QOH109" s="747"/>
      <c r="QOI109" s="747"/>
      <c r="QOJ109" s="747"/>
      <c r="QOK109" s="747"/>
      <c r="QOL109" s="747"/>
      <c r="QOM109" s="747"/>
      <c r="QON109" s="747"/>
      <c r="QOO109" s="747"/>
      <c r="QOP109" s="747"/>
      <c r="QOQ109" s="747"/>
      <c r="QOR109" s="747"/>
      <c r="QOS109" s="747"/>
      <c r="QOT109" s="747"/>
      <c r="QOU109" s="747"/>
      <c r="QOV109" s="747"/>
      <c r="QOW109" s="747"/>
      <c r="QOX109" s="747"/>
      <c r="QOY109" s="747"/>
      <c r="QOZ109" s="747"/>
      <c r="QPA109" s="747"/>
      <c r="QPB109" s="747"/>
      <c r="QPC109" s="747"/>
      <c r="QPD109" s="747"/>
      <c r="QPE109" s="747"/>
      <c r="QPF109" s="747"/>
      <c r="QPG109" s="747"/>
      <c r="QPH109" s="747"/>
      <c r="QPI109" s="747"/>
      <c r="QPJ109" s="747"/>
      <c r="QPK109" s="747"/>
      <c r="QPL109" s="747"/>
      <c r="QPM109" s="747"/>
      <c r="QPN109" s="747"/>
      <c r="QPO109" s="747"/>
      <c r="QPP109" s="747"/>
      <c r="QPQ109" s="747"/>
      <c r="QPR109" s="747"/>
      <c r="QPS109" s="747"/>
      <c r="QPT109" s="747"/>
      <c r="QPU109" s="747"/>
      <c r="QPV109" s="747"/>
      <c r="QPW109" s="747"/>
      <c r="QPX109" s="747"/>
      <c r="QPY109" s="747"/>
      <c r="QPZ109" s="747"/>
      <c r="QQA109" s="747"/>
      <c r="QQB109" s="747"/>
      <c r="QQC109" s="747"/>
      <c r="QQD109" s="747"/>
      <c r="QQE109" s="747"/>
      <c r="QQF109" s="747"/>
      <c r="QQG109" s="747"/>
      <c r="QQH109" s="747"/>
      <c r="QQI109" s="747"/>
      <c r="QQJ109" s="747"/>
      <c r="QQK109" s="747"/>
      <c r="QQL109" s="747"/>
      <c r="QQM109" s="747"/>
      <c r="QQN109" s="747"/>
      <c r="QQO109" s="747"/>
      <c r="QQP109" s="747"/>
      <c r="QQQ109" s="747"/>
      <c r="QQR109" s="747"/>
      <c r="QQS109" s="747"/>
      <c r="QQT109" s="747"/>
      <c r="QQU109" s="747"/>
      <c r="QQV109" s="747"/>
      <c r="QQW109" s="747"/>
      <c r="QQX109" s="747"/>
      <c r="QQY109" s="747"/>
      <c r="QQZ109" s="747"/>
      <c r="QRA109" s="747"/>
      <c r="QRB109" s="747"/>
      <c r="QRC109" s="747"/>
      <c r="QRD109" s="747"/>
      <c r="QRE109" s="747"/>
      <c r="QRF109" s="747"/>
      <c r="QRG109" s="747"/>
      <c r="QRH109" s="747"/>
      <c r="QRI109" s="747"/>
      <c r="QRJ109" s="747"/>
      <c r="QRK109" s="747"/>
      <c r="QRL109" s="747"/>
      <c r="QRM109" s="747"/>
      <c r="QRN109" s="747"/>
      <c r="QRO109" s="747"/>
      <c r="QRP109" s="747"/>
      <c r="QRQ109" s="747"/>
      <c r="QRR109" s="747"/>
      <c r="QRS109" s="747"/>
      <c r="QRT109" s="747"/>
      <c r="QRU109" s="747"/>
      <c r="QRV109" s="747"/>
      <c r="QRW109" s="747"/>
      <c r="QRX109" s="747"/>
      <c r="QRY109" s="747"/>
      <c r="QRZ109" s="747"/>
      <c r="QSA109" s="747"/>
      <c r="QSB109" s="747"/>
      <c r="QSC109" s="747"/>
      <c r="QSD109" s="747"/>
      <c r="QSE109" s="747"/>
      <c r="QSF109" s="747"/>
      <c r="QSG109" s="747"/>
      <c r="QSH109" s="747"/>
      <c r="QSI109" s="747"/>
      <c r="QSJ109" s="747"/>
      <c r="QSK109" s="747"/>
      <c r="QSL109" s="747"/>
      <c r="QSM109" s="747"/>
      <c r="QSN109" s="747"/>
      <c r="QSO109" s="747"/>
      <c r="QSP109" s="747"/>
      <c r="QSQ109" s="747"/>
      <c r="QSR109" s="747"/>
      <c r="QSS109" s="747"/>
      <c r="QST109" s="747"/>
      <c r="QSU109" s="747"/>
      <c r="QSV109" s="747"/>
      <c r="QSW109" s="747"/>
      <c r="QSX109" s="747"/>
      <c r="QSY109" s="747"/>
      <c r="QSZ109" s="747"/>
      <c r="QTA109" s="747"/>
      <c r="QTB109" s="747"/>
      <c r="QTC109" s="747"/>
      <c r="QTD109" s="747"/>
      <c r="QTE109" s="747"/>
      <c r="QTF109" s="747"/>
      <c r="QTG109" s="747"/>
      <c r="QTH109" s="747"/>
      <c r="QTI109" s="747"/>
      <c r="QTJ109" s="747"/>
      <c r="QTK109" s="747"/>
      <c r="QTL109" s="747"/>
      <c r="QTM109" s="747"/>
      <c r="QTN109" s="747"/>
      <c r="QTO109" s="747"/>
      <c r="QTP109" s="747"/>
      <c r="QTQ109" s="747"/>
      <c r="QTR109" s="747"/>
      <c r="QTS109" s="747"/>
      <c r="QTT109" s="747"/>
      <c r="QTU109" s="747"/>
      <c r="QTV109" s="747"/>
      <c r="QTW109" s="747"/>
      <c r="QTX109" s="747"/>
      <c r="QTY109" s="747"/>
      <c r="QTZ109" s="747"/>
      <c r="QUA109" s="747"/>
      <c r="QUB109" s="747"/>
      <c r="QUC109" s="747"/>
      <c r="QUD109" s="747"/>
      <c r="QUE109" s="747"/>
      <c r="QUF109" s="747"/>
      <c r="QUG109" s="747"/>
      <c r="QUH109" s="747"/>
      <c r="QUI109" s="747"/>
      <c r="QUJ109" s="747"/>
      <c r="QUK109" s="747"/>
      <c r="QUL109" s="747"/>
      <c r="QUM109" s="747"/>
      <c r="QUN109" s="747"/>
      <c r="QUO109" s="747"/>
      <c r="QUP109" s="747"/>
      <c r="QUQ109" s="747"/>
      <c r="QUR109" s="747"/>
      <c r="QUS109" s="747"/>
      <c r="QUT109" s="747"/>
      <c r="QUU109" s="747"/>
      <c r="QUV109" s="747"/>
      <c r="QUW109" s="747"/>
      <c r="QUX109" s="747"/>
      <c r="QUY109" s="747"/>
      <c r="QUZ109" s="747"/>
      <c r="QVA109" s="747"/>
      <c r="QVB109" s="747"/>
      <c r="QVC109" s="747"/>
      <c r="QVD109" s="747"/>
      <c r="QVE109" s="747"/>
      <c r="QVF109" s="747"/>
      <c r="QVG109" s="747"/>
      <c r="QVH109" s="747"/>
      <c r="QVI109" s="747"/>
      <c r="QVJ109" s="747"/>
      <c r="QVK109" s="747"/>
      <c r="QVL109" s="747"/>
      <c r="QVM109" s="747"/>
      <c r="QVN109" s="747"/>
      <c r="QVO109" s="747"/>
      <c r="QVP109" s="747"/>
      <c r="QVQ109" s="747"/>
      <c r="QVR109" s="747"/>
      <c r="QVS109" s="747"/>
      <c r="QVT109" s="747"/>
      <c r="QVU109" s="747"/>
      <c r="QVV109" s="747"/>
      <c r="QVW109" s="747"/>
      <c r="QVX109" s="747"/>
      <c r="QVY109" s="747"/>
      <c r="QVZ109" s="747"/>
      <c r="QWA109" s="747"/>
      <c r="QWB109" s="747"/>
      <c r="QWC109" s="747"/>
      <c r="QWD109" s="747"/>
      <c r="QWE109" s="747"/>
      <c r="QWF109" s="747"/>
      <c r="QWG109" s="747"/>
      <c r="QWH109" s="747"/>
      <c r="QWI109" s="747"/>
      <c r="QWJ109" s="747"/>
      <c r="QWK109" s="747"/>
      <c r="QWL109" s="747"/>
      <c r="QWM109" s="747"/>
      <c r="QWN109" s="747"/>
      <c r="QWO109" s="747"/>
      <c r="QWP109" s="747"/>
      <c r="QWQ109" s="747"/>
      <c r="QWR109" s="747"/>
      <c r="QWS109" s="747"/>
      <c r="QWT109" s="747"/>
      <c r="QWU109" s="747"/>
      <c r="QWV109" s="747"/>
      <c r="QWW109" s="747"/>
      <c r="QWX109" s="747"/>
      <c r="QWY109" s="747"/>
      <c r="QWZ109" s="747"/>
      <c r="QXA109" s="747"/>
      <c r="QXB109" s="747"/>
      <c r="QXC109" s="747"/>
      <c r="QXD109" s="747"/>
      <c r="QXE109" s="747"/>
      <c r="QXF109" s="747"/>
      <c r="QXG109" s="747"/>
      <c r="QXH109" s="747"/>
      <c r="QXI109" s="747"/>
      <c r="QXJ109" s="747"/>
      <c r="QXK109" s="747"/>
      <c r="QXL109" s="747"/>
      <c r="QXM109" s="747"/>
      <c r="QXN109" s="747"/>
      <c r="QXO109" s="747"/>
      <c r="QXP109" s="747"/>
      <c r="QXQ109" s="747"/>
      <c r="QXR109" s="747"/>
      <c r="QXS109" s="747"/>
      <c r="QXT109" s="747"/>
      <c r="QXU109" s="747"/>
      <c r="QXV109" s="747"/>
      <c r="QXW109" s="747"/>
      <c r="QXX109" s="747"/>
      <c r="QXY109" s="747"/>
      <c r="QXZ109" s="747"/>
      <c r="QYA109" s="747"/>
      <c r="QYB109" s="747"/>
      <c r="QYC109" s="747"/>
      <c r="QYD109" s="747"/>
      <c r="QYE109" s="747"/>
      <c r="QYF109" s="747"/>
      <c r="QYG109" s="747"/>
      <c r="QYH109" s="747"/>
      <c r="QYI109" s="747"/>
      <c r="QYJ109" s="747"/>
      <c r="QYK109" s="747"/>
      <c r="QYL109" s="747"/>
      <c r="QYM109" s="747"/>
      <c r="QYN109" s="747"/>
      <c r="QYO109" s="747"/>
      <c r="QYP109" s="747"/>
      <c r="QYQ109" s="747"/>
      <c r="QYR109" s="747"/>
      <c r="QYS109" s="747"/>
      <c r="QYT109" s="747"/>
      <c r="QYU109" s="747"/>
      <c r="QYV109" s="747"/>
      <c r="QYW109" s="747"/>
      <c r="QYX109" s="747"/>
      <c r="QYY109" s="747"/>
      <c r="QYZ109" s="747"/>
      <c r="QZA109" s="747"/>
      <c r="QZB109" s="747"/>
      <c r="QZC109" s="747"/>
      <c r="QZD109" s="747"/>
      <c r="QZE109" s="747"/>
      <c r="QZF109" s="747"/>
      <c r="QZG109" s="747"/>
      <c r="QZH109" s="747"/>
      <c r="QZI109" s="747"/>
      <c r="QZJ109" s="747"/>
      <c r="QZK109" s="747"/>
      <c r="QZL109" s="747"/>
      <c r="QZM109" s="747"/>
      <c r="QZN109" s="747"/>
      <c r="QZO109" s="747"/>
      <c r="QZP109" s="747"/>
      <c r="QZQ109" s="747"/>
      <c r="QZR109" s="747"/>
      <c r="QZS109" s="747"/>
      <c r="QZT109" s="747"/>
      <c r="QZU109" s="747"/>
      <c r="QZV109" s="747"/>
      <c r="QZW109" s="747"/>
      <c r="QZX109" s="747"/>
      <c r="QZY109" s="747"/>
      <c r="QZZ109" s="747"/>
      <c r="RAA109" s="747"/>
      <c r="RAB109" s="747"/>
      <c r="RAC109" s="747"/>
      <c r="RAD109" s="747"/>
      <c r="RAE109" s="747"/>
      <c r="RAF109" s="747"/>
      <c r="RAG109" s="747"/>
      <c r="RAH109" s="747"/>
      <c r="RAI109" s="747"/>
      <c r="RAJ109" s="747"/>
      <c r="RAK109" s="747"/>
      <c r="RAL109" s="747"/>
      <c r="RAM109" s="747"/>
      <c r="RAN109" s="747"/>
      <c r="RAO109" s="747"/>
      <c r="RAP109" s="747"/>
      <c r="RAQ109" s="747"/>
      <c r="RAR109" s="747"/>
      <c r="RAS109" s="747"/>
      <c r="RAT109" s="747"/>
      <c r="RAU109" s="747"/>
      <c r="RAV109" s="747"/>
      <c r="RAW109" s="747"/>
      <c r="RAX109" s="747"/>
      <c r="RAY109" s="747"/>
      <c r="RAZ109" s="747"/>
      <c r="RBA109" s="747"/>
      <c r="RBB109" s="747"/>
      <c r="RBC109" s="747"/>
      <c r="RBD109" s="747"/>
      <c r="RBE109" s="747"/>
      <c r="RBF109" s="747"/>
      <c r="RBG109" s="747"/>
      <c r="RBH109" s="747"/>
      <c r="RBI109" s="747"/>
      <c r="RBJ109" s="747"/>
      <c r="RBK109" s="747"/>
      <c r="RBL109" s="747"/>
      <c r="RBM109" s="747"/>
      <c r="RBN109" s="747"/>
      <c r="RBO109" s="747"/>
      <c r="RBP109" s="747"/>
      <c r="RBQ109" s="747"/>
      <c r="RBR109" s="747"/>
      <c r="RBS109" s="747"/>
      <c r="RBT109" s="747"/>
      <c r="RBU109" s="747"/>
      <c r="RBV109" s="747"/>
      <c r="RBW109" s="747"/>
      <c r="RBX109" s="747"/>
      <c r="RBY109" s="747"/>
      <c r="RBZ109" s="747"/>
      <c r="RCA109" s="747"/>
      <c r="RCB109" s="747"/>
      <c r="RCC109" s="747"/>
      <c r="RCD109" s="747"/>
      <c r="RCE109" s="747"/>
      <c r="RCF109" s="747"/>
      <c r="RCG109" s="747"/>
      <c r="RCH109" s="747"/>
      <c r="RCI109" s="747"/>
      <c r="RCJ109" s="747"/>
      <c r="RCK109" s="747"/>
      <c r="RCL109" s="747"/>
      <c r="RCM109" s="747"/>
      <c r="RCN109" s="747"/>
      <c r="RCO109" s="747"/>
      <c r="RCP109" s="747"/>
      <c r="RCQ109" s="747"/>
      <c r="RCR109" s="747"/>
      <c r="RCS109" s="747"/>
      <c r="RCT109" s="747"/>
      <c r="RCU109" s="747"/>
      <c r="RCV109" s="747"/>
      <c r="RCW109" s="747"/>
      <c r="RCX109" s="747"/>
      <c r="RCY109" s="747"/>
      <c r="RCZ109" s="747"/>
      <c r="RDA109" s="747"/>
      <c r="RDB109" s="747"/>
      <c r="RDC109" s="747"/>
      <c r="RDD109" s="747"/>
      <c r="RDE109" s="747"/>
      <c r="RDF109" s="747"/>
      <c r="RDG109" s="747"/>
      <c r="RDH109" s="747"/>
      <c r="RDI109" s="747"/>
      <c r="RDJ109" s="747"/>
      <c r="RDK109" s="747"/>
      <c r="RDL109" s="747"/>
      <c r="RDM109" s="747"/>
      <c r="RDN109" s="747"/>
      <c r="RDO109" s="747"/>
      <c r="RDP109" s="747"/>
      <c r="RDQ109" s="747"/>
      <c r="RDR109" s="747"/>
      <c r="RDS109" s="747"/>
      <c r="RDT109" s="747"/>
      <c r="RDU109" s="747"/>
      <c r="RDV109" s="747"/>
      <c r="RDW109" s="747"/>
      <c r="RDX109" s="747"/>
      <c r="RDY109" s="747"/>
      <c r="RDZ109" s="747"/>
      <c r="REA109" s="747"/>
      <c r="REB109" s="747"/>
      <c r="REC109" s="747"/>
      <c r="RED109" s="747"/>
      <c r="REE109" s="747"/>
      <c r="REF109" s="747"/>
      <c r="REG109" s="747"/>
      <c r="REH109" s="747"/>
      <c r="REI109" s="747"/>
      <c r="REJ109" s="747"/>
      <c r="REK109" s="747"/>
      <c r="REL109" s="747"/>
      <c r="REM109" s="747"/>
      <c r="REN109" s="747"/>
      <c r="REO109" s="747"/>
      <c r="REP109" s="747"/>
      <c r="REQ109" s="747"/>
      <c r="RER109" s="747"/>
      <c r="RES109" s="747"/>
      <c r="RET109" s="747"/>
      <c r="REU109" s="747"/>
      <c r="REV109" s="747"/>
      <c r="REW109" s="747"/>
      <c r="REX109" s="747"/>
      <c r="REY109" s="747"/>
      <c r="REZ109" s="747"/>
      <c r="RFA109" s="747"/>
      <c r="RFB109" s="747"/>
      <c r="RFC109" s="747"/>
      <c r="RFD109" s="747"/>
      <c r="RFE109" s="747"/>
      <c r="RFF109" s="747"/>
      <c r="RFG109" s="747"/>
      <c r="RFH109" s="747"/>
      <c r="RFI109" s="747"/>
      <c r="RFJ109" s="747"/>
      <c r="RFK109" s="747"/>
      <c r="RFL109" s="747"/>
      <c r="RFM109" s="747"/>
      <c r="RFN109" s="747"/>
      <c r="RFO109" s="747"/>
      <c r="RFP109" s="747"/>
      <c r="RFQ109" s="747"/>
      <c r="RFR109" s="747"/>
      <c r="RFS109" s="747"/>
      <c r="RFT109" s="747"/>
      <c r="RFU109" s="747"/>
      <c r="RFV109" s="747"/>
      <c r="RFW109" s="747"/>
      <c r="RFX109" s="747"/>
      <c r="RFY109" s="747"/>
      <c r="RFZ109" s="747"/>
      <c r="RGA109" s="747"/>
      <c r="RGB109" s="747"/>
      <c r="RGC109" s="747"/>
      <c r="RGD109" s="747"/>
      <c r="RGE109" s="747"/>
      <c r="RGF109" s="747"/>
      <c r="RGG109" s="747"/>
      <c r="RGH109" s="747"/>
      <c r="RGI109" s="747"/>
      <c r="RGJ109" s="747"/>
      <c r="RGK109" s="747"/>
      <c r="RGL109" s="747"/>
      <c r="RGM109" s="747"/>
      <c r="RGN109" s="747"/>
      <c r="RGO109" s="747"/>
      <c r="RGP109" s="747"/>
      <c r="RGQ109" s="747"/>
      <c r="RGR109" s="747"/>
      <c r="RGS109" s="747"/>
      <c r="RGT109" s="747"/>
      <c r="RGU109" s="747"/>
      <c r="RGV109" s="747"/>
      <c r="RGW109" s="747"/>
      <c r="RGX109" s="747"/>
      <c r="RGY109" s="747"/>
      <c r="RGZ109" s="747"/>
      <c r="RHA109" s="747"/>
      <c r="RHB109" s="747"/>
      <c r="RHC109" s="747"/>
      <c r="RHD109" s="747"/>
      <c r="RHE109" s="747"/>
      <c r="RHF109" s="747"/>
      <c r="RHG109" s="747"/>
      <c r="RHH109" s="747"/>
      <c r="RHI109" s="747"/>
      <c r="RHJ109" s="747"/>
      <c r="RHK109" s="747"/>
      <c r="RHL109" s="747"/>
      <c r="RHM109" s="747"/>
      <c r="RHN109" s="747"/>
      <c r="RHO109" s="747"/>
      <c r="RHP109" s="747"/>
      <c r="RHQ109" s="747"/>
      <c r="RHR109" s="747"/>
      <c r="RHS109" s="747"/>
      <c r="RHT109" s="747"/>
      <c r="RHU109" s="747"/>
      <c r="RHV109" s="747"/>
      <c r="RHW109" s="747"/>
      <c r="RHX109" s="747"/>
      <c r="RHY109" s="747"/>
      <c r="RHZ109" s="747"/>
      <c r="RIA109" s="747"/>
      <c r="RIB109" s="747"/>
      <c r="RIC109" s="747"/>
      <c r="RID109" s="747"/>
      <c r="RIE109" s="747"/>
      <c r="RIF109" s="747"/>
      <c r="RIG109" s="747"/>
      <c r="RIH109" s="747"/>
      <c r="RII109" s="747"/>
      <c r="RIJ109" s="747"/>
      <c r="RIK109" s="747"/>
      <c r="RIL109" s="747"/>
      <c r="RIM109" s="747"/>
      <c r="RIN109" s="747"/>
      <c r="RIO109" s="747"/>
      <c r="RIP109" s="747"/>
      <c r="RIQ109" s="747"/>
      <c r="RIR109" s="747"/>
      <c r="RIS109" s="747"/>
      <c r="RIT109" s="747"/>
      <c r="RIU109" s="747"/>
      <c r="RIV109" s="747"/>
      <c r="RIW109" s="747"/>
      <c r="RIX109" s="747"/>
      <c r="RIY109" s="747"/>
      <c r="RIZ109" s="747"/>
      <c r="RJA109" s="747"/>
      <c r="RJB109" s="747"/>
      <c r="RJC109" s="747"/>
      <c r="RJD109" s="747"/>
      <c r="RJE109" s="747"/>
      <c r="RJF109" s="747"/>
      <c r="RJG109" s="747"/>
      <c r="RJH109" s="747"/>
      <c r="RJI109" s="747"/>
      <c r="RJJ109" s="747"/>
      <c r="RJK109" s="747"/>
      <c r="RJL109" s="747"/>
      <c r="RJM109" s="747"/>
      <c r="RJN109" s="747"/>
      <c r="RJO109" s="747"/>
      <c r="RJP109" s="747"/>
      <c r="RJQ109" s="747"/>
      <c r="RJR109" s="747"/>
      <c r="RJS109" s="747"/>
      <c r="RJT109" s="747"/>
      <c r="RJU109" s="747"/>
      <c r="RJV109" s="747"/>
      <c r="RJW109" s="747"/>
      <c r="RJX109" s="747"/>
      <c r="RJY109" s="747"/>
      <c r="RJZ109" s="747"/>
      <c r="RKA109" s="747"/>
      <c r="RKB109" s="747"/>
      <c r="RKC109" s="747"/>
      <c r="RKD109" s="747"/>
      <c r="RKE109" s="747"/>
      <c r="RKF109" s="747"/>
      <c r="RKG109" s="747"/>
      <c r="RKH109" s="747"/>
      <c r="RKI109" s="747"/>
      <c r="RKJ109" s="747"/>
      <c r="RKK109" s="747"/>
      <c r="RKL109" s="747"/>
      <c r="RKM109" s="747"/>
      <c r="RKN109" s="747"/>
      <c r="RKO109" s="747"/>
      <c r="RKP109" s="747"/>
      <c r="RKQ109" s="747"/>
      <c r="RKR109" s="747"/>
      <c r="RKS109" s="747"/>
      <c r="RKT109" s="747"/>
      <c r="RKU109" s="747"/>
      <c r="RKV109" s="747"/>
      <c r="RKW109" s="747"/>
      <c r="RKX109" s="747"/>
      <c r="RKY109" s="747"/>
      <c r="RKZ109" s="747"/>
      <c r="RLA109" s="747"/>
      <c r="RLB109" s="747"/>
      <c r="RLC109" s="747"/>
      <c r="RLD109" s="747"/>
      <c r="RLE109" s="747"/>
      <c r="RLF109" s="747"/>
      <c r="RLG109" s="747"/>
      <c r="RLH109" s="747"/>
      <c r="RLI109" s="747"/>
      <c r="RLJ109" s="747"/>
      <c r="RLK109" s="747"/>
      <c r="RLL109" s="747"/>
      <c r="RLM109" s="747"/>
      <c r="RLN109" s="747"/>
      <c r="RLO109" s="747"/>
      <c r="RLP109" s="747"/>
      <c r="RLQ109" s="747"/>
      <c r="RLR109" s="747"/>
      <c r="RLS109" s="747"/>
      <c r="RLT109" s="747"/>
      <c r="RLU109" s="747"/>
      <c r="RLV109" s="747"/>
      <c r="RLW109" s="747"/>
      <c r="RLX109" s="747"/>
      <c r="RLY109" s="747"/>
      <c r="RLZ109" s="747"/>
      <c r="RMA109" s="747"/>
      <c r="RMB109" s="747"/>
      <c r="RMC109" s="747"/>
      <c r="RMD109" s="747"/>
      <c r="RME109" s="747"/>
      <c r="RMF109" s="747"/>
      <c r="RMG109" s="747"/>
      <c r="RMH109" s="747"/>
      <c r="RMI109" s="747"/>
      <c r="RMJ109" s="747"/>
      <c r="RMK109" s="747"/>
      <c r="RML109" s="747"/>
      <c r="RMM109" s="747"/>
      <c r="RMN109" s="747"/>
      <c r="RMO109" s="747"/>
      <c r="RMP109" s="747"/>
      <c r="RMQ109" s="747"/>
      <c r="RMR109" s="747"/>
      <c r="RMS109" s="747"/>
      <c r="RMT109" s="747"/>
      <c r="RMU109" s="747"/>
      <c r="RMV109" s="747"/>
      <c r="RMW109" s="747"/>
      <c r="RMX109" s="747"/>
      <c r="RMY109" s="747"/>
      <c r="RMZ109" s="747"/>
      <c r="RNA109" s="747"/>
      <c r="RNB109" s="747"/>
      <c r="RNC109" s="747"/>
      <c r="RND109" s="747"/>
      <c r="RNE109" s="747"/>
      <c r="RNF109" s="747"/>
      <c r="RNG109" s="747"/>
      <c r="RNH109" s="747"/>
      <c r="RNI109" s="747"/>
      <c r="RNJ109" s="747"/>
      <c r="RNK109" s="747"/>
      <c r="RNL109" s="747"/>
      <c r="RNM109" s="747"/>
      <c r="RNN109" s="747"/>
      <c r="RNO109" s="747"/>
      <c r="RNP109" s="747"/>
      <c r="RNQ109" s="747"/>
      <c r="RNR109" s="747"/>
      <c r="RNS109" s="747"/>
      <c r="RNT109" s="747"/>
      <c r="RNU109" s="747"/>
      <c r="RNV109" s="747"/>
      <c r="RNW109" s="747"/>
      <c r="RNX109" s="747"/>
      <c r="RNY109" s="747"/>
      <c r="RNZ109" s="747"/>
      <c r="ROA109" s="747"/>
      <c r="ROB109" s="747"/>
      <c r="ROC109" s="747"/>
      <c r="ROD109" s="747"/>
      <c r="ROE109" s="747"/>
      <c r="ROF109" s="747"/>
      <c r="ROG109" s="747"/>
      <c r="ROH109" s="747"/>
      <c r="ROI109" s="747"/>
      <c r="ROJ109" s="747"/>
      <c r="ROK109" s="747"/>
      <c r="ROL109" s="747"/>
      <c r="ROM109" s="747"/>
      <c r="RON109" s="747"/>
      <c r="ROO109" s="747"/>
      <c r="ROP109" s="747"/>
      <c r="ROQ109" s="747"/>
      <c r="ROR109" s="747"/>
      <c r="ROS109" s="747"/>
      <c r="ROT109" s="747"/>
      <c r="ROU109" s="747"/>
      <c r="ROV109" s="747"/>
      <c r="ROW109" s="747"/>
      <c r="ROX109" s="747"/>
      <c r="ROY109" s="747"/>
      <c r="ROZ109" s="747"/>
      <c r="RPA109" s="747"/>
      <c r="RPB109" s="747"/>
      <c r="RPC109" s="747"/>
      <c r="RPD109" s="747"/>
      <c r="RPE109" s="747"/>
      <c r="RPF109" s="747"/>
      <c r="RPG109" s="747"/>
      <c r="RPH109" s="747"/>
      <c r="RPI109" s="747"/>
      <c r="RPJ109" s="747"/>
      <c r="RPK109" s="747"/>
      <c r="RPL109" s="747"/>
      <c r="RPM109" s="747"/>
      <c r="RPN109" s="747"/>
      <c r="RPO109" s="747"/>
      <c r="RPP109" s="747"/>
      <c r="RPQ109" s="747"/>
      <c r="RPR109" s="747"/>
      <c r="RPS109" s="747"/>
      <c r="RPT109" s="747"/>
      <c r="RPU109" s="747"/>
      <c r="RPV109" s="747"/>
      <c r="RPW109" s="747"/>
      <c r="RPX109" s="747"/>
      <c r="RPY109" s="747"/>
      <c r="RPZ109" s="747"/>
      <c r="RQA109" s="747"/>
      <c r="RQB109" s="747"/>
      <c r="RQC109" s="747"/>
      <c r="RQD109" s="747"/>
      <c r="RQE109" s="747"/>
      <c r="RQF109" s="747"/>
      <c r="RQG109" s="747"/>
      <c r="RQH109" s="747"/>
      <c r="RQI109" s="747"/>
      <c r="RQJ109" s="747"/>
      <c r="RQK109" s="747"/>
      <c r="RQL109" s="747"/>
      <c r="RQM109" s="747"/>
      <c r="RQN109" s="747"/>
      <c r="RQO109" s="747"/>
      <c r="RQP109" s="747"/>
      <c r="RQQ109" s="747"/>
      <c r="RQR109" s="747"/>
      <c r="RQS109" s="747"/>
      <c r="RQT109" s="747"/>
      <c r="RQU109" s="747"/>
      <c r="RQV109" s="747"/>
      <c r="RQW109" s="747"/>
      <c r="RQX109" s="747"/>
      <c r="RQY109" s="747"/>
      <c r="RQZ109" s="747"/>
      <c r="RRA109" s="747"/>
      <c r="RRB109" s="747"/>
      <c r="RRC109" s="747"/>
      <c r="RRD109" s="747"/>
      <c r="RRE109" s="747"/>
      <c r="RRF109" s="747"/>
      <c r="RRG109" s="747"/>
      <c r="RRH109" s="747"/>
      <c r="RRI109" s="747"/>
      <c r="RRJ109" s="747"/>
      <c r="RRK109" s="747"/>
      <c r="RRL109" s="747"/>
      <c r="RRM109" s="747"/>
      <c r="RRN109" s="747"/>
      <c r="RRO109" s="747"/>
      <c r="RRP109" s="747"/>
      <c r="RRQ109" s="747"/>
      <c r="RRR109" s="747"/>
      <c r="RRS109" s="747"/>
      <c r="RRT109" s="747"/>
      <c r="RRU109" s="747"/>
      <c r="RRV109" s="747"/>
      <c r="RRW109" s="747"/>
      <c r="RRX109" s="747"/>
      <c r="RRY109" s="747"/>
      <c r="RRZ109" s="747"/>
      <c r="RSA109" s="747"/>
      <c r="RSB109" s="747"/>
      <c r="RSC109" s="747"/>
      <c r="RSD109" s="747"/>
      <c r="RSE109" s="747"/>
      <c r="RSF109" s="747"/>
      <c r="RSG109" s="747"/>
      <c r="RSH109" s="747"/>
      <c r="RSI109" s="747"/>
      <c r="RSJ109" s="747"/>
      <c r="RSK109" s="747"/>
      <c r="RSL109" s="747"/>
      <c r="RSM109" s="747"/>
      <c r="RSN109" s="747"/>
      <c r="RSO109" s="747"/>
      <c r="RSP109" s="747"/>
      <c r="RSQ109" s="747"/>
      <c r="RSR109" s="747"/>
      <c r="RSS109" s="747"/>
      <c r="RST109" s="747"/>
      <c r="RSU109" s="747"/>
      <c r="RSV109" s="747"/>
      <c r="RSW109" s="747"/>
      <c r="RSX109" s="747"/>
      <c r="RSY109" s="747"/>
      <c r="RSZ109" s="747"/>
      <c r="RTA109" s="747"/>
      <c r="RTB109" s="747"/>
      <c r="RTC109" s="747"/>
      <c r="RTD109" s="747"/>
      <c r="RTE109" s="747"/>
      <c r="RTF109" s="747"/>
      <c r="RTG109" s="747"/>
      <c r="RTH109" s="747"/>
      <c r="RTI109" s="747"/>
      <c r="RTJ109" s="747"/>
      <c r="RTK109" s="747"/>
      <c r="RTL109" s="747"/>
      <c r="RTM109" s="747"/>
      <c r="RTN109" s="747"/>
      <c r="RTO109" s="747"/>
      <c r="RTP109" s="747"/>
      <c r="RTQ109" s="747"/>
      <c r="RTR109" s="747"/>
      <c r="RTS109" s="747"/>
      <c r="RTT109" s="747"/>
      <c r="RTU109" s="747"/>
      <c r="RTV109" s="747"/>
      <c r="RTW109" s="747"/>
      <c r="RTX109" s="747"/>
      <c r="RTY109" s="747"/>
      <c r="RTZ109" s="747"/>
      <c r="RUA109" s="747"/>
      <c r="RUB109" s="747"/>
      <c r="RUC109" s="747"/>
      <c r="RUD109" s="747"/>
      <c r="RUE109" s="747"/>
      <c r="RUF109" s="747"/>
      <c r="RUG109" s="747"/>
      <c r="RUH109" s="747"/>
      <c r="RUI109" s="747"/>
      <c r="RUJ109" s="747"/>
      <c r="RUK109" s="747"/>
      <c r="RUL109" s="747"/>
      <c r="RUM109" s="747"/>
      <c r="RUN109" s="747"/>
      <c r="RUO109" s="747"/>
      <c r="RUP109" s="747"/>
      <c r="RUQ109" s="747"/>
      <c r="RUR109" s="747"/>
      <c r="RUS109" s="747"/>
      <c r="RUT109" s="747"/>
      <c r="RUU109" s="747"/>
      <c r="RUV109" s="747"/>
      <c r="RUW109" s="747"/>
      <c r="RUX109" s="747"/>
      <c r="RUY109" s="747"/>
      <c r="RUZ109" s="747"/>
      <c r="RVA109" s="747"/>
      <c r="RVB109" s="747"/>
      <c r="RVC109" s="747"/>
      <c r="RVD109" s="747"/>
      <c r="RVE109" s="747"/>
      <c r="RVF109" s="747"/>
      <c r="RVG109" s="747"/>
      <c r="RVH109" s="747"/>
      <c r="RVI109" s="747"/>
      <c r="RVJ109" s="747"/>
      <c r="RVK109" s="747"/>
      <c r="RVL109" s="747"/>
      <c r="RVM109" s="747"/>
      <c r="RVN109" s="747"/>
      <c r="RVO109" s="747"/>
      <c r="RVP109" s="747"/>
      <c r="RVQ109" s="747"/>
      <c r="RVR109" s="747"/>
      <c r="RVS109" s="747"/>
      <c r="RVT109" s="747"/>
      <c r="RVU109" s="747"/>
      <c r="RVV109" s="747"/>
      <c r="RVW109" s="747"/>
      <c r="RVX109" s="747"/>
      <c r="RVY109" s="747"/>
      <c r="RVZ109" s="747"/>
      <c r="RWA109" s="747"/>
      <c r="RWB109" s="747"/>
      <c r="RWC109" s="747"/>
      <c r="RWD109" s="747"/>
      <c r="RWE109" s="747"/>
      <c r="RWF109" s="747"/>
      <c r="RWG109" s="747"/>
      <c r="RWH109" s="747"/>
      <c r="RWI109" s="747"/>
      <c r="RWJ109" s="747"/>
      <c r="RWK109" s="747"/>
      <c r="RWL109" s="747"/>
      <c r="RWM109" s="747"/>
      <c r="RWN109" s="747"/>
      <c r="RWO109" s="747"/>
      <c r="RWP109" s="747"/>
      <c r="RWQ109" s="747"/>
      <c r="RWR109" s="747"/>
      <c r="RWS109" s="747"/>
      <c r="RWT109" s="747"/>
      <c r="RWU109" s="747"/>
      <c r="RWV109" s="747"/>
      <c r="RWW109" s="747"/>
      <c r="RWX109" s="747"/>
      <c r="RWY109" s="747"/>
      <c r="RWZ109" s="747"/>
      <c r="RXA109" s="747"/>
      <c r="RXB109" s="747"/>
      <c r="RXC109" s="747"/>
      <c r="RXD109" s="747"/>
      <c r="RXE109" s="747"/>
      <c r="RXF109" s="747"/>
      <c r="RXG109" s="747"/>
      <c r="RXH109" s="747"/>
      <c r="RXI109" s="747"/>
      <c r="RXJ109" s="747"/>
      <c r="RXK109" s="747"/>
      <c r="RXL109" s="747"/>
      <c r="RXM109" s="747"/>
      <c r="RXN109" s="747"/>
      <c r="RXO109" s="747"/>
      <c r="RXP109" s="747"/>
      <c r="RXQ109" s="747"/>
      <c r="RXR109" s="747"/>
      <c r="RXS109" s="747"/>
      <c r="RXT109" s="747"/>
      <c r="RXU109" s="747"/>
      <c r="RXV109" s="747"/>
      <c r="RXW109" s="747"/>
      <c r="RXX109" s="747"/>
      <c r="RXY109" s="747"/>
      <c r="RXZ109" s="747"/>
      <c r="RYA109" s="747"/>
      <c r="RYB109" s="747"/>
      <c r="RYC109" s="747"/>
      <c r="RYD109" s="747"/>
      <c r="RYE109" s="747"/>
      <c r="RYF109" s="747"/>
      <c r="RYG109" s="747"/>
      <c r="RYH109" s="747"/>
      <c r="RYI109" s="747"/>
      <c r="RYJ109" s="747"/>
      <c r="RYK109" s="747"/>
      <c r="RYL109" s="747"/>
      <c r="RYM109" s="747"/>
      <c r="RYN109" s="747"/>
      <c r="RYO109" s="747"/>
      <c r="RYP109" s="747"/>
      <c r="RYQ109" s="747"/>
      <c r="RYR109" s="747"/>
      <c r="RYS109" s="747"/>
      <c r="RYT109" s="747"/>
      <c r="RYU109" s="747"/>
      <c r="RYV109" s="747"/>
      <c r="RYW109" s="747"/>
      <c r="RYX109" s="747"/>
      <c r="RYY109" s="747"/>
      <c r="RYZ109" s="747"/>
      <c r="RZA109" s="747"/>
      <c r="RZB109" s="747"/>
      <c r="RZC109" s="747"/>
      <c r="RZD109" s="747"/>
      <c r="RZE109" s="747"/>
      <c r="RZF109" s="747"/>
      <c r="RZG109" s="747"/>
      <c r="RZH109" s="747"/>
      <c r="RZI109" s="747"/>
      <c r="RZJ109" s="747"/>
      <c r="RZK109" s="747"/>
      <c r="RZL109" s="747"/>
      <c r="RZM109" s="747"/>
      <c r="RZN109" s="747"/>
      <c r="RZO109" s="747"/>
      <c r="RZP109" s="747"/>
      <c r="RZQ109" s="747"/>
      <c r="RZR109" s="747"/>
      <c r="RZS109" s="747"/>
      <c r="RZT109" s="747"/>
      <c r="RZU109" s="747"/>
      <c r="RZV109" s="747"/>
      <c r="RZW109" s="747"/>
      <c r="RZX109" s="747"/>
      <c r="RZY109" s="747"/>
      <c r="RZZ109" s="747"/>
      <c r="SAA109" s="747"/>
      <c r="SAB109" s="747"/>
      <c r="SAC109" s="747"/>
      <c r="SAD109" s="747"/>
      <c r="SAE109" s="747"/>
      <c r="SAF109" s="747"/>
      <c r="SAG109" s="747"/>
      <c r="SAH109" s="747"/>
      <c r="SAI109" s="747"/>
      <c r="SAJ109" s="747"/>
      <c r="SAK109" s="747"/>
      <c r="SAL109" s="747"/>
      <c r="SAM109" s="747"/>
      <c r="SAN109" s="747"/>
      <c r="SAO109" s="747"/>
      <c r="SAP109" s="747"/>
      <c r="SAQ109" s="747"/>
      <c r="SAR109" s="747"/>
      <c r="SAS109" s="747"/>
      <c r="SAT109" s="747"/>
      <c r="SAU109" s="747"/>
      <c r="SAV109" s="747"/>
      <c r="SAW109" s="747"/>
      <c r="SAX109" s="747"/>
      <c r="SAY109" s="747"/>
      <c r="SAZ109" s="747"/>
      <c r="SBA109" s="747"/>
      <c r="SBB109" s="747"/>
      <c r="SBC109" s="747"/>
      <c r="SBD109" s="747"/>
      <c r="SBE109" s="747"/>
      <c r="SBF109" s="747"/>
      <c r="SBG109" s="747"/>
      <c r="SBH109" s="747"/>
      <c r="SBI109" s="747"/>
      <c r="SBJ109" s="747"/>
      <c r="SBK109" s="747"/>
      <c r="SBL109" s="747"/>
      <c r="SBM109" s="747"/>
      <c r="SBN109" s="747"/>
      <c r="SBO109" s="747"/>
      <c r="SBP109" s="747"/>
      <c r="SBQ109" s="747"/>
      <c r="SBR109" s="747"/>
      <c r="SBS109" s="747"/>
      <c r="SBT109" s="747"/>
      <c r="SBU109" s="747"/>
      <c r="SBV109" s="747"/>
      <c r="SBW109" s="747"/>
      <c r="SBX109" s="747"/>
      <c r="SBY109" s="747"/>
      <c r="SBZ109" s="747"/>
      <c r="SCA109" s="747"/>
      <c r="SCB109" s="747"/>
      <c r="SCC109" s="747"/>
      <c r="SCD109" s="747"/>
      <c r="SCE109" s="747"/>
      <c r="SCF109" s="747"/>
      <c r="SCG109" s="747"/>
      <c r="SCH109" s="747"/>
      <c r="SCI109" s="747"/>
      <c r="SCJ109" s="747"/>
      <c r="SCK109" s="747"/>
      <c r="SCL109" s="747"/>
      <c r="SCM109" s="747"/>
      <c r="SCN109" s="747"/>
      <c r="SCO109" s="747"/>
      <c r="SCP109" s="747"/>
      <c r="SCQ109" s="747"/>
      <c r="SCR109" s="747"/>
      <c r="SCS109" s="747"/>
      <c r="SCT109" s="747"/>
      <c r="SCU109" s="747"/>
      <c r="SCV109" s="747"/>
      <c r="SCW109" s="747"/>
      <c r="SCX109" s="747"/>
      <c r="SCY109" s="747"/>
      <c r="SCZ109" s="747"/>
      <c r="SDA109" s="747"/>
      <c r="SDB109" s="747"/>
      <c r="SDC109" s="747"/>
      <c r="SDD109" s="747"/>
      <c r="SDE109" s="747"/>
      <c r="SDF109" s="747"/>
      <c r="SDG109" s="747"/>
      <c r="SDH109" s="747"/>
      <c r="SDI109" s="747"/>
      <c r="SDJ109" s="747"/>
      <c r="SDK109" s="747"/>
      <c r="SDL109" s="747"/>
      <c r="SDM109" s="747"/>
      <c r="SDN109" s="747"/>
      <c r="SDO109" s="747"/>
      <c r="SDP109" s="747"/>
      <c r="SDQ109" s="747"/>
      <c r="SDR109" s="747"/>
      <c r="SDS109" s="747"/>
      <c r="SDT109" s="747"/>
      <c r="SDU109" s="747"/>
      <c r="SDV109" s="747"/>
      <c r="SDW109" s="747"/>
      <c r="SDX109" s="747"/>
      <c r="SDY109" s="747"/>
      <c r="SDZ109" s="747"/>
      <c r="SEA109" s="747"/>
      <c r="SEB109" s="747"/>
      <c r="SEC109" s="747"/>
      <c r="SED109" s="747"/>
      <c r="SEE109" s="747"/>
      <c r="SEF109" s="747"/>
      <c r="SEG109" s="747"/>
      <c r="SEH109" s="747"/>
      <c r="SEI109" s="747"/>
      <c r="SEJ109" s="747"/>
      <c r="SEK109" s="747"/>
      <c r="SEL109" s="747"/>
      <c r="SEM109" s="747"/>
      <c r="SEN109" s="747"/>
      <c r="SEO109" s="747"/>
      <c r="SEP109" s="747"/>
      <c r="SEQ109" s="747"/>
      <c r="SER109" s="747"/>
      <c r="SES109" s="747"/>
      <c r="SET109" s="747"/>
      <c r="SEU109" s="747"/>
      <c r="SEV109" s="747"/>
      <c r="SEW109" s="747"/>
      <c r="SEX109" s="747"/>
      <c r="SEY109" s="747"/>
      <c r="SEZ109" s="747"/>
      <c r="SFA109" s="747"/>
      <c r="SFB109" s="747"/>
      <c r="SFC109" s="747"/>
      <c r="SFD109" s="747"/>
      <c r="SFE109" s="747"/>
      <c r="SFF109" s="747"/>
      <c r="SFG109" s="747"/>
      <c r="SFH109" s="747"/>
      <c r="SFI109" s="747"/>
      <c r="SFJ109" s="747"/>
      <c r="SFK109" s="747"/>
      <c r="SFL109" s="747"/>
      <c r="SFM109" s="747"/>
      <c r="SFN109" s="747"/>
      <c r="SFO109" s="747"/>
      <c r="SFP109" s="747"/>
      <c r="SFQ109" s="747"/>
      <c r="SFR109" s="747"/>
      <c r="SFS109" s="747"/>
      <c r="SFT109" s="747"/>
      <c r="SFU109" s="747"/>
      <c r="SFV109" s="747"/>
      <c r="SFW109" s="747"/>
      <c r="SFX109" s="747"/>
      <c r="SFY109" s="747"/>
      <c r="SFZ109" s="747"/>
      <c r="SGA109" s="747"/>
      <c r="SGB109" s="747"/>
      <c r="SGC109" s="747"/>
      <c r="SGD109" s="747"/>
      <c r="SGE109" s="747"/>
      <c r="SGF109" s="747"/>
      <c r="SGG109" s="747"/>
      <c r="SGH109" s="747"/>
      <c r="SGI109" s="747"/>
      <c r="SGJ109" s="747"/>
      <c r="SGK109" s="747"/>
      <c r="SGL109" s="747"/>
      <c r="SGM109" s="747"/>
      <c r="SGN109" s="747"/>
      <c r="SGO109" s="747"/>
      <c r="SGP109" s="747"/>
      <c r="SGQ109" s="747"/>
      <c r="SGR109" s="747"/>
      <c r="SGS109" s="747"/>
      <c r="SGT109" s="747"/>
      <c r="SGU109" s="747"/>
      <c r="SGV109" s="747"/>
      <c r="SGW109" s="747"/>
      <c r="SGX109" s="747"/>
      <c r="SGY109" s="747"/>
      <c r="SGZ109" s="747"/>
      <c r="SHA109" s="747"/>
      <c r="SHB109" s="747"/>
      <c r="SHC109" s="747"/>
      <c r="SHD109" s="747"/>
      <c r="SHE109" s="747"/>
      <c r="SHF109" s="747"/>
      <c r="SHG109" s="747"/>
      <c r="SHH109" s="747"/>
      <c r="SHI109" s="747"/>
      <c r="SHJ109" s="747"/>
      <c r="SHK109" s="747"/>
      <c r="SHL109" s="747"/>
      <c r="SHM109" s="747"/>
      <c r="SHN109" s="747"/>
      <c r="SHO109" s="747"/>
      <c r="SHP109" s="747"/>
      <c r="SHQ109" s="747"/>
      <c r="SHR109" s="747"/>
      <c r="SHS109" s="747"/>
      <c r="SHT109" s="747"/>
      <c r="SHU109" s="747"/>
      <c r="SHV109" s="747"/>
      <c r="SHW109" s="747"/>
      <c r="SHX109" s="747"/>
      <c r="SHY109" s="747"/>
      <c r="SHZ109" s="747"/>
      <c r="SIA109" s="747"/>
      <c r="SIB109" s="747"/>
      <c r="SIC109" s="747"/>
      <c r="SID109" s="747"/>
      <c r="SIE109" s="747"/>
      <c r="SIF109" s="747"/>
      <c r="SIG109" s="747"/>
      <c r="SIH109" s="747"/>
      <c r="SII109" s="747"/>
      <c r="SIJ109" s="747"/>
      <c r="SIK109" s="747"/>
      <c r="SIL109" s="747"/>
      <c r="SIM109" s="747"/>
      <c r="SIN109" s="747"/>
      <c r="SIO109" s="747"/>
      <c r="SIP109" s="747"/>
      <c r="SIQ109" s="747"/>
      <c r="SIR109" s="747"/>
      <c r="SIS109" s="747"/>
      <c r="SIT109" s="747"/>
      <c r="SIU109" s="747"/>
      <c r="SIV109" s="747"/>
      <c r="SIW109" s="747"/>
      <c r="SIX109" s="747"/>
      <c r="SIY109" s="747"/>
      <c r="SIZ109" s="747"/>
      <c r="SJA109" s="747"/>
      <c r="SJB109" s="747"/>
      <c r="SJC109" s="747"/>
      <c r="SJD109" s="747"/>
      <c r="SJE109" s="747"/>
      <c r="SJF109" s="747"/>
      <c r="SJG109" s="747"/>
      <c r="SJH109" s="747"/>
      <c r="SJI109" s="747"/>
      <c r="SJJ109" s="747"/>
      <c r="SJK109" s="747"/>
      <c r="SJL109" s="747"/>
      <c r="SJM109" s="747"/>
      <c r="SJN109" s="747"/>
      <c r="SJO109" s="747"/>
      <c r="SJP109" s="747"/>
      <c r="SJQ109" s="747"/>
      <c r="SJR109" s="747"/>
      <c r="SJS109" s="747"/>
      <c r="SJT109" s="747"/>
      <c r="SJU109" s="747"/>
      <c r="SJV109" s="747"/>
      <c r="SJW109" s="747"/>
      <c r="SJX109" s="747"/>
      <c r="SJY109" s="747"/>
      <c r="SJZ109" s="747"/>
      <c r="SKA109" s="747"/>
      <c r="SKB109" s="747"/>
      <c r="SKC109" s="747"/>
      <c r="SKD109" s="747"/>
      <c r="SKE109" s="747"/>
      <c r="SKF109" s="747"/>
      <c r="SKG109" s="747"/>
      <c r="SKH109" s="747"/>
      <c r="SKI109" s="747"/>
      <c r="SKJ109" s="747"/>
      <c r="SKK109" s="747"/>
      <c r="SKL109" s="747"/>
      <c r="SKM109" s="747"/>
      <c r="SKN109" s="747"/>
      <c r="SKO109" s="747"/>
      <c r="SKP109" s="747"/>
      <c r="SKQ109" s="747"/>
      <c r="SKR109" s="747"/>
      <c r="SKS109" s="747"/>
      <c r="SKT109" s="747"/>
      <c r="SKU109" s="747"/>
      <c r="SKV109" s="747"/>
      <c r="SKW109" s="747"/>
      <c r="SKX109" s="747"/>
      <c r="SKY109" s="747"/>
      <c r="SKZ109" s="747"/>
      <c r="SLA109" s="747"/>
      <c r="SLB109" s="747"/>
      <c r="SLC109" s="747"/>
      <c r="SLD109" s="747"/>
      <c r="SLE109" s="747"/>
      <c r="SLF109" s="747"/>
      <c r="SLG109" s="747"/>
      <c r="SLH109" s="747"/>
      <c r="SLI109" s="747"/>
      <c r="SLJ109" s="747"/>
      <c r="SLK109" s="747"/>
      <c r="SLL109" s="747"/>
      <c r="SLM109" s="747"/>
      <c r="SLN109" s="747"/>
      <c r="SLO109" s="747"/>
      <c r="SLP109" s="747"/>
      <c r="SLQ109" s="747"/>
      <c r="SLR109" s="747"/>
      <c r="SLS109" s="747"/>
      <c r="SLT109" s="747"/>
      <c r="SLU109" s="747"/>
      <c r="SLV109" s="747"/>
      <c r="SLW109" s="747"/>
      <c r="SLX109" s="747"/>
      <c r="SLY109" s="747"/>
      <c r="SLZ109" s="747"/>
      <c r="SMA109" s="747"/>
      <c r="SMB109" s="747"/>
      <c r="SMC109" s="747"/>
      <c r="SMD109" s="747"/>
      <c r="SME109" s="747"/>
      <c r="SMF109" s="747"/>
      <c r="SMG109" s="747"/>
      <c r="SMH109" s="747"/>
      <c r="SMI109" s="747"/>
      <c r="SMJ109" s="747"/>
      <c r="SMK109" s="747"/>
      <c r="SML109" s="747"/>
      <c r="SMM109" s="747"/>
      <c r="SMN109" s="747"/>
      <c r="SMO109" s="747"/>
      <c r="SMP109" s="747"/>
      <c r="SMQ109" s="747"/>
      <c r="SMR109" s="747"/>
      <c r="SMS109" s="747"/>
      <c r="SMT109" s="747"/>
      <c r="SMU109" s="747"/>
      <c r="SMV109" s="747"/>
      <c r="SMW109" s="747"/>
      <c r="SMX109" s="747"/>
      <c r="SMY109" s="747"/>
      <c r="SMZ109" s="747"/>
      <c r="SNA109" s="747"/>
      <c r="SNB109" s="747"/>
      <c r="SNC109" s="747"/>
      <c r="SND109" s="747"/>
      <c r="SNE109" s="747"/>
      <c r="SNF109" s="747"/>
      <c r="SNG109" s="747"/>
      <c r="SNH109" s="747"/>
      <c r="SNI109" s="747"/>
      <c r="SNJ109" s="747"/>
      <c r="SNK109" s="747"/>
      <c r="SNL109" s="747"/>
      <c r="SNM109" s="747"/>
      <c r="SNN109" s="747"/>
      <c r="SNO109" s="747"/>
      <c r="SNP109" s="747"/>
      <c r="SNQ109" s="747"/>
      <c r="SNR109" s="747"/>
      <c r="SNS109" s="747"/>
      <c r="SNT109" s="747"/>
      <c r="SNU109" s="747"/>
      <c r="SNV109" s="747"/>
      <c r="SNW109" s="747"/>
      <c r="SNX109" s="747"/>
      <c r="SNY109" s="747"/>
      <c r="SNZ109" s="747"/>
      <c r="SOA109" s="747"/>
      <c r="SOB109" s="747"/>
      <c r="SOC109" s="747"/>
      <c r="SOD109" s="747"/>
      <c r="SOE109" s="747"/>
      <c r="SOF109" s="747"/>
      <c r="SOG109" s="747"/>
      <c r="SOH109" s="747"/>
      <c r="SOI109" s="747"/>
      <c r="SOJ109" s="747"/>
      <c r="SOK109" s="747"/>
      <c r="SOL109" s="747"/>
      <c r="SOM109" s="747"/>
      <c r="SON109" s="747"/>
      <c r="SOO109" s="747"/>
      <c r="SOP109" s="747"/>
      <c r="SOQ109" s="747"/>
      <c r="SOR109" s="747"/>
      <c r="SOS109" s="747"/>
      <c r="SOT109" s="747"/>
      <c r="SOU109" s="747"/>
      <c r="SOV109" s="747"/>
      <c r="SOW109" s="747"/>
      <c r="SOX109" s="747"/>
      <c r="SOY109" s="747"/>
      <c r="SOZ109" s="747"/>
      <c r="SPA109" s="747"/>
      <c r="SPB109" s="747"/>
      <c r="SPC109" s="747"/>
      <c r="SPD109" s="747"/>
      <c r="SPE109" s="747"/>
      <c r="SPF109" s="747"/>
      <c r="SPG109" s="747"/>
      <c r="SPH109" s="747"/>
      <c r="SPI109" s="747"/>
      <c r="SPJ109" s="747"/>
      <c r="SPK109" s="747"/>
      <c r="SPL109" s="747"/>
      <c r="SPM109" s="747"/>
      <c r="SPN109" s="747"/>
      <c r="SPO109" s="747"/>
      <c r="SPP109" s="747"/>
      <c r="SPQ109" s="747"/>
      <c r="SPR109" s="747"/>
      <c r="SPS109" s="747"/>
      <c r="SPT109" s="747"/>
      <c r="SPU109" s="747"/>
      <c r="SPV109" s="747"/>
      <c r="SPW109" s="747"/>
      <c r="SPX109" s="747"/>
      <c r="SPY109" s="747"/>
      <c r="SPZ109" s="747"/>
      <c r="SQA109" s="747"/>
      <c r="SQB109" s="747"/>
      <c r="SQC109" s="747"/>
      <c r="SQD109" s="747"/>
      <c r="SQE109" s="747"/>
      <c r="SQF109" s="747"/>
      <c r="SQG109" s="747"/>
      <c r="SQH109" s="747"/>
      <c r="SQI109" s="747"/>
      <c r="SQJ109" s="747"/>
      <c r="SQK109" s="747"/>
      <c r="SQL109" s="747"/>
      <c r="SQM109" s="747"/>
      <c r="SQN109" s="747"/>
      <c r="SQO109" s="747"/>
      <c r="SQP109" s="747"/>
      <c r="SQQ109" s="747"/>
      <c r="SQR109" s="747"/>
      <c r="SQS109" s="747"/>
      <c r="SQT109" s="747"/>
      <c r="SQU109" s="747"/>
      <c r="SQV109" s="747"/>
      <c r="SQW109" s="747"/>
      <c r="SQX109" s="747"/>
      <c r="SQY109" s="747"/>
      <c r="SQZ109" s="747"/>
      <c r="SRA109" s="747"/>
      <c r="SRB109" s="747"/>
      <c r="SRC109" s="747"/>
      <c r="SRD109" s="747"/>
      <c r="SRE109" s="747"/>
      <c r="SRF109" s="747"/>
      <c r="SRG109" s="747"/>
      <c r="SRH109" s="747"/>
      <c r="SRI109" s="747"/>
      <c r="SRJ109" s="747"/>
      <c r="SRK109" s="747"/>
      <c r="SRL109" s="747"/>
      <c r="SRM109" s="747"/>
      <c r="SRN109" s="747"/>
      <c r="SRO109" s="747"/>
      <c r="SRP109" s="747"/>
      <c r="SRQ109" s="747"/>
      <c r="SRR109" s="747"/>
      <c r="SRS109" s="747"/>
      <c r="SRT109" s="747"/>
      <c r="SRU109" s="747"/>
      <c r="SRV109" s="747"/>
      <c r="SRW109" s="747"/>
      <c r="SRX109" s="747"/>
      <c r="SRY109" s="747"/>
      <c r="SRZ109" s="747"/>
      <c r="SSA109" s="747"/>
      <c r="SSB109" s="747"/>
      <c r="SSC109" s="747"/>
      <c r="SSD109" s="747"/>
      <c r="SSE109" s="747"/>
      <c r="SSF109" s="747"/>
      <c r="SSG109" s="747"/>
      <c r="SSH109" s="747"/>
      <c r="SSI109" s="747"/>
      <c r="SSJ109" s="747"/>
      <c r="SSK109" s="747"/>
      <c r="SSL109" s="747"/>
      <c r="SSM109" s="747"/>
      <c r="SSN109" s="747"/>
      <c r="SSO109" s="747"/>
      <c r="SSP109" s="747"/>
      <c r="SSQ109" s="747"/>
      <c r="SSR109" s="747"/>
      <c r="SSS109" s="747"/>
      <c r="SST109" s="747"/>
      <c r="SSU109" s="747"/>
      <c r="SSV109" s="747"/>
      <c r="SSW109" s="747"/>
      <c r="SSX109" s="747"/>
      <c r="SSY109" s="747"/>
      <c r="SSZ109" s="747"/>
      <c r="STA109" s="747"/>
      <c r="STB109" s="747"/>
      <c r="STC109" s="747"/>
      <c r="STD109" s="747"/>
      <c r="STE109" s="747"/>
      <c r="STF109" s="747"/>
      <c r="STG109" s="747"/>
      <c r="STH109" s="747"/>
      <c r="STI109" s="747"/>
      <c r="STJ109" s="747"/>
      <c r="STK109" s="747"/>
      <c r="STL109" s="747"/>
      <c r="STM109" s="747"/>
      <c r="STN109" s="747"/>
      <c r="STO109" s="747"/>
      <c r="STP109" s="747"/>
      <c r="STQ109" s="747"/>
      <c r="STR109" s="747"/>
      <c r="STS109" s="747"/>
      <c r="STT109" s="747"/>
      <c r="STU109" s="747"/>
      <c r="STV109" s="747"/>
      <c r="STW109" s="747"/>
      <c r="STX109" s="747"/>
      <c r="STY109" s="747"/>
      <c r="STZ109" s="747"/>
      <c r="SUA109" s="747"/>
      <c r="SUB109" s="747"/>
      <c r="SUC109" s="747"/>
      <c r="SUD109" s="747"/>
      <c r="SUE109" s="747"/>
      <c r="SUF109" s="747"/>
      <c r="SUG109" s="747"/>
      <c r="SUH109" s="747"/>
      <c r="SUI109" s="747"/>
      <c r="SUJ109" s="747"/>
      <c r="SUK109" s="747"/>
      <c r="SUL109" s="747"/>
      <c r="SUM109" s="747"/>
      <c r="SUN109" s="747"/>
      <c r="SUO109" s="747"/>
      <c r="SUP109" s="747"/>
      <c r="SUQ109" s="747"/>
      <c r="SUR109" s="747"/>
      <c r="SUS109" s="747"/>
      <c r="SUT109" s="747"/>
      <c r="SUU109" s="747"/>
      <c r="SUV109" s="747"/>
      <c r="SUW109" s="747"/>
      <c r="SUX109" s="747"/>
      <c r="SUY109" s="747"/>
      <c r="SUZ109" s="747"/>
      <c r="SVA109" s="747"/>
      <c r="SVB109" s="747"/>
      <c r="SVC109" s="747"/>
      <c r="SVD109" s="747"/>
      <c r="SVE109" s="747"/>
      <c r="SVF109" s="747"/>
      <c r="SVG109" s="747"/>
      <c r="SVH109" s="747"/>
      <c r="SVI109" s="747"/>
      <c r="SVJ109" s="747"/>
      <c r="SVK109" s="747"/>
      <c r="SVL109" s="747"/>
      <c r="SVM109" s="747"/>
      <c r="SVN109" s="747"/>
      <c r="SVO109" s="747"/>
      <c r="SVP109" s="747"/>
      <c r="SVQ109" s="747"/>
      <c r="SVR109" s="747"/>
      <c r="SVS109" s="747"/>
      <c r="SVT109" s="747"/>
      <c r="SVU109" s="747"/>
      <c r="SVV109" s="747"/>
      <c r="SVW109" s="747"/>
      <c r="SVX109" s="747"/>
      <c r="SVY109" s="747"/>
      <c r="SVZ109" s="747"/>
      <c r="SWA109" s="747"/>
      <c r="SWB109" s="747"/>
      <c r="SWC109" s="747"/>
      <c r="SWD109" s="747"/>
      <c r="SWE109" s="747"/>
      <c r="SWF109" s="747"/>
      <c r="SWG109" s="747"/>
      <c r="SWH109" s="747"/>
      <c r="SWI109" s="747"/>
      <c r="SWJ109" s="747"/>
      <c r="SWK109" s="747"/>
      <c r="SWL109" s="747"/>
      <c r="SWM109" s="747"/>
      <c r="SWN109" s="747"/>
      <c r="SWO109" s="747"/>
      <c r="SWP109" s="747"/>
      <c r="SWQ109" s="747"/>
      <c r="SWR109" s="747"/>
      <c r="SWS109" s="747"/>
      <c r="SWT109" s="747"/>
      <c r="SWU109" s="747"/>
      <c r="SWV109" s="747"/>
      <c r="SWW109" s="747"/>
      <c r="SWX109" s="747"/>
      <c r="SWY109" s="747"/>
      <c r="SWZ109" s="747"/>
      <c r="SXA109" s="747"/>
      <c r="SXB109" s="747"/>
      <c r="SXC109" s="747"/>
      <c r="SXD109" s="747"/>
      <c r="SXE109" s="747"/>
      <c r="SXF109" s="747"/>
      <c r="SXG109" s="747"/>
      <c r="SXH109" s="747"/>
      <c r="SXI109" s="747"/>
      <c r="SXJ109" s="747"/>
      <c r="SXK109" s="747"/>
      <c r="SXL109" s="747"/>
      <c r="SXM109" s="747"/>
      <c r="SXN109" s="747"/>
      <c r="SXO109" s="747"/>
      <c r="SXP109" s="747"/>
      <c r="SXQ109" s="747"/>
      <c r="SXR109" s="747"/>
      <c r="SXS109" s="747"/>
      <c r="SXT109" s="747"/>
      <c r="SXU109" s="747"/>
      <c r="SXV109" s="747"/>
      <c r="SXW109" s="747"/>
      <c r="SXX109" s="747"/>
      <c r="SXY109" s="747"/>
      <c r="SXZ109" s="747"/>
      <c r="SYA109" s="747"/>
      <c r="SYB109" s="747"/>
      <c r="SYC109" s="747"/>
      <c r="SYD109" s="747"/>
      <c r="SYE109" s="747"/>
      <c r="SYF109" s="747"/>
      <c r="SYG109" s="747"/>
      <c r="SYH109" s="747"/>
      <c r="SYI109" s="747"/>
      <c r="SYJ109" s="747"/>
      <c r="SYK109" s="747"/>
      <c r="SYL109" s="747"/>
      <c r="SYM109" s="747"/>
      <c r="SYN109" s="747"/>
      <c r="SYO109" s="747"/>
      <c r="SYP109" s="747"/>
      <c r="SYQ109" s="747"/>
      <c r="SYR109" s="747"/>
      <c r="SYS109" s="747"/>
      <c r="SYT109" s="747"/>
      <c r="SYU109" s="747"/>
      <c r="SYV109" s="747"/>
      <c r="SYW109" s="747"/>
      <c r="SYX109" s="747"/>
      <c r="SYY109" s="747"/>
      <c r="SYZ109" s="747"/>
      <c r="SZA109" s="747"/>
      <c r="SZB109" s="747"/>
      <c r="SZC109" s="747"/>
      <c r="SZD109" s="747"/>
      <c r="SZE109" s="747"/>
      <c r="SZF109" s="747"/>
      <c r="SZG109" s="747"/>
      <c r="SZH109" s="747"/>
      <c r="SZI109" s="747"/>
      <c r="SZJ109" s="747"/>
      <c r="SZK109" s="747"/>
      <c r="SZL109" s="747"/>
      <c r="SZM109" s="747"/>
      <c r="SZN109" s="747"/>
      <c r="SZO109" s="747"/>
      <c r="SZP109" s="747"/>
      <c r="SZQ109" s="747"/>
      <c r="SZR109" s="747"/>
      <c r="SZS109" s="747"/>
      <c r="SZT109" s="747"/>
      <c r="SZU109" s="747"/>
      <c r="SZV109" s="747"/>
      <c r="SZW109" s="747"/>
      <c r="SZX109" s="747"/>
      <c r="SZY109" s="747"/>
      <c r="SZZ109" s="747"/>
      <c r="TAA109" s="747"/>
      <c r="TAB109" s="747"/>
      <c r="TAC109" s="747"/>
      <c r="TAD109" s="747"/>
      <c r="TAE109" s="747"/>
      <c r="TAF109" s="747"/>
      <c r="TAG109" s="747"/>
      <c r="TAH109" s="747"/>
      <c r="TAI109" s="747"/>
      <c r="TAJ109" s="747"/>
      <c r="TAK109" s="747"/>
      <c r="TAL109" s="747"/>
      <c r="TAM109" s="747"/>
      <c r="TAN109" s="747"/>
      <c r="TAO109" s="747"/>
      <c r="TAP109" s="747"/>
      <c r="TAQ109" s="747"/>
      <c r="TAR109" s="747"/>
      <c r="TAS109" s="747"/>
      <c r="TAT109" s="747"/>
      <c r="TAU109" s="747"/>
      <c r="TAV109" s="747"/>
      <c r="TAW109" s="747"/>
      <c r="TAX109" s="747"/>
      <c r="TAY109" s="747"/>
      <c r="TAZ109" s="747"/>
      <c r="TBA109" s="747"/>
      <c r="TBB109" s="747"/>
      <c r="TBC109" s="747"/>
      <c r="TBD109" s="747"/>
      <c r="TBE109" s="747"/>
      <c r="TBF109" s="747"/>
      <c r="TBG109" s="747"/>
      <c r="TBH109" s="747"/>
      <c r="TBI109" s="747"/>
      <c r="TBJ109" s="747"/>
      <c r="TBK109" s="747"/>
      <c r="TBL109" s="747"/>
      <c r="TBM109" s="747"/>
      <c r="TBN109" s="747"/>
      <c r="TBO109" s="747"/>
      <c r="TBP109" s="747"/>
      <c r="TBQ109" s="747"/>
      <c r="TBR109" s="747"/>
      <c r="TBS109" s="747"/>
      <c r="TBT109" s="747"/>
      <c r="TBU109" s="747"/>
      <c r="TBV109" s="747"/>
      <c r="TBW109" s="747"/>
      <c r="TBX109" s="747"/>
      <c r="TBY109" s="747"/>
      <c r="TBZ109" s="747"/>
      <c r="TCA109" s="747"/>
      <c r="TCB109" s="747"/>
      <c r="TCC109" s="747"/>
      <c r="TCD109" s="747"/>
      <c r="TCE109" s="747"/>
      <c r="TCF109" s="747"/>
      <c r="TCG109" s="747"/>
      <c r="TCH109" s="747"/>
      <c r="TCI109" s="747"/>
      <c r="TCJ109" s="747"/>
      <c r="TCK109" s="747"/>
      <c r="TCL109" s="747"/>
      <c r="TCM109" s="747"/>
      <c r="TCN109" s="747"/>
      <c r="TCO109" s="747"/>
      <c r="TCP109" s="747"/>
      <c r="TCQ109" s="747"/>
      <c r="TCR109" s="747"/>
      <c r="TCS109" s="747"/>
      <c r="TCT109" s="747"/>
      <c r="TCU109" s="747"/>
      <c r="TCV109" s="747"/>
      <c r="TCW109" s="747"/>
      <c r="TCX109" s="747"/>
      <c r="TCY109" s="747"/>
      <c r="TCZ109" s="747"/>
      <c r="TDA109" s="747"/>
      <c r="TDB109" s="747"/>
      <c r="TDC109" s="747"/>
      <c r="TDD109" s="747"/>
      <c r="TDE109" s="747"/>
      <c r="TDF109" s="747"/>
      <c r="TDG109" s="747"/>
      <c r="TDH109" s="747"/>
      <c r="TDI109" s="747"/>
      <c r="TDJ109" s="747"/>
      <c r="TDK109" s="747"/>
      <c r="TDL109" s="747"/>
      <c r="TDM109" s="747"/>
      <c r="TDN109" s="747"/>
      <c r="TDO109" s="747"/>
      <c r="TDP109" s="747"/>
      <c r="TDQ109" s="747"/>
      <c r="TDR109" s="747"/>
      <c r="TDS109" s="747"/>
      <c r="TDT109" s="747"/>
      <c r="TDU109" s="747"/>
      <c r="TDV109" s="747"/>
      <c r="TDW109" s="747"/>
      <c r="TDX109" s="747"/>
      <c r="TDY109" s="747"/>
      <c r="TDZ109" s="747"/>
      <c r="TEA109" s="747"/>
      <c r="TEB109" s="747"/>
      <c r="TEC109" s="747"/>
      <c r="TED109" s="747"/>
      <c r="TEE109" s="747"/>
      <c r="TEF109" s="747"/>
      <c r="TEG109" s="747"/>
      <c r="TEH109" s="747"/>
      <c r="TEI109" s="747"/>
      <c r="TEJ109" s="747"/>
      <c r="TEK109" s="747"/>
      <c r="TEL109" s="747"/>
      <c r="TEM109" s="747"/>
      <c r="TEN109" s="747"/>
      <c r="TEO109" s="747"/>
      <c r="TEP109" s="747"/>
      <c r="TEQ109" s="747"/>
      <c r="TER109" s="747"/>
      <c r="TES109" s="747"/>
      <c r="TET109" s="747"/>
      <c r="TEU109" s="747"/>
      <c r="TEV109" s="747"/>
      <c r="TEW109" s="747"/>
      <c r="TEX109" s="747"/>
      <c r="TEY109" s="747"/>
      <c r="TEZ109" s="747"/>
      <c r="TFA109" s="747"/>
      <c r="TFB109" s="747"/>
      <c r="TFC109" s="747"/>
      <c r="TFD109" s="747"/>
      <c r="TFE109" s="747"/>
      <c r="TFF109" s="747"/>
      <c r="TFG109" s="747"/>
      <c r="TFH109" s="747"/>
      <c r="TFI109" s="747"/>
      <c r="TFJ109" s="747"/>
      <c r="TFK109" s="747"/>
      <c r="TFL109" s="747"/>
      <c r="TFM109" s="747"/>
      <c r="TFN109" s="747"/>
      <c r="TFO109" s="747"/>
      <c r="TFP109" s="747"/>
      <c r="TFQ109" s="747"/>
      <c r="TFR109" s="747"/>
      <c r="TFS109" s="747"/>
      <c r="TFT109" s="747"/>
      <c r="TFU109" s="747"/>
      <c r="TFV109" s="747"/>
      <c r="TFW109" s="747"/>
      <c r="TFX109" s="747"/>
      <c r="TFY109" s="747"/>
      <c r="TFZ109" s="747"/>
      <c r="TGA109" s="747"/>
      <c r="TGB109" s="747"/>
      <c r="TGC109" s="747"/>
      <c r="TGD109" s="747"/>
      <c r="TGE109" s="747"/>
      <c r="TGF109" s="747"/>
      <c r="TGG109" s="747"/>
      <c r="TGH109" s="747"/>
      <c r="TGI109" s="747"/>
      <c r="TGJ109" s="747"/>
      <c r="TGK109" s="747"/>
      <c r="TGL109" s="747"/>
      <c r="TGM109" s="747"/>
      <c r="TGN109" s="747"/>
      <c r="TGO109" s="747"/>
      <c r="TGP109" s="747"/>
      <c r="TGQ109" s="747"/>
      <c r="TGR109" s="747"/>
      <c r="TGS109" s="747"/>
      <c r="TGT109" s="747"/>
      <c r="TGU109" s="747"/>
      <c r="TGV109" s="747"/>
      <c r="TGW109" s="747"/>
      <c r="TGX109" s="747"/>
      <c r="TGY109" s="747"/>
      <c r="TGZ109" s="747"/>
      <c r="THA109" s="747"/>
      <c r="THB109" s="747"/>
      <c r="THC109" s="747"/>
      <c r="THD109" s="747"/>
      <c r="THE109" s="747"/>
      <c r="THF109" s="747"/>
      <c r="THG109" s="747"/>
      <c r="THH109" s="747"/>
      <c r="THI109" s="747"/>
      <c r="THJ109" s="747"/>
      <c r="THK109" s="747"/>
      <c r="THL109" s="747"/>
      <c r="THM109" s="747"/>
      <c r="THN109" s="747"/>
      <c r="THO109" s="747"/>
      <c r="THP109" s="747"/>
      <c r="THQ109" s="747"/>
      <c r="THR109" s="747"/>
      <c r="THS109" s="747"/>
      <c r="THT109" s="747"/>
      <c r="THU109" s="747"/>
      <c r="THV109" s="747"/>
      <c r="THW109" s="747"/>
      <c r="THX109" s="747"/>
      <c r="THY109" s="747"/>
      <c r="THZ109" s="747"/>
      <c r="TIA109" s="747"/>
      <c r="TIB109" s="747"/>
      <c r="TIC109" s="747"/>
      <c r="TID109" s="747"/>
      <c r="TIE109" s="747"/>
      <c r="TIF109" s="747"/>
      <c r="TIG109" s="747"/>
      <c r="TIH109" s="747"/>
      <c r="TII109" s="747"/>
      <c r="TIJ109" s="747"/>
      <c r="TIK109" s="747"/>
      <c r="TIL109" s="747"/>
      <c r="TIM109" s="747"/>
      <c r="TIN109" s="747"/>
      <c r="TIO109" s="747"/>
      <c r="TIP109" s="747"/>
      <c r="TIQ109" s="747"/>
      <c r="TIR109" s="747"/>
      <c r="TIS109" s="747"/>
      <c r="TIT109" s="747"/>
      <c r="TIU109" s="747"/>
      <c r="TIV109" s="747"/>
      <c r="TIW109" s="747"/>
      <c r="TIX109" s="747"/>
      <c r="TIY109" s="747"/>
      <c r="TIZ109" s="747"/>
      <c r="TJA109" s="747"/>
      <c r="TJB109" s="747"/>
      <c r="TJC109" s="747"/>
      <c r="TJD109" s="747"/>
      <c r="TJE109" s="747"/>
      <c r="TJF109" s="747"/>
      <c r="TJG109" s="747"/>
      <c r="TJH109" s="747"/>
      <c r="TJI109" s="747"/>
      <c r="TJJ109" s="747"/>
      <c r="TJK109" s="747"/>
      <c r="TJL109" s="747"/>
      <c r="TJM109" s="747"/>
      <c r="TJN109" s="747"/>
      <c r="TJO109" s="747"/>
      <c r="TJP109" s="747"/>
      <c r="TJQ109" s="747"/>
      <c r="TJR109" s="747"/>
      <c r="TJS109" s="747"/>
      <c r="TJT109" s="747"/>
      <c r="TJU109" s="747"/>
      <c r="TJV109" s="747"/>
      <c r="TJW109" s="747"/>
      <c r="TJX109" s="747"/>
      <c r="TJY109" s="747"/>
      <c r="TJZ109" s="747"/>
      <c r="TKA109" s="747"/>
      <c r="TKB109" s="747"/>
      <c r="TKC109" s="747"/>
      <c r="TKD109" s="747"/>
      <c r="TKE109" s="747"/>
      <c r="TKF109" s="747"/>
      <c r="TKG109" s="747"/>
      <c r="TKH109" s="747"/>
      <c r="TKI109" s="747"/>
      <c r="TKJ109" s="747"/>
      <c r="TKK109" s="747"/>
      <c r="TKL109" s="747"/>
      <c r="TKM109" s="747"/>
      <c r="TKN109" s="747"/>
      <c r="TKO109" s="747"/>
      <c r="TKP109" s="747"/>
      <c r="TKQ109" s="747"/>
      <c r="TKR109" s="747"/>
      <c r="TKS109" s="747"/>
      <c r="TKT109" s="747"/>
      <c r="TKU109" s="747"/>
      <c r="TKV109" s="747"/>
      <c r="TKW109" s="747"/>
      <c r="TKX109" s="747"/>
      <c r="TKY109" s="747"/>
      <c r="TKZ109" s="747"/>
      <c r="TLA109" s="747"/>
      <c r="TLB109" s="747"/>
      <c r="TLC109" s="747"/>
      <c r="TLD109" s="747"/>
      <c r="TLE109" s="747"/>
      <c r="TLF109" s="747"/>
      <c r="TLG109" s="747"/>
      <c r="TLH109" s="747"/>
      <c r="TLI109" s="747"/>
      <c r="TLJ109" s="747"/>
      <c r="TLK109" s="747"/>
      <c r="TLL109" s="747"/>
      <c r="TLM109" s="747"/>
      <c r="TLN109" s="747"/>
      <c r="TLO109" s="747"/>
      <c r="TLP109" s="747"/>
      <c r="TLQ109" s="747"/>
      <c r="TLR109" s="747"/>
      <c r="TLS109" s="747"/>
      <c r="TLT109" s="747"/>
      <c r="TLU109" s="747"/>
      <c r="TLV109" s="747"/>
      <c r="TLW109" s="747"/>
      <c r="TLX109" s="747"/>
      <c r="TLY109" s="747"/>
      <c r="TLZ109" s="747"/>
      <c r="TMA109" s="747"/>
      <c r="TMB109" s="747"/>
      <c r="TMC109" s="747"/>
      <c r="TMD109" s="747"/>
      <c r="TME109" s="747"/>
      <c r="TMF109" s="747"/>
      <c r="TMG109" s="747"/>
      <c r="TMH109" s="747"/>
      <c r="TMI109" s="747"/>
      <c r="TMJ109" s="747"/>
      <c r="TMK109" s="747"/>
      <c r="TML109" s="747"/>
      <c r="TMM109" s="747"/>
      <c r="TMN109" s="747"/>
      <c r="TMO109" s="747"/>
      <c r="TMP109" s="747"/>
      <c r="TMQ109" s="747"/>
      <c r="TMR109" s="747"/>
      <c r="TMS109" s="747"/>
      <c r="TMT109" s="747"/>
      <c r="TMU109" s="747"/>
      <c r="TMV109" s="747"/>
      <c r="TMW109" s="747"/>
      <c r="TMX109" s="747"/>
      <c r="TMY109" s="747"/>
      <c r="TMZ109" s="747"/>
      <c r="TNA109" s="747"/>
      <c r="TNB109" s="747"/>
      <c r="TNC109" s="747"/>
      <c r="TND109" s="747"/>
      <c r="TNE109" s="747"/>
      <c r="TNF109" s="747"/>
      <c r="TNG109" s="747"/>
      <c r="TNH109" s="747"/>
      <c r="TNI109" s="747"/>
      <c r="TNJ109" s="747"/>
      <c r="TNK109" s="747"/>
      <c r="TNL109" s="747"/>
      <c r="TNM109" s="747"/>
      <c r="TNN109" s="747"/>
      <c r="TNO109" s="747"/>
      <c r="TNP109" s="747"/>
      <c r="TNQ109" s="747"/>
      <c r="TNR109" s="747"/>
      <c r="TNS109" s="747"/>
      <c r="TNT109" s="747"/>
      <c r="TNU109" s="747"/>
      <c r="TNV109" s="747"/>
      <c r="TNW109" s="747"/>
      <c r="TNX109" s="747"/>
      <c r="TNY109" s="747"/>
      <c r="TNZ109" s="747"/>
      <c r="TOA109" s="747"/>
      <c r="TOB109" s="747"/>
      <c r="TOC109" s="747"/>
      <c r="TOD109" s="747"/>
      <c r="TOE109" s="747"/>
      <c r="TOF109" s="747"/>
      <c r="TOG109" s="747"/>
      <c r="TOH109" s="747"/>
      <c r="TOI109" s="747"/>
      <c r="TOJ109" s="747"/>
      <c r="TOK109" s="747"/>
      <c r="TOL109" s="747"/>
      <c r="TOM109" s="747"/>
      <c r="TON109" s="747"/>
      <c r="TOO109" s="747"/>
      <c r="TOP109" s="747"/>
      <c r="TOQ109" s="747"/>
      <c r="TOR109" s="747"/>
      <c r="TOS109" s="747"/>
      <c r="TOT109" s="747"/>
      <c r="TOU109" s="747"/>
      <c r="TOV109" s="747"/>
      <c r="TOW109" s="747"/>
      <c r="TOX109" s="747"/>
      <c r="TOY109" s="747"/>
      <c r="TOZ109" s="747"/>
      <c r="TPA109" s="747"/>
      <c r="TPB109" s="747"/>
      <c r="TPC109" s="747"/>
      <c r="TPD109" s="747"/>
      <c r="TPE109" s="747"/>
      <c r="TPF109" s="747"/>
      <c r="TPG109" s="747"/>
      <c r="TPH109" s="747"/>
      <c r="TPI109" s="747"/>
      <c r="TPJ109" s="747"/>
      <c r="TPK109" s="747"/>
      <c r="TPL109" s="747"/>
      <c r="TPM109" s="747"/>
      <c r="TPN109" s="747"/>
      <c r="TPO109" s="747"/>
      <c r="TPP109" s="747"/>
      <c r="TPQ109" s="747"/>
      <c r="TPR109" s="747"/>
      <c r="TPS109" s="747"/>
      <c r="TPT109" s="747"/>
      <c r="TPU109" s="747"/>
      <c r="TPV109" s="747"/>
      <c r="TPW109" s="747"/>
      <c r="TPX109" s="747"/>
      <c r="TPY109" s="747"/>
      <c r="TPZ109" s="747"/>
      <c r="TQA109" s="747"/>
      <c r="TQB109" s="747"/>
      <c r="TQC109" s="747"/>
      <c r="TQD109" s="747"/>
      <c r="TQE109" s="747"/>
      <c r="TQF109" s="747"/>
      <c r="TQG109" s="747"/>
      <c r="TQH109" s="747"/>
      <c r="TQI109" s="747"/>
      <c r="TQJ109" s="747"/>
      <c r="TQK109" s="747"/>
      <c r="TQL109" s="747"/>
      <c r="TQM109" s="747"/>
      <c r="TQN109" s="747"/>
      <c r="TQO109" s="747"/>
      <c r="TQP109" s="747"/>
      <c r="TQQ109" s="747"/>
      <c r="TQR109" s="747"/>
      <c r="TQS109" s="747"/>
      <c r="TQT109" s="747"/>
      <c r="TQU109" s="747"/>
      <c r="TQV109" s="747"/>
      <c r="TQW109" s="747"/>
      <c r="TQX109" s="747"/>
      <c r="TQY109" s="747"/>
      <c r="TQZ109" s="747"/>
      <c r="TRA109" s="747"/>
      <c r="TRB109" s="747"/>
      <c r="TRC109" s="747"/>
      <c r="TRD109" s="747"/>
      <c r="TRE109" s="747"/>
      <c r="TRF109" s="747"/>
      <c r="TRG109" s="747"/>
      <c r="TRH109" s="747"/>
      <c r="TRI109" s="747"/>
      <c r="TRJ109" s="747"/>
      <c r="TRK109" s="747"/>
      <c r="TRL109" s="747"/>
      <c r="TRM109" s="747"/>
      <c r="TRN109" s="747"/>
      <c r="TRO109" s="747"/>
      <c r="TRP109" s="747"/>
      <c r="TRQ109" s="747"/>
      <c r="TRR109" s="747"/>
      <c r="TRS109" s="747"/>
      <c r="TRT109" s="747"/>
      <c r="TRU109" s="747"/>
      <c r="TRV109" s="747"/>
      <c r="TRW109" s="747"/>
      <c r="TRX109" s="747"/>
      <c r="TRY109" s="747"/>
      <c r="TRZ109" s="747"/>
      <c r="TSA109" s="747"/>
      <c r="TSB109" s="747"/>
      <c r="TSC109" s="747"/>
      <c r="TSD109" s="747"/>
      <c r="TSE109" s="747"/>
      <c r="TSF109" s="747"/>
      <c r="TSG109" s="747"/>
      <c r="TSH109" s="747"/>
      <c r="TSI109" s="747"/>
      <c r="TSJ109" s="747"/>
      <c r="TSK109" s="747"/>
      <c r="TSL109" s="747"/>
      <c r="TSM109" s="747"/>
      <c r="TSN109" s="747"/>
      <c r="TSO109" s="747"/>
      <c r="TSP109" s="747"/>
      <c r="TSQ109" s="747"/>
      <c r="TSR109" s="747"/>
      <c r="TSS109" s="747"/>
      <c r="TST109" s="747"/>
      <c r="TSU109" s="747"/>
      <c r="TSV109" s="747"/>
      <c r="TSW109" s="747"/>
      <c r="TSX109" s="747"/>
      <c r="TSY109" s="747"/>
      <c r="TSZ109" s="747"/>
      <c r="TTA109" s="747"/>
      <c r="TTB109" s="747"/>
      <c r="TTC109" s="747"/>
      <c r="TTD109" s="747"/>
      <c r="TTE109" s="747"/>
      <c r="TTF109" s="747"/>
      <c r="TTG109" s="747"/>
      <c r="TTH109" s="747"/>
      <c r="TTI109" s="747"/>
      <c r="TTJ109" s="747"/>
      <c r="TTK109" s="747"/>
      <c r="TTL109" s="747"/>
      <c r="TTM109" s="747"/>
      <c r="TTN109" s="747"/>
      <c r="TTO109" s="747"/>
      <c r="TTP109" s="747"/>
      <c r="TTQ109" s="747"/>
      <c r="TTR109" s="747"/>
      <c r="TTS109" s="747"/>
      <c r="TTT109" s="747"/>
      <c r="TTU109" s="747"/>
      <c r="TTV109" s="747"/>
      <c r="TTW109" s="747"/>
      <c r="TTX109" s="747"/>
      <c r="TTY109" s="747"/>
      <c r="TTZ109" s="747"/>
      <c r="TUA109" s="747"/>
      <c r="TUB109" s="747"/>
      <c r="TUC109" s="747"/>
      <c r="TUD109" s="747"/>
      <c r="TUE109" s="747"/>
      <c r="TUF109" s="747"/>
      <c r="TUG109" s="747"/>
      <c r="TUH109" s="747"/>
      <c r="TUI109" s="747"/>
      <c r="TUJ109" s="747"/>
      <c r="TUK109" s="747"/>
      <c r="TUL109" s="747"/>
      <c r="TUM109" s="747"/>
      <c r="TUN109" s="747"/>
      <c r="TUO109" s="747"/>
      <c r="TUP109" s="747"/>
      <c r="TUQ109" s="747"/>
      <c r="TUR109" s="747"/>
      <c r="TUS109" s="747"/>
      <c r="TUT109" s="747"/>
      <c r="TUU109" s="747"/>
      <c r="TUV109" s="747"/>
      <c r="TUW109" s="747"/>
      <c r="TUX109" s="747"/>
      <c r="TUY109" s="747"/>
      <c r="TUZ109" s="747"/>
      <c r="TVA109" s="747"/>
      <c r="TVB109" s="747"/>
      <c r="TVC109" s="747"/>
      <c r="TVD109" s="747"/>
      <c r="TVE109" s="747"/>
      <c r="TVF109" s="747"/>
      <c r="TVG109" s="747"/>
      <c r="TVH109" s="747"/>
      <c r="TVI109" s="747"/>
      <c r="TVJ109" s="747"/>
      <c r="TVK109" s="747"/>
      <c r="TVL109" s="747"/>
      <c r="TVM109" s="747"/>
      <c r="TVN109" s="747"/>
      <c r="TVO109" s="747"/>
      <c r="TVP109" s="747"/>
      <c r="TVQ109" s="747"/>
      <c r="TVR109" s="747"/>
      <c r="TVS109" s="747"/>
      <c r="TVT109" s="747"/>
      <c r="TVU109" s="747"/>
      <c r="TVV109" s="747"/>
      <c r="TVW109" s="747"/>
      <c r="TVX109" s="747"/>
      <c r="TVY109" s="747"/>
      <c r="TVZ109" s="747"/>
      <c r="TWA109" s="747"/>
      <c r="TWB109" s="747"/>
      <c r="TWC109" s="747"/>
      <c r="TWD109" s="747"/>
      <c r="TWE109" s="747"/>
      <c r="TWF109" s="747"/>
      <c r="TWG109" s="747"/>
      <c r="TWH109" s="747"/>
      <c r="TWI109" s="747"/>
      <c r="TWJ109" s="747"/>
      <c r="TWK109" s="747"/>
      <c r="TWL109" s="747"/>
      <c r="TWM109" s="747"/>
      <c r="TWN109" s="747"/>
      <c r="TWO109" s="747"/>
      <c r="TWP109" s="747"/>
      <c r="TWQ109" s="747"/>
      <c r="TWR109" s="747"/>
      <c r="TWS109" s="747"/>
      <c r="TWT109" s="747"/>
      <c r="TWU109" s="747"/>
      <c r="TWV109" s="747"/>
      <c r="TWW109" s="747"/>
      <c r="TWX109" s="747"/>
      <c r="TWY109" s="747"/>
      <c r="TWZ109" s="747"/>
      <c r="TXA109" s="747"/>
      <c r="TXB109" s="747"/>
      <c r="TXC109" s="747"/>
      <c r="TXD109" s="747"/>
      <c r="TXE109" s="747"/>
      <c r="TXF109" s="747"/>
      <c r="TXG109" s="747"/>
      <c r="TXH109" s="747"/>
      <c r="TXI109" s="747"/>
      <c r="TXJ109" s="747"/>
      <c r="TXK109" s="747"/>
      <c r="TXL109" s="747"/>
      <c r="TXM109" s="747"/>
      <c r="TXN109" s="747"/>
      <c r="TXO109" s="747"/>
      <c r="TXP109" s="747"/>
      <c r="TXQ109" s="747"/>
      <c r="TXR109" s="747"/>
      <c r="TXS109" s="747"/>
      <c r="TXT109" s="747"/>
      <c r="TXU109" s="747"/>
      <c r="TXV109" s="747"/>
      <c r="TXW109" s="747"/>
      <c r="TXX109" s="747"/>
      <c r="TXY109" s="747"/>
      <c r="TXZ109" s="747"/>
      <c r="TYA109" s="747"/>
      <c r="TYB109" s="747"/>
      <c r="TYC109" s="747"/>
      <c r="TYD109" s="747"/>
      <c r="TYE109" s="747"/>
      <c r="TYF109" s="747"/>
      <c r="TYG109" s="747"/>
      <c r="TYH109" s="747"/>
      <c r="TYI109" s="747"/>
      <c r="TYJ109" s="747"/>
      <c r="TYK109" s="747"/>
      <c r="TYL109" s="747"/>
      <c r="TYM109" s="747"/>
      <c r="TYN109" s="747"/>
      <c r="TYO109" s="747"/>
      <c r="TYP109" s="747"/>
      <c r="TYQ109" s="747"/>
      <c r="TYR109" s="747"/>
      <c r="TYS109" s="747"/>
      <c r="TYT109" s="747"/>
      <c r="TYU109" s="747"/>
      <c r="TYV109" s="747"/>
      <c r="TYW109" s="747"/>
      <c r="TYX109" s="747"/>
      <c r="TYY109" s="747"/>
      <c r="TYZ109" s="747"/>
      <c r="TZA109" s="747"/>
      <c r="TZB109" s="747"/>
      <c r="TZC109" s="747"/>
      <c r="TZD109" s="747"/>
      <c r="TZE109" s="747"/>
      <c r="TZF109" s="747"/>
      <c r="TZG109" s="747"/>
      <c r="TZH109" s="747"/>
      <c r="TZI109" s="747"/>
      <c r="TZJ109" s="747"/>
      <c r="TZK109" s="747"/>
      <c r="TZL109" s="747"/>
      <c r="TZM109" s="747"/>
      <c r="TZN109" s="747"/>
      <c r="TZO109" s="747"/>
      <c r="TZP109" s="747"/>
      <c r="TZQ109" s="747"/>
      <c r="TZR109" s="747"/>
      <c r="TZS109" s="747"/>
      <c r="TZT109" s="747"/>
      <c r="TZU109" s="747"/>
      <c r="TZV109" s="747"/>
      <c r="TZW109" s="747"/>
      <c r="TZX109" s="747"/>
      <c r="TZY109" s="747"/>
      <c r="TZZ109" s="747"/>
      <c r="UAA109" s="747"/>
      <c r="UAB109" s="747"/>
      <c r="UAC109" s="747"/>
      <c r="UAD109" s="747"/>
      <c r="UAE109" s="747"/>
      <c r="UAF109" s="747"/>
      <c r="UAG109" s="747"/>
      <c r="UAH109" s="747"/>
      <c r="UAI109" s="747"/>
      <c r="UAJ109" s="747"/>
      <c r="UAK109" s="747"/>
      <c r="UAL109" s="747"/>
      <c r="UAM109" s="747"/>
      <c r="UAN109" s="747"/>
      <c r="UAO109" s="747"/>
      <c r="UAP109" s="747"/>
      <c r="UAQ109" s="747"/>
      <c r="UAR109" s="747"/>
      <c r="UAS109" s="747"/>
      <c r="UAT109" s="747"/>
      <c r="UAU109" s="747"/>
      <c r="UAV109" s="747"/>
      <c r="UAW109" s="747"/>
      <c r="UAX109" s="747"/>
      <c r="UAY109" s="747"/>
      <c r="UAZ109" s="747"/>
      <c r="UBA109" s="747"/>
      <c r="UBB109" s="747"/>
      <c r="UBC109" s="747"/>
      <c r="UBD109" s="747"/>
      <c r="UBE109" s="747"/>
      <c r="UBF109" s="747"/>
      <c r="UBG109" s="747"/>
      <c r="UBH109" s="747"/>
      <c r="UBI109" s="747"/>
      <c r="UBJ109" s="747"/>
      <c r="UBK109" s="747"/>
      <c r="UBL109" s="747"/>
      <c r="UBM109" s="747"/>
      <c r="UBN109" s="747"/>
      <c r="UBO109" s="747"/>
      <c r="UBP109" s="747"/>
      <c r="UBQ109" s="747"/>
      <c r="UBR109" s="747"/>
      <c r="UBS109" s="747"/>
      <c r="UBT109" s="747"/>
      <c r="UBU109" s="747"/>
      <c r="UBV109" s="747"/>
      <c r="UBW109" s="747"/>
      <c r="UBX109" s="747"/>
      <c r="UBY109" s="747"/>
      <c r="UBZ109" s="747"/>
      <c r="UCA109" s="747"/>
      <c r="UCB109" s="747"/>
      <c r="UCC109" s="747"/>
      <c r="UCD109" s="747"/>
      <c r="UCE109" s="747"/>
      <c r="UCF109" s="747"/>
      <c r="UCG109" s="747"/>
      <c r="UCH109" s="747"/>
      <c r="UCI109" s="747"/>
      <c r="UCJ109" s="747"/>
      <c r="UCK109" s="747"/>
      <c r="UCL109" s="747"/>
      <c r="UCM109" s="747"/>
      <c r="UCN109" s="747"/>
      <c r="UCO109" s="747"/>
      <c r="UCP109" s="747"/>
      <c r="UCQ109" s="747"/>
      <c r="UCR109" s="747"/>
      <c r="UCS109" s="747"/>
      <c r="UCT109" s="747"/>
      <c r="UCU109" s="747"/>
      <c r="UCV109" s="747"/>
      <c r="UCW109" s="747"/>
      <c r="UCX109" s="747"/>
      <c r="UCY109" s="747"/>
      <c r="UCZ109" s="747"/>
      <c r="UDA109" s="747"/>
      <c r="UDB109" s="747"/>
      <c r="UDC109" s="747"/>
      <c r="UDD109" s="747"/>
      <c r="UDE109" s="747"/>
      <c r="UDF109" s="747"/>
      <c r="UDG109" s="747"/>
      <c r="UDH109" s="747"/>
      <c r="UDI109" s="747"/>
      <c r="UDJ109" s="747"/>
      <c r="UDK109" s="747"/>
      <c r="UDL109" s="747"/>
      <c r="UDM109" s="747"/>
      <c r="UDN109" s="747"/>
      <c r="UDO109" s="747"/>
      <c r="UDP109" s="747"/>
      <c r="UDQ109" s="747"/>
      <c r="UDR109" s="747"/>
      <c r="UDS109" s="747"/>
      <c r="UDT109" s="747"/>
      <c r="UDU109" s="747"/>
      <c r="UDV109" s="747"/>
      <c r="UDW109" s="747"/>
      <c r="UDX109" s="747"/>
      <c r="UDY109" s="747"/>
      <c r="UDZ109" s="747"/>
      <c r="UEA109" s="747"/>
      <c r="UEB109" s="747"/>
      <c r="UEC109" s="747"/>
      <c r="UED109" s="747"/>
      <c r="UEE109" s="747"/>
      <c r="UEF109" s="747"/>
      <c r="UEG109" s="747"/>
      <c r="UEH109" s="747"/>
      <c r="UEI109" s="747"/>
      <c r="UEJ109" s="747"/>
      <c r="UEK109" s="747"/>
      <c r="UEL109" s="747"/>
      <c r="UEM109" s="747"/>
      <c r="UEN109" s="747"/>
      <c r="UEO109" s="747"/>
      <c r="UEP109" s="747"/>
      <c r="UEQ109" s="747"/>
      <c r="UER109" s="747"/>
      <c r="UES109" s="747"/>
      <c r="UET109" s="747"/>
      <c r="UEU109" s="747"/>
      <c r="UEV109" s="747"/>
      <c r="UEW109" s="747"/>
      <c r="UEX109" s="747"/>
      <c r="UEY109" s="747"/>
      <c r="UEZ109" s="747"/>
      <c r="UFA109" s="747"/>
      <c r="UFB109" s="747"/>
      <c r="UFC109" s="747"/>
      <c r="UFD109" s="747"/>
      <c r="UFE109" s="747"/>
      <c r="UFF109" s="747"/>
      <c r="UFG109" s="747"/>
      <c r="UFH109" s="747"/>
      <c r="UFI109" s="747"/>
      <c r="UFJ109" s="747"/>
      <c r="UFK109" s="747"/>
      <c r="UFL109" s="747"/>
      <c r="UFM109" s="747"/>
      <c r="UFN109" s="747"/>
      <c r="UFO109" s="747"/>
      <c r="UFP109" s="747"/>
      <c r="UFQ109" s="747"/>
      <c r="UFR109" s="747"/>
      <c r="UFS109" s="747"/>
      <c r="UFT109" s="747"/>
      <c r="UFU109" s="747"/>
      <c r="UFV109" s="747"/>
      <c r="UFW109" s="747"/>
      <c r="UFX109" s="747"/>
      <c r="UFY109" s="747"/>
      <c r="UFZ109" s="747"/>
      <c r="UGA109" s="747"/>
      <c r="UGB109" s="747"/>
      <c r="UGC109" s="747"/>
      <c r="UGD109" s="747"/>
      <c r="UGE109" s="747"/>
      <c r="UGF109" s="747"/>
      <c r="UGG109" s="747"/>
      <c r="UGH109" s="747"/>
      <c r="UGI109" s="747"/>
      <c r="UGJ109" s="747"/>
      <c r="UGK109" s="747"/>
      <c r="UGL109" s="747"/>
      <c r="UGM109" s="747"/>
      <c r="UGN109" s="747"/>
      <c r="UGO109" s="747"/>
      <c r="UGP109" s="747"/>
      <c r="UGQ109" s="747"/>
      <c r="UGR109" s="747"/>
      <c r="UGS109" s="747"/>
      <c r="UGT109" s="747"/>
      <c r="UGU109" s="747"/>
      <c r="UGV109" s="747"/>
      <c r="UGW109" s="747"/>
      <c r="UGX109" s="747"/>
      <c r="UGY109" s="747"/>
      <c r="UGZ109" s="747"/>
      <c r="UHA109" s="747"/>
      <c r="UHB109" s="747"/>
      <c r="UHC109" s="747"/>
      <c r="UHD109" s="747"/>
      <c r="UHE109" s="747"/>
      <c r="UHF109" s="747"/>
      <c r="UHG109" s="747"/>
      <c r="UHH109" s="747"/>
      <c r="UHI109" s="747"/>
      <c r="UHJ109" s="747"/>
      <c r="UHK109" s="747"/>
      <c r="UHL109" s="747"/>
      <c r="UHM109" s="747"/>
      <c r="UHN109" s="747"/>
      <c r="UHO109" s="747"/>
      <c r="UHP109" s="747"/>
      <c r="UHQ109" s="747"/>
      <c r="UHR109" s="747"/>
      <c r="UHS109" s="747"/>
      <c r="UHT109" s="747"/>
      <c r="UHU109" s="747"/>
      <c r="UHV109" s="747"/>
      <c r="UHW109" s="747"/>
      <c r="UHX109" s="747"/>
      <c r="UHY109" s="747"/>
      <c r="UHZ109" s="747"/>
      <c r="UIA109" s="747"/>
      <c r="UIB109" s="747"/>
      <c r="UIC109" s="747"/>
      <c r="UID109" s="747"/>
      <c r="UIE109" s="747"/>
      <c r="UIF109" s="747"/>
      <c r="UIG109" s="747"/>
      <c r="UIH109" s="747"/>
      <c r="UII109" s="747"/>
      <c r="UIJ109" s="747"/>
      <c r="UIK109" s="747"/>
      <c r="UIL109" s="747"/>
      <c r="UIM109" s="747"/>
      <c r="UIN109" s="747"/>
      <c r="UIO109" s="747"/>
      <c r="UIP109" s="747"/>
      <c r="UIQ109" s="747"/>
      <c r="UIR109" s="747"/>
      <c r="UIS109" s="747"/>
      <c r="UIT109" s="747"/>
      <c r="UIU109" s="747"/>
      <c r="UIV109" s="747"/>
      <c r="UIW109" s="747"/>
      <c r="UIX109" s="747"/>
      <c r="UIY109" s="747"/>
      <c r="UIZ109" s="747"/>
      <c r="UJA109" s="747"/>
      <c r="UJB109" s="747"/>
      <c r="UJC109" s="747"/>
      <c r="UJD109" s="747"/>
      <c r="UJE109" s="747"/>
      <c r="UJF109" s="747"/>
      <c r="UJG109" s="747"/>
      <c r="UJH109" s="747"/>
      <c r="UJI109" s="747"/>
      <c r="UJJ109" s="747"/>
      <c r="UJK109" s="747"/>
      <c r="UJL109" s="747"/>
      <c r="UJM109" s="747"/>
      <c r="UJN109" s="747"/>
      <c r="UJO109" s="747"/>
      <c r="UJP109" s="747"/>
      <c r="UJQ109" s="747"/>
      <c r="UJR109" s="747"/>
      <c r="UJS109" s="747"/>
      <c r="UJT109" s="747"/>
      <c r="UJU109" s="747"/>
      <c r="UJV109" s="747"/>
      <c r="UJW109" s="747"/>
      <c r="UJX109" s="747"/>
      <c r="UJY109" s="747"/>
      <c r="UJZ109" s="747"/>
      <c r="UKA109" s="747"/>
      <c r="UKB109" s="747"/>
      <c r="UKC109" s="747"/>
      <c r="UKD109" s="747"/>
      <c r="UKE109" s="747"/>
      <c r="UKF109" s="747"/>
      <c r="UKG109" s="747"/>
      <c r="UKH109" s="747"/>
      <c r="UKI109" s="747"/>
      <c r="UKJ109" s="747"/>
      <c r="UKK109" s="747"/>
      <c r="UKL109" s="747"/>
      <c r="UKM109" s="747"/>
      <c r="UKN109" s="747"/>
      <c r="UKO109" s="747"/>
      <c r="UKP109" s="747"/>
      <c r="UKQ109" s="747"/>
      <c r="UKR109" s="747"/>
      <c r="UKS109" s="747"/>
      <c r="UKT109" s="747"/>
      <c r="UKU109" s="747"/>
      <c r="UKV109" s="747"/>
      <c r="UKW109" s="747"/>
      <c r="UKX109" s="747"/>
      <c r="UKY109" s="747"/>
      <c r="UKZ109" s="747"/>
      <c r="ULA109" s="747"/>
      <c r="ULB109" s="747"/>
      <c r="ULC109" s="747"/>
      <c r="ULD109" s="747"/>
      <c r="ULE109" s="747"/>
      <c r="ULF109" s="747"/>
      <c r="ULG109" s="747"/>
      <c r="ULH109" s="747"/>
      <c r="ULI109" s="747"/>
      <c r="ULJ109" s="747"/>
      <c r="ULK109" s="747"/>
      <c r="ULL109" s="747"/>
      <c r="ULM109" s="747"/>
      <c r="ULN109" s="747"/>
      <c r="ULO109" s="747"/>
      <c r="ULP109" s="747"/>
      <c r="ULQ109" s="747"/>
      <c r="ULR109" s="747"/>
      <c r="ULS109" s="747"/>
      <c r="ULT109" s="747"/>
      <c r="ULU109" s="747"/>
      <c r="ULV109" s="747"/>
      <c r="ULW109" s="747"/>
      <c r="ULX109" s="747"/>
      <c r="ULY109" s="747"/>
      <c r="ULZ109" s="747"/>
      <c r="UMA109" s="747"/>
      <c r="UMB109" s="747"/>
      <c r="UMC109" s="747"/>
      <c r="UMD109" s="747"/>
      <c r="UME109" s="747"/>
      <c r="UMF109" s="747"/>
      <c r="UMG109" s="747"/>
      <c r="UMH109" s="747"/>
      <c r="UMI109" s="747"/>
      <c r="UMJ109" s="747"/>
      <c r="UMK109" s="747"/>
      <c r="UML109" s="747"/>
      <c r="UMM109" s="747"/>
      <c r="UMN109" s="747"/>
      <c r="UMO109" s="747"/>
      <c r="UMP109" s="747"/>
      <c r="UMQ109" s="747"/>
      <c r="UMR109" s="747"/>
      <c r="UMS109" s="747"/>
      <c r="UMT109" s="747"/>
      <c r="UMU109" s="747"/>
      <c r="UMV109" s="747"/>
      <c r="UMW109" s="747"/>
      <c r="UMX109" s="747"/>
      <c r="UMY109" s="747"/>
      <c r="UMZ109" s="747"/>
      <c r="UNA109" s="747"/>
      <c r="UNB109" s="747"/>
      <c r="UNC109" s="747"/>
      <c r="UND109" s="747"/>
      <c r="UNE109" s="747"/>
      <c r="UNF109" s="747"/>
      <c r="UNG109" s="747"/>
      <c r="UNH109" s="747"/>
      <c r="UNI109" s="747"/>
      <c r="UNJ109" s="747"/>
      <c r="UNK109" s="747"/>
      <c r="UNL109" s="747"/>
      <c r="UNM109" s="747"/>
      <c r="UNN109" s="747"/>
      <c r="UNO109" s="747"/>
      <c r="UNP109" s="747"/>
      <c r="UNQ109" s="747"/>
      <c r="UNR109" s="747"/>
      <c r="UNS109" s="747"/>
      <c r="UNT109" s="747"/>
      <c r="UNU109" s="747"/>
      <c r="UNV109" s="747"/>
      <c r="UNW109" s="747"/>
      <c r="UNX109" s="747"/>
      <c r="UNY109" s="747"/>
      <c r="UNZ109" s="747"/>
      <c r="UOA109" s="747"/>
      <c r="UOB109" s="747"/>
      <c r="UOC109" s="747"/>
      <c r="UOD109" s="747"/>
      <c r="UOE109" s="747"/>
      <c r="UOF109" s="747"/>
      <c r="UOG109" s="747"/>
      <c r="UOH109" s="747"/>
      <c r="UOI109" s="747"/>
      <c r="UOJ109" s="747"/>
      <c r="UOK109" s="747"/>
      <c r="UOL109" s="747"/>
      <c r="UOM109" s="747"/>
      <c r="UON109" s="747"/>
      <c r="UOO109" s="747"/>
      <c r="UOP109" s="747"/>
      <c r="UOQ109" s="747"/>
      <c r="UOR109" s="747"/>
      <c r="UOS109" s="747"/>
      <c r="UOT109" s="747"/>
      <c r="UOU109" s="747"/>
      <c r="UOV109" s="747"/>
      <c r="UOW109" s="747"/>
      <c r="UOX109" s="747"/>
      <c r="UOY109" s="747"/>
      <c r="UOZ109" s="747"/>
      <c r="UPA109" s="747"/>
      <c r="UPB109" s="747"/>
      <c r="UPC109" s="747"/>
      <c r="UPD109" s="747"/>
      <c r="UPE109" s="747"/>
      <c r="UPF109" s="747"/>
      <c r="UPG109" s="747"/>
      <c r="UPH109" s="747"/>
      <c r="UPI109" s="747"/>
      <c r="UPJ109" s="747"/>
      <c r="UPK109" s="747"/>
      <c r="UPL109" s="747"/>
      <c r="UPM109" s="747"/>
      <c r="UPN109" s="747"/>
      <c r="UPO109" s="747"/>
      <c r="UPP109" s="747"/>
      <c r="UPQ109" s="747"/>
      <c r="UPR109" s="747"/>
      <c r="UPS109" s="747"/>
      <c r="UPT109" s="747"/>
      <c r="UPU109" s="747"/>
      <c r="UPV109" s="747"/>
      <c r="UPW109" s="747"/>
      <c r="UPX109" s="747"/>
      <c r="UPY109" s="747"/>
      <c r="UPZ109" s="747"/>
      <c r="UQA109" s="747"/>
      <c r="UQB109" s="747"/>
      <c r="UQC109" s="747"/>
      <c r="UQD109" s="747"/>
      <c r="UQE109" s="747"/>
      <c r="UQF109" s="747"/>
      <c r="UQG109" s="747"/>
      <c r="UQH109" s="747"/>
      <c r="UQI109" s="747"/>
      <c r="UQJ109" s="747"/>
      <c r="UQK109" s="747"/>
      <c r="UQL109" s="747"/>
      <c r="UQM109" s="747"/>
      <c r="UQN109" s="747"/>
      <c r="UQO109" s="747"/>
      <c r="UQP109" s="747"/>
      <c r="UQQ109" s="747"/>
      <c r="UQR109" s="747"/>
      <c r="UQS109" s="747"/>
      <c r="UQT109" s="747"/>
      <c r="UQU109" s="747"/>
      <c r="UQV109" s="747"/>
      <c r="UQW109" s="747"/>
      <c r="UQX109" s="747"/>
      <c r="UQY109" s="747"/>
      <c r="UQZ109" s="747"/>
      <c r="URA109" s="747"/>
      <c r="URB109" s="747"/>
      <c r="URC109" s="747"/>
      <c r="URD109" s="747"/>
      <c r="URE109" s="747"/>
      <c r="URF109" s="747"/>
      <c r="URG109" s="747"/>
      <c r="URH109" s="747"/>
      <c r="URI109" s="747"/>
      <c r="URJ109" s="747"/>
      <c r="URK109" s="747"/>
      <c r="URL109" s="747"/>
      <c r="URM109" s="747"/>
      <c r="URN109" s="747"/>
      <c r="URO109" s="747"/>
      <c r="URP109" s="747"/>
      <c r="URQ109" s="747"/>
      <c r="URR109" s="747"/>
      <c r="URS109" s="747"/>
      <c r="URT109" s="747"/>
      <c r="URU109" s="747"/>
      <c r="URV109" s="747"/>
      <c r="URW109" s="747"/>
      <c r="URX109" s="747"/>
      <c r="URY109" s="747"/>
      <c r="URZ109" s="747"/>
      <c r="USA109" s="747"/>
      <c r="USB109" s="747"/>
      <c r="USC109" s="747"/>
      <c r="USD109" s="747"/>
      <c r="USE109" s="747"/>
      <c r="USF109" s="747"/>
      <c r="USG109" s="747"/>
      <c r="USH109" s="747"/>
      <c r="USI109" s="747"/>
      <c r="USJ109" s="747"/>
      <c r="USK109" s="747"/>
      <c r="USL109" s="747"/>
      <c r="USM109" s="747"/>
      <c r="USN109" s="747"/>
      <c r="USO109" s="747"/>
      <c r="USP109" s="747"/>
      <c r="USQ109" s="747"/>
      <c r="USR109" s="747"/>
      <c r="USS109" s="747"/>
      <c r="UST109" s="747"/>
      <c r="USU109" s="747"/>
      <c r="USV109" s="747"/>
      <c r="USW109" s="747"/>
      <c r="USX109" s="747"/>
      <c r="USY109" s="747"/>
      <c r="USZ109" s="747"/>
      <c r="UTA109" s="747"/>
      <c r="UTB109" s="747"/>
      <c r="UTC109" s="747"/>
      <c r="UTD109" s="747"/>
      <c r="UTE109" s="747"/>
      <c r="UTF109" s="747"/>
      <c r="UTG109" s="747"/>
      <c r="UTH109" s="747"/>
      <c r="UTI109" s="747"/>
      <c r="UTJ109" s="747"/>
      <c r="UTK109" s="747"/>
      <c r="UTL109" s="747"/>
      <c r="UTM109" s="747"/>
      <c r="UTN109" s="747"/>
      <c r="UTO109" s="747"/>
      <c r="UTP109" s="747"/>
      <c r="UTQ109" s="747"/>
      <c r="UTR109" s="747"/>
      <c r="UTS109" s="747"/>
      <c r="UTT109" s="747"/>
      <c r="UTU109" s="747"/>
      <c r="UTV109" s="747"/>
      <c r="UTW109" s="747"/>
      <c r="UTX109" s="747"/>
      <c r="UTY109" s="747"/>
      <c r="UTZ109" s="747"/>
      <c r="UUA109" s="747"/>
      <c r="UUB109" s="747"/>
      <c r="UUC109" s="747"/>
      <c r="UUD109" s="747"/>
      <c r="UUE109" s="747"/>
      <c r="UUF109" s="747"/>
      <c r="UUG109" s="747"/>
      <c r="UUH109" s="747"/>
      <c r="UUI109" s="747"/>
      <c r="UUJ109" s="747"/>
      <c r="UUK109" s="747"/>
      <c r="UUL109" s="747"/>
      <c r="UUM109" s="747"/>
      <c r="UUN109" s="747"/>
      <c r="UUO109" s="747"/>
      <c r="UUP109" s="747"/>
      <c r="UUQ109" s="747"/>
      <c r="UUR109" s="747"/>
      <c r="UUS109" s="747"/>
      <c r="UUT109" s="747"/>
      <c r="UUU109" s="747"/>
      <c r="UUV109" s="747"/>
      <c r="UUW109" s="747"/>
      <c r="UUX109" s="747"/>
      <c r="UUY109" s="747"/>
      <c r="UUZ109" s="747"/>
      <c r="UVA109" s="747"/>
      <c r="UVB109" s="747"/>
      <c r="UVC109" s="747"/>
      <c r="UVD109" s="747"/>
      <c r="UVE109" s="747"/>
      <c r="UVF109" s="747"/>
      <c r="UVG109" s="747"/>
      <c r="UVH109" s="747"/>
      <c r="UVI109" s="747"/>
      <c r="UVJ109" s="747"/>
      <c r="UVK109" s="747"/>
      <c r="UVL109" s="747"/>
      <c r="UVM109" s="747"/>
      <c r="UVN109" s="747"/>
      <c r="UVO109" s="747"/>
      <c r="UVP109" s="747"/>
      <c r="UVQ109" s="747"/>
      <c r="UVR109" s="747"/>
      <c r="UVS109" s="747"/>
      <c r="UVT109" s="747"/>
      <c r="UVU109" s="747"/>
      <c r="UVV109" s="747"/>
      <c r="UVW109" s="747"/>
      <c r="UVX109" s="747"/>
      <c r="UVY109" s="747"/>
      <c r="UVZ109" s="747"/>
      <c r="UWA109" s="747"/>
      <c r="UWB109" s="747"/>
      <c r="UWC109" s="747"/>
      <c r="UWD109" s="747"/>
      <c r="UWE109" s="747"/>
      <c r="UWF109" s="747"/>
      <c r="UWG109" s="747"/>
      <c r="UWH109" s="747"/>
      <c r="UWI109" s="747"/>
      <c r="UWJ109" s="747"/>
      <c r="UWK109" s="747"/>
      <c r="UWL109" s="747"/>
      <c r="UWM109" s="747"/>
      <c r="UWN109" s="747"/>
      <c r="UWO109" s="747"/>
      <c r="UWP109" s="747"/>
      <c r="UWQ109" s="747"/>
      <c r="UWR109" s="747"/>
      <c r="UWS109" s="747"/>
      <c r="UWT109" s="747"/>
      <c r="UWU109" s="747"/>
      <c r="UWV109" s="747"/>
      <c r="UWW109" s="747"/>
      <c r="UWX109" s="747"/>
      <c r="UWY109" s="747"/>
      <c r="UWZ109" s="747"/>
      <c r="UXA109" s="747"/>
      <c r="UXB109" s="747"/>
      <c r="UXC109" s="747"/>
      <c r="UXD109" s="747"/>
      <c r="UXE109" s="747"/>
      <c r="UXF109" s="747"/>
      <c r="UXG109" s="747"/>
      <c r="UXH109" s="747"/>
      <c r="UXI109" s="747"/>
      <c r="UXJ109" s="747"/>
      <c r="UXK109" s="747"/>
      <c r="UXL109" s="747"/>
      <c r="UXM109" s="747"/>
      <c r="UXN109" s="747"/>
      <c r="UXO109" s="747"/>
      <c r="UXP109" s="747"/>
      <c r="UXQ109" s="747"/>
      <c r="UXR109" s="747"/>
      <c r="UXS109" s="747"/>
      <c r="UXT109" s="747"/>
      <c r="UXU109" s="747"/>
      <c r="UXV109" s="747"/>
      <c r="UXW109" s="747"/>
      <c r="UXX109" s="747"/>
      <c r="UXY109" s="747"/>
      <c r="UXZ109" s="747"/>
      <c r="UYA109" s="747"/>
      <c r="UYB109" s="747"/>
      <c r="UYC109" s="747"/>
      <c r="UYD109" s="747"/>
      <c r="UYE109" s="747"/>
      <c r="UYF109" s="747"/>
      <c r="UYG109" s="747"/>
      <c r="UYH109" s="747"/>
      <c r="UYI109" s="747"/>
      <c r="UYJ109" s="747"/>
      <c r="UYK109" s="747"/>
      <c r="UYL109" s="747"/>
      <c r="UYM109" s="747"/>
      <c r="UYN109" s="747"/>
      <c r="UYO109" s="747"/>
      <c r="UYP109" s="747"/>
      <c r="UYQ109" s="747"/>
      <c r="UYR109" s="747"/>
      <c r="UYS109" s="747"/>
      <c r="UYT109" s="747"/>
      <c r="UYU109" s="747"/>
      <c r="UYV109" s="747"/>
      <c r="UYW109" s="747"/>
      <c r="UYX109" s="747"/>
      <c r="UYY109" s="747"/>
      <c r="UYZ109" s="747"/>
      <c r="UZA109" s="747"/>
      <c r="UZB109" s="747"/>
      <c r="UZC109" s="747"/>
      <c r="UZD109" s="747"/>
      <c r="UZE109" s="747"/>
      <c r="UZF109" s="747"/>
      <c r="UZG109" s="747"/>
      <c r="UZH109" s="747"/>
      <c r="UZI109" s="747"/>
      <c r="UZJ109" s="747"/>
      <c r="UZK109" s="747"/>
      <c r="UZL109" s="747"/>
      <c r="UZM109" s="747"/>
      <c r="UZN109" s="747"/>
      <c r="UZO109" s="747"/>
      <c r="UZP109" s="747"/>
      <c r="UZQ109" s="747"/>
      <c r="UZR109" s="747"/>
      <c r="UZS109" s="747"/>
      <c r="UZT109" s="747"/>
      <c r="UZU109" s="747"/>
      <c r="UZV109" s="747"/>
      <c r="UZW109" s="747"/>
      <c r="UZX109" s="747"/>
      <c r="UZY109" s="747"/>
      <c r="UZZ109" s="747"/>
      <c r="VAA109" s="747"/>
      <c r="VAB109" s="747"/>
      <c r="VAC109" s="747"/>
      <c r="VAD109" s="747"/>
      <c r="VAE109" s="747"/>
      <c r="VAF109" s="747"/>
      <c r="VAG109" s="747"/>
      <c r="VAH109" s="747"/>
      <c r="VAI109" s="747"/>
      <c r="VAJ109" s="747"/>
      <c r="VAK109" s="747"/>
      <c r="VAL109" s="747"/>
      <c r="VAM109" s="747"/>
      <c r="VAN109" s="747"/>
      <c r="VAO109" s="747"/>
      <c r="VAP109" s="747"/>
      <c r="VAQ109" s="747"/>
      <c r="VAR109" s="747"/>
      <c r="VAS109" s="747"/>
      <c r="VAT109" s="747"/>
      <c r="VAU109" s="747"/>
      <c r="VAV109" s="747"/>
      <c r="VAW109" s="747"/>
      <c r="VAX109" s="747"/>
      <c r="VAY109" s="747"/>
      <c r="VAZ109" s="747"/>
      <c r="VBA109" s="747"/>
      <c r="VBB109" s="747"/>
      <c r="VBC109" s="747"/>
      <c r="VBD109" s="747"/>
      <c r="VBE109" s="747"/>
      <c r="VBF109" s="747"/>
      <c r="VBG109" s="747"/>
      <c r="VBH109" s="747"/>
      <c r="VBI109" s="747"/>
      <c r="VBJ109" s="747"/>
      <c r="VBK109" s="747"/>
      <c r="VBL109" s="747"/>
      <c r="VBM109" s="747"/>
      <c r="VBN109" s="747"/>
      <c r="VBO109" s="747"/>
      <c r="VBP109" s="747"/>
      <c r="VBQ109" s="747"/>
      <c r="VBR109" s="747"/>
      <c r="VBS109" s="747"/>
      <c r="VBT109" s="747"/>
      <c r="VBU109" s="747"/>
      <c r="VBV109" s="747"/>
      <c r="VBW109" s="747"/>
      <c r="VBX109" s="747"/>
      <c r="VBY109" s="747"/>
      <c r="VBZ109" s="747"/>
      <c r="VCA109" s="747"/>
      <c r="VCB109" s="747"/>
      <c r="VCC109" s="747"/>
      <c r="VCD109" s="747"/>
      <c r="VCE109" s="747"/>
      <c r="VCF109" s="747"/>
      <c r="VCG109" s="747"/>
      <c r="VCH109" s="747"/>
      <c r="VCI109" s="747"/>
      <c r="VCJ109" s="747"/>
      <c r="VCK109" s="747"/>
      <c r="VCL109" s="747"/>
      <c r="VCM109" s="747"/>
      <c r="VCN109" s="747"/>
      <c r="VCO109" s="747"/>
      <c r="VCP109" s="747"/>
      <c r="VCQ109" s="747"/>
      <c r="VCR109" s="747"/>
      <c r="VCS109" s="747"/>
      <c r="VCT109" s="747"/>
      <c r="VCU109" s="747"/>
      <c r="VCV109" s="747"/>
      <c r="VCW109" s="747"/>
      <c r="VCX109" s="747"/>
      <c r="VCY109" s="747"/>
      <c r="VCZ109" s="747"/>
      <c r="VDA109" s="747"/>
      <c r="VDB109" s="747"/>
      <c r="VDC109" s="747"/>
      <c r="VDD109" s="747"/>
      <c r="VDE109" s="747"/>
      <c r="VDF109" s="747"/>
      <c r="VDG109" s="747"/>
      <c r="VDH109" s="747"/>
      <c r="VDI109" s="747"/>
      <c r="VDJ109" s="747"/>
      <c r="VDK109" s="747"/>
      <c r="VDL109" s="747"/>
      <c r="VDM109" s="747"/>
      <c r="VDN109" s="747"/>
      <c r="VDO109" s="747"/>
      <c r="VDP109" s="747"/>
      <c r="VDQ109" s="747"/>
      <c r="VDR109" s="747"/>
      <c r="VDS109" s="747"/>
      <c r="VDT109" s="747"/>
      <c r="VDU109" s="747"/>
      <c r="VDV109" s="747"/>
      <c r="VDW109" s="747"/>
      <c r="VDX109" s="747"/>
      <c r="VDY109" s="747"/>
      <c r="VDZ109" s="747"/>
      <c r="VEA109" s="747"/>
      <c r="VEB109" s="747"/>
      <c r="VEC109" s="747"/>
      <c r="VED109" s="747"/>
      <c r="VEE109" s="747"/>
      <c r="VEF109" s="747"/>
      <c r="VEG109" s="747"/>
      <c r="VEH109" s="747"/>
      <c r="VEI109" s="747"/>
      <c r="VEJ109" s="747"/>
      <c r="VEK109" s="747"/>
      <c r="VEL109" s="747"/>
      <c r="VEM109" s="747"/>
      <c r="VEN109" s="747"/>
      <c r="VEO109" s="747"/>
      <c r="VEP109" s="747"/>
      <c r="VEQ109" s="747"/>
      <c r="VER109" s="747"/>
      <c r="VES109" s="747"/>
      <c r="VET109" s="747"/>
      <c r="VEU109" s="747"/>
      <c r="VEV109" s="747"/>
      <c r="VEW109" s="747"/>
      <c r="VEX109" s="747"/>
      <c r="VEY109" s="747"/>
      <c r="VEZ109" s="747"/>
      <c r="VFA109" s="747"/>
      <c r="VFB109" s="747"/>
      <c r="VFC109" s="747"/>
      <c r="VFD109" s="747"/>
      <c r="VFE109" s="747"/>
      <c r="VFF109" s="747"/>
      <c r="VFG109" s="747"/>
      <c r="VFH109" s="747"/>
      <c r="VFI109" s="747"/>
      <c r="VFJ109" s="747"/>
      <c r="VFK109" s="747"/>
      <c r="VFL109" s="747"/>
      <c r="VFM109" s="747"/>
      <c r="VFN109" s="747"/>
      <c r="VFO109" s="747"/>
      <c r="VFP109" s="747"/>
      <c r="VFQ109" s="747"/>
      <c r="VFR109" s="747"/>
      <c r="VFS109" s="747"/>
      <c r="VFT109" s="747"/>
      <c r="VFU109" s="747"/>
      <c r="VFV109" s="747"/>
      <c r="VFW109" s="747"/>
      <c r="VFX109" s="747"/>
      <c r="VFY109" s="747"/>
      <c r="VFZ109" s="747"/>
      <c r="VGA109" s="747"/>
      <c r="VGB109" s="747"/>
      <c r="VGC109" s="747"/>
      <c r="VGD109" s="747"/>
      <c r="VGE109" s="747"/>
      <c r="VGF109" s="747"/>
      <c r="VGG109" s="747"/>
      <c r="VGH109" s="747"/>
      <c r="VGI109" s="747"/>
      <c r="VGJ109" s="747"/>
      <c r="VGK109" s="747"/>
      <c r="VGL109" s="747"/>
      <c r="VGM109" s="747"/>
      <c r="VGN109" s="747"/>
      <c r="VGO109" s="747"/>
      <c r="VGP109" s="747"/>
      <c r="VGQ109" s="747"/>
      <c r="VGR109" s="747"/>
      <c r="VGS109" s="747"/>
      <c r="VGT109" s="747"/>
      <c r="VGU109" s="747"/>
      <c r="VGV109" s="747"/>
      <c r="VGW109" s="747"/>
      <c r="VGX109" s="747"/>
      <c r="VGY109" s="747"/>
      <c r="VGZ109" s="747"/>
      <c r="VHA109" s="747"/>
      <c r="VHB109" s="747"/>
      <c r="VHC109" s="747"/>
      <c r="VHD109" s="747"/>
      <c r="VHE109" s="747"/>
      <c r="VHF109" s="747"/>
      <c r="VHG109" s="747"/>
      <c r="VHH109" s="747"/>
      <c r="VHI109" s="747"/>
      <c r="VHJ109" s="747"/>
      <c r="VHK109" s="747"/>
      <c r="VHL109" s="747"/>
      <c r="VHM109" s="747"/>
      <c r="VHN109" s="747"/>
      <c r="VHO109" s="747"/>
      <c r="VHP109" s="747"/>
      <c r="VHQ109" s="747"/>
      <c r="VHR109" s="747"/>
      <c r="VHS109" s="747"/>
      <c r="VHT109" s="747"/>
      <c r="VHU109" s="747"/>
      <c r="VHV109" s="747"/>
      <c r="VHW109" s="747"/>
      <c r="VHX109" s="747"/>
      <c r="VHY109" s="747"/>
      <c r="VHZ109" s="747"/>
      <c r="VIA109" s="747"/>
      <c r="VIB109" s="747"/>
      <c r="VIC109" s="747"/>
      <c r="VID109" s="747"/>
      <c r="VIE109" s="747"/>
      <c r="VIF109" s="747"/>
      <c r="VIG109" s="747"/>
      <c r="VIH109" s="747"/>
      <c r="VII109" s="747"/>
      <c r="VIJ109" s="747"/>
      <c r="VIK109" s="747"/>
      <c r="VIL109" s="747"/>
      <c r="VIM109" s="747"/>
      <c r="VIN109" s="747"/>
      <c r="VIO109" s="747"/>
      <c r="VIP109" s="747"/>
      <c r="VIQ109" s="747"/>
      <c r="VIR109" s="747"/>
      <c r="VIS109" s="747"/>
      <c r="VIT109" s="747"/>
      <c r="VIU109" s="747"/>
      <c r="VIV109" s="747"/>
      <c r="VIW109" s="747"/>
      <c r="VIX109" s="747"/>
      <c r="VIY109" s="747"/>
      <c r="VIZ109" s="747"/>
      <c r="VJA109" s="747"/>
      <c r="VJB109" s="747"/>
      <c r="VJC109" s="747"/>
      <c r="VJD109" s="747"/>
      <c r="VJE109" s="747"/>
      <c r="VJF109" s="747"/>
      <c r="VJG109" s="747"/>
      <c r="VJH109" s="747"/>
      <c r="VJI109" s="747"/>
      <c r="VJJ109" s="747"/>
      <c r="VJK109" s="747"/>
      <c r="VJL109" s="747"/>
      <c r="VJM109" s="747"/>
      <c r="VJN109" s="747"/>
      <c r="VJO109" s="747"/>
      <c r="VJP109" s="747"/>
      <c r="VJQ109" s="747"/>
      <c r="VJR109" s="747"/>
      <c r="VJS109" s="747"/>
      <c r="VJT109" s="747"/>
      <c r="VJU109" s="747"/>
      <c r="VJV109" s="747"/>
      <c r="VJW109" s="747"/>
      <c r="VJX109" s="747"/>
      <c r="VJY109" s="747"/>
      <c r="VJZ109" s="747"/>
      <c r="VKA109" s="747"/>
      <c r="VKB109" s="747"/>
      <c r="VKC109" s="747"/>
      <c r="VKD109" s="747"/>
      <c r="VKE109" s="747"/>
      <c r="VKF109" s="747"/>
      <c r="VKG109" s="747"/>
      <c r="VKH109" s="747"/>
      <c r="VKI109" s="747"/>
      <c r="VKJ109" s="747"/>
      <c r="VKK109" s="747"/>
      <c r="VKL109" s="747"/>
      <c r="VKM109" s="747"/>
      <c r="VKN109" s="747"/>
      <c r="VKO109" s="747"/>
      <c r="VKP109" s="747"/>
      <c r="VKQ109" s="747"/>
      <c r="VKR109" s="747"/>
      <c r="VKS109" s="747"/>
      <c r="VKT109" s="747"/>
      <c r="VKU109" s="747"/>
      <c r="VKV109" s="747"/>
      <c r="VKW109" s="747"/>
      <c r="VKX109" s="747"/>
      <c r="VKY109" s="747"/>
      <c r="VKZ109" s="747"/>
      <c r="VLA109" s="747"/>
      <c r="VLB109" s="747"/>
      <c r="VLC109" s="747"/>
      <c r="VLD109" s="747"/>
      <c r="VLE109" s="747"/>
      <c r="VLF109" s="747"/>
      <c r="VLG109" s="747"/>
      <c r="VLH109" s="747"/>
      <c r="VLI109" s="747"/>
      <c r="VLJ109" s="747"/>
      <c r="VLK109" s="747"/>
      <c r="VLL109" s="747"/>
      <c r="VLM109" s="747"/>
      <c r="VLN109" s="747"/>
      <c r="VLO109" s="747"/>
      <c r="VLP109" s="747"/>
      <c r="VLQ109" s="747"/>
      <c r="VLR109" s="747"/>
      <c r="VLS109" s="747"/>
      <c r="VLT109" s="747"/>
      <c r="VLU109" s="747"/>
      <c r="VLV109" s="747"/>
      <c r="VLW109" s="747"/>
      <c r="VLX109" s="747"/>
      <c r="VLY109" s="747"/>
      <c r="VLZ109" s="747"/>
      <c r="VMA109" s="747"/>
      <c r="VMB109" s="747"/>
      <c r="VMC109" s="747"/>
      <c r="VMD109" s="747"/>
      <c r="VME109" s="747"/>
      <c r="VMF109" s="747"/>
      <c r="VMG109" s="747"/>
      <c r="VMH109" s="747"/>
      <c r="VMI109" s="747"/>
      <c r="VMJ109" s="747"/>
      <c r="VMK109" s="747"/>
      <c r="VML109" s="747"/>
      <c r="VMM109" s="747"/>
      <c r="VMN109" s="747"/>
      <c r="VMO109" s="747"/>
      <c r="VMP109" s="747"/>
      <c r="VMQ109" s="747"/>
      <c r="VMR109" s="747"/>
      <c r="VMS109" s="747"/>
      <c r="VMT109" s="747"/>
      <c r="VMU109" s="747"/>
      <c r="VMV109" s="747"/>
      <c r="VMW109" s="747"/>
      <c r="VMX109" s="747"/>
      <c r="VMY109" s="747"/>
      <c r="VMZ109" s="747"/>
      <c r="VNA109" s="747"/>
      <c r="VNB109" s="747"/>
      <c r="VNC109" s="747"/>
      <c r="VND109" s="747"/>
      <c r="VNE109" s="747"/>
      <c r="VNF109" s="747"/>
      <c r="VNG109" s="747"/>
      <c r="VNH109" s="747"/>
      <c r="VNI109" s="747"/>
      <c r="VNJ109" s="747"/>
      <c r="VNK109" s="747"/>
      <c r="VNL109" s="747"/>
      <c r="VNM109" s="747"/>
      <c r="VNN109" s="747"/>
      <c r="VNO109" s="747"/>
      <c r="VNP109" s="747"/>
      <c r="VNQ109" s="747"/>
      <c r="VNR109" s="747"/>
      <c r="VNS109" s="747"/>
      <c r="VNT109" s="747"/>
      <c r="VNU109" s="747"/>
      <c r="VNV109" s="747"/>
      <c r="VNW109" s="747"/>
      <c r="VNX109" s="747"/>
      <c r="VNY109" s="747"/>
      <c r="VNZ109" s="747"/>
      <c r="VOA109" s="747"/>
      <c r="VOB109" s="747"/>
      <c r="VOC109" s="747"/>
      <c r="VOD109" s="747"/>
      <c r="VOE109" s="747"/>
      <c r="VOF109" s="747"/>
      <c r="VOG109" s="747"/>
      <c r="VOH109" s="747"/>
      <c r="VOI109" s="747"/>
      <c r="VOJ109" s="747"/>
      <c r="VOK109" s="747"/>
      <c r="VOL109" s="747"/>
      <c r="VOM109" s="747"/>
      <c r="VON109" s="747"/>
      <c r="VOO109" s="747"/>
      <c r="VOP109" s="747"/>
      <c r="VOQ109" s="747"/>
      <c r="VOR109" s="747"/>
      <c r="VOS109" s="747"/>
      <c r="VOT109" s="747"/>
      <c r="VOU109" s="747"/>
      <c r="VOV109" s="747"/>
      <c r="VOW109" s="747"/>
      <c r="VOX109" s="747"/>
      <c r="VOY109" s="747"/>
      <c r="VOZ109" s="747"/>
      <c r="VPA109" s="747"/>
      <c r="VPB109" s="747"/>
      <c r="VPC109" s="747"/>
      <c r="VPD109" s="747"/>
      <c r="VPE109" s="747"/>
      <c r="VPF109" s="747"/>
      <c r="VPG109" s="747"/>
      <c r="VPH109" s="747"/>
      <c r="VPI109" s="747"/>
      <c r="VPJ109" s="747"/>
      <c r="VPK109" s="747"/>
      <c r="VPL109" s="747"/>
      <c r="VPM109" s="747"/>
      <c r="VPN109" s="747"/>
      <c r="VPO109" s="747"/>
      <c r="VPP109" s="747"/>
      <c r="VPQ109" s="747"/>
      <c r="VPR109" s="747"/>
      <c r="VPS109" s="747"/>
      <c r="VPT109" s="747"/>
      <c r="VPU109" s="747"/>
      <c r="VPV109" s="747"/>
      <c r="VPW109" s="747"/>
      <c r="VPX109" s="747"/>
      <c r="VPY109" s="747"/>
      <c r="VPZ109" s="747"/>
      <c r="VQA109" s="747"/>
      <c r="VQB109" s="747"/>
      <c r="VQC109" s="747"/>
      <c r="VQD109" s="747"/>
      <c r="VQE109" s="747"/>
      <c r="VQF109" s="747"/>
      <c r="VQG109" s="747"/>
      <c r="VQH109" s="747"/>
      <c r="VQI109" s="747"/>
      <c r="VQJ109" s="747"/>
      <c r="VQK109" s="747"/>
      <c r="VQL109" s="747"/>
      <c r="VQM109" s="747"/>
      <c r="VQN109" s="747"/>
      <c r="VQO109" s="747"/>
      <c r="VQP109" s="747"/>
      <c r="VQQ109" s="747"/>
      <c r="VQR109" s="747"/>
      <c r="VQS109" s="747"/>
      <c r="VQT109" s="747"/>
      <c r="VQU109" s="747"/>
      <c r="VQV109" s="747"/>
      <c r="VQW109" s="747"/>
      <c r="VQX109" s="747"/>
      <c r="VQY109" s="747"/>
      <c r="VQZ109" s="747"/>
      <c r="VRA109" s="747"/>
      <c r="VRB109" s="747"/>
      <c r="VRC109" s="747"/>
      <c r="VRD109" s="747"/>
      <c r="VRE109" s="747"/>
      <c r="VRF109" s="747"/>
      <c r="VRG109" s="747"/>
      <c r="VRH109" s="747"/>
      <c r="VRI109" s="747"/>
      <c r="VRJ109" s="747"/>
      <c r="VRK109" s="747"/>
      <c r="VRL109" s="747"/>
      <c r="VRM109" s="747"/>
      <c r="VRN109" s="747"/>
      <c r="VRO109" s="747"/>
      <c r="VRP109" s="747"/>
      <c r="VRQ109" s="747"/>
      <c r="VRR109" s="747"/>
      <c r="VRS109" s="747"/>
      <c r="VRT109" s="747"/>
      <c r="VRU109" s="747"/>
      <c r="VRV109" s="747"/>
      <c r="VRW109" s="747"/>
      <c r="VRX109" s="747"/>
      <c r="VRY109" s="747"/>
      <c r="VRZ109" s="747"/>
      <c r="VSA109" s="747"/>
      <c r="VSB109" s="747"/>
      <c r="VSC109" s="747"/>
      <c r="VSD109" s="747"/>
      <c r="VSE109" s="747"/>
      <c r="VSF109" s="747"/>
      <c r="VSG109" s="747"/>
      <c r="VSH109" s="747"/>
      <c r="VSI109" s="747"/>
      <c r="VSJ109" s="747"/>
      <c r="VSK109" s="747"/>
      <c r="VSL109" s="747"/>
      <c r="VSM109" s="747"/>
      <c r="VSN109" s="747"/>
      <c r="VSO109" s="747"/>
      <c r="VSP109" s="747"/>
      <c r="VSQ109" s="747"/>
      <c r="VSR109" s="747"/>
      <c r="VSS109" s="747"/>
      <c r="VST109" s="747"/>
      <c r="VSU109" s="747"/>
      <c r="VSV109" s="747"/>
      <c r="VSW109" s="747"/>
      <c r="VSX109" s="747"/>
      <c r="VSY109" s="747"/>
      <c r="VSZ109" s="747"/>
      <c r="VTA109" s="747"/>
      <c r="VTB109" s="747"/>
      <c r="VTC109" s="747"/>
      <c r="VTD109" s="747"/>
      <c r="VTE109" s="747"/>
      <c r="VTF109" s="747"/>
      <c r="VTG109" s="747"/>
      <c r="VTH109" s="747"/>
      <c r="VTI109" s="747"/>
      <c r="VTJ109" s="747"/>
      <c r="VTK109" s="747"/>
      <c r="VTL109" s="747"/>
      <c r="VTM109" s="747"/>
      <c r="VTN109" s="747"/>
      <c r="VTO109" s="747"/>
      <c r="VTP109" s="747"/>
      <c r="VTQ109" s="747"/>
      <c r="VTR109" s="747"/>
      <c r="VTS109" s="747"/>
      <c r="VTT109" s="747"/>
      <c r="VTU109" s="747"/>
      <c r="VTV109" s="747"/>
      <c r="VTW109" s="747"/>
      <c r="VTX109" s="747"/>
      <c r="VTY109" s="747"/>
      <c r="VTZ109" s="747"/>
      <c r="VUA109" s="747"/>
      <c r="VUB109" s="747"/>
      <c r="VUC109" s="747"/>
      <c r="VUD109" s="747"/>
      <c r="VUE109" s="747"/>
      <c r="VUF109" s="747"/>
      <c r="VUG109" s="747"/>
      <c r="VUH109" s="747"/>
      <c r="VUI109" s="747"/>
      <c r="VUJ109" s="747"/>
      <c r="VUK109" s="747"/>
      <c r="VUL109" s="747"/>
      <c r="VUM109" s="747"/>
      <c r="VUN109" s="747"/>
      <c r="VUO109" s="747"/>
      <c r="VUP109" s="747"/>
      <c r="VUQ109" s="747"/>
      <c r="VUR109" s="747"/>
      <c r="VUS109" s="747"/>
      <c r="VUT109" s="747"/>
      <c r="VUU109" s="747"/>
      <c r="VUV109" s="747"/>
      <c r="VUW109" s="747"/>
      <c r="VUX109" s="747"/>
      <c r="VUY109" s="747"/>
      <c r="VUZ109" s="747"/>
      <c r="VVA109" s="747"/>
      <c r="VVB109" s="747"/>
      <c r="VVC109" s="747"/>
      <c r="VVD109" s="747"/>
      <c r="VVE109" s="747"/>
      <c r="VVF109" s="747"/>
      <c r="VVG109" s="747"/>
      <c r="VVH109" s="747"/>
      <c r="VVI109" s="747"/>
      <c r="VVJ109" s="747"/>
      <c r="VVK109" s="747"/>
      <c r="VVL109" s="747"/>
      <c r="VVM109" s="747"/>
      <c r="VVN109" s="747"/>
      <c r="VVO109" s="747"/>
      <c r="VVP109" s="747"/>
      <c r="VVQ109" s="747"/>
      <c r="VVR109" s="747"/>
      <c r="VVS109" s="747"/>
      <c r="VVT109" s="747"/>
      <c r="VVU109" s="747"/>
      <c r="VVV109" s="747"/>
      <c r="VVW109" s="747"/>
      <c r="VVX109" s="747"/>
      <c r="VVY109" s="747"/>
      <c r="VVZ109" s="747"/>
      <c r="VWA109" s="747"/>
      <c r="VWB109" s="747"/>
      <c r="VWC109" s="747"/>
      <c r="VWD109" s="747"/>
      <c r="VWE109" s="747"/>
      <c r="VWF109" s="747"/>
      <c r="VWG109" s="747"/>
      <c r="VWH109" s="747"/>
      <c r="VWI109" s="747"/>
      <c r="VWJ109" s="747"/>
      <c r="VWK109" s="747"/>
      <c r="VWL109" s="747"/>
      <c r="VWM109" s="747"/>
      <c r="VWN109" s="747"/>
      <c r="VWO109" s="747"/>
      <c r="VWP109" s="747"/>
      <c r="VWQ109" s="747"/>
      <c r="VWR109" s="747"/>
      <c r="VWS109" s="747"/>
      <c r="VWT109" s="747"/>
      <c r="VWU109" s="747"/>
      <c r="VWV109" s="747"/>
      <c r="VWW109" s="747"/>
      <c r="VWX109" s="747"/>
      <c r="VWY109" s="747"/>
      <c r="VWZ109" s="747"/>
      <c r="VXA109" s="747"/>
      <c r="VXB109" s="747"/>
      <c r="VXC109" s="747"/>
      <c r="VXD109" s="747"/>
      <c r="VXE109" s="747"/>
      <c r="VXF109" s="747"/>
      <c r="VXG109" s="747"/>
      <c r="VXH109" s="747"/>
      <c r="VXI109" s="747"/>
      <c r="VXJ109" s="747"/>
      <c r="VXK109" s="747"/>
      <c r="VXL109" s="747"/>
      <c r="VXM109" s="747"/>
      <c r="VXN109" s="747"/>
      <c r="VXO109" s="747"/>
      <c r="VXP109" s="747"/>
      <c r="VXQ109" s="747"/>
      <c r="VXR109" s="747"/>
      <c r="VXS109" s="747"/>
      <c r="VXT109" s="747"/>
      <c r="VXU109" s="747"/>
      <c r="VXV109" s="747"/>
      <c r="VXW109" s="747"/>
      <c r="VXX109" s="747"/>
      <c r="VXY109" s="747"/>
      <c r="VXZ109" s="747"/>
      <c r="VYA109" s="747"/>
      <c r="VYB109" s="747"/>
      <c r="VYC109" s="747"/>
      <c r="VYD109" s="747"/>
      <c r="VYE109" s="747"/>
      <c r="VYF109" s="747"/>
      <c r="VYG109" s="747"/>
      <c r="VYH109" s="747"/>
      <c r="VYI109" s="747"/>
      <c r="VYJ109" s="747"/>
      <c r="VYK109" s="747"/>
      <c r="VYL109" s="747"/>
      <c r="VYM109" s="747"/>
      <c r="VYN109" s="747"/>
      <c r="VYO109" s="747"/>
      <c r="VYP109" s="747"/>
      <c r="VYQ109" s="747"/>
      <c r="VYR109" s="747"/>
      <c r="VYS109" s="747"/>
      <c r="VYT109" s="747"/>
      <c r="VYU109" s="747"/>
      <c r="VYV109" s="747"/>
      <c r="VYW109" s="747"/>
      <c r="VYX109" s="747"/>
      <c r="VYY109" s="747"/>
      <c r="VYZ109" s="747"/>
      <c r="VZA109" s="747"/>
      <c r="VZB109" s="747"/>
      <c r="VZC109" s="747"/>
      <c r="VZD109" s="747"/>
      <c r="VZE109" s="747"/>
      <c r="VZF109" s="747"/>
      <c r="VZG109" s="747"/>
      <c r="VZH109" s="747"/>
      <c r="VZI109" s="747"/>
      <c r="VZJ109" s="747"/>
      <c r="VZK109" s="747"/>
      <c r="VZL109" s="747"/>
      <c r="VZM109" s="747"/>
      <c r="VZN109" s="747"/>
      <c r="VZO109" s="747"/>
      <c r="VZP109" s="747"/>
      <c r="VZQ109" s="747"/>
      <c r="VZR109" s="747"/>
      <c r="VZS109" s="747"/>
      <c r="VZT109" s="747"/>
      <c r="VZU109" s="747"/>
      <c r="VZV109" s="747"/>
      <c r="VZW109" s="747"/>
      <c r="VZX109" s="747"/>
      <c r="VZY109" s="747"/>
      <c r="VZZ109" s="747"/>
      <c r="WAA109" s="747"/>
      <c r="WAB109" s="747"/>
      <c r="WAC109" s="747"/>
      <c r="WAD109" s="747"/>
      <c r="WAE109" s="747"/>
      <c r="WAF109" s="747"/>
      <c r="WAG109" s="747"/>
      <c r="WAH109" s="747"/>
      <c r="WAI109" s="747"/>
      <c r="WAJ109" s="747"/>
      <c r="WAK109" s="747"/>
      <c r="WAL109" s="747"/>
      <c r="WAM109" s="747"/>
      <c r="WAN109" s="747"/>
      <c r="WAO109" s="747"/>
      <c r="WAP109" s="747"/>
      <c r="WAQ109" s="747"/>
      <c r="WAR109" s="747"/>
      <c r="WAS109" s="747"/>
      <c r="WAT109" s="747"/>
      <c r="WAU109" s="747"/>
      <c r="WAV109" s="747"/>
      <c r="WAW109" s="747"/>
      <c r="WAX109" s="747"/>
      <c r="WAY109" s="747"/>
      <c r="WAZ109" s="747"/>
      <c r="WBA109" s="747"/>
      <c r="WBB109" s="747"/>
      <c r="WBC109" s="747"/>
      <c r="WBD109" s="747"/>
      <c r="WBE109" s="747"/>
      <c r="WBF109" s="747"/>
      <c r="WBG109" s="747"/>
      <c r="WBH109" s="747"/>
      <c r="WBI109" s="747"/>
      <c r="WBJ109" s="747"/>
      <c r="WBK109" s="747"/>
      <c r="WBL109" s="747"/>
      <c r="WBM109" s="747"/>
      <c r="WBN109" s="747"/>
      <c r="WBO109" s="747"/>
      <c r="WBP109" s="747"/>
      <c r="WBQ109" s="747"/>
      <c r="WBR109" s="747"/>
      <c r="WBS109" s="747"/>
      <c r="WBT109" s="747"/>
      <c r="WBU109" s="747"/>
      <c r="WBV109" s="747"/>
      <c r="WBW109" s="747"/>
      <c r="WBX109" s="747"/>
      <c r="WBY109" s="747"/>
      <c r="WBZ109" s="747"/>
      <c r="WCA109" s="747"/>
      <c r="WCB109" s="747"/>
      <c r="WCC109" s="747"/>
      <c r="WCD109" s="747"/>
      <c r="WCE109" s="747"/>
      <c r="WCF109" s="747"/>
      <c r="WCG109" s="747"/>
      <c r="WCH109" s="747"/>
      <c r="WCI109" s="747"/>
      <c r="WCJ109" s="747"/>
      <c r="WCK109" s="747"/>
      <c r="WCL109" s="747"/>
      <c r="WCM109" s="747"/>
      <c r="WCN109" s="747"/>
      <c r="WCO109" s="747"/>
      <c r="WCP109" s="747"/>
      <c r="WCQ109" s="747"/>
      <c r="WCR109" s="747"/>
      <c r="WCS109" s="747"/>
      <c r="WCT109" s="747"/>
      <c r="WCU109" s="747"/>
      <c r="WCV109" s="747"/>
      <c r="WCW109" s="747"/>
      <c r="WCX109" s="747"/>
      <c r="WCY109" s="747"/>
      <c r="WCZ109" s="747"/>
      <c r="WDA109" s="747"/>
      <c r="WDB109" s="747"/>
      <c r="WDC109" s="747"/>
      <c r="WDD109" s="747"/>
      <c r="WDE109" s="747"/>
      <c r="WDF109" s="747"/>
      <c r="WDG109" s="747"/>
      <c r="WDH109" s="747"/>
      <c r="WDI109" s="747"/>
      <c r="WDJ109" s="747"/>
      <c r="WDK109" s="747"/>
      <c r="WDL109" s="747"/>
      <c r="WDM109" s="747"/>
      <c r="WDN109" s="747"/>
      <c r="WDO109" s="747"/>
      <c r="WDP109" s="747"/>
      <c r="WDQ109" s="747"/>
      <c r="WDR109" s="747"/>
      <c r="WDS109" s="747"/>
      <c r="WDT109" s="747"/>
      <c r="WDU109" s="747"/>
      <c r="WDV109" s="747"/>
      <c r="WDW109" s="747"/>
      <c r="WDX109" s="747"/>
      <c r="WDY109" s="747"/>
      <c r="WDZ109" s="747"/>
      <c r="WEA109" s="747"/>
      <c r="WEB109" s="747"/>
      <c r="WEC109" s="747"/>
      <c r="WED109" s="747"/>
      <c r="WEE109" s="747"/>
      <c r="WEF109" s="747"/>
      <c r="WEG109" s="747"/>
      <c r="WEH109" s="747"/>
      <c r="WEI109" s="747"/>
      <c r="WEJ109" s="747"/>
      <c r="WEK109" s="747"/>
      <c r="WEL109" s="747"/>
      <c r="WEM109" s="747"/>
      <c r="WEN109" s="747"/>
      <c r="WEO109" s="747"/>
      <c r="WEP109" s="747"/>
      <c r="WEQ109" s="747"/>
      <c r="WER109" s="747"/>
      <c r="WES109" s="747"/>
      <c r="WET109" s="747"/>
      <c r="WEU109" s="747"/>
      <c r="WEV109" s="747"/>
      <c r="WEW109" s="747"/>
      <c r="WEX109" s="747"/>
      <c r="WEY109" s="747"/>
      <c r="WEZ109" s="747"/>
      <c r="WFA109" s="747"/>
      <c r="WFB109" s="747"/>
      <c r="WFC109" s="747"/>
      <c r="WFD109" s="747"/>
      <c r="WFE109" s="747"/>
      <c r="WFF109" s="747"/>
      <c r="WFG109" s="747"/>
      <c r="WFH109" s="747"/>
      <c r="WFI109" s="747"/>
      <c r="WFJ109" s="747"/>
      <c r="WFK109" s="747"/>
      <c r="WFL109" s="747"/>
      <c r="WFM109" s="747"/>
      <c r="WFN109" s="747"/>
      <c r="WFO109" s="747"/>
      <c r="WFP109" s="747"/>
      <c r="WFQ109" s="747"/>
      <c r="WFR109" s="747"/>
      <c r="WFS109" s="747"/>
      <c r="WFT109" s="747"/>
      <c r="WFU109" s="747"/>
      <c r="WFV109" s="747"/>
      <c r="WFW109" s="747"/>
      <c r="WFX109" s="747"/>
      <c r="WFY109" s="747"/>
      <c r="WFZ109" s="747"/>
      <c r="WGA109" s="747"/>
      <c r="WGB109" s="747"/>
      <c r="WGC109" s="747"/>
      <c r="WGD109" s="747"/>
      <c r="WGE109" s="747"/>
      <c r="WGF109" s="747"/>
      <c r="WGG109" s="747"/>
      <c r="WGH109" s="747"/>
      <c r="WGI109" s="747"/>
      <c r="WGJ109" s="747"/>
      <c r="WGK109" s="747"/>
      <c r="WGL109" s="747"/>
      <c r="WGM109" s="747"/>
      <c r="WGN109" s="747"/>
      <c r="WGO109" s="747"/>
      <c r="WGP109" s="747"/>
      <c r="WGQ109" s="747"/>
      <c r="WGR109" s="747"/>
      <c r="WGS109" s="747"/>
      <c r="WGT109" s="747"/>
      <c r="WGU109" s="747"/>
      <c r="WGV109" s="747"/>
      <c r="WGW109" s="747"/>
      <c r="WGX109" s="747"/>
      <c r="WGY109" s="747"/>
      <c r="WGZ109" s="747"/>
      <c r="WHA109" s="747"/>
      <c r="WHB109" s="747"/>
      <c r="WHC109" s="747"/>
      <c r="WHD109" s="747"/>
      <c r="WHE109" s="747"/>
      <c r="WHF109" s="747"/>
      <c r="WHG109" s="747"/>
      <c r="WHH109" s="747"/>
      <c r="WHI109" s="747"/>
      <c r="WHJ109" s="747"/>
      <c r="WHK109" s="747"/>
      <c r="WHL109" s="747"/>
      <c r="WHM109" s="747"/>
      <c r="WHN109" s="747"/>
      <c r="WHO109" s="747"/>
      <c r="WHP109" s="747"/>
      <c r="WHQ109" s="747"/>
      <c r="WHR109" s="747"/>
      <c r="WHS109" s="747"/>
      <c r="WHT109" s="747"/>
      <c r="WHU109" s="747"/>
      <c r="WHV109" s="747"/>
      <c r="WHW109" s="747"/>
      <c r="WHX109" s="747"/>
      <c r="WHY109" s="747"/>
      <c r="WHZ109" s="747"/>
      <c r="WIA109" s="747"/>
      <c r="WIB109" s="747"/>
      <c r="WIC109" s="747"/>
      <c r="WID109" s="747"/>
      <c r="WIE109" s="747"/>
      <c r="WIF109" s="747"/>
      <c r="WIG109" s="747"/>
      <c r="WIH109" s="747"/>
      <c r="WII109" s="747"/>
      <c r="WIJ109" s="747"/>
      <c r="WIK109" s="747"/>
      <c r="WIL109" s="747"/>
      <c r="WIM109" s="747"/>
      <c r="WIN109" s="747"/>
      <c r="WIO109" s="747"/>
      <c r="WIP109" s="747"/>
      <c r="WIQ109" s="747"/>
      <c r="WIR109" s="747"/>
      <c r="WIS109" s="747"/>
      <c r="WIT109" s="747"/>
      <c r="WIU109" s="747"/>
      <c r="WIV109" s="747"/>
      <c r="WIW109" s="747"/>
      <c r="WIX109" s="747"/>
      <c r="WIY109" s="747"/>
      <c r="WIZ109" s="747"/>
      <c r="WJA109" s="747"/>
      <c r="WJB109" s="747"/>
      <c r="WJC109" s="747"/>
      <c r="WJD109" s="747"/>
      <c r="WJE109" s="747"/>
      <c r="WJF109" s="747"/>
      <c r="WJG109" s="747"/>
      <c r="WJH109" s="747"/>
      <c r="WJI109" s="747"/>
      <c r="WJJ109" s="747"/>
      <c r="WJK109" s="747"/>
      <c r="WJL109" s="747"/>
      <c r="WJM109" s="747"/>
      <c r="WJN109" s="747"/>
      <c r="WJO109" s="747"/>
      <c r="WJP109" s="747"/>
      <c r="WJQ109" s="747"/>
      <c r="WJR109" s="747"/>
      <c r="WJS109" s="747"/>
      <c r="WJT109" s="747"/>
      <c r="WJU109" s="747"/>
      <c r="WJV109" s="747"/>
      <c r="WJW109" s="747"/>
      <c r="WJX109" s="747"/>
      <c r="WJY109" s="747"/>
      <c r="WJZ109" s="747"/>
      <c r="WKA109" s="747"/>
      <c r="WKB109" s="747"/>
      <c r="WKC109" s="747"/>
      <c r="WKD109" s="747"/>
      <c r="WKE109" s="747"/>
      <c r="WKF109" s="747"/>
      <c r="WKG109" s="747"/>
      <c r="WKH109" s="747"/>
      <c r="WKI109" s="747"/>
      <c r="WKJ109" s="747"/>
      <c r="WKK109" s="747"/>
      <c r="WKL109" s="747"/>
      <c r="WKM109" s="747"/>
      <c r="WKN109" s="747"/>
      <c r="WKO109" s="747"/>
      <c r="WKP109" s="747"/>
      <c r="WKQ109" s="747"/>
      <c r="WKR109" s="747"/>
      <c r="WKS109" s="747"/>
      <c r="WKT109" s="747"/>
      <c r="WKU109" s="747"/>
      <c r="WKV109" s="747"/>
      <c r="WKW109" s="747"/>
      <c r="WKX109" s="747"/>
      <c r="WKY109" s="747"/>
      <c r="WKZ109" s="747"/>
      <c r="WLA109" s="747"/>
      <c r="WLB109" s="747"/>
      <c r="WLC109" s="747"/>
      <c r="WLD109" s="747"/>
      <c r="WLE109" s="747"/>
      <c r="WLF109" s="747"/>
      <c r="WLG109" s="747"/>
      <c r="WLH109" s="747"/>
      <c r="WLI109" s="747"/>
      <c r="WLJ109" s="747"/>
      <c r="WLK109" s="747"/>
      <c r="WLL109" s="747"/>
      <c r="WLM109" s="747"/>
      <c r="WLN109" s="747"/>
      <c r="WLO109" s="747"/>
      <c r="WLP109" s="747"/>
      <c r="WLQ109" s="747"/>
      <c r="WLR109" s="747"/>
      <c r="WLS109" s="747"/>
      <c r="WLT109" s="747"/>
      <c r="WLU109" s="747"/>
      <c r="WLV109" s="747"/>
      <c r="WLW109" s="747"/>
      <c r="WLX109" s="747"/>
      <c r="WLY109" s="747"/>
      <c r="WLZ109" s="747"/>
      <c r="WMA109" s="747"/>
      <c r="WMB109" s="747"/>
      <c r="WMC109" s="747"/>
      <c r="WMD109" s="747"/>
      <c r="WME109" s="747"/>
      <c r="WMF109" s="747"/>
      <c r="WMG109" s="747"/>
      <c r="WMH109" s="747"/>
      <c r="WMI109" s="747"/>
      <c r="WMJ109" s="747"/>
      <c r="WMK109" s="747"/>
      <c r="WML109" s="747"/>
      <c r="WMM109" s="747"/>
      <c r="WMN109" s="747"/>
      <c r="WMO109" s="747"/>
      <c r="WMP109" s="747"/>
      <c r="WMQ109" s="747"/>
      <c r="WMR109" s="747"/>
      <c r="WMS109" s="747"/>
      <c r="WMT109" s="747"/>
      <c r="WMU109" s="747"/>
      <c r="WMV109" s="747"/>
      <c r="WMW109" s="747"/>
      <c r="WMX109" s="747"/>
      <c r="WMY109" s="747"/>
      <c r="WMZ109" s="747"/>
      <c r="WNA109" s="747"/>
      <c r="WNB109" s="747"/>
      <c r="WNC109" s="747"/>
      <c r="WND109" s="747"/>
      <c r="WNE109" s="747"/>
      <c r="WNF109" s="747"/>
      <c r="WNG109" s="747"/>
      <c r="WNH109" s="747"/>
      <c r="WNI109" s="747"/>
      <c r="WNJ109" s="747"/>
      <c r="WNK109" s="747"/>
      <c r="WNL109" s="747"/>
      <c r="WNM109" s="747"/>
      <c r="WNN109" s="747"/>
      <c r="WNO109" s="747"/>
      <c r="WNP109" s="747"/>
      <c r="WNQ109" s="747"/>
      <c r="WNR109" s="747"/>
      <c r="WNS109" s="747"/>
      <c r="WNT109" s="747"/>
      <c r="WNU109" s="747"/>
      <c r="WNV109" s="747"/>
      <c r="WNW109" s="747"/>
      <c r="WNX109" s="747"/>
      <c r="WNY109" s="747"/>
      <c r="WNZ109" s="747"/>
      <c r="WOA109" s="747"/>
      <c r="WOB109" s="747"/>
      <c r="WOC109" s="747"/>
      <c r="WOD109" s="747"/>
      <c r="WOE109" s="747"/>
      <c r="WOF109" s="747"/>
      <c r="WOG109" s="747"/>
      <c r="WOH109" s="747"/>
      <c r="WOI109" s="747"/>
      <c r="WOJ109" s="747"/>
      <c r="WOK109" s="747"/>
      <c r="WOL109" s="747"/>
      <c r="WOM109" s="747"/>
      <c r="WON109" s="747"/>
      <c r="WOO109" s="747"/>
      <c r="WOP109" s="747"/>
      <c r="WOQ109" s="747"/>
      <c r="WOR109" s="747"/>
      <c r="WOS109" s="747"/>
      <c r="WOT109" s="747"/>
      <c r="WOU109" s="747"/>
      <c r="WOV109" s="747"/>
      <c r="WOW109" s="747"/>
      <c r="WOX109" s="747"/>
      <c r="WOY109" s="747"/>
      <c r="WOZ109" s="747"/>
      <c r="WPA109" s="747"/>
      <c r="WPB109" s="747"/>
      <c r="WPC109" s="747"/>
      <c r="WPD109" s="747"/>
      <c r="WPE109" s="747"/>
      <c r="WPF109" s="747"/>
      <c r="WPG109" s="747"/>
      <c r="WPH109" s="747"/>
      <c r="WPI109" s="747"/>
      <c r="WPJ109" s="747"/>
      <c r="WPK109" s="747"/>
      <c r="WPL109" s="747"/>
      <c r="WPM109" s="747"/>
      <c r="WPN109" s="747"/>
      <c r="WPO109" s="747"/>
      <c r="WPP109" s="747"/>
      <c r="WPQ109" s="747"/>
      <c r="WPR109" s="747"/>
      <c r="WPS109" s="747"/>
      <c r="WPT109" s="747"/>
      <c r="WPU109" s="747"/>
      <c r="WPV109" s="747"/>
      <c r="WPW109" s="747"/>
      <c r="WPX109" s="747"/>
      <c r="WPY109" s="747"/>
      <c r="WPZ109" s="747"/>
      <c r="WQA109" s="747"/>
      <c r="WQB109" s="747"/>
      <c r="WQC109" s="747"/>
      <c r="WQD109" s="747"/>
      <c r="WQE109" s="747"/>
      <c r="WQF109" s="747"/>
      <c r="WQG109" s="747"/>
      <c r="WQH109" s="747"/>
      <c r="WQI109" s="747"/>
      <c r="WQJ109" s="747"/>
      <c r="WQK109" s="747"/>
      <c r="WQL109" s="747"/>
      <c r="WQM109" s="747"/>
      <c r="WQN109" s="747"/>
      <c r="WQO109" s="747"/>
      <c r="WQP109" s="747"/>
      <c r="WQQ109" s="747"/>
      <c r="WQR109" s="747"/>
      <c r="WQS109" s="747"/>
      <c r="WQT109" s="747"/>
      <c r="WQU109" s="747"/>
      <c r="WQV109" s="747"/>
      <c r="WQW109" s="747"/>
      <c r="WQX109" s="747"/>
      <c r="WQY109" s="747"/>
      <c r="WQZ109" s="747"/>
      <c r="WRA109" s="747"/>
      <c r="WRB109" s="747"/>
      <c r="WRC109" s="747"/>
      <c r="WRD109" s="747"/>
      <c r="WRE109" s="747"/>
      <c r="WRF109" s="747"/>
      <c r="WRG109" s="747"/>
      <c r="WRH109" s="747"/>
      <c r="WRI109" s="747"/>
      <c r="WRJ109" s="747"/>
      <c r="WRK109" s="747"/>
      <c r="WRL109" s="747"/>
      <c r="WRM109" s="747"/>
      <c r="WRN109" s="747"/>
      <c r="WRO109" s="747"/>
      <c r="WRP109" s="747"/>
      <c r="WRQ109" s="747"/>
      <c r="WRR109" s="747"/>
      <c r="WRS109" s="747"/>
      <c r="WRT109" s="747"/>
      <c r="WRU109" s="747"/>
      <c r="WRV109" s="747"/>
      <c r="WRW109" s="747"/>
      <c r="WRX109" s="747"/>
      <c r="WRY109" s="747"/>
      <c r="WRZ109" s="747"/>
      <c r="WSA109" s="747"/>
      <c r="WSB109" s="747"/>
      <c r="WSC109" s="747"/>
      <c r="WSD109" s="747"/>
      <c r="WSE109" s="747"/>
      <c r="WSF109" s="747"/>
      <c r="WSG109" s="747"/>
      <c r="WSH109" s="747"/>
      <c r="WSI109" s="747"/>
      <c r="WSJ109" s="747"/>
      <c r="WSK109" s="747"/>
      <c r="WSL109" s="747"/>
      <c r="WSM109" s="747"/>
      <c r="WSN109" s="747"/>
      <c r="WSO109" s="747"/>
      <c r="WSP109" s="747"/>
      <c r="WSQ109" s="747"/>
      <c r="WSR109" s="747"/>
      <c r="WSS109" s="747"/>
      <c r="WST109" s="747"/>
      <c r="WSU109" s="747"/>
      <c r="WSV109" s="747"/>
      <c r="WSW109" s="747"/>
      <c r="WSX109" s="747"/>
      <c r="WSY109" s="747"/>
      <c r="WSZ109" s="747"/>
      <c r="WTA109" s="747"/>
      <c r="WTB109" s="747"/>
      <c r="WTC109" s="747"/>
      <c r="WTD109" s="747"/>
      <c r="WTE109" s="747"/>
      <c r="WTF109" s="747"/>
      <c r="WTG109" s="747"/>
      <c r="WTH109" s="747"/>
      <c r="WTI109" s="747"/>
      <c r="WTJ109" s="747"/>
      <c r="WTK109" s="747"/>
      <c r="WTL109" s="747"/>
      <c r="WTM109" s="747"/>
      <c r="WTN109" s="747"/>
      <c r="WTO109" s="747"/>
      <c r="WTP109" s="747"/>
      <c r="WTQ109" s="747"/>
      <c r="WTR109" s="747"/>
      <c r="WTS109" s="747"/>
      <c r="WTT109" s="747"/>
      <c r="WTU109" s="747"/>
      <c r="WTV109" s="747"/>
      <c r="WTW109" s="747"/>
      <c r="WTX109" s="747"/>
      <c r="WTY109" s="747"/>
      <c r="WTZ109" s="747"/>
      <c r="WUA109" s="747"/>
      <c r="WUB109" s="747"/>
      <c r="WUC109" s="747"/>
      <c r="WUD109" s="747"/>
      <c r="WUE109" s="747"/>
      <c r="WUF109" s="747"/>
      <c r="WUG109" s="747"/>
      <c r="WUH109" s="747"/>
      <c r="WUI109" s="747"/>
      <c r="WUJ109" s="747"/>
      <c r="WUK109" s="747"/>
      <c r="WUL109" s="747"/>
      <c r="WUM109" s="747"/>
      <c r="WUN109" s="747"/>
      <c r="WUO109" s="747"/>
      <c r="WUP109" s="747"/>
      <c r="WUQ109" s="747"/>
      <c r="WUR109" s="747"/>
      <c r="WUS109" s="747"/>
      <c r="WUT109" s="747"/>
      <c r="WUU109" s="747"/>
      <c r="WUV109" s="747"/>
      <c r="WUW109" s="747"/>
      <c r="WUX109" s="747"/>
      <c r="WUY109" s="747"/>
      <c r="WUZ109" s="747"/>
      <c r="WVA109" s="747"/>
      <c r="WVB109" s="747"/>
      <c r="WVC109" s="747"/>
      <c r="WVD109" s="747"/>
      <c r="WVE109" s="747"/>
      <c r="WVF109" s="747"/>
      <c r="WVG109" s="747"/>
      <c r="WVH109" s="747"/>
      <c r="WVI109" s="747"/>
      <c r="WVJ109" s="747"/>
      <c r="WVK109" s="747"/>
      <c r="WVL109" s="747"/>
      <c r="WVM109" s="747"/>
      <c r="WVN109" s="747"/>
      <c r="WVO109" s="747"/>
      <c r="WVP109" s="747"/>
      <c r="WVQ109" s="747"/>
      <c r="WVR109" s="747"/>
      <c r="WVS109" s="747"/>
      <c r="WVT109" s="747"/>
      <c r="WVU109" s="747"/>
      <c r="WVV109" s="747"/>
      <c r="WVW109" s="747"/>
      <c r="WVX109" s="747"/>
      <c r="WVY109" s="747"/>
      <c r="WVZ109" s="747"/>
      <c r="WWA109" s="747"/>
      <c r="WWB109" s="747"/>
      <c r="WWC109" s="747"/>
      <c r="WWD109" s="747"/>
      <c r="WWE109" s="747"/>
      <c r="WWF109" s="747"/>
      <c r="WWG109" s="747"/>
      <c r="WWH109" s="747"/>
      <c r="WWI109" s="747"/>
      <c r="WWJ109" s="747"/>
      <c r="WWK109" s="747"/>
      <c r="WWL109" s="747"/>
      <c r="WWM109" s="747"/>
      <c r="WWN109" s="747"/>
      <c r="WWO109" s="747"/>
      <c r="WWP109" s="747"/>
      <c r="WWQ109" s="747"/>
      <c r="WWR109" s="747"/>
      <c r="WWS109" s="747"/>
      <c r="WWT109" s="747"/>
      <c r="WWU109" s="747"/>
      <c r="WWV109" s="747"/>
      <c r="WWW109" s="747"/>
      <c r="WWX109" s="747"/>
      <c r="WWY109" s="747"/>
      <c r="WWZ109" s="747"/>
      <c r="WXA109" s="747"/>
      <c r="WXB109" s="747"/>
      <c r="WXC109" s="747"/>
      <c r="WXD109" s="747"/>
      <c r="WXE109" s="747"/>
      <c r="WXF109" s="747"/>
      <c r="WXG109" s="747"/>
      <c r="WXH109" s="747"/>
      <c r="WXI109" s="747"/>
      <c r="WXJ109" s="747"/>
      <c r="WXK109" s="747"/>
      <c r="WXL109" s="747"/>
      <c r="WXM109" s="747"/>
      <c r="WXN109" s="747"/>
      <c r="WXO109" s="747"/>
      <c r="WXP109" s="747"/>
      <c r="WXQ109" s="747"/>
      <c r="WXR109" s="747"/>
      <c r="WXS109" s="747"/>
      <c r="WXT109" s="747"/>
      <c r="WXU109" s="747"/>
      <c r="WXV109" s="747"/>
      <c r="WXW109" s="747"/>
      <c r="WXX109" s="747"/>
      <c r="WXY109" s="747"/>
      <c r="WXZ109" s="747"/>
      <c r="WYA109" s="747"/>
      <c r="WYB109" s="747"/>
      <c r="WYC109" s="747"/>
      <c r="WYD109" s="747"/>
      <c r="WYE109" s="747"/>
      <c r="WYF109" s="747"/>
      <c r="WYG109" s="747"/>
      <c r="WYH109" s="747"/>
      <c r="WYI109" s="747"/>
      <c r="WYJ109" s="747"/>
      <c r="WYK109" s="747"/>
      <c r="WYL109" s="747"/>
      <c r="WYM109" s="747"/>
      <c r="WYN109" s="747"/>
      <c r="WYO109" s="747"/>
      <c r="WYP109" s="747"/>
      <c r="WYQ109" s="747"/>
      <c r="WYR109" s="747"/>
      <c r="WYS109" s="747"/>
      <c r="WYT109" s="747"/>
      <c r="WYU109" s="747"/>
      <c r="WYV109" s="747"/>
      <c r="WYW109" s="747"/>
      <c r="WYX109" s="747"/>
      <c r="WYY109" s="747"/>
      <c r="WYZ109" s="747"/>
      <c r="WZA109" s="747"/>
      <c r="WZB109" s="747"/>
      <c r="WZC109" s="747"/>
      <c r="WZD109" s="747"/>
      <c r="WZE109" s="747"/>
      <c r="WZF109" s="747"/>
      <c r="WZG109" s="747"/>
      <c r="WZH109" s="747"/>
      <c r="WZI109" s="747"/>
      <c r="WZJ109" s="747"/>
      <c r="WZK109" s="747"/>
      <c r="WZL109" s="747"/>
      <c r="WZM109" s="747"/>
      <c r="WZN109" s="747"/>
      <c r="WZO109" s="747"/>
      <c r="WZP109" s="747"/>
      <c r="WZQ109" s="747"/>
      <c r="WZR109" s="747"/>
      <c r="WZS109" s="747"/>
      <c r="WZT109" s="747"/>
      <c r="WZU109" s="747"/>
      <c r="WZV109" s="747"/>
      <c r="WZW109" s="747"/>
      <c r="WZX109" s="747"/>
      <c r="WZY109" s="747"/>
      <c r="WZZ109" s="747"/>
      <c r="XAA109" s="747"/>
      <c r="XAB109" s="747"/>
      <c r="XAC109" s="747"/>
      <c r="XAD109" s="747"/>
      <c r="XAE109" s="747"/>
      <c r="XAF109" s="747"/>
      <c r="XAG109" s="747"/>
      <c r="XAH109" s="747"/>
      <c r="XAI109" s="747"/>
      <c r="XAJ109" s="747"/>
      <c r="XAK109" s="747"/>
      <c r="XAL109" s="747"/>
      <c r="XAM109" s="747"/>
      <c r="XAN109" s="747"/>
      <c r="XAO109" s="747"/>
      <c r="XAP109" s="747"/>
      <c r="XAQ109" s="747"/>
      <c r="XAR109" s="747"/>
      <c r="XAS109" s="747"/>
      <c r="XAT109" s="747"/>
      <c r="XAU109" s="747"/>
      <c r="XAV109" s="747"/>
      <c r="XAW109" s="747"/>
      <c r="XAX109" s="747"/>
      <c r="XAY109" s="747"/>
      <c r="XAZ109" s="747"/>
      <c r="XBA109" s="747"/>
      <c r="XBB109" s="747"/>
      <c r="XBC109" s="747"/>
      <c r="XBD109" s="747"/>
      <c r="XBE109" s="747"/>
      <c r="XBF109" s="747"/>
      <c r="XBG109" s="747"/>
      <c r="XBH109" s="747"/>
      <c r="XBI109" s="747"/>
      <c r="XBJ109" s="747"/>
      <c r="XBK109" s="747"/>
      <c r="XBL109" s="747"/>
      <c r="XBM109" s="747"/>
      <c r="XBN109" s="747"/>
      <c r="XBO109" s="747"/>
      <c r="XBP109" s="747"/>
      <c r="XBQ109" s="747"/>
      <c r="XBR109" s="747"/>
      <c r="XBS109" s="747"/>
      <c r="XBT109" s="747"/>
      <c r="XBU109" s="747"/>
      <c r="XBV109" s="747"/>
      <c r="XBW109" s="747"/>
      <c r="XBX109" s="747"/>
      <c r="XBY109" s="747"/>
      <c r="XBZ109" s="747"/>
      <c r="XCA109" s="747"/>
      <c r="XCB109" s="747"/>
      <c r="XCC109" s="747"/>
      <c r="XCD109" s="747"/>
      <c r="XCE109" s="747"/>
      <c r="XCF109" s="747"/>
      <c r="XCG109" s="747"/>
      <c r="XCH109" s="747"/>
      <c r="XCI109" s="747"/>
      <c r="XCJ109" s="747"/>
      <c r="XCK109" s="747"/>
      <c r="XCL109" s="747"/>
      <c r="XCM109" s="747"/>
      <c r="XCN109" s="747"/>
      <c r="XCO109" s="747"/>
      <c r="XCP109" s="747"/>
      <c r="XCQ109" s="747"/>
      <c r="XCR109" s="747"/>
      <c r="XCS109" s="747"/>
      <c r="XCT109" s="747"/>
      <c r="XCU109" s="747"/>
      <c r="XCV109" s="747"/>
      <c r="XCW109" s="747"/>
      <c r="XCX109" s="747"/>
      <c r="XCY109" s="747"/>
      <c r="XCZ109" s="747"/>
      <c r="XDA109" s="747"/>
      <c r="XDB109" s="747"/>
      <c r="XDC109" s="747"/>
      <c r="XDD109" s="747"/>
      <c r="XDE109" s="747"/>
      <c r="XDF109" s="747"/>
      <c r="XDG109" s="747"/>
      <c r="XDH109" s="747"/>
      <c r="XDI109" s="747"/>
      <c r="XDJ109" s="747"/>
      <c r="XDK109" s="747"/>
      <c r="XDL109" s="747"/>
      <c r="XDM109" s="747"/>
      <c r="XDN109" s="747"/>
      <c r="XDO109" s="747"/>
      <c r="XDP109" s="747"/>
      <c r="XDQ109" s="747"/>
      <c r="XDR109" s="747"/>
      <c r="XDS109" s="747"/>
      <c r="XDT109" s="747"/>
      <c r="XDU109" s="747"/>
      <c r="XDV109" s="747"/>
      <c r="XDW109" s="747"/>
      <c r="XDX109" s="747"/>
      <c r="XDY109" s="747"/>
      <c r="XDZ109" s="747"/>
      <c r="XEA109" s="747"/>
      <c r="XEB109" s="747"/>
      <c r="XEC109" s="747"/>
      <c r="XED109" s="747"/>
      <c r="XEE109" s="747"/>
      <c r="XEF109" s="747"/>
      <c r="XEG109" s="747"/>
      <c r="XEH109" s="747"/>
      <c r="XEI109" s="747"/>
      <c r="XEJ109" s="747"/>
      <c r="XEK109" s="747"/>
    </row>
    <row r="110" spans="1:16365" s="715" customFormat="1" ht="99.9" customHeight="1" x14ac:dyDescent="0.25">
      <c r="A110" s="45">
        <v>104</v>
      </c>
      <c r="B110" s="701" t="s">
        <v>632</v>
      </c>
      <c r="C110" s="45">
        <v>7</v>
      </c>
      <c r="D110" s="45" t="s">
        <v>802</v>
      </c>
      <c r="E110" s="45" t="s">
        <v>1277</v>
      </c>
      <c r="F110" s="63">
        <v>12318</v>
      </c>
      <c r="G110" s="45" t="s">
        <v>1291</v>
      </c>
      <c r="H110" s="143">
        <v>2010</v>
      </c>
      <c r="I110" s="45" t="s">
        <v>1292</v>
      </c>
      <c r="J110" s="157">
        <v>126046</v>
      </c>
      <c r="K110" s="45" t="s">
        <v>697</v>
      </c>
      <c r="L110" s="45" t="s">
        <v>1280</v>
      </c>
      <c r="M110" s="45" t="s">
        <v>1281</v>
      </c>
      <c r="N110" s="45" t="s">
        <v>1293</v>
      </c>
      <c r="O110" s="45" t="s">
        <v>1294</v>
      </c>
      <c r="P110" s="705" t="s">
        <v>1295</v>
      </c>
      <c r="Q110" s="146">
        <f>U110</f>
        <v>34.192352941176466</v>
      </c>
      <c r="R110" s="159">
        <v>0</v>
      </c>
      <c r="S110" s="159">
        <v>5.882352941176471</v>
      </c>
      <c r="T110" s="159">
        <v>28.31</v>
      </c>
      <c r="U110" s="160">
        <f>SUM(R110:T110)</f>
        <v>34.192352941176466</v>
      </c>
      <c r="V110" s="255">
        <v>55</v>
      </c>
      <c r="W110" s="149">
        <v>100</v>
      </c>
      <c r="X110" s="189" t="s">
        <v>1285</v>
      </c>
      <c r="Y110" s="161">
        <v>3</v>
      </c>
      <c r="Z110" s="161">
        <v>11</v>
      </c>
      <c r="AA110" s="161">
        <v>5</v>
      </c>
      <c r="AB110" s="161">
        <v>4</v>
      </c>
      <c r="AC110" s="161">
        <v>100</v>
      </c>
      <c r="AD110" s="162">
        <v>15.5</v>
      </c>
      <c r="AE110" s="163">
        <v>5</v>
      </c>
      <c r="AF110" s="706">
        <v>100</v>
      </c>
      <c r="AG110" s="164" t="s">
        <v>802</v>
      </c>
      <c r="AH110" s="63" t="s">
        <v>1287</v>
      </c>
      <c r="AI110" s="165">
        <v>80</v>
      </c>
      <c r="AJ110" s="164" t="s">
        <v>1288</v>
      </c>
      <c r="AK110" s="63" t="s">
        <v>1289</v>
      </c>
      <c r="AL110" s="166">
        <v>10</v>
      </c>
      <c r="AM110" s="164" t="s">
        <v>1296</v>
      </c>
      <c r="AN110" s="63" t="s">
        <v>1297</v>
      </c>
      <c r="AO110" s="166">
        <v>10</v>
      </c>
      <c r="AP110" s="164" t="s">
        <v>645</v>
      </c>
      <c r="AQ110" s="63" t="s">
        <v>645</v>
      </c>
      <c r="AR110" s="166">
        <v>0</v>
      </c>
      <c r="AS110" s="164" t="s">
        <v>645</v>
      </c>
      <c r="AT110" s="63" t="s">
        <v>645</v>
      </c>
      <c r="AU110" s="166">
        <v>0</v>
      </c>
      <c r="AV110" s="167" t="s">
        <v>645</v>
      </c>
      <c r="AW110" s="168" t="s">
        <v>645</v>
      </c>
      <c r="AX110" s="169">
        <v>0</v>
      </c>
      <c r="AY110" s="748"/>
      <c r="AZ110" s="748"/>
      <c r="BA110" s="748"/>
      <c r="BB110" s="748"/>
      <c r="BC110" s="748"/>
      <c r="BD110" s="748"/>
      <c r="BE110" s="748"/>
      <c r="BF110" s="748"/>
      <c r="BG110" s="748"/>
      <c r="BH110" s="747"/>
      <c r="BI110" s="747"/>
      <c r="BJ110" s="747"/>
      <c r="BK110" s="747"/>
      <c r="BL110" s="747"/>
      <c r="BM110" s="747"/>
      <c r="BN110" s="747"/>
      <c r="BO110" s="747"/>
      <c r="BP110" s="747"/>
      <c r="BQ110" s="747"/>
      <c r="BR110" s="747"/>
      <c r="BS110" s="747"/>
      <c r="BT110" s="747"/>
      <c r="BU110" s="747"/>
      <c r="BV110" s="747"/>
      <c r="BW110" s="747"/>
      <c r="BX110" s="747"/>
      <c r="BY110" s="747"/>
      <c r="BZ110" s="747"/>
      <c r="CA110" s="747"/>
      <c r="CB110" s="747"/>
      <c r="CC110" s="747"/>
      <c r="CD110" s="747"/>
      <c r="CE110" s="747"/>
      <c r="CF110" s="747"/>
      <c r="CG110" s="747"/>
      <c r="CH110" s="747"/>
      <c r="CI110" s="747"/>
      <c r="CJ110" s="747"/>
      <c r="CK110" s="747"/>
      <c r="CL110" s="747"/>
      <c r="CM110" s="747"/>
      <c r="CN110" s="747"/>
      <c r="CO110" s="747"/>
      <c r="CP110" s="747"/>
      <c r="CQ110" s="747"/>
      <c r="CR110" s="747"/>
      <c r="CS110" s="747"/>
      <c r="CT110" s="747"/>
      <c r="CU110" s="747"/>
      <c r="CV110" s="747"/>
      <c r="CW110" s="747"/>
      <c r="CX110" s="747"/>
      <c r="CY110" s="747"/>
      <c r="CZ110" s="747"/>
      <c r="DA110" s="747"/>
      <c r="DB110" s="747"/>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747"/>
      <c r="ER110" s="747"/>
      <c r="ES110" s="747"/>
      <c r="ET110" s="747"/>
      <c r="EU110" s="747"/>
      <c r="EV110" s="747"/>
      <c r="EW110" s="747"/>
      <c r="EX110" s="747"/>
      <c r="EY110" s="747"/>
      <c r="EZ110" s="747"/>
      <c r="FA110" s="747"/>
      <c r="FB110" s="747"/>
      <c r="FC110" s="747"/>
      <c r="FD110" s="747"/>
      <c r="FE110" s="747"/>
      <c r="FF110" s="747"/>
      <c r="FG110" s="747"/>
      <c r="FH110" s="747"/>
      <c r="FI110" s="747"/>
      <c r="FJ110" s="747"/>
      <c r="FK110" s="747"/>
      <c r="FL110" s="747"/>
      <c r="FM110" s="747"/>
      <c r="FN110" s="747"/>
      <c r="FO110" s="747"/>
      <c r="FP110" s="747"/>
      <c r="FQ110" s="747"/>
      <c r="FR110" s="747"/>
      <c r="FS110" s="747"/>
      <c r="FT110" s="747"/>
      <c r="FU110" s="747"/>
      <c r="FV110" s="747"/>
      <c r="FW110" s="747"/>
      <c r="FX110" s="747"/>
      <c r="FY110" s="747"/>
      <c r="FZ110" s="747"/>
      <c r="GA110" s="747"/>
      <c r="GB110" s="747"/>
      <c r="GC110" s="747"/>
      <c r="GD110" s="747"/>
      <c r="GE110" s="747"/>
      <c r="GF110" s="747"/>
      <c r="GG110" s="747"/>
      <c r="GH110" s="747"/>
      <c r="GI110" s="747"/>
      <c r="GJ110" s="747"/>
      <c r="GK110" s="747"/>
      <c r="GL110" s="747"/>
      <c r="GM110" s="747"/>
      <c r="GN110" s="747"/>
      <c r="GO110" s="747"/>
      <c r="GP110" s="747"/>
      <c r="GQ110" s="747"/>
      <c r="GR110" s="747"/>
      <c r="GS110" s="747"/>
      <c r="GT110" s="747"/>
      <c r="GU110" s="747"/>
      <c r="GV110" s="747"/>
      <c r="GW110" s="747"/>
      <c r="GX110" s="747"/>
      <c r="GY110" s="747"/>
      <c r="GZ110" s="747"/>
      <c r="HA110" s="747"/>
      <c r="HB110" s="747"/>
      <c r="HC110" s="747"/>
      <c r="HD110" s="747"/>
      <c r="HE110" s="747"/>
      <c r="HF110" s="747"/>
      <c r="HG110" s="747"/>
      <c r="HH110" s="747"/>
      <c r="HI110" s="747"/>
      <c r="HJ110" s="747"/>
      <c r="HK110" s="747"/>
      <c r="HL110" s="747"/>
      <c r="HM110" s="747"/>
      <c r="HN110" s="747"/>
      <c r="HO110" s="747"/>
      <c r="HP110" s="747"/>
      <c r="HQ110" s="747"/>
      <c r="HR110" s="747"/>
      <c r="HS110" s="747"/>
      <c r="HT110" s="747"/>
      <c r="HU110" s="747"/>
      <c r="HV110" s="747"/>
      <c r="HW110" s="747"/>
      <c r="HX110" s="747"/>
      <c r="HY110" s="747"/>
      <c r="HZ110" s="747"/>
      <c r="IA110" s="747"/>
      <c r="IB110" s="747"/>
      <c r="IC110" s="747"/>
      <c r="ID110" s="747"/>
      <c r="IE110" s="747"/>
      <c r="IF110" s="747"/>
      <c r="IG110" s="747"/>
      <c r="IH110" s="747"/>
      <c r="II110" s="747"/>
      <c r="IJ110" s="747"/>
      <c r="IK110" s="747"/>
      <c r="IL110" s="747"/>
      <c r="IM110" s="747"/>
      <c r="IN110" s="747"/>
      <c r="IO110" s="747"/>
      <c r="IP110" s="747"/>
      <c r="IQ110" s="747"/>
      <c r="IR110" s="747"/>
      <c r="IS110" s="747"/>
      <c r="IT110" s="747"/>
      <c r="IU110" s="747"/>
      <c r="IV110" s="747"/>
      <c r="IW110" s="747"/>
      <c r="IX110" s="747"/>
      <c r="IY110" s="747"/>
      <c r="IZ110" s="747"/>
      <c r="JA110" s="747"/>
      <c r="JB110" s="747"/>
      <c r="JC110" s="747"/>
      <c r="JD110" s="747"/>
      <c r="JE110" s="747"/>
      <c r="JF110" s="747"/>
      <c r="JG110" s="747"/>
      <c r="JH110" s="747"/>
      <c r="JI110" s="747"/>
      <c r="JJ110" s="747"/>
      <c r="JK110" s="747"/>
      <c r="JL110" s="747"/>
      <c r="JM110" s="747"/>
      <c r="JN110" s="747"/>
      <c r="JO110" s="747"/>
      <c r="JP110" s="747"/>
      <c r="JQ110" s="747"/>
      <c r="JR110" s="747"/>
      <c r="JS110" s="747"/>
      <c r="JT110" s="747"/>
      <c r="JU110" s="747"/>
      <c r="JV110" s="747"/>
      <c r="JW110" s="747"/>
      <c r="JX110" s="747"/>
      <c r="JY110" s="747"/>
      <c r="JZ110" s="747"/>
      <c r="KA110" s="747"/>
      <c r="KB110" s="747"/>
      <c r="KC110" s="747"/>
      <c r="KD110" s="747"/>
      <c r="KE110" s="747"/>
      <c r="KF110" s="747"/>
      <c r="KG110" s="747"/>
      <c r="KH110" s="747"/>
      <c r="KI110" s="747"/>
      <c r="KJ110" s="747"/>
      <c r="KK110" s="747"/>
      <c r="KL110" s="747"/>
      <c r="KM110" s="747"/>
      <c r="KN110" s="747"/>
      <c r="KO110" s="747"/>
      <c r="KP110" s="747"/>
      <c r="KQ110" s="747"/>
      <c r="KR110" s="747"/>
      <c r="KS110" s="747"/>
      <c r="KT110" s="747"/>
      <c r="KU110" s="747"/>
      <c r="KV110" s="747"/>
      <c r="KW110" s="747"/>
      <c r="KX110" s="747"/>
      <c r="KY110" s="747"/>
      <c r="KZ110" s="747"/>
      <c r="LA110" s="747"/>
      <c r="LB110" s="747"/>
      <c r="LC110" s="747"/>
      <c r="LD110" s="747"/>
      <c r="LE110" s="747"/>
      <c r="LF110" s="747"/>
      <c r="LG110" s="747"/>
      <c r="LH110" s="747"/>
      <c r="LI110" s="747"/>
      <c r="LJ110" s="747"/>
      <c r="LK110" s="747"/>
      <c r="LL110" s="747"/>
      <c r="LM110" s="747"/>
      <c r="LN110" s="747"/>
      <c r="LO110" s="747"/>
      <c r="LP110" s="747"/>
      <c r="LQ110" s="747"/>
      <c r="LR110" s="747"/>
      <c r="LS110" s="747"/>
      <c r="LT110" s="747"/>
      <c r="LU110" s="747"/>
      <c r="LV110" s="747"/>
      <c r="LW110" s="747"/>
      <c r="LX110" s="747"/>
      <c r="LY110" s="747"/>
      <c r="LZ110" s="747"/>
      <c r="MA110" s="747"/>
      <c r="MB110" s="747"/>
      <c r="MC110" s="747"/>
      <c r="MD110" s="747"/>
      <c r="ME110" s="747"/>
      <c r="MF110" s="747"/>
      <c r="MG110" s="747"/>
      <c r="MH110" s="747"/>
      <c r="MI110" s="747"/>
      <c r="MJ110" s="747"/>
      <c r="MK110" s="747"/>
      <c r="ML110" s="747"/>
      <c r="MM110" s="747"/>
      <c r="MN110" s="747"/>
      <c r="MO110" s="747"/>
      <c r="MP110" s="747"/>
      <c r="MQ110" s="747"/>
      <c r="MR110" s="747"/>
      <c r="MS110" s="747"/>
      <c r="MT110" s="747"/>
      <c r="MU110" s="747"/>
      <c r="MV110" s="747"/>
      <c r="MW110" s="747"/>
      <c r="MX110" s="747"/>
      <c r="MY110" s="747"/>
      <c r="MZ110" s="747"/>
      <c r="NA110" s="747"/>
      <c r="NB110" s="747"/>
      <c r="NC110" s="747"/>
      <c r="ND110" s="747"/>
      <c r="NE110" s="747"/>
      <c r="NF110" s="747"/>
      <c r="NG110" s="747"/>
      <c r="NH110" s="747"/>
      <c r="NI110" s="747"/>
      <c r="NJ110" s="747"/>
      <c r="NK110" s="747"/>
      <c r="NL110" s="747"/>
      <c r="NM110" s="747"/>
      <c r="NN110" s="747"/>
      <c r="NO110" s="747"/>
      <c r="NP110" s="747"/>
      <c r="NQ110" s="747"/>
      <c r="NR110" s="747"/>
      <c r="NS110" s="747"/>
      <c r="NT110" s="747"/>
      <c r="NU110" s="747"/>
      <c r="NV110" s="747"/>
      <c r="NW110" s="747"/>
      <c r="NX110" s="747"/>
      <c r="NY110" s="747"/>
      <c r="NZ110" s="747"/>
      <c r="OA110" s="747"/>
      <c r="OB110" s="747"/>
      <c r="OC110" s="747"/>
      <c r="OD110" s="747"/>
      <c r="OE110" s="747"/>
      <c r="OF110" s="747"/>
      <c r="OG110" s="747"/>
      <c r="OH110" s="747"/>
      <c r="OI110" s="747"/>
      <c r="OJ110" s="747"/>
      <c r="OK110" s="747"/>
      <c r="OL110" s="747"/>
      <c r="OM110" s="747"/>
      <c r="ON110" s="747"/>
      <c r="OO110" s="747"/>
      <c r="OP110" s="747"/>
      <c r="OQ110" s="747"/>
      <c r="OR110" s="747"/>
      <c r="OS110" s="747"/>
      <c r="OT110" s="747"/>
      <c r="OU110" s="747"/>
      <c r="OV110" s="747"/>
      <c r="OW110" s="747"/>
      <c r="OX110" s="747"/>
      <c r="OY110" s="747"/>
      <c r="OZ110" s="747"/>
      <c r="PA110" s="747"/>
      <c r="PB110" s="747"/>
      <c r="PC110" s="747"/>
      <c r="PD110" s="747"/>
      <c r="PE110" s="747"/>
      <c r="PF110" s="747"/>
      <c r="PG110" s="747"/>
      <c r="PH110" s="747"/>
      <c r="PI110" s="747"/>
      <c r="PJ110" s="747"/>
      <c r="PK110" s="747"/>
      <c r="PL110" s="747"/>
      <c r="PM110" s="747"/>
      <c r="PN110" s="747"/>
      <c r="PO110" s="747"/>
      <c r="PP110" s="747"/>
      <c r="PQ110" s="747"/>
      <c r="PR110" s="747"/>
      <c r="PS110" s="747"/>
      <c r="PT110" s="747"/>
      <c r="PU110" s="747"/>
      <c r="PV110" s="747"/>
      <c r="PW110" s="747"/>
      <c r="PX110" s="747"/>
      <c r="PY110" s="747"/>
      <c r="PZ110" s="747"/>
      <c r="QA110" s="747"/>
      <c r="QB110" s="747"/>
      <c r="QC110" s="747"/>
      <c r="QD110" s="747"/>
      <c r="QE110" s="747"/>
      <c r="QF110" s="747"/>
      <c r="QG110" s="747"/>
      <c r="QH110" s="747"/>
      <c r="QI110" s="747"/>
      <c r="QJ110" s="747"/>
      <c r="QK110" s="747"/>
      <c r="QL110" s="747"/>
      <c r="QM110" s="747"/>
      <c r="QN110" s="747"/>
      <c r="QO110" s="747"/>
      <c r="QP110" s="747"/>
      <c r="QQ110" s="747"/>
      <c r="QR110" s="747"/>
      <c r="QS110" s="747"/>
      <c r="QT110" s="747"/>
      <c r="QU110" s="747"/>
      <c r="QV110" s="747"/>
      <c r="QW110" s="747"/>
      <c r="QX110" s="747"/>
      <c r="QY110" s="747"/>
      <c r="QZ110" s="747"/>
      <c r="RA110" s="747"/>
      <c r="RB110" s="747"/>
      <c r="RC110" s="747"/>
      <c r="RD110" s="747"/>
      <c r="RE110" s="747"/>
      <c r="RF110" s="747"/>
      <c r="RG110" s="747"/>
      <c r="RH110" s="747"/>
      <c r="RI110" s="747"/>
      <c r="RJ110" s="747"/>
      <c r="RK110" s="747"/>
      <c r="RL110" s="747"/>
      <c r="RM110" s="747"/>
      <c r="RN110" s="747"/>
      <c r="RO110" s="747"/>
      <c r="RP110" s="747"/>
      <c r="RQ110" s="747"/>
      <c r="RR110" s="747"/>
      <c r="RS110" s="747"/>
      <c r="RT110" s="747"/>
      <c r="RU110" s="747"/>
      <c r="RV110" s="747"/>
      <c r="RW110" s="747"/>
      <c r="RX110" s="747"/>
      <c r="RY110" s="747"/>
      <c r="RZ110" s="747"/>
      <c r="SA110" s="747"/>
      <c r="SB110" s="747"/>
      <c r="SC110" s="747"/>
      <c r="SD110" s="747"/>
      <c r="SE110" s="747"/>
      <c r="SF110" s="747"/>
      <c r="SG110" s="747"/>
      <c r="SH110" s="747"/>
      <c r="SI110" s="747"/>
      <c r="SJ110" s="747"/>
      <c r="SK110" s="747"/>
      <c r="SL110" s="747"/>
      <c r="SM110" s="747"/>
      <c r="SN110" s="747"/>
      <c r="SO110" s="747"/>
      <c r="SP110" s="747"/>
      <c r="SQ110" s="747"/>
      <c r="SR110" s="747"/>
      <c r="SS110" s="747"/>
      <c r="ST110" s="747"/>
      <c r="SU110" s="747"/>
      <c r="SV110" s="747"/>
      <c r="SW110" s="747"/>
      <c r="SX110" s="747"/>
      <c r="SY110" s="747"/>
      <c r="SZ110" s="747"/>
      <c r="TA110" s="747"/>
      <c r="TB110" s="747"/>
      <c r="TC110" s="747"/>
      <c r="TD110" s="747"/>
      <c r="TE110" s="747"/>
      <c r="TF110" s="747"/>
      <c r="TG110" s="747"/>
      <c r="TH110" s="747"/>
      <c r="TI110" s="747"/>
      <c r="TJ110" s="747"/>
      <c r="TK110" s="747"/>
      <c r="TL110" s="747"/>
      <c r="TM110" s="747"/>
      <c r="TN110" s="747"/>
      <c r="TO110" s="747"/>
      <c r="TP110" s="747"/>
      <c r="TQ110" s="747"/>
      <c r="TR110" s="747"/>
      <c r="TS110" s="747"/>
      <c r="TT110" s="747"/>
      <c r="TU110" s="747"/>
      <c r="TV110" s="747"/>
      <c r="TW110" s="747"/>
      <c r="TX110" s="747"/>
      <c r="TY110" s="747"/>
      <c r="TZ110" s="747"/>
      <c r="UA110" s="747"/>
      <c r="UB110" s="747"/>
      <c r="UC110" s="747"/>
      <c r="UD110" s="747"/>
      <c r="UE110" s="747"/>
      <c r="UF110" s="747"/>
      <c r="UG110" s="747"/>
      <c r="UH110" s="747"/>
      <c r="UI110" s="747"/>
      <c r="UJ110" s="747"/>
      <c r="UK110" s="747"/>
      <c r="UL110" s="747"/>
      <c r="UM110" s="747"/>
      <c r="UN110" s="747"/>
      <c r="UO110" s="747"/>
      <c r="UP110" s="747"/>
      <c r="UQ110" s="747"/>
      <c r="UR110" s="747"/>
      <c r="US110" s="747"/>
      <c r="UT110" s="747"/>
      <c r="UU110" s="747"/>
      <c r="UV110" s="747"/>
      <c r="UW110" s="747"/>
      <c r="UX110" s="747"/>
      <c r="UY110" s="747"/>
      <c r="UZ110" s="747"/>
      <c r="VA110" s="747"/>
      <c r="VB110" s="747"/>
      <c r="VC110" s="747"/>
      <c r="VD110" s="747"/>
      <c r="VE110" s="747"/>
      <c r="VF110" s="747"/>
      <c r="VG110" s="747"/>
      <c r="VH110" s="747"/>
      <c r="VI110" s="747"/>
      <c r="VJ110" s="747"/>
      <c r="VK110" s="747"/>
      <c r="VL110" s="747"/>
      <c r="VM110" s="747"/>
      <c r="VN110" s="747"/>
      <c r="VO110" s="747"/>
      <c r="VP110" s="747"/>
      <c r="VQ110" s="747"/>
      <c r="VR110" s="747"/>
      <c r="VS110" s="747"/>
      <c r="VT110" s="747"/>
      <c r="VU110" s="747"/>
      <c r="VV110" s="747"/>
      <c r="VW110" s="747"/>
      <c r="VX110" s="747"/>
      <c r="VY110" s="747"/>
      <c r="VZ110" s="747"/>
      <c r="WA110" s="747"/>
      <c r="WB110" s="747"/>
      <c r="WC110" s="747"/>
      <c r="WD110" s="747"/>
      <c r="WE110" s="747"/>
      <c r="WF110" s="747"/>
      <c r="WG110" s="747"/>
      <c r="WH110" s="747"/>
      <c r="WI110" s="747"/>
      <c r="WJ110" s="747"/>
      <c r="WK110" s="747"/>
      <c r="WL110" s="747"/>
      <c r="WM110" s="747"/>
      <c r="WN110" s="747"/>
      <c r="WO110" s="747"/>
      <c r="WP110" s="747"/>
      <c r="WQ110" s="747"/>
      <c r="WR110" s="747"/>
      <c r="WS110" s="747"/>
      <c r="WT110" s="747"/>
      <c r="WU110" s="747"/>
      <c r="WV110" s="747"/>
      <c r="WW110" s="747"/>
      <c r="WX110" s="747"/>
      <c r="WY110" s="747"/>
      <c r="WZ110" s="747"/>
      <c r="XA110" s="747"/>
      <c r="XB110" s="747"/>
      <c r="XC110" s="747"/>
      <c r="XD110" s="747"/>
      <c r="XE110" s="747"/>
      <c r="XF110" s="747"/>
      <c r="XG110" s="747"/>
      <c r="XH110" s="747"/>
      <c r="XI110" s="747"/>
      <c r="XJ110" s="747"/>
      <c r="XK110" s="747"/>
      <c r="XL110" s="747"/>
      <c r="XM110" s="747"/>
      <c r="XN110" s="747"/>
      <c r="XO110" s="747"/>
      <c r="XP110" s="747"/>
      <c r="XQ110" s="747"/>
      <c r="XR110" s="747"/>
      <c r="XS110" s="747"/>
      <c r="XT110" s="747"/>
      <c r="XU110" s="747"/>
      <c r="XV110" s="747"/>
      <c r="XW110" s="747"/>
      <c r="XX110" s="747"/>
      <c r="XY110" s="747"/>
      <c r="XZ110" s="747"/>
      <c r="YA110" s="747"/>
      <c r="YB110" s="747"/>
      <c r="YC110" s="747"/>
      <c r="YD110" s="747"/>
      <c r="YE110" s="747"/>
      <c r="YF110" s="747"/>
      <c r="YG110" s="747"/>
      <c r="YH110" s="747"/>
      <c r="YI110" s="747"/>
      <c r="YJ110" s="747"/>
      <c r="YK110" s="747"/>
      <c r="YL110" s="747"/>
      <c r="YM110" s="747"/>
      <c r="YN110" s="747"/>
      <c r="YO110" s="747"/>
      <c r="YP110" s="747"/>
      <c r="YQ110" s="747"/>
      <c r="YR110" s="747"/>
      <c r="YS110" s="747"/>
      <c r="YT110" s="747"/>
      <c r="YU110" s="747"/>
      <c r="YV110" s="747"/>
      <c r="YW110" s="747"/>
      <c r="YX110" s="747"/>
      <c r="YY110" s="747"/>
      <c r="YZ110" s="747"/>
      <c r="ZA110" s="747"/>
      <c r="ZB110" s="747"/>
      <c r="ZC110" s="747"/>
      <c r="ZD110" s="747"/>
      <c r="ZE110" s="747"/>
      <c r="ZF110" s="747"/>
      <c r="ZG110" s="747"/>
      <c r="ZH110" s="747"/>
      <c r="ZI110" s="747"/>
      <c r="ZJ110" s="747"/>
      <c r="ZK110" s="747"/>
      <c r="ZL110" s="747"/>
      <c r="ZM110" s="747"/>
      <c r="ZN110" s="747"/>
      <c r="ZO110" s="747"/>
      <c r="ZP110" s="747"/>
      <c r="ZQ110" s="747"/>
      <c r="ZR110" s="747"/>
      <c r="ZS110" s="747"/>
      <c r="ZT110" s="747"/>
      <c r="ZU110" s="747"/>
      <c r="ZV110" s="747"/>
      <c r="ZW110" s="747"/>
      <c r="ZX110" s="747"/>
      <c r="ZY110" s="747"/>
      <c r="ZZ110" s="747"/>
      <c r="AAA110" s="747"/>
      <c r="AAB110" s="747"/>
      <c r="AAC110" s="747"/>
      <c r="AAD110" s="747"/>
      <c r="AAE110" s="747"/>
      <c r="AAF110" s="747"/>
      <c r="AAG110" s="747"/>
      <c r="AAH110" s="747"/>
      <c r="AAI110" s="747"/>
      <c r="AAJ110" s="747"/>
      <c r="AAK110" s="747"/>
      <c r="AAL110" s="747"/>
      <c r="AAM110" s="747"/>
      <c r="AAN110" s="747"/>
      <c r="AAO110" s="747"/>
      <c r="AAP110" s="747"/>
      <c r="AAQ110" s="747"/>
      <c r="AAR110" s="747"/>
      <c r="AAS110" s="747"/>
      <c r="AAT110" s="747"/>
      <c r="AAU110" s="747"/>
      <c r="AAV110" s="747"/>
      <c r="AAW110" s="747"/>
      <c r="AAX110" s="747"/>
      <c r="AAY110" s="747"/>
      <c r="AAZ110" s="747"/>
      <c r="ABA110" s="747"/>
      <c r="ABB110" s="747"/>
      <c r="ABC110" s="747"/>
      <c r="ABD110" s="747"/>
      <c r="ABE110" s="747"/>
      <c r="ABF110" s="747"/>
      <c r="ABG110" s="747"/>
      <c r="ABH110" s="747"/>
      <c r="ABI110" s="747"/>
      <c r="ABJ110" s="747"/>
      <c r="ABK110" s="747"/>
      <c r="ABL110" s="747"/>
      <c r="ABM110" s="747"/>
      <c r="ABN110" s="747"/>
      <c r="ABO110" s="747"/>
      <c r="ABP110" s="747"/>
      <c r="ABQ110" s="747"/>
      <c r="ABR110" s="747"/>
      <c r="ABS110" s="747"/>
      <c r="ABT110" s="747"/>
      <c r="ABU110" s="747"/>
      <c r="ABV110" s="747"/>
      <c r="ABW110" s="747"/>
      <c r="ABX110" s="747"/>
      <c r="ABY110" s="747"/>
      <c r="ABZ110" s="747"/>
      <c r="ACA110" s="747"/>
      <c r="ACB110" s="747"/>
      <c r="ACC110" s="747"/>
      <c r="ACD110" s="747"/>
      <c r="ACE110" s="747"/>
      <c r="ACF110" s="747"/>
      <c r="ACG110" s="747"/>
      <c r="ACH110" s="747"/>
      <c r="ACI110" s="747"/>
      <c r="ACJ110" s="747"/>
      <c r="ACK110" s="747"/>
      <c r="ACL110" s="747"/>
      <c r="ACM110" s="747"/>
      <c r="ACN110" s="747"/>
      <c r="ACO110" s="747"/>
      <c r="ACP110" s="747"/>
      <c r="ACQ110" s="747"/>
      <c r="ACR110" s="747"/>
      <c r="ACS110" s="747"/>
      <c r="ACT110" s="747"/>
      <c r="ACU110" s="747"/>
      <c r="ACV110" s="747"/>
      <c r="ACW110" s="747"/>
      <c r="ACX110" s="747"/>
      <c r="ACY110" s="747"/>
      <c r="ACZ110" s="747"/>
      <c r="ADA110" s="747"/>
      <c r="ADB110" s="747"/>
      <c r="ADC110" s="747"/>
      <c r="ADD110" s="747"/>
      <c r="ADE110" s="747"/>
      <c r="ADF110" s="747"/>
      <c r="ADG110" s="747"/>
      <c r="ADH110" s="747"/>
      <c r="ADI110" s="747"/>
      <c r="ADJ110" s="747"/>
      <c r="ADK110" s="747"/>
      <c r="ADL110" s="747"/>
      <c r="ADM110" s="747"/>
      <c r="ADN110" s="747"/>
      <c r="ADO110" s="747"/>
      <c r="ADP110" s="747"/>
      <c r="ADQ110" s="747"/>
      <c r="ADR110" s="747"/>
      <c r="ADS110" s="747"/>
      <c r="ADT110" s="747"/>
      <c r="ADU110" s="747"/>
      <c r="ADV110" s="747"/>
      <c r="ADW110" s="747"/>
      <c r="ADX110" s="747"/>
      <c r="ADY110" s="747"/>
      <c r="ADZ110" s="747"/>
      <c r="AEA110" s="747"/>
      <c r="AEB110" s="747"/>
      <c r="AEC110" s="747"/>
      <c r="AED110" s="747"/>
      <c r="AEE110" s="747"/>
      <c r="AEF110" s="747"/>
      <c r="AEG110" s="747"/>
      <c r="AEH110" s="747"/>
      <c r="AEI110" s="747"/>
      <c r="AEJ110" s="747"/>
      <c r="AEK110" s="747"/>
      <c r="AEL110" s="747"/>
      <c r="AEM110" s="747"/>
      <c r="AEN110" s="747"/>
      <c r="AEO110" s="747"/>
      <c r="AEP110" s="747"/>
      <c r="AEQ110" s="747"/>
      <c r="AER110" s="747"/>
      <c r="AES110" s="747"/>
      <c r="AET110" s="747"/>
      <c r="AEU110" s="747"/>
      <c r="AEV110" s="747"/>
      <c r="AEW110" s="747"/>
      <c r="AEX110" s="747"/>
      <c r="AEY110" s="747"/>
      <c r="AEZ110" s="747"/>
      <c r="AFA110" s="747"/>
      <c r="AFB110" s="747"/>
      <c r="AFC110" s="747"/>
      <c r="AFD110" s="747"/>
      <c r="AFE110" s="747"/>
      <c r="AFF110" s="747"/>
      <c r="AFG110" s="747"/>
      <c r="AFH110" s="747"/>
      <c r="AFI110" s="747"/>
      <c r="AFJ110" s="747"/>
      <c r="AFK110" s="747"/>
      <c r="AFL110" s="747"/>
      <c r="AFM110" s="747"/>
      <c r="AFN110" s="747"/>
      <c r="AFO110" s="747"/>
      <c r="AFP110" s="747"/>
      <c r="AFQ110" s="747"/>
      <c r="AFR110" s="747"/>
      <c r="AFS110" s="747"/>
      <c r="AFT110" s="747"/>
      <c r="AFU110" s="747"/>
      <c r="AFV110" s="747"/>
      <c r="AFW110" s="747"/>
      <c r="AFX110" s="747"/>
      <c r="AFY110" s="747"/>
      <c r="AFZ110" s="747"/>
      <c r="AGA110" s="747"/>
      <c r="AGB110" s="747"/>
      <c r="AGC110" s="747"/>
      <c r="AGD110" s="747"/>
      <c r="AGE110" s="747"/>
      <c r="AGF110" s="747"/>
      <c r="AGG110" s="747"/>
      <c r="AGH110" s="747"/>
      <c r="AGI110" s="747"/>
      <c r="AGJ110" s="747"/>
      <c r="AGK110" s="747"/>
      <c r="AGL110" s="747"/>
      <c r="AGM110" s="747"/>
      <c r="AGN110" s="747"/>
      <c r="AGO110" s="747"/>
      <c r="AGP110" s="747"/>
      <c r="AGQ110" s="747"/>
      <c r="AGR110" s="747"/>
      <c r="AGS110" s="747"/>
      <c r="AGT110" s="747"/>
      <c r="AGU110" s="747"/>
      <c r="AGV110" s="747"/>
      <c r="AGW110" s="747"/>
      <c r="AGX110" s="747"/>
      <c r="AGY110" s="747"/>
      <c r="AGZ110" s="747"/>
      <c r="AHA110" s="747"/>
      <c r="AHB110" s="747"/>
      <c r="AHC110" s="747"/>
      <c r="AHD110" s="747"/>
      <c r="AHE110" s="747"/>
      <c r="AHF110" s="747"/>
      <c r="AHG110" s="747"/>
      <c r="AHH110" s="747"/>
      <c r="AHI110" s="747"/>
      <c r="AHJ110" s="747"/>
      <c r="AHK110" s="747"/>
      <c r="AHL110" s="747"/>
      <c r="AHM110" s="747"/>
      <c r="AHN110" s="747"/>
      <c r="AHO110" s="747"/>
      <c r="AHP110" s="747"/>
      <c r="AHQ110" s="747"/>
      <c r="AHR110" s="747"/>
      <c r="AHS110" s="747"/>
      <c r="AHT110" s="747"/>
      <c r="AHU110" s="747"/>
      <c r="AHV110" s="747"/>
      <c r="AHW110" s="747"/>
      <c r="AHX110" s="747"/>
      <c r="AHY110" s="747"/>
      <c r="AHZ110" s="747"/>
      <c r="AIA110" s="747"/>
      <c r="AIB110" s="747"/>
      <c r="AIC110" s="747"/>
      <c r="AID110" s="747"/>
      <c r="AIE110" s="747"/>
      <c r="AIF110" s="747"/>
      <c r="AIG110" s="747"/>
      <c r="AIH110" s="747"/>
      <c r="AII110" s="747"/>
      <c r="AIJ110" s="747"/>
      <c r="AIK110" s="747"/>
      <c r="AIL110" s="747"/>
      <c r="AIM110" s="747"/>
      <c r="AIN110" s="747"/>
      <c r="AIO110" s="747"/>
      <c r="AIP110" s="747"/>
      <c r="AIQ110" s="747"/>
      <c r="AIR110" s="747"/>
      <c r="AIS110" s="747"/>
      <c r="AIT110" s="747"/>
      <c r="AIU110" s="747"/>
      <c r="AIV110" s="747"/>
      <c r="AIW110" s="747"/>
      <c r="AIX110" s="747"/>
      <c r="AIY110" s="747"/>
      <c r="AIZ110" s="747"/>
      <c r="AJA110" s="747"/>
      <c r="AJB110" s="747"/>
      <c r="AJC110" s="747"/>
      <c r="AJD110" s="747"/>
      <c r="AJE110" s="747"/>
      <c r="AJF110" s="747"/>
      <c r="AJG110" s="747"/>
      <c r="AJH110" s="747"/>
      <c r="AJI110" s="747"/>
      <c r="AJJ110" s="747"/>
      <c r="AJK110" s="747"/>
      <c r="AJL110" s="747"/>
      <c r="AJM110" s="747"/>
      <c r="AJN110" s="747"/>
      <c r="AJO110" s="747"/>
      <c r="AJP110" s="747"/>
      <c r="AJQ110" s="747"/>
      <c r="AJR110" s="747"/>
      <c r="AJS110" s="747"/>
      <c r="AJT110" s="747"/>
      <c r="AJU110" s="747"/>
      <c r="AJV110" s="747"/>
      <c r="AJW110" s="747"/>
      <c r="AJX110" s="747"/>
      <c r="AJY110" s="747"/>
      <c r="AJZ110" s="747"/>
      <c r="AKA110" s="747"/>
      <c r="AKB110" s="747"/>
      <c r="AKC110" s="747"/>
      <c r="AKD110" s="747"/>
      <c r="AKE110" s="747"/>
      <c r="AKF110" s="747"/>
      <c r="AKG110" s="747"/>
      <c r="AKH110" s="747"/>
      <c r="AKI110" s="747"/>
      <c r="AKJ110" s="747"/>
      <c r="AKK110" s="747"/>
      <c r="AKL110" s="747"/>
      <c r="AKM110" s="747"/>
      <c r="AKN110" s="747"/>
      <c r="AKO110" s="747"/>
      <c r="AKP110" s="747"/>
      <c r="AKQ110" s="747"/>
      <c r="AKR110" s="747"/>
      <c r="AKS110" s="747"/>
      <c r="AKT110" s="747"/>
      <c r="AKU110" s="747"/>
      <c r="AKV110" s="747"/>
      <c r="AKW110" s="747"/>
      <c r="AKX110" s="747"/>
      <c r="AKY110" s="747"/>
      <c r="AKZ110" s="747"/>
      <c r="ALA110" s="747"/>
      <c r="ALB110" s="747"/>
      <c r="ALC110" s="747"/>
      <c r="ALD110" s="747"/>
      <c r="ALE110" s="747"/>
      <c r="ALF110" s="747"/>
      <c r="ALG110" s="747"/>
      <c r="ALH110" s="747"/>
      <c r="ALI110" s="747"/>
      <c r="ALJ110" s="747"/>
      <c r="ALK110" s="747"/>
      <c r="ALL110" s="747"/>
      <c r="ALM110" s="747"/>
      <c r="ALN110" s="747"/>
      <c r="ALO110" s="747"/>
      <c r="ALP110" s="747"/>
      <c r="ALQ110" s="747"/>
      <c r="ALR110" s="747"/>
      <c r="ALS110" s="747"/>
      <c r="ALT110" s="747"/>
      <c r="ALU110" s="747"/>
      <c r="ALV110" s="747"/>
      <c r="ALW110" s="747"/>
      <c r="ALX110" s="747"/>
      <c r="ALY110" s="747"/>
      <c r="ALZ110" s="747"/>
      <c r="AMA110" s="747"/>
      <c r="AMB110" s="747"/>
      <c r="AMC110" s="747"/>
      <c r="AMD110" s="747"/>
      <c r="AME110" s="747"/>
      <c r="AMF110" s="747"/>
      <c r="AMG110" s="747"/>
      <c r="AMH110" s="747"/>
      <c r="AMI110" s="747"/>
      <c r="AMJ110" s="747"/>
      <c r="AMK110" s="747"/>
      <c r="AML110" s="747"/>
      <c r="AMM110" s="747"/>
      <c r="AMN110" s="747"/>
      <c r="AMO110" s="747"/>
      <c r="AMP110" s="747"/>
      <c r="AMQ110" s="747"/>
      <c r="AMR110" s="747"/>
      <c r="AMS110" s="747"/>
      <c r="AMT110" s="747"/>
      <c r="AMU110" s="747"/>
      <c r="AMV110" s="747"/>
      <c r="AMW110" s="747"/>
      <c r="AMX110" s="747"/>
      <c r="AMY110" s="747"/>
      <c r="AMZ110" s="747"/>
      <c r="ANA110" s="747"/>
      <c r="ANB110" s="747"/>
      <c r="ANC110" s="747"/>
      <c r="AND110" s="747"/>
      <c r="ANE110" s="747"/>
      <c r="ANF110" s="747"/>
      <c r="ANG110" s="747"/>
      <c r="ANH110" s="747"/>
      <c r="ANI110" s="747"/>
      <c r="ANJ110" s="747"/>
      <c r="ANK110" s="747"/>
      <c r="ANL110" s="747"/>
      <c r="ANM110" s="747"/>
      <c r="ANN110" s="747"/>
      <c r="ANO110" s="747"/>
      <c r="ANP110" s="747"/>
      <c r="ANQ110" s="747"/>
      <c r="ANR110" s="747"/>
      <c r="ANS110" s="747"/>
      <c r="ANT110" s="747"/>
      <c r="ANU110" s="747"/>
      <c r="ANV110" s="747"/>
      <c r="ANW110" s="747"/>
      <c r="ANX110" s="747"/>
      <c r="ANY110" s="747"/>
      <c r="ANZ110" s="747"/>
      <c r="AOA110" s="747"/>
      <c r="AOB110" s="747"/>
      <c r="AOC110" s="747"/>
      <c r="AOD110" s="747"/>
      <c r="AOE110" s="747"/>
      <c r="AOF110" s="747"/>
      <c r="AOG110" s="747"/>
      <c r="AOH110" s="747"/>
      <c r="AOI110" s="747"/>
      <c r="AOJ110" s="747"/>
      <c r="AOK110" s="747"/>
      <c r="AOL110" s="747"/>
      <c r="AOM110" s="747"/>
      <c r="AON110" s="747"/>
      <c r="AOO110" s="747"/>
      <c r="AOP110" s="747"/>
      <c r="AOQ110" s="747"/>
      <c r="AOR110" s="747"/>
      <c r="AOS110" s="747"/>
      <c r="AOT110" s="747"/>
      <c r="AOU110" s="747"/>
      <c r="AOV110" s="747"/>
      <c r="AOW110" s="747"/>
      <c r="AOX110" s="747"/>
      <c r="AOY110" s="747"/>
      <c r="AOZ110" s="747"/>
      <c r="APA110" s="747"/>
      <c r="APB110" s="747"/>
      <c r="APC110" s="747"/>
      <c r="APD110" s="747"/>
      <c r="APE110" s="747"/>
      <c r="APF110" s="747"/>
      <c r="APG110" s="747"/>
      <c r="APH110" s="747"/>
      <c r="API110" s="747"/>
      <c r="APJ110" s="747"/>
      <c r="APK110" s="747"/>
      <c r="APL110" s="747"/>
      <c r="APM110" s="747"/>
      <c r="APN110" s="747"/>
      <c r="APO110" s="747"/>
      <c r="APP110" s="747"/>
      <c r="APQ110" s="747"/>
      <c r="APR110" s="747"/>
      <c r="APS110" s="747"/>
      <c r="APT110" s="747"/>
      <c r="APU110" s="747"/>
      <c r="APV110" s="747"/>
      <c r="APW110" s="747"/>
      <c r="APX110" s="747"/>
      <c r="APY110" s="747"/>
      <c r="APZ110" s="747"/>
      <c r="AQA110" s="747"/>
      <c r="AQB110" s="747"/>
      <c r="AQC110" s="747"/>
      <c r="AQD110" s="747"/>
      <c r="AQE110" s="747"/>
      <c r="AQF110" s="747"/>
      <c r="AQG110" s="747"/>
      <c r="AQH110" s="747"/>
      <c r="AQI110" s="747"/>
      <c r="AQJ110" s="747"/>
      <c r="AQK110" s="747"/>
      <c r="AQL110" s="747"/>
      <c r="AQM110" s="747"/>
      <c r="AQN110" s="747"/>
      <c r="AQO110" s="747"/>
      <c r="AQP110" s="747"/>
      <c r="AQQ110" s="747"/>
      <c r="AQR110" s="747"/>
      <c r="AQS110" s="747"/>
      <c r="AQT110" s="747"/>
      <c r="AQU110" s="747"/>
      <c r="AQV110" s="747"/>
      <c r="AQW110" s="747"/>
      <c r="AQX110" s="747"/>
      <c r="AQY110" s="747"/>
      <c r="AQZ110" s="747"/>
      <c r="ARA110" s="747"/>
      <c r="ARB110" s="747"/>
      <c r="ARC110" s="747"/>
      <c r="ARD110" s="747"/>
      <c r="ARE110" s="747"/>
      <c r="ARF110" s="747"/>
      <c r="ARG110" s="747"/>
      <c r="ARH110" s="747"/>
      <c r="ARI110" s="747"/>
      <c r="ARJ110" s="747"/>
      <c r="ARK110" s="747"/>
      <c r="ARL110" s="747"/>
      <c r="ARM110" s="747"/>
      <c r="ARN110" s="747"/>
      <c r="ARO110" s="747"/>
      <c r="ARP110" s="747"/>
      <c r="ARQ110" s="747"/>
      <c r="ARR110" s="747"/>
      <c r="ARS110" s="747"/>
      <c r="ART110" s="747"/>
      <c r="ARU110" s="747"/>
      <c r="ARV110" s="747"/>
      <c r="ARW110" s="747"/>
      <c r="ARX110" s="747"/>
      <c r="ARY110" s="747"/>
      <c r="ARZ110" s="747"/>
      <c r="ASA110" s="747"/>
      <c r="ASB110" s="747"/>
      <c r="ASC110" s="747"/>
      <c r="ASD110" s="747"/>
      <c r="ASE110" s="747"/>
      <c r="ASF110" s="747"/>
      <c r="ASG110" s="747"/>
      <c r="ASH110" s="747"/>
      <c r="ASI110" s="747"/>
      <c r="ASJ110" s="747"/>
      <c r="ASK110" s="747"/>
      <c r="ASL110" s="747"/>
      <c r="ASM110" s="747"/>
      <c r="ASN110" s="747"/>
      <c r="ASO110" s="747"/>
      <c r="ASP110" s="747"/>
      <c r="ASQ110" s="747"/>
      <c r="ASR110" s="747"/>
      <c r="ASS110" s="747"/>
      <c r="AST110" s="747"/>
      <c r="ASU110" s="747"/>
      <c r="ASV110" s="747"/>
      <c r="ASW110" s="747"/>
      <c r="ASX110" s="747"/>
      <c r="ASY110" s="747"/>
      <c r="ASZ110" s="747"/>
      <c r="ATA110" s="747"/>
      <c r="ATB110" s="747"/>
      <c r="ATC110" s="747"/>
      <c r="ATD110" s="747"/>
      <c r="ATE110" s="747"/>
      <c r="ATF110" s="747"/>
      <c r="ATG110" s="747"/>
      <c r="ATH110" s="747"/>
      <c r="ATI110" s="747"/>
      <c r="ATJ110" s="747"/>
      <c r="ATK110" s="747"/>
      <c r="ATL110" s="747"/>
      <c r="ATM110" s="747"/>
      <c r="ATN110" s="747"/>
      <c r="ATO110" s="747"/>
      <c r="ATP110" s="747"/>
      <c r="ATQ110" s="747"/>
      <c r="ATR110" s="747"/>
      <c r="ATS110" s="747"/>
      <c r="ATT110" s="747"/>
      <c r="ATU110" s="747"/>
      <c r="ATV110" s="747"/>
      <c r="ATW110" s="747"/>
      <c r="ATX110" s="747"/>
      <c r="ATY110" s="747"/>
      <c r="ATZ110" s="747"/>
      <c r="AUA110" s="747"/>
      <c r="AUB110" s="747"/>
      <c r="AUC110" s="747"/>
      <c r="AUD110" s="747"/>
      <c r="AUE110" s="747"/>
      <c r="AUF110" s="747"/>
      <c r="AUG110" s="747"/>
      <c r="AUH110" s="747"/>
      <c r="AUI110" s="747"/>
      <c r="AUJ110" s="747"/>
      <c r="AUK110" s="747"/>
      <c r="AUL110" s="747"/>
      <c r="AUM110" s="747"/>
      <c r="AUN110" s="747"/>
      <c r="AUO110" s="747"/>
      <c r="AUP110" s="747"/>
      <c r="AUQ110" s="747"/>
      <c r="AUR110" s="747"/>
      <c r="AUS110" s="747"/>
      <c r="AUT110" s="747"/>
      <c r="AUU110" s="747"/>
      <c r="AUV110" s="747"/>
      <c r="AUW110" s="747"/>
      <c r="AUX110" s="747"/>
      <c r="AUY110" s="747"/>
      <c r="AUZ110" s="747"/>
      <c r="AVA110" s="747"/>
      <c r="AVB110" s="747"/>
      <c r="AVC110" s="747"/>
      <c r="AVD110" s="747"/>
      <c r="AVE110" s="747"/>
      <c r="AVF110" s="747"/>
      <c r="AVG110" s="747"/>
      <c r="AVH110" s="747"/>
      <c r="AVI110" s="747"/>
      <c r="AVJ110" s="747"/>
      <c r="AVK110" s="747"/>
      <c r="AVL110" s="747"/>
      <c r="AVM110" s="747"/>
      <c r="AVN110" s="747"/>
      <c r="AVO110" s="747"/>
      <c r="AVP110" s="747"/>
      <c r="AVQ110" s="747"/>
      <c r="AVR110" s="747"/>
      <c r="AVS110" s="747"/>
      <c r="AVT110" s="747"/>
      <c r="AVU110" s="747"/>
      <c r="AVV110" s="747"/>
      <c r="AVW110" s="747"/>
      <c r="AVX110" s="747"/>
      <c r="AVY110" s="747"/>
      <c r="AVZ110" s="747"/>
      <c r="AWA110" s="747"/>
      <c r="AWB110" s="747"/>
      <c r="AWC110" s="747"/>
      <c r="AWD110" s="747"/>
      <c r="AWE110" s="747"/>
      <c r="AWF110" s="747"/>
      <c r="AWG110" s="747"/>
      <c r="AWH110" s="747"/>
      <c r="AWI110" s="747"/>
      <c r="AWJ110" s="747"/>
      <c r="AWK110" s="747"/>
      <c r="AWL110" s="747"/>
      <c r="AWM110" s="747"/>
      <c r="AWN110" s="747"/>
      <c r="AWO110" s="747"/>
      <c r="AWP110" s="747"/>
      <c r="AWQ110" s="747"/>
      <c r="AWR110" s="747"/>
      <c r="AWS110" s="747"/>
      <c r="AWT110" s="747"/>
      <c r="AWU110" s="747"/>
      <c r="AWV110" s="747"/>
      <c r="AWW110" s="747"/>
      <c r="AWX110" s="747"/>
      <c r="AWY110" s="747"/>
      <c r="AWZ110" s="747"/>
      <c r="AXA110" s="747"/>
      <c r="AXB110" s="747"/>
      <c r="AXC110" s="747"/>
      <c r="AXD110" s="747"/>
      <c r="AXE110" s="747"/>
      <c r="AXF110" s="747"/>
      <c r="AXG110" s="747"/>
      <c r="AXH110" s="747"/>
      <c r="AXI110" s="747"/>
      <c r="AXJ110" s="747"/>
      <c r="AXK110" s="747"/>
      <c r="AXL110" s="747"/>
      <c r="AXM110" s="747"/>
      <c r="AXN110" s="747"/>
      <c r="AXO110" s="747"/>
      <c r="AXP110" s="747"/>
      <c r="AXQ110" s="747"/>
      <c r="AXR110" s="747"/>
      <c r="AXS110" s="747"/>
      <c r="AXT110" s="747"/>
      <c r="AXU110" s="747"/>
      <c r="AXV110" s="747"/>
      <c r="AXW110" s="747"/>
      <c r="AXX110" s="747"/>
      <c r="AXY110" s="747"/>
      <c r="AXZ110" s="747"/>
      <c r="AYA110" s="747"/>
      <c r="AYB110" s="747"/>
      <c r="AYC110" s="747"/>
      <c r="AYD110" s="747"/>
      <c r="AYE110" s="747"/>
      <c r="AYF110" s="747"/>
      <c r="AYG110" s="747"/>
      <c r="AYH110" s="747"/>
      <c r="AYI110" s="747"/>
      <c r="AYJ110" s="747"/>
      <c r="AYK110" s="747"/>
      <c r="AYL110" s="747"/>
      <c r="AYM110" s="747"/>
      <c r="AYN110" s="747"/>
      <c r="AYO110" s="747"/>
      <c r="AYP110" s="747"/>
      <c r="AYQ110" s="747"/>
      <c r="AYR110" s="747"/>
      <c r="AYS110" s="747"/>
      <c r="AYT110" s="747"/>
      <c r="AYU110" s="747"/>
      <c r="AYV110" s="747"/>
      <c r="AYW110" s="747"/>
      <c r="AYX110" s="747"/>
      <c r="AYY110" s="747"/>
      <c r="AYZ110" s="747"/>
      <c r="AZA110" s="747"/>
      <c r="AZB110" s="747"/>
      <c r="AZC110" s="747"/>
      <c r="AZD110" s="747"/>
      <c r="AZE110" s="747"/>
      <c r="AZF110" s="747"/>
      <c r="AZG110" s="747"/>
      <c r="AZH110" s="747"/>
      <c r="AZI110" s="747"/>
      <c r="AZJ110" s="747"/>
      <c r="AZK110" s="747"/>
      <c r="AZL110" s="747"/>
      <c r="AZM110" s="747"/>
      <c r="AZN110" s="747"/>
      <c r="AZO110" s="747"/>
      <c r="AZP110" s="747"/>
      <c r="AZQ110" s="747"/>
      <c r="AZR110" s="747"/>
      <c r="AZS110" s="747"/>
      <c r="AZT110" s="747"/>
      <c r="AZU110" s="747"/>
      <c r="AZV110" s="747"/>
      <c r="AZW110" s="747"/>
      <c r="AZX110" s="747"/>
      <c r="AZY110" s="747"/>
      <c r="AZZ110" s="747"/>
      <c r="BAA110" s="747"/>
      <c r="BAB110" s="747"/>
      <c r="BAC110" s="747"/>
      <c r="BAD110" s="747"/>
      <c r="BAE110" s="747"/>
      <c r="BAF110" s="747"/>
      <c r="BAG110" s="747"/>
      <c r="BAH110" s="747"/>
      <c r="BAI110" s="747"/>
      <c r="BAJ110" s="747"/>
      <c r="BAK110" s="747"/>
      <c r="BAL110" s="747"/>
      <c r="BAM110" s="747"/>
      <c r="BAN110" s="747"/>
      <c r="BAO110" s="747"/>
      <c r="BAP110" s="747"/>
      <c r="BAQ110" s="747"/>
      <c r="BAR110" s="747"/>
      <c r="BAS110" s="747"/>
      <c r="BAT110" s="747"/>
      <c r="BAU110" s="747"/>
      <c r="BAV110" s="747"/>
      <c r="BAW110" s="747"/>
      <c r="BAX110" s="747"/>
      <c r="BAY110" s="747"/>
      <c r="BAZ110" s="747"/>
      <c r="BBA110" s="747"/>
      <c r="BBB110" s="747"/>
      <c r="BBC110" s="747"/>
      <c r="BBD110" s="747"/>
      <c r="BBE110" s="747"/>
      <c r="BBF110" s="747"/>
      <c r="BBG110" s="747"/>
      <c r="BBH110" s="747"/>
      <c r="BBI110" s="747"/>
      <c r="BBJ110" s="747"/>
      <c r="BBK110" s="747"/>
      <c r="BBL110" s="747"/>
      <c r="BBM110" s="747"/>
      <c r="BBN110" s="747"/>
      <c r="BBO110" s="747"/>
      <c r="BBP110" s="747"/>
      <c r="BBQ110" s="747"/>
      <c r="BBR110" s="747"/>
      <c r="BBS110" s="747"/>
      <c r="BBT110" s="747"/>
      <c r="BBU110" s="747"/>
      <c r="BBV110" s="747"/>
      <c r="BBW110" s="747"/>
      <c r="BBX110" s="747"/>
      <c r="BBY110" s="747"/>
      <c r="BBZ110" s="747"/>
      <c r="BCA110" s="747"/>
      <c r="BCB110" s="747"/>
      <c r="BCC110" s="747"/>
      <c r="BCD110" s="747"/>
      <c r="BCE110" s="747"/>
      <c r="BCF110" s="747"/>
      <c r="BCG110" s="747"/>
      <c r="BCH110" s="747"/>
      <c r="BCI110" s="747"/>
      <c r="BCJ110" s="747"/>
      <c r="BCK110" s="747"/>
      <c r="BCL110" s="747"/>
      <c r="BCM110" s="747"/>
      <c r="BCN110" s="747"/>
      <c r="BCO110" s="747"/>
      <c r="BCP110" s="747"/>
      <c r="BCQ110" s="747"/>
      <c r="BCR110" s="747"/>
      <c r="BCS110" s="747"/>
      <c r="BCT110" s="747"/>
      <c r="BCU110" s="747"/>
      <c r="BCV110" s="747"/>
      <c r="BCW110" s="747"/>
      <c r="BCX110" s="747"/>
      <c r="BCY110" s="747"/>
      <c r="BCZ110" s="747"/>
      <c r="BDA110" s="747"/>
      <c r="BDB110" s="747"/>
      <c r="BDC110" s="747"/>
      <c r="BDD110" s="747"/>
      <c r="BDE110" s="747"/>
      <c r="BDF110" s="747"/>
      <c r="BDG110" s="747"/>
      <c r="BDH110" s="747"/>
      <c r="BDI110" s="747"/>
      <c r="BDJ110" s="747"/>
      <c r="BDK110" s="747"/>
      <c r="BDL110" s="747"/>
      <c r="BDM110" s="747"/>
      <c r="BDN110" s="747"/>
      <c r="BDO110" s="747"/>
      <c r="BDP110" s="747"/>
      <c r="BDQ110" s="747"/>
      <c r="BDR110" s="747"/>
      <c r="BDS110" s="747"/>
      <c r="BDT110" s="747"/>
      <c r="BDU110" s="747"/>
      <c r="BDV110" s="747"/>
      <c r="BDW110" s="747"/>
      <c r="BDX110" s="747"/>
      <c r="BDY110" s="747"/>
      <c r="BDZ110" s="747"/>
      <c r="BEA110" s="747"/>
      <c r="BEB110" s="747"/>
      <c r="BEC110" s="747"/>
      <c r="BED110" s="747"/>
      <c r="BEE110" s="747"/>
      <c r="BEF110" s="747"/>
      <c r="BEG110" s="747"/>
      <c r="BEH110" s="747"/>
      <c r="BEI110" s="747"/>
      <c r="BEJ110" s="747"/>
      <c r="BEK110" s="747"/>
      <c r="BEL110" s="747"/>
      <c r="BEM110" s="747"/>
      <c r="BEN110" s="747"/>
      <c r="BEO110" s="747"/>
      <c r="BEP110" s="747"/>
      <c r="BEQ110" s="747"/>
      <c r="BER110" s="747"/>
      <c r="BES110" s="747"/>
      <c r="BET110" s="747"/>
      <c r="BEU110" s="747"/>
      <c r="BEV110" s="747"/>
      <c r="BEW110" s="747"/>
      <c r="BEX110" s="747"/>
      <c r="BEY110" s="747"/>
      <c r="BEZ110" s="747"/>
      <c r="BFA110" s="747"/>
      <c r="BFB110" s="747"/>
      <c r="BFC110" s="747"/>
      <c r="BFD110" s="747"/>
      <c r="BFE110" s="747"/>
      <c r="BFF110" s="747"/>
      <c r="BFG110" s="747"/>
      <c r="BFH110" s="747"/>
      <c r="BFI110" s="747"/>
      <c r="BFJ110" s="747"/>
      <c r="BFK110" s="747"/>
      <c r="BFL110" s="747"/>
      <c r="BFM110" s="747"/>
      <c r="BFN110" s="747"/>
      <c r="BFO110" s="747"/>
      <c r="BFP110" s="747"/>
      <c r="BFQ110" s="747"/>
      <c r="BFR110" s="747"/>
      <c r="BFS110" s="747"/>
      <c r="BFT110" s="747"/>
      <c r="BFU110" s="747"/>
      <c r="BFV110" s="747"/>
      <c r="BFW110" s="747"/>
      <c r="BFX110" s="747"/>
      <c r="BFY110" s="747"/>
      <c r="BFZ110" s="747"/>
      <c r="BGA110" s="747"/>
      <c r="BGB110" s="747"/>
      <c r="BGC110" s="747"/>
      <c r="BGD110" s="747"/>
      <c r="BGE110" s="747"/>
      <c r="BGF110" s="747"/>
      <c r="BGG110" s="747"/>
      <c r="BGH110" s="747"/>
      <c r="BGI110" s="747"/>
      <c r="BGJ110" s="747"/>
      <c r="BGK110" s="747"/>
      <c r="BGL110" s="747"/>
      <c r="BGM110" s="747"/>
      <c r="BGN110" s="747"/>
      <c r="BGO110" s="747"/>
      <c r="BGP110" s="747"/>
      <c r="BGQ110" s="747"/>
      <c r="BGR110" s="747"/>
      <c r="BGS110" s="747"/>
      <c r="BGT110" s="747"/>
      <c r="BGU110" s="747"/>
      <c r="BGV110" s="747"/>
      <c r="BGW110" s="747"/>
      <c r="BGX110" s="747"/>
      <c r="BGY110" s="747"/>
      <c r="BGZ110" s="747"/>
      <c r="BHA110" s="747"/>
      <c r="BHB110" s="747"/>
      <c r="BHC110" s="747"/>
      <c r="BHD110" s="747"/>
      <c r="BHE110" s="747"/>
      <c r="BHF110" s="747"/>
      <c r="BHG110" s="747"/>
      <c r="BHH110" s="747"/>
      <c r="BHI110" s="747"/>
      <c r="BHJ110" s="747"/>
      <c r="BHK110" s="747"/>
      <c r="BHL110" s="747"/>
      <c r="BHM110" s="747"/>
      <c r="BHN110" s="747"/>
      <c r="BHO110" s="747"/>
      <c r="BHP110" s="747"/>
      <c r="BHQ110" s="747"/>
      <c r="BHR110" s="747"/>
      <c r="BHS110" s="747"/>
      <c r="BHT110" s="747"/>
      <c r="BHU110" s="747"/>
      <c r="BHV110" s="747"/>
      <c r="BHW110" s="747"/>
      <c r="BHX110" s="747"/>
      <c r="BHY110" s="747"/>
      <c r="BHZ110" s="747"/>
      <c r="BIA110" s="747"/>
      <c r="BIB110" s="747"/>
      <c r="BIC110" s="747"/>
      <c r="BID110" s="747"/>
      <c r="BIE110" s="747"/>
      <c r="BIF110" s="747"/>
      <c r="BIG110" s="747"/>
      <c r="BIH110" s="747"/>
      <c r="BII110" s="747"/>
      <c r="BIJ110" s="747"/>
      <c r="BIK110" s="747"/>
      <c r="BIL110" s="747"/>
      <c r="BIM110" s="747"/>
      <c r="BIN110" s="747"/>
      <c r="BIO110" s="747"/>
      <c r="BIP110" s="747"/>
      <c r="BIQ110" s="747"/>
      <c r="BIR110" s="747"/>
      <c r="BIS110" s="747"/>
      <c r="BIT110" s="747"/>
      <c r="BIU110" s="747"/>
      <c r="BIV110" s="747"/>
      <c r="BIW110" s="747"/>
      <c r="BIX110" s="747"/>
      <c r="BIY110" s="747"/>
      <c r="BIZ110" s="747"/>
      <c r="BJA110" s="747"/>
      <c r="BJB110" s="747"/>
      <c r="BJC110" s="747"/>
      <c r="BJD110" s="747"/>
      <c r="BJE110" s="747"/>
      <c r="BJF110" s="747"/>
      <c r="BJG110" s="747"/>
      <c r="BJH110" s="747"/>
      <c r="BJI110" s="747"/>
      <c r="BJJ110" s="747"/>
      <c r="BJK110" s="747"/>
      <c r="BJL110" s="747"/>
      <c r="BJM110" s="747"/>
      <c r="BJN110" s="747"/>
      <c r="BJO110" s="747"/>
      <c r="BJP110" s="747"/>
      <c r="BJQ110" s="747"/>
      <c r="BJR110" s="747"/>
      <c r="BJS110" s="747"/>
      <c r="BJT110" s="747"/>
      <c r="BJU110" s="747"/>
      <c r="BJV110" s="747"/>
      <c r="BJW110" s="747"/>
      <c r="BJX110" s="747"/>
      <c r="BJY110" s="747"/>
      <c r="BJZ110" s="747"/>
      <c r="BKA110" s="747"/>
      <c r="BKB110" s="747"/>
      <c r="BKC110" s="747"/>
      <c r="BKD110" s="747"/>
      <c r="BKE110" s="747"/>
      <c r="BKF110" s="747"/>
      <c r="BKG110" s="747"/>
      <c r="BKH110" s="747"/>
      <c r="BKI110" s="747"/>
      <c r="BKJ110" s="747"/>
      <c r="BKK110" s="747"/>
      <c r="BKL110" s="747"/>
      <c r="BKM110" s="747"/>
      <c r="BKN110" s="747"/>
      <c r="BKO110" s="747"/>
      <c r="BKP110" s="747"/>
      <c r="BKQ110" s="747"/>
      <c r="BKR110" s="747"/>
      <c r="BKS110" s="747"/>
      <c r="BKT110" s="747"/>
      <c r="BKU110" s="747"/>
      <c r="BKV110" s="747"/>
      <c r="BKW110" s="747"/>
      <c r="BKX110" s="747"/>
      <c r="BKY110" s="747"/>
      <c r="BKZ110" s="747"/>
      <c r="BLA110" s="747"/>
      <c r="BLB110" s="747"/>
      <c r="BLC110" s="747"/>
      <c r="BLD110" s="747"/>
      <c r="BLE110" s="747"/>
      <c r="BLF110" s="747"/>
      <c r="BLG110" s="747"/>
      <c r="BLH110" s="747"/>
      <c r="BLI110" s="747"/>
      <c r="BLJ110" s="747"/>
      <c r="BLK110" s="747"/>
      <c r="BLL110" s="747"/>
      <c r="BLM110" s="747"/>
      <c r="BLN110" s="747"/>
      <c r="BLO110" s="747"/>
      <c r="BLP110" s="747"/>
      <c r="BLQ110" s="747"/>
      <c r="BLR110" s="747"/>
      <c r="BLS110" s="747"/>
      <c r="BLT110" s="747"/>
      <c r="BLU110" s="747"/>
      <c r="BLV110" s="747"/>
      <c r="BLW110" s="747"/>
      <c r="BLX110" s="747"/>
      <c r="BLY110" s="747"/>
      <c r="BLZ110" s="747"/>
      <c r="BMA110" s="747"/>
      <c r="BMB110" s="747"/>
      <c r="BMC110" s="747"/>
      <c r="BMD110" s="747"/>
      <c r="BME110" s="747"/>
      <c r="BMF110" s="747"/>
      <c r="BMG110" s="747"/>
      <c r="BMH110" s="747"/>
      <c r="BMI110" s="747"/>
      <c r="BMJ110" s="747"/>
      <c r="BMK110" s="747"/>
      <c r="BML110" s="747"/>
      <c r="BMM110" s="747"/>
      <c r="BMN110" s="747"/>
      <c r="BMO110" s="747"/>
      <c r="BMP110" s="747"/>
      <c r="BMQ110" s="747"/>
      <c r="BMR110" s="747"/>
      <c r="BMS110" s="747"/>
      <c r="BMT110" s="747"/>
      <c r="BMU110" s="747"/>
      <c r="BMV110" s="747"/>
      <c r="BMW110" s="747"/>
      <c r="BMX110" s="747"/>
      <c r="BMY110" s="747"/>
      <c r="BMZ110" s="747"/>
      <c r="BNA110" s="747"/>
      <c r="BNB110" s="747"/>
      <c r="BNC110" s="747"/>
      <c r="BND110" s="747"/>
      <c r="BNE110" s="747"/>
      <c r="BNF110" s="747"/>
      <c r="BNG110" s="747"/>
      <c r="BNH110" s="747"/>
      <c r="BNI110" s="747"/>
      <c r="BNJ110" s="747"/>
      <c r="BNK110" s="747"/>
      <c r="BNL110" s="747"/>
      <c r="BNM110" s="747"/>
      <c r="BNN110" s="747"/>
      <c r="BNO110" s="747"/>
      <c r="BNP110" s="747"/>
      <c r="BNQ110" s="747"/>
      <c r="BNR110" s="747"/>
      <c r="BNS110" s="747"/>
      <c r="BNT110" s="747"/>
      <c r="BNU110" s="747"/>
      <c r="BNV110" s="747"/>
      <c r="BNW110" s="747"/>
      <c r="BNX110" s="747"/>
      <c r="BNY110" s="747"/>
      <c r="BNZ110" s="747"/>
      <c r="BOA110" s="747"/>
      <c r="BOB110" s="747"/>
      <c r="BOC110" s="747"/>
      <c r="BOD110" s="747"/>
      <c r="BOE110" s="747"/>
      <c r="BOF110" s="747"/>
      <c r="BOG110" s="747"/>
      <c r="BOH110" s="747"/>
      <c r="BOI110" s="747"/>
      <c r="BOJ110" s="747"/>
      <c r="BOK110" s="747"/>
      <c r="BOL110" s="747"/>
      <c r="BOM110" s="747"/>
      <c r="BON110" s="747"/>
      <c r="BOO110" s="747"/>
      <c r="BOP110" s="747"/>
      <c r="BOQ110" s="747"/>
      <c r="BOR110" s="747"/>
      <c r="BOS110" s="747"/>
      <c r="BOT110" s="747"/>
      <c r="BOU110" s="747"/>
      <c r="BOV110" s="747"/>
      <c r="BOW110" s="747"/>
      <c r="BOX110" s="747"/>
      <c r="BOY110" s="747"/>
      <c r="BOZ110" s="747"/>
      <c r="BPA110" s="747"/>
      <c r="BPB110" s="747"/>
      <c r="BPC110" s="747"/>
      <c r="BPD110" s="747"/>
      <c r="BPE110" s="747"/>
      <c r="BPF110" s="747"/>
      <c r="BPG110" s="747"/>
      <c r="BPH110" s="747"/>
      <c r="BPI110" s="747"/>
      <c r="BPJ110" s="747"/>
      <c r="BPK110" s="747"/>
      <c r="BPL110" s="747"/>
      <c r="BPM110" s="747"/>
      <c r="BPN110" s="747"/>
      <c r="BPO110" s="747"/>
      <c r="BPP110" s="747"/>
      <c r="BPQ110" s="747"/>
      <c r="BPR110" s="747"/>
      <c r="BPS110" s="747"/>
      <c r="BPT110" s="747"/>
      <c r="BPU110" s="747"/>
      <c r="BPV110" s="747"/>
      <c r="BPW110" s="747"/>
      <c r="BPX110" s="747"/>
      <c r="BPY110" s="747"/>
      <c r="BPZ110" s="747"/>
      <c r="BQA110" s="747"/>
      <c r="BQB110" s="747"/>
      <c r="BQC110" s="747"/>
      <c r="BQD110" s="747"/>
      <c r="BQE110" s="747"/>
      <c r="BQF110" s="747"/>
      <c r="BQG110" s="747"/>
      <c r="BQH110" s="747"/>
      <c r="BQI110" s="747"/>
      <c r="BQJ110" s="747"/>
      <c r="BQK110" s="747"/>
      <c r="BQL110" s="747"/>
      <c r="BQM110" s="747"/>
      <c r="BQN110" s="747"/>
      <c r="BQO110" s="747"/>
      <c r="BQP110" s="747"/>
      <c r="BQQ110" s="747"/>
      <c r="BQR110" s="747"/>
      <c r="BQS110" s="747"/>
      <c r="BQT110" s="747"/>
      <c r="BQU110" s="747"/>
      <c r="BQV110" s="747"/>
      <c r="BQW110" s="747"/>
      <c r="BQX110" s="747"/>
      <c r="BQY110" s="747"/>
      <c r="BQZ110" s="747"/>
      <c r="BRA110" s="747"/>
      <c r="BRB110" s="747"/>
      <c r="BRC110" s="747"/>
      <c r="BRD110" s="747"/>
      <c r="BRE110" s="747"/>
      <c r="BRF110" s="747"/>
      <c r="BRG110" s="747"/>
      <c r="BRH110" s="747"/>
      <c r="BRI110" s="747"/>
      <c r="BRJ110" s="747"/>
      <c r="BRK110" s="747"/>
      <c r="BRL110" s="747"/>
      <c r="BRM110" s="747"/>
      <c r="BRN110" s="747"/>
      <c r="BRO110" s="747"/>
      <c r="BRP110" s="747"/>
      <c r="BRQ110" s="747"/>
      <c r="BRR110" s="747"/>
      <c r="BRS110" s="747"/>
      <c r="BRT110" s="747"/>
      <c r="BRU110" s="747"/>
      <c r="BRV110" s="747"/>
      <c r="BRW110" s="747"/>
      <c r="BRX110" s="747"/>
      <c r="BRY110" s="747"/>
      <c r="BRZ110" s="747"/>
      <c r="BSA110" s="747"/>
      <c r="BSB110" s="747"/>
      <c r="BSC110" s="747"/>
      <c r="BSD110" s="747"/>
      <c r="BSE110" s="747"/>
      <c r="BSF110" s="747"/>
      <c r="BSG110" s="747"/>
      <c r="BSH110" s="747"/>
      <c r="BSI110" s="747"/>
      <c r="BSJ110" s="747"/>
      <c r="BSK110" s="747"/>
      <c r="BSL110" s="747"/>
      <c r="BSM110" s="747"/>
      <c r="BSN110" s="747"/>
      <c r="BSO110" s="747"/>
      <c r="BSP110" s="747"/>
      <c r="BSQ110" s="747"/>
      <c r="BSR110" s="747"/>
      <c r="BSS110" s="747"/>
      <c r="BST110" s="747"/>
      <c r="BSU110" s="747"/>
      <c r="BSV110" s="747"/>
      <c r="BSW110" s="747"/>
      <c r="BSX110" s="747"/>
      <c r="BSY110" s="747"/>
      <c r="BSZ110" s="747"/>
      <c r="BTA110" s="747"/>
      <c r="BTB110" s="747"/>
      <c r="BTC110" s="747"/>
      <c r="BTD110" s="747"/>
      <c r="BTE110" s="747"/>
      <c r="BTF110" s="747"/>
      <c r="BTG110" s="747"/>
      <c r="BTH110" s="747"/>
      <c r="BTI110" s="747"/>
      <c r="BTJ110" s="747"/>
      <c r="BTK110" s="747"/>
      <c r="BTL110" s="747"/>
      <c r="BTM110" s="747"/>
      <c r="BTN110" s="747"/>
      <c r="BTO110" s="747"/>
      <c r="BTP110" s="747"/>
      <c r="BTQ110" s="747"/>
      <c r="BTR110" s="747"/>
      <c r="BTS110" s="747"/>
      <c r="BTT110" s="747"/>
      <c r="BTU110" s="747"/>
      <c r="BTV110" s="747"/>
      <c r="BTW110" s="747"/>
      <c r="BTX110" s="747"/>
      <c r="BTY110" s="747"/>
      <c r="BTZ110" s="747"/>
      <c r="BUA110" s="747"/>
      <c r="BUB110" s="747"/>
      <c r="BUC110" s="747"/>
      <c r="BUD110" s="747"/>
      <c r="BUE110" s="747"/>
      <c r="BUF110" s="747"/>
      <c r="BUG110" s="747"/>
      <c r="BUH110" s="747"/>
      <c r="BUI110" s="747"/>
      <c r="BUJ110" s="747"/>
      <c r="BUK110" s="747"/>
      <c r="BUL110" s="747"/>
      <c r="BUM110" s="747"/>
      <c r="BUN110" s="747"/>
      <c r="BUO110" s="747"/>
      <c r="BUP110" s="747"/>
      <c r="BUQ110" s="747"/>
      <c r="BUR110" s="747"/>
      <c r="BUS110" s="747"/>
      <c r="BUT110" s="747"/>
      <c r="BUU110" s="747"/>
      <c r="BUV110" s="747"/>
      <c r="BUW110" s="747"/>
      <c r="BUX110" s="747"/>
      <c r="BUY110" s="747"/>
      <c r="BUZ110" s="747"/>
      <c r="BVA110" s="747"/>
      <c r="BVB110" s="747"/>
      <c r="BVC110" s="747"/>
      <c r="BVD110" s="747"/>
      <c r="BVE110" s="747"/>
      <c r="BVF110" s="747"/>
      <c r="BVG110" s="747"/>
      <c r="BVH110" s="747"/>
      <c r="BVI110" s="747"/>
      <c r="BVJ110" s="747"/>
      <c r="BVK110" s="747"/>
      <c r="BVL110" s="747"/>
      <c r="BVM110" s="747"/>
      <c r="BVN110" s="747"/>
      <c r="BVO110" s="747"/>
      <c r="BVP110" s="747"/>
      <c r="BVQ110" s="747"/>
      <c r="BVR110" s="747"/>
      <c r="BVS110" s="747"/>
      <c r="BVT110" s="747"/>
      <c r="BVU110" s="747"/>
      <c r="BVV110" s="747"/>
      <c r="BVW110" s="747"/>
      <c r="BVX110" s="747"/>
      <c r="BVY110" s="747"/>
      <c r="BVZ110" s="747"/>
      <c r="BWA110" s="747"/>
      <c r="BWB110" s="747"/>
      <c r="BWC110" s="747"/>
      <c r="BWD110" s="747"/>
      <c r="BWE110" s="747"/>
      <c r="BWF110" s="747"/>
      <c r="BWG110" s="747"/>
      <c r="BWH110" s="747"/>
      <c r="BWI110" s="747"/>
      <c r="BWJ110" s="747"/>
      <c r="BWK110" s="747"/>
      <c r="BWL110" s="747"/>
      <c r="BWM110" s="747"/>
      <c r="BWN110" s="747"/>
      <c r="BWO110" s="747"/>
      <c r="BWP110" s="747"/>
      <c r="BWQ110" s="747"/>
      <c r="BWR110" s="747"/>
      <c r="BWS110" s="747"/>
      <c r="BWT110" s="747"/>
      <c r="BWU110" s="747"/>
      <c r="BWV110" s="747"/>
      <c r="BWW110" s="747"/>
      <c r="BWX110" s="747"/>
      <c r="BWY110" s="747"/>
      <c r="BWZ110" s="747"/>
      <c r="BXA110" s="747"/>
      <c r="BXB110" s="747"/>
      <c r="BXC110" s="747"/>
      <c r="BXD110" s="747"/>
      <c r="BXE110" s="747"/>
      <c r="BXF110" s="747"/>
      <c r="BXG110" s="747"/>
      <c r="BXH110" s="747"/>
      <c r="BXI110" s="747"/>
      <c r="BXJ110" s="747"/>
      <c r="BXK110" s="747"/>
      <c r="BXL110" s="747"/>
      <c r="BXM110" s="747"/>
      <c r="BXN110" s="747"/>
      <c r="BXO110" s="747"/>
      <c r="BXP110" s="747"/>
      <c r="BXQ110" s="747"/>
      <c r="BXR110" s="747"/>
      <c r="BXS110" s="747"/>
      <c r="BXT110" s="747"/>
      <c r="BXU110" s="747"/>
      <c r="BXV110" s="747"/>
      <c r="BXW110" s="747"/>
      <c r="BXX110" s="747"/>
      <c r="BXY110" s="747"/>
      <c r="BXZ110" s="747"/>
      <c r="BYA110" s="747"/>
      <c r="BYB110" s="747"/>
      <c r="BYC110" s="747"/>
      <c r="BYD110" s="747"/>
      <c r="BYE110" s="747"/>
      <c r="BYF110" s="747"/>
      <c r="BYG110" s="747"/>
      <c r="BYH110" s="747"/>
      <c r="BYI110" s="747"/>
      <c r="BYJ110" s="747"/>
      <c r="BYK110" s="747"/>
      <c r="BYL110" s="747"/>
      <c r="BYM110" s="747"/>
      <c r="BYN110" s="747"/>
      <c r="BYO110" s="747"/>
      <c r="BYP110" s="747"/>
      <c r="BYQ110" s="747"/>
      <c r="BYR110" s="747"/>
      <c r="BYS110" s="747"/>
      <c r="BYT110" s="747"/>
      <c r="BYU110" s="747"/>
      <c r="BYV110" s="747"/>
      <c r="BYW110" s="747"/>
      <c r="BYX110" s="747"/>
      <c r="BYY110" s="747"/>
      <c r="BYZ110" s="747"/>
      <c r="BZA110" s="747"/>
      <c r="BZB110" s="747"/>
      <c r="BZC110" s="747"/>
      <c r="BZD110" s="747"/>
      <c r="BZE110" s="747"/>
      <c r="BZF110" s="747"/>
      <c r="BZG110" s="747"/>
      <c r="BZH110" s="747"/>
      <c r="BZI110" s="747"/>
      <c r="BZJ110" s="747"/>
      <c r="BZK110" s="747"/>
      <c r="BZL110" s="747"/>
      <c r="BZM110" s="747"/>
      <c r="BZN110" s="747"/>
      <c r="BZO110" s="747"/>
      <c r="BZP110" s="747"/>
      <c r="BZQ110" s="747"/>
      <c r="BZR110" s="747"/>
      <c r="BZS110" s="747"/>
      <c r="BZT110" s="747"/>
      <c r="BZU110" s="747"/>
      <c r="BZV110" s="747"/>
      <c r="BZW110" s="747"/>
      <c r="BZX110" s="747"/>
      <c r="BZY110" s="747"/>
      <c r="BZZ110" s="747"/>
      <c r="CAA110" s="747"/>
      <c r="CAB110" s="747"/>
      <c r="CAC110" s="747"/>
      <c r="CAD110" s="747"/>
      <c r="CAE110" s="747"/>
      <c r="CAF110" s="747"/>
      <c r="CAG110" s="747"/>
      <c r="CAH110" s="747"/>
      <c r="CAI110" s="747"/>
      <c r="CAJ110" s="747"/>
      <c r="CAK110" s="747"/>
      <c r="CAL110" s="747"/>
      <c r="CAM110" s="747"/>
      <c r="CAN110" s="747"/>
      <c r="CAO110" s="747"/>
      <c r="CAP110" s="747"/>
      <c r="CAQ110" s="747"/>
      <c r="CAR110" s="747"/>
      <c r="CAS110" s="747"/>
      <c r="CAT110" s="747"/>
      <c r="CAU110" s="747"/>
      <c r="CAV110" s="747"/>
      <c r="CAW110" s="747"/>
      <c r="CAX110" s="747"/>
      <c r="CAY110" s="747"/>
      <c r="CAZ110" s="747"/>
      <c r="CBA110" s="747"/>
      <c r="CBB110" s="747"/>
      <c r="CBC110" s="747"/>
      <c r="CBD110" s="747"/>
      <c r="CBE110" s="747"/>
      <c r="CBF110" s="747"/>
      <c r="CBG110" s="747"/>
      <c r="CBH110" s="747"/>
      <c r="CBI110" s="747"/>
      <c r="CBJ110" s="747"/>
      <c r="CBK110" s="747"/>
      <c r="CBL110" s="747"/>
      <c r="CBM110" s="747"/>
      <c r="CBN110" s="747"/>
      <c r="CBO110" s="747"/>
      <c r="CBP110" s="747"/>
      <c r="CBQ110" s="747"/>
      <c r="CBR110" s="747"/>
      <c r="CBS110" s="747"/>
      <c r="CBT110" s="747"/>
      <c r="CBU110" s="747"/>
      <c r="CBV110" s="747"/>
      <c r="CBW110" s="747"/>
      <c r="CBX110" s="747"/>
      <c r="CBY110" s="747"/>
      <c r="CBZ110" s="747"/>
      <c r="CCA110" s="747"/>
      <c r="CCB110" s="747"/>
      <c r="CCC110" s="747"/>
      <c r="CCD110" s="747"/>
      <c r="CCE110" s="747"/>
      <c r="CCF110" s="747"/>
      <c r="CCG110" s="747"/>
      <c r="CCH110" s="747"/>
      <c r="CCI110" s="747"/>
      <c r="CCJ110" s="747"/>
      <c r="CCK110" s="747"/>
      <c r="CCL110" s="747"/>
      <c r="CCM110" s="747"/>
      <c r="CCN110" s="747"/>
      <c r="CCO110" s="747"/>
      <c r="CCP110" s="747"/>
      <c r="CCQ110" s="747"/>
      <c r="CCR110" s="747"/>
      <c r="CCS110" s="747"/>
      <c r="CCT110" s="747"/>
      <c r="CCU110" s="747"/>
      <c r="CCV110" s="747"/>
      <c r="CCW110" s="747"/>
      <c r="CCX110" s="747"/>
      <c r="CCY110" s="747"/>
      <c r="CCZ110" s="747"/>
      <c r="CDA110" s="747"/>
      <c r="CDB110" s="747"/>
      <c r="CDC110" s="747"/>
      <c r="CDD110" s="747"/>
      <c r="CDE110" s="747"/>
      <c r="CDF110" s="747"/>
      <c r="CDG110" s="747"/>
      <c r="CDH110" s="747"/>
      <c r="CDI110" s="747"/>
      <c r="CDJ110" s="747"/>
      <c r="CDK110" s="747"/>
      <c r="CDL110" s="747"/>
      <c r="CDM110" s="747"/>
      <c r="CDN110" s="747"/>
      <c r="CDO110" s="747"/>
      <c r="CDP110" s="747"/>
      <c r="CDQ110" s="747"/>
      <c r="CDR110" s="747"/>
      <c r="CDS110" s="747"/>
      <c r="CDT110" s="747"/>
      <c r="CDU110" s="747"/>
      <c r="CDV110" s="747"/>
      <c r="CDW110" s="747"/>
      <c r="CDX110" s="747"/>
      <c r="CDY110" s="747"/>
      <c r="CDZ110" s="747"/>
      <c r="CEA110" s="747"/>
      <c r="CEB110" s="747"/>
      <c r="CEC110" s="747"/>
      <c r="CED110" s="747"/>
      <c r="CEE110" s="747"/>
      <c r="CEF110" s="747"/>
      <c r="CEG110" s="747"/>
      <c r="CEH110" s="747"/>
      <c r="CEI110" s="747"/>
      <c r="CEJ110" s="747"/>
      <c r="CEK110" s="747"/>
      <c r="CEL110" s="747"/>
      <c r="CEM110" s="747"/>
      <c r="CEN110" s="747"/>
      <c r="CEO110" s="747"/>
      <c r="CEP110" s="747"/>
      <c r="CEQ110" s="747"/>
      <c r="CER110" s="747"/>
      <c r="CES110" s="747"/>
      <c r="CET110" s="747"/>
      <c r="CEU110" s="747"/>
      <c r="CEV110" s="747"/>
      <c r="CEW110" s="747"/>
      <c r="CEX110" s="747"/>
      <c r="CEY110" s="747"/>
      <c r="CEZ110" s="747"/>
      <c r="CFA110" s="747"/>
      <c r="CFB110" s="747"/>
      <c r="CFC110" s="747"/>
      <c r="CFD110" s="747"/>
      <c r="CFE110" s="747"/>
      <c r="CFF110" s="747"/>
      <c r="CFG110" s="747"/>
      <c r="CFH110" s="747"/>
      <c r="CFI110" s="747"/>
      <c r="CFJ110" s="747"/>
      <c r="CFK110" s="747"/>
      <c r="CFL110" s="747"/>
      <c r="CFM110" s="747"/>
      <c r="CFN110" s="747"/>
      <c r="CFO110" s="747"/>
      <c r="CFP110" s="747"/>
      <c r="CFQ110" s="747"/>
      <c r="CFR110" s="747"/>
      <c r="CFS110" s="747"/>
      <c r="CFT110" s="747"/>
      <c r="CFU110" s="747"/>
      <c r="CFV110" s="747"/>
      <c r="CFW110" s="747"/>
      <c r="CFX110" s="747"/>
      <c r="CFY110" s="747"/>
      <c r="CFZ110" s="747"/>
      <c r="CGA110" s="747"/>
      <c r="CGB110" s="747"/>
      <c r="CGC110" s="747"/>
      <c r="CGD110" s="747"/>
      <c r="CGE110" s="747"/>
      <c r="CGF110" s="747"/>
      <c r="CGG110" s="747"/>
      <c r="CGH110" s="747"/>
      <c r="CGI110" s="747"/>
      <c r="CGJ110" s="747"/>
      <c r="CGK110" s="747"/>
      <c r="CGL110" s="747"/>
      <c r="CGM110" s="747"/>
      <c r="CGN110" s="747"/>
      <c r="CGO110" s="747"/>
      <c r="CGP110" s="747"/>
      <c r="CGQ110" s="747"/>
      <c r="CGR110" s="747"/>
      <c r="CGS110" s="747"/>
      <c r="CGT110" s="747"/>
      <c r="CGU110" s="747"/>
      <c r="CGV110" s="747"/>
      <c r="CGW110" s="747"/>
      <c r="CGX110" s="747"/>
      <c r="CGY110" s="747"/>
      <c r="CGZ110" s="747"/>
      <c r="CHA110" s="747"/>
      <c r="CHB110" s="747"/>
      <c r="CHC110" s="747"/>
      <c r="CHD110" s="747"/>
      <c r="CHE110" s="747"/>
      <c r="CHF110" s="747"/>
      <c r="CHG110" s="747"/>
      <c r="CHH110" s="747"/>
      <c r="CHI110" s="747"/>
      <c r="CHJ110" s="747"/>
      <c r="CHK110" s="747"/>
      <c r="CHL110" s="747"/>
      <c r="CHM110" s="747"/>
      <c r="CHN110" s="747"/>
      <c r="CHO110" s="747"/>
      <c r="CHP110" s="747"/>
      <c r="CHQ110" s="747"/>
      <c r="CHR110" s="747"/>
      <c r="CHS110" s="747"/>
      <c r="CHT110" s="747"/>
      <c r="CHU110" s="747"/>
      <c r="CHV110" s="747"/>
      <c r="CHW110" s="747"/>
      <c r="CHX110" s="747"/>
      <c r="CHY110" s="747"/>
      <c r="CHZ110" s="747"/>
      <c r="CIA110" s="747"/>
      <c r="CIB110" s="747"/>
      <c r="CIC110" s="747"/>
      <c r="CID110" s="747"/>
      <c r="CIE110" s="747"/>
      <c r="CIF110" s="747"/>
      <c r="CIG110" s="747"/>
      <c r="CIH110" s="747"/>
      <c r="CII110" s="747"/>
      <c r="CIJ110" s="747"/>
      <c r="CIK110" s="747"/>
      <c r="CIL110" s="747"/>
      <c r="CIM110" s="747"/>
      <c r="CIN110" s="747"/>
      <c r="CIO110" s="747"/>
      <c r="CIP110" s="747"/>
      <c r="CIQ110" s="747"/>
      <c r="CIR110" s="747"/>
      <c r="CIS110" s="747"/>
      <c r="CIT110" s="747"/>
      <c r="CIU110" s="747"/>
      <c r="CIV110" s="747"/>
      <c r="CIW110" s="747"/>
      <c r="CIX110" s="747"/>
      <c r="CIY110" s="747"/>
      <c r="CIZ110" s="747"/>
      <c r="CJA110" s="747"/>
      <c r="CJB110" s="747"/>
      <c r="CJC110" s="747"/>
      <c r="CJD110" s="747"/>
      <c r="CJE110" s="747"/>
      <c r="CJF110" s="747"/>
      <c r="CJG110" s="747"/>
      <c r="CJH110" s="747"/>
      <c r="CJI110" s="747"/>
      <c r="CJJ110" s="747"/>
      <c r="CJK110" s="747"/>
      <c r="CJL110" s="747"/>
      <c r="CJM110" s="747"/>
      <c r="CJN110" s="747"/>
      <c r="CJO110" s="747"/>
      <c r="CJP110" s="747"/>
      <c r="CJQ110" s="747"/>
      <c r="CJR110" s="747"/>
      <c r="CJS110" s="747"/>
      <c r="CJT110" s="747"/>
      <c r="CJU110" s="747"/>
      <c r="CJV110" s="747"/>
      <c r="CJW110" s="747"/>
      <c r="CJX110" s="747"/>
      <c r="CJY110" s="747"/>
      <c r="CJZ110" s="747"/>
      <c r="CKA110" s="747"/>
      <c r="CKB110" s="747"/>
      <c r="CKC110" s="747"/>
      <c r="CKD110" s="747"/>
      <c r="CKE110" s="747"/>
      <c r="CKF110" s="747"/>
      <c r="CKG110" s="747"/>
      <c r="CKH110" s="747"/>
      <c r="CKI110" s="747"/>
      <c r="CKJ110" s="747"/>
      <c r="CKK110" s="747"/>
      <c r="CKL110" s="747"/>
      <c r="CKM110" s="747"/>
      <c r="CKN110" s="747"/>
      <c r="CKO110" s="747"/>
      <c r="CKP110" s="747"/>
      <c r="CKQ110" s="747"/>
      <c r="CKR110" s="747"/>
      <c r="CKS110" s="747"/>
      <c r="CKT110" s="747"/>
      <c r="CKU110" s="747"/>
      <c r="CKV110" s="747"/>
      <c r="CKW110" s="747"/>
      <c r="CKX110" s="747"/>
      <c r="CKY110" s="747"/>
      <c r="CKZ110" s="747"/>
      <c r="CLA110" s="747"/>
      <c r="CLB110" s="747"/>
      <c r="CLC110" s="747"/>
      <c r="CLD110" s="747"/>
      <c r="CLE110" s="747"/>
      <c r="CLF110" s="747"/>
      <c r="CLG110" s="747"/>
      <c r="CLH110" s="747"/>
      <c r="CLI110" s="747"/>
      <c r="CLJ110" s="747"/>
      <c r="CLK110" s="747"/>
      <c r="CLL110" s="747"/>
      <c r="CLM110" s="747"/>
      <c r="CLN110" s="747"/>
      <c r="CLO110" s="747"/>
      <c r="CLP110" s="747"/>
      <c r="CLQ110" s="747"/>
      <c r="CLR110" s="747"/>
      <c r="CLS110" s="747"/>
      <c r="CLT110" s="747"/>
      <c r="CLU110" s="747"/>
      <c r="CLV110" s="747"/>
      <c r="CLW110" s="747"/>
      <c r="CLX110" s="747"/>
      <c r="CLY110" s="747"/>
      <c r="CLZ110" s="747"/>
      <c r="CMA110" s="747"/>
      <c r="CMB110" s="747"/>
      <c r="CMC110" s="747"/>
      <c r="CMD110" s="747"/>
      <c r="CME110" s="747"/>
      <c r="CMF110" s="747"/>
      <c r="CMG110" s="747"/>
      <c r="CMH110" s="747"/>
      <c r="CMI110" s="747"/>
      <c r="CMJ110" s="747"/>
      <c r="CMK110" s="747"/>
      <c r="CML110" s="747"/>
      <c r="CMM110" s="747"/>
      <c r="CMN110" s="747"/>
      <c r="CMO110" s="747"/>
      <c r="CMP110" s="747"/>
      <c r="CMQ110" s="747"/>
      <c r="CMR110" s="747"/>
      <c r="CMS110" s="747"/>
      <c r="CMT110" s="747"/>
      <c r="CMU110" s="747"/>
      <c r="CMV110" s="747"/>
      <c r="CMW110" s="747"/>
      <c r="CMX110" s="747"/>
      <c r="CMY110" s="747"/>
      <c r="CMZ110" s="747"/>
      <c r="CNA110" s="747"/>
      <c r="CNB110" s="747"/>
      <c r="CNC110" s="747"/>
      <c r="CND110" s="747"/>
      <c r="CNE110" s="747"/>
      <c r="CNF110" s="747"/>
      <c r="CNG110" s="747"/>
      <c r="CNH110" s="747"/>
      <c r="CNI110" s="747"/>
      <c r="CNJ110" s="747"/>
      <c r="CNK110" s="747"/>
      <c r="CNL110" s="747"/>
      <c r="CNM110" s="747"/>
      <c r="CNN110" s="747"/>
      <c r="CNO110" s="747"/>
      <c r="CNP110" s="747"/>
      <c r="CNQ110" s="747"/>
      <c r="CNR110" s="747"/>
      <c r="CNS110" s="747"/>
      <c r="CNT110" s="747"/>
      <c r="CNU110" s="747"/>
      <c r="CNV110" s="747"/>
      <c r="CNW110" s="747"/>
      <c r="CNX110" s="747"/>
      <c r="CNY110" s="747"/>
      <c r="CNZ110" s="747"/>
      <c r="COA110" s="747"/>
      <c r="COB110" s="747"/>
      <c r="COC110" s="747"/>
      <c r="COD110" s="747"/>
      <c r="COE110" s="747"/>
      <c r="COF110" s="747"/>
      <c r="COG110" s="747"/>
      <c r="COH110" s="747"/>
      <c r="COI110" s="747"/>
      <c r="COJ110" s="747"/>
      <c r="COK110" s="747"/>
      <c r="COL110" s="747"/>
      <c r="COM110" s="747"/>
      <c r="CON110" s="747"/>
      <c r="COO110" s="747"/>
      <c r="COP110" s="747"/>
      <c r="COQ110" s="747"/>
      <c r="COR110" s="747"/>
      <c r="COS110" s="747"/>
      <c r="COT110" s="747"/>
      <c r="COU110" s="747"/>
      <c r="COV110" s="747"/>
      <c r="COW110" s="747"/>
      <c r="COX110" s="747"/>
      <c r="COY110" s="747"/>
      <c r="COZ110" s="747"/>
      <c r="CPA110" s="747"/>
      <c r="CPB110" s="747"/>
      <c r="CPC110" s="747"/>
      <c r="CPD110" s="747"/>
      <c r="CPE110" s="747"/>
      <c r="CPF110" s="747"/>
      <c r="CPG110" s="747"/>
      <c r="CPH110" s="747"/>
      <c r="CPI110" s="747"/>
      <c r="CPJ110" s="747"/>
      <c r="CPK110" s="747"/>
      <c r="CPL110" s="747"/>
      <c r="CPM110" s="747"/>
      <c r="CPN110" s="747"/>
      <c r="CPO110" s="747"/>
      <c r="CPP110" s="747"/>
      <c r="CPQ110" s="747"/>
      <c r="CPR110" s="747"/>
      <c r="CPS110" s="747"/>
      <c r="CPT110" s="747"/>
      <c r="CPU110" s="747"/>
      <c r="CPV110" s="747"/>
      <c r="CPW110" s="747"/>
      <c r="CPX110" s="747"/>
      <c r="CPY110" s="747"/>
      <c r="CPZ110" s="747"/>
      <c r="CQA110" s="747"/>
      <c r="CQB110" s="747"/>
      <c r="CQC110" s="747"/>
      <c r="CQD110" s="747"/>
      <c r="CQE110" s="747"/>
      <c r="CQF110" s="747"/>
      <c r="CQG110" s="747"/>
      <c r="CQH110" s="747"/>
      <c r="CQI110" s="747"/>
      <c r="CQJ110" s="747"/>
      <c r="CQK110" s="747"/>
      <c r="CQL110" s="747"/>
      <c r="CQM110" s="747"/>
      <c r="CQN110" s="747"/>
      <c r="CQO110" s="747"/>
      <c r="CQP110" s="747"/>
      <c r="CQQ110" s="747"/>
      <c r="CQR110" s="747"/>
      <c r="CQS110" s="747"/>
      <c r="CQT110" s="747"/>
      <c r="CQU110" s="747"/>
      <c r="CQV110" s="747"/>
      <c r="CQW110" s="747"/>
      <c r="CQX110" s="747"/>
      <c r="CQY110" s="747"/>
      <c r="CQZ110" s="747"/>
      <c r="CRA110" s="747"/>
      <c r="CRB110" s="747"/>
      <c r="CRC110" s="747"/>
      <c r="CRD110" s="747"/>
      <c r="CRE110" s="747"/>
      <c r="CRF110" s="747"/>
      <c r="CRG110" s="747"/>
      <c r="CRH110" s="747"/>
      <c r="CRI110" s="747"/>
      <c r="CRJ110" s="747"/>
      <c r="CRK110" s="747"/>
      <c r="CRL110" s="747"/>
      <c r="CRM110" s="747"/>
      <c r="CRN110" s="747"/>
      <c r="CRO110" s="747"/>
      <c r="CRP110" s="747"/>
      <c r="CRQ110" s="747"/>
      <c r="CRR110" s="747"/>
      <c r="CRS110" s="747"/>
      <c r="CRT110" s="747"/>
      <c r="CRU110" s="747"/>
      <c r="CRV110" s="747"/>
      <c r="CRW110" s="747"/>
      <c r="CRX110" s="747"/>
      <c r="CRY110" s="747"/>
      <c r="CRZ110" s="747"/>
      <c r="CSA110" s="747"/>
      <c r="CSB110" s="747"/>
      <c r="CSC110" s="747"/>
      <c r="CSD110" s="747"/>
      <c r="CSE110" s="747"/>
      <c r="CSF110" s="747"/>
      <c r="CSG110" s="747"/>
      <c r="CSH110" s="747"/>
      <c r="CSI110" s="747"/>
      <c r="CSJ110" s="747"/>
      <c r="CSK110" s="747"/>
      <c r="CSL110" s="747"/>
      <c r="CSM110" s="747"/>
      <c r="CSN110" s="747"/>
      <c r="CSO110" s="747"/>
      <c r="CSP110" s="747"/>
      <c r="CSQ110" s="747"/>
      <c r="CSR110" s="747"/>
      <c r="CSS110" s="747"/>
      <c r="CST110" s="747"/>
      <c r="CSU110" s="747"/>
      <c r="CSV110" s="747"/>
      <c r="CSW110" s="747"/>
      <c r="CSX110" s="747"/>
      <c r="CSY110" s="747"/>
      <c r="CSZ110" s="747"/>
      <c r="CTA110" s="747"/>
      <c r="CTB110" s="747"/>
      <c r="CTC110" s="747"/>
      <c r="CTD110" s="747"/>
      <c r="CTE110" s="747"/>
      <c r="CTF110" s="747"/>
      <c r="CTG110" s="747"/>
      <c r="CTH110" s="747"/>
      <c r="CTI110" s="747"/>
      <c r="CTJ110" s="747"/>
      <c r="CTK110" s="747"/>
      <c r="CTL110" s="747"/>
      <c r="CTM110" s="747"/>
      <c r="CTN110" s="747"/>
      <c r="CTO110" s="747"/>
      <c r="CTP110" s="747"/>
      <c r="CTQ110" s="747"/>
      <c r="CTR110" s="747"/>
      <c r="CTS110" s="747"/>
      <c r="CTT110" s="747"/>
      <c r="CTU110" s="747"/>
      <c r="CTV110" s="747"/>
      <c r="CTW110" s="747"/>
      <c r="CTX110" s="747"/>
      <c r="CTY110" s="747"/>
      <c r="CTZ110" s="747"/>
      <c r="CUA110" s="747"/>
      <c r="CUB110" s="747"/>
      <c r="CUC110" s="747"/>
      <c r="CUD110" s="747"/>
      <c r="CUE110" s="747"/>
      <c r="CUF110" s="747"/>
      <c r="CUG110" s="747"/>
      <c r="CUH110" s="747"/>
      <c r="CUI110" s="747"/>
      <c r="CUJ110" s="747"/>
      <c r="CUK110" s="747"/>
      <c r="CUL110" s="747"/>
      <c r="CUM110" s="747"/>
      <c r="CUN110" s="747"/>
      <c r="CUO110" s="747"/>
      <c r="CUP110" s="747"/>
      <c r="CUQ110" s="747"/>
      <c r="CUR110" s="747"/>
      <c r="CUS110" s="747"/>
      <c r="CUT110" s="747"/>
      <c r="CUU110" s="747"/>
      <c r="CUV110" s="747"/>
      <c r="CUW110" s="747"/>
      <c r="CUX110" s="747"/>
      <c r="CUY110" s="747"/>
      <c r="CUZ110" s="747"/>
      <c r="CVA110" s="747"/>
      <c r="CVB110" s="747"/>
      <c r="CVC110" s="747"/>
      <c r="CVD110" s="747"/>
      <c r="CVE110" s="747"/>
      <c r="CVF110" s="747"/>
      <c r="CVG110" s="747"/>
      <c r="CVH110" s="747"/>
      <c r="CVI110" s="747"/>
      <c r="CVJ110" s="747"/>
      <c r="CVK110" s="747"/>
      <c r="CVL110" s="747"/>
      <c r="CVM110" s="747"/>
      <c r="CVN110" s="747"/>
      <c r="CVO110" s="747"/>
      <c r="CVP110" s="747"/>
      <c r="CVQ110" s="747"/>
      <c r="CVR110" s="747"/>
      <c r="CVS110" s="747"/>
      <c r="CVT110" s="747"/>
      <c r="CVU110" s="747"/>
      <c r="CVV110" s="747"/>
      <c r="CVW110" s="747"/>
      <c r="CVX110" s="747"/>
      <c r="CVY110" s="747"/>
      <c r="CVZ110" s="747"/>
      <c r="CWA110" s="747"/>
      <c r="CWB110" s="747"/>
      <c r="CWC110" s="747"/>
      <c r="CWD110" s="747"/>
      <c r="CWE110" s="747"/>
      <c r="CWF110" s="747"/>
      <c r="CWG110" s="747"/>
      <c r="CWH110" s="747"/>
      <c r="CWI110" s="747"/>
      <c r="CWJ110" s="747"/>
      <c r="CWK110" s="747"/>
      <c r="CWL110" s="747"/>
      <c r="CWM110" s="747"/>
      <c r="CWN110" s="747"/>
      <c r="CWO110" s="747"/>
      <c r="CWP110" s="747"/>
      <c r="CWQ110" s="747"/>
      <c r="CWR110" s="747"/>
      <c r="CWS110" s="747"/>
      <c r="CWT110" s="747"/>
      <c r="CWU110" s="747"/>
      <c r="CWV110" s="747"/>
      <c r="CWW110" s="747"/>
      <c r="CWX110" s="747"/>
      <c r="CWY110" s="747"/>
      <c r="CWZ110" s="747"/>
      <c r="CXA110" s="747"/>
      <c r="CXB110" s="747"/>
      <c r="CXC110" s="747"/>
      <c r="CXD110" s="747"/>
      <c r="CXE110" s="747"/>
      <c r="CXF110" s="747"/>
      <c r="CXG110" s="747"/>
      <c r="CXH110" s="747"/>
      <c r="CXI110" s="747"/>
      <c r="CXJ110" s="747"/>
      <c r="CXK110" s="747"/>
      <c r="CXL110" s="747"/>
      <c r="CXM110" s="747"/>
      <c r="CXN110" s="747"/>
      <c r="CXO110" s="747"/>
      <c r="CXP110" s="747"/>
      <c r="CXQ110" s="747"/>
      <c r="CXR110" s="747"/>
      <c r="CXS110" s="747"/>
      <c r="CXT110" s="747"/>
      <c r="CXU110" s="747"/>
      <c r="CXV110" s="747"/>
      <c r="CXW110" s="747"/>
      <c r="CXX110" s="747"/>
      <c r="CXY110" s="747"/>
      <c r="CXZ110" s="747"/>
      <c r="CYA110" s="747"/>
      <c r="CYB110" s="747"/>
      <c r="CYC110" s="747"/>
      <c r="CYD110" s="747"/>
      <c r="CYE110" s="747"/>
      <c r="CYF110" s="747"/>
      <c r="CYG110" s="747"/>
      <c r="CYH110" s="747"/>
      <c r="CYI110" s="747"/>
      <c r="CYJ110" s="747"/>
      <c r="CYK110" s="747"/>
      <c r="CYL110" s="747"/>
      <c r="CYM110" s="747"/>
      <c r="CYN110" s="747"/>
      <c r="CYO110" s="747"/>
      <c r="CYP110" s="747"/>
      <c r="CYQ110" s="747"/>
      <c r="CYR110" s="747"/>
      <c r="CYS110" s="747"/>
      <c r="CYT110" s="747"/>
      <c r="CYU110" s="747"/>
      <c r="CYV110" s="747"/>
      <c r="CYW110" s="747"/>
      <c r="CYX110" s="747"/>
      <c r="CYY110" s="747"/>
      <c r="CYZ110" s="747"/>
      <c r="CZA110" s="747"/>
      <c r="CZB110" s="747"/>
      <c r="CZC110" s="747"/>
      <c r="CZD110" s="747"/>
      <c r="CZE110" s="747"/>
      <c r="CZF110" s="747"/>
      <c r="CZG110" s="747"/>
      <c r="CZH110" s="747"/>
      <c r="CZI110" s="747"/>
      <c r="CZJ110" s="747"/>
      <c r="CZK110" s="747"/>
      <c r="CZL110" s="747"/>
      <c r="CZM110" s="747"/>
      <c r="CZN110" s="747"/>
      <c r="CZO110" s="747"/>
      <c r="CZP110" s="747"/>
      <c r="CZQ110" s="747"/>
      <c r="CZR110" s="747"/>
      <c r="CZS110" s="747"/>
      <c r="CZT110" s="747"/>
      <c r="CZU110" s="747"/>
      <c r="CZV110" s="747"/>
      <c r="CZW110" s="747"/>
      <c r="CZX110" s="747"/>
      <c r="CZY110" s="747"/>
      <c r="CZZ110" s="747"/>
      <c r="DAA110" s="747"/>
      <c r="DAB110" s="747"/>
      <c r="DAC110" s="747"/>
      <c r="DAD110" s="747"/>
      <c r="DAE110" s="747"/>
      <c r="DAF110" s="747"/>
      <c r="DAG110" s="747"/>
      <c r="DAH110" s="747"/>
      <c r="DAI110" s="747"/>
      <c r="DAJ110" s="747"/>
      <c r="DAK110" s="747"/>
      <c r="DAL110" s="747"/>
      <c r="DAM110" s="747"/>
      <c r="DAN110" s="747"/>
      <c r="DAO110" s="747"/>
      <c r="DAP110" s="747"/>
      <c r="DAQ110" s="747"/>
      <c r="DAR110" s="747"/>
      <c r="DAS110" s="747"/>
      <c r="DAT110" s="747"/>
      <c r="DAU110" s="747"/>
      <c r="DAV110" s="747"/>
      <c r="DAW110" s="747"/>
      <c r="DAX110" s="747"/>
      <c r="DAY110" s="747"/>
      <c r="DAZ110" s="747"/>
      <c r="DBA110" s="747"/>
      <c r="DBB110" s="747"/>
      <c r="DBC110" s="747"/>
      <c r="DBD110" s="747"/>
      <c r="DBE110" s="747"/>
      <c r="DBF110" s="747"/>
      <c r="DBG110" s="747"/>
      <c r="DBH110" s="747"/>
      <c r="DBI110" s="747"/>
      <c r="DBJ110" s="747"/>
      <c r="DBK110" s="747"/>
      <c r="DBL110" s="747"/>
      <c r="DBM110" s="747"/>
      <c r="DBN110" s="747"/>
      <c r="DBO110" s="747"/>
      <c r="DBP110" s="747"/>
      <c r="DBQ110" s="747"/>
      <c r="DBR110" s="747"/>
      <c r="DBS110" s="747"/>
      <c r="DBT110" s="747"/>
      <c r="DBU110" s="747"/>
      <c r="DBV110" s="747"/>
      <c r="DBW110" s="747"/>
      <c r="DBX110" s="747"/>
      <c r="DBY110" s="747"/>
      <c r="DBZ110" s="747"/>
      <c r="DCA110" s="747"/>
      <c r="DCB110" s="747"/>
      <c r="DCC110" s="747"/>
      <c r="DCD110" s="747"/>
      <c r="DCE110" s="747"/>
      <c r="DCF110" s="747"/>
      <c r="DCG110" s="747"/>
      <c r="DCH110" s="747"/>
      <c r="DCI110" s="747"/>
      <c r="DCJ110" s="747"/>
      <c r="DCK110" s="747"/>
      <c r="DCL110" s="747"/>
      <c r="DCM110" s="747"/>
      <c r="DCN110" s="747"/>
      <c r="DCO110" s="747"/>
      <c r="DCP110" s="747"/>
      <c r="DCQ110" s="747"/>
      <c r="DCR110" s="747"/>
      <c r="DCS110" s="747"/>
      <c r="DCT110" s="747"/>
      <c r="DCU110" s="747"/>
      <c r="DCV110" s="747"/>
      <c r="DCW110" s="747"/>
      <c r="DCX110" s="747"/>
      <c r="DCY110" s="747"/>
      <c r="DCZ110" s="747"/>
      <c r="DDA110" s="747"/>
      <c r="DDB110" s="747"/>
      <c r="DDC110" s="747"/>
      <c r="DDD110" s="747"/>
      <c r="DDE110" s="747"/>
      <c r="DDF110" s="747"/>
      <c r="DDG110" s="747"/>
      <c r="DDH110" s="747"/>
      <c r="DDI110" s="747"/>
      <c r="DDJ110" s="747"/>
      <c r="DDK110" s="747"/>
      <c r="DDL110" s="747"/>
      <c r="DDM110" s="747"/>
      <c r="DDN110" s="747"/>
      <c r="DDO110" s="747"/>
      <c r="DDP110" s="747"/>
      <c r="DDQ110" s="747"/>
      <c r="DDR110" s="747"/>
      <c r="DDS110" s="747"/>
      <c r="DDT110" s="747"/>
      <c r="DDU110" s="747"/>
      <c r="DDV110" s="747"/>
      <c r="DDW110" s="747"/>
      <c r="DDX110" s="747"/>
      <c r="DDY110" s="747"/>
      <c r="DDZ110" s="747"/>
      <c r="DEA110" s="747"/>
      <c r="DEB110" s="747"/>
      <c r="DEC110" s="747"/>
      <c r="DED110" s="747"/>
      <c r="DEE110" s="747"/>
      <c r="DEF110" s="747"/>
      <c r="DEG110" s="747"/>
      <c r="DEH110" s="747"/>
      <c r="DEI110" s="747"/>
      <c r="DEJ110" s="747"/>
      <c r="DEK110" s="747"/>
      <c r="DEL110" s="747"/>
      <c r="DEM110" s="747"/>
      <c r="DEN110" s="747"/>
      <c r="DEO110" s="747"/>
      <c r="DEP110" s="747"/>
      <c r="DEQ110" s="747"/>
      <c r="DER110" s="747"/>
      <c r="DES110" s="747"/>
      <c r="DET110" s="747"/>
      <c r="DEU110" s="747"/>
      <c r="DEV110" s="747"/>
      <c r="DEW110" s="747"/>
      <c r="DEX110" s="747"/>
      <c r="DEY110" s="747"/>
      <c r="DEZ110" s="747"/>
      <c r="DFA110" s="747"/>
      <c r="DFB110" s="747"/>
      <c r="DFC110" s="747"/>
      <c r="DFD110" s="747"/>
      <c r="DFE110" s="747"/>
      <c r="DFF110" s="747"/>
      <c r="DFG110" s="747"/>
      <c r="DFH110" s="747"/>
      <c r="DFI110" s="747"/>
      <c r="DFJ110" s="747"/>
      <c r="DFK110" s="747"/>
      <c r="DFL110" s="747"/>
      <c r="DFM110" s="747"/>
      <c r="DFN110" s="747"/>
      <c r="DFO110" s="747"/>
      <c r="DFP110" s="747"/>
      <c r="DFQ110" s="747"/>
      <c r="DFR110" s="747"/>
      <c r="DFS110" s="747"/>
      <c r="DFT110" s="747"/>
      <c r="DFU110" s="747"/>
      <c r="DFV110" s="747"/>
      <c r="DFW110" s="747"/>
      <c r="DFX110" s="747"/>
      <c r="DFY110" s="747"/>
      <c r="DFZ110" s="747"/>
      <c r="DGA110" s="747"/>
      <c r="DGB110" s="747"/>
      <c r="DGC110" s="747"/>
      <c r="DGD110" s="747"/>
      <c r="DGE110" s="747"/>
      <c r="DGF110" s="747"/>
      <c r="DGG110" s="747"/>
      <c r="DGH110" s="747"/>
      <c r="DGI110" s="747"/>
      <c r="DGJ110" s="747"/>
      <c r="DGK110" s="747"/>
      <c r="DGL110" s="747"/>
      <c r="DGM110" s="747"/>
      <c r="DGN110" s="747"/>
      <c r="DGO110" s="747"/>
      <c r="DGP110" s="747"/>
      <c r="DGQ110" s="747"/>
      <c r="DGR110" s="747"/>
      <c r="DGS110" s="747"/>
      <c r="DGT110" s="747"/>
      <c r="DGU110" s="747"/>
      <c r="DGV110" s="747"/>
      <c r="DGW110" s="747"/>
      <c r="DGX110" s="747"/>
      <c r="DGY110" s="747"/>
      <c r="DGZ110" s="747"/>
      <c r="DHA110" s="747"/>
      <c r="DHB110" s="747"/>
      <c r="DHC110" s="747"/>
      <c r="DHD110" s="747"/>
      <c r="DHE110" s="747"/>
      <c r="DHF110" s="747"/>
      <c r="DHG110" s="747"/>
      <c r="DHH110" s="747"/>
      <c r="DHI110" s="747"/>
      <c r="DHJ110" s="747"/>
      <c r="DHK110" s="747"/>
      <c r="DHL110" s="747"/>
      <c r="DHM110" s="747"/>
      <c r="DHN110" s="747"/>
      <c r="DHO110" s="747"/>
      <c r="DHP110" s="747"/>
      <c r="DHQ110" s="747"/>
      <c r="DHR110" s="747"/>
      <c r="DHS110" s="747"/>
      <c r="DHT110" s="747"/>
      <c r="DHU110" s="747"/>
      <c r="DHV110" s="747"/>
      <c r="DHW110" s="747"/>
      <c r="DHX110" s="747"/>
      <c r="DHY110" s="747"/>
      <c r="DHZ110" s="747"/>
      <c r="DIA110" s="747"/>
      <c r="DIB110" s="747"/>
      <c r="DIC110" s="747"/>
      <c r="DID110" s="747"/>
      <c r="DIE110" s="747"/>
      <c r="DIF110" s="747"/>
      <c r="DIG110" s="747"/>
      <c r="DIH110" s="747"/>
      <c r="DII110" s="747"/>
      <c r="DIJ110" s="747"/>
      <c r="DIK110" s="747"/>
      <c r="DIL110" s="747"/>
      <c r="DIM110" s="747"/>
      <c r="DIN110" s="747"/>
      <c r="DIO110" s="747"/>
      <c r="DIP110" s="747"/>
      <c r="DIQ110" s="747"/>
      <c r="DIR110" s="747"/>
      <c r="DIS110" s="747"/>
      <c r="DIT110" s="747"/>
      <c r="DIU110" s="747"/>
      <c r="DIV110" s="747"/>
      <c r="DIW110" s="747"/>
      <c r="DIX110" s="747"/>
      <c r="DIY110" s="747"/>
      <c r="DIZ110" s="747"/>
      <c r="DJA110" s="747"/>
      <c r="DJB110" s="747"/>
      <c r="DJC110" s="747"/>
      <c r="DJD110" s="747"/>
      <c r="DJE110" s="747"/>
      <c r="DJF110" s="747"/>
      <c r="DJG110" s="747"/>
      <c r="DJH110" s="747"/>
      <c r="DJI110" s="747"/>
      <c r="DJJ110" s="747"/>
      <c r="DJK110" s="747"/>
      <c r="DJL110" s="747"/>
      <c r="DJM110" s="747"/>
      <c r="DJN110" s="747"/>
      <c r="DJO110" s="747"/>
      <c r="DJP110" s="747"/>
      <c r="DJQ110" s="747"/>
      <c r="DJR110" s="747"/>
      <c r="DJS110" s="747"/>
      <c r="DJT110" s="747"/>
      <c r="DJU110" s="747"/>
      <c r="DJV110" s="747"/>
      <c r="DJW110" s="747"/>
      <c r="DJX110" s="747"/>
      <c r="DJY110" s="747"/>
      <c r="DJZ110" s="747"/>
      <c r="DKA110" s="747"/>
      <c r="DKB110" s="747"/>
      <c r="DKC110" s="747"/>
      <c r="DKD110" s="747"/>
      <c r="DKE110" s="747"/>
      <c r="DKF110" s="747"/>
      <c r="DKG110" s="747"/>
      <c r="DKH110" s="747"/>
      <c r="DKI110" s="747"/>
      <c r="DKJ110" s="747"/>
      <c r="DKK110" s="747"/>
      <c r="DKL110" s="747"/>
      <c r="DKM110" s="747"/>
      <c r="DKN110" s="747"/>
      <c r="DKO110" s="747"/>
      <c r="DKP110" s="747"/>
      <c r="DKQ110" s="747"/>
      <c r="DKR110" s="747"/>
      <c r="DKS110" s="747"/>
      <c r="DKT110" s="747"/>
      <c r="DKU110" s="747"/>
      <c r="DKV110" s="747"/>
      <c r="DKW110" s="747"/>
      <c r="DKX110" s="747"/>
      <c r="DKY110" s="747"/>
      <c r="DKZ110" s="747"/>
      <c r="DLA110" s="747"/>
      <c r="DLB110" s="747"/>
      <c r="DLC110" s="747"/>
      <c r="DLD110" s="747"/>
      <c r="DLE110" s="747"/>
      <c r="DLF110" s="747"/>
      <c r="DLG110" s="747"/>
      <c r="DLH110" s="747"/>
      <c r="DLI110" s="747"/>
      <c r="DLJ110" s="747"/>
      <c r="DLK110" s="747"/>
      <c r="DLL110" s="747"/>
      <c r="DLM110" s="747"/>
      <c r="DLN110" s="747"/>
      <c r="DLO110" s="747"/>
      <c r="DLP110" s="747"/>
      <c r="DLQ110" s="747"/>
      <c r="DLR110" s="747"/>
      <c r="DLS110" s="747"/>
      <c r="DLT110" s="747"/>
      <c r="DLU110" s="747"/>
      <c r="DLV110" s="747"/>
      <c r="DLW110" s="747"/>
      <c r="DLX110" s="747"/>
      <c r="DLY110" s="747"/>
      <c r="DLZ110" s="747"/>
      <c r="DMA110" s="747"/>
      <c r="DMB110" s="747"/>
      <c r="DMC110" s="747"/>
      <c r="DMD110" s="747"/>
      <c r="DME110" s="747"/>
      <c r="DMF110" s="747"/>
      <c r="DMG110" s="747"/>
      <c r="DMH110" s="747"/>
      <c r="DMI110" s="747"/>
      <c r="DMJ110" s="747"/>
      <c r="DMK110" s="747"/>
      <c r="DML110" s="747"/>
      <c r="DMM110" s="747"/>
      <c r="DMN110" s="747"/>
      <c r="DMO110" s="747"/>
      <c r="DMP110" s="747"/>
      <c r="DMQ110" s="747"/>
      <c r="DMR110" s="747"/>
      <c r="DMS110" s="747"/>
      <c r="DMT110" s="747"/>
      <c r="DMU110" s="747"/>
      <c r="DMV110" s="747"/>
      <c r="DMW110" s="747"/>
      <c r="DMX110" s="747"/>
      <c r="DMY110" s="747"/>
      <c r="DMZ110" s="747"/>
      <c r="DNA110" s="747"/>
      <c r="DNB110" s="747"/>
      <c r="DNC110" s="747"/>
      <c r="DND110" s="747"/>
      <c r="DNE110" s="747"/>
      <c r="DNF110" s="747"/>
      <c r="DNG110" s="747"/>
      <c r="DNH110" s="747"/>
      <c r="DNI110" s="747"/>
      <c r="DNJ110" s="747"/>
      <c r="DNK110" s="747"/>
      <c r="DNL110" s="747"/>
      <c r="DNM110" s="747"/>
      <c r="DNN110" s="747"/>
      <c r="DNO110" s="747"/>
      <c r="DNP110" s="747"/>
      <c r="DNQ110" s="747"/>
      <c r="DNR110" s="747"/>
      <c r="DNS110" s="747"/>
      <c r="DNT110" s="747"/>
      <c r="DNU110" s="747"/>
      <c r="DNV110" s="747"/>
      <c r="DNW110" s="747"/>
      <c r="DNX110" s="747"/>
      <c r="DNY110" s="747"/>
      <c r="DNZ110" s="747"/>
      <c r="DOA110" s="747"/>
      <c r="DOB110" s="747"/>
      <c r="DOC110" s="747"/>
      <c r="DOD110" s="747"/>
      <c r="DOE110" s="747"/>
      <c r="DOF110" s="747"/>
      <c r="DOG110" s="747"/>
      <c r="DOH110" s="747"/>
      <c r="DOI110" s="747"/>
      <c r="DOJ110" s="747"/>
      <c r="DOK110" s="747"/>
      <c r="DOL110" s="747"/>
      <c r="DOM110" s="747"/>
      <c r="DON110" s="747"/>
      <c r="DOO110" s="747"/>
      <c r="DOP110" s="747"/>
      <c r="DOQ110" s="747"/>
      <c r="DOR110" s="747"/>
      <c r="DOS110" s="747"/>
      <c r="DOT110" s="747"/>
      <c r="DOU110" s="747"/>
      <c r="DOV110" s="747"/>
      <c r="DOW110" s="747"/>
      <c r="DOX110" s="747"/>
      <c r="DOY110" s="747"/>
      <c r="DOZ110" s="747"/>
      <c r="DPA110" s="747"/>
      <c r="DPB110" s="747"/>
      <c r="DPC110" s="747"/>
      <c r="DPD110" s="747"/>
      <c r="DPE110" s="747"/>
      <c r="DPF110" s="747"/>
      <c r="DPG110" s="747"/>
      <c r="DPH110" s="747"/>
      <c r="DPI110" s="747"/>
      <c r="DPJ110" s="747"/>
      <c r="DPK110" s="747"/>
      <c r="DPL110" s="747"/>
      <c r="DPM110" s="747"/>
      <c r="DPN110" s="747"/>
      <c r="DPO110" s="747"/>
      <c r="DPP110" s="747"/>
      <c r="DPQ110" s="747"/>
      <c r="DPR110" s="747"/>
      <c r="DPS110" s="747"/>
      <c r="DPT110" s="747"/>
      <c r="DPU110" s="747"/>
      <c r="DPV110" s="747"/>
      <c r="DPW110" s="747"/>
      <c r="DPX110" s="747"/>
      <c r="DPY110" s="747"/>
      <c r="DPZ110" s="747"/>
      <c r="DQA110" s="747"/>
      <c r="DQB110" s="747"/>
      <c r="DQC110" s="747"/>
      <c r="DQD110" s="747"/>
      <c r="DQE110" s="747"/>
      <c r="DQF110" s="747"/>
      <c r="DQG110" s="747"/>
      <c r="DQH110" s="747"/>
      <c r="DQI110" s="747"/>
      <c r="DQJ110" s="747"/>
      <c r="DQK110" s="747"/>
      <c r="DQL110" s="747"/>
      <c r="DQM110" s="747"/>
      <c r="DQN110" s="747"/>
      <c r="DQO110" s="747"/>
      <c r="DQP110" s="747"/>
      <c r="DQQ110" s="747"/>
      <c r="DQR110" s="747"/>
      <c r="DQS110" s="747"/>
      <c r="DQT110" s="747"/>
      <c r="DQU110" s="747"/>
      <c r="DQV110" s="747"/>
      <c r="DQW110" s="747"/>
      <c r="DQX110" s="747"/>
      <c r="DQY110" s="747"/>
      <c r="DQZ110" s="747"/>
      <c r="DRA110" s="747"/>
      <c r="DRB110" s="747"/>
      <c r="DRC110" s="747"/>
      <c r="DRD110" s="747"/>
      <c r="DRE110" s="747"/>
      <c r="DRF110" s="747"/>
      <c r="DRG110" s="747"/>
      <c r="DRH110" s="747"/>
      <c r="DRI110" s="747"/>
      <c r="DRJ110" s="747"/>
      <c r="DRK110" s="747"/>
      <c r="DRL110" s="747"/>
      <c r="DRM110" s="747"/>
      <c r="DRN110" s="747"/>
      <c r="DRO110" s="747"/>
      <c r="DRP110" s="747"/>
      <c r="DRQ110" s="747"/>
      <c r="DRR110" s="747"/>
      <c r="DRS110" s="747"/>
      <c r="DRT110" s="747"/>
      <c r="DRU110" s="747"/>
      <c r="DRV110" s="747"/>
      <c r="DRW110" s="747"/>
      <c r="DRX110" s="747"/>
      <c r="DRY110" s="747"/>
      <c r="DRZ110" s="747"/>
      <c r="DSA110" s="747"/>
      <c r="DSB110" s="747"/>
      <c r="DSC110" s="747"/>
      <c r="DSD110" s="747"/>
      <c r="DSE110" s="747"/>
      <c r="DSF110" s="747"/>
      <c r="DSG110" s="747"/>
      <c r="DSH110" s="747"/>
      <c r="DSI110" s="747"/>
      <c r="DSJ110" s="747"/>
      <c r="DSK110" s="747"/>
      <c r="DSL110" s="747"/>
      <c r="DSM110" s="747"/>
      <c r="DSN110" s="747"/>
      <c r="DSO110" s="747"/>
      <c r="DSP110" s="747"/>
      <c r="DSQ110" s="747"/>
      <c r="DSR110" s="747"/>
      <c r="DSS110" s="747"/>
      <c r="DST110" s="747"/>
      <c r="DSU110" s="747"/>
      <c r="DSV110" s="747"/>
      <c r="DSW110" s="747"/>
      <c r="DSX110" s="747"/>
      <c r="DSY110" s="747"/>
      <c r="DSZ110" s="747"/>
      <c r="DTA110" s="747"/>
      <c r="DTB110" s="747"/>
      <c r="DTC110" s="747"/>
      <c r="DTD110" s="747"/>
      <c r="DTE110" s="747"/>
      <c r="DTF110" s="747"/>
      <c r="DTG110" s="747"/>
      <c r="DTH110" s="747"/>
      <c r="DTI110" s="747"/>
      <c r="DTJ110" s="747"/>
      <c r="DTK110" s="747"/>
      <c r="DTL110" s="747"/>
      <c r="DTM110" s="747"/>
      <c r="DTN110" s="747"/>
      <c r="DTO110" s="747"/>
      <c r="DTP110" s="747"/>
      <c r="DTQ110" s="747"/>
      <c r="DTR110" s="747"/>
      <c r="DTS110" s="747"/>
      <c r="DTT110" s="747"/>
      <c r="DTU110" s="747"/>
      <c r="DTV110" s="747"/>
      <c r="DTW110" s="747"/>
      <c r="DTX110" s="747"/>
      <c r="DTY110" s="747"/>
      <c r="DTZ110" s="747"/>
      <c r="DUA110" s="747"/>
      <c r="DUB110" s="747"/>
      <c r="DUC110" s="747"/>
      <c r="DUD110" s="747"/>
      <c r="DUE110" s="747"/>
      <c r="DUF110" s="747"/>
      <c r="DUG110" s="747"/>
      <c r="DUH110" s="747"/>
      <c r="DUI110" s="747"/>
      <c r="DUJ110" s="747"/>
      <c r="DUK110" s="747"/>
      <c r="DUL110" s="747"/>
      <c r="DUM110" s="747"/>
      <c r="DUN110" s="747"/>
      <c r="DUO110" s="747"/>
      <c r="DUP110" s="747"/>
      <c r="DUQ110" s="747"/>
      <c r="DUR110" s="747"/>
      <c r="DUS110" s="747"/>
      <c r="DUT110" s="747"/>
      <c r="DUU110" s="747"/>
      <c r="DUV110" s="747"/>
      <c r="DUW110" s="747"/>
      <c r="DUX110" s="747"/>
      <c r="DUY110" s="747"/>
      <c r="DUZ110" s="747"/>
      <c r="DVA110" s="747"/>
      <c r="DVB110" s="747"/>
      <c r="DVC110" s="747"/>
      <c r="DVD110" s="747"/>
      <c r="DVE110" s="747"/>
      <c r="DVF110" s="747"/>
      <c r="DVG110" s="747"/>
      <c r="DVH110" s="747"/>
      <c r="DVI110" s="747"/>
      <c r="DVJ110" s="747"/>
      <c r="DVK110" s="747"/>
      <c r="DVL110" s="747"/>
      <c r="DVM110" s="747"/>
      <c r="DVN110" s="747"/>
      <c r="DVO110" s="747"/>
      <c r="DVP110" s="747"/>
      <c r="DVQ110" s="747"/>
      <c r="DVR110" s="747"/>
      <c r="DVS110" s="747"/>
      <c r="DVT110" s="747"/>
      <c r="DVU110" s="747"/>
      <c r="DVV110" s="747"/>
      <c r="DVW110" s="747"/>
      <c r="DVX110" s="747"/>
      <c r="DVY110" s="747"/>
      <c r="DVZ110" s="747"/>
      <c r="DWA110" s="747"/>
      <c r="DWB110" s="747"/>
      <c r="DWC110" s="747"/>
      <c r="DWD110" s="747"/>
      <c r="DWE110" s="747"/>
      <c r="DWF110" s="747"/>
      <c r="DWG110" s="747"/>
      <c r="DWH110" s="747"/>
      <c r="DWI110" s="747"/>
      <c r="DWJ110" s="747"/>
      <c r="DWK110" s="747"/>
      <c r="DWL110" s="747"/>
      <c r="DWM110" s="747"/>
      <c r="DWN110" s="747"/>
      <c r="DWO110" s="747"/>
      <c r="DWP110" s="747"/>
      <c r="DWQ110" s="747"/>
      <c r="DWR110" s="747"/>
      <c r="DWS110" s="747"/>
      <c r="DWT110" s="747"/>
      <c r="DWU110" s="747"/>
      <c r="DWV110" s="747"/>
      <c r="DWW110" s="747"/>
      <c r="DWX110" s="747"/>
      <c r="DWY110" s="747"/>
      <c r="DWZ110" s="747"/>
      <c r="DXA110" s="747"/>
      <c r="DXB110" s="747"/>
      <c r="DXC110" s="747"/>
      <c r="DXD110" s="747"/>
      <c r="DXE110" s="747"/>
      <c r="DXF110" s="747"/>
      <c r="DXG110" s="747"/>
      <c r="DXH110" s="747"/>
      <c r="DXI110" s="747"/>
      <c r="DXJ110" s="747"/>
      <c r="DXK110" s="747"/>
      <c r="DXL110" s="747"/>
      <c r="DXM110" s="747"/>
      <c r="DXN110" s="747"/>
      <c r="DXO110" s="747"/>
      <c r="DXP110" s="747"/>
      <c r="DXQ110" s="747"/>
      <c r="DXR110" s="747"/>
      <c r="DXS110" s="747"/>
      <c r="DXT110" s="747"/>
      <c r="DXU110" s="747"/>
      <c r="DXV110" s="747"/>
      <c r="DXW110" s="747"/>
      <c r="DXX110" s="747"/>
      <c r="DXY110" s="747"/>
      <c r="DXZ110" s="747"/>
      <c r="DYA110" s="747"/>
      <c r="DYB110" s="747"/>
      <c r="DYC110" s="747"/>
      <c r="DYD110" s="747"/>
      <c r="DYE110" s="747"/>
      <c r="DYF110" s="747"/>
      <c r="DYG110" s="747"/>
      <c r="DYH110" s="747"/>
      <c r="DYI110" s="747"/>
      <c r="DYJ110" s="747"/>
      <c r="DYK110" s="747"/>
      <c r="DYL110" s="747"/>
      <c r="DYM110" s="747"/>
      <c r="DYN110" s="747"/>
      <c r="DYO110" s="747"/>
      <c r="DYP110" s="747"/>
      <c r="DYQ110" s="747"/>
      <c r="DYR110" s="747"/>
      <c r="DYS110" s="747"/>
      <c r="DYT110" s="747"/>
      <c r="DYU110" s="747"/>
      <c r="DYV110" s="747"/>
      <c r="DYW110" s="747"/>
      <c r="DYX110" s="747"/>
      <c r="DYY110" s="747"/>
      <c r="DYZ110" s="747"/>
      <c r="DZA110" s="747"/>
      <c r="DZB110" s="747"/>
      <c r="DZC110" s="747"/>
      <c r="DZD110" s="747"/>
      <c r="DZE110" s="747"/>
      <c r="DZF110" s="747"/>
      <c r="DZG110" s="747"/>
      <c r="DZH110" s="747"/>
      <c r="DZI110" s="747"/>
      <c r="DZJ110" s="747"/>
      <c r="DZK110" s="747"/>
      <c r="DZL110" s="747"/>
      <c r="DZM110" s="747"/>
      <c r="DZN110" s="747"/>
      <c r="DZO110" s="747"/>
      <c r="DZP110" s="747"/>
      <c r="DZQ110" s="747"/>
      <c r="DZR110" s="747"/>
      <c r="DZS110" s="747"/>
      <c r="DZT110" s="747"/>
      <c r="DZU110" s="747"/>
      <c r="DZV110" s="747"/>
      <c r="DZW110" s="747"/>
      <c r="DZX110" s="747"/>
      <c r="DZY110" s="747"/>
      <c r="DZZ110" s="747"/>
      <c r="EAA110" s="747"/>
      <c r="EAB110" s="747"/>
      <c r="EAC110" s="747"/>
      <c r="EAD110" s="747"/>
      <c r="EAE110" s="747"/>
      <c r="EAF110" s="747"/>
      <c r="EAG110" s="747"/>
      <c r="EAH110" s="747"/>
      <c r="EAI110" s="747"/>
      <c r="EAJ110" s="747"/>
      <c r="EAK110" s="747"/>
      <c r="EAL110" s="747"/>
      <c r="EAM110" s="747"/>
      <c r="EAN110" s="747"/>
      <c r="EAO110" s="747"/>
      <c r="EAP110" s="747"/>
      <c r="EAQ110" s="747"/>
      <c r="EAR110" s="747"/>
      <c r="EAS110" s="747"/>
      <c r="EAT110" s="747"/>
      <c r="EAU110" s="747"/>
      <c r="EAV110" s="747"/>
      <c r="EAW110" s="747"/>
      <c r="EAX110" s="747"/>
      <c r="EAY110" s="747"/>
      <c r="EAZ110" s="747"/>
      <c r="EBA110" s="747"/>
      <c r="EBB110" s="747"/>
      <c r="EBC110" s="747"/>
      <c r="EBD110" s="747"/>
      <c r="EBE110" s="747"/>
      <c r="EBF110" s="747"/>
      <c r="EBG110" s="747"/>
      <c r="EBH110" s="747"/>
      <c r="EBI110" s="747"/>
      <c r="EBJ110" s="747"/>
      <c r="EBK110" s="747"/>
      <c r="EBL110" s="747"/>
      <c r="EBM110" s="747"/>
      <c r="EBN110" s="747"/>
      <c r="EBO110" s="747"/>
      <c r="EBP110" s="747"/>
      <c r="EBQ110" s="747"/>
      <c r="EBR110" s="747"/>
      <c r="EBS110" s="747"/>
      <c r="EBT110" s="747"/>
      <c r="EBU110" s="747"/>
      <c r="EBV110" s="747"/>
      <c r="EBW110" s="747"/>
      <c r="EBX110" s="747"/>
      <c r="EBY110" s="747"/>
      <c r="EBZ110" s="747"/>
      <c r="ECA110" s="747"/>
      <c r="ECB110" s="747"/>
      <c r="ECC110" s="747"/>
      <c r="ECD110" s="747"/>
      <c r="ECE110" s="747"/>
      <c r="ECF110" s="747"/>
      <c r="ECG110" s="747"/>
      <c r="ECH110" s="747"/>
      <c r="ECI110" s="747"/>
      <c r="ECJ110" s="747"/>
      <c r="ECK110" s="747"/>
      <c r="ECL110" s="747"/>
      <c r="ECM110" s="747"/>
      <c r="ECN110" s="747"/>
      <c r="ECO110" s="747"/>
      <c r="ECP110" s="747"/>
      <c r="ECQ110" s="747"/>
      <c r="ECR110" s="747"/>
      <c r="ECS110" s="747"/>
      <c r="ECT110" s="747"/>
      <c r="ECU110" s="747"/>
      <c r="ECV110" s="747"/>
      <c r="ECW110" s="747"/>
      <c r="ECX110" s="747"/>
      <c r="ECY110" s="747"/>
      <c r="ECZ110" s="747"/>
      <c r="EDA110" s="747"/>
      <c r="EDB110" s="747"/>
      <c r="EDC110" s="747"/>
      <c r="EDD110" s="747"/>
      <c r="EDE110" s="747"/>
      <c r="EDF110" s="747"/>
      <c r="EDG110" s="747"/>
      <c r="EDH110" s="747"/>
      <c r="EDI110" s="747"/>
      <c r="EDJ110" s="747"/>
      <c r="EDK110" s="747"/>
      <c r="EDL110" s="747"/>
      <c r="EDM110" s="747"/>
      <c r="EDN110" s="747"/>
      <c r="EDO110" s="747"/>
      <c r="EDP110" s="747"/>
      <c r="EDQ110" s="747"/>
      <c r="EDR110" s="747"/>
      <c r="EDS110" s="747"/>
      <c r="EDT110" s="747"/>
      <c r="EDU110" s="747"/>
      <c r="EDV110" s="747"/>
      <c r="EDW110" s="747"/>
      <c r="EDX110" s="747"/>
      <c r="EDY110" s="747"/>
      <c r="EDZ110" s="747"/>
      <c r="EEA110" s="747"/>
      <c r="EEB110" s="747"/>
      <c r="EEC110" s="747"/>
      <c r="EED110" s="747"/>
      <c r="EEE110" s="747"/>
      <c r="EEF110" s="747"/>
      <c r="EEG110" s="747"/>
      <c r="EEH110" s="747"/>
      <c r="EEI110" s="747"/>
      <c r="EEJ110" s="747"/>
      <c r="EEK110" s="747"/>
      <c r="EEL110" s="747"/>
      <c r="EEM110" s="747"/>
      <c r="EEN110" s="747"/>
      <c r="EEO110" s="747"/>
      <c r="EEP110" s="747"/>
      <c r="EEQ110" s="747"/>
      <c r="EER110" s="747"/>
      <c r="EES110" s="747"/>
      <c r="EET110" s="747"/>
      <c r="EEU110" s="747"/>
      <c r="EEV110" s="747"/>
      <c r="EEW110" s="747"/>
      <c r="EEX110" s="747"/>
      <c r="EEY110" s="747"/>
      <c r="EEZ110" s="747"/>
      <c r="EFA110" s="747"/>
      <c r="EFB110" s="747"/>
      <c r="EFC110" s="747"/>
      <c r="EFD110" s="747"/>
      <c r="EFE110" s="747"/>
      <c r="EFF110" s="747"/>
      <c r="EFG110" s="747"/>
      <c r="EFH110" s="747"/>
      <c r="EFI110" s="747"/>
      <c r="EFJ110" s="747"/>
      <c r="EFK110" s="747"/>
      <c r="EFL110" s="747"/>
      <c r="EFM110" s="747"/>
      <c r="EFN110" s="747"/>
      <c r="EFO110" s="747"/>
      <c r="EFP110" s="747"/>
      <c r="EFQ110" s="747"/>
      <c r="EFR110" s="747"/>
      <c r="EFS110" s="747"/>
      <c r="EFT110" s="747"/>
      <c r="EFU110" s="747"/>
      <c r="EFV110" s="747"/>
      <c r="EFW110" s="747"/>
      <c r="EFX110" s="747"/>
      <c r="EFY110" s="747"/>
      <c r="EFZ110" s="747"/>
      <c r="EGA110" s="747"/>
      <c r="EGB110" s="747"/>
      <c r="EGC110" s="747"/>
      <c r="EGD110" s="747"/>
      <c r="EGE110" s="747"/>
      <c r="EGF110" s="747"/>
      <c r="EGG110" s="747"/>
      <c r="EGH110" s="747"/>
      <c r="EGI110" s="747"/>
      <c r="EGJ110" s="747"/>
      <c r="EGK110" s="747"/>
      <c r="EGL110" s="747"/>
      <c r="EGM110" s="747"/>
      <c r="EGN110" s="747"/>
      <c r="EGO110" s="747"/>
      <c r="EGP110" s="747"/>
      <c r="EGQ110" s="747"/>
      <c r="EGR110" s="747"/>
      <c r="EGS110" s="747"/>
      <c r="EGT110" s="747"/>
      <c r="EGU110" s="747"/>
      <c r="EGV110" s="747"/>
      <c r="EGW110" s="747"/>
      <c r="EGX110" s="747"/>
      <c r="EGY110" s="747"/>
      <c r="EGZ110" s="747"/>
      <c r="EHA110" s="747"/>
      <c r="EHB110" s="747"/>
      <c r="EHC110" s="747"/>
      <c r="EHD110" s="747"/>
      <c r="EHE110" s="747"/>
      <c r="EHF110" s="747"/>
      <c r="EHG110" s="747"/>
      <c r="EHH110" s="747"/>
      <c r="EHI110" s="747"/>
      <c r="EHJ110" s="747"/>
      <c r="EHK110" s="747"/>
      <c r="EHL110" s="747"/>
      <c r="EHM110" s="747"/>
      <c r="EHN110" s="747"/>
      <c r="EHO110" s="747"/>
      <c r="EHP110" s="747"/>
      <c r="EHQ110" s="747"/>
      <c r="EHR110" s="747"/>
      <c r="EHS110" s="747"/>
      <c r="EHT110" s="747"/>
      <c r="EHU110" s="747"/>
      <c r="EHV110" s="747"/>
      <c r="EHW110" s="747"/>
      <c r="EHX110" s="747"/>
      <c r="EHY110" s="747"/>
      <c r="EHZ110" s="747"/>
      <c r="EIA110" s="747"/>
      <c r="EIB110" s="747"/>
      <c r="EIC110" s="747"/>
      <c r="EID110" s="747"/>
      <c r="EIE110" s="747"/>
      <c r="EIF110" s="747"/>
      <c r="EIG110" s="747"/>
      <c r="EIH110" s="747"/>
      <c r="EII110" s="747"/>
      <c r="EIJ110" s="747"/>
      <c r="EIK110" s="747"/>
      <c r="EIL110" s="747"/>
      <c r="EIM110" s="747"/>
      <c r="EIN110" s="747"/>
      <c r="EIO110" s="747"/>
      <c r="EIP110" s="747"/>
      <c r="EIQ110" s="747"/>
      <c r="EIR110" s="747"/>
      <c r="EIS110" s="747"/>
      <c r="EIT110" s="747"/>
      <c r="EIU110" s="747"/>
      <c r="EIV110" s="747"/>
      <c r="EIW110" s="747"/>
      <c r="EIX110" s="747"/>
      <c r="EIY110" s="747"/>
      <c r="EIZ110" s="747"/>
      <c r="EJA110" s="747"/>
      <c r="EJB110" s="747"/>
      <c r="EJC110" s="747"/>
      <c r="EJD110" s="747"/>
      <c r="EJE110" s="747"/>
      <c r="EJF110" s="747"/>
      <c r="EJG110" s="747"/>
      <c r="EJH110" s="747"/>
      <c r="EJI110" s="747"/>
      <c r="EJJ110" s="747"/>
      <c r="EJK110" s="747"/>
      <c r="EJL110" s="747"/>
      <c r="EJM110" s="747"/>
      <c r="EJN110" s="747"/>
      <c r="EJO110" s="747"/>
      <c r="EJP110" s="747"/>
      <c r="EJQ110" s="747"/>
      <c r="EJR110" s="747"/>
      <c r="EJS110" s="747"/>
      <c r="EJT110" s="747"/>
      <c r="EJU110" s="747"/>
      <c r="EJV110" s="747"/>
      <c r="EJW110" s="747"/>
      <c r="EJX110" s="747"/>
      <c r="EJY110" s="747"/>
      <c r="EJZ110" s="747"/>
      <c r="EKA110" s="747"/>
      <c r="EKB110" s="747"/>
      <c r="EKC110" s="747"/>
      <c r="EKD110" s="747"/>
      <c r="EKE110" s="747"/>
      <c r="EKF110" s="747"/>
      <c r="EKG110" s="747"/>
      <c r="EKH110" s="747"/>
      <c r="EKI110" s="747"/>
      <c r="EKJ110" s="747"/>
      <c r="EKK110" s="747"/>
      <c r="EKL110" s="747"/>
      <c r="EKM110" s="747"/>
      <c r="EKN110" s="747"/>
      <c r="EKO110" s="747"/>
      <c r="EKP110" s="747"/>
      <c r="EKQ110" s="747"/>
      <c r="EKR110" s="747"/>
      <c r="EKS110" s="747"/>
      <c r="EKT110" s="747"/>
      <c r="EKU110" s="747"/>
      <c r="EKV110" s="747"/>
      <c r="EKW110" s="747"/>
      <c r="EKX110" s="747"/>
      <c r="EKY110" s="747"/>
      <c r="EKZ110" s="747"/>
      <c r="ELA110" s="747"/>
      <c r="ELB110" s="747"/>
      <c r="ELC110" s="747"/>
      <c r="ELD110" s="747"/>
      <c r="ELE110" s="747"/>
      <c r="ELF110" s="747"/>
      <c r="ELG110" s="747"/>
      <c r="ELH110" s="747"/>
      <c r="ELI110" s="747"/>
      <c r="ELJ110" s="747"/>
      <c r="ELK110" s="747"/>
      <c r="ELL110" s="747"/>
      <c r="ELM110" s="747"/>
      <c r="ELN110" s="747"/>
      <c r="ELO110" s="747"/>
      <c r="ELP110" s="747"/>
      <c r="ELQ110" s="747"/>
      <c r="ELR110" s="747"/>
      <c r="ELS110" s="747"/>
      <c r="ELT110" s="747"/>
      <c r="ELU110" s="747"/>
      <c r="ELV110" s="747"/>
      <c r="ELW110" s="747"/>
      <c r="ELX110" s="747"/>
      <c r="ELY110" s="747"/>
      <c r="ELZ110" s="747"/>
      <c r="EMA110" s="747"/>
      <c r="EMB110" s="747"/>
      <c r="EMC110" s="747"/>
      <c r="EMD110" s="747"/>
      <c r="EME110" s="747"/>
      <c r="EMF110" s="747"/>
      <c r="EMG110" s="747"/>
      <c r="EMH110" s="747"/>
      <c r="EMI110" s="747"/>
      <c r="EMJ110" s="747"/>
      <c r="EMK110" s="747"/>
      <c r="EML110" s="747"/>
      <c r="EMM110" s="747"/>
      <c r="EMN110" s="747"/>
      <c r="EMO110" s="747"/>
      <c r="EMP110" s="747"/>
      <c r="EMQ110" s="747"/>
      <c r="EMR110" s="747"/>
      <c r="EMS110" s="747"/>
      <c r="EMT110" s="747"/>
      <c r="EMU110" s="747"/>
      <c r="EMV110" s="747"/>
      <c r="EMW110" s="747"/>
      <c r="EMX110" s="747"/>
      <c r="EMY110" s="747"/>
      <c r="EMZ110" s="747"/>
      <c r="ENA110" s="747"/>
      <c r="ENB110" s="747"/>
      <c r="ENC110" s="747"/>
      <c r="END110" s="747"/>
      <c r="ENE110" s="747"/>
      <c r="ENF110" s="747"/>
      <c r="ENG110" s="747"/>
      <c r="ENH110" s="747"/>
      <c r="ENI110" s="747"/>
      <c r="ENJ110" s="747"/>
      <c r="ENK110" s="747"/>
      <c r="ENL110" s="747"/>
      <c r="ENM110" s="747"/>
      <c r="ENN110" s="747"/>
      <c r="ENO110" s="747"/>
      <c r="ENP110" s="747"/>
      <c r="ENQ110" s="747"/>
      <c r="ENR110" s="747"/>
      <c r="ENS110" s="747"/>
      <c r="ENT110" s="747"/>
      <c r="ENU110" s="747"/>
      <c r="ENV110" s="747"/>
      <c r="ENW110" s="747"/>
      <c r="ENX110" s="747"/>
      <c r="ENY110" s="747"/>
      <c r="ENZ110" s="747"/>
      <c r="EOA110" s="747"/>
      <c r="EOB110" s="747"/>
      <c r="EOC110" s="747"/>
      <c r="EOD110" s="747"/>
      <c r="EOE110" s="747"/>
      <c r="EOF110" s="747"/>
      <c r="EOG110" s="747"/>
      <c r="EOH110" s="747"/>
      <c r="EOI110" s="747"/>
      <c r="EOJ110" s="747"/>
      <c r="EOK110" s="747"/>
      <c r="EOL110" s="747"/>
      <c r="EOM110" s="747"/>
      <c r="EON110" s="747"/>
      <c r="EOO110" s="747"/>
      <c r="EOP110" s="747"/>
      <c r="EOQ110" s="747"/>
      <c r="EOR110" s="747"/>
      <c r="EOS110" s="747"/>
      <c r="EOT110" s="747"/>
      <c r="EOU110" s="747"/>
      <c r="EOV110" s="747"/>
      <c r="EOW110" s="747"/>
      <c r="EOX110" s="747"/>
      <c r="EOY110" s="747"/>
      <c r="EOZ110" s="747"/>
      <c r="EPA110" s="747"/>
      <c r="EPB110" s="747"/>
      <c r="EPC110" s="747"/>
      <c r="EPD110" s="747"/>
      <c r="EPE110" s="747"/>
      <c r="EPF110" s="747"/>
      <c r="EPG110" s="747"/>
      <c r="EPH110" s="747"/>
      <c r="EPI110" s="747"/>
      <c r="EPJ110" s="747"/>
      <c r="EPK110" s="747"/>
      <c r="EPL110" s="747"/>
      <c r="EPM110" s="747"/>
      <c r="EPN110" s="747"/>
      <c r="EPO110" s="747"/>
      <c r="EPP110" s="747"/>
      <c r="EPQ110" s="747"/>
      <c r="EPR110" s="747"/>
      <c r="EPS110" s="747"/>
      <c r="EPT110" s="747"/>
      <c r="EPU110" s="747"/>
      <c r="EPV110" s="747"/>
      <c r="EPW110" s="747"/>
      <c r="EPX110" s="747"/>
      <c r="EPY110" s="747"/>
      <c r="EPZ110" s="747"/>
      <c r="EQA110" s="747"/>
      <c r="EQB110" s="747"/>
      <c r="EQC110" s="747"/>
      <c r="EQD110" s="747"/>
      <c r="EQE110" s="747"/>
      <c r="EQF110" s="747"/>
      <c r="EQG110" s="747"/>
      <c r="EQH110" s="747"/>
      <c r="EQI110" s="747"/>
      <c r="EQJ110" s="747"/>
      <c r="EQK110" s="747"/>
      <c r="EQL110" s="747"/>
      <c r="EQM110" s="747"/>
      <c r="EQN110" s="747"/>
      <c r="EQO110" s="747"/>
      <c r="EQP110" s="747"/>
      <c r="EQQ110" s="747"/>
      <c r="EQR110" s="747"/>
      <c r="EQS110" s="747"/>
      <c r="EQT110" s="747"/>
      <c r="EQU110" s="747"/>
      <c r="EQV110" s="747"/>
      <c r="EQW110" s="747"/>
      <c r="EQX110" s="747"/>
      <c r="EQY110" s="747"/>
      <c r="EQZ110" s="747"/>
      <c r="ERA110" s="747"/>
      <c r="ERB110" s="747"/>
      <c r="ERC110" s="747"/>
      <c r="ERD110" s="747"/>
      <c r="ERE110" s="747"/>
      <c r="ERF110" s="747"/>
      <c r="ERG110" s="747"/>
      <c r="ERH110" s="747"/>
      <c r="ERI110" s="747"/>
      <c r="ERJ110" s="747"/>
      <c r="ERK110" s="747"/>
      <c r="ERL110" s="747"/>
      <c r="ERM110" s="747"/>
      <c r="ERN110" s="747"/>
      <c r="ERO110" s="747"/>
      <c r="ERP110" s="747"/>
      <c r="ERQ110" s="747"/>
      <c r="ERR110" s="747"/>
      <c r="ERS110" s="747"/>
      <c r="ERT110" s="747"/>
      <c r="ERU110" s="747"/>
      <c r="ERV110" s="747"/>
      <c r="ERW110" s="747"/>
      <c r="ERX110" s="747"/>
      <c r="ERY110" s="747"/>
      <c r="ERZ110" s="747"/>
      <c r="ESA110" s="747"/>
      <c r="ESB110" s="747"/>
      <c r="ESC110" s="747"/>
      <c r="ESD110" s="747"/>
      <c r="ESE110" s="747"/>
      <c r="ESF110" s="747"/>
      <c r="ESG110" s="747"/>
      <c r="ESH110" s="747"/>
      <c r="ESI110" s="747"/>
      <c r="ESJ110" s="747"/>
      <c r="ESK110" s="747"/>
      <c r="ESL110" s="747"/>
      <c r="ESM110" s="747"/>
      <c r="ESN110" s="747"/>
      <c r="ESO110" s="747"/>
      <c r="ESP110" s="747"/>
      <c r="ESQ110" s="747"/>
      <c r="ESR110" s="747"/>
      <c r="ESS110" s="747"/>
      <c r="EST110" s="747"/>
      <c r="ESU110" s="747"/>
      <c r="ESV110" s="747"/>
      <c r="ESW110" s="747"/>
      <c r="ESX110" s="747"/>
      <c r="ESY110" s="747"/>
      <c r="ESZ110" s="747"/>
      <c r="ETA110" s="747"/>
      <c r="ETB110" s="747"/>
      <c r="ETC110" s="747"/>
      <c r="ETD110" s="747"/>
      <c r="ETE110" s="747"/>
      <c r="ETF110" s="747"/>
      <c r="ETG110" s="747"/>
      <c r="ETH110" s="747"/>
      <c r="ETI110" s="747"/>
      <c r="ETJ110" s="747"/>
      <c r="ETK110" s="747"/>
      <c r="ETL110" s="747"/>
      <c r="ETM110" s="747"/>
      <c r="ETN110" s="747"/>
      <c r="ETO110" s="747"/>
      <c r="ETP110" s="747"/>
      <c r="ETQ110" s="747"/>
      <c r="ETR110" s="747"/>
      <c r="ETS110" s="747"/>
      <c r="ETT110" s="747"/>
      <c r="ETU110" s="747"/>
      <c r="ETV110" s="747"/>
      <c r="ETW110" s="747"/>
      <c r="ETX110" s="747"/>
      <c r="ETY110" s="747"/>
      <c r="ETZ110" s="747"/>
      <c r="EUA110" s="747"/>
      <c r="EUB110" s="747"/>
      <c r="EUC110" s="747"/>
      <c r="EUD110" s="747"/>
      <c r="EUE110" s="747"/>
      <c r="EUF110" s="747"/>
      <c r="EUG110" s="747"/>
      <c r="EUH110" s="747"/>
      <c r="EUI110" s="747"/>
      <c r="EUJ110" s="747"/>
      <c r="EUK110" s="747"/>
      <c r="EUL110" s="747"/>
      <c r="EUM110" s="747"/>
      <c r="EUN110" s="747"/>
      <c r="EUO110" s="747"/>
      <c r="EUP110" s="747"/>
      <c r="EUQ110" s="747"/>
      <c r="EUR110" s="747"/>
      <c r="EUS110" s="747"/>
      <c r="EUT110" s="747"/>
      <c r="EUU110" s="747"/>
      <c r="EUV110" s="747"/>
      <c r="EUW110" s="747"/>
      <c r="EUX110" s="747"/>
      <c r="EUY110" s="747"/>
      <c r="EUZ110" s="747"/>
      <c r="EVA110" s="747"/>
      <c r="EVB110" s="747"/>
      <c r="EVC110" s="747"/>
      <c r="EVD110" s="747"/>
      <c r="EVE110" s="747"/>
      <c r="EVF110" s="747"/>
      <c r="EVG110" s="747"/>
      <c r="EVH110" s="747"/>
      <c r="EVI110" s="747"/>
      <c r="EVJ110" s="747"/>
      <c r="EVK110" s="747"/>
      <c r="EVL110" s="747"/>
      <c r="EVM110" s="747"/>
      <c r="EVN110" s="747"/>
      <c r="EVO110" s="747"/>
      <c r="EVP110" s="747"/>
      <c r="EVQ110" s="747"/>
      <c r="EVR110" s="747"/>
      <c r="EVS110" s="747"/>
      <c r="EVT110" s="747"/>
      <c r="EVU110" s="747"/>
      <c r="EVV110" s="747"/>
      <c r="EVW110" s="747"/>
      <c r="EVX110" s="747"/>
      <c r="EVY110" s="747"/>
      <c r="EVZ110" s="747"/>
      <c r="EWA110" s="747"/>
      <c r="EWB110" s="747"/>
      <c r="EWC110" s="747"/>
      <c r="EWD110" s="747"/>
      <c r="EWE110" s="747"/>
      <c r="EWF110" s="747"/>
      <c r="EWG110" s="747"/>
      <c r="EWH110" s="747"/>
      <c r="EWI110" s="747"/>
      <c r="EWJ110" s="747"/>
      <c r="EWK110" s="747"/>
      <c r="EWL110" s="747"/>
      <c r="EWM110" s="747"/>
      <c r="EWN110" s="747"/>
      <c r="EWO110" s="747"/>
      <c r="EWP110" s="747"/>
      <c r="EWQ110" s="747"/>
      <c r="EWR110" s="747"/>
      <c r="EWS110" s="747"/>
      <c r="EWT110" s="747"/>
      <c r="EWU110" s="747"/>
      <c r="EWV110" s="747"/>
      <c r="EWW110" s="747"/>
      <c r="EWX110" s="747"/>
      <c r="EWY110" s="747"/>
      <c r="EWZ110" s="747"/>
      <c r="EXA110" s="747"/>
      <c r="EXB110" s="747"/>
      <c r="EXC110" s="747"/>
      <c r="EXD110" s="747"/>
      <c r="EXE110" s="747"/>
      <c r="EXF110" s="747"/>
      <c r="EXG110" s="747"/>
      <c r="EXH110" s="747"/>
      <c r="EXI110" s="747"/>
      <c r="EXJ110" s="747"/>
      <c r="EXK110" s="747"/>
      <c r="EXL110" s="747"/>
      <c r="EXM110" s="747"/>
      <c r="EXN110" s="747"/>
      <c r="EXO110" s="747"/>
      <c r="EXP110" s="747"/>
      <c r="EXQ110" s="747"/>
      <c r="EXR110" s="747"/>
      <c r="EXS110" s="747"/>
      <c r="EXT110" s="747"/>
      <c r="EXU110" s="747"/>
      <c r="EXV110" s="747"/>
      <c r="EXW110" s="747"/>
      <c r="EXX110" s="747"/>
      <c r="EXY110" s="747"/>
      <c r="EXZ110" s="747"/>
      <c r="EYA110" s="747"/>
      <c r="EYB110" s="747"/>
      <c r="EYC110" s="747"/>
      <c r="EYD110" s="747"/>
      <c r="EYE110" s="747"/>
      <c r="EYF110" s="747"/>
      <c r="EYG110" s="747"/>
      <c r="EYH110" s="747"/>
      <c r="EYI110" s="747"/>
      <c r="EYJ110" s="747"/>
      <c r="EYK110" s="747"/>
      <c r="EYL110" s="747"/>
      <c r="EYM110" s="747"/>
      <c r="EYN110" s="747"/>
      <c r="EYO110" s="747"/>
      <c r="EYP110" s="747"/>
      <c r="EYQ110" s="747"/>
      <c r="EYR110" s="747"/>
      <c r="EYS110" s="747"/>
      <c r="EYT110" s="747"/>
      <c r="EYU110" s="747"/>
      <c r="EYV110" s="747"/>
      <c r="EYW110" s="747"/>
      <c r="EYX110" s="747"/>
      <c r="EYY110" s="747"/>
      <c r="EYZ110" s="747"/>
      <c r="EZA110" s="747"/>
      <c r="EZB110" s="747"/>
      <c r="EZC110" s="747"/>
      <c r="EZD110" s="747"/>
      <c r="EZE110" s="747"/>
      <c r="EZF110" s="747"/>
      <c r="EZG110" s="747"/>
      <c r="EZH110" s="747"/>
      <c r="EZI110" s="747"/>
      <c r="EZJ110" s="747"/>
      <c r="EZK110" s="747"/>
      <c r="EZL110" s="747"/>
      <c r="EZM110" s="747"/>
      <c r="EZN110" s="747"/>
      <c r="EZO110" s="747"/>
      <c r="EZP110" s="747"/>
      <c r="EZQ110" s="747"/>
      <c r="EZR110" s="747"/>
      <c r="EZS110" s="747"/>
      <c r="EZT110" s="747"/>
      <c r="EZU110" s="747"/>
      <c r="EZV110" s="747"/>
      <c r="EZW110" s="747"/>
      <c r="EZX110" s="747"/>
      <c r="EZY110" s="747"/>
      <c r="EZZ110" s="747"/>
      <c r="FAA110" s="747"/>
      <c r="FAB110" s="747"/>
      <c r="FAC110" s="747"/>
      <c r="FAD110" s="747"/>
      <c r="FAE110" s="747"/>
      <c r="FAF110" s="747"/>
      <c r="FAG110" s="747"/>
      <c r="FAH110" s="747"/>
      <c r="FAI110" s="747"/>
      <c r="FAJ110" s="747"/>
      <c r="FAK110" s="747"/>
      <c r="FAL110" s="747"/>
      <c r="FAM110" s="747"/>
      <c r="FAN110" s="747"/>
      <c r="FAO110" s="747"/>
      <c r="FAP110" s="747"/>
      <c r="FAQ110" s="747"/>
      <c r="FAR110" s="747"/>
      <c r="FAS110" s="747"/>
      <c r="FAT110" s="747"/>
      <c r="FAU110" s="747"/>
      <c r="FAV110" s="747"/>
      <c r="FAW110" s="747"/>
      <c r="FAX110" s="747"/>
      <c r="FAY110" s="747"/>
      <c r="FAZ110" s="747"/>
      <c r="FBA110" s="747"/>
      <c r="FBB110" s="747"/>
      <c r="FBC110" s="747"/>
      <c r="FBD110" s="747"/>
      <c r="FBE110" s="747"/>
      <c r="FBF110" s="747"/>
      <c r="FBG110" s="747"/>
      <c r="FBH110" s="747"/>
      <c r="FBI110" s="747"/>
      <c r="FBJ110" s="747"/>
      <c r="FBK110" s="747"/>
      <c r="FBL110" s="747"/>
      <c r="FBM110" s="747"/>
      <c r="FBN110" s="747"/>
      <c r="FBO110" s="747"/>
      <c r="FBP110" s="747"/>
      <c r="FBQ110" s="747"/>
      <c r="FBR110" s="747"/>
      <c r="FBS110" s="747"/>
      <c r="FBT110" s="747"/>
      <c r="FBU110" s="747"/>
      <c r="FBV110" s="747"/>
      <c r="FBW110" s="747"/>
      <c r="FBX110" s="747"/>
      <c r="FBY110" s="747"/>
      <c r="FBZ110" s="747"/>
      <c r="FCA110" s="747"/>
      <c r="FCB110" s="747"/>
      <c r="FCC110" s="747"/>
      <c r="FCD110" s="747"/>
      <c r="FCE110" s="747"/>
      <c r="FCF110" s="747"/>
      <c r="FCG110" s="747"/>
      <c r="FCH110" s="747"/>
      <c r="FCI110" s="747"/>
      <c r="FCJ110" s="747"/>
      <c r="FCK110" s="747"/>
      <c r="FCL110" s="747"/>
      <c r="FCM110" s="747"/>
      <c r="FCN110" s="747"/>
      <c r="FCO110" s="747"/>
      <c r="FCP110" s="747"/>
      <c r="FCQ110" s="747"/>
      <c r="FCR110" s="747"/>
      <c r="FCS110" s="747"/>
      <c r="FCT110" s="747"/>
      <c r="FCU110" s="747"/>
      <c r="FCV110" s="747"/>
      <c r="FCW110" s="747"/>
      <c r="FCX110" s="747"/>
      <c r="FCY110" s="747"/>
      <c r="FCZ110" s="747"/>
      <c r="FDA110" s="747"/>
      <c r="FDB110" s="747"/>
      <c r="FDC110" s="747"/>
      <c r="FDD110" s="747"/>
      <c r="FDE110" s="747"/>
      <c r="FDF110" s="747"/>
      <c r="FDG110" s="747"/>
      <c r="FDH110" s="747"/>
      <c r="FDI110" s="747"/>
      <c r="FDJ110" s="747"/>
      <c r="FDK110" s="747"/>
      <c r="FDL110" s="747"/>
      <c r="FDM110" s="747"/>
      <c r="FDN110" s="747"/>
      <c r="FDO110" s="747"/>
      <c r="FDP110" s="747"/>
      <c r="FDQ110" s="747"/>
      <c r="FDR110" s="747"/>
      <c r="FDS110" s="747"/>
      <c r="FDT110" s="747"/>
      <c r="FDU110" s="747"/>
      <c r="FDV110" s="747"/>
      <c r="FDW110" s="747"/>
      <c r="FDX110" s="747"/>
      <c r="FDY110" s="747"/>
      <c r="FDZ110" s="747"/>
      <c r="FEA110" s="747"/>
      <c r="FEB110" s="747"/>
      <c r="FEC110" s="747"/>
      <c r="FED110" s="747"/>
      <c r="FEE110" s="747"/>
      <c r="FEF110" s="747"/>
      <c r="FEG110" s="747"/>
      <c r="FEH110" s="747"/>
      <c r="FEI110" s="747"/>
      <c r="FEJ110" s="747"/>
      <c r="FEK110" s="747"/>
      <c r="FEL110" s="747"/>
      <c r="FEM110" s="747"/>
      <c r="FEN110" s="747"/>
      <c r="FEO110" s="747"/>
      <c r="FEP110" s="747"/>
      <c r="FEQ110" s="747"/>
      <c r="FER110" s="747"/>
      <c r="FES110" s="747"/>
      <c r="FET110" s="747"/>
      <c r="FEU110" s="747"/>
      <c r="FEV110" s="747"/>
      <c r="FEW110" s="747"/>
      <c r="FEX110" s="747"/>
      <c r="FEY110" s="747"/>
      <c r="FEZ110" s="747"/>
      <c r="FFA110" s="747"/>
      <c r="FFB110" s="747"/>
      <c r="FFC110" s="747"/>
      <c r="FFD110" s="747"/>
      <c r="FFE110" s="747"/>
      <c r="FFF110" s="747"/>
      <c r="FFG110" s="747"/>
      <c r="FFH110" s="747"/>
      <c r="FFI110" s="747"/>
      <c r="FFJ110" s="747"/>
      <c r="FFK110" s="747"/>
      <c r="FFL110" s="747"/>
      <c r="FFM110" s="747"/>
      <c r="FFN110" s="747"/>
      <c r="FFO110" s="747"/>
      <c r="FFP110" s="747"/>
      <c r="FFQ110" s="747"/>
      <c r="FFR110" s="747"/>
      <c r="FFS110" s="747"/>
      <c r="FFT110" s="747"/>
      <c r="FFU110" s="747"/>
      <c r="FFV110" s="747"/>
      <c r="FFW110" s="747"/>
      <c r="FFX110" s="747"/>
      <c r="FFY110" s="747"/>
      <c r="FFZ110" s="747"/>
      <c r="FGA110" s="747"/>
      <c r="FGB110" s="747"/>
      <c r="FGC110" s="747"/>
      <c r="FGD110" s="747"/>
      <c r="FGE110" s="747"/>
      <c r="FGF110" s="747"/>
      <c r="FGG110" s="747"/>
      <c r="FGH110" s="747"/>
      <c r="FGI110" s="747"/>
      <c r="FGJ110" s="747"/>
      <c r="FGK110" s="747"/>
      <c r="FGL110" s="747"/>
      <c r="FGM110" s="747"/>
      <c r="FGN110" s="747"/>
      <c r="FGO110" s="747"/>
      <c r="FGP110" s="747"/>
      <c r="FGQ110" s="747"/>
      <c r="FGR110" s="747"/>
      <c r="FGS110" s="747"/>
      <c r="FGT110" s="747"/>
      <c r="FGU110" s="747"/>
      <c r="FGV110" s="747"/>
      <c r="FGW110" s="747"/>
      <c r="FGX110" s="747"/>
      <c r="FGY110" s="747"/>
      <c r="FGZ110" s="747"/>
      <c r="FHA110" s="747"/>
      <c r="FHB110" s="747"/>
      <c r="FHC110" s="747"/>
      <c r="FHD110" s="747"/>
      <c r="FHE110" s="747"/>
      <c r="FHF110" s="747"/>
      <c r="FHG110" s="747"/>
      <c r="FHH110" s="747"/>
      <c r="FHI110" s="747"/>
      <c r="FHJ110" s="747"/>
      <c r="FHK110" s="747"/>
      <c r="FHL110" s="747"/>
      <c r="FHM110" s="747"/>
      <c r="FHN110" s="747"/>
      <c r="FHO110" s="747"/>
      <c r="FHP110" s="747"/>
      <c r="FHQ110" s="747"/>
      <c r="FHR110" s="747"/>
      <c r="FHS110" s="747"/>
      <c r="FHT110" s="747"/>
      <c r="FHU110" s="747"/>
      <c r="FHV110" s="747"/>
      <c r="FHW110" s="747"/>
      <c r="FHX110" s="747"/>
      <c r="FHY110" s="747"/>
      <c r="FHZ110" s="747"/>
      <c r="FIA110" s="747"/>
      <c r="FIB110" s="747"/>
      <c r="FIC110" s="747"/>
      <c r="FID110" s="747"/>
      <c r="FIE110" s="747"/>
      <c r="FIF110" s="747"/>
      <c r="FIG110" s="747"/>
      <c r="FIH110" s="747"/>
      <c r="FII110" s="747"/>
      <c r="FIJ110" s="747"/>
      <c r="FIK110" s="747"/>
      <c r="FIL110" s="747"/>
      <c r="FIM110" s="747"/>
      <c r="FIN110" s="747"/>
      <c r="FIO110" s="747"/>
      <c r="FIP110" s="747"/>
      <c r="FIQ110" s="747"/>
      <c r="FIR110" s="747"/>
      <c r="FIS110" s="747"/>
      <c r="FIT110" s="747"/>
      <c r="FIU110" s="747"/>
      <c r="FIV110" s="747"/>
      <c r="FIW110" s="747"/>
      <c r="FIX110" s="747"/>
      <c r="FIY110" s="747"/>
      <c r="FIZ110" s="747"/>
      <c r="FJA110" s="747"/>
      <c r="FJB110" s="747"/>
      <c r="FJC110" s="747"/>
      <c r="FJD110" s="747"/>
      <c r="FJE110" s="747"/>
      <c r="FJF110" s="747"/>
      <c r="FJG110" s="747"/>
      <c r="FJH110" s="747"/>
      <c r="FJI110" s="747"/>
      <c r="FJJ110" s="747"/>
      <c r="FJK110" s="747"/>
      <c r="FJL110" s="747"/>
      <c r="FJM110" s="747"/>
      <c r="FJN110" s="747"/>
      <c r="FJO110" s="747"/>
      <c r="FJP110" s="747"/>
      <c r="FJQ110" s="747"/>
      <c r="FJR110" s="747"/>
      <c r="FJS110" s="747"/>
      <c r="FJT110" s="747"/>
      <c r="FJU110" s="747"/>
      <c r="FJV110" s="747"/>
      <c r="FJW110" s="747"/>
      <c r="FJX110" s="747"/>
      <c r="FJY110" s="747"/>
      <c r="FJZ110" s="747"/>
      <c r="FKA110" s="747"/>
      <c r="FKB110" s="747"/>
      <c r="FKC110" s="747"/>
      <c r="FKD110" s="747"/>
      <c r="FKE110" s="747"/>
      <c r="FKF110" s="747"/>
      <c r="FKG110" s="747"/>
      <c r="FKH110" s="747"/>
      <c r="FKI110" s="747"/>
      <c r="FKJ110" s="747"/>
      <c r="FKK110" s="747"/>
      <c r="FKL110" s="747"/>
      <c r="FKM110" s="747"/>
      <c r="FKN110" s="747"/>
      <c r="FKO110" s="747"/>
      <c r="FKP110" s="747"/>
      <c r="FKQ110" s="747"/>
      <c r="FKR110" s="747"/>
      <c r="FKS110" s="747"/>
      <c r="FKT110" s="747"/>
      <c r="FKU110" s="747"/>
      <c r="FKV110" s="747"/>
      <c r="FKW110" s="747"/>
      <c r="FKX110" s="747"/>
      <c r="FKY110" s="747"/>
      <c r="FKZ110" s="747"/>
      <c r="FLA110" s="747"/>
      <c r="FLB110" s="747"/>
      <c r="FLC110" s="747"/>
      <c r="FLD110" s="747"/>
      <c r="FLE110" s="747"/>
      <c r="FLF110" s="747"/>
      <c r="FLG110" s="747"/>
      <c r="FLH110" s="747"/>
      <c r="FLI110" s="747"/>
      <c r="FLJ110" s="747"/>
      <c r="FLK110" s="747"/>
      <c r="FLL110" s="747"/>
      <c r="FLM110" s="747"/>
      <c r="FLN110" s="747"/>
      <c r="FLO110" s="747"/>
      <c r="FLP110" s="747"/>
      <c r="FLQ110" s="747"/>
      <c r="FLR110" s="747"/>
      <c r="FLS110" s="747"/>
      <c r="FLT110" s="747"/>
      <c r="FLU110" s="747"/>
      <c r="FLV110" s="747"/>
      <c r="FLW110" s="747"/>
      <c r="FLX110" s="747"/>
      <c r="FLY110" s="747"/>
      <c r="FLZ110" s="747"/>
      <c r="FMA110" s="747"/>
      <c r="FMB110" s="747"/>
      <c r="FMC110" s="747"/>
      <c r="FMD110" s="747"/>
      <c r="FME110" s="747"/>
      <c r="FMF110" s="747"/>
      <c r="FMG110" s="747"/>
      <c r="FMH110" s="747"/>
      <c r="FMI110" s="747"/>
      <c r="FMJ110" s="747"/>
      <c r="FMK110" s="747"/>
      <c r="FML110" s="747"/>
      <c r="FMM110" s="747"/>
      <c r="FMN110" s="747"/>
      <c r="FMO110" s="747"/>
      <c r="FMP110" s="747"/>
      <c r="FMQ110" s="747"/>
      <c r="FMR110" s="747"/>
      <c r="FMS110" s="747"/>
      <c r="FMT110" s="747"/>
      <c r="FMU110" s="747"/>
      <c r="FMV110" s="747"/>
      <c r="FMW110" s="747"/>
      <c r="FMX110" s="747"/>
      <c r="FMY110" s="747"/>
      <c r="FMZ110" s="747"/>
      <c r="FNA110" s="747"/>
      <c r="FNB110" s="747"/>
      <c r="FNC110" s="747"/>
      <c r="FND110" s="747"/>
      <c r="FNE110" s="747"/>
      <c r="FNF110" s="747"/>
      <c r="FNG110" s="747"/>
      <c r="FNH110" s="747"/>
      <c r="FNI110" s="747"/>
      <c r="FNJ110" s="747"/>
      <c r="FNK110" s="747"/>
      <c r="FNL110" s="747"/>
      <c r="FNM110" s="747"/>
      <c r="FNN110" s="747"/>
      <c r="FNO110" s="747"/>
      <c r="FNP110" s="747"/>
      <c r="FNQ110" s="747"/>
      <c r="FNR110" s="747"/>
      <c r="FNS110" s="747"/>
      <c r="FNT110" s="747"/>
      <c r="FNU110" s="747"/>
      <c r="FNV110" s="747"/>
      <c r="FNW110" s="747"/>
      <c r="FNX110" s="747"/>
      <c r="FNY110" s="747"/>
      <c r="FNZ110" s="747"/>
      <c r="FOA110" s="747"/>
      <c r="FOB110" s="747"/>
      <c r="FOC110" s="747"/>
      <c r="FOD110" s="747"/>
      <c r="FOE110" s="747"/>
      <c r="FOF110" s="747"/>
      <c r="FOG110" s="747"/>
      <c r="FOH110" s="747"/>
      <c r="FOI110" s="747"/>
      <c r="FOJ110" s="747"/>
      <c r="FOK110" s="747"/>
      <c r="FOL110" s="747"/>
      <c r="FOM110" s="747"/>
      <c r="FON110" s="747"/>
      <c r="FOO110" s="747"/>
      <c r="FOP110" s="747"/>
      <c r="FOQ110" s="747"/>
      <c r="FOR110" s="747"/>
      <c r="FOS110" s="747"/>
      <c r="FOT110" s="747"/>
      <c r="FOU110" s="747"/>
      <c r="FOV110" s="747"/>
      <c r="FOW110" s="747"/>
      <c r="FOX110" s="747"/>
      <c r="FOY110" s="747"/>
      <c r="FOZ110" s="747"/>
      <c r="FPA110" s="747"/>
      <c r="FPB110" s="747"/>
      <c r="FPC110" s="747"/>
      <c r="FPD110" s="747"/>
      <c r="FPE110" s="747"/>
      <c r="FPF110" s="747"/>
      <c r="FPG110" s="747"/>
      <c r="FPH110" s="747"/>
      <c r="FPI110" s="747"/>
      <c r="FPJ110" s="747"/>
      <c r="FPK110" s="747"/>
      <c r="FPL110" s="747"/>
      <c r="FPM110" s="747"/>
      <c r="FPN110" s="747"/>
      <c r="FPO110" s="747"/>
      <c r="FPP110" s="747"/>
      <c r="FPQ110" s="747"/>
      <c r="FPR110" s="747"/>
      <c r="FPS110" s="747"/>
      <c r="FPT110" s="747"/>
      <c r="FPU110" s="747"/>
      <c r="FPV110" s="747"/>
      <c r="FPW110" s="747"/>
      <c r="FPX110" s="747"/>
      <c r="FPY110" s="747"/>
      <c r="FPZ110" s="747"/>
      <c r="FQA110" s="747"/>
      <c r="FQB110" s="747"/>
      <c r="FQC110" s="747"/>
      <c r="FQD110" s="747"/>
      <c r="FQE110" s="747"/>
      <c r="FQF110" s="747"/>
      <c r="FQG110" s="747"/>
      <c r="FQH110" s="747"/>
      <c r="FQI110" s="747"/>
      <c r="FQJ110" s="747"/>
      <c r="FQK110" s="747"/>
      <c r="FQL110" s="747"/>
      <c r="FQM110" s="747"/>
      <c r="FQN110" s="747"/>
      <c r="FQO110" s="747"/>
      <c r="FQP110" s="747"/>
      <c r="FQQ110" s="747"/>
      <c r="FQR110" s="747"/>
      <c r="FQS110" s="747"/>
      <c r="FQT110" s="747"/>
      <c r="FQU110" s="747"/>
      <c r="FQV110" s="747"/>
      <c r="FQW110" s="747"/>
      <c r="FQX110" s="747"/>
      <c r="FQY110" s="747"/>
      <c r="FQZ110" s="747"/>
      <c r="FRA110" s="747"/>
      <c r="FRB110" s="747"/>
      <c r="FRC110" s="747"/>
      <c r="FRD110" s="747"/>
      <c r="FRE110" s="747"/>
      <c r="FRF110" s="747"/>
      <c r="FRG110" s="747"/>
      <c r="FRH110" s="747"/>
      <c r="FRI110" s="747"/>
      <c r="FRJ110" s="747"/>
      <c r="FRK110" s="747"/>
      <c r="FRL110" s="747"/>
      <c r="FRM110" s="747"/>
      <c r="FRN110" s="747"/>
      <c r="FRO110" s="747"/>
      <c r="FRP110" s="747"/>
      <c r="FRQ110" s="747"/>
      <c r="FRR110" s="747"/>
      <c r="FRS110" s="747"/>
      <c r="FRT110" s="747"/>
      <c r="FRU110" s="747"/>
      <c r="FRV110" s="747"/>
      <c r="FRW110" s="747"/>
      <c r="FRX110" s="747"/>
      <c r="FRY110" s="747"/>
      <c r="FRZ110" s="747"/>
      <c r="FSA110" s="747"/>
      <c r="FSB110" s="747"/>
      <c r="FSC110" s="747"/>
      <c r="FSD110" s="747"/>
      <c r="FSE110" s="747"/>
      <c r="FSF110" s="747"/>
      <c r="FSG110" s="747"/>
      <c r="FSH110" s="747"/>
      <c r="FSI110" s="747"/>
      <c r="FSJ110" s="747"/>
      <c r="FSK110" s="747"/>
      <c r="FSL110" s="747"/>
      <c r="FSM110" s="747"/>
      <c r="FSN110" s="747"/>
      <c r="FSO110" s="747"/>
      <c r="FSP110" s="747"/>
      <c r="FSQ110" s="747"/>
      <c r="FSR110" s="747"/>
      <c r="FSS110" s="747"/>
      <c r="FST110" s="747"/>
      <c r="FSU110" s="747"/>
      <c r="FSV110" s="747"/>
      <c r="FSW110" s="747"/>
      <c r="FSX110" s="747"/>
      <c r="FSY110" s="747"/>
      <c r="FSZ110" s="747"/>
      <c r="FTA110" s="747"/>
      <c r="FTB110" s="747"/>
      <c r="FTC110" s="747"/>
      <c r="FTD110" s="747"/>
      <c r="FTE110" s="747"/>
      <c r="FTF110" s="747"/>
      <c r="FTG110" s="747"/>
      <c r="FTH110" s="747"/>
      <c r="FTI110" s="747"/>
      <c r="FTJ110" s="747"/>
      <c r="FTK110" s="747"/>
      <c r="FTL110" s="747"/>
      <c r="FTM110" s="747"/>
      <c r="FTN110" s="747"/>
      <c r="FTO110" s="747"/>
      <c r="FTP110" s="747"/>
      <c r="FTQ110" s="747"/>
      <c r="FTR110" s="747"/>
      <c r="FTS110" s="747"/>
      <c r="FTT110" s="747"/>
      <c r="FTU110" s="747"/>
      <c r="FTV110" s="747"/>
      <c r="FTW110" s="747"/>
      <c r="FTX110" s="747"/>
      <c r="FTY110" s="747"/>
      <c r="FTZ110" s="747"/>
      <c r="FUA110" s="747"/>
      <c r="FUB110" s="747"/>
      <c r="FUC110" s="747"/>
      <c r="FUD110" s="747"/>
      <c r="FUE110" s="747"/>
      <c r="FUF110" s="747"/>
      <c r="FUG110" s="747"/>
      <c r="FUH110" s="747"/>
      <c r="FUI110" s="747"/>
      <c r="FUJ110" s="747"/>
      <c r="FUK110" s="747"/>
      <c r="FUL110" s="747"/>
      <c r="FUM110" s="747"/>
      <c r="FUN110" s="747"/>
      <c r="FUO110" s="747"/>
      <c r="FUP110" s="747"/>
      <c r="FUQ110" s="747"/>
      <c r="FUR110" s="747"/>
      <c r="FUS110" s="747"/>
      <c r="FUT110" s="747"/>
      <c r="FUU110" s="747"/>
      <c r="FUV110" s="747"/>
      <c r="FUW110" s="747"/>
      <c r="FUX110" s="747"/>
      <c r="FUY110" s="747"/>
      <c r="FUZ110" s="747"/>
      <c r="FVA110" s="747"/>
      <c r="FVB110" s="747"/>
      <c r="FVC110" s="747"/>
      <c r="FVD110" s="747"/>
      <c r="FVE110" s="747"/>
      <c r="FVF110" s="747"/>
      <c r="FVG110" s="747"/>
      <c r="FVH110" s="747"/>
      <c r="FVI110" s="747"/>
      <c r="FVJ110" s="747"/>
      <c r="FVK110" s="747"/>
      <c r="FVL110" s="747"/>
      <c r="FVM110" s="747"/>
      <c r="FVN110" s="747"/>
      <c r="FVO110" s="747"/>
      <c r="FVP110" s="747"/>
      <c r="FVQ110" s="747"/>
      <c r="FVR110" s="747"/>
      <c r="FVS110" s="747"/>
      <c r="FVT110" s="747"/>
      <c r="FVU110" s="747"/>
      <c r="FVV110" s="747"/>
      <c r="FVW110" s="747"/>
      <c r="FVX110" s="747"/>
      <c r="FVY110" s="747"/>
      <c r="FVZ110" s="747"/>
      <c r="FWA110" s="747"/>
      <c r="FWB110" s="747"/>
      <c r="FWC110" s="747"/>
      <c r="FWD110" s="747"/>
      <c r="FWE110" s="747"/>
      <c r="FWF110" s="747"/>
      <c r="FWG110" s="747"/>
      <c r="FWH110" s="747"/>
      <c r="FWI110" s="747"/>
      <c r="FWJ110" s="747"/>
      <c r="FWK110" s="747"/>
      <c r="FWL110" s="747"/>
      <c r="FWM110" s="747"/>
      <c r="FWN110" s="747"/>
      <c r="FWO110" s="747"/>
      <c r="FWP110" s="747"/>
      <c r="FWQ110" s="747"/>
      <c r="FWR110" s="747"/>
      <c r="FWS110" s="747"/>
      <c r="FWT110" s="747"/>
      <c r="FWU110" s="747"/>
      <c r="FWV110" s="747"/>
      <c r="FWW110" s="747"/>
      <c r="FWX110" s="747"/>
      <c r="FWY110" s="747"/>
      <c r="FWZ110" s="747"/>
      <c r="FXA110" s="747"/>
      <c r="FXB110" s="747"/>
      <c r="FXC110" s="747"/>
      <c r="FXD110" s="747"/>
      <c r="FXE110" s="747"/>
      <c r="FXF110" s="747"/>
      <c r="FXG110" s="747"/>
      <c r="FXH110" s="747"/>
      <c r="FXI110" s="747"/>
      <c r="FXJ110" s="747"/>
      <c r="FXK110" s="747"/>
      <c r="FXL110" s="747"/>
      <c r="FXM110" s="747"/>
      <c r="FXN110" s="747"/>
      <c r="FXO110" s="747"/>
      <c r="FXP110" s="747"/>
      <c r="FXQ110" s="747"/>
      <c r="FXR110" s="747"/>
      <c r="FXS110" s="747"/>
      <c r="FXT110" s="747"/>
      <c r="FXU110" s="747"/>
      <c r="FXV110" s="747"/>
      <c r="FXW110" s="747"/>
      <c r="FXX110" s="747"/>
      <c r="FXY110" s="747"/>
      <c r="FXZ110" s="747"/>
      <c r="FYA110" s="747"/>
      <c r="FYB110" s="747"/>
      <c r="FYC110" s="747"/>
      <c r="FYD110" s="747"/>
      <c r="FYE110" s="747"/>
      <c r="FYF110" s="747"/>
      <c r="FYG110" s="747"/>
      <c r="FYH110" s="747"/>
      <c r="FYI110" s="747"/>
      <c r="FYJ110" s="747"/>
      <c r="FYK110" s="747"/>
      <c r="FYL110" s="747"/>
      <c r="FYM110" s="747"/>
      <c r="FYN110" s="747"/>
      <c r="FYO110" s="747"/>
      <c r="FYP110" s="747"/>
      <c r="FYQ110" s="747"/>
      <c r="FYR110" s="747"/>
      <c r="FYS110" s="747"/>
      <c r="FYT110" s="747"/>
      <c r="FYU110" s="747"/>
      <c r="FYV110" s="747"/>
      <c r="FYW110" s="747"/>
      <c r="FYX110" s="747"/>
      <c r="FYY110" s="747"/>
      <c r="FYZ110" s="747"/>
      <c r="FZA110" s="747"/>
      <c r="FZB110" s="747"/>
      <c r="FZC110" s="747"/>
      <c r="FZD110" s="747"/>
      <c r="FZE110" s="747"/>
      <c r="FZF110" s="747"/>
      <c r="FZG110" s="747"/>
      <c r="FZH110" s="747"/>
      <c r="FZI110" s="747"/>
      <c r="FZJ110" s="747"/>
      <c r="FZK110" s="747"/>
      <c r="FZL110" s="747"/>
      <c r="FZM110" s="747"/>
      <c r="FZN110" s="747"/>
      <c r="FZO110" s="747"/>
      <c r="FZP110" s="747"/>
      <c r="FZQ110" s="747"/>
      <c r="FZR110" s="747"/>
      <c r="FZS110" s="747"/>
      <c r="FZT110" s="747"/>
      <c r="FZU110" s="747"/>
      <c r="FZV110" s="747"/>
      <c r="FZW110" s="747"/>
      <c r="FZX110" s="747"/>
      <c r="FZY110" s="747"/>
      <c r="FZZ110" s="747"/>
      <c r="GAA110" s="747"/>
      <c r="GAB110" s="747"/>
      <c r="GAC110" s="747"/>
      <c r="GAD110" s="747"/>
      <c r="GAE110" s="747"/>
      <c r="GAF110" s="747"/>
      <c r="GAG110" s="747"/>
      <c r="GAH110" s="747"/>
      <c r="GAI110" s="747"/>
      <c r="GAJ110" s="747"/>
      <c r="GAK110" s="747"/>
      <c r="GAL110" s="747"/>
      <c r="GAM110" s="747"/>
      <c r="GAN110" s="747"/>
      <c r="GAO110" s="747"/>
      <c r="GAP110" s="747"/>
      <c r="GAQ110" s="747"/>
      <c r="GAR110" s="747"/>
      <c r="GAS110" s="747"/>
      <c r="GAT110" s="747"/>
      <c r="GAU110" s="747"/>
      <c r="GAV110" s="747"/>
      <c r="GAW110" s="747"/>
      <c r="GAX110" s="747"/>
      <c r="GAY110" s="747"/>
      <c r="GAZ110" s="747"/>
      <c r="GBA110" s="747"/>
      <c r="GBB110" s="747"/>
      <c r="GBC110" s="747"/>
      <c r="GBD110" s="747"/>
      <c r="GBE110" s="747"/>
      <c r="GBF110" s="747"/>
      <c r="GBG110" s="747"/>
      <c r="GBH110" s="747"/>
      <c r="GBI110" s="747"/>
      <c r="GBJ110" s="747"/>
      <c r="GBK110" s="747"/>
      <c r="GBL110" s="747"/>
      <c r="GBM110" s="747"/>
      <c r="GBN110" s="747"/>
      <c r="GBO110" s="747"/>
      <c r="GBP110" s="747"/>
      <c r="GBQ110" s="747"/>
      <c r="GBR110" s="747"/>
      <c r="GBS110" s="747"/>
      <c r="GBT110" s="747"/>
      <c r="GBU110" s="747"/>
      <c r="GBV110" s="747"/>
      <c r="GBW110" s="747"/>
      <c r="GBX110" s="747"/>
      <c r="GBY110" s="747"/>
      <c r="GBZ110" s="747"/>
      <c r="GCA110" s="747"/>
      <c r="GCB110" s="747"/>
      <c r="GCC110" s="747"/>
      <c r="GCD110" s="747"/>
      <c r="GCE110" s="747"/>
      <c r="GCF110" s="747"/>
      <c r="GCG110" s="747"/>
      <c r="GCH110" s="747"/>
      <c r="GCI110" s="747"/>
      <c r="GCJ110" s="747"/>
      <c r="GCK110" s="747"/>
      <c r="GCL110" s="747"/>
      <c r="GCM110" s="747"/>
      <c r="GCN110" s="747"/>
      <c r="GCO110" s="747"/>
      <c r="GCP110" s="747"/>
      <c r="GCQ110" s="747"/>
      <c r="GCR110" s="747"/>
      <c r="GCS110" s="747"/>
      <c r="GCT110" s="747"/>
      <c r="GCU110" s="747"/>
      <c r="GCV110" s="747"/>
      <c r="GCW110" s="747"/>
      <c r="GCX110" s="747"/>
      <c r="GCY110" s="747"/>
      <c r="GCZ110" s="747"/>
      <c r="GDA110" s="747"/>
      <c r="GDB110" s="747"/>
      <c r="GDC110" s="747"/>
      <c r="GDD110" s="747"/>
      <c r="GDE110" s="747"/>
      <c r="GDF110" s="747"/>
      <c r="GDG110" s="747"/>
      <c r="GDH110" s="747"/>
      <c r="GDI110" s="747"/>
      <c r="GDJ110" s="747"/>
      <c r="GDK110" s="747"/>
      <c r="GDL110" s="747"/>
      <c r="GDM110" s="747"/>
      <c r="GDN110" s="747"/>
      <c r="GDO110" s="747"/>
      <c r="GDP110" s="747"/>
      <c r="GDQ110" s="747"/>
      <c r="GDR110" s="747"/>
      <c r="GDS110" s="747"/>
      <c r="GDT110" s="747"/>
      <c r="GDU110" s="747"/>
      <c r="GDV110" s="747"/>
      <c r="GDW110" s="747"/>
      <c r="GDX110" s="747"/>
      <c r="GDY110" s="747"/>
      <c r="GDZ110" s="747"/>
      <c r="GEA110" s="747"/>
      <c r="GEB110" s="747"/>
      <c r="GEC110" s="747"/>
      <c r="GED110" s="747"/>
      <c r="GEE110" s="747"/>
      <c r="GEF110" s="747"/>
      <c r="GEG110" s="747"/>
      <c r="GEH110" s="747"/>
      <c r="GEI110" s="747"/>
      <c r="GEJ110" s="747"/>
      <c r="GEK110" s="747"/>
      <c r="GEL110" s="747"/>
      <c r="GEM110" s="747"/>
      <c r="GEN110" s="747"/>
      <c r="GEO110" s="747"/>
      <c r="GEP110" s="747"/>
      <c r="GEQ110" s="747"/>
      <c r="GER110" s="747"/>
      <c r="GES110" s="747"/>
      <c r="GET110" s="747"/>
      <c r="GEU110" s="747"/>
      <c r="GEV110" s="747"/>
      <c r="GEW110" s="747"/>
      <c r="GEX110" s="747"/>
      <c r="GEY110" s="747"/>
      <c r="GEZ110" s="747"/>
      <c r="GFA110" s="747"/>
      <c r="GFB110" s="747"/>
      <c r="GFC110" s="747"/>
      <c r="GFD110" s="747"/>
      <c r="GFE110" s="747"/>
      <c r="GFF110" s="747"/>
      <c r="GFG110" s="747"/>
      <c r="GFH110" s="747"/>
      <c r="GFI110" s="747"/>
      <c r="GFJ110" s="747"/>
      <c r="GFK110" s="747"/>
      <c r="GFL110" s="747"/>
      <c r="GFM110" s="747"/>
      <c r="GFN110" s="747"/>
      <c r="GFO110" s="747"/>
      <c r="GFP110" s="747"/>
      <c r="GFQ110" s="747"/>
      <c r="GFR110" s="747"/>
      <c r="GFS110" s="747"/>
      <c r="GFT110" s="747"/>
      <c r="GFU110" s="747"/>
      <c r="GFV110" s="747"/>
      <c r="GFW110" s="747"/>
      <c r="GFX110" s="747"/>
      <c r="GFY110" s="747"/>
      <c r="GFZ110" s="747"/>
      <c r="GGA110" s="747"/>
      <c r="GGB110" s="747"/>
      <c r="GGC110" s="747"/>
      <c r="GGD110" s="747"/>
      <c r="GGE110" s="747"/>
      <c r="GGF110" s="747"/>
      <c r="GGG110" s="747"/>
      <c r="GGH110" s="747"/>
      <c r="GGI110" s="747"/>
      <c r="GGJ110" s="747"/>
      <c r="GGK110" s="747"/>
      <c r="GGL110" s="747"/>
      <c r="GGM110" s="747"/>
      <c r="GGN110" s="747"/>
      <c r="GGO110" s="747"/>
      <c r="GGP110" s="747"/>
      <c r="GGQ110" s="747"/>
      <c r="GGR110" s="747"/>
      <c r="GGS110" s="747"/>
      <c r="GGT110" s="747"/>
      <c r="GGU110" s="747"/>
      <c r="GGV110" s="747"/>
      <c r="GGW110" s="747"/>
      <c r="GGX110" s="747"/>
      <c r="GGY110" s="747"/>
      <c r="GGZ110" s="747"/>
      <c r="GHA110" s="747"/>
      <c r="GHB110" s="747"/>
      <c r="GHC110" s="747"/>
      <c r="GHD110" s="747"/>
      <c r="GHE110" s="747"/>
      <c r="GHF110" s="747"/>
      <c r="GHG110" s="747"/>
      <c r="GHH110" s="747"/>
      <c r="GHI110" s="747"/>
      <c r="GHJ110" s="747"/>
      <c r="GHK110" s="747"/>
      <c r="GHL110" s="747"/>
      <c r="GHM110" s="747"/>
      <c r="GHN110" s="747"/>
      <c r="GHO110" s="747"/>
      <c r="GHP110" s="747"/>
      <c r="GHQ110" s="747"/>
      <c r="GHR110" s="747"/>
      <c r="GHS110" s="747"/>
      <c r="GHT110" s="747"/>
      <c r="GHU110" s="747"/>
      <c r="GHV110" s="747"/>
      <c r="GHW110" s="747"/>
      <c r="GHX110" s="747"/>
      <c r="GHY110" s="747"/>
      <c r="GHZ110" s="747"/>
      <c r="GIA110" s="747"/>
      <c r="GIB110" s="747"/>
      <c r="GIC110" s="747"/>
      <c r="GID110" s="747"/>
      <c r="GIE110" s="747"/>
      <c r="GIF110" s="747"/>
      <c r="GIG110" s="747"/>
      <c r="GIH110" s="747"/>
      <c r="GII110" s="747"/>
      <c r="GIJ110" s="747"/>
      <c r="GIK110" s="747"/>
      <c r="GIL110" s="747"/>
      <c r="GIM110" s="747"/>
      <c r="GIN110" s="747"/>
      <c r="GIO110" s="747"/>
      <c r="GIP110" s="747"/>
      <c r="GIQ110" s="747"/>
      <c r="GIR110" s="747"/>
      <c r="GIS110" s="747"/>
      <c r="GIT110" s="747"/>
      <c r="GIU110" s="747"/>
      <c r="GIV110" s="747"/>
      <c r="GIW110" s="747"/>
      <c r="GIX110" s="747"/>
      <c r="GIY110" s="747"/>
      <c r="GIZ110" s="747"/>
      <c r="GJA110" s="747"/>
      <c r="GJB110" s="747"/>
      <c r="GJC110" s="747"/>
      <c r="GJD110" s="747"/>
      <c r="GJE110" s="747"/>
      <c r="GJF110" s="747"/>
      <c r="GJG110" s="747"/>
      <c r="GJH110" s="747"/>
      <c r="GJI110" s="747"/>
      <c r="GJJ110" s="747"/>
      <c r="GJK110" s="747"/>
      <c r="GJL110" s="747"/>
      <c r="GJM110" s="747"/>
      <c r="GJN110" s="747"/>
      <c r="GJO110" s="747"/>
      <c r="GJP110" s="747"/>
      <c r="GJQ110" s="747"/>
      <c r="GJR110" s="747"/>
      <c r="GJS110" s="747"/>
      <c r="GJT110" s="747"/>
      <c r="GJU110" s="747"/>
      <c r="GJV110" s="747"/>
      <c r="GJW110" s="747"/>
      <c r="GJX110" s="747"/>
      <c r="GJY110" s="747"/>
      <c r="GJZ110" s="747"/>
      <c r="GKA110" s="747"/>
      <c r="GKB110" s="747"/>
      <c r="GKC110" s="747"/>
      <c r="GKD110" s="747"/>
      <c r="GKE110" s="747"/>
      <c r="GKF110" s="747"/>
      <c r="GKG110" s="747"/>
      <c r="GKH110" s="747"/>
      <c r="GKI110" s="747"/>
      <c r="GKJ110" s="747"/>
      <c r="GKK110" s="747"/>
      <c r="GKL110" s="747"/>
      <c r="GKM110" s="747"/>
      <c r="GKN110" s="747"/>
      <c r="GKO110" s="747"/>
      <c r="GKP110" s="747"/>
      <c r="GKQ110" s="747"/>
      <c r="GKR110" s="747"/>
      <c r="GKS110" s="747"/>
      <c r="GKT110" s="747"/>
      <c r="GKU110" s="747"/>
      <c r="GKV110" s="747"/>
      <c r="GKW110" s="747"/>
      <c r="GKX110" s="747"/>
      <c r="GKY110" s="747"/>
      <c r="GKZ110" s="747"/>
      <c r="GLA110" s="747"/>
      <c r="GLB110" s="747"/>
      <c r="GLC110" s="747"/>
      <c r="GLD110" s="747"/>
      <c r="GLE110" s="747"/>
      <c r="GLF110" s="747"/>
      <c r="GLG110" s="747"/>
      <c r="GLH110" s="747"/>
      <c r="GLI110" s="747"/>
      <c r="GLJ110" s="747"/>
      <c r="GLK110" s="747"/>
      <c r="GLL110" s="747"/>
      <c r="GLM110" s="747"/>
      <c r="GLN110" s="747"/>
      <c r="GLO110" s="747"/>
      <c r="GLP110" s="747"/>
      <c r="GLQ110" s="747"/>
      <c r="GLR110" s="747"/>
      <c r="GLS110" s="747"/>
      <c r="GLT110" s="747"/>
      <c r="GLU110" s="747"/>
      <c r="GLV110" s="747"/>
      <c r="GLW110" s="747"/>
      <c r="GLX110" s="747"/>
      <c r="GLY110" s="747"/>
      <c r="GLZ110" s="747"/>
      <c r="GMA110" s="747"/>
      <c r="GMB110" s="747"/>
      <c r="GMC110" s="747"/>
      <c r="GMD110" s="747"/>
      <c r="GME110" s="747"/>
      <c r="GMF110" s="747"/>
      <c r="GMG110" s="747"/>
      <c r="GMH110" s="747"/>
      <c r="GMI110" s="747"/>
      <c r="GMJ110" s="747"/>
      <c r="GMK110" s="747"/>
      <c r="GML110" s="747"/>
      <c r="GMM110" s="747"/>
      <c r="GMN110" s="747"/>
      <c r="GMO110" s="747"/>
      <c r="GMP110" s="747"/>
      <c r="GMQ110" s="747"/>
      <c r="GMR110" s="747"/>
      <c r="GMS110" s="747"/>
      <c r="GMT110" s="747"/>
      <c r="GMU110" s="747"/>
      <c r="GMV110" s="747"/>
      <c r="GMW110" s="747"/>
      <c r="GMX110" s="747"/>
      <c r="GMY110" s="747"/>
      <c r="GMZ110" s="747"/>
      <c r="GNA110" s="747"/>
      <c r="GNB110" s="747"/>
      <c r="GNC110" s="747"/>
      <c r="GND110" s="747"/>
      <c r="GNE110" s="747"/>
      <c r="GNF110" s="747"/>
      <c r="GNG110" s="747"/>
      <c r="GNH110" s="747"/>
      <c r="GNI110" s="747"/>
      <c r="GNJ110" s="747"/>
      <c r="GNK110" s="747"/>
      <c r="GNL110" s="747"/>
      <c r="GNM110" s="747"/>
      <c r="GNN110" s="747"/>
      <c r="GNO110" s="747"/>
      <c r="GNP110" s="747"/>
      <c r="GNQ110" s="747"/>
      <c r="GNR110" s="747"/>
      <c r="GNS110" s="747"/>
      <c r="GNT110" s="747"/>
      <c r="GNU110" s="747"/>
      <c r="GNV110" s="747"/>
      <c r="GNW110" s="747"/>
      <c r="GNX110" s="747"/>
      <c r="GNY110" s="747"/>
      <c r="GNZ110" s="747"/>
      <c r="GOA110" s="747"/>
      <c r="GOB110" s="747"/>
      <c r="GOC110" s="747"/>
      <c r="GOD110" s="747"/>
      <c r="GOE110" s="747"/>
      <c r="GOF110" s="747"/>
      <c r="GOG110" s="747"/>
      <c r="GOH110" s="747"/>
      <c r="GOI110" s="747"/>
      <c r="GOJ110" s="747"/>
      <c r="GOK110" s="747"/>
      <c r="GOL110" s="747"/>
      <c r="GOM110" s="747"/>
      <c r="GON110" s="747"/>
      <c r="GOO110" s="747"/>
      <c r="GOP110" s="747"/>
      <c r="GOQ110" s="747"/>
      <c r="GOR110" s="747"/>
      <c r="GOS110" s="747"/>
      <c r="GOT110" s="747"/>
      <c r="GOU110" s="747"/>
      <c r="GOV110" s="747"/>
      <c r="GOW110" s="747"/>
      <c r="GOX110" s="747"/>
      <c r="GOY110" s="747"/>
      <c r="GOZ110" s="747"/>
      <c r="GPA110" s="747"/>
      <c r="GPB110" s="747"/>
      <c r="GPC110" s="747"/>
      <c r="GPD110" s="747"/>
      <c r="GPE110" s="747"/>
      <c r="GPF110" s="747"/>
      <c r="GPG110" s="747"/>
      <c r="GPH110" s="747"/>
      <c r="GPI110" s="747"/>
      <c r="GPJ110" s="747"/>
      <c r="GPK110" s="747"/>
      <c r="GPL110" s="747"/>
      <c r="GPM110" s="747"/>
      <c r="GPN110" s="747"/>
      <c r="GPO110" s="747"/>
      <c r="GPP110" s="747"/>
      <c r="GPQ110" s="747"/>
      <c r="GPR110" s="747"/>
      <c r="GPS110" s="747"/>
      <c r="GPT110" s="747"/>
      <c r="GPU110" s="747"/>
      <c r="GPV110" s="747"/>
      <c r="GPW110" s="747"/>
      <c r="GPX110" s="747"/>
      <c r="GPY110" s="747"/>
      <c r="GPZ110" s="747"/>
      <c r="GQA110" s="747"/>
      <c r="GQB110" s="747"/>
      <c r="GQC110" s="747"/>
      <c r="GQD110" s="747"/>
      <c r="GQE110" s="747"/>
      <c r="GQF110" s="747"/>
      <c r="GQG110" s="747"/>
      <c r="GQH110" s="747"/>
      <c r="GQI110" s="747"/>
      <c r="GQJ110" s="747"/>
      <c r="GQK110" s="747"/>
      <c r="GQL110" s="747"/>
      <c r="GQM110" s="747"/>
      <c r="GQN110" s="747"/>
      <c r="GQO110" s="747"/>
      <c r="GQP110" s="747"/>
      <c r="GQQ110" s="747"/>
      <c r="GQR110" s="747"/>
      <c r="GQS110" s="747"/>
      <c r="GQT110" s="747"/>
      <c r="GQU110" s="747"/>
      <c r="GQV110" s="747"/>
      <c r="GQW110" s="747"/>
      <c r="GQX110" s="747"/>
      <c r="GQY110" s="747"/>
      <c r="GQZ110" s="747"/>
      <c r="GRA110" s="747"/>
      <c r="GRB110" s="747"/>
      <c r="GRC110" s="747"/>
      <c r="GRD110" s="747"/>
      <c r="GRE110" s="747"/>
      <c r="GRF110" s="747"/>
      <c r="GRG110" s="747"/>
      <c r="GRH110" s="747"/>
      <c r="GRI110" s="747"/>
      <c r="GRJ110" s="747"/>
      <c r="GRK110" s="747"/>
      <c r="GRL110" s="747"/>
      <c r="GRM110" s="747"/>
      <c r="GRN110" s="747"/>
      <c r="GRO110" s="747"/>
      <c r="GRP110" s="747"/>
      <c r="GRQ110" s="747"/>
      <c r="GRR110" s="747"/>
      <c r="GRS110" s="747"/>
      <c r="GRT110" s="747"/>
      <c r="GRU110" s="747"/>
      <c r="GRV110" s="747"/>
      <c r="GRW110" s="747"/>
      <c r="GRX110" s="747"/>
      <c r="GRY110" s="747"/>
      <c r="GRZ110" s="747"/>
      <c r="GSA110" s="747"/>
      <c r="GSB110" s="747"/>
      <c r="GSC110" s="747"/>
      <c r="GSD110" s="747"/>
      <c r="GSE110" s="747"/>
      <c r="GSF110" s="747"/>
      <c r="GSG110" s="747"/>
      <c r="GSH110" s="747"/>
      <c r="GSI110" s="747"/>
      <c r="GSJ110" s="747"/>
      <c r="GSK110" s="747"/>
      <c r="GSL110" s="747"/>
      <c r="GSM110" s="747"/>
      <c r="GSN110" s="747"/>
      <c r="GSO110" s="747"/>
      <c r="GSP110" s="747"/>
      <c r="GSQ110" s="747"/>
      <c r="GSR110" s="747"/>
      <c r="GSS110" s="747"/>
      <c r="GST110" s="747"/>
      <c r="GSU110" s="747"/>
      <c r="GSV110" s="747"/>
      <c r="GSW110" s="747"/>
      <c r="GSX110" s="747"/>
      <c r="GSY110" s="747"/>
      <c r="GSZ110" s="747"/>
      <c r="GTA110" s="747"/>
      <c r="GTB110" s="747"/>
      <c r="GTC110" s="747"/>
      <c r="GTD110" s="747"/>
      <c r="GTE110" s="747"/>
      <c r="GTF110" s="747"/>
      <c r="GTG110" s="747"/>
      <c r="GTH110" s="747"/>
      <c r="GTI110" s="747"/>
      <c r="GTJ110" s="747"/>
      <c r="GTK110" s="747"/>
      <c r="GTL110" s="747"/>
      <c r="GTM110" s="747"/>
      <c r="GTN110" s="747"/>
      <c r="GTO110" s="747"/>
      <c r="GTP110" s="747"/>
      <c r="GTQ110" s="747"/>
      <c r="GTR110" s="747"/>
      <c r="GTS110" s="747"/>
      <c r="GTT110" s="747"/>
      <c r="GTU110" s="747"/>
      <c r="GTV110" s="747"/>
      <c r="GTW110" s="747"/>
      <c r="GTX110" s="747"/>
      <c r="GTY110" s="747"/>
      <c r="GTZ110" s="747"/>
      <c r="GUA110" s="747"/>
      <c r="GUB110" s="747"/>
      <c r="GUC110" s="747"/>
      <c r="GUD110" s="747"/>
      <c r="GUE110" s="747"/>
      <c r="GUF110" s="747"/>
      <c r="GUG110" s="747"/>
      <c r="GUH110" s="747"/>
      <c r="GUI110" s="747"/>
      <c r="GUJ110" s="747"/>
      <c r="GUK110" s="747"/>
      <c r="GUL110" s="747"/>
      <c r="GUM110" s="747"/>
      <c r="GUN110" s="747"/>
      <c r="GUO110" s="747"/>
      <c r="GUP110" s="747"/>
      <c r="GUQ110" s="747"/>
      <c r="GUR110" s="747"/>
      <c r="GUS110" s="747"/>
      <c r="GUT110" s="747"/>
      <c r="GUU110" s="747"/>
      <c r="GUV110" s="747"/>
      <c r="GUW110" s="747"/>
      <c r="GUX110" s="747"/>
      <c r="GUY110" s="747"/>
      <c r="GUZ110" s="747"/>
      <c r="GVA110" s="747"/>
      <c r="GVB110" s="747"/>
      <c r="GVC110" s="747"/>
      <c r="GVD110" s="747"/>
      <c r="GVE110" s="747"/>
      <c r="GVF110" s="747"/>
      <c r="GVG110" s="747"/>
      <c r="GVH110" s="747"/>
      <c r="GVI110" s="747"/>
      <c r="GVJ110" s="747"/>
      <c r="GVK110" s="747"/>
      <c r="GVL110" s="747"/>
      <c r="GVM110" s="747"/>
      <c r="GVN110" s="747"/>
      <c r="GVO110" s="747"/>
      <c r="GVP110" s="747"/>
      <c r="GVQ110" s="747"/>
      <c r="GVR110" s="747"/>
      <c r="GVS110" s="747"/>
      <c r="GVT110" s="747"/>
      <c r="GVU110" s="747"/>
      <c r="GVV110" s="747"/>
      <c r="GVW110" s="747"/>
      <c r="GVX110" s="747"/>
      <c r="GVY110" s="747"/>
      <c r="GVZ110" s="747"/>
      <c r="GWA110" s="747"/>
      <c r="GWB110" s="747"/>
      <c r="GWC110" s="747"/>
      <c r="GWD110" s="747"/>
      <c r="GWE110" s="747"/>
      <c r="GWF110" s="747"/>
      <c r="GWG110" s="747"/>
      <c r="GWH110" s="747"/>
      <c r="GWI110" s="747"/>
      <c r="GWJ110" s="747"/>
      <c r="GWK110" s="747"/>
      <c r="GWL110" s="747"/>
      <c r="GWM110" s="747"/>
      <c r="GWN110" s="747"/>
      <c r="GWO110" s="747"/>
      <c r="GWP110" s="747"/>
      <c r="GWQ110" s="747"/>
      <c r="GWR110" s="747"/>
      <c r="GWS110" s="747"/>
      <c r="GWT110" s="747"/>
      <c r="GWU110" s="747"/>
      <c r="GWV110" s="747"/>
      <c r="GWW110" s="747"/>
      <c r="GWX110" s="747"/>
      <c r="GWY110" s="747"/>
      <c r="GWZ110" s="747"/>
      <c r="GXA110" s="747"/>
      <c r="GXB110" s="747"/>
      <c r="GXC110" s="747"/>
      <c r="GXD110" s="747"/>
      <c r="GXE110" s="747"/>
      <c r="GXF110" s="747"/>
      <c r="GXG110" s="747"/>
      <c r="GXH110" s="747"/>
      <c r="GXI110" s="747"/>
      <c r="GXJ110" s="747"/>
      <c r="GXK110" s="747"/>
      <c r="GXL110" s="747"/>
      <c r="GXM110" s="747"/>
      <c r="GXN110" s="747"/>
      <c r="GXO110" s="747"/>
      <c r="GXP110" s="747"/>
      <c r="GXQ110" s="747"/>
      <c r="GXR110" s="747"/>
      <c r="GXS110" s="747"/>
      <c r="GXT110" s="747"/>
      <c r="GXU110" s="747"/>
      <c r="GXV110" s="747"/>
      <c r="GXW110" s="747"/>
      <c r="GXX110" s="747"/>
      <c r="GXY110" s="747"/>
      <c r="GXZ110" s="747"/>
      <c r="GYA110" s="747"/>
      <c r="GYB110" s="747"/>
      <c r="GYC110" s="747"/>
      <c r="GYD110" s="747"/>
      <c r="GYE110" s="747"/>
      <c r="GYF110" s="747"/>
      <c r="GYG110" s="747"/>
      <c r="GYH110" s="747"/>
      <c r="GYI110" s="747"/>
      <c r="GYJ110" s="747"/>
      <c r="GYK110" s="747"/>
      <c r="GYL110" s="747"/>
      <c r="GYM110" s="747"/>
      <c r="GYN110" s="747"/>
      <c r="GYO110" s="747"/>
      <c r="GYP110" s="747"/>
      <c r="GYQ110" s="747"/>
      <c r="GYR110" s="747"/>
      <c r="GYS110" s="747"/>
      <c r="GYT110" s="747"/>
      <c r="GYU110" s="747"/>
      <c r="GYV110" s="747"/>
      <c r="GYW110" s="747"/>
      <c r="GYX110" s="747"/>
      <c r="GYY110" s="747"/>
      <c r="GYZ110" s="747"/>
      <c r="GZA110" s="747"/>
      <c r="GZB110" s="747"/>
      <c r="GZC110" s="747"/>
      <c r="GZD110" s="747"/>
      <c r="GZE110" s="747"/>
      <c r="GZF110" s="747"/>
      <c r="GZG110" s="747"/>
      <c r="GZH110" s="747"/>
      <c r="GZI110" s="747"/>
      <c r="GZJ110" s="747"/>
      <c r="GZK110" s="747"/>
      <c r="GZL110" s="747"/>
      <c r="GZM110" s="747"/>
      <c r="GZN110" s="747"/>
      <c r="GZO110" s="747"/>
      <c r="GZP110" s="747"/>
      <c r="GZQ110" s="747"/>
      <c r="GZR110" s="747"/>
      <c r="GZS110" s="747"/>
      <c r="GZT110" s="747"/>
      <c r="GZU110" s="747"/>
      <c r="GZV110" s="747"/>
      <c r="GZW110" s="747"/>
      <c r="GZX110" s="747"/>
      <c r="GZY110" s="747"/>
      <c r="GZZ110" s="747"/>
      <c r="HAA110" s="747"/>
      <c r="HAB110" s="747"/>
      <c r="HAC110" s="747"/>
      <c r="HAD110" s="747"/>
      <c r="HAE110" s="747"/>
      <c r="HAF110" s="747"/>
      <c r="HAG110" s="747"/>
      <c r="HAH110" s="747"/>
      <c r="HAI110" s="747"/>
      <c r="HAJ110" s="747"/>
      <c r="HAK110" s="747"/>
      <c r="HAL110" s="747"/>
      <c r="HAM110" s="747"/>
      <c r="HAN110" s="747"/>
      <c r="HAO110" s="747"/>
      <c r="HAP110" s="747"/>
      <c r="HAQ110" s="747"/>
      <c r="HAR110" s="747"/>
      <c r="HAS110" s="747"/>
      <c r="HAT110" s="747"/>
      <c r="HAU110" s="747"/>
      <c r="HAV110" s="747"/>
      <c r="HAW110" s="747"/>
      <c r="HAX110" s="747"/>
      <c r="HAY110" s="747"/>
      <c r="HAZ110" s="747"/>
      <c r="HBA110" s="747"/>
      <c r="HBB110" s="747"/>
      <c r="HBC110" s="747"/>
      <c r="HBD110" s="747"/>
      <c r="HBE110" s="747"/>
      <c r="HBF110" s="747"/>
      <c r="HBG110" s="747"/>
      <c r="HBH110" s="747"/>
      <c r="HBI110" s="747"/>
      <c r="HBJ110" s="747"/>
      <c r="HBK110" s="747"/>
      <c r="HBL110" s="747"/>
      <c r="HBM110" s="747"/>
      <c r="HBN110" s="747"/>
      <c r="HBO110" s="747"/>
      <c r="HBP110" s="747"/>
      <c r="HBQ110" s="747"/>
      <c r="HBR110" s="747"/>
      <c r="HBS110" s="747"/>
      <c r="HBT110" s="747"/>
      <c r="HBU110" s="747"/>
      <c r="HBV110" s="747"/>
      <c r="HBW110" s="747"/>
      <c r="HBX110" s="747"/>
      <c r="HBY110" s="747"/>
      <c r="HBZ110" s="747"/>
      <c r="HCA110" s="747"/>
      <c r="HCB110" s="747"/>
      <c r="HCC110" s="747"/>
      <c r="HCD110" s="747"/>
      <c r="HCE110" s="747"/>
      <c r="HCF110" s="747"/>
      <c r="HCG110" s="747"/>
      <c r="HCH110" s="747"/>
      <c r="HCI110" s="747"/>
      <c r="HCJ110" s="747"/>
      <c r="HCK110" s="747"/>
      <c r="HCL110" s="747"/>
      <c r="HCM110" s="747"/>
      <c r="HCN110" s="747"/>
      <c r="HCO110" s="747"/>
      <c r="HCP110" s="747"/>
      <c r="HCQ110" s="747"/>
      <c r="HCR110" s="747"/>
      <c r="HCS110" s="747"/>
      <c r="HCT110" s="747"/>
      <c r="HCU110" s="747"/>
      <c r="HCV110" s="747"/>
      <c r="HCW110" s="747"/>
      <c r="HCX110" s="747"/>
      <c r="HCY110" s="747"/>
      <c r="HCZ110" s="747"/>
      <c r="HDA110" s="747"/>
      <c r="HDB110" s="747"/>
      <c r="HDC110" s="747"/>
      <c r="HDD110" s="747"/>
      <c r="HDE110" s="747"/>
      <c r="HDF110" s="747"/>
      <c r="HDG110" s="747"/>
      <c r="HDH110" s="747"/>
      <c r="HDI110" s="747"/>
      <c r="HDJ110" s="747"/>
      <c r="HDK110" s="747"/>
      <c r="HDL110" s="747"/>
      <c r="HDM110" s="747"/>
      <c r="HDN110" s="747"/>
      <c r="HDO110" s="747"/>
      <c r="HDP110" s="747"/>
      <c r="HDQ110" s="747"/>
      <c r="HDR110" s="747"/>
      <c r="HDS110" s="747"/>
      <c r="HDT110" s="747"/>
      <c r="HDU110" s="747"/>
      <c r="HDV110" s="747"/>
      <c r="HDW110" s="747"/>
      <c r="HDX110" s="747"/>
      <c r="HDY110" s="747"/>
      <c r="HDZ110" s="747"/>
      <c r="HEA110" s="747"/>
      <c r="HEB110" s="747"/>
      <c r="HEC110" s="747"/>
      <c r="HED110" s="747"/>
      <c r="HEE110" s="747"/>
      <c r="HEF110" s="747"/>
      <c r="HEG110" s="747"/>
      <c r="HEH110" s="747"/>
      <c r="HEI110" s="747"/>
      <c r="HEJ110" s="747"/>
      <c r="HEK110" s="747"/>
      <c r="HEL110" s="747"/>
      <c r="HEM110" s="747"/>
      <c r="HEN110" s="747"/>
      <c r="HEO110" s="747"/>
      <c r="HEP110" s="747"/>
      <c r="HEQ110" s="747"/>
      <c r="HER110" s="747"/>
      <c r="HES110" s="747"/>
      <c r="HET110" s="747"/>
      <c r="HEU110" s="747"/>
      <c r="HEV110" s="747"/>
      <c r="HEW110" s="747"/>
      <c r="HEX110" s="747"/>
      <c r="HEY110" s="747"/>
      <c r="HEZ110" s="747"/>
      <c r="HFA110" s="747"/>
      <c r="HFB110" s="747"/>
      <c r="HFC110" s="747"/>
      <c r="HFD110" s="747"/>
      <c r="HFE110" s="747"/>
      <c r="HFF110" s="747"/>
      <c r="HFG110" s="747"/>
      <c r="HFH110" s="747"/>
      <c r="HFI110" s="747"/>
      <c r="HFJ110" s="747"/>
      <c r="HFK110" s="747"/>
      <c r="HFL110" s="747"/>
      <c r="HFM110" s="747"/>
      <c r="HFN110" s="747"/>
      <c r="HFO110" s="747"/>
      <c r="HFP110" s="747"/>
      <c r="HFQ110" s="747"/>
      <c r="HFR110" s="747"/>
      <c r="HFS110" s="747"/>
      <c r="HFT110" s="747"/>
      <c r="HFU110" s="747"/>
      <c r="HFV110" s="747"/>
      <c r="HFW110" s="747"/>
      <c r="HFX110" s="747"/>
      <c r="HFY110" s="747"/>
      <c r="HFZ110" s="747"/>
      <c r="HGA110" s="747"/>
      <c r="HGB110" s="747"/>
      <c r="HGC110" s="747"/>
      <c r="HGD110" s="747"/>
      <c r="HGE110" s="747"/>
      <c r="HGF110" s="747"/>
      <c r="HGG110" s="747"/>
      <c r="HGH110" s="747"/>
      <c r="HGI110" s="747"/>
      <c r="HGJ110" s="747"/>
      <c r="HGK110" s="747"/>
      <c r="HGL110" s="747"/>
      <c r="HGM110" s="747"/>
      <c r="HGN110" s="747"/>
      <c r="HGO110" s="747"/>
      <c r="HGP110" s="747"/>
      <c r="HGQ110" s="747"/>
      <c r="HGR110" s="747"/>
      <c r="HGS110" s="747"/>
      <c r="HGT110" s="747"/>
      <c r="HGU110" s="747"/>
      <c r="HGV110" s="747"/>
      <c r="HGW110" s="747"/>
      <c r="HGX110" s="747"/>
      <c r="HGY110" s="747"/>
      <c r="HGZ110" s="747"/>
      <c r="HHA110" s="747"/>
      <c r="HHB110" s="747"/>
      <c r="HHC110" s="747"/>
      <c r="HHD110" s="747"/>
      <c r="HHE110" s="747"/>
      <c r="HHF110" s="747"/>
      <c r="HHG110" s="747"/>
      <c r="HHH110" s="747"/>
      <c r="HHI110" s="747"/>
      <c r="HHJ110" s="747"/>
      <c r="HHK110" s="747"/>
      <c r="HHL110" s="747"/>
      <c r="HHM110" s="747"/>
      <c r="HHN110" s="747"/>
      <c r="HHO110" s="747"/>
      <c r="HHP110" s="747"/>
      <c r="HHQ110" s="747"/>
      <c r="HHR110" s="747"/>
      <c r="HHS110" s="747"/>
      <c r="HHT110" s="747"/>
      <c r="HHU110" s="747"/>
      <c r="HHV110" s="747"/>
      <c r="HHW110" s="747"/>
      <c r="HHX110" s="747"/>
      <c r="HHY110" s="747"/>
      <c r="HHZ110" s="747"/>
      <c r="HIA110" s="747"/>
      <c r="HIB110" s="747"/>
      <c r="HIC110" s="747"/>
      <c r="HID110" s="747"/>
      <c r="HIE110" s="747"/>
      <c r="HIF110" s="747"/>
      <c r="HIG110" s="747"/>
      <c r="HIH110" s="747"/>
      <c r="HII110" s="747"/>
      <c r="HIJ110" s="747"/>
      <c r="HIK110" s="747"/>
      <c r="HIL110" s="747"/>
      <c r="HIM110" s="747"/>
      <c r="HIN110" s="747"/>
      <c r="HIO110" s="747"/>
      <c r="HIP110" s="747"/>
      <c r="HIQ110" s="747"/>
      <c r="HIR110" s="747"/>
      <c r="HIS110" s="747"/>
      <c r="HIT110" s="747"/>
      <c r="HIU110" s="747"/>
      <c r="HIV110" s="747"/>
      <c r="HIW110" s="747"/>
      <c r="HIX110" s="747"/>
      <c r="HIY110" s="747"/>
      <c r="HIZ110" s="747"/>
      <c r="HJA110" s="747"/>
      <c r="HJB110" s="747"/>
      <c r="HJC110" s="747"/>
      <c r="HJD110" s="747"/>
      <c r="HJE110" s="747"/>
      <c r="HJF110" s="747"/>
      <c r="HJG110" s="747"/>
      <c r="HJH110" s="747"/>
      <c r="HJI110" s="747"/>
      <c r="HJJ110" s="747"/>
      <c r="HJK110" s="747"/>
      <c r="HJL110" s="747"/>
      <c r="HJM110" s="747"/>
      <c r="HJN110" s="747"/>
      <c r="HJO110" s="747"/>
      <c r="HJP110" s="747"/>
      <c r="HJQ110" s="747"/>
      <c r="HJR110" s="747"/>
      <c r="HJS110" s="747"/>
      <c r="HJT110" s="747"/>
      <c r="HJU110" s="747"/>
      <c r="HJV110" s="747"/>
      <c r="HJW110" s="747"/>
      <c r="HJX110" s="747"/>
      <c r="HJY110" s="747"/>
      <c r="HJZ110" s="747"/>
      <c r="HKA110" s="747"/>
      <c r="HKB110" s="747"/>
      <c r="HKC110" s="747"/>
      <c r="HKD110" s="747"/>
      <c r="HKE110" s="747"/>
      <c r="HKF110" s="747"/>
      <c r="HKG110" s="747"/>
      <c r="HKH110" s="747"/>
      <c r="HKI110" s="747"/>
      <c r="HKJ110" s="747"/>
      <c r="HKK110" s="747"/>
      <c r="HKL110" s="747"/>
      <c r="HKM110" s="747"/>
      <c r="HKN110" s="747"/>
      <c r="HKO110" s="747"/>
      <c r="HKP110" s="747"/>
      <c r="HKQ110" s="747"/>
      <c r="HKR110" s="747"/>
      <c r="HKS110" s="747"/>
      <c r="HKT110" s="747"/>
      <c r="HKU110" s="747"/>
      <c r="HKV110" s="747"/>
      <c r="HKW110" s="747"/>
      <c r="HKX110" s="747"/>
      <c r="HKY110" s="747"/>
      <c r="HKZ110" s="747"/>
      <c r="HLA110" s="747"/>
      <c r="HLB110" s="747"/>
      <c r="HLC110" s="747"/>
      <c r="HLD110" s="747"/>
      <c r="HLE110" s="747"/>
      <c r="HLF110" s="747"/>
      <c r="HLG110" s="747"/>
      <c r="HLH110" s="747"/>
      <c r="HLI110" s="747"/>
      <c r="HLJ110" s="747"/>
      <c r="HLK110" s="747"/>
      <c r="HLL110" s="747"/>
      <c r="HLM110" s="747"/>
      <c r="HLN110" s="747"/>
      <c r="HLO110" s="747"/>
      <c r="HLP110" s="747"/>
      <c r="HLQ110" s="747"/>
      <c r="HLR110" s="747"/>
      <c r="HLS110" s="747"/>
      <c r="HLT110" s="747"/>
      <c r="HLU110" s="747"/>
      <c r="HLV110" s="747"/>
      <c r="HLW110" s="747"/>
      <c r="HLX110" s="747"/>
      <c r="HLY110" s="747"/>
      <c r="HLZ110" s="747"/>
      <c r="HMA110" s="747"/>
      <c r="HMB110" s="747"/>
      <c r="HMC110" s="747"/>
      <c r="HMD110" s="747"/>
      <c r="HME110" s="747"/>
      <c r="HMF110" s="747"/>
      <c r="HMG110" s="747"/>
      <c r="HMH110" s="747"/>
      <c r="HMI110" s="747"/>
      <c r="HMJ110" s="747"/>
      <c r="HMK110" s="747"/>
      <c r="HML110" s="747"/>
      <c r="HMM110" s="747"/>
      <c r="HMN110" s="747"/>
      <c r="HMO110" s="747"/>
      <c r="HMP110" s="747"/>
      <c r="HMQ110" s="747"/>
      <c r="HMR110" s="747"/>
      <c r="HMS110" s="747"/>
      <c r="HMT110" s="747"/>
      <c r="HMU110" s="747"/>
      <c r="HMV110" s="747"/>
      <c r="HMW110" s="747"/>
      <c r="HMX110" s="747"/>
      <c r="HMY110" s="747"/>
      <c r="HMZ110" s="747"/>
      <c r="HNA110" s="747"/>
      <c r="HNB110" s="747"/>
      <c r="HNC110" s="747"/>
      <c r="HND110" s="747"/>
      <c r="HNE110" s="747"/>
      <c r="HNF110" s="747"/>
      <c r="HNG110" s="747"/>
      <c r="HNH110" s="747"/>
      <c r="HNI110" s="747"/>
      <c r="HNJ110" s="747"/>
      <c r="HNK110" s="747"/>
      <c r="HNL110" s="747"/>
      <c r="HNM110" s="747"/>
      <c r="HNN110" s="747"/>
      <c r="HNO110" s="747"/>
      <c r="HNP110" s="747"/>
      <c r="HNQ110" s="747"/>
      <c r="HNR110" s="747"/>
      <c r="HNS110" s="747"/>
      <c r="HNT110" s="747"/>
      <c r="HNU110" s="747"/>
      <c r="HNV110" s="747"/>
      <c r="HNW110" s="747"/>
      <c r="HNX110" s="747"/>
      <c r="HNY110" s="747"/>
      <c r="HNZ110" s="747"/>
      <c r="HOA110" s="747"/>
      <c r="HOB110" s="747"/>
      <c r="HOC110" s="747"/>
      <c r="HOD110" s="747"/>
      <c r="HOE110" s="747"/>
      <c r="HOF110" s="747"/>
      <c r="HOG110" s="747"/>
      <c r="HOH110" s="747"/>
      <c r="HOI110" s="747"/>
      <c r="HOJ110" s="747"/>
      <c r="HOK110" s="747"/>
      <c r="HOL110" s="747"/>
      <c r="HOM110" s="747"/>
      <c r="HON110" s="747"/>
      <c r="HOO110" s="747"/>
      <c r="HOP110" s="747"/>
      <c r="HOQ110" s="747"/>
      <c r="HOR110" s="747"/>
      <c r="HOS110" s="747"/>
      <c r="HOT110" s="747"/>
      <c r="HOU110" s="747"/>
      <c r="HOV110" s="747"/>
      <c r="HOW110" s="747"/>
      <c r="HOX110" s="747"/>
      <c r="HOY110" s="747"/>
      <c r="HOZ110" s="747"/>
      <c r="HPA110" s="747"/>
      <c r="HPB110" s="747"/>
      <c r="HPC110" s="747"/>
      <c r="HPD110" s="747"/>
      <c r="HPE110" s="747"/>
      <c r="HPF110" s="747"/>
      <c r="HPG110" s="747"/>
      <c r="HPH110" s="747"/>
      <c r="HPI110" s="747"/>
      <c r="HPJ110" s="747"/>
      <c r="HPK110" s="747"/>
      <c r="HPL110" s="747"/>
      <c r="HPM110" s="747"/>
      <c r="HPN110" s="747"/>
      <c r="HPO110" s="747"/>
      <c r="HPP110" s="747"/>
      <c r="HPQ110" s="747"/>
      <c r="HPR110" s="747"/>
      <c r="HPS110" s="747"/>
      <c r="HPT110" s="747"/>
      <c r="HPU110" s="747"/>
      <c r="HPV110" s="747"/>
      <c r="HPW110" s="747"/>
      <c r="HPX110" s="747"/>
      <c r="HPY110" s="747"/>
      <c r="HPZ110" s="747"/>
      <c r="HQA110" s="747"/>
      <c r="HQB110" s="747"/>
      <c r="HQC110" s="747"/>
      <c r="HQD110" s="747"/>
      <c r="HQE110" s="747"/>
      <c r="HQF110" s="747"/>
      <c r="HQG110" s="747"/>
      <c r="HQH110" s="747"/>
      <c r="HQI110" s="747"/>
      <c r="HQJ110" s="747"/>
      <c r="HQK110" s="747"/>
      <c r="HQL110" s="747"/>
      <c r="HQM110" s="747"/>
      <c r="HQN110" s="747"/>
      <c r="HQO110" s="747"/>
      <c r="HQP110" s="747"/>
      <c r="HQQ110" s="747"/>
      <c r="HQR110" s="747"/>
      <c r="HQS110" s="747"/>
      <c r="HQT110" s="747"/>
      <c r="HQU110" s="747"/>
      <c r="HQV110" s="747"/>
      <c r="HQW110" s="747"/>
      <c r="HQX110" s="747"/>
      <c r="HQY110" s="747"/>
      <c r="HQZ110" s="747"/>
      <c r="HRA110" s="747"/>
      <c r="HRB110" s="747"/>
      <c r="HRC110" s="747"/>
      <c r="HRD110" s="747"/>
      <c r="HRE110" s="747"/>
      <c r="HRF110" s="747"/>
      <c r="HRG110" s="747"/>
      <c r="HRH110" s="747"/>
      <c r="HRI110" s="747"/>
      <c r="HRJ110" s="747"/>
      <c r="HRK110" s="747"/>
      <c r="HRL110" s="747"/>
      <c r="HRM110" s="747"/>
      <c r="HRN110" s="747"/>
      <c r="HRO110" s="747"/>
      <c r="HRP110" s="747"/>
      <c r="HRQ110" s="747"/>
      <c r="HRR110" s="747"/>
      <c r="HRS110" s="747"/>
      <c r="HRT110" s="747"/>
      <c r="HRU110" s="747"/>
      <c r="HRV110" s="747"/>
      <c r="HRW110" s="747"/>
      <c r="HRX110" s="747"/>
      <c r="HRY110" s="747"/>
      <c r="HRZ110" s="747"/>
      <c r="HSA110" s="747"/>
      <c r="HSB110" s="747"/>
      <c r="HSC110" s="747"/>
      <c r="HSD110" s="747"/>
      <c r="HSE110" s="747"/>
      <c r="HSF110" s="747"/>
      <c r="HSG110" s="747"/>
      <c r="HSH110" s="747"/>
      <c r="HSI110" s="747"/>
      <c r="HSJ110" s="747"/>
      <c r="HSK110" s="747"/>
      <c r="HSL110" s="747"/>
      <c r="HSM110" s="747"/>
      <c r="HSN110" s="747"/>
      <c r="HSO110" s="747"/>
      <c r="HSP110" s="747"/>
      <c r="HSQ110" s="747"/>
      <c r="HSR110" s="747"/>
      <c r="HSS110" s="747"/>
      <c r="HST110" s="747"/>
      <c r="HSU110" s="747"/>
      <c r="HSV110" s="747"/>
      <c r="HSW110" s="747"/>
      <c r="HSX110" s="747"/>
      <c r="HSY110" s="747"/>
      <c r="HSZ110" s="747"/>
      <c r="HTA110" s="747"/>
      <c r="HTB110" s="747"/>
      <c r="HTC110" s="747"/>
      <c r="HTD110" s="747"/>
      <c r="HTE110" s="747"/>
      <c r="HTF110" s="747"/>
      <c r="HTG110" s="747"/>
      <c r="HTH110" s="747"/>
      <c r="HTI110" s="747"/>
      <c r="HTJ110" s="747"/>
      <c r="HTK110" s="747"/>
      <c r="HTL110" s="747"/>
      <c r="HTM110" s="747"/>
      <c r="HTN110" s="747"/>
      <c r="HTO110" s="747"/>
      <c r="HTP110" s="747"/>
      <c r="HTQ110" s="747"/>
      <c r="HTR110" s="747"/>
      <c r="HTS110" s="747"/>
      <c r="HTT110" s="747"/>
      <c r="HTU110" s="747"/>
      <c r="HTV110" s="747"/>
      <c r="HTW110" s="747"/>
      <c r="HTX110" s="747"/>
      <c r="HTY110" s="747"/>
      <c r="HTZ110" s="747"/>
      <c r="HUA110" s="747"/>
      <c r="HUB110" s="747"/>
      <c r="HUC110" s="747"/>
      <c r="HUD110" s="747"/>
      <c r="HUE110" s="747"/>
      <c r="HUF110" s="747"/>
      <c r="HUG110" s="747"/>
      <c r="HUH110" s="747"/>
      <c r="HUI110" s="747"/>
      <c r="HUJ110" s="747"/>
      <c r="HUK110" s="747"/>
      <c r="HUL110" s="747"/>
      <c r="HUM110" s="747"/>
      <c r="HUN110" s="747"/>
      <c r="HUO110" s="747"/>
      <c r="HUP110" s="747"/>
      <c r="HUQ110" s="747"/>
      <c r="HUR110" s="747"/>
      <c r="HUS110" s="747"/>
      <c r="HUT110" s="747"/>
      <c r="HUU110" s="747"/>
      <c r="HUV110" s="747"/>
      <c r="HUW110" s="747"/>
      <c r="HUX110" s="747"/>
      <c r="HUY110" s="747"/>
      <c r="HUZ110" s="747"/>
      <c r="HVA110" s="747"/>
      <c r="HVB110" s="747"/>
      <c r="HVC110" s="747"/>
      <c r="HVD110" s="747"/>
      <c r="HVE110" s="747"/>
      <c r="HVF110" s="747"/>
      <c r="HVG110" s="747"/>
      <c r="HVH110" s="747"/>
      <c r="HVI110" s="747"/>
      <c r="HVJ110" s="747"/>
      <c r="HVK110" s="747"/>
      <c r="HVL110" s="747"/>
      <c r="HVM110" s="747"/>
      <c r="HVN110" s="747"/>
      <c r="HVO110" s="747"/>
      <c r="HVP110" s="747"/>
      <c r="HVQ110" s="747"/>
      <c r="HVR110" s="747"/>
      <c r="HVS110" s="747"/>
      <c r="HVT110" s="747"/>
      <c r="HVU110" s="747"/>
      <c r="HVV110" s="747"/>
      <c r="HVW110" s="747"/>
      <c r="HVX110" s="747"/>
      <c r="HVY110" s="747"/>
      <c r="HVZ110" s="747"/>
      <c r="HWA110" s="747"/>
      <c r="HWB110" s="747"/>
      <c r="HWC110" s="747"/>
      <c r="HWD110" s="747"/>
      <c r="HWE110" s="747"/>
      <c r="HWF110" s="747"/>
      <c r="HWG110" s="747"/>
      <c r="HWH110" s="747"/>
      <c r="HWI110" s="747"/>
      <c r="HWJ110" s="747"/>
      <c r="HWK110" s="747"/>
      <c r="HWL110" s="747"/>
      <c r="HWM110" s="747"/>
      <c r="HWN110" s="747"/>
      <c r="HWO110" s="747"/>
      <c r="HWP110" s="747"/>
      <c r="HWQ110" s="747"/>
      <c r="HWR110" s="747"/>
      <c r="HWS110" s="747"/>
      <c r="HWT110" s="747"/>
      <c r="HWU110" s="747"/>
      <c r="HWV110" s="747"/>
      <c r="HWW110" s="747"/>
      <c r="HWX110" s="747"/>
      <c r="HWY110" s="747"/>
      <c r="HWZ110" s="747"/>
      <c r="HXA110" s="747"/>
      <c r="HXB110" s="747"/>
      <c r="HXC110" s="747"/>
      <c r="HXD110" s="747"/>
      <c r="HXE110" s="747"/>
      <c r="HXF110" s="747"/>
      <c r="HXG110" s="747"/>
      <c r="HXH110" s="747"/>
      <c r="HXI110" s="747"/>
      <c r="HXJ110" s="747"/>
      <c r="HXK110" s="747"/>
      <c r="HXL110" s="747"/>
      <c r="HXM110" s="747"/>
      <c r="HXN110" s="747"/>
      <c r="HXO110" s="747"/>
      <c r="HXP110" s="747"/>
      <c r="HXQ110" s="747"/>
      <c r="HXR110" s="747"/>
      <c r="HXS110" s="747"/>
      <c r="HXT110" s="747"/>
      <c r="HXU110" s="747"/>
      <c r="HXV110" s="747"/>
      <c r="HXW110" s="747"/>
      <c r="HXX110" s="747"/>
      <c r="HXY110" s="747"/>
      <c r="HXZ110" s="747"/>
      <c r="HYA110" s="747"/>
      <c r="HYB110" s="747"/>
      <c r="HYC110" s="747"/>
      <c r="HYD110" s="747"/>
      <c r="HYE110" s="747"/>
      <c r="HYF110" s="747"/>
      <c r="HYG110" s="747"/>
      <c r="HYH110" s="747"/>
      <c r="HYI110" s="747"/>
      <c r="HYJ110" s="747"/>
      <c r="HYK110" s="747"/>
      <c r="HYL110" s="747"/>
      <c r="HYM110" s="747"/>
      <c r="HYN110" s="747"/>
      <c r="HYO110" s="747"/>
      <c r="HYP110" s="747"/>
      <c r="HYQ110" s="747"/>
      <c r="HYR110" s="747"/>
      <c r="HYS110" s="747"/>
      <c r="HYT110" s="747"/>
      <c r="HYU110" s="747"/>
      <c r="HYV110" s="747"/>
      <c r="HYW110" s="747"/>
      <c r="HYX110" s="747"/>
      <c r="HYY110" s="747"/>
      <c r="HYZ110" s="747"/>
      <c r="HZA110" s="747"/>
      <c r="HZB110" s="747"/>
      <c r="HZC110" s="747"/>
      <c r="HZD110" s="747"/>
      <c r="HZE110" s="747"/>
      <c r="HZF110" s="747"/>
      <c r="HZG110" s="747"/>
      <c r="HZH110" s="747"/>
      <c r="HZI110" s="747"/>
      <c r="HZJ110" s="747"/>
      <c r="HZK110" s="747"/>
      <c r="HZL110" s="747"/>
      <c r="HZM110" s="747"/>
      <c r="HZN110" s="747"/>
      <c r="HZO110" s="747"/>
      <c r="HZP110" s="747"/>
      <c r="HZQ110" s="747"/>
      <c r="HZR110" s="747"/>
      <c r="HZS110" s="747"/>
      <c r="HZT110" s="747"/>
      <c r="HZU110" s="747"/>
      <c r="HZV110" s="747"/>
      <c r="HZW110" s="747"/>
      <c r="HZX110" s="747"/>
      <c r="HZY110" s="747"/>
      <c r="HZZ110" s="747"/>
      <c r="IAA110" s="747"/>
      <c r="IAB110" s="747"/>
      <c r="IAC110" s="747"/>
      <c r="IAD110" s="747"/>
      <c r="IAE110" s="747"/>
      <c r="IAF110" s="747"/>
      <c r="IAG110" s="747"/>
      <c r="IAH110" s="747"/>
      <c r="IAI110" s="747"/>
      <c r="IAJ110" s="747"/>
      <c r="IAK110" s="747"/>
      <c r="IAL110" s="747"/>
      <c r="IAM110" s="747"/>
      <c r="IAN110" s="747"/>
      <c r="IAO110" s="747"/>
      <c r="IAP110" s="747"/>
      <c r="IAQ110" s="747"/>
      <c r="IAR110" s="747"/>
      <c r="IAS110" s="747"/>
      <c r="IAT110" s="747"/>
      <c r="IAU110" s="747"/>
      <c r="IAV110" s="747"/>
      <c r="IAW110" s="747"/>
      <c r="IAX110" s="747"/>
      <c r="IAY110" s="747"/>
      <c r="IAZ110" s="747"/>
      <c r="IBA110" s="747"/>
      <c r="IBB110" s="747"/>
      <c r="IBC110" s="747"/>
      <c r="IBD110" s="747"/>
      <c r="IBE110" s="747"/>
      <c r="IBF110" s="747"/>
      <c r="IBG110" s="747"/>
      <c r="IBH110" s="747"/>
      <c r="IBI110" s="747"/>
      <c r="IBJ110" s="747"/>
      <c r="IBK110" s="747"/>
      <c r="IBL110" s="747"/>
      <c r="IBM110" s="747"/>
      <c r="IBN110" s="747"/>
      <c r="IBO110" s="747"/>
      <c r="IBP110" s="747"/>
      <c r="IBQ110" s="747"/>
      <c r="IBR110" s="747"/>
      <c r="IBS110" s="747"/>
      <c r="IBT110" s="747"/>
      <c r="IBU110" s="747"/>
      <c r="IBV110" s="747"/>
      <c r="IBW110" s="747"/>
      <c r="IBX110" s="747"/>
      <c r="IBY110" s="747"/>
      <c r="IBZ110" s="747"/>
      <c r="ICA110" s="747"/>
      <c r="ICB110" s="747"/>
      <c r="ICC110" s="747"/>
      <c r="ICD110" s="747"/>
      <c r="ICE110" s="747"/>
      <c r="ICF110" s="747"/>
      <c r="ICG110" s="747"/>
      <c r="ICH110" s="747"/>
      <c r="ICI110" s="747"/>
      <c r="ICJ110" s="747"/>
      <c r="ICK110" s="747"/>
      <c r="ICL110" s="747"/>
      <c r="ICM110" s="747"/>
      <c r="ICN110" s="747"/>
      <c r="ICO110" s="747"/>
      <c r="ICP110" s="747"/>
      <c r="ICQ110" s="747"/>
      <c r="ICR110" s="747"/>
      <c r="ICS110" s="747"/>
      <c r="ICT110" s="747"/>
      <c r="ICU110" s="747"/>
      <c r="ICV110" s="747"/>
      <c r="ICW110" s="747"/>
      <c r="ICX110" s="747"/>
      <c r="ICY110" s="747"/>
      <c r="ICZ110" s="747"/>
      <c r="IDA110" s="747"/>
      <c r="IDB110" s="747"/>
      <c r="IDC110" s="747"/>
      <c r="IDD110" s="747"/>
      <c r="IDE110" s="747"/>
      <c r="IDF110" s="747"/>
      <c r="IDG110" s="747"/>
      <c r="IDH110" s="747"/>
      <c r="IDI110" s="747"/>
      <c r="IDJ110" s="747"/>
      <c r="IDK110" s="747"/>
      <c r="IDL110" s="747"/>
      <c r="IDM110" s="747"/>
      <c r="IDN110" s="747"/>
      <c r="IDO110" s="747"/>
      <c r="IDP110" s="747"/>
      <c r="IDQ110" s="747"/>
      <c r="IDR110" s="747"/>
      <c r="IDS110" s="747"/>
      <c r="IDT110" s="747"/>
      <c r="IDU110" s="747"/>
      <c r="IDV110" s="747"/>
      <c r="IDW110" s="747"/>
      <c r="IDX110" s="747"/>
      <c r="IDY110" s="747"/>
      <c r="IDZ110" s="747"/>
      <c r="IEA110" s="747"/>
      <c r="IEB110" s="747"/>
      <c r="IEC110" s="747"/>
      <c r="IED110" s="747"/>
      <c r="IEE110" s="747"/>
      <c r="IEF110" s="747"/>
      <c r="IEG110" s="747"/>
      <c r="IEH110" s="747"/>
      <c r="IEI110" s="747"/>
      <c r="IEJ110" s="747"/>
      <c r="IEK110" s="747"/>
      <c r="IEL110" s="747"/>
      <c r="IEM110" s="747"/>
      <c r="IEN110" s="747"/>
      <c r="IEO110" s="747"/>
      <c r="IEP110" s="747"/>
      <c r="IEQ110" s="747"/>
      <c r="IER110" s="747"/>
      <c r="IES110" s="747"/>
      <c r="IET110" s="747"/>
      <c r="IEU110" s="747"/>
      <c r="IEV110" s="747"/>
      <c r="IEW110" s="747"/>
      <c r="IEX110" s="747"/>
      <c r="IEY110" s="747"/>
      <c r="IEZ110" s="747"/>
      <c r="IFA110" s="747"/>
      <c r="IFB110" s="747"/>
      <c r="IFC110" s="747"/>
      <c r="IFD110" s="747"/>
      <c r="IFE110" s="747"/>
      <c r="IFF110" s="747"/>
      <c r="IFG110" s="747"/>
      <c r="IFH110" s="747"/>
      <c r="IFI110" s="747"/>
      <c r="IFJ110" s="747"/>
      <c r="IFK110" s="747"/>
      <c r="IFL110" s="747"/>
      <c r="IFM110" s="747"/>
      <c r="IFN110" s="747"/>
      <c r="IFO110" s="747"/>
      <c r="IFP110" s="747"/>
      <c r="IFQ110" s="747"/>
      <c r="IFR110" s="747"/>
      <c r="IFS110" s="747"/>
      <c r="IFT110" s="747"/>
      <c r="IFU110" s="747"/>
      <c r="IFV110" s="747"/>
      <c r="IFW110" s="747"/>
      <c r="IFX110" s="747"/>
      <c r="IFY110" s="747"/>
      <c r="IFZ110" s="747"/>
      <c r="IGA110" s="747"/>
      <c r="IGB110" s="747"/>
      <c r="IGC110" s="747"/>
      <c r="IGD110" s="747"/>
      <c r="IGE110" s="747"/>
      <c r="IGF110" s="747"/>
      <c r="IGG110" s="747"/>
      <c r="IGH110" s="747"/>
      <c r="IGI110" s="747"/>
      <c r="IGJ110" s="747"/>
      <c r="IGK110" s="747"/>
      <c r="IGL110" s="747"/>
      <c r="IGM110" s="747"/>
      <c r="IGN110" s="747"/>
      <c r="IGO110" s="747"/>
      <c r="IGP110" s="747"/>
      <c r="IGQ110" s="747"/>
      <c r="IGR110" s="747"/>
      <c r="IGS110" s="747"/>
      <c r="IGT110" s="747"/>
      <c r="IGU110" s="747"/>
      <c r="IGV110" s="747"/>
      <c r="IGW110" s="747"/>
      <c r="IGX110" s="747"/>
      <c r="IGY110" s="747"/>
      <c r="IGZ110" s="747"/>
      <c r="IHA110" s="747"/>
      <c r="IHB110" s="747"/>
      <c r="IHC110" s="747"/>
      <c r="IHD110" s="747"/>
      <c r="IHE110" s="747"/>
      <c r="IHF110" s="747"/>
      <c r="IHG110" s="747"/>
      <c r="IHH110" s="747"/>
      <c r="IHI110" s="747"/>
      <c r="IHJ110" s="747"/>
      <c r="IHK110" s="747"/>
      <c r="IHL110" s="747"/>
      <c r="IHM110" s="747"/>
      <c r="IHN110" s="747"/>
      <c r="IHO110" s="747"/>
      <c r="IHP110" s="747"/>
      <c r="IHQ110" s="747"/>
      <c r="IHR110" s="747"/>
      <c r="IHS110" s="747"/>
      <c r="IHT110" s="747"/>
      <c r="IHU110" s="747"/>
      <c r="IHV110" s="747"/>
      <c r="IHW110" s="747"/>
      <c r="IHX110" s="747"/>
      <c r="IHY110" s="747"/>
      <c r="IHZ110" s="747"/>
      <c r="IIA110" s="747"/>
      <c r="IIB110" s="747"/>
      <c r="IIC110" s="747"/>
      <c r="IID110" s="747"/>
      <c r="IIE110" s="747"/>
      <c r="IIF110" s="747"/>
      <c r="IIG110" s="747"/>
      <c r="IIH110" s="747"/>
      <c r="III110" s="747"/>
      <c r="IIJ110" s="747"/>
      <c r="IIK110" s="747"/>
      <c r="IIL110" s="747"/>
      <c r="IIM110" s="747"/>
      <c r="IIN110" s="747"/>
      <c r="IIO110" s="747"/>
      <c r="IIP110" s="747"/>
      <c r="IIQ110" s="747"/>
      <c r="IIR110" s="747"/>
      <c r="IIS110" s="747"/>
      <c r="IIT110" s="747"/>
      <c r="IIU110" s="747"/>
      <c r="IIV110" s="747"/>
      <c r="IIW110" s="747"/>
      <c r="IIX110" s="747"/>
      <c r="IIY110" s="747"/>
      <c r="IIZ110" s="747"/>
      <c r="IJA110" s="747"/>
      <c r="IJB110" s="747"/>
      <c r="IJC110" s="747"/>
      <c r="IJD110" s="747"/>
      <c r="IJE110" s="747"/>
      <c r="IJF110" s="747"/>
      <c r="IJG110" s="747"/>
      <c r="IJH110" s="747"/>
      <c r="IJI110" s="747"/>
      <c r="IJJ110" s="747"/>
      <c r="IJK110" s="747"/>
      <c r="IJL110" s="747"/>
      <c r="IJM110" s="747"/>
      <c r="IJN110" s="747"/>
      <c r="IJO110" s="747"/>
      <c r="IJP110" s="747"/>
      <c r="IJQ110" s="747"/>
      <c r="IJR110" s="747"/>
      <c r="IJS110" s="747"/>
      <c r="IJT110" s="747"/>
      <c r="IJU110" s="747"/>
      <c r="IJV110" s="747"/>
      <c r="IJW110" s="747"/>
      <c r="IJX110" s="747"/>
      <c r="IJY110" s="747"/>
      <c r="IJZ110" s="747"/>
      <c r="IKA110" s="747"/>
      <c r="IKB110" s="747"/>
      <c r="IKC110" s="747"/>
      <c r="IKD110" s="747"/>
      <c r="IKE110" s="747"/>
      <c r="IKF110" s="747"/>
      <c r="IKG110" s="747"/>
      <c r="IKH110" s="747"/>
      <c r="IKI110" s="747"/>
      <c r="IKJ110" s="747"/>
      <c r="IKK110" s="747"/>
      <c r="IKL110" s="747"/>
      <c r="IKM110" s="747"/>
      <c r="IKN110" s="747"/>
      <c r="IKO110" s="747"/>
      <c r="IKP110" s="747"/>
      <c r="IKQ110" s="747"/>
      <c r="IKR110" s="747"/>
      <c r="IKS110" s="747"/>
      <c r="IKT110" s="747"/>
      <c r="IKU110" s="747"/>
      <c r="IKV110" s="747"/>
      <c r="IKW110" s="747"/>
      <c r="IKX110" s="747"/>
      <c r="IKY110" s="747"/>
      <c r="IKZ110" s="747"/>
      <c r="ILA110" s="747"/>
      <c r="ILB110" s="747"/>
      <c r="ILC110" s="747"/>
      <c r="ILD110" s="747"/>
      <c r="ILE110" s="747"/>
      <c r="ILF110" s="747"/>
      <c r="ILG110" s="747"/>
      <c r="ILH110" s="747"/>
      <c r="ILI110" s="747"/>
      <c r="ILJ110" s="747"/>
      <c r="ILK110" s="747"/>
      <c r="ILL110" s="747"/>
      <c r="ILM110" s="747"/>
      <c r="ILN110" s="747"/>
      <c r="ILO110" s="747"/>
      <c r="ILP110" s="747"/>
      <c r="ILQ110" s="747"/>
      <c r="ILR110" s="747"/>
      <c r="ILS110" s="747"/>
      <c r="ILT110" s="747"/>
      <c r="ILU110" s="747"/>
      <c r="ILV110" s="747"/>
      <c r="ILW110" s="747"/>
      <c r="ILX110" s="747"/>
      <c r="ILY110" s="747"/>
      <c r="ILZ110" s="747"/>
      <c r="IMA110" s="747"/>
      <c r="IMB110" s="747"/>
      <c r="IMC110" s="747"/>
      <c r="IMD110" s="747"/>
      <c r="IME110" s="747"/>
      <c r="IMF110" s="747"/>
      <c r="IMG110" s="747"/>
      <c r="IMH110" s="747"/>
      <c r="IMI110" s="747"/>
      <c r="IMJ110" s="747"/>
      <c r="IMK110" s="747"/>
      <c r="IML110" s="747"/>
      <c r="IMM110" s="747"/>
      <c r="IMN110" s="747"/>
      <c r="IMO110" s="747"/>
      <c r="IMP110" s="747"/>
      <c r="IMQ110" s="747"/>
      <c r="IMR110" s="747"/>
      <c r="IMS110" s="747"/>
      <c r="IMT110" s="747"/>
      <c r="IMU110" s="747"/>
      <c r="IMV110" s="747"/>
      <c r="IMW110" s="747"/>
      <c r="IMX110" s="747"/>
      <c r="IMY110" s="747"/>
      <c r="IMZ110" s="747"/>
      <c r="INA110" s="747"/>
      <c r="INB110" s="747"/>
      <c r="INC110" s="747"/>
      <c r="IND110" s="747"/>
      <c r="INE110" s="747"/>
      <c r="INF110" s="747"/>
      <c r="ING110" s="747"/>
      <c r="INH110" s="747"/>
      <c r="INI110" s="747"/>
      <c r="INJ110" s="747"/>
      <c r="INK110" s="747"/>
      <c r="INL110" s="747"/>
      <c r="INM110" s="747"/>
      <c r="INN110" s="747"/>
      <c r="INO110" s="747"/>
      <c r="INP110" s="747"/>
      <c r="INQ110" s="747"/>
      <c r="INR110" s="747"/>
      <c r="INS110" s="747"/>
      <c r="INT110" s="747"/>
      <c r="INU110" s="747"/>
      <c r="INV110" s="747"/>
      <c r="INW110" s="747"/>
      <c r="INX110" s="747"/>
      <c r="INY110" s="747"/>
      <c r="INZ110" s="747"/>
      <c r="IOA110" s="747"/>
      <c r="IOB110" s="747"/>
      <c r="IOC110" s="747"/>
      <c r="IOD110" s="747"/>
      <c r="IOE110" s="747"/>
      <c r="IOF110" s="747"/>
      <c r="IOG110" s="747"/>
      <c r="IOH110" s="747"/>
      <c r="IOI110" s="747"/>
      <c r="IOJ110" s="747"/>
      <c r="IOK110" s="747"/>
      <c r="IOL110" s="747"/>
      <c r="IOM110" s="747"/>
      <c r="ION110" s="747"/>
      <c r="IOO110" s="747"/>
      <c r="IOP110" s="747"/>
      <c r="IOQ110" s="747"/>
      <c r="IOR110" s="747"/>
      <c r="IOS110" s="747"/>
      <c r="IOT110" s="747"/>
      <c r="IOU110" s="747"/>
      <c r="IOV110" s="747"/>
      <c r="IOW110" s="747"/>
      <c r="IOX110" s="747"/>
      <c r="IOY110" s="747"/>
      <c r="IOZ110" s="747"/>
      <c r="IPA110" s="747"/>
      <c r="IPB110" s="747"/>
      <c r="IPC110" s="747"/>
      <c r="IPD110" s="747"/>
      <c r="IPE110" s="747"/>
      <c r="IPF110" s="747"/>
      <c r="IPG110" s="747"/>
      <c r="IPH110" s="747"/>
      <c r="IPI110" s="747"/>
      <c r="IPJ110" s="747"/>
      <c r="IPK110" s="747"/>
      <c r="IPL110" s="747"/>
      <c r="IPM110" s="747"/>
      <c r="IPN110" s="747"/>
      <c r="IPO110" s="747"/>
      <c r="IPP110" s="747"/>
      <c r="IPQ110" s="747"/>
      <c r="IPR110" s="747"/>
      <c r="IPS110" s="747"/>
      <c r="IPT110" s="747"/>
      <c r="IPU110" s="747"/>
      <c r="IPV110" s="747"/>
      <c r="IPW110" s="747"/>
      <c r="IPX110" s="747"/>
      <c r="IPY110" s="747"/>
      <c r="IPZ110" s="747"/>
      <c r="IQA110" s="747"/>
      <c r="IQB110" s="747"/>
      <c r="IQC110" s="747"/>
      <c r="IQD110" s="747"/>
      <c r="IQE110" s="747"/>
      <c r="IQF110" s="747"/>
      <c r="IQG110" s="747"/>
      <c r="IQH110" s="747"/>
      <c r="IQI110" s="747"/>
      <c r="IQJ110" s="747"/>
      <c r="IQK110" s="747"/>
      <c r="IQL110" s="747"/>
      <c r="IQM110" s="747"/>
      <c r="IQN110" s="747"/>
      <c r="IQO110" s="747"/>
      <c r="IQP110" s="747"/>
      <c r="IQQ110" s="747"/>
      <c r="IQR110" s="747"/>
      <c r="IQS110" s="747"/>
      <c r="IQT110" s="747"/>
      <c r="IQU110" s="747"/>
      <c r="IQV110" s="747"/>
      <c r="IQW110" s="747"/>
      <c r="IQX110" s="747"/>
      <c r="IQY110" s="747"/>
      <c r="IQZ110" s="747"/>
      <c r="IRA110" s="747"/>
      <c r="IRB110" s="747"/>
      <c r="IRC110" s="747"/>
      <c r="IRD110" s="747"/>
      <c r="IRE110" s="747"/>
      <c r="IRF110" s="747"/>
      <c r="IRG110" s="747"/>
      <c r="IRH110" s="747"/>
      <c r="IRI110" s="747"/>
      <c r="IRJ110" s="747"/>
      <c r="IRK110" s="747"/>
      <c r="IRL110" s="747"/>
      <c r="IRM110" s="747"/>
      <c r="IRN110" s="747"/>
      <c r="IRO110" s="747"/>
      <c r="IRP110" s="747"/>
      <c r="IRQ110" s="747"/>
      <c r="IRR110" s="747"/>
      <c r="IRS110" s="747"/>
      <c r="IRT110" s="747"/>
      <c r="IRU110" s="747"/>
      <c r="IRV110" s="747"/>
      <c r="IRW110" s="747"/>
      <c r="IRX110" s="747"/>
      <c r="IRY110" s="747"/>
      <c r="IRZ110" s="747"/>
      <c r="ISA110" s="747"/>
      <c r="ISB110" s="747"/>
      <c r="ISC110" s="747"/>
      <c r="ISD110" s="747"/>
      <c r="ISE110" s="747"/>
      <c r="ISF110" s="747"/>
      <c r="ISG110" s="747"/>
      <c r="ISH110" s="747"/>
      <c r="ISI110" s="747"/>
      <c r="ISJ110" s="747"/>
      <c r="ISK110" s="747"/>
      <c r="ISL110" s="747"/>
      <c r="ISM110" s="747"/>
      <c r="ISN110" s="747"/>
      <c r="ISO110" s="747"/>
      <c r="ISP110" s="747"/>
      <c r="ISQ110" s="747"/>
      <c r="ISR110" s="747"/>
      <c r="ISS110" s="747"/>
      <c r="IST110" s="747"/>
      <c r="ISU110" s="747"/>
      <c r="ISV110" s="747"/>
      <c r="ISW110" s="747"/>
      <c r="ISX110" s="747"/>
      <c r="ISY110" s="747"/>
      <c r="ISZ110" s="747"/>
      <c r="ITA110" s="747"/>
      <c r="ITB110" s="747"/>
      <c r="ITC110" s="747"/>
      <c r="ITD110" s="747"/>
      <c r="ITE110" s="747"/>
      <c r="ITF110" s="747"/>
      <c r="ITG110" s="747"/>
      <c r="ITH110" s="747"/>
      <c r="ITI110" s="747"/>
      <c r="ITJ110" s="747"/>
      <c r="ITK110" s="747"/>
      <c r="ITL110" s="747"/>
      <c r="ITM110" s="747"/>
      <c r="ITN110" s="747"/>
      <c r="ITO110" s="747"/>
      <c r="ITP110" s="747"/>
      <c r="ITQ110" s="747"/>
      <c r="ITR110" s="747"/>
      <c r="ITS110" s="747"/>
      <c r="ITT110" s="747"/>
      <c r="ITU110" s="747"/>
      <c r="ITV110" s="747"/>
      <c r="ITW110" s="747"/>
      <c r="ITX110" s="747"/>
      <c r="ITY110" s="747"/>
      <c r="ITZ110" s="747"/>
      <c r="IUA110" s="747"/>
      <c r="IUB110" s="747"/>
      <c r="IUC110" s="747"/>
      <c r="IUD110" s="747"/>
      <c r="IUE110" s="747"/>
      <c r="IUF110" s="747"/>
      <c r="IUG110" s="747"/>
      <c r="IUH110" s="747"/>
      <c r="IUI110" s="747"/>
      <c r="IUJ110" s="747"/>
      <c r="IUK110" s="747"/>
      <c r="IUL110" s="747"/>
      <c r="IUM110" s="747"/>
      <c r="IUN110" s="747"/>
      <c r="IUO110" s="747"/>
      <c r="IUP110" s="747"/>
      <c r="IUQ110" s="747"/>
      <c r="IUR110" s="747"/>
      <c r="IUS110" s="747"/>
      <c r="IUT110" s="747"/>
      <c r="IUU110" s="747"/>
      <c r="IUV110" s="747"/>
      <c r="IUW110" s="747"/>
      <c r="IUX110" s="747"/>
      <c r="IUY110" s="747"/>
      <c r="IUZ110" s="747"/>
      <c r="IVA110" s="747"/>
      <c r="IVB110" s="747"/>
      <c r="IVC110" s="747"/>
      <c r="IVD110" s="747"/>
      <c r="IVE110" s="747"/>
      <c r="IVF110" s="747"/>
      <c r="IVG110" s="747"/>
      <c r="IVH110" s="747"/>
      <c r="IVI110" s="747"/>
      <c r="IVJ110" s="747"/>
      <c r="IVK110" s="747"/>
      <c r="IVL110" s="747"/>
      <c r="IVM110" s="747"/>
      <c r="IVN110" s="747"/>
      <c r="IVO110" s="747"/>
      <c r="IVP110" s="747"/>
      <c r="IVQ110" s="747"/>
      <c r="IVR110" s="747"/>
      <c r="IVS110" s="747"/>
      <c r="IVT110" s="747"/>
      <c r="IVU110" s="747"/>
      <c r="IVV110" s="747"/>
      <c r="IVW110" s="747"/>
      <c r="IVX110" s="747"/>
      <c r="IVY110" s="747"/>
      <c r="IVZ110" s="747"/>
      <c r="IWA110" s="747"/>
      <c r="IWB110" s="747"/>
      <c r="IWC110" s="747"/>
      <c r="IWD110" s="747"/>
      <c r="IWE110" s="747"/>
      <c r="IWF110" s="747"/>
      <c r="IWG110" s="747"/>
      <c r="IWH110" s="747"/>
      <c r="IWI110" s="747"/>
      <c r="IWJ110" s="747"/>
      <c r="IWK110" s="747"/>
      <c r="IWL110" s="747"/>
      <c r="IWM110" s="747"/>
      <c r="IWN110" s="747"/>
      <c r="IWO110" s="747"/>
      <c r="IWP110" s="747"/>
      <c r="IWQ110" s="747"/>
      <c r="IWR110" s="747"/>
      <c r="IWS110" s="747"/>
      <c r="IWT110" s="747"/>
      <c r="IWU110" s="747"/>
      <c r="IWV110" s="747"/>
      <c r="IWW110" s="747"/>
      <c r="IWX110" s="747"/>
      <c r="IWY110" s="747"/>
      <c r="IWZ110" s="747"/>
      <c r="IXA110" s="747"/>
      <c r="IXB110" s="747"/>
      <c r="IXC110" s="747"/>
      <c r="IXD110" s="747"/>
      <c r="IXE110" s="747"/>
      <c r="IXF110" s="747"/>
      <c r="IXG110" s="747"/>
      <c r="IXH110" s="747"/>
      <c r="IXI110" s="747"/>
      <c r="IXJ110" s="747"/>
      <c r="IXK110" s="747"/>
      <c r="IXL110" s="747"/>
      <c r="IXM110" s="747"/>
      <c r="IXN110" s="747"/>
      <c r="IXO110" s="747"/>
      <c r="IXP110" s="747"/>
      <c r="IXQ110" s="747"/>
      <c r="IXR110" s="747"/>
      <c r="IXS110" s="747"/>
      <c r="IXT110" s="747"/>
      <c r="IXU110" s="747"/>
      <c r="IXV110" s="747"/>
      <c r="IXW110" s="747"/>
      <c r="IXX110" s="747"/>
      <c r="IXY110" s="747"/>
      <c r="IXZ110" s="747"/>
      <c r="IYA110" s="747"/>
      <c r="IYB110" s="747"/>
      <c r="IYC110" s="747"/>
      <c r="IYD110" s="747"/>
      <c r="IYE110" s="747"/>
      <c r="IYF110" s="747"/>
      <c r="IYG110" s="747"/>
      <c r="IYH110" s="747"/>
      <c r="IYI110" s="747"/>
      <c r="IYJ110" s="747"/>
      <c r="IYK110" s="747"/>
      <c r="IYL110" s="747"/>
      <c r="IYM110" s="747"/>
      <c r="IYN110" s="747"/>
      <c r="IYO110" s="747"/>
      <c r="IYP110" s="747"/>
      <c r="IYQ110" s="747"/>
      <c r="IYR110" s="747"/>
      <c r="IYS110" s="747"/>
      <c r="IYT110" s="747"/>
      <c r="IYU110" s="747"/>
      <c r="IYV110" s="747"/>
      <c r="IYW110" s="747"/>
      <c r="IYX110" s="747"/>
      <c r="IYY110" s="747"/>
      <c r="IYZ110" s="747"/>
      <c r="IZA110" s="747"/>
      <c r="IZB110" s="747"/>
      <c r="IZC110" s="747"/>
      <c r="IZD110" s="747"/>
      <c r="IZE110" s="747"/>
      <c r="IZF110" s="747"/>
      <c r="IZG110" s="747"/>
      <c r="IZH110" s="747"/>
      <c r="IZI110" s="747"/>
      <c r="IZJ110" s="747"/>
      <c r="IZK110" s="747"/>
      <c r="IZL110" s="747"/>
      <c r="IZM110" s="747"/>
      <c r="IZN110" s="747"/>
      <c r="IZO110" s="747"/>
      <c r="IZP110" s="747"/>
      <c r="IZQ110" s="747"/>
      <c r="IZR110" s="747"/>
      <c r="IZS110" s="747"/>
      <c r="IZT110" s="747"/>
      <c r="IZU110" s="747"/>
      <c r="IZV110" s="747"/>
      <c r="IZW110" s="747"/>
      <c r="IZX110" s="747"/>
      <c r="IZY110" s="747"/>
      <c r="IZZ110" s="747"/>
      <c r="JAA110" s="747"/>
      <c r="JAB110" s="747"/>
      <c r="JAC110" s="747"/>
      <c r="JAD110" s="747"/>
      <c r="JAE110" s="747"/>
      <c r="JAF110" s="747"/>
      <c r="JAG110" s="747"/>
      <c r="JAH110" s="747"/>
      <c r="JAI110" s="747"/>
      <c r="JAJ110" s="747"/>
      <c r="JAK110" s="747"/>
      <c r="JAL110" s="747"/>
      <c r="JAM110" s="747"/>
      <c r="JAN110" s="747"/>
      <c r="JAO110" s="747"/>
      <c r="JAP110" s="747"/>
      <c r="JAQ110" s="747"/>
      <c r="JAR110" s="747"/>
      <c r="JAS110" s="747"/>
      <c r="JAT110" s="747"/>
      <c r="JAU110" s="747"/>
      <c r="JAV110" s="747"/>
      <c r="JAW110" s="747"/>
      <c r="JAX110" s="747"/>
      <c r="JAY110" s="747"/>
      <c r="JAZ110" s="747"/>
      <c r="JBA110" s="747"/>
      <c r="JBB110" s="747"/>
      <c r="JBC110" s="747"/>
      <c r="JBD110" s="747"/>
      <c r="JBE110" s="747"/>
      <c r="JBF110" s="747"/>
      <c r="JBG110" s="747"/>
      <c r="JBH110" s="747"/>
      <c r="JBI110" s="747"/>
      <c r="JBJ110" s="747"/>
      <c r="JBK110" s="747"/>
      <c r="JBL110" s="747"/>
      <c r="JBM110" s="747"/>
      <c r="JBN110" s="747"/>
      <c r="JBO110" s="747"/>
      <c r="JBP110" s="747"/>
      <c r="JBQ110" s="747"/>
      <c r="JBR110" s="747"/>
      <c r="JBS110" s="747"/>
      <c r="JBT110" s="747"/>
      <c r="JBU110" s="747"/>
      <c r="JBV110" s="747"/>
      <c r="JBW110" s="747"/>
      <c r="JBX110" s="747"/>
      <c r="JBY110" s="747"/>
      <c r="JBZ110" s="747"/>
      <c r="JCA110" s="747"/>
      <c r="JCB110" s="747"/>
      <c r="JCC110" s="747"/>
      <c r="JCD110" s="747"/>
      <c r="JCE110" s="747"/>
      <c r="JCF110" s="747"/>
      <c r="JCG110" s="747"/>
      <c r="JCH110" s="747"/>
      <c r="JCI110" s="747"/>
      <c r="JCJ110" s="747"/>
      <c r="JCK110" s="747"/>
      <c r="JCL110" s="747"/>
      <c r="JCM110" s="747"/>
      <c r="JCN110" s="747"/>
      <c r="JCO110" s="747"/>
      <c r="JCP110" s="747"/>
      <c r="JCQ110" s="747"/>
      <c r="JCR110" s="747"/>
      <c r="JCS110" s="747"/>
      <c r="JCT110" s="747"/>
      <c r="JCU110" s="747"/>
      <c r="JCV110" s="747"/>
      <c r="JCW110" s="747"/>
      <c r="JCX110" s="747"/>
      <c r="JCY110" s="747"/>
      <c r="JCZ110" s="747"/>
      <c r="JDA110" s="747"/>
      <c r="JDB110" s="747"/>
      <c r="JDC110" s="747"/>
      <c r="JDD110" s="747"/>
      <c r="JDE110" s="747"/>
      <c r="JDF110" s="747"/>
      <c r="JDG110" s="747"/>
      <c r="JDH110" s="747"/>
      <c r="JDI110" s="747"/>
      <c r="JDJ110" s="747"/>
      <c r="JDK110" s="747"/>
      <c r="JDL110" s="747"/>
      <c r="JDM110" s="747"/>
      <c r="JDN110" s="747"/>
      <c r="JDO110" s="747"/>
      <c r="JDP110" s="747"/>
      <c r="JDQ110" s="747"/>
      <c r="JDR110" s="747"/>
      <c r="JDS110" s="747"/>
      <c r="JDT110" s="747"/>
      <c r="JDU110" s="747"/>
      <c r="JDV110" s="747"/>
      <c r="JDW110" s="747"/>
      <c r="JDX110" s="747"/>
      <c r="JDY110" s="747"/>
      <c r="JDZ110" s="747"/>
      <c r="JEA110" s="747"/>
      <c r="JEB110" s="747"/>
      <c r="JEC110" s="747"/>
      <c r="JED110" s="747"/>
      <c r="JEE110" s="747"/>
      <c r="JEF110" s="747"/>
      <c r="JEG110" s="747"/>
      <c r="JEH110" s="747"/>
      <c r="JEI110" s="747"/>
      <c r="JEJ110" s="747"/>
      <c r="JEK110" s="747"/>
      <c r="JEL110" s="747"/>
      <c r="JEM110" s="747"/>
      <c r="JEN110" s="747"/>
      <c r="JEO110" s="747"/>
      <c r="JEP110" s="747"/>
      <c r="JEQ110" s="747"/>
      <c r="JER110" s="747"/>
      <c r="JES110" s="747"/>
      <c r="JET110" s="747"/>
      <c r="JEU110" s="747"/>
      <c r="JEV110" s="747"/>
      <c r="JEW110" s="747"/>
      <c r="JEX110" s="747"/>
      <c r="JEY110" s="747"/>
      <c r="JEZ110" s="747"/>
      <c r="JFA110" s="747"/>
      <c r="JFB110" s="747"/>
      <c r="JFC110" s="747"/>
      <c r="JFD110" s="747"/>
      <c r="JFE110" s="747"/>
      <c r="JFF110" s="747"/>
      <c r="JFG110" s="747"/>
      <c r="JFH110" s="747"/>
      <c r="JFI110" s="747"/>
      <c r="JFJ110" s="747"/>
      <c r="JFK110" s="747"/>
      <c r="JFL110" s="747"/>
      <c r="JFM110" s="747"/>
      <c r="JFN110" s="747"/>
      <c r="JFO110" s="747"/>
      <c r="JFP110" s="747"/>
      <c r="JFQ110" s="747"/>
      <c r="JFR110" s="747"/>
      <c r="JFS110" s="747"/>
      <c r="JFT110" s="747"/>
      <c r="JFU110" s="747"/>
      <c r="JFV110" s="747"/>
      <c r="JFW110" s="747"/>
      <c r="JFX110" s="747"/>
      <c r="JFY110" s="747"/>
      <c r="JFZ110" s="747"/>
      <c r="JGA110" s="747"/>
      <c r="JGB110" s="747"/>
      <c r="JGC110" s="747"/>
      <c r="JGD110" s="747"/>
      <c r="JGE110" s="747"/>
      <c r="JGF110" s="747"/>
      <c r="JGG110" s="747"/>
      <c r="JGH110" s="747"/>
      <c r="JGI110" s="747"/>
      <c r="JGJ110" s="747"/>
      <c r="JGK110" s="747"/>
      <c r="JGL110" s="747"/>
      <c r="JGM110" s="747"/>
      <c r="JGN110" s="747"/>
      <c r="JGO110" s="747"/>
      <c r="JGP110" s="747"/>
      <c r="JGQ110" s="747"/>
      <c r="JGR110" s="747"/>
      <c r="JGS110" s="747"/>
      <c r="JGT110" s="747"/>
      <c r="JGU110" s="747"/>
      <c r="JGV110" s="747"/>
      <c r="JGW110" s="747"/>
      <c r="JGX110" s="747"/>
      <c r="JGY110" s="747"/>
      <c r="JGZ110" s="747"/>
      <c r="JHA110" s="747"/>
      <c r="JHB110" s="747"/>
      <c r="JHC110" s="747"/>
      <c r="JHD110" s="747"/>
      <c r="JHE110" s="747"/>
      <c r="JHF110" s="747"/>
      <c r="JHG110" s="747"/>
      <c r="JHH110" s="747"/>
      <c r="JHI110" s="747"/>
      <c r="JHJ110" s="747"/>
      <c r="JHK110" s="747"/>
      <c r="JHL110" s="747"/>
      <c r="JHM110" s="747"/>
      <c r="JHN110" s="747"/>
      <c r="JHO110" s="747"/>
      <c r="JHP110" s="747"/>
      <c r="JHQ110" s="747"/>
      <c r="JHR110" s="747"/>
      <c r="JHS110" s="747"/>
      <c r="JHT110" s="747"/>
      <c r="JHU110" s="747"/>
      <c r="JHV110" s="747"/>
      <c r="JHW110" s="747"/>
      <c r="JHX110" s="747"/>
      <c r="JHY110" s="747"/>
      <c r="JHZ110" s="747"/>
      <c r="JIA110" s="747"/>
      <c r="JIB110" s="747"/>
      <c r="JIC110" s="747"/>
      <c r="JID110" s="747"/>
      <c r="JIE110" s="747"/>
      <c r="JIF110" s="747"/>
      <c r="JIG110" s="747"/>
      <c r="JIH110" s="747"/>
      <c r="JII110" s="747"/>
      <c r="JIJ110" s="747"/>
      <c r="JIK110" s="747"/>
      <c r="JIL110" s="747"/>
      <c r="JIM110" s="747"/>
      <c r="JIN110" s="747"/>
      <c r="JIO110" s="747"/>
      <c r="JIP110" s="747"/>
      <c r="JIQ110" s="747"/>
      <c r="JIR110" s="747"/>
      <c r="JIS110" s="747"/>
      <c r="JIT110" s="747"/>
      <c r="JIU110" s="747"/>
      <c r="JIV110" s="747"/>
      <c r="JIW110" s="747"/>
      <c r="JIX110" s="747"/>
      <c r="JIY110" s="747"/>
      <c r="JIZ110" s="747"/>
      <c r="JJA110" s="747"/>
      <c r="JJB110" s="747"/>
      <c r="JJC110" s="747"/>
      <c r="JJD110" s="747"/>
      <c r="JJE110" s="747"/>
      <c r="JJF110" s="747"/>
      <c r="JJG110" s="747"/>
      <c r="JJH110" s="747"/>
      <c r="JJI110" s="747"/>
      <c r="JJJ110" s="747"/>
      <c r="JJK110" s="747"/>
      <c r="JJL110" s="747"/>
      <c r="JJM110" s="747"/>
      <c r="JJN110" s="747"/>
      <c r="JJO110" s="747"/>
      <c r="JJP110" s="747"/>
      <c r="JJQ110" s="747"/>
      <c r="JJR110" s="747"/>
      <c r="JJS110" s="747"/>
      <c r="JJT110" s="747"/>
      <c r="JJU110" s="747"/>
      <c r="JJV110" s="747"/>
      <c r="JJW110" s="747"/>
      <c r="JJX110" s="747"/>
      <c r="JJY110" s="747"/>
      <c r="JJZ110" s="747"/>
      <c r="JKA110" s="747"/>
      <c r="JKB110" s="747"/>
      <c r="JKC110" s="747"/>
      <c r="JKD110" s="747"/>
      <c r="JKE110" s="747"/>
      <c r="JKF110" s="747"/>
      <c r="JKG110" s="747"/>
      <c r="JKH110" s="747"/>
      <c r="JKI110" s="747"/>
      <c r="JKJ110" s="747"/>
      <c r="JKK110" s="747"/>
      <c r="JKL110" s="747"/>
      <c r="JKM110" s="747"/>
      <c r="JKN110" s="747"/>
      <c r="JKO110" s="747"/>
      <c r="JKP110" s="747"/>
      <c r="JKQ110" s="747"/>
      <c r="JKR110" s="747"/>
      <c r="JKS110" s="747"/>
      <c r="JKT110" s="747"/>
      <c r="JKU110" s="747"/>
      <c r="JKV110" s="747"/>
      <c r="JKW110" s="747"/>
      <c r="JKX110" s="747"/>
      <c r="JKY110" s="747"/>
      <c r="JKZ110" s="747"/>
      <c r="JLA110" s="747"/>
      <c r="JLB110" s="747"/>
      <c r="JLC110" s="747"/>
      <c r="JLD110" s="747"/>
      <c r="JLE110" s="747"/>
      <c r="JLF110" s="747"/>
      <c r="JLG110" s="747"/>
      <c r="JLH110" s="747"/>
      <c r="JLI110" s="747"/>
      <c r="JLJ110" s="747"/>
      <c r="JLK110" s="747"/>
      <c r="JLL110" s="747"/>
      <c r="JLM110" s="747"/>
      <c r="JLN110" s="747"/>
      <c r="JLO110" s="747"/>
      <c r="JLP110" s="747"/>
      <c r="JLQ110" s="747"/>
      <c r="JLR110" s="747"/>
      <c r="JLS110" s="747"/>
      <c r="JLT110" s="747"/>
      <c r="JLU110" s="747"/>
      <c r="JLV110" s="747"/>
      <c r="JLW110" s="747"/>
      <c r="JLX110" s="747"/>
      <c r="JLY110" s="747"/>
      <c r="JLZ110" s="747"/>
      <c r="JMA110" s="747"/>
      <c r="JMB110" s="747"/>
      <c r="JMC110" s="747"/>
      <c r="JMD110" s="747"/>
      <c r="JME110" s="747"/>
      <c r="JMF110" s="747"/>
      <c r="JMG110" s="747"/>
      <c r="JMH110" s="747"/>
      <c r="JMI110" s="747"/>
      <c r="JMJ110" s="747"/>
      <c r="JMK110" s="747"/>
      <c r="JML110" s="747"/>
      <c r="JMM110" s="747"/>
      <c r="JMN110" s="747"/>
      <c r="JMO110" s="747"/>
      <c r="JMP110" s="747"/>
      <c r="JMQ110" s="747"/>
      <c r="JMR110" s="747"/>
      <c r="JMS110" s="747"/>
      <c r="JMT110" s="747"/>
      <c r="JMU110" s="747"/>
      <c r="JMV110" s="747"/>
      <c r="JMW110" s="747"/>
      <c r="JMX110" s="747"/>
      <c r="JMY110" s="747"/>
      <c r="JMZ110" s="747"/>
      <c r="JNA110" s="747"/>
      <c r="JNB110" s="747"/>
      <c r="JNC110" s="747"/>
      <c r="JND110" s="747"/>
      <c r="JNE110" s="747"/>
      <c r="JNF110" s="747"/>
      <c r="JNG110" s="747"/>
      <c r="JNH110" s="747"/>
      <c r="JNI110" s="747"/>
      <c r="JNJ110" s="747"/>
      <c r="JNK110" s="747"/>
      <c r="JNL110" s="747"/>
      <c r="JNM110" s="747"/>
      <c r="JNN110" s="747"/>
      <c r="JNO110" s="747"/>
      <c r="JNP110" s="747"/>
      <c r="JNQ110" s="747"/>
      <c r="JNR110" s="747"/>
      <c r="JNS110" s="747"/>
      <c r="JNT110" s="747"/>
      <c r="JNU110" s="747"/>
      <c r="JNV110" s="747"/>
      <c r="JNW110" s="747"/>
      <c r="JNX110" s="747"/>
      <c r="JNY110" s="747"/>
      <c r="JNZ110" s="747"/>
      <c r="JOA110" s="747"/>
      <c r="JOB110" s="747"/>
      <c r="JOC110" s="747"/>
      <c r="JOD110" s="747"/>
      <c r="JOE110" s="747"/>
      <c r="JOF110" s="747"/>
      <c r="JOG110" s="747"/>
      <c r="JOH110" s="747"/>
      <c r="JOI110" s="747"/>
      <c r="JOJ110" s="747"/>
      <c r="JOK110" s="747"/>
      <c r="JOL110" s="747"/>
      <c r="JOM110" s="747"/>
      <c r="JON110" s="747"/>
      <c r="JOO110" s="747"/>
      <c r="JOP110" s="747"/>
      <c r="JOQ110" s="747"/>
      <c r="JOR110" s="747"/>
      <c r="JOS110" s="747"/>
      <c r="JOT110" s="747"/>
      <c r="JOU110" s="747"/>
      <c r="JOV110" s="747"/>
      <c r="JOW110" s="747"/>
      <c r="JOX110" s="747"/>
      <c r="JOY110" s="747"/>
      <c r="JOZ110" s="747"/>
      <c r="JPA110" s="747"/>
      <c r="JPB110" s="747"/>
      <c r="JPC110" s="747"/>
      <c r="JPD110" s="747"/>
      <c r="JPE110" s="747"/>
      <c r="JPF110" s="747"/>
      <c r="JPG110" s="747"/>
      <c r="JPH110" s="747"/>
      <c r="JPI110" s="747"/>
      <c r="JPJ110" s="747"/>
      <c r="JPK110" s="747"/>
      <c r="JPL110" s="747"/>
      <c r="JPM110" s="747"/>
      <c r="JPN110" s="747"/>
      <c r="JPO110" s="747"/>
      <c r="JPP110" s="747"/>
      <c r="JPQ110" s="747"/>
      <c r="JPR110" s="747"/>
      <c r="JPS110" s="747"/>
      <c r="JPT110" s="747"/>
      <c r="JPU110" s="747"/>
      <c r="JPV110" s="747"/>
      <c r="JPW110" s="747"/>
      <c r="JPX110" s="747"/>
      <c r="JPY110" s="747"/>
      <c r="JPZ110" s="747"/>
      <c r="JQA110" s="747"/>
      <c r="JQB110" s="747"/>
      <c r="JQC110" s="747"/>
      <c r="JQD110" s="747"/>
      <c r="JQE110" s="747"/>
      <c r="JQF110" s="747"/>
      <c r="JQG110" s="747"/>
      <c r="JQH110" s="747"/>
      <c r="JQI110" s="747"/>
      <c r="JQJ110" s="747"/>
      <c r="JQK110" s="747"/>
      <c r="JQL110" s="747"/>
      <c r="JQM110" s="747"/>
      <c r="JQN110" s="747"/>
      <c r="JQO110" s="747"/>
      <c r="JQP110" s="747"/>
      <c r="JQQ110" s="747"/>
      <c r="JQR110" s="747"/>
      <c r="JQS110" s="747"/>
      <c r="JQT110" s="747"/>
      <c r="JQU110" s="747"/>
      <c r="JQV110" s="747"/>
      <c r="JQW110" s="747"/>
      <c r="JQX110" s="747"/>
      <c r="JQY110" s="747"/>
      <c r="JQZ110" s="747"/>
      <c r="JRA110" s="747"/>
      <c r="JRB110" s="747"/>
      <c r="JRC110" s="747"/>
      <c r="JRD110" s="747"/>
      <c r="JRE110" s="747"/>
      <c r="JRF110" s="747"/>
      <c r="JRG110" s="747"/>
      <c r="JRH110" s="747"/>
      <c r="JRI110" s="747"/>
      <c r="JRJ110" s="747"/>
      <c r="JRK110" s="747"/>
      <c r="JRL110" s="747"/>
      <c r="JRM110" s="747"/>
      <c r="JRN110" s="747"/>
      <c r="JRO110" s="747"/>
      <c r="JRP110" s="747"/>
      <c r="JRQ110" s="747"/>
      <c r="JRR110" s="747"/>
      <c r="JRS110" s="747"/>
      <c r="JRT110" s="747"/>
      <c r="JRU110" s="747"/>
      <c r="JRV110" s="747"/>
      <c r="JRW110" s="747"/>
      <c r="JRX110" s="747"/>
      <c r="JRY110" s="747"/>
      <c r="JRZ110" s="747"/>
      <c r="JSA110" s="747"/>
      <c r="JSB110" s="747"/>
      <c r="JSC110" s="747"/>
      <c r="JSD110" s="747"/>
      <c r="JSE110" s="747"/>
      <c r="JSF110" s="747"/>
      <c r="JSG110" s="747"/>
      <c r="JSH110" s="747"/>
      <c r="JSI110" s="747"/>
      <c r="JSJ110" s="747"/>
      <c r="JSK110" s="747"/>
      <c r="JSL110" s="747"/>
      <c r="JSM110" s="747"/>
      <c r="JSN110" s="747"/>
      <c r="JSO110" s="747"/>
      <c r="JSP110" s="747"/>
      <c r="JSQ110" s="747"/>
      <c r="JSR110" s="747"/>
      <c r="JSS110" s="747"/>
      <c r="JST110" s="747"/>
      <c r="JSU110" s="747"/>
      <c r="JSV110" s="747"/>
      <c r="JSW110" s="747"/>
      <c r="JSX110" s="747"/>
      <c r="JSY110" s="747"/>
      <c r="JSZ110" s="747"/>
      <c r="JTA110" s="747"/>
      <c r="JTB110" s="747"/>
      <c r="JTC110" s="747"/>
      <c r="JTD110" s="747"/>
      <c r="JTE110" s="747"/>
      <c r="JTF110" s="747"/>
      <c r="JTG110" s="747"/>
      <c r="JTH110" s="747"/>
      <c r="JTI110" s="747"/>
      <c r="JTJ110" s="747"/>
      <c r="JTK110" s="747"/>
      <c r="JTL110" s="747"/>
      <c r="JTM110" s="747"/>
      <c r="JTN110" s="747"/>
      <c r="JTO110" s="747"/>
      <c r="JTP110" s="747"/>
      <c r="JTQ110" s="747"/>
      <c r="JTR110" s="747"/>
      <c r="JTS110" s="747"/>
      <c r="JTT110" s="747"/>
      <c r="JTU110" s="747"/>
      <c r="JTV110" s="747"/>
      <c r="JTW110" s="747"/>
      <c r="JTX110" s="747"/>
      <c r="JTY110" s="747"/>
      <c r="JTZ110" s="747"/>
      <c r="JUA110" s="747"/>
      <c r="JUB110" s="747"/>
      <c r="JUC110" s="747"/>
      <c r="JUD110" s="747"/>
      <c r="JUE110" s="747"/>
      <c r="JUF110" s="747"/>
      <c r="JUG110" s="747"/>
      <c r="JUH110" s="747"/>
      <c r="JUI110" s="747"/>
      <c r="JUJ110" s="747"/>
      <c r="JUK110" s="747"/>
      <c r="JUL110" s="747"/>
      <c r="JUM110" s="747"/>
      <c r="JUN110" s="747"/>
      <c r="JUO110" s="747"/>
      <c r="JUP110" s="747"/>
      <c r="JUQ110" s="747"/>
      <c r="JUR110" s="747"/>
      <c r="JUS110" s="747"/>
      <c r="JUT110" s="747"/>
      <c r="JUU110" s="747"/>
      <c r="JUV110" s="747"/>
      <c r="JUW110" s="747"/>
      <c r="JUX110" s="747"/>
      <c r="JUY110" s="747"/>
      <c r="JUZ110" s="747"/>
      <c r="JVA110" s="747"/>
      <c r="JVB110" s="747"/>
      <c r="JVC110" s="747"/>
      <c r="JVD110" s="747"/>
      <c r="JVE110" s="747"/>
      <c r="JVF110" s="747"/>
      <c r="JVG110" s="747"/>
      <c r="JVH110" s="747"/>
      <c r="JVI110" s="747"/>
      <c r="JVJ110" s="747"/>
      <c r="JVK110" s="747"/>
      <c r="JVL110" s="747"/>
      <c r="JVM110" s="747"/>
      <c r="JVN110" s="747"/>
      <c r="JVO110" s="747"/>
      <c r="JVP110" s="747"/>
      <c r="JVQ110" s="747"/>
      <c r="JVR110" s="747"/>
      <c r="JVS110" s="747"/>
      <c r="JVT110" s="747"/>
      <c r="JVU110" s="747"/>
      <c r="JVV110" s="747"/>
      <c r="JVW110" s="747"/>
      <c r="JVX110" s="747"/>
      <c r="JVY110" s="747"/>
      <c r="JVZ110" s="747"/>
      <c r="JWA110" s="747"/>
      <c r="JWB110" s="747"/>
      <c r="JWC110" s="747"/>
      <c r="JWD110" s="747"/>
      <c r="JWE110" s="747"/>
      <c r="JWF110" s="747"/>
      <c r="JWG110" s="747"/>
      <c r="JWH110" s="747"/>
      <c r="JWI110" s="747"/>
      <c r="JWJ110" s="747"/>
      <c r="JWK110" s="747"/>
      <c r="JWL110" s="747"/>
      <c r="JWM110" s="747"/>
      <c r="JWN110" s="747"/>
      <c r="JWO110" s="747"/>
      <c r="JWP110" s="747"/>
      <c r="JWQ110" s="747"/>
      <c r="JWR110" s="747"/>
      <c r="JWS110" s="747"/>
      <c r="JWT110" s="747"/>
      <c r="JWU110" s="747"/>
      <c r="JWV110" s="747"/>
      <c r="JWW110" s="747"/>
      <c r="JWX110" s="747"/>
      <c r="JWY110" s="747"/>
      <c r="JWZ110" s="747"/>
      <c r="JXA110" s="747"/>
      <c r="JXB110" s="747"/>
      <c r="JXC110" s="747"/>
      <c r="JXD110" s="747"/>
      <c r="JXE110" s="747"/>
      <c r="JXF110" s="747"/>
      <c r="JXG110" s="747"/>
      <c r="JXH110" s="747"/>
      <c r="JXI110" s="747"/>
      <c r="JXJ110" s="747"/>
      <c r="JXK110" s="747"/>
      <c r="JXL110" s="747"/>
      <c r="JXM110" s="747"/>
      <c r="JXN110" s="747"/>
      <c r="JXO110" s="747"/>
      <c r="JXP110" s="747"/>
      <c r="JXQ110" s="747"/>
      <c r="JXR110" s="747"/>
      <c r="JXS110" s="747"/>
      <c r="JXT110" s="747"/>
      <c r="JXU110" s="747"/>
      <c r="JXV110" s="747"/>
      <c r="JXW110" s="747"/>
      <c r="JXX110" s="747"/>
      <c r="JXY110" s="747"/>
      <c r="JXZ110" s="747"/>
      <c r="JYA110" s="747"/>
      <c r="JYB110" s="747"/>
      <c r="JYC110" s="747"/>
      <c r="JYD110" s="747"/>
      <c r="JYE110" s="747"/>
      <c r="JYF110" s="747"/>
      <c r="JYG110" s="747"/>
      <c r="JYH110" s="747"/>
      <c r="JYI110" s="747"/>
      <c r="JYJ110" s="747"/>
      <c r="JYK110" s="747"/>
      <c r="JYL110" s="747"/>
      <c r="JYM110" s="747"/>
      <c r="JYN110" s="747"/>
      <c r="JYO110" s="747"/>
      <c r="JYP110" s="747"/>
      <c r="JYQ110" s="747"/>
      <c r="JYR110" s="747"/>
      <c r="JYS110" s="747"/>
      <c r="JYT110" s="747"/>
      <c r="JYU110" s="747"/>
      <c r="JYV110" s="747"/>
      <c r="JYW110" s="747"/>
      <c r="JYX110" s="747"/>
      <c r="JYY110" s="747"/>
      <c r="JYZ110" s="747"/>
      <c r="JZA110" s="747"/>
      <c r="JZB110" s="747"/>
      <c r="JZC110" s="747"/>
      <c r="JZD110" s="747"/>
      <c r="JZE110" s="747"/>
      <c r="JZF110" s="747"/>
      <c r="JZG110" s="747"/>
      <c r="JZH110" s="747"/>
      <c r="JZI110" s="747"/>
      <c r="JZJ110" s="747"/>
      <c r="JZK110" s="747"/>
      <c r="JZL110" s="747"/>
      <c r="JZM110" s="747"/>
      <c r="JZN110" s="747"/>
      <c r="JZO110" s="747"/>
      <c r="JZP110" s="747"/>
      <c r="JZQ110" s="747"/>
      <c r="JZR110" s="747"/>
      <c r="JZS110" s="747"/>
      <c r="JZT110" s="747"/>
      <c r="JZU110" s="747"/>
      <c r="JZV110" s="747"/>
      <c r="JZW110" s="747"/>
      <c r="JZX110" s="747"/>
      <c r="JZY110" s="747"/>
      <c r="JZZ110" s="747"/>
      <c r="KAA110" s="747"/>
      <c r="KAB110" s="747"/>
      <c r="KAC110" s="747"/>
      <c r="KAD110" s="747"/>
      <c r="KAE110" s="747"/>
      <c r="KAF110" s="747"/>
      <c r="KAG110" s="747"/>
      <c r="KAH110" s="747"/>
      <c r="KAI110" s="747"/>
      <c r="KAJ110" s="747"/>
      <c r="KAK110" s="747"/>
      <c r="KAL110" s="747"/>
      <c r="KAM110" s="747"/>
      <c r="KAN110" s="747"/>
      <c r="KAO110" s="747"/>
      <c r="KAP110" s="747"/>
      <c r="KAQ110" s="747"/>
      <c r="KAR110" s="747"/>
      <c r="KAS110" s="747"/>
      <c r="KAT110" s="747"/>
      <c r="KAU110" s="747"/>
      <c r="KAV110" s="747"/>
      <c r="KAW110" s="747"/>
      <c r="KAX110" s="747"/>
      <c r="KAY110" s="747"/>
      <c r="KAZ110" s="747"/>
      <c r="KBA110" s="747"/>
      <c r="KBB110" s="747"/>
      <c r="KBC110" s="747"/>
      <c r="KBD110" s="747"/>
      <c r="KBE110" s="747"/>
      <c r="KBF110" s="747"/>
      <c r="KBG110" s="747"/>
      <c r="KBH110" s="747"/>
      <c r="KBI110" s="747"/>
      <c r="KBJ110" s="747"/>
      <c r="KBK110" s="747"/>
      <c r="KBL110" s="747"/>
      <c r="KBM110" s="747"/>
      <c r="KBN110" s="747"/>
      <c r="KBO110" s="747"/>
      <c r="KBP110" s="747"/>
      <c r="KBQ110" s="747"/>
      <c r="KBR110" s="747"/>
      <c r="KBS110" s="747"/>
      <c r="KBT110" s="747"/>
      <c r="KBU110" s="747"/>
      <c r="KBV110" s="747"/>
      <c r="KBW110" s="747"/>
      <c r="KBX110" s="747"/>
      <c r="KBY110" s="747"/>
      <c r="KBZ110" s="747"/>
      <c r="KCA110" s="747"/>
      <c r="KCB110" s="747"/>
      <c r="KCC110" s="747"/>
      <c r="KCD110" s="747"/>
      <c r="KCE110" s="747"/>
      <c r="KCF110" s="747"/>
      <c r="KCG110" s="747"/>
      <c r="KCH110" s="747"/>
      <c r="KCI110" s="747"/>
      <c r="KCJ110" s="747"/>
      <c r="KCK110" s="747"/>
      <c r="KCL110" s="747"/>
      <c r="KCM110" s="747"/>
      <c r="KCN110" s="747"/>
      <c r="KCO110" s="747"/>
      <c r="KCP110" s="747"/>
      <c r="KCQ110" s="747"/>
      <c r="KCR110" s="747"/>
      <c r="KCS110" s="747"/>
      <c r="KCT110" s="747"/>
      <c r="KCU110" s="747"/>
      <c r="KCV110" s="747"/>
      <c r="KCW110" s="747"/>
      <c r="KCX110" s="747"/>
      <c r="KCY110" s="747"/>
      <c r="KCZ110" s="747"/>
      <c r="KDA110" s="747"/>
      <c r="KDB110" s="747"/>
      <c r="KDC110" s="747"/>
      <c r="KDD110" s="747"/>
      <c r="KDE110" s="747"/>
      <c r="KDF110" s="747"/>
      <c r="KDG110" s="747"/>
      <c r="KDH110" s="747"/>
      <c r="KDI110" s="747"/>
      <c r="KDJ110" s="747"/>
      <c r="KDK110" s="747"/>
      <c r="KDL110" s="747"/>
      <c r="KDM110" s="747"/>
      <c r="KDN110" s="747"/>
      <c r="KDO110" s="747"/>
      <c r="KDP110" s="747"/>
      <c r="KDQ110" s="747"/>
      <c r="KDR110" s="747"/>
      <c r="KDS110" s="747"/>
      <c r="KDT110" s="747"/>
      <c r="KDU110" s="747"/>
      <c r="KDV110" s="747"/>
      <c r="KDW110" s="747"/>
      <c r="KDX110" s="747"/>
      <c r="KDY110" s="747"/>
      <c r="KDZ110" s="747"/>
      <c r="KEA110" s="747"/>
      <c r="KEB110" s="747"/>
      <c r="KEC110" s="747"/>
      <c r="KED110" s="747"/>
      <c r="KEE110" s="747"/>
      <c r="KEF110" s="747"/>
      <c r="KEG110" s="747"/>
      <c r="KEH110" s="747"/>
      <c r="KEI110" s="747"/>
      <c r="KEJ110" s="747"/>
      <c r="KEK110" s="747"/>
      <c r="KEL110" s="747"/>
      <c r="KEM110" s="747"/>
      <c r="KEN110" s="747"/>
      <c r="KEO110" s="747"/>
      <c r="KEP110" s="747"/>
      <c r="KEQ110" s="747"/>
      <c r="KER110" s="747"/>
      <c r="KES110" s="747"/>
      <c r="KET110" s="747"/>
      <c r="KEU110" s="747"/>
      <c r="KEV110" s="747"/>
      <c r="KEW110" s="747"/>
      <c r="KEX110" s="747"/>
      <c r="KEY110" s="747"/>
      <c r="KEZ110" s="747"/>
      <c r="KFA110" s="747"/>
      <c r="KFB110" s="747"/>
      <c r="KFC110" s="747"/>
      <c r="KFD110" s="747"/>
      <c r="KFE110" s="747"/>
      <c r="KFF110" s="747"/>
      <c r="KFG110" s="747"/>
      <c r="KFH110" s="747"/>
      <c r="KFI110" s="747"/>
      <c r="KFJ110" s="747"/>
      <c r="KFK110" s="747"/>
      <c r="KFL110" s="747"/>
      <c r="KFM110" s="747"/>
      <c r="KFN110" s="747"/>
      <c r="KFO110" s="747"/>
      <c r="KFP110" s="747"/>
      <c r="KFQ110" s="747"/>
      <c r="KFR110" s="747"/>
      <c r="KFS110" s="747"/>
      <c r="KFT110" s="747"/>
      <c r="KFU110" s="747"/>
      <c r="KFV110" s="747"/>
      <c r="KFW110" s="747"/>
      <c r="KFX110" s="747"/>
      <c r="KFY110" s="747"/>
      <c r="KFZ110" s="747"/>
      <c r="KGA110" s="747"/>
      <c r="KGB110" s="747"/>
      <c r="KGC110" s="747"/>
      <c r="KGD110" s="747"/>
      <c r="KGE110" s="747"/>
      <c r="KGF110" s="747"/>
      <c r="KGG110" s="747"/>
      <c r="KGH110" s="747"/>
      <c r="KGI110" s="747"/>
      <c r="KGJ110" s="747"/>
      <c r="KGK110" s="747"/>
      <c r="KGL110" s="747"/>
      <c r="KGM110" s="747"/>
      <c r="KGN110" s="747"/>
      <c r="KGO110" s="747"/>
      <c r="KGP110" s="747"/>
      <c r="KGQ110" s="747"/>
      <c r="KGR110" s="747"/>
      <c r="KGS110" s="747"/>
      <c r="KGT110" s="747"/>
      <c r="KGU110" s="747"/>
      <c r="KGV110" s="747"/>
      <c r="KGW110" s="747"/>
      <c r="KGX110" s="747"/>
      <c r="KGY110" s="747"/>
      <c r="KGZ110" s="747"/>
      <c r="KHA110" s="747"/>
      <c r="KHB110" s="747"/>
      <c r="KHC110" s="747"/>
      <c r="KHD110" s="747"/>
      <c r="KHE110" s="747"/>
      <c r="KHF110" s="747"/>
      <c r="KHG110" s="747"/>
      <c r="KHH110" s="747"/>
      <c r="KHI110" s="747"/>
      <c r="KHJ110" s="747"/>
      <c r="KHK110" s="747"/>
      <c r="KHL110" s="747"/>
      <c r="KHM110" s="747"/>
      <c r="KHN110" s="747"/>
      <c r="KHO110" s="747"/>
      <c r="KHP110" s="747"/>
      <c r="KHQ110" s="747"/>
      <c r="KHR110" s="747"/>
      <c r="KHS110" s="747"/>
      <c r="KHT110" s="747"/>
      <c r="KHU110" s="747"/>
      <c r="KHV110" s="747"/>
      <c r="KHW110" s="747"/>
      <c r="KHX110" s="747"/>
      <c r="KHY110" s="747"/>
      <c r="KHZ110" s="747"/>
      <c r="KIA110" s="747"/>
      <c r="KIB110" s="747"/>
      <c r="KIC110" s="747"/>
      <c r="KID110" s="747"/>
      <c r="KIE110" s="747"/>
      <c r="KIF110" s="747"/>
      <c r="KIG110" s="747"/>
      <c r="KIH110" s="747"/>
      <c r="KII110" s="747"/>
      <c r="KIJ110" s="747"/>
      <c r="KIK110" s="747"/>
      <c r="KIL110" s="747"/>
      <c r="KIM110" s="747"/>
      <c r="KIN110" s="747"/>
      <c r="KIO110" s="747"/>
      <c r="KIP110" s="747"/>
      <c r="KIQ110" s="747"/>
      <c r="KIR110" s="747"/>
      <c r="KIS110" s="747"/>
      <c r="KIT110" s="747"/>
      <c r="KIU110" s="747"/>
      <c r="KIV110" s="747"/>
      <c r="KIW110" s="747"/>
      <c r="KIX110" s="747"/>
      <c r="KIY110" s="747"/>
      <c r="KIZ110" s="747"/>
      <c r="KJA110" s="747"/>
      <c r="KJB110" s="747"/>
      <c r="KJC110" s="747"/>
      <c r="KJD110" s="747"/>
      <c r="KJE110" s="747"/>
      <c r="KJF110" s="747"/>
      <c r="KJG110" s="747"/>
      <c r="KJH110" s="747"/>
      <c r="KJI110" s="747"/>
      <c r="KJJ110" s="747"/>
      <c r="KJK110" s="747"/>
      <c r="KJL110" s="747"/>
      <c r="KJM110" s="747"/>
      <c r="KJN110" s="747"/>
      <c r="KJO110" s="747"/>
      <c r="KJP110" s="747"/>
      <c r="KJQ110" s="747"/>
      <c r="KJR110" s="747"/>
      <c r="KJS110" s="747"/>
      <c r="KJT110" s="747"/>
      <c r="KJU110" s="747"/>
      <c r="KJV110" s="747"/>
      <c r="KJW110" s="747"/>
      <c r="KJX110" s="747"/>
      <c r="KJY110" s="747"/>
      <c r="KJZ110" s="747"/>
      <c r="KKA110" s="747"/>
      <c r="KKB110" s="747"/>
      <c r="KKC110" s="747"/>
      <c r="KKD110" s="747"/>
      <c r="KKE110" s="747"/>
      <c r="KKF110" s="747"/>
      <c r="KKG110" s="747"/>
      <c r="KKH110" s="747"/>
      <c r="KKI110" s="747"/>
      <c r="KKJ110" s="747"/>
      <c r="KKK110" s="747"/>
      <c r="KKL110" s="747"/>
      <c r="KKM110" s="747"/>
      <c r="KKN110" s="747"/>
      <c r="KKO110" s="747"/>
      <c r="KKP110" s="747"/>
      <c r="KKQ110" s="747"/>
      <c r="KKR110" s="747"/>
      <c r="KKS110" s="747"/>
      <c r="KKT110" s="747"/>
      <c r="KKU110" s="747"/>
      <c r="KKV110" s="747"/>
      <c r="KKW110" s="747"/>
      <c r="KKX110" s="747"/>
      <c r="KKY110" s="747"/>
      <c r="KKZ110" s="747"/>
      <c r="KLA110" s="747"/>
      <c r="KLB110" s="747"/>
      <c r="KLC110" s="747"/>
      <c r="KLD110" s="747"/>
      <c r="KLE110" s="747"/>
      <c r="KLF110" s="747"/>
      <c r="KLG110" s="747"/>
      <c r="KLH110" s="747"/>
      <c r="KLI110" s="747"/>
      <c r="KLJ110" s="747"/>
      <c r="KLK110" s="747"/>
      <c r="KLL110" s="747"/>
      <c r="KLM110" s="747"/>
      <c r="KLN110" s="747"/>
      <c r="KLO110" s="747"/>
      <c r="KLP110" s="747"/>
      <c r="KLQ110" s="747"/>
      <c r="KLR110" s="747"/>
      <c r="KLS110" s="747"/>
      <c r="KLT110" s="747"/>
      <c r="KLU110" s="747"/>
      <c r="KLV110" s="747"/>
      <c r="KLW110" s="747"/>
      <c r="KLX110" s="747"/>
      <c r="KLY110" s="747"/>
      <c r="KLZ110" s="747"/>
      <c r="KMA110" s="747"/>
      <c r="KMB110" s="747"/>
      <c r="KMC110" s="747"/>
      <c r="KMD110" s="747"/>
      <c r="KME110" s="747"/>
      <c r="KMF110" s="747"/>
      <c r="KMG110" s="747"/>
      <c r="KMH110" s="747"/>
      <c r="KMI110" s="747"/>
      <c r="KMJ110" s="747"/>
      <c r="KMK110" s="747"/>
      <c r="KML110" s="747"/>
      <c r="KMM110" s="747"/>
      <c r="KMN110" s="747"/>
      <c r="KMO110" s="747"/>
      <c r="KMP110" s="747"/>
      <c r="KMQ110" s="747"/>
      <c r="KMR110" s="747"/>
      <c r="KMS110" s="747"/>
      <c r="KMT110" s="747"/>
      <c r="KMU110" s="747"/>
      <c r="KMV110" s="747"/>
      <c r="KMW110" s="747"/>
      <c r="KMX110" s="747"/>
      <c r="KMY110" s="747"/>
      <c r="KMZ110" s="747"/>
      <c r="KNA110" s="747"/>
      <c r="KNB110" s="747"/>
      <c r="KNC110" s="747"/>
      <c r="KND110" s="747"/>
      <c r="KNE110" s="747"/>
      <c r="KNF110" s="747"/>
      <c r="KNG110" s="747"/>
      <c r="KNH110" s="747"/>
      <c r="KNI110" s="747"/>
      <c r="KNJ110" s="747"/>
      <c r="KNK110" s="747"/>
      <c r="KNL110" s="747"/>
      <c r="KNM110" s="747"/>
      <c r="KNN110" s="747"/>
      <c r="KNO110" s="747"/>
      <c r="KNP110" s="747"/>
      <c r="KNQ110" s="747"/>
      <c r="KNR110" s="747"/>
      <c r="KNS110" s="747"/>
      <c r="KNT110" s="747"/>
      <c r="KNU110" s="747"/>
      <c r="KNV110" s="747"/>
      <c r="KNW110" s="747"/>
      <c r="KNX110" s="747"/>
      <c r="KNY110" s="747"/>
      <c r="KNZ110" s="747"/>
      <c r="KOA110" s="747"/>
      <c r="KOB110" s="747"/>
      <c r="KOC110" s="747"/>
      <c r="KOD110" s="747"/>
      <c r="KOE110" s="747"/>
      <c r="KOF110" s="747"/>
      <c r="KOG110" s="747"/>
      <c r="KOH110" s="747"/>
      <c r="KOI110" s="747"/>
      <c r="KOJ110" s="747"/>
      <c r="KOK110" s="747"/>
      <c r="KOL110" s="747"/>
      <c r="KOM110" s="747"/>
      <c r="KON110" s="747"/>
      <c r="KOO110" s="747"/>
      <c r="KOP110" s="747"/>
      <c r="KOQ110" s="747"/>
      <c r="KOR110" s="747"/>
      <c r="KOS110" s="747"/>
      <c r="KOT110" s="747"/>
      <c r="KOU110" s="747"/>
      <c r="KOV110" s="747"/>
      <c r="KOW110" s="747"/>
      <c r="KOX110" s="747"/>
      <c r="KOY110" s="747"/>
      <c r="KOZ110" s="747"/>
      <c r="KPA110" s="747"/>
      <c r="KPB110" s="747"/>
      <c r="KPC110" s="747"/>
      <c r="KPD110" s="747"/>
      <c r="KPE110" s="747"/>
      <c r="KPF110" s="747"/>
      <c r="KPG110" s="747"/>
      <c r="KPH110" s="747"/>
      <c r="KPI110" s="747"/>
      <c r="KPJ110" s="747"/>
      <c r="KPK110" s="747"/>
      <c r="KPL110" s="747"/>
      <c r="KPM110" s="747"/>
      <c r="KPN110" s="747"/>
      <c r="KPO110" s="747"/>
      <c r="KPP110" s="747"/>
      <c r="KPQ110" s="747"/>
      <c r="KPR110" s="747"/>
      <c r="KPS110" s="747"/>
      <c r="KPT110" s="747"/>
      <c r="KPU110" s="747"/>
      <c r="KPV110" s="747"/>
      <c r="KPW110" s="747"/>
      <c r="KPX110" s="747"/>
      <c r="KPY110" s="747"/>
      <c r="KPZ110" s="747"/>
      <c r="KQA110" s="747"/>
      <c r="KQB110" s="747"/>
      <c r="KQC110" s="747"/>
      <c r="KQD110" s="747"/>
      <c r="KQE110" s="747"/>
      <c r="KQF110" s="747"/>
      <c r="KQG110" s="747"/>
      <c r="KQH110" s="747"/>
      <c r="KQI110" s="747"/>
      <c r="KQJ110" s="747"/>
      <c r="KQK110" s="747"/>
      <c r="KQL110" s="747"/>
      <c r="KQM110" s="747"/>
      <c r="KQN110" s="747"/>
      <c r="KQO110" s="747"/>
      <c r="KQP110" s="747"/>
      <c r="KQQ110" s="747"/>
      <c r="KQR110" s="747"/>
      <c r="KQS110" s="747"/>
      <c r="KQT110" s="747"/>
      <c r="KQU110" s="747"/>
      <c r="KQV110" s="747"/>
      <c r="KQW110" s="747"/>
      <c r="KQX110" s="747"/>
      <c r="KQY110" s="747"/>
      <c r="KQZ110" s="747"/>
      <c r="KRA110" s="747"/>
      <c r="KRB110" s="747"/>
      <c r="KRC110" s="747"/>
      <c r="KRD110" s="747"/>
      <c r="KRE110" s="747"/>
      <c r="KRF110" s="747"/>
      <c r="KRG110" s="747"/>
      <c r="KRH110" s="747"/>
      <c r="KRI110" s="747"/>
      <c r="KRJ110" s="747"/>
      <c r="KRK110" s="747"/>
      <c r="KRL110" s="747"/>
      <c r="KRM110" s="747"/>
      <c r="KRN110" s="747"/>
      <c r="KRO110" s="747"/>
      <c r="KRP110" s="747"/>
      <c r="KRQ110" s="747"/>
      <c r="KRR110" s="747"/>
      <c r="KRS110" s="747"/>
      <c r="KRT110" s="747"/>
      <c r="KRU110" s="747"/>
      <c r="KRV110" s="747"/>
      <c r="KRW110" s="747"/>
      <c r="KRX110" s="747"/>
      <c r="KRY110" s="747"/>
      <c r="KRZ110" s="747"/>
      <c r="KSA110" s="747"/>
      <c r="KSB110" s="747"/>
      <c r="KSC110" s="747"/>
      <c r="KSD110" s="747"/>
      <c r="KSE110" s="747"/>
      <c r="KSF110" s="747"/>
      <c r="KSG110" s="747"/>
      <c r="KSH110" s="747"/>
      <c r="KSI110" s="747"/>
      <c r="KSJ110" s="747"/>
      <c r="KSK110" s="747"/>
      <c r="KSL110" s="747"/>
      <c r="KSM110" s="747"/>
      <c r="KSN110" s="747"/>
      <c r="KSO110" s="747"/>
      <c r="KSP110" s="747"/>
      <c r="KSQ110" s="747"/>
      <c r="KSR110" s="747"/>
      <c r="KSS110" s="747"/>
      <c r="KST110" s="747"/>
      <c r="KSU110" s="747"/>
      <c r="KSV110" s="747"/>
      <c r="KSW110" s="747"/>
      <c r="KSX110" s="747"/>
      <c r="KSY110" s="747"/>
      <c r="KSZ110" s="747"/>
      <c r="KTA110" s="747"/>
      <c r="KTB110" s="747"/>
      <c r="KTC110" s="747"/>
      <c r="KTD110" s="747"/>
      <c r="KTE110" s="747"/>
      <c r="KTF110" s="747"/>
      <c r="KTG110" s="747"/>
      <c r="KTH110" s="747"/>
      <c r="KTI110" s="747"/>
      <c r="KTJ110" s="747"/>
      <c r="KTK110" s="747"/>
      <c r="KTL110" s="747"/>
      <c r="KTM110" s="747"/>
      <c r="KTN110" s="747"/>
      <c r="KTO110" s="747"/>
      <c r="KTP110" s="747"/>
      <c r="KTQ110" s="747"/>
      <c r="KTR110" s="747"/>
      <c r="KTS110" s="747"/>
      <c r="KTT110" s="747"/>
      <c r="KTU110" s="747"/>
      <c r="KTV110" s="747"/>
      <c r="KTW110" s="747"/>
      <c r="KTX110" s="747"/>
      <c r="KTY110" s="747"/>
      <c r="KTZ110" s="747"/>
      <c r="KUA110" s="747"/>
      <c r="KUB110" s="747"/>
      <c r="KUC110" s="747"/>
      <c r="KUD110" s="747"/>
      <c r="KUE110" s="747"/>
      <c r="KUF110" s="747"/>
      <c r="KUG110" s="747"/>
      <c r="KUH110" s="747"/>
      <c r="KUI110" s="747"/>
      <c r="KUJ110" s="747"/>
      <c r="KUK110" s="747"/>
      <c r="KUL110" s="747"/>
      <c r="KUM110" s="747"/>
      <c r="KUN110" s="747"/>
      <c r="KUO110" s="747"/>
      <c r="KUP110" s="747"/>
      <c r="KUQ110" s="747"/>
      <c r="KUR110" s="747"/>
      <c r="KUS110" s="747"/>
      <c r="KUT110" s="747"/>
      <c r="KUU110" s="747"/>
      <c r="KUV110" s="747"/>
      <c r="KUW110" s="747"/>
      <c r="KUX110" s="747"/>
      <c r="KUY110" s="747"/>
      <c r="KUZ110" s="747"/>
      <c r="KVA110" s="747"/>
      <c r="KVB110" s="747"/>
      <c r="KVC110" s="747"/>
      <c r="KVD110" s="747"/>
      <c r="KVE110" s="747"/>
      <c r="KVF110" s="747"/>
      <c r="KVG110" s="747"/>
      <c r="KVH110" s="747"/>
      <c r="KVI110" s="747"/>
      <c r="KVJ110" s="747"/>
      <c r="KVK110" s="747"/>
      <c r="KVL110" s="747"/>
      <c r="KVM110" s="747"/>
      <c r="KVN110" s="747"/>
      <c r="KVO110" s="747"/>
      <c r="KVP110" s="747"/>
      <c r="KVQ110" s="747"/>
      <c r="KVR110" s="747"/>
      <c r="KVS110" s="747"/>
      <c r="KVT110" s="747"/>
      <c r="KVU110" s="747"/>
      <c r="KVV110" s="747"/>
      <c r="KVW110" s="747"/>
      <c r="KVX110" s="747"/>
      <c r="KVY110" s="747"/>
      <c r="KVZ110" s="747"/>
      <c r="KWA110" s="747"/>
      <c r="KWB110" s="747"/>
      <c r="KWC110" s="747"/>
      <c r="KWD110" s="747"/>
      <c r="KWE110" s="747"/>
      <c r="KWF110" s="747"/>
      <c r="KWG110" s="747"/>
      <c r="KWH110" s="747"/>
      <c r="KWI110" s="747"/>
      <c r="KWJ110" s="747"/>
      <c r="KWK110" s="747"/>
      <c r="KWL110" s="747"/>
      <c r="KWM110" s="747"/>
      <c r="KWN110" s="747"/>
      <c r="KWO110" s="747"/>
      <c r="KWP110" s="747"/>
      <c r="KWQ110" s="747"/>
      <c r="KWR110" s="747"/>
      <c r="KWS110" s="747"/>
      <c r="KWT110" s="747"/>
      <c r="KWU110" s="747"/>
      <c r="KWV110" s="747"/>
      <c r="KWW110" s="747"/>
      <c r="KWX110" s="747"/>
      <c r="KWY110" s="747"/>
      <c r="KWZ110" s="747"/>
      <c r="KXA110" s="747"/>
      <c r="KXB110" s="747"/>
      <c r="KXC110" s="747"/>
      <c r="KXD110" s="747"/>
      <c r="KXE110" s="747"/>
      <c r="KXF110" s="747"/>
      <c r="KXG110" s="747"/>
      <c r="KXH110" s="747"/>
      <c r="KXI110" s="747"/>
      <c r="KXJ110" s="747"/>
      <c r="KXK110" s="747"/>
      <c r="KXL110" s="747"/>
      <c r="KXM110" s="747"/>
      <c r="KXN110" s="747"/>
      <c r="KXO110" s="747"/>
      <c r="KXP110" s="747"/>
      <c r="KXQ110" s="747"/>
      <c r="KXR110" s="747"/>
      <c r="KXS110" s="747"/>
      <c r="KXT110" s="747"/>
      <c r="KXU110" s="747"/>
      <c r="KXV110" s="747"/>
      <c r="KXW110" s="747"/>
      <c r="KXX110" s="747"/>
      <c r="KXY110" s="747"/>
      <c r="KXZ110" s="747"/>
      <c r="KYA110" s="747"/>
      <c r="KYB110" s="747"/>
      <c r="KYC110" s="747"/>
      <c r="KYD110" s="747"/>
      <c r="KYE110" s="747"/>
      <c r="KYF110" s="747"/>
      <c r="KYG110" s="747"/>
      <c r="KYH110" s="747"/>
      <c r="KYI110" s="747"/>
      <c r="KYJ110" s="747"/>
      <c r="KYK110" s="747"/>
      <c r="KYL110" s="747"/>
      <c r="KYM110" s="747"/>
      <c r="KYN110" s="747"/>
      <c r="KYO110" s="747"/>
      <c r="KYP110" s="747"/>
      <c r="KYQ110" s="747"/>
      <c r="KYR110" s="747"/>
      <c r="KYS110" s="747"/>
      <c r="KYT110" s="747"/>
      <c r="KYU110" s="747"/>
      <c r="KYV110" s="747"/>
      <c r="KYW110" s="747"/>
      <c r="KYX110" s="747"/>
      <c r="KYY110" s="747"/>
      <c r="KYZ110" s="747"/>
      <c r="KZA110" s="747"/>
      <c r="KZB110" s="747"/>
      <c r="KZC110" s="747"/>
      <c r="KZD110" s="747"/>
      <c r="KZE110" s="747"/>
      <c r="KZF110" s="747"/>
      <c r="KZG110" s="747"/>
      <c r="KZH110" s="747"/>
      <c r="KZI110" s="747"/>
      <c r="KZJ110" s="747"/>
      <c r="KZK110" s="747"/>
      <c r="KZL110" s="747"/>
      <c r="KZM110" s="747"/>
      <c r="KZN110" s="747"/>
      <c r="KZO110" s="747"/>
      <c r="KZP110" s="747"/>
      <c r="KZQ110" s="747"/>
      <c r="KZR110" s="747"/>
      <c r="KZS110" s="747"/>
      <c r="KZT110" s="747"/>
      <c r="KZU110" s="747"/>
      <c r="KZV110" s="747"/>
      <c r="KZW110" s="747"/>
      <c r="KZX110" s="747"/>
      <c r="KZY110" s="747"/>
      <c r="KZZ110" s="747"/>
      <c r="LAA110" s="747"/>
      <c r="LAB110" s="747"/>
      <c r="LAC110" s="747"/>
      <c r="LAD110" s="747"/>
      <c r="LAE110" s="747"/>
      <c r="LAF110" s="747"/>
      <c r="LAG110" s="747"/>
      <c r="LAH110" s="747"/>
      <c r="LAI110" s="747"/>
      <c r="LAJ110" s="747"/>
      <c r="LAK110" s="747"/>
      <c r="LAL110" s="747"/>
      <c r="LAM110" s="747"/>
      <c r="LAN110" s="747"/>
      <c r="LAO110" s="747"/>
      <c r="LAP110" s="747"/>
      <c r="LAQ110" s="747"/>
      <c r="LAR110" s="747"/>
      <c r="LAS110" s="747"/>
      <c r="LAT110" s="747"/>
      <c r="LAU110" s="747"/>
      <c r="LAV110" s="747"/>
      <c r="LAW110" s="747"/>
      <c r="LAX110" s="747"/>
      <c r="LAY110" s="747"/>
      <c r="LAZ110" s="747"/>
      <c r="LBA110" s="747"/>
      <c r="LBB110" s="747"/>
      <c r="LBC110" s="747"/>
      <c r="LBD110" s="747"/>
      <c r="LBE110" s="747"/>
      <c r="LBF110" s="747"/>
      <c r="LBG110" s="747"/>
      <c r="LBH110" s="747"/>
      <c r="LBI110" s="747"/>
      <c r="LBJ110" s="747"/>
      <c r="LBK110" s="747"/>
      <c r="LBL110" s="747"/>
      <c r="LBM110" s="747"/>
      <c r="LBN110" s="747"/>
      <c r="LBO110" s="747"/>
      <c r="LBP110" s="747"/>
      <c r="LBQ110" s="747"/>
      <c r="LBR110" s="747"/>
      <c r="LBS110" s="747"/>
      <c r="LBT110" s="747"/>
      <c r="LBU110" s="747"/>
      <c r="LBV110" s="747"/>
      <c r="LBW110" s="747"/>
      <c r="LBX110" s="747"/>
      <c r="LBY110" s="747"/>
      <c r="LBZ110" s="747"/>
      <c r="LCA110" s="747"/>
      <c r="LCB110" s="747"/>
      <c r="LCC110" s="747"/>
      <c r="LCD110" s="747"/>
      <c r="LCE110" s="747"/>
      <c r="LCF110" s="747"/>
      <c r="LCG110" s="747"/>
      <c r="LCH110" s="747"/>
      <c r="LCI110" s="747"/>
      <c r="LCJ110" s="747"/>
      <c r="LCK110" s="747"/>
      <c r="LCL110" s="747"/>
      <c r="LCM110" s="747"/>
      <c r="LCN110" s="747"/>
      <c r="LCO110" s="747"/>
      <c r="LCP110" s="747"/>
      <c r="LCQ110" s="747"/>
      <c r="LCR110" s="747"/>
      <c r="LCS110" s="747"/>
      <c r="LCT110" s="747"/>
      <c r="LCU110" s="747"/>
      <c r="LCV110" s="747"/>
      <c r="LCW110" s="747"/>
      <c r="LCX110" s="747"/>
      <c r="LCY110" s="747"/>
      <c r="LCZ110" s="747"/>
      <c r="LDA110" s="747"/>
      <c r="LDB110" s="747"/>
      <c r="LDC110" s="747"/>
      <c r="LDD110" s="747"/>
      <c r="LDE110" s="747"/>
      <c r="LDF110" s="747"/>
      <c r="LDG110" s="747"/>
      <c r="LDH110" s="747"/>
      <c r="LDI110" s="747"/>
      <c r="LDJ110" s="747"/>
      <c r="LDK110" s="747"/>
      <c r="LDL110" s="747"/>
      <c r="LDM110" s="747"/>
      <c r="LDN110" s="747"/>
      <c r="LDO110" s="747"/>
      <c r="LDP110" s="747"/>
      <c r="LDQ110" s="747"/>
      <c r="LDR110" s="747"/>
      <c r="LDS110" s="747"/>
      <c r="LDT110" s="747"/>
      <c r="LDU110" s="747"/>
      <c r="LDV110" s="747"/>
      <c r="LDW110" s="747"/>
      <c r="LDX110" s="747"/>
      <c r="LDY110" s="747"/>
      <c r="LDZ110" s="747"/>
      <c r="LEA110" s="747"/>
      <c r="LEB110" s="747"/>
      <c r="LEC110" s="747"/>
      <c r="LED110" s="747"/>
      <c r="LEE110" s="747"/>
      <c r="LEF110" s="747"/>
      <c r="LEG110" s="747"/>
      <c r="LEH110" s="747"/>
      <c r="LEI110" s="747"/>
      <c r="LEJ110" s="747"/>
      <c r="LEK110" s="747"/>
      <c r="LEL110" s="747"/>
      <c r="LEM110" s="747"/>
      <c r="LEN110" s="747"/>
      <c r="LEO110" s="747"/>
      <c r="LEP110" s="747"/>
      <c r="LEQ110" s="747"/>
      <c r="LER110" s="747"/>
      <c r="LES110" s="747"/>
      <c r="LET110" s="747"/>
      <c r="LEU110" s="747"/>
      <c r="LEV110" s="747"/>
      <c r="LEW110" s="747"/>
      <c r="LEX110" s="747"/>
      <c r="LEY110" s="747"/>
      <c r="LEZ110" s="747"/>
      <c r="LFA110" s="747"/>
      <c r="LFB110" s="747"/>
      <c r="LFC110" s="747"/>
      <c r="LFD110" s="747"/>
      <c r="LFE110" s="747"/>
      <c r="LFF110" s="747"/>
      <c r="LFG110" s="747"/>
      <c r="LFH110" s="747"/>
      <c r="LFI110" s="747"/>
      <c r="LFJ110" s="747"/>
      <c r="LFK110" s="747"/>
      <c r="LFL110" s="747"/>
      <c r="LFM110" s="747"/>
      <c r="LFN110" s="747"/>
      <c r="LFO110" s="747"/>
      <c r="LFP110" s="747"/>
      <c r="LFQ110" s="747"/>
      <c r="LFR110" s="747"/>
      <c r="LFS110" s="747"/>
      <c r="LFT110" s="747"/>
      <c r="LFU110" s="747"/>
      <c r="LFV110" s="747"/>
      <c r="LFW110" s="747"/>
      <c r="LFX110" s="747"/>
      <c r="LFY110" s="747"/>
      <c r="LFZ110" s="747"/>
      <c r="LGA110" s="747"/>
      <c r="LGB110" s="747"/>
      <c r="LGC110" s="747"/>
      <c r="LGD110" s="747"/>
      <c r="LGE110" s="747"/>
      <c r="LGF110" s="747"/>
      <c r="LGG110" s="747"/>
      <c r="LGH110" s="747"/>
      <c r="LGI110" s="747"/>
      <c r="LGJ110" s="747"/>
      <c r="LGK110" s="747"/>
      <c r="LGL110" s="747"/>
      <c r="LGM110" s="747"/>
      <c r="LGN110" s="747"/>
      <c r="LGO110" s="747"/>
      <c r="LGP110" s="747"/>
      <c r="LGQ110" s="747"/>
      <c r="LGR110" s="747"/>
      <c r="LGS110" s="747"/>
      <c r="LGT110" s="747"/>
      <c r="LGU110" s="747"/>
      <c r="LGV110" s="747"/>
      <c r="LGW110" s="747"/>
      <c r="LGX110" s="747"/>
      <c r="LGY110" s="747"/>
      <c r="LGZ110" s="747"/>
      <c r="LHA110" s="747"/>
      <c r="LHB110" s="747"/>
      <c r="LHC110" s="747"/>
      <c r="LHD110" s="747"/>
      <c r="LHE110" s="747"/>
      <c r="LHF110" s="747"/>
      <c r="LHG110" s="747"/>
      <c r="LHH110" s="747"/>
      <c r="LHI110" s="747"/>
      <c r="LHJ110" s="747"/>
      <c r="LHK110" s="747"/>
      <c r="LHL110" s="747"/>
      <c r="LHM110" s="747"/>
      <c r="LHN110" s="747"/>
      <c r="LHO110" s="747"/>
      <c r="LHP110" s="747"/>
      <c r="LHQ110" s="747"/>
      <c r="LHR110" s="747"/>
      <c r="LHS110" s="747"/>
      <c r="LHT110" s="747"/>
      <c r="LHU110" s="747"/>
      <c r="LHV110" s="747"/>
      <c r="LHW110" s="747"/>
      <c r="LHX110" s="747"/>
      <c r="LHY110" s="747"/>
      <c r="LHZ110" s="747"/>
      <c r="LIA110" s="747"/>
      <c r="LIB110" s="747"/>
      <c r="LIC110" s="747"/>
      <c r="LID110" s="747"/>
      <c r="LIE110" s="747"/>
      <c r="LIF110" s="747"/>
      <c r="LIG110" s="747"/>
      <c r="LIH110" s="747"/>
      <c r="LII110" s="747"/>
      <c r="LIJ110" s="747"/>
      <c r="LIK110" s="747"/>
      <c r="LIL110" s="747"/>
      <c r="LIM110" s="747"/>
      <c r="LIN110" s="747"/>
      <c r="LIO110" s="747"/>
      <c r="LIP110" s="747"/>
      <c r="LIQ110" s="747"/>
      <c r="LIR110" s="747"/>
      <c r="LIS110" s="747"/>
      <c r="LIT110" s="747"/>
      <c r="LIU110" s="747"/>
      <c r="LIV110" s="747"/>
      <c r="LIW110" s="747"/>
      <c r="LIX110" s="747"/>
      <c r="LIY110" s="747"/>
      <c r="LIZ110" s="747"/>
      <c r="LJA110" s="747"/>
      <c r="LJB110" s="747"/>
      <c r="LJC110" s="747"/>
      <c r="LJD110" s="747"/>
      <c r="LJE110" s="747"/>
      <c r="LJF110" s="747"/>
      <c r="LJG110" s="747"/>
      <c r="LJH110" s="747"/>
      <c r="LJI110" s="747"/>
      <c r="LJJ110" s="747"/>
      <c r="LJK110" s="747"/>
      <c r="LJL110" s="747"/>
      <c r="LJM110" s="747"/>
      <c r="LJN110" s="747"/>
      <c r="LJO110" s="747"/>
      <c r="LJP110" s="747"/>
      <c r="LJQ110" s="747"/>
      <c r="LJR110" s="747"/>
      <c r="LJS110" s="747"/>
      <c r="LJT110" s="747"/>
      <c r="LJU110" s="747"/>
      <c r="LJV110" s="747"/>
      <c r="LJW110" s="747"/>
      <c r="LJX110" s="747"/>
      <c r="LJY110" s="747"/>
      <c r="LJZ110" s="747"/>
      <c r="LKA110" s="747"/>
      <c r="LKB110" s="747"/>
      <c r="LKC110" s="747"/>
      <c r="LKD110" s="747"/>
      <c r="LKE110" s="747"/>
      <c r="LKF110" s="747"/>
      <c r="LKG110" s="747"/>
      <c r="LKH110" s="747"/>
      <c r="LKI110" s="747"/>
      <c r="LKJ110" s="747"/>
      <c r="LKK110" s="747"/>
      <c r="LKL110" s="747"/>
      <c r="LKM110" s="747"/>
      <c r="LKN110" s="747"/>
      <c r="LKO110" s="747"/>
      <c r="LKP110" s="747"/>
      <c r="LKQ110" s="747"/>
      <c r="LKR110" s="747"/>
      <c r="LKS110" s="747"/>
      <c r="LKT110" s="747"/>
      <c r="LKU110" s="747"/>
      <c r="LKV110" s="747"/>
      <c r="LKW110" s="747"/>
      <c r="LKX110" s="747"/>
      <c r="LKY110" s="747"/>
      <c r="LKZ110" s="747"/>
      <c r="LLA110" s="747"/>
      <c r="LLB110" s="747"/>
      <c r="LLC110" s="747"/>
      <c r="LLD110" s="747"/>
      <c r="LLE110" s="747"/>
      <c r="LLF110" s="747"/>
      <c r="LLG110" s="747"/>
      <c r="LLH110" s="747"/>
      <c r="LLI110" s="747"/>
      <c r="LLJ110" s="747"/>
      <c r="LLK110" s="747"/>
      <c r="LLL110" s="747"/>
      <c r="LLM110" s="747"/>
      <c r="LLN110" s="747"/>
      <c r="LLO110" s="747"/>
      <c r="LLP110" s="747"/>
      <c r="LLQ110" s="747"/>
      <c r="LLR110" s="747"/>
      <c r="LLS110" s="747"/>
      <c r="LLT110" s="747"/>
      <c r="LLU110" s="747"/>
      <c r="LLV110" s="747"/>
      <c r="LLW110" s="747"/>
      <c r="LLX110" s="747"/>
      <c r="LLY110" s="747"/>
      <c r="LLZ110" s="747"/>
      <c r="LMA110" s="747"/>
      <c r="LMB110" s="747"/>
      <c r="LMC110" s="747"/>
      <c r="LMD110" s="747"/>
      <c r="LME110" s="747"/>
      <c r="LMF110" s="747"/>
      <c r="LMG110" s="747"/>
      <c r="LMH110" s="747"/>
      <c r="LMI110" s="747"/>
      <c r="LMJ110" s="747"/>
      <c r="LMK110" s="747"/>
      <c r="LML110" s="747"/>
      <c r="LMM110" s="747"/>
      <c r="LMN110" s="747"/>
      <c r="LMO110" s="747"/>
      <c r="LMP110" s="747"/>
      <c r="LMQ110" s="747"/>
      <c r="LMR110" s="747"/>
      <c r="LMS110" s="747"/>
      <c r="LMT110" s="747"/>
      <c r="LMU110" s="747"/>
      <c r="LMV110" s="747"/>
      <c r="LMW110" s="747"/>
      <c r="LMX110" s="747"/>
      <c r="LMY110" s="747"/>
      <c r="LMZ110" s="747"/>
      <c r="LNA110" s="747"/>
      <c r="LNB110" s="747"/>
      <c r="LNC110" s="747"/>
      <c r="LND110" s="747"/>
      <c r="LNE110" s="747"/>
      <c r="LNF110" s="747"/>
      <c r="LNG110" s="747"/>
      <c r="LNH110" s="747"/>
      <c r="LNI110" s="747"/>
      <c r="LNJ110" s="747"/>
      <c r="LNK110" s="747"/>
      <c r="LNL110" s="747"/>
      <c r="LNM110" s="747"/>
      <c r="LNN110" s="747"/>
      <c r="LNO110" s="747"/>
      <c r="LNP110" s="747"/>
      <c r="LNQ110" s="747"/>
      <c r="LNR110" s="747"/>
      <c r="LNS110" s="747"/>
      <c r="LNT110" s="747"/>
      <c r="LNU110" s="747"/>
      <c r="LNV110" s="747"/>
      <c r="LNW110" s="747"/>
      <c r="LNX110" s="747"/>
      <c r="LNY110" s="747"/>
      <c r="LNZ110" s="747"/>
      <c r="LOA110" s="747"/>
      <c r="LOB110" s="747"/>
      <c r="LOC110" s="747"/>
      <c r="LOD110" s="747"/>
      <c r="LOE110" s="747"/>
      <c r="LOF110" s="747"/>
      <c r="LOG110" s="747"/>
      <c r="LOH110" s="747"/>
      <c r="LOI110" s="747"/>
      <c r="LOJ110" s="747"/>
      <c r="LOK110" s="747"/>
      <c r="LOL110" s="747"/>
      <c r="LOM110" s="747"/>
      <c r="LON110" s="747"/>
      <c r="LOO110" s="747"/>
      <c r="LOP110" s="747"/>
      <c r="LOQ110" s="747"/>
      <c r="LOR110" s="747"/>
      <c r="LOS110" s="747"/>
      <c r="LOT110" s="747"/>
      <c r="LOU110" s="747"/>
      <c r="LOV110" s="747"/>
      <c r="LOW110" s="747"/>
      <c r="LOX110" s="747"/>
      <c r="LOY110" s="747"/>
      <c r="LOZ110" s="747"/>
      <c r="LPA110" s="747"/>
      <c r="LPB110" s="747"/>
      <c r="LPC110" s="747"/>
      <c r="LPD110" s="747"/>
      <c r="LPE110" s="747"/>
      <c r="LPF110" s="747"/>
      <c r="LPG110" s="747"/>
      <c r="LPH110" s="747"/>
      <c r="LPI110" s="747"/>
      <c r="LPJ110" s="747"/>
      <c r="LPK110" s="747"/>
      <c r="LPL110" s="747"/>
      <c r="LPM110" s="747"/>
      <c r="LPN110" s="747"/>
      <c r="LPO110" s="747"/>
      <c r="LPP110" s="747"/>
      <c r="LPQ110" s="747"/>
      <c r="LPR110" s="747"/>
      <c r="LPS110" s="747"/>
      <c r="LPT110" s="747"/>
      <c r="LPU110" s="747"/>
      <c r="LPV110" s="747"/>
      <c r="LPW110" s="747"/>
      <c r="LPX110" s="747"/>
      <c r="LPY110" s="747"/>
      <c r="LPZ110" s="747"/>
      <c r="LQA110" s="747"/>
      <c r="LQB110" s="747"/>
      <c r="LQC110" s="747"/>
      <c r="LQD110" s="747"/>
      <c r="LQE110" s="747"/>
      <c r="LQF110" s="747"/>
      <c r="LQG110" s="747"/>
      <c r="LQH110" s="747"/>
      <c r="LQI110" s="747"/>
      <c r="LQJ110" s="747"/>
      <c r="LQK110" s="747"/>
      <c r="LQL110" s="747"/>
      <c r="LQM110" s="747"/>
      <c r="LQN110" s="747"/>
      <c r="LQO110" s="747"/>
      <c r="LQP110" s="747"/>
      <c r="LQQ110" s="747"/>
      <c r="LQR110" s="747"/>
      <c r="LQS110" s="747"/>
      <c r="LQT110" s="747"/>
      <c r="LQU110" s="747"/>
      <c r="LQV110" s="747"/>
      <c r="LQW110" s="747"/>
      <c r="LQX110" s="747"/>
      <c r="LQY110" s="747"/>
      <c r="LQZ110" s="747"/>
      <c r="LRA110" s="747"/>
      <c r="LRB110" s="747"/>
      <c r="LRC110" s="747"/>
      <c r="LRD110" s="747"/>
      <c r="LRE110" s="747"/>
      <c r="LRF110" s="747"/>
      <c r="LRG110" s="747"/>
      <c r="LRH110" s="747"/>
      <c r="LRI110" s="747"/>
      <c r="LRJ110" s="747"/>
      <c r="LRK110" s="747"/>
      <c r="LRL110" s="747"/>
      <c r="LRM110" s="747"/>
      <c r="LRN110" s="747"/>
      <c r="LRO110" s="747"/>
      <c r="LRP110" s="747"/>
      <c r="LRQ110" s="747"/>
      <c r="LRR110" s="747"/>
      <c r="LRS110" s="747"/>
      <c r="LRT110" s="747"/>
      <c r="LRU110" s="747"/>
      <c r="LRV110" s="747"/>
      <c r="LRW110" s="747"/>
      <c r="LRX110" s="747"/>
      <c r="LRY110" s="747"/>
      <c r="LRZ110" s="747"/>
      <c r="LSA110" s="747"/>
      <c r="LSB110" s="747"/>
      <c r="LSC110" s="747"/>
      <c r="LSD110" s="747"/>
      <c r="LSE110" s="747"/>
      <c r="LSF110" s="747"/>
      <c r="LSG110" s="747"/>
      <c r="LSH110" s="747"/>
      <c r="LSI110" s="747"/>
      <c r="LSJ110" s="747"/>
      <c r="LSK110" s="747"/>
      <c r="LSL110" s="747"/>
      <c r="LSM110" s="747"/>
      <c r="LSN110" s="747"/>
      <c r="LSO110" s="747"/>
      <c r="LSP110" s="747"/>
      <c r="LSQ110" s="747"/>
      <c r="LSR110" s="747"/>
      <c r="LSS110" s="747"/>
      <c r="LST110" s="747"/>
      <c r="LSU110" s="747"/>
      <c r="LSV110" s="747"/>
      <c r="LSW110" s="747"/>
      <c r="LSX110" s="747"/>
      <c r="LSY110" s="747"/>
      <c r="LSZ110" s="747"/>
      <c r="LTA110" s="747"/>
      <c r="LTB110" s="747"/>
      <c r="LTC110" s="747"/>
      <c r="LTD110" s="747"/>
      <c r="LTE110" s="747"/>
      <c r="LTF110" s="747"/>
      <c r="LTG110" s="747"/>
      <c r="LTH110" s="747"/>
      <c r="LTI110" s="747"/>
      <c r="LTJ110" s="747"/>
      <c r="LTK110" s="747"/>
      <c r="LTL110" s="747"/>
      <c r="LTM110" s="747"/>
      <c r="LTN110" s="747"/>
      <c r="LTO110" s="747"/>
      <c r="LTP110" s="747"/>
      <c r="LTQ110" s="747"/>
      <c r="LTR110" s="747"/>
      <c r="LTS110" s="747"/>
      <c r="LTT110" s="747"/>
      <c r="LTU110" s="747"/>
      <c r="LTV110" s="747"/>
      <c r="LTW110" s="747"/>
      <c r="LTX110" s="747"/>
      <c r="LTY110" s="747"/>
      <c r="LTZ110" s="747"/>
      <c r="LUA110" s="747"/>
      <c r="LUB110" s="747"/>
      <c r="LUC110" s="747"/>
      <c r="LUD110" s="747"/>
      <c r="LUE110" s="747"/>
      <c r="LUF110" s="747"/>
      <c r="LUG110" s="747"/>
      <c r="LUH110" s="747"/>
      <c r="LUI110" s="747"/>
      <c r="LUJ110" s="747"/>
      <c r="LUK110" s="747"/>
      <c r="LUL110" s="747"/>
      <c r="LUM110" s="747"/>
      <c r="LUN110" s="747"/>
      <c r="LUO110" s="747"/>
      <c r="LUP110" s="747"/>
      <c r="LUQ110" s="747"/>
      <c r="LUR110" s="747"/>
      <c r="LUS110" s="747"/>
      <c r="LUT110" s="747"/>
      <c r="LUU110" s="747"/>
      <c r="LUV110" s="747"/>
      <c r="LUW110" s="747"/>
      <c r="LUX110" s="747"/>
      <c r="LUY110" s="747"/>
      <c r="LUZ110" s="747"/>
      <c r="LVA110" s="747"/>
      <c r="LVB110" s="747"/>
      <c r="LVC110" s="747"/>
      <c r="LVD110" s="747"/>
      <c r="LVE110" s="747"/>
      <c r="LVF110" s="747"/>
      <c r="LVG110" s="747"/>
      <c r="LVH110" s="747"/>
      <c r="LVI110" s="747"/>
      <c r="LVJ110" s="747"/>
      <c r="LVK110" s="747"/>
      <c r="LVL110" s="747"/>
      <c r="LVM110" s="747"/>
      <c r="LVN110" s="747"/>
      <c r="LVO110" s="747"/>
      <c r="LVP110" s="747"/>
      <c r="LVQ110" s="747"/>
      <c r="LVR110" s="747"/>
      <c r="LVS110" s="747"/>
      <c r="LVT110" s="747"/>
      <c r="LVU110" s="747"/>
      <c r="LVV110" s="747"/>
      <c r="LVW110" s="747"/>
      <c r="LVX110" s="747"/>
      <c r="LVY110" s="747"/>
      <c r="LVZ110" s="747"/>
      <c r="LWA110" s="747"/>
      <c r="LWB110" s="747"/>
      <c r="LWC110" s="747"/>
      <c r="LWD110" s="747"/>
      <c r="LWE110" s="747"/>
      <c r="LWF110" s="747"/>
      <c r="LWG110" s="747"/>
      <c r="LWH110" s="747"/>
      <c r="LWI110" s="747"/>
      <c r="LWJ110" s="747"/>
      <c r="LWK110" s="747"/>
      <c r="LWL110" s="747"/>
      <c r="LWM110" s="747"/>
      <c r="LWN110" s="747"/>
      <c r="LWO110" s="747"/>
      <c r="LWP110" s="747"/>
      <c r="LWQ110" s="747"/>
      <c r="LWR110" s="747"/>
      <c r="LWS110" s="747"/>
      <c r="LWT110" s="747"/>
      <c r="LWU110" s="747"/>
      <c r="LWV110" s="747"/>
      <c r="LWW110" s="747"/>
      <c r="LWX110" s="747"/>
      <c r="LWY110" s="747"/>
      <c r="LWZ110" s="747"/>
      <c r="LXA110" s="747"/>
      <c r="LXB110" s="747"/>
      <c r="LXC110" s="747"/>
      <c r="LXD110" s="747"/>
      <c r="LXE110" s="747"/>
      <c r="LXF110" s="747"/>
      <c r="LXG110" s="747"/>
      <c r="LXH110" s="747"/>
      <c r="LXI110" s="747"/>
      <c r="LXJ110" s="747"/>
      <c r="LXK110" s="747"/>
      <c r="LXL110" s="747"/>
      <c r="LXM110" s="747"/>
      <c r="LXN110" s="747"/>
      <c r="LXO110" s="747"/>
      <c r="LXP110" s="747"/>
      <c r="LXQ110" s="747"/>
      <c r="LXR110" s="747"/>
      <c r="LXS110" s="747"/>
      <c r="LXT110" s="747"/>
      <c r="LXU110" s="747"/>
      <c r="LXV110" s="747"/>
      <c r="LXW110" s="747"/>
      <c r="LXX110" s="747"/>
      <c r="LXY110" s="747"/>
      <c r="LXZ110" s="747"/>
      <c r="LYA110" s="747"/>
      <c r="LYB110" s="747"/>
      <c r="LYC110" s="747"/>
      <c r="LYD110" s="747"/>
      <c r="LYE110" s="747"/>
      <c r="LYF110" s="747"/>
      <c r="LYG110" s="747"/>
      <c r="LYH110" s="747"/>
      <c r="LYI110" s="747"/>
      <c r="LYJ110" s="747"/>
      <c r="LYK110" s="747"/>
      <c r="LYL110" s="747"/>
      <c r="LYM110" s="747"/>
      <c r="LYN110" s="747"/>
      <c r="LYO110" s="747"/>
      <c r="LYP110" s="747"/>
      <c r="LYQ110" s="747"/>
      <c r="LYR110" s="747"/>
      <c r="LYS110" s="747"/>
      <c r="LYT110" s="747"/>
      <c r="LYU110" s="747"/>
      <c r="LYV110" s="747"/>
      <c r="LYW110" s="747"/>
      <c r="LYX110" s="747"/>
      <c r="LYY110" s="747"/>
      <c r="LYZ110" s="747"/>
      <c r="LZA110" s="747"/>
      <c r="LZB110" s="747"/>
      <c r="LZC110" s="747"/>
      <c r="LZD110" s="747"/>
      <c r="LZE110" s="747"/>
      <c r="LZF110" s="747"/>
      <c r="LZG110" s="747"/>
      <c r="LZH110" s="747"/>
      <c r="LZI110" s="747"/>
      <c r="LZJ110" s="747"/>
      <c r="LZK110" s="747"/>
      <c r="LZL110" s="747"/>
      <c r="LZM110" s="747"/>
      <c r="LZN110" s="747"/>
      <c r="LZO110" s="747"/>
      <c r="LZP110" s="747"/>
      <c r="LZQ110" s="747"/>
      <c r="LZR110" s="747"/>
      <c r="LZS110" s="747"/>
      <c r="LZT110" s="747"/>
      <c r="LZU110" s="747"/>
      <c r="LZV110" s="747"/>
      <c r="LZW110" s="747"/>
      <c r="LZX110" s="747"/>
      <c r="LZY110" s="747"/>
      <c r="LZZ110" s="747"/>
      <c r="MAA110" s="747"/>
      <c r="MAB110" s="747"/>
      <c r="MAC110" s="747"/>
      <c r="MAD110" s="747"/>
      <c r="MAE110" s="747"/>
      <c r="MAF110" s="747"/>
      <c r="MAG110" s="747"/>
      <c r="MAH110" s="747"/>
      <c r="MAI110" s="747"/>
      <c r="MAJ110" s="747"/>
      <c r="MAK110" s="747"/>
      <c r="MAL110" s="747"/>
      <c r="MAM110" s="747"/>
      <c r="MAN110" s="747"/>
      <c r="MAO110" s="747"/>
      <c r="MAP110" s="747"/>
      <c r="MAQ110" s="747"/>
      <c r="MAR110" s="747"/>
      <c r="MAS110" s="747"/>
      <c r="MAT110" s="747"/>
      <c r="MAU110" s="747"/>
      <c r="MAV110" s="747"/>
      <c r="MAW110" s="747"/>
      <c r="MAX110" s="747"/>
      <c r="MAY110" s="747"/>
      <c r="MAZ110" s="747"/>
      <c r="MBA110" s="747"/>
      <c r="MBB110" s="747"/>
      <c r="MBC110" s="747"/>
      <c r="MBD110" s="747"/>
      <c r="MBE110" s="747"/>
      <c r="MBF110" s="747"/>
      <c r="MBG110" s="747"/>
      <c r="MBH110" s="747"/>
      <c r="MBI110" s="747"/>
      <c r="MBJ110" s="747"/>
      <c r="MBK110" s="747"/>
      <c r="MBL110" s="747"/>
      <c r="MBM110" s="747"/>
      <c r="MBN110" s="747"/>
      <c r="MBO110" s="747"/>
      <c r="MBP110" s="747"/>
      <c r="MBQ110" s="747"/>
      <c r="MBR110" s="747"/>
      <c r="MBS110" s="747"/>
      <c r="MBT110" s="747"/>
      <c r="MBU110" s="747"/>
      <c r="MBV110" s="747"/>
      <c r="MBW110" s="747"/>
      <c r="MBX110" s="747"/>
      <c r="MBY110" s="747"/>
      <c r="MBZ110" s="747"/>
      <c r="MCA110" s="747"/>
      <c r="MCB110" s="747"/>
      <c r="MCC110" s="747"/>
      <c r="MCD110" s="747"/>
      <c r="MCE110" s="747"/>
      <c r="MCF110" s="747"/>
      <c r="MCG110" s="747"/>
      <c r="MCH110" s="747"/>
      <c r="MCI110" s="747"/>
      <c r="MCJ110" s="747"/>
      <c r="MCK110" s="747"/>
      <c r="MCL110" s="747"/>
      <c r="MCM110" s="747"/>
      <c r="MCN110" s="747"/>
      <c r="MCO110" s="747"/>
      <c r="MCP110" s="747"/>
      <c r="MCQ110" s="747"/>
      <c r="MCR110" s="747"/>
      <c r="MCS110" s="747"/>
      <c r="MCT110" s="747"/>
      <c r="MCU110" s="747"/>
      <c r="MCV110" s="747"/>
      <c r="MCW110" s="747"/>
      <c r="MCX110" s="747"/>
      <c r="MCY110" s="747"/>
      <c r="MCZ110" s="747"/>
      <c r="MDA110" s="747"/>
      <c r="MDB110" s="747"/>
      <c r="MDC110" s="747"/>
      <c r="MDD110" s="747"/>
      <c r="MDE110" s="747"/>
      <c r="MDF110" s="747"/>
      <c r="MDG110" s="747"/>
      <c r="MDH110" s="747"/>
      <c r="MDI110" s="747"/>
      <c r="MDJ110" s="747"/>
      <c r="MDK110" s="747"/>
      <c r="MDL110" s="747"/>
      <c r="MDM110" s="747"/>
      <c r="MDN110" s="747"/>
      <c r="MDO110" s="747"/>
      <c r="MDP110" s="747"/>
      <c r="MDQ110" s="747"/>
      <c r="MDR110" s="747"/>
      <c r="MDS110" s="747"/>
      <c r="MDT110" s="747"/>
      <c r="MDU110" s="747"/>
      <c r="MDV110" s="747"/>
      <c r="MDW110" s="747"/>
      <c r="MDX110" s="747"/>
      <c r="MDY110" s="747"/>
      <c r="MDZ110" s="747"/>
      <c r="MEA110" s="747"/>
      <c r="MEB110" s="747"/>
      <c r="MEC110" s="747"/>
      <c r="MED110" s="747"/>
      <c r="MEE110" s="747"/>
      <c r="MEF110" s="747"/>
      <c r="MEG110" s="747"/>
      <c r="MEH110" s="747"/>
      <c r="MEI110" s="747"/>
      <c r="MEJ110" s="747"/>
      <c r="MEK110" s="747"/>
      <c r="MEL110" s="747"/>
      <c r="MEM110" s="747"/>
      <c r="MEN110" s="747"/>
      <c r="MEO110" s="747"/>
      <c r="MEP110" s="747"/>
      <c r="MEQ110" s="747"/>
      <c r="MER110" s="747"/>
      <c r="MES110" s="747"/>
      <c r="MET110" s="747"/>
      <c r="MEU110" s="747"/>
      <c r="MEV110" s="747"/>
      <c r="MEW110" s="747"/>
      <c r="MEX110" s="747"/>
      <c r="MEY110" s="747"/>
      <c r="MEZ110" s="747"/>
      <c r="MFA110" s="747"/>
      <c r="MFB110" s="747"/>
      <c r="MFC110" s="747"/>
      <c r="MFD110" s="747"/>
      <c r="MFE110" s="747"/>
      <c r="MFF110" s="747"/>
      <c r="MFG110" s="747"/>
      <c r="MFH110" s="747"/>
      <c r="MFI110" s="747"/>
      <c r="MFJ110" s="747"/>
      <c r="MFK110" s="747"/>
      <c r="MFL110" s="747"/>
      <c r="MFM110" s="747"/>
      <c r="MFN110" s="747"/>
      <c r="MFO110" s="747"/>
      <c r="MFP110" s="747"/>
      <c r="MFQ110" s="747"/>
      <c r="MFR110" s="747"/>
      <c r="MFS110" s="747"/>
      <c r="MFT110" s="747"/>
      <c r="MFU110" s="747"/>
      <c r="MFV110" s="747"/>
      <c r="MFW110" s="747"/>
      <c r="MFX110" s="747"/>
      <c r="MFY110" s="747"/>
      <c r="MFZ110" s="747"/>
      <c r="MGA110" s="747"/>
      <c r="MGB110" s="747"/>
      <c r="MGC110" s="747"/>
      <c r="MGD110" s="747"/>
      <c r="MGE110" s="747"/>
      <c r="MGF110" s="747"/>
      <c r="MGG110" s="747"/>
      <c r="MGH110" s="747"/>
      <c r="MGI110" s="747"/>
      <c r="MGJ110" s="747"/>
      <c r="MGK110" s="747"/>
      <c r="MGL110" s="747"/>
      <c r="MGM110" s="747"/>
      <c r="MGN110" s="747"/>
      <c r="MGO110" s="747"/>
      <c r="MGP110" s="747"/>
      <c r="MGQ110" s="747"/>
      <c r="MGR110" s="747"/>
      <c r="MGS110" s="747"/>
      <c r="MGT110" s="747"/>
      <c r="MGU110" s="747"/>
      <c r="MGV110" s="747"/>
      <c r="MGW110" s="747"/>
      <c r="MGX110" s="747"/>
      <c r="MGY110" s="747"/>
      <c r="MGZ110" s="747"/>
      <c r="MHA110" s="747"/>
      <c r="MHB110" s="747"/>
      <c r="MHC110" s="747"/>
      <c r="MHD110" s="747"/>
      <c r="MHE110" s="747"/>
      <c r="MHF110" s="747"/>
      <c r="MHG110" s="747"/>
      <c r="MHH110" s="747"/>
      <c r="MHI110" s="747"/>
      <c r="MHJ110" s="747"/>
      <c r="MHK110" s="747"/>
      <c r="MHL110" s="747"/>
      <c r="MHM110" s="747"/>
      <c r="MHN110" s="747"/>
      <c r="MHO110" s="747"/>
      <c r="MHP110" s="747"/>
      <c r="MHQ110" s="747"/>
      <c r="MHR110" s="747"/>
      <c r="MHS110" s="747"/>
      <c r="MHT110" s="747"/>
      <c r="MHU110" s="747"/>
      <c r="MHV110" s="747"/>
      <c r="MHW110" s="747"/>
      <c r="MHX110" s="747"/>
      <c r="MHY110" s="747"/>
      <c r="MHZ110" s="747"/>
      <c r="MIA110" s="747"/>
      <c r="MIB110" s="747"/>
      <c r="MIC110" s="747"/>
      <c r="MID110" s="747"/>
      <c r="MIE110" s="747"/>
      <c r="MIF110" s="747"/>
      <c r="MIG110" s="747"/>
      <c r="MIH110" s="747"/>
      <c r="MII110" s="747"/>
      <c r="MIJ110" s="747"/>
      <c r="MIK110" s="747"/>
      <c r="MIL110" s="747"/>
      <c r="MIM110" s="747"/>
      <c r="MIN110" s="747"/>
      <c r="MIO110" s="747"/>
      <c r="MIP110" s="747"/>
      <c r="MIQ110" s="747"/>
      <c r="MIR110" s="747"/>
      <c r="MIS110" s="747"/>
      <c r="MIT110" s="747"/>
      <c r="MIU110" s="747"/>
      <c r="MIV110" s="747"/>
      <c r="MIW110" s="747"/>
      <c r="MIX110" s="747"/>
      <c r="MIY110" s="747"/>
      <c r="MIZ110" s="747"/>
      <c r="MJA110" s="747"/>
      <c r="MJB110" s="747"/>
      <c r="MJC110" s="747"/>
      <c r="MJD110" s="747"/>
      <c r="MJE110" s="747"/>
      <c r="MJF110" s="747"/>
      <c r="MJG110" s="747"/>
      <c r="MJH110" s="747"/>
      <c r="MJI110" s="747"/>
      <c r="MJJ110" s="747"/>
      <c r="MJK110" s="747"/>
      <c r="MJL110" s="747"/>
      <c r="MJM110" s="747"/>
      <c r="MJN110" s="747"/>
      <c r="MJO110" s="747"/>
      <c r="MJP110" s="747"/>
      <c r="MJQ110" s="747"/>
      <c r="MJR110" s="747"/>
      <c r="MJS110" s="747"/>
      <c r="MJT110" s="747"/>
      <c r="MJU110" s="747"/>
      <c r="MJV110" s="747"/>
      <c r="MJW110" s="747"/>
      <c r="MJX110" s="747"/>
      <c r="MJY110" s="747"/>
      <c r="MJZ110" s="747"/>
      <c r="MKA110" s="747"/>
      <c r="MKB110" s="747"/>
      <c r="MKC110" s="747"/>
      <c r="MKD110" s="747"/>
      <c r="MKE110" s="747"/>
      <c r="MKF110" s="747"/>
      <c r="MKG110" s="747"/>
      <c r="MKH110" s="747"/>
      <c r="MKI110" s="747"/>
      <c r="MKJ110" s="747"/>
      <c r="MKK110" s="747"/>
      <c r="MKL110" s="747"/>
      <c r="MKM110" s="747"/>
      <c r="MKN110" s="747"/>
      <c r="MKO110" s="747"/>
      <c r="MKP110" s="747"/>
      <c r="MKQ110" s="747"/>
      <c r="MKR110" s="747"/>
      <c r="MKS110" s="747"/>
      <c r="MKT110" s="747"/>
      <c r="MKU110" s="747"/>
      <c r="MKV110" s="747"/>
      <c r="MKW110" s="747"/>
      <c r="MKX110" s="747"/>
      <c r="MKY110" s="747"/>
      <c r="MKZ110" s="747"/>
      <c r="MLA110" s="747"/>
      <c r="MLB110" s="747"/>
      <c r="MLC110" s="747"/>
      <c r="MLD110" s="747"/>
      <c r="MLE110" s="747"/>
      <c r="MLF110" s="747"/>
      <c r="MLG110" s="747"/>
      <c r="MLH110" s="747"/>
      <c r="MLI110" s="747"/>
      <c r="MLJ110" s="747"/>
      <c r="MLK110" s="747"/>
      <c r="MLL110" s="747"/>
      <c r="MLM110" s="747"/>
      <c r="MLN110" s="747"/>
      <c r="MLO110" s="747"/>
      <c r="MLP110" s="747"/>
      <c r="MLQ110" s="747"/>
      <c r="MLR110" s="747"/>
      <c r="MLS110" s="747"/>
      <c r="MLT110" s="747"/>
      <c r="MLU110" s="747"/>
      <c r="MLV110" s="747"/>
      <c r="MLW110" s="747"/>
      <c r="MLX110" s="747"/>
      <c r="MLY110" s="747"/>
      <c r="MLZ110" s="747"/>
      <c r="MMA110" s="747"/>
      <c r="MMB110" s="747"/>
      <c r="MMC110" s="747"/>
      <c r="MMD110" s="747"/>
      <c r="MME110" s="747"/>
      <c r="MMF110" s="747"/>
      <c r="MMG110" s="747"/>
      <c r="MMH110" s="747"/>
      <c r="MMI110" s="747"/>
      <c r="MMJ110" s="747"/>
      <c r="MMK110" s="747"/>
      <c r="MML110" s="747"/>
      <c r="MMM110" s="747"/>
      <c r="MMN110" s="747"/>
      <c r="MMO110" s="747"/>
      <c r="MMP110" s="747"/>
      <c r="MMQ110" s="747"/>
      <c r="MMR110" s="747"/>
      <c r="MMS110" s="747"/>
      <c r="MMT110" s="747"/>
      <c r="MMU110" s="747"/>
      <c r="MMV110" s="747"/>
      <c r="MMW110" s="747"/>
      <c r="MMX110" s="747"/>
      <c r="MMY110" s="747"/>
      <c r="MMZ110" s="747"/>
      <c r="MNA110" s="747"/>
      <c r="MNB110" s="747"/>
      <c r="MNC110" s="747"/>
      <c r="MND110" s="747"/>
      <c r="MNE110" s="747"/>
      <c r="MNF110" s="747"/>
      <c r="MNG110" s="747"/>
      <c r="MNH110" s="747"/>
      <c r="MNI110" s="747"/>
      <c r="MNJ110" s="747"/>
      <c r="MNK110" s="747"/>
      <c r="MNL110" s="747"/>
      <c r="MNM110" s="747"/>
      <c r="MNN110" s="747"/>
      <c r="MNO110" s="747"/>
      <c r="MNP110" s="747"/>
      <c r="MNQ110" s="747"/>
      <c r="MNR110" s="747"/>
      <c r="MNS110" s="747"/>
      <c r="MNT110" s="747"/>
      <c r="MNU110" s="747"/>
      <c r="MNV110" s="747"/>
      <c r="MNW110" s="747"/>
      <c r="MNX110" s="747"/>
      <c r="MNY110" s="747"/>
      <c r="MNZ110" s="747"/>
      <c r="MOA110" s="747"/>
      <c r="MOB110" s="747"/>
      <c r="MOC110" s="747"/>
      <c r="MOD110" s="747"/>
      <c r="MOE110" s="747"/>
      <c r="MOF110" s="747"/>
      <c r="MOG110" s="747"/>
      <c r="MOH110" s="747"/>
      <c r="MOI110" s="747"/>
      <c r="MOJ110" s="747"/>
      <c r="MOK110" s="747"/>
      <c r="MOL110" s="747"/>
      <c r="MOM110" s="747"/>
      <c r="MON110" s="747"/>
      <c r="MOO110" s="747"/>
      <c r="MOP110" s="747"/>
      <c r="MOQ110" s="747"/>
      <c r="MOR110" s="747"/>
      <c r="MOS110" s="747"/>
      <c r="MOT110" s="747"/>
      <c r="MOU110" s="747"/>
      <c r="MOV110" s="747"/>
      <c r="MOW110" s="747"/>
      <c r="MOX110" s="747"/>
      <c r="MOY110" s="747"/>
      <c r="MOZ110" s="747"/>
      <c r="MPA110" s="747"/>
      <c r="MPB110" s="747"/>
      <c r="MPC110" s="747"/>
      <c r="MPD110" s="747"/>
      <c r="MPE110" s="747"/>
      <c r="MPF110" s="747"/>
      <c r="MPG110" s="747"/>
      <c r="MPH110" s="747"/>
      <c r="MPI110" s="747"/>
      <c r="MPJ110" s="747"/>
      <c r="MPK110" s="747"/>
      <c r="MPL110" s="747"/>
      <c r="MPM110" s="747"/>
      <c r="MPN110" s="747"/>
      <c r="MPO110" s="747"/>
      <c r="MPP110" s="747"/>
      <c r="MPQ110" s="747"/>
      <c r="MPR110" s="747"/>
      <c r="MPS110" s="747"/>
      <c r="MPT110" s="747"/>
      <c r="MPU110" s="747"/>
      <c r="MPV110" s="747"/>
      <c r="MPW110" s="747"/>
      <c r="MPX110" s="747"/>
      <c r="MPY110" s="747"/>
      <c r="MPZ110" s="747"/>
      <c r="MQA110" s="747"/>
      <c r="MQB110" s="747"/>
      <c r="MQC110" s="747"/>
      <c r="MQD110" s="747"/>
      <c r="MQE110" s="747"/>
      <c r="MQF110" s="747"/>
      <c r="MQG110" s="747"/>
      <c r="MQH110" s="747"/>
      <c r="MQI110" s="747"/>
      <c r="MQJ110" s="747"/>
      <c r="MQK110" s="747"/>
      <c r="MQL110" s="747"/>
      <c r="MQM110" s="747"/>
      <c r="MQN110" s="747"/>
      <c r="MQO110" s="747"/>
      <c r="MQP110" s="747"/>
      <c r="MQQ110" s="747"/>
      <c r="MQR110" s="747"/>
      <c r="MQS110" s="747"/>
      <c r="MQT110" s="747"/>
      <c r="MQU110" s="747"/>
      <c r="MQV110" s="747"/>
      <c r="MQW110" s="747"/>
      <c r="MQX110" s="747"/>
      <c r="MQY110" s="747"/>
      <c r="MQZ110" s="747"/>
      <c r="MRA110" s="747"/>
      <c r="MRB110" s="747"/>
      <c r="MRC110" s="747"/>
      <c r="MRD110" s="747"/>
      <c r="MRE110" s="747"/>
      <c r="MRF110" s="747"/>
      <c r="MRG110" s="747"/>
      <c r="MRH110" s="747"/>
      <c r="MRI110" s="747"/>
      <c r="MRJ110" s="747"/>
      <c r="MRK110" s="747"/>
      <c r="MRL110" s="747"/>
      <c r="MRM110" s="747"/>
      <c r="MRN110" s="747"/>
      <c r="MRO110" s="747"/>
      <c r="MRP110" s="747"/>
      <c r="MRQ110" s="747"/>
      <c r="MRR110" s="747"/>
      <c r="MRS110" s="747"/>
      <c r="MRT110" s="747"/>
      <c r="MRU110" s="747"/>
      <c r="MRV110" s="747"/>
      <c r="MRW110" s="747"/>
      <c r="MRX110" s="747"/>
      <c r="MRY110" s="747"/>
      <c r="MRZ110" s="747"/>
      <c r="MSA110" s="747"/>
      <c r="MSB110" s="747"/>
      <c r="MSC110" s="747"/>
      <c r="MSD110" s="747"/>
      <c r="MSE110" s="747"/>
      <c r="MSF110" s="747"/>
      <c r="MSG110" s="747"/>
      <c r="MSH110" s="747"/>
      <c r="MSI110" s="747"/>
      <c r="MSJ110" s="747"/>
      <c r="MSK110" s="747"/>
      <c r="MSL110" s="747"/>
      <c r="MSM110" s="747"/>
      <c r="MSN110" s="747"/>
      <c r="MSO110" s="747"/>
      <c r="MSP110" s="747"/>
      <c r="MSQ110" s="747"/>
      <c r="MSR110" s="747"/>
      <c r="MSS110" s="747"/>
      <c r="MST110" s="747"/>
      <c r="MSU110" s="747"/>
      <c r="MSV110" s="747"/>
      <c r="MSW110" s="747"/>
      <c r="MSX110" s="747"/>
      <c r="MSY110" s="747"/>
      <c r="MSZ110" s="747"/>
      <c r="MTA110" s="747"/>
      <c r="MTB110" s="747"/>
      <c r="MTC110" s="747"/>
      <c r="MTD110" s="747"/>
      <c r="MTE110" s="747"/>
      <c r="MTF110" s="747"/>
      <c r="MTG110" s="747"/>
      <c r="MTH110" s="747"/>
      <c r="MTI110" s="747"/>
      <c r="MTJ110" s="747"/>
      <c r="MTK110" s="747"/>
      <c r="MTL110" s="747"/>
      <c r="MTM110" s="747"/>
      <c r="MTN110" s="747"/>
      <c r="MTO110" s="747"/>
      <c r="MTP110" s="747"/>
      <c r="MTQ110" s="747"/>
      <c r="MTR110" s="747"/>
      <c r="MTS110" s="747"/>
      <c r="MTT110" s="747"/>
      <c r="MTU110" s="747"/>
      <c r="MTV110" s="747"/>
      <c r="MTW110" s="747"/>
      <c r="MTX110" s="747"/>
      <c r="MTY110" s="747"/>
      <c r="MTZ110" s="747"/>
      <c r="MUA110" s="747"/>
      <c r="MUB110" s="747"/>
      <c r="MUC110" s="747"/>
      <c r="MUD110" s="747"/>
      <c r="MUE110" s="747"/>
      <c r="MUF110" s="747"/>
      <c r="MUG110" s="747"/>
      <c r="MUH110" s="747"/>
      <c r="MUI110" s="747"/>
      <c r="MUJ110" s="747"/>
      <c r="MUK110" s="747"/>
      <c r="MUL110" s="747"/>
      <c r="MUM110" s="747"/>
      <c r="MUN110" s="747"/>
      <c r="MUO110" s="747"/>
      <c r="MUP110" s="747"/>
      <c r="MUQ110" s="747"/>
      <c r="MUR110" s="747"/>
      <c r="MUS110" s="747"/>
      <c r="MUT110" s="747"/>
      <c r="MUU110" s="747"/>
      <c r="MUV110" s="747"/>
      <c r="MUW110" s="747"/>
      <c r="MUX110" s="747"/>
      <c r="MUY110" s="747"/>
      <c r="MUZ110" s="747"/>
      <c r="MVA110" s="747"/>
      <c r="MVB110" s="747"/>
      <c r="MVC110" s="747"/>
      <c r="MVD110" s="747"/>
      <c r="MVE110" s="747"/>
      <c r="MVF110" s="747"/>
      <c r="MVG110" s="747"/>
      <c r="MVH110" s="747"/>
      <c r="MVI110" s="747"/>
      <c r="MVJ110" s="747"/>
      <c r="MVK110" s="747"/>
      <c r="MVL110" s="747"/>
      <c r="MVM110" s="747"/>
      <c r="MVN110" s="747"/>
      <c r="MVO110" s="747"/>
      <c r="MVP110" s="747"/>
      <c r="MVQ110" s="747"/>
      <c r="MVR110" s="747"/>
      <c r="MVS110" s="747"/>
      <c r="MVT110" s="747"/>
      <c r="MVU110" s="747"/>
      <c r="MVV110" s="747"/>
      <c r="MVW110" s="747"/>
      <c r="MVX110" s="747"/>
      <c r="MVY110" s="747"/>
      <c r="MVZ110" s="747"/>
      <c r="MWA110" s="747"/>
      <c r="MWB110" s="747"/>
      <c r="MWC110" s="747"/>
      <c r="MWD110" s="747"/>
      <c r="MWE110" s="747"/>
      <c r="MWF110" s="747"/>
      <c r="MWG110" s="747"/>
      <c r="MWH110" s="747"/>
      <c r="MWI110" s="747"/>
      <c r="MWJ110" s="747"/>
      <c r="MWK110" s="747"/>
      <c r="MWL110" s="747"/>
      <c r="MWM110" s="747"/>
      <c r="MWN110" s="747"/>
      <c r="MWO110" s="747"/>
      <c r="MWP110" s="747"/>
      <c r="MWQ110" s="747"/>
      <c r="MWR110" s="747"/>
      <c r="MWS110" s="747"/>
      <c r="MWT110" s="747"/>
      <c r="MWU110" s="747"/>
      <c r="MWV110" s="747"/>
      <c r="MWW110" s="747"/>
      <c r="MWX110" s="747"/>
      <c r="MWY110" s="747"/>
      <c r="MWZ110" s="747"/>
      <c r="MXA110" s="747"/>
      <c r="MXB110" s="747"/>
      <c r="MXC110" s="747"/>
      <c r="MXD110" s="747"/>
      <c r="MXE110" s="747"/>
      <c r="MXF110" s="747"/>
      <c r="MXG110" s="747"/>
      <c r="MXH110" s="747"/>
      <c r="MXI110" s="747"/>
      <c r="MXJ110" s="747"/>
      <c r="MXK110" s="747"/>
      <c r="MXL110" s="747"/>
      <c r="MXM110" s="747"/>
      <c r="MXN110" s="747"/>
      <c r="MXO110" s="747"/>
      <c r="MXP110" s="747"/>
      <c r="MXQ110" s="747"/>
      <c r="MXR110" s="747"/>
      <c r="MXS110" s="747"/>
      <c r="MXT110" s="747"/>
      <c r="MXU110" s="747"/>
      <c r="MXV110" s="747"/>
      <c r="MXW110" s="747"/>
      <c r="MXX110" s="747"/>
      <c r="MXY110" s="747"/>
      <c r="MXZ110" s="747"/>
      <c r="MYA110" s="747"/>
      <c r="MYB110" s="747"/>
      <c r="MYC110" s="747"/>
      <c r="MYD110" s="747"/>
      <c r="MYE110" s="747"/>
      <c r="MYF110" s="747"/>
      <c r="MYG110" s="747"/>
      <c r="MYH110" s="747"/>
      <c r="MYI110" s="747"/>
      <c r="MYJ110" s="747"/>
      <c r="MYK110" s="747"/>
      <c r="MYL110" s="747"/>
      <c r="MYM110" s="747"/>
      <c r="MYN110" s="747"/>
      <c r="MYO110" s="747"/>
      <c r="MYP110" s="747"/>
      <c r="MYQ110" s="747"/>
      <c r="MYR110" s="747"/>
      <c r="MYS110" s="747"/>
      <c r="MYT110" s="747"/>
      <c r="MYU110" s="747"/>
      <c r="MYV110" s="747"/>
      <c r="MYW110" s="747"/>
      <c r="MYX110" s="747"/>
      <c r="MYY110" s="747"/>
      <c r="MYZ110" s="747"/>
      <c r="MZA110" s="747"/>
      <c r="MZB110" s="747"/>
      <c r="MZC110" s="747"/>
      <c r="MZD110" s="747"/>
      <c r="MZE110" s="747"/>
      <c r="MZF110" s="747"/>
      <c r="MZG110" s="747"/>
      <c r="MZH110" s="747"/>
      <c r="MZI110" s="747"/>
      <c r="MZJ110" s="747"/>
      <c r="MZK110" s="747"/>
      <c r="MZL110" s="747"/>
      <c r="MZM110" s="747"/>
      <c r="MZN110" s="747"/>
      <c r="MZO110" s="747"/>
      <c r="MZP110" s="747"/>
      <c r="MZQ110" s="747"/>
      <c r="MZR110" s="747"/>
      <c r="MZS110" s="747"/>
      <c r="MZT110" s="747"/>
      <c r="MZU110" s="747"/>
      <c r="MZV110" s="747"/>
      <c r="MZW110" s="747"/>
      <c r="MZX110" s="747"/>
      <c r="MZY110" s="747"/>
      <c r="MZZ110" s="747"/>
      <c r="NAA110" s="747"/>
      <c r="NAB110" s="747"/>
      <c r="NAC110" s="747"/>
      <c r="NAD110" s="747"/>
      <c r="NAE110" s="747"/>
      <c r="NAF110" s="747"/>
      <c r="NAG110" s="747"/>
      <c r="NAH110" s="747"/>
      <c r="NAI110" s="747"/>
      <c r="NAJ110" s="747"/>
      <c r="NAK110" s="747"/>
      <c r="NAL110" s="747"/>
      <c r="NAM110" s="747"/>
      <c r="NAN110" s="747"/>
      <c r="NAO110" s="747"/>
      <c r="NAP110" s="747"/>
      <c r="NAQ110" s="747"/>
      <c r="NAR110" s="747"/>
      <c r="NAS110" s="747"/>
      <c r="NAT110" s="747"/>
      <c r="NAU110" s="747"/>
      <c r="NAV110" s="747"/>
      <c r="NAW110" s="747"/>
      <c r="NAX110" s="747"/>
      <c r="NAY110" s="747"/>
      <c r="NAZ110" s="747"/>
      <c r="NBA110" s="747"/>
      <c r="NBB110" s="747"/>
      <c r="NBC110" s="747"/>
      <c r="NBD110" s="747"/>
      <c r="NBE110" s="747"/>
      <c r="NBF110" s="747"/>
      <c r="NBG110" s="747"/>
      <c r="NBH110" s="747"/>
      <c r="NBI110" s="747"/>
      <c r="NBJ110" s="747"/>
      <c r="NBK110" s="747"/>
      <c r="NBL110" s="747"/>
      <c r="NBM110" s="747"/>
      <c r="NBN110" s="747"/>
      <c r="NBO110" s="747"/>
      <c r="NBP110" s="747"/>
      <c r="NBQ110" s="747"/>
      <c r="NBR110" s="747"/>
      <c r="NBS110" s="747"/>
      <c r="NBT110" s="747"/>
      <c r="NBU110" s="747"/>
      <c r="NBV110" s="747"/>
      <c r="NBW110" s="747"/>
      <c r="NBX110" s="747"/>
      <c r="NBY110" s="747"/>
      <c r="NBZ110" s="747"/>
      <c r="NCA110" s="747"/>
      <c r="NCB110" s="747"/>
      <c r="NCC110" s="747"/>
      <c r="NCD110" s="747"/>
      <c r="NCE110" s="747"/>
      <c r="NCF110" s="747"/>
      <c r="NCG110" s="747"/>
      <c r="NCH110" s="747"/>
      <c r="NCI110" s="747"/>
      <c r="NCJ110" s="747"/>
      <c r="NCK110" s="747"/>
      <c r="NCL110" s="747"/>
      <c r="NCM110" s="747"/>
      <c r="NCN110" s="747"/>
      <c r="NCO110" s="747"/>
      <c r="NCP110" s="747"/>
      <c r="NCQ110" s="747"/>
      <c r="NCR110" s="747"/>
      <c r="NCS110" s="747"/>
      <c r="NCT110" s="747"/>
      <c r="NCU110" s="747"/>
      <c r="NCV110" s="747"/>
      <c r="NCW110" s="747"/>
      <c r="NCX110" s="747"/>
      <c r="NCY110" s="747"/>
      <c r="NCZ110" s="747"/>
      <c r="NDA110" s="747"/>
      <c r="NDB110" s="747"/>
      <c r="NDC110" s="747"/>
      <c r="NDD110" s="747"/>
      <c r="NDE110" s="747"/>
      <c r="NDF110" s="747"/>
      <c r="NDG110" s="747"/>
      <c r="NDH110" s="747"/>
      <c r="NDI110" s="747"/>
      <c r="NDJ110" s="747"/>
      <c r="NDK110" s="747"/>
      <c r="NDL110" s="747"/>
      <c r="NDM110" s="747"/>
      <c r="NDN110" s="747"/>
      <c r="NDO110" s="747"/>
      <c r="NDP110" s="747"/>
      <c r="NDQ110" s="747"/>
      <c r="NDR110" s="747"/>
      <c r="NDS110" s="747"/>
      <c r="NDT110" s="747"/>
      <c r="NDU110" s="747"/>
      <c r="NDV110" s="747"/>
      <c r="NDW110" s="747"/>
      <c r="NDX110" s="747"/>
      <c r="NDY110" s="747"/>
      <c r="NDZ110" s="747"/>
      <c r="NEA110" s="747"/>
      <c r="NEB110" s="747"/>
      <c r="NEC110" s="747"/>
      <c r="NED110" s="747"/>
      <c r="NEE110" s="747"/>
      <c r="NEF110" s="747"/>
      <c r="NEG110" s="747"/>
      <c r="NEH110" s="747"/>
      <c r="NEI110" s="747"/>
      <c r="NEJ110" s="747"/>
      <c r="NEK110" s="747"/>
      <c r="NEL110" s="747"/>
      <c r="NEM110" s="747"/>
      <c r="NEN110" s="747"/>
      <c r="NEO110" s="747"/>
      <c r="NEP110" s="747"/>
      <c r="NEQ110" s="747"/>
      <c r="NER110" s="747"/>
      <c r="NES110" s="747"/>
      <c r="NET110" s="747"/>
      <c r="NEU110" s="747"/>
      <c r="NEV110" s="747"/>
      <c r="NEW110" s="747"/>
      <c r="NEX110" s="747"/>
      <c r="NEY110" s="747"/>
      <c r="NEZ110" s="747"/>
      <c r="NFA110" s="747"/>
      <c r="NFB110" s="747"/>
      <c r="NFC110" s="747"/>
      <c r="NFD110" s="747"/>
      <c r="NFE110" s="747"/>
      <c r="NFF110" s="747"/>
      <c r="NFG110" s="747"/>
      <c r="NFH110" s="747"/>
      <c r="NFI110" s="747"/>
      <c r="NFJ110" s="747"/>
      <c r="NFK110" s="747"/>
      <c r="NFL110" s="747"/>
      <c r="NFM110" s="747"/>
      <c r="NFN110" s="747"/>
      <c r="NFO110" s="747"/>
      <c r="NFP110" s="747"/>
      <c r="NFQ110" s="747"/>
      <c r="NFR110" s="747"/>
      <c r="NFS110" s="747"/>
      <c r="NFT110" s="747"/>
      <c r="NFU110" s="747"/>
      <c r="NFV110" s="747"/>
      <c r="NFW110" s="747"/>
      <c r="NFX110" s="747"/>
      <c r="NFY110" s="747"/>
      <c r="NFZ110" s="747"/>
      <c r="NGA110" s="747"/>
      <c r="NGB110" s="747"/>
      <c r="NGC110" s="747"/>
      <c r="NGD110" s="747"/>
      <c r="NGE110" s="747"/>
      <c r="NGF110" s="747"/>
      <c r="NGG110" s="747"/>
      <c r="NGH110" s="747"/>
      <c r="NGI110" s="747"/>
      <c r="NGJ110" s="747"/>
      <c r="NGK110" s="747"/>
      <c r="NGL110" s="747"/>
      <c r="NGM110" s="747"/>
      <c r="NGN110" s="747"/>
      <c r="NGO110" s="747"/>
      <c r="NGP110" s="747"/>
      <c r="NGQ110" s="747"/>
      <c r="NGR110" s="747"/>
      <c r="NGS110" s="747"/>
      <c r="NGT110" s="747"/>
      <c r="NGU110" s="747"/>
      <c r="NGV110" s="747"/>
      <c r="NGW110" s="747"/>
      <c r="NGX110" s="747"/>
      <c r="NGY110" s="747"/>
      <c r="NGZ110" s="747"/>
      <c r="NHA110" s="747"/>
      <c r="NHB110" s="747"/>
      <c r="NHC110" s="747"/>
      <c r="NHD110" s="747"/>
      <c r="NHE110" s="747"/>
      <c r="NHF110" s="747"/>
      <c r="NHG110" s="747"/>
      <c r="NHH110" s="747"/>
      <c r="NHI110" s="747"/>
      <c r="NHJ110" s="747"/>
      <c r="NHK110" s="747"/>
      <c r="NHL110" s="747"/>
      <c r="NHM110" s="747"/>
      <c r="NHN110" s="747"/>
      <c r="NHO110" s="747"/>
      <c r="NHP110" s="747"/>
      <c r="NHQ110" s="747"/>
      <c r="NHR110" s="747"/>
      <c r="NHS110" s="747"/>
      <c r="NHT110" s="747"/>
      <c r="NHU110" s="747"/>
      <c r="NHV110" s="747"/>
      <c r="NHW110" s="747"/>
      <c r="NHX110" s="747"/>
      <c r="NHY110" s="747"/>
      <c r="NHZ110" s="747"/>
      <c r="NIA110" s="747"/>
      <c r="NIB110" s="747"/>
      <c r="NIC110" s="747"/>
      <c r="NID110" s="747"/>
      <c r="NIE110" s="747"/>
      <c r="NIF110" s="747"/>
      <c r="NIG110" s="747"/>
      <c r="NIH110" s="747"/>
      <c r="NII110" s="747"/>
      <c r="NIJ110" s="747"/>
      <c r="NIK110" s="747"/>
      <c r="NIL110" s="747"/>
      <c r="NIM110" s="747"/>
      <c r="NIN110" s="747"/>
      <c r="NIO110" s="747"/>
      <c r="NIP110" s="747"/>
      <c r="NIQ110" s="747"/>
      <c r="NIR110" s="747"/>
      <c r="NIS110" s="747"/>
      <c r="NIT110" s="747"/>
      <c r="NIU110" s="747"/>
      <c r="NIV110" s="747"/>
      <c r="NIW110" s="747"/>
      <c r="NIX110" s="747"/>
      <c r="NIY110" s="747"/>
      <c r="NIZ110" s="747"/>
      <c r="NJA110" s="747"/>
      <c r="NJB110" s="747"/>
      <c r="NJC110" s="747"/>
      <c r="NJD110" s="747"/>
      <c r="NJE110" s="747"/>
      <c r="NJF110" s="747"/>
      <c r="NJG110" s="747"/>
      <c r="NJH110" s="747"/>
      <c r="NJI110" s="747"/>
      <c r="NJJ110" s="747"/>
      <c r="NJK110" s="747"/>
      <c r="NJL110" s="747"/>
      <c r="NJM110" s="747"/>
      <c r="NJN110" s="747"/>
      <c r="NJO110" s="747"/>
      <c r="NJP110" s="747"/>
      <c r="NJQ110" s="747"/>
      <c r="NJR110" s="747"/>
      <c r="NJS110" s="747"/>
      <c r="NJT110" s="747"/>
      <c r="NJU110" s="747"/>
      <c r="NJV110" s="747"/>
      <c r="NJW110" s="747"/>
      <c r="NJX110" s="747"/>
      <c r="NJY110" s="747"/>
      <c r="NJZ110" s="747"/>
      <c r="NKA110" s="747"/>
      <c r="NKB110" s="747"/>
      <c r="NKC110" s="747"/>
      <c r="NKD110" s="747"/>
      <c r="NKE110" s="747"/>
      <c r="NKF110" s="747"/>
      <c r="NKG110" s="747"/>
      <c r="NKH110" s="747"/>
      <c r="NKI110" s="747"/>
      <c r="NKJ110" s="747"/>
      <c r="NKK110" s="747"/>
      <c r="NKL110" s="747"/>
      <c r="NKM110" s="747"/>
      <c r="NKN110" s="747"/>
      <c r="NKO110" s="747"/>
      <c r="NKP110" s="747"/>
      <c r="NKQ110" s="747"/>
      <c r="NKR110" s="747"/>
      <c r="NKS110" s="747"/>
      <c r="NKT110" s="747"/>
      <c r="NKU110" s="747"/>
      <c r="NKV110" s="747"/>
      <c r="NKW110" s="747"/>
      <c r="NKX110" s="747"/>
      <c r="NKY110" s="747"/>
      <c r="NKZ110" s="747"/>
      <c r="NLA110" s="747"/>
      <c r="NLB110" s="747"/>
      <c r="NLC110" s="747"/>
      <c r="NLD110" s="747"/>
      <c r="NLE110" s="747"/>
      <c r="NLF110" s="747"/>
      <c r="NLG110" s="747"/>
      <c r="NLH110" s="747"/>
      <c r="NLI110" s="747"/>
      <c r="NLJ110" s="747"/>
      <c r="NLK110" s="747"/>
      <c r="NLL110" s="747"/>
      <c r="NLM110" s="747"/>
      <c r="NLN110" s="747"/>
      <c r="NLO110" s="747"/>
      <c r="NLP110" s="747"/>
      <c r="NLQ110" s="747"/>
      <c r="NLR110" s="747"/>
      <c r="NLS110" s="747"/>
      <c r="NLT110" s="747"/>
      <c r="NLU110" s="747"/>
      <c r="NLV110" s="747"/>
      <c r="NLW110" s="747"/>
      <c r="NLX110" s="747"/>
      <c r="NLY110" s="747"/>
      <c r="NLZ110" s="747"/>
      <c r="NMA110" s="747"/>
      <c r="NMB110" s="747"/>
      <c r="NMC110" s="747"/>
      <c r="NMD110" s="747"/>
      <c r="NME110" s="747"/>
      <c r="NMF110" s="747"/>
      <c r="NMG110" s="747"/>
      <c r="NMH110" s="747"/>
      <c r="NMI110" s="747"/>
      <c r="NMJ110" s="747"/>
      <c r="NMK110" s="747"/>
      <c r="NML110" s="747"/>
      <c r="NMM110" s="747"/>
      <c r="NMN110" s="747"/>
      <c r="NMO110" s="747"/>
      <c r="NMP110" s="747"/>
      <c r="NMQ110" s="747"/>
      <c r="NMR110" s="747"/>
      <c r="NMS110" s="747"/>
      <c r="NMT110" s="747"/>
      <c r="NMU110" s="747"/>
      <c r="NMV110" s="747"/>
      <c r="NMW110" s="747"/>
      <c r="NMX110" s="747"/>
      <c r="NMY110" s="747"/>
      <c r="NMZ110" s="747"/>
      <c r="NNA110" s="747"/>
      <c r="NNB110" s="747"/>
      <c r="NNC110" s="747"/>
      <c r="NND110" s="747"/>
      <c r="NNE110" s="747"/>
      <c r="NNF110" s="747"/>
      <c r="NNG110" s="747"/>
      <c r="NNH110" s="747"/>
      <c r="NNI110" s="747"/>
      <c r="NNJ110" s="747"/>
      <c r="NNK110" s="747"/>
      <c r="NNL110" s="747"/>
      <c r="NNM110" s="747"/>
      <c r="NNN110" s="747"/>
      <c r="NNO110" s="747"/>
      <c r="NNP110" s="747"/>
      <c r="NNQ110" s="747"/>
      <c r="NNR110" s="747"/>
      <c r="NNS110" s="747"/>
      <c r="NNT110" s="747"/>
      <c r="NNU110" s="747"/>
      <c r="NNV110" s="747"/>
      <c r="NNW110" s="747"/>
      <c r="NNX110" s="747"/>
      <c r="NNY110" s="747"/>
      <c r="NNZ110" s="747"/>
      <c r="NOA110" s="747"/>
      <c r="NOB110" s="747"/>
      <c r="NOC110" s="747"/>
      <c r="NOD110" s="747"/>
      <c r="NOE110" s="747"/>
      <c r="NOF110" s="747"/>
      <c r="NOG110" s="747"/>
      <c r="NOH110" s="747"/>
      <c r="NOI110" s="747"/>
      <c r="NOJ110" s="747"/>
      <c r="NOK110" s="747"/>
      <c r="NOL110" s="747"/>
      <c r="NOM110" s="747"/>
      <c r="NON110" s="747"/>
      <c r="NOO110" s="747"/>
      <c r="NOP110" s="747"/>
      <c r="NOQ110" s="747"/>
      <c r="NOR110" s="747"/>
      <c r="NOS110" s="747"/>
      <c r="NOT110" s="747"/>
      <c r="NOU110" s="747"/>
      <c r="NOV110" s="747"/>
      <c r="NOW110" s="747"/>
      <c r="NOX110" s="747"/>
      <c r="NOY110" s="747"/>
      <c r="NOZ110" s="747"/>
      <c r="NPA110" s="747"/>
      <c r="NPB110" s="747"/>
      <c r="NPC110" s="747"/>
      <c r="NPD110" s="747"/>
      <c r="NPE110" s="747"/>
      <c r="NPF110" s="747"/>
      <c r="NPG110" s="747"/>
      <c r="NPH110" s="747"/>
      <c r="NPI110" s="747"/>
      <c r="NPJ110" s="747"/>
      <c r="NPK110" s="747"/>
      <c r="NPL110" s="747"/>
      <c r="NPM110" s="747"/>
      <c r="NPN110" s="747"/>
      <c r="NPO110" s="747"/>
      <c r="NPP110" s="747"/>
      <c r="NPQ110" s="747"/>
      <c r="NPR110" s="747"/>
      <c r="NPS110" s="747"/>
      <c r="NPT110" s="747"/>
      <c r="NPU110" s="747"/>
      <c r="NPV110" s="747"/>
      <c r="NPW110" s="747"/>
      <c r="NPX110" s="747"/>
      <c r="NPY110" s="747"/>
      <c r="NPZ110" s="747"/>
      <c r="NQA110" s="747"/>
      <c r="NQB110" s="747"/>
      <c r="NQC110" s="747"/>
      <c r="NQD110" s="747"/>
      <c r="NQE110" s="747"/>
      <c r="NQF110" s="747"/>
      <c r="NQG110" s="747"/>
      <c r="NQH110" s="747"/>
      <c r="NQI110" s="747"/>
      <c r="NQJ110" s="747"/>
      <c r="NQK110" s="747"/>
      <c r="NQL110" s="747"/>
      <c r="NQM110" s="747"/>
      <c r="NQN110" s="747"/>
      <c r="NQO110" s="747"/>
      <c r="NQP110" s="747"/>
      <c r="NQQ110" s="747"/>
      <c r="NQR110" s="747"/>
      <c r="NQS110" s="747"/>
      <c r="NQT110" s="747"/>
      <c r="NQU110" s="747"/>
      <c r="NQV110" s="747"/>
      <c r="NQW110" s="747"/>
      <c r="NQX110" s="747"/>
      <c r="NQY110" s="747"/>
      <c r="NQZ110" s="747"/>
      <c r="NRA110" s="747"/>
      <c r="NRB110" s="747"/>
      <c r="NRC110" s="747"/>
      <c r="NRD110" s="747"/>
      <c r="NRE110" s="747"/>
      <c r="NRF110" s="747"/>
      <c r="NRG110" s="747"/>
      <c r="NRH110" s="747"/>
      <c r="NRI110" s="747"/>
      <c r="NRJ110" s="747"/>
      <c r="NRK110" s="747"/>
      <c r="NRL110" s="747"/>
      <c r="NRM110" s="747"/>
      <c r="NRN110" s="747"/>
      <c r="NRO110" s="747"/>
      <c r="NRP110" s="747"/>
      <c r="NRQ110" s="747"/>
      <c r="NRR110" s="747"/>
      <c r="NRS110" s="747"/>
      <c r="NRT110" s="747"/>
      <c r="NRU110" s="747"/>
      <c r="NRV110" s="747"/>
      <c r="NRW110" s="747"/>
      <c r="NRX110" s="747"/>
      <c r="NRY110" s="747"/>
      <c r="NRZ110" s="747"/>
      <c r="NSA110" s="747"/>
      <c r="NSB110" s="747"/>
      <c r="NSC110" s="747"/>
      <c r="NSD110" s="747"/>
      <c r="NSE110" s="747"/>
      <c r="NSF110" s="747"/>
      <c r="NSG110" s="747"/>
      <c r="NSH110" s="747"/>
      <c r="NSI110" s="747"/>
      <c r="NSJ110" s="747"/>
      <c r="NSK110" s="747"/>
      <c r="NSL110" s="747"/>
      <c r="NSM110" s="747"/>
      <c r="NSN110" s="747"/>
      <c r="NSO110" s="747"/>
      <c r="NSP110" s="747"/>
      <c r="NSQ110" s="747"/>
      <c r="NSR110" s="747"/>
      <c r="NSS110" s="747"/>
      <c r="NST110" s="747"/>
      <c r="NSU110" s="747"/>
      <c r="NSV110" s="747"/>
      <c r="NSW110" s="747"/>
      <c r="NSX110" s="747"/>
      <c r="NSY110" s="747"/>
      <c r="NSZ110" s="747"/>
      <c r="NTA110" s="747"/>
      <c r="NTB110" s="747"/>
      <c r="NTC110" s="747"/>
      <c r="NTD110" s="747"/>
      <c r="NTE110" s="747"/>
      <c r="NTF110" s="747"/>
      <c r="NTG110" s="747"/>
      <c r="NTH110" s="747"/>
      <c r="NTI110" s="747"/>
      <c r="NTJ110" s="747"/>
      <c r="NTK110" s="747"/>
      <c r="NTL110" s="747"/>
      <c r="NTM110" s="747"/>
      <c r="NTN110" s="747"/>
      <c r="NTO110" s="747"/>
      <c r="NTP110" s="747"/>
      <c r="NTQ110" s="747"/>
      <c r="NTR110" s="747"/>
      <c r="NTS110" s="747"/>
      <c r="NTT110" s="747"/>
      <c r="NTU110" s="747"/>
      <c r="NTV110" s="747"/>
      <c r="NTW110" s="747"/>
      <c r="NTX110" s="747"/>
      <c r="NTY110" s="747"/>
      <c r="NTZ110" s="747"/>
      <c r="NUA110" s="747"/>
      <c r="NUB110" s="747"/>
      <c r="NUC110" s="747"/>
      <c r="NUD110" s="747"/>
      <c r="NUE110" s="747"/>
      <c r="NUF110" s="747"/>
      <c r="NUG110" s="747"/>
      <c r="NUH110" s="747"/>
      <c r="NUI110" s="747"/>
      <c r="NUJ110" s="747"/>
      <c r="NUK110" s="747"/>
      <c r="NUL110" s="747"/>
      <c r="NUM110" s="747"/>
      <c r="NUN110" s="747"/>
      <c r="NUO110" s="747"/>
      <c r="NUP110" s="747"/>
      <c r="NUQ110" s="747"/>
      <c r="NUR110" s="747"/>
      <c r="NUS110" s="747"/>
      <c r="NUT110" s="747"/>
      <c r="NUU110" s="747"/>
      <c r="NUV110" s="747"/>
      <c r="NUW110" s="747"/>
      <c r="NUX110" s="747"/>
      <c r="NUY110" s="747"/>
      <c r="NUZ110" s="747"/>
      <c r="NVA110" s="747"/>
      <c r="NVB110" s="747"/>
      <c r="NVC110" s="747"/>
      <c r="NVD110" s="747"/>
      <c r="NVE110" s="747"/>
      <c r="NVF110" s="747"/>
      <c r="NVG110" s="747"/>
      <c r="NVH110" s="747"/>
      <c r="NVI110" s="747"/>
      <c r="NVJ110" s="747"/>
      <c r="NVK110" s="747"/>
      <c r="NVL110" s="747"/>
      <c r="NVM110" s="747"/>
      <c r="NVN110" s="747"/>
      <c r="NVO110" s="747"/>
      <c r="NVP110" s="747"/>
      <c r="NVQ110" s="747"/>
      <c r="NVR110" s="747"/>
      <c r="NVS110" s="747"/>
      <c r="NVT110" s="747"/>
      <c r="NVU110" s="747"/>
      <c r="NVV110" s="747"/>
      <c r="NVW110" s="747"/>
      <c r="NVX110" s="747"/>
      <c r="NVY110" s="747"/>
      <c r="NVZ110" s="747"/>
      <c r="NWA110" s="747"/>
      <c r="NWB110" s="747"/>
      <c r="NWC110" s="747"/>
      <c r="NWD110" s="747"/>
      <c r="NWE110" s="747"/>
      <c r="NWF110" s="747"/>
      <c r="NWG110" s="747"/>
      <c r="NWH110" s="747"/>
      <c r="NWI110" s="747"/>
      <c r="NWJ110" s="747"/>
      <c r="NWK110" s="747"/>
      <c r="NWL110" s="747"/>
      <c r="NWM110" s="747"/>
      <c r="NWN110" s="747"/>
      <c r="NWO110" s="747"/>
      <c r="NWP110" s="747"/>
      <c r="NWQ110" s="747"/>
      <c r="NWR110" s="747"/>
      <c r="NWS110" s="747"/>
      <c r="NWT110" s="747"/>
      <c r="NWU110" s="747"/>
      <c r="NWV110" s="747"/>
      <c r="NWW110" s="747"/>
      <c r="NWX110" s="747"/>
      <c r="NWY110" s="747"/>
      <c r="NWZ110" s="747"/>
      <c r="NXA110" s="747"/>
      <c r="NXB110" s="747"/>
      <c r="NXC110" s="747"/>
      <c r="NXD110" s="747"/>
      <c r="NXE110" s="747"/>
      <c r="NXF110" s="747"/>
      <c r="NXG110" s="747"/>
      <c r="NXH110" s="747"/>
      <c r="NXI110" s="747"/>
      <c r="NXJ110" s="747"/>
      <c r="NXK110" s="747"/>
      <c r="NXL110" s="747"/>
      <c r="NXM110" s="747"/>
      <c r="NXN110" s="747"/>
      <c r="NXO110" s="747"/>
      <c r="NXP110" s="747"/>
      <c r="NXQ110" s="747"/>
      <c r="NXR110" s="747"/>
      <c r="NXS110" s="747"/>
      <c r="NXT110" s="747"/>
      <c r="NXU110" s="747"/>
      <c r="NXV110" s="747"/>
      <c r="NXW110" s="747"/>
      <c r="NXX110" s="747"/>
      <c r="NXY110" s="747"/>
      <c r="NXZ110" s="747"/>
      <c r="NYA110" s="747"/>
      <c r="NYB110" s="747"/>
      <c r="NYC110" s="747"/>
      <c r="NYD110" s="747"/>
      <c r="NYE110" s="747"/>
      <c r="NYF110" s="747"/>
      <c r="NYG110" s="747"/>
      <c r="NYH110" s="747"/>
      <c r="NYI110" s="747"/>
      <c r="NYJ110" s="747"/>
      <c r="NYK110" s="747"/>
      <c r="NYL110" s="747"/>
      <c r="NYM110" s="747"/>
      <c r="NYN110" s="747"/>
      <c r="NYO110" s="747"/>
      <c r="NYP110" s="747"/>
      <c r="NYQ110" s="747"/>
      <c r="NYR110" s="747"/>
      <c r="NYS110" s="747"/>
      <c r="NYT110" s="747"/>
      <c r="NYU110" s="747"/>
      <c r="NYV110" s="747"/>
      <c r="NYW110" s="747"/>
      <c r="NYX110" s="747"/>
      <c r="NYY110" s="747"/>
      <c r="NYZ110" s="747"/>
      <c r="NZA110" s="747"/>
      <c r="NZB110" s="747"/>
      <c r="NZC110" s="747"/>
      <c r="NZD110" s="747"/>
      <c r="NZE110" s="747"/>
      <c r="NZF110" s="747"/>
      <c r="NZG110" s="747"/>
      <c r="NZH110" s="747"/>
      <c r="NZI110" s="747"/>
      <c r="NZJ110" s="747"/>
      <c r="NZK110" s="747"/>
      <c r="NZL110" s="747"/>
      <c r="NZM110" s="747"/>
      <c r="NZN110" s="747"/>
      <c r="NZO110" s="747"/>
      <c r="NZP110" s="747"/>
      <c r="NZQ110" s="747"/>
      <c r="NZR110" s="747"/>
      <c r="NZS110" s="747"/>
      <c r="NZT110" s="747"/>
      <c r="NZU110" s="747"/>
      <c r="NZV110" s="747"/>
      <c r="NZW110" s="747"/>
      <c r="NZX110" s="747"/>
      <c r="NZY110" s="747"/>
      <c r="NZZ110" s="747"/>
      <c r="OAA110" s="747"/>
      <c r="OAB110" s="747"/>
      <c r="OAC110" s="747"/>
      <c r="OAD110" s="747"/>
      <c r="OAE110" s="747"/>
      <c r="OAF110" s="747"/>
      <c r="OAG110" s="747"/>
      <c r="OAH110" s="747"/>
      <c r="OAI110" s="747"/>
      <c r="OAJ110" s="747"/>
      <c r="OAK110" s="747"/>
      <c r="OAL110" s="747"/>
      <c r="OAM110" s="747"/>
      <c r="OAN110" s="747"/>
      <c r="OAO110" s="747"/>
      <c r="OAP110" s="747"/>
      <c r="OAQ110" s="747"/>
      <c r="OAR110" s="747"/>
      <c r="OAS110" s="747"/>
      <c r="OAT110" s="747"/>
      <c r="OAU110" s="747"/>
      <c r="OAV110" s="747"/>
      <c r="OAW110" s="747"/>
      <c r="OAX110" s="747"/>
      <c r="OAY110" s="747"/>
      <c r="OAZ110" s="747"/>
      <c r="OBA110" s="747"/>
      <c r="OBB110" s="747"/>
      <c r="OBC110" s="747"/>
      <c r="OBD110" s="747"/>
      <c r="OBE110" s="747"/>
      <c r="OBF110" s="747"/>
      <c r="OBG110" s="747"/>
      <c r="OBH110" s="747"/>
      <c r="OBI110" s="747"/>
      <c r="OBJ110" s="747"/>
      <c r="OBK110" s="747"/>
      <c r="OBL110" s="747"/>
      <c r="OBM110" s="747"/>
      <c r="OBN110" s="747"/>
      <c r="OBO110" s="747"/>
      <c r="OBP110" s="747"/>
      <c r="OBQ110" s="747"/>
      <c r="OBR110" s="747"/>
      <c r="OBS110" s="747"/>
      <c r="OBT110" s="747"/>
      <c r="OBU110" s="747"/>
      <c r="OBV110" s="747"/>
      <c r="OBW110" s="747"/>
      <c r="OBX110" s="747"/>
      <c r="OBY110" s="747"/>
      <c r="OBZ110" s="747"/>
      <c r="OCA110" s="747"/>
      <c r="OCB110" s="747"/>
      <c r="OCC110" s="747"/>
      <c r="OCD110" s="747"/>
      <c r="OCE110" s="747"/>
      <c r="OCF110" s="747"/>
      <c r="OCG110" s="747"/>
      <c r="OCH110" s="747"/>
      <c r="OCI110" s="747"/>
      <c r="OCJ110" s="747"/>
      <c r="OCK110" s="747"/>
      <c r="OCL110" s="747"/>
      <c r="OCM110" s="747"/>
      <c r="OCN110" s="747"/>
      <c r="OCO110" s="747"/>
      <c r="OCP110" s="747"/>
      <c r="OCQ110" s="747"/>
      <c r="OCR110" s="747"/>
      <c r="OCS110" s="747"/>
      <c r="OCT110" s="747"/>
      <c r="OCU110" s="747"/>
      <c r="OCV110" s="747"/>
      <c r="OCW110" s="747"/>
      <c r="OCX110" s="747"/>
      <c r="OCY110" s="747"/>
      <c r="OCZ110" s="747"/>
      <c r="ODA110" s="747"/>
      <c r="ODB110" s="747"/>
      <c r="ODC110" s="747"/>
      <c r="ODD110" s="747"/>
      <c r="ODE110" s="747"/>
      <c r="ODF110" s="747"/>
      <c r="ODG110" s="747"/>
      <c r="ODH110" s="747"/>
      <c r="ODI110" s="747"/>
      <c r="ODJ110" s="747"/>
      <c r="ODK110" s="747"/>
      <c r="ODL110" s="747"/>
      <c r="ODM110" s="747"/>
      <c r="ODN110" s="747"/>
      <c r="ODO110" s="747"/>
      <c r="ODP110" s="747"/>
      <c r="ODQ110" s="747"/>
      <c r="ODR110" s="747"/>
      <c r="ODS110" s="747"/>
      <c r="ODT110" s="747"/>
      <c r="ODU110" s="747"/>
      <c r="ODV110" s="747"/>
      <c r="ODW110" s="747"/>
      <c r="ODX110" s="747"/>
      <c r="ODY110" s="747"/>
      <c r="ODZ110" s="747"/>
      <c r="OEA110" s="747"/>
      <c r="OEB110" s="747"/>
      <c r="OEC110" s="747"/>
      <c r="OED110" s="747"/>
      <c r="OEE110" s="747"/>
      <c r="OEF110" s="747"/>
      <c r="OEG110" s="747"/>
      <c r="OEH110" s="747"/>
      <c r="OEI110" s="747"/>
      <c r="OEJ110" s="747"/>
      <c r="OEK110" s="747"/>
      <c r="OEL110" s="747"/>
      <c r="OEM110" s="747"/>
      <c r="OEN110" s="747"/>
      <c r="OEO110" s="747"/>
      <c r="OEP110" s="747"/>
      <c r="OEQ110" s="747"/>
      <c r="OER110" s="747"/>
      <c r="OES110" s="747"/>
      <c r="OET110" s="747"/>
      <c r="OEU110" s="747"/>
      <c r="OEV110" s="747"/>
      <c r="OEW110" s="747"/>
      <c r="OEX110" s="747"/>
      <c r="OEY110" s="747"/>
      <c r="OEZ110" s="747"/>
      <c r="OFA110" s="747"/>
      <c r="OFB110" s="747"/>
      <c r="OFC110" s="747"/>
      <c r="OFD110" s="747"/>
      <c r="OFE110" s="747"/>
      <c r="OFF110" s="747"/>
      <c r="OFG110" s="747"/>
      <c r="OFH110" s="747"/>
      <c r="OFI110" s="747"/>
      <c r="OFJ110" s="747"/>
      <c r="OFK110" s="747"/>
      <c r="OFL110" s="747"/>
      <c r="OFM110" s="747"/>
      <c r="OFN110" s="747"/>
      <c r="OFO110" s="747"/>
      <c r="OFP110" s="747"/>
      <c r="OFQ110" s="747"/>
      <c r="OFR110" s="747"/>
      <c r="OFS110" s="747"/>
      <c r="OFT110" s="747"/>
      <c r="OFU110" s="747"/>
      <c r="OFV110" s="747"/>
      <c r="OFW110" s="747"/>
      <c r="OFX110" s="747"/>
      <c r="OFY110" s="747"/>
      <c r="OFZ110" s="747"/>
      <c r="OGA110" s="747"/>
      <c r="OGB110" s="747"/>
      <c r="OGC110" s="747"/>
      <c r="OGD110" s="747"/>
      <c r="OGE110" s="747"/>
      <c r="OGF110" s="747"/>
      <c r="OGG110" s="747"/>
      <c r="OGH110" s="747"/>
      <c r="OGI110" s="747"/>
      <c r="OGJ110" s="747"/>
      <c r="OGK110" s="747"/>
      <c r="OGL110" s="747"/>
      <c r="OGM110" s="747"/>
      <c r="OGN110" s="747"/>
      <c r="OGO110" s="747"/>
      <c r="OGP110" s="747"/>
      <c r="OGQ110" s="747"/>
      <c r="OGR110" s="747"/>
      <c r="OGS110" s="747"/>
      <c r="OGT110" s="747"/>
      <c r="OGU110" s="747"/>
      <c r="OGV110" s="747"/>
      <c r="OGW110" s="747"/>
      <c r="OGX110" s="747"/>
      <c r="OGY110" s="747"/>
      <c r="OGZ110" s="747"/>
      <c r="OHA110" s="747"/>
      <c r="OHB110" s="747"/>
      <c r="OHC110" s="747"/>
      <c r="OHD110" s="747"/>
      <c r="OHE110" s="747"/>
      <c r="OHF110" s="747"/>
      <c r="OHG110" s="747"/>
      <c r="OHH110" s="747"/>
      <c r="OHI110" s="747"/>
      <c r="OHJ110" s="747"/>
      <c r="OHK110" s="747"/>
      <c r="OHL110" s="747"/>
      <c r="OHM110" s="747"/>
      <c r="OHN110" s="747"/>
      <c r="OHO110" s="747"/>
      <c r="OHP110" s="747"/>
      <c r="OHQ110" s="747"/>
      <c r="OHR110" s="747"/>
      <c r="OHS110" s="747"/>
      <c r="OHT110" s="747"/>
      <c r="OHU110" s="747"/>
      <c r="OHV110" s="747"/>
      <c r="OHW110" s="747"/>
      <c r="OHX110" s="747"/>
      <c r="OHY110" s="747"/>
      <c r="OHZ110" s="747"/>
      <c r="OIA110" s="747"/>
      <c r="OIB110" s="747"/>
      <c r="OIC110" s="747"/>
      <c r="OID110" s="747"/>
      <c r="OIE110" s="747"/>
      <c r="OIF110" s="747"/>
      <c r="OIG110" s="747"/>
      <c r="OIH110" s="747"/>
      <c r="OII110" s="747"/>
      <c r="OIJ110" s="747"/>
      <c r="OIK110" s="747"/>
      <c r="OIL110" s="747"/>
      <c r="OIM110" s="747"/>
      <c r="OIN110" s="747"/>
      <c r="OIO110" s="747"/>
      <c r="OIP110" s="747"/>
      <c r="OIQ110" s="747"/>
      <c r="OIR110" s="747"/>
      <c r="OIS110" s="747"/>
      <c r="OIT110" s="747"/>
      <c r="OIU110" s="747"/>
      <c r="OIV110" s="747"/>
      <c r="OIW110" s="747"/>
      <c r="OIX110" s="747"/>
      <c r="OIY110" s="747"/>
      <c r="OIZ110" s="747"/>
      <c r="OJA110" s="747"/>
      <c r="OJB110" s="747"/>
      <c r="OJC110" s="747"/>
      <c r="OJD110" s="747"/>
      <c r="OJE110" s="747"/>
      <c r="OJF110" s="747"/>
      <c r="OJG110" s="747"/>
      <c r="OJH110" s="747"/>
      <c r="OJI110" s="747"/>
      <c r="OJJ110" s="747"/>
      <c r="OJK110" s="747"/>
      <c r="OJL110" s="747"/>
      <c r="OJM110" s="747"/>
      <c r="OJN110" s="747"/>
      <c r="OJO110" s="747"/>
      <c r="OJP110" s="747"/>
      <c r="OJQ110" s="747"/>
      <c r="OJR110" s="747"/>
      <c r="OJS110" s="747"/>
      <c r="OJT110" s="747"/>
      <c r="OJU110" s="747"/>
      <c r="OJV110" s="747"/>
      <c r="OJW110" s="747"/>
      <c r="OJX110" s="747"/>
      <c r="OJY110" s="747"/>
      <c r="OJZ110" s="747"/>
      <c r="OKA110" s="747"/>
      <c r="OKB110" s="747"/>
      <c r="OKC110" s="747"/>
      <c r="OKD110" s="747"/>
      <c r="OKE110" s="747"/>
      <c r="OKF110" s="747"/>
      <c r="OKG110" s="747"/>
      <c r="OKH110" s="747"/>
      <c r="OKI110" s="747"/>
      <c r="OKJ110" s="747"/>
      <c r="OKK110" s="747"/>
      <c r="OKL110" s="747"/>
      <c r="OKM110" s="747"/>
      <c r="OKN110" s="747"/>
      <c r="OKO110" s="747"/>
      <c r="OKP110" s="747"/>
      <c r="OKQ110" s="747"/>
      <c r="OKR110" s="747"/>
      <c r="OKS110" s="747"/>
      <c r="OKT110" s="747"/>
      <c r="OKU110" s="747"/>
      <c r="OKV110" s="747"/>
      <c r="OKW110" s="747"/>
      <c r="OKX110" s="747"/>
      <c r="OKY110" s="747"/>
      <c r="OKZ110" s="747"/>
      <c r="OLA110" s="747"/>
      <c r="OLB110" s="747"/>
      <c r="OLC110" s="747"/>
      <c r="OLD110" s="747"/>
      <c r="OLE110" s="747"/>
      <c r="OLF110" s="747"/>
      <c r="OLG110" s="747"/>
      <c r="OLH110" s="747"/>
      <c r="OLI110" s="747"/>
      <c r="OLJ110" s="747"/>
      <c r="OLK110" s="747"/>
      <c r="OLL110" s="747"/>
      <c r="OLM110" s="747"/>
      <c r="OLN110" s="747"/>
      <c r="OLO110" s="747"/>
      <c r="OLP110" s="747"/>
      <c r="OLQ110" s="747"/>
      <c r="OLR110" s="747"/>
      <c r="OLS110" s="747"/>
      <c r="OLT110" s="747"/>
      <c r="OLU110" s="747"/>
      <c r="OLV110" s="747"/>
      <c r="OLW110" s="747"/>
      <c r="OLX110" s="747"/>
      <c r="OLY110" s="747"/>
      <c r="OLZ110" s="747"/>
      <c r="OMA110" s="747"/>
      <c r="OMB110" s="747"/>
      <c r="OMC110" s="747"/>
      <c r="OMD110" s="747"/>
      <c r="OME110" s="747"/>
      <c r="OMF110" s="747"/>
      <c r="OMG110" s="747"/>
      <c r="OMH110" s="747"/>
      <c r="OMI110" s="747"/>
      <c r="OMJ110" s="747"/>
      <c r="OMK110" s="747"/>
      <c r="OML110" s="747"/>
      <c r="OMM110" s="747"/>
      <c r="OMN110" s="747"/>
      <c r="OMO110" s="747"/>
      <c r="OMP110" s="747"/>
      <c r="OMQ110" s="747"/>
      <c r="OMR110" s="747"/>
      <c r="OMS110" s="747"/>
      <c r="OMT110" s="747"/>
      <c r="OMU110" s="747"/>
      <c r="OMV110" s="747"/>
      <c r="OMW110" s="747"/>
      <c r="OMX110" s="747"/>
      <c r="OMY110" s="747"/>
      <c r="OMZ110" s="747"/>
      <c r="ONA110" s="747"/>
      <c r="ONB110" s="747"/>
      <c r="ONC110" s="747"/>
      <c r="OND110" s="747"/>
      <c r="ONE110" s="747"/>
      <c r="ONF110" s="747"/>
      <c r="ONG110" s="747"/>
      <c r="ONH110" s="747"/>
      <c r="ONI110" s="747"/>
      <c r="ONJ110" s="747"/>
      <c r="ONK110" s="747"/>
      <c r="ONL110" s="747"/>
      <c r="ONM110" s="747"/>
      <c r="ONN110" s="747"/>
      <c r="ONO110" s="747"/>
      <c r="ONP110" s="747"/>
      <c r="ONQ110" s="747"/>
      <c r="ONR110" s="747"/>
      <c r="ONS110" s="747"/>
      <c r="ONT110" s="747"/>
      <c r="ONU110" s="747"/>
      <c r="ONV110" s="747"/>
      <c r="ONW110" s="747"/>
      <c r="ONX110" s="747"/>
      <c r="ONY110" s="747"/>
      <c r="ONZ110" s="747"/>
      <c r="OOA110" s="747"/>
      <c r="OOB110" s="747"/>
      <c r="OOC110" s="747"/>
      <c r="OOD110" s="747"/>
      <c r="OOE110" s="747"/>
      <c r="OOF110" s="747"/>
      <c r="OOG110" s="747"/>
      <c r="OOH110" s="747"/>
      <c r="OOI110" s="747"/>
      <c r="OOJ110" s="747"/>
      <c r="OOK110" s="747"/>
      <c r="OOL110" s="747"/>
      <c r="OOM110" s="747"/>
      <c r="OON110" s="747"/>
      <c r="OOO110" s="747"/>
      <c r="OOP110" s="747"/>
      <c r="OOQ110" s="747"/>
      <c r="OOR110" s="747"/>
      <c r="OOS110" s="747"/>
      <c r="OOT110" s="747"/>
      <c r="OOU110" s="747"/>
      <c r="OOV110" s="747"/>
      <c r="OOW110" s="747"/>
      <c r="OOX110" s="747"/>
      <c r="OOY110" s="747"/>
      <c r="OOZ110" s="747"/>
      <c r="OPA110" s="747"/>
      <c r="OPB110" s="747"/>
      <c r="OPC110" s="747"/>
      <c r="OPD110" s="747"/>
      <c r="OPE110" s="747"/>
      <c r="OPF110" s="747"/>
      <c r="OPG110" s="747"/>
      <c r="OPH110" s="747"/>
      <c r="OPI110" s="747"/>
      <c r="OPJ110" s="747"/>
      <c r="OPK110" s="747"/>
      <c r="OPL110" s="747"/>
      <c r="OPM110" s="747"/>
      <c r="OPN110" s="747"/>
      <c r="OPO110" s="747"/>
      <c r="OPP110" s="747"/>
      <c r="OPQ110" s="747"/>
      <c r="OPR110" s="747"/>
      <c r="OPS110" s="747"/>
      <c r="OPT110" s="747"/>
      <c r="OPU110" s="747"/>
      <c r="OPV110" s="747"/>
      <c r="OPW110" s="747"/>
      <c r="OPX110" s="747"/>
      <c r="OPY110" s="747"/>
      <c r="OPZ110" s="747"/>
      <c r="OQA110" s="747"/>
      <c r="OQB110" s="747"/>
      <c r="OQC110" s="747"/>
      <c r="OQD110" s="747"/>
      <c r="OQE110" s="747"/>
      <c r="OQF110" s="747"/>
      <c r="OQG110" s="747"/>
      <c r="OQH110" s="747"/>
      <c r="OQI110" s="747"/>
      <c r="OQJ110" s="747"/>
      <c r="OQK110" s="747"/>
      <c r="OQL110" s="747"/>
      <c r="OQM110" s="747"/>
      <c r="OQN110" s="747"/>
      <c r="OQO110" s="747"/>
      <c r="OQP110" s="747"/>
      <c r="OQQ110" s="747"/>
      <c r="OQR110" s="747"/>
      <c r="OQS110" s="747"/>
      <c r="OQT110" s="747"/>
      <c r="OQU110" s="747"/>
      <c r="OQV110" s="747"/>
      <c r="OQW110" s="747"/>
      <c r="OQX110" s="747"/>
      <c r="OQY110" s="747"/>
      <c r="OQZ110" s="747"/>
      <c r="ORA110" s="747"/>
      <c r="ORB110" s="747"/>
      <c r="ORC110" s="747"/>
      <c r="ORD110" s="747"/>
      <c r="ORE110" s="747"/>
      <c r="ORF110" s="747"/>
      <c r="ORG110" s="747"/>
      <c r="ORH110" s="747"/>
      <c r="ORI110" s="747"/>
      <c r="ORJ110" s="747"/>
      <c r="ORK110" s="747"/>
      <c r="ORL110" s="747"/>
      <c r="ORM110" s="747"/>
      <c r="ORN110" s="747"/>
      <c r="ORO110" s="747"/>
      <c r="ORP110" s="747"/>
      <c r="ORQ110" s="747"/>
      <c r="ORR110" s="747"/>
      <c r="ORS110" s="747"/>
      <c r="ORT110" s="747"/>
      <c r="ORU110" s="747"/>
      <c r="ORV110" s="747"/>
      <c r="ORW110" s="747"/>
      <c r="ORX110" s="747"/>
      <c r="ORY110" s="747"/>
      <c r="ORZ110" s="747"/>
      <c r="OSA110" s="747"/>
      <c r="OSB110" s="747"/>
      <c r="OSC110" s="747"/>
      <c r="OSD110" s="747"/>
      <c r="OSE110" s="747"/>
      <c r="OSF110" s="747"/>
      <c r="OSG110" s="747"/>
      <c r="OSH110" s="747"/>
      <c r="OSI110" s="747"/>
      <c r="OSJ110" s="747"/>
      <c r="OSK110" s="747"/>
      <c r="OSL110" s="747"/>
      <c r="OSM110" s="747"/>
      <c r="OSN110" s="747"/>
      <c r="OSO110" s="747"/>
      <c r="OSP110" s="747"/>
      <c r="OSQ110" s="747"/>
      <c r="OSR110" s="747"/>
      <c r="OSS110" s="747"/>
      <c r="OST110" s="747"/>
      <c r="OSU110" s="747"/>
      <c r="OSV110" s="747"/>
      <c r="OSW110" s="747"/>
      <c r="OSX110" s="747"/>
      <c r="OSY110" s="747"/>
      <c r="OSZ110" s="747"/>
      <c r="OTA110" s="747"/>
      <c r="OTB110" s="747"/>
      <c r="OTC110" s="747"/>
      <c r="OTD110" s="747"/>
      <c r="OTE110" s="747"/>
      <c r="OTF110" s="747"/>
      <c r="OTG110" s="747"/>
      <c r="OTH110" s="747"/>
      <c r="OTI110" s="747"/>
      <c r="OTJ110" s="747"/>
      <c r="OTK110" s="747"/>
      <c r="OTL110" s="747"/>
      <c r="OTM110" s="747"/>
      <c r="OTN110" s="747"/>
      <c r="OTO110" s="747"/>
      <c r="OTP110" s="747"/>
      <c r="OTQ110" s="747"/>
      <c r="OTR110" s="747"/>
      <c r="OTS110" s="747"/>
      <c r="OTT110" s="747"/>
      <c r="OTU110" s="747"/>
      <c r="OTV110" s="747"/>
      <c r="OTW110" s="747"/>
      <c r="OTX110" s="747"/>
      <c r="OTY110" s="747"/>
      <c r="OTZ110" s="747"/>
      <c r="OUA110" s="747"/>
      <c r="OUB110" s="747"/>
      <c r="OUC110" s="747"/>
      <c r="OUD110" s="747"/>
      <c r="OUE110" s="747"/>
      <c r="OUF110" s="747"/>
      <c r="OUG110" s="747"/>
      <c r="OUH110" s="747"/>
      <c r="OUI110" s="747"/>
      <c r="OUJ110" s="747"/>
      <c r="OUK110" s="747"/>
      <c r="OUL110" s="747"/>
      <c r="OUM110" s="747"/>
      <c r="OUN110" s="747"/>
      <c r="OUO110" s="747"/>
      <c r="OUP110" s="747"/>
      <c r="OUQ110" s="747"/>
      <c r="OUR110" s="747"/>
      <c r="OUS110" s="747"/>
      <c r="OUT110" s="747"/>
      <c r="OUU110" s="747"/>
      <c r="OUV110" s="747"/>
      <c r="OUW110" s="747"/>
      <c r="OUX110" s="747"/>
      <c r="OUY110" s="747"/>
      <c r="OUZ110" s="747"/>
      <c r="OVA110" s="747"/>
      <c r="OVB110" s="747"/>
      <c r="OVC110" s="747"/>
      <c r="OVD110" s="747"/>
      <c r="OVE110" s="747"/>
      <c r="OVF110" s="747"/>
      <c r="OVG110" s="747"/>
      <c r="OVH110" s="747"/>
      <c r="OVI110" s="747"/>
      <c r="OVJ110" s="747"/>
      <c r="OVK110" s="747"/>
      <c r="OVL110" s="747"/>
      <c r="OVM110" s="747"/>
      <c r="OVN110" s="747"/>
      <c r="OVO110" s="747"/>
      <c r="OVP110" s="747"/>
      <c r="OVQ110" s="747"/>
      <c r="OVR110" s="747"/>
      <c r="OVS110" s="747"/>
      <c r="OVT110" s="747"/>
      <c r="OVU110" s="747"/>
      <c r="OVV110" s="747"/>
      <c r="OVW110" s="747"/>
      <c r="OVX110" s="747"/>
      <c r="OVY110" s="747"/>
      <c r="OVZ110" s="747"/>
      <c r="OWA110" s="747"/>
      <c r="OWB110" s="747"/>
      <c r="OWC110" s="747"/>
      <c r="OWD110" s="747"/>
      <c r="OWE110" s="747"/>
      <c r="OWF110" s="747"/>
      <c r="OWG110" s="747"/>
      <c r="OWH110" s="747"/>
      <c r="OWI110" s="747"/>
      <c r="OWJ110" s="747"/>
      <c r="OWK110" s="747"/>
      <c r="OWL110" s="747"/>
      <c r="OWM110" s="747"/>
      <c r="OWN110" s="747"/>
      <c r="OWO110" s="747"/>
      <c r="OWP110" s="747"/>
      <c r="OWQ110" s="747"/>
      <c r="OWR110" s="747"/>
      <c r="OWS110" s="747"/>
      <c r="OWT110" s="747"/>
      <c r="OWU110" s="747"/>
      <c r="OWV110" s="747"/>
      <c r="OWW110" s="747"/>
      <c r="OWX110" s="747"/>
      <c r="OWY110" s="747"/>
      <c r="OWZ110" s="747"/>
      <c r="OXA110" s="747"/>
      <c r="OXB110" s="747"/>
      <c r="OXC110" s="747"/>
      <c r="OXD110" s="747"/>
      <c r="OXE110" s="747"/>
      <c r="OXF110" s="747"/>
      <c r="OXG110" s="747"/>
      <c r="OXH110" s="747"/>
      <c r="OXI110" s="747"/>
      <c r="OXJ110" s="747"/>
      <c r="OXK110" s="747"/>
      <c r="OXL110" s="747"/>
      <c r="OXM110" s="747"/>
      <c r="OXN110" s="747"/>
      <c r="OXO110" s="747"/>
      <c r="OXP110" s="747"/>
      <c r="OXQ110" s="747"/>
      <c r="OXR110" s="747"/>
      <c r="OXS110" s="747"/>
      <c r="OXT110" s="747"/>
      <c r="OXU110" s="747"/>
      <c r="OXV110" s="747"/>
      <c r="OXW110" s="747"/>
      <c r="OXX110" s="747"/>
      <c r="OXY110" s="747"/>
      <c r="OXZ110" s="747"/>
      <c r="OYA110" s="747"/>
      <c r="OYB110" s="747"/>
      <c r="OYC110" s="747"/>
      <c r="OYD110" s="747"/>
      <c r="OYE110" s="747"/>
      <c r="OYF110" s="747"/>
      <c r="OYG110" s="747"/>
      <c r="OYH110" s="747"/>
      <c r="OYI110" s="747"/>
      <c r="OYJ110" s="747"/>
      <c r="OYK110" s="747"/>
      <c r="OYL110" s="747"/>
      <c r="OYM110" s="747"/>
      <c r="OYN110" s="747"/>
      <c r="OYO110" s="747"/>
      <c r="OYP110" s="747"/>
      <c r="OYQ110" s="747"/>
      <c r="OYR110" s="747"/>
      <c r="OYS110" s="747"/>
      <c r="OYT110" s="747"/>
      <c r="OYU110" s="747"/>
      <c r="OYV110" s="747"/>
      <c r="OYW110" s="747"/>
      <c r="OYX110" s="747"/>
      <c r="OYY110" s="747"/>
      <c r="OYZ110" s="747"/>
      <c r="OZA110" s="747"/>
      <c r="OZB110" s="747"/>
      <c r="OZC110" s="747"/>
      <c r="OZD110" s="747"/>
      <c r="OZE110" s="747"/>
      <c r="OZF110" s="747"/>
      <c r="OZG110" s="747"/>
      <c r="OZH110" s="747"/>
      <c r="OZI110" s="747"/>
      <c r="OZJ110" s="747"/>
      <c r="OZK110" s="747"/>
      <c r="OZL110" s="747"/>
      <c r="OZM110" s="747"/>
      <c r="OZN110" s="747"/>
      <c r="OZO110" s="747"/>
      <c r="OZP110" s="747"/>
      <c r="OZQ110" s="747"/>
      <c r="OZR110" s="747"/>
      <c r="OZS110" s="747"/>
      <c r="OZT110" s="747"/>
      <c r="OZU110" s="747"/>
      <c r="OZV110" s="747"/>
      <c r="OZW110" s="747"/>
      <c r="OZX110" s="747"/>
      <c r="OZY110" s="747"/>
      <c r="OZZ110" s="747"/>
      <c r="PAA110" s="747"/>
      <c r="PAB110" s="747"/>
      <c r="PAC110" s="747"/>
      <c r="PAD110" s="747"/>
      <c r="PAE110" s="747"/>
      <c r="PAF110" s="747"/>
      <c r="PAG110" s="747"/>
      <c r="PAH110" s="747"/>
      <c r="PAI110" s="747"/>
      <c r="PAJ110" s="747"/>
      <c r="PAK110" s="747"/>
      <c r="PAL110" s="747"/>
      <c r="PAM110" s="747"/>
      <c r="PAN110" s="747"/>
      <c r="PAO110" s="747"/>
      <c r="PAP110" s="747"/>
      <c r="PAQ110" s="747"/>
      <c r="PAR110" s="747"/>
      <c r="PAS110" s="747"/>
      <c r="PAT110" s="747"/>
      <c r="PAU110" s="747"/>
      <c r="PAV110" s="747"/>
      <c r="PAW110" s="747"/>
      <c r="PAX110" s="747"/>
      <c r="PAY110" s="747"/>
      <c r="PAZ110" s="747"/>
      <c r="PBA110" s="747"/>
      <c r="PBB110" s="747"/>
      <c r="PBC110" s="747"/>
      <c r="PBD110" s="747"/>
      <c r="PBE110" s="747"/>
      <c r="PBF110" s="747"/>
      <c r="PBG110" s="747"/>
      <c r="PBH110" s="747"/>
      <c r="PBI110" s="747"/>
      <c r="PBJ110" s="747"/>
      <c r="PBK110" s="747"/>
      <c r="PBL110" s="747"/>
      <c r="PBM110" s="747"/>
      <c r="PBN110" s="747"/>
      <c r="PBO110" s="747"/>
      <c r="PBP110" s="747"/>
      <c r="PBQ110" s="747"/>
      <c r="PBR110" s="747"/>
      <c r="PBS110" s="747"/>
      <c r="PBT110" s="747"/>
      <c r="PBU110" s="747"/>
      <c r="PBV110" s="747"/>
      <c r="PBW110" s="747"/>
      <c r="PBX110" s="747"/>
      <c r="PBY110" s="747"/>
      <c r="PBZ110" s="747"/>
      <c r="PCA110" s="747"/>
      <c r="PCB110" s="747"/>
      <c r="PCC110" s="747"/>
      <c r="PCD110" s="747"/>
      <c r="PCE110" s="747"/>
      <c r="PCF110" s="747"/>
      <c r="PCG110" s="747"/>
      <c r="PCH110" s="747"/>
      <c r="PCI110" s="747"/>
      <c r="PCJ110" s="747"/>
      <c r="PCK110" s="747"/>
      <c r="PCL110" s="747"/>
      <c r="PCM110" s="747"/>
      <c r="PCN110" s="747"/>
      <c r="PCO110" s="747"/>
      <c r="PCP110" s="747"/>
      <c r="PCQ110" s="747"/>
      <c r="PCR110" s="747"/>
      <c r="PCS110" s="747"/>
      <c r="PCT110" s="747"/>
      <c r="PCU110" s="747"/>
      <c r="PCV110" s="747"/>
      <c r="PCW110" s="747"/>
      <c r="PCX110" s="747"/>
      <c r="PCY110" s="747"/>
      <c r="PCZ110" s="747"/>
      <c r="PDA110" s="747"/>
      <c r="PDB110" s="747"/>
      <c r="PDC110" s="747"/>
      <c r="PDD110" s="747"/>
      <c r="PDE110" s="747"/>
      <c r="PDF110" s="747"/>
      <c r="PDG110" s="747"/>
      <c r="PDH110" s="747"/>
      <c r="PDI110" s="747"/>
      <c r="PDJ110" s="747"/>
      <c r="PDK110" s="747"/>
      <c r="PDL110" s="747"/>
      <c r="PDM110" s="747"/>
      <c r="PDN110" s="747"/>
      <c r="PDO110" s="747"/>
      <c r="PDP110" s="747"/>
      <c r="PDQ110" s="747"/>
      <c r="PDR110" s="747"/>
      <c r="PDS110" s="747"/>
      <c r="PDT110" s="747"/>
      <c r="PDU110" s="747"/>
      <c r="PDV110" s="747"/>
      <c r="PDW110" s="747"/>
      <c r="PDX110" s="747"/>
      <c r="PDY110" s="747"/>
      <c r="PDZ110" s="747"/>
      <c r="PEA110" s="747"/>
      <c r="PEB110" s="747"/>
      <c r="PEC110" s="747"/>
      <c r="PED110" s="747"/>
      <c r="PEE110" s="747"/>
      <c r="PEF110" s="747"/>
      <c r="PEG110" s="747"/>
      <c r="PEH110" s="747"/>
      <c r="PEI110" s="747"/>
      <c r="PEJ110" s="747"/>
      <c r="PEK110" s="747"/>
      <c r="PEL110" s="747"/>
      <c r="PEM110" s="747"/>
      <c r="PEN110" s="747"/>
      <c r="PEO110" s="747"/>
      <c r="PEP110" s="747"/>
      <c r="PEQ110" s="747"/>
      <c r="PER110" s="747"/>
      <c r="PES110" s="747"/>
      <c r="PET110" s="747"/>
      <c r="PEU110" s="747"/>
      <c r="PEV110" s="747"/>
      <c r="PEW110" s="747"/>
      <c r="PEX110" s="747"/>
      <c r="PEY110" s="747"/>
      <c r="PEZ110" s="747"/>
      <c r="PFA110" s="747"/>
      <c r="PFB110" s="747"/>
      <c r="PFC110" s="747"/>
      <c r="PFD110" s="747"/>
      <c r="PFE110" s="747"/>
      <c r="PFF110" s="747"/>
      <c r="PFG110" s="747"/>
      <c r="PFH110" s="747"/>
      <c r="PFI110" s="747"/>
      <c r="PFJ110" s="747"/>
      <c r="PFK110" s="747"/>
      <c r="PFL110" s="747"/>
      <c r="PFM110" s="747"/>
      <c r="PFN110" s="747"/>
      <c r="PFO110" s="747"/>
      <c r="PFP110" s="747"/>
      <c r="PFQ110" s="747"/>
      <c r="PFR110" s="747"/>
      <c r="PFS110" s="747"/>
      <c r="PFT110" s="747"/>
      <c r="PFU110" s="747"/>
      <c r="PFV110" s="747"/>
      <c r="PFW110" s="747"/>
      <c r="PFX110" s="747"/>
      <c r="PFY110" s="747"/>
      <c r="PFZ110" s="747"/>
      <c r="PGA110" s="747"/>
      <c r="PGB110" s="747"/>
      <c r="PGC110" s="747"/>
      <c r="PGD110" s="747"/>
      <c r="PGE110" s="747"/>
      <c r="PGF110" s="747"/>
      <c r="PGG110" s="747"/>
      <c r="PGH110" s="747"/>
      <c r="PGI110" s="747"/>
      <c r="PGJ110" s="747"/>
      <c r="PGK110" s="747"/>
      <c r="PGL110" s="747"/>
      <c r="PGM110" s="747"/>
      <c r="PGN110" s="747"/>
      <c r="PGO110" s="747"/>
      <c r="PGP110" s="747"/>
      <c r="PGQ110" s="747"/>
      <c r="PGR110" s="747"/>
      <c r="PGS110" s="747"/>
      <c r="PGT110" s="747"/>
      <c r="PGU110" s="747"/>
      <c r="PGV110" s="747"/>
      <c r="PGW110" s="747"/>
      <c r="PGX110" s="747"/>
      <c r="PGY110" s="747"/>
      <c r="PGZ110" s="747"/>
      <c r="PHA110" s="747"/>
      <c r="PHB110" s="747"/>
      <c r="PHC110" s="747"/>
      <c r="PHD110" s="747"/>
      <c r="PHE110" s="747"/>
      <c r="PHF110" s="747"/>
      <c r="PHG110" s="747"/>
      <c r="PHH110" s="747"/>
      <c r="PHI110" s="747"/>
      <c r="PHJ110" s="747"/>
      <c r="PHK110" s="747"/>
      <c r="PHL110" s="747"/>
      <c r="PHM110" s="747"/>
      <c r="PHN110" s="747"/>
      <c r="PHO110" s="747"/>
      <c r="PHP110" s="747"/>
      <c r="PHQ110" s="747"/>
      <c r="PHR110" s="747"/>
      <c r="PHS110" s="747"/>
      <c r="PHT110" s="747"/>
      <c r="PHU110" s="747"/>
      <c r="PHV110" s="747"/>
      <c r="PHW110" s="747"/>
      <c r="PHX110" s="747"/>
      <c r="PHY110" s="747"/>
      <c r="PHZ110" s="747"/>
      <c r="PIA110" s="747"/>
      <c r="PIB110" s="747"/>
      <c r="PIC110" s="747"/>
      <c r="PID110" s="747"/>
      <c r="PIE110" s="747"/>
      <c r="PIF110" s="747"/>
      <c r="PIG110" s="747"/>
      <c r="PIH110" s="747"/>
      <c r="PII110" s="747"/>
      <c r="PIJ110" s="747"/>
      <c r="PIK110" s="747"/>
      <c r="PIL110" s="747"/>
      <c r="PIM110" s="747"/>
      <c r="PIN110" s="747"/>
      <c r="PIO110" s="747"/>
      <c r="PIP110" s="747"/>
      <c r="PIQ110" s="747"/>
      <c r="PIR110" s="747"/>
      <c r="PIS110" s="747"/>
      <c r="PIT110" s="747"/>
      <c r="PIU110" s="747"/>
      <c r="PIV110" s="747"/>
      <c r="PIW110" s="747"/>
      <c r="PIX110" s="747"/>
      <c r="PIY110" s="747"/>
      <c r="PIZ110" s="747"/>
      <c r="PJA110" s="747"/>
      <c r="PJB110" s="747"/>
      <c r="PJC110" s="747"/>
      <c r="PJD110" s="747"/>
      <c r="PJE110" s="747"/>
      <c r="PJF110" s="747"/>
      <c r="PJG110" s="747"/>
      <c r="PJH110" s="747"/>
      <c r="PJI110" s="747"/>
      <c r="PJJ110" s="747"/>
      <c r="PJK110" s="747"/>
      <c r="PJL110" s="747"/>
      <c r="PJM110" s="747"/>
      <c r="PJN110" s="747"/>
      <c r="PJO110" s="747"/>
      <c r="PJP110" s="747"/>
      <c r="PJQ110" s="747"/>
      <c r="PJR110" s="747"/>
      <c r="PJS110" s="747"/>
      <c r="PJT110" s="747"/>
      <c r="PJU110" s="747"/>
      <c r="PJV110" s="747"/>
      <c r="PJW110" s="747"/>
      <c r="PJX110" s="747"/>
      <c r="PJY110" s="747"/>
      <c r="PJZ110" s="747"/>
      <c r="PKA110" s="747"/>
      <c r="PKB110" s="747"/>
      <c r="PKC110" s="747"/>
      <c r="PKD110" s="747"/>
      <c r="PKE110" s="747"/>
      <c r="PKF110" s="747"/>
      <c r="PKG110" s="747"/>
      <c r="PKH110" s="747"/>
      <c r="PKI110" s="747"/>
      <c r="PKJ110" s="747"/>
      <c r="PKK110" s="747"/>
      <c r="PKL110" s="747"/>
      <c r="PKM110" s="747"/>
      <c r="PKN110" s="747"/>
      <c r="PKO110" s="747"/>
      <c r="PKP110" s="747"/>
      <c r="PKQ110" s="747"/>
      <c r="PKR110" s="747"/>
      <c r="PKS110" s="747"/>
      <c r="PKT110" s="747"/>
      <c r="PKU110" s="747"/>
      <c r="PKV110" s="747"/>
      <c r="PKW110" s="747"/>
      <c r="PKX110" s="747"/>
      <c r="PKY110" s="747"/>
      <c r="PKZ110" s="747"/>
      <c r="PLA110" s="747"/>
      <c r="PLB110" s="747"/>
      <c r="PLC110" s="747"/>
      <c r="PLD110" s="747"/>
      <c r="PLE110" s="747"/>
      <c r="PLF110" s="747"/>
      <c r="PLG110" s="747"/>
      <c r="PLH110" s="747"/>
      <c r="PLI110" s="747"/>
      <c r="PLJ110" s="747"/>
      <c r="PLK110" s="747"/>
      <c r="PLL110" s="747"/>
      <c r="PLM110" s="747"/>
      <c r="PLN110" s="747"/>
      <c r="PLO110" s="747"/>
      <c r="PLP110" s="747"/>
      <c r="PLQ110" s="747"/>
      <c r="PLR110" s="747"/>
      <c r="PLS110" s="747"/>
      <c r="PLT110" s="747"/>
      <c r="PLU110" s="747"/>
      <c r="PLV110" s="747"/>
      <c r="PLW110" s="747"/>
      <c r="PLX110" s="747"/>
      <c r="PLY110" s="747"/>
      <c r="PLZ110" s="747"/>
      <c r="PMA110" s="747"/>
      <c r="PMB110" s="747"/>
      <c r="PMC110" s="747"/>
      <c r="PMD110" s="747"/>
      <c r="PME110" s="747"/>
      <c r="PMF110" s="747"/>
      <c r="PMG110" s="747"/>
      <c r="PMH110" s="747"/>
      <c r="PMI110" s="747"/>
      <c r="PMJ110" s="747"/>
      <c r="PMK110" s="747"/>
      <c r="PML110" s="747"/>
      <c r="PMM110" s="747"/>
      <c r="PMN110" s="747"/>
      <c r="PMO110" s="747"/>
      <c r="PMP110" s="747"/>
      <c r="PMQ110" s="747"/>
      <c r="PMR110" s="747"/>
      <c r="PMS110" s="747"/>
      <c r="PMT110" s="747"/>
      <c r="PMU110" s="747"/>
      <c r="PMV110" s="747"/>
      <c r="PMW110" s="747"/>
      <c r="PMX110" s="747"/>
      <c r="PMY110" s="747"/>
      <c r="PMZ110" s="747"/>
      <c r="PNA110" s="747"/>
      <c r="PNB110" s="747"/>
      <c r="PNC110" s="747"/>
      <c r="PND110" s="747"/>
      <c r="PNE110" s="747"/>
      <c r="PNF110" s="747"/>
      <c r="PNG110" s="747"/>
      <c r="PNH110" s="747"/>
      <c r="PNI110" s="747"/>
      <c r="PNJ110" s="747"/>
      <c r="PNK110" s="747"/>
      <c r="PNL110" s="747"/>
      <c r="PNM110" s="747"/>
      <c r="PNN110" s="747"/>
      <c r="PNO110" s="747"/>
      <c r="PNP110" s="747"/>
      <c r="PNQ110" s="747"/>
      <c r="PNR110" s="747"/>
      <c r="PNS110" s="747"/>
      <c r="PNT110" s="747"/>
      <c r="PNU110" s="747"/>
      <c r="PNV110" s="747"/>
      <c r="PNW110" s="747"/>
      <c r="PNX110" s="747"/>
      <c r="PNY110" s="747"/>
      <c r="PNZ110" s="747"/>
      <c r="POA110" s="747"/>
      <c r="POB110" s="747"/>
      <c r="POC110" s="747"/>
      <c r="POD110" s="747"/>
      <c r="POE110" s="747"/>
      <c r="POF110" s="747"/>
      <c r="POG110" s="747"/>
      <c r="POH110" s="747"/>
      <c r="POI110" s="747"/>
      <c r="POJ110" s="747"/>
      <c r="POK110" s="747"/>
      <c r="POL110" s="747"/>
      <c r="POM110" s="747"/>
      <c r="PON110" s="747"/>
      <c r="POO110" s="747"/>
      <c r="POP110" s="747"/>
      <c r="POQ110" s="747"/>
      <c r="POR110" s="747"/>
      <c r="POS110" s="747"/>
      <c r="POT110" s="747"/>
      <c r="POU110" s="747"/>
      <c r="POV110" s="747"/>
      <c r="POW110" s="747"/>
      <c r="POX110" s="747"/>
      <c r="POY110" s="747"/>
      <c r="POZ110" s="747"/>
      <c r="PPA110" s="747"/>
      <c r="PPB110" s="747"/>
      <c r="PPC110" s="747"/>
      <c r="PPD110" s="747"/>
      <c r="PPE110" s="747"/>
      <c r="PPF110" s="747"/>
      <c r="PPG110" s="747"/>
      <c r="PPH110" s="747"/>
      <c r="PPI110" s="747"/>
      <c r="PPJ110" s="747"/>
      <c r="PPK110" s="747"/>
      <c r="PPL110" s="747"/>
      <c r="PPM110" s="747"/>
      <c r="PPN110" s="747"/>
      <c r="PPO110" s="747"/>
      <c r="PPP110" s="747"/>
      <c r="PPQ110" s="747"/>
      <c r="PPR110" s="747"/>
      <c r="PPS110" s="747"/>
      <c r="PPT110" s="747"/>
      <c r="PPU110" s="747"/>
      <c r="PPV110" s="747"/>
      <c r="PPW110" s="747"/>
      <c r="PPX110" s="747"/>
      <c r="PPY110" s="747"/>
      <c r="PPZ110" s="747"/>
      <c r="PQA110" s="747"/>
      <c r="PQB110" s="747"/>
      <c r="PQC110" s="747"/>
      <c r="PQD110" s="747"/>
      <c r="PQE110" s="747"/>
      <c r="PQF110" s="747"/>
      <c r="PQG110" s="747"/>
      <c r="PQH110" s="747"/>
      <c r="PQI110" s="747"/>
      <c r="PQJ110" s="747"/>
      <c r="PQK110" s="747"/>
      <c r="PQL110" s="747"/>
      <c r="PQM110" s="747"/>
      <c r="PQN110" s="747"/>
      <c r="PQO110" s="747"/>
      <c r="PQP110" s="747"/>
      <c r="PQQ110" s="747"/>
      <c r="PQR110" s="747"/>
      <c r="PQS110" s="747"/>
      <c r="PQT110" s="747"/>
      <c r="PQU110" s="747"/>
      <c r="PQV110" s="747"/>
      <c r="PQW110" s="747"/>
      <c r="PQX110" s="747"/>
      <c r="PQY110" s="747"/>
      <c r="PQZ110" s="747"/>
      <c r="PRA110" s="747"/>
      <c r="PRB110" s="747"/>
      <c r="PRC110" s="747"/>
      <c r="PRD110" s="747"/>
      <c r="PRE110" s="747"/>
      <c r="PRF110" s="747"/>
      <c r="PRG110" s="747"/>
      <c r="PRH110" s="747"/>
      <c r="PRI110" s="747"/>
      <c r="PRJ110" s="747"/>
      <c r="PRK110" s="747"/>
      <c r="PRL110" s="747"/>
      <c r="PRM110" s="747"/>
      <c r="PRN110" s="747"/>
      <c r="PRO110" s="747"/>
      <c r="PRP110" s="747"/>
      <c r="PRQ110" s="747"/>
      <c r="PRR110" s="747"/>
      <c r="PRS110" s="747"/>
      <c r="PRT110" s="747"/>
      <c r="PRU110" s="747"/>
      <c r="PRV110" s="747"/>
      <c r="PRW110" s="747"/>
      <c r="PRX110" s="747"/>
      <c r="PRY110" s="747"/>
      <c r="PRZ110" s="747"/>
      <c r="PSA110" s="747"/>
      <c r="PSB110" s="747"/>
      <c r="PSC110" s="747"/>
      <c r="PSD110" s="747"/>
      <c r="PSE110" s="747"/>
      <c r="PSF110" s="747"/>
      <c r="PSG110" s="747"/>
      <c r="PSH110" s="747"/>
      <c r="PSI110" s="747"/>
      <c r="PSJ110" s="747"/>
      <c r="PSK110" s="747"/>
      <c r="PSL110" s="747"/>
      <c r="PSM110" s="747"/>
      <c r="PSN110" s="747"/>
      <c r="PSO110" s="747"/>
      <c r="PSP110" s="747"/>
      <c r="PSQ110" s="747"/>
      <c r="PSR110" s="747"/>
      <c r="PSS110" s="747"/>
      <c r="PST110" s="747"/>
      <c r="PSU110" s="747"/>
      <c r="PSV110" s="747"/>
      <c r="PSW110" s="747"/>
      <c r="PSX110" s="747"/>
      <c r="PSY110" s="747"/>
      <c r="PSZ110" s="747"/>
      <c r="PTA110" s="747"/>
      <c r="PTB110" s="747"/>
      <c r="PTC110" s="747"/>
      <c r="PTD110" s="747"/>
      <c r="PTE110" s="747"/>
      <c r="PTF110" s="747"/>
      <c r="PTG110" s="747"/>
      <c r="PTH110" s="747"/>
      <c r="PTI110" s="747"/>
      <c r="PTJ110" s="747"/>
      <c r="PTK110" s="747"/>
      <c r="PTL110" s="747"/>
      <c r="PTM110" s="747"/>
      <c r="PTN110" s="747"/>
      <c r="PTO110" s="747"/>
      <c r="PTP110" s="747"/>
      <c r="PTQ110" s="747"/>
      <c r="PTR110" s="747"/>
      <c r="PTS110" s="747"/>
      <c r="PTT110" s="747"/>
      <c r="PTU110" s="747"/>
      <c r="PTV110" s="747"/>
      <c r="PTW110" s="747"/>
      <c r="PTX110" s="747"/>
      <c r="PTY110" s="747"/>
      <c r="PTZ110" s="747"/>
      <c r="PUA110" s="747"/>
      <c r="PUB110" s="747"/>
      <c r="PUC110" s="747"/>
      <c r="PUD110" s="747"/>
      <c r="PUE110" s="747"/>
      <c r="PUF110" s="747"/>
      <c r="PUG110" s="747"/>
      <c r="PUH110" s="747"/>
      <c r="PUI110" s="747"/>
      <c r="PUJ110" s="747"/>
      <c r="PUK110" s="747"/>
      <c r="PUL110" s="747"/>
      <c r="PUM110" s="747"/>
      <c r="PUN110" s="747"/>
      <c r="PUO110" s="747"/>
      <c r="PUP110" s="747"/>
      <c r="PUQ110" s="747"/>
      <c r="PUR110" s="747"/>
      <c r="PUS110" s="747"/>
      <c r="PUT110" s="747"/>
      <c r="PUU110" s="747"/>
      <c r="PUV110" s="747"/>
      <c r="PUW110" s="747"/>
      <c r="PUX110" s="747"/>
      <c r="PUY110" s="747"/>
      <c r="PUZ110" s="747"/>
      <c r="PVA110" s="747"/>
      <c r="PVB110" s="747"/>
      <c r="PVC110" s="747"/>
      <c r="PVD110" s="747"/>
      <c r="PVE110" s="747"/>
      <c r="PVF110" s="747"/>
      <c r="PVG110" s="747"/>
      <c r="PVH110" s="747"/>
      <c r="PVI110" s="747"/>
      <c r="PVJ110" s="747"/>
      <c r="PVK110" s="747"/>
      <c r="PVL110" s="747"/>
      <c r="PVM110" s="747"/>
      <c r="PVN110" s="747"/>
      <c r="PVO110" s="747"/>
      <c r="PVP110" s="747"/>
      <c r="PVQ110" s="747"/>
      <c r="PVR110" s="747"/>
      <c r="PVS110" s="747"/>
      <c r="PVT110" s="747"/>
      <c r="PVU110" s="747"/>
      <c r="PVV110" s="747"/>
      <c r="PVW110" s="747"/>
      <c r="PVX110" s="747"/>
      <c r="PVY110" s="747"/>
      <c r="PVZ110" s="747"/>
      <c r="PWA110" s="747"/>
      <c r="PWB110" s="747"/>
      <c r="PWC110" s="747"/>
      <c r="PWD110" s="747"/>
      <c r="PWE110" s="747"/>
      <c r="PWF110" s="747"/>
      <c r="PWG110" s="747"/>
      <c r="PWH110" s="747"/>
      <c r="PWI110" s="747"/>
      <c r="PWJ110" s="747"/>
      <c r="PWK110" s="747"/>
      <c r="PWL110" s="747"/>
      <c r="PWM110" s="747"/>
      <c r="PWN110" s="747"/>
      <c r="PWO110" s="747"/>
      <c r="PWP110" s="747"/>
      <c r="PWQ110" s="747"/>
      <c r="PWR110" s="747"/>
      <c r="PWS110" s="747"/>
      <c r="PWT110" s="747"/>
      <c r="PWU110" s="747"/>
      <c r="PWV110" s="747"/>
      <c r="PWW110" s="747"/>
      <c r="PWX110" s="747"/>
      <c r="PWY110" s="747"/>
      <c r="PWZ110" s="747"/>
      <c r="PXA110" s="747"/>
      <c r="PXB110" s="747"/>
      <c r="PXC110" s="747"/>
      <c r="PXD110" s="747"/>
      <c r="PXE110" s="747"/>
      <c r="PXF110" s="747"/>
      <c r="PXG110" s="747"/>
      <c r="PXH110" s="747"/>
      <c r="PXI110" s="747"/>
      <c r="PXJ110" s="747"/>
      <c r="PXK110" s="747"/>
      <c r="PXL110" s="747"/>
      <c r="PXM110" s="747"/>
      <c r="PXN110" s="747"/>
      <c r="PXO110" s="747"/>
      <c r="PXP110" s="747"/>
      <c r="PXQ110" s="747"/>
      <c r="PXR110" s="747"/>
      <c r="PXS110" s="747"/>
      <c r="PXT110" s="747"/>
      <c r="PXU110" s="747"/>
      <c r="PXV110" s="747"/>
      <c r="PXW110" s="747"/>
      <c r="PXX110" s="747"/>
      <c r="PXY110" s="747"/>
      <c r="PXZ110" s="747"/>
      <c r="PYA110" s="747"/>
      <c r="PYB110" s="747"/>
      <c r="PYC110" s="747"/>
      <c r="PYD110" s="747"/>
      <c r="PYE110" s="747"/>
      <c r="PYF110" s="747"/>
      <c r="PYG110" s="747"/>
      <c r="PYH110" s="747"/>
      <c r="PYI110" s="747"/>
      <c r="PYJ110" s="747"/>
      <c r="PYK110" s="747"/>
      <c r="PYL110" s="747"/>
      <c r="PYM110" s="747"/>
      <c r="PYN110" s="747"/>
      <c r="PYO110" s="747"/>
      <c r="PYP110" s="747"/>
      <c r="PYQ110" s="747"/>
      <c r="PYR110" s="747"/>
      <c r="PYS110" s="747"/>
      <c r="PYT110" s="747"/>
      <c r="PYU110" s="747"/>
      <c r="PYV110" s="747"/>
      <c r="PYW110" s="747"/>
      <c r="PYX110" s="747"/>
      <c r="PYY110" s="747"/>
      <c r="PYZ110" s="747"/>
      <c r="PZA110" s="747"/>
      <c r="PZB110" s="747"/>
      <c r="PZC110" s="747"/>
      <c r="PZD110" s="747"/>
      <c r="PZE110" s="747"/>
      <c r="PZF110" s="747"/>
      <c r="PZG110" s="747"/>
      <c r="PZH110" s="747"/>
      <c r="PZI110" s="747"/>
      <c r="PZJ110" s="747"/>
      <c r="PZK110" s="747"/>
      <c r="PZL110" s="747"/>
      <c r="PZM110" s="747"/>
      <c r="PZN110" s="747"/>
      <c r="PZO110" s="747"/>
      <c r="PZP110" s="747"/>
      <c r="PZQ110" s="747"/>
      <c r="PZR110" s="747"/>
      <c r="PZS110" s="747"/>
      <c r="PZT110" s="747"/>
      <c r="PZU110" s="747"/>
      <c r="PZV110" s="747"/>
      <c r="PZW110" s="747"/>
      <c r="PZX110" s="747"/>
      <c r="PZY110" s="747"/>
      <c r="PZZ110" s="747"/>
      <c r="QAA110" s="747"/>
      <c r="QAB110" s="747"/>
      <c r="QAC110" s="747"/>
      <c r="QAD110" s="747"/>
      <c r="QAE110" s="747"/>
      <c r="QAF110" s="747"/>
      <c r="QAG110" s="747"/>
      <c r="QAH110" s="747"/>
      <c r="QAI110" s="747"/>
      <c r="QAJ110" s="747"/>
      <c r="QAK110" s="747"/>
      <c r="QAL110" s="747"/>
      <c r="QAM110" s="747"/>
      <c r="QAN110" s="747"/>
      <c r="QAO110" s="747"/>
      <c r="QAP110" s="747"/>
      <c r="QAQ110" s="747"/>
      <c r="QAR110" s="747"/>
      <c r="QAS110" s="747"/>
      <c r="QAT110" s="747"/>
      <c r="QAU110" s="747"/>
      <c r="QAV110" s="747"/>
      <c r="QAW110" s="747"/>
      <c r="QAX110" s="747"/>
      <c r="QAY110" s="747"/>
      <c r="QAZ110" s="747"/>
      <c r="QBA110" s="747"/>
      <c r="QBB110" s="747"/>
      <c r="QBC110" s="747"/>
      <c r="QBD110" s="747"/>
      <c r="QBE110" s="747"/>
      <c r="QBF110" s="747"/>
      <c r="QBG110" s="747"/>
      <c r="QBH110" s="747"/>
      <c r="QBI110" s="747"/>
      <c r="QBJ110" s="747"/>
      <c r="QBK110" s="747"/>
      <c r="QBL110" s="747"/>
      <c r="QBM110" s="747"/>
      <c r="QBN110" s="747"/>
      <c r="QBO110" s="747"/>
      <c r="QBP110" s="747"/>
      <c r="QBQ110" s="747"/>
      <c r="QBR110" s="747"/>
      <c r="QBS110" s="747"/>
      <c r="QBT110" s="747"/>
      <c r="QBU110" s="747"/>
      <c r="QBV110" s="747"/>
      <c r="QBW110" s="747"/>
      <c r="QBX110" s="747"/>
      <c r="QBY110" s="747"/>
      <c r="QBZ110" s="747"/>
      <c r="QCA110" s="747"/>
      <c r="QCB110" s="747"/>
      <c r="QCC110" s="747"/>
      <c r="QCD110" s="747"/>
      <c r="QCE110" s="747"/>
      <c r="QCF110" s="747"/>
      <c r="QCG110" s="747"/>
      <c r="QCH110" s="747"/>
      <c r="QCI110" s="747"/>
      <c r="QCJ110" s="747"/>
      <c r="QCK110" s="747"/>
      <c r="QCL110" s="747"/>
      <c r="QCM110" s="747"/>
      <c r="QCN110" s="747"/>
      <c r="QCO110" s="747"/>
      <c r="QCP110" s="747"/>
      <c r="QCQ110" s="747"/>
      <c r="QCR110" s="747"/>
      <c r="QCS110" s="747"/>
      <c r="QCT110" s="747"/>
      <c r="QCU110" s="747"/>
      <c r="QCV110" s="747"/>
      <c r="QCW110" s="747"/>
      <c r="QCX110" s="747"/>
      <c r="QCY110" s="747"/>
      <c r="QCZ110" s="747"/>
      <c r="QDA110" s="747"/>
      <c r="QDB110" s="747"/>
      <c r="QDC110" s="747"/>
      <c r="QDD110" s="747"/>
      <c r="QDE110" s="747"/>
      <c r="QDF110" s="747"/>
      <c r="QDG110" s="747"/>
      <c r="QDH110" s="747"/>
      <c r="QDI110" s="747"/>
      <c r="QDJ110" s="747"/>
      <c r="QDK110" s="747"/>
      <c r="QDL110" s="747"/>
      <c r="QDM110" s="747"/>
      <c r="QDN110" s="747"/>
      <c r="QDO110" s="747"/>
      <c r="QDP110" s="747"/>
      <c r="QDQ110" s="747"/>
      <c r="QDR110" s="747"/>
      <c r="QDS110" s="747"/>
      <c r="QDT110" s="747"/>
      <c r="QDU110" s="747"/>
      <c r="QDV110" s="747"/>
      <c r="QDW110" s="747"/>
      <c r="QDX110" s="747"/>
      <c r="QDY110" s="747"/>
      <c r="QDZ110" s="747"/>
      <c r="QEA110" s="747"/>
      <c r="QEB110" s="747"/>
      <c r="QEC110" s="747"/>
      <c r="QED110" s="747"/>
      <c r="QEE110" s="747"/>
      <c r="QEF110" s="747"/>
      <c r="QEG110" s="747"/>
      <c r="QEH110" s="747"/>
      <c r="QEI110" s="747"/>
      <c r="QEJ110" s="747"/>
      <c r="QEK110" s="747"/>
      <c r="QEL110" s="747"/>
      <c r="QEM110" s="747"/>
      <c r="QEN110" s="747"/>
      <c r="QEO110" s="747"/>
      <c r="QEP110" s="747"/>
      <c r="QEQ110" s="747"/>
      <c r="QER110" s="747"/>
      <c r="QES110" s="747"/>
      <c r="QET110" s="747"/>
      <c r="QEU110" s="747"/>
      <c r="QEV110" s="747"/>
      <c r="QEW110" s="747"/>
      <c r="QEX110" s="747"/>
      <c r="QEY110" s="747"/>
      <c r="QEZ110" s="747"/>
      <c r="QFA110" s="747"/>
      <c r="QFB110" s="747"/>
      <c r="QFC110" s="747"/>
      <c r="QFD110" s="747"/>
      <c r="QFE110" s="747"/>
      <c r="QFF110" s="747"/>
      <c r="QFG110" s="747"/>
      <c r="QFH110" s="747"/>
      <c r="QFI110" s="747"/>
      <c r="QFJ110" s="747"/>
      <c r="QFK110" s="747"/>
      <c r="QFL110" s="747"/>
      <c r="QFM110" s="747"/>
      <c r="QFN110" s="747"/>
      <c r="QFO110" s="747"/>
      <c r="QFP110" s="747"/>
      <c r="QFQ110" s="747"/>
      <c r="QFR110" s="747"/>
      <c r="QFS110" s="747"/>
      <c r="QFT110" s="747"/>
      <c r="QFU110" s="747"/>
      <c r="QFV110" s="747"/>
      <c r="QFW110" s="747"/>
      <c r="QFX110" s="747"/>
      <c r="QFY110" s="747"/>
      <c r="QFZ110" s="747"/>
      <c r="QGA110" s="747"/>
      <c r="QGB110" s="747"/>
      <c r="QGC110" s="747"/>
      <c r="QGD110" s="747"/>
      <c r="QGE110" s="747"/>
      <c r="QGF110" s="747"/>
      <c r="QGG110" s="747"/>
      <c r="QGH110" s="747"/>
      <c r="QGI110" s="747"/>
      <c r="QGJ110" s="747"/>
      <c r="QGK110" s="747"/>
      <c r="QGL110" s="747"/>
      <c r="QGM110" s="747"/>
      <c r="QGN110" s="747"/>
      <c r="QGO110" s="747"/>
      <c r="QGP110" s="747"/>
      <c r="QGQ110" s="747"/>
      <c r="QGR110" s="747"/>
      <c r="QGS110" s="747"/>
      <c r="QGT110" s="747"/>
      <c r="QGU110" s="747"/>
      <c r="QGV110" s="747"/>
      <c r="QGW110" s="747"/>
      <c r="QGX110" s="747"/>
      <c r="QGY110" s="747"/>
      <c r="QGZ110" s="747"/>
      <c r="QHA110" s="747"/>
      <c r="QHB110" s="747"/>
      <c r="QHC110" s="747"/>
      <c r="QHD110" s="747"/>
      <c r="QHE110" s="747"/>
      <c r="QHF110" s="747"/>
      <c r="QHG110" s="747"/>
      <c r="QHH110" s="747"/>
      <c r="QHI110" s="747"/>
      <c r="QHJ110" s="747"/>
      <c r="QHK110" s="747"/>
      <c r="QHL110" s="747"/>
      <c r="QHM110" s="747"/>
      <c r="QHN110" s="747"/>
      <c r="QHO110" s="747"/>
      <c r="QHP110" s="747"/>
      <c r="QHQ110" s="747"/>
      <c r="QHR110" s="747"/>
      <c r="QHS110" s="747"/>
      <c r="QHT110" s="747"/>
      <c r="QHU110" s="747"/>
      <c r="QHV110" s="747"/>
      <c r="QHW110" s="747"/>
      <c r="QHX110" s="747"/>
      <c r="QHY110" s="747"/>
      <c r="QHZ110" s="747"/>
      <c r="QIA110" s="747"/>
      <c r="QIB110" s="747"/>
      <c r="QIC110" s="747"/>
      <c r="QID110" s="747"/>
      <c r="QIE110" s="747"/>
      <c r="QIF110" s="747"/>
      <c r="QIG110" s="747"/>
      <c r="QIH110" s="747"/>
      <c r="QII110" s="747"/>
      <c r="QIJ110" s="747"/>
      <c r="QIK110" s="747"/>
      <c r="QIL110" s="747"/>
      <c r="QIM110" s="747"/>
      <c r="QIN110" s="747"/>
      <c r="QIO110" s="747"/>
      <c r="QIP110" s="747"/>
      <c r="QIQ110" s="747"/>
      <c r="QIR110" s="747"/>
      <c r="QIS110" s="747"/>
      <c r="QIT110" s="747"/>
      <c r="QIU110" s="747"/>
      <c r="QIV110" s="747"/>
      <c r="QIW110" s="747"/>
      <c r="QIX110" s="747"/>
      <c r="QIY110" s="747"/>
      <c r="QIZ110" s="747"/>
      <c r="QJA110" s="747"/>
      <c r="QJB110" s="747"/>
      <c r="QJC110" s="747"/>
      <c r="QJD110" s="747"/>
      <c r="QJE110" s="747"/>
      <c r="QJF110" s="747"/>
      <c r="QJG110" s="747"/>
      <c r="QJH110" s="747"/>
      <c r="QJI110" s="747"/>
      <c r="QJJ110" s="747"/>
      <c r="QJK110" s="747"/>
      <c r="QJL110" s="747"/>
      <c r="QJM110" s="747"/>
      <c r="QJN110" s="747"/>
      <c r="QJO110" s="747"/>
      <c r="QJP110" s="747"/>
      <c r="QJQ110" s="747"/>
      <c r="QJR110" s="747"/>
      <c r="QJS110" s="747"/>
      <c r="QJT110" s="747"/>
      <c r="QJU110" s="747"/>
      <c r="QJV110" s="747"/>
      <c r="QJW110" s="747"/>
      <c r="QJX110" s="747"/>
      <c r="QJY110" s="747"/>
      <c r="QJZ110" s="747"/>
      <c r="QKA110" s="747"/>
      <c r="QKB110" s="747"/>
      <c r="QKC110" s="747"/>
      <c r="QKD110" s="747"/>
      <c r="QKE110" s="747"/>
      <c r="QKF110" s="747"/>
      <c r="QKG110" s="747"/>
      <c r="QKH110" s="747"/>
      <c r="QKI110" s="747"/>
      <c r="QKJ110" s="747"/>
      <c r="QKK110" s="747"/>
      <c r="QKL110" s="747"/>
      <c r="QKM110" s="747"/>
      <c r="QKN110" s="747"/>
      <c r="QKO110" s="747"/>
      <c r="QKP110" s="747"/>
      <c r="QKQ110" s="747"/>
      <c r="QKR110" s="747"/>
      <c r="QKS110" s="747"/>
      <c r="QKT110" s="747"/>
      <c r="QKU110" s="747"/>
      <c r="QKV110" s="747"/>
      <c r="QKW110" s="747"/>
      <c r="QKX110" s="747"/>
      <c r="QKY110" s="747"/>
      <c r="QKZ110" s="747"/>
      <c r="QLA110" s="747"/>
      <c r="QLB110" s="747"/>
      <c r="QLC110" s="747"/>
      <c r="QLD110" s="747"/>
      <c r="QLE110" s="747"/>
      <c r="QLF110" s="747"/>
      <c r="QLG110" s="747"/>
      <c r="QLH110" s="747"/>
      <c r="QLI110" s="747"/>
      <c r="QLJ110" s="747"/>
      <c r="QLK110" s="747"/>
      <c r="QLL110" s="747"/>
      <c r="QLM110" s="747"/>
      <c r="QLN110" s="747"/>
      <c r="QLO110" s="747"/>
      <c r="QLP110" s="747"/>
      <c r="QLQ110" s="747"/>
      <c r="QLR110" s="747"/>
      <c r="QLS110" s="747"/>
      <c r="QLT110" s="747"/>
      <c r="QLU110" s="747"/>
      <c r="QLV110" s="747"/>
      <c r="QLW110" s="747"/>
      <c r="QLX110" s="747"/>
      <c r="QLY110" s="747"/>
      <c r="QLZ110" s="747"/>
      <c r="QMA110" s="747"/>
      <c r="QMB110" s="747"/>
      <c r="QMC110" s="747"/>
      <c r="QMD110" s="747"/>
      <c r="QME110" s="747"/>
      <c r="QMF110" s="747"/>
      <c r="QMG110" s="747"/>
      <c r="QMH110" s="747"/>
      <c r="QMI110" s="747"/>
      <c r="QMJ110" s="747"/>
      <c r="QMK110" s="747"/>
      <c r="QML110" s="747"/>
      <c r="QMM110" s="747"/>
      <c r="QMN110" s="747"/>
      <c r="QMO110" s="747"/>
      <c r="QMP110" s="747"/>
      <c r="QMQ110" s="747"/>
      <c r="QMR110" s="747"/>
      <c r="QMS110" s="747"/>
      <c r="QMT110" s="747"/>
      <c r="QMU110" s="747"/>
      <c r="QMV110" s="747"/>
      <c r="QMW110" s="747"/>
      <c r="QMX110" s="747"/>
      <c r="QMY110" s="747"/>
      <c r="QMZ110" s="747"/>
      <c r="QNA110" s="747"/>
      <c r="QNB110" s="747"/>
      <c r="QNC110" s="747"/>
      <c r="QND110" s="747"/>
      <c r="QNE110" s="747"/>
      <c r="QNF110" s="747"/>
      <c r="QNG110" s="747"/>
      <c r="QNH110" s="747"/>
      <c r="QNI110" s="747"/>
      <c r="QNJ110" s="747"/>
      <c r="QNK110" s="747"/>
      <c r="QNL110" s="747"/>
      <c r="QNM110" s="747"/>
      <c r="QNN110" s="747"/>
      <c r="QNO110" s="747"/>
      <c r="QNP110" s="747"/>
      <c r="QNQ110" s="747"/>
      <c r="QNR110" s="747"/>
      <c r="QNS110" s="747"/>
      <c r="QNT110" s="747"/>
      <c r="QNU110" s="747"/>
      <c r="QNV110" s="747"/>
      <c r="QNW110" s="747"/>
      <c r="QNX110" s="747"/>
      <c r="QNY110" s="747"/>
      <c r="QNZ110" s="747"/>
      <c r="QOA110" s="747"/>
      <c r="QOB110" s="747"/>
      <c r="QOC110" s="747"/>
      <c r="QOD110" s="747"/>
      <c r="QOE110" s="747"/>
      <c r="QOF110" s="747"/>
      <c r="QOG110" s="747"/>
      <c r="QOH110" s="747"/>
      <c r="QOI110" s="747"/>
      <c r="QOJ110" s="747"/>
      <c r="QOK110" s="747"/>
      <c r="QOL110" s="747"/>
      <c r="QOM110" s="747"/>
      <c r="QON110" s="747"/>
      <c r="QOO110" s="747"/>
      <c r="QOP110" s="747"/>
      <c r="QOQ110" s="747"/>
      <c r="QOR110" s="747"/>
      <c r="QOS110" s="747"/>
      <c r="QOT110" s="747"/>
      <c r="QOU110" s="747"/>
      <c r="QOV110" s="747"/>
      <c r="QOW110" s="747"/>
      <c r="QOX110" s="747"/>
      <c r="QOY110" s="747"/>
      <c r="QOZ110" s="747"/>
      <c r="QPA110" s="747"/>
      <c r="QPB110" s="747"/>
      <c r="QPC110" s="747"/>
      <c r="QPD110" s="747"/>
      <c r="QPE110" s="747"/>
      <c r="QPF110" s="747"/>
      <c r="QPG110" s="747"/>
      <c r="QPH110" s="747"/>
      <c r="QPI110" s="747"/>
      <c r="QPJ110" s="747"/>
      <c r="QPK110" s="747"/>
      <c r="QPL110" s="747"/>
      <c r="QPM110" s="747"/>
      <c r="QPN110" s="747"/>
      <c r="QPO110" s="747"/>
      <c r="QPP110" s="747"/>
      <c r="QPQ110" s="747"/>
      <c r="QPR110" s="747"/>
      <c r="QPS110" s="747"/>
      <c r="QPT110" s="747"/>
      <c r="QPU110" s="747"/>
      <c r="QPV110" s="747"/>
      <c r="QPW110" s="747"/>
      <c r="QPX110" s="747"/>
      <c r="QPY110" s="747"/>
      <c r="QPZ110" s="747"/>
      <c r="QQA110" s="747"/>
      <c r="QQB110" s="747"/>
      <c r="QQC110" s="747"/>
      <c r="QQD110" s="747"/>
      <c r="QQE110" s="747"/>
      <c r="QQF110" s="747"/>
      <c r="QQG110" s="747"/>
      <c r="QQH110" s="747"/>
      <c r="QQI110" s="747"/>
      <c r="QQJ110" s="747"/>
      <c r="QQK110" s="747"/>
      <c r="QQL110" s="747"/>
      <c r="QQM110" s="747"/>
      <c r="QQN110" s="747"/>
      <c r="QQO110" s="747"/>
      <c r="QQP110" s="747"/>
      <c r="QQQ110" s="747"/>
      <c r="QQR110" s="747"/>
      <c r="QQS110" s="747"/>
      <c r="QQT110" s="747"/>
      <c r="QQU110" s="747"/>
      <c r="QQV110" s="747"/>
      <c r="QQW110" s="747"/>
      <c r="QQX110" s="747"/>
      <c r="QQY110" s="747"/>
      <c r="QQZ110" s="747"/>
      <c r="QRA110" s="747"/>
      <c r="QRB110" s="747"/>
      <c r="QRC110" s="747"/>
      <c r="QRD110" s="747"/>
      <c r="QRE110" s="747"/>
      <c r="QRF110" s="747"/>
      <c r="QRG110" s="747"/>
      <c r="QRH110" s="747"/>
      <c r="QRI110" s="747"/>
      <c r="QRJ110" s="747"/>
      <c r="QRK110" s="747"/>
      <c r="QRL110" s="747"/>
      <c r="QRM110" s="747"/>
      <c r="QRN110" s="747"/>
      <c r="QRO110" s="747"/>
      <c r="QRP110" s="747"/>
      <c r="QRQ110" s="747"/>
      <c r="QRR110" s="747"/>
      <c r="QRS110" s="747"/>
      <c r="QRT110" s="747"/>
      <c r="QRU110" s="747"/>
      <c r="QRV110" s="747"/>
      <c r="QRW110" s="747"/>
      <c r="QRX110" s="747"/>
      <c r="QRY110" s="747"/>
      <c r="QRZ110" s="747"/>
      <c r="QSA110" s="747"/>
      <c r="QSB110" s="747"/>
      <c r="QSC110" s="747"/>
      <c r="QSD110" s="747"/>
      <c r="QSE110" s="747"/>
      <c r="QSF110" s="747"/>
      <c r="QSG110" s="747"/>
      <c r="QSH110" s="747"/>
      <c r="QSI110" s="747"/>
      <c r="QSJ110" s="747"/>
      <c r="QSK110" s="747"/>
      <c r="QSL110" s="747"/>
      <c r="QSM110" s="747"/>
      <c r="QSN110" s="747"/>
      <c r="QSO110" s="747"/>
      <c r="QSP110" s="747"/>
      <c r="QSQ110" s="747"/>
      <c r="QSR110" s="747"/>
      <c r="QSS110" s="747"/>
      <c r="QST110" s="747"/>
      <c r="QSU110" s="747"/>
      <c r="QSV110" s="747"/>
      <c r="QSW110" s="747"/>
      <c r="QSX110" s="747"/>
      <c r="QSY110" s="747"/>
      <c r="QSZ110" s="747"/>
      <c r="QTA110" s="747"/>
      <c r="QTB110" s="747"/>
      <c r="QTC110" s="747"/>
      <c r="QTD110" s="747"/>
      <c r="QTE110" s="747"/>
      <c r="QTF110" s="747"/>
      <c r="QTG110" s="747"/>
      <c r="QTH110" s="747"/>
      <c r="QTI110" s="747"/>
      <c r="QTJ110" s="747"/>
      <c r="QTK110" s="747"/>
      <c r="QTL110" s="747"/>
      <c r="QTM110" s="747"/>
      <c r="QTN110" s="747"/>
      <c r="QTO110" s="747"/>
      <c r="QTP110" s="747"/>
      <c r="QTQ110" s="747"/>
      <c r="QTR110" s="747"/>
      <c r="QTS110" s="747"/>
      <c r="QTT110" s="747"/>
      <c r="QTU110" s="747"/>
      <c r="QTV110" s="747"/>
      <c r="QTW110" s="747"/>
      <c r="QTX110" s="747"/>
      <c r="QTY110" s="747"/>
      <c r="QTZ110" s="747"/>
      <c r="QUA110" s="747"/>
      <c r="QUB110" s="747"/>
      <c r="QUC110" s="747"/>
      <c r="QUD110" s="747"/>
      <c r="QUE110" s="747"/>
      <c r="QUF110" s="747"/>
      <c r="QUG110" s="747"/>
      <c r="QUH110" s="747"/>
      <c r="QUI110" s="747"/>
      <c r="QUJ110" s="747"/>
      <c r="QUK110" s="747"/>
      <c r="QUL110" s="747"/>
      <c r="QUM110" s="747"/>
      <c r="QUN110" s="747"/>
      <c r="QUO110" s="747"/>
      <c r="QUP110" s="747"/>
      <c r="QUQ110" s="747"/>
      <c r="QUR110" s="747"/>
      <c r="QUS110" s="747"/>
      <c r="QUT110" s="747"/>
      <c r="QUU110" s="747"/>
      <c r="QUV110" s="747"/>
      <c r="QUW110" s="747"/>
      <c r="QUX110" s="747"/>
      <c r="QUY110" s="747"/>
      <c r="QUZ110" s="747"/>
      <c r="QVA110" s="747"/>
      <c r="QVB110" s="747"/>
      <c r="QVC110" s="747"/>
      <c r="QVD110" s="747"/>
      <c r="QVE110" s="747"/>
      <c r="QVF110" s="747"/>
      <c r="QVG110" s="747"/>
      <c r="QVH110" s="747"/>
      <c r="QVI110" s="747"/>
      <c r="QVJ110" s="747"/>
      <c r="QVK110" s="747"/>
      <c r="QVL110" s="747"/>
      <c r="QVM110" s="747"/>
      <c r="QVN110" s="747"/>
      <c r="QVO110" s="747"/>
      <c r="QVP110" s="747"/>
      <c r="QVQ110" s="747"/>
      <c r="QVR110" s="747"/>
      <c r="QVS110" s="747"/>
      <c r="QVT110" s="747"/>
      <c r="QVU110" s="747"/>
      <c r="QVV110" s="747"/>
      <c r="QVW110" s="747"/>
      <c r="QVX110" s="747"/>
      <c r="QVY110" s="747"/>
      <c r="QVZ110" s="747"/>
      <c r="QWA110" s="747"/>
      <c r="QWB110" s="747"/>
      <c r="QWC110" s="747"/>
      <c r="QWD110" s="747"/>
      <c r="QWE110" s="747"/>
      <c r="QWF110" s="747"/>
      <c r="QWG110" s="747"/>
      <c r="QWH110" s="747"/>
      <c r="QWI110" s="747"/>
      <c r="QWJ110" s="747"/>
      <c r="QWK110" s="747"/>
      <c r="QWL110" s="747"/>
      <c r="QWM110" s="747"/>
      <c r="QWN110" s="747"/>
      <c r="QWO110" s="747"/>
      <c r="QWP110" s="747"/>
      <c r="QWQ110" s="747"/>
      <c r="QWR110" s="747"/>
      <c r="QWS110" s="747"/>
      <c r="QWT110" s="747"/>
      <c r="QWU110" s="747"/>
      <c r="QWV110" s="747"/>
      <c r="QWW110" s="747"/>
      <c r="QWX110" s="747"/>
      <c r="QWY110" s="747"/>
      <c r="QWZ110" s="747"/>
      <c r="QXA110" s="747"/>
      <c r="QXB110" s="747"/>
      <c r="QXC110" s="747"/>
      <c r="QXD110" s="747"/>
      <c r="QXE110" s="747"/>
      <c r="QXF110" s="747"/>
      <c r="QXG110" s="747"/>
      <c r="QXH110" s="747"/>
      <c r="QXI110" s="747"/>
      <c r="QXJ110" s="747"/>
      <c r="QXK110" s="747"/>
      <c r="QXL110" s="747"/>
      <c r="QXM110" s="747"/>
      <c r="QXN110" s="747"/>
      <c r="QXO110" s="747"/>
      <c r="QXP110" s="747"/>
      <c r="QXQ110" s="747"/>
      <c r="QXR110" s="747"/>
      <c r="QXS110" s="747"/>
      <c r="QXT110" s="747"/>
      <c r="QXU110" s="747"/>
      <c r="QXV110" s="747"/>
      <c r="QXW110" s="747"/>
      <c r="QXX110" s="747"/>
      <c r="QXY110" s="747"/>
      <c r="QXZ110" s="747"/>
      <c r="QYA110" s="747"/>
      <c r="QYB110" s="747"/>
      <c r="QYC110" s="747"/>
      <c r="QYD110" s="747"/>
      <c r="QYE110" s="747"/>
      <c r="QYF110" s="747"/>
      <c r="QYG110" s="747"/>
      <c r="QYH110" s="747"/>
      <c r="QYI110" s="747"/>
      <c r="QYJ110" s="747"/>
      <c r="QYK110" s="747"/>
      <c r="QYL110" s="747"/>
      <c r="QYM110" s="747"/>
      <c r="QYN110" s="747"/>
      <c r="QYO110" s="747"/>
      <c r="QYP110" s="747"/>
      <c r="QYQ110" s="747"/>
      <c r="QYR110" s="747"/>
      <c r="QYS110" s="747"/>
      <c r="QYT110" s="747"/>
      <c r="QYU110" s="747"/>
      <c r="QYV110" s="747"/>
      <c r="QYW110" s="747"/>
      <c r="QYX110" s="747"/>
      <c r="QYY110" s="747"/>
      <c r="QYZ110" s="747"/>
      <c r="QZA110" s="747"/>
      <c r="QZB110" s="747"/>
      <c r="QZC110" s="747"/>
      <c r="QZD110" s="747"/>
      <c r="QZE110" s="747"/>
      <c r="QZF110" s="747"/>
      <c r="QZG110" s="747"/>
      <c r="QZH110" s="747"/>
      <c r="QZI110" s="747"/>
      <c r="QZJ110" s="747"/>
      <c r="QZK110" s="747"/>
      <c r="QZL110" s="747"/>
      <c r="QZM110" s="747"/>
      <c r="QZN110" s="747"/>
      <c r="QZO110" s="747"/>
      <c r="QZP110" s="747"/>
      <c r="QZQ110" s="747"/>
      <c r="QZR110" s="747"/>
      <c r="QZS110" s="747"/>
      <c r="QZT110" s="747"/>
      <c r="QZU110" s="747"/>
      <c r="QZV110" s="747"/>
      <c r="QZW110" s="747"/>
      <c r="QZX110" s="747"/>
      <c r="QZY110" s="747"/>
      <c r="QZZ110" s="747"/>
      <c r="RAA110" s="747"/>
      <c r="RAB110" s="747"/>
      <c r="RAC110" s="747"/>
      <c r="RAD110" s="747"/>
      <c r="RAE110" s="747"/>
      <c r="RAF110" s="747"/>
      <c r="RAG110" s="747"/>
      <c r="RAH110" s="747"/>
      <c r="RAI110" s="747"/>
      <c r="RAJ110" s="747"/>
      <c r="RAK110" s="747"/>
      <c r="RAL110" s="747"/>
      <c r="RAM110" s="747"/>
      <c r="RAN110" s="747"/>
      <c r="RAO110" s="747"/>
      <c r="RAP110" s="747"/>
      <c r="RAQ110" s="747"/>
      <c r="RAR110" s="747"/>
      <c r="RAS110" s="747"/>
      <c r="RAT110" s="747"/>
      <c r="RAU110" s="747"/>
      <c r="RAV110" s="747"/>
      <c r="RAW110" s="747"/>
      <c r="RAX110" s="747"/>
      <c r="RAY110" s="747"/>
      <c r="RAZ110" s="747"/>
      <c r="RBA110" s="747"/>
      <c r="RBB110" s="747"/>
      <c r="RBC110" s="747"/>
      <c r="RBD110" s="747"/>
      <c r="RBE110" s="747"/>
      <c r="RBF110" s="747"/>
      <c r="RBG110" s="747"/>
      <c r="RBH110" s="747"/>
      <c r="RBI110" s="747"/>
      <c r="RBJ110" s="747"/>
      <c r="RBK110" s="747"/>
      <c r="RBL110" s="747"/>
      <c r="RBM110" s="747"/>
      <c r="RBN110" s="747"/>
      <c r="RBO110" s="747"/>
      <c r="RBP110" s="747"/>
      <c r="RBQ110" s="747"/>
      <c r="RBR110" s="747"/>
      <c r="RBS110" s="747"/>
      <c r="RBT110" s="747"/>
      <c r="RBU110" s="747"/>
      <c r="RBV110" s="747"/>
      <c r="RBW110" s="747"/>
      <c r="RBX110" s="747"/>
      <c r="RBY110" s="747"/>
      <c r="RBZ110" s="747"/>
      <c r="RCA110" s="747"/>
      <c r="RCB110" s="747"/>
      <c r="RCC110" s="747"/>
      <c r="RCD110" s="747"/>
      <c r="RCE110" s="747"/>
      <c r="RCF110" s="747"/>
      <c r="RCG110" s="747"/>
      <c r="RCH110" s="747"/>
      <c r="RCI110" s="747"/>
      <c r="RCJ110" s="747"/>
      <c r="RCK110" s="747"/>
      <c r="RCL110" s="747"/>
      <c r="RCM110" s="747"/>
      <c r="RCN110" s="747"/>
      <c r="RCO110" s="747"/>
      <c r="RCP110" s="747"/>
      <c r="RCQ110" s="747"/>
      <c r="RCR110" s="747"/>
      <c r="RCS110" s="747"/>
      <c r="RCT110" s="747"/>
      <c r="RCU110" s="747"/>
      <c r="RCV110" s="747"/>
      <c r="RCW110" s="747"/>
      <c r="RCX110" s="747"/>
      <c r="RCY110" s="747"/>
      <c r="RCZ110" s="747"/>
      <c r="RDA110" s="747"/>
      <c r="RDB110" s="747"/>
      <c r="RDC110" s="747"/>
      <c r="RDD110" s="747"/>
      <c r="RDE110" s="747"/>
      <c r="RDF110" s="747"/>
      <c r="RDG110" s="747"/>
      <c r="RDH110" s="747"/>
      <c r="RDI110" s="747"/>
      <c r="RDJ110" s="747"/>
      <c r="RDK110" s="747"/>
      <c r="RDL110" s="747"/>
      <c r="RDM110" s="747"/>
      <c r="RDN110" s="747"/>
      <c r="RDO110" s="747"/>
      <c r="RDP110" s="747"/>
      <c r="RDQ110" s="747"/>
      <c r="RDR110" s="747"/>
      <c r="RDS110" s="747"/>
      <c r="RDT110" s="747"/>
      <c r="RDU110" s="747"/>
      <c r="RDV110" s="747"/>
      <c r="RDW110" s="747"/>
      <c r="RDX110" s="747"/>
      <c r="RDY110" s="747"/>
      <c r="RDZ110" s="747"/>
      <c r="REA110" s="747"/>
      <c r="REB110" s="747"/>
      <c r="REC110" s="747"/>
      <c r="RED110" s="747"/>
      <c r="REE110" s="747"/>
      <c r="REF110" s="747"/>
      <c r="REG110" s="747"/>
      <c r="REH110" s="747"/>
      <c r="REI110" s="747"/>
      <c r="REJ110" s="747"/>
      <c r="REK110" s="747"/>
      <c r="REL110" s="747"/>
      <c r="REM110" s="747"/>
      <c r="REN110" s="747"/>
      <c r="REO110" s="747"/>
      <c r="REP110" s="747"/>
      <c r="REQ110" s="747"/>
      <c r="RER110" s="747"/>
      <c r="RES110" s="747"/>
      <c r="RET110" s="747"/>
      <c r="REU110" s="747"/>
      <c r="REV110" s="747"/>
      <c r="REW110" s="747"/>
      <c r="REX110" s="747"/>
      <c r="REY110" s="747"/>
      <c r="REZ110" s="747"/>
      <c r="RFA110" s="747"/>
      <c r="RFB110" s="747"/>
      <c r="RFC110" s="747"/>
      <c r="RFD110" s="747"/>
      <c r="RFE110" s="747"/>
      <c r="RFF110" s="747"/>
      <c r="RFG110" s="747"/>
      <c r="RFH110" s="747"/>
      <c r="RFI110" s="747"/>
      <c r="RFJ110" s="747"/>
      <c r="RFK110" s="747"/>
      <c r="RFL110" s="747"/>
      <c r="RFM110" s="747"/>
      <c r="RFN110" s="747"/>
      <c r="RFO110" s="747"/>
      <c r="RFP110" s="747"/>
      <c r="RFQ110" s="747"/>
      <c r="RFR110" s="747"/>
      <c r="RFS110" s="747"/>
      <c r="RFT110" s="747"/>
      <c r="RFU110" s="747"/>
      <c r="RFV110" s="747"/>
      <c r="RFW110" s="747"/>
      <c r="RFX110" s="747"/>
      <c r="RFY110" s="747"/>
      <c r="RFZ110" s="747"/>
      <c r="RGA110" s="747"/>
      <c r="RGB110" s="747"/>
      <c r="RGC110" s="747"/>
      <c r="RGD110" s="747"/>
      <c r="RGE110" s="747"/>
      <c r="RGF110" s="747"/>
      <c r="RGG110" s="747"/>
      <c r="RGH110" s="747"/>
      <c r="RGI110" s="747"/>
      <c r="RGJ110" s="747"/>
      <c r="RGK110" s="747"/>
      <c r="RGL110" s="747"/>
      <c r="RGM110" s="747"/>
      <c r="RGN110" s="747"/>
      <c r="RGO110" s="747"/>
      <c r="RGP110" s="747"/>
      <c r="RGQ110" s="747"/>
      <c r="RGR110" s="747"/>
      <c r="RGS110" s="747"/>
      <c r="RGT110" s="747"/>
      <c r="RGU110" s="747"/>
      <c r="RGV110" s="747"/>
      <c r="RGW110" s="747"/>
      <c r="RGX110" s="747"/>
      <c r="RGY110" s="747"/>
      <c r="RGZ110" s="747"/>
      <c r="RHA110" s="747"/>
      <c r="RHB110" s="747"/>
      <c r="RHC110" s="747"/>
      <c r="RHD110" s="747"/>
      <c r="RHE110" s="747"/>
      <c r="RHF110" s="747"/>
      <c r="RHG110" s="747"/>
      <c r="RHH110" s="747"/>
      <c r="RHI110" s="747"/>
      <c r="RHJ110" s="747"/>
      <c r="RHK110" s="747"/>
      <c r="RHL110" s="747"/>
      <c r="RHM110" s="747"/>
      <c r="RHN110" s="747"/>
      <c r="RHO110" s="747"/>
      <c r="RHP110" s="747"/>
      <c r="RHQ110" s="747"/>
      <c r="RHR110" s="747"/>
      <c r="RHS110" s="747"/>
      <c r="RHT110" s="747"/>
      <c r="RHU110" s="747"/>
      <c r="RHV110" s="747"/>
      <c r="RHW110" s="747"/>
      <c r="RHX110" s="747"/>
      <c r="RHY110" s="747"/>
      <c r="RHZ110" s="747"/>
      <c r="RIA110" s="747"/>
      <c r="RIB110" s="747"/>
      <c r="RIC110" s="747"/>
      <c r="RID110" s="747"/>
      <c r="RIE110" s="747"/>
      <c r="RIF110" s="747"/>
      <c r="RIG110" s="747"/>
      <c r="RIH110" s="747"/>
      <c r="RII110" s="747"/>
      <c r="RIJ110" s="747"/>
      <c r="RIK110" s="747"/>
      <c r="RIL110" s="747"/>
      <c r="RIM110" s="747"/>
      <c r="RIN110" s="747"/>
      <c r="RIO110" s="747"/>
      <c r="RIP110" s="747"/>
      <c r="RIQ110" s="747"/>
      <c r="RIR110" s="747"/>
      <c r="RIS110" s="747"/>
      <c r="RIT110" s="747"/>
      <c r="RIU110" s="747"/>
      <c r="RIV110" s="747"/>
      <c r="RIW110" s="747"/>
      <c r="RIX110" s="747"/>
      <c r="RIY110" s="747"/>
      <c r="RIZ110" s="747"/>
      <c r="RJA110" s="747"/>
      <c r="RJB110" s="747"/>
      <c r="RJC110" s="747"/>
      <c r="RJD110" s="747"/>
      <c r="RJE110" s="747"/>
      <c r="RJF110" s="747"/>
      <c r="RJG110" s="747"/>
      <c r="RJH110" s="747"/>
      <c r="RJI110" s="747"/>
      <c r="RJJ110" s="747"/>
      <c r="RJK110" s="747"/>
      <c r="RJL110" s="747"/>
      <c r="RJM110" s="747"/>
      <c r="RJN110" s="747"/>
      <c r="RJO110" s="747"/>
      <c r="RJP110" s="747"/>
      <c r="RJQ110" s="747"/>
      <c r="RJR110" s="747"/>
      <c r="RJS110" s="747"/>
      <c r="RJT110" s="747"/>
      <c r="RJU110" s="747"/>
      <c r="RJV110" s="747"/>
      <c r="RJW110" s="747"/>
      <c r="RJX110" s="747"/>
      <c r="RJY110" s="747"/>
      <c r="RJZ110" s="747"/>
      <c r="RKA110" s="747"/>
      <c r="RKB110" s="747"/>
      <c r="RKC110" s="747"/>
      <c r="RKD110" s="747"/>
      <c r="RKE110" s="747"/>
      <c r="RKF110" s="747"/>
      <c r="RKG110" s="747"/>
      <c r="RKH110" s="747"/>
      <c r="RKI110" s="747"/>
      <c r="RKJ110" s="747"/>
      <c r="RKK110" s="747"/>
      <c r="RKL110" s="747"/>
      <c r="RKM110" s="747"/>
      <c r="RKN110" s="747"/>
      <c r="RKO110" s="747"/>
      <c r="RKP110" s="747"/>
      <c r="RKQ110" s="747"/>
      <c r="RKR110" s="747"/>
      <c r="RKS110" s="747"/>
      <c r="RKT110" s="747"/>
      <c r="RKU110" s="747"/>
      <c r="RKV110" s="747"/>
      <c r="RKW110" s="747"/>
      <c r="RKX110" s="747"/>
      <c r="RKY110" s="747"/>
      <c r="RKZ110" s="747"/>
      <c r="RLA110" s="747"/>
      <c r="RLB110" s="747"/>
      <c r="RLC110" s="747"/>
      <c r="RLD110" s="747"/>
      <c r="RLE110" s="747"/>
      <c r="RLF110" s="747"/>
      <c r="RLG110" s="747"/>
      <c r="RLH110" s="747"/>
      <c r="RLI110" s="747"/>
      <c r="RLJ110" s="747"/>
      <c r="RLK110" s="747"/>
      <c r="RLL110" s="747"/>
      <c r="RLM110" s="747"/>
      <c r="RLN110" s="747"/>
      <c r="RLO110" s="747"/>
      <c r="RLP110" s="747"/>
      <c r="RLQ110" s="747"/>
      <c r="RLR110" s="747"/>
      <c r="RLS110" s="747"/>
      <c r="RLT110" s="747"/>
      <c r="RLU110" s="747"/>
      <c r="RLV110" s="747"/>
      <c r="RLW110" s="747"/>
      <c r="RLX110" s="747"/>
      <c r="RLY110" s="747"/>
      <c r="RLZ110" s="747"/>
      <c r="RMA110" s="747"/>
      <c r="RMB110" s="747"/>
      <c r="RMC110" s="747"/>
      <c r="RMD110" s="747"/>
      <c r="RME110" s="747"/>
      <c r="RMF110" s="747"/>
      <c r="RMG110" s="747"/>
      <c r="RMH110" s="747"/>
      <c r="RMI110" s="747"/>
      <c r="RMJ110" s="747"/>
      <c r="RMK110" s="747"/>
      <c r="RML110" s="747"/>
      <c r="RMM110" s="747"/>
      <c r="RMN110" s="747"/>
      <c r="RMO110" s="747"/>
      <c r="RMP110" s="747"/>
      <c r="RMQ110" s="747"/>
      <c r="RMR110" s="747"/>
      <c r="RMS110" s="747"/>
      <c r="RMT110" s="747"/>
      <c r="RMU110" s="747"/>
      <c r="RMV110" s="747"/>
      <c r="RMW110" s="747"/>
      <c r="RMX110" s="747"/>
      <c r="RMY110" s="747"/>
      <c r="RMZ110" s="747"/>
      <c r="RNA110" s="747"/>
      <c r="RNB110" s="747"/>
      <c r="RNC110" s="747"/>
      <c r="RND110" s="747"/>
      <c r="RNE110" s="747"/>
      <c r="RNF110" s="747"/>
      <c r="RNG110" s="747"/>
      <c r="RNH110" s="747"/>
      <c r="RNI110" s="747"/>
      <c r="RNJ110" s="747"/>
      <c r="RNK110" s="747"/>
      <c r="RNL110" s="747"/>
      <c r="RNM110" s="747"/>
      <c r="RNN110" s="747"/>
      <c r="RNO110" s="747"/>
      <c r="RNP110" s="747"/>
      <c r="RNQ110" s="747"/>
      <c r="RNR110" s="747"/>
      <c r="RNS110" s="747"/>
      <c r="RNT110" s="747"/>
      <c r="RNU110" s="747"/>
      <c r="RNV110" s="747"/>
      <c r="RNW110" s="747"/>
      <c r="RNX110" s="747"/>
      <c r="RNY110" s="747"/>
      <c r="RNZ110" s="747"/>
      <c r="ROA110" s="747"/>
      <c r="ROB110" s="747"/>
      <c r="ROC110" s="747"/>
      <c r="ROD110" s="747"/>
      <c r="ROE110" s="747"/>
      <c r="ROF110" s="747"/>
      <c r="ROG110" s="747"/>
      <c r="ROH110" s="747"/>
      <c r="ROI110" s="747"/>
      <c r="ROJ110" s="747"/>
      <c r="ROK110" s="747"/>
      <c r="ROL110" s="747"/>
      <c r="ROM110" s="747"/>
      <c r="RON110" s="747"/>
      <c r="ROO110" s="747"/>
      <c r="ROP110" s="747"/>
      <c r="ROQ110" s="747"/>
      <c r="ROR110" s="747"/>
      <c r="ROS110" s="747"/>
      <c r="ROT110" s="747"/>
      <c r="ROU110" s="747"/>
      <c r="ROV110" s="747"/>
      <c r="ROW110" s="747"/>
      <c r="ROX110" s="747"/>
      <c r="ROY110" s="747"/>
      <c r="ROZ110" s="747"/>
      <c r="RPA110" s="747"/>
      <c r="RPB110" s="747"/>
      <c r="RPC110" s="747"/>
      <c r="RPD110" s="747"/>
      <c r="RPE110" s="747"/>
      <c r="RPF110" s="747"/>
      <c r="RPG110" s="747"/>
      <c r="RPH110" s="747"/>
      <c r="RPI110" s="747"/>
      <c r="RPJ110" s="747"/>
      <c r="RPK110" s="747"/>
      <c r="RPL110" s="747"/>
      <c r="RPM110" s="747"/>
      <c r="RPN110" s="747"/>
      <c r="RPO110" s="747"/>
      <c r="RPP110" s="747"/>
      <c r="RPQ110" s="747"/>
      <c r="RPR110" s="747"/>
      <c r="RPS110" s="747"/>
      <c r="RPT110" s="747"/>
      <c r="RPU110" s="747"/>
      <c r="RPV110" s="747"/>
      <c r="RPW110" s="747"/>
      <c r="RPX110" s="747"/>
      <c r="RPY110" s="747"/>
      <c r="RPZ110" s="747"/>
      <c r="RQA110" s="747"/>
      <c r="RQB110" s="747"/>
      <c r="RQC110" s="747"/>
      <c r="RQD110" s="747"/>
      <c r="RQE110" s="747"/>
      <c r="RQF110" s="747"/>
      <c r="RQG110" s="747"/>
      <c r="RQH110" s="747"/>
      <c r="RQI110" s="747"/>
      <c r="RQJ110" s="747"/>
      <c r="RQK110" s="747"/>
      <c r="RQL110" s="747"/>
      <c r="RQM110" s="747"/>
      <c r="RQN110" s="747"/>
      <c r="RQO110" s="747"/>
      <c r="RQP110" s="747"/>
      <c r="RQQ110" s="747"/>
      <c r="RQR110" s="747"/>
      <c r="RQS110" s="747"/>
      <c r="RQT110" s="747"/>
      <c r="RQU110" s="747"/>
      <c r="RQV110" s="747"/>
      <c r="RQW110" s="747"/>
      <c r="RQX110" s="747"/>
      <c r="RQY110" s="747"/>
      <c r="RQZ110" s="747"/>
      <c r="RRA110" s="747"/>
      <c r="RRB110" s="747"/>
      <c r="RRC110" s="747"/>
      <c r="RRD110" s="747"/>
      <c r="RRE110" s="747"/>
      <c r="RRF110" s="747"/>
      <c r="RRG110" s="747"/>
      <c r="RRH110" s="747"/>
      <c r="RRI110" s="747"/>
      <c r="RRJ110" s="747"/>
      <c r="RRK110" s="747"/>
      <c r="RRL110" s="747"/>
      <c r="RRM110" s="747"/>
      <c r="RRN110" s="747"/>
      <c r="RRO110" s="747"/>
      <c r="RRP110" s="747"/>
      <c r="RRQ110" s="747"/>
      <c r="RRR110" s="747"/>
      <c r="RRS110" s="747"/>
      <c r="RRT110" s="747"/>
      <c r="RRU110" s="747"/>
      <c r="RRV110" s="747"/>
      <c r="RRW110" s="747"/>
      <c r="RRX110" s="747"/>
      <c r="RRY110" s="747"/>
      <c r="RRZ110" s="747"/>
      <c r="RSA110" s="747"/>
      <c r="RSB110" s="747"/>
      <c r="RSC110" s="747"/>
      <c r="RSD110" s="747"/>
      <c r="RSE110" s="747"/>
      <c r="RSF110" s="747"/>
      <c r="RSG110" s="747"/>
      <c r="RSH110" s="747"/>
      <c r="RSI110" s="747"/>
      <c r="RSJ110" s="747"/>
      <c r="RSK110" s="747"/>
      <c r="RSL110" s="747"/>
      <c r="RSM110" s="747"/>
      <c r="RSN110" s="747"/>
      <c r="RSO110" s="747"/>
      <c r="RSP110" s="747"/>
      <c r="RSQ110" s="747"/>
      <c r="RSR110" s="747"/>
      <c r="RSS110" s="747"/>
      <c r="RST110" s="747"/>
      <c r="RSU110" s="747"/>
      <c r="RSV110" s="747"/>
      <c r="RSW110" s="747"/>
      <c r="RSX110" s="747"/>
      <c r="RSY110" s="747"/>
      <c r="RSZ110" s="747"/>
      <c r="RTA110" s="747"/>
      <c r="RTB110" s="747"/>
      <c r="RTC110" s="747"/>
      <c r="RTD110" s="747"/>
      <c r="RTE110" s="747"/>
      <c r="RTF110" s="747"/>
      <c r="RTG110" s="747"/>
      <c r="RTH110" s="747"/>
      <c r="RTI110" s="747"/>
      <c r="RTJ110" s="747"/>
      <c r="RTK110" s="747"/>
      <c r="RTL110" s="747"/>
      <c r="RTM110" s="747"/>
      <c r="RTN110" s="747"/>
      <c r="RTO110" s="747"/>
      <c r="RTP110" s="747"/>
      <c r="RTQ110" s="747"/>
      <c r="RTR110" s="747"/>
      <c r="RTS110" s="747"/>
      <c r="RTT110" s="747"/>
      <c r="RTU110" s="747"/>
      <c r="RTV110" s="747"/>
      <c r="RTW110" s="747"/>
      <c r="RTX110" s="747"/>
      <c r="RTY110" s="747"/>
      <c r="RTZ110" s="747"/>
      <c r="RUA110" s="747"/>
      <c r="RUB110" s="747"/>
      <c r="RUC110" s="747"/>
      <c r="RUD110" s="747"/>
      <c r="RUE110" s="747"/>
      <c r="RUF110" s="747"/>
      <c r="RUG110" s="747"/>
      <c r="RUH110" s="747"/>
      <c r="RUI110" s="747"/>
      <c r="RUJ110" s="747"/>
      <c r="RUK110" s="747"/>
      <c r="RUL110" s="747"/>
      <c r="RUM110" s="747"/>
      <c r="RUN110" s="747"/>
      <c r="RUO110" s="747"/>
      <c r="RUP110" s="747"/>
      <c r="RUQ110" s="747"/>
      <c r="RUR110" s="747"/>
      <c r="RUS110" s="747"/>
      <c r="RUT110" s="747"/>
      <c r="RUU110" s="747"/>
      <c r="RUV110" s="747"/>
      <c r="RUW110" s="747"/>
      <c r="RUX110" s="747"/>
      <c r="RUY110" s="747"/>
      <c r="RUZ110" s="747"/>
      <c r="RVA110" s="747"/>
      <c r="RVB110" s="747"/>
      <c r="RVC110" s="747"/>
      <c r="RVD110" s="747"/>
      <c r="RVE110" s="747"/>
      <c r="RVF110" s="747"/>
      <c r="RVG110" s="747"/>
      <c r="RVH110" s="747"/>
      <c r="RVI110" s="747"/>
      <c r="RVJ110" s="747"/>
      <c r="RVK110" s="747"/>
      <c r="RVL110" s="747"/>
      <c r="RVM110" s="747"/>
      <c r="RVN110" s="747"/>
      <c r="RVO110" s="747"/>
      <c r="RVP110" s="747"/>
      <c r="RVQ110" s="747"/>
      <c r="RVR110" s="747"/>
      <c r="RVS110" s="747"/>
      <c r="RVT110" s="747"/>
      <c r="RVU110" s="747"/>
      <c r="RVV110" s="747"/>
      <c r="RVW110" s="747"/>
      <c r="RVX110" s="747"/>
      <c r="RVY110" s="747"/>
      <c r="RVZ110" s="747"/>
      <c r="RWA110" s="747"/>
      <c r="RWB110" s="747"/>
      <c r="RWC110" s="747"/>
      <c r="RWD110" s="747"/>
      <c r="RWE110" s="747"/>
      <c r="RWF110" s="747"/>
      <c r="RWG110" s="747"/>
      <c r="RWH110" s="747"/>
      <c r="RWI110" s="747"/>
      <c r="RWJ110" s="747"/>
      <c r="RWK110" s="747"/>
      <c r="RWL110" s="747"/>
      <c r="RWM110" s="747"/>
      <c r="RWN110" s="747"/>
      <c r="RWO110" s="747"/>
      <c r="RWP110" s="747"/>
      <c r="RWQ110" s="747"/>
      <c r="RWR110" s="747"/>
      <c r="RWS110" s="747"/>
      <c r="RWT110" s="747"/>
      <c r="RWU110" s="747"/>
      <c r="RWV110" s="747"/>
      <c r="RWW110" s="747"/>
      <c r="RWX110" s="747"/>
      <c r="RWY110" s="747"/>
      <c r="RWZ110" s="747"/>
      <c r="RXA110" s="747"/>
      <c r="RXB110" s="747"/>
      <c r="RXC110" s="747"/>
      <c r="RXD110" s="747"/>
      <c r="RXE110" s="747"/>
      <c r="RXF110" s="747"/>
      <c r="RXG110" s="747"/>
      <c r="RXH110" s="747"/>
      <c r="RXI110" s="747"/>
      <c r="RXJ110" s="747"/>
      <c r="RXK110" s="747"/>
      <c r="RXL110" s="747"/>
      <c r="RXM110" s="747"/>
      <c r="RXN110" s="747"/>
      <c r="RXO110" s="747"/>
      <c r="RXP110" s="747"/>
      <c r="RXQ110" s="747"/>
      <c r="RXR110" s="747"/>
      <c r="RXS110" s="747"/>
      <c r="RXT110" s="747"/>
      <c r="RXU110" s="747"/>
      <c r="RXV110" s="747"/>
      <c r="RXW110" s="747"/>
      <c r="RXX110" s="747"/>
      <c r="RXY110" s="747"/>
      <c r="RXZ110" s="747"/>
      <c r="RYA110" s="747"/>
      <c r="RYB110" s="747"/>
      <c r="RYC110" s="747"/>
      <c r="RYD110" s="747"/>
      <c r="RYE110" s="747"/>
      <c r="RYF110" s="747"/>
      <c r="RYG110" s="747"/>
      <c r="RYH110" s="747"/>
      <c r="RYI110" s="747"/>
      <c r="RYJ110" s="747"/>
      <c r="RYK110" s="747"/>
      <c r="RYL110" s="747"/>
      <c r="RYM110" s="747"/>
      <c r="RYN110" s="747"/>
      <c r="RYO110" s="747"/>
      <c r="RYP110" s="747"/>
      <c r="RYQ110" s="747"/>
      <c r="RYR110" s="747"/>
      <c r="RYS110" s="747"/>
      <c r="RYT110" s="747"/>
      <c r="RYU110" s="747"/>
      <c r="RYV110" s="747"/>
      <c r="RYW110" s="747"/>
      <c r="RYX110" s="747"/>
      <c r="RYY110" s="747"/>
      <c r="RYZ110" s="747"/>
      <c r="RZA110" s="747"/>
      <c r="RZB110" s="747"/>
      <c r="RZC110" s="747"/>
      <c r="RZD110" s="747"/>
      <c r="RZE110" s="747"/>
      <c r="RZF110" s="747"/>
      <c r="RZG110" s="747"/>
      <c r="RZH110" s="747"/>
      <c r="RZI110" s="747"/>
      <c r="RZJ110" s="747"/>
      <c r="RZK110" s="747"/>
      <c r="RZL110" s="747"/>
      <c r="RZM110" s="747"/>
      <c r="RZN110" s="747"/>
      <c r="RZO110" s="747"/>
      <c r="RZP110" s="747"/>
      <c r="RZQ110" s="747"/>
      <c r="RZR110" s="747"/>
      <c r="RZS110" s="747"/>
      <c r="RZT110" s="747"/>
      <c r="RZU110" s="747"/>
      <c r="RZV110" s="747"/>
      <c r="RZW110" s="747"/>
      <c r="RZX110" s="747"/>
      <c r="RZY110" s="747"/>
      <c r="RZZ110" s="747"/>
      <c r="SAA110" s="747"/>
      <c r="SAB110" s="747"/>
      <c r="SAC110" s="747"/>
      <c r="SAD110" s="747"/>
      <c r="SAE110" s="747"/>
      <c r="SAF110" s="747"/>
      <c r="SAG110" s="747"/>
      <c r="SAH110" s="747"/>
      <c r="SAI110" s="747"/>
      <c r="SAJ110" s="747"/>
      <c r="SAK110" s="747"/>
      <c r="SAL110" s="747"/>
      <c r="SAM110" s="747"/>
      <c r="SAN110" s="747"/>
      <c r="SAO110" s="747"/>
      <c r="SAP110" s="747"/>
      <c r="SAQ110" s="747"/>
      <c r="SAR110" s="747"/>
      <c r="SAS110" s="747"/>
      <c r="SAT110" s="747"/>
      <c r="SAU110" s="747"/>
      <c r="SAV110" s="747"/>
      <c r="SAW110" s="747"/>
      <c r="SAX110" s="747"/>
      <c r="SAY110" s="747"/>
      <c r="SAZ110" s="747"/>
      <c r="SBA110" s="747"/>
      <c r="SBB110" s="747"/>
      <c r="SBC110" s="747"/>
      <c r="SBD110" s="747"/>
      <c r="SBE110" s="747"/>
      <c r="SBF110" s="747"/>
      <c r="SBG110" s="747"/>
      <c r="SBH110" s="747"/>
      <c r="SBI110" s="747"/>
      <c r="SBJ110" s="747"/>
      <c r="SBK110" s="747"/>
      <c r="SBL110" s="747"/>
      <c r="SBM110" s="747"/>
      <c r="SBN110" s="747"/>
      <c r="SBO110" s="747"/>
      <c r="SBP110" s="747"/>
      <c r="SBQ110" s="747"/>
      <c r="SBR110" s="747"/>
      <c r="SBS110" s="747"/>
      <c r="SBT110" s="747"/>
      <c r="SBU110" s="747"/>
      <c r="SBV110" s="747"/>
      <c r="SBW110" s="747"/>
      <c r="SBX110" s="747"/>
      <c r="SBY110" s="747"/>
      <c r="SBZ110" s="747"/>
      <c r="SCA110" s="747"/>
      <c r="SCB110" s="747"/>
      <c r="SCC110" s="747"/>
      <c r="SCD110" s="747"/>
      <c r="SCE110" s="747"/>
      <c r="SCF110" s="747"/>
      <c r="SCG110" s="747"/>
      <c r="SCH110" s="747"/>
      <c r="SCI110" s="747"/>
      <c r="SCJ110" s="747"/>
      <c r="SCK110" s="747"/>
      <c r="SCL110" s="747"/>
      <c r="SCM110" s="747"/>
      <c r="SCN110" s="747"/>
      <c r="SCO110" s="747"/>
      <c r="SCP110" s="747"/>
      <c r="SCQ110" s="747"/>
      <c r="SCR110" s="747"/>
      <c r="SCS110" s="747"/>
      <c r="SCT110" s="747"/>
      <c r="SCU110" s="747"/>
      <c r="SCV110" s="747"/>
      <c r="SCW110" s="747"/>
      <c r="SCX110" s="747"/>
      <c r="SCY110" s="747"/>
      <c r="SCZ110" s="747"/>
      <c r="SDA110" s="747"/>
      <c r="SDB110" s="747"/>
      <c r="SDC110" s="747"/>
      <c r="SDD110" s="747"/>
      <c r="SDE110" s="747"/>
      <c r="SDF110" s="747"/>
      <c r="SDG110" s="747"/>
      <c r="SDH110" s="747"/>
      <c r="SDI110" s="747"/>
      <c r="SDJ110" s="747"/>
      <c r="SDK110" s="747"/>
      <c r="SDL110" s="747"/>
      <c r="SDM110" s="747"/>
      <c r="SDN110" s="747"/>
      <c r="SDO110" s="747"/>
      <c r="SDP110" s="747"/>
      <c r="SDQ110" s="747"/>
      <c r="SDR110" s="747"/>
      <c r="SDS110" s="747"/>
      <c r="SDT110" s="747"/>
      <c r="SDU110" s="747"/>
      <c r="SDV110" s="747"/>
      <c r="SDW110" s="747"/>
      <c r="SDX110" s="747"/>
      <c r="SDY110" s="747"/>
      <c r="SDZ110" s="747"/>
      <c r="SEA110" s="747"/>
      <c r="SEB110" s="747"/>
      <c r="SEC110" s="747"/>
      <c r="SED110" s="747"/>
      <c r="SEE110" s="747"/>
      <c r="SEF110" s="747"/>
      <c r="SEG110" s="747"/>
      <c r="SEH110" s="747"/>
      <c r="SEI110" s="747"/>
      <c r="SEJ110" s="747"/>
      <c r="SEK110" s="747"/>
      <c r="SEL110" s="747"/>
      <c r="SEM110" s="747"/>
      <c r="SEN110" s="747"/>
      <c r="SEO110" s="747"/>
      <c r="SEP110" s="747"/>
      <c r="SEQ110" s="747"/>
      <c r="SER110" s="747"/>
      <c r="SES110" s="747"/>
      <c r="SET110" s="747"/>
      <c r="SEU110" s="747"/>
      <c r="SEV110" s="747"/>
      <c r="SEW110" s="747"/>
      <c r="SEX110" s="747"/>
      <c r="SEY110" s="747"/>
      <c r="SEZ110" s="747"/>
      <c r="SFA110" s="747"/>
      <c r="SFB110" s="747"/>
      <c r="SFC110" s="747"/>
      <c r="SFD110" s="747"/>
      <c r="SFE110" s="747"/>
      <c r="SFF110" s="747"/>
      <c r="SFG110" s="747"/>
      <c r="SFH110" s="747"/>
      <c r="SFI110" s="747"/>
      <c r="SFJ110" s="747"/>
      <c r="SFK110" s="747"/>
      <c r="SFL110" s="747"/>
      <c r="SFM110" s="747"/>
      <c r="SFN110" s="747"/>
      <c r="SFO110" s="747"/>
      <c r="SFP110" s="747"/>
      <c r="SFQ110" s="747"/>
      <c r="SFR110" s="747"/>
      <c r="SFS110" s="747"/>
      <c r="SFT110" s="747"/>
      <c r="SFU110" s="747"/>
      <c r="SFV110" s="747"/>
      <c r="SFW110" s="747"/>
      <c r="SFX110" s="747"/>
      <c r="SFY110" s="747"/>
      <c r="SFZ110" s="747"/>
      <c r="SGA110" s="747"/>
      <c r="SGB110" s="747"/>
      <c r="SGC110" s="747"/>
      <c r="SGD110" s="747"/>
      <c r="SGE110" s="747"/>
      <c r="SGF110" s="747"/>
      <c r="SGG110" s="747"/>
      <c r="SGH110" s="747"/>
      <c r="SGI110" s="747"/>
      <c r="SGJ110" s="747"/>
      <c r="SGK110" s="747"/>
      <c r="SGL110" s="747"/>
      <c r="SGM110" s="747"/>
      <c r="SGN110" s="747"/>
      <c r="SGO110" s="747"/>
      <c r="SGP110" s="747"/>
      <c r="SGQ110" s="747"/>
      <c r="SGR110" s="747"/>
      <c r="SGS110" s="747"/>
      <c r="SGT110" s="747"/>
      <c r="SGU110" s="747"/>
      <c r="SGV110" s="747"/>
      <c r="SGW110" s="747"/>
      <c r="SGX110" s="747"/>
      <c r="SGY110" s="747"/>
      <c r="SGZ110" s="747"/>
      <c r="SHA110" s="747"/>
      <c r="SHB110" s="747"/>
      <c r="SHC110" s="747"/>
      <c r="SHD110" s="747"/>
      <c r="SHE110" s="747"/>
      <c r="SHF110" s="747"/>
      <c r="SHG110" s="747"/>
      <c r="SHH110" s="747"/>
      <c r="SHI110" s="747"/>
      <c r="SHJ110" s="747"/>
      <c r="SHK110" s="747"/>
      <c r="SHL110" s="747"/>
      <c r="SHM110" s="747"/>
      <c r="SHN110" s="747"/>
      <c r="SHO110" s="747"/>
      <c r="SHP110" s="747"/>
      <c r="SHQ110" s="747"/>
      <c r="SHR110" s="747"/>
      <c r="SHS110" s="747"/>
      <c r="SHT110" s="747"/>
      <c r="SHU110" s="747"/>
      <c r="SHV110" s="747"/>
      <c r="SHW110" s="747"/>
      <c r="SHX110" s="747"/>
      <c r="SHY110" s="747"/>
      <c r="SHZ110" s="747"/>
      <c r="SIA110" s="747"/>
      <c r="SIB110" s="747"/>
      <c r="SIC110" s="747"/>
      <c r="SID110" s="747"/>
      <c r="SIE110" s="747"/>
      <c r="SIF110" s="747"/>
      <c r="SIG110" s="747"/>
      <c r="SIH110" s="747"/>
      <c r="SII110" s="747"/>
      <c r="SIJ110" s="747"/>
      <c r="SIK110" s="747"/>
      <c r="SIL110" s="747"/>
      <c r="SIM110" s="747"/>
      <c r="SIN110" s="747"/>
      <c r="SIO110" s="747"/>
      <c r="SIP110" s="747"/>
      <c r="SIQ110" s="747"/>
      <c r="SIR110" s="747"/>
      <c r="SIS110" s="747"/>
      <c r="SIT110" s="747"/>
      <c r="SIU110" s="747"/>
      <c r="SIV110" s="747"/>
      <c r="SIW110" s="747"/>
      <c r="SIX110" s="747"/>
      <c r="SIY110" s="747"/>
      <c r="SIZ110" s="747"/>
      <c r="SJA110" s="747"/>
      <c r="SJB110" s="747"/>
      <c r="SJC110" s="747"/>
      <c r="SJD110" s="747"/>
      <c r="SJE110" s="747"/>
      <c r="SJF110" s="747"/>
      <c r="SJG110" s="747"/>
      <c r="SJH110" s="747"/>
      <c r="SJI110" s="747"/>
      <c r="SJJ110" s="747"/>
      <c r="SJK110" s="747"/>
      <c r="SJL110" s="747"/>
      <c r="SJM110" s="747"/>
      <c r="SJN110" s="747"/>
      <c r="SJO110" s="747"/>
      <c r="SJP110" s="747"/>
      <c r="SJQ110" s="747"/>
      <c r="SJR110" s="747"/>
      <c r="SJS110" s="747"/>
      <c r="SJT110" s="747"/>
      <c r="SJU110" s="747"/>
      <c r="SJV110" s="747"/>
      <c r="SJW110" s="747"/>
      <c r="SJX110" s="747"/>
      <c r="SJY110" s="747"/>
      <c r="SJZ110" s="747"/>
      <c r="SKA110" s="747"/>
      <c r="SKB110" s="747"/>
      <c r="SKC110" s="747"/>
      <c r="SKD110" s="747"/>
      <c r="SKE110" s="747"/>
      <c r="SKF110" s="747"/>
      <c r="SKG110" s="747"/>
      <c r="SKH110" s="747"/>
      <c r="SKI110" s="747"/>
      <c r="SKJ110" s="747"/>
      <c r="SKK110" s="747"/>
      <c r="SKL110" s="747"/>
      <c r="SKM110" s="747"/>
      <c r="SKN110" s="747"/>
      <c r="SKO110" s="747"/>
      <c r="SKP110" s="747"/>
      <c r="SKQ110" s="747"/>
      <c r="SKR110" s="747"/>
      <c r="SKS110" s="747"/>
      <c r="SKT110" s="747"/>
      <c r="SKU110" s="747"/>
      <c r="SKV110" s="747"/>
      <c r="SKW110" s="747"/>
      <c r="SKX110" s="747"/>
      <c r="SKY110" s="747"/>
      <c r="SKZ110" s="747"/>
      <c r="SLA110" s="747"/>
      <c r="SLB110" s="747"/>
      <c r="SLC110" s="747"/>
      <c r="SLD110" s="747"/>
      <c r="SLE110" s="747"/>
      <c r="SLF110" s="747"/>
      <c r="SLG110" s="747"/>
      <c r="SLH110" s="747"/>
      <c r="SLI110" s="747"/>
      <c r="SLJ110" s="747"/>
      <c r="SLK110" s="747"/>
      <c r="SLL110" s="747"/>
      <c r="SLM110" s="747"/>
      <c r="SLN110" s="747"/>
      <c r="SLO110" s="747"/>
      <c r="SLP110" s="747"/>
      <c r="SLQ110" s="747"/>
      <c r="SLR110" s="747"/>
      <c r="SLS110" s="747"/>
      <c r="SLT110" s="747"/>
      <c r="SLU110" s="747"/>
      <c r="SLV110" s="747"/>
      <c r="SLW110" s="747"/>
      <c r="SLX110" s="747"/>
      <c r="SLY110" s="747"/>
      <c r="SLZ110" s="747"/>
      <c r="SMA110" s="747"/>
      <c r="SMB110" s="747"/>
      <c r="SMC110" s="747"/>
      <c r="SMD110" s="747"/>
      <c r="SME110" s="747"/>
      <c r="SMF110" s="747"/>
      <c r="SMG110" s="747"/>
      <c r="SMH110" s="747"/>
      <c r="SMI110" s="747"/>
      <c r="SMJ110" s="747"/>
      <c r="SMK110" s="747"/>
      <c r="SML110" s="747"/>
      <c r="SMM110" s="747"/>
      <c r="SMN110" s="747"/>
      <c r="SMO110" s="747"/>
      <c r="SMP110" s="747"/>
      <c r="SMQ110" s="747"/>
      <c r="SMR110" s="747"/>
      <c r="SMS110" s="747"/>
      <c r="SMT110" s="747"/>
      <c r="SMU110" s="747"/>
      <c r="SMV110" s="747"/>
      <c r="SMW110" s="747"/>
      <c r="SMX110" s="747"/>
      <c r="SMY110" s="747"/>
      <c r="SMZ110" s="747"/>
      <c r="SNA110" s="747"/>
      <c r="SNB110" s="747"/>
      <c r="SNC110" s="747"/>
      <c r="SND110" s="747"/>
      <c r="SNE110" s="747"/>
      <c r="SNF110" s="747"/>
      <c r="SNG110" s="747"/>
      <c r="SNH110" s="747"/>
      <c r="SNI110" s="747"/>
      <c r="SNJ110" s="747"/>
      <c r="SNK110" s="747"/>
      <c r="SNL110" s="747"/>
      <c r="SNM110" s="747"/>
      <c r="SNN110" s="747"/>
      <c r="SNO110" s="747"/>
      <c r="SNP110" s="747"/>
      <c r="SNQ110" s="747"/>
      <c r="SNR110" s="747"/>
      <c r="SNS110" s="747"/>
      <c r="SNT110" s="747"/>
      <c r="SNU110" s="747"/>
      <c r="SNV110" s="747"/>
      <c r="SNW110" s="747"/>
      <c r="SNX110" s="747"/>
      <c r="SNY110" s="747"/>
      <c r="SNZ110" s="747"/>
      <c r="SOA110" s="747"/>
      <c r="SOB110" s="747"/>
      <c r="SOC110" s="747"/>
      <c r="SOD110" s="747"/>
      <c r="SOE110" s="747"/>
      <c r="SOF110" s="747"/>
      <c r="SOG110" s="747"/>
      <c r="SOH110" s="747"/>
      <c r="SOI110" s="747"/>
      <c r="SOJ110" s="747"/>
      <c r="SOK110" s="747"/>
      <c r="SOL110" s="747"/>
      <c r="SOM110" s="747"/>
      <c r="SON110" s="747"/>
      <c r="SOO110" s="747"/>
      <c r="SOP110" s="747"/>
      <c r="SOQ110" s="747"/>
      <c r="SOR110" s="747"/>
      <c r="SOS110" s="747"/>
      <c r="SOT110" s="747"/>
      <c r="SOU110" s="747"/>
      <c r="SOV110" s="747"/>
      <c r="SOW110" s="747"/>
      <c r="SOX110" s="747"/>
      <c r="SOY110" s="747"/>
      <c r="SOZ110" s="747"/>
      <c r="SPA110" s="747"/>
      <c r="SPB110" s="747"/>
      <c r="SPC110" s="747"/>
      <c r="SPD110" s="747"/>
      <c r="SPE110" s="747"/>
      <c r="SPF110" s="747"/>
      <c r="SPG110" s="747"/>
      <c r="SPH110" s="747"/>
      <c r="SPI110" s="747"/>
      <c r="SPJ110" s="747"/>
      <c r="SPK110" s="747"/>
      <c r="SPL110" s="747"/>
      <c r="SPM110" s="747"/>
      <c r="SPN110" s="747"/>
      <c r="SPO110" s="747"/>
      <c r="SPP110" s="747"/>
      <c r="SPQ110" s="747"/>
      <c r="SPR110" s="747"/>
      <c r="SPS110" s="747"/>
      <c r="SPT110" s="747"/>
      <c r="SPU110" s="747"/>
      <c r="SPV110" s="747"/>
      <c r="SPW110" s="747"/>
      <c r="SPX110" s="747"/>
      <c r="SPY110" s="747"/>
      <c r="SPZ110" s="747"/>
      <c r="SQA110" s="747"/>
      <c r="SQB110" s="747"/>
      <c r="SQC110" s="747"/>
      <c r="SQD110" s="747"/>
      <c r="SQE110" s="747"/>
      <c r="SQF110" s="747"/>
      <c r="SQG110" s="747"/>
      <c r="SQH110" s="747"/>
      <c r="SQI110" s="747"/>
      <c r="SQJ110" s="747"/>
      <c r="SQK110" s="747"/>
      <c r="SQL110" s="747"/>
      <c r="SQM110" s="747"/>
      <c r="SQN110" s="747"/>
      <c r="SQO110" s="747"/>
      <c r="SQP110" s="747"/>
      <c r="SQQ110" s="747"/>
      <c r="SQR110" s="747"/>
      <c r="SQS110" s="747"/>
      <c r="SQT110" s="747"/>
      <c r="SQU110" s="747"/>
      <c r="SQV110" s="747"/>
      <c r="SQW110" s="747"/>
      <c r="SQX110" s="747"/>
      <c r="SQY110" s="747"/>
      <c r="SQZ110" s="747"/>
      <c r="SRA110" s="747"/>
      <c r="SRB110" s="747"/>
      <c r="SRC110" s="747"/>
      <c r="SRD110" s="747"/>
      <c r="SRE110" s="747"/>
      <c r="SRF110" s="747"/>
      <c r="SRG110" s="747"/>
      <c r="SRH110" s="747"/>
      <c r="SRI110" s="747"/>
      <c r="SRJ110" s="747"/>
      <c r="SRK110" s="747"/>
      <c r="SRL110" s="747"/>
      <c r="SRM110" s="747"/>
      <c r="SRN110" s="747"/>
      <c r="SRO110" s="747"/>
      <c r="SRP110" s="747"/>
      <c r="SRQ110" s="747"/>
      <c r="SRR110" s="747"/>
      <c r="SRS110" s="747"/>
      <c r="SRT110" s="747"/>
      <c r="SRU110" s="747"/>
      <c r="SRV110" s="747"/>
      <c r="SRW110" s="747"/>
      <c r="SRX110" s="747"/>
      <c r="SRY110" s="747"/>
      <c r="SRZ110" s="747"/>
      <c r="SSA110" s="747"/>
      <c r="SSB110" s="747"/>
      <c r="SSC110" s="747"/>
      <c r="SSD110" s="747"/>
      <c r="SSE110" s="747"/>
      <c r="SSF110" s="747"/>
      <c r="SSG110" s="747"/>
      <c r="SSH110" s="747"/>
      <c r="SSI110" s="747"/>
      <c r="SSJ110" s="747"/>
      <c r="SSK110" s="747"/>
      <c r="SSL110" s="747"/>
      <c r="SSM110" s="747"/>
      <c r="SSN110" s="747"/>
      <c r="SSO110" s="747"/>
      <c r="SSP110" s="747"/>
      <c r="SSQ110" s="747"/>
      <c r="SSR110" s="747"/>
      <c r="SSS110" s="747"/>
      <c r="SST110" s="747"/>
      <c r="SSU110" s="747"/>
      <c r="SSV110" s="747"/>
      <c r="SSW110" s="747"/>
      <c r="SSX110" s="747"/>
      <c r="SSY110" s="747"/>
      <c r="SSZ110" s="747"/>
      <c r="STA110" s="747"/>
      <c r="STB110" s="747"/>
      <c r="STC110" s="747"/>
      <c r="STD110" s="747"/>
      <c r="STE110" s="747"/>
      <c r="STF110" s="747"/>
      <c r="STG110" s="747"/>
      <c r="STH110" s="747"/>
      <c r="STI110" s="747"/>
      <c r="STJ110" s="747"/>
      <c r="STK110" s="747"/>
      <c r="STL110" s="747"/>
      <c r="STM110" s="747"/>
      <c r="STN110" s="747"/>
      <c r="STO110" s="747"/>
      <c r="STP110" s="747"/>
      <c r="STQ110" s="747"/>
      <c r="STR110" s="747"/>
      <c r="STS110" s="747"/>
      <c r="STT110" s="747"/>
      <c r="STU110" s="747"/>
      <c r="STV110" s="747"/>
      <c r="STW110" s="747"/>
      <c r="STX110" s="747"/>
      <c r="STY110" s="747"/>
      <c r="STZ110" s="747"/>
      <c r="SUA110" s="747"/>
      <c r="SUB110" s="747"/>
      <c r="SUC110" s="747"/>
      <c r="SUD110" s="747"/>
      <c r="SUE110" s="747"/>
      <c r="SUF110" s="747"/>
      <c r="SUG110" s="747"/>
      <c r="SUH110" s="747"/>
      <c r="SUI110" s="747"/>
      <c r="SUJ110" s="747"/>
      <c r="SUK110" s="747"/>
      <c r="SUL110" s="747"/>
      <c r="SUM110" s="747"/>
      <c r="SUN110" s="747"/>
      <c r="SUO110" s="747"/>
      <c r="SUP110" s="747"/>
      <c r="SUQ110" s="747"/>
      <c r="SUR110" s="747"/>
      <c r="SUS110" s="747"/>
      <c r="SUT110" s="747"/>
      <c r="SUU110" s="747"/>
      <c r="SUV110" s="747"/>
      <c r="SUW110" s="747"/>
      <c r="SUX110" s="747"/>
      <c r="SUY110" s="747"/>
      <c r="SUZ110" s="747"/>
      <c r="SVA110" s="747"/>
      <c r="SVB110" s="747"/>
      <c r="SVC110" s="747"/>
      <c r="SVD110" s="747"/>
      <c r="SVE110" s="747"/>
      <c r="SVF110" s="747"/>
      <c r="SVG110" s="747"/>
      <c r="SVH110" s="747"/>
      <c r="SVI110" s="747"/>
      <c r="SVJ110" s="747"/>
      <c r="SVK110" s="747"/>
      <c r="SVL110" s="747"/>
      <c r="SVM110" s="747"/>
      <c r="SVN110" s="747"/>
      <c r="SVO110" s="747"/>
      <c r="SVP110" s="747"/>
      <c r="SVQ110" s="747"/>
      <c r="SVR110" s="747"/>
      <c r="SVS110" s="747"/>
      <c r="SVT110" s="747"/>
      <c r="SVU110" s="747"/>
      <c r="SVV110" s="747"/>
      <c r="SVW110" s="747"/>
      <c r="SVX110" s="747"/>
      <c r="SVY110" s="747"/>
      <c r="SVZ110" s="747"/>
      <c r="SWA110" s="747"/>
      <c r="SWB110" s="747"/>
      <c r="SWC110" s="747"/>
      <c r="SWD110" s="747"/>
      <c r="SWE110" s="747"/>
      <c r="SWF110" s="747"/>
      <c r="SWG110" s="747"/>
      <c r="SWH110" s="747"/>
      <c r="SWI110" s="747"/>
      <c r="SWJ110" s="747"/>
      <c r="SWK110" s="747"/>
      <c r="SWL110" s="747"/>
      <c r="SWM110" s="747"/>
      <c r="SWN110" s="747"/>
      <c r="SWO110" s="747"/>
      <c r="SWP110" s="747"/>
      <c r="SWQ110" s="747"/>
      <c r="SWR110" s="747"/>
      <c r="SWS110" s="747"/>
      <c r="SWT110" s="747"/>
      <c r="SWU110" s="747"/>
      <c r="SWV110" s="747"/>
      <c r="SWW110" s="747"/>
      <c r="SWX110" s="747"/>
      <c r="SWY110" s="747"/>
      <c r="SWZ110" s="747"/>
      <c r="SXA110" s="747"/>
      <c r="SXB110" s="747"/>
      <c r="SXC110" s="747"/>
      <c r="SXD110" s="747"/>
      <c r="SXE110" s="747"/>
      <c r="SXF110" s="747"/>
      <c r="SXG110" s="747"/>
      <c r="SXH110" s="747"/>
      <c r="SXI110" s="747"/>
      <c r="SXJ110" s="747"/>
      <c r="SXK110" s="747"/>
      <c r="SXL110" s="747"/>
      <c r="SXM110" s="747"/>
      <c r="SXN110" s="747"/>
      <c r="SXO110" s="747"/>
      <c r="SXP110" s="747"/>
      <c r="SXQ110" s="747"/>
      <c r="SXR110" s="747"/>
      <c r="SXS110" s="747"/>
      <c r="SXT110" s="747"/>
      <c r="SXU110" s="747"/>
      <c r="SXV110" s="747"/>
      <c r="SXW110" s="747"/>
      <c r="SXX110" s="747"/>
      <c r="SXY110" s="747"/>
      <c r="SXZ110" s="747"/>
      <c r="SYA110" s="747"/>
      <c r="SYB110" s="747"/>
      <c r="SYC110" s="747"/>
      <c r="SYD110" s="747"/>
      <c r="SYE110" s="747"/>
      <c r="SYF110" s="747"/>
      <c r="SYG110" s="747"/>
      <c r="SYH110" s="747"/>
      <c r="SYI110" s="747"/>
      <c r="SYJ110" s="747"/>
      <c r="SYK110" s="747"/>
      <c r="SYL110" s="747"/>
      <c r="SYM110" s="747"/>
      <c r="SYN110" s="747"/>
      <c r="SYO110" s="747"/>
      <c r="SYP110" s="747"/>
      <c r="SYQ110" s="747"/>
      <c r="SYR110" s="747"/>
      <c r="SYS110" s="747"/>
      <c r="SYT110" s="747"/>
      <c r="SYU110" s="747"/>
      <c r="SYV110" s="747"/>
      <c r="SYW110" s="747"/>
      <c r="SYX110" s="747"/>
      <c r="SYY110" s="747"/>
      <c r="SYZ110" s="747"/>
      <c r="SZA110" s="747"/>
      <c r="SZB110" s="747"/>
      <c r="SZC110" s="747"/>
      <c r="SZD110" s="747"/>
      <c r="SZE110" s="747"/>
      <c r="SZF110" s="747"/>
      <c r="SZG110" s="747"/>
      <c r="SZH110" s="747"/>
      <c r="SZI110" s="747"/>
      <c r="SZJ110" s="747"/>
      <c r="SZK110" s="747"/>
      <c r="SZL110" s="747"/>
      <c r="SZM110" s="747"/>
      <c r="SZN110" s="747"/>
      <c r="SZO110" s="747"/>
      <c r="SZP110" s="747"/>
      <c r="SZQ110" s="747"/>
      <c r="SZR110" s="747"/>
      <c r="SZS110" s="747"/>
      <c r="SZT110" s="747"/>
      <c r="SZU110" s="747"/>
      <c r="SZV110" s="747"/>
      <c r="SZW110" s="747"/>
      <c r="SZX110" s="747"/>
      <c r="SZY110" s="747"/>
      <c r="SZZ110" s="747"/>
      <c r="TAA110" s="747"/>
      <c r="TAB110" s="747"/>
      <c r="TAC110" s="747"/>
      <c r="TAD110" s="747"/>
      <c r="TAE110" s="747"/>
      <c r="TAF110" s="747"/>
      <c r="TAG110" s="747"/>
      <c r="TAH110" s="747"/>
      <c r="TAI110" s="747"/>
      <c r="TAJ110" s="747"/>
      <c r="TAK110" s="747"/>
      <c r="TAL110" s="747"/>
      <c r="TAM110" s="747"/>
      <c r="TAN110" s="747"/>
      <c r="TAO110" s="747"/>
      <c r="TAP110" s="747"/>
      <c r="TAQ110" s="747"/>
      <c r="TAR110" s="747"/>
      <c r="TAS110" s="747"/>
      <c r="TAT110" s="747"/>
      <c r="TAU110" s="747"/>
      <c r="TAV110" s="747"/>
      <c r="TAW110" s="747"/>
      <c r="TAX110" s="747"/>
      <c r="TAY110" s="747"/>
      <c r="TAZ110" s="747"/>
      <c r="TBA110" s="747"/>
      <c r="TBB110" s="747"/>
      <c r="TBC110" s="747"/>
      <c r="TBD110" s="747"/>
      <c r="TBE110" s="747"/>
      <c r="TBF110" s="747"/>
      <c r="TBG110" s="747"/>
      <c r="TBH110" s="747"/>
      <c r="TBI110" s="747"/>
      <c r="TBJ110" s="747"/>
      <c r="TBK110" s="747"/>
      <c r="TBL110" s="747"/>
      <c r="TBM110" s="747"/>
      <c r="TBN110" s="747"/>
      <c r="TBO110" s="747"/>
      <c r="TBP110" s="747"/>
      <c r="TBQ110" s="747"/>
      <c r="TBR110" s="747"/>
      <c r="TBS110" s="747"/>
      <c r="TBT110" s="747"/>
      <c r="TBU110" s="747"/>
      <c r="TBV110" s="747"/>
      <c r="TBW110" s="747"/>
      <c r="TBX110" s="747"/>
      <c r="TBY110" s="747"/>
      <c r="TBZ110" s="747"/>
      <c r="TCA110" s="747"/>
      <c r="TCB110" s="747"/>
      <c r="TCC110" s="747"/>
      <c r="TCD110" s="747"/>
      <c r="TCE110" s="747"/>
      <c r="TCF110" s="747"/>
      <c r="TCG110" s="747"/>
      <c r="TCH110" s="747"/>
      <c r="TCI110" s="747"/>
      <c r="TCJ110" s="747"/>
      <c r="TCK110" s="747"/>
      <c r="TCL110" s="747"/>
      <c r="TCM110" s="747"/>
      <c r="TCN110" s="747"/>
      <c r="TCO110" s="747"/>
      <c r="TCP110" s="747"/>
      <c r="TCQ110" s="747"/>
      <c r="TCR110" s="747"/>
      <c r="TCS110" s="747"/>
      <c r="TCT110" s="747"/>
      <c r="TCU110" s="747"/>
      <c r="TCV110" s="747"/>
      <c r="TCW110" s="747"/>
      <c r="TCX110" s="747"/>
      <c r="TCY110" s="747"/>
      <c r="TCZ110" s="747"/>
      <c r="TDA110" s="747"/>
      <c r="TDB110" s="747"/>
      <c r="TDC110" s="747"/>
      <c r="TDD110" s="747"/>
      <c r="TDE110" s="747"/>
      <c r="TDF110" s="747"/>
      <c r="TDG110" s="747"/>
      <c r="TDH110" s="747"/>
      <c r="TDI110" s="747"/>
      <c r="TDJ110" s="747"/>
      <c r="TDK110" s="747"/>
      <c r="TDL110" s="747"/>
      <c r="TDM110" s="747"/>
      <c r="TDN110" s="747"/>
      <c r="TDO110" s="747"/>
      <c r="TDP110" s="747"/>
      <c r="TDQ110" s="747"/>
      <c r="TDR110" s="747"/>
      <c r="TDS110" s="747"/>
      <c r="TDT110" s="747"/>
      <c r="TDU110" s="747"/>
      <c r="TDV110" s="747"/>
      <c r="TDW110" s="747"/>
      <c r="TDX110" s="747"/>
      <c r="TDY110" s="747"/>
      <c r="TDZ110" s="747"/>
      <c r="TEA110" s="747"/>
      <c r="TEB110" s="747"/>
      <c r="TEC110" s="747"/>
      <c r="TED110" s="747"/>
      <c r="TEE110" s="747"/>
      <c r="TEF110" s="747"/>
      <c r="TEG110" s="747"/>
      <c r="TEH110" s="747"/>
      <c r="TEI110" s="747"/>
      <c r="TEJ110" s="747"/>
      <c r="TEK110" s="747"/>
      <c r="TEL110" s="747"/>
      <c r="TEM110" s="747"/>
      <c r="TEN110" s="747"/>
      <c r="TEO110" s="747"/>
      <c r="TEP110" s="747"/>
      <c r="TEQ110" s="747"/>
      <c r="TER110" s="747"/>
      <c r="TES110" s="747"/>
      <c r="TET110" s="747"/>
      <c r="TEU110" s="747"/>
      <c r="TEV110" s="747"/>
      <c r="TEW110" s="747"/>
      <c r="TEX110" s="747"/>
      <c r="TEY110" s="747"/>
      <c r="TEZ110" s="747"/>
      <c r="TFA110" s="747"/>
      <c r="TFB110" s="747"/>
      <c r="TFC110" s="747"/>
      <c r="TFD110" s="747"/>
      <c r="TFE110" s="747"/>
      <c r="TFF110" s="747"/>
      <c r="TFG110" s="747"/>
      <c r="TFH110" s="747"/>
      <c r="TFI110" s="747"/>
      <c r="TFJ110" s="747"/>
      <c r="TFK110" s="747"/>
      <c r="TFL110" s="747"/>
      <c r="TFM110" s="747"/>
      <c r="TFN110" s="747"/>
      <c r="TFO110" s="747"/>
      <c r="TFP110" s="747"/>
      <c r="TFQ110" s="747"/>
      <c r="TFR110" s="747"/>
      <c r="TFS110" s="747"/>
      <c r="TFT110" s="747"/>
      <c r="TFU110" s="747"/>
      <c r="TFV110" s="747"/>
      <c r="TFW110" s="747"/>
      <c r="TFX110" s="747"/>
      <c r="TFY110" s="747"/>
      <c r="TFZ110" s="747"/>
      <c r="TGA110" s="747"/>
      <c r="TGB110" s="747"/>
      <c r="TGC110" s="747"/>
      <c r="TGD110" s="747"/>
      <c r="TGE110" s="747"/>
      <c r="TGF110" s="747"/>
      <c r="TGG110" s="747"/>
      <c r="TGH110" s="747"/>
      <c r="TGI110" s="747"/>
      <c r="TGJ110" s="747"/>
      <c r="TGK110" s="747"/>
      <c r="TGL110" s="747"/>
      <c r="TGM110" s="747"/>
      <c r="TGN110" s="747"/>
      <c r="TGO110" s="747"/>
      <c r="TGP110" s="747"/>
      <c r="TGQ110" s="747"/>
      <c r="TGR110" s="747"/>
      <c r="TGS110" s="747"/>
      <c r="TGT110" s="747"/>
      <c r="TGU110" s="747"/>
      <c r="TGV110" s="747"/>
      <c r="TGW110" s="747"/>
      <c r="TGX110" s="747"/>
      <c r="TGY110" s="747"/>
      <c r="TGZ110" s="747"/>
      <c r="THA110" s="747"/>
      <c r="THB110" s="747"/>
      <c r="THC110" s="747"/>
      <c r="THD110" s="747"/>
      <c r="THE110" s="747"/>
      <c r="THF110" s="747"/>
      <c r="THG110" s="747"/>
      <c r="THH110" s="747"/>
      <c r="THI110" s="747"/>
      <c r="THJ110" s="747"/>
      <c r="THK110" s="747"/>
      <c r="THL110" s="747"/>
      <c r="THM110" s="747"/>
      <c r="THN110" s="747"/>
      <c r="THO110" s="747"/>
      <c r="THP110" s="747"/>
      <c r="THQ110" s="747"/>
      <c r="THR110" s="747"/>
      <c r="THS110" s="747"/>
      <c r="THT110" s="747"/>
      <c r="THU110" s="747"/>
      <c r="THV110" s="747"/>
      <c r="THW110" s="747"/>
      <c r="THX110" s="747"/>
      <c r="THY110" s="747"/>
      <c r="THZ110" s="747"/>
      <c r="TIA110" s="747"/>
      <c r="TIB110" s="747"/>
      <c r="TIC110" s="747"/>
      <c r="TID110" s="747"/>
      <c r="TIE110" s="747"/>
      <c r="TIF110" s="747"/>
      <c r="TIG110" s="747"/>
      <c r="TIH110" s="747"/>
      <c r="TII110" s="747"/>
      <c r="TIJ110" s="747"/>
      <c r="TIK110" s="747"/>
      <c r="TIL110" s="747"/>
      <c r="TIM110" s="747"/>
      <c r="TIN110" s="747"/>
      <c r="TIO110" s="747"/>
      <c r="TIP110" s="747"/>
      <c r="TIQ110" s="747"/>
      <c r="TIR110" s="747"/>
      <c r="TIS110" s="747"/>
      <c r="TIT110" s="747"/>
      <c r="TIU110" s="747"/>
      <c r="TIV110" s="747"/>
      <c r="TIW110" s="747"/>
      <c r="TIX110" s="747"/>
      <c r="TIY110" s="747"/>
      <c r="TIZ110" s="747"/>
      <c r="TJA110" s="747"/>
      <c r="TJB110" s="747"/>
      <c r="TJC110" s="747"/>
      <c r="TJD110" s="747"/>
      <c r="TJE110" s="747"/>
      <c r="TJF110" s="747"/>
      <c r="TJG110" s="747"/>
      <c r="TJH110" s="747"/>
      <c r="TJI110" s="747"/>
      <c r="TJJ110" s="747"/>
      <c r="TJK110" s="747"/>
      <c r="TJL110" s="747"/>
      <c r="TJM110" s="747"/>
      <c r="TJN110" s="747"/>
      <c r="TJO110" s="747"/>
      <c r="TJP110" s="747"/>
      <c r="TJQ110" s="747"/>
      <c r="TJR110" s="747"/>
      <c r="TJS110" s="747"/>
      <c r="TJT110" s="747"/>
      <c r="TJU110" s="747"/>
      <c r="TJV110" s="747"/>
      <c r="TJW110" s="747"/>
      <c r="TJX110" s="747"/>
      <c r="TJY110" s="747"/>
      <c r="TJZ110" s="747"/>
      <c r="TKA110" s="747"/>
      <c r="TKB110" s="747"/>
      <c r="TKC110" s="747"/>
      <c r="TKD110" s="747"/>
      <c r="TKE110" s="747"/>
      <c r="TKF110" s="747"/>
      <c r="TKG110" s="747"/>
      <c r="TKH110" s="747"/>
      <c r="TKI110" s="747"/>
      <c r="TKJ110" s="747"/>
      <c r="TKK110" s="747"/>
      <c r="TKL110" s="747"/>
      <c r="TKM110" s="747"/>
      <c r="TKN110" s="747"/>
      <c r="TKO110" s="747"/>
      <c r="TKP110" s="747"/>
      <c r="TKQ110" s="747"/>
      <c r="TKR110" s="747"/>
      <c r="TKS110" s="747"/>
      <c r="TKT110" s="747"/>
      <c r="TKU110" s="747"/>
      <c r="TKV110" s="747"/>
      <c r="TKW110" s="747"/>
      <c r="TKX110" s="747"/>
      <c r="TKY110" s="747"/>
      <c r="TKZ110" s="747"/>
      <c r="TLA110" s="747"/>
      <c r="TLB110" s="747"/>
      <c r="TLC110" s="747"/>
      <c r="TLD110" s="747"/>
      <c r="TLE110" s="747"/>
      <c r="TLF110" s="747"/>
      <c r="TLG110" s="747"/>
      <c r="TLH110" s="747"/>
      <c r="TLI110" s="747"/>
      <c r="TLJ110" s="747"/>
      <c r="TLK110" s="747"/>
      <c r="TLL110" s="747"/>
      <c r="TLM110" s="747"/>
      <c r="TLN110" s="747"/>
      <c r="TLO110" s="747"/>
      <c r="TLP110" s="747"/>
      <c r="TLQ110" s="747"/>
      <c r="TLR110" s="747"/>
      <c r="TLS110" s="747"/>
      <c r="TLT110" s="747"/>
      <c r="TLU110" s="747"/>
      <c r="TLV110" s="747"/>
      <c r="TLW110" s="747"/>
      <c r="TLX110" s="747"/>
      <c r="TLY110" s="747"/>
      <c r="TLZ110" s="747"/>
      <c r="TMA110" s="747"/>
      <c r="TMB110" s="747"/>
      <c r="TMC110" s="747"/>
      <c r="TMD110" s="747"/>
      <c r="TME110" s="747"/>
      <c r="TMF110" s="747"/>
      <c r="TMG110" s="747"/>
      <c r="TMH110" s="747"/>
      <c r="TMI110" s="747"/>
      <c r="TMJ110" s="747"/>
      <c r="TMK110" s="747"/>
      <c r="TML110" s="747"/>
      <c r="TMM110" s="747"/>
      <c r="TMN110" s="747"/>
      <c r="TMO110" s="747"/>
      <c r="TMP110" s="747"/>
      <c r="TMQ110" s="747"/>
      <c r="TMR110" s="747"/>
      <c r="TMS110" s="747"/>
      <c r="TMT110" s="747"/>
      <c r="TMU110" s="747"/>
      <c r="TMV110" s="747"/>
      <c r="TMW110" s="747"/>
      <c r="TMX110" s="747"/>
      <c r="TMY110" s="747"/>
      <c r="TMZ110" s="747"/>
      <c r="TNA110" s="747"/>
      <c r="TNB110" s="747"/>
      <c r="TNC110" s="747"/>
      <c r="TND110" s="747"/>
      <c r="TNE110" s="747"/>
      <c r="TNF110" s="747"/>
      <c r="TNG110" s="747"/>
      <c r="TNH110" s="747"/>
      <c r="TNI110" s="747"/>
      <c r="TNJ110" s="747"/>
      <c r="TNK110" s="747"/>
      <c r="TNL110" s="747"/>
      <c r="TNM110" s="747"/>
      <c r="TNN110" s="747"/>
      <c r="TNO110" s="747"/>
      <c r="TNP110" s="747"/>
      <c r="TNQ110" s="747"/>
      <c r="TNR110" s="747"/>
      <c r="TNS110" s="747"/>
      <c r="TNT110" s="747"/>
      <c r="TNU110" s="747"/>
      <c r="TNV110" s="747"/>
      <c r="TNW110" s="747"/>
      <c r="TNX110" s="747"/>
      <c r="TNY110" s="747"/>
      <c r="TNZ110" s="747"/>
      <c r="TOA110" s="747"/>
      <c r="TOB110" s="747"/>
      <c r="TOC110" s="747"/>
      <c r="TOD110" s="747"/>
      <c r="TOE110" s="747"/>
      <c r="TOF110" s="747"/>
      <c r="TOG110" s="747"/>
      <c r="TOH110" s="747"/>
      <c r="TOI110" s="747"/>
      <c r="TOJ110" s="747"/>
      <c r="TOK110" s="747"/>
      <c r="TOL110" s="747"/>
      <c r="TOM110" s="747"/>
      <c r="TON110" s="747"/>
      <c r="TOO110" s="747"/>
      <c r="TOP110" s="747"/>
      <c r="TOQ110" s="747"/>
      <c r="TOR110" s="747"/>
      <c r="TOS110" s="747"/>
      <c r="TOT110" s="747"/>
      <c r="TOU110" s="747"/>
      <c r="TOV110" s="747"/>
      <c r="TOW110" s="747"/>
      <c r="TOX110" s="747"/>
      <c r="TOY110" s="747"/>
      <c r="TOZ110" s="747"/>
      <c r="TPA110" s="747"/>
      <c r="TPB110" s="747"/>
      <c r="TPC110" s="747"/>
      <c r="TPD110" s="747"/>
      <c r="TPE110" s="747"/>
      <c r="TPF110" s="747"/>
      <c r="TPG110" s="747"/>
      <c r="TPH110" s="747"/>
      <c r="TPI110" s="747"/>
      <c r="TPJ110" s="747"/>
      <c r="TPK110" s="747"/>
      <c r="TPL110" s="747"/>
      <c r="TPM110" s="747"/>
      <c r="TPN110" s="747"/>
      <c r="TPO110" s="747"/>
      <c r="TPP110" s="747"/>
      <c r="TPQ110" s="747"/>
      <c r="TPR110" s="747"/>
      <c r="TPS110" s="747"/>
      <c r="TPT110" s="747"/>
      <c r="TPU110" s="747"/>
      <c r="TPV110" s="747"/>
      <c r="TPW110" s="747"/>
      <c r="TPX110" s="747"/>
      <c r="TPY110" s="747"/>
      <c r="TPZ110" s="747"/>
      <c r="TQA110" s="747"/>
      <c r="TQB110" s="747"/>
      <c r="TQC110" s="747"/>
      <c r="TQD110" s="747"/>
      <c r="TQE110" s="747"/>
      <c r="TQF110" s="747"/>
      <c r="TQG110" s="747"/>
      <c r="TQH110" s="747"/>
      <c r="TQI110" s="747"/>
      <c r="TQJ110" s="747"/>
      <c r="TQK110" s="747"/>
      <c r="TQL110" s="747"/>
      <c r="TQM110" s="747"/>
      <c r="TQN110" s="747"/>
      <c r="TQO110" s="747"/>
      <c r="TQP110" s="747"/>
      <c r="TQQ110" s="747"/>
      <c r="TQR110" s="747"/>
      <c r="TQS110" s="747"/>
      <c r="TQT110" s="747"/>
      <c r="TQU110" s="747"/>
      <c r="TQV110" s="747"/>
      <c r="TQW110" s="747"/>
      <c r="TQX110" s="747"/>
      <c r="TQY110" s="747"/>
      <c r="TQZ110" s="747"/>
      <c r="TRA110" s="747"/>
      <c r="TRB110" s="747"/>
      <c r="TRC110" s="747"/>
      <c r="TRD110" s="747"/>
      <c r="TRE110" s="747"/>
      <c r="TRF110" s="747"/>
      <c r="TRG110" s="747"/>
      <c r="TRH110" s="747"/>
      <c r="TRI110" s="747"/>
      <c r="TRJ110" s="747"/>
      <c r="TRK110" s="747"/>
      <c r="TRL110" s="747"/>
      <c r="TRM110" s="747"/>
      <c r="TRN110" s="747"/>
      <c r="TRO110" s="747"/>
      <c r="TRP110" s="747"/>
      <c r="TRQ110" s="747"/>
      <c r="TRR110" s="747"/>
      <c r="TRS110" s="747"/>
      <c r="TRT110" s="747"/>
      <c r="TRU110" s="747"/>
      <c r="TRV110" s="747"/>
      <c r="TRW110" s="747"/>
      <c r="TRX110" s="747"/>
      <c r="TRY110" s="747"/>
      <c r="TRZ110" s="747"/>
      <c r="TSA110" s="747"/>
      <c r="TSB110" s="747"/>
      <c r="TSC110" s="747"/>
      <c r="TSD110" s="747"/>
      <c r="TSE110" s="747"/>
      <c r="TSF110" s="747"/>
      <c r="TSG110" s="747"/>
      <c r="TSH110" s="747"/>
      <c r="TSI110" s="747"/>
      <c r="TSJ110" s="747"/>
      <c r="TSK110" s="747"/>
      <c r="TSL110" s="747"/>
      <c r="TSM110" s="747"/>
      <c r="TSN110" s="747"/>
      <c r="TSO110" s="747"/>
      <c r="TSP110" s="747"/>
      <c r="TSQ110" s="747"/>
      <c r="TSR110" s="747"/>
      <c r="TSS110" s="747"/>
      <c r="TST110" s="747"/>
      <c r="TSU110" s="747"/>
      <c r="TSV110" s="747"/>
      <c r="TSW110" s="747"/>
      <c r="TSX110" s="747"/>
      <c r="TSY110" s="747"/>
      <c r="TSZ110" s="747"/>
      <c r="TTA110" s="747"/>
      <c r="TTB110" s="747"/>
      <c r="TTC110" s="747"/>
      <c r="TTD110" s="747"/>
      <c r="TTE110" s="747"/>
      <c r="TTF110" s="747"/>
      <c r="TTG110" s="747"/>
      <c r="TTH110" s="747"/>
      <c r="TTI110" s="747"/>
      <c r="TTJ110" s="747"/>
      <c r="TTK110" s="747"/>
      <c r="TTL110" s="747"/>
      <c r="TTM110" s="747"/>
      <c r="TTN110" s="747"/>
      <c r="TTO110" s="747"/>
      <c r="TTP110" s="747"/>
      <c r="TTQ110" s="747"/>
      <c r="TTR110" s="747"/>
      <c r="TTS110" s="747"/>
      <c r="TTT110" s="747"/>
      <c r="TTU110" s="747"/>
      <c r="TTV110" s="747"/>
      <c r="TTW110" s="747"/>
      <c r="TTX110" s="747"/>
      <c r="TTY110" s="747"/>
      <c r="TTZ110" s="747"/>
      <c r="TUA110" s="747"/>
      <c r="TUB110" s="747"/>
      <c r="TUC110" s="747"/>
      <c r="TUD110" s="747"/>
      <c r="TUE110" s="747"/>
      <c r="TUF110" s="747"/>
      <c r="TUG110" s="747"/>
      <c r="TUH110" s="747"/>
      <c r="TUI110" s="747"/>
      <c r="TUJ110" s="747"/>
      <c r="TUK110" s="747"/>
      <c r="TUL110" s="747"/>
      <c r="TUM110" s="747"/>
      <c r="TUN110" s="747"/>
      <c r="TUO110" s="747"/>
      <c r="TUP110" s="747"/>
      <c r="TUQ110" s="747"/>
      <c r="TUR110" s="747"/>
      <c r="TUS110" s="747"/>
      <c r="TUT110" s="747"/>
      <c r="TUU110" s="747"/>
      <c r="TUV110" s="747"/>
      <c r="TUW110" s="747"/>
      <c r="TUX110" s="747"/>
      <c r="TUY110" s="747"/>
      <c r="TUZ110" s="747"/>
      <c r="TVA110" s="747"/>
      <c r="TVB110" s="747"/>
      <c r="TVC110" s="747"/>
      <c r="TVD110" s="747"/>
      <c r="TVE110" s="747"/>
      <c r="TVF110" s="747"/>
      <c r="TVG110" s="747"/>
      <c r="TVH110" s="747"/>
      <c r="TVI110" s="747"/>
      <c r="TVJ110" s="747"/>
      <c r="TVK110" s="747"/>
      <c r="TVL110" s="747"/>
      <c r="TVM110" s="747"/>
      <c r="TVN110" s="747"/>
      <c r="TVO110" s="747"/>
      <c r="TVP110" s="747"/>
      <c r="TVQ110" s="747"/>
      <c r="TVR110" s="747"/>
      <c r="TVS110" s="747"/>
      <c r="TVT110" s="747"/>
      <c r="TVU110" s="747"/>
      <c r="TVV110" s="747"/>
      <c r="TVW110" s="747"/>
      <c r="TVX110" s="747"/>
      <c r="TVY110" s="747"/>
      <c r="TVZ110" s="747"/>
      <c r="TWA110" s="747"/>
      <c r="TWB110" s="747"/>
      <c r="TWC110" s="747"/>
      <c r="TWD110" s="747"/>
      <c r="TWE110" s="747"/>
      <c r="TWF110" s="747"/>
      <c r="TWG110" s="747"/>
      <c r="TWH110" s="747"/>
      <c r="TWI110" s="747"/>
      <c r="TWJ110" s="747"/>
      <c r="TWK110" s="747"/>
      <c r="TWL110" s="747"/>
      <c r="TWM110" s="747"/>
      <c r="TWN110" s="747"/>
      <c r="TWO110" s="747"/>
      <c r="TWP110" s="747"/>
      <c r="TWQ110" s="747"/>
      <c r="TWR110" s="747"/>
      <c r="TWS110" s="747"/>
      <c r="TWT110" s="747"/>
      <c r="TWU110" s="747"/>
      <c r="TWV110" s="747"/>
      <c r="TWW110" s="747"/>
      <c r="TWX110" s="747"/>
      <c r="TWY110" s="747"/>
      <c r="TWZ110" s="747"/>
      <c r="TXA110" s="747"/>
      <c r="TXB110" s="747"/>
      <c r="TXC110" s="747"/>
      <c r="TXD110" s="747"/>
      <c r="TXE110" s="747"/>
      <c r="TXF110" s="747"/>
      <c r="TXG110" s="747"/>
      <c r="TXH110" s="747"/>
      <c r="TXI110" s="747"/>
      <c r="TXJ110" s="747"/>
      <c r="TXK110" s="747"/>
      <c r="TXL110" s="747"/>
      <c r="TXM110" s="747"/>
      <c r="TXN110" s="747"/>
      <c r="TXO110" s="747"/>
      <c r="TXP110" s="747"/>
      <c r="TXQ110" s="747"/>
      <c r="TXR110" s="747"/>
      <c r="TXS110" s="747"/>
      <c r="TXT110" s="747"/>
      <c r="TXU110" s="747"/>
      <c r="TXV110" s="747"/>
      <c r="TXW110" s="747"/>
      <c r="TXX110" s="747"/>
      <c r="TXY110" s="747"/>
      <c r="TXZ110" s="747"/>
      <c r="TYA110" s="747"/>
      <c r="TYB110" s="747"/>
      <c r="TYC110" s="747"/>
      <c r="TYD110" s="747"/>
      <c r="TYE110" s="747"/>
      <c r="TYF110" s="747"/>
      <c r="TYG110" s="747"/>
      <c r="TYH110" s="747"/>
      <c r="TYI110" s="747"/>
      <c r="TYJ110" s="747"/>
      <c r="TYK110" s="747"/>
      <c r="TYL110" s="747"/>
      <c r="TYM110" s="747"/>
      <c r="TYN110" s="747"/>
      <c r="TYO110" s="747"/>
      <c r="TYP110" s="747"/>
      <c r="TYQ110" s="747"/>
      <c r="TYR110" s="747"/>
      <c r="TYS110" s="747"/>
      <c r="TYT110" s="747"/>
      <c r="TYU110" s="747"/>
      <c r="TYV110" s="747"/>
      <c r="TYW110" s="747"/>
      <c r="TYX110" s="747"/>
      <c r="TYY110" s="747"/>
      <c r="TYZ110" s="747"/>
      <c r="TZA110" s="747"/>
      <c r="TZB110" s="747"/>
      <c r="TZC110" s="747"/>
      <c r="TZD110" s="747"/>
      <c r="TZE110" s="747"/>
      <c r="TZF110" s="747"/>
      <c r="TZG110" s="747"/>
      <c r="TZH110" s="747"/>
      <c r="TZI110" s="747"/>
      <c r="TZJ110" s="747"/>
      <c r="TZK110" s="747"/>
      <c r="TZL110" s="747"/>
      <c r="TZM110" s="747"/>
      <c r="TZN110" s="747"/>
      <c r="TZO110" s="747"/>
      <c r="TZP110" s="747"/>
      <c r="TZQ110" s="747"/>
      <c r="TZR110" s="747"/>
      <c r="TZS110" s="747"/>
      <c r="TZT110" s="747"/>
      <c r="TZU110" s="747"/>
      <c r="TZV110" s="747"/>
      <c r="TZW110" s="747"/>
      <c r="TZX110" s="747"/>
      <c r="TZY110" s="747"/>
      <c r="TZZ110" s="747"/>
      <c r="UAA110" s="747"/>
      <c r="UAB110" s="747"/>
      <c r="UAC110" s="747"/>
      <c r="UAD110" s="747"/>
      <c r="UAE110" s="747"/>
      <c r="UAF110" s="747"/>
      <c r="UAG110" s="747"/>
      <c r="UAH110" s="747"/>
      <c r="UAI110" s="747"/>
      <c r="UAJ110" s="747"/>
      <c r="UAK110" s="747"/>
      <c r="UAL110" s="747"/>
      <c r="UAM110" s="747"/>
      <c r="UAN110" s="747"/>
      <c r="UAO110" s="747"/>
      <c r="UAP110" s="747"/>
      <c r="UAQ110" s="747"/>
      <c r="UAR110" s="747"/>
      <c r="UAS110" s="747"/>
      <c r="UAT110" s="747"/>
      <c r="UAU110" s="747"/>
      <c r="UAV110" s="747"/>
      <c r="UAW110" s="747"/>
      <c r="UAX110" s="747"/>
      <c r="UAY110" s="747"/>
      <c r="UAZ110" s="747"/>
      <c r="UBA110" s="747"/>
      <c r="UBB110" s="747"/>
      <c r="UBC110" s="747"/>
      <c r="UBD110" s="747"/>
      <c r="UBE110" s="747"/>
      <c r="UBF110" s="747"/>
      <c r="UBG110" s="747"/>
      <c r="UBH110" s="747"/>
      <c r="UBI110" s="747"/>
      <c r="UBJ110" s="747"/>
      <c r="UBK110" s="747"/>
      <c r="UBL110" s="747"/>
      <c r="UBM110" s="747"/>
      <c r="UBN110" s="747"/>
      <c r="UBO110" s="747"/>
      <c r="UBP110" s="747"/>
      <c r="UBQ110" s="747"/>
      <c r="UBR110" s="747"/>
      <c r="UBS110" s="747"/>
      <c r="UBT110" s="747"/>
      <c r="UBU110" s="747"/>
      <c r="UBV110" s="747"/>
      <c r="UBW110" s="747"/>
      <c r="UBX110" s="747"/>
      <c r="UBY110" s="747"/>
      <c r="UBZ110" s="747"/>
      <c r="UCA110" s="747"/>
      <c r="UCB110" s="747"/>
      <c r="UCC110" s="747"/>
      <c r="UCD110" s="747"/>
      <c r="UCE110" s="747"/>
      <c r="UCF110" s="747"/>
      <c r="UCG110" s="747"/>
      <c r="UCH110" s="747"/>
      <c r="UCI110" s="747"/>
      <c r="UCJ110" s="747"/>
      <c r="UCK110" s="747"/>
      <c r="UCL110" s="747"/>
      <c r="UCM110" s="747"/>
      <c r="UCN110" s="747"/>
      <c r="UCO110" s="747"/>
      <c r="UCP110" s="747"/>
      <c r="UCQ110" s="747"/>
      <c r="UCR110" s="747"/>
      <c r="UCS110" s="747"/>
      <c r="UCT110" s="747"/>
      <c r="UCU110" s="747"/>
      <c r="UCV110" s="747"/>
      <c r="UCW110" s="747"/>
      <c r="UCX110" s="747"/>
      <c r="UCY110" s="747"/>
      <c r="UCZ110" s="747"/>
      <c r="UDA110" s="747"/>
      <c r="UDB110" s="747"/>
      <c r="UDC110" s="747"/>
      <c r="UDD110" s="747"/>
      <c r="UDE110" s="747"/>
      <c r="UDF110" s="747"/>
      <c r="UDG110" s="747"/>
      <c r="UDH110" s="747"/>
      <c r="UDI110" s="747"/>
      <c r="UDJ110" s="747"/>
      <c r="UDK110" s="747"/>
      <c r="UDL110" s="747"/>
      <c r="UDM110" s="747"/>
      <c r="UDN110" s="747"/>
      <c r="UDO110" s="747"/>
      <c r="UDP110" s="747"/>
      <c r="UDQ110" s="747"/>
      <c r="UDR110" s="747"/>
      <c r="UDS110" s="747"/>
      <c r="UDT110" s="747"/>
      <c r="UDU110" s="747"/>
      <c r="UDV110" s="747"/>
      <c r="UDW110" s="747"/>
      <c r="UDX110" s="747"/>
      <c r="UDY110" s="747"/>
      <c r="UDZ110" s="747"/>
      <c r="UEA110" s="747"/>
      <c r="UEB110" s="747"/>
      <c r="UEC110" s="747"/>
      <c r="UED110" s="747"/>
      <c r="UEE110" s="747"/>
      <c r="UEF110" s="747"/>
      <c r="UEG110" s="747"/>
      <c r="UEH110" s="747"/>
      <c r="UEI110" s="747"/>
      <c r="UEJ110" s="747"/>
      <c r="UEK110" s="747"/>
      <c r="UEL110" s="747"/>
      <c r="UEM110" s="747"/>
      <c r="UEN110" s="747"/>
      <c r="UEO110" s="747"/>
      <c r="UEP110" s="747"/>
      <c r="UEQ110" s="747"/>
      <c r="UER110" s="747"/>
      <c r="UES110" s="747"/>
      <c r="UET110" s="747"/>
      <c r="UEU110" s="747"/>
      <c r="UEV110" s="747"/>
      <c r="UEW110" s="747"/>
      <c r="UEX110" s="747"/>
      <c r="UEY110" s="747"/>
      <c r="UEZ110" s="747"/>
      <c r="UFA110" s="747"/>
      <c r="UFB110" s="747"/>
      <c r="UFC110" s="747"/>
      <c r="UFD110" s="747"/>
      <c r="UFE110" s="747"/>
      <c r="UFF110" s="747"/>
      <c r="UFG110" s="747"/>
      <c r="UFH110" s="747"/>
      <c r="UFI110" s="747"/>
      <c r="UFJ110" s="747"/>
      <c r="UFK110" s="747"/>
      <c r="UFL110" s="747"/>
      <c r="UFM110" s="747"/>
      <c r="UFN110" s="747"/>
      <c r="UFO110" s="747"/>
      <c r="UFP110" s="747"/>
      <c r="UFQ110" s="747"/>
      <c r="UFR110" s="747"/>
      <c r="UFS110" s="747"/>
      <c r="UFT110" s="747"/>
      <c r="UFU110" s="747"/>
      <c r="UFV110" s="747"/>
      <c r="UFW110" s="747"/>
      <c r="UFX110" s="747"/>
      <c r="UFY110" s="747"/>
      <c r="UFZ110" s="747"/>
      <c r="UGA110" s="747"/>
      <c r="UGB110" s="747"/>
      <c r="UGC110" s="747"/>
      <c r="UGD110" s="747"/>
      <c r="UGE110" s="747"/>
      <c r="UGF110" s="747"/>
      <c r="UGG110" s="747"/>
      <c r="UGH110" s="747"/>
      <c r="UGI110" s="747"/>
      <c r="UGJ110" s="747"/>
      <c r="UGK110" s="747"/>
      <c r="UGL110" s="747"/>
      <c r="UGM110" s="747"/>
      <c r="UGN110" s="747"/>
      <c r="UGO110" s="747"/>
      <c r="UGP110" s="747"/>
      <c r="UGQ110" s="747"/>
      <c r="UGR110" s="747"/>
      <c r="UGS110" s="747"/>
      <c r="UGT110" s="747"/>
      <c r="UGU110" s="747"/>
      <c r="UGV110" s="747"/>
      <c r="UGW110" s="747"/>
      <c r="UGX110" s="747"/>
      <c r="UGY110" s="747"/>
      <c r="UGZ110" s="747"/>
      <c r="UHA110" s="747"/>
      <c r="UHB110" s="747"/>
      <c r="UHC110" s="747"/>
      <c r="UHD110" s="747"/>
      <c r="UHE110" s="747"/>
      <c r="UHF110" s="747"/>
      <c r="UHG110" s="747"/>
      <c r="UHH110" s="747"/>
      <c r="UHI110" s="747"/>
      <c r="UHJ110" s="747"/>
      <c r="UHK110" s="747"/>
      <c r="UHL110" s="747"/>
      <c r="UHM110" s="747"/>
      <c r="UHN110" s="747"/>
      <c r="UHO110" s="747"/>
      <c r="UHP110" s="747"/>
      <c r="UHQ110" s="747"/>
      <c r="UHR110" s="747"/>
      <c r="UHS110" s="747"/>
      <c r="UHT110" s="747"/>
      <c r="UHU110" s="747"/>
      <c r="UHV110" s="747"/>
      <c r="UHW110" s="747"/>
      <c r="UHX110" s="747"/>
      <c r="UHY110" s="747"/>
      <c r="UHZ110" s="747"/>
      <c r="UIA110" s="747"/>
      <c r="UIB110" s="747"/>
      <c r="UIC110" s="747"/>
      <c r="UID110" s="747"/>
      <c r="UIE110" s="747"/>
      <c r="UIF110" s="747"/>
      <c r="UIG110" s="747"/>
      <c r="UIH110" s="747"/>
      <c r="UII110" s="747"/>
      <c r="UIJ110" s="747"/>
      <c r="UIK110" s="747"/>
      <c r="UIL110" s="747"/>
      <c r="UIM110" s="747"/>
      <c r="UIN110" s="747"/>
      <c r="UIO110" s="747"/>
      <c r="UIP110" s="747"/>
      <c r="UIQ110" s="747"/>
      <c r="UIR110" s="747"/>
      <c r="UIS110" s="747"/>
      <c r="UIT110" s="747"/>
      <c r="UIU110" s="747"/>
      <c r="UIV110" s="747"/>
      <c r="UIW110" s="747"/>
      <c r="UIX110" s="747"/>
      <c r="UIY110" s="747"/>
      <c r="UIZ110" s="747"/>
      <c r="UJA110" s="747"/>
      <c r="UJB110" s="747"/>
      <c r="UJC110" s="747"/>
      <c r="UJD110" s="747"/>
      <c r="UJE110" s="747"/>
      <c r="UJF110" s="747"/>
      <c r="UJG110" s="747"/>
      <c r="UJH110" s="747"/>
      <c r="UJI110" s="747"/>
      <c r="UJJ110" s="747"/>
      <c r="UJK110" s="747"/>
      <c r="UJL110" s="747"/>
      <c r="UJM110" s="747"/>
      <c r="UJN110" s="747"/>
      <c r="UJO110" s="747"/>
      <c r="UJP110" s="747"/>
      <c r="UJQ110" s="747"/>
      <c r="UJR110" s="747"/>
      <c r="UJS110" s="747"/>
      <c r="UJT110" s="747"/>
      <c r="UJU110" s="747"/>
      <c r="UJV110" s="747"/>
      <c r="UJW110" s="747"/>
      <c r="UJX110" s="747"/>
      <c r="UJY110" s="747"/>
      <c r="UJZ110" s="747"/>
      <c r="UKA110" s="747"/>
      <c r="UKB110" s="747"/>
      <c r="UKC110" s="747"/>
      <c r="UKD110" s="747"/>
      <c r="UKE110" s="747"/>
      <c r="UKF110" s="747"/>
      <c r="UKG110" s="747"/>
      <c r="UKH110" s="747"/>
      <c r="UKI110" s="747"/>
      <c r="UKJ110" s="747"/>
      <c r="UKK110" s="747"/>
      <c r="UKL110" s="747"/>
      <c r="UKM110" s="747"/>
      <c r="UKN110" s="747"/>
      <c r="UKO110" s="747"/>
      <c r="UKP110" s="747"/>
      <c r="UKQ110" s="747"/>
      <c r="UKR110" s="747"/>
      <c r="UKS110" s="747"/>
      <c r="UKT110" s="747"/>
      <c r="UKU110" s="747"/>
      <c r="UKV110" s="747"/>
      <c r="UKW110" s="747"/>
      <c r="UKX110" s="747"/>
      <c r="UKY110" s="747"/>
      <c r="UKZ110" s="747"/>
      <c r="ULA110" s="747"/>
      <c r="ULB110" s="747"/>
      <c r="ULC110" s="747"/>
      <c r="ULD110" s="747"/>
      <c r="ULE110" s="747"/>
      <c r="ULF110" s="747"/>
      <c r="ULG110" s="747"/>
      <c r="ULH110" s="747"/>
      <c r="ULI110" s="747"/>
      <c r="ULJ110" s="747"/>
      <c r="ULK110" s="747"/>
      <c r="ULL110" s="747"/>
      <c r="ULM110" s="747"/>
      <c r="ULN110" s="747"/>
      <c r="ULO110" s="747"/>
      <c r="ULP110" s="747"/>
      <c r="ULQ110" s="747"/>
      <c r="ULR110" s="747"/>
      <c r="ULS110" s="747"/>
      <c r="ULT110" s="747"/>
      <c r="ULU110" s="747"/>
      <c r="ULV110" s="747"/>
      <c r="ULW110" s="747"/>
      <c r="ULX110" s="747"/>
      <c r="ULY110" s="747"/>
      <c r="ULZ110" s="747"/>
      <c r="UMA110" s="747"/>
      <c r="UMB110" s="747"/>
      <c r="UMC110" s="747"/>
      <c r="UMD110" s="747"/>
      <c r="UME110" s="747"/>
      <c r="UMF110" s="747"/>
      <c r="UMG110" s="747"/>
      <c r="UMH110" s="747"/>
      <c r="UMI110" s="747"/>
      <c r="UMJ110" s="747"/>
      <c r="UMK110" s="747"/>
      <c r="UML110" s="747"/>
      <c r="UMM110" s="747"/>
      <c r="UMN110" s="747"/>
      <c r="UMO110" s="747"/>
      <c r="UMP110" s="747"/>
      <c r="UMQ110" s="747"/>
      <c r="UMR110" s="747"/>
      <c r="UMS110" s="747"/>
      <c r="UMT110" s="747"/>
      <c r="UMU110" s="747"/>
      <c r="UMV110" s="747"/>
      <c r="UMW110" s="747"/>
      <c r="UMX110" s="747"/>
      <c r="UMY110" s="747"/>
      <c r="UMZ110" s="747"/>
      <c r="UNA110" s="747"/>
      <c r="UNB110" s="747"/>
      <c r="UNC110" s="747"/>
      <c r="UND110" s="747"/>
      <c r="UNE110" s="747"/>
      <c r="UNF110" s="747"/>
      <c r="UNG110" s="747"/>
      <c r="UNH110" s="747"/>
      <c r="UNI110" s="747"/>
      <c r="UNJ110" s="747"/>
      <c r="UNK110" s="747"/>
      <c r="UNL110" s="747"/>
      <c r="UNM110" s="747"/>
      <c r="UNN110" s="747"/>
      <c r="UNO110" s="747"/>
      <c r="UNP110" s="747"/>
      <c r="UNQ110" s="747"/>
      <c r="UNR110" s="747"/>
      <c r="UNS110" s="747"/>
      <c r="UNT110" s="747"/>
      <c r="UNU110" s="747"/>
      <c r="UNV110" s="747"/>
      <c r="UNW110" s="747"/>
      <c r="UNX110" s="747"/>
      <c r="UNY110" s="747"/>
      <c r="UNZ110" s="747"/>
      <c r="UOA110" s="747"/>
      <c r="UOB110" s="747"/>
      <c r="UOC110" s="747"/>
      <c r="UOD110" s="747"/>
      <c r="UOE110" s="747"/>
      <c r="UOF110" s="747"/>
      <c r="UOG110" s="747"/>
      <c r="UOH110" s="747"/>
      <c r="UOI110" s="747"/>
      <c r="UOJ110" s="747"/>
      <c r="UOK110" s="747"/>
      <c r="UOL110" s="747"/>
      <c r="UOM110" s="747"/>
      <c r="UON110" s="747"/>
      <c r="UOO110" s="747"/>
      <c r="UOP110" s="747"/>
      <c r="UOQ110" s="747"/>
      <c r="UOR110" s="747"/>
      <c r="UOS110" s="747"/>
      <c r="UOT110" s="747"/>
      <c r="UOU110" s="747"/>
      <c r="UOV110" s="747"/>
      <c r="UOW110" s="747"/>
      <c r="UOX110" s="747"/>
      <c r="UOY110" s="747"/>
      <c r="UOZ110" s="747"/>
      <c r="UPA110" s="747"/>
      <c r="UPB110" s="747"/>
      <c r="UPC110" s="747"/>
      <c r="UPD110" s="747"/>
      <c r="UPE110" s="747"/>
      <c r="UPF110" s="747"/>
      <c r="UPG110" s="747"/>
      <c r="UPH110" s="747"/>
      <c r="UPI110" s="747"/>
      <c r="UPJ110" s="747"/>
      <c r="UPK110" s="747"/>
      <c r="UPL110" s="747"/>
      <c r="UPM110" s="747"/>
      <c r="UPN110" s="747"/>
      <c r="UPO110" s="747"/>
      <c r="UPP110" s="747"/>
      <c r="UPQ110" s="747"/>
      <c r="UPR110" s="747"/>
      <c r="UPS110" s="747"/>
      <c r="UPT110" s="747"/>
      <c r="UPU110" s="747"/>
      <c r="UPV110" s="747"/>
      <c r="UPW110" s="747"/>
      <c r="UPX110" s="747"/>
      <c r="UPY110" s="747"/>
      <c r="UPZ110" s="747"/>
      <c r="UQA110" s="747"/>
      <c r="UQB110" s="747"/>
      <c r="UQC110" s="747"/>
      <c r="UQD110" s="747"/>
      <c r="UQE110" s="747"/>
      <c r="UQF110" s="747"/>
      <c r="UQG110" s="747"/>
      <c r="UQH110" s="747"/>
      <c r="UQI110" s="747"/>
      <c r="UQJ110" s="747"/>
      <c r="UQK110" s="747"/>
      <c r="UQL110" s="747"/>
      <c r="UQM110" s="747"/>
      <c r="UQN110" s="747"/>
      <c r="UQO110" s="747"/>
      <c r="UQP110" s="747"/>
      <c r="UQQ110" s="747"/>
      <c r="UQR110" s="747"/>
      <c r="UQS110" s="747"/>
      <c r="UQT110" s="747"/>
      <c r="UQU110" s="747"/>
      <c r="UQV110" s="747"/>
      <c r="UQW110" s="747"/>
      <c r="UQX110" s="747"/>
      <c r="UQY110" s="747"/>
      <c r="UQZ110" s="747"/>
      <c r="URA110" s="747"/>
      <c r="URB110" s="747"/>
      <c r="URC110" s="747"/>
      <c r="URD110" s="747"/>
      <c r="URE110" s="747"/>
      <c r="URF110" s="747"/>
      <c r="URG110" s="747"/>
      <c r="URH110" s="747"/>
      <c r="URI110" s="747"/>
      <c r="URJ110" s="747"/>
      <c r="URK110" s="747"/>
      <c r="URL110" s="747"/>
      <c r="URM110" s="747"/>
      <c r="URN110" s="747"/>
      <c r="URO110" s="747"/>
      <c r="URP110" s="747"/>
      <c r="URQ110" s="747"/>
      <c r="URR110" s="747"/>
      <c r="URS110" s="747"/>
      <c r="URT110" s="747"/>
      <c r="URU110" s="747"/>
      <c r="URV110" s="747"/>
      <c r="URW110" s="747"/>
      <c r="URX110" s="747"/>
      <c r="URY110" s="747"/>
      <c r="URZ110" s="747"/>
      <c r="USA110" s="747"/>
      <c r="USB110" s="747"/>
      <c r="USC110" s="747"/>
      <c r="USD110" s="747"/>
      <c r="USE110" s="747"/>
      <c r="USF110" s="747"/>
      <c r="USG110" s="747"/>
      <c r="USH110" s="747"/>
      <c r="USI110" s="747"/>
      <c r="USJ110" s="747"/>
      <c r="USK110" s="747"/>
      <c r="USL110" s="747"/>
      <c r="USM110" s="747"/>
      <c r="USN110" s="747"/>
      <c r="USO110" s="747"/>
      <c r="USP110" s="747"/>
      <c r="USQ110" s="747"/>
      <c r="USR110" s="747"/>
      <c r="USS110" s="747"/>
      <c r="UST110" s="747"/>
      <c r="USU110" s="747"/>
      <c r="USV110" s="747"/>
      <c r="USW110" s="747"/>
      <c r="USX110" s="747"/>
      <c r="USY110" s="747"/>
      <c r="USZ110" s="747"/>
      <c r="UTA110" s="747"/>
      <c r="UTB110" s="747"/>
      <c r="UTC110" s="747"/>
      <c r="UTD110" s="747"/>
      <c r="UTE110" s="747"/>
      <c r="UTF110" s="747"/>
      <c r="UTG110" s="747"/>
      <c r="UTH110" s="747"/>
      <c r="UTI110" s="747"/>
      <c r="UTJ110" s="747"/>
      <c r="UTK110" s="747"/>
      <c r="UTL110" s="747"/>
      <c r="UTM110" s="747"/>
      <c r="UTN110" s="747"/>
      <c r="UTO110" s="747"/>
      <c r="UTP110" s="747"/>
      <c r="UTQ110" s="747"/>
      <c r="UTR110" s="747"/>
      <c r="UTS110" s="747"/>
      <c r="UTT110" s="747"/>
      <c r="UTU110" s="747"/>
      <c r="UTV110" s="747"/>
      <c r="UTW110" s="747"/>
      <c r="UTX110" s="747"/>
      <c r="UTY110" s="747"/>
      <c r="UTZ110" s="747"/>
      <c r="UUA110" s="747"/>
      <c r="UUB110" s="747"/>
      <c r="UUC110" s="747"/>
      <c r="UUD110" s="747"/>
      <c r="UUE110" s="747"/>
      <c r="UUF110" s="747"/>
      <c r="UUG110" s="747"/>
      <c r="UUH110" s="747"/>
      <c r="UUI110" s="747"/>
      <c r="UUJ110" s="747"/>
      <c r="UUK110" s="747"/>
      <c r="UUL110" s="747"/>
      <c r="UUM110" s="747"/>
      <c r="UUN110" s="747"/>
      <c r="UUO110" s="747"/>
      <c r="UUP110" s="747"/>
      <c r="UUQ110" s="747"/>
      <c r="UUR110" s="747"/>
      <c r="UUS110" s="747"/>
      <c r="UUT110" s="747"/>
      <c r="UUU110" s="747"/>
      <c r="UUV110" s="747"/>
      <c r="UUW110" s="747"/>
      <c r="UUX110" s="747"/>
      <c r="UUY110" s="747"/>
      <c r="UUZ110" s="747"/>
      <c r="UVA110" s="747"/>
      <c r="UVB110" s="747"/>
      <c r="UVC110" s="747"/>
      <c r="UVD110" s="747"/>
      <c r="UVE110" s="747"/>
      <c r="UVF110" s="747"/>
      <c r="UVG110" s="747"/>
      <c r="UVH110" s="747"/>
      <c r="UVI110" s="747"/>
      <c r="UVJ110" s="747"/>
      <c r="UVK110" s="747"/>
      <c r="UVL110" s="747"/>
      <c r="UVM110" s="747"/>
      <c r="UVN110" s="747"/>
      <c r="UVO110" s="747"/>
      <c r="UVP110" s="747"/>
      <c r="UVQ110" s="747"/>
      <c r="UVR110" s="747"/>
      <c r="UVS110" s="747"/>
      <c r="UVT110" s="747"/>
      <c r="UVU110" s="747"/>
      <c r="UVV110" s="747"/>
      <c r="UVW110" s="747"/>
      <c r="UVX110" s="747"/>
      <c r="UVY110" s="747"/>
      <c r="UVZ110" s="747"/>
      <c r="UWA110" s="747"/>
      <c r="UWB110" s="747"/>
      <c r="UWC110" s="747"/>
      <c r="UWD110" s="747"/>
      <c r="UWE110" s="747"/>
      <c r="UWF110" s="747"/>
      <c r="UWG110" s="747"/>
      <c r="UWH110" s="747"/>
      <c r="UWI110" s="747"/>
      <c r="UWJ110" s="747"/>
      <c r="UWK110" s="747"/>
      <c r="UWL110" s="747"/>
      <c r="UWM110" s="747"/>
      <c r="UWN110" s="747"/>
      <c r="UWO110" s="747"/>
      <c r="UWP110" s="747"/>
      <c r="UWQ110" s="747"/>
      <c r="UWR110" s="747"/>
      <c r="UWS110" s="747"/>
      <c r="UWT110" s="747"/>
      <c r="UWU110" s="747"/>
      <c r="UWV110" s="747"/>
      <c r="UWW110" s="747"/>
      <c r="UWX110" s="747"/>
      <c r="UWY110" s="747"/>
      <c r="UWZ110" s="747"/>
      <c r="UXA110" s="747"/>
      <c r="UXB110" s="747"/>
      <c r="UXC110" s="747"/>
      <c r="UXD110" s="747"/>
      <c r="UXE110" s="747"/>
      <c r="UXF110" s="747"/>
      <c r="UXG110" s="747"/>
      <c r="UXH110" s="747"/>
      <c r="UXI110" s="747"/>
      <c r="UXJ110" s="747"/>
      <c r="UXK110" s="747"/>
      <c r="UXL110" s="747"/>
      <c r="UXM110" s="747"/>
      <c r="UXN110" s="747"/>
      <c r="UXO110" s="747"/>
      <c r="UXP110" s="747"/>
      <c r="UXQ110" s="747"/>
      <c r="UXR110" s="747"/>
      <c r="UXS110" s="747"/>
      <c r="UXT110" s="747"/>
      <c r="UXU110" s="747"/>
      <c r="UXV110" s="747"/>
      <c r="UXW110" s="747"/>
      <c r="UXX110" s="747"/>
      <c r="UXY110" s="747"/>
      <c r="UXZ110" s="747"/>
      <c r="UYA110" s="747"/>
      <c r="UYB110" s="747"/>
      <c r="UYC110" s="747"/>
      <c r="UYD110" s="747"/>
      <c r="UYE110" s="747"/>
      <c r="UYF110" s="747"/>
      <c r="UYG110" s="747"/>
      <c r="UYH110" s="747"/>
      <c r="UYI110" s="747"/>
      <c r="UYJ110" s="747"/>
      <c r="UYK110" s="747"/>
      <c r="UYL110" s="747"/>
      <c r="UYM110" s="747"/>
      <c r="UYN110" s="747"/>
      <c r="UYO110" s="747"/>
      <c r="UYP110" s="747"/>
      <c r="UYQ110" s="747"/>
      <c r="UYR110" s="747"/>
      <c r="UYS110" s="747"/>
      <c r="UYT110" s="747"/>
      <c r="UYU110" s="747"/>
      <c r="UYV110" s="747"/>
      <c r="UYW110" s="747"/>
      <c r="UYX110" s="747"/>
      <c r="UYY110" s="747"/>
      <c r="UYZ110" s="747"/>
      <c r="UZA110" s="747"/>
      <c r="UZB110" s="747"/>
      <c r="UZC110" s="747"/>
      <c r="UZD110" s="747"/>
      <c r="UZE110" s="747"/>
      <c r="UZF110" s="747"/>
      <c r="UZG110" s="747"/>
      <c r="UZH110" s="747"/>
      <c r="UZI110" s="747"/>
      <c r="UZJ110" s="747"/>
      <c r="UZK110" s="747"/>
      <c r="UZL110" s="747"/>
      <c r="UZM110" s="747"/>
      <c r="UZN110" s="747"/>
      <c r="UZO110" s="747"/>
      <c r="UZP110" s="747"/>
      <c r="UZQ110" s="747"/>
      <c r="UZR110" s="747"/>
      <c r="UZS110" s="747"/>
      <c r="UZT110" s="747"/>
      <c r="UZU110" s="747"/>
      <c r="UZV110" s="747"/>
      <c r="UZW110" s="747"/>
      <c r="UZX110" s="747"/>
      <c r="UZY110" s="747"/>
      <c r="UZZ110" s="747"/>
      <c r="VAA110" s="747"/>
      <c r="VAB110" s="747"/>
      <c r="VAC110" s="747"/>
      <c r="VAD110" s="747"/>
      <c r="VAE110" s="747"/>
      <c r="VAF110" s="747"/>
      <c r="VAG110" s="747"/>
      <c r="VAH110" s="747"/>
      <c r="VAI110" s="747"/>
      <c r="VAJ110" s="747"/>
      <c r="VAK110" s="747"/>
      <c r="VAL110" s="747"/>
      <c r="VAM110" s="747"/>
      <c r="VAN110" s="747"/>
      <c r="VAO110" s="747"/>
      <c r="VAP110" s="747"/>
      <c r="VAQ110" s="747"/>
      <c r="VAR110" s="747"/>
      <c r="VAS110" s="747"/>
      <c r="VAT110" s="747"/>
      <c r="VAU110" s="747"/>
      <c r="VAV110" s="747"/>
      <c r="VAW110" s="747"/>
      <c r="VAX110" s="747"/>
      <c r="VAY110" s="747"/>
      <c r="VAZ110" s="747"/>
      <c r="VBA110" s="747"/>
      <c r="VBB110" s="747"/>
      <c r="VBC110" s="747"/>
      <c r="VBD110" s="747"/>
      <c r="VBE110" s="747"/>
      <c r="VBF110" s="747"/>
      <c r="VBG110" s="747"/>
      <c r="VBH110" s="747"/>
      <c r="VBI110" s="747"/>
      <c r="VBJ110" s="747"/>
      <c r="VBK110" s="747"/>
      <c r="VBL110" s="747"/>
      <c r="VBM110" s="747"/>
      <c r="VBN110" s="747"/>
      <c r="VBO110" s="747"/>
      <c r="VBP110" s="747"/>
      <c r="VBQ110" s="747"/>
      <c r="VBR110" s="747"/>
      <c r="VBS110" s="747"/>
      <c r="VBT110" s="747"/>
      <c r="VBU110" s="747"/>
      <c r="VBV110" s="747"/>
      <c r="VBW110" s="747"/>
      <c r="VBX110" s="747"/>
      <c r="VBY110" s="747"/>
      <c r="VBZ110" s="747"/>
      <c r="VCA110" s="747"/>
      <c r="VCB110" s="747"/>
      <c r="VCC110" s="747"/>
      <c r="VCD110" s="747"/>
      <c r="VCE110" s="747"/>
      <c r="VCF110" s="747"/>
      <c r="VCG110" s="747"/>
      <c r="VCH110" s="747"/>
      <c r="VCI110" s="747"/>
      <c r="VCJ110" s="747"/>
      <c r="VCK110" s="747"/>
      <c r="VCL110" s="747"/>
      <c r="VCM110" s="747"/>
      <c r="VCN110" s="747"/>
      <c r="VCO110" s="747"/>
      <c r="VCP110" s="747"/>
      <c r="VCQ110" s="747"/>
      <c r="VCR110" s="747"/>
      <c r="VCS110" s="747"/>
      <c r="VCT110" s="747"/>
      <c r="VCU110" s="747"/>
      <c r="VCV110" s="747"/>
      <c r="VCW110" s="747"/>
      <c r="VCX110" s="747"/>
      <c r="VCY110" s="747"/>
      <c r="VCZ110" s="747"/>
      <c r="VDA110" s="747"/>
      <c r="VDB110" s="747"/>
      <c r="VDC110" s="747"/>
      <c r="VDD110" s="747"/>
      <c r="VDE110" s="747"/>
      <c r="VDF110" s="747"/>
      <c r="VDG110" s="747"/>
      <c r="VDH110" s="747"/>
      <c r="VDI110" s="747"/>
      <c r="VDJ110" s="747"/>
      <c r="VDK110" s="747"/>
      <c r="VDL110" s="747"/>
      <c r="VDM110" s="747"/>
      <c r="VDN110" s="747"/>
      <c r="VDO110" s="747"/>
      <c r="VDP110" s="747"/>
      <c r="VDQ110" s="747"/>
      <c r="VDR110" s="747"/>
      <c r="VDS110" s="747"/>
      <c r="VDT110" s="747"/>
      <c r="VDU110" s="747"/>
      <c r="VDV110" s="747"/>
      <c r="VDW110" s="747"/>
      <c r="VDX110" s="747"/>
      <c r="VDY110" s="747"/>
      <c r="VDZ110" s="747"/>
      <c r="VEA110" s="747"/>
      <c r="VEB110" s="747"/>
      <c r="VEC110" s="747"/>
      <c r="VED110" s="747"/>
      <c r="VEE110" s="747"/>
      <c r="VEF110" s="747"/>
      <c r="VEG110" s="747"/>
      <c r="VEH110" s="747"/>
      <c r="VEI110" s="747"/>
      <c r="VEJ110" s="747"/>
      <c r="VEK110" s="747"/>
      <c r="VEL110" s="747"/>
      <c r="VEM110" s="747"/>
      <c r="VEN110" s="747"/>
      <c r="VEO110" s="747"/>
      <c r="VEP110" s="747"/>
      <c r="VEQ110" s="747"/>
      <c r="VER110" s="747"/>
      <c r="VES110" s="747"/>
      <c r="VET110" s="747"/>
      <c r="VEU110" s="747"/>
      <c r="VEV110" s="747"/>
      <c r="VEW110" s="747"/>
      <c r="VEX110" s="747"/>
      <c r="VEY110" s="747"/>
      <c r="VEZ110" s="747"/>
      <c r="VFA110" s="747"/>
      <c r="VFB110" s="747"/>
      <c r="VFC110" s="747"/>
      <c r="VFD110" s="747"/>
      <c r="VFE110" s="747"/>
      <c r="VFF110" s="747"/>
      <c r="VFG110" s="747"/>
      <c r="VFH110" s="747"/>
      <c r="VFI110" s="747"/>
      <c r="VFJ110" s="747"/>
      <c r="VFK110" s="747"/>
      <c r="VFL110" s="747"/>
      <c r="VFM110" s="747"/>
      <c r="VFN110" s="747"/>
      <c r="VFO110" s="747"/>
      <c r="VFP110" s="747"/>
      <c r="VFQ110" s="747"/>
      <c r="VFR110" s="747"/>
      <c r="VFS110" s="747"/>
      <c r="VFT110" s="747"/>
      <c r="VFU110" s="747"/>
      <c r="VFV110" s="747"/>
      <c r="VFW110" s="747"/>
      <c r="VFX110" s="747"/>
      <c r="VFY110" s="747"/>
      <c r="VFZ110" s="747"/>
      <c r="VGA110" s="747"/>
      <c r="VGB110" s="747"/>
      <c r="VGC110" s="747"/>
      <c r="VGD110" s="747"/>
      <c r="VGE110" s="747"/>
      <c r="VGF110" s="747"/>
      <c r="VGG110" s="747"/>
      <c r="VGH110" s="747"/>
      <c r="VGI110" s="747"/>
      <c r="VGJ110" s="747"/>
      <c r="VGK110" s="747"/>
      <c r="VGL110" s="747"/>
      <c r="VGM110" s="747"/>
      <c r="VGN110" s="747"/>
      <c r="VGO110" s="747"/>
      <c r="VGP110" s="747"/>
      <c r="VGQ110" s="747"/>
      <c r="VGR110" s="747"/>
      <c r="VGS110" s="747"/>
      <c r="VGT110" s="747"/>
      <c r="VGU110" s="747"/>
      <c r="VGV110" s="747"/>
      <c r="VGW110" s="747"/>
      <c r="VGX110" s="747"/>
      <c r="VGY110" s="747"/>
      <c r="VGZ110" s="747"/>
      <c r="VHA110" s="747"/>
      <c r="VHB110" s="747"/>
      <c r="VHC110" s="747"/>
      <c r="VHD110" s="747"/>
      <c r="VHE110" s="747"/>
      <c r="VHF110" s="747"/>
      <c r="VHG110" s="747"/>
      <c r="VHH110" s="747"/>
      <c r="VHI110" s="747"/>
      <c r="VHJ110" s="747"/>
      <c r="VHK110" s="747"/>
      <c r="VHL110" s="747"/>
      <c r="VHM110" s="747"/>
      <c r="VHN110" s="747"/>
      <c r="VHO110" s="747"/>
      <c r="VHP110" s="747"/>
      <c r="VHQ110" s="747"/>
      <c r="VHR110" s="747"/>
      <c r="VHS110" s="747"/>
      <c r="VHT110" s="747"/>
      <c r="VHU110" s="747"/>
      <c r="VHV110" s="747"/>
      <c r="VHW110" s="747"/>
      <c r="VHX110" s="747"/>
      <c r="VHY110" s="747"/>
      <c r="VHZ110" s="747"/>
      <c r="VIA110" s="747"/>
      <c r="VIB110" s="747"/>
      <c r="VIC110" s="747"/>
      <c r="VID110" s="747"/>
      <c r="VIE110" s="747"/>
      <c r="VIF110" s="747"/>
      <c r="VIG110" s="747"/>
      <c r="VIH110" s="747"/>
      <c r="VII110" s="747"/>
      <c r="VIJ110" s="747"/>
      <c r="VIK110" s="747"/>
      <c r="VIL110" s="747"/>
      <c r="VIM110" s="747"/>
      <c r="VIN110" s="747"/>
      <c r="VIO110" s="747"/>
      <c r="VIP110" s="747"/>
      <c r="VIQ110" s="747"/>
      <c r="VIR110" s="747"/>
      <c r="VIS110" s="747"/>
      <c r="VIT110" s="747"/>
      <c r="VIU110" s="747"/>
      <c r="VIV110" s="747"/>
      <c r="VIW110" s="747"/>
      <c r="VIX110" s="747"/>
      <c r="VIY110" s="747"/>
      <c r="VIZ110" s="747"/>
      <c r="VJA110" s="747"/>
      <c r="VJB110" s="747"/>
      <c r="VJC110" s="747"/>
      <c r="VJD110" s="747"/>
      <c r="VJE110" s="747"/>
      <c r="VJF110" s="747"/>
      <c r="VJG110" s="747"/>
      <c r="VJH110" s="747"/>
      <c r="VJI110" s="747"/>
      <c r="VJJ110" s="747"/>
      <c r="VJK110" s="747"/>
      <c r="VJL110" s="747"/>
      <c r="VJM110" s="747"/>
      <c r="VJN110" s="747"/>
      <c r="VJO110" s="747"/>
      <c r="VJP110" s="747"/>
      <c r="VJQ110" s="747"/>
      <c r="VJR110" s="747"/>
      <c r="VJS110" s="747"/>
      <c r="VJT110" s="747"/>
      <c r="VJU110" s="747"/>
      <c r="VJV110" s="747"/>
      <c r="VJW110" s="747"/>
      <c r="VJX110" s="747"/>
      <c r="VJY110" s="747"/>
      <c r="VJZ110" s="747"/>
      <c r="VKA110" s="747"/>
      <c r="VKB110" s="747"/>
      <c r="VKC110" s="747"/>
      <c r="VKD110" s="747"/>
      <c r="VKE110" s="747"/>
      <c r="VKF110" s="747"/>
      <c r="VKG110" s="747"/>
      <c r="VKH110" s="747"/>
      <c r="VKI110" s="747"/>
      <c r="VKJ110" s="747"/>
      <c r="VKK110" s="747"/>
      <c r="VKL110" s="747"/>
      <c r="VKM110" s="747"/>
      <c r="VKN110" s="747"/>
      <c r="VKO110" s="747"/>
      <c r="VKP110" s="747"/>
      <c r="VKQ110" s="747"/>
      <c r="VKR110" s="747"/>
      <c r="VKS110" s="747"/>
      <c r="VKT110" s="747"/>
      <c r="VKU110" s="747"/>
      <c r="VKV110" s="747"/>
      <c r="VKW110" s="747"/>
      <c r="VKX110" s="747"/>
      <c r="VKY110" s="747"/>
      <c r="VKZ110" s="747"/>
      <c r="VLA110" s="747"/>
      <c r="VLB110" s="747"/>
      <c r="VLC110" s="747"/>
      <c r="VLD110" s="747"/>
      <c r="VLE110" s="747"/>
      <c r="VLF110" s="747"/>
      <c r="VLG110" s="747"/>
      <c r="VLH110" s="747"/>
      <c r="VLI110" s="747"/>
      <c r="VLJ110" s="747"/>
      <c r="VLK110" s="747"/>
      <c r="VLL110" s="747"/>
      <c r="VLM110" s="747"/>
      <c r="VLN110" s="747"/>
      <c r="VLO110" s="747"/>
      <c r="VLP110" s="747"/>
      <c r="VLQ110" s="747"/>
      <c r="VLR110" s="747"/>
      <c r="VLS110" s="747"/>
      <c r="VLT110" s="747"/>
      <c r="VLU110" s="747"/>
      <c r="VLV110" s="747"/>
      <c r="VLW110" s="747"/>
      <c r="VLX110" s="747"/>
      <c r="VLY110" s="747"/>
      <c r="VLZ110" s="747"/>
      <c r="VMA110" s="747"/>
      <c r="VMB110" s="747"/>
      <c r="VMC110" s="747"/>
      <c r="VMD110" s="747"/>
      <c r="VME110" s="747"/>
      <c r="VMF110" s="747"/>
      <c r="VMG110" s="747"/>
      <c r="VMH110" s="747"/>
      <c r="VMI110" s="747"/>
      <c r="VMJ110" s="747"/>
      <c r="VMK110" s="747"/>
      <c r="VML110" s="747"/>
      <c r="VMM110" s="747"/>
      <c r="VMN110" s="747"/>
      <c r="VMO110" s="747"/>
      <c r="VMP110" s="747"/>
      <c r="VMQ110" s="747"/>
      <c r="VMR110" s="747"/>
      <c r="VMS110" s="747"/>
      <c r="VMT110" s="747"/>
      <c r="VMU110" s="747"/>
      <c r="VMV110" s="747"/>
      <c r="VMW110" s="747"/>
      <c r="VMX110" s="747"/>
      <c r="VMY110" s="747"/>
      <c r="VMZ110" s="747"/>
      <c r="VNA110" s="747"/>
      <c r="VNB110" s="747"/>
      <c r="VNC110" s="747"/>
      <c r="VND110" s="747"/>
      <c r="VNE110" s="747"/>
      <c r="VNF110" s="747"/>
      <c r="VNG110" s="747"/>
      <c r="VNH110" s="747"/>
      <c r="VNI110" s="747"/>
      <c r="VNJ110" s="747"/>
      <c r="VNK110" s="747"/>
      <c r="VNL110" s="747"/>
      <c r="VNM110" s="747"/>
      <c r="VNN110" s="747"/>
      <c r="VNO110" s="747"/>
      <c r="VNP110" s="747"/>
      <c r="VNQ110" s="747"/>
      <c r="VNR110" s="747"/>
      <c r="VNS110" s="747"/>
      <c r="VNT110" s="747"/>
      <c r="VNU110" s="747"/>
      <c r="VNV110" s="747"/>
      <c r="VNW110" s="747"/>
      <c r="VNX110" s="747"/>
      <c r="VNY110" s="747"/>
      <c r="VNZ110" s="747"/>
      <c r="VOA110" s="747"/>
      <c r="VOB110" s="747"/>
      <c r="VOC110" s="747"/>
      <c r="VOD110" s="747"/>
      <c r="VOE110" s="747"/>
      <c r="VOF110" s="747"/>
      <c r="VOG110" s="747"/>
      <c r="VOH110" s="747"/>
      <c r="VOI110" s="747"/>
      <c r="VOJ110" s="747"/>
      <c r="VOK110" s="747"/>
      <c r="VOL110" s="747"/>
      <c r="VOM110" s="747"/>
      <c r="VON110" s="747"/>
      <c r="VOO110" s="747"/>
      <c r="VOP110" s="747"/>
      <c r="VOQ110" s="747"/>
      <c r="VOR110" s="747"/>
      <c r="VOS110" s="747"/>
      <c r="VOT110" s="747"/>
      <c r="VOU110" s="747"/>
      <c r="VOV110" s="747"/>
      <c r="VOW110" s="747"/>
      <c r="VOX110" s="747"/>
      <c r="VOY110" s="747"/>
      <c r="VOZ110" s="747"/>
      <c r="VPA110" s="747"/>
      <c r="VPB110" s="747"/>
      <c r="VPC110" s="747"/>
      <c r="VPD110" s="747"/>
      <c r="VPE110" s="747"/>
      <c r="VPF110" s="747"/>
      <c r="VPG110" s="747"/>
      <c r="VPH110" s="747"/>
      <c r="VPI110" s="747"/>
      <c r="VPJ110" s="747"/>
      <c r="VPK110" s="747"/>
      <c r="VPL110" s="747"/>
      <c r="VPM110" s="747"/>
      <c r="VPN110" s="747"/>
      <c r="VPO110" s="747"/>
      <c r="VPP110" s="747"/>
      <c r="VPQ110" s="747"/>
      <c r="VPR110" s="747"/>
      <c r="VPS110" s="747"/>
      <c r="VPT110" s="747"/>
      <c r="VPU110" s="747"/>
      <c r="VPV110" s="747"/>
      <c r="VPW110" s="747"/>
      <c r="VPX110" s="747"/>
      <c r="VPY110" s="747"/>
      <c r="VPZ110" s="747"/>
      <c r="VQA110" s="747"/>
      <c r="VQB110" s="747"/>
      <c r="VQC110" s="747"/>
      <c r="VQD110" s="747"/>
      <c r="VQE110" s="747"/>
      <c r="VQF110" s="747"/>
      <c r="VQG110" s="747"/>
      <c r="VQH110" s="747"/>
      <c r="VQI110" s="747"/>
      <c r="VQJ110" s="747"/>
      <c r="VQK110" s="747"/>
      <c r="VQL110" s="747"/>
      <c r="VQM110" s="747"/>
      <c r="VQN110" s="747"/>
      <c r="VQO110" s="747"/>
      <c r="VQP110" s="747"/>
      <c r="VQQ110" s="747"/>
      <c r="VQR110" s="747"/>
      <c r="VQS110" s="747"/>
      <c r="VQT110" s="747"/>
      <c r="VQU110" s="747"/>
      <c r="VQV110" s="747"/>
      <c r="VQW110" s="747"/>
      <c r="VQX110" s="747"/>
      <c r="VQY110" s="747"/>
      <c r="VQZ110" s="747"/>
      <c r="VRA110" s="747"/>
      <c r="VRB110" s="747"/>
      <c r="VRC110" s="747"/>
      <c r="VRD110" s="747"/>
      <c r="VRE110" s="747"/>
      <c r="VRF110" s="747"/>
      <c r="VRG110" s="747"/>
      <c r="VRH110" s="747"/>
      <c r="VRI110" s="747"/>
      <c r="VRJ110" s="747"/>
      <c r="VRK110" s="747"/>
      <c r="VRL110" s="747"/>
      <c r="VRM110" s="747"/>
      <c r="VRN110" s="747"/>
      <c r="VRO110" s="747"/>
      <c r="VRP110" s="747"/>
      <c r="VRQ110" s="747"/>
      <c r="VRR110" s="747"/>
      <c r="VRS110" s="747"/>
      <c r="VRT110" s="747"/>
      <c r="VRU110" s="747"/>
      <c r="VRV110" s="747"/>
      <c r="VRW110" s="747"/>
      <c r="VRX110" s="747"/>
      <c r="VRY110" s="747"/>
      <c r="VRZ110" s="747"/>
      <c r="VSA110" s="747"/>
      <c r="VSB110" s="747"/>
      <c r="VSC110" s="747"/>
      <c r="VSD110" s="747"/>
      <c r="VSE110" s="747"/>
      <c r="VSF110" s="747"/>
      <c r="VSG110" s="747"/>
      <c r="VSH110" s="747"/>
      <c r="VSI110" s="747"/>
      <c r="VSJ110" s="747"/>
      <c r="VSK110" s="747"/>
      <c r="VSL110" s="747"/>
      <c r="VSM110" s="747"/>
      <c r="VSN110" s="747"/>
      <c r="VSO110" s="747"/>
      <c r="VSP110" s="747"/>
      <c r="VSQ110" s="747"/>
      <c r="VSR110" s="747"/>
      <c r="VSS110" s="747"/>
      <c r="VST110" s="747"/>
      <c r="VSU110" s="747"/>
      <c r="VSV110" s="747"/>
      <c r="VSW110" s="747"/>
      <c r="VSX110" s="747"/>
      <c r="VSY110" s="747"/>
      <c r="VSZ110" s="747"/>
      <c r="VTA110" s="747"/>
      <c r="VTB110" s="747"/>
      <c r="VTC110" s="747"/>
      <c r="VTD110" s="747"/>
      <c r="VTE110" s="747"/>
      <c r="VTF110" s="747"/>
      <c r="VTG110" s="747"/>
      <c r="VTH110" s="747"/>
      <c r="VTI110" s="747"/>
      <c r="VTJ110" s="747"/>
      <c r="VTK110" s="747"/>
      <c r="VTL110" s="747"/>
      <c r="VTM110" s="747"/>
      <c r="VTN110" s="747"/>
      <c r="VTO110" s="747"/>
      <c r="VTP110" s="747"/>
      <c r="VTQ110" s="747"/>
      <c r="VTR110" s="747"/>
      <c r="VTS110" s="747"/>
      <c r="VTT110" s="747"/>
      <c r="VTU110" s="747"/>
      <c r="VTV110" s="747"/>
      <c r="VTW110" s="747"/>
      <c r="VTX110" s="747"/>
      <c r="VTY110" s="747"/>
      <c r="VTZ110" s="747"/>
      <c r="VUA110" s="747"/>
      <c r="VUB110" s="747"/>
      <c r="VUC110" s="747"/>
      <c r="VUD110" s="747"/>
      <c r="VUE110" s="747"/>
      <c r="VUF110" s="747"/>
      <c r="VUG110" s="747"/>
      <c r="VUH110" s="747"/>
      <c r="VUI110" s="747"/>
      <c r="VUJ110" s="747"/>
      <c r="VUK110" s="747"/>
      <c r="VUL110" s="747"/>
      <c r="VUM110" s="747"/>
      <c r="VUN110" s="747"/>
      <c r="VUO110" s="747"/>
      <c r="VUP110" s="747"/>
      <c r="VUQ110" s="747"/>
      <c r="VUR110" s="747"/>
      <c r="VUS110" s="747"/>
      <c r="VUT110" s="747"/>
      <c r="VUU110" s="747"/>
      <c r="VUV110" s="747"/>
      <c r="VUW110" s="747"/>
      <c r="VUX110" s="747"/>
      <c r="VUY110" s="747"/>
      <c r="VUZ110" s="747"/>
      <c r="VVA110" s="747"/>
      <c r="VVB110" s="747"/>
      <c r="VVC110" s="747"/>
      <c r="VVD110" s="747"/>
      <c r="VVE110" s="747"/>
      <c r="VVF110" s="747"/>
      <c r="VVG110" s="747"/>
      <c r="VVH110" s="747"/>
      <c r="VVI110" s="747"/>
      <c r="VVJ110" s="747"/>
      <c r="VVK110" s="747"/>
      <c r="VVL110" s="747"/>
      <c r="VVM110" s="747"/>
      <c r="VVN110" s="747"/>
      <c r="VVO110" s="747"/>
      <c r="VVP110" s="747"/>
      <c r="VVQ110" s="747"/>
      <c r="VVR110" s="747"/>
      <c r="VVS110" s="747"/>
      <c r="VVT110" s="747"/>
      <c r="VVU110" s="747"/>
      <c r="VVV110" s="747"/>
      <c r="VVW110" s="747"/>
      <c r="VVX110" s="747"/>
      <c r="VVY110" s="747"/>
      <c r="VVZ110" s="747"/>
      <c r="VWA110" s="747"/>
      <c r="VWB110" s="747"/>
      <c r="VWC110" s="747"/>
      <c r="VWD110" s="747"/>
      <c r="VWE110" s="747"/>
      <c r="VWF110" s="747"/>
      <c r="VWG110" s="747"/>
      <c r="VWH110" s="747"/>
      <c r="VWI110" s="747"/>
      <c r="VWJ110" s="747"/>
      <c r="VWK110" s="747"/>
      <c r="VWL110" s="747"/>
      <c r="VWM110" s="747"/>
      <c r="VWN110" s="747"/>
      <c r="VWO110" s="747"/>
      <c r="VWP110" s="747"/>
      <c r="VWQ110" s="747"/>
      <c r="VWR110" s="747"/>
      <c r="VWS110" s="747"/>
      <c r="VWT110" s="747"/>
      <c r="VWU110" s="747"/>
      <c r="VWV110" s="747"/>
      <c r="VWW110" s="747"/>
      <c r="VWX110" s="747"/>
      <c r="VWY110" s="747"/>
      <c r="VWZ110" s="747"/>
      <c r="VXA110" s="747"/>
      <c r="VXB110" s="747"/>
      <c r="VXC110" s="747"/>
      <c r="VXD110" s="747"/>
      <c r="VXE110" s="747"/>
      <c r="VXF110" s="747"/>
      <c r="VXG110" s="747"/>
      <c r="VXH110" s="747"/>
      <c r="VXI110" s="747"/>
      <c r="VXJ110" s="747"/>
      <c r="VXK110" s="747"/>
      <c r="VXL110" s="747"/>
      <c r="VXM110" s="747"/>
      <c r="VXN110" s="747"/>
      <c r="VXO110" s="747"/>
      <c r="VXP110" s="747"/>
      <c r="VXQ110" s="747"/>
      <c r="VXR110" s="747"/>
      <c r="VXS110" s="747"/>
      <c r="VXT110" s="747"/>
      <c r="VXU110" s="747"/>
      <c r="VXV110" s="747"/>
      <c r="VXW110" s="747"/>
      <c r="VXX110" s="747"/>
      <c r="VXY110" s="747"/>
      <c r="VXZ110" s="747"/>
      <c r="VYA110" s="747"/>
      <c r="VYB110" s="747"/>
      <c r="VYC110" s="747"/>
      <c r="VYD110" s="747"/>
      <c r="VYE110" s="747"/>
      <c r="VYF110" s="747"/>
      <c r="VYG110" s="747"/>
      <c r="VYH110" s="747"/>
      <c r="VYI110" s="747"/>
      <c r="VYJ110" s="747"/>
      <c r="VYK110" s="747"/>
      <c r="VYL110" s="747"/>
      <c r="VYM110" s="747"/>
      <c r="VYN110" s="747"/>
      <c r="VYO110" s="747"/>
      <c r="VYP110" s="747"/>
      <c r="VYQ110" s="747"/>
      <c r="VYR110" s="747"/>
      <c r="VYS110" s="747"/>
      <c r="VYT110" s="747"/>
      <c r="VYU110" s="747"/>
      <c r="VYV110" s="747"/>
      <c r="VYW110" s="747"/>
      <c r="VYX110" s="747"/>
      <c r="VYY110" s="747"/>
      <c r="VYZ110" s="747"/>
      <c r="VZA110" s="747"/>
      <c r="VZB110" s="747"/>
      <c r="VZC110" s="747"/>
      <c r="VZD110" s="747"/>
      <c r="VZE110" s="747"/>
      <c r="VZF110" s="747"/>
      <c r="VZG110" s="747"/>
      <c r="VZH110" s="747"/>
      <c r="VZI110" s="747"/>
      <c r="VZJ110" s="747"/>
      <c r="VZK110" s="747"/>
      <c r="VZL110" s="747"/>
      <c r="VZM110" s="747"/>
      <c r="VZN110" s="747"/>
      <c r="VZO110" s="747"/>
      <c r="VZP110" s="747"/>
      <c r="VZQ110" s="747"/>
      <c r="VZR110" s="747"/>
      <c r="VZS110" s="747"/>
      <c r="VZT110" s="747"/>
      <c r="VZU110" s="747"/>
      <c r="VZV110" s="747"/>
      <c r="VZW110" s="747"/>
      <c r="VZX110" s="747"/>
      <c r="VZY110" s="747"/>
      <c r="VZZ110" s="747"/>
      <c r="WAA110" s="747"/>
      <c r="WAB110" s="747"/>
      <c r="WAC110" s="747"/>
      <c r="WAD110" s="747"/>
      <c r="WAE110" s="747"/>
      <c r="WAF110" s="747"/>
      <c r="WAG110" s="747"/>
      <c r="WAH110" s="747"/>
      <c r="WAI110" s="747"/>
      <c r="WAJ110" s="747"/>
      <c r="WAK110" s="747"/>
      <c r="WAL110" s="747"/>
      <c r="WAM110" s="747"/>
      <c r="WAN110" s="747"/>
      <c r="WAO110" s="747"/>
      <c r="WAP110" s="747"/>
      <c r="WAQ110" s="747"/>
      <c r="WAR110" s="747"/>
      <c r="WAS110" s="747"/>
      <c r="WAT110" s="747"/>
      <c r="WAU110" s="747"/>
      <c r="WAV110" s="747"/>
      <c r="WAW110" s="747"/>
      <c r="WAX110" s="747"/>
      <c r="WAY110" s="747"/>
      <c r="WAZ110" s="747"/>
      <c r="WBA110" s="747"/>
      <c r="WBB110" s="747"/>
      <c r="WBC110" s="747"/>
      <c r="WBD110" s="747"/>
      <c r="WBE110" s="747"/>
      <c r="WBF110" s="747"/>
      <c r="WBG110" s="747"/>
      <c r="WBH110" s="747"/>
      <c r="WBI110" s="747"/>
      <c r="WBJ110" s="747"/>
      <c r="WBK110" s="747"/>
      <c r="WBL110" s="747"/>
      <c r="WBM110" s="747"/>
      <c r="WBN110" s="747"/>
      <c r="WBO110" s="747"/>
      <c r="WBP110" s="747"/>
      <c r="WBQ110" s="747"/>
      <c r="WBR110" s="747"/>
      <c r="WBS110" s="747"/>
      <c r="WBT110" s="747"/>
      <c r="WBU110" s="747"/>
      <c r="WBV110" s="747"/>
      <c r="WBW110" s="747"/>
      <c r="WBX110" s="747"/>
      <c r="WBY110" s="747"/>
      <c r="WBZ110" s="747"/>
      <c r="WCA110" s="747"/>
      <c r="WCB110" s="747"/>
      <c r="WCC110" s="747"/>
      <c r="WCD110" s="747"/>
      <c r="WCE110" s="747"/>
      <c r="WCF110" s="747"/>
      <c r="WCG110" s="747"/>
      <c r="WCH110" s="747"/>
      <c r="WCI110" s="747"/>
      <c r="WCJ110" s="747"/>
      <c r="WCK110" s="747"/>
      <c r="WCL110" s="747"/>
      <c r="WCM110" s="747"/>
      <c r="WCN110" s="747"/>
      <c r="WCO110" s="747"/>
      <c r="WCP110" s="747"/>
      <c r="WCQ110" s="747"/>
      <c r="WCR110" s="747"/>
      <c r="WCS110" s="747"/>
      <c r="WCT110" s="747"/>
      <c r="WCU110" s="747"/>
      <c r="WCV110" s="747"/>
      <c r="WCW110" s="747"/>
      <c r="WCX110" s="747"/>
      <c r="WCY110" s="747"/>
      <c r="WCZ110" s="747"/>
      <c r="WDA110" s="747"/>
      <c r="WDB110" s="747"/>
      <c r="WDC110" s="747"/>
      <c r="WDD110" s="747"/>
      <c r="WDE110" s="747"/>
      <c r="WDF110" s="747"/>
      <c r="WDG110" s="747"/>
      <c r="WDH110" s="747"/>
      <c r="WDI110" s="747"/>
      <c r="WDJ110" s="747"/>
      <c r="WDK110" s="747"/>
      <c r="WDL110" s="747"/>
      <c r="WDM110" s="747"/>
      <c r="WDN110" s="747"/>
      <c r="WDO110" s="747"/>
      <c r="WDP110" s="747"/>
      <c r="WDQ110" s="747"/>
      <c r="WDR110" s="747"/>
      <c r="WDS110" s="747"/>
      <c r="WDT110" s="747"/>
      <c r="WDU110" s="747"/>
      <c r="WDV110" s="747"/>
      <c r="WDW110" s="747"/>
      <c r="WDX110" s="747"/>
      <c r="WDY110" s="747"/>
      <c r="WDZ110" s="747"/>
      <c r="WEA110" s="747"/>
      <c r="WEB110" s="747"/>
      <c r="WEC110" s="747"/>
      <c r="WED110" s="747"/>
      <c r="WEE110" s="747"/>
      <c r="WEF110" s="747"/>
      <c r="WEG110" s="747"/>
      <c r="WEH110" s="747"/>
      <c r="WEI110" s="747"/>
      <c r="WEJ110" s="747"/>
      <c r="WEK110" s="747"/>
      <c r="WEL110" s="747"/>
      <c r="WEM110" s="747"/>
      <c r="WEN110" s="747"/>
      <c r="WEO110" s="747"/>
      <c r="WEP110" s="747"/>
      <c r="WEQ110" s="747"/>
      <c r="WER110" s="747"/>
      <c r="WES110" s="747"/>
      <c r="WET110" s="747"/>
      <c r="WEU110" s="747"/>
      <c r="WEV110" s="747"/>
      <c r="WEW110" s="747"/>
      <c r="WEX110" s="747"/>
      <c r="WEY110" s="747"/>
      <c r="WEZ110" s="747"/>
      <c r="WFA110" s="747"/>
      <c r="WFB110" s="747"/>
      <c r="WFC110" s="747"/>
      <c r="WFD110" s="747"/>
      <c r="WFE110" s="747"/>
      <c r="WFF110" s="747"/>
      <c r="WFG110" s="747"/>
      <c r="WFH110" s="747"/>
      <c r="WFI110" s="747"/>
      <c r="WFJ110" s="747"/>
      <c r="WFK110" s="747"/>
      <c r="WFL110" s="747"/>
      <c r="WFM110" s="747"/>
      <c r="WFN110" s="747"/>
      <c r="WFO110" s="747"/>
      <c r="WFP110" s="747"/>
      <c r="WFQ110" s="747"/>
      <c r="WFR110" s="747"/>
      <c r="WFS110" s="747"/>
      <c r="WFT110" s="747"/>
      <c r="WFU110" s="747"/>
      <c r="WFV110" s="747"/>
      <c r="WFW110" s="747"/>
      <c r="WFX110" s="747"/>
      <c r="WFY110" s="747"/>
      <c r="WFZ110" s="747"/>
      <c r="WGA110" s="747"/>
      <c r="WGB110" s="747"/>
      <c r="WGC110" s="747"/>
      <c r="WGD110" s="747"/>
      <c r="WGE110" s="747"/>
      <c r="WGF110" s="747"/>
      <c r="WGG110" s="747"/>
      <c r="WGH110" s="747"/>
      <c r="WGI110" s="747"/>
      <c r="WGJ110" s="747"/>
      <c r="WGK110" s="747"/>
      <c r="WGL110" s="747"/>
      <c r="WGM110" s="747"/>
      <c r="WGN110" s="747"/>
      <c r="WGO110" s="747"/>
      <c r="WGP110" s="747"/>
      <c r="WGQ110" s="747"/>
      <c r="WGR110" s="747"/>
      <c r="WGS110" s="747"/>
      <c r="WGT110" s="747"/>
      <c r="WGU110" s="747"/>
      <c r="WGV110" s="747"/>
      <c r="WGW110" s="747"/>
      <c r="WGX110" s="747"/>
      <c r="WGY110" s="747"/>
      <c r="WGZ110" s="747"/>
      <c r="WHA110" s="747"/>
      <c r="WHB110" s="747"/>
      <c r="WHC110" s="747"/>
      <c r="WHD110" s="747"/>
      <c r="WHE110" s="747"/>
      <c r="WHF110" s="747"/>
      <c r="WHG110" s="747"/>
      <c r="WHH110" s="747"/>
      <c r="WHI110" s="747"/>
      <c r="WHJ110" s="747"/>
      <c r="WHK110" s="747"/>
      <c r="WHL110" s="747"/>
      <c r="WHM110" s="747"/>
      <c r="WHN110" s="747"/>
      <c r="WHO110" s="747"/>
      <c r="WHP110" s="747"/>
      <c r="WHQ110" s="747"/>
      <c r="WHR110" s="747"/>
      <c r="WHS110" s="747"/>
      <c r="WHT110" s="747"/>
      <c r="WHU110" s="747"/>
      <c r="WHV110" s="747"/>
      <c r="WHW110" s="747"/>
      <c r="WHX110" s="747"/>
      <c r="WHY110" s="747"/>
      <c r="WHZ110" s="747"/>
      <c r="WIA110" s="747"/>
      <c r="WIB110" s="747"/>
      <c r="WIC110" s="747"/>
      <c r="WID110" s="747"/>
      <c r="WIE110" s="747"/>
      <c r="WIF110" s="747"/>
      <c r="WIG110" s="747"/>
      <c r="WIH110" s="747"/>
      <c r="WII110" s="747"/>
      <c r="WIJ110" s="747"/>
      <c r="WIK110" s="747"/>
      <c r="WIL110" s="747"/>
      <c r="WIM110" s="747"/>
      <c r="WIN110" s="747"/>
      <c r="WIO110" s="747"/>
      <c r="WIP110" s="747"/>
      <c r="WIQ110" s="747"/>
      <c r="WIR110" s="747"/>
      <c r="WIS110" s="747"/>
      <c r="WIT110" s="747"/>
      <c r="WIU110" s="747"/>
      <c r="WIV110" s="747"/>
      <c r="WIW110" s="747"/>
      <c r="WIX110" s="747"/>
      <c r="WIY110" s="747"/>
      <c r="WIZ110" s="747"/>
      <c r="WJA110" s="747"/>
      <c r="WJB110" s="747"/>
      <c r="WJC110" s="747"/>
      <c r="WJD110" s="747"/>
      <c r="WJE110" s="747"/>
      <c r="WJF110" s="747"/>
      <c r="WJG110" s="747"/>
      <c r="WJH110" s="747"/>
      <c r="WJI110" s="747"/>
      <c r="WJJ110" s="747"/>
      <c r="WJK110" s="747"/>
      <c r="WJL110" s="747"/>
      <c r="WJM110" s="747"/>
      <c r="WJN110" s="747"/>
      <c r="WJO110" s="747"/>
      <c r="WJP110" s="747"/>
      <c r="WJQ110" s="747"/>
      <c r="WJR110" s="747"/>
      <c r="WJS110" s="747"/>
      <c r="WJT110" s="747"/>
      <c r="WJU110" s="747"/>
      <c r="WJV110" s="747"/>
      <c r="WJW110" s="747"/>
      <c r="WJX110" s="747"/>
      <c r="WJY110" s="747"/>
      <c r="WJZ110" s="747"/>
      <c r="WKA110" s="747"/>
      <c r="WKB110" s="747"/>
      <c r="WKC110" s="747"/>
      <c r="WKD110" s="747"/>
      <c r="WKE110" s="747"/>
      <c r="WKF110" s="747"/>
      <c r="WKG110" s="747"/>
      <c r="WKH110" s="747"/>
      <c r="WKI110" s="747"/>
      <c r="WKJ110" s="747"/>
      <c r="WKK110" s="747"/>
      <c r="WKL110" s="747"/>
      <c r="WKM110" s="747"/>
      <c r="WKN110" s="747"/>
      <c r="WKO110" s="747"/>
      <c r="WKP110" s="747"/>
      <c r="WKQ110" s="747"/>
      <c r="WKR110" s="747"/>
      <c r="WKS110" s="747"/>
      <c r="WKT110" s="747"/>
      <c r="WKU110" s="747"/>
      <c r="WKV110" s="747"/>
      <c r="WKW110" s="747"/>
      <c r="WKX110" s="747"/>
      <c r="WKY110" s="747"/>
      <c r="WKZ110" s="747"/>
      <c r="WLA110" s="747"/>
      <c r="WLB110" s="747"/>
      <c r="WLC110" s="747"/>
      <c r="WLD110" s="747"/>
      <c r="WLE110" s="747"/>
      <c r="WLF110" s="747"/>
      <c r="WLG110" s="747"/>
      <c r="WLH110" s="747"/>
      <c r="WLI110" s="747"/>
      <c r="WLJ110" s="747"/>
      <c r="WLK110" s="747"/>
      <c r="WLL110" s="747"/>
      <c r="WLM110" s="747"/>
      <c r="WLN110" s="747"/>
      <c r="WLO110" s="747"/>
      <c r="WLP110" s="747"/>
      <c r="WLQ110" s="747"/>
      <c r="WLR110" s="747"/>
      <c r="WLS110" s="747"/>
      <c r="WLT110" s="747"/>
      <c r="WLU110" s="747"/>
      <c r="WLV110" s="747"/>
      <c r="WLW110" s="747"/>
      <c r="WLX110" s="747"/>
      <c r="WLY110" s="747"/>
      <c r="WLZ110" s="747"/>
      <c r="WMA110" s="747"/>
      <c r="WMB110" s="747"/>
      <c r="WMC110" s="747"/>
      <c r="WMD110" s="747"/>
      <c r="WME110" s="747"/>
      <c r="WMF110" s="747"/>
      <c r="WMG110" s="747"/>
      <c r="WMH110" s="747"/>
      <c r="WMI110" s="747"/>
      <c r="WMJ110" s="747"/>
      <c r="WMK110" s="747"/>
      <c r="WML110" s="747"/>
      <c r="WMM110" s="747"/>
      <c r="WMN110" s="747"/>
      <c r="WMO110" s="747"/>
      <c r="WMP110" s="747"/>
      <c r="WMQ110" s="747"/>
      <c r="WMR110" s="747"/>
      <c r="WMS110" s="747"/>
      <c r="WMT110" s="747"/>
      <c r="WMU110" s="747"/>
      <c r="WMV110" s="747"/>
      <c r="WMW110" s="747"/>
      <c r="WMX110" s="747"/>
      <c r="WMY110" s="747"/>
      <c r="WMZ110" s="747"/>
      <c r="WNA110" s="747"/>
      <c r="WNB110" s="747"/>
      <c r="WNC110" s="747"/>
      <c r="WND110" s="747"/>
      <c r="WNE110" s="747"/>
      <c r="WNF110" s="747"/>
      <c r="WNG110" s="747"/>
      <c r="WNH110" s="747"/>
      <c r="WNI110" s="747"/>
      <c r="WNJ110" s="747"/>
      <c r="WNK110" s="747"/>
      <c r="WNL110" s="747"/>
      <c r="WNM110" s="747"/>
      <c r="WNN110" s="747"/>
      <c r="WNO110" s="747"/>
      <c r="WNP110" s="747"/>
      <c r="WNQ110" s="747"/>
      <c r="WNR110" s="747"/>
      <c r="WNS110" s="747"/>
      <c r="WNT110" s="747"/>
      <c r="WNU110" s="747"/>
      <c r="WNV110" s="747"/>
      <c r="WNW110" s="747"/>
      <c r="WNX110" s="747"/>
      <c r="WNY110" s="747"/>
      <c r="WNZ110" s="747"/>
      <c r="WOA110" s="747"/>
      <c r="WOB110" s="747"/>
      <c r="WOC110" s="747"/>
      <c r="WOD110" s="747"/>
      <c r="WOE110" s="747"/>
      <c r="WOF110" s="747"/>
      <c r="WOG110" s="747"/>
      <c r="WOH110" s="747"/>
      <c r="WOI110" s="747"/>
      <c r="WOJ110" s="747"/>
      <c r="WOK110" s="747"/>
      <c r="WOL110" s="747"/>
      <c r="WOM110" s="747"/>
      <c r="WON110" s="747"/>
      <c r="WOO110" s="747"/>
      <c r="WOP110" s="747"/>
      <c r="WOQ110" s="747"/>
      <c r="WOR110" s="747"/>
      <c r="WOS110" s="747"/>
      <c r="WOT110" s="747"/>
      <c r="WOU110" s="747"/>
      <c r="WOV110" s="747"/>
      <c r="WOW110" s="747"/>
      <c r="WOX110" s="747"/>
      <c r="WOY110" s="747"/>
      <c r="WOZ110" s="747"/>
      <c r="WPA110" s="747"/>
      <c r="WPB110" s="747"/>
      <c r="WPC110" s="747"/>
      <c r="WPD110" s="747"/>
      <c r="WPE110" s="747"/>
      <c r="WPF110" s="747"/>
      <c r="WPG110" s="747"/>
      <c r="WPH110" s="747"/>
      <c r="WPI110" s="747"/>
      <c r="WPJ110" s="747"/>
      <c r="WPK110" s="747"/>
      <c r="WPL110" s="747"/>
      <c r="WPM110" s="747"/>
      <c r="WPN110" s="747"/>
      <c r="WPO110" s="747"/>
      <c r="WPP110" s="747"/>
      <c r="WPQ110" s="747"/>
      <c r="WPR110" s="747"/>
      <c r="WPS110" s="747"/>
      <c r="WPT110" s="747"/>
      <c r="WPU110" s="747"/>
      <c r="WPV110" s="747"/>
      <c r="WPW110" s="747"/>
      <c r="WPX110" s="747"/>
      <c r="WPY110" s="747"/>
      <c r="WPZ110" s="747"/>
      <c r="WQA110" s="747"/>
      <c r="WQB110" s="747"/>
      <c r="WQC110" s="747"/>
      <c r="WQD110" s="747"/>
      <c r="WQE110" s="747"/>
      <c r="WQF110" s="747"/>
      <c r="WQG110" s="747"/>
      <c r="WQH110" s="747"/>
      <c r="WQI110" s="747"/>
      <c r="WQJ110" s="747"/>
      <c r="WQK110" s="747"/>
      <c r="WQL110" s="747"/>
      <c r="WQM110" s="747"/>
      <c r="WQN110" s="747"/>
      <c r="WQO110" s="747"/>
      <c r="WQP110" s="747"/>
      <c r="WQQ110" s="747"/>
      <c r="WQR110" s="747"/>
      <c r="WQS110" s="747"/>
      <c r="WQT110" s="747"/>
      <c r="WQU110" s="747"/>
      <c r="WQV110" s="747"/>
      <c r="WQW110" s="747"/>
      <c r="WQX110" s="747"/>
      <c r="WQY110" s="747"/>
      <c r="WQZ110" s="747"/>
      <c r="WRA110" s="747"/>
      <c r="WRB110" s="747"/>
      <c r="WRC110" s="747"/>
      <c r="WRD110" s="747"/>
      <c r="WRE110" s="747"/>
      <c r="WRF110" s="747"/>
      <c r="WRG110" s="747"/>
      <c r="WRH110" s="747"/>
      <c r="WRI110" s="747"/>
      <c r="WRJ110" s="747"/>
      <c r="WRK110" s="747"/>
      <c r="WRL110" s="747"/>
      <c r="WRM110" s="747"/>
      <c r="WRN110" s="747"/>
      <c r="WRO110" s="747"/>
      <c r="WRP110" s="747"/>
      <c r="WRQ110" s="747"/>
      <c r="WRR110" s="747"/>
      <c r="WRS110" s="747"/>
      <c r="WRT110" s="747"/>
      <c r="WRU110" s="747"/>
      <c r="WRV110" s="747"/>
      <c r="WRW110" s="747"/>
      <c r="WRX110" s="747"/>
      <c r="WRY110" s="747"/>
      <c r="WRZ110" s="747"/>
      <c r="WSA110" s="747"/>
      <c r="WSB110" s="747"/>
      <c r="WSC110" s="747"/>
      <c r="WSD110" s="747"/>
      <c r="WSE110" s="747"/>
      <c r="WSF110" s="747"/>
      <c r="WSG110" s="747"/>
      <c r="WSH110" s="747"/>
      <c r="WSI110" s="747"/>
      <c r="WSJ110" s="747"/>
      <c r="WSK110" s="747"/>
      <c r="WSL110" s="747"/>
      <c r="WSM110" s="747"/>
      <c r="WSN110" s="747"/>
      <c r="WSO110" s="747"/>
      <c r="WSP110" s="747"/>
      <c r="WSQ110" s="747"/>
      <c r="WSR110" s="747"/>
      <c r="WSS110" s="747"/>
      <c r="WST110" s="747"/>
      <c r="WSU110" s="747"/>
      <c r="WSV110" s="747"/>
      <c r="WSW110" s="747"/>
      <c r="WSX110" s="747"/>
      <c r="WSY110" s="747"/>
      <c r="WSZ110" s="747"/>
      <c r="WTA110" s="747"/>
      <c r="WTB110" s="747"/>
      <c r="WTC110" s="747"/>
      <c r="WTD110" s="747"/>
      <c r="WTE110" s="747"/>
      <c r="WTF110" s="747"/>
      <c r="WTG110" s="747"/>
      <c r="WTH110" s="747"/>
      <c r="WTI110" s="747"/>
      <c r="WTJ110" s="747"/>
      <c r="WTK110" s="747"/>
      <c r="WTL110" s="747"/>
      <c r="WTM110" s="747"/>
      <c r="WTN110" s="747"/>
      <c r="WTO110" s="747"/>
      <c r="WTP110" s="747"/>
      <c r="WTQ110" s="747"/>
      <c r="WTR110" s="747"/>
      <c r="WTS110" s="747"/>
      <c r="WTT110" s="747"/>
      <c r="WTU110" s="747"/>
      <c r="WTV110" s="747"/>
      <c r="WTW110" s="747"/>
      <c r="WTX110" s="747"/>
      <c r="WTY110" s="747"/>
      <c r="WTZ110" s="747"/>
      <c r="WUA110" s="747"/>
      <c r="WUB110" s="747"/>
      <c r="WUC110" s="747"/>
      <c r="WUD110" s="747"/>
      <c r="WUE110" s="747"/>
      <c r="WUF110" s="747"/>
      <c r="WUG110" s="747"/>
      <c r="WUH110" s="747"/>
      <c r="WUI110" s="747"/>
      <c r="WUJ110" s="747"/>
      <c r="WUK110" s="747"/>
      <c r="WUL110" s="747"/>
      <c r="WUM110" s="747"/>
      <c r="WUN110" s="747"/>
      <c r="WUO110" s="747"/>
      <c r="WUP110" s="747"/>
      <c r="WUQ110" s="747"/>
      <c r="WUR110" s="747"/>
      <c r="WUS110" s="747"/>
      <c r="WUT110" s="747"/>
      <c r="WUU110" s="747"/>
      <c r="WUV110" s="747"/>
      <c r="WUW110" s="747"/>
      <c r="WUX110" s="747"/>
      <c r="WUY110" s="747"/>
      <c r="WUZ110" s="747"/>
      <c r="WVA110" s="747"/>
      <c r="WVB110" s="747"/>
      <c r="WVC110" s="747"/>
      <c r="WVD110" s="747"/>
      <c r="WVE110" s="747"/>
      <c r="WVF110" s="747"/>
      <c r="WVG110" s="747"/>
      <c r="WVH110" s="747"/>
      <c r="WVI110" s="747"/>
      <c r="WVJ110" s="747"/>
      <c r="WVK110" s="747"/>
      <c r="WVL110" s="747"/>
      <c r="WVM110" s="747"/>
      <c r="WVN110" s="747"/>
      <c r="WVO110" s="747"/>
      <c r="WVP110" s="747"/>
      <c r="WVQ110" s="747"/>
      <c r="WVR110" s="747"/>
      <c r="WVS110" s="747"/>
      <c r="WVT110" s="747"/>
      <c r="WVU110" s="747"/>
      <c r="WVV110" s="747"/>
      <c r="WVW110" s="747"/>
      <c r="WVX110" s="747"/>
      <c r="WVY110" s="747"/>
      <c r="WVZ110" s="747"/>
      <c r="WWA110" s="747"/>
      <c r="WWB110" s="747"/>
      <c r="WWC110" s="747"/>
      <c r="WWD110" s="747"/>
      <c r="WWE110" s="747"/>
      <c r="WWF110" s="747"/>
      <c r="WWG110" s="747"/>
      <c r="WWH110" s="747"/>
      <c r="WWI110" s="747"/>
      <c r="WWJ110" s="747"/>
      <c r="WWK110" s="747"/>
      <c r="WWL110" s="747"/>
      <c r="WWM110" s="747"/>
      <c r="WWN110" s="747"/>
      <c r="WWO110" s="747"/>
      <c r="WWP110" s="747"/>
      <c r="WWQ110" s="747"/>
      <c r="WWR110" s="747"/>
      <c r="WWS110" s="747"/>
      <c r="WWT110" s="747"/>
      <c r="WWU110" s="747"/>
      <c r="WWV110" s="747"/>
      <c r="WWW110" s="747"/>
      <c r="WWX110" s="747"/>
      <c r="WWY110" s="747"/>
      <c r="WWZ110" s="747"/>
      <c r="WXA110" s="747"/>
      <c r="WXB110" s="747"/>
      <c r="WXC110" s="747"/>
      <c r="WXD110" s="747"/>
      <c r="WXE110" s="747"/>
      <c r="WXF110" s="747"/>
      <c r="WXG110" s="747"/>
      <c r="WXH110" s="747"/>
      <c r="WXI110" s="747"/>
      <c r="WXJ110" s="747"/>
      <c r="WXK110" s="747"/>
      <c r="WXL110" s="747"/>
      <c r="WXM110" s="747"/>
      <c r="WXN110" s="747"/>
      <c r="WXO110" s="747"/>
      <c r="WXP110" s="747"/>
      <c r="WXQ110" s="747"/>
      <c r="WXR110" s="747"/>
      <c r="WXS110" s="747"/>
      <c r="WXT110" s="747"/>
      <c r="WXU110" s="747"/>
      <c r="WXV110" s="747"/>
      <c r="WXW110" s="747"/>
      <c r="WXX110" s="747"/>
      <c r="WXY110" s="747"/>
      <c r="WXZ110" s="747"/>
      <c r="WYA110" s="747"/>
      <c r="WYB110" s="747"/>
      <c r="WYC110" s="747"/>
      <c r="WYD110" s="747"/>
      <c r="WYE110" s="747"/>
      <c r="WYF110" s="747"/>
      <c r="WYG110" s="747"/>
      <c r="WYH110" s="747"/>
      <c r="WYI110" s="747"/>
      <c r="WYJ110" s="747"/>
      <c r="WYK110" s="747"/>
      <c r="WYL110" s="747"/>
      <c r="WYM110" s="747"/>
      <c r="WYN110" s="747"/>
      <c r="WYO110" s="747"/>
      <c r="WYP110" s="747"/>
      <c r="WYQ110" s="747"/>
      <c r="WYR110" s="747"/>
      <c r="WYS110" s="747"/>
      <c r="WYT110" s="747"/>
      <c r="WYU110" s="747"/>
      <c r="WYV110" s="747"/>
      <c r="WYW110" s="747"/>
      <c r="WYX110" s="747"/>
      <c r="WYY110" s="747"/>
      <c r="WYZ110" s="747"/>
      <c r="WZA110" s="747"/>
      <c r="WZB110" s="747"/>
      <c r="WZC110" s="747"/>
      <c r="WZD110" s="747"/>
      <c r="WZE110" s="747"/>
      <c r="WZF110" s="747"/>
      <c r="WZG110" s="747"/>
      <c r="WZH110" s="747"/>
      <c r="WZI110" s="747"/>
      <c r="WZJ110" s="747"/>
      <c r="WZK110" s="747"/>
      <c r="WZL110" s="747"/>
      <c r="WZM110" s="747"/>
      <c r="WZN110" s="747"/>
      <c r="WZO110" s="747"/>
      <c r="WZP110" s="747"/>
      <c r="WZQ110" s="747"/>
      <c r="WZR110" s="747"/>
      <c r="WZS110" s="747"/>
      <c r="WZT110" s="747"/>
      <c r="WZU110" s="747"/>
      <c r="WZV110" s="747"/>
      <c r="WZW110" s="747"/>
      <c r="WZX110" s="747"/>
      <c r="WZY110" s="747"/>
      <c r="WZZ110" s="747"/>
      <c r="XAA110" s="747"/>
      <c r="XAB110" s="747"/>
      <c r="XAC110" s="747"/>
      <c r="XAD110" s="747"/>
      <c r="XAE110" s="747"/>
      <c r="XAF110" s="747"/>
      <c r="XAG110" s="747"/>
      <c r="XAH110" s="747"/>
      <c r="XAI110" s="747"/>
      <c r="XAJ110" s="747"/>
      <c r="XAK110" s="747"/>
      <c r="XAL110" s="747"/>
      <c r="XAM110" s="747"/>
      <c r="XAN110" s="747"/>
      <c r="XAO110" s="747"/>
      <c r="XAP110" s="747"/>
      <c r="XAQ110" s="747"/>
      <c r="XAR110" s="747"/>
      <c r="XAS110" s="747"/>
      <c r="XAT110" s="747"/>
      <c r="XAU110" s="747"/>
      <c r="XAV110" s="747"/>
      <c r="XAW110" s="747"/>
      <c r="XAX110" s="747"/>
      <c r="XAY110" s="747"/>
      <c r="XAZ110" s="747"/>
      <c r="XBA110" s="747"/>
      <c r="XBB110" s="747"/>
      <c r="XBC110" s="747"/>
      <c r="XBD110" s="747"/>
      <c r="XBE110" s="747"/>
      <c r="XBF110" s="747"/>
      <c r="XBG110" s="747"/>
      <c r="XBH110" s="747"/>
      <c r="XBI110" s="747"/>
      <c r="XBJ110" s="747"/>
      <c r="XBK110" s="747"/>
      <c r="XBL110" s="747"/>
      <c r="XBM110" s="747"/>
      <c r="XBN110" s="747"/>
      <c r="XBO110" s="747"/>
      <c r="XBP110" s="747"/>
      <c r="XBQ110" s="747"/>
      <c r="XBR110" s="747"/>
      <c r="XBS110" s="747"/>
      <c r="XBT110" s="747"/>
      <c r="XBU110" s="747"/>
      <c r="XBV110" s="747"/>
      <c r="XBW110" s="747"/>
      <c r="XBX110" s="747"/>
      <c r="XBY110" s="747"/>
      <c r="XBZ110" s="747"/>
      <c r="XCA110" s="747"/>
      <c r="XCB110" s="747"/>
      <c r="XCC110" s="747"/>
      <c r="XCD110" s="747"/>
      <c r="XCE110" s="747"/>
      <c r="XCF110" s="747"/>
      <c r="XCG110" s="747"/>
      <c r="XCH110" s="747"/>
      <c r="XCI110" s="747"/>
      <c r="XCJ110" s="747"/>
      <c r="XCK110" s="747"/>
      <c r="XCL110" s="747"/>
      <c r="XCM110" s="747"/>
      <c r="XCN110" s="747"/>
      <c r="XCO110" s="747"/>
      <c r="XCP110" s="747"/>
      <c r="XCQ110" s="747"/>
      <c r="XCR110" s="747"/>
      <c r="XCS110" s="747"/>
      <c r="XCT110" s="747"/>
      <c r="XCU110" s="747"/>
      <c r="XCV110" s="747"/>
      <c r="XCW110" s="747"/>
      <c r="XCX110" s="747"/>
      <c r="XCY110" s="747"/>
      <c r="XCZ110" s="747"/>
      <c r="XDA110" s="747"/>
      <c r="XDB110" s="747"/>
      <c r="XDC110" s="747"/>
      <c r="XDD110" s="747"/>
      <c r="XDE110" s="747"/>
      <c r="XDF110" s="747"/>
      <c r="XDG110" s="747"/>
      <c r="XDH110" s="747"/>
      <c r="XDI110" s="747"/>
      <c r="XDJ110" s="747"/>
      <c r="XDK110" s="747"/>
      <c r="XDL110" s="747"/>
      <c r="XDM110" s="747"/>
      <c r="XDN110" s="747"/>
      <c r="XDO110" s="747"/>
      <c r="XDP110" s="747"/>
      <c r="XDQ110" s="747"/>
      <c r="XDR110" s="747"/>
      <c r="XDS110" s="747"/>
      <c r="XDT110" s="747"/>
      <c r="XDU110" s="747"/>
      <c r="XDV110" s="747"/>
      <c r="XDW110" s="747"/>
      <c r="XDX110" s="747"/>
      <c r="XDY110" s="747"/>
      <c r="XDZ110" s="747"/>
      <c r="XEA110" s="747"/>
      <c r="XEB110" s="747"/>
      <c r="XEC110" s="747"/>
      <c r="XED110" s="747"/>
      <c r="XEE110" s="747"/>
      <c r="XEF110" s="747"/>
      <c r="XEG110" s="747"/>
      <c r="XEH110" s="747"/>
      <c r="XEI110" s="747"/>
      <c r="XEJ110" s="747"/>
      <c r="XEK110" s="747"/>
    </row>
    <row r="111" spans="1:16365" s="715" customFormat="1" ht="99.9" customHeight="1" x14ac:dyDescent="0.25">
      <c r="A111" s="44">
        <v>104</v>
      </c>
      <c r="B111" s="701" t="s">
        <v>632</v>
      </c>
      <c r="C111" s="44">
        <v>7</v>
      </c>
      <c r="D111" s="44" t="s">
        <v>802</v>
      </c>
      <c r="E111" s="45" t="s">
        <v>1277</v>
      </c>
      <c r="F111" s="63">
        <v>12318</v>
      </c>
      <c r="G111" s="45" t="s">
        <v>1298</v>
      </c>
      <c r="H111" s="143">
        <v>2010</v>
      </c>
      <c r="I111" s="45" t="s">
        <v>1299</v>
      </c>
      <c r="J111" s="185">
        <v>121638</v>
      </c>
      <c r="K111" s="170" t="s">
        <v>637</v>
      </c>
      <c r="L111" s="46" t="s">
        <v>1280</v>
      </c>
      <c r="M111" s="45" t="s">
        <v>1281</v>
      </c>
      <c r="N111" s="45" t="s">
        <v>1300</v>
      </c>
      <c r="O111" s="45" t="s">
        <v>1301</v>
      </c>
      <c r="P111" s="708" t="s">
        <v>1302</v>
      </c>
      <c r="Q111" s="146">
        <f>U111</f>
        <v>34.192352941176466</v>
      </c>
      <c r="R111" s="159">
        <v>0</v>
      </c>
      <c r="S111" s="159">
        <v>5.882352941176471</v>
      </c>
      <c r="T111" s="183">
        <v>28.31</v>
      </c>
      <c r="U111" s="160">
        <f>SUM(R111:T111)</f>
        <v>34.192352941176466</v>
      </c>
      <c r="V111" s="255">
        <v>93.33</v>
      </c>
      <c r="W111" s="149">
        <v>100</v>
      </c>
      <c r="X111" s="189" t="s">
        <v>1285</v>
      </c>
      <c r="Y111" s="161">
        <v>4</v>
      </c>
      <c r="Z111" s="161">
        <v>4</v>
      </c>
      <c r="AA111" s="161">
        <v>1</v>
      </c>
      <c r="AB111" s="161">
        <v>4</v>
      </c>
      <c r="AC111" s="161"/>
      <c r="AD111" s="162">
        <v>15.5</v>
      </c>
      <c r="AE111" s="163">
        <v>5</v>
      </c>
      <c r="AF111" s="706">
        <v>100</v>
      </c>
      <c r="AG111" s="164" t="s">
        <v>802</v>
      </c>
      <c r="AH111" s="63" t="s">
        <v>1287</v>
      </c>
      <c r="AI111" s="165">
        <v>50</v>
      </c>
      <c r="AJ111" s="164" t="s">
        <v>1288</v>
      </c>
      <c r="AK111" s="63" t="s">
        <v>1289</v>
      </c>
      <c r="AL111" s="166">
        <v>30</v>
      </c>
      <c r="AM111" s="164" t="s">
        <v>1303</v>
      </c>
      <c r="AN111" s="63" t="s">
        <v>663</v>
      </c>
      <c r="AO111" s="166">
        <v>20</v>
      </c>
      <c r="AP111" s="193" t="s">
        <v>645</v>
      </c>
      <c r="AQ111" s="191" t="s">
        <v>645</v>
      </c>
      <c r="AR111" s="192">
        <v>0</v>
      </c>
      <c r="AS111" s="164" t="s">
        <v>645</v>
      </c>
      <c r="AT111" s="63" t="s">
        <v>645</v>
      </c>
      <c r="AU111" s="166">
        <v>0</v>
      </c>
      <c r="AV111" s="167" t="s">
        <v>645</v>
      </c>
      <c r="AW111" s="168" t="s">
        <v>645</v>
      </c>
      <c r="AX111" s="169">
        <v>0</v>
      </c>
      <c r="AY111" s="748"/>
      <c r="AZ111" s="748"/>
      <c r="BA111" s="748"/>
      <c r="BB111" s="748"/>
      <c r="BC111" s="748"/>
      <c r="BD111" s="748"/>
      <c r="BE111" s="748"/>
      <c r="BF111" s="748"/>
      <c r="BG111" s="748"/>
      <c r="BH111" s="747"/>
      <c r="BI111" s="747"/>
      <c r="BJ111" s="747"/>
      <c r="BK111" s="747"/>
      <c r="BL111" s="747"/>
      <c r="BM111" s="747"/>
      <c r="BN111" s="747"/>
      <c r="BO111" s="747"/>
      <c r="BP111" s="747"/>
      <c r="BQ111" s="747"/>
      <c r="BR111" s="747"/>
      <c r="BS111" s="747"/>
      <c r="BT111" s="747"/>
      <c r="BU111" s="747"/>
      <c r="BV111" s="747"/>
      <c r="BW111" s="747"/>
      <c r="BX111" s="747"/>
      <c r="BY111" s="747"/>
      <c r="BZ111" s="747"/>
      <c r="CA111" s="747"/>
      <c r="CB111" s="747"/>
      <c r="CC111" s="747"/>
      <c r="CD111" s="747"/>
      <c r="CE111" s="747"/>
      <c r="CF111" s="747"/>
      <c r="CG111" s="747"/>
      <c r="CH111" s="747"/>
      <c r="CI111" s="747"/>
      <c r="CJ111" s="747"/>
      <c r="CK111" s="747"/>
      <c r="CL111" s="747"/>
      <c r="CM111" s="747"/>
      <c r="CN111" s="747"/>
      <c r="CO111" s="747"/>
      <c r="CP111" s="747"/>
      <c r="CQ111" s="747"/>
      <c r="CR111" s="747"/>
      <c r="CS111" s="747"/>
      <c r="CT111" s="747"/>
      <c r="CU111" s="747"/>
      <c r="CV111" s="747"/>
      <c r="CW111" s="747"/>
      <c r="CX111" s="747"/>
      <c r="CY111" s="747"/>
      <c r="CZ111" s="747"/>
      <c r="DA111" s="747"/>
      <c r="DB111" s="747"/>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747"/>
      <c r="ER111" s="747"/>
      <c r="ES111" s="747"/>
      <c r="ET111" s="747"/>
      <c r="EU111" s="747"/>
      <c r="EV111" s="747"/>
      <c r="EW111" s="747"/>
      <c r="EX111" s="747"/>
      <c r="EY111" s="747"/>
      <c r="EZ111" s="747"/>
      <c r="FA111" s="747"/>
      <c r="FB111" s="747"/>
      <c r="FC111" s="747"/>
      <c r="FD111" s="747"/>
      <c r="FE111" s="747"/>
      <c r="FF111" s="747"/>
      <c r="FG111" s="747"/>
      <c r="FH111" s="747"/>
      <c r="FI111" s="747"/>
      <c r="FJ111" s="747"/>
      <c r="FK111" s="747"/>
      <c r="FL111" s="747"/>
      <c r="FM111" s="747"/>
      <c r="FN111" s="747"/>
      <c r="FO111" s="747"/>
      <c r="FP111" s="747"/>
      <c r="FQ111" s="747"/>
      <c r="FR111" s="747"/>
      <c r="FS111" s="747"/>
      <c r="FT111" s="747"/>
      <c r="FU111" s="747"/>
      <c r="FV111" s="747"/>
      <c r="FW111" s="747"/>
      <c r="FX111" s="747"/>
      <c r="FY111" s="747"/>
      <c r="FZ111" s="747"/>
      <c r="GA111" s="747"/>
      <c r="GB111" s="747"/>
      <c r="GC111" s="747"/>
      <c r="GD111" s="747"/>
      <c r="GE111" s="747"/>
      <c r="GF111" s="747"/>
      <c r="GG111" s="747"/>
      <c r="GH111" s="747"/>
      <c r="GI111" s="747"/>
      <c r="GJ111" s="747"/>
      <c r="GK111" s="747"/>
      <c r="GL111" s="747"/>
      <c r="GM111" s="747"/>
      <c r="GN111" s="747"/>
      <c r="GO111" s="747"/>
      <c r="GP111" s="747"/>
      <c r="GQ111" s="747"/>
      <c r="GR111" s="747"/>
      <c r="GS111" s="747"/>
      <c r="GT111" s="747"/>
      <c r="GU111" s="747"/>
      <c r="GV111" s="747"/>
      <c r="GW111" s="747"/>
      <c r="GX111" s="747"/>
      <c r="GY111" s="747"/>
      <c r="GZ111" s="747"/>
      <c r="HA111" s="747"/>
      <c r="HB111" s="747"/>
      <c r="HC111" s="747"/>
      <c r="HD111" s="747"/>
      <c r="HE111" s="747"/>
      <c r="HF111" s="747"/>
      <c r="HG111" s="747"/>
      <c r="HH111" s="747"/>
      <c r="HI111" s="747"/>
      <c r="HJ111" s="747"/>
      <c r="HK111" s="747"/>
      <c r="HL111" s="747"/>
      <c r="HM111" s="747"/>
      <c r="HN111" s="747"/>
      <c r="HO111" s="747"/>
      <c r="HP111" s="747"/>
      <c r="HQ111" s="747"/>
      <c r="HR111" s="747"/>
      <c r="HS111" s="747"/>
      <c r="HT111" s="747"/>
      <c r="HU111" s="747"/>
      <c r="HV111" s="747"/>
      <c r="HW111" s="747"/>
      <c r="HX111" s="747"/>
      <c r="HY111" s="747"/>
      <c r="HZ111" s="747"/>
      <c r="IA111" s="747"/>
      <c r="IB111" s="747"/>
      <c r="IC111" s="747"/>
      <c r="ID111" s="747"/>
      <c r="IE111" s="747"/>
      <c r="IF111" s="747"/>
      <c r="IG111" s="747"/>
      <c r="IH111" s="747"/>
      <c r="II111" s="747"/>
      <c r="IJ111" s="747"/>
      <c r="IK111" s="747"/>
      <c r="IL111" s="747"/>
      <c r="IM111" s="747"/>
      <c r="IN111" s="747"/>
      <c r="IO111" s="747"/>
      <c r="IP111" s="747"/>
      <c r="IQ111" s="747"/>
      <c r="IR111" s="747"/>
      <c r="IS111" s="747"/>
      <c r="IT111" s="747"/>
      <c r="IU111" s="747"/>
      <c r="IV111" s="747"/>
      <c r="IW111" s="747"/>
      <c r="IX111" s="747"/>
      <c r="IY111" s="747"/>
      <c r="IZ111" s="747"/>
      <c r="JA111" s="747"/>
      <c r="JB111" s="747"/>
      <c r="JC111" s="747"/>
      <c r="JD111" s="747"/>
      <c r="JE111" s="747"/>
      <c r="JF111" s="747"/>
      <c r="JG111" s="747"/>
      <c r="JH111" s="747"/>
      <c r="JI111" s="747"/>
      <c r="JJ111" s="747"/>
      <c r="JK111" s="747"/>
      <c r="JL111" s="747"/>
      <c r="JM111" s="747"/>
      <c r="JN111" s="747"/>
      <c r="JO111" s="747"/>
      <c r="JP111" s="747"/>
      <c r="JQ111" s="747"/>
      <c r="JR111" s="747"/>
      <c r="JS111" s="747"/>
      <c r="JT111" s="747"/>
      <c r="JU111" s="747"/>
      <c r="JV111" s="747"/>
      <c r="JW111" s="747"/>
      <c r="JX111" s="747"/>
      <c r="JY111" s="747"/>
      <c r="JZ111" s="747"/>
      <c r="KA111" s="747"/>
      <c r="KB111" s="747"/>
      <c r="KC111" s="747"/>
      <c r="KD111" s="747"/>
      <c r="KE111" s="747"/>
      <c r="KF111" s="747"/>
      <c r="KG111" s="747"/>
      <c r="KH111" s="747"/>
      <c r="KI111" s="747"/>
      <c r="KJ111" s="747"/>
      <c r="KK111" s="747"/>
      <c r="KL111" s="747"/>
      <c r="KM111" s="747"/>
      <c r="KN111" s="747"/>
      <c r="KO111" s="747"/>
      <c r="KP111" s="747"/>
      <c r="KQ111" s="747"/>
      <c r="KR111" s="747"/>
      <c r="KS111" s="747"/>
      <c r="KT111" s="747"/>
      <c r="KU111" s="747"/>
      <c r="KV111" s="747"/>
      <c r="KW111" s="747"/>
      <c r="KX111" s="747"/>
      <c r="KY111" s="747"/>
      <c r="KZ111" s="747"/>
      <c r="LA111" s="747"/>
      <c r="LB111" s="747"/>
      <c r="LC111" s="747"/>
      <c r="LD111" s="747"/>
      <c r="LE111" s="747"/>
      <c r="LF111" s="747"/>
      <c r="LG111" s="747"/>
      <c r="LH111" s="747"/>
      <c r="LI111" s="747"/>
      <c r="LJ111" s="747"/>
      <c r="LK111" s="747"/>
      <c r="LL111" s="747"/>
      <c r="LM111" s="747"/>
      <c r="LN111" s="747"/>
      <c r="LO111" s="747"/>
      <c r="LP111" s="747"/>
      <c r="LQ111" s="747"/>
      <c r="LR111" s="747"/>
      <c r="LS111" s="747"/>
      <c r="LT111" s="747"/>
      <c r="LU111" s="747"/>
      <c r="LV111" s="747"/>
      <c r="LW111" s="747"/>
      <c r="LX111" s="747"/>
      <c r="LY111" s="747"/>
      <c r="LZ111" s="747"/>
      <c r="MA111" s="747"/>
      <c r="MB111" s="747"/>
      <c r="MC111" s="747"/>
      <c r="MD111" s="747"/>
      <c r="ME111" s="747"/>
      <c r="MF111" s="747"/>
      <c r="MG111" s="747"/>
      <c r="MH111" s="747"/>
      <c r="MI111" s="747"/>
      <c r="MJ111" s="747"/>
      <c r="MK111" s="747"/>
      <c r="ML111" s="747"/>
      <c r="MM111" s="747"/>
      <c r="MN111" s="747"/>
      <c r="MO111" s="747"/>
      <c r="MP111" s="747"/>
      <c r="MQ111" s="747"/>
      <c r="MR111" s="747"/>
      <c r="MS111" s="747"/>
      <c r="MT111" s="747"/>
      <c r="MU111" s="747"/>
      <c r="MV111" s="747"/>
      <c r="MW111" s="747"/>
      <c r="MX111" s="747"/>
      <c r="MY111" s="747"/>
      <c r="MZ111" s="747"/>
      <c r="NA111" s="747"/>
      <c r="NB111" s="747"/>
      <c r="NC111" s="747"/>
      <c r="ND111" s="747"/>
      <c r="NE111" s="747"/>
      <c r="NF111" s="747"/>
      <c r="NG111" s="747"/>
      <c r="NH111" s="747"/>
      <c r="NI111" s="747"/>
      <c r="NJ111" s="747"/>
      <c r="NK111" s="747"/>
      <c r="NL111" s="747"/>
      <c r="NM111" s="747"/>
      <c r="NN111" s="747"/>
      <c r="NO111" s="747"/>
      <c r="NP111" s="747"/>
      <c r="NQ111" s="747"/>
      <c r="NR111" s="747"/>
      <c r="NS111" s="747"/>
      <c r="NT111" s="747"/>
      <c r="NU111" s="747"/>
      <c r="NV111" s="747"/>
      <c r="NW111" s="747"/>
      <c r="NX111" s="747"/>
      <c r="NY111" s="747"/>
      <c r="NZ111" s="747"/>
      <c r="OA111" s="747"/>
      <c r="OB111" s="747"/>
      <c r="OC111" s="747"/>
      <c r="OD111" s="747"/>
      <c r="OE111" s="747"/>
      <c r="OF111" s="747"/>
      <c r="OG111" s="747"/>
      <c r="OH111" s="747"/>
      <c r="OI111" s="747"/>
      <c r="OJ111" s="747"/>
      <c r="OK111" s="747"/>
      <c r="OL111" s="747"/>
      <c r="OM111" s="747"/>
      <c r="ON111" s="747"/>
      <c r="OO111" s="747"/>
      <c r="OP111" s="747"/>
      <c r="OQ111" s="747"/>
      <c r="OR111" s="747"/>
      <c r="OS111" s="747"/>
      <c r="OT111" s="747"/>
      <c r="OU111" s="747"/>
      <c r="OV111" s="747"/>
      <c r="OW111" s="747"/>
      <c r="OX111" s="747"/>
      <c r="OY111" s="747"/>
      <c r="OZ111" s="747"/>
      <c r="PA111" s="747"/>
      <c r="PB111" s="747"/>
      <c r="PC111" s="747"/>
      <c r="PD111" s="747"/>
      <c r="PE111" s="747"/>
      <c r="PF111" s="747"/>
      <c r="PG111" s="747"/>
      <c r="PH111" s="747"/>
      <c r="PI111" s="747"/>
      <c r="PJ111" s="747"/>
      <c r="PK111" s="747"/>
      <c r="PL111" s="747"/>
      <c r="PM111" s="747"/>
      <c r="PN111" s="747"/>
      <c r="PO111" s="747"/>
      <c r="PP111" s="747"/>
      <c r="PQ111" s="747"/>
      <c r="PR111" s="747"/>
      <c r="PS111" s="747"/>
      <c r="PT111" s="747"/>
      <c r="PU111" s="747"/>
      <c r="PV111" s="747"/>
      <c r="PW111" s="747"/>
      <c r="PX111" s="747"/>
      <c r="PY111" s="747"/>
      <c r="PZ111" s="747"/>
      <c r="QA111" s="747"/>
      <c r="QB111" s="747"/>
      <c r="QC111" s="747"/>
      <c r="QD111" s="747"/>
      <c r="QE111" s="747"/>
      <c r="QF111" s="747"/>
      <c r="QG111" s="747"/>
      <c r="QH111" s="747"/>
      <c r="QI111" s="747"/>
      <c r="QJ111" s="747"/>
      <c r="QK111" s="747"/>
      <c r="QL111" s="747"/>
      <c r="QM111" s="747"/>
      <c r="QN111" s="747"/>
      <c r="QO111" s="747"/>
      <c r="QP111" s="747"/>
      <c r="QQ111" s="747"/>
      <c r="QR111" s="747"/>
      <c r="QS111" s="747"/>
      <c r="QT111" s="747"/>
      <c r="QU111" s="747"/>
      <c r="QV111" s="747"/>
      <c r="QW111" s="747"/>
      <c r="QX111" s="747"/>
      <c r="QY111" s="747"/>
      <c r="QZ111" s="747"/>
      <c r="RA111" s="747"/>
      <c r="RB111" s="747"/>
      <c r="RC111" s="747"/>
      <c r="RD111" s="747"/>
      <c r="RE111" s="747"/>
      <c r="RF111" s="747"/>
      <c r="RG111" s="747"/>
      <c r="RH111" s="747"/>
      <c r="RI111" s="747"/>
      <c r="RJ111" s="747"/>
      <c r="RK111" s="747"/>
      <c r="RL111" s="747"/>
      <c r="RM111" s="747"/>
      <c r="RN111" s="747"/>
      <c r="RO111" s="747"/>
      <c r="RP111" s="747"/>
      <c r="RQ111" s="747"/>
      <c r="RR111" s="747"/>
      <c r="RS111" s="747"/>
      <c r="RT111" s="747"/>
      <c r="RU111" s="747"/>
      <c r="RV111" s="747"/>
      <c r="RW111" s="747"/>
      <c r="RX111" s="747"/>
      <c r="RY111" s="747"/>
      <c r="RZ111" s="747"/>
      <c r="SA111" s="747"/>
      <c r="SB111" s="747"/>
      <c r="SC111" s="747"/>
      <c r="SD111" s="747"/>
      <c r="SE111" s="747"/>
      <c r="SF111" s="747"/>
      <c r="SG111" s="747"/>
      <c r="SH111" s="747"/>
      <c r="SI111" s="747"/>
      <c r="SJ111" s="747"/>
      <c r="SK111" s="747"/>
      <c r="SL111" s="747"/>
      <c r="SM111" s="747"/>
      <c r="SN111" s="747"/>
      <c r="SO111" s="747"/>
      <c r="SP111" s="747"/>
      <c r="SQ111" s="747"/>
      <c r="SR111" s="747"/>
      <c r="SS111" s="747"/>
      <c r="ST111" s="747"/>
      <c r="SU111" s="747"/>
      <c r="SV111" s="747"/>
      <c r="SW111" s="747"/>
      <c r="SX111" s="747"/>
      <c r="SY111" s="747"/>
      <c r="SZ111" s="747"/>
      <c r="TA111" s="747"/>
      <c r="TB111" s="747"/>
      <c r="TC111" s="747"/>
      <c r="TD111" s="747"/>
      <c r="TE111" s="747"/>
      <c r="TF111" s="747"/>
      <c r="TG111" s="747"/>
      <c r="TH111" s="747"/>
      <c r="TI111" s="747"/>
      <c r="TJ111" s="747"/>
      <c r="TK111" s="747"/>
      <c r="TL111" s="747"/>
      <c r="TM111" s="747"/>
      <c r="TN111" s="747"/>
      <c r="TO111" s="747"/>
      <c r="TP111" s="747"/>
      <c r="TQ111" s="747"/>
      <c r="TR111" s="747"/>
      <c r="TS111" s="747"/>
      <c r="TT111" s="747"/>
      <c r="TU111" s="747"/>
      <c r="TV111" s="747"/>
      <c r="TW111" s="747"/>
      <c r="TX111" s="747"/>
      <c r="TY111" s="747"/>
      <c r="TZ111" s="747"/>
      <c r="UA111" s="747"/>
      <c r="UB111" s="747"/>
      <c r="UC111" s="747"/>
      <c r="UD111" s="747"/>
      <c r="UE111" s="747"/>
      <c r="UF111" s="747"/>
      <c r="UG111" s="747"/>
      <c r="UH111" s="747"/>
      <c r="UI111" s="747"/>
      <c r="UJ111" s="747"/>
      <c r="UK111" s="747"/>
      <c r="UL111" s="747"/>
      <c r="UM111" s="747"/>
      <c r="UN111" s="747"/>
      <c r="UO111" s="747"/>
      <c r="UP111" s="747"/>
      <c r="UQ111" s="747"/>
      <c r="UR111" s="747"/>
      <c r="US111" s="747"/>
      <c r="UT111" s="747"/>
      <c r="UU111" s="747"/>
      <c r="UV111" s="747"/>
      <c r="UW111" s="747"/>
      <c r="UX111" s="747"/>
      <c r="UY111" s="747"/>
      <c r="UZ111" s="747"/>
      <c r="VA111" s="747"/>
      <c r="VB111" s="747"/>
      <c r="VC111" s="747"/>
      <c r="VD111" s="747"/>
      <c r="VE111" s="747"/>
      <c r="VF111" s="747"/>
      <c r="VG111" s="747"/>
      <c r="VH111" s="747"/>
      <c r="VI111" s="747"/>
      <c r="VJ111" s="747"/>
      <c r="VK111" s="747"/>
      <c r="VL111" s="747"/>
      <c r="VM111" s="747"/>
      <c r="VN111" s="747"/>
      <c r="VO111" s="747"/>
      <c r="VP111" s="747"/>
      <c r="VQ111" s="747"/>
      <c r="VR111" s="747"/>
      <c r="VS111" s="747"/>
      <c r="VT111" s="747"/>
      <c r="VU111" s="747"/>
      <c r="VV111" s="747"/>
      <c r="VW111" s="747"/>
      <c r="VX111" s="747"/>
      <c r="VY111" s="747"/>
      <c r="VZ111" s="747"/>
      <c r="WA111" s="747"/>
      <c r="WB111" s="747"/>
      <c r="WC111" s="747"/>
      <c r="WD111" s="747"/>
      <c r="WE111" s="747"/>
      <c r="WF111" s="747"/>
      <c r="WG111" s="747"/>
      <c r="WH111" s="747"/>
      <c r="WI111" s="747"/>
      <c r="WJ111" s="747"/>
      <c r="WK111" s="747"/>
      <c r="WL111" s="747"/>
      <c r="WM111" s="747"/>
      <c r="WN111" s="747"/>
      <c r="WO111" s="747"/>
      <c r="WP111" s="747"/>
      <c r="WQ111" s="747"/>
      <c r="WR111" s="747"/>
      <c r="WS111" s="747"/>
      <c r="WT111" s="747"/>
      <c r="WU111" s="747"/>
      <c r="WV111" s="747"/>
      <c r="WW111" s="747"/>
      <c r="WX111" s="747"/>
      <c r="WY111" s="747"/>
      <c r="WZ111" s="747"/>
      <c r="XA111" s="747"/>
      <c r="XB111" s="747"/>
      <c r="XC111" s="747"/>
      <c r="XD111" s="747"/>
      <c r="XE111" s="747"/>
      <c r="XF111" s="747"/>
      <c r="XG111" s="747"/>
      <c r="XH111" s="747"/>
      <c r="XI111" s="747"/>
      <c r="XJ111" s="747"/>
      <c r="XK111" s="747"/>
      <c r="XL111" s="747"/>
      <c r="XM111" s="747"/>
      <c r="XN111" s="747"/>
      <c r="XO111" s="747"/>
      <c r="XP111" s="747"/>
      <c r="XQ111" s="747"/>
      <c r="XR111" s="747"/>
      <c r="XS111" s="747"/>
      <c r="XT111" s="747"/>
      <c r="XU111" s="747"/>
      <c r="XV111" s="747"/>
      <c r="XW111" s="747"/>
      <c r="XX111" s="747"/>
      <c r="XY111" s="747"/>
      <c r="XZ111" s="747"/>
      <c r="YA111" s="747"/>
      <c r="YB111" s="747"/>
      <c r="YC111" s="747"/>
      <c r="YD111" s="747"/>
      <c r="YE111" s="747"/>
      <c r="YF111" s="747"/>
      <c r="YG111" s="747"/>
      <c r="YH111" s="747"/>
      <c r="YI111" s="747"/>
      <c r="YJ111" s="747"/>
      <c r="YK111" s="747"/>
      <c r="YL111" s="747"/>
      <c r="YM111" s="747"/>
      <c r="YN111" s="747"/>
      <c r="YO111" s="747"/>
      <c r="YP111" s="747"/>
      <c r="YQ111" s="747"/>
      <c r="YR111" s="747"/>
      <c r="YS111" s="747"/>
      <c r="YT111" s="747"/>
      <c r="YU111" s="747"/>
      <c r="YV111" s="747"/>
      <c r="YW111" s="747"/>
      <c r="YX111" s="747"/>
      <c r="YY111" s="747"/>
      <c r="YZ111" s="747"/>
      <c r="ZA111" s="747"/>
      <c r="ZB111" s="747"/>
      <c r="ZC111" s="747"/>
      <c r="ZD111" s="747"/>
      <c r="ZE111" s="747"/>
      <c r="ZF111" s="747"/>
      <c r="ZG111" s="747"/>
      <c r="ZH111" s="747"/>
      <c r="ZI111" s="747"/>
      <c r="ZJ111" s="747"/>
      <c r="ZK111" s="747"/>
      <c r="ZL111" s="747"/>
      <c r="ZM111" s="747"/>
      <c r="ZN111" s="747"/>
      <c r="ZO111" s="747"/>
      <c r="ZP111" s="747"/>
      <c r="ZQ111" s="747"/>
      <c r="ZR111" s="747"/>
      <c r="ZS111" s="747"/>
      <c r="ZT111" s="747"/>
      <c r="ZU111" s="747"/>
      <c r="ZV111" s="747"/>
      <c r="ZW111" s="747"/>
      <c r="ZX111" s="747"/>
      <c r="ZY111" s="747"/>
      <c r="ZZ111" s="747"/>
      <c r="AAA111" s="747"/>
      <c r="AAB111" s="747"/>
      <c r="AAC111" s="747"/>
      <c r="AAD111" s="747"/>
      <c r="AAE111" s="747"/>
      <c r="AAF111" s="747"/>
      <c r="AAG111" s="747"/>
      <c r="AAH111" s="747"/>
      <c r="AAI111" s="747"/>
      <c r="AAJ111" s="747"/>
      <c r="AAK111" s="747"/>
      <c r="AAL111" s="747"/>
      <c r="AAM111" s="747"/>
      <c r="AAN111" s="747"/>
      <c r="AAO111" s="747"/>
      <c r="AAP111" s="747"/>
      <c r="AAQ111" s="747"/>
      <c r="AAR111" s="747"/>
      <c r="AAS111" s="747"/>
      <c r="AAT111" s="747"/>
      <c r="AAU111" s="747"/>
      <c r="AAV111" s="747"/>
      <c r="AAW111" s="747"/>
      <c r="AAX111" s="747"/>
      <c r="AAY111" s="747"/>
      <c r="AAZ111" s="747"/>
      <c r="ABA111" s="747"/>
      <c r="ABB111" s="747"/>
      <c r="ABC111" s="747"/>
      <c r="ABD111" s="747"/>
      <c r="ABE111" s="747"/>
      <c r="ABF111" s="747"/>
      <c r="ABG111" s="747"/>
      <c r="ABH111" s="747"/>
      <c r="ABI111" s="747"/>
      <c r="ABJ111" s="747"/>
      <c r="ABK111" s="747"/>
      <c r="ABL111" s="747"/>
      <c r="ABM111" s="747"/>
      <c r="ABN111" s="747"/>
      <c r="ABO111" s="747"/>
      <c r="ABP111" s="747"/>
      <c r="ABQ111" s="747"/>
      <c r="ABR111" s="747"/>
      <c r="ABS111" s="747"/>
      <c r="ABT111" s="747"/>
      <c r="ABU111" s="747"/>
      <c r="ABV111" s="747"/>
      <c r="ABW111" s="747"/>
      <c r="ABX111" s="747"/>
      <c r="ABY111" s="747"/>
      <c r="ABZ111" s="747"/>
      <c r="ACA111" s="747"/>
      <c r="ACB111" s="747"/>
      <c r="ACC111" s="747"/>
      <c r="ACD111" s="747"/>
      <c r="ACE111" s="747"/>
      <c r="ACF111" s="747"/>
      <c r="ACG111" s="747"/>
      <c r="ACH111" s="747"/>
      <c r="ACI111" s="747"/>
      <c r="ACJ111" s="747"/>
      <c r="ACK111" s="747"/>
      <c r="ACL111" s="747"/>
      <c r="ACM111" s="747"/>
      <c r="ACN111" s="747"/>
      <c r="ACO111" s="747"/>
      <c r="ACP111" s="747"/>
      <c r="ACQ111" s="747"/>
      <c r="ACR111" s="747"/>
      <c r="ACS111" s="747"/>
      <c r="ACT111" s="747"/>
      <c r="ACU111" s="747"/>
      <c r="ACV111" s="747"/>
      <c r="ACW111" s="747"/>
      <c r="ACX111" s="747"/>
      <c r="ACY111" s="747"/>
      <c r="ACZ111" s="747"/>
      <c r="ADA111" s="747"/>
      <c r="ADB111" s="747"/>
      <c r="ADC111" s="747"/>
      <c r="ADD111" s="747"/>
      <c r="ADE111" s="747"/>
      <c r="ADF111" s="747"/>
      <c r="ADG111" s="747"/>
      <c r="ADH111" s="747"/>
      <c r="ADI111" s="747"/>
      <c r="ADJ111" s="747"/>
      <c r="ADK111" s="747"/>
      <c r="ADL111" s="747"/>
      <c r="ADM111" s="747"/>
      <c r="ADN111" s="747"/>
      <c r="ADO111" s="747"/>
      <c r="ADP111" s="747"/>
      <c r="ADQ111" s="747"/>
      <c r="ADR111" s="747"/>
      <c r="ADS111" s="747"/>
      <c r="ADT111" s="747"/>
      <c r="ADU111" s="747"/>
      <c r="ADV111" s="747"/>
      <c r="ADW111" s="747"/>
      <c r="ADX111" s="747"/>
      <c r="ADY111" s="747"/>
      <c r="ADZ111" s="747"/>
      <c r="AEA111" s="747"/>
      <c r="AEB111" s="747"/>
      <c r="AEC111" s="747"/>
      <c r="AED111" s="747"/>
      <c r="AEE111" s="747"/>
      <c r="AEF111" s="747"/>
      <c r="AEG111" s="747"/>
      <c r="AEH111" s="747"/>
      <c r="AEI111" s="747"/>
      <c r="AEJ111" s="747"/>
      <c r="AEK111" s="747"/>
      <c r="AEL111" s="747"/>
      <c r="AEM111" s="747"/>
      <c r="AEN111" s="747"/>
      <c r="AEO111" s="747"/>
      <c r="AEP111" s="747"/>
      <c r="AEQ111" s="747"/>
      <c r="AER111" s="747"/>
      <c r="AES111" s="747"/>
      <c r="AET111" s="747"/>
      <c r="AEU111" s="747"/>
      <c r="AEV111" s="747"/>
      <c r="AEW111" s="747"/>
      <c r="AEX111" s="747"/>
      <c r="AEY111" s="747"/>
      <c r="AEZ111" s="747"/>
      <c r="AFA111" s="747"/>
      <c r="AFB111" s="747"/>
      <c r="AFC111" s="747"/>
      <c r="AFD111" s="747"/>
      <c r="AFE111" s="747"/>
      <c r="AFF111" s="747"/>
      <c r="AFG111" s="747"/>
      <c r="AFH111" s="747"/>
      <c r="AFI111" s="747"/>
      <c r="AFJ111" s="747"/>
      <c r="AFK111" s="747"/>
      <c r="AFL111" s="747"/>
      <c r="AFM111" s="747"/>
      <c r="AFN111" s="747"/>
      <c r="AFO111" s="747"/>
      <c r="AFP111" s="747"/>
      <c r="AFQ111" s="747"/>
      <c r="AFR111" s="747"/>
      <c r="AFS111" s="747"/>
      <c r="AFT111" s="747"/>
      <c r="AFU111" s="747"/>
      <c r="AFV111" s="747"/>
      <c r="AFW111" s="747"/>
      <c r="AFX111" s="747"/>
      <c r="AFY111" s="747"/>
      <c r="AFZ111" s="747"/>
      <c r="AGA111" s="747"/>
      <c r="AGB111" s="747"/>
      <c r="AGC111" s="747"/>
      <c r="AGD111" s="747"/>
      <c r="AGE111" s="747"/>
      <c r="AGF111" s="747"/>
      <c r="AGG111" s="747"/>
      <c r="AGH111" s="747"/>
      <c r="AGI111" s="747"/>
      <c r="AGJ111" s="747"/>
      <c r="AGK111" s="747"/>
      <c r="AGL111" s="747"/>
      <c r="AGM111" s="747"/>
      <c r="AGN111" s="747"/>
      <c r="AGO111" s="747"/>
      <c r="AGP111" s="747"/>
      <c r="AGQ111" s="747"/>
      <c r="AGR111" s="747"/>
      <c r="AGS111" s="747"/>
      <c r="AGT111" s="747"/>
      <c r="AGU111" s="747"/>
      <c r="AGV111" s="747"/>
      <c r="AGW111" s="747"/>
      <c r="AGX111" s="747"/>
      <c r="AGY111" s="747"/>
      <c r="AGZ111" s="747"/>
      <c r="AHA111" s="747"/>
      <c r="AHB111" s="747"/>
      <c r="AHC111" s="747"/>
      <c r="AHD111" s="747"/>
      <c r="AHE111" s="747"/>
      <c r="AHF111" s="747"/>
      <c r="AHG111" s="747"/>
      <c r="AHH111" s="747"/>
      <c r="AHI111" s="747"/>
      <c r="AHJ111" s="747"/>
      <c r="AHK111" s="747"/>
      <c r="AHL111" s="747"/>
      <c r="AHM111" s="747"/>
      <c r="AHN111" s="747"/>
      <c r="AHO111" s="747"/>
      <c r="AHP111" s="747"/>
      <c r="AHQ111" s="747"/>
      <c r="AHR111" s="747"/>
      <c r="AHS111" s="747"/>
      <c r="AHT111" s="747"/>
      <c r="AHU111" s="747"/>
      <c r="AHV111" s="747"/>
      <c r="AHW111" s="747"/>
      <c r="AHX111" s="747"/>
      <c r="AHY111" s="747"/>
      <c r="AHZ111" s="747"/>
      <c r="AIA111" s="747"/>
      <c r="AIB111" s="747"/>
      <c r="AIC111" s="747"/>
      <c r="AID111" s="747"/>
      <c r="AIE111" s="747"/>
      <c r="AIF111" s="747"/>
      <c r="AIG111" s="747"/>
      <c r="AIH111" s="747"/>
      <c r="AII111" s="747"/>
      <c r="AIJ111" s="747"/>
      <c r="AIK111" s="747"/>
      <c r="AIL111" s="747"/>
      <c r="AIM111" s="747"/>
      <c r="AIN111" s="747"/>
      <c r="AIO111" s="747"/>
      <c r="AIP111" s="747"/>
      <c r="AIQ111" s="747"/>
      <c r="AIR111" s="747"/>
      <c r="AIS111" s="747"/>
      <c r="AIT111" s="747"/>
      <c r="AIU111" s="747"/>
      <c r="AIV111" s="747"/>
      <c r="AIW111" s="747"/>
      <c r="AIX111" s="747"/>
      <c r="AIY111" s="747"/>
      <c r="AIZ111" s="747"/>
      <c r="AJA111" s="747"/>
      <c r="AJB111" s="747"/>
      <c r="AJC111" s="747"/>
      <c r="AJD111" s="747"/>
      <c r="AJE111" s="747"/>
      <c r="AJF111" s="747"/>
      <c r="AJG111" s="747"/>
      <c r="AJH111" s="747"/>
      <c r="AJI111" s="747"/>
      <c r="AJJ111" s="747"/>
      <c r="AJK111" s="747"/>
      <c r="AJL111" s="747"/>
      <c r="AJM111" s="747"/>
      <c r="AJN111" s="747"/>
      <c r="AJO111" s="747"/>
      <c r="AJP111" s="747"/>
      <c r="AJQ111" s="747"/>
      <c r="AJR111" s="747"/>
      <c r="AJS111" s="747"/>
      <c r="AJT111" s="747"/>
      <c r="AJU111" s="747"/>
      <c r="AJV111" s="747"/>
      <c r="AJW111" s="747"/>
      <c r="AJX111" s="747"/>
      <c r="AJY111" s="747"/>
      <c r="AJZ111" s="747"/>
      <c r="AKA111" s="747"/>
      <c r="AKB111" s="747"/>
      <c r="AKC111" s="747"/>
      <c r="AKD111" s="747"/>
      <c r="AKE111" s="747"/>
      <c r="AKF111" s="747"/>
      <c r="AKG111" s="747"/>
      <c r="AKH111" s="747"/>
      <c r="AKI111" s="747"/>
      <c r="AKJ111" s="747"/>
      <c r="AKK111" s="747"/>
      <c r="AKL111" s="747"/>
      <c r="AKM111" s="747"/>
      <c r="AKN111" s="747"/>
      <c r="AKO111" s="747"/>
      <c r="AKP111" s="747"/>
      <c r="AKQ111" s="747"/>
      <c r="AKR111" s="747"/>
      <c r="AKS111" s="747"/>
      <c r="AKT111" s="747"/>
      <c r="AKU111" s="747"/>
      <c r="AKV111" s="747"/>
      <c r="AKW111" s="747"/>
      <c r="AKX111" s="747"/>
      <c r="AKY111" s="747"/>
      <c r="AKZ111" s="747"/>
      <c r="ALA111" s="747"/>
      <c r="ALB111" s="747"/>
      <c r="ALC111" s="747"/>
      <c r="ALD111" s="747"/>
      <c r="ALE111" s="747"/>
      <c r="ALF111" s="747"/>
      <c r="ALG111" s="747"/>
      <c r="ALH111" s="747"/>
      <c r="ALI111" s="747"/>
      <c r="ALJ111" s="747"/>
      <c r="ALK111" s="747"/>
      <c r="ALL111" s="747"/>
      <c r="ALM111" s="747"/>
      <c r="ALN111" s="747"/>
      <c r="ALO111" s="747"/>
      <c r="ALP111" s="747"/>
      <c r="ALQ111" s="747"/>
      <c r="ALR111" s="747"/>
      <c r="ALS111" s="747"/>
      <c r="ALT111" s="747"/>
      <c r="ALU111" s="747"/>
      <c r="ALV111" s="747"/>
      <c r="ALW111" s="747"/>
      <c r="ALX111" s="747"/>
      <c r="ALY111" s="747"/>
      <c r="ALZ111" s="747"/>
      <c r="AMA111" s="747"/>
      <c r="AMB111" s="747"/>
      <c r="AMC111" s="747"/>
      <c r="AMD111" s="747"/>
      <c r="AME111" s="747"/>
      <c r="AMF111" s="747"/>
      <c r="AMG111" s="747"/>
      <c r="AMH111" s="747"/>
      <c r="AMI111" s="747"/>
      <c r="AMJ111" s="747"/>
      <c r="AMK111" s="747"/>
      <c r="AML111" s="747"/>
      <c r="AMM111" s="747"/>
      <c r="AMN111" s="747"/>
      <c r="AMO111" s="747"/>
      <c r="AMP111" s="747"/>
      <c r="AMQ111" s="747"/>
      <c r="AMR111" s="747"/>
      <c r="AMS111" s="747"/>
      <c r="AMT111" s="747"/>
      <c r="AMU111" s="747"/>
      <c r="AMV111" s="747"/>
      <c r="AMW111" s="747"/>
      <c r="AMX111" s="747"/>
      <c r="AMY111" s="747"/>
      <c r="AMZ111" s="747"/>
      <c r="ANA111" s="747"/>
      <c r="ANB111" s="747"/>
      <c r="ANC111" s="747"/>
      <c r="AND111" s="747"/>
      <c r="ANE111" s="747"/>
      <c r="ANF111" s="747"/>
      <c r="ANG111" s="747"/>
      <c r="ANH111" s="747"/>
      <c r="ANI111" s="747"/>
      <c r="ANJ111" s="747"/>
      <c r="ANK111" s="747"/>
      <c r="ANL111" s="747"/>
      <c r="ANM111" s="747"/>
      <c r="ANN111" s="747"/>
      <c r="ANO111" s="747"/>
      <c r="ANP111" s="747"/>
      <c r="ANQ111" s="747"/>
      <c r="ANR111" s="747"/>
      <c r="ANS111" s="747"/>
      <c r="ANT111" s="747"/>
      <c r="ANU111" s="747"/>
      <c r="ANV111" s="747"/>
      <c r="ANW111" s="747"/>
      <c r="ANX111" s="747"/>
      <c r="ANY111" s="747"/>
      <c r="ANZ111" s="747"/>
      <c r="AOA111" s="747"/>
      <c r="AOB111" s="747"/>
      <c r="AOC111" s="747"/>
      <c r="AOD111" s="747"/>
      <c r="AOE111" s="747"/>
      <c r="AOF111" s="747"/>
      <c r="AOG111" s="747"/>
      <c r="AOH111" s="747"/>
      <c r="AOI111" s="747"/>
      <c r="AOJ111" s="747"/>
      <c r="AOK111" s="747"/>
      <c r="AOL111" s="747"/>
      <c r="AOM111" s="747"/>
      <c r="AON111" s="747"/>
      <c r="AOO111" s="747"/>
      <c r="AOP111" s="747"/>
      <c r="AOQ111" s="747"/>
      <c r="AOR111" s="747"/>
      <c r="AOS111" s="747"/>
      <c r="AOT111" s="747"/>
      <c r="AOU111" s="747"/>
      <c r="AOV111" s="747"/>
      <c r="AOW111" s="747"/>
      <c r="AOX111" s="747"/>
      <c r="AOY111" s="747"/>
      <c r="AOZ111" s="747"/>
      <c r="APA111" s="747"/>
      <c r="APB111" s="747"/>
      <c r="APC111" s="747"/>
      <c r="APD111" s="747"/>
      <c r="APE111" s="747"/>
      <c r="APF111" s="747"/>
      <c r="APG111" s="747"/>
      <c r="APH111" s="747"/>
      <c r="API111" s="747"/>
      <c r="APJ111" s="747"/>
      <c r="APK111" s="747"/>
      <c r="APL111" s="747"/>
      <c r="APM111" s="747"/>
      <c r="APN111" s="747"/>
      <c r="APO111" s="747"/>
      <c r="APP111" s="747"/>
      <c r="APQ111" s="747"/>
      <c r="APR111" s="747"/>
      <c r="APS111" s="747"/>
      <c r="APT111" s="747"/>
      <c r="APU111" s="747"/>
      <c r="APV111" s="747"/>
      <c r="APW111" s="747"/>
      <c r="APX111" s="747"/>
      <c r="APY111" s="747"/>
      <c r="APZ111" s="747"/>
      <c r="AQA111" s="747"/>
      <c r="AQB111" s="747"/>
      <c r="AQC111" s="747"/>
      <c r="AQD111" s="747"/>
      <c r="AQE111" s="747"/>
      <c r="AQF111" s="747"/>
      <c r="AQG111" s="747"/>
      <c r="AQH111" s="747"/>
      <c r="AQI111" s="747"/>
      <c r="AQJ111" s="747"/>
      <c r="AQK111" s="747"/>
      <c r="AQL111" s="747"/>
      <c r="AQM111" s="747"/>
      <c r="AQN111" s="747"/>
      <c r="AQO111" s="747"/>
      <c r="AQP111" s="747"/>
      <c r="AQQ111" s="747"/>
      <c r="AQR111" s="747"/>
      <c r="AQS111" s="747"/>
      <c r="AQT111" s="747"/>
      <c r="AQU111" s="747"/>
      <c r="AQV111" s="747"/>
      <c r="AQW111" s="747"/>
      <c r="AQX111" s="747"/>
      <c r="AQY111" s="747"/>
      <c r="AQZ111" s="747"/>
      <c r="ARA111" s="747"/>
      <c r="ARB111" s="747"/>
      <c r="ARC111" s="747"/>
      <c r="ARD111" s="747"/>
      <c r="ARE111" s="747"/>
      <c r="ARF111" s="747"/>
      <c r="ARG111" s="747"/>
      <c r="ARH111" s="747"/>
      <c r="ARI111" s="747"/>
      <c r="ARJ111" s="747"/>
      <c r="ARK111" s="747"/>
      <c r="ARL111" s="747"/>
      <c r="ARM111" s="747"/>
      <c r="ARN111" s="747"/>
      <c r="ARO111" s="747"/>
      <c r="ARP111" s="747"/>
      <c r="ARQ111" s="747"/>
      <c r="ARR111" s="747"/>
      <c r="ARS111" s="747"/>
      <c r="ART111" s="747"/>
      <c r="ARU111" s="747"/>
      <c r="ARV111" s="747"/>
      <c r="ARW111" s="747"/>
      <c r="ARX111" s="747"/>
      <c r="ARY111" s="747"/>
      <c r="ARZ111" s="747"/>
      <c r="ASA111" s="747"/>
      <c r="ASB111" s="747"/>
      <c r="ASC111" s="747"/>
      <c r="ASD111" s="747"/>
      <c r="ASE111" s="747"/>
      <c r="ASF111" s="747"/>
      <c r="ASG111" s="747"/>
      <c r="ASH111" s="747"/>
      <c r="ASI111" s="747"/>
      <c r="ASJ111" s="747"/>
      <c r="ASK111" s="747"/>
      <c r="ASL111" s="747"/>
      <c r="ASM111" s="747"/>
      <c r="ASN111" s="747"/>
      <c r="ASO111" s="747"/>
      <c r="ASP111" s="747"/>
      <c r="ASQ111" s="747"/>
      <c r="ASR111" s="747"/>
      <c r="ASS111" s="747"/>
      <c r="AST111" s="747"/>
      <c r="ASU111" s="747"/>
      <c r="ASV111" s="747"/>
      <c r="ASW111" s="747"/>
      <c r="ASX111" s="747"/>
      <c r="ASY111" s="747"/>
      <c r="ASZ111" s="747"/>
      <c r="ATA111" s="747"/>
      <c r="ATB111" s="747"/>
      <c r="ATC111" s="747"/>
      <c r="ATD111" s="747"/>
      <c r="ATE111" s="747"/>
      <c r="ATF111" s="747"/>
      <c r="ATG111" s="747"/>
      <c r="ATH111" s="747"/>
      <c r="ATI111" s="747"/>
      <c r="ATJ111" s="747"/>
      <c r="ATK111" s="747"/>
      <c r="ATL111" s="747"/>
      <c r="ATM111" s="747"/>
      <c r="ATN111" s="747"/>
      <c r="ATO111" s="747"/>
      <c r="ATP111" s="747"/>
      <c r="ATQ111" s="747"/>
      <c r="ATR111" s="747"/>
      <c r="ATS111" s="747"/>
      <c r="ATT111" s="747"/>
      <c r="ATU111" s="747"/>
      <c r="ATV111" s="747"/>
      <c r="ATW111" s="747"/>
      <c r="ATX111" s="747"/>
      <c r="ATY111" s="747"/>
      <c r="ATZ111" s="747"/>
      <c r="AUA111" s="747"/>
      <c r="AUB111" s="747"/>
      <c r="AUC111" s="747"/>
      <c r="AUD111" s="747"/>
      <c r="AUE111" s="747"/>
      <c r="AUF111" s="747"/>
      <c r="AUG111" s="747"/>
      <c r="AUH111" s="747"/>
      <c r="AUI111" s="747"/>
      <c r="AUJ111" s="747"/>
      <c r="AUK111" s="747"/>
      <c r="AUL111" s="747"/>
      <c r="AUM111" s="747"/>
      <c r="AUN111" s="747"/>
      <c r="AUO111" s="747"/>
      <c r="AUP111" s="747"/>
      <c r="AUQ111" s="747"/>
      <c r="AUR111" s="747"/>
      <c r="AUS111" s="747"/>
      <c r="AUT111" s="747"/>
      <c r="AUU111" s="747"/>
      <c r="AUV111" s="747"/>
      <c r="AUW111" s="747"/>
      <c r="AUX111" s="747"/>
      <c r="AUY111" s="747"/>
      <c r="AUZ111" s="747"/>
      <c r="AVA111" s="747"/>
      <c r="AVB111" s="747"/>
      <c r="AVC111" s="747"/>
      <c r="AVD111" s="747"/>
      <c r="AVE111" s="747"/>
      <c r="AVF111" s="747"/>
      <c r="AVG111" s="747"/>
      <c r="AVH111" s="747"/>
      <c r="AVI111" s="747"/>
      <c r="AVJ111" s="747"/>
      <c r="AVK111" s="747"/>
      <c r="AVL111" s="747"/>
      <c r="AVM111" s="747"/>
      <c r="AVN111" s="747"/>
      <c r="AVO111" s="747"/>
      <c r="AVP111" s="747"/>
      <c r="AVQ111" s="747"/>
      <c r="AVR111" s="747"/>
      <c r="AVS111" s="747"/>
      <c r="AVT111" s="747"/>
      <c r="AVU111" s="747"/>
      <c r="AVV111" s="747"/>
      <c r="AVW111" s="747"/>
      <c r="AVX111" s="747"/>
      <c r="AVY111" s="747"/>
      <c r="AVZ111" s="747"/>
      <c r="AWA111" s="747"/>
      <c r="AWB111" s="747"/>
      <c r="AWC111" s="747"/>
      <c r="AWD111" s="747"/>
      <c r="AWE111" s="747"/>
      <c r="AWF111" s="747"/>
      <c r="AWG111" s="747"/>
      <c r="AWH111" s="747"/>
      <c r="AWI111" s="747"/>
      <c r="AWJ111" s="747"/>
      <c r="AWK111" s="747"/>
      <c r="AWL111" s="747"/>
      <c r="AWM111" s="747"/>
      <c r="AWN111" s="747"/>
      <c r="AWO111" s="747"/>
      <c r="AWP111" s="747"/>
      <c r="AWQ111" s="747"/>
      <c r="AWR111" s="747"/>
      <c r="AWS111" s="747"/>
      <c r="AWT111" s="747"/>
      <c r="AWU111" s="747"/>
      <c r="AWV111" s="747"/>
      <c r="AWW111" s="747"/>
      <c r="AWX111" s="747"/>
      <c r="AWY111" s="747"/>
      <c r="AWZ111" s="747"/>
      <c r="AXA111" s="747"/>
      <c r="AXB111" s="747"/>
      <c r="AXC111" s="747"/>
      <c r="AXD111" s="747"/>
      <c r="AXE111" s="747"/>
      <c r="AXF111" s="747"/>
      <c r="AXG111" s="747"/>
      <c r="AXH111" s="747"/>
      <c r="AXI111" s="747"/>
      <c r="AXJ111" s="747"/>
      <c r="AXK111" s="747"/>
      <c r="AXL111" s="747"/>
      <c r="AXM111" s="747"/>
      <c r="AXN111" s="747"/>
      <c r="AXO111" s="747"/>
      <c r="AXP111" s="747"/>
      <c r="AXQ111" s="747"/>
      <c r="AXR111" s="747"/>
      <c r="AXS111" s="747"/>
      <c r="AXT111" s="747"/>
      <c r="AXU111" s="747"/>
      <c r="AXV111" s="747"/>
      <c r="AXW111" s="747"/>
      <c r="AXX111" s="747"/>
      <c r="AXY111" s="747"/>
      <c r="AXZ111" s="747"/>
      <c r="AYA111" s="747"/>
      <c r="AYB111" s="747"/>
      <c r="AYC111" s="747"/>
      <c r="AYD111" s="747"/>
      <c r="AYE111" s="747"/>
      <c r="AYF111" s="747"/>
      <c r="AYG111" s="747"/>
      <c r="AYH111" s="747"/>
      <c r="AYI111" s="747"/>
      <c r="AYJ111" s="747"/>
      <c r="AYK111" s="747"/>
      <c r="AYL111" s="747"/>
      <c r="AYM111" s="747"/>
      <c r="AYN111" s="747"/>
      <c r="AYO111" s="747"/>
      <c r="AYP111" s="747"/>
      <c r="AYQ111" s="747"/>
      <c r="AYR111" s="747"/>
      <c r="AYS111" s="747"/>
      <c r="AYT111" s="747"/>
      <c r="AYU111" s="747"/>
      <c r="AYV111" s="747"/>
      <c r="AYW111" s="747"/>
      <c r="AYX111" s="747"/>
      <c r="AYY111" s="747"/>
      <c r="AYZ111" s="747"/>
      <c r="AZA111" s="747"/>
      <c r="AZB111" s="747"/>
      <c r="AZC111" s="747"/>
      <c r="AZD111" s="747"/>
      <c r="AZE111" s="747"/>
      <c r="AZF111" s="747"/>
      <c r="AZG111" s="747"/>
      <c r="AZH111" s="747"/>
      <c r="AZI111" s="747"/>
      <c r="AZJ111" s="747"/>
      <c r="AZK111" s="747"/>
      <c r="AZL111" s="747"/>
      <c r="AZM111" s="747"/>
      <c r="AZN111" s="747"/>
      <c r="AZO111" s="747"/>
      <c r="AZP111" s="747"/>
      <c r="AZQ111" s="747"/>
      <c r="AZR111" s="747"/>
      <c r="AZS111" s="747"/>
      <c r="AZT111" s="747"/>
      <c r="AZU111" s="747"/>
      <c r="AZV111" s="747"/>
      <c r="AZW111" s="747"/>
      <c r="AZX111" s="747"/>
      <c r="AZY111" s="747"/>
      <c r="AZZ111" s="747"/>
      <c r="BAA111" s="747"/>
      <c r="BAB111" s="747"/>
      <c r="BAC111" s="747"/>
      <c r="BAD111" s="747"/>
      <c r="BAE111" s="747"/>
      <c r="BAF111" s="747"/>
      <c r="BAG111" s="747"/>
      <c r="BAH111" s="747"/>
      <c r="BAI111" s="747"/>
      <c r="BAJ111" s="747"/>
      <c r="BAK111" s="747"/>
      <c r="BAL111" s="747"/>
      <c r="BAM111" s="747"/>
      <c r="BAN111" s="747"/>
      <c r="BAO111" s="747"/>
      <c r="BAP111" s="747"/>
      <c r="BAQ111" s="747"/>
      <c r="BAR111" s="747"/>
      <c r="BAS111" s="747"/>
      <c r="BAT111" s="747"/>
      <c r="BAU111" s="747"/>
      <c r="BAV111" s="747"/>
      <c r="BAW111" s="747"/>
      <c r="BAX111" s="747"/>
      <c r="BAY111" s="747"/>
      <c r="BAZ111" s="747"/>
      <c r="BBA111" s="747"/>
      <c r="BBB111" s="747"/>
      <c r="BBC111" s="747"/>
      <c r="BBD111" s="747"/>
      <c r="BBE111" s="747"/>
      <c r="BBF111" s="747"/>
      <c r="BBG111" s="747"/>
      <c r="BBH111" s="747"/>
      <c r="BBI111" s="747"/>
      <c r="BBJ111" s="747"/>
      <c r="BBK111" s="747"/>
      <c r="BBL111" s="747"/>
      <c r="BBM111" s="747"/>
      <c r="BBN111" s="747"/>
      <c r="BBO111" s="747"/>
      <c r="BBP111" s="747"/>
      <c r="BBQ111" s="747"/>
      <c r="BBR111" s="747"/>
      <c r="BBS111" s="747"/>
      <c r="BBT111" s="747"/>
      <c r="BBU111" s="747"/>
      <c r="BBV111" s="747"/>
      <c r="BBW111" s="747"/>
      <c r="BBX111" s="747"/>
      <c r="BBY111" s="747"/>
      <c r="BBZ111" s="747"/>
      <c r="BCA111" s="747"/>
      <c r="BCB111" s="747"/>
      <c r="BCC111" s="747"/>
      <c r="BCD111" s="747"/>
      <c r="BCE111" s="747"/>
      <c r="BCF111" s="747"/>
      <c r="BCG111" s="747"/>
      <c r="BCH111" s="747"/>
      <c r="BCI111" s="747"/>
      <c r="BCJ111" s="747"/>
      <c r="BCK111" s="747"/>
      <c r="BCL111" s="747"/>
      <c r="BCM111" s="747"/>
      <c r="BCN111" s="747"/>
      <c r="BCO111" s="747"/>
      <c r="BCP111" s="747"/>
      <c r="BCQ111" s="747"/>
      <c r="BCR111" s="747"/>
      <c r="BCS111" s="747"/>
      <c r="BCT111" s="747"/>
      <c r="BCU111" s="747"/>
      <c r="BCV111" s="747"/>
      <c r="BCW111" s="747"/>
      <c r="BCX111" s="747"/>
      <c r="BCY111" s="747"/>
      <c r="BCZ111" s="747"/>
      <c r="BDA111" s="747"/>
      <c r="BDB111" s="747"/>
      <c r="BDC111" s="747"/>
      <c r="BDD111" s="747"/>
      <c r="BDE111" s="747"/>
      <c r="BDF111" s="747"/>
      <c r="BDG111" s="747"/>
      <c r="BDH111" s="747"/>
      <c r="BDI111" s="747"/>
      <c r="BDJ111" s="747"/>
      <c r="BDK111" s="747"/>
      <c r="BDL111" s="747"/>
      <c r="BDM111" s="747"/>
      <c r="BDN111" s="747"/>
      <c r="BDO111" s="747"/>
      <c r="BDP111" s="747"/>
      <c r="BDQ111" s="747"/>
      <c r="BDR111" s="747"/>
      <c r="BDS111" s="747"/>
      <c r="BDT111" s="747"/>
      <c r="BDU111" s="747"/>
      <c r="BDV111" s="747"/>
      <c r="BDW111" s="747"/>
      <c r="BDX111" s="747"/>
      <c r="BDY111" s="747"/>
      <c r="BDZ111" s="747"/>
      <c r="BEA111" s="747"/>
      <c r="BEB111" s="747"/>
      <c r="BEC111" s="747"/>
      <c r="BED111" s="747"/>
      <c r="BEE111" s="747"/>
      <c r="BEF111" s="747"/>
      <c r="BEG111" s="747"/>
      <c r="BEH111" s="747"/>
      <c r="BEI111" s="747"/>
      <c r="BEJ111" s="747"/>
      <c r="BEK111" s="747"/>
      <c r="BEL111" s="747"/>
      <c r="BEM111" s="747"/>
      <c r="BEN111" s="747"/>
      <c r="BEO111" s="747"/>
      <c r="BEP111" s="747"/>
      <c r="BEQ111" s="747"/>
      <c r="BER111" s="747"/>
      <c r="BES111" s="747"/>
      <c r="BET111" s="747"/>
      <c r="BEU111" s="747"/>
      <c r="BEV111" s="747"/>
      <c r="BEW111" s="747"/>
      <c r="BEX111" s="747"/>
      <c r="BEY111" s="747"/>
      <c r="BEZ111" s="747"/>
      <c r="BFA111" s="747"/>
      <c r="BFB111" s="747"/>
      <c r="BFC111" s="747"/>
      <c r="BFD111" s="747"/>
      <c r="BFE111" s="747"/>
      <c r="BFF111" s="747"/>
      <c r="BFG111" s="747"/>
      <c r="BFH111" s="747"/>
      <c r="BFI111" s="747"/>
      <c r="BFJ111" s="747"/>
      <c r="BFK111" s="747"/>
      <c r="BFL111" s="747"/>
      <c r="BFM111" s="747"/>
      <c r="BFN111" s="747"/>
      <c r="BFO111" s="747"/>
      <c r="BFP111" s="747"/>
      <c r="BFQ111" s="747"/>
      <c r="BFR111" s="747"/>
      <c r="BFS111" s="747"/>
      <c r="BFT111" s="747"/>
      <c r="BFU111" s="747"/>
      <c r="BFV111" s="747"/>
      <c r="BFW111" s="747"/>
      <c r="BFX111" s="747"/>
      <c r="BFY111" s="747"/>
      <c r="BFZ111" s="747"/>
      <c r="BGA111" s="747"/>
      <c r="BGB111" s="747"/>
      <c r="BGC111" s="747"/>
      <c r="BGD111" s="747"/>
      <c r="BGE111" s="747"/>
      <c r="BGF111" s="747"/>
      <c r="BGG111" s="747"/>
      <c r="BGH111" s="747"/>
      <c r="BGI111" s="747"/>
      <c r="BGJ111" s="747"/>
      <c r="BGK111" s="747"/>
      <c r="BGL111" s="747"/>
      <c r="BGM111" s="747"/>
      <c r="BGN111" s="747"/>
      <c r="BGO111" s="747"/>
      <c r="BGP111" s="747"/>
      <c r="BGQ111" s="747"/>
      <c r="BGR111" s="747"/>
      <c r="BGS111" s="747"/>
      <c r="BGT111" s="747"/>
      <c r="BGU111" s="747"/>
      <c r="BGV111" s="747"/>
      <c r="BGW111" s="747"/>
      <c r="BGX111" s="747"/>
      <c r="BGY111" s="747"/>
      <c r="BGZ111" s="747"/>
      <c r="BHA111" s="747"/>
      <c r="BHB111" s="747"/>
      <c r="BHC111" s="747"/>
      <c r="BHD111" s="747"/>
      <c r="BHE111" s="747"/>
      <c r="BHF111" s="747"/>
      <c r="BHG111" s="747"/>
      <c r="BHH111" s="747"/>
      <c r="BHI111" s="747"/>
      <c r="BHJ111" s="747"/>
      <c r="BHK111" s="747"/>
      <c r="BHL111" s="747"/>
      <c r="BHM111" s="747"/>
      <c r="BHN111" s="747"/>
      <c r="BHO111" s="747"/>
      <c r="BHP111" s="747"/>
      <c r="BHQ111" s="747"/>
      <c r="BHR111" s="747"/>
      <c r="BHS111" s="747"/>
      <c r="BHT111" s="747"/>
      <c r="BHU111" s="747"/>
      <c r="BHV111" s="747"/>
      <c r="BHW111" s="747"/>
      <c r="BHX111" s="747"/>
      <c r="BHY111" s="747"/>
      <c r="BHZ111" s="747"/>
      <c r="BIA111" s="747"/>
      <c r="BIB111" s="747"/>
      <c r="BIC111" s="747"/>
      <c r="BID111" s="747"/>
      <c r="BIE111" s="747"/>
      <c r="BIF111" s="747"/>
      <c r="BIG111" s="747"/>
      <c r="BIH111" s="747"/>
      <c r="BII111" s="747"/>
      <c r="BIJ111" s="747"/>
      <c r="BIK111" s="747"/>
      <c r="BIL111" s="747"/>
      <c r="BIM111" s="747"/>
      <c r="BIN111" s="747"/>
      <c r="BIO111" s="747"/>
      <c r="BIP111" s="747"/>
      <c r="BIQ111" s="747"/>
      <c r="BIR111" s="747"/>
      <c r="BIS111" s="747"/>
      <c r="BIT111" s="747"/>
      <c r="BIU111" s="747"/>
      <c r="BIV111" s="747"/>
      <c r="BIW111" s="747"/>
      <c r="BIX111" s="747"/>
      <c r="BIY111" s="747"/>
      <c r="BIZ111" s="747"/>
      <c r="BJA111" s="747"/>
      <c r="BJB111" s="747"/>
      <c r="BJC111" s="747"/>
      <c r="BJD111" s="747"/>
      <c r="BJE111" s="747"/>
      <c r="BJF111" s="747"/>
      <c r="BJG111" s="747"/>
      <c r="BJH111" s="747"/>
      <c r="BJI111" s="747"/>
      <c r="BJJ111" s="747"/>
      <c r="BJK111" s="747"/>
      <c r="BJL111" s="747"/>
      <c r="BJM111" s="747"/>
      <c r="BJN111" s="747"/>
      <c r="BJO111" s="747"/>
      <c r="BJP111" s="747"/>
      <c r="BJQ111" s="747"/>
      <c r="BJR111" s="747"/>
      <c r="BJS111" s="747"/>
      <c r="BJT111" s="747"/>
      <c r="BJU111" s="747"/>
      <c r="BJV111" s="747"/>
      <c r="BJW111" s="747"/>
      <c r="BJX111" s="747"/>
      <c r="BJY111" s="747"/>
      <c r="BJZ111" s="747"/>
      <c r="BKA111" s="747"/>
      <c r="BKB111" s="747"/>
      <c r="BKC111" s="747"/>
      <c r="BKD111" s="747"/>
      <c r="BKE111" s="747"/>
      <c r="BKF111" s="747"/>
      <c r="BKG111" s="747"/>
      <c r="BKH111" s="747"/>
      <c r="BKI111" s="747"/>
      <c r="BKJ111" s="747"/>
      <c r="BKK111" s="747"/>
      <c r="BKL111" s="747"/>
      <c r="BKM111" s="747"/>
      <c r="BKN111" s="747"/>
      <c r="BKO111" s="747"/>
      <c r="BKP111" s="747"/>
      <c r="BKQ111" s="747"/>
      <c r="BKR111" s="747"/>
      <c r="BKS111" s="747"/>
      <c r="BKT111" s="747"/>
      <c r="BKU111" s="747"/>
      <c r="BKV111" s="747"/>
      <c r="BKW111" s="747"/>
      <c r="BKX111" s="747"/>
      <c r="BKY111" s="747"/>
      <c r="BKZ111" s="747"/>
      <c r="BLA111" s="747"/>
      <c r="BLB111" s="747"/>
      <c r="BLC111" s="747"/>
      <c r="BLD111" s="747"/>
      <c r="BLE111" s="747"/>
      <c r="BLF111" s="747"/>
      <c r="BLG111" s="747"/>
      <c r="BLH111" s="747"/>
      <c r="BLI111" s="747"/>
      <c r="BLJ111" s="747"/>
      <c r="BLK111" s="747"/>
      <c r="BLL111" s="747"/>
      <c r="BLM111" s="747"/>
      <c r="BLN111" s="747"/>
      <c r="BLO111" s="747"/>
      <c r="BLP111" s="747"/>
      <c r="BLQ111" s="747"/>
      <c r="BLR111" s="747"/>
      <c r="BLS111" s="747"/>
      <c r="BLT111" s="747"/>
      <c r="BLU111" s="747"/>
      <c r="BLV111" s="747"/>
      <c r="BLW111" s="747"/>
      <c r="BLX111" s="747"/>
      <c r="BLY111" s="747"/>
      <c r="BLZ111" s="747"/>
      <c r="BMA111" s="747"/>
      <c r="BMB111" s="747"/>
      <c r="BMC111" s="747"/>
      <c r="BMD111" s="747"/>
      <c r="BME111" s="747"/>
      <c r="BMF111" s="747"/>
      <c r="BMG111" s="747"/>
      <c r="BMH111" s="747"/>
      <c r="BMI111" s="747"/>
      <c r="BMJ111" s="747"/>
      <c r="BMK111" s="747"/>
      <c r="BML111" s="747"/>
      <c r="BMM111" s="747"/>
      <c r="BMN111" s="747"/>
      <c r="BMO111" s="747"/>
      <c r="BMP111" s="747"/>
      <c r="BMQ111" s="747"/>
      <c r="BMR111" s="747"/>
      <c r="BMS111" s="747"/>
      <c r="BMT111" s="747"/>
      <c r="BMU111" s="747"/>
      <c r="BMV111" s="747"/>
      <c r="BMW111" s="747"/>
      <c r="BMX111" s="747"/>
      <c r="BMY111" s="747"/>
      <c r="BMZ111" s="747"/>
      <c r="BNA111" s="747"/>
      <c r="BNB111" s="747"/>
      <c r="BNC111" s="747"/>
      <c r="BND111" s="747"/>
      <c r="BNE111" s="747"/>
      <c r="BNF111" s="747"/>
      <c r="BNG111" s="747"/>
      <c r="BNH111" s="747"/>
      <c r="BNI111" s="747"/>
      <c r="BNJ111" s="747"/>
      <c r="BNK111" s="747"/>
      <c r="BNL111" s="747"/>
      <c r="BNM111" s="747"/>
      <c r="BNN111" s="747"/>
      <c r="BNO111" s="747"/>
      <c r="BNP111" s="747"/>
      <c r="BNQ111" s="747"/>
      <c r="BNR111" s="747"/>
      <c r="BNS111" s="747"/>
      <c r="BNT111" s="747"/>
      <c r="BNU111" s="747"/>
      <c r="BNV111" s="747"/>
      <c r="BNW111" s="747"/>
      <c r="BNX111" s="747"/>
      <c r="BNY111" s="747"/>
      <c r="BNZ111" s="747"/>
      <c r="BOA111" s="747"/>
      <c r="BOB111" s="747"/>
      <c r="BOC111" s="747"/>
      <c r="BOD111" s="747"/>
      <c r="BOE111" s="747"/>
      <c r="BOF111" s="747"/>
      <c r="BOG111" s="747"/>
      <c r="BOH111" s="747"/>
      <c r="BOI111" s="747"/>
      <c r="BOJ111" s="747"/>
      <c r="BOK111" s="747"/>
      <c r="BOL111" s="747"/>
      <c r="BOM111" s="747"/>
      <c r="BON111" s="747"/>
      <c r="BOO111" s="747"/>
      <c r="BOP111" s="747"/>
      <c r="BOQ111" s="747"/>
      <c r="BOR111" s="747"/>
      <c r="BOS111" s="747"/>
      <c r="BOT111" s="747"/>
      <c r="BOU111" s="747"/>
      <c r="BOV111" s="747"/>
      <c r="BOW111" s="747"/>
      <c r="BOX111" s="747"/>
      <c r="BOY111" s="747"/>
      <c r="BOZ111" s="747"/>
      <c r="BPA111" s="747"/>
      <c r="BPB111" s="747"/>
      <c r="BPC111" s="747"/>
      <c r="BPD111" s="747"/>
      <c r="BPE111" s="747"/>
      <c r="BPF111" s="747"/>
      <c r="BPG111" s="747"/>
      <c r="BPH111" s="747"/>
      <c r="BPI111" s="747"/>
      <c r="BPJ111" s="747"/>
      <c r="BPK111" s="747"/>
      <c r="BPL111" s="747"/>
      <c r="BPM111" s="747"/>
      <c r="BPN111" s="747"/>
      <c r="BPO111" s="747"/>
      <c r="BPP111" s="747"/>
      <c r="BPQ111" s="747"/>
      <c r="BPR111" s="747"/>
      <c r="BPS111" s="747"/>
      <c r="BPT111" s="747"/>
      <c r="BPU111" s="747"/>
      <c r="BPV111" s="747"/>
      <c r="BPW111" s="747"/>
      <c r="BPX111" s="747"/>
      <c r="BPY111" s="747"/>
      <c r="BPZ111" s="747"/>
      <c r="BQA111" s="747"/>
      <c r="BQB111" s="747"/>
      <c r="BQC111" s="747"/>
      <c r="BQD111" s="747"/>
      <c r="BQE111" s="747"/>
      <c r="BQF111" s="747"/>
      <c r="BQG111" s="747"/>
      <c r="BQH111" s="747"/>
      <c r="BQI111" s="747"/>
      <c r="BQJ111" s="747"/>
      <c r="BQK111" s="747"/>
      <c r="BQL111" s="747"/>
      <c r="BQM111" s="747"/>
      <c r="BQN111" s="747"/>
      <c r="BQO111" s="747"/>
      <c r="BQP111" s="747"/>
      <c r="BQQ111" s="747"/>
      <c r="BQR111" s="747"/>
      <c r="BQS111" s="747"/>
      <c r="BQT111" s="747"/>
      <c r="BQU111" s="747"/>
      <c r="BQV111" s="747"/>
      <c r="BQW111" s="747"/>
      <c r="BQX111" s="747"/>
      <c r="BQY111" s="747"/>
      <c r="BQZ111" s="747"/>
      <c r="BRA111" s="747"/>
      <c r="BRB111" s="747"/>
      <c r="BRC111" s="747"/>
      <c r="BRD111" s="747"/>
      <c r="BRE111" s="747"/>
      <c r="BRF111" s="747"/>
      <c r="BRG111" s="747"/>
      <c r="BRH111" s="747"/>
      <c r="BRI111" s="747"/>
      <c r="BRJ111" s="747"/>
      <c r="BRK111" s="747"/>
      <c r="BRL111" s="747"/>
      <c r="BRM111" s="747"/>
      <c r="BRN111" s="747"/>
      <c r="BRO111" s="747"/>
      <c r="BRP111" s="747"/>
      <c r="BRQ111" s="747"/>
      <c r="BRR111" s="747"/>
      <c r="BRS111" s="747"/>
      <c r="BRT111" s="747"/>
      <c r="BRU111" s="747"/>
      <c r="BRV111" s="747"/>
      <c r="BRW111" s="747"/>
      <c r="BRX111" s="747"/>
      <c r="BRY111" s="747"/>
      <c r="BRZ111" s="747"/>
      <c r="BSA111" s="747"/>
      <c r="BSB111" s="747"/>
      <c r="BSC111" s="747"/>
      <c r="BSD111" s="747"/>
      <c r="BSE111" s="747"/>
      <c r="BSF111" s="747"/>
      <c r="BSG111" s="747"/>
      <c r="BSH111" s="747"/>
      <c r="BSI111" s="747"/>
      <c r="BSJ111" s="747"/>
      <c r="BSK111" s="747"/>
      <c r="BSL111" s="747"/>
      <c r="BSM111" s="747"/>
      <c r="BSN111" s="747"/>
      <c r="BSO111" s="747"/>
      <c r="BSP111" s="747"/>
      <c r="BSQ111" s="747"/>
      <c r="BSR111" s="747"/>
      <c r="BSS111" s="747"/>
      <c r="BST111" s="747"/>
      <c r="BSU111" s="747"/>
      <c r="BSV111" s="747"/>
      <c r="BSW111" s="747"/>
      <c r="BSX111" s="747"/>
      <c r="BSY111" s="747"/>
      <c r="BSZ111" s="747"/>
      <c r="BTA111" s="747"/>
      <c r="BTB111" s="747"/>
      <c r="BTC111" s="747"/>
      <c r="BTD111" s="747"/>
      <c r="BTE111" s="747"/>
      <c r="BTF111" s="747"/>
      <c r="BTG111" s="747"/>
      <c r="BTH111" s="747"/>
      <c r="BTI111" s="747"/>
      <c r="BTJ111" s="747"/>
      <c r="BTK111" s="747"/>
      <c r="BTL111" s="747"/>
      <c r="BTM111" s="747"/>
      <c r="BTN111" s="747"/>
      <c r="BTO111" s="747"/>
      <c r="BTP111" s="747"/>
      <c r="BTQ111" s="747"/>
      <c r="BTR111" s="747"/>
      <c r="BTS111" s="747"/>
      <c r="BTT111" s="747"/>
      <c r="BTU111" s="747"/>
      <c r="BTV111" s="747"/>
      <c r="BTW111" s="747"/>
      <c r="BTX111" s="747"/>
      <c r="BTY111" s="747"/>
      <c r="BTZ111" s="747"/>
      <c r="BUA111" s="747"/>
      <c r="BUB111" s="747"/>
      <c r="BUC111" s="747"/>
      <c r="BUD111" s="747"/>
      <c r="BUE111" s="747"/>
      <c r="BUF111" s="747"/>
      <c r="BUG111" s="747"/>
      <c r="BUH111" s="747"/>
      <c r="BUI111" s="747"/>
      <c r="BUJ111" s="747"/>
      <c r="BUK111" s="747"/>
      <c r="BUL111" s="747"/>
      <c r="BUM111" s="747"/>
      <c r="BUN111" s="747"/>
      <c r="BUO111" s="747"/>
      <c r="BUP111" s="747"/>
      <c r="BUQ111" s="747"/>
      <c r="BUR111" s="747"/>
      <c r="BUS111" s="747"/>
      <c r="BUT111" s="747"/>
      <c r="BUU111" s="747"/>
      <c r="BUV111" s="747"/>
      <c r="BUW111" s="747"/>
      <c r="BUX111" s="747"/>
      <c r="BUY111" s="747"/>
      <c r="BUZ111" s="747"/>
      <c r="BVA111" s="747"/>
      <c r="BVB111" s="747"/>
      <c r="BVC111" s="747"/>
      <c r="BVD111" s="747"/>
      <c r="BVE111" s="747"/>
      <c r="BVF111" s="747"/>
      <c r="BVG111" s="747"/>
      <c r="BVH111" s="747"/>
      <c r="BVI111" s="747"/>
      <c r="BVJ111" s="747"/>
      <c r="BVK111" s="747"/>
      <c r="BVL111" s="747"/>
      <c r="BVM111" s="747"/>
      <c r="BVN111" s="747"/>
      <c r="BVO111" s="747"/>
      <c r="BVP111" s="747"/>
      <c r="BVQ111" s="747"/>
      <c r="BVR111" s="747"/>
      <c r="BVS111" s="747"/>
      <c r="BVT111" s="747"/>
      <c r="BVU111" s="747"/>
      <c r="BVV111" s="747"/>
      <c r="BVW111" s="747"/>
      <c r="BVX111" s="747"/>
      <c r="BVY111" s="747"/>
      <c r="BVZ111" s="747"/>
      <c r="BWA111" s="747"/>
      <c r="BWB111" s="747"/>
      <c r="BWC111" s="747"/>
      <c r="BWD111" s="747"/>
      <c r="BWE111" s="747"/>
      <c r="BWF111" s="747"/>
      <c r="BWG111" s="747"/>
      <c r="BWH111" s="747"/>
      <c r="BWI111" s="747"/>
      <c r="BWJ111" s="747"/>
      <c r="BWK111" s="747"/>
      <c r="BWL111" s="747"/>
      <c r="BWM111" s="747"/>
      <c r="BWN111" s="747"/>
      <c r="BWO111" s="747"/>
      <c r="BWP111" s="747"/>
      <c r="BWQ111" s="747"/>
      <c r="BWR111" s="747"/>
      <c r="BWS111" s="747"/>
      <c r="BWT111" s="747"/>
      <c r="BWU111" s="747"/>
      <c r="BWV111" s="747"/>
      <c r="BWW111" s="747"/>
      <c r="BWX111" s="747"/>
      <c r="BWY111" s="747"/>
      <c r="BWZ111" s="747"/>
      <c r="BXA111" s="747"/>
      <c r="BXB111" s="747"/>
      <c r="BXC111" s="747"/>
      <c r="BXD111" s="747"/>
      <c r="BXE111" s="747"/>
      <c r="BXF111" s="747"/>
      <c r="BXG111" s="747"/>
      <c r="BXH111" s="747"/>
      <c r="BXI111" s="747"/>
      <c r="BXJ111" s="747"/>
      <c r="BXK111" s="747"/>
      <c r="BXL111" s="747"/>
      <c r="BXM111" s="747"/>
      <c r="BXN111" s="747"/>
      <c r="BXO111" s="747"/>
      <c r="BXP111" s="747"/>
      <c r="BXQ111" s="747"/>
      <c r="BXR111" s="747"/>
      <c r="BXS111" s="747"/>
      <c r="BXT111" s="747"/>
      <c r="BXU111" s="747"/>
      <c r="BXV111" s="747"/>
      <c r="BXW111" s="747"/>
      <c r="BXX111" s="747"/>
      <c r="BXY111" s="747"/>
      <c r="BXZ111" s="747"/>
      <c r="BYA111" s="747"/>
      <c r="BYB111" s="747"/>
      <c r="BYC111" s="747"/>
      <c r="BYD111" s="747"/>
      <c r="BYE111" s="747"/>
      <c r="BYF111" s="747"/>
      <c r="BYG111" s="747"/>
      <c r="BYH111" s="747"/>
      <c r="BYI111" s="747"/>
      <c r="BYJ111" s="747"/>
      <c r="BYK111" s="747"/>
      <c r="BYL111" s="747"/>
      <c r="BYM111" s="747"/>
      <c r="BYN111" s="747"/>
      <c r="BYO111" s="747"/>
      <c r="BYP111" s="747"/>
      <c r="BYQ111" s="747"/>
      <c r="BYR111" s="747"/>
      <c r="BYS111" s="747"/>
      <c r="BYT111" s="747"/>
      <c r="BYU111" s="747"/>
      <c r="BYV111" s="747"/>
      <c r="BYW111" s="747"/>
      <c r="BYX111" s="747"/>
      <c r="BYY111" s="747"/>
      <c r="BYZ111" s="747"/>
      <c r="BZA111" s="747"/>
      <c r="BZB111" s="747"/>
      <c r="BZC111" s="747"/>
      <c r="BZD111" s="747"/>
      <c r="BZE111" s="747"/>
      <c r="BZF111" s="747"/>
      <c r="BZG111" s="747"/>
      <c r="BZH111" s="747"/>
      <c r="BZI111" s="747"/>
      <c r="BZJ111" s="747"/>
      <c r="BZK111" s="747"/>
      <c r="BZL111" s="747"/>
      <c r="BZM111" s="747"/>
      <c r="BZN111" s="747"/>
      <c r="BZO111" s="747"/>
      <c r="BZP111" s="747"/>
      <c r="BZQ111" s="747"/>
      <c r="BZR111" s="747"/>
      <c r="BZS111" s="747"/>
      <c r="BZT111" s="747"/>
      <c r="BZU111" s="747"/>
      <c r="BZV111" s="747"/>
      <c r="BZW111" s="747"/>
      <c r="BZX111" s="747"/>
      <c r="BZY111" s="747"/>
      <c r="BZZ111" s="747"/>
      <c r="CAA111" s="747"/>
      <c r="CAB111" s="747"/>
      <c r="CAC111" s="747"/>
      <c r="CAD111" s="747"/>
      <c r="CAE111" s="747"/>
      <c r="CAF111" s="747"/>
      <c r="CAG111" s="747"/>
      <c r="CAH111" s="747"/>
      <c r="CAI111" s="747"/>
      <c r="CAJ111" s="747"/>
      <c r="CAK111" s="747"/>
      <c r="CAL111" s="747"/>
      <c r="CAM111" s="747"/>
      <c r="CAN111" s="747"/>
      <c r="CAO111" s="747"/>
      <c r="CAP111" s="747"/>
      <c r="CAQ111" s="747"/>
      <c r="CAR111" s="747"/>
      <c r="CAS111" s="747"/>
      <c r="CAT111" s="747"/>
      <c r="CAU111" s="747"/>
      <c r="CAV111" s="747"/>
      <c r="CAW111" s="747"/>
      <c r="CAX111" s="747"/>
      <c r="CAY111" s="747"/>
      <c r="CAZ111" s="747"/>
      <c r="CBA111" s="747"/>
      <c r="CBB111" s="747"/>
      <c r="CBC111" s="747"/>
      <c r="CBD111" s="747"/>
      <c r="CBE111" s="747"/>
      <c r="CBF111" s="747"/>
      <c r="CBG111" s="747"/>
      <c r="CBH111" s="747"/>
      <c r="CBI111" s="747"/>
      <c r="CBJ111" s="747"/>
      <c r="CBK111" s="747"/>
      <c r="CBL111" s="747"/>
      <c r="CBM111" s="747"/>
      <c r="CBN111" s="747"/>
      <c r="CBO111" s="747"/>
      <c r="CBP111" s="747"/>
      <c r="CBQ111" s="747"/>
      <c r="CBR111" s="747"/>
      <c r="CBS111" s="747"/>
      <c r="CBT111" s="747"/>
      <c r="CBU111" s="747"/>
      <c r="CBV111" s="747"/>
      <c r="CBW111" s="747"/>
      <c r="CBX111" s="747"/>
      <c r="CBY111" s="747"/>
      <c r="CBZ111" s="747"/>
      <c r="CCA111" s="747"/>
      <c r="CCB111" s="747"/>
      <c r="CCC111" s="747"/>
      <c r="CCD111" s="747"/>
      <c r="CCE111" s="747"/>
      <c r="CCF111" s="747"/>
      <c r="CCG111" s="747"/>
      <c r="CCH111" s="747"/>
      <c r="CCI111" s="747"/>
      <c r="CCJ111" s="747"/>
      <c r="CCK111" s="747"/>
      <c r="CCL111" s="747"/>
      <c r="CCM111" s="747"/>
      <c r="CCN111" s="747"/>
      <c r="CCO111" s="747"/>
      <c r="CCP111" s="747"/>
      <c r="CCQ111" s="747"/>
      <c r="CCR111" s="747"/>
      <c r="CCS111" s="747"/>
      <c r="CCT111" s="747"/>
      <c r="CCU111" s="747"/>
      <c r="CCV111" s="747"/>
      <c r="CCW111" s="747"/>
      <c r="CCX111" s="747"/>
      <c r="CCY111" s="747"/>
      <c r="CCZ111" s="747"/>
      <c r="CDA111" s="747"/>
      <c r="CDB111" s="747"/>
      <c r="CDC111" s="747"/>
      <c r="CDD111" s="747"/>
      <c r="CDE111" s="747"/>
      <c r="CDF111" s="747"/>
      <c r="CDG111" s="747"/>
      <c r="CDH111" s="747"/>
      <c r="CDI111" s="747"/>
      <c r="CDJ111" s="747"/>
      <c r="CDK111" s="747"/>
      <c r="CDL111" s="747"/>
      <c r="CDM111" s="747"/>
      <c r="CDN111" s="747"/>
      <c r="CDO111" s="747"/>
      <c r="CDP111" s="747"/>
      <c r="CDQ111" s="747"/>
      <c r="CDR111" s="747"/>
      <c r="CDS111" s="747"/>
      <c r="CDT111" s="747"/>
      <c r="CDU111" s="747"/>
      <c r="CDV111" s="747"/>
      <c r="CDW111" s="747"/>
      <c r="CDX111" s="747"/>
      <c r="CDY111" s="747"/>
      <c r="CDZ111" s="747"/>
      <c r="CEA111" s="747"/>
      <c r="CEB111" s="747"/>
      <c r="CEC111" s="747"/>
      <c r="CED111" s="747"/>
      <c r="CEE111" s="747"/>
      <c r="CEF111" s="747"/>
      <c r="CEG111" s="747"/>
      <c r="CEH111" s="747"/>
      <c r="CEI111" s="747"/>
      <c r="CEJ111" s="747"/>
      <c r="CEK111" s="747"/>
      <c r="CEL111" s="747"/>
      <c r="CEM111" s="747"/>
      <c r="CEN111" s="747"/>
      <c r="CEO111" s="747"/>
      <c r="CEP111" s="747"/>
      <c r="CEQ111" s="747"/>
      <c r="CER111" s="747"/>
      <c r="CES111" s="747"/>
      <c r="CET111" s="747"/>
      <c r="CEU111" s="747"/>
      <c r="CEV111" s="747"/>
      <c r="CEW111" s="747"/>
      <c r="CEX111" s="747"/>
      <c r="CEY111" s="747"/>
      <c r="CEZ111" s="747"/>
      <c r="CFA111" s="747"/>
      <c r="CFB111" s="747"/>
      <c r="CFC111" s="747"/>
      <c r="CFD111" s="747"/>
      <c r="CFE111" s="747"/>
      <c r="CFF111" s="747"/>
      <c r="CFG111" s="747"/>
      <c r="CFH111" s="747"/>
      <c r="CFI111" s="747"/>
      <c r="CFJ111" s="747"/>
      <c r="CFK111" s="747"/>
      <c r="CFL111" s="747"/>
      <c r="CFM111" s="747"/>
      <c r="CFN111" s="747"/>
      <c r="CFO111" s="747"/>
      <c r="CFP111" s="747"/>
      <c r="CFQ111" s="747"/>
      <c r="CFR111" s="747"/>
      <c r="CFS111" s="747"/>
      <c r="CFT111" s="747"/>
      <c r="CFU111" s="747"/>
      <c r="CFV111" s="747"/>
      <c r="CFW111" s="747"/>
      <c r="CFX111" s="747"/>
      <c r="CFY111" s="747"/>
      <c r="CFZ111" s="747"/>
      <c r="CGA111" s="747"/>
      <c r="CGB111" s="747"/>
      <c r="CGC111" s="747"/>
      <c r="CGD111" s="747"/>
      <c r="CGE111" s="747"/>
      <c r="CGF111" s="747"/>
      <c r="CGG111" s="747"/>
      <c r="CGH111" s="747"/>
      <c r="CGI111" s="747"/>
      <c r="CGJ111" s="747"/>
      <c r="CGK111" s="747"/>
      <c r="CGL111" s="747"/>
      <c r="CGM111" s="747"/>
      <c r="CGN111" s="747"/>
      <c r="CGO111" s="747"/>
      <c r="CGP111" s="747"/>
      <c r="CGQ111" s="747"/>
      <c r="CGR111" s="747"/>
      <c r="CGS111" s="747"/>
      <c r="CGT111" s="747"/>
      <c r="CGU111" s="747"/>
      <c r="CGV111" s="747"/>
      <c r="CGW111" s="747"/>
      <c r="CGX111" s="747"/>
      <c r="CGY111" s="747"/>
      <c r="CGZ111" s="747"/>
      <c r="CHA111" s="747"/>
      <c r="CHB111" s="747"/>
      <c r="CHC111" s="747"/>
      <c r="CHD111" s="747"/>
      <c r="CHE111" s="747"/>
      <c r="CHF111" s="747"/>
      <c r="CHG111" s="747"/>
      <c r="CHH111" s="747"/>
      <c r="CHI111" s="747"/>
      <c r="CHJ111" s="747"/>
      <c r="CHK111" s="747"/>
      <c r="CHL111" s="747"/>
      <c r="CHM111" s="747"/>
      <c r="CHN111" s="747"/>
      <c r="CHO111" s="747"/>
      <c r="CHP111" s="747"/>
      <c r="CHQ111" s="747"/>
      <c r="CHR111" s="747"/>
      <c r="CHS111" s="747"/>
      <c r="CHT111" s="747"/>
      <c r="CHU111" s="747"/>
      <c r="CHV111" s="747"/>
      <c r="CHW111" s="747"/>
      <c r="CHX111" s="747"/>
      <c r="CHY111" s="747"/>
      <c r="CHZ111" s="747"/>
      <c r="CIA111" s="747"/>
      <c r="CIB111" s="747"/>
      <c r="CIC111" s="747"/>
      <c r="CID111" s="747"/>
      <c r="CIE111" s="747"/>
      <c r="CIF111" s="747"/>
      <c r="CIG111" s="747"/>
      <c r="CIH111" s="747"/>
      <c r="CII111" s="747"/>
      <c r="CIJ111" s="747"/>
      <c r="CIK111" s="747"/>
      <c r="CIL111" s="747"/>
      <c r="CIM111" s="747"/>
      <c r="CIN111" s="747"/>
      <c r="CIO111" s="747"/>
      <c r="CIP111" s="747"/>
      <c r="CIQ111" s="747"/>
      <c r="CIR111" s="747"/>
      <c r="CIS111" s="747"/>
      <c r="CIT111" s="747"/>
      <c r="CIU111" s="747"/>
      <c r="CIV111" s="747"/>
      <c r="CIW111" s="747"/>
      <c r="CIX111" s="747"/>
      <c r="CIY111" s="747"/>
      <c r="CIZ111" s="747"/>
      <c r="CJA111" s="747"/>
      <c r="CJB111" s="747"/>
      <c r="CJC111" s="747"/>
      <c r="CJD111" s="747"/>
      <c r="CJE111" s="747"/>
      <c r="CJF111" s="747"/>
      <c r="CJG111" s="747"/>
      <c r="CJH111" s="747"/>
      <c r="CJI111" s="747"/>
      <c r="CJJ111" s="747"/>
      <c r="CJK111" s="747"/>
      <c r="CJL111" s="747"/>
      <c r="CJM111" s="747"/>
      <c r="CJN111" s="747"/>
      <c r="CJO111" s="747"/>
      <c r="CJP111" s="747"/>
      <c r="CJQ111" s="747"/>
      <c r="CJR111" s="747"/>
      <c r="CJS111" s="747"/>
      <c r="CJT111" s="747"/>
      <c r="CJU111" s="747"/>
      <c r="CJV111" s="747"/>
      <c r="CJW111" s="747"/>
      <c r="CJX111" s="747"/>
      <c r="CJY111" s="747"/>
      <c r="CJZ111" s="747"/>
      <c r="CKA111" s="747"/>
      <c r="CKB111" s="747"/>
      <c r="CKC111" s="747"/>
      <c r="CKD111" s="747"/>
      <c r="CKE111" s="747"/>
      <c r="CKF111" s="747"/>
      <c r="CKG111" s="747"/>
      <c r="CKH111" s="747"/>
      <c r="CKI111" s="747"/>
      <c r="CKJ111" s="747"/>
      <c r="CKK111" s="747"/>
      <c r="CKL111" s="747"/>
      <c r="CKM111" s="747"/>
      <c r="CKN111" s="747"/>
      <c r="CKO111" s="747"/>
      <c r="CKP111" s="747"/>
      <c r="CKQ111" s="747"/>
      <c r="CKR111" s="747"/>
      <c r="CKS111" s="747"/>
      <c r="CKT111" s="747"/>
      <c r="CKU111" s="747"/>
      <c r="CKV111" s="747"/>
      <c r="CKW111" s="747"/>
      <c r="CKX111" s="747"/>
      <c r="CKY111" s="747"/>
      <c r="CKZ111" s="747"/>
      <c r="CLA111" s="747"/>
      <c r="CLB111" s="747"/>
      <c r="CLC111" s="747"/>
      <c r="CLD111" s="747"/>
      <c r="CLE111" s="747"/>
      <c r="CLF111" s="747"/>
      <c r="CLG111" s="747"/>
      <c r="CLH111" s="747"/>
      <c r="CLI111" s="747"/>
      <c r="CLJ111" s="747"/>
      <c r="CLK111" s="747"/>
      <c r="CLL111" s="747"/>
      <c r="CLM111" s="747"/>
      <c r="CLN111" s="747"/>
      <c r="CLO111" s="747"/>
      <c r="CLP111" s="747"/>
      <c r="CLQ111" s="747"/>
      <c r="CLR111" s="747"/>
      <c r="CLS111" s="747"/>
      <c r="CLT111" s="747"/>
      <c r="CLU111" s="747"/>
      <c r="CLV111" s="747"/>
      <c r="CLW111" s="747"/>
      <c r="CLX111" s="747"/>
      <c r="CLY111" s="747"/>
      <c r="CLZ111" s="747"/>
      <c r="CMA111" s="747"/>
      <c r="CMB111" s="747"/>
      <c r="CMC111" s="747"/>
      <c r="CMD111" s="747"/>
      <c r="CME111" s="747"/>
      <c r="CMF111" s="747"/>
      <c r="CMG111" s="747"/>
      <c r="CMH111" s="747"/>
      <c r="CMI111" s="747"/>
      <c r="CMJ111" s="747"/>
      <c r="CMK111" s="747"/>
      <c r="CML111" s="747"/>
      <c r="CMM111" s="747"/>
      <c r="CMN111" s="747"/>
      <c r="CMO111" s="747"/>
      <c r="CMP111" s="747"/>
      <c r="CMQ111" s="747"/>
      <c r="CMR111" s="747"/>
      <c r="CMS111" s="747"/>
      <c r="CMT111" s="747"/>
      <c r="CMU111" s="747"/>
      <c r="CMV111" s="747"/>
      <c r="CMW111" s="747"/>
      <c r="CMX111" s="747"/>
      <c r="CMY111" s="747"/>
      <c r="CMZ111" s="747"/>
      <c r="CNA111" s="747"/>
      <c r="CNB111" s="747"/>
      <c r="CNC111" s="747"/>
      <c r="CND111" s="747"/>
      <c r="CNE111" s="747"/>
      <c r="CNF111" s="747"/>
      <c r="CNG111" s="747"/>
      <c r="CNH111" s="747"/>
      <c r="CNI111" s="747"/>
      <c r="CNJ111" s="747"/>
      <c r="CNK111" s="747"/>
      <c r="CNL111" s="747"/>
      <c r="CNM111" s="747"/>
      <c r="CNN111" s="747"/>
      <c r="CNO111" s="747"/>
      <c r="CNP111" s="747"/>
      <c r="CNQ111" s="747"/>
      <c r="CNR111" s="747"/>
      <c r="CNS111" s="747"/>
      <c r="CNT111" s="747"/>
      <c r="CNU111" s="747"/>
      <c r="CNV111" s="747"/>
      <c r="CNW111" s="747"/>
      <c r="CNX111" s="747"/>
      <c r="CNY111" s="747"/>
      <c r="CNZ111" s="747"/>
      <c r="COA111" s="747"/>
      <c r="COB111" s="747"/>
      <c r="COC111" s="747"/>
      <c r="COD111" s="747"/>
      <c r="COE111" s="747"/>
      <c r="COF111" s="747"/>
      <c r="COG111" s="747"/>
      <c r="COH111" s="747"/>
      <c r="COI111" s="747"/>
      <c r="COJ111" s="747"/>
      <c r="COK111" s="747"/>
      <c r="COL111" s="747"/>
      <c r="COM111" s="747"/>
      <c r="CON111" s="747"/>
      <c r="COO111" s="747"/>
      <c r="COP111" s="747"/>
      <c r="COQ111" s="747"/>
      <c r="COR111" s="747"/>
      <c r="COS111" s="747"/>
      <c r="COT111" s="747"/>
      <c r="COU111" s="747"/>
      <c r="COV111" s="747"/>
      <c r="COW111" s="747"/>
      <c r="COX111" s="747"/>
      <c r="COY111" s="747"/>
      <c r="COZ111" s="747"/>
      <c r="CPA111" s="747"/>
      <c r="CPB111" s="747"/>
      <c r="CPC111" s="747"/>
      <c r="CPD111" s="747"/>
      <c r="CPE111" s="747"/>
      <c r="CPF111" s="747"/>
      <c r="CPG111" s="747"/>
      <c r="CPH111" s="747"/>
      <c r="CPI111" s="747"/>
      <c r="CPJ111" s="747"/>
      <c r="CPK111" s="747"/>
      <c r="CPL111" s="747"/>
      <c r="CPM111" s="747"/>
      <c r="CPN111" s="747"/>
      <c r="CPO111" s="747"/>
      <c r="CPP111" s="747"/>
      <c r="CPQ111" s="747"/>
      <c r="CPR111" s="747"/>
      <c r="CPS111" s="747"/>
      <c r="CPT111" s="747"/>
      <c r="CPU111" s="747"/>
      <c r="CPV111" s="747"/>
      <c r="CPW111" s="747"/>
      <c r="CPX111" s="747"/>
      <c r="CPY111" s="747"/>
      <c r="CPZ111" s="747"/>
      <c r="CQA111" s="747"/>
      <c r="CQB111" s="747"/>
      <c r="CQC111" s="747"/>
      <c r="CQD111" s="747"/>
      <c r="CQE111" s="747"/>
      <c r="CQF111" s="747"/>
      <c r="CQG111" s="747"/>
      <c r="CQH111" s="747"/>
      <c r="CQI111" s="747"/>
      <c r="CQJ111" s="747"/>
      <c r="CQK111" s="747"/>
      <c r="CQL111" s="747"/>
      <c r="CQM111" s="747"/>
      <c r="CQN111" s="747"/>
      <c r="CQO111" s="747"/>
      <c r="CQP111" s="747"/>
      <c r="CQQ111" s="747"/>
      <c r="CQR111" s="747"/>
      <c r="CQS111" s="747"/>
      <c r="CQT111" s="747"/>
      <c r="CQU111" s="747"/>
      <c r="CQV111" s="747"/>
      <c r="CQW111" s="747"/>
      <c r="CQX111" s="747"/>
      <c r="CQY111" s="747"/>
      <c r="CQZ111" s="747"/>
      <c r="CRA111" s="747"/>
      <c r="CRB111" s="747"/>
      <c r="CRC111" s="747"/>
      <c r="CRD111" s="747"/>
      <c r="CRE111" s="747"/>
      <c r="CRF111" s="747"/>
      <c r="CRG111" s="747"/>
      <c r="CRH111" s="747"/>
      <c r="CRI111" s="747"/>
      <c r="CRJ111" s="747"/>
      <c r="CRK111" s="747"/>
      <c r="CRL111" s="747"/>
      <c r="CRM111" s="747"/>
      <c r="CRN111" s="747"/>
      <c r="CRO111" s="747"/>
      <c r="CRP111" s="747"/>
      <c r="CRQ111" s="747"/>
      <c r="CRR111" s="747"/>
      <c r="CRS111" s="747"/>
      <c r="CRT111" s="747"/>
      <c r="CRU111" s="747"/>
      <c r="CRV111" s="747"/>
      <c r="CRW111" s="747"/>
      <c r="CRX111" s="747"/>
      <c r="CRY111" s="747"/>
      <c r="CRZ111" s="747"/>
      <c r="CSA111" s="747"/>
      <c r="CSB111" s="747"/>
      <c r="CSC111" s="747"/>
      <c r="CSD111" s="747"/>
      <c r="CSE111" s="747"/>
      <c r="CSF111" s="747"/>
      <c r="CSG111" s="747"/>
      <c r="CSH111" s="747"/>
      <c r="CSI111" s="747"/>
      <c r="CSJ111" s="747"/>
      <c r="CSK111" s="747"/>
      <c r="CSL111" s="747"/>
      <c r="CSM111" s="747"/>
      <c r="CSN111" s="747"/>
      <c r="CSO111" s="747"/>
      <c r="CSP111" s="747"/>
      <c r="CSQ111" s="747"/>
      <c r="CSR111" s="747"/>
      <c r="CSS111" s="747"/>
      <c r="CST111" s="747"/>
      <c r="CSU111" s="747"/>
      <c r="CSV111" s="747"/>
      <c r="CSW111" s="747"/>
      <c r="CSX111" s="747"/>
      <c r="CSY111" s="747"/>
      <c r="CSZ111" s="747"/>
      <c r="CTA111" s="747"/>
      <c r="CTB111" s="747"/>
      <c r="CTC111" s="747"/>
      <c r="CTD111" s="747"/>
      <c r="CTE111" s="747"/>
      <c r="CTF111" s="747"/>
      <c r="CTG111" s="747"/>
      <c r="CTH111" s="747"/>
      <c r="CTI111" s="747"/>
      <c r="CTJ111" s="747"/>
      <c r="CTK111" s="747"/>
      <c r="CTL111" s="747"/>
      <c r="CTM111" s="747"/>
      <c r="CTN111" s="747"/>
      <c r="CTO111" s="747"/>
      <c r="CTP111" s="747"/>
      <c r="CTQ111" s="747"/>
      <c r="CTR111" s="747"/>
      <c r="CTS111" s="747"/>
      <c r="CTT111" s="747"/>
      <c r="CTU111" s="747"/>
      <c r="CTV111" s="747"/>
      <c r="CTW111" s="747"/>
      <c r="CTX111" s="747"/>
      <c r="CTY111" s="747"/>
      <c r="CTZ111" s="747"/>
      <c r="CUA111" s="747"/>
      <c r="CUB111" s="747"/>
      <c r="CUC111" s="747"/>
      <c r="CUD111" s="747"/>
      <c r="CUE111" s="747"/>
      <c r="CUF111" s="747"/>
      <c r="CUG111" s="747"/>
      <c r="CUH111" s="747"/>
      <c r="CUI111" s="747"/>
      <c r="CUJ111" s="747"/>
      <c r="CUK111" s="747"/>
      <c r="CUL111" s="747"/>
      <c r="CUM111" s="747"/>
      <c r="CUN111" s="747"/>
      <c r="CUO111" s="747"/>
      <c r="CUP111" s="747"/>
      <c r="CUQ111" s="747"/>
      <c r="CUR111" s="747"/>
      <c r="CUS111" s="747"/>
      <c r="CUT111" s="747"/>
      <c r="CUU111" s="747"/>
      <c r="CUV111" s="747"/>
      <c r="CUW111" s="747"/>
      <c r="CUX111" s="747"/>
      <c r="CUY111" s="747"/>
      <c r="CUZ111" s="747"/>
      <c r="CVA111" s="747"/>
      <c r="CVB111" s="747"/>
      <c r="CVC111" s="747"/>
      <c r="CVD111" s="747"/>
      <c r="CVE111" s="747"/>
      <c r="CVF111" s="747"/>
      <c r="CVG111" s="747"/>
      <c r="CVH111" s="747"/>
      <c r="CVI111" s="747"/>
      <c r="CVJ111" s="747"/>
      <c r="CVK111" s="747"/>
      <c r="CVL111" s="747"/>
      <c r="CVM111" s="747"/>
      <c r="CVN111" s="747"/>
      <c r="CVO111" s="747"/>
      <c r="CVP111" s="747"/>
      <c r="CVQ111" s="747"/>
      <c r="CVR111" s="747"/>
      <c r="CVS111" s="747"/>
      <c r="CVT111" s="747"/>
      <c r="CVU111" s="747"/>
      <c r="CVV111" s="747"/>
      <c r="CVW111" s="747"/>
      <c r="CVX111" s="747"/>
      <c r="CVY111" s="747"/>
      <c r="CVZ111" s="747"/>
      <c r="CWA111" s="747"/>
      <c r="CWB111" s="747"/>
      <c r="CWC111" s="747"/>
      <c r="CWD111" s="747"/>
      <c r="CWE111" s="747"/>
      <c r="CWF111" s="747"/>
      <c r="CWG111" s="747"/>
      <c r="CWH111" s="747"/>
      <c r="CWI111" s="747"/>
      <c r="CWJ111" s="747"/>
      <c r="CWK111" s="747"/>
      <c r="CWL111" s="747"/>
      <c r="CWM111" s="747"/>
      <c r="CWN111" s="747"/>
      <c r="CWO111" s="747"/>
      <c r="CWP111" s="747"/>
      <c r="CWQ111" s="747"/>
      <c r="CWR111" s="747"/>
      <c r="CWS111" s="747"/>
      <c r="CWT111" s="747"/>
      <c r="CWU111" s="747"/>
      <c r="CWV111" s="747"/>
      <c r="CWW111" s="747"/>
      <c r="CWX111" s="747"/>
      <c r="CWY111" s="747"/>
      <c r="CWZ111" s="747"/>
      <c r="CXA111" s="747"/>
      <c r="CXB111" s="747"/>
      <c r="CXC111" s="747"/>
      <c r="CXD111" s="747"/>
      <c r="CXE111" s="747"/>
      <c r="CXF111" s="747"/>
      <c r="CXG111" s="747"/>
      <c r="CXH111" s="747"/>
      <c r="CXI111" s="747"/>
      <c r="CXJ111" s="747"/>
      <c r="CXK111" s="747"/>
      <c r="CXL111" s="747"/>
      <c r="CXM111" s="747"/>
      <c r="CXN111" s="747"/>
      <c r="CXO111" s="747"/>
      <c r="CXP111" s="747"/>
      <c r="CXQ111" s="747"/>
      <c r="CXR111" s="747"/>
      <c r="CXS111" s="747"/>
      <c r="CXT111" s="747"/>
      <c r="CXU111" s="747"/>
      <c r="CXV111" s="747"/>
      <c r="CXW111" s="747"/>
      <c r="CXX111" s="747"/>
      <c r="CXY111" s="747"/>
      <c r="CXZ111" s="747"/>
      <c r="CYA111" s="747"/>
      <c r="CYB111" s="747"/>
      <c r="CYC111" s="747"/>
      <c r="CYD111" s="747"/>
      <c r="CYE111" s="747"/>
      <c r="CYF111" s="747"/>
      <c r="CYG111" s="747"/>
      <c r="CYH111" s="747"/>
      <c r="CYI111" s="747"/>
      <c r="CYJ111" s="747"/>
      <c r="CYK111" s="747"/>
      <c r="CYL111" s="747"/>
      <c r="CYM111" s="747"/>
      <c r="CYN111" s="747"/>
      <c r="CYO111" s="747"/>
      <c r="CYP111" s="747"/>
      <c r="CYQ111" s="747"/>
      <c r="CYR111" s="747"/>
      <c r="CYS111" s="747"/>
      <c r="CYT111" s="747"/>
      <c r="CYU111" s="747"/>
      <c r="CYV111" s="747"/>
      <c r="CYW111" s="747"/>
      <c r="CYX111" s="747"/>
      <c r="CYY111" s="747"/>
      <c r="CYZ111" s="747"/>
      <c r="CZA111" s="747"/>
      <c r="CZB111" s="747"/>
      <c r="CZC111" s="747"/>
      <c r="CZD111" s="747"/>
      <c r="CZE111" s="747"/>
      <c r="CZF111" s="747"/>
      <c r="CZG111" s="747"/>
      <c r="CZH111" s="747"/>
      <c r="CZI111" s="747"/>
      <c r="CZJ111" s="747"/>
      <c r="CZK111" s="747"/>
      <c r="CZL111" s="747"/>
      <c r="CZM111" s="747"/>
      <c r="CZN111" s="747"/>
      <c r="CZO111" s="747"/>
      <c r="CZP111" s="747"/>
      <c r="CZQ111" s="747"/>
      <c r="CZR111" s="747"/>
      <c r="CZS111" s="747"/>
      <c r="CZT111" s="747"/>
      <c r="CZU111" s="747"/>
      <c r="CZV111" s="747"/>
      <c r="CZW111" s="747"/>
      <c r="CZX111" s="747"/>
      <c r="CZY111" s="747"/>
      <c r="CZZ111" s="747"/>
      <c r="DAA111" s="747"/>
      <c r="DAB111" s="747"/>
      <c r="DAC111" s="747"/>
      <c r="DAD111" s="747"/>
      <c r="DAE111" s="747"/>
      <c r="DAF111" s="747"/>
      <c r="DAG111" s="747"/>
      <c r="DAH111" s="747"/>
      <c r="DAI111" s="747"/>
      <c r="DAJ111" s="747"/>
      <c r="DAK111" s="747"/>
      <c r="DAL111" s="747"/>
      <c r="DAM111" s="747"/>
      <c r="DAN111" s="747"/>
      <c r="DAO111" s="747"/>
      <c r="DAP111" s="747"/>
      <c r="DAQ111" s="747"/>
      <c r="DAR111" s="747"/>
      <c r="DAS111" s="747"/>
      <c r="DAT111" s="747"/>
      <c r="DAU111" s="747"/>
      <c r="DAV111" s="747"/>
      <c r="DAW111" s="747"/>
      <c r="DAX111" s="747"/>
      <c r="DAY111" s="747"/>
      <c r="DAZ111" s="747"/>
      <c r="DBA111" s="747"/>
      <c r="DBB111" s="747"/>
      <c r="DBC111" s="747"/>
      <c r="DBD111" s="747"/>
      <c r="DBE111" s="747"/>
      <c r="DBF111" s="747"/>
      <c r="DBG111" s="747"/>
      <c r="DBH111" s="747"/>
      <c r="DBI111" s="747"/>
      <c r="DBJ111" s="747"/>
      <c r="DBK111" s="747"/>
      <c r="DBL111" s="747"/>
      <c r="DBM111" s="747"/>
      <c r="DBN111" s="747"/>
      <c r="DBO111" s="747"/>
      <c r="DBP111" s="747"/>
      <c r="DBQ111" s="747"/>
      <c r="DBR111" s="747"/>
      <c r="DBS111" s="747"/>
      <c r="DBT111" s="747"/>
      <c r="DBU111" s="747"/>
      <c r="DBV111" s="747"/>
      <c r="DBW111" s="747"/>
      <c r="DBX111" s="747"/>
      <c r="DBY111" s="747"/>
      <c r="DBZ111" s="747"/>
      <c r="DCA111" s="747"/>
      <c r="DCB111" s="747"/>
      <c r="DCC111" s="747"/>
      <c r="DCD111" s="747"/>
      <c r="DCE111" s="747"/>
      <c r="DCF111" s="747"/>
      <c r="DCG111" s="747"/>
      <c r="DCH111" s="747"/>
      <c r="DCI111" s="747"/>
      <c r="DCJ111" s="747"/>
      <c r="DCK111" s="747"/>
      <c r="DCL111" s="747"/>
      <c r="DCM111" s="747"/>
      <c r="DCN111" s="747"/>
      <c r="DCO111" s="747"/>
      <c r="DCP111" s="747"/>
      <c r="DCQ111" s="747"/>
      <c r="DCR111" s="747"/>
      <c r="DCS111" s="747"/>
      <c r="DCT111" s="747"/>
      <c r="DCU111" s="747"/>
      <c r="DCV111" s="747"/>
      <c r="DCW111" s="747"/>
      <c r="DCX111" s="747"/>
      <c r="DCY111" s="747"/>
      <c r="DCZ111" s="747"/>
      <c r="DDA111" s="747"/>
      <c r="DDB111" s="747"/>
      <c r="DDC111" s="747"/>
      <c r="DDD111" s="747"/>
      <c r="DDE111" s="747"/>
      <c r="DDF111" s="747"/>
      <c r="DDG111" s="747"/>
      <c r="DDH111" s="747"/>
      <c r="DDI111" s="747"/>
      <c r="DDJ111" s="747"/>
      <c r="DDK111" s="747"/>
      <c r="DDL111" s="747"/>
      <c r="DDM111" s="747"/>
      <c r="DDN111" s="747"/>
      <c r="DDO111" s="747"/>
      <c r="DDP111" s="747"/>
      <c r="DDQ111" s="747"/>
      <c r="DDR111" s="747"/>
      <c r="DDS111" s="747"/>
      <c r="DDT111" s="747"/>
      <c r="DDU111" s="747"/>
      <c r="DDV111" s="747"/>
      <c r="DDW111" s="747"/>
      <c r="DDX111" s="747"/>
      <c r="DDY111" s="747"/>
      <c r="DDZ111" s="747"/>
      <c r="DEA111" s="747"/>
      <c r="DEB111" s="747"/>
      <c r="DEC111" s="747"/>
      <c r="DED111" s="747"/>
      <c r="DEE111" s="747"/>
      <c r="DEF111" s="747"/>
      <c r="DEG111" s="747"/>
      <c r="DEH111" s="747"/>
      <c r="DEI111" s="747"/>
      <c r="DEJ111" s="747"/>
      <c r="DEK111" s="747"/>
      <c r="DEL111" s="747"/>
      <c r="DEM111" s="747"/>
      <c r="DEN111" s="747"/>
      <c r="DEO111" s="747"/>
      <c r="DEP111" s="747"/>
      <c r="DEQ111" s="747"/>
      <c r="DER111" s="747"/>
      <c r="DES111" s="747"/>
      <c r="DET111" s="747"/>
      <c r="DEU111" s="747"/>
      <c r="DEV111" s="747"/>
      <c r="DEW111" s="747"/>
      <c r="DEX111" s="747"/>
      <c r="DEY111" s="747"/>
      <c r="DEZ111" s="747"/>
      <c r="DFA111" s="747"/>
      <c r="DFB111" s="747"/>
      <c r="DFC111" s="747"/>
      <c r="DFD111" s="747"/>
      <c r="DFE111" s="747"/>
      <c r="DFF111" s="747"/>
      <c r="DFG111" s="747"/>
      <c r="DFH111" s="747"/>
      <c r="DFI111" s="747"/>
      <c r="DFJ111" s="747"/>
      <c r="DFK111" s="747"/>
      <c r="DFL111" s="747"/>
      <c r="DFM111" s="747"/>
      <c r="DFN111" s="747"/>
      <c r="DFO111" s="747"/>
      <c r="DFP111" s="747"/>
      <c r="DFQ111" s="747"/>
      <c r="DFR111" s="747"/>
      <c r="DFS111" s="747"/>
      <c r="DFT111" s="747"/>
      <c r="DFU111" s="747"/>
      <c r="DFV111" s="747"/>
      <c r="DFW111" s="747"/>
      <c r="DFX111" s="747"/>
      <c r="DFY111" s="747"/>
      <c r="DFZ111" s="747"/>
      <c r="DGA111" s="747"/>
      <c r="DGB111" s="747"/>
      <c r="DGC111" s="747"/>
      <c r="DGD111" s="747"/>
      <c r="DGE111" s="747"/>
      <c r="DGF111" s="747"/>
      <c r="DGG111" s="747"/>
      <c r="DGH111" s="747"/>
      <c r="DGI111" s="747"/>
      <c r="DGJ111" s="747"/>
      <c r="DGK111" s="747"/>
      <c r="DGL111" s="747"/>
      <c r="DGM111" s="747"/>
      <c r="DGN111" s="747"/>
      <c r="DGO111" s="747"/>
      <c r="DGP111" s="747"/>
      <c r="DGQ111" s="747"/>
      <c r="DGR111" s="747"/>
      <c r="DGS111" s="747"/>
      <c r="DGT111" s="747"/>
      <c r="DGU111" s="747"/>
      <c r="DGV111" s="747"/>
      <c r="DGW111" s="747"/>
      <c r="DGX111" s="747"/>
      <c r="DGY111" s="747"/>
      <c r="DGZ111" s="747"/>
      <c r="DHA111" s="747"/>
      <c r="DHB111" s="747"/>
      <c r="DHC111" s="747"/>
      <c r="DHD111" s="747"/>
      <c r="DHE111" s="747"/>
      <c r="DHF111" s="747"/>
      <c r="DHG111" s="747"/>
      <c r="DHH111" s="747"/>
      <c r="DHI111" s="747"/>
      <c r="DHJ111" s="747"/>
      <c r="DHK111" s="747"/>
      <c r="DHL111" s="747"/>
      <c r="DHM111" s="747"/>
      <c r="DHN111" s="747"/>
      <c r="DHO111" s="747"/>
      <c r="DHP111" s="747"/>
      <c r="DHQ111" s="747"/>
      <c r="DHR111" s="747"/>
      <c r="DHS111" s="747"/>
      <c r="DHT111" s="747"/>
      <c r="DHU111" s="747"/>
      <c r="DHV111" s="747"/>
      <c r="DHW111" s="747"/>
      <c r="DHX111" s="747"/>
      <c r="DHY111" s="747"/>
      <c r="DHZ111" s="747"/>
      <c r="DIA111" s="747"/>
      <c r="DIB111" s="747"/>
      <c r="DIC111" s="747"/>
      <c r="DID111" s="747"/>
      <c r="DIE111" s="747"/>
      <c r="DIF111" s="747"/>
      <c r="DIG111" s="747"/>
      <c r="DIH111" s="747"/>
      <c r="DII111" s="747"/>
      <c r="DIJ111" s="747"/>
      <c r="DIK111" s="747"/>
      <c r="DIL111" s="747"/>
      <c r="DIM111" s="747"/>
      <c r="DIN111" s="747"/>
      <c r="DIO111" s="747"/>
      <c r="DIP111" s="747"/>
      <c r="DIQ111" s="747"/>
      <c r="DIR111" s="747"/>
      <c r="DIS111" s="747"/>
      <c r="DIT111" s="747"/>
      <c r="DIU111" s="747"/>
      <c r="DIV111" s="747"/>
      <c r="DIW111" s="747"/>
      <c r="DIX111" s="747"/>
      <c r="DIY111" s="747"/>
      <c r="DIZ111" s="747"/>
      <c r="DJA111" s="747"/>
      <c r="DJB111" s="747"/>
      <c r="DJC111" s="747"/>
      <c r="DJD111" s="747"/>
      <c r="DJE111" s="747"/>
      <c r="DJF111" s="747"/>
      <c r="DJG111" s="747"/>
      <c r="DJH111" s="747"/>
      <c r="DJI111" s="747"/>
      <c r="DJJ111" s="747"/>
      <c r="DJK111" s="747"/>
      <c r="DJL111" s="747"/>
      <c r="DJM111" s="747"/>
      <c r="DJN111" s="747"/>
      <c r="DJO111" s="747"/>
      <c r="DJP111" s="747"/>
      <c r="DJQ111" s="747"/>
      <c r="DJR111" s="747"/>
      <c r="DJS111" s="747"/>
      <c r="DJT111" s="747"/>
      <c r="DJU111" s="747"/>
      <c r="DJV111" s="747"/>
      <c r="DJW111" s="747"/>
      <c r="DJX111" s="747"/>
      <c r="DJY111" s="747"/>
      <c r="DJZ111" s="747"/>
      <c r="DKA111" s="747"/>
      <c r="DKB111" s="747"/>
      <c r="DKC111" s="747"/>
      <c r="DKD111" s="747"/>
      <c r="DKE111" s="747"/>
      <c r="DKF111" s="747"/>
      <c r="DKG111" s="747"/>
      <c r="DKH111" s="747"/>
      <c r="DKI111" s="747"/>
      <c r="DKJ111" s="747"/>
      <c r="DKK111" s="747"/>
      <c r="DKL111" s="747"/>
      <c r="DKM111" s="747"/>
      <c r="DKN111" s="747"/>
      <c r="DKO111" s="747"/>
      <c r="DKP111" s="747"/>
      <c r="DKQ111" s="747"/>
      <c r="DKR111" s="747"/>
      <c r="DKS111" s="747"/>
      <c r="DKT111" s="747"/>
      <c r="DKU111" s="747"/>
      <c r="DKV111" s="747"/>
      <c r="DKW111" s="747"/>
      <c r="DKX111" s="747"/>
      <c r="DKY111" s="747"/>
      <c r="DKZ111" s="747"/>
      <c r="DLA111" s="747"/>
      <c r="DLB111" s="747"/>
      <c r="DLC111" s="747"/>
      <c r="DLD111" s="747"/>
      <c r="DLE111" s="747"/>
      <c r="DLF111" s="747"/>
      <c r="DLG111" s="747"/>
      <c r="DLH111" s="747"/>
      <c r="DLI111" s="747"/>
      <c r="DLJ111" s="747"/>
      <c r="DLK111" s="747"/>
      <c r="DLL111" s="747"/>
      <c r="DLM111" s="747"/>
      <c r="DLN111" s="747"/>
      <c r="DLO111" s="747"/>
      <c r="DLP111" s="747"/>
      <c r="DLQ111" s="747"/>
      <c r="DLR111" s="747"/>
      <c r="DLS111" s="747"/>
      <c r="DLT111" s="747"/>
      <c r="DLU111" s="747"/>
      <c r="DLV111" s="747"/>
      <c r="DLW111" s="747"/>
      <c r="DLX111" s="747"/>
      <c r="DLY111" s="747"/>
      <c r="DLZ111" s="747"/>
      <c r="DMA111" s="747"/>
      <c r="DMB111" s="747"/>
      <c r="DMC111" s="747"/>
      <c r="DMD111" s="747"/>
      <c r="DME111" s="747"/>
      <c r="DMF111" s="747"/>
      <c r="DMG111" s="747"/>
      <c r="DMH111" s="747"/>
      <c r="DMI111" s="747"/>
      <c r="DMJ111" s="747"/>
      <c r="DMK111" s="747"/>
      <c r="DML111" s="747"/>
      <c r="DMM111" s="747"/>
      <c r="DMN111" s="747"/>
      <c r="DMO111" s="747"/>
      <c r="DMP111" s="747"/>
      <c r="DMQ111" s="747"/>
      <c r="DMR111" s="747"/>
      <c r="DMS111" s="747"/>
      <c r="DMT111" s="747"/>
      <c r="DMU111" s="747"/>
      <c r="DMV111" s="747"/>
      <c r="DMW111" s="747"/>
      <c r="DMX111" s="747"/>
      <c r="DMY111" s="747"/>
      <c r="DMZ111" s="747"/>
      <c r="DNA111" s="747"/>
      <c r="DNB111" s="747"/>
      <c r="DNC111" s="747"/>
      <c r="DND111" s="747"/>
      <c r="DNE111" s="747"/>
      <c r="DNF111" s="747"/>
      <c r="DNG111" s="747"/>
      <c r="DNH111" s="747"/>
      <c r="DNI111" s="747"/>
      <c r="DNJ111" s="747"/>
      <c r="DNK111" s="747"/>
      <c r="DNL111" s="747"/>
      <c r="DNM111" s="747"/>
      <c r="DNN111" s="747"/>
      <c r="DNO111" s="747"/>
      <c r="DNP111" s="747"/>
      <c r="DNQ111" s="747"/>
      <c r="DNR111" s="747"/>
      <c r="DNS111" s="747"/>
      <c r="DNT111" s="747"/>
      <c r="DNU111" s="747"/>
      <c r="DNV111" s="747"/>
      <c r="DNW111" s="747"/>
      <c r="DNX111" s="747"/>
      <c r="DNY111" s="747"/>
      <c r="DNZ111" s="747"/>
      <c r="DOA111" s="747"/>
      <c r="DOB111" s="747"/>
      <c r="DOC111" s="747"/>
      <c r="DOD111" s="747"/>
      <c r="DOE111" s="747"/>
      <c r="DOF111" s="747"/>
      <c r="DOG111" s="747"/>
      <c r="DOH111" s="747"/>
      <c r="DOI111" s="747"/>
      <c r="DOJ111" s="747"/>
      <c r="DOK111" s="747"/>
      <c r="DOL111" s="747"/>
      <c r="DOM111" s="747"/>
      <c r="DON111" s="747"/>
      <c r="DOO111" s="747"/>
      <c r="DOP111" s="747"/>
      <c r="DOQ111" s="747"/>
      <c r="DOR111" s="747"/>
      <c r="DOS111" s="747"/>
      <c r="DOT111" s="747"/>
      <c r="DOU111" s="747"/>
      <c r="DOV111" s="747"/>
      <c r="DOW111" s="747"/>
      <c r="DOX111" s="747"/>
      <c r="DOY111" s="747"/>
      <c r="DOZ111" s="747"/>
      <c r="DPA111" s="747"/>
      <c r="DPB111" s="747"/>
      <c r="DPC111" s="747"/>
      <c r="DPD111" s="747"/>
      <c r="DPE111" s="747"/>
      <c r="DPF111" s="747"/>
      <c r="DPG111" s="747"/>
      <c r="DPH111" s="747"/>
      <c r="DPI111" s="747"/>
      <c r="DPJ111" s="747"/>
      <c r="DPK111" s="747"/>
      <c r="DPL111" s="747"/>
      <c r="DPM111" s="747"/>
      <c r="DPN111" s="747"/>
      <c r="DPO111" s="747"/>
      <c r="DPP111" s="747"/>
      <c r="DPQ111" s="747"/>
      <c r="DPR111" s="747"/>
      <c r="DPS111" s="747"/>
      <c r="DPT111" s="747"/>
      <c r="DPU111" s="747"/>
      <c r="DPV111" s="747"/>
      <c r="DPW111" s="747"/>
      <c r="DPX111" s="747"/>
      <c r="DPY111" s="747"/>
      <c r="DPZ111" s="747"/>
      <c r="DQA111" s="747"/>
      <c r="DQB111" s="747"/>
      <c r="DQC111" s="747"/>
      <c r="DQD111" s="747"/>
      <c r="DQE111" s="747"/>
      <c r="DQF111" s="747"/>
      <c r="DQG111" s="747"/>
      <c r="DQH111" s="747"/>
      <c r="DQI111" s="747"/>
      <c r="DQJ111" s="747"/>
      <c r="DQK111" s="747"/>
      <c r="DQL111" s="747"/>
      <c r="DQM111" s="747"/>
      <c r="DQN111" s="747"/>
      <c r="DQO111" s="747"/>
      <c r="DQP111" s="747"/>
      <c r="DQQ111" s="747"/>
      <c r="DQR111" s="747"/>
      <c r="DQS111" s="747"/>
      <c r="DQT111" s="747"/>
      <c r="DQU111" s="747"/>
      <c r="DQV111" s="747"/>
      <c r="DQW111" s="747"/>
      <c r="DQX111" s="747"/>
      <c r="DQY111" s="747"/>
      <c r="DQZ111" s="747"/>
      <c r="DRA111" s="747"/>
      <c r="DRB111" s="747"/>
      <c r="DRC111" s="747"/>
      <c r="DRD111" s="747"/>
      <c r="DRE111" s="747"/>
      <c r="DRF111" s="747"/>
      <c r="DRG111" s="747"/>
      <c r="DRH111" s="747"/>
      <c r="DRI111" s="747"/>
      <c r="DRJ111" s="747"/>
      <c r="DRK111" s="747"/>
      <c r="DRL111" s="747"/>
      <c r="DRM111" s="747"/>
      <c r="DRN111" s="747"/>
      <c r="DRO111" s="747"/>
      <c r="DRP111" s="747"/>
      <c r="DRQ111" s="747"/>
      <c r="DRR111" s="747"/>
      <c r="DRS111" s="747"/>
      <c r="DRT111" s="747"/>
      <c r="DRU111" s="747"/>
      <c r="DRV111" s="747"/>
      <c r="DRW111" s="747"/>
      <c r="DRX111" s="747"/>
      <c r="DRY111" s="747"/>
      <c r="DRZ111" s="747"/>
      <c r="DSA111" s="747"/>
      <c r="DSB111" s="747"/>
      <c r="DSC111" s="747"/>
      <c r="DSD111" s="747"/>
      <c r="DSE111" s="747"/>
      <c r="DSF111" s="747"/>
      <c r="DSG111" s="747"/>
      <c r="DSH111" s="747"/>
      <c r="DSI111" s="747"/>
      <c r="DSJ111" s="747"/>
      <c r="DSK111" s="747"/>
      <c r="DSL111" s="747"/>
      <c r="DSM111" s="747"/>
      <c r="DSN111" s="747"/>
      <c r="DSO111" s="747"/>
      <c r="DSP111" s="747"/>
      <c r="DSQ111" s="747"/>
      <c r="DSR111" s="747"/>
      <c r="DSS111" s="747"/>
      <c r="DST111" s="747"/>
      <c r="DSU111" s="747"/>
      <c r="DSV111" s="747"/>
      <c r="DSW111" s="747"/>
      <c r="DSX111" s="747"/>
      <c r="DSY111" s="747"/>
      <c r="DSZ111" s="747"/>
      <c r="DTA111" s="747"/>
      <c r="DTB111" s="747"/>
      <c r="DTC111" s="747"/>
      <c r="DTD111" s="747"/>
      <c r="DTE111" s="747"/>
      <c r="DTF111" s="747"/>
      <c r="DTG111" s="747"/>
      <c r="DTH111" s="747"/>
      <c r="DTI111" s="747"/>
      <c r="DTJ111" s="747"/>
      <c r="DTK111" s="747"/>
      <c r="DTL111" s="747"/>
      <c r="DTM111" s="747"/>
      <c r="DTN111" s="747"/>
      <c r="DTO111" s="747"/>
      <c r="DTP111" s="747"/>
      <c r="DTQ111" s="747"/>
      <c r="DTR111" s="747"/>
      <c r="DTS111" s="747"/>
      <c r="DTT111" s="747"/>
      <c r="DTU111" s="747"/>
      <c r="DTV111" s="747"/>
      <c r="DTW111" s="747"/>
      <c r="DTX111" s="747"/>
      <c r="DTY111" s="747"/>
      <c r="DTZ111" s="747"/>
      <c r="DUA111" s="747"/>
      <c r="DUB111" s="747"/>
      <c r="DUC111" s="747"/>
      <c r="DUD111" s="747"/>
      <c r="DUE111" s="747"/>
      <c r="DUF111" s="747"/>
      <c r="DUG111" s="747"/>
      <c r="DUH111" s="747"/>
      <c r="DUI111" s="747"/>
      <c r="DUJ111" s="747"/>
      <c r="DUK111" s="747"/>
      <c r="DUL111" s="747"/>
      <c r="DUM111" s="747"/>
      <c r="DUN111" s="747"/>
      <c r="DUO111" s="747"/>
      <c r="DUP111" s="747"/>
      <c r="DUQ111" s="747"/>
      <c r="DUR111" s="747"/>
      <c r="DUS111" s="747"/>
      <c r="DUT111" s="747"/>
      <c r="DUU111" s="747"/>
      <c r="DUV111" s="747"/>
      <c r="DUW111" s="747"/>
      <c r="DUX111" s="747"/>
      <c r="DUY111" s="747"/>
      <c r="DUZ111" s="747"/>
      <c r="DVA111" s="747"/>
      <c r="DVB111" s="747"/>
      <c r="DVC111" s="747"/>
      <c r="DVD111" s="747"/>
      <c r="DVE111" s="747"/>
      <c r="DVF111" s="747"/>
      <c r="DVG111" s="747"/>
      <c r="DVH111" s="747"/>
      <c r="DVI111" s="747"/>
      <c r="DVJ111" s="747"/>
      <c r="DVK111" s="747"/>
      <c r="DVL111" s="747"/>
      <c r="DVM111" s="747"/>
      <c r="DVN111" s="747"/>
      <c r="DVO111" s="747"/>
      <c r="DVP111" s="747"/>
      <c r="DVQ111" s="747"/>
      <c r="DVR111" s="747"/>
      <c r="DVS111" s="747"/>
      <c r="DVT111" s="747"/>
      <c r="DVU111" s="747"/>
      <c r="DVV111" s="747"/>
      <c r="DVW111" s="747"/>
      <c r="DVX111" s="747"/>
      <c r="DVY111" s="747"/>
      <c r="DVZ111" s="747"/>
      <c r="DWA111" s="747"/>
      <c r="DWB111" s="747"/>
      <c r="DWC111" s="747"/>
      <c r="DWD111" s="747"/>
      <c r="DWE111" s="747"/>
      <c r="DWF111" s="747"/>
      <c r="DWG111" s="747"/>
      <c r="DWH111" s="747"/>
      <c r="DWI111" s="747"/>
      <c r="DWJ111" s="747"/>
      <c r="DWK111" s="747"/>
      <c r="DWL111" s="747"/>
      <c r="DWM111" s="747"/>
      <c r="DWN111" s="747"/>
      <c r="DWO111" s="747"/>
      <c r="DWP111" s="747"/>
      <c r="DWQ111" s="747"/>
      <c r="DWR111" s="747"/>
      <c r="DWS111" s="747"/>
      <c r="DWT111" s="747"/>
      <c r="DWU111" s="747"/>
      <c r="DWV111" s="747"/>
      <c r="DWW111" s="747"/>
      <c r="DWX111" s="747"/>
      <c r="DWY111" s="747"/>
      <c r="DWZ111" s="747"/>
      <c r="DXA111" s="747"/>
      <c r="DXB111" s="747"/>
      <c r="DXC111" s="747"/>
      <c r="DXD111" s="747"/>
      <c r="DXE111" s="747"/>
      <c r="DXF111" s="747"/>
      <c r="DXG111" s="747"/>
      <c r="DXH111" s="747"/>
      <c r="DXI111" s="747"/>
      <c r="DXJ111" s="747"/>
      <c r="DXK111" s="747"/>
      <c r="DXL111" s="747"/>
      <c r="DXM111" s="747"/>
      <c r="DXN111" s="747"/>
      <c r="DXO111" s="747"/>
      <c r="DXP111" s="747"/>
      <c r="DXQ111" s="747"/>
      <c r="DXR111" s="747"/>
      <c r="DXS111" s="747"/>
      <c r="DXT111" s="747"/>
      <c r="DXU111" s="747"/>
      <c r="DXV111" s="747"/>
      <c r="DXW111" s="747"/>
      <c r="DXX111" s="747"/>
      <c r="DXY111" s="747"/>
      <c r="DXZ111" s="747"/>
      <c r="DYA111" s="747"/>
      <c r="DYB111" s="747"/>
      <c r="DYC111" s="747"/>
      <c r="DYD111" s="747"/>
      <c r="DYE111" s="747"/>
      <c r="DYF111" s="747"/>
      <c r="DYG111" s="747"/>
      <c r="DYH111" s="747"/>
      <c r="DYI111" s="747"/>
      <c r="DYJ111" s="747"/>
      <c r="DYK111" s="747"/>
      <c r="DYL111" s="747"/>
      <c r="DYM111" s="747"/>
      <c r="DYN111" s="747"/>
      <c r="DYO111" s="747"/>
      <c r="DYP111" s="747"/>
      <c r="DYQ111" s="747"/>
      <c r="DYR111" s="747"/>
      <c r="DYS111" s="747"/>
      <c r="DYT111" s="747"/>
      <c r="DYU111" s="747"/>
      <c r="DYV111" s="747"/>
      <c r="DYW111" s="747"/>
      <c r="DYX111" s="747"/>
      <c r="DYY111" s="747"/>
      <c r="DYZ111" s="747"/>
      <c r="DZA111" s="747"/>
      <c r="DZB111" s="747"/>
      <c r="DZC111" s="747"/>
      <c r="DZD111" s="747"/>
      <c r="DZE111" s="747"/>
      <c r="DZF111" s="747"/>
      <c r="DZG111" s="747"/>
      <c r="DZH111" s="747"/>
      <c r="DZI111" s="747"/>
      <c r="DZJ111" s="747"/>
      <c r="DZK111" s="747"/>
      <c r="DZL111" s="747"/>
      <c r="DZM111" s="747"/>
      <c r="DZN111" s="747"/>
      <c r="DZO111" s="747"/>
      <c r="DZP111" s="747"/>
      <c r="DZQ111" s="747"/>
      <c r="DZR111" s="747"/>
      <c r="DZS111" s="747"/>
      <c r="DZT111" s="747"/>
      <c r="DZU111" s="747"/>
      <c r="DZV111" s="747"/>
      <c r="DZW111" s="747"/>
      <c r="DZX111" s="747"/>
      <c r="DZY111" s="747"/>
      <c r="DZZ111" s="747"/>
      <c r="EAA111" s="747"/>
      <c r="EAB111" s="747"/>
      <c r="EAC111" s="747"/>
      <c r="EAD111" s="747"/>
      <c r="EAE111" s="747"/>
      <c r="EAF111" s="747"/>
      <c r="EAG111" s="747"/>
      <c r="EAH111" s="747"/>
      <c r="EAI111" s="747"/>
      <c r="EAJ111" s="747"/>
      <c r="EAK111" s="747"/>
      <c r="EAL111" s="747"/>
      <c r="EAM111" s="747"/>
      <c r="EAN111" s="747"/>
      <c r="EAO111" s="747"/>
      <c r="EAP111" s="747"/>
      <c r="EAQ111" s="747"/>
      <c r="EAR111" s="747"/>
      <c r="EAS111" s="747"/>
      <c r="EAT111" s="747"/>
      <c r="EAU111" s="747"/>
      <c r="EAV111" s="747"/>
      <c r="EAW111" s="747"/>
      <c r="EAX111" s="747"/>
      <c r="EAY111" s="747"/>
      <c r="EAZ111" s="747"/>
      <c r="EBA111" s="747"/>
      <c r="EBB111" s="747"/>
      <c r="EBC111" s="747"/>
      <c r="EBD111" s="747"/>
      <c r="EBE111" s="747"/>
      <c r="EBF111" s="747"/>
      <c r="EBG111" s="747"/>
      <c r="EBH111" s="747"/>
      <c r="EBI111" s="747"/>
      <c r="EBJ111" s="747"/>
      <c r="EBK111" s="747"/>
      <c r="EBL111" s="747"/>
      <c r="EBM111" s="747"/>
      <c r="EBN111" s="747"/>
      <c r="EBO111" s="747"/>
      <c r="EBP111" s="747"/>
      <c r="EBQ111" s="747"/>
      <c r="EBR111" s="747"/>
      <c r="EBS111" s="747"/>
      <c r="EBT111" s="747"/>
      <c r="EBU111" s="747"/>
      <c r="EBV111" s="747"/>
      <c r="EBW111" s="747"/>
      <c r="EBX111" s="747"/>
      <c r="EBY111" s="747"/>
      <c r="EBZ111" s="747"/>
      <c r="ECA111" s="747"/>
      <c r="ECB111" s="747"/>
      <c r="ECC111" s="747"/>
      <c r="ECD111" s="747"/>
      <c r="ECE111" s="747"/>
      <c r="ECF111" s="747"/>
      <c r="ECG111" s="747"/>
      <c r="ECH111" s="747"/>
      <c r="ECI111" s="747"/>
      <c r="ECJ111" s="747"/>
      <c r="ECK111" s="747"/>
      <c r="ECL111" s="747"/>
      <c r="ECM111" s="747"/>
      <c r="ECN111" s="747"/>
      <c r="ECO111" s="747"/>
      <c r="ECP111" s="747"/>
      <c r="ECQ111" s="747"/>
      <c r="ECR111" s="747"/>
      <c r="ECS111" s="747"/>
      <c r="ECT111" s="747"/>
      <c r="ECU111" s="747"/>
      <c r="ECV111" s="747"/>
      <c r="ECW111" s="747"/>
      <c r="ECX111" s="747"/>
      <c r="ECY111" s="747"/>
      <c r="ECZ111" s="747"/>
      <c r="EDA111" s="747"/>
      <c r="EDB111" s="747"/>
      <c r="EDC111" s="747"/>
      <c r="EDD111" s="747"/>
      <c r="EDE111" s="747"/>
      <c r="EDF111" s="747"/>
      <c r="EDG111" s="747"/>
      <c r="EDH111" s="747"/>
      <c r="EDI111" s="747"/>
      <c r="EDJ111" s="747"/>
      <c r="EDK111" s="747"/>
      <c r="EDL111" s="747"/>
      <c r="EDM111" s="747"/>
      <c r="EDN111" s="747"/>
      <c r="EDO111" s="747"/>
      <c r="EDP111" s="747"/>
      <c r="EDQ111" s="747"/>
      <c r="EDR111" s="747"/>
      <c r="EDS111" s="747"/>
      <c r="EDT111" s="747"/>
      <c r="EDU111" s="747"/>
      <c r="EDV111" s="747"/>
      <c r="EDW111" s="747"/>
      <c r="EDX111" s="747"/>
      <c r="EDY111" s="747"/>
      <c r="EDZ111" s="747"/>
      <c r="EEA111" s="747"/>
      <c r="EEB111" s="747"/>
      <c r="EEC111" s="747"/>
      <c r="EED111" s="747"/>
      <c r="EEE111" s="747"/>
      <c r="EEF111" s="747"/>
      <c r="EEG111" s="747"/>
      <c r="EEH111" s="747"/>
      <c r="EEI111" s="747"/>
      <c r="EEJ111" s="747"/>
      <c r="EEK111" s="747"/>
      <c r="EEL111" s="747"/>
      <c r="EEM111" s="747"/>
      <c r="EEN111" s="747"/>
      <c r="EEO111" s="747"/>
      <c r="EEP111" s="747"/>
      <c r="EEQ111" s="747"/>
      <c r="EER111" s="747"/>
      <c r="EES111" s="747"/>
      <c r="EET111" s="747"/>
      <c r="EEU111" s="747"/>
      <c r="EEV111" s="747"/>
      <c r="EEW111" s="747"/>
      <c r="EEX111" s="747"/>
      <c r="EEY111" s="747"/>
      <c r="EEZ111" s="747"/>
      <c r="EFA111" s="747"/>
      <c r="EFB111" s="747"/>
      <c r="EFC111" s="747"/>
      <c r="EFD111" s="747"/>
      <c r="EFE111" s="747"/>
      <c r="EFF111" s="747"/>
      <c r="EFG111" s="747"/>
      <c r="EFH111" s="747"/>
      <c r="EFI111" s="747"/>
      <c r="EFJ111" s="747"/>
      <c r="EFK111" s="747"/>
      <c r="EFL111" s="747"/>
      <c r="EFM111" s="747"/>
      <c r="EFN111" s="747"/>
      <c r="EFO111" s="747"/>
      <c r="EFP111" s="747"/>
      <c r="EFQ111" s="747"/>
      <c r="EFR111" s="747"/>
      <c r="EFS111" s="747"/>
      <c r="EFT111" s="747"/>
      <c r="EFU111" s="747"/>
      <c r="EFV111" s="747"/>
      <c r="EFW111" s="747"/>
      <c r="EFX111" s="747"/>
      <c r="EFY111" s="747"/>
      <c r="EFZ111" s="747"/>
      <c r="EGA111" s="747"/>
      <c r="EGB111" s="747"/>
      <c r="EGC111" s="747"/>
      <c r="EGD111" s="747"/>
      <c r="EGE111" s="747"/>
      <c r="EGF111" s="747"/>
      <c r="EGG111" s="747"/>
      <c r="EGH111" s="747"/>
      <c r="EGI111" s="747"/>
      <c r="EGJ111" s="747"/>
      <c r="EGK111" s="747"/>
      <c r="EGL111" s="747"/>
      <c r="EGM111" s="747"/>
      <c r="EGN111" s="747"/>
      <c r="EGO111" s="747"/>
      <c r="EGP111" s="747"/>
      <c r="EGQ111" s="747"/>
      <c r="EGR111" s="747"/>
      <c r="EGS111" s="747"/>
      <c r="EGT111" s="747"/>
      <c r="EGU111" s="747"/>
      <c r="EGV111" s="747"/>
      <c r="EGW111" s="747"/>
      <c r="EGX111" s="747"/>
      <c r="EGY111" s="747"/>
      <c r="EGZ111" s="747"/>
      <c r="EHA111" s="747"/>
      <c r="EHB111" s="747"/>
      <c r="EHC111" s="747"/>
      <c r="EHD111" s="747"/>
      <c r="EHE111" s="747"/>
      <c r="EHF111" s="747"/>
      <c r="EHG111" s="747"/>
      <c r="EHH111" s="747"/>
      <c r="EHI111" s="747"/>
      <c r="EHJ111" s="747"/>
      <c r="EHK111" s="747"/>
      <c r="EHL111" s="747"/>
      <c r="EHM111" s="747"/>
      <c r="EHN111" s="747"/>
      <c r="EHO111" s="747"/>
      <c r="EHP111" s="747"/>
      <c r="EHQ111" s="747"/>
      <c r="EHR111" s="747"/>
      <c r="EHS111" s="747"/>
      <c r="EHT111" s="747"/>
      <c r="EHU111" s="747"/>
      <c r="EHV111" s="747"/>
      <c r="EHW111" s="747"/>
      <c r="EHX111" s="747"/>
      <c r="EHY111" s="747"/>
      <c r="EHZ111" s="747"/>
      <c r="EIA111" s="747"/>
      <c r="EIB111" s="747"/>
      <c r="EIC111" s="747"/>
      <c r="EID111" s="747"/>
      <c r="EIE111" s="747"/>
      <c r="EIF111" s="747"/>
      <c r="EIG111" s="747"/>
      <c r="EIH111" s="747"/>
      <c r="EII111" s="747"/>
      <c r="EIJ111" s="747"/>
      <c r="EIK111" s="747"/>
      <c r="EIL111" s="747"/>
      <c r="EIM111" s="747"/>
      <c r="EIN111" s="747"/>
      <c r="EIO111" s="747"/>
      <c r="EIP111" s="747"/>
      <c r="EIQ111" s="747"/>
      <c r="EIR111" s="747"/>
      <c r="EIS111" s="747"/>
      <c r="EIT111" s="747"/>
      <c r="EIU111" s="747"/>
      <c r="EIV111" s="747"/>
      <c r="EIW111" s="747"/>
      <c r="EIX111" s="747"/>
      <c r="EIY111" s="747"/>
      <c r="EIZ111" s="747"/>
      <c r="EJA111" s="747"/>
      <c r="EJB111" s="747"/>
      <c r="EJC111" s="747"/>
      <c r="EJD111" s="747"/>
      <c r="EJE111" s="747"/>
      <c r="EJF111" s="747"/>
      <c r="EJG111" s="747"/>
      <c r="EJH111" s="747"/>
      <c r="EJI111" s="747"/>
      <c r="EJJ111" s="747"/>
      <c r="EJK111" s="747"/>
      <c r="EJL111" s="747"/>
      <c r="EJM111" s="747"/>
      <c r="EJN111" s="747"/>
      <c r="EJO111" s="747"/>
      <c r="EJP111" s="747"/>
      <c r="EJQ111" s="747"/>
      <c r="EJR111" s="747"/>
      <c r="EJS111" s="747"/>
      <c r="EJT111" s="747"/>
      <c r="EJU111" s="747"/>
      <c r="EJV111" s="747"/>
      <c r="EJW111" s="747"/>
      <c r="EJX111" s="747"/>
      <c r="EJY111" s="747"/>
      <c r="EJZ111" s="747"/>
      <c r="EKA111" s="747"/>
      <c r="EKB111" s="747"/>
      <c r="EKC111" s="747"/>
      <c r="EKD111" s="747"/>
      <c r="EKE111" s="747"/>
      <c r="EKF111" s="747"/>
      <c r="EKG111" s="747"/>
      <c r="EKH111" s="747"/>
      <c r="EKI111" s="747"/>
      <c r="EKJ111" s="747"/>
      <c r="EKK111" s="747"/>
      <c r="EKL111" s="747"/>
      <c r="EKM111" s="747"/>
      <c r="EKN111" s="747"/>
      <c r="EKO111" s="747"/>
      <c r="EKP111" s="747"/>
      <c r="EKQ111" s="747"/>
      <c r="EKR111" s="747"/>
      <c r="EKS111" s="747"/>
      <c r="EKT111" s="747"/>
      <c r="EKU111" s="747"/>
      <c r="EKV111" s="747"/>
      <c r="EKW111" s="747"/>
      <c r="EKX111" s="747"/>
      <c r="EKY111" s="747"/>
      <c r="EKZ111" s="747"/>
      <c r="ELA111" s="747"/>
      <c r="ELB111" s="747"/>
      <c r="ELC111" s="747"/>
      <c r="ELD111" s="747"/>
      <c r="ELE111" s="747"/>
      <c r="ELF111" s="747"/>
      <c r="ELG111" s="747"/>
      <c r="ELH111" s="747"/>
      <c r="ELI111" s="747"/>
      <c r="ELJ111" s="747"/>
      <c r="ELK111" s="747"/>
      <c r="ELL111" s="747"/>
      <c r="ELM111" s="747"/>
      <c r="ELN111" s="747"/>
      <c r="ELO111" s="747"/>
      <c r="ELP111" s="747"/>
      <c r="ELQ111" s="747"/>
      <c r="ELR111" s="747"/>
      <c r="ELS111" s="747"/>
      <c r="ELT111" s="747"/>
      <c r="ELU111" s="747"/>
      <c r="ELV111" s="747"/>
      <c r="ELW111" s="747"/>
      <c r="ELX111" s="747"/>
      <c r="ELY111" s="747"/>
      <c r="ELZ111" s="747"/>
      <c r="EMA111" s="747"/>
      <c r="EMB111" s="747"/>
      <c r="EMC111" s="747"/>
      <c r="EMD111" s="747"/>
      <c r="EME111" s="747"/>
      <c r="EMF111" s="747"/>
      <c r="EMG111" s="747"/>
      <c r="EMH111" s="747"/>
      <c r="EMI111" s="747"/>
      <c r="EMJ111" s="747"/>
      <c r="EMK111" s="747"/>
      <c r="EML111" s="747"/>
      <c r="EMM111" s="747"/>
      <c r="EMN111" s="747"/>
      <c r="EMO111" s="747"/>
      <c r="EMP111" s="747"/>
      <c r="EMQ111" s="747"/>
      <c r="EMR111" s="747"/>
      <c r="EMS111" s="747"/>
      <c r="EMT111" s="747"/>
      <c r="EMU111" s="747"/>
      <c r="EMV111" s="747"/>
      <c r="EMW111" s="747"/>
      <c r="EMX111" s="747"/>
      <c r="EMY111" s="747"/>
      <c r="EMZ111" s="747"/>
      <c r="ENA111" s="747"/>
      <c r="ENB111" s="747"/>
      <c r="ENC111" s="747"/>
      <c r="END111" s="747"/>
      <c r="ENE111" s="747"/>
      <c r="ENF111" s="747"/>
      <c r="ENG111" s="747"/>
      <c r="ENH111" s="747"/>
      <c r="ENI111" s="747"/>
      <c r="ENJ111" s="747"/>
      <c r="ENK111" s="747"/>
      <c r="ENL111" s="747"/>
      <c r="ENM111" s="747"/>
      <c r="ENN111" s="747"/>
      <c r="ENO111" s="747"/>
      <c r="ENP111" s="747"/>
      <c r="ENQ111" s="747"/>
      <c r="ENR111" s="747"/>
      <c r="ENS111" s="747"/>
      <c r="ENT111" s="747"/>
      <c r="ENU111" s="747"/>
      <c r="ENV111" s="747"/>
      <c r="ENW111" s="747"/>
      <c r="ENX111" s="747"/>
      <c r="ENY111" s="747"/>
      <c r="ENZ111" s="747"/>
      <c r="EOA111" s="747"/>
      <c r="EOB111" s="747"/>
      <c r="EOC111" s="747"/>
      <c r="EOD111" s="747"/>
      <c r="EOE111" s="747"/>
      <c r="EOF111" s="747"/>
      <c r="EOG111" s="747"/>
      <c r="EOH111" s="747"/>
      <c r="EOI111" s="747"/>
      <c r="EOJ111" s="747"/>
      <c r="EOK111" s="747"/>
      <c r="EOL111" s="747"/>
      <c r="EOM111" s="747"/>
      <c r="EON111" s="747"/>
      <c r="EOO111" s="747"/>
      <c r="EOP111" s="747"/>
      <c r="EOQ111" s="747"/>
      <c r="EOR111" s="747"/>
      <c r="EOS111" s="747"/>
      <c r="EOT111" s="747"/>
      <c r="EOU111" s="747"/>
      <c r="EOV111" s="747"/>
      <c r="EOW111" s="747"/>
      <c r="EOX111" s="747"/>
      <c r="EOY111" s="747"/>
      <c r="EOZ111" s="747"/>
      <c r="EPA111" s="747"/>
      <c r="EPB111" s="747"/>
      <c r="EPC111" s="747"/>
      <c r="EPD111" s="747"/>
      <c r="EPE111" s="747"/>
      <c r="EPF111" s="747"/>
      <c r="EPG111" s="747"/>
      <c r="EPH111" s="747"/>
      <c r="EPI111" s="747"/>
      <c r="EPJ111" s="747"/>
      <c r="EPK111" s="747"/>
      <c r="EPL111" s="747"/>
      <c r="EPM111" s="747"/>
      <c r="EPN111" s="747"/>
      <c r="EPO111" s="747"/>
      <c r="EPP111" s="747"/>
      <c r="EPQ111" s="747"/>
      <c r="EPR111" s="747"/>
      <c r="EPS111" s="747"/>
      <c r="EPT111" s="747"/>
      <c r="EPU111" s="747"/>
      <c r="EPV111" s="747"/>
      <c r="EPW111" s="747"/>
      <c r="EPX111" s="747"/>
      <c r="EPY111" s="747"/>
      <c r="EPZ111" s="747"/>
      <c r="EQA111" s="747"/>
      <c r="EQB111" s="747"/>
      <c r="EQC111" s="747"/>
      <c r="EQD111" s="747"/>
      <c r="EQE111" s="747"/>
      <c r="EQF111" s="747"/>
      <c r="EQG111" s="747"/>
      <c r="EQH111" s="747"/>
      <c r="EQI111" s="747"/>
      <c r="EQJ111" s="747"/>
      <c r="EQK111" s="747"/>
      <c r="EQL111" s="747"/>
      <c r="EQM111" s="747"/>
      <c r="EQN111" s="747"/>
      <c r="EQO111" s="747"/>
      <c r="EQP111" s="747"/>
      <c r="EQQ111" s="747"/>
      <c r="EQR111" s="747"/>
      <c r="EQS111" s="747"/>
      <c r="EQT111" s="747"/>
      <c r="EQU111" s="747"/>
      <c r="EQV111" s="747"/>
      <c r="EQW111" s="747"/>
      <c r="EQX111" s="747"/>
      <c r="EQY111" s="747"/>
      <c r="EQZ111" s="747"/>
      <c r="ERA111" s="747"/>
      <c r="ERB111" s="747"/>
      <c r="ERC111" s="747"/>
      <c r="ERD111" s="747"/>
      <c r="ERE111" s="747"/>
      <c r="ERF111" s="747"/>
      <c r="ERG111" s="747"/>
      <c r="ERH111" s="747"/>
      <c r="ERI111" s="747"/>
      <c r="ERJ111" s="747"/>
      <c r="ERK111" s="747"/>
      <c r="ERL111" s="747"/>
      <c r="ERM111" s="747"/>
      <c r="ERN111" s="747"/>
      <c r="ERO111" s="747"/>
      <c r="ERP111" s="747"/>
      <c r="ERQ111" s="747"/>
      <c r="ERR111" s="747"/>
      <c r="ERS111" s="747"/>
      <c r="ERT111" s="747"/>
      <c r="ERU111" s="747"/>
      <c r="ERV111" s="747"/>
      <c r="ERW111" s="747"/>
      <c r="ERX111" s="747"/>
      <c r="ERY111" s="747"/>
      <c r="ERZ111" s="747"/>
      <c r="ESA111" s="747"/>
      <c r="ESB111" s="747"/>
      <c r="ESC111" s="747"/>
      <c r="ESD111" s="747"/>
      <c r="ESE111" s="747"/>
      <c r="ESF111" s="747"/>
      <c r="ESG111" s="747"/>
      <c r="ESH111" s="747"/>
      <c r="ESI111" s="747"/>
      <c r="ESJ111" s="747"/>
      <c r="ESK111" s="747"/>
      <c r="ESL111" s="747"/>
      <c r="ESM111" s="747"/>
      <c r="ESN111" s="747"/>
      <c r="ESO111" s="747"/>
      <c r="ESP111" s="747"/>
      <c r="ESQ111" s="747"/>
      <c r="ESR111" s="747"/>
      <c r="ESS111" s="747"/>
      <c r="EST111" s="747"/>
      <c r="ESU111" s="747"/>
      <c r="ESV111" s="747"/>
      <c r="ESW111" s="747"/>
      <c r="ESX111" s="747"/>
      <c r="ESY111" s="747"/>
      <c r="ESZ111" s="747"/>
      <c r="ETA111" s="747"/>
      <c r="ETB111" s="747"/>
      <c r="ETC111" s="747"/>
      <c r="ETD111" s="747"/>
      <c r="ETE111" s="747"/>
      <c r="ETF111" s="747"/>
      <c r="ETG111" s="747"/>
      <c r="ETH111" s="747"/>
      <c r="ETI111" s="747"/>
      <c r="ETJ111" s="747"/>
      <c r="ETK111" s="747"/>
      <c r="ETL111" s="747"/>
      <c r="ETM111" s="747"/>
      <c r="ETN111" s="747"/>
      <c r="ETO111" s="747"/>
      <c r="ETP111" s="747"/>
      <c r="ETQ111" s="747"/>
      <c r="ETR111" s="747"/>
      <c r="ETS111" s="747"/>
      <c r="ETT111" s="747"/>
      <c r="ETU111" s="747"/>
      <c r="ETV111" s="747"/>
      <c r="ETW111" s="747"/>
      <c r="ETX111" s="747"/>
      <c r="ETY111" s="747"/>
      <c r="ETZ111" s="747"/>
      <c r="EUA111" s="747"/>
      <c r="EUB111" s="747"/>
      <c r="EUC111" s="747"/>
      <c r="EUD111" s="747"/>
      <c r="EUE111" s="747"/>
      <c r="EUF111" s="747"/>
      <c r="EUG111" s="747"/>
      <c r="EUH111" s="747"/>
      <c r="EUI111" s="747"/>
      <c r="EUJ111" s="747"/>
      <c r="EUK111" s="747"/>
      <c r="EUL111" s="747"/>
      <c r="EUM111" s="747"/>
      <c r="EUN111" s="747"/>
      <c r="EUO111" s="747"/>
      <c r="EUP111" s="747"/>
      <c r="EUQ111" s="747"/>
      <c r="EUR111" s="747"/>
      <c r="EUS111" s="747"/>
      <c r="EUT111" s="747"/>
      <c r="EUU111" s="747"/>
      <c r="EUV111" s="747"/>
      <c r="EUW111" s="747"/>
      <c r="EUX111" s="747"/>
      <c r="EUY111" s="747"/>
      <c r="EUZ111" s="747"/>
      <c r="EVA111" s="747"/>
      <c r="EVB111" s="747"/>
      <c r="EVC111" s="747"/>
      <c r="EVD111" s="747"/>
      <c r="EVE111" s="747"/>
      <c r="EVF111" s="747"/>
      <c r="EVG111" s="747"/>
      <c r="EVH111" s="747"/>
      <c r="EVI111" s="747"/>
      <c r="EVJ111" s="747"/>
      <c r="EVK111" s="747"/>
      <c r="EVL111" s="747"/>
      <c r="EVM111" s="747"/>
      <c r="EVN111" s="747"/>
      <c r="EVO111" s="747"/>
      <c r="EVP111" s="747"/>
      <c r="EVQ111" s="747"/>
      <c r="EVR111" s="747"/>
      <c r="EVS111" s="747"/>
      <c r="EVT111" s="747"/>
      <c r="EVU111" s="747"/>
      <c r="EVV111" s="747"/>
      <c r="EVW111" s="747"/>
      <c r="EVX111" s="747"/>
      <c r="EVY111" s="747"/>
      <c r="EVZ111" s="747"/>
      <c r="EWA111" s="747"/>
      <c r="EWB111" s="747"/>
      <c r="EWC111" s="747"/>
      <c r="EWD111" s="747"/>
      <c r="EWE111" s="747"/>
      <c r="EWF111" s="747"/>
      <c r="EWG111" s="747"/>
      <c r="EWH111" s="747"/>
      <c r="EWI111" s="747"/>
      <c r="EWJ111" s="747"/>
      <c r="EWK111" s="747"/>
      <c r="EWL111" s="747"/>
      <c r="EWM111" s="747"/>
      <c r="EWN111" s="747"/>
      <c r="EWO111" s="747"/>
      <c r="EWP111" s="747"/>
      <c r="EWQ111" s="747"/>
      <c r="EWR111" s="747"/>
      <c r="EWS111" s="747"/>
      <c r="EWT111" s="747"/>
      <c r="EWU111" s="747"/>
      <c r="EWV111" s="747"/>
      <c r="EWW111" s="747"/>
      <c r="EWX111" s="747"/>
      <c r="EWY111" s="747"/>
      <c r="EWZ111" s="747"/>
      <c r="EXA111" s="747"/>
      <c r="EXB111" s="747"/>
      <c r="EXC111" s="747"/>
      <c r="EXD111" s="747"/>
      <c r="EXE111" s="747"/>
      <c r="EXF111" s="747"/>
      <c r="EXG111" s="747"/>
      <c r="EXH111" s="747"/>
      <c r="EXI111" s="747"/>
      <c r="EXJ111" s="747"/>
      <c r="EXK111" s="747"/>
      <c r="EXL111" s="747"/>
      <c r="EXM111" s="747"/>
      <c r="EXN111" s="747"/>
      <c r="EXO111" s="747"/>
      <c r="EXP111" s="747"/>
      <c r="EXQ111" s="747"/>
      <c r="EXR111" s="747"/>
      <c r="EXS111" s="747"/>
      <c r="EXT111" s="747"/>
      <c r="EXU111" s="747"/>
      <c r="EXV111" s="747"/>
      <c r="EXW111" s="747"/>
      <c r="EXX111" s="747"/>
      <c r="EXY111" s="747"/>
      <c r="EXZ111" s="747"/>
      <c r="EYA111" s="747"/>
      <c r="EYB111" s="747"/>
      <c r="EYC111" s="747"/>
      <c r="EYD111" s="747"/>
      <c r="EYE111" s="747"/>
      <c r="EYF111" s="747"/>
      <c r="EYG111" s="747"/>
      <c r="EYH111" s="747"/>
      <c r="EYI111" s="747"/>
      <c r="EYJ111" s="747"/>
      <c r="EYK111" s="747"/>
      <c r="EYL111" s="747"/>
      <c r="EYM111" s="747"/>
      <c r="EYN111" s="747"/>
      <c r="EYO111" s="747"/>
      <c r="EYP111" s="747"/>
      <c r="EYQ111" s="747"/>
      <c r="EYR111" s="747"/>
      <c r="EYS111" s="747"/>
      <c r="EYT111" s="747"/>
      <c r="EYU111" s="747"/>
      <c r="EYV111" s="747"/>
      <c r="EYW111" s="747"/>
      <c r="EYX111" s="747"/>
      <c r="EYY111" s="747"/>
      <c r="EYZ111" s="747"/>
      <c r="EZA111" s="747"/>
      <c r="EZB111" s="747"/>
      <c r="EZC111" s="747"/>
      <c r="EZD111" s="747"/>
      <c r="EZE111" s="747"/>
      <c r="EZF111" s="747"/>
      <c r="EZG111" s="747"/>
      <c r="EZH111" s="747"/>
      <c r="EZI111" s="747"/>
      <c r="EZJ111" s="747"/>
      <c r="EZK111" s="747"/>
      <c r="EZL111" s="747"/>
      <c r="EZM111" s="747"/>
      <c r="EZN111" s="747"/>
      <c r="EZO111" s="747"/>
      <c r="EZP111" s="747"/>
      <c r="EZQ111" s="747"/>
      <c r="EZR111" s="747"/>
      <c r="EZS111" s="747"/>
      <c r="EZT111" s="747"/>
      <c r="EZU111" s="747"/>
      <c r="EZV111" s="747"/>
      <c r="EZW111" s="747"/>
      <c r="EZX111" s="747"/>
      <c r="EZY111" s="747"/>
      <c r="EZZ111" s="747"/>
      <c r="FAA111" s="747"/>
      <c r="FAB111" s="747"/>
      <c r="FAC111" s="747"/>
      <c r="FAD111" s="747"/>
      <c r="FAE111" s="747"/>
      <c r="FAF111" s="747"/>
      <c r="FAG111" s="747"/>
      <c r="FAH111" s="747"/>
      <c r="FAI111" s="747"/>
      <c r="FAJ111" s="747"/>
      <c r="FAK111" s="747"/>
      <c r="FAL111" s="747"/>
      <c r="FAM111" s="747"/>
      <c r="FAN111" s="747"/>
      <c r="FAO111" s="747"/>
      <c r="FAP111" s="747"/>
      <c r="FAQ111" s="747"/>
      <c r="FAR111" s="747"/>
      <c r="FAS111" s="747"/>
      <c r="FAT111" s="747"/>
      <c r="FAU111" s="747"/>
      <c r="FAV111" s="747"/>
      <c r="FAW111" s="747"/>
      <c r="FAX111" s="747"/>
      <c r="FAY111" s="747"/>
      <c r="FAZ111" s="747"/>
      <c r="FBA111" s="747"/>
      <c r="FBB111" s="747"/>
      <c r="FBC111" s="747"/>
      <c r="FBD111" s="747"/>
      <c r="FBE111" s="747"/>
      <c r="FBF111" s="747"/>
      <c r="FBG111" s="747"/>
      <c r="FBH111" s="747"/>
      <c r="FBI111" s="747"/>
      <c r="FBJ111" s="747"/>
      <c r="FBK111" s="747"/>
      <c r="FBL111" s="747"/>
      <c r="FBM111" s="747"/>
      <c r="FBN111" s="747"/>
      <c r="FBO111" s="747"/>
      <c r="FBP111" s="747"/>
      <c r="FBQ111" s="747"/>
      <c r="FBR111" s="747"/>
      <c r="FBS111" s="747"/>
      <c r="FBT111" s="747"/>
      <c r="FBU111" s="747"/>
      <c r="FBV111" s="747"/>
      <c r="FBW111" s="747"/>
      <c r="FBX111" s="747"/>
      <c r="FBY111" s="747"/>
      <c r="FBZ111" s="747"/>
      <c r="FCA111" s="747"/>
      <c r="FCB111" s="747"/>
      <c r="FCC111" s="747"/>
      <c r="FCD111" s="747"/>
      <c r="FCE111" s="747"/>
      <c r="FCF111" s="747"/>
      <c r="FCG111" s="747"/>
      <c r="FCH111" s="747"/>
      <c r="FCI111" s="747"/>
      <c r="FCJ111" s="747"/>
      <c r="FCK111" s="747"/>
      <c r="FCL111" s="747"/>
      <c r="FCM111" s="747"/>
      <c r="FCN111" s="747"/>
      <c r="FCO111" s="747"/>
      <c r="FCP111" s="747"/>
      <c r="FCQ111" s="747"/>
      <c r="FCR111" s="747"/>
      <c r="FCS111" s="747"/>
      <c r="FCT111" s="747"/>
      <c r="FCU111" s="747"/>
      <c r="FCV111" s="747"/>
      <c r="FCW111" s="747"/>
      <c r="FCX111" s="747"/>
      <c r="FCY111" s="747"/>
      <c r="FCZ111" s="747"/>
      <c r="FDA111" s="747"/>
      <c r="FDB111" s="747"/>
      <c r="FDC111" s="747"/>
      <c r="FDD111" s="747"/>
      <c r="FDE111" s="747"/>
      <c r="FDF111" s="747"/>
      <c r="FDG111" s="747"/>
      <c r="FDH111" s="747"/>
      <c r="FDI111" s="747"/>
      <c r="FDJ111" s="747"/>
      <c r="FDK111" s="747"/>
      <c r="FDL111" s="747"/>
      <c r="FDM111" s="747"/>
      <c r="FDN111" s="747"/>
      <c r="FDO111" s="747"/>
      <c r="FDP111" s="747"/>
      <c r="FDQ111" s="747"/>
      <c r="FDR111" s="747"/>
      <c r="FDS111" s="747"/>
      <c r="FDT111" s="747"/>
      <c r="FDU111" s="747"/>
      <c r="FDV111" s="747"/>
      <c r="FDW111" s="747"/>
      <c r="FDX111" s="747"/>
      <c r="FDY111" s="747"/>
      <c r="FDZ111" s="747"/>
      <c r="FEA111" s="747"/>
      <c r="FEB111" s="747"/>
      <c r="FEC111" s="747"/>
      <c r="FED111" s="747"/>
      <c r="FEE111" s="747"/>
      <c r="FEF111" s="747"/>
      <c r="FEG111" s="747"/>
      <c r="FEH111" s="747"/>
      <c r="FEI111" s="747"/>
      <c r="FEJ111" s="747"/>
      <c r="FEK111" s="747"/>
      <c r="FEL111" s="747"/>
      <c r="FEM111" s="747"/>
      <c r="FEN111" s="747"/>
      <c r="FEO111" s="747"/>
      <c r="FEP111" s="747"/>
      <c r="FEQ111" s="747"/>
      <c r="FER111" s="747"/>
      <c r="FES111" s="747"/>
      <c r="FET111" s="747"/>
      <c r="FEU111" s="747"/>
      <c r="FEV111" s="747"/>
      <c r="FEW111" s="747"/>
      <c r="FEX111" s="747"/>
      <c r="FEY111" s="747"/>
      <c r="FEZ111" s="747"/>
      <c r="FFA111" s="747"/>
      <c r="FFB111" s="747"/>
      <c r="FFC111" s="747"/>
      <c r="FFD111" s="747"/>
      <c r="FFE111" s="747"/>
      <c r="FFF111" s="747"/>
      <c r="FFG111" s="747"/>
      <c r="FFH111" s="747"/>
      <c r="FFI111" s="747"/>
      <c r="FFJ111" s="747"/>
      <c r="FFK111" s="747"/>
      <c r="FFL111" s="747"/>
      <c r="FFM111" s="747"/>
      <c r="FFN111" s="747"/>
      <c r="FFO111" s="747"/>
      <c r="FFP111" s="747"/>
      <c r="FFQ111" s="747"/>
      <c r="FFR111" s="747"/>
      <c r="FFS111" s="747"/>
      <c r="FFT111" s="747"/>
      <c r="FFU111" s="747"/>
      <c r="FFV111" s="747"/>
      <c r="FFW111" s="747"/>
      <c r="FFX111" s="747"/>
      <c r="FFY111" s="747"/>
      <c r="FFZ111" s="747"/>
      <c r="FGA111" s="747"/>
      <c r="FGB111" s="747"/>
      <c r="FGC111" s="747"/>
      <c r="FGD111" s="747"/>
      <c r="FGE111" s="747"/>
      <c r="FGF111" s="747"/>
      <c r="FGG111" s="747"/>
      <c r="FGH111" s="747"/>
      <c r="FGI111" s="747"/>
      <c r="FGJ111" s="747"/>
      <c r="FGK111" s="747"/>
      <c r="FGL111" s="747"/>
      <c r="FGM111" s="747"/>
      <c r="FGN111" s="747"/>
      <c r="FGO111" s="747"/>
      <c r="FGP111" s="747"/>
      <c r="FGQ111" s="747"/>
      <c r="FGR111" s="747"/>
      <c r="FGS111" s="747"/>
      <c r="FGT111" s="747"/>
      <c r="FGU111" s="747"/>
      <c r="FGV111" s="747"/>
      <c r="FGW111" s="747"/>
      <c r="FGX111" s="747"/>
      <c r="FGY111" s="747"/>
      <c r="FGZ111" s="747"/>
      <c r="FHA111" s="747"/>
      <c r="FHB111" s="747"/>
      <c r="FHC111" s="747"/>
      <c r="FHD111" s="747"/>
      <c r="FHE111" s="747"/>
      <c r="FHF111" s="747"/>
      <c r="FHG111" s="747"/>
      <c r="FHH111" s="747"/>
      <c r="FHI111" s="747"/>
      <c r="FHJ111" s="747"/>
      <c r="FHK111" s="747"/>
      <c r="FHL111" s="747"/>
      <c r="FHM111" s="747"/>
      <c r="FHN111" s="747"/>
      <c r="FHO111" s="747"/>
      <c r="FHP111" s="747"/>
      <c r="FHQ111" s="747"/>
      <c r="FHR111" s="747"/>
      <c r="FHS111" s="747"/>
      <c r="FHT111" s="747"/>
      <c r="FHU111" s="747"/>
      <c r="FHV111" s="747"/>
      <c r="FHW111" s="747"/>
      <c r="FHX111" s="747"/>
      <c r="FHY111" s="747"/>
      <c r="FHZ111" s="747"/>
      <c r="FIA111" s="747"/>
      <c r="FIB111" s="747"/>
      <c r="FIC111" s="747"/>
      <c r="FID111" s="747"/>
      <c r="FIE111" s="747"/>
      <c r="FIF111" s="747"/>
      <c r="FIG111" s="747"/>
      <c r="FIH111" s="747"/>
      <c r="FII111" s="747"/>
      <c r="FIJ111" s="747"/>
      <c r="FIK111" s="747"/>
      <c r="FIL111" s="747"/>
      <c r="FIM111" s="747"/>
      <c r="FIN111" s="747"/>
      <c r="FIO111" s="747"/>
      <c r="FIP111" s="747"/>
      <c r="FIQ111" s="747"/>
      <c r="FIR111" s="747"/>
      <c r="FIS111" s="747"/>
      <c r="FIT111" s="747"/>
      <c r="FIU111" s="747"/>
      <c r="FIV111" s="747"/>
      <c r="FIW111" s="747"/>
      <c r="FIX111" s="747"/>
      <c r="FIY111" s="747"/>
      <c r="FIZ111" s="747"/>
      <c r="FJA111" s="747"/>
      <c r="FJB111" s="747"/>
      <c r="FJC111" s="747"/>
      <c r="FJD111" s="747"/>
      <c r="FJE111" s="747"/>
      <c r="FJF111" s="747"/>
      <c r="FJG111" s="747"/>
      <c r="FJH111" s="747"/>
      <c r="FJI111" s="747"/>
      <c r="FJJ111" s="747"/>
      <c r="FJK111" s="747"/>
      <c r="FJL111" s="747"/>
      <c r="FJM111" s="747"/>
      <c r="FJN111" s="747"/>
      <c r="FJO111" s="747"/>
      <c r="FJP111" s="747"/>
      <c r="FJQ111" s="747"/>
      <c r="FJR111" s="747"/>
      <c r="FJS111" s="747"/>
      <c r="FJT111" s="747"/>
      <c r="FJU111" s="747"/>
      <c r="FJV111" s="747"/>
      <c r="FJW111" s="747"/>
      <c r="FJX111" s="747"/>
      <c r="FJY111" s="747"/>
      <c r="FJZ111" s="747"/>
      <c r="FKA111" s="747"/>
      <c r="FKB111" s="747"/>
      <c r="FKC111" s="747"/>
      <c r="FKD111" s="747"/>
      <c r="FKE111" s="747"/>
      <c r="FKF111" s="747"/>
      <c r="FKG111" s="747"/>
      <c r="FKH111" s="747"/>
      <c r="FKI111" s="747"/>
      <c r="FKJ111" s="747"/>
      <c r="FKK111" s="747"/>
      <c r="FKL111" s="747"/>
      <c r="FKM111" s="747"/>
      <c r="FKN111" s="747"/>
      <c r="FKO111" s="747"/>
      <c r="FKP111" s="747"/>
      <c r="FKQ111" s="747"/>
      <c r="FKR111" s="747"/>
      <c r="FKS111" s="747"/>
      <c r="FKT111" s="747"/>
      <c r="FKU111" s="747"/>
      <c r="FKV111" s="747"/>
      <c r="FKW111" s="747"/>
      <c r="FKX111" s="747"/>
      <c r="FKY111" s="747"/>
      <c r="FKZ111" s="747"/>
      <c r="FLA111" s="747"/>
      <c r="FLB111" s="747"/>
      <c r="FLC111" s="747"/>
      <c r="FLD111" s="747"/>
      <c r="FLE111" s="747"/>
      <c r="FLF111" s="747"/>
      <c r="FLG111" s="747"/>
      <c r="FLH111" s="747"/>
      <c r="FLI111" s="747"/>
      <c r="FLJ111" s="747"/>
      <c r="FLK111" s="747"/>
      <c r="FLL111" s="747"/>
      <c r="FLM111" s="747"/>
      <c r="FLN111" s="747"/>
      <c r="FLO111" s="747"/>
      <c r="FLP111" s="747"/>
      <c r="FLQ111" s="747"/>
      <c r="FLR111" s="747"/>
      <c r="FLS111" s="747"/>
      <c r="FLT111" s="747"/>
      <c r="FLU111" s="747"/>
      <c r="FLV111" s="747"/>
      <c r="FLW111" s="747"/>
      <c r="FLX111" s="747"/>
      <c r="FLY111" s="747"/>
      <c r="FLZ111" s="747"/>
      <c r="FMA111" s="747"/>
      <c r="FMB111" s="747"/>
      <c r="FMC111" s="747"/>
      <c r="FMD111" s="747"/>
      <c r="FME111" s="747"/>
      <c r="FMF111" s="747"/>
      <c r="FMG111" s="747"/>
      <c r="FMH111" s="747"/>
      <c r="FMI111" s="747"/>
      <c r="FMJ111" s="747"/>
      <c r="FMK111" s="747"/>
      <c r="FML111" s="747"/>
      <c r="FMM111" s="747"/>
      <c r="FMN111" s="747"/>
      <c r="FMO111" s="747"/>
      <c r="FMP111" s="747"/>
      <c r="FMQ111" s="747"/>
      <c r="FMR111" s="747"/>
      <c r="FMS111" s="747"/>
      <c r="FMT111" s="747"/>
      <c r="FMU111" s="747"/>
      <c r="FMV111" s="747"/>
      <c r="FMW111" s="747"/>
      <c r="FMX111" s="747"/>
      <c r="FMY111" s="747"/>
      <c r="FMZ111" s="747"/>
      <c r="FNA111" s="747"/>
      <c r="FNB111" s="747"/>
      <c r="FNC111" s="747"/>
      <c r="FND111" s="747"/>
      <c r="FNE111" s="747"/>
      <c r="FNF111" s="747"/>
      <c r="FNG111" s="747"/>
      <c r="FNH111" s="747"/>
      <c r="FNI111" s="747"/>
      <c r="FNJ111" s="747"/>
      <c r="FNK111" s="747"/>
      <c r="FNL111" s="747"/>
      <c r="FNM111" s="747"/>
      <c r="FNN111" s="747"/>
      <c r="FNO111" s="747"/>
      <c r="FNP111" s="747"/>
      <c r="FNQ111" s="747"/>
      <c r="FNR111" s="747"/>
      <c r="FNS111" s="747"/>
      <c r="FNT111" s="747"/>
      <c r="FNU111" s="747"/>
      <c r="FNV111" s="747"/>
      <c r="FNW111" s="747"/>
      <c r="FNX111" s="747"/>
      <c r="FNY111" s="747"/>
      <c r="FNZ111" s="747"/>
      <c r="FOA111" s="747"/>
      <c r="FOB111" s="747"/>
      <c r="FOC111" s="747"/>
      <c r="FOD111" s="747"/>
      <c r="FOE111" s="747"/>
      <c r="FOF111" s="747"/>
      <c r="FOG111" s="747"/>
      <c r="FOH111" s="747"/>
      <c r="FOI111" s="747"/>
      <c r="FOJ111" s="747"/>
      <c r="FOK111" s="747"/>
      <c r="FOL111" s="747"/>
      <c r="FOM111" s="747"/>
      <c r="FON111" s="747"/>
      <c r="FOO111" s="747"/>
      <c r="FOP111" s="747"/>
      <c r="FOQ111" s="747"/>
      <c r="FOR111" s="747"/>
      <c r="FOS111" s="747"/>
      <c r="FOT111" s="747"/>
      <c r="FOU111" s="747"/>
      <c r="FOV111" s="747"/>
      <c r="FOW111" s="747"/>
      <c r="FOX111" s="747"/>
      <c r="FOY111" s="747"/>
      <c r="FOZ111" s="747"/>
      <c r="FPA111" s="747"/>
      <c r="FPB111" s="747"/>
      <c r="FPC111" s="747"/>
      <c r="FPD111" s="747"/>
      <c r="FPE111" s="747"/>
      <c r="FPF111" s="747"/>
      <c r="FPG111" s="747"/>
      <c r="FPH111" s="747"/>
      <c r="FPI111" s="747"/>
      <c r="FPJ111" s="747"/>
      <c r="FPK111" s="747"/>
      <c r="FPL111" s="747"/>
      <c r="FPM111" s="747"/>
      <c r="FPN111" s="747"/>
      <c r="FPO111" s="747"/>
      <c r="FPP111" s="747"/>
      <c r="FPQ111" s="747"/>
      <c r="FPR111" s="747"/>
      <c r="FPS111" s="747"/>
      <c r="FPT111" s="747"/>
      <c r="FPU111" s="747"/>
      <c r="FPV111" s="747"/>
      <c r="FPW111" s="747"/>
      <c r="FPX111" s="747"/>
      <c r="FPY111" s="747"/>
      <c r="FPZ111" s="747"/>
      <c r="FQA111" s="747"/>
      <c r="FQB111" s="747"/>
      <c r="FQC111" s="747"/>
      <c r="FQD111" s="747"/>
      <c r="FQE111" s="747"/>
      <c r="FQF111" s="747"/>
      <c r="FQG111" s="747"/>
      <c r="FQH111" s="747"/>
      <c r="FQI111" s="747"/>
      <c r="FQJ111" s="747"/>
      <c r="FQK111" s="747"/>
      <c r="FQL111" s="747"/>
      <c r="FQM111" s="747"/>
      <c r="FQN111" s="747"/>
      <c r="FQO111" s="747"/>
      <c r="FQP111" s="747"/>
      <c r="FQQ111" s="747"/>
      <c r="FQR111" s="747"/>
      <c r="FQS111" s="747"/>
      <c r="FQT111" s="747"/>
      <c r="FQU111" s="747"/>
      <c r="FQV111" s="747"/>
      <c r="FQW111" s="747"/>
      <c r="FQX111" s="747"/>
      <c r="FQY111" s="747"/>
      <c r="FQZ111" s="747"/>
      <c r="FRA111" s="747"/>
      <c r="FRB111" s="747"/>
      <c r="FRC111" s="747"/>
      <c r="FRD111" s="747"/>
      <c r="FRE111" s="747"/>
      <c r="FRF111" s="747"/>
      <c r="FRG111" s="747"/>
      <c r="FRH111" s="747"/>
      <c r="FRI111" s="747"/>
      <c r="FRJ111" s="747"/>
      <c r="FRK111" s="747"/>
      <c r="FRL111" s="747"/>
      <c r="FRM111" s="747"/>
      <c r="FRN111" s="747"/>
      <c r="FRO111" s="747"/>
      <c r="FRP111" s="747"/>
      <c r="FRQ111" s="747"/>
      <c r="FRR111" s="747"/>
      <c r="FRS111" s="747"/>
      <c r="FRT111" s="747"/>
      <c r="FRU111" s="747"/>
      <c r="FRV111" s="747"/>
      <c r="FRW111" s="747"/>
      <c r="FRX111" s="747"/>
      <c r="FRY111" s="747"/>
      <c r="FRZ111" s="747"/>
      <c r="FSA111" s="747"/>
      <c r="FSB111" s="747"/>
      <c r="FSC111" s="747"/>
      <c r="FSD111" s="747"/>
      <c r="FSE111" s="747"/>
      <c r="FSF111" s="747"/>
      <c r="FSG111" s="747"/>
      <c r="FSH111" s="747"/>
      <c r="FSI111" s="747"/>
      <c r="FSJ111" s="747"/>
      <c r="FSK111" s="747"/>
      <c r="FSL111" s="747"/>
      <c r="FSM111" s="747"/>
      <c r="FSN111" s="747"/>
      <c r="FSO111" s="747"/>
      <c r="FSP111" s="747"/>
      <c r="FSQ111" s="747"/>
      <c r="FSR111" s="747"/>
      <c r="FSS111" s="747"/>
      <c r="FST111" s="747"/>
      <c r="FSU111" s="747"/>
      <c r="FSV111" s="747"/>
      <c r="FSW111" s="747"/>
      <c r="FSX111" s="747"/>
      <c r="FSY111" s="747"/>
      <c r="FSZ111" s="747"/>
      <c r="FTA111" s="747"/>
      <c r="FTB111" s="747"/>
      <c r="FTC111" s="747"/>
      <c r="FTD111" s="747"/>
      <c r="FTE111" s="747"/>
      <c r="FTF111" s="747"/>
      <c r="FTG111" s="747"/>
      <c r="FTH111" s="747"/>
      <c r="FTI111" s="747"/>
      <c r="FTJ111" s="747"/>
      <c r="FTK111" s="747"/>
      <c r="FTL111" s="747"/>
      <c r="FTM111" s="747"/>
      <c r="FTN111" s="747"/>
      <c r="FTO111" s="747"/>
      <c r="FTP111" s="747"/>
      <c r="FTQ111" s="747"/>
      <c r="FTR111" s="747"/>
      <c r="FTS111" s="747"/>
      <c r="FTT111" s="747"/>
      <c r="FTU111" s="747"/>
      <c r="FTV111" s="747"/>
      <c r="FTW111" s="747"/>
      <c r="FTX111" s="747"/>
      <c r="FTY111" s="747"/>
      <c r="FTZ111" s="747"/>
      <c r="FUA111" s="747"/>
      <c r="FUB111" s="747"/>
      <c r="FUC111" s="747"/>
      <c r="FUD111" s="747"/>
      <c r="FUE111" s="747"/>
      <c r="FUF111" s="747"/>
      <c r="FUG111" s="747"/>
      <c r="FUH111" s="747"/>
      <c r="FUI111" s="747"/>
      <c r="FUJ111" s="747"/>
      <c r="FUK111" s="747"/>
      <c r="FUL111" s="747"/>
      <c r="FUM111" s="747"/>
      <c r="FUN111" s="747"/>
      <c r="FUO111" s="747"/>
      <c r="FUP111" s="747"/>
      <c r="FUQ111" s="747"/>
      <c r="FUR111" s="747"/>
      <c r="FUS111" s="747"/>
      <c r="FUT111" s="747"/>
      <c r="FUU111" s="747"/>
      <c r="FUV111" s="747"/>
      <c r="FUW111" s="747"/>
      <c r="FUX111" s="747"/>
      <c r="FUY111" s="747"/>
      <c r="FUZ111" s="747"/>
      <c r="FVA111" s="747"/>
      <c r="FVB111" s="747"/>
      <c r="FVC111" s="747"/>
      <c r="FVD111" s="747"/>
      <c r="FVE111" s="747"/>
      <c r="FVF111" s="747"/>
      <c r="FVG111" s="747"/>
      <c r="FVH111" s="747"/>
      <c r="FVI111" s="747"/>
      <c r="FVJ111" s="747"/>
      <c r="FVK111" s="747"/>
      <c r="FVL111" s="747"/>
      <c r="FVM111" s="747"/>
      <c r="FVN111" s="747"/>
      <c r="FVO111" s="747"/>
      <c r="FVP111" s="747"/>
      <c r="FVQ111" s="747"/>
      <c r="FVR111" s="747"/>
      <c r="FVS111" s="747"/>
      <c r="FVT111" s="747"/>
      <c r="FVU111" s="747"/>
      <c r="FVV111" s="747"/>
      <c r="FVW111" s="747"/>
      <c r="FVX111" s="747"/>
      <c r="FVY111" s="747"/>
      <c r="FVZ111" s="747"/>
      <c r="FWA111" s="747"/>
      <c r="FWB111" s="747"/>
      <c r="FWC111" s="747"/>
      <c r="FWD111" s="747"/>
      <c r="FWE111" s="747"/>
      <c r="FWF111" s="747"/>
      <c r="FWG111" s="747"/>
      <c r="FWH111" s="747"/>
      <c r="FWI111" s="747"/>
      <c r="FWJ111" s="747"/>
      <c r="FWK111" s="747"/>
      <c r="FWL111" s="747"/>
      <c r="FWM111" s="747"/>
      <c r="FWN111" s="747"/>
      <c r="FWO111" s="747"/>
      <c r="FWP111" s="747"/>
      <c r="FWQ111" s="747"/>
      <c r="FWR111" s="747"/>
      <c r="FWS111" s="747"/>
      <c r="FWT111" s="747"/>
      <c r="FWU111" s="747"/>
      <c r="FWV111" s="747"/>
      <c r="FWW111" s="747"/>
      <c r="FWX111" s="747"/>
      <c r="FWY111" s="747"/>
      <c r="FWZ111" s="747"/>
      <c r="FXA111" s="747"/>
      <c r="FXB111" s="747"/>
      <c r="FXC111" s="747"/>
      <c r="FXD111" s="747"/>
      <c r="FXE111" s="747"/>
      <c r="FXF111" s="747"/>
      <c r="FXG111" s="747"/>
      <c r="FXH111" s="747"/>
      <c r="FXI111" s="747"/>
      <c r="FXJ111" s="747"/>
      <c r="FXK111" s="747"/>
      <c r="FXL111" s="747"/>
      <c r="FXM111" s="747"/>
      <c r="FXN111" s="747"/>
      <c r="FXO111" s="747"/>
      <c r="FXP111" s="747"/>
      <c r="FXQ111" s="747"/>
      <c r="FXR111" s="747"/>
      <c r="FXS111" s="747"/>
      <c r="FXT111" s="747"/>
      <c r="FXU111" s="747"/>
      <c r="FXV111" s="747"/>
      <c r="FXW111" s="747"/>
      <c r="FXX111" s="747"/>
      <c r="FXY111" s="747"/>
      <c r="FXZ111" s="747"/>
      <c r="FYA111" s="747"/>
      <c r="FYB111" s="747"/>
      <c r="FYC111" s="747"/>
      <c r="FYD111" s="747"/>
      <c r="FYE111" s="747"/>
      <c r="FYF111" s="747"/>
      <c r="FYG111" s="747"/>
      <c r="FYH111" s="747"/>
      <c r="FYI111" s="747"/>
      <c r="FYJ111" s="747"/>
      <c r="FYK111" s="747"/>
      <c r="FYL111" s="747"/>
      <c r="FYM111" s="747"/>
      <c r="FYN111" s="747"/>
      <c r="FYO111" s="747"/>
      <c r="FYP111" s="747"/>
      <c r="FYQ111" s="747"/>
      <c r="FYR111" s="747"/>
      <c r="FYS111" s="747"/>
      <c r="FYT111" s="747"/>
      <c r="FYU111" s="747"/>
      <c r="FYV111" s="747"/>
      <c r="FYW111" s="747"/>
      <c r="FYX111" s="747"/>
      <c r="FYY111" s="747"/>
      <c r="FYZ111" s="747"/>
      <c r="FZA111" s="747"/>
      <c r="FZB111" s="747"/>
      <c r="FZC111" s="747"/>
      <c r="FZD111" s="747"/>
      <c r="FZE111" s="747"/>
      <c r="FZF111" s="747"/>
      <c r="FZG111" s="747"/>
      <c r="FZH111" s="747"/>
      <c r="FZI111" s="747"/>
      <c r="FZJ111" s="747"/>
      <c r="FZK111" s="747"/>
      <c r="FZL111" s="747"/>
      <c r="FZM111" s="747"/>
      <c r="FZN111" s="747"/>
      <c r="FZO111" s="747"/>
      <c r="FZP111" s="747"/>
      <c r="FZQ111" s="747"/>
      <c r="FZR111" s="747"/>
      <c r="FZS111" s="747"/>
      <c r="FZT111" s="747"/>
      <c r="FZU111" s="747"/>
      <c r="FZV111" s="747"/>
      <c r="FZW111" s="747"/>
      <c r="FZX111" s="747"/>
      <c r="FZY111" s="747"/>
      <c r="FZZ111" s="747"/>
      <c r="GAA111" s="747"/>
      <c r="GAB111" s="747"/>
      <c r="GAC111" s="747"/>
      <c r="GAD111" s="747"/>
      <c r="GAE111" s="747"/>
      <c r="GAF111" s="747"/>
      <c r="GAG111" s="747"/>
      <c r="GAH111" s="747"/>
      <c r="GAI111" s="747"/>
      <c r="GAJ111" s="747"/>
      <c r="GAK111" s="747"/>
      <c r="GAL111" s="747"/>
      <c r="GAM111" s="747"/>
      <c r="GAN111" s="747"/>
      <c r="GAO111" s="747"/>
      <c r="GAP111" s="747"/>
      <c r="GAQ111" s="747"/>
      <c r="GAR111" s="747"/>
      <c r="GAS111" s="747"/>
      <c r="GAT111" s="747"/>
      <c r="GAU111" s="747"/>
      <c r="GAV111" s="747"/>
      <c r="GAW111" s="747"/>
      <c r="GAX111" s="747"/>
      <c r="GAY111" s="747"/>
      <c r="GAZ111" s="747"/>
      <c r="GBA111" s="747"/>
      <c r="GBB111" s="747"/>
      <c r="GBC111" s="747"/>
      <c r="GBD111" s="747"/>
      <c r="GBE111" s="747"/>
      <c r="GBF111" s="747"/>
      <c r="GBG111" s="747"/>
      <c r="GBH111" s="747"/>
      <c r="GBI111" s="747"/>
      <c r="GBJ111" s="747"/>
      <c r="GBK111" s="747"/>
      <c r="GBL111" s="747"/>
      <c r="GBM111" s="747"/>
      <c r="GBN111" s="747"/>
      <c r="GBO111" s="747"/>
      <c r="GBP111" s="747"/>
      <c r="GBQ111" s="747"/>
      <c r="GBR111" s="747"/>
      <c r="GBS111" s="747"/>
      <c r="GBT111" s="747"/>
      <c r="GBU111" s="747"/>
      <c r="GBV111" s="747"/>
      <c r="GBW111" s="747"/>
      <c r="GBX111" s="747"/>
      <c r="GBY111" s="747"/>
      <c r="GBZ111" s="747"/>
      <c r="GCA111" s="747"/>
      <c r="GCB111" s="747"/>
      <c r="GCC111" s="747"/>
      <c r="GCD111" s="747"/>
      <c r="GCE111" s="747"/>
      <c r="GCF111" s="747"/>
      <c r="GCG111" s="747"/>
      <c r="GCH111" s="747"/>
      <c r="GCI111" s="747"/>
      <c r="GCJ111" s="747"/>
      <c r="GCK111" s="747"/>
      <c r="GCL111" s="747"/>
      <c r="GCM111" s="747"/>
      <c r="GCN111" s="747"/>
      <c r="GCO111" s="747"/>
      <c r="GCP111" s="747"/>
      <c r="GCQ111" s="747"/>
      <c r="GCR111" s="747"/>
      <c r="GCS111" s="747"/>
      <c r="GCT111" s="747"/>
      <c r="GCU111" s="747"/>
      <c r="GCV111" s="747"/>
      <c r="GCW111" s="747"/>
      <c r="GCX111" s="747"/>
      <c r="GCY111" s="747"/>
      <c r="GCZ111" s="747"/>
      <c r="GDA111" s="747"/>
      <c r="GDB111" s="747"/>
      <c r="GDC111" s="747"/>
      <c r="GDD111" s="747"/>
      <c r="GDE111" s="747"/>
      <c r="GDF111" s="747"/>
      <c r="GDG111" s="747"/>
      <c r="GDH111" s="747"/>
      <c r="GDI111" s="747"/>
      <c r="GDJ111" s="747"/>
      <c r="GDK111" s="747"/>
      <c r="GDL111" s="747"/>
      <c r="GDM111" s="747"/>
      <c r="GDN111" s="747"/>
      <c r="GDO111" s="747"/>
      <c r="GDP111" s="747"/>
      <c r="GDQ111" s="747"/>
      <c r="GDR111" s="747"/>
      <c r="GDS111" s="747"/>
      <c r="GDT111" s="747"/>
      <c r="GDU111" s="747"/>
      <c r="GDV111" s="747"/>
      <c r="GDW111" s="747"/>
      <c r="GDX111" s="747"/>
      <c r="GDY111" s="747"/>
      <c r="GDZ111" s="747"/>
      <c r="GEA111" s="747"/>
      <c r="GEB111" s="747"/>
      <c r="GEC111" s="747"/>
      <c r="GED111" s="747"/>
      <c r="GEE111" s="747"/>
      <c r="GEF111" s="747"/>
      <c r="GEG111" s="747"/>
      <c r="GEH111" s="747"/>
      <c r="GEI111" s="747"/>
      <c r="GEJ111" s="747"/>
      <c r="GEK111" s="747"/>
      <c r="GEL111" s="747"/>
      <c r="GEM111" s="747"/>
      <c r="GEN111" s="747"/>
      <c r="GEO111" s="747"/>
      <c r="GEP111" s="747"/>
      <c r="GEQ111" s="747"/>
      <c r="GER111" s="747"/>
      <c r="GES111" s="747"/>
      <c r="GET111" s="747"/>
      <c r="GEU111" s="747"/>
      <c r="GEV111" s="747"/>
      <c r="GEW111" s="747"/>
      <c r="GEX111" s="747"/>
      <c r="GEY111" s="747"/>
      <c r="GEZ111" s="747"/>
      <c r="GFA111" s="747"/>
      <c r="GFB111" s="747"/>
      <c r="GFC111" s="747"/>
      <c r="GFD111" s="747"/>
      <c r="GFE111" s="747"/>
      <c r="GFF111" s="747"/>
      <c r="GFG111" s="747"/>
      <c r="GFH111" s="747"/>
      <c r="GFI111" s="747"/>
      <c r="GFJ111" s="747"/>
      <c r="GFK111" s="747"/>
      <c r="GFL111" s="747"/>
      <c r="GFM111" s="747"/>
      <c r="GFN111" s="747"/>
      <c r="GFO111" s="747"/>
      <c r="GFP111" s="747"/>
      <c r="GFQ111" s="747"/>
      <c r="GFR111" s="747"/>
      <c r="GFS111" s="747"/>
      <c r="GFT111" s="747"/>
      <c r="GFU111" s="747"/>
      <c r="GFV111" s="747"/>
      <c r="GFW111" s="747"/>
      <c r="GFX111" s="747"/>
      <c r="GFY111" s="747"/>
      <c r="GFZ111" s="747"/>
      <c r="GGA111" s="747"/>
      <c r="GGB111" s="747"/>
      <c r="GGC111" s="747"/>
      <c r="GGD111" s="747"/>
      <c r="GGE111" s="747"/>
      <c r="GGF111" s="747"/>
      <c r="GGG111" s="747"/>
      <c r="GGH111" s="747"/>
      <c r="GGI111" s="747"/>
      <c r="GGJ111" s="747"/>
      <c r="GGK111" s="747"/>
      <c r="GGL111" s="747"/>
      <c r="GGM111" s="747"/>
      <c r="GGN111" s="747"/>
      <c r="GGO111" s="747"/>
      <c r="GGP111" s="747"/>
      <c r="GGQ111" s="747"/>
      <c r="GGR111" s="747"/>
      <c r="GGS111" s="747"/>
      <c r="GGT111" s="747"/>
      <c r="GGU111" s="747"/>
      <c r="GGV111" s="747"/>
      <c r="GGW111" s="747"/>
      <c r="GGX111" s="747"/>
      <c r="GGY111" s="747"/>
      <c r="GGZ111" s="747"/>
      <c r="GHA111" s="747"/>
      <c r="GHB111" s="747"/>
      <c r="GHC111" s="747"/>
      <c r="GHD111" s="747"/>
      <c r="GHE111" s="747"/>
      <c r="GHF111" s="747"/>
      <c r="GHG111" s="747"/>
      <c r="GHH111" s="747"/>
      <c r="GHI111" s="747"/>
      <c r="GHJ111" s="747"/>
      <c r="GHK111" s="747"/>
      <c r="GHL111" s="747"/>
      <c r="GHM111" s="747"/>
      <c r="GHN111" s="747"/>
      <c r="GHO111" s="747"/>
      <c r="GHP111" s="747"/>
      <c r="GHQ111" s="747"/>
      <c r="GHR111" s="747"/>
      <c r="GHS111" s="747"/>
      <c r="GHT111" s="747"/>
      <c r="GHU111" s="747"/>
      <c r="GHV111" s="747"/>
      <c r="GHW111" s="747"/>
      <c r="GHX111" s="747"/>
      <c r="GHY111" s="747"/>
      <c r="GHZ111" s="747"/>
      <c r="GIA111" s="747"/>
      <c r="GIB111" s="747"/>
      <c r="GIC111" s="747"/>
      <c r="GID111" s="747"/>
      <c r="GIE111" s="747"/>
      <c r="GIF111" s="747"/>
      <c r="GIG111" s="747"/>
      <c r="GIH111" s="747"/>
      <c r="GII111" s="747"/>
      <c r="GIJ111" s="747"/>
      <c r="GIK111" s="747"/>
      <c r="GIL111" s="747"/>
      <c r="GIM111" s="747"/>
      <c r="GIN111" s="747"/>
      <c r="GIO111" s="747"/>
      <c r="GIP111" s="747"/>
      <c r="GIQ111" s="747"/>
      <c r="GIR111" s="747"/>
      <c r="GIS111" s="747"/>
      <c r="GIT111" s="747"/>
      <c r="GIU111" s="747"/>
      <c r="GIV111" s="747"/>
      <c r="GIW111" s="747"/>
      <c r="GIX111" s="747"/>
      <c r="GIY111" s="747"/>
      <c r="GIZ111" s="747"/>
      <c r="GJA111" s="747"/>
      <c r="GJB111" s="747"/>
      <c r="GJC111" s="747"/>
      <c r="GJD111" s="747"/>
      <c r="GJE111" s="747"/>
      <c r="GJF111" s="747"/>
      <c r="GJG111" s="747"/>
      <c r="GJH111" s="747"/>
      <c r="GJI111" s="747"/>
      <c r="GJJ111" s="747"/>
      <c r="GJK111" s="747"/>
      <c r="GJL111" s="747"/>
      <c r="GJM111" s="747"/>
      <c r="GJN111" s="747"/>
      <c r="GJO111" s="747"/>
      <c r="GJP111" s="747"/>
      <c r="GJQ111" s="747"/>
      <c r="GJR111" s="747"/>
      <c r="GJS111" s="747"/>
      <c r="GJT111" s="747"/>
      <c r="GJU111" s="747"/>
      <c r="GJV111" s="747"/>
      <c r="GJW111" s="747"/>
      <c r="GJX111" s="747"/>
      <c r="GJY111" s="747"/>
      <c r="GJZ111" s="747"/>
      <c r="GKA111" s="747"/>
      <c r="GKB111" s="747"/>
      <c r="GKC111" s="747"/>
      <c r="GKD111" s="747"/>
      <c r="GKE111" s="747"/>
      <c r="GKF111" s="747"/>
      <c r="GKG111" s="747"/>
      <c r="GKH111" s="747"/>
      <c r="GKI111" s="747"/>
      <c r="GKJ111" s="747"/>
      <c r="GKK111" s="747"/>
      <c r="GKL111" s="747"/>
      <c r="GKM111" s="747"/>
      <c r="GKN111" s="747"/>
      <c r="GKO111" s="747"/>
      <c r="GKP111" s="747"/>
      <c r="GKQ111" s="747"/>
      <c r="GKR111" s="747"/>
      <c r="GKS111" s="747"/>
      <c r="GKT111" s="747"/>
      <c r="GKU111" s="747"/>
      <c r="GKV111" s="747"/>
      <c r="GKW111" s="747"/>
      <c r="GKX111" s="747"/>
      <c r="GKY111" s="747"/>
      <c r="GKZ111" s="747"/>
      <c r="GLA111" s="747"/>
      <c r="GLB111" s="747"/>
      <c r="GLC111" s="747"/>
      <c r="GLD111" s="747"/>
      <c r="GLE111" s="747"/>
      <c r="GLF111" s="747"/>
      <c r="GLG111" s="747"/>
      <c r="GLH111" s="747"/>
      <c r="GLI111" s="747"/>
      <c r="GLJ111" s="747"/>
      <c r="GLK111" s="747"/>
      <c r="GLL111" s="747"/>
      <c r="GLM111" s="747"/>
      <c r="GLN111" s="747"/>
      <c r="GLO111" s="747"/>
      <c r="GLP111" s="747"/>
      <c r="GLQ111" s="747"/>
      <c r="GLR111" s="747"/>
      <c r="GLS111" s="747"/>
      <c r="GLT111" s="747"/>
      <c r="GLU111" s="747"/>
      <c r="GLV111" s="747"/>
      <c r="GLW111" s="747"/>
      <c r="GLX111" s="747"/>
      <c r="GLY111" s="747"/>
      <c r="GLZ111" s="747"/>
      <c r="GMA111" s="747"/>
      <c r="GMB111" s="747"/>
      <c r="GMC111" s="747"/>
      <c r="GMD111" s="747"/>
      <c r="GME111" s="747"/>
      <c r="GMF111" s="747"/>
      <c r="GMG111" s="747"/>
      <c r="GMH111" s="747"/>
      <c r="GMI111" s="747"/>
      <c r="GMJ111" s="747"/>
      <c r="GMK111" s="747"/>
      <c r="GML111" s="747"/>
      <c r="GMM111" s="747"/>
      <c r="GMN111" s="747"/>
      <c r="GMO111" s="747"/>
      <c r="GMP111" s="747"/>
      <c r="GMQ111" s="747"/>
      <c r="GMR111" s="747"/>
      <c r="GMS111" s="747"/>
      <c r="GMT111" s="747"/>
      <c r="GMU111" s="747"/>
      <c r="GMV111" s="747"/>
      <c r="GMW111" s="747"/>
      <c r="GMX111" s="747"/>
      <c r="GMY111" s="747"/>
      <c r="GMZ111" s="747"/>
      <c r="GNA111" s="747"/>
      <c r="GNB111" s="747"/>
      <c r="GNC111" s="747"/>
      <c r="GND111" s="747"/>
      <c r="GNE111" s="747"/>
      <c r="GNF111" s="747"/>
      <c r="GNG111" s="747"/>
      <c r="GNH111" s="747"/>
      <c r="GNI111" s="747"/>
      <c r="GNJ111" s="747"/>
      <c r="GNK111" s="747"/>
      <c r="GNL111" s="747"/>
      <c r="GNM111" s="747"/>
      <c r="GNN111" s="747"/>
      <c r="GNO111" s="747"/>
      <c r="GNP111" s="747"/>
      <c r="GNQ111" s="747"/>
      <c r="GNR111" s="747"/>
      <c r="GNS111" s="747"/>
      <c r="GNT111" s="747"/>
      <c r="GNU111" s="747"/>
      <c r="GNV111" s="747"/>
      <c r="GNW111" s="747"/>
      <c r="GNX111" s="747"/>
      <c r="GNY111" s="747"/>
      <c r="GNZ111" s="747"/>
      <c r="GOA111" s="747"/>
      <c r="GOB111" s="747"/>
      <c r="GOC111" s="747"/>
      <c r="GOD111" s="747"/>
      <c r="GOE111" s="747"/>
      <c r="GOF111" s="747"/>
      <c r="GOG111" s="747"/>
      <c r="GOH111" s="747"/>
      <c r="GOI111" s="747"/>
      <c r="GOJ111" s="747"/>
      <c r="GOK111" s="747"/>
      <c r="GOL111" s="747"/>
      <c r="GOM111" s="747"/>
      <c r="GON111" s="747"/>
      <c r="GOO111" s="747"/>
      <c r="GOP111" s="747"/>
      <c r="GOQ111" s="747"/>
      <c r="GOR111" s="747"/>
      <c r="GOS111" s="747"/>
      <c r="GOT111" s="747"/>
      <c r="GOU111" s="747"/>
      <c r="GOV111" s="747"/>
      <c r="GOW111" s="747"/>
      <c r="GOX111" s="747"/>
      <c r="GOY111" s="747"/>
      <c r="GOZ111" s="747"/>
      <c r="GPA111" s="747"/>
      <c r="GPB111" s="747"/>
      <c r="GPC111" s="747"/>
      <c r="GPD111" s="747"/>
      <c r="GPE111" s="747"/>
      <c r="GPF111" s="747"/>
      <c r="GPG111" s="747"/>
      <c r="GPH111" s="747"/>
      <c r="GPI111" s="747"/>
      <c r="GPJ111" s="747"/>
      <c r="GPK111" s="747"/>
      <c r="GPL111" s="747"/>
      <c r="GPM111" s="747"/>
      <c r="GPN111" s="747"/>
      <c r="GPO111" s="747"/>
      <c r="GPP111" s="747"/>
      <c r="GPQ111" s="747"/>
      <c r="GPR111" s="747"/>
      <c r="GPS111" s="747"/>
      <c r="GPT111" s="747"/>
      <c r="GPU111" s="747"/>
      <c r="GPV111" s="747"/>
      <c r="GPW111" s="747"/>
      <c r="GPX111" s="747"/>
      <c r="GPY111" s="747"/>
      <c r="GPZ111" s="747"/>
      <c r="GQA111" s="747"/>
      <c r="GQB111" s="747"/>
      <c r="GQC111" s="747"/>
      <c r="GQD111" s="747"/>
      <c r="GQE111" s="747"/>
      <c r="GQF111" s="747"/>
      <c r="GQG111" s="747"/>
      <c r="GQH111" s="747"/>
      <c r="GQI111" s="747"/>
      <c r="GQJ111" s="747"/>
      <c r="GQK111" s="747"/>
      <c r="GQL111" s="747"/>
      <c r="GQM111" s="747"/>
      <c r="GQN111" s="747"/>
      <c r="GQO111" s="747"/>
      <c r="GQP111" s="747"/>
      <c r="GQQ111" s="747"/>
      <c r="GQR111" s="747"/>
      <c r="GQS111" s="747"/>
      <c r="GQT111" s="747"/>
      <c r="GQU111" s="747"/>
      <c r="GQV111" s="747"/>
      <c r="GQW111" s="747"/>
      <c r="GQX111" s="747"/>
      <c r="GQY111" s="747"/>
      <c r="GQZ111" s="747"/>
      <c r="GRA111" s="747"/>
      <c r="GRB111" s="747"/>
      <c r="GRC111" s="747"/>
      <c r="GRD111" s="747"/>
      <c r="GRE111" s="747"/>
      <c r="GRF111" s="747"/>
      <c r="GRG111" s="747"/>
      <c r="GRH111" s="747"/>
      <c r="GRI111" s="747"/>
      <c r="GRJ111" s="747"/>
      <c r="GRK111" s="747"/>
      <c r="GRL111" s="747"/>
      <c r="GRM111" s="747"/>
      <c r="GRN111" s="747"/>
      <c r="GRO111" s="747"/>
      <c r="GRP111" s="747"/>
      <c r="GRQ111" s="747"/>
      <c r="GRR111" s="747"/>
      <c r="GRS111" s="747"/>
      <c r="GRT111" s="747"/>
      <c r="GRU111" s="747"/>
      <c r="GRV111" s="747"/>
      <c r="GRW111" s="747"/>
      <c r="GRX111" s="747"/>
      <c r="GRY111" s="747"/>
      <c r="GRZ111" s="747"/>
      <c r="GSA111" s="747"/>
      <c r="GSB111" s="747"/>
      <c r="GSC111" s="747"/>
      <c r="GSD111" s="747"/>
      <c r="GSE111" s="747"/>
      <c r="GSF111" s="747"/>
      <c r="GSG111" s="747"/>
      <c r="GSH111" s="747"/>
      <c r="GSI111" s="747"/>
      <c r="GSJ111" s="747"/>
      <c r="GSK111" s="747"/>
      <c r="GSL111" s="747"/>
      <c r="GSM111" s="747"/>
      <c r="GSN111" s="747"/>
      <c r="GSO111" s="747"/>
      <c r="GSP111" s="747"/>
      <c r="GSQ111" s="747"/>
      <c r="GSR111" s="747"/>
      <c r="GSS111" s="747"/>
      <c r="GST111" s="747"/>
      <c r="GSU111" s="747"/>
      <c r="GSV111" s="747"/>
      <c r="GSW111" s="747"/>
      <c r="GSX111" s="747"/>
      <c r="GSY111" s="747"/>
      <c r="GSZ111" s="747"/>
      <c r="GTA111" s="747"/>
      <c r="GTB111" s="747"/>
      <c r="GTC111" s="747"/>
      <c r="GTD111" s="747"/>
      <c r="GTE111" s="747"/>
      <c r="GTF111" s="747"/>
      <c r="GTG111" s="747"/>
      <c r="GTH111" s="747"/>
      <c r="GTI111" s="747"/>
      <c r="GTJ111" s="747"/>
      <c r="GTK111" s="747"/>
      <c r="GTL111" s="747"/>
      <c r="GTM111" s="747"/>
      <c r="GTN111" s="747"/>
      <c r="GTO111" s="747"/>
      <c r="GTP111" s="747"/>
      <c r="GTQ111" s="747"/>
      <c r="GTR111" s="747"/>
      <c r="GTS111" s="747"/>
      <c r="GTT111" s="747"/>
      <c r="GTU111" s="747"/>
      <c r="GTV111" s="747"/>
      <c r="GTW111" s="747"/>
      <c r="GTX111" s="747"/>
      <c r="GTY111" s="747"/>
      <c r="GTZ111" s="747"/>
      <c r="GUA111" s="747"/>
      <c r="GUB111" s="747"/>
      <c r="GUC111" s="747"/>
      <c r="GUD111" s="747"/>
      <c r="GUE111" s="747"/>
      <c r="GUF111" s="747"/>
      <c r="GUG111" s="747"/>
      <c r="GUH111" s="747"/>
      <c r="GUI111" s="747"/>
      <c r="GUJ111" s="747"/>
      <c r="GUK111" s="747"/>
      <c r="GUL111" s="747"/>
      <c r="GUM111" s="747"/>
      <c r="GUN111" s="747"/>
      <c r="GUO111" s="747"/>
      <c r="GUP111" s="747"/>
      <c r="GUQ111" s="747"/>
      <c r="GUR111" s="747"/>
      <c r="GUS111" s="747"/>
      <c r="GUT111" s="747"/>
      <c r="GUU111" s="747"/>
      <c r="GUV111" s="747"/>
      <c r="GUW111" s="747"/>
      <c r="GUX111" s="747"/>
      <c r="GUY111" s="747"/>
      <c r="GUZ111" s="747"/>
      <c r="GVA111" s="747"/>
      <c r="GVB111" s="747"/>
      <c r="GVC111" s="747"/>
      <c r="GVD111" s="747"/>
      <c r="GVE111" s="747"/>
      <c r="GVF111" s="747"/>
      <c r="GVG111" s="747"/>
      <c r="GVH111" s="747"/>
      <c r="GVI111" s="747"/>
      <c r="GVJ111" s="747"/>
      <c r="GVK111" s="747"/>
      <c r="GVL111" s="747"/>
      <c r="GVM111" s="747"/>
      <c r="GVN111" s="747"/>
      <c r="GVO111" s="747"/>
      <c r="GVP111" s="747"/>
      <c r="GVQ111" s="747"/>
      <c r="GVR111" s="747"/>
      <c r="GVS111" s="747"/>
      <c r="GVT111" s="747"/>
      <c r="GVU111" s="747"/>
      <c r="GVV111" s="747"/>
      <c r="GVW111" s="747"/>
      <c r="GVX111" s="747"/>
      <c r="GVY111" s="747"/>
      <c r="GVZ111" s="747"/>
      <c r="GWA111" s="747"/>
      <c r="GWB111" s="747"/>
      <c r="GWC111" s="747"/>
      <c r="GWD111" s="747"/>
      <c r="GWE111" s="747"/>
      <c r="GWF111" s="747"/>
      <c r="GWG111" s="747"/>
      <c r="GWH111" s="747"/>
      <c r="GWI111" s="747"/>
      <c r="GWJ111" s="747"/>
      <c r="GWK111" s="747"/>
      <c r="GWL111" s="747"/>
      <c r="GWM111" s="747"/>
      <c r="GWN111" s="747"/>
      <c r="GWO111" s="747"/>
      <c r="GWP111" s="747"/>
      <c r="GWQ111" s="747"/>
      <c r="GWR111" s="747"/>
      <c r="GWS111" s="747"/>
      <c r="GWT111" s="747"/>
      <c r="GWU111" s="747"/>
      <c r="GWV111" s="747"/>
      <c r="GWW111" s="747"/>
      <c r="GWX111" s="747"/>
      <c r="GWY111" s="747"/>
      <c r="GWZ111" s="747"/>
      <c r="GXA111" s="747"/>
      <c r="GXB111" s="747"/>
      <c r="GXC111" s="747"/>
      <c r="GXD111" s="747"/>
      <c r="GXE111" s="747"/>
      <c r="GXF111" s="747"/>
      <c r="GXG111" s="747"/>
      <c r="GXH111" s="747"/>
      <c r="GXI111" s="747"/>
      <c r="GXJ111" s="747"/>
      <c r="GXK111" s="747"/>
      <c r="GXL111" s="747"/>
      <c r="GXM111" s="747"/>
      <c r="GXN111" s="747"/>
      <c r="GXO111" s="747"/>
      <c r="GXP111" s="747"/>
      <c r="GXQ111" s="747"/>
      <c r="GXR111" s="747"/>
      <c r="GXS111" s="747"/>
      <c r="GXT111" s="747"/>
      <c r="GXU111" s="747"/>
      <c r="GXV111" s="747"/>
      <c r="GXW111" s="747"/>
      <c r="GXX111" s="747"/>
      <c r="GXY111" s="747"/>
      <c r="GXZ111" s="747"/>
      <c r="GYA111" s="747"/>
      <c r="GYB111" s="747"/>
      <c r="GYC111" s="747"/>
      <c r="GYD111" s="747"/>
      <c r="GYE111" s="747"/>
      <c r="GYF111" s="747"/>
      <c r="GYG111" s="747"/>
      <c r="GYH111" s="747"/>
      <c r="GYI111" s="747"/>
      <c r="GYJ111" s="747"/>
      <c r="GYK111" s="747"/>
      <c r="GYL111" s="747"/>
      <c r="GYM111" s="747"/>
      <c r="GYN111" s="747"/>
      <c r="GYO111" s="747"/>
      <c r="GYP111" s="747"/>
      <c r="GYQ111" s="747"/>
      <c r="GYR111" s="747"/>
      <c r="GYS111" s="747"/>
      <c r="GYT111" s="747"/>
      <c r="GYU111" s="747"/>
      <c r="GYV111" s="747"/>
      <c r="GYW111" s="747"/>
      <c r="GYX111" s="747"/>
      <c r="GYY111" s="747"/>
      <c r="GYZ111" s="747"/>
      <c r="GZA111" s="747"/>
      <c r="GZB111" s="747"/>
      <c r="GZC111" s="747"/>
      <c r="GZD111" s="747"/>
      <c r="GZE111" s="747"/>
      <c r="GZF111" s="747"/>
      <c r="GZG111" s="747"/>
      <c r="GZH111" s="747"/>
      <c r="GZI111" s="747"/>
      <c r="GZJ111" s="747"/>
      <c r="GZK111" s="747"/>
      <c r="GZL111" s="747"/>
      <c r="GZM111" s="747"/>
      <c r="GZN111" s="747"/>
      <c r="GZO111" s="747"/>
      <c r="GZP111" s="747"/>
      <c r="GZQ111" s="747"/>
      <c r="GZR111" s="747"/>
      <c r="GZS111" s="747"/>
      <c r="GZT111" s="747"/>
      <c r="GZU111" s="747"/>
      <c r="GZV111" s="747"/>
      <c r="GZW111" s="747"/>
      <c r="GZX111" s="747"/>
      <c r="GZY111" s="747"/>
      <c r="GZZ111" s="747"/>
      <c r="HAA111" s="747"/>
      <c r="HAB111" s="747"/>
      <c r="HAC111" s="747"/>
      <c r="HAD111" s="747"/>
      <c r="HAE111" s="747"/>
      <c r="HAF111" s="747"/>
      <c r="HAG111" s="747"/>
      <c r="HAH111" s="747"/>
      <c r="HAI111" s="747"/>
      <c r="HAJ111" s="747"/>
      <c r="HAK111" s="747"/>
      <c r="HAL111" s="747"/>
      <c r="HAM111" s="747"/>
      <c r="HAN111" s="747"/>
      <c r="HAO111" s="747"/>
      <c r="HAP111" s="747"/>
      <c r="HAQ111" s="747"/>
      <c r="HAR111" s="747"/>
      <c r="HAS111" s="747"/>
      <c r="HAT111" s="747"/>
      <c r="HAU111" s="747"/>
      <c r="HAV111" s="747"/>
      <c r="HAW111" s="747"/>
      <c r="HAX111" s="747"/>
      <c r="HAY111" s="747"/>
      <c r="HAZ111" s="747"/>
      <c r="HBA111" s="747"/>
      <c r="HBB111" s="747"/>
      <c r="HBC111" s="747"/>
      <c r="HBD111" s="747"/>
      <c r="HBE111" s="747"/>
      <c r="HBF111" s="747"/>
      <c r="HBG111" s="747"/>
      <c r="HBH111" s="747"/>
      <c r="HBI111" s="747"/>
      <c r="HBJ111" s="747"/>
      <c r="HBK111" s="747"/>
      <c r="HBL111" s="747"/>
      <c r="HBM111" s="747"/>
      <c r="HBN111" s="747"/>
      <c r="HBO111" s="747"/>
      <c r="HBP111" s="747"/>
      <c r="HBQ111" s="747"/>
      <c r="HBR111" s="747"/>
      <c r="HBS111" s="747"/>
      <c r="HBT111" s="747"/>
      <c r="HBU111" s="747"/>
      <c r="HBV111" s="747"/>
      <c r="HBW111" s="747"/>
      <c r="HBX111" s="747"/>
      <c r="HBY111" s="747"/>
      <c r="HBZ111" s="747"/>
      <c r="HCA111" s="747"/>
      <c r="HCB111" s="747"/>
      <c r="HCC111" s="747"/>
      <c r="HCD111" s="747"/>
      <c r="HCE111" s="747"/>
      <c r="HCF111" s="747"/>
      <c r="HCG111" s="747"/>
      <c r="HCH111" s="747"/>
      <c r="HCI111" s="747"/>
      <c r="HCJ111" s="747"/>
      <c r="HCK111" s="747"/>
      <c r="HCL111" s="747"/>
      <c r="HCM111" s="747"/>
      <c r="HCN111" s="747"/>
      <c r="HCO111" s="747"/>
      <c r="HCP111" s="747"/>
      <c r="HCQ111" s="747"/>
      <c r="HCR111" s="747"/>
      <c r="HCS111" s="747"/>
      <c r="HCT111" s="747"/>
      <c r="HCU111" s="747"/>
      <c r="HCV111" s="747"/>
      <c r="HCW111" s="747"/>
      <c r="HCX111" s="747"/>
      <c r="HCY111" s="747"/>
      <c r="HCZ111" s="747"/>
      <c r="HDA111" s="747"/>
      <c r="HDB111" s="747"/>
      <c r="HDC111" s="747"/>
      <c r="HDD111" s="747"/>
      <c r="HDE111" s="747"/>
      <c r="HDF111" s="747"/>
      <c r="HDG111" s="747"/>
      <c r="HDH111" s="747"/>
      <c r="HDI111" s="747"/>
      <c r="HDJ111" s="747"/>
      <c r="HDK111" s="747"/>
      <c r="HDL111" s="747"/>
      <c r="HDM111" s="747"/>
      <c r="HDN111" s="747"/>
      <c r="HDO111" s="747"/>
      <c r="HDP111" s="747"/>
      <c r="HDQ111" s="747"/>
      <c r="HDR111" s="747"/>
      <c r="HDS111" s="747"/>
      <c r="HDT111" s="747"/>
      <c r="HDU111" s="747"/>
      <c r="HDV111" s="747"/>
      <c r="HDW111" s="747"/>
      <c r="HDX111" s="747"/>
      <c r="HDY111" s="747"/>
      <c r="HDZ111" s="747"/>
      <c r="HEA111" s="747"/>
      <c r="HEB111" s="747"/>
      <c r="HEC111" s="747"/>
      <c r="HED111" s="747"/>
      <c r="HEE111" s="747"/>
      <c r="HEF111" s="747"/>
      <c r="HEG111" s="747"/>
      <c r="HEH111" s="747"/>
      <c r="HEI111" s="747"/>
      <c r="HEJ111" s="747"/>
      <c r="HEK111" s="747"/>
      <c r="HEL111" s="747"/>
      <c r="HEM111" s="747"/>
      <c r="HEN111" s="747"/>
      <c r="HEO111" s="747"/>
      <c r="HEP111" s="747"/>
      <c r="HEQ111" s="747"/>
      <c r="HER111" s="747"/>
      <c r="HES111" s="747"/>
      <c r="HET111" s="747"/>
      <c r="HEU111" s="747"/>
      <c r="HEV111" s="747"/>
      <c r="HEW111" s="747"/>
      <c r="HEX111" s="747"/>
      <c r="HEY111" s="747"/>
      <c r="HEZ111" s="747"/>
      <c r="HFA111" s="747"/>
      <c r="HFB111" s="747"/>
      <c r="HFC111" s="747"/>
      <c r="HFD111" s="747"/>
      <c r="HFE111" s="747"/>
      <c r="HFF111" s="747"/>
      <c r="HFG111" s="747"/>
      <c r="HFH111" s="747"/>
      <c r="HFI111" s="747"/>
      <c r="HFJ111" s="747"/>
      <c r="HFK111" s="747"/>
      <c r="HFL111" s="747"/>
      <c r="HFM111" s="747"/>
      <c r="HFN111" s="747"/>
      <c r="HFO111" s="747"/>
      <c r="HFP111" s="747"/>
      <c r="HFQ111" s="747"/>
      <c r="HFR111" s="747"/>
      <c r="HFS111" s="747"/>
      <c r="HFT111" s="747"/>
      <c r="HFU111" s="747"/>
      <c r="HFV111" s="747"/>
      <c r="HFW111" s="747"/>
      <c r="HFX111" s="747"/>
      <c r="HFY111" s="747"/>
      <c r="HFZ111" s="747"/>
      <c r="HGA111" s="747"/>
      <c r="HGB111" s="747"/>
      <c r="HGC111" s="747"/>
      <c r="HGD111" s="747"/>
      <c r="HGE111" s="747"/>
      <c r="HGF111" s="747"/>
      <c r="HGG111" s="747"/>
      <c r="HGH111" s="747"/>
      <c r="HGI111" s="747"/>
      <c r="HGJ111" s="747"/>
      <c r="HGK111" s="747"/>
      <c r="HGL111" s="747"/>
      <c r="HGM111" s="747"/>
      <c r="HGN111" s="747"/>
      <c r="HGO111" s="747"/>
      <c r="HGP111" s="747"/>
      <c r="HGQ111" s="747"/>
      <c r="HGR111" s="747"/>
      <c r="HGS111" s="747"/>
      <c r="HGT111" s="747"/>
      <c r="HGU111" s="747"/>
      <c r="HGV111" s="747"/>
      <c r="HGW111" s="747"/>
      <c r="HGX111" s="747"/>
      <c r="HGY111" s="747"/>
      <c r="HGZ111" s="747"/>
      <c r="HHA111" s="747"/>
      <c r="HHB111" s="747"/>
      <c r="HHC111" s="747"/>
      <c r="HHD111" s="747"/>
      <c r="HHE111" s="747"/>
      <c r="HHF111" s="747"/>
      <c r="HHG111" s="747"/>
      <c r="HHH111" s="747"/>
      <c r="HHI111" s="747"/>
      <c r="HHJ111" s="747"/>
      <c r="HHK111" s="747"/>
      <c r="HHL111" s="747"/>
      <c r="HHM111" s="747"/>
      <c r="HHN111" s="747"/>
      <c r="HHO111" s="747"/>
      <c r="HHP111" s="747"/>
      <c r="HHQ111" s="747"/>
      <c r="HHR111" s="747"/>
      <c r="HHS111" s="747"/>
      <c r="HHT111" s="747"/>
      <c r="HHU111" s="747"/>
      <c r="HHV111" s="747"/>
      <c r="HHW111" s="747"/>
      <c r="HHX111" s="747"/>
      <c r="HHY111" s="747"/>
      <c r="HHZ111" s="747"/>
      <c r="HIA111" s="747"/>
      <c r="HIB111" s="747"/>
      <c r="HIC111" s="747"/>
      <c r="HID111" s="747"/>
      <c r="HIE111" s="747"/>
      <c r="HIF111" s="747"/>
      <c r="HIG111" s="747"/>
      <c r="HIH111" s="747"/>
      <c r="HII111" s="747"/>
      <c r="HIJ111" s="747"/>
      <c r="HIK111" s="747"/>
      <c r="HIL111" s="747"/>
      <c r="HIM111" s="747"/>
      <c r="HIN111" s="747"/>
      <c r="HIO111" s="747"/>
      <c r="HIP111" s="747"/>
      <c r="HIQ111" s="747"/>
      <c r="HIR111" s="747"/>
      <c r="HIS111" s="747"/>
      <c r="HIT111" s="747"/>
      <c r="HIU111" s="747"/>
      <c r="HIV111" s="747"/>
      <c r="HIW111" s="747"/>
      <c r="HIX111" s="747"/>
      <c r="HIY111" s="747"/>
      <c r="HIZ111" s="747"/>
      <c r="HJA111" s="747"/>
      <c r="HJB111" s="747"/>
      <c r="HJC111" s="747"/>
      <c r="HJD111" s="747"/>
      <c r="HJE111" s="747"/>
      <c r="HJF111" s="747"/>
      <c r="HJG111" s="747"/>
      <c r="HJH111" s="747"/>
      <c r="HJI111" s="747"/>
      <c r="HJJ111" s="747"/>
      <c r="HJK111" s="747"/>
      <c r="HJL111" s="747"/>
      <c r="HJM111" s="747"/>
      <c r="HJN111" s="747"/>
      <c r="HJO111" s="747"/>
      <c r="HJP111" s="747"/>
      <c r="HJQ111" s="747"/>
      <c r="HJR111" s="747"/>
      <c r="HJS111" s="747"/>
      <c r="HJT111" s="747"/>
      <c r="HJU111" s="747"/>
      <c r="HJV111" s="747"/>
      <c r="HJW111" s="747"/>
      <c r="HJX111" s="747"/>
      <c r="HJY111" s="747"/>
      <c r="HJZ111" s="747"/>
      <c r="HKA111" s="747"/>
      <c r="HKB111" s="747"/>
      <c r="HKC111" s="747"/>
      <c r="HKD111" s="747"/>
      <c r="HKE111" s="747"/>
      <c r="HKF111" s="747"/>
      <c r="HKG111" s="747"/>
      <c r="HKH111" s="747"/>
      <c r="HKI111" s="747"/>
      <c r="HKJ111" s="747"/>
      <c r="HKK111" s="747"/>
      <c r="HKL111" s="747"/>
      <c r="HKM111" s="747"/>
      <c r="HKN111" s="747"/>
      <c r="HKO111" s="747"/>
      <c r="HKP111" s="747"/>
      <c r="HKQ111" s="747"/>
      <c r="HKR111" s="747"/>
      <c r="HKS111" s="747"/>
      <c r="HKT111" s="747"/>
      <c r="HKU111" s="747"/>
      <c r="HKV111" s="747"/>
      <c r="HKW111" s="747"/>
      <c r="HKX111" s="747"/>
      <c r="HKY111" s="747"/>
      <c r="HKZ111" s="747"/>
      <c r="HLA111" s="747"/>
      <c r="HLB111" s="747"/>
      <c r="HLC111" s="747"/>
      <c r="HLD111" s="747"/>
      <c r="HLE111" s="747"/>
      <c r="HLF111" s="747"/>
      <c r="HLG111" s="747"/>
      <c r="HLH111" s="747"/>
      <c r="HLI111" s="747"/>
      <c r="HLJ111" s="747"/>
      <c r="HLK111" s="747"/>
      <c r="HLL111" s="747"/>
      <c r="HLM111" s="747"/>
      <c r="HLN111" s="747"/>
      <c r="HLO111" s="747"/>
      <c r="HLP111" s="747"/>
      <c r="HLQ111" s="747"/>
      <c r="HLR111" s="747"/>
      <c r="HLS111" s="747"/>
      <c r="HLT111" s="747"/>
      <c r="HLU111" s="747"/>
      <c r="HLV111" s="747"/>
      <c r="HLW111" s="747"/>
      <c r="HLX111" s="747"/>
      <c r="HLY111" s="747"/>
      <c r="HLZ111" s="747"/>
      <c r="HMA111" s="747"/>
      <c r="HMB111" s="747"/>
      <c r="HMC111" s="747"/>
      <c r="HMD111" s="747"/>
      <c r="HME111" s="747"/>
      <c r="HMF111" s="747"/>
      <c r="HMG111" s="747"/>
      <c r="HMH111" s="747"/>
      <c r="HMI111" s="747"/>
      <c r="HMJ111" s="747"/>
      <c r="HMK111" s="747"/>
      <c r="HML111" s="747"/>
      <c r="HMM111" s="747"/>
      <c r="HMN111" s="747"/>
      <c r="HMO111" s="747"/>
      <c r="HMP111" s="747"/>
      <c r="HMQ111" s="747"/>
      <c r="HMR111" s="747"/>
      <c r="HMS111" s="747"/>
      <c r="HMT111" s="747"/>
      <c r="HMU111" s="747"/>
      <c r="HMV111" s="747"/>
      <c r="HMW111" s="747"/>
      <c r="HMX111" s="747"/>
      <c r="HMY111" s="747"/>
      <c r="HMZ111" s="747"/>
      <c r="HNA111" s="747"/>
      <c r="HNB111" s="747"/>
      <c r="HNC111" s="747"/>
      <c r="HND111" s="747"/>
      <c r="HNE111" s="747"/>
      <c r="HNF111" s="747"/>
      <c r="HNG111" s="747"/>
      <c r="HNH111" s="747"/>
      <c r="HNI111" s="747"/>
      <c r="HNJ111" s="747"/>
      <c r="HNK111" s="747"/>
      <c r="HNL111" s="747"/>
      <c r="HNM111" s="747"/>
      <c r="HNN111" s="747"/>
      <c r="HNO111" s="747"/>
      <c r="HNP111" s="747"/>
      <c r="HNQ111" s="747"/>
      <c r="HNR111" s="747"/>
      <c r="HNS111" s="747"/>
      <c r="HNT111" s="747"/>
      <c r="HNU111" s="747"/>
      <c r="HNV111" s="747"/>
      <c r="HNW111" s="747"/>
      <c r="HNX111" s="747"/>
      <c r="HNY111" s="747"/>
      <c r="HNZ111" s="747"/>
      <c r="HOA111" s="747"/>
      <c r="HOB111" s="747"/>
      <c r="HOC111" s="747"/>
      <c r="HOD111" s="747"/>
      <c r="HOE111" s="747"/>
      <c r="HOF111" s="747"/>
      <c r="HOG111" s="747"/>
      <c r="HOH111" s="747"/>
      <c r="HOI111" s="747"/>
      <c r="HOJ111" s="747"/>
      <c r="HOK111" s="747"/>
      <c r="HOL111" s="747"/>
      <c r="HOM111" s="747"/>
      <c r="HON111" s="747"/>
      <c r="HOO111" s="747"/>
      <c r="HOP111" s="747"/>
      <c r="HOQ111" s="747"/>
      <c r="HOR111" s="747"/>
      <c r="HOS111" s="747"/>
      <c r="HOT111" s="747"/>
      <c r="HOU111" s="747"/>
      <c r="HOV111" s="747"/>
      <c r="HOW111" s="747"/>
      <c r="HOX111" s="747"/>
      <c r="HOY111" s="747"/>
      <c r="HOZ111" s="747"/>
      <c r="HPA111" s="747"/>
      <c r="HPB111" s="747"/>
      <c r="HPC111" s="747"/>
      <c r="HPD111" s="747"/>
      <c r="HPE111" s="747"/>
      <c r="HPF111" s="747"/>
      <c r="HPG111" s="747"/>
      <c r="HPH111" s="747"/>
      <c r="HPI111" s="747"/>
      <c r="HPJ111" s="747"/>
      <c r="HPK111" s="747"/>
      <c r="HPL111" s="747"/>
      <c r="HPM111" s="747"/>
      <c r="HPN111" s="747"/>
      <c r="HPO111" s="747"/>
      <c r="HPP111" s="747"/>
      <c r="HPQ111" s="747"/>
      <c r="HPR111" s="747"/>
      <c r="HPS111" s="747"/>
      <c r="HPT111" s="747"/>
      <c r="HPU111" s="747"/>
      <c r="HPV111" s="747"/>
      <c r="HPW111" s="747"/>
      <c r="HPX111" s="747"/>
      <c r="HPY111" s="747"/>
      <c r="HPZ111" s="747"/>
      <c r="HQA111" s="747"/>
      <c r="HQB111" s="747"/>
      <c r="HQC111" s="747"/>
      <c r="HQD111" s="747"/>
      <c r="HQE111" s="747"/>
      <c r="HQF111" s="747"/>
      <c r="HQG111" s="747"/>
      <c r="HQH111" s="747"/>
      <c r="HQI111" s="747"/>
      <c r="HQJ111" s="747"/>
      <c r="HQK111" s="747"/>
      <c r="HQL111" s="747"/>
      <c r="HQM111" s="747"/>
      <c r="HQN111" s="747"/>
      <c r="HQO111" s="747"/>
      <c r="HQP111" s="747"/>
      <c r="HQQ111" s="747"/>
      <c r="HQR111" s="747"/>
      <c r="HQS111" s="747"/>
      <c r="HQT111" s="747"/>
      <c r="HQU111" s="747"/>
      <c r="HQV111" s="747"/>
      <c r="HQW111" s="747"/>
      <c r="HQX111" s="747"/>
      <c r="HQY111" s="747"/>
      <c r="HQZ111" s="747"/>
      <c r="HRA111" s="747"/>
      <c r="HRB111" s="747"/>
      <c r="HRC111" s="747"/>
      <c r="HRD111" s="747"/>
      <c r="HRE111" s="747"/>
      <c r="HRF111" s="747"/>
      <c r="HRG111" s="747"/>
      <c r="HRH111" s="747"/>
      <c r="HRI111" s="747"/>
      <c r="HRJ111" s="747"/>
      <c r="HRK111" s="747"/>
      <c r="HRL111" s="747"/>
      <c r="HRM111" s="747"/>
      <c r="HRN111" s="747"/>
      <c r="HRO111" s="747"/>
      <c r="HRP111" s="747"/>
      <c r="HRQ111" s="747"/>
      <c r="HRR111" s="747"/>
      <c r="HRS111" s="747"/>
      <c r="HRT111" s="747"/>
      <c r="HRU111" s="747"/>
      <c r="HRV111" s="747"/>
      <c r="HRW111" s="747"/>
      <c r="HRX111" s="747"/>
      <c r="HRY111" s="747"/>
      <c r="HRZ111" s="747"/>
      <c r="HSA111" s="747"/>
      <c r="HSB111" s="747"/>
      <c r="HSC111" s="747"/>
      <c r="HSD111" s="747"/>
      <c r="HSE111" s="747"/>
      <c r="HSF111" s="747"/>
      <c r="HSG111" s="747"/>
      <c r="HSH111" s="747"/>
      <c r="HSI111" s="747"/>
      <c r="HSJ111" s="747"/>
      <c r="HSK111" s="747"/>
      <c r="HSL111" s="747"/>
      <c r="HSM111" s="747"/>
      <c r="HSN111" s="747"/>
      <c r="HSO111" s="747"/>
      <c r="HSP111" s="747"/>
      <c r="HSQ111" s="747"/>
      <c r="HSR111" s="747"/>
      <c r="HSS111" s="747"/>
      <c r="HST111" s="747"/>
      <c r="HSU111" s="747"/>
      <c r="HSV111" s="747"/>
      <c r="HSW111" s="747"/>
      <c r="HSX111" s="747"/>
      <c r="HSY111" s="747"/>
      <c r="HSZ111" s="747"/>
      <c r="HTA111" s="747"/>
      <c r="HTB111" s="747"/>
      <c r="HTC111" s="747"/>
      <c r="HTD111" s="747"/>
      <c r="HTE111" s="747"/>
      <c r="HTF111" s="747"/>
      <c r="HTG111" s="747"/>
      <c r="HTH111" s="747"/>
      <c r="HTI111" s="747"/>
      <c r="HTJ111" s="747"/>
      <c r="HTK111" s="747"/>
      <c r="HTL111" s="747"/>
      <c r="HTM111" s="747"/>
      <c r="HTN111" s="747"/>
      <c r="HTO111" s="747"/>
      <c r="HTP111" s="747"/>
      <c r="HTQ111" s="747"/>
      <c r="HTR111" s="747"/>
      <c r="HTS111" s="747"/>
      <c r="HTT111" s="747"/>
      <c r="HTU111" s="747"/>
      <c r="HTV111" s="747"/>
      <c r="HTW111" s="747"/>
      <c r="HTX111" s="747"/>
      <c r="HTY111" s="747"/>
      <c r="HTZ111" s="747"/>
      <c r="HUA111" s="747"/>
      <c r="HUB111" s="747"/>
      <c r="HUC111" s="747"/>
      <c r="HUD111" s="747"/>
      <c r="HUE111" s="747"/>
      <c r="HUF111" s="747"/>
      <c r="HUG111" s="747"/>
      <c r="HUH111" s="747"/>
      <c r="HUI111" s="747"/>
      <c r="HUJ111" s="747"/>
      <c r="HUK111" s="747"/>
      <c r="HUL111" s="747"/>
      <c r="HUM111" s="747"/>
      <c r="HUN111" s="747"/>
      <c r="HUO111" s="747"/>
      <c r="HUP111" s="747"/>
      <c r="HUQ111" s="747"/>
      <c r="HUR111" s="747"/>
      <c r="HUS111" s="747"/>
      <c r="HUT111" s="747"/>
      <c r="HUU111" s="747"/>
      <c r="HUV111" s="747"/>
      <c r="HUW111" s="747"/>
      <c r="HUX111" s="747"/>
      <c r="HUY111" s="747"/>
      <c r="HUZ111" s="747"/>
      <c r="HVA111" s="747"/>
      <c r="HVB111" s="747"/>
      <c r="HVC111" s="747"/>
      <c r="HVD111" s="747"/>
      <c r="HVE111" s="747"/>
      <c r="HVF111" s="747"/>
      <c r="HVG111" s="747"/>
      <c r="HVH111" s="747"/>
      <c r="HVI111" s="747"/>
      <c r="HVJ111" s="747"/>
      <c r="HVK111" s="747"/>
      <c r="HVL111" s="747"/>
      <c r="HVM111" s="747"/>
      <c r="HVN111" s="747"/>
      <c r="HVO111" s="747"/>
      <c r="HVP111" s="747"/>
      <c r="HVQ111" s="747"/>
      <c r="HVR111" s="747"/>
      <c r="HVS111" s="747"/>
      <c r="HVT111" s="747"/>
      <c r="HVU111" s="747"/>
      <c r="HVV111" s="747"/>
      <c r="HVW111" s="747"/>
      <c r="HVX111" s="747"/>
      <c r="HVY111" s="747"/>
      <c r="HVZ111" s="747"/>
      <c r="HWA111" s="747"/>
      <c r="HWB111" s="747"/>
      <c r="HWC111" s="747"/>
      <c r="HWD111" s="747"/>
      <c r="HWE111" s="747"/>
      <c r="HWF111" s="747"/>
      <c r="HWG111" s="747"/>
      <c r="HWH111" s="747"/>
      <c r="HWI111" s="747"/>
      <c r="HWJ111" s="747"/>
      <c r="HWK111" s="747"/>
      <c r="HWL111" s="747"/>
      <c r="HWM111" s="747"/>
      <c r="HWN111" s="747"/>
      <c r="HWO111" s="747"/>
      <c r="HWP111" s="747"/>
      <c r="HWQ111" s="747"/>
      <c r="HWR111" s="747"/>
      <c r="HWS111" s="747"/>
      <c r="HWT111" s="747"/>
      <c r="HWU111" s="747"/>
      <c r="HWV111" s="747"/>
      <c r="HWW111" s="747"/>
      <c r="HWX111" s="747"/>
      <c r="HWY111" s="747"/>
      <c r="HWZ111" s="747"/>
      <c r="HXA111" s="747"/>
      <c r="HXB111" s="747"/>
      <c r="HXC111" s="747"/>
      <c r="HXD111" s="747"/>
      <c r="HXE111" s="747"/>
      <c r="HXF111" s="747"/>
      <c r="HXG111" s="747"/>
      <c r="HXH111" s="747"/>
      <c r="HXI111" s="747"/>
      <c r="HXJ111" s="747"/>
      <c r="HXK111" s="747"/>
      <c r="HXL111" s="747"/>
      <c r="HXM111" s="747"/>
      <c r="HXN111" s="747"/>
      <c r="HXO111" s="747"/>
      <c r="HXP111" s="747"/>
      <c r="HXQ111" s="747"/>
      <c r="HXR111" s="747"/>
      <c r="HXS111" s="747"/>
      <c r="HXT111" s="747"/>
      <c r="HXU111" s="747"/>
      <c r="HXV111" s="747"/>
      <c r="HXW111" s="747"/>
      <c r="HXX111" s="747"/>
      <c r="HXY111" s="747"/>
      <c r="HXZ111" s="747"/>
      <c r="HYA111" s="747"/>
      <c r="HYB111" s="747"/>
      <c r="HYC111" s="747"/>
      <c r="HYD111" s="747"/>
      <c r="HYE111" s="747"/>
      <c r="HYF111" s="747"/>
      <c r="HYG111" s="747"/>
      <c r="HYH111" s="747"/>
      <c r="HYI111" s="747"/>
      <c r="HYJ111" s="747"/>
      <c r="HYK111" s="747"/>
      <c r="HYL111" s="747"/>
      <c r="HYM111" s="747"/>
      <c r="HYN111" s="747"/>
      <c r="HYO111" s="747"/>
      <c r="HYP111" s="747"/>
      <c r="HYQ111" s="747"/>
      <c r="HYR111" s="747"/>
      <c r="HYS111" s="747"/>
      <c r="HYT111" s="747"/>
      <c r="HYU111" s="747"/>
      <c r="HYV111" s="747"/>
      <c r="HYW111" s="747"/>
      <c r="HYX111" s="747"/>
      <c r="HYY111" s="747"/>
      <c r="HYZ111" s="747"/>
      <c r="HZA111" s="747"/>
      <c r="HZB111" s="747"/>
      <c r="HZC111" s="747"/>
      <c r="HZD111" s="747"/>
      <c r="HZE111" s="747"/>
      <c r="HZF111" s="747"/>
      <c r="HZG111" s="747"/>
      <c r="HZH111" s="747"/>
      <c r="HZI111" s="747"/>
      <c r="HZJ111" s="747"/>
      <c r="HZK111" s="747"/>
      <c r="HZL111" s="747"/>
      <c r="HZM111" s="747"/>
      <c r="HZN111" s="747"/>
      <c r="HZO111" s="747"/>
      <c r="HZP111" s="747"/>
      <c r="HZQ111" s="747"/>
      <c r="HZR111" s="747"/>
      <c r="HZS111" s="747"/>
      <c r="HZT111" s="747"/>
      <c r="HZU111" s="747"/>
      <c r="HZV111" s="747"/>
      <c r="HZW111" s="747"/>
      <c r="HZX111" s="747"/>
      <c r="HZY111" s="747"/>
      <c r="HZZ111" s="747"/>
      <c r="IAA111" s="747"/>
      <c r="IAB111" s="747"/>
      <c r="IAC111" s="747"/>
      <c r="IAD111" s="747"/>
      <c r="IAE111" s="747"/>
      <c r="IAF111" s="747"/>
      <c r="IAG111" s="747"/>
      <c r="IAH111" s="747"/>
      <c r="IAI111" s="747"/>
      <c r="IAJ111" s="747"/>
      <c r="IAK111" s="747"/>
      <c r="IAL111" s="747"/>
      <c r="IAM111" s="747"/>
      <c r="IAN111" s="747"/>
      <c r="IAO111" s="747"/>
      <c r="IAP111" s="747"/>
      <c r="IAQ111" s="747"/>
      <c r="IAR111" s="747"/>
      <c r="IAS111" s="747"/>
      <c r="IAT111" s="747"/>
      <c r="IAU111" s="747"/>
      <c r="IAV111" s="747"/>
      <c r="IAW111" s="747"/>
      <c r="IAX111" s="747"/>
      <c r="IAY111" s="747"/>
      <c r="IAZ111" s="747"/>
      <c r="IBA111" s="747"/>
      <c r="IBB111" s="747"/>
      <c r="IBC111" s="747"/>
      <c r="IBD111" s="747"/>
      <c r="IBE111" s="747"/>
      <c r="IBF111" s="747"/>
      <c r="IBG111" s="747"/>
      <c r="IBH111" s="747"/>
      <c r="IBI111" s="747"/>
      <c r="IBJ111" s="747"/>
      <c r="IBK111" s="747"/>
      <c r="IBL111" s="747"/>
      <c r="IBM111" s="747"/>
      <c r="IBN111" s="747"/>
      <c r="IBO111" s="747"/>
      <c r="IBP111" s="747"/>
      <c r="IBQ111" s="747"/>
      <c r="IBR111" s="747"/>
      <c r="IBS111" s="747"/>
      <c r="IBT111" s="747"/>
      <c r="IBU111" s="747"/>
      <c r="IBV111" s="747"/>
      <c r="IBW111" s="747"/>
      <c r="IBX111" s="747"/>
      <c r="IBY111" s="747"/>
      <c r="IBZ111" s="747"/>
      <c r="ICA111" s="747"/>
      <c r="ICB111" s="747"/>
      <c r="ICC111" s="747"/>
      <c r="ICD111" s="747"/>
      <c r="ICE111" s="747"/>
      <c r="ICF111" s="747"/>
      <c r="ICG111" s="747"/>
      <c r="ICH111" s="747"/>
      <c r="ICI111" s="747"/>
      <c r="ICJ111" s="747"/>
      <c r="ICK111" s="747"/>
      <c r="ICL111" s="747"/>
      <c r="ICM111" s="747"/>
      <c r="ICN111" s="747"/>
      <c r="ICO111" s="747"/>
      <c r="ICP111" s="747"/>
      <c r="ICQ111" s="747"/>
      <c r="ICR111" s="747"/>
      <c r="ICS111" s="747"/>
      <c r="ICT111" s="747"/>
      <c r="ICU111" s="747"/>
      <c r="ICV111" s="747"/>
      <c r="ICW111" s="747"/>
      <c r="ICX111" s="747"/>
      <c r="ICY111" s="747"/>
      <c r="ICZ111" s="747"/>
      <c r="IDA111" s="747"/>
      <c r="IDB111" s="747"/>
      <c r="IDC111" s="747"/>
      <c r="IDD111" s="747"/>
      <c r="IDE111" s="747"/>
      <c r="IDF111" s="747"/>
      <c r="IDG111" s="747"/>
      <c r="IDH111" s="747"/>
      <c r="IDI111" s="747"/>
      <c r="IDJ111" s="747"/>
      <c r="IDK111" s="747"/>
      <c r="IDL111" s="747"/>
      <c r="IDM111" s="747"/>
      <c r="IDN111" s="747"/>
      <c r="IDO111" s="747"/>
      <c r="IDP111" s="747"/>
      <c r="IDQ111" s="747"/>
      <c r="IDR111" s="747"/>
      <c r="IDS111" s="747"/>
      <c r="IDT111" s="747"/>
      <c r="IDU111" s="747"/>
      <c r="IDV111" s="747"/>
      <c r="IDW111" s="747"/>
      <c r="IDX111" s="747"/>
      <c r="IDY111" s="747"/>
      <c r="IDZ111" s="747"/>
      <c r="IEA111" s="747"/>
      <c r="IEB111" s="747"/>
      <c r="IEC111" s="747"/>
      <c r="IED111" s="747"/>
      <c r="IEE111" s="747"/>
      <c r="IEF111" s="747"/>
      <c r="IEG111" s="747"/>
      <c r="IEH111" s="747"/>
      <c r="IEI111" s="747"/>
      <c r="IEJ111" s="747"/>
      <c r="IEK111" s="747"/>
      <c r="IEL111" s="747"/>
      <c r="IEM111" s="747"/>
      <c r="IEN111" s="747"/>
      <c r="IEO111" s="747"/>
      <c r="IEP111" s="747"/>
      <c r="IEQ111" s="747"/>
      <c r="IER111" s="747"/>
      <c r="IES111" s="747"/>
      <c r="IET111" s="747"/>
      <c r="IEU111" s="747"/>
      <c r="IEV111" s="747"/>
      <c r="IEW111" s="747"/>
      <c r="IEX111" s="747"/>
      <c r="IEY111" s="747"/>
      <c r="IEZ111" s="747"/>
      <c r="IFA111" s="747"/>
      <c r="IFB111" s="747"/>
      <c r="IFC111" s="747"/>
      <c r="IFD111" s="747"/>
      <c r="IFE111" s="747"/>
      <c r="IFF111" s="747"/>
      <c r="IFG111" s="747"/>
      <c r="IFH111" s="747"/>
      <c r="IFI111" s="747"/>
      <c r="IFJ111" s="747"/>
      <c r="IFK111" s="747"/>
      <c r="IFL111" s="747"/>
      <c r="IFM111" s="747"/>
      <c r="IFN111" s="747"/>
      <c r="IFO111" s="747"/>
      <c r="IFP111" s="747"/>
      <c r="IFQ111" s="747"/>
      <c r="IFR111" s="747"/>
      <c r="IFS111" s="747"/>
      <c r="IFT111" s="747"/>
      <c r="IFU111" s="747"/>
      <c r="IFV111" s="747"/>
      <c r="IFW111" s="747"/>
      <c r="IFX111" s="747"/>
      <c r="IFY111" s="747"/>
      <c r="IFZ111" s="747"/>
      <c r="IGA111" s="747"/>
      <c r="IGB111" s="747"/>
      <c r="IGC111" s="747"/>
      <c r="IGD111" s="747"/>
      <c r="IGE111" s="747"/>
      <c r="IGF111" s="747"/>
      <c r="IGG111" s="747"/>
      <c r="IGH111" s="747"/>
      <c r="IGI111" s="747"/>
      <c r="IGJ111" s="747"/>
      <c r="IGK111" s="747"/>
      <c r="IGL111" s="747"/>
      <c r="IGM111" s="747"/>
      <c r="IGN111" s="747"/>
      <c r="IGO111" s="747"/>
      <c r="IGP111" s="747"/>
      <c r="IGQ111" s="747"/>
      <c r="IGR111" s="747"/>
      <c r="IGS111" s="747"/>
      <c r="IGT111" s="747"/>
      <c r="IGU111" s="747"/>
      <c r="IGV111" s="747"/>
      <c r="IGW111" s="747"/>
      <c r="IGX111" s="747"/>
      <c r="IGY111" s="747"/>
      <c r="IGZ111" s="747"/>
      <c r="IHA111" s="747"/>
      <c r="IHB111" s="747"/>
      <c r="IHC111" s="747"/>
      <c r="IHD111" s="747"/>
      <c r="IHE111" s="747"/>
      <c r="IHF111" s="747"/>
      <c r="IHG111" s="747"/>
      <c r="IHH111" s="747"/>
      <c r="IHI111" s="747"/>
      <c r="IHJ111" s="747"/>
      <c r="IHK111" s="747"/>
      <c r="IHL111" s="747"/>
      <c r="IHM111" s="747"/>
      <c r="IHN111" s="747"/>
      <c r="IHO111" s="747"/>
      <c r="IHP111" s="747"/>
      <c r="IHQ111" s="747"/>
      <c r="IHR111" s="747"/>
      <c r="IHS111" s="747"/>
      <c r="IHT111" s="747"/>
      <c r="IHU111" s="747"/>
      <c r="IHV111" s="747"/>
      <c r="IHW111" s="747"/>
      <c r="IHX111" s="747"/>
      <c r="IHY111" s="747"/>
      <c r="IHZ111" s="747"/>
      <c r="IIA111" s="747"/>
      <c r="IIB111" s="747"/>
      <c r="IIC111" s="747"/>
      <c r="IID111" s="747"/>
      <c r="IIE111" s="747"/>
      <c r="IIF111" s="747"/>
      <c r="IIG111" s="747"/>
      <c r="IIH111" s="747"/>
      <c r="III111" s="747"/>
      <c r="IIJ111" s="747"/>
      <c r="IIK111" s="747"/>
      <c r="IIL111" s="747"/>
      <c r="IIM111" s="747"/>
      <c r="IIN111" s="747"/>
      <c r="IIO111" s="747"/>
      <c r="IIP111" s="747"/>
      <c r="IIQ111" s="747"/>
      <c r="IIR111" s="747"/>
      <c r="IIS111" s="747"/>
      <c r="IIT111" s="747"/>
      <c r="IIU111" s="747"/>
      <c r="IIV111" s="747"/>
      <c r="IIW111" s="747"/>
      <c r="IIX111" s="747"/>
      <c r="IIY111" s="747"/>
      <c r="IIZ111" s="747"/>
      <c r="IJA111" s="747"/>
      <c r="IJB111" s="747"/>
      <c r="IJC111" s="747"/>
      <c r="IJD111" s="747"/>
      <c r="IJE111" s="747"/>
      <c r="IJF111" s="747"/>
      <c r="IJG111" s="747"/>
      <c r="IJH111" s="747"/>
      <c r="IJI111" s="747"/>
      <c r="IJJ111" s="747"/>
      <c r="IJK111" s="747"/>
      <c r="IJL111" s="747"/>
      <c r="IJM111" s="747"/>
      <c r="IJN111" s="747"/>
      <c r="IJO111" s="747"/>
      <c r="IJP111" s="747"/>
      <c r="IJQ111" s="747"/>
      <c r="IJR111" s="747"/>
      <c r="IJS111" s="747"/>
      <c r="IJT111" s="747"/>
      <c r="IJU111" s="747"/>
      <c r="IJV111" s="747"/>
      <c r="IJW111" s="747"/>
      <c r="IJX111" s="747"/>
      <c r="IJY111" s="747"/>
      <c r="IJZ111" s="747"/>
      <c r="IKA111" s="747"/>
      <c r="IKB111" s="747"/>
      <c r="IKC111" s="747"/>
      <c r="IKD111" s="747"/>
      <c r="IKE111" s="747"/>
      <c r="IKF111" s="747"/>
      <c r="IKG111" s="747"/>
      <c r="IKH111" s="747"/>
      <c r="IKI111" s="747"/>
      <c r="IKJ111" s="747"/>
      <c r="IKK111" s="747"/>
      <c r="IKL111" s="747"/>
      <c r="IKM111" s="747"/>
      <c r="IKN111" s="747"/>
      <c r="IKO111" s="747"/>
      <c r="IKP111" s="747"/>
      <c r="IKQ111" s="747"/>
      <c r="IKR111" s="747"/>
      <c r="IKS111" s="747"/>
      <c r="IKT111" s="747"/>
      <c r="IKU111" s="747"/>
      <c r="IKV111" s="747"/>
      <c r="IKW111" s="747"/>
      <c r="IKX111" s="747"/>
      <c r="IKY111" s="747"/>
      <c r="IKZ111" s="747"/>
      <c r="ILA111" s="747"/>
      <c r="ILB111" s="747"/>
      <c r="ILC111" s="747"/>
      <c r="ILD111" s="747"/>
      <c r="ILE111" s="747"/>
      <c r="ILF111" s="747"/>
      <c r="ILG111" s="747"/>
      <c r="ILH111" s="747"/>
      <c r="ILI111" s="747"/>
      <c r="ILJ111" s="747"/>
      <c r="ILK111" s="747"/>
      <c r="ILL111" s="747"/>
      <c r="ILM111" s="747"/>
      <c r="ILN111" s="747"/>
      <c r="ILO111" s="747"/>
      <c r="ILP111" s="747"/>
      <c r="ILQ111" s="747"/>
      <c r="ILR111" s="747"/>
      <c r="ILS111" s="747"/>
      <c r="ILT111" s="747"/>
      <c r="ILU111" s="747"/>
      <c r="ILV111" s="747"/>
      <c r="ILW111" s="747"/>
      <c r="ILX111" s="747"/>
      <c r="ILY111" s="747"/>
      <c r="ILZ111" s="747"/>
      <c r="IMA111" s="747"/>
      <c r="IMB111" s="747"/>
      <c r="IMC111" s="747"/>
      <c r="IMD111" s="747"/>
      <c r="IME111" s="747"/>
      <c r="IMF111" s="747"/>
      <c r="IMG111" s="747"/>
      <c r="IMH111" s="747"/>
      <c r="IMI111" s="747"/>
      <c r="IMJ111" s="747"/>
      <c r="IMK111" s="747"/>
      <c r="IML111" s="747"/>
      <c r="IMM111" s="747"/>
      <c r="IMN111" s="747"/>
      <c r="IMO111" s="747"/>
      <c r="IMP111" s="747"/>
      <c r="IMQ111" s="747"/>
      <c r="IMR111" s="747"/>
      <c r="IMS111" s="747"/>
      <c r="IMT111" s="747"/>
      <c r="IMU111" s="747"/>
      <c r="IMV111" s="747"/>
      <c r="IMW111" s="747"/>
      <c r="IMX111" s="747"/>
      <c r="IMY111" s="747"/>
      <c r="IMZ111" s="747"/>
      <c r="INA111" s="747"/>
      <c r="INB111" s="747"/>
      <c r="INC111" s="747"/>
      <c r="IND111" s="747"/>
      <c r="INE111" s="747"/>
      <c r="INF111" s="747"/>
      <c r="ING111" s="747"/>
      <c r="INH111" s="747"/>
      <c r="INI111" s="747"/>
      <c r="INJ111" s="747"/>
      <c r="INK111" s="747"/>
      <c r="INL111" s="747"/>
      <c r="INM111" s="747"/>
      <c r="INN111" s="747"/>
      <c r="INO111" s="747"/>
      <c r="INP111" s="747"/>
      <c r="INQ111" s="747"/>
      <c r="INR111" s="747"/>
      <c r="INS111" s="747"/>
      <c r="INT111" s="747"/>
      <c r="INU111" s="747"/>
      <c r="INV111" s="747"/>
      <c r="INW111" s="747"/>
      <c r="INX111" s="747"/>
      <c r="INY111" s="747"/>
      <c r="INZ111" s="747"/>
      <c r="IOA111" s="747"/>
      <c r="IOB111" s="747"/>
      <c r="IOC111" s="747"/>
      <c r="IOD111" s="747"/>
      <c r="IOE111" s="747"/>
      <c r="IOF111" s="747"/>
      <c r="IOG111" s="747"/>
      <c r="IOH111" s="747"/>
      <c r="IOI111" s="747"/>
      <c r="IOJ111" s="747"/>
      <c r="IOK111" s="747"/>
      <c r="IOL111" s="747"/>
      <c r="IOM111" s="747"/>
      <c r="ION111" s="747"/>
      <c r="IOO111" s="747"/>
      <c r="IOP111" s="747"/>
      <c r="IOQ111" s="747"/>
      <c r="IOR111" s="747"/>
      <c r="IOS111" s="747"/>
      <c r="IOT111" s="747"/>
      <c r="IOU111" s="747"/>
      <c r="IOV111" s="747"/>
      <c r="IOW111" s="747"/>
      <c r="IOX111" s="747"/>
      <c r="IOY111" s="747"/>
      <c r="IOZ111" s="747"/>
      <c r="IPA111" s="747"/>
      <c r="IPB111" s="747"/>
      <c r="IPC111" s="747"/>
      <c r="IPD111" s="747"/>
      <c r="IPE111" s="747"/>
      <c r="IPF111" s="747"/>
      <c r="IPG111" s="747"/>
      <c r="IPH111" s="747"/>
      <c r="IPI111" s="747"/>
      <c r="IPJ111" s="747"/>
      <c r="IPK111" s="747"/>
      <c r="IPL111" s="747"/>
      <c r="IPM111" s="747"/>
      <c r="IPN111" s="747"/>
      <c r="IPO111" s="747"/>
      <c r="IPP111" s="747"/>
      <c r="IPQ111" s="747"/>
      <c r="IPR111" s="747"/>
      <c r="IPS111" s="747"/>
      <c r="IPT111" s="747"/>
      <c r="IPU111" s="747"/>
      <c r="IPV111" s="747"/>
      <c r="IPW111" s="747"/>
      <c r="IPX111" s="747"/>
      <c r="IPY111" s="747"/>
      <c r="IPZ111" s="747"/>
      <c r="IQA111" s="747"/>
      <c r="IQB111" s="747"/>
      <c r="IQC111" s="747"/>
      <c r="IQD111" s="747"/>
      <c r="IQE111" s="747"/>
      <c r="IQF111" s="747"/>
      <c r="IQG111" s="747"/>
      <c r="IQH111" s="747"/>
      <c r="IQI111" s="747"/>
      <c r="IQJ111" s="747"/>
      <c r="IQK111" s="747"/>
      <c r="IQL111" s="747"/>
      <c r="IQM111" s="747"/>
      <c r="IQN111" s="747"/>
      <c r="IQO111" s="747"/>
      <c r="IQP111" s="747"/>
      <c r="IQQ111" s="747"/>
      <c r="IQR111" s="747"/>
      <c r="IQS111" s="747"/>
      <c r="IQT111" s="747"/>
      <c r="IQU111" s="747"/>
      <c r="IQV111" s="747"/>
      <c r="IQW111" s="747"/>
      <c r="IQX111" s="747"/>
      <c r="IQY111" s="747"/>
      <c r="IQZ111" s="747"/>
      <c r="IRA111" s="747"/>
      <c r="IRB111" s="747"/>
      <c r="IRC111" s="747"/>
      <c r="IRD111" s="747"/>
      <c r="IRE111" s="747"/>
      <c r="IRF111" s="747"/>
      <c r="IRG111" s="747"/>
      <c r="IRH111" s="747"/>
      <c r="IRI111" s="747"/>
      <c r="IRJ111" s="747"/>
      <c r="IRK111" s="747"/>
      <c r="IRL111" s="747"/>
      <c r="IRM111" s="747"/>
      <c r="IRN111" s="747"/>
      <c r="IRO111" s="747"/>
      <c r="IRP111" s="747"/>
      <c r="IRQ111" s="747"/>
      <c r="IRR111" s="747"/>
      <c r="IRS111" s="747"/>
      <c r="IRT111" s="747"/>
      <c r="IRU111" s="747"/>
      <c r="IRV111" s="747"/>
      <c r="IRW111" s="747"/>
      <c r="IRX111" s="747"/>
      <c r="IRY111" s="747"/>
      <c r="IRZ111" s="747"/>
      <c r="ISA111" s="747"/>
      <c r="ISB111" s="747"/>
      <c r="ISC111" s="747"/>
      <c r="ISD111" s="747"/>
      <c r="ISE111" s="747"/>
      <c r="ISF111" s="747"/>
      <c r="ISG111" s="747"/>
      <c r="ISH111" s="747"/>
      <c r="ISI111" s="747"/>
      <c r="ISJ111" s="747"/>
      <c r="ISK111" s="747"/>
      <c r="ISL111" s="747"/>
      <c r="ISM111" s="747"/>
      <c r="ISN111" s="747"/>
      <c r="ISO111" s="747"/>
      <c r="ISP111" s="747"/>
      <c r="ISQ111" s="747"/>
      <c r="ISR111" s="747"/>
      <c r="ISS111" s="747"/>
      <c r="IST111" s="747"/>
      <c r="ISU111" s="747"/>
      <c r="ISV111" s="747"/>
      <c r="ISW111" s="747"/>
      <c r="ISX111" s="747"/>
      <c r="ISY111" s="747"/>
      <c r="ISZ111" s="747"/>
      <c r="ITA111" s="747"/>
      <c r="ITB111" s="747"/>
      <c r="ITC111" s="747"/>
      <c r="ITD111" s="747"/>
      <c r="ITE111" s="747"/>
      <c r="ITF111" s="747"/>
      <c r="ITG111" s="747"/>
      <c r="ITH111" s="747"/>
      <c r="ITI111" s="747"/>
      <c r="ITJ111" s="747"/>
      <c r="ITK111" s="747"/>
      <c r="ITL111" s="747"/>
      <c r="ITM111" s="747"/>
      <c r="ITN111" s="747"/>
      <c r="ITO111" s="747"/>
      <c r="ITP111" s="747"/>
      <c r="ITQ111" s="747"/>
      <c r="ITR111" s="747"/>
      <c r="ITS111" s="747"/>
      <c r="ITT111" s="747"/>
      <c r="ITU111" s="747"/>
      <c r="ITV111" s="747"/>
      <c r="ITW111" s="747"/>
      <c r="ITX111" s="747"/>
      <c r="ITY111" s="747"/>
      <c r="ITZ111" s="747"/>
      <c r="IUA111" s="747"/>
      <c r="IUB111" s="747"/>
      <c r="IUC111" s="747"/>
      <c r="IUD111" s="747"/>
      <c r="IUE111" s="747"/>
      <c r="IUF111" s="747"/>
      <c r="IUG111" s="747"/>
      <c r="IUH111" s="747"/>
      <c r="IUI111" s="747"/>
      <c r="IUJ111" s="747"/>
      <c r="IUK111" s="747"/>
      <c r="IUL111" s="747"/>
      <c r="IUM111" s="747"/>
      <c r="IUN111" s="747"/>
      <c r="IUO111" s="747"/>
      <c r="IUP111" s="747"/>
      <c r="IUQ111" s="747"/>
      <c r="IUR111" s="747"/>
      <c r="IUS111" s="747"/>
      <c r="IUT111" s="747"/>
      <c r="IUU111" s="747"/>
      <c r="IUV111" s="747"/>
      <c r="IUW111" s="747"/>
      <c r="IUX111" s="747"/>
      <c r="IUY111" s="747"/>
      <c r="IUZ111" s="747"/>
      <c r="IVA111" s="747"/>
      <c r="IVB111" s="747"/>
      <c r="IVC111" s="747"/>
      <c r="IVD111" s="747"/>
      <c r="IVE111" s="747"/>
      <c r="IVF111" s="747"/>
      <c r="IVG111" s="747"/>
      <c r="IVH111" s="747"/>
      <c r="IVI111" s="747"/>
      <c r="IVJ111" s="747"/>
      <c r="IVK111" s="747"/>
      <c r="IVL111" s="747"/>
      <c r="IVM111" s="747"/>
      <c r="IVN111" s="747"/>
      <c r="IVO111" s="747"/>
      <c r="IVP111" s="747"/>
      <c r="IVQ111" s="747"/>
      <c r="IVR111" s="747"/>
      <c r="IVS111" s="747"/>
      <c r="IVT111" s="747"/>
      <c r="IVU111" s="747"/>
      <c r="IVV111" s="747"/>
      <c r="IVW111" s="747"/>
      <c r="IVX111" s="747"/>
      <c r="IVY111" s="747"/>
      <c r="IVZ111" s="747"/>
      <c r="IWA111" s="747"/>
      <c r="IWB111" s="747"/>
      <c r="IWC111" s="747"/>
      <c r="IWD111" s="747"/>
      <c r="IWE111" s="747"/>
      <c r="IWF111" s="747"/>
      <c r="IWG111" s="747"/>
      <c r="IWH111" s="747"/>
      <c r="IWI111" s="747"/>
      <c r="IWJ111" s="747"/>
      <c r="IWK111" s="747"/>
      <c r="IWL111" s="747"/>
      <c r="IWM111" s="747"/>
      <c r="IWN111" s="747"/>
      <c r="IWO111" s="747"/>
      <c r="IWP111" s="747"/>
      <c r="IWQ111" s="747"/>
      <c r="IWR111" s="747"/>
      <c r="IWS111" s="747"/>
      <c r="IWT111" s="747"/>
      <c r="IWU111" s="747"/>
      <c r="IWV111" s="747"/>
      <c r="IWW111" s="747"/>
      <c r="IWX111" s="747"/>
      <c r="IWY111" s="747"/>
      <c r="IWZ111" s="747"/>
      <c r="IXA111" s="747"/>
      <c r="IXB111" s="747"/>
      <c r="IXC111" s="747"/>
      <c r="IXD111" s="747"/>
      <c r="IXE111" s="747"/>
      <c r="IXF111" s="747"/>
      <c r="IXG111" s="747"/>
      <c r="IXH111" s="747"/>
      <c r="IXI111" s="747"/>
      <c r="IXJ111" s="747"/>
      <c r="IXK111" s="747"/>
      <c r="IXL111" s="747"/>
      <c r="IXM111" s="747"/>
      <c r="IXN111" s="747"/>
      <c r="IXO111" s="747"/>
      <c r="IXP111" s="747"/>
      <c r="IXQ111" s="747"/>
      <c r="IXR111" s="747"/>
      <c r="IXS111" s="747"/>
      <c r="IXT111" s="747"/>
      <c r="IXU111" s="747"/>
      <c r="IXV111" s="747"/>
      <c r="IXW111" s="747"/>
      <c r="IXX111" s="747"/>
      <c r="IXY111" s="747"/>
      <c r="IXZ111" s="747"/>
      <c r="IYA111" s="747"/>
      <c r="IYB111" s="747"/>
      <c r="IYC111" s="747"/>
      <c r="IYD111" s="747"/>
      <c r="IYE111" s="747"/>
      <c r="IYF111" s="747"/>
      <c r="IYG111" s="747"/>
      <c r="IYH111" s="747"/>
      <c r="IYI111" s="747"/>
      <c r="IYJ111" s="747"/>
      <c r="IYK111" s="747"/>
      <c r="IYL111" s="747"/>
      <c r="IYM111" s="747"/>
      <c r="IYN111" s="747"/>
      <c r="IYO111" s="747"/>
      <c r="IYP111" s="747"/>
      <c r="IYQ111" s="747"/>
      <c r="IYR111" s="747"/>
      <c r="IYS111" s="747"/>
      <c r="IYT111" s="747"/>
      <c r="IYU111" s="747"/>
      <c r="IYV111" s="747"/>
      <c r="IYW111" s="747"/>
      <c r="IYX111" s="747"/>
      <c r="IYY111" s="747"/>
      <c r="IYZ111" s="747"/>
      <c r="IZA111" s="747"/>
      <c r="IZB111" s="747"/>
      <c r="IZC111" s="747"/>
      <c r="IZD111" s="747"/>
      <c r="IZE111" s="747"/>
      <c r="IZF111" s="747"/>
      <c r="IZG111" s="747"/>
      <c r="IZH111" s="747"/>
      <c r="IZI111" s="747"/>
      <c r="IZJ111" s="747"/>
      <c r="IZK111" s="747"/>
      <c r="IZL111" s="747"/>
      <c r="IZM111" s="747"/>
      <c r="IZN111" s="747"/>
      <c r="IZO111" s="747"/>
      <c r="IZP111" s="747"/>
      <c r="IZQ111" s="747"/>
      <c r="IZR111" s="747"/>
      <c r="IZS111" s="747"/>
      <c r="IZT111" s="747"/>
      <c r="IZU111" s="747"/>
      <c r="IZV111" s="747"/>
      <c r="IZW111" s="747"/>
      <c r="IZX111" s="747"/>
      <c r="IZY111" s="747"/>
      <c r="IZZ111" s="747"/>
      <c r="JAA111" s="747"/>
      <c r="JAB111" s="747"/>
      <c r="JAC111" s="747"/>
      <c r="JAD111" s="747"/>
      <c r="JAE111" s="747"/>
      <c r="JAF111" s="747"/>
      <c r="JAG111" s="747"/>
      <c r="JAH111" s="747"/>
      <c r="JAI111" s="747"/>
      <c r="JAJ111" s="747"/>
      <c r="JAK111" s="747"/>
      <c r="JAL111" s="747"/>
      <c r="JAM111" s="747"/>
      <c r="JAN111" s="747"/>
      <c r="JAO111" s="747"/>
      <c r="JAP111" s="747"/>
      <c r="JAQ111" s="747"/>
      <c r="JAR111" s="747"/>
      <c r="JAS111" s="747"/>
      <c r="JAT111" s="747"/>
      <c r="JAU111" s="747"/>
      <c r="JAV111" s="747"/>
      <c r="JAW111" s="747"/>
      <c r="JAX111" s="747"/>
      <c r="JAY111" s="747"/>
      <c r="JAZ111" s="747"/>
      <c r="JBA111" s="747"/>
      <c r="JBB111" s="747"/>
      <c r="JBC111" s="747"/>
      <c r="JBD111" s="747"/>
      <c r="JBE111" s="747"/>
      <c r="JBF111" s="747"/>
      <c r="JBG111" s="747"/>
      <c r="JBH111" s="747"/>
      <c r="JBI111" s="747"/>
      <c r="JBJ111" s="747"/>
      <c r="JBK111" s="747"/>
      <c r="JBL111" s="747"/>
      <c r="JBM111" s="747"/>
      <c r="JBN111" s="747"/>
      <c r="JBO111" s="747"/>
      <c r="JBP111" s="747"/>
      <c r="JBQ111" s="747"/>
      <c r="JBR111" s="747"/>
      <c r="JBS111" s="747"/>
      <c r="JBT111" s="747"/>
      <c r="JBU111" s="747"/>
      <c r="JBV111" s="747"/>
      <c r="JBW111" s="747"/>
      <c r="JBX111" s="747"/>
      <c r="JBY111" s="747"/>
      <c r="JBZ111" s="747"/>
      <c r="JCA111" s="747"/>
      <c r="JCB111" s="747"/>
      <c r="JCC111" s="747"/>
      <c r="JCD111" s="747"/>
      <c r="JCE111" s="747"/>
      <c r="JCF111" s="747"/>
      <c r="JCG111" s="747"/>
      <c r="JCH111" s="747"/>
      <c r="JCI111" s="747"/>
      <c r="JCJ111" s="747"/>
      <c r="JCK111" s="747"/>
      <c r="JCL111" s="747"/>
      <c r="JCM111" s="747"/>
      <c r="JCN111" s="747"/>
      <c r="JCO111" s="747"/>
      <c r="JCP111" s="747"/>
      <c r="JCQ111" s="747"/>
      <c r="JCR111" s="747"/>
      <c r="JCS111" s="747"/>
      <c r="JCT111" s="747"/>
      <c r="JCU111" s="747"/>
      <c r="JCV111" s="747"/>
      <c r="JCW111" s="747"/>
      <c r="JCX111" s="747"/>
      <c r="JCY111" s="747"/>
      <c r="JCZ111" s="747"/>
      <c r="JDA111" s="747"/>
      <c r="JDB111" s="747"/>
      <c r="JDC111" s="747"/>
      <c r="JDD111" s="747"/>
      <c r="JDE111" s="747"/>
      <c r="JDF111" s="747"/>
      <c r="JDG111" s="747"/>
      <c r="JDH111" s="747"/>
      <c r="JDI111" s="747"/>
      <c r="JDJ111" s="747"/>
      <c r="JDK111" s="747"/>
      <c r="JDL111" s="747"/>
      <c r="JDM111" s="747"/>
      <c r="JDN111" s="747"/>
      <c r="JDO111" s="747"/>
      <c r="JDP111" s="747"/>
      <c r="JDQ111" s="747"/>
      <c r="JDR111" s="747"/>
      <c r="JDS111" s="747"/>
      <c r="JDT111" s="747"/>
      <c r="JDU111" s="747"/>
      <c r="JDV111" s="747"/>
      <c r="JDW111" s="747"/>
      <c r="JDX111" s="747"/>
      <c r="JDY111" s="747"/>
      <c r="JDZ111" s="747"/>
      <c r="JEA111" s="747"/>
      <c r="JEB111" s="747"/>
      <c r="JEC111" s="747"/>
      <c r="JED111" s="747"/>
      <c r="JEE111" s="747"/>
      <c r="JEF111" s="747"/>
      <c r="JEG111" s="747"/>
      <c r="JEH111" s="747"/>
      <c r="JEI111" s="747"/>
      <c r="JEJ111" s="747"/>
      <c r="JEK111" s="747"/>
      <c r="JEL111" s="747"/>
      <c r="JEM111" s="747"/>
      <c r="JEN111" s="747"/>
      <c r="JEO111" s="747"/>
      <c r="JEP111" s="747"/>
      <c r="JEQ111" s="747"/>
      <c r="JER111" s="747"/>
      <c r="JES111" s="747"/>
      <c r="JET111" s="747"/>
      <c r="JEU111" s="747"/>
      <c r="JEV111" s="747"/>
      <c r="JEW111" s="747"/>
      <c r="JEX111" s="747"/>
      <c r="JEY111" s="747"/>
      <c r="JEZ111" s="747"/>
      <c r="JFA111" s="747"/>
      <c r="JFB111" s="747"/>
      <c r="JFC111" s="747"/>
      <c r="JFD111" s="747"/>
      <c r="JFE111" s="747"/>
      <c r="JFF111" s="747"/>
      <c r="JFG111" s="747"/>
      <c r="JFH111" s="747"/>
      <c r="JFI111" s="747"/>
      <c r="JFJ111" s="747"/>
      <c r="JFK111" s="747"/>
      <c r="JFL111" s="747"/>
      <c r="JFM111" s="747"/>
      <c r="JFN111" s="747"/>
      <c r="JFO111" s="747"/>
      <c r="JFP111" s="747"/>
      <c r="JFQ111" s="747"/>
      <c r="JFR111" s="747"/>
      <c r="JFS111" s="747"/>
      <c r="JFT111" s="747"/>
      <c r="JFU111" s="747"/>
      <c r="JFV111" s="747"/>
      <c r="JFW111" s="747"/>
      <c r="JFX111" s="747"/>
      <c r="JFY111" s="747"/>
      <c r="JFZ111" s="747"/>
      <c r="JGA111" s="747"/>
      <c r="JGB111" s="747"/>
      <c r="JGC111" s="747"/>
      <c r="JGD111" s="747"/>
      <c r="JGE111" s="747"/>
      <c r="JGF111" s="747"/>
      <c r="JGG111" s="747"/>
      <c r="JGH111" s="747"/>
      <c r="JGI111" s="747"/>
      <c r="JGJ111" s="747"/>
      <c r="JGK111" s="747"/>
      <c r="JGL111" s="747"/>
      <c r="JGM111" s="747"/>
      <c r="JGN111" s="747"/>
      <c r="JGO111" s="747"/>
      <c r="JGP111" s="747"/>
      <c r="JGQ111" s="747"/>
      <c r="JGR111" s="747"/>
      <c r="JGS111" s="747"/>
      <c r="JGT111" s="747"/>
      <c r="JGU111" s="747"/>
      <c r="JGV111" s="747"/>
      <c r="JGW111" s="747"/>
      <c r="JGX111" s="747"/>
      <c r="JGY111" s="747"/>
      <c r="JGZ111" s="747"/>
      <c r="JHA111" s="747"/>
      <c r="JHB111" s="747"/>
      <c r="JHC111" s="747"/>
      <c r="JHD111" s="747"/>
      <c r="JHE111" s="747"/>
      <c r="JHF111" s="747"/>
      <c r="JHG111" s="747"/>
      <c r="JHH111" s="747"/>
      <c r="JHI111" s="747"/>
      <c r="JHJ111" s="747"/>
      <c r="JHK111" s="747"/>
      <c r="JHL111" s="747"/>
      <c r="JHM111" s="747"/>
      <c r="JHN111" s="747"/>
      <c r="JHO111" s="747"/>
      <c r="JHP111" s="747"/>
      <c r="JHQ111" s="747"/>
      <c r="JHR111" s="747"/>
      <c r="JHS111" s="747"/>
      <c r="JHT111" s="747"/>
      <c r="JHU111" s="747"/>
      <c r="JHV111" s="747"/>
      <c r="JHW111" s="747"/>
      <c r="JHX111" s="747"/>
      <c r="JHY111" s="747"/>
      <c r="JHZ111" s="747"/>
      <c r="JIA111" s="747"/>
      <c r="JIB111" s="747"/>
      <c r="JIC111" s="747"/>
      <c r="JID111" s="747"/>
      <c r="JIE111" s="747"/>
      <c r="JIF111" s="747"/>
      <c r="JIG111" s="747"/>
      <c r="JIH111" s="747"/>
      <c r="JII111" s="747"/>
      <c r="JIJ111" s="747"/>
      <c r="JIK111" s="747"/>
      <c r="JIL111" s="747"/>
      <c r="JIM111" s="747"/>
      <c r="JIN111" s="747"/>
      <c r="JIO111" s="747"/>
      <c r="JIP111" s="747"/>
      <c r="JIQ111" s="747"/>
      <c r="JIR111" s="747"/>
      <c r="JIS111" s="747"/>
      <c r="JIT111" s="747"/>
      <c r="JIU111" s="747"/>
      <c r="JIV111" s="747"/>
      <c r="JIW111" s="747"/>
      <c r="JIX111" s="747"/>
      <c r="JIY111" s="747"/>
      <c r="JIZ111" s="747"/>
      <c r="JJA111" s="747"/>
      <c r="JJB111" s="747"/>
      <c r="JJC111" s="747"/>
      <c r="JJD111" s="747"/>
      <c r="JJE111" s="747"/>
      <c r="JJF111" s="747"/>
      <c r="JJG111" s="747"/>
      <c r="JJH111" s="747"/>
      <c r="JJI111" s="747"/>
      <c r="JJJ111" s="747"/>
      <c r="JJK111" s="747"/>
      <c r="JJL111" s="747"/>
      <c r="JJM111" s="747"/>
      <c r="JJN111" s="747"/>
      <c r="JJO111" s="747"/>
      <c r="JJP111" s="747"/>
      <c r="JJQ111" s="747"/>
      <c r="JJR111" s="747"/>
      <c r="JJS111" s="747"/>
      <c r="JJT111" s="747"/>
      <c r="JJU111" s="747"/>
      <c r="JJV111" s="747"/>
      <c r="JJW111" s="747"/>
      <c r="JJX111" s="747"/>
      <c r="JJY111" s="747"/>
      <c r="JJZ111" s="747"/>
      <c r="JKA111" s="747"/>
      <c r="JKB111" s="747"/>
      <c r="JKC111" s="747"/>
      <c r="JKD111" s="747"/>
      <c r="JKE111" s="747"/>
      <c r="JKF111" s="747"/>
      <c r="JKG111" s="747"/>
      <c r="JKH111" s="747"/>
      <c r="JKI111" s="747"/>
      <c r="JKJ111" s="747"/>
      <c r="JKK111" s="747"/>
      <c r="JKL111" s="747"/>
      <c r="JKM111" s="747"/>
      <c r="JKN111" s="747"/>
      <c r="JKO111" s="747"/>
      <c r="JKP111" s="747"/>
      <c r="JKQ111" s="747"/>
      <c r="JKR111" s="747"/>
      <c r="JKS111" s="747"/>
      <c r="JKT111" s="747"/>
      <c r="JKU111" s="747"/>
      <c r="JKV111" s="747"/>
      <c r="JKW111" s="747"/>
      <c r="JKX111" s="747"/>
      <c r="JKY111" s="747"/>
      <c r="JKZ111" s="747"/>
      <c r="JLA111" s="747"/>
      <c r="JLB111" s="747"/>
      <c r="JLC111" s="747"/>
      <c r="JLD111" s="747"/>
      <c r="JLE111" s="747"/>
      <c r="JLF111" s="747"/>
      <c r="JLG111" s="747"/>
      <c r="JLH111" s="747"/>
      <c r="JLI111" s="747"/>
      <c r="JLJ111" s="747"/>
      <c r="JLK111" s="747"/>
      <c r="JLL111" s="747"/>
      <c r="JLM111" s="747"/>
      <c r="JLN111" s="747"/>
      <c r="JLO111" s="747"/>
      <c r="JLP111" s="747"/>
      <c r="JLQ111" s="747"/>
      <c r="JLR111" s="747"/>
      <c r="JLS111" s="747"/>
      <c r="JLT111" s="747"/>
      <c r="JLU111" s="747"/>
      <c r="JLV111" s="747"/>
      <c r="JLW111" s="747"/>
      <c r="JLX111" s="747"/>
      <c r="JLY111" s="747"/>
      <c r="JLZ111" s="747"/>
      <c r="JMA111" s="747"/>
      <c r="JMB111" s="747"/>
      <c r="JMC111" s="747"/>
      <c r="JMD111" s="747"/>
      <c r="JME111" s="747"/>
      <c r="JMF111" s="747"/>
      <c r="JMG111" s="747"/>
      <c r="JMH111" s="747"/>
      <c r="JMI111" s="747"/>
      <c r="JMJ111" s="747"/>
      <c r="JMK111" s="747"/>
      <c r="JML111" s="747"/>
      <c r="JMM111" s="747"/>
      <c r="JMN111" s="747"/>
      <c r="JMO111" s="747"/>
      <c r="JMP111" s="747"/>
      <c r="JMQ111" s="747"/>
      <c r="JMR111" s="747"/>
      <c r="JMS111" s="747"/>
      <c r="JMT111" s="747"/>
      <c r="JMU111" s="747"/>
      <c r="JMV111" s="747"/>
      <c r="JMW111" s="747"/>
      <c r="JMX111" s="747"/>
      <c r="JMY111" s="747"/>
      <c r="JMZ111" s="747"/>
      <c r="JNA111" s="747"/>
      <c r="JNB111" s="747"/>
      <c r="JNC111" s="747"/>
      <c r="JND111" s="747"/>
      <c r="JNE111" s="747"/>
      <c r="JNF111" s="747"/>
      <c r="JNG111" s="747"/>
      <c r="JNH111" s="747"/>
      <c r="JNI111" s="747"/>
      <c r="JNJ111" s="747"/>
      <c r="JNK111" s="747"/>
      <c r="JNL111" s="747"/>
      <c r="JNM111" s="747"/>
      <c r="JNN111" s="747"/>
      <c r="JNO111" s="747"/>
      <c r="JNP111" s="747"/>
      <c r="JNQ111" s="747"/>
      <c r="JNR111" s="747"/>
      <c r="JNS111" s="747"/>
      <c r="JNT111" s="747"/>
      <c r="JNU111" s="747"/>
      <c r="JNV111" s="747"/>
      <c r="JNW111" s="747"/>
      <c r="JNX111" s="747"/>
      <c r="JNY111" s="747"/>
      <c r="JNZ111" s="747"/>
      <c r="JOA111" s="747"/>
      <c r="JOB111" s="747"/>
      <c r="JOC111" s="747"/>
      <c r="JOD111" s="747"/>
      <c r="JOE111" s="747"/>
      <c r="JOF111" s="747"/>
      <c r="JOG111" s="747"/>
      <c r="JOH111" s="747"/>
      <c r="JOI111" s="747"/>
      <c r="JOJ111" s="747"/>
      <c r="JOK111" s="747"/>
      <c r="JOL111" s="747"/>
      <c r="JOM111" s="747"/>
      <c r="JON111" s="747"/>
      <c r="JOO111" s="747"/>
      <c r="JOP111" s="747"/>
      <c r="JOQ111" s="747"/>
      <c r="JOR111" s="747"/>
      <c r="JOS111" s="747"/>
      <c r="JOT111" s="747"/>
      <c r="JOU111" s="747"/>
      <c r="JOV111" s="747"/>
      <c r="JOW111" s="747"/>
      <c r="JOX111" s="747"/>
      <c r="JOY111" s="747"/>
      <c r="JOZ111" s="747"/>
      <c r="JPA111" s="747"/>
      <c r="JPB111" s="747"/>
      <c r="JPC111" s="747"/>
      <c r="JPD111" s="747"/>
      <c r="JPE111" s="747"/>
      <c r="JPF111" s="747"/>
      <c r="JPG111" s="747"/>
      <c r="JPH111" s="747"/>
      <c r="JPI111" s="747"/>
      <c r="JPJ111" s="747"/>
      <c r="JPK111" s="747"/>
      <c r="JPL111" s="747"/>
      <c r="JPM111" s="747"/>
      <c r="JPN111" s="747"/>
      <c r="JPO111" s="747"/>
      <c r="JPP111" s="747"/>
      <c r="JPQ111" s="747"/>
      <c r="JPR111" s="747"/>
      <c r="JPS111" s="747"/>
      <c r="JPT111" s="747"/>
      <c r="JPU111" s="747"/>
      <c r="JPV111" s="747"/>
      <c r="JPW111" s="747"/>
      <c r="JPX111" s="747"/>
      <c r="JPY111" s="747"/>
      <c r="JPZ111" s="747"/>
      <c r="JQA111" s="747"/>
      <c r="JQB111" s="747"/>
      <c r="JQC111" s="747"/>
      <c r="JQD111" s="747"/>
      <c r="JQE111" s="747"/>
      <c r="JQF111" s="747"/>
      <c r="JQG111" s="747"/>
      <c r="JQH111" s="747"/>
      <c r="JQI111" s="747"/>
      <c r="JQJ111" s="747"/>
      <c r="JQK111" s="747"/>
      <c r="JQL111" s="747"/>
      <c r="JQM111" s="747"/>
      <c r="JQN111" s="747"/>
      <c r="JQO111" s="747"/>
      <c r="JQP111" s="747"/>
      <c r="JQQ111" s="747"/>
      <c r="JQR111" s="747"/>
      <c r="JQS111" s="747"/>
      <c r="JQT111" s="747"/>
      <c r="JQU111" s="747"/>
      <c r="JQV111" s="747"/>
      <c r="JQW111" s="747"/>
      <c r="JQX111" s="747"/>
      <c r="JQY111" s="747"/>
      <c r="JQZ111" s="747"/>
      <c r="JRA111" s="747"/>
      <c r="JRB111" s="747"/>
      <c r="JRC111" s="747"/>
      <c r="JRD111" s="747"/>
      <c r="JRE111" s="747"/>
      <c r="JRF111" s="747"/>
      <c r="JRG111" s="747"/>
      <c r="JRH111" s="747"/>
      <c r="JRI111" s="747"/>
      <c r="JRJ111" s="747"/>
      <c r="JRK111" s="747"/>
      <c r="JRL111" s="747"/>
      <c r="JRM111" s="747"/>
      <c r="JRN111" s="747"/>
      <c r="JRO111" s="747"/>
      <c r="JRP111" s="747"/>
      <c r="JRQ111" s="747"/>
      <c r="JRR111" s="747"/>
      <c r="JRS111" s="747"/>
      <c r="JRT111" s="747"/>
      <c r="JRU111" s="747"/>
      <c r="JRV111" s="747"/>
      <c r="JRW111" s="747"/>
      <c r="JRX111" s="747"/>
      <c r="JRY111" s="747"/>
      <c r="JRZ111" s="747"/>
      <c r="JSA111" s="747"/>
      <c r="JSB111" s="747"/>
      <c r="JSC111" s="747"/>
      <c r="JSD111" s="747"/>
      <c r="JSE111" s="747"/>
      <c r="JSF111" s="747"/>
      <c r="JSG111" s="747"/>
      <c r="JSH111" s="747"/>
      <c r="JSI111" s="747"/>
      <c r="JSJ111" s="747"/>
      <c r="JSK111" s="747"/>
      <c r="JSL111" s="747"/>
      <c r="JSM111" s="747"/>
      <c r="JSN111" s="747"/>
      <c r="JSO111" s="747"/>
      <c r="JSP111" s="747"/>
      <c r="JSQ111" s="747"/>
      <c r="JSR111" s="747"/>
      <c r="JSS111" s="747"/>
      <c r="JST111" s="747"/>
      <c r="JSU111" s="747"/>
      <c r="JSV111" s="747"/>
      <c r="JSW111" s="747"/>
      <c r="JSX111" s="747"/>
      <c r="JSY111" s="747"/>
      <c r="JSZ111" s="747"/>
      <c r="JTA111" s="747"/>
      <c r="JTB111" s="747"/>
      <c r="JTC111" s="747"/>
      <c r="JTD111" s="747"/>
      <c r="JTE111" s="747"/>
      <c r="JTF111" s="747"/>
      <c r="JTG111" s="747"/>
      <c r="JTH111" s="747"/>
      <c r="JTI111" s="747"/>
      <c r="JTJ111" s="747"/>
      <c r="JTK111" s="747"/>
      <c r="JTL111" s="747"/>
      <c r="JTM111" s="747"/>
      <c r="JTN111" s="747"/>
      <c r="JTO111" s="747"/>
      <c r="JTP111" s="747"/>
      <c r="JTQ111" s="747"/>
      <c r="JTR111" s="747"/>
      <c r="JTS111" s="747"/>
      <c r="JTT111" s="747"/>
      <c r="JTU111" s="747"/>
      <c r="JTV111" s="747"/>
      <c r="JTW111" s="747"/>
      <c r="JTX111" s="747"/>
      <c r="JTY111" s="747"/>
      <c r="JTZ111" s="747"/>
      <c r="JUA111" s="747"/>
      <c r="JUB111" s="747"/>
      <c r="JUC111" s="747"/>
      <c r="JUD111" s="747"/>
      <c r="JUE111" s="747"/>
      <c r="JUF111" s="747"/>
      <c r="JUG111" s="747"/>
      <c r="JUH111" s="747"/>
      <c r="JUI111" s="747"/>
      <c r="JUJ111" s="747"/>
      <c r="JUK111" s="747"/>
      <c r="JUL111" s="747"/>
      <c r="JUM111" s="747"/>
      <c r="JUN111" s="747"/>
      <c r="JUO111" s="747"/>
      <c r="JUP111" s="747"/>
      <c r="JUQ111" s="747"/>
      <c r="JUR111" s="747"/>
      <c r="JUS111" s="747"/>
      <c r="JUT111" s="747"/>
      <c r="JUU111" s="747"/>
      <c r="JUV111" s="747"/>
      <c r="JUW111" s="747"/>
      <c r="JUX111" s="747"/>
      <c r="JUY111" s="747"/>
      <c r="JUZ111" s="747"/>
      <c r="JVA111" s="747"/>
      <c r="JVB111" s="747"/>
      <c r="JVC111" s="747"/>
      <c r="JVD111" s="747"/>
      <c r="JVE111" s="747"/>
      <c r="JVF111" s="747"/>
      <c r="JVG111" s="747"/>
      <c r="JVH111" s="747"/>
      <c r="JVI111" s="747"/>
      <c r="JVJ111" s="747"/>
      <c r="JVK111" s="747"/>
      <c r="JVL111" s="747"/>
      <c r="JVM111" s="747"/>
      <c r="JVN111" s="747"/>
      <c r="JVO111" s="747"/>
      <c r="JVP111" s="747"/>
      <c r="JVQ111" s="747"/>
      <c r="JVR111" s="747"/>
      <c r="JVS111" s="747"/>
      <c r="JVT111" s="747"/>
      <c r="JVU111" s="747"/>
      <c r="JVV111" s="747"/>
      <c r="JVW111" s="747"/>
      <c r="JVX111" s="747"/>
      <c r="JVY111" s="747"/>
      <c r="JVZ111" s="747"/>
      <c r="JWA111" s="747"/>
      <c r="JWB111" s="747"/>
      <c r="JWC111" s="747"/>
      <c r="JWD111" s="747"/>
      <c r="JWE111" s="747"/>
      <c r="JWF111" s="747"/>
      <c r="JWG111" s="747"/>
      <c r="JWH111" s="747"/>
      <c r="JWI111" s="747"/>
      <c r="JWJ111" s="747"/>
      <c r="JWK111" s="747"/>
      <c r="JWL111" s="747"/>
      <c r="JWM111" s="747"/>
      <c r="JWN111" s="747"/>
      <c r="JWO111" s="747"/>
      <c r="JWP111" s="747"/>
      <c r="JWQ111" s="747"/>
      <c r="JWR111" s="747"/>
      <c r="JWS111" s="747"/>
      <c r="JWT111" s="747"/>
      <c r="JWU111" s="747"/>
      <c r="JWV111" s="747"/>
      <c r="JWW111" s="747"/>
      <c r="JWX111" s="747"/>
      <c r="JWY111" s="747"/>
      <c r="JWZ111" s="747"/>
      <c r="JXA111" s="747"/>
      <c r="JXB111" s="747"/>
      <c r="JXC111" s="747"/>
      <c r="JXD111" s="747"/>
      <c r="JXE111" s="747"/>
      <c r="JXF111" s="747"/>
      <c r="JXG111" s="747"/>
      <c r="JXH111" s="747"/>
      <c r="JXI111" s="747"/>
      <c r="JXJ111" s="747"/>
      <c r="JXK111" s="747"/>
      <c r="JXL111" s="747"/>
      <c r="JXM111" s="747"/>
      <c r="JXN111" s="747"/>
      <c r="JXO111" s="747"/>
      <c r="JXP111" s="747"/>
      <c r="JXQ111" s="747"/>
      <c r="JXR111" s="747"/>
      <c r="JXS111" s="747"/>
      <c r="JXT111" s="747"/>
      <c r="JXU111" s="747"/>
      <c r="JXV111" s="747"/>
      <c r="JXW111" s="747"/>
      <c r="JXX111" s="747"/>
      <c r="JXY111" s="747"/>
      <c r="JXZ111" s="747"/>
      <c r="JYA111" s="747"/>
      <c r="JYB111" s="747"/>
      <c r="JYC111" s="747"/>
      <c r="JYD111" s="747"/>
      <c r="JYE111" s="747"/>
      <c r="JYF111" s="747"/>
      <c r="JYG111" s="747"/>
      <c r="JYH111" s="747"/>
      <c r="JYI111" s="747"/>
      <c r="JYJ111" s="747"/>
      <c r="JYK111" s="747"/>
      <c r="JYL111" s="747"/>
      <c r="JYM111" s="747"/>
      <c r="JYN111" s="747"/>
      <c r="JYO111" s="747"/>
      <c r="JYP111" s="747"/>
      <c r="JYQ111" s="747"/>
      <c r="JYR111" s="747"/>
      <c r="JYS111" s="747"/>
      <c r="JYT111" s="747"/>
      <c r="JYU111" s="747"/>
      <c r="JYV111" s="747"/>
      <c r="JYW111" s="747"/>
      <c r="JYX111" s="747"/>
      <c r="JYY111" s="747"/>
      <c r="JYZ111" s="747"/>
      <c r="JZA111" s="747"/>
      <c r="JZB111" s="747"/>
      <c r="JZC111" s="747"/>
      <c r="JZD111" s="747"/>
      <c r="JZE111" s="747"/>
      <c r="JZF111" s="747"/>
      <c r="JZG111" s="747"/>
      <c r="JZH111" s="747"/>
      <c r="JZI111" s="747"/>
      <c r="JZJ111" s="747"/>
      <c r="JZK111" s="747"/>
      <c r="JZL111" s="747"/>
      <c r="JZM111" s="747"/>
      <c r="JZN111" s="747"/>
      <c r="JZO111" s="747"/>
      <c r="JZP111" s="747"/>
      <c r="JZQ111" s="747"/>
      <c r="JZR111" s="747"/>
      <c r="JZS111" s="747"/>
      <c r="JZT111" s="747"/>
      <c r="JZU111" s="747"/>
      <c r="JZV111" s="747"/>
      <c r="JZW111" s="747"/>
      <c r="JZX111" s="747"/>
      <c r="JZY111" s="747"/>
      <c r="JZZ111" s="747"/>
      <c r="KAA111" s="747"/>
      <c r="KAB111" s="747"/>
      <c r="KAC111" s="747"/>
      <c r="KAD111" s="747"/>
      <c r="KAE111" s="747"/>
      <c r="KAF111" s="747"/>
      <c r="KAG111" s="747"/>
      <c r="KAH111" s="747"/>
      <c r="KAI111" s="747"/>
      <c r="KAJ111" s="747"/>
      <c r="KAK111" s="747"/>
      <c r="KAL111" s="747"/>
      <c r="KAM111" s="747"/>
      <c r="KAN111" s="747"/>
      <c r="KAO111" s="747"/>
      <c r="KAP111" s="747"/>
      <c r="KAQ111" s="747"/>
      <c r="KAR111" s="747"/>
      <c r="KAS111" s="747"/>
      <c r="KAT111" s="747"/>
      <c r="KAU111" s="747"/>
      <c r="KAV111" s="747"/>
      <c r="KAW111" s="747"/>
      <c r="KAX111" s="747"/>
      <c r="KAY111" s="747"/>
      <c r="KAZ111" s="747"/>
      <c r="KBA111" s="747"/>
      <c r="KBB111" s="747"/>
      <c r="KBC111" s="747"/>
      <c r="KBD111" s="747"/>
      <c r="KBE111" s="747"/>
      <c r="KBF111" s="747"/>
      <c r="KBG111" s="747"/>
      <c r="KBH111" s="747"/>
      <c r="KBI111" s="747"/>
      <c r="KBJ111" s="747"/>
      <c r="KBK111" s="747"/>
      <c r="KBL111" s="747"/>
      <c r="KBM111" s="747"/>
      <c r="KBN111" s="747"/>
      <c r="KBO111" s="747"/>
      <c r="KBP111" s="747"/>
      <c r="KBQ111" s="747"/>
      <c r="KBR111" s="747"/>
      <c r="KBS111" s="747"/>
      <c r="KBT111" s="747"/>
      <c r="KBU111" s="747"/>
      <c r="KBV111" s="747"/>
      <c r="KBW111" s="747"/>
      <c r="KBX111" s="747"/>
      <c r="KBY111" s="747"/>
      <c r="KBZ111" s="747"/>
      <c r="KCA111" s="747"/>
      <c r="KCB111" s="747"/>
      <c r="KCC111" s="747"/>
      <c r="KCD111" s="747"/>
      <c r="KCE111" s="747"/>
      <c r="KCF111" s="747"/>
      <c r="KCG111" s="747"/>
      <c r="KCH111" s="747"/>
      <c r="KCI111" s="747"/>
      <c r="KCJ111" s="747"/>
      <c r="KCK111" s="747"/>
      <c r="KCL111" s="747"/>
      <c r="KCM111" s="747"/>
      <c r="KCN111" s="747"/>
      <c r="KCO111" s="747"/>
      <c r="KCP111" s="747"/>
      <c r="KCQ111" s="747"/>
      <c r="KCR111" s="747"/>
      <c r="KCS111" s="747"/>
      <c r="KCT111" s="747"/>
      <c r="KCU111" s="747"/>
      <c r="KCV111" s="747"/>
      <c r="KCW111" s="747"/>
      <c r="KCX111" s="747"/>
      <c r="KCY111" s="747"/>
      <c r="KCZ111" s="747"/>
      <c r="KDA111" s="747"/>
      <c r="KDB111" s="747"/>
      <c r="KDC111" s="747"/>
      <c r="KDD111" s="747"/>
      <c r="KDE111" s="747"/>
      <c r="KDF111" s="747"/>
      <c r="KDG111" s="747"/>
      <c r="KDH111" s="747"/>
      <c r="KDI111" s="747"/>
      <c r="KDJ111" s="747"/>
      <c r="KDK111" s="747"/>
      <c r="KDL111" s="747"/>
      <c r="KDM111" s="747"/>
      <c r="KDN111" s="747"/>
      <c r="KDO111" s="747"/>
      <c r="KDP111" s="747"/>
      <c r="KDQ111" s="747"/>
      <c r="KDR111" s="747"/>
      <c r="KDS111" s="747"/>
      <c r="KDT111" s="747"/>
      <c r="KDU111" s="747"/>
      <c r="KDV111" s="747"/>
      <c r="KDW111" s="747"/>
      <c r="KDX111" s="747"/>
      <c r="KDY111" s="747"/>
      <c r="KDZ111" s="747"/>
      <c r="KEA111" s="747"/>
      <c r="KEB111" s="747"/>
      <c r="KEC111" s="747"/>
      <c r="KED111" s="747"/>
      <c r="KEE111" s="747"/>
      <c r="KEF111" s="747"/>
      <c r="KEG111" s="747"/>
      <c r="KEH111" s="747"/>
      <c r="KEI111" s="747"/>
      <c r="KEJ111" s="747"/>
      <c r="KEK111" s="747"/>
      <c r="KEL111" s="747"/>
      <c r="KEM111" s="747"/>
      <c r="KEN111" s="747"/>
      <c r="KEO111" s="747"/>
      <c r="KEP111" s="747"/>
      <c r="KEQ111" s="747"/>
      <c r="KER111" s="747"/>
      <c r="KES111" s="747"/>
      <c r="KET111" s="747"/>
      <c r="KEU111" s="747"/>
      <c r="KEV111" s="747"/>
      <c r="KEW111" s="747"/>
      <c r="KEX111" s="747"/>
      <c r="KEY111" s="747"/>
      <c r="KEZ111" s="747"/>
      <c r="KFA111" s="747"/>
      <c r="KFB111" s="747"/>
      <c r="KFC111" s="747"/>
      <c r="KFD111" s="747"/>
      <c r="KFE111" s="747"/>
      <c r="KFF111" s="747"/>
      <c r="KFG111" s="747"/>
      <c r="KFH111" s="747"/>
      <c r="KFI111" s="747"/>
      <c r="KFJ111" s="747"/>
      <c r="KFK111" s="747"/>
      <c r="KFL111" s="747"/>
      <c r="KFM111" s="747"/>
      <c r="KFN111" s="747"/>
      <c r="KFO111" s="747"/>
      <c r="KFP111" s="747"/>
      <c r="KFQ111" s="747"/>
      <c r="KFR111" s="747"/>
      <c r="KFS111" s="747"/>
      <c r="KFT111" s="747"/>
      <c r="KFU111" s="747"/>
      <c r="KFV111" s="747"/>
      <c r="KFW111" s="747"/>
      <c r="KFX111" s="747"/>
      <c r="KFY111" s="747"/>
      <c r="KFZ111" s="747"/>
      <c r="KGA111" s="747"/>
      <c r="KGB111" s="747"/>
      <c r="KGC111" s="747"/>
      <c r="KGD111" s="747"/>
      <c r="KGE111" s="747"/>
      <c r="KGF111" s="747"/>
      <c r="KGG111" s="747"/>
      <c r="KGH111" s="747"/>
      <c r="KGI111" s="747"/>
      <c r="KGJ111" s="747"/>
      <c r="KGK111" s="747"/>
      <c r="KGL111" s="747"/>
      <c r="KGM111" s="747"/>
      <c r="KGN111" s="747"/>
      <c r="KGO111" s="747"/>
      <c r="KGP111" s="747"/>
      <c r="KGQ111" s="747"/>
      <c r="KGR111" s="747"/>
      <c r="KGS111" s="747"/>
      <c r="KGT111" s="747"/>
      <c r="KGU111" s="747"/>
      <c r="KGV111" s="747"/>
      <c r="KGW111" s="747"/>
      <c r="KGX111" s="747"/>
      <c r="KGY111" s="747"/>
      <c r="KGZ111" s="747"/>
      <c r="KHA111" s="747"/>
      <c r="KHB111" s="747"/>
      <c r="KHC111" s="747"/>
      <c r="KHD111" s="747"/>
      <c r="KHE111" s="747"/>
      <c r="KHF111" s="747"/>
      <c r="KHG111" s="747"/>
      <c r="KHH111" s="747"/>
      <c r="KHI111" s="747"/>
      <c r="KHJ111" s="747"/>
      <c r="KHK111" s="747"/>
      <c r="KHL111" s="747"/>
      <c r="KHM111" s="747"/>
      <c r="KHN111" s="747"/>
      <c r="KHO111" s="747"/>
      <c r="KHP111" s="747"/>
      <c r="KHQ111" s="747"/>
      <c r="KHR111" s="747"/>
      <c r="KHS111" s="747"/>
      <c r="KHT111" s="747"/>
      <c r="KHU111" s="747"/>
      <c r="KHV111" s="747"/>
      <c r="KHW111" s="747"/>
      <c r="KHX111" s="747"/>
      <c r="KHY111" s="747"/>
      <c r="KHZ111" s="747"/>
      <c r="KIA111" s="747"/>
      <c r="KIB111" s="747"/>
      <c r="KIC111" s="747"/>
      <c r="KID111" s="747"/>
      <c r="KIE111" s="747"/>
      <c r="KIF111" s="747"/>
      <c r="KIG111" s="747"/>
      <c r="KIH111" s="747"/>
      <c r="KII111" s="747"/>
      <c r="KIJ111" s="747"/>
      <c r="KIK111" s="747"/>
      <c r="KIL111" s="747"/>
      <c r="KIM111" s="747"/>
      <c r="KIN111" s="747"/>
      <c r="KIO111" s="747"/>
      <c r="KIP111" s="747"/>
      <c r="KIQ111" s="747"/>
      <c r="KIR111" s="747"/>
      <c r="KIS111" s="747"/>
      <c r="KIT111" s="747"/>
      <c r="KIU111" s="747"/>
      <c r="KIV111" s="747"/>
      <c r="KIW111" s="747"/>
      <c r="KIX111" s="747"/>
      <c r="KIY111" s="747"/>
      <c r="KIZ111" s="747"/>
      <c r="KJA111" s="747"/>
      <c r="KJB111" s="747"/>
      <c r="KJC111" s="747"/>
      <c r="KJD111" s="747"/>
      <c r="KJE111" s="747"/>
      <c r="KJF111" s="747"/>
      <c r="KJG111" s="747"/>
      <c r="KJH111" s="747"/>
      <c r="KJI111" s="747"/>
      <c r="KJJ111" s="747"/>
      <c r="KJK111" s="747"/>
      <c r="KJL111" s="747"/>
      <c r="KJM111" s="747"/>
      <c r="KJN111" s="747"/>
      <c r="KJO111" s="747"/>
      <c r="KJP111" s="747"/>
      <c r="KJQ111" s="747"/>
      <c r="KJR111" s="747"/>
      <c r="KJS111" s="747"/>
      <c r="KJT111" s="747"/>
      <c r="KJU111" s="747"/>
      <c r="KJV111" s="747"/>
      <c r="KJW111" s="747"/>
      <c r="KJX111" s="747"/>
      <c r="KJY111" s="747"/>
      <c r="KJZ111" s="747"/>
      <c r="KKA111" s="747"/>
      <c r="KKB111" s="747"/>
      <c r="KKC111" s="747"/>
      <c r="KKD111" s="747"/>
      <c r="KKE111" s="747"/>
      <c r="KKF111" s="747"/>
      <c r="KKG111" s="747"/>
      <c r="KKH111" s="747"/>
      <c r="KKI111" s="747"/>
      <c r="KKJ111" s="747"/>
      <c r="KKK111" s="747"/>
      <c r="KKL111" s="747"/>
      <c r="KKM111" s="747"/>
      <c r="KKN111" s="747"/>
      <c r="KKO111" s="747"/>
      <c r="KKP111" s="747"/>
      <c r="KKQ111" s="747"/>
      <c r="KKR111" s="747"/>
      <c r="KKS111" s="747"/>
      <c r="KKT111" s="747"/>
      <c r="KKU111" s="747"/>
      <c r="KKV111" s="747"/>
      <c r="KKW111" s="747"/>
      <c r="KKX111" s="747"/>
      <c r="KKY111" s="747"/>
      <c r="KKZ111" s="747"/>
      <c r="KLA111" s="747"/>
      <c r="KLB111" s="747"/>
      <c r="KLC111" s="747"/>
      <c r="KLD111" s="747"/>
      <c r="KLE111" s="747"/>
      <c r="KLF111" s="747"/>
      <c r="KLG111" s="747"/>
      <c r="KLH111" s="747"/>
      <c r="KLI111" s="747"/>
      <c r="KLJ111" s="747"/>
      <c r="KLK111" s="747"/>
      <c r="KLL111" s="747"/>
      <c r="KLM111" s="747"/>
      <c r="KLN111" s="747"/>
      <c r="KLO111" s="747"/>
      <c r="KLP111" s="747"/>
      <c r="KLQ111" s="747"/>
      <c r="KLR111" s="747"/>
      <c r="KLS111" s="747"/>
      <c r="KLT111" s="747"/>
      <c r="KLU111" s="747"/>
      <c r="KLV111" s="747"/>
      <c r="KLW111" s="747"/>
      <c r="KLX111" s="747"/>
      <c r="KLY111" s="747"/>
      <c r="KLZ111" s="747"/>
      <c r="KMA111" s="747"/>
      <c r="KMB111" s="747"/>
      <c r="KMC111" s="747"/>
      <c r="KMD111" s="747"/>
      <c r="KME111" s="747"/>
      <c r="KMF111" s="747"/>
      <c r="KMG111" s="747"/>
      <c r="KMH111" s="747"/>
      <c r="KMI111" s="747"/>
      <c r="KMJ111" s="747"/>
      <c r="KMK111" s="747"/>
      <c r="KML111" s="747"/>
      <c r="KMM111" s="747"/>
      <c r="KMN111" s="747"/>
      <c r="KMO111" s="747"/>
      <c r="KMP111" s="747"/>
      <c r="KMQ111" s="747"/>
      <c r="KMR111" s="747"/>
      <c r="KMS111" s="747"/>
      <c r="KMT111" s="747"/>
      <c r="KMU111" s="747"/>
      <c r="KMV111" s="747"/>
      <c r="KMW111" s="747"/>
      <c r="KMX111" s="747"/>
      <c r="KMY111" s="747"/>
      <c r="KMZ111" s="747"/>
      <c r="KNA111" s="747"/>
      <c r="KNB111" s="747"/>
      <c r="KNC111" s="747"/>
      <c r="KND111" s="747"/>
      <c r="KNE111" s="747"/>
      <c r="KNF111" s="747"/>
      <c r="KNG111" s="747"/>
      <c r="KNH111" s="747"/>
      <c r="KNI111" s="747"/>
      <c r="KNJ111" s="747"/>
      <c r="KNK111" s="747"/>
      <c r="KNL111" s="747"/>
      <c r="KNM111" s="747"/>
      <c r="KNN111" s="747"/>
      <c r="KNO111" s="747"/>
      <c r="KNP111" s="747"/>
      <c r="KNQ111" s="747"/>
      <c r="KNR111" s="747"/>
      <c r="KNS111" s="747"/>
      <c r="KNT111" s="747"/>
      <c r="KNU111" s="747"/>
      <c r="KNV111" s="747"/>
      <c r="KNW111" s="747"/>
      <c r="KNX111" s="747"/>
      <c r="KNY111" s="747"/>
      <c r="KNZ111" s="747"/>
      <c r="KOA111" s="747"/>
      <c r="KOB111" s="747"/>
      <c r="KOC111" s="747"/>
      <c r="KOD111" s="747"/>
      <c r="KOE111" s="747"/>
      <c r="KOF111" s="747"/>
      <c r="KOG111" s="747"/>
      <c r="KOH111" s="747"/>
      <c r="KOI111" s="747"/>
      <c r="KOJ111" s="747"/>
      <c r="KOK111" s="747"/>
      <c r="KOL111" s="747"/>
      <c r="KOM111" s="747"/>
      <c r="KON111" s="747"/>
      <c r="KOO111" s="747"/>
      <c r="KOP111" s="747"/>
      <c r="KOQ111" s="747"/>
      <c r="KOR111" s="747"/>
      <c r="KOS111" s="747"/>
      <c r="KOT111" s="747"/>
      <c r="KOU111" s="747"/>
      <c r="KOV111" s="747"/>
      <c r="KOW111" s="747"/>
      <c r="KOX111" s="747"/>
      <c r="KOY111" s="747"/>
      <c r="KOZ111" s="747"/>
      <c r="KPA111" s="747"/>
      <c r="KPB111" s="747"/>
      <c r="KPC111" s="747"/>
      <c r="KPD111" s="747"/>
      <c r="KPE111" s="747"/>
      <c r="KPF111" s="747"/>
      <c r="KPG111" s="747"/>
      <c r="KPH111" s="747"/>
      <c r="KPI111" s="747"/>
      <c r="KPJ111" s="747"/>
      <c r="KPK111" s="747"/>
      <c r="KPL111" s="747"/>
      <c r="KPM111" s="747"/>
      <c r="KPN111" s="747"/>
      <c r="KPO111" s="747"/>
      <c r="KPP111" s="747"/>
      <c r="KPQ111" s="747"/>
      <c r="KPR111" s="747"/>
      <c r="KPS111" s="747"/>
      <c r="KPT111" s="747"/>
      <c r="KPU111" s="747"/>
      <c r="KPV111" s="747"/>
      <c r="KPW111" s="747"/>
      <c r="KPX111" s="747"/>
      <c r="KPY111" s="747"/>
      <c r="KPZ111" s="747"/>
      <c r="KQA111" s="747"/>
      <c r="KQB111" s="747"/>
      <c r="KQC111" s="747"/>
      <c r="KQD111" s="747"/>
      <c r="KQE111" s="747"/>
      <c r="KQF111" s="747"/>
      <c r="KQG111" s="747"/>
      <c r="KQH111" s="747"/>
      <c r="KQI111" s="747"/>
      <c r="KQJ111" s="747"/>
      <c r="KQK111" s="747"/>
      <c r="KQL111" s="747"/>
      <c r="KQM111" s="747"/>
      <c r="KQN111" s="747"/>
      <c r="KQO111" s="747"/>
      <c r="KQP111" s="747"/>
      <c r="KQQ111" s="747"/>
      <c r="KQR111" s="747"/>
      <c r="KQS111" s="747"/>
      <c r="KQT111" s="747"/>
      <c r="KQU111" s="747"/>
      <c r="KQV111" s="747"/>
      <c r="KQW111" s="747"/>
      <c r="KQX111" s="747"/>
      <c r="KQY111" s="747"/>
      <c r="KQZ111" s="747"/>
      <c r="KRA111" s="747"/>
      <c r="KRB111" s="747"/>
      <c r="KRC111" s="747"/>
      <c r="KRD111" s="747"/>
      <c r="KRE111" s="747"/>
      <c r="KRF111" s="747"/>
      <c r="KRG111" s="747"/>
      <c r="KRH111" s="747"/>
      <c r="KRI111" s="747"/>
      <c r="KRJ111" s="747"/>
      <c r="KRK111" s="747"/>
      <c r="KRL111" s="747"/>
      <c r="KRM111" s="747"/>
      <c r="KRN111" s="747"/>
      <c r="KRO111" s="747"/>
      <c r="KRP111" s="747"/>
      <c r="KRQ111" s="747"/>
      <c r="KRR111" s="747"/>
      <c r="KRS111" s="747"/>
      <c r="KRT111" s="747"/>
      <c r="KRU111" s="747"/>
      <c r="KRV111" s="747"/>
      <c r="KRW111" s="747"/>
      <c r="KRX111" s="747"/>
      <c r="KRY111" s="747"/>
      <c r="KRZ111" s="747"/>
      <c r="KSA111" s="747"/>
      <c r="KSB111" s="747"/>
      <c r="KSC111" s="747"/>
      <c r="KSD111" s="747"/>
      <c r="KSE111" s="747"/>
      <c r="KSF111" s="747"/>
      <c r="KSG111" s="747"/>
      <c r="KSH111" s="747"/>
      <c r="KSI111" s="747"/>
      <c r="KSJ111" s="747"/>
      <c r="KSK111" s="747"/>
      <c r="KSL111" s="747"/>
      <c r="KSM111" s="747"/>
      <c r="KSN111" s="747"/>
      <c r="KSO111" s="747"/>
      <c r="KSP111" s="747"/>
      <c r="KSQ111" s="747"/>
      <c r="KSR111" s="747"/>
      <c r="KSS111" s="747"/>
      <c r="KST111" s="747"/>
      <c r="KSU111" s="747"/>
      <c r="KSV111" s="747"/>
      <c r="KSW111" s="747"/>
      <c r="KSX111" s="747"/>
      <c r="KSY111" s="747"/>
      <c r="KSZ111" s="747"/>
      <c r="KTA111" s="747"/>
      <c r="KTB111" s="747"/>
      <c r="KTC111" s="747"/>
      <c r="KTD111" s="747"/>
      <c r="KTE111" s="747"/>
      <c r="KTF111" s="747"/>
      <c r="KTG111" s="747"/>
      <c r="KTH111" s="747"/>
      <c r="KTI111" s="747"/>
      <c r="KTJ111" s="747"/>
      <c r="KTK111" s="747"/>
      <c r="KTL111" s="747"/>
      <c r="KTM111" s="747"/>
      <c r="KTN111" s="747"/>
      <c r="KTO111" s="747"/>
      <c r="KTP111" s="747"/>
      <c r="KTQ111" s="747"/>
      <c r="KTR111" s="747"/>
      <c r="KTS111" s="747"/>
      <c r="KTT111" s="747"/>
      <c r="KTU111" s="747"/>
      <c r="KTV111" s="747"/>
      <c r="KTW111" s="747"/>
      <c r="KTX111" s="747"/>
      <c r="KTY111" s="747"/>
      <c r="KTZ111" s="747"/>
      <c r="KUA111" s="747"/>
      <c r="KUB111" s="747"/>
      <c r="KUC111" s="747"/>
      <c r="KUD111" s="747"/>
      <c r="KUE111" s="747"/>
      <c r="KUF111" s="747"/>
      <c r="KUG111" s="747"/>
      <c r="KUH111" s="747"/>
      <c r="KUI111" s="747"/>
      <c r="KUJ111" s="747"/>
      <c r="KUK111" s="747"/>
      <c r="KUL111" s="747"/>
      <c r="KUM111" s="747"/>
      <c r="KUN111" s="747"/>
      <c r="KUO111" s="747"/>
      <c r="KUP111" s="747"/>
      <c r="KUQ111" s="747"/>
      <c r="KUR111" s="747"/>
      <c r="KUS111" s="747"/>
      <c r="KUT111" s="747"/>
      <c r="KUU111" s="747"/>
      <c r="KUV111" s="747"/>
      <c r="KUW111" s="747"/>
      <c r="KUX111" s="747"/>
      <c r="KUY111" s="747"/>
      <c r="KUZ111" s="747"/>
      <c r="KVA111" s="747"/>
      <c r="KVB111" s="747"/>
      <c r="KVC111" s="747"/>
      <c r="KVD111" s="747"/>
      <c r="KVE111" s="747"/>
      <c r="KVF111" s="747"/>
      <c r="KVG111" s="747"/>
      <c r="KVH111" s="747"/>
      <c r="KVI111" s="747"/>
      <c r="KVJ111" s="747"/>
      <c r="KVK111" s="747"/>
      <c r="KVL111" s="747"/>
      <c r="KVM111" s="747"/>
      <c r="KVN111" s="747"/>
      <c r="KVO111" s="747"/>
      <c r="KVP111" s="747"/>
      <c r="KVQ111" s="747"/>
      <c r="KVR111" s="747"/>
      <c r="KVS111" s="747"/>
      <c r="KVT111" s="747"/>
      <c r="KVU111" s="747"/>
      <c r="KVV111" s="747"/>
      <c r="KVW111" s="747"/>
      <c r="KVX111" s="747"/>
      <c r="KVY111" s="747"/>
      <c r="KVZ111" s="747"/>
      <c r="KWA111" s="747"/>
      <c r="KWB111" s="747"/>
      <c r="KWC111" s="747"/>
      <c r="KWD111" s="747"/>
      <c r="KWE111" s="747"/>
      <c r="KWF111" s="747"/>
      <c r="KWG111" s="747"/>
      <c r="KWH111" s="747"/>
      <c r="KWI111" s="747"/>
      <c r="KWJ111" s="747"/>
      <c r="KWK111" s="747"/>
      <c r="KWL111" s="747"/>
      <c r="KWM111" s="747"/>
      <c r="KWN111" s="747"/>
      <c r="KWO111" s="747"/>
      <c r="KWP111" s="747"/>
      <c r="KWQ111" s="747"/>
      <c r="KWR111" s="747"/>
      <c r="KWS111" s="747"/>
      <c r="KWT111" s="747"/>
      <c r="KWU111" s="747"/>
      <c r="KWV111" s="747"/>
      <c r="KWW111" s="747"/>
      <c r="KWX111" s="747"/>
      <c r="KWY111" s="747"/>
      <c r="KWZ111" s="747"/>
      <c r="KXA111" s="747"/>
      <c r="KXB111" s="747"/>
      <c r="KXC111" s="747"/>
      <c r="KXD111" s="747"/>
      <c r="KXE111" s="747"/>
      <c r="KXF111" s="747"/>
      <c r="KXG111" s="747"/>
      <c r="KXH111" s="747"/>
      <c r="KXI111" s="747"/>
      <c r="KXJ111" s="747"/>
      <c r="KXK111" s="747"/>
      <c r="KXL111" s="747"/>
      <c r="KXM111" s="747"/>
      <c r="KXN111" s="747"/>
      <c r="KXO111" s="747"/>
      <c r="KXP111" s="747"/>
      <c r="KXQ111" s="747"/>
      <c r="KXR111" s="747"/>
      <c r="KXS111" s="747"/>
      <c r="KXT111" s="747"/>
      <c r="KXU111" s="747"/>
      <c r="KXV111" s="747"/>
      <c r="KXW111" s="747"/>
      <c r="KXX111" s="747"/>
      <c r="KXY111" s="747"/>
      <c r="KXZ111" s="747"/>
      <c r="KYA111" s="747"/>
      <c r="KYB111" s="747"/>
      <c r="KYC111" s="747"/>
      <c r="KYD111" s="747"/>
      <c r="KYE111" s="747"/>
      <c r="KYF111" s="747"/>
      <c r="KYG111" s="747"/>
      <c r="KYH111" s="747"/>
      <c r="KYI111" s="747"/>
      <c r="KYJ111" s="747"/>
      <c r="KYK111" s="747"/>
      <c r="KYL111" s="747"/>
      <c r="KYM111" s="747"/>
      <c r="KYN111" s="747"/>
      <c r="KYO111" s="747"/>
      <c r="KYP111" s="747"/>
      <c r="KYQ111" s="747"/>
      <c r="KYR111" s="747"/>
      <c r="KYS111" s="747"/>
      <c r="KYT111" s="747"/>
      <c r="KYU111" s="747"/>
      <c r="KYV111" s="747"/>
      <c r="KYW111" s="747"/>
      <c r="KYX111" s="747"/>
      <c r="KYY111" s="747"/>
      <c r="KYZ111" s="747"/>
      <c r="KZA111" s="747"/>
      <c r="KZB111" s="747"/>
      <c r="KZC111" s="747"/>
      <c r="KZD111" s="747"/>
      <c r="KZE111" s="747"/>
      <c r="KZF111" s="747"/>
      <c r="KZG111" s="747"/>
      <c r="KZH111" s="747"/>
      <c r="KZI111" s="747"/>
      <c r="KZJ111" s="747"/>
      <c r="KZK111" s="747"/>
      <c r="KZL111" s="747"/>
      <c r="KZM111" s="747"/>
      <c r="KZN111" s="747"/>
      <c r="KZO111" s="747"/>
      <c r="KZP111" s="747"/>
      <c r="KZQ111" s="747"/>
      <c r="KZR111" s="747"/>
      <c r="KZS111" s="747"/>
      <c r="KZT111" s="747"/>
      <c r="KZU111" s="747"/>
      <c r="KZV111" s="747"/>
      <c r="KZW111" s="747"/>
      <c r="KZX111" s="747"/>
      <c r="KZY111" s="747"/>
      <c r="KZZ111" s="747"/>
      <c r="LAA111" s="747"/>
      <c r="LAB111" s="747"/>
      <c r="LAC111" s="747"/>
      <c r="LAD111" s="747"/>
      <c r="LAE111" s="747"/>
      <c r="LAF111" s="747"/>
      <c r="LAG111" s="747"/>
      <c r="LAH111" s="747"/>
      <c r="LAI111" s="747"/>
      <c r="LAJ111" s="747"/>
      <c r="LAK111" s="747"/>
      <c r="LAL111" s="747"/>
      <c r="LAM111" s="747"/>
      <c r="LAN111" s="747"/>
      <c r="LAO111" s="747"/>
      <c r="LAP111" s="747"/>
      <c r="LAQ111" s="747"/>
      <c r="LAR111" s="747"/>
      <c r="LAS111" s="747"/>
      <c r="LAT111" s="747"/>
      <c r="LAU111" s="747"/>
      <c r="LAV111" s="747"/>
      <c r="LAW111" s="747"/>
      <c r="LAX111" s="747"/>
      <c r="LAY111" s="747"/>
      <c r="LAZ111" s="747"/>
      <c r="LBA111" s="747"/>
      <c r="LBB111" s="747"/>
      <c r="LBC111" s="747"/>
      <c r="LBD111" s="747"/>
      <c r="LBE111" s="747"/>
      <c r="LBF111" s="747"/>
      <c r="LBG111" s="747"/>
      <c r="LBH111" s="747"/>
      <c r="LBI111" s="747"/>
      <c r="LBJ111" s="747"/>
      <c r="LBK111" s="747"/>
      <c r="LBL111" s="747"/>
      <c r="LBM111" s="747"/>
      <c r="LBN111" s="747"/>
      <c r="LBO111" s="747"/>
      <c r="LBP111" s="747"/>
      <c r="LBQ111" s="747"/>
      <c r="LBR111" s="747"/>
      <c r="LBS111" s="747"/>
      <c r="LBT111" s="747"/>
      <c r="LBU111" s="747"/>
      <c r="LBV111" s="747"/>
      <c r="LBW111" s="747"/>
      <c r="LBX111" s="747"/>
      <c r="LBY111" s="747"/>
      <c r="LBZ111" s="747"/>
      <c r="LCA111" s="747"/>
      <c r="LCB111" s="747"/>
      <c r="LCC111" s="747"/>
      <c r="LCD111" s="747"/>
      <c r="LCE111" s="747"/>
      <c r="LCF111" s="747"/>
      <c r="LCG111" s="747"/>
      <c r="LCH111" s="747"/>
      <c r="LCI111" s="747"/>
      <c r="LCJ111" s="747"/>
      <c r="LCK111" s="747"/>
      <c r="LCL111" s="747"/>
      <c r="LCM111" s="747"/>
      <c r="LCN111" s="747"/>
      <c r="LCO111" s="747"/>
      <c r="LCP111" s="747"/>
      <c r="LCQ111" s="747"/>
      <c r="LCR111" s="747"/>
      <c r="LCS111" s="747"/>
      <c r="LCT111" s="747"/>
      <c r="LCU111" s="747"/>
      <c r="LCV111" s="747"/>
      <c r="LCW111" s="747"/>
      <c r="LCX111" s="747"/>
      <c r="LCY111" s="747"/>
      <c r="LCZ111" s="747"/>
      <c r="LDA111" s="747"/>
      <c r="LDB111" s="747"/>
      <c r="LDC111" s="747"/>
      <c r="LDD111" s="747"/>
      <c r="LDE111" s="747"/>
      <c r="LDF111" s="747"/>
      <c r="LDG111" s="747"/>
      <c r="LDH111" s="747"/>
      <c r="LDI111" s="747"/>
      <c r="LDJ111" s="747"/>
      <c r="LDK111" s="747"/>
      <c r="LDL111" s="747"/>
      <c r="LDM111" s="747"/>
      <c r="LDN111" s="747"/>
      <c r="LDO111" s="747"/>
      <c r="LDP111" s="747"/>
      <c r="LDQ111" s="747"/>
      <c r="LDR111" s="747"/>
      <c r="LDS111" s="747"/>
      <c r="LDT111" s="747"/>
      <c r="LDU111" s="747"/>
      <c r="LDV111" s="747"/>
      <c r="LDW111" s="747"/>
      <c r="LDX111" s="747"/>
      <c r="LDY111" s="747"/>
      <c r="LDZ111" s="747"/>
      <c r="LEA111" s="747"/>
      <c r="LEB111" s="747"/>
      <c r="LEC111" s="747"/>
      <c r="LED111" s="747"/>
      <c r="LEE111" s="747"/>
      <c r="LEF111" s="747"/>
      <c r="LEG111" s="747"/>
      <c r="LEH111" s="747"/>
      <c r="LEI111" s="747"/>
      <c r="LEJ111" s="747"/>
      <c r="LEK111" s="747"/>
      <c r="LEL111" s="747"/>
      <c r="LEM111" s="747"/>
      <c r="LEN111" s="747"/>
      <c r="LEO111" s="747"/>
      <c r="LEP111" s="747"/>
      <c r="LEQ111" s="747"/>
      <c r="LER111" s="747"/>
      <c r="LES111" s="747"/>
      <c r="LET111" s="747"/>
      <c r="LEU111" s="747"/>
      <c r="LEV111" s="747"/>
      <c r="LEW111" s="747"/>
      <c r="LEX111" s="747"/>
      <c r="LEY111" s="747"/>
      <c r="LEZ111" s="747"/>
      <c r="LFA111" s="747"/>
      <c r="LFB111" s="747"/>
      <c r="LFC111" s="747"/>
      <c r="LFD111" s="747"/>
      <c r="LFE111" s="747"/>
      <c r="LFF111" s="747"/>
      <c r="LFG111" s="747"/>
      <c r="LFH111" s="747"/>
      <c r="LFI111" s="747"/>
      <c r="LFJ111" s="747"/>
      <c r="LFK111" s="747"/>
      <c r="LFL111" s="747"/>
      <c r="LFM111" s="747"/>
      <c r="LFN111" s="747"/>
      <c r="LFO111" s="747"/>
      <c r="LFP111" s="747"/>
      <c r="LFQ111" s="747"/>
      <c r="LFR111" s="747"/>
      <c r="LFS111" s="747"/>
      <c r="LFT111" s="747"/>
      <c r="LFU111" s="747"/>
      <c r="LFV111" s="747"/>
      <c r="LFW111" s="747"/>
      <c r="LFX111" s="747"/>
      <c r="LFY111" s="747"/>
      <c r="LFZ111" s="747"/>
      <c r="LGA111" s="747"/>
      <c r="LGB111" s="747"/>
      <c r="LGC111" s="747"/>
      <c r="LGD111" s="747"/>
      <c r="LGE111" s="747"/>
      <c r="LGF111" s="747"/>
      <c r="LGG111" s="747"/>
      <c r="LGH111" s="747"/>
      <c r="LGI111" s="747"/>
      <c r="LGJ111" s="747"/>
      <c r="LGK111" s="747"/>
      <c r="LGL111" s="747"/>
      <c r="LGM111" s="747"/>
      <c r="LGN111" s="747"/>
      <c r="LGO111" s="747"/>
      <c r="LGP111" s="747"/>
      <c r="LGQ111" s="747"/>
      <c r="LGR111" s="747"/>
      <c r="LGS111" s="747"/>
      <c r="LGT111" s="747"/>
      <c r="LGU111" s="747"/>
      <c r="LGV111" s="747"/>
      <c r="LGW111" s="747"/>
      <c r="LGX111" s="747"/>
      <c r="LGY111" s="747"/>
      <c r="LGZ111" s="747"/>
      <c r="LHA111" s="747"/>
      <c r="LHB111" s="747"/>
      <c r="LHC111" s="747"/>
      <c r="LHD111" s="747"/>
      <c r="LHE111" s="747"/>
      <c r="LHF111" s="747"/>
      <c r="LHG111" s="747"/>
      <c r="LHH111" s="747"/>
      <c r="LHI111" s="747"/>
      <c r="LHJ111" s="747"/>
      <c r="LHK111" s="747"/>
      <c r="LHL111" s="747"/>
      <c r="LHM111" s="747"/>
      <c r="LHN111" s="747"/>
      <c r="LHO111" s="747"/>
      <c r="LHP111" s="747"/>
      <c r="LHQ111" s="747"/>
      <c r="LHR111" s="747"/>
      <c r="LHS111" s="747"/>
      <c r="LHT111" s="747"/>
      <c r="LHU111" s="747"/>
      <c r="LHV111" s="747"/>
      <c r="LHW111" s="747"/>
      <c r="LHX111" s="747"/>
      <c r="LHY111" s="747"/>
      <c r="LHZ111" s="747"/>
      <c r="LIA111" s="747"/>
      <c r="LIB111" s="747"/>
      <c r="LIC111" s="747"/>
      <c r="LID111" s="747"/>
      <c r="LIE111" s="747"/>
      <c r="LIF111" s="747"/>
      <c r="LIG111" s="747"/>
      <c r="LIH111" s="747"/>
      <c r="LII111" s="747"/>
      <c r="LIJ111" s="747"/>
      <c r="LIK111" s="747"/>
      <c r="LIL111" s="747"/>
      <c r="LIM111" s="747"/>
      <c r="LIN111" s="747"/>
      <c r="LIO111" s="747"/>
      <c r="LIP111" s="747"/>
      <c r="LIQ111" s="747"/>
      <c r="LIR111" s="747"/>
      <c r="LIS111" s="747"/>
      <c r="LIT111" s="747"/>
      <c r="LIU111" s="747"/>
      <c r="LIV111" s="747"/>
      <c r="LIW111" s="747"/>
      <c r="LIX111" s="747"/>
      <c r="LIY111" s="747"/>
      <c r="LIZ111" s="747"/>
      <c r="LJA111" s="747"/>
      <c r="LJB111" s="747"/>
      <c r="LJC111" s="747"/>
      <c r="LJD111" s="747"/>
      <c r="LJE111" s="747"/>
      <c r="LJF111" s="747"/>
      <c r="LJG111" s="747"/>
      <c r="LJH111" s="747"/>
      <c r="LJI111" s="747"/>
      <c r="LJJ111" s="747"/>
      <c r="LJK111" s="747"/>
      <c r="LJL111" s="747"/>
      <c r="LJM111" s="747"/>
      <c r="LJN111" s="747"/>
      <c r="LJO111" s="747"/>
      <c r="LJP111" s="747"/>
      <c r="LJQ111" s="747"/>
      <c r="LJR111" s="747"/>
      <c r="LJS111" s="747"/>
      <c r="LJT111" s="747"/>
      <c r="LJU111" s="747"/>
      <c r="LJV111" s="747"/>
      <c r="LJW111" s="747"/>
      <c r="LJX111" s="747"/>
      <c r="LJY111" s="747"/>
      <c r="LJZ111" s="747"/>
      <c r="LKA111" s="747"/>
      <c r="LKB111" s="747"/>
      <c r="LKC111" s="747"/>
      <c r="LKD111" s="747"/>
      <c r="LKE111" s="747"/>
      <c r="LKF111" s="747"/>
      <c r="LKG111" s="747"/>
      <c r="LKH111" s="747"/>
      <c r="LKI111" s="747"/>
      <c r="LKJ111" s="747"/>
      <c r="LKK111" s="747"/>
      <c r="LKL111" s="747"/>
      <c r="LKM111" s="747"/>
      <c r="LKN111" s="747"/>
      <c r="LKO111" s="747"/>
      <c r="LKP111" s="747"/>
      <c r="LKQ111" s="747"/>
      <c r="LKR111" s="747"/>
      <c r="LKS111" s="747"/>
      <c r="LKT111" s="747"/>
      <c r="LKU111" s="747"/>
      <c r="LKV111" s="747"/>
      <c r="LKW111" s="747"/>
      <c r="LKX111" s="747"/>
      <c r="LKY111" s="747"/>
      <c r="LKZ111" s="747"/>
      <c r="LLA111" s="747"/>
      <c r="LLB111" s="747"/>
      <c r="LLC111" s="747"/>
      <c r="LLD111" s="747"/>
      <c r="LLE111" s="747"/>
      <c r="LLF111" s="747"/>
      <c r="LLG111" s="747"/>
      <c r="LLH111" s="747"/>
      <c r="LLI111" s="747"/>
      <c r="LLJ111" s="747"/>
      <c r="LLK111" s="747"/>
      <c r="LLL111" s="747"/>
      <c r="LLM111" s="747"/>
      <c r="LLN111" s="747"/>
      <c r="LLO111" s="747"/>
      <c r="LLP111" s="747"/>
      <c r="LLQ111" s="747"/>
      <c r="LLR111" s="747"/>
      <c r="LLS111" s="747"/>
      <c r="LLT111" s="747"/>
      <c r="LLU111" s="747"/>
      <c r="LLV111" s="747"/>
      <c r="LLW111" s="747"/>
      <c r="LLX111" s="747"/>
      <c r="LLY111" s="747"/>
      <c r="LLZ111" s="747"/>
      <c r="LMA111" s="747"/>
      <c r="LMB111" s="747"/>
      <c r="LMC111" s="747"/>
      <c r="LMD111" s="747"/>
      <c r="LME111" s="747"/>
      <c r="LMF111" s="747"/>
      <c r="LMG111" s="747"/>
      <c r="LMH111" s="747"/>
      <c r="LMI111" s="747"/>
      <c r="LMJ111" s="747"/>
      <c r="LMK111" s="747"/>
      <c r="LML111" s="747"/>
      <c r="LMM111" s="747"/>
      <c r="LMN111" s="747"/>
      <c r="LMO111" s="747"/>
      <c r="LMP111" s="747"/>
      <c r="LMQ111" s="747"/>
      <c r="LMR111" s="747"/>
      <c r="LMS111" s="747"/>
      <c r="LMT111" s="747"/>
      <c r="LMU111" s="747"/>
      <c r="LMV111" s="747"/>
      <c r="LMW111" s="747"/>
      <c r="LMX111" s="747"/>
      <c r="LMY111" s="747"/>
      <c r="LMZ111" s="747"/>
      <c r="LNA111" s="747"/>
      <c r="LNB111" s="747"/>
      <c r="LNC111" s="747"/>
      <c r="LND111" s="747"/>
      <c r="LNE111" s="747"/>
      <c r="LNF111" s="747"/>
      <c r="LNG111" s="747"/>
      <c r="LNH111" s="747"/>
      <c r="LNI111" s="747"/>
      <c r="LNJ111" s="747"/>
      <c r="LNK111" s="747"/>
      <c r="LNL111" s="747"/>
      <c r="LNM111" s="747"/>
      <c r="LNN111" s="747"/>
      <c r="LNO111" s="747"/>
      <c r="LNP111" s="747"/>
      <c r="LNQ111" s="747"/>
      <c r="LNR111" s="747"/>
      <c r="LNS111" s="747"/>
      <c r="LNT111" s="747"/>
      <c r="LNU111" s="747"/>
      <c r="LNV111" s="747"/>
      <c r="LNW111" s="747"/>
      <c r="LNX111" s="747"/>
      <c r="LNY111" s="747"/>
      <c r="LNZ111" s="747"/>
      <c r="LOA111" s="747"/>
      <c r="LOB111" s="747"/>
      <c r="LOC111" s="747"/>
      <c r="LOD111" s="747"/>
      <c r="LOE111" s="747"/>
      <c r="LOF111" s="747"/>
      <c r="LOG111" s="747"/>
      <c r="LOH111" s="747"/>
      <c r="LOI111" s="747"/>
      <c r="LOJ111" s="747"/>
      <c r="LOK111" s="747"/>
      <c r="LOL111" s="747"/>
      <c r="LOM111" s="747"/>
      <c r="LON111" s="747"/>
      <c r="LOO111" s="747"/>
      <c r="LOP111" s="747"/>
      <c r="LOQ111" s="747"/>
      <c r="LOR111" s="747"/>
      <c r="LOS111" s="747"/>
      <c r="LOT111" s="747"/>
      <c r="LOU111" s="747"/>
      <c r="LOV111" s="747"/>
      <c r="LOW111" s="747"/>
      <c r="LOX111" s="747"/>
      <c r="LOY111" s="747"/>
      <c r="LOZ111" s="747"/>
      <c r="LPA111" s="747"/>
      <c r="LPB111" s="747"/>
      <c r="LPC111" s="747"/>
      <c r="LPD111" s="747"/>
      <c r="LPE111" s="747"/>
      <c r="LPF111" s="747"/>
      <c r="LPG111" s="747"/>
      <c r="LPH111" s="747"/>
      <c r="LPI111" s="747"/>
      <c r="LPJ111" s="747"/>
      <c r="LPK111" s="747"/>
      <c r="LPL111" s="747"/>
      <c r="LPM111" s="747"/>
      <c r="LPN111" s="747"/>
      <c r="LPO111" s="747"/>
      <c r="LPP111" s="747"/>
      <c r="LPQ111" s="747"/>
      <c r="LPR111" s="747"/>
      <c r="LPS111" s="747"/>
      <c r="LPT111" s="747"/>
      <c r="LPU111" s="747"/>
      <c r="LPV111" s="747"/>
      <c r="LPW111" s="747"/>
      <c r="LPX111" s="747"/>
      <c r="LPY111" s="747"/>
      <c r="LPZ111" s="747"/>
      <c r="LQA111" s="747"/>
      <c r="LQB111" s="747"/>
      <c r="LQC111" s="747"/>
      <c r="LQD111" s="747"/>
      <c r="LQE111" s="747"/>
      <c r="LQF111" s="747"/>
      <c r="LQG111" s="747"/>
      <c r="LQH111" s="747"/>
      <c r="LQI111" s="747"/>
      <c r="LQJ111" s="747"/>
      <c r="LQK111" s="747"/>
      <c r="LQL111" s="747"/>
      <c r="LQM111" s="747"/>
      <c r="LQN111" s="747"/>
      <c r="LQO111" s="747"/>
      <c r="LQP111" s="747"/>
      <c r="LQQ111" s="747"/>
      <c r="LQR111" s="747"/>
      <c r="LQS111" s="747"/>
      <c r="LQT111" s="747"/>
      <c r="LQU111" s="747"/>
      <c r="LQV111" s="747"/>
      <c r="LQW111" s="747"/>
      <c r="LQX111" s="747"/>
      <c r="LQY111" s="747"/>
      <c r="LQZ111" s="747"/>
      <c r="LRA111" s="747"/>
      <c r="LRB111" s="747"/>
      <c r="LRC111" s="747"/>
      <c r="LRD111" s="747"/>
      <c r="LRE111" s="747"/>
      <c r="LRF111" s="747"/>
      <c r="LRG111" s="747"/>
      <c r="LRH111" s="747"/>
      <c r="LRI111" s="747"/>
      <c r="LRJ111" s="747"/>
      <c r="LRK111" s="747"/>
      <c r="LRL111" s="747"/>
      <c r="LRM111" s="747"/>
      <c r="LRN111" s="747"/>
      <c r="LRO111" s="747"/>
      <c r="LRP111" s="747"/>
      <c r="LRQ111" s="747"/>
      <c r="LRR111" s="747"/>
      <c r="LRS111" s="747"/>
      <c r="LRT111" s="747"/>
      <c r="LRU111" s="747"/>
      <c r="LRV111" s="747"/>
      <c r="LRW111" s="747"/>
      <c r="LRX111" s="747"/>
      <c r="LRY111" s="747"/>
      <c r="LRZ111" s="747"/>
      <c r="LSA111" s="747"/>
      <c r="LSB111" s="747"/>
      <c r="LSC111" s="747"/>
      <c r="LSD111" s="747"/>
      <c r="LSE111" s="747"/>
      <c r="LSF111" s="747"/>
      <c r="LSG111" s="747"/>
      <c r="LSH111" s="747"/>
      <c r="LSI111" s="747"/>
      <c r="LSJ111" s="747"/>
      <c r="LSK111" s="747"/>
      <c r="LSL111" s="747"/>
      <c r="LSM111" s="747"/>
      <c r="LSN111" s="747"/>
      <c r="LSO111" s="747"/>
      <c r="LSP111" s="747"/>
      <c r="LSQ111" s="747"/>
      <c r="LSR111" s="747"/>
      <c r="LSS111" s="747"/>
      <c r="LST111" s="747"/>
      <c r="LSU111" s="747"/>
      <c r="LSV111" s="747"/>
      <c r="LSW111" s="747"/>
      <c r="LSX111" s="747"/>
      <c r="LSY111" s="747"/>
      <c r="LSZ111" s="747"/>
      <c r="LTA111" s="747"/>
      <c r="LTB111" s="747"/>
      <c r="LTC111" s="747"/>
      <c r="LTD111" s="747"/>
      <c r="LTE111" s="747"/>
      <c r="LTF111" s="747"/>
      <c r="LTG111" s="747"/>
      <c r="LTH111" s="747"/>
      <c r="LTI111" s="747"/>
      <c r="LTJ111" s="747"/>
      <c r="LTK111" s="747"/>
      <c r="LTL111" s="747"/>
      <c r="LTM111" s="747"/>
      <c r="LTN111" s="747"/>
      <c r="LTO111" s="747"/>
      <c r="LTP111" s="747"/>
      <c r="LTQ111" s="747"/>
      <c r="LTR111" s="747"/>
      <c r="LTS111" s="747"/>
      <c r="LTT111" s="747"/>
      <c r="LTU111" s="747"/>
      <c r="LTV111" s="747"/>
      <c r="LTW111" s="747"/>
      <c r="LTX111" s="747"/>
      <c r="LTY111" s="747"/>
      <c r="LTZ111" s="747"/>
      <c r="LUA111" s="747"/>
      <c r="LUB111" s="747"/>
      <c r="LUC111" s="747"/>
      <c r="LUD111" s="747"/>
      <c r="LUE111" s="747"/>
      <c r="LUF111" s="747"/>
      <c r="LUG111" s="747"/>
      <c r="LUH111" s="747"/>
      <c r="LUI111" s="747"/>
      <c r="LUJ111" s="747"/>
      <c r="LUK111" s="747"/>
      <c r="LUL111" s="747"/>
      <c r="LUM111" s="747"/>
      <c r="LUN111" s="747"/>
      <c r="LUO111" s="747"/>
      <c r="LUP111" s="747"/>
      <c r="LUQ111" s="747"/>
      <c r="LUR111" s="747"/>
      <c r="LUS111" s="747"/>
      <c r="LUT111" s="747"/>
      <c r="LUU111" s="747"/>
      <c r="LUV111" s="747"/>
      <c r="LUW111" s="747"/>
      <c r="LUX111" s="747"/>
      <c r="LUY111" s="747"/>
      <c r="LUZ111" s="747"/>
      <c r="LVA111" s="747"/>
      <c r="LVB111" s="747"/>
      <c r="LVC111" s="747"/>
      <c r="LVD111" s="747"/>
      <c r="LVE111" s="747"/>
      <c r="LVF111" s="747"/>
      <c r="LVG111" s="747"/>
      <c r="LVH111" s="747"/>
      <c r="LVI111" s="747"/>
      <c r="LVJ111" s="747"/>
      <c r="LVK111" s="747"/>
      <c r="LVL111" s="747"/>
      <c r="LVM111" s="747"/>
      <c r="LVN111" s="747"/>
      <c r="LVO111" s="747"/>
      <c r="LVP111" s="747"/>
      <c r="LVQ111" s="747"/>
      <c r="LVR111" s="747"/>
      <c r="LVS111" s="747"/>
      <c r="LVT111" s="747"/>
      <c r="LVU111" s="747"/>
      <c r="LVV111" s="747"/>
      <c r="LVW111" s="747"/>
      <c r="LVX111" s="747"/>
      <c r="LVY111" s="747"/>
      <c r="LVZ111" s="747"/>
      <c r="LWA111" s="747"/>
      <c r="LWB111" s="747"/>
      <c r="LWC111" s="747"/>
      <c r="LWD111" s="747"/>
      <c r="LWE111" s="747"/>
      <c r="LWF111" s="747"/>
      <c r="LWG111" s="747"/>
      <c r="LWH111" s="747"/>
      <c r="LWI111" s="747"/>
      <c r="LWJ111" s="747"/>
      <c r="LWK111" s="747"/>
      <c r="LWL111" s="747"/>
      <c r="LWM111" s="747"/>
      <c r="LWN111" s="747"/>
      <c r="LWO111" s="747"/>
      <c r="LWP111" s="747"/>
      <c r="LWQ111" s="747"/>
      <c r="LWR111" s="747"/>
      <c r="LWS111" s="747"/>
      <c r="LWT111" s="747"/>
      <c r="LWU111" s="747"/>
      <c r="LWV111" s="747"/>
      <c r="LWW111" s="747"/>
      <c r="LWX111" s="747"/>
      <c r="LWY111" s="747"/>
      <c r="LWZ111" s="747"/>
      <c r="LXA111" s="747"/>
      <c r="LXB111" s="747"/>
      <c r="LXC111" s="747"/>
      <c r="LXD111" s="747"/>
      <c r="LXE111" s="747"/>
      <c r="LXF111" s="747"/>
      <c r="LXG111" s="747"/>
      <c r="LXH111" s="747"/>
      <c r="LXI111" s="747"/>
      <c r="LXJ111" s="747"/>
      <c r="LXK111" s="747"/>
      <c r="LXL111" s="747"/>
      <c r="LXM111" s="747"/>
      <c r="LXN111" s="747"/>
      <c r="LXO111" s="747"/>
      <c r="LXP111" s="747"/>
      <c r="LXQ111" s="747"/>
      <c r="LXR111" s="747"/>
      <c r="LXS111" s="747"/>
      <c r="LXT111" s="747"/>
      <c r="LXU111" s="747"/>
      <c r="LXV111" s="747"/>
      <c r="LXW111" s="747"/>
      <c r="LXX111" s="747"/>
      <c r="LXY111" s="747"/>
      <c r="LXZ111" s="747"/>
      <c r="LYA111" s="747"/>
      <c r="LYB111" s="747"/>
      <c r="LYC111" s="747"/>
      <c r="LYD111" s="747"/>
      <c r="LYE111" s="747"/>
      <c r="LYF111" s="747"/>
      <c r="LYG111" s="747"/>
      <c r="LYH111" s="747"/>
      <c r="LYI111" s="747"/>
      <c r="LYJ111" s="747"/>
      <c r="LYK111" s="747"/>
      <c r="LYL111" s="747"/>
      <c r="LYM111" s="747"/>
      <c r="LYN111" s="747"/>
      <c r="LYO111" s="747"/>
      <c r="LYP111" s="747"/>
      <c r="LYQ111" s="747"/>
      <c r="LYR111" s="747"/>
      <c r="LYS111" s="747"/>
      <c r="LYT111" s="747"/>
      <c r="LYU111" s="747"/>
      <c r="LYV111" s="747"/>
      <c r="LYW111" s="747"/>
      <c r="LYX111" s="747"/>
      <c r="LYY111" s="747"/>
      <c r="LYZ111" s="747"/>
      <c r="LZA111" s="747"/>
      <c r="LZB111" s="747"/>
      <c r="LZC111" s="747"/>
      <c r="LZD111" s="747"/>
      <c r="LZE111" s="747"/>
      <c r="LZF111" s="747"/>
      <c r="LZG111" s="747"/>
      <c r="LZH111" s="747"/>
      <c r="LZI111" s="747"/>
      <c r="LZJ111" s="747"/>
      <c r="LZK111" s="747"/>
      <c r="LZL111" s="747"/>
      <c r="LZM111" s="747"/>
      <c r="LZN111" s="747"/>
      <c r="LZO111" s="747"/>
      <c r="LZP111" s="747"/>
      <c r="LZQ111" s="747"/>
      <c r="LZR111" s="747"/>
      <c r="LZS111" s="747"/>
      <c r="LZT111" s="747"/>
      <c r="LZU111" s="747"/>
      <c r="LZV111" s="747"/>
      <c r="LZW111" s="747"/>
      <c r="LZX111" s="747"/>
      <c r="LZY111" s="747"/>
      <c r="LZZ111" s="747"/>
      <c r="MAA111" s="747"/>
      <c r="MAB111" s="747"/>
      <c r="MAC111" s="747"/>
      <c r="MAD111" s="747"/>
      <c r="MAE111" s="747"/>
      <c r="MAF111" s="747"/>
      <c r="MAG111" s="747"/>
      <c r="MAH111" s="747"/>
      <c r="MAI111" s="747"/>
      <c r="MAJ111" s="747"/>
      <c r="MAK111" s="747"/>
      <c r="MAL111" s="747"/>
      <c r="MAM111" s="747"/>
      <c r="MAN111" s="747"/>
      <c r="MAO111" s="747"/>
      <c r="MAP111" s="747"/>
      <c r="MAQ111" s="747"/>
      <c r="MAR111" s="747"/>
      <c r="MAS111" s="747"/>
      <c r="MAT111" s="747"/>
      <c r="MAU111" s="747"/>
      <c r="MAV111" s="747"/>
      <c r="MAW111" s="747"/>
      <c r="MAX111" s="747"/>
      <c r="MAY111" s="747"/>
      <c r="MAZ111" s="747"/>
      <c r="MBA111" s="747"/>
      <c r="MBB111" s="747"/>
      <c r="MBC111" s="747"/>
      <c r="MBD111" s="747"/>
      <c r="MBE111" s="747"/>
      <c r="MBF111" s="747"/>
      <c r="MBG111" s="747"/>
      <c r="MBH111" s="747"/>
      <c r="MBI111" s="747"/>
      <c r="MBJ111" s="747"/>
      <c r="MBK111" s="747"/>
      <c r="MBL111" s="747"/>
      <c r="MBM111" s="747"/>
      <c r="MBN111" s="747"/>
      <c r="MBO111" s="747"/>
      <c r="MBP111" s="747"/>
      <c r="MBQ111" s="747"/>
      <c r="MBR111" s="747"/>
      <c r="MBS111" s="747"/>
      <c r="MBT111" s="747"/>
      <c r="MBU111" s="747"/>
      <c r="MBV111" s="747"/>
      <c r="MBW111" s="747"/>
      <c r="MBX111" s="747"/>
      <c r="MBY111" s="747"/>
      <c r="MBZ111" s="747"/>
      <c r="MCA111" s="747"/>
      <c r="MCB111" s="747"/>
      <c r="MCC111" s="747"/>
      <c r="MCD111" s="747"/>
      <c r="MCE111" s="747"/>
      <c r="MCF111" s="747"/>
      <c r="MCG111" s="747"/>
      <c r="MCH111" s="747"/>
      <c r="MCI111" s="747"/>
      <c r="MCJ111" s="747"/>
      <c r="MCK111" s="747"/>
      <c r="MCL111" s="747"/>
      <c r="MCM111" s="747"/>
      <c r="MCN111" s="747"/>
      <c r="MCO111" s="747"/>
      <c r="MCP111" s="747"/>
      <c r="MCQ111" s="747"/>
      <c r="MCR111" s="747"/>
      <c r="MCS111" s="747"/>
      <c r="MCT111" s="747"/>
      <c r="MCU111" s="747"/>
      <c r="MCV111" s="747"/>
      <c r="MCW111" s="747"/>
      <c r="MCX111" s="747"/>
      <c r="MCY111" s="747"/>
      <c r="MCZ111" s="747"/>
      <c r="MDA111" s="747"/>
      <c r="MDB111" s="747"/>
      <c r="MDC111" s="747"/>
      <c r="MDD111" s="747"/>
      <c r="MDE111" s="747"/>
      <c r="MDF111" s="747"/>
      <c r="MDG111" s="747"/>
      <c r="MDH111" s="747"/>
      <c r="MDI111" s="747"/>
      <c r="MDJ111" s="747"/>
      <c r="MDK111" s="747"/>
      <c r="MDL111" s="747"/>
      <c r="MDM111" s="747"/>
      <c r="MDN111" s="747"/>
      <c r="MDO111" s="747"/>
      <c r="MDP111" s="747"/>
      <c r="MDQ111" s="747"/>
      <c r="MDR111" s="747"/>
      <c r="MDS111" s="747"/>
      <c r="MDT111" s="747"/>
      <c r="MDU111" s="747"/>
      <c r="MDV111" s="747"/>
      <c r="MDW111" s="747"/>
      <c r="MDX111" s="747"/>
      <c r="MDY111" s="747"/>
      <c r="MDZ111" s="747"/>
      <c r="MEA111" s="747"/>
      <c r="MEB111" s="747"/>
      <c r="MEC111" s="747"/>
      <c r="MED111" s="747"/>
      <c r="MEE111" s="747"/>
      <c r="MEF111" s="747"/>
      <c r="MEG111" s="747"/>
      <c r="MEH111" s="747"/>
      <c r="MEI111" s="747"/>
      <c r="MEJ111" s="747"/>
      <c r="MEK111" s="747"/>
      <c r="MEL111" s="747"/>
      <c r="MEM111" s="747"/>
      <c r="MEN111" s="747"/>
      <c r="MEO111" s="747"/>
      <c r="MEP111" s="747"/>
      <c r="MEQ111" s="747"/>
      <c r="MER111" s="747"/>
      <c r="MES111" s="747"/>
      <c r="MET111" s="747"/>
      <c r="MEU111" s="747"/>
      <c r="MEV111" s="747"/>
      <c r="MEW111" s="747"/>
      <c r="MEX111" s="747"/>
      <c r="MEY111" s="747"/>
      <c r="MEZ111" s="747"/>
      <c r="MFA111" s="747"/>
      <c r="MFB111" s="747"/>
      <c r="MFC111" s="747"/>
      <c r="MFD111" s="747"/>
      <c r="MFE111" s="747"/>
      <c r="MFF111" s="747"/>
      <c r="MFG111" s="747"/>
      <c r="MFH111" s="747"/>
      <c r="MFI111" s="747"/>
      <c r="MFJ111" s="747"/>
      <c r="MFK111" s="747"/>
      <c r="MFL111" s="747"/>
      <c r="MFM111" s="747"/>
      <c r="MFN111" s="747"/>
      <c r="MFO111" s="747"/>
      <c r="MFP111" s="747"/>
      <c r="MFQ111" s="747"/>
      <c r="MFR111" s="747"/>
      <c r="MFS111" s="747"/>
      <c r="MFT111" s="747"/>
      <c r="MFU111" s="747"/>
      <c r="MFV111" s="747"/>
      <c r="MFW111" s="747"/>
      <c r="MFX111" s="747"/>
      <c r="MFY111" s="747"/>
      <c r="MFZ111" s="747"/>
      <c r="MGA111" s="747"/>
      <c r="MGB111" s="747"/>
      <c r="MGC111" s="747"/>
      <c r="MGD111" s="747"/>
      <c r="MGE111" s="747"/>
      <c r="MGF111" s="747"/>
      <c r="MGG111" s="747"/>
      <c r="MGH111" s="747"/>
      <c r="MGI111" s="747"/>
      <c r="MGJ111" s="747"/>
      <c r="MGK111" s="747"/>
      <c r="MGL111" s="747"/>
      <c r="MGM111" s="747"/>
      <c r="MGN111" s="747"/>
      <c r="MGO111" s="747"/>
      <c r="MGP111" s="747"/>
      <c r="MGQ111" s="747"/>
      <c r="MGR111" s="747"/>
      <c r="MGS111" s="747"/>
      <c r="MGT111" s="747"/>
      <c r="MGU111" s="747"/>
      <c r="MGV111" s="747"/>
      <c r="MGW111" s="747"/>
      <c r="MGX111" s="747"/>
      <c r="MGY111" s="747"/>
      <c r="MGZ111" s="747"/>
      <c r="MHA111" s="747"/>
      <c r="MHB111" s="747"/>
      <c r="MHC111" s="747"/>
      <c r="MHD111" s="747"/>
      <c r="MHE111" s="747"/>
      <c r="MHF111" s="747"/>
      <c r="MHG111" s="747"/>
      <c r="MHH111" s="747"/>
      <c r="MHI111" s="747"/>
      <c r="MHJ111" s="747"/>
      <c r="MHK111" s="747"/>
      <c r="MHL111" s="747"/>
      <c r="MHM111" s="747"/>
      <c r="MHN111" s="747"/>
      <c r="MHO111" s="747"/>
      <c r="MHP111" s="747"/>
      <c r="MHQ111" s="747"/>
      <c r="MHR111" s="747"/>
      <c r="MHS111" s="747"/>
      <c r="MHT111" s="747"/>
      <c r="MHU111" s="747"/>
      <c r="MHV111" s="747"/>
      <c r="MHW111" s="747"/>
      <c r="MHX111" s="747"/>
      <c r="MHY111" s="747"/>
      <c r="MHZ111" s="747"/>
      <c r="MIA111" s="747"/>
      <c r="MIB111" s="747"/>
      <c r="MIC111" s="747"/>
      <c r="MID111" s="747"/>
      <c r="MIE111" s="747"/>
      <c r="MIF111" s="747"/>
      <c r="MIG111" s="747"/>
      <c r="MIH111" s="747"/>
      <c r="MII111" s="747"/>
      <c r="MIJ111" s="747"/>
      <c r="MIK111" s="747"/>
      <c r="MIL111" s="747"/>
      <c r="MIM111" s="747"/>
      <c r="MIN111" s="747"/>
      <c r="MIO111" s="747"/>
      <c r="MIP111" s="747"/>
      <c r="MIQ111" s="747"/>
      <c r="MIR111" s="747"/>
      <c r="MIS111" s="747"/>
      <c r="MIT111" s="747"/>
      <c r="MIU111" s="747"/>
      <c r="MIV111" s="747"/>
      <c r="MIW111" s="747"/>
      <c r="MIX111" s="747"/>
      <c r="MIY111" s="747"/>
      <c r="MIZ111" s="747"/>
      <c r="MJA111" s="747"/>
      <c r="MJB111" s="747"/>
      <c r="MJC111" s="747"/>
      <c r="MJD111" s="747"/>
      <c r="MJE111" s="747"/>
      <c r="MJF111" s="747"/>
      <c r="MJG111" s="747"/>
      <c r="MJH111" s="747"/>
      <c r="MJI111" s="747"/>
      <c r="MJJ111" s="747"/>
      <c r="MJK111" s="747"/>
      <c r="MJL111" s="747"/>
      <c r="MJM111" s="747"/>
      <c r="MJN111" s="747"/>
      <c r="MJO111" s="747"/>
      <c r="MJP111" s="747"/>
      <c r="MJQ111" s="747"/>
      <c r="MJR111" s="747"/>
      <c r="MJS111" s="747"/>
      <c r="MJT111" s="747"/>
      <c r="MJU111" s="747"/>
      <c r="MJV111" s="747"/>
      <c r="MJW111" s="747"/>
      <c r="MJX111" s="747"/>
      <c r="MJY111" s="747"/>
      <c r="MJZ111" s="747"/>
      <c r="MKA111" s="747"/>
      <c r="MKB111" s="747"/>
      <c r="MKC111" s="747"/>
      <c r="MKD111" s="747"/>
      <c r="MKE111" s="747"/>
      <c r="MKF111" s="747"/>
      <c r="MKG111" s="747"/>
      <c r="MKH111" s="747"/>
      <c r="MKI111" s="747"/>
      <c r="MKJ111" s="747"/>
      <c r="MKK111" s="747"/>
      <c r="MKL111" s="747"/>
      <c r="MKM111" s="747"/>
      <c r="MKN111" s="747"/>
      <c r="MKO111" s="747"/>
      <c r="MKP111" s="747"/>
      <c r="MKQ111" s="747"/>
      <c r="MKR111" s="747"/>
      <c r="MKS111" s="747"/>
      <c r="MKT111" s="747"/>
      <c r="MKU111" s="747"/>
      <c r="MKV111" s="747"/>
      <c r="MKW111" s="747"/>
      <c r="MKX111" s="747"/>
      <c r="MKY111" s="747"/>
      <c r="MKZ111" s="747"/>
      <c r="MLA111" s="747"/>
      <c r="MLB111" s="747"/>
      <c r="MLC111" s="747"/>
      <c r="MLD111" s="747"/>
      <c r="MLE111" s="747"/>
      <c r="MLF111" s="747"/>
      <c r="MLG111" s="747"/>
      <c r="MLH111" s="747"/>
      <c r="MLI111" s="747"/>
      <c r="MLJ111" s="747"/>
      <c r="MLK111" s="747"/>
      <c r="MLL111" s="747"/>
      <c r="MLM111" s="747"/>
      <c r="MLN111" s="747"/>
      <c r="MLO111" s="747"/>
      <c r="MLP111" s="747"/>
      <c r="MLQ111" s="747"/>
      <c r="MLR111" s="747"/>
      <c r="MLS111" s="747"/>
      <c r="MLT111" s="747"/>
      <c r="MLU111" s="747"/>
      <c r="MLV111" s="747"/>
      <c r="MLW111" s="747"/>
      <c r="MLX111" s="747"/>
      <c r="MLY111" s="747"/>
      <c r="MLZ111" s="747"/>
      <c r="MMA111" s="747"/>
      <c r="MMB111" s="747"/>
      <c r="MMC111" s="747"/>
      <c r="MMD111" s="747"/>
      <c r="MME111" s="747"/>
      <c r="MMF111" s="747"/>
      <c r="MMG111" s="747"/>
      <c r="MMH111" s="747"/>
      <c r="MMI111" s="747"/>
      <c r="MMJ111" s="747"/>
      <c r="MMK111" s="747"/>
      <c r="MML111" s="747"/>
      <c r="MMM111" s="747"/>
      <c r="MMN111" s="747"/>
      <c r="MMO111" s="747"/>
      <c r="MMP111" s="747"/>
      <c r="MMQ111" s="747"/>
      <c r="MMR111" s="747"/>
      <c r="MMS111" s="747"/>
      <c r="MMT111" s="747"/>
      <c r="MMU111" s="747"/>
      <c r="MMV111" s="747"/>
      <c r="MMW111" s="747"/>
      <c r="MMX111" s="747"/>
      <c r="MMY111" s="747"/>
      <c r="MMZ111" s="747"/>
      <c r="MNA111" s="747"/>
      <c r="MNB111" s="747"/>
      <c r="MNC111" s="747"/>
      <c r="MND111" s="747"/>
      <c r="MNE111" s="747"/>
      <c r="MNF111" s="747"/>
      <c r="MNG111" s="747"/>
      <c r="MNH111" s="747"/>
      <c r="MNI111" s="747"/>
      <c r="MNJ111" s="747"/>
      <c r="MNK111" s="747"/>
      <c r="MNL111" s="747"/>
      <c r="MNM111" s="747"/>
      <c r="MNN111" s="747"/>
      <c r="MNO111" s="747"/>
      <c r="MNP111" s="747"/>
      <c r="MNQ111" s="747"/>
      <c r="MNR111" s="747"/>
      <c r="MNS111" s="747"/>
      <c r="MNT111" s="747"/>
      <c r="MNU111" s="747"/>
      <c r="MNV111" s="747"/>
      <c r="MNW111" s="747"/>
      <c r="MNX111" s="747"/>
      <c r="MNY111" s="747"/>
      <c r="MNZ111" s="747"/>
      <c r="MOA111" s="747"/>
      <c r="MOB111" s="747"/>
      <c r="MOC111" s="747"/>
      <c r="MOD111" s="747"/>
      <c r="MOE111" s="747"/>
      <c r="MOF111" s="747"/>
      <c r="MOG111" s="747"/>
      <c r="MOH111" s="747"/>
      <c r="MOI111" s="747"/>
      <c r="MOJ111" s="747"/>
      <c r="MOK111" s="747"/>
      <c r="MOL111" s="747"/>
      <c r="MOM111" s="747"/>
      <c r="MON111" s="747"/>
      <c r="MOO111" s="747"/>
      <c r="MOP111" s="747"/>
      <c r="MOQ111" s="747"/>
      <c r="MOR111" s="747"/>
      <c r="MOS111" s="747"/>
      <c r="MOT111" s="747"/>
      <c r="MOU111" s="747"/>
      <c r="MOV111" s="747"/>
      <c r="MOW111" s="747"/>
      <c r="MOX111" s="747"/>
      <c r="MOY111" s="747"/>
      <c r="MOZ111" s="747"/>
      <c r="MPA111" s="747"/>
      <c r="MPB111" s="747"/>
      <c r="MPC111" s="747"/>
      <c r="MPD111" s="747"/>
      <c r="MPE111" s="747"/>
      <c r="MPF111" s="747"/>
      <c r="MPG111" s="747"/>
      <c r="MPH111" s="747"/>
      <c r="MPI111" s="747"/>
      <c r="MPJ111" s="747"/>
      <c r="MPK111" s="747"/>
      <c r="MPL111" s="747"/>
      <c r="MPM111" s="747"/>
      <c r="MPN111" s="747"/>
      <c r="MPO111" s="747"/>
      <c r="MPP111" s="747"/>
      <c r="MPQ111" s="747"/>
      <c r="MPR111" s="747"/>
      <c r="MPS111" s="747"/>
      <c r="MPT111" s="747"/>
      <c r="MPU111" s="747"/>
      <c r="MPV111" s="747"/>
      <c r="MPW111" s="747"/>
      <c r="MPX111" s="747"/>
      <c r="MPY111" s="747"/>
      <c r="MPZ111" s="747"/>
      <c r="MQA111" s="747"/>
      <c r="MQB111" s="747"/>
      <c r="MQC111" s="747"/>
      <c r="MQD111" s="747"/>
      <c r="MQE111" s="747"/>
      <c r="MQF111" s="747"/>
      <c r="MQG111" s="747"/>
      <c r="MQH111" s="747"/>
      <c r="MQI111" s="747"/>
      <c r="MQJ111" s="747"/>
      <c r="MQK111" s="747"/>
      <c r="MQL111" s="747"/>
      <c r="MQM111" s="747"/>
      <c r="MQN111" s="747"/>
      <c r="MQO111" s="747"/>
      <c r="MQP111" s="747"/>
      <c r="MQQ111" s="747"/>
      <c r="MQR111" s="747"/>
      <c r="MQS111" s="747"/>
      <c r="MQT111" s="747"/>
      <c r="MQU111" s="747"/>
      <c r="MQV111" s="747"/>
      <c r="MQW111" s="747"/>
      <c r="MQX111" s="747"/>
      <c r="MQY111" s="747"/>
      <c r="MQZ111" s="747"/>
      <c r="MRA111" s="747"/>
      <c r="MRB111" s="747"/>
      <c r="MRC111" s="747"/>
      <c r="MRD111" s="747"/>
      <c r="MRE111" s="747"/>
      <c r="MRF111" s="747"/>
      <c r="MRG111" s="747"/>
      <c r="MRH111" s="747"/>
      <c r="MRI111" s="747"/>
      <c r="MRJ111" s="747"/>
      <c r="MRK111" s="747"/>
      <c r="MRL111" s="747"/>
      <c r="MRM111" s="747"/>
      <c r="MRN111" s="747"/>
      <c r="MRO111" s="747"/>
      <c r="MRP111" s="747"/>
      <c r="MRQ111" s="747"/>
      <c r="MRR111" s="747"/>
      <c r="MRS111" s="747"/>
      <c r="MRT111" s="747"/>
      <c r="MRU111" s="747"/>
      <c r="MRV111" s="747"/>
      <c r="MRW111" s="747"/>
      <c r="MRX111" s="747"/>
      <c r="MRY111" s="747"/>
      <c r="MRZ111" s="747"/>
      <c r="MSA111" s="747"/>
      <c r="MSB111" s="747"/>
      <c r="MSC111" s="747"/>
      <c r="MSD111" s="747"/>
      <c r="MSE111" s="747"/>
      <c r="MSF111" s="747"/>
      <c r="MSG111" s="747"/>
      <c r="MSH111" s="747"/>
      <c r="MSI111" s="747"/>
      <c r="MSJ111" s="747"/>
      <c r="MSK111" s="747"/>
      <c r="MSL111" s="747"/>
      <c r="MSM111" s="747"/>
      <c r="MSN111" s="747"/>
      <c r="MSO111" s="747"/>
      <c r="MSP111" s="747"/>
      <c r="MSQ111" s="747"/>
      <c r="MSR111" s="747"/>
      <c r="MSS111" s="747"/>
      <c r="MST111" s="747"/>
      <c r="MSU111" s="747"/>
      <c r="MSV111" s="747"/>
      <c r="MSW111" s="747"/>
      <c r="MSX111" s="747"/>
      <c r="MSY111" s="747"/>
      <c r="MSZ111" s="747"/>
      <c r="MTA111" s="747"/>
      <c r="MTB111" s="747"/>
      <c r="MTC111" s="747"/>
      <c r="MTD111" s="747"/>
      <c r="MTE111" s="747"/>
      <c r="MTF111" s="747"/>
      <c r="MTG111" s="747"/>
      <c r="MTH111" s="747"/>
      <c r="MTI111" s="747"/>
      <c r="MTJ111" s="747"/>
      <c r="MTK111" s="747"/>
      <c r="MTL111" s="747"/>
      <c r="MTM111" s="747"/>
      <c r="MTN111" s="747"/>
      <c r="MTO111" s="747"/>
      <c r="MTP111" s="747"/>
      <c r="MTQ111" s="747"/>
      <c r="MTR111" s="747"/>
      <c r="MTS111" s="747"/>
      <c r="MTT111" s="747"/>
      <c r="MTU111" s="747"/>
      <c r="MTV111" s="747"/>
      <c r="MTW111" s="747"/>
      <c r="MTX111" s="747"/>
      <c r="MTY111" s="747"/>
      <c r="MTZ111" s="747"/>
      <c r="MUA111" s="747"/>
      <c r="MUB111" s="747"/>
      <c r="MUC111" s="747"/>
      <c r="MUD111" s="747"/>
      <c r="MUE111" s="747"/>
      <c r="MUF111" s="747"/>
      <c r="MUG111" s="747"/>
      <c r="MUH111" s="747"/>
      <c r="MUI111" s="747"/>
      <c r="MUJ111" s="747"/>
      <c r="MUK111" s="747"/>
      <c r="MUL111" s="747"/>
      <c r="MUM111" s="747"/>
      <c r="MUN111" s="747"/>
      <c r="MUO111" s="747"/>
      <c r="MUP111" s="747"/>
      <c r="MUQ111" s="747"/>
      <c r="MUR111" s="747"/>
      <c r="MUS111" s="747"/>
      <c r="MUT111" s="747"/>
      <c r="MUU111" s="747"/>
      <c r="MUV111" s="747"/>
      <c r="MUW111" s="747"/>
      <c r="MUX111" s="747"/>
      <c r="MUY111" s="747"/>
      <c r="MUZ111" s="747"/>
      <c r="MVA111" s="747"/>
      <c r="MVB111" s="747"/>
      <c r="MVC111" s="747"/>
      <c r="MVD111" s="747"/>
      <c r="MVE111" s="747"/>
      <c r="MVF111" s="747"/>
      <c r="MVG111" s="747"/>
      <c r="MVH111" s="747"/>
      <c r="MVI111" s="747"/>
      <c r="MVJ111" s="747"/>
      <c r="MVK111" s="747"/>
      <c r="MVL111" s="747"/>
      <c r="MVM111" s="747"/>
      <c r="MVN111" s="747"/>
      <c r="MVO111" s="747"/>
      <c r="MVP111" s="747"/>
      <c r="MVQ111" s="747"/>
      <c r="MVR111" s="747"/>
      <c r="MVS111" s="747"/>
      <c r="MVT111" s="747"/>
      <c r="MVU111" s="747"/>
      <c r="MVV111" s="747"/>
      <c r="MVW111" s="747"/>
      <c r="MVX111" s="747"/>
      <c r="MVY111" s="747"/>
      <c r="MVZ111" s="747"/>
      <c r="MWA111" s="747"/>
      <c r="MWB111" s="747"/>
      <c r="MWC111" s="747"/>
      <c r="MWD111" s="747"/>
      <c r="MWE111" s="747"/>
      <c r="MWF111" s="747"/>
      <c r="MWG111" s="747"/>
      <c r="MWH111" s="747"/>
      <c r="MWI111" s="747"/>
      <c r="MWJ111" s="747"/>
      <c r="MWK111" s="747"/>
      <c r="MWL111" s="747"/>
      <c r="MWM111" s="747"/>
      <c r="MWN111" s="747"/>
      <c r="MWO111" s="747"/>
      <c r="MWP111" s="747"/>
      <c r="MWQ111" s="747"/>
      <c r="MWR111" s="747"/>
      <c r="MWS111" s="747"/>
      <c r="MWT111" s="747"/>
      <c r="MWU111" s="747"/>
      <c r="MWV111" s="747"/>
      <c r="MWW111" s="747"/>
      <c r="MWX111" s="747"/>
      <c r="MWY111" s="747"/>
      <c r="MWZ111" s="747"/>
      <c r="MXA111" s="747"/>
      <c r="MXB111" s="747"/>
      <c r="MXC111" s="747"/>
      <c r="MXD111" s="747"/>
      <c r="MXE111" s="747"/>
      <c r="MXF111" s="747"/>
      <c r="MXG111" s="747"/>
      <c r="MXH111" s="747"/>
      <c r="MXI111" s="747"/>
      <c r="MXJ111" s="747"/>
      <c r="MXK111" s="747"/>
      <c r="MXL111" s="747"/>
      <c r="MXM111" s="747"/>
      <c r="MXN111" s="747"/>
      <c r="MXO111" s="747"/>
      <c r="MXP111" s="747"/>
      <c r="MXQ111" s="747"/>
      <c r="MXR111" s="747"/>
      <c r="MXS111" s="747"/>
      <c r="MXT111" s="747"/>
      <c r="MXU111" s="747"/>
      <c r="MXV111" s="747"/>
      <c r="MXW111" s="747"/>
      <c r="MXX111" s="747"/>
      <c r="MXY111" s="747"/>
      <c r="MXZ111" s="747"/>
      <c r="MYA111" s="747"/>
      <c r="MYB111" s="747"/>
      <c r="MYC111" s="747"/>
      <c r="MYD111" s="747"/>
      <c r="MYE111" s="747"/>
      <c r="MYF111" s="747"/>
      <c r="MYG111" s="747"/>
      <c r="MYH111" s="747"/>
      <c r="MYI111" s="747"/>
      <c r="MYJ111" s="747"/>
      <c r="MYK111" s="747"/>
      <c r="MYL111" s="747"/>
      <c r="MYM111" s="747"/>
      <c r="MYN111" s="747"/>
      <c r="MYO111" s="747"/>
      <c r="MYP111" s="747"/>
      <c r="MYQ111" s="747"/>
      <c r="MYR111" s="747"/>
      <c r="MYS111" s="747"/>
      <c r="MYT111" s="747"/>
      <c r="MYU111" s="747"/>
      <c r="MYV111" s="747"/>
      <c r="MYW111" s="747"/>
      <c r="MYX111" s="747"/>
      <c r="MYY111" s="747"/>
      <c r="MYZ111" s="747"/>
      <c r="MZA111" s="747"/>
      <c r="MZB111" s="747"/>
      <c r="MZC111" s="747"/>
      <c r="MZD111" s="747"/>
      <c r="MZE111" s="747"/>
      <c r="MZF111" s="747"/>
      <c r="MZG111" s="747"/>
      <c r="MZH111" s="747"/>
      <c r="MZI111" s="747"/>
      <c r="MZJ111" s="747"/>
      <c r="MZK111" s="747"/>
      <c r="MZL111" s="747"/>
      <c r="MZM111" s="747"/>
      <c r="MZN111" s="747"/>
      <c r="MZO111" s="747"/>
      <c r="MZP111" s="747"/>
      <c r="MZQ111" s="747"/>
      <c r="MZR111" s="747"/>
      <c r="MZS111" s="747"/>
      <c r="MZT111" s="747"/>
      <c r="MZU111" s="747"/>
      <c r="MZV111" s="747"/>
      <c r="MZW111" s="747"/>
      <c r="MZX111" s="747"/>
      <c r="MZY111" s="747"/>
      <c r="MZZ111" s="747"/>
      <c r="NAA111" s="747"/>
      <c r="NAB111" s="747"/>
      <c r="NAC111" s="747"/>
      <c r="NAD111" s="747"/>
      <c r="NAE111" s="747"/>
      <c r="NAF111" s="747"/>
      <c r="NAG111" s="747"/>
      <c r="NAH111" s="747"/>
      <c r="NAI111" s="747"/>
      <c r="NAJ111" s="747"/>
      <c r="NAK111" s="747"/>
      <c r="NAL111" s="747"/>
      <c r="NAM111" s="747"/>
      <c r="NAN111" s="747"/>
      <c r="NAO111" s="747"/>
      <c r="NAP111" s="747"/>
      <c r="NAQ111" s="747"/>
      <c r="NAR111" s="747"/>
      <c r="NAS111" s="747"/>
      <c r="NAT111" s="747"/>
      <c r="NAU111" s="747"/>
      <c r="NAV111" s="747"/>
      <c r="NAW111" s="747"/>
      <c r="NAX111" s="747"/>
      <c r="NAY111" s="747"/>
      <c r="NAZ111" s="747"/>
      <c r="NBA111" s="747"/>
      <c r="NBB111" s="747"/>
      <c r="NBC111" s="747"/>
      <c r="NBD111" s="747"/>
      <c r="NBE111" s="747"/>
      <c r="NBF111" s="747"/>
      <c r="NBG111" s="747"/>
      <c r="NBH111" s="747"/>
      <c r="NBI111" s="747"/>
      <c r="NBJ111" s="747"/>
      <c r="NBK111" s="747"/>
      <c r="NBL111" s="747"/>
      <c r="NBM111" s="747"/>
      <c r="NBN111" s="747"/>
      <c r="NBO111" s="747"/>
      <c r="NBP111" s="747"/>
      <c r="NBQ111" s="747"/>
      <c r="NBR111" s="747"/>
      <c r="NBS111" s="747"/>
      <c r="NBT111" s="747"/>
      <c r="NBU111" s="747"/>
      <c r="NBV111" s="747"/>
      <c r="NBW111" s="747"/>
      <c r="NBX111" s="747"/>
      <c r="NBY111" s="747"/>
      <c r="NBZ111" s="747"/>
      <c r="NCA111" s="747"/>
      <c r="NCB111" s="747"/>
      <c r="NCC111" s="747"/>
      <c r="NCD111" s="747"/>
      <c r="NCE111" s="747"/>
      <c r="NCF111" s="747"/>
      <c r="NCG111" s="747"/>
      <c r="NCH111" s="747"/>
      <c r="NCI111" s="747"/>
      <c r="NCJ111" s="747"/>
      <c r="NCK111" s="747"/>
      <c r="NCL111" s="747"/>
      <c r="NCM111" s="747"/>
      <c r="NCN111" s="747"/>
      <c r="NCO111" s="747"/>
      <c r="NCP111" s="747"/>
      <c r="NCQ111" s="747"/>
      <c r="NCR111" s="747"/>
      <c r="NCS111" s="747"/>
      <c r="NCT111" s="747"/>
      <c r="NCU111" s="747"/>
      <c r="NCV111" s="747"/>
      <c r="NCW111" s="747"/>
      <c r="NCX111" s="747"/>
      <c r="NCY111" s="747"/>
      <c r="NCZ111" s="747"/>
      <c r="NDA111" s="747"/>
      <c r="NDB111" s="747"/>
      <c r="NDC111" s="747"/>
      <c r="NDD111" s="747"/>
      <c r="NDE111" s="747"/>
      <c r="NDF111" s="747"/>
      <c r="NDG111" s="747"/>
      <c r="NDH111" s="747"/>
      <c r="NDI111" s="747"/>
      <c r="NDJ111" s="747"/>
      <c r="NDK111" s="747"/>
      <c r="NDL111" s="747"/>
      <c r="NDM111" s="747"/>
      <c r="NDN111" s="747"/>
      <c r="NDO111" s="747"/>
      <c r="NDP111" s="747"/>
      <c r="NDQ111" s="747"/>
      <c r="NDR111" s="747"/>
      <c r="NDS111" s="747"/>
      <c r="NDT111" s="747"/>
      <c r="NDU111" s="747"/>
      <c r="NDV111" s="747"/>
      <c r="NDW111" s="747"/>
      <c r="NDX111" s="747"/>
      <c r="NDY111" s="747"/>
      <c r="NDZ111" s="747"/>
      <c r="NEA111" s="747"/>
      <c r="NEB111" s="747"/>
      <c r="NEC111" s="747"/>
      <c r="NED111" s="747"/>
      <c r="NEE111" s="747"/>
      <c r="NEF111" s="747"/>
      <c r="NEG111" s="747"/>
      <c r="NEH111" s="747"/>
      <c r="NEI111" s="747"/>
      <c r="NEJ111" s="747"/>
      <c r="NEK111" s="747"/>
      <c r="NEL111" s="747"/>
      <c r="NEM111" s="747"/>
      <c r="NEN111" s="747"/>
      <c r="NEO111" s="747"/>
      <c r="NEP111" s="747"/>
      <c r="NEQ111" s="747"/>
      <c r="NER111" s="747"/>
      <c r="NES111" s="747"/>
      <c r="NET111" s="747"/>
      <c r="NEU111" s="747"/>
      <c r="NEV111" s="747"/>
      <c r="NEW111" s="747"/>
      <c r="NEX111" s="747"/>
      <c r="NEY111" s="747"/>
      <c r="NEZ111" s="747"/>
      <c r="NFA111" s="747"/>
      <c r="NFB111" s="747"/>
      <c r="NFC111" s="747"/>
      <c r="NFD111" s="747"/>
      <c r="NFE111" s="747"/>
      <c r="NFF111" s="747"/>
      <c r="NFG111" s="747"/>
      <c r="NFH111" s="747"/>
      <c r="NFI111" s="747"/>
      <c r="NFJ111" s="747"/>
      <c r="NFK111" s="747"/>
      <c r="NFL111" s="747"/>
      <c r="NFM111" s="747"/>
      <c r="NFN111" s="747"/>
      <c r="NFO111" s="747"/>
      <c r="NFP111" s="747"/>
      <c r="NFQ111" s="747"/>
      <c r="NFR111" s="747"/>
      <c r="NFS111" s="747"/>
      <c r="NFT111" s="747"/>
      <c r="NFU111" s="747"/>
      <c r="NFV111" s="747"/>
      <c r="NFW111" s="747"/>
      <c r="NFX111" s="747"/>
      <c r="NFY111" s="747"/>
      <c r="NFZ111" s="747"/>
      <c r="NGA111" s="747"/>
      <c r="NGB111" s="747"/>
      <c r="NGC111" s="747"/>
      <c r="NGD111" s="747"/>
      <c r="NGE111" s="747"/>
      <c r="NGF111" s="747"/>
      <c r="NGG111" s="747"/>
      <c r="NGH111" s="747"/>
      <c r="NGI111" s="747"/>
      <c r="NGJ111" s="747"/>
      <c r="NGK111" s="747"/>
      <c r="NGL111" s="747"/>
      <c r="NGM111" s="747"/>
      <c r="NGN111" s="747"/>
      <c r="NGO111" s="747"/>
      <c r="NGP111" s="747"/>
      <c r="NGQ111" s="747"/>
      <c r="NGR111" s="747"/>
      <c r="NGS111" s="747"/>
      <c r="NGT111" s="747"/>
      <c r="NGU111" s="747"/>
      <c r="NGV111" s="747"/>
      <c r="NGW111" s="747"/>
      <c r="NGX111" s="747"/>
      <c r="NGY111" s="747"/>
      <c r="NGZ111" s="747"/>
      <c r="NHA111" s="747"/>
      <c r="NHB111" s="747"/>
      <c r="NHC111" s="747"/>
      <c r="NHD111" s="747"/>
      <c r="NHE111" s="747"/>
      <c r="NHF111" s="747"/>
      <c r="NHG111" s="747"/>
      <c r="NHH111" s="747"/>
      <c r="NHI111" s="747"/>
      <c r="NHJ111" s="747"/>
      <c r="NHK111" s="747"/>
      <c r="NHL111" s="747"/>
      <c r="NHM111" s="747"/>
      <c r="NHN111" s="747"/>
      <c r="NHO111" s="747"/>
      <c r="NHP111" s="747"/>
      <c r="NHQ111" s="747"/>
      <c r="NHR111" s="747"/>
      <c r="NHS111" s="747"/>
      <c r="NHT111" s="747"/>
      <c r="NHU111" s="747"/>
      <c r="NHV111" s="747"/>
      <c r="NHW111" s="747"/>
      <c r="NHX111" s="747"/>
      <c r="NHY111" s="747"/>
      <c r="NHZ111" s="747"/>
      <c r="NIA111" s="747"/>
      <c r="NIB111" s="747"/>
      <c r="NIC111" s="747"/>
      <c r="NID111" s="747"/>
      <c r="NIE111" s="747"/>
      <c r="NIF111" s="747"/>
      <c r="NIG111" s="747"/>
      <c r="NIH111" s="747"/>
      <c r="NII111" s="747"/>
      <c r="NIJ111" s="747"/>
      <c r="NIK111" s="747"/>
      <c r="NIL111" s="747"/>
      <c r="NIM111" s="747"/>
      <c r="NIN111" s="747"/>
      <c r="NIO111" s="747"/>
      <c r="NIP111" s="747"/>
      <c r="NIQ111" s="747"/>
      <c r="NIR111" s="747"/>
      <c r="NIS111" s="747"/>
      <c r="NIT111" s="747"/>
      <c r="NIU111" s="747"/>
      <c r="NIV111" s="747"/>
      <c r="NIW111" s="747"/>
      <c r="NIX111" s="747"/>
      <c r="NIY111" s="747"/>
      <c r="NIZ111" s="747"/>
      <c r="NJA111" s="747"/>
      <c r="NJB111" s="747"/>
      <c r="NJC111" s="747"/>
      <c r="NJD111" s="747"/>
      <c r="NJE111" s="747"/>
      <c r="NJF111" s="747"/>
      <c r="NJG111" s="747"/>
      <c r="NJH111" s="747"/>
      <c r="NJI111" s="747"/>
      <c r="NJJ111" s="747"/>
      <c r="NJK111" s="747"/>
      <c r="NJL111" s="747"/>
      <c r="NJM111" s="747"/>
      <c r="NJN111" s="747"/>
      <c r="NJO111" s="747"/>
      <c r="NJP111" s="747"/>
      <c r="NJQ111" s="747"/>
      <c r="NJR111" s="747"/>
      <c r="NJS111" s="747"/>
      <c r="NJT111" s="747"/>
      <c r="NJU111" s="747"/>
      <c r="NJV111" s="747"/>
      <c r="NJW111" s="747"/>
      <c r="NJX111" s="747"/>
      <c r="NJY111" s="747"/>
      <c r="NJZ111" s="747"/>
      <c r="NKA111" s="747"/>
      <c r="NKB111" s="747"/>
      <c r="NKC111" s="747"/>
      <c r="NKD111" s="747"/>
      <c r="NKE111" s="747"/>
      <c r="NKF111" s="747"/>
      <c r="NKG111" s="747"/>
      <c r="NKH111" s="747"/>
      <c r="NKI111" s="747"/>
      <c r="NKJ111" s="747"/>
      <c r="NKK111" s="747"/>
      <c r="NKL111" s="747"/>
      <c r="NKM111" s="747"/>
      <c r="NKN111" s="747"/>
      <c r="NKO111" s="747"/>
      <c r="NKP111" s="747"/>
      <c r="NKQ111" s="747"/>
      <c r="NKR111" s="747"/>
      <c r="NKS111" s="747"/>
      <c r="NKT111" s="747"/>
      <c r="NKU111" s="747"/>
      <c r="NKV111" s="747"/>
      <c r="NKW111" s="747"/>
      <c r="NKX111" s="747"/>
      <c r="NKY111" s="747"/>
      <c r="NKZ111" s="747"/>
      <c r="NLA111" s="747"/>
      <c r="NLB111" s="747"/>
      <c r="NLC111" s="747"/>
      <c r="NLD111" s="747"/>
      <c r="NLE111" s="747"/>
      <c r="NLF111" s="747"/>
      <c r="NLG111" s="747"/>
      <c r="NLH111" s="747"/>
      <c r="NLI111" s="747"/>
      <c r="NLJ111" s="747"/>
      <c r="NLK111" s="747"/>
      <c r="NLL111" s="747"/>
      <c r="NLM111" s="747"/>
      <c r="NLN111" s="747"/>
      <c r="NLO111" s="747"/>
      <c r="NLP111" s="747"/>
      <c r="NLQ111" s="747"/>
      <c r="NLR111" s="747"/>
      <c r="NLS111" s="747"/>
      <c r="NLT111" s="747"/>
      <c r="NLU111" s="747"/>
      <c r="NLV111" s="747"/>
      <c r="NLW111" s="747"/>
      <c r="NLX111" s="747"/>
      <c r="NLY111" s="747"/>
      <c r="NLZ111" s="747"/>
      <c r="NMA111" s="747"/>
      <c r="NMB111" s="747"/>
      <c r="NMC111" s="747"/>
      <c r="NMD111" s="747"/>
      <c r="NME111" s="747"/>
      <c r="NMF111" s="747"/>
      <c r="NMG111" s="747"/>
      <c r="NMH111" s="747"/>
      <c r="NMI111" s="747"/>
      <c r="NMJ111" s="747"/>
      <c r="NMK111" s="747"/>
      <c r="NML111" s="747"/>
      <c r="NMM111" s="747"/>
      <c r="NMN111" s="747"/>
      <c r="NMO111" s="747"/>
      <c r="NMP111" s="747"/>
      <c r="NMQ111" s="747"/>
      <c r="NMR111" s="747"/>
      <c r="NMS111" s="747"/>
      <c r="NMT111" s="747"/>
      <c r="NMU111" s="747"/>
      <c r="NMV111" s="747"/>
      <c r="NMW111" s="747"/>
      <c r="NMX111" s="747"/>
      <c r="NMY111" s="747"/>
      <c r="NMZ111" s="747"/>
      <c r="NNA111" s="747"/>
      <c r="NNB111" s="747"/>
      <c r="NNC111" s="747"/>
      <c r="NND111" s="747"/>
      <c r="NNE111" s="747"/>
      <c r="NNF111" s="747"/>
      <c r="NNG111" s="747"/>
      <c r="NNH111" s="747"/>
      <c r="NNI111" s="747"/>
      <c r="NNJ111" s="747"/>
      <c r="NNK111" s="747"/>
      <c r="NNL111" s="747"/>
      <c r="NNM111" s="747"/>
      <c r="NNN111" s="747"/>
      <c r="NNO111" s="747"/>
      <c r="NNP111" s="747"/>
      <c r="NNQ111" s="747"/>
      <c r="NNR111" s="747"/>
      <c r="NNS111" s="747"/>
      <c r="NNT111" s="747"/>
      <c r="NNU111" s="747"/>
      <c r="NNV111" s="747"/>
      <c r="NNW111" s="747"/>
      <c r="NNX111" s="747"/>
      <c r="NNY111" s="747"/>
      <c r="NNZ111" s="747"/>
      <c r="NOA111" s="747"/>
      <c r="NOB111" s="747"/>
      <c r="NOC111" s="747"/>
      <c r="NOD111" s="747"/>
      <c r="NOE111" s="747"/>
      <c r="NOF111" s="747"/>
      <c r="NOG111" s="747"/>
      <c r="NOH111" s="747"/>
      <c r="NOI111" s="747"/>
      <c r="NOJ111" s="747"/>
      <c r="NOK111" s="747"/>
      <c r="NOL111" s="747"/>
      <c r="NOM111" s="747"/>
      <c r="NON111" s="747"/>
      <c r="NOO111" s="747"/>
      <c r="NOP111" s="747"/>
      <c r="NOQ111" s="747"/>
      <c r="NOR111" s="747"/>
      <c r="NOS111" s="747"/>
      <c r="NOT111" s="747"/>
      <c r="NOU111" s="747"/>
      <c r="NOV111" s="747"/>
      <c r="NOW111" s="747"/>
      <c r="NOX111" s="747"/>
      <c r="NOY111" s="747"/>
      <c r="NOZ111" s="747"/>
      <c r="NPA111" s="747"/>
      <c r="NPB111" s="747"/>
      <c r="NPC111" s="747"/>
      <c r="NPD111" s="747"/>
      <c r="NPE111" s="747"/>
      <c r="NPF111" s="747"/>
      <c r="NPG111" s="747"/>
      <c r="NPH111" s="747"/>
      <c r="NPI111" s="747"/>
      <c r="NPJ111" s="747"/>
      <c r="NPK111" s="747"/>
      <c r="NPL111" s="747"/>
      <c r="NPM111" s="747"/>
      <c r="NPN111" s="747"/>
      <c r="NPO111" s="747"/>
      <c r="NPP111" s="747"/>
      <c r="NPQ111" s="747"/>
      <c r="NPR111" s="747"/>
      <c r="NPS111" s="747"/>
      <c r="NPT111" s="747"/>
      <c r="NPU111" s="747"/>
      <c r="NPV111" s="747"/>
      <c r="NPW111" s="747"/>
      <c r="NPX111" s="747"/>
      <c r="NPY111" s="747"/>
      <c r="NPZ111" s="747"/>
      <c r="NQA111" s="747"/>
      <c r="NQB111" s="747"/>
      <c r="NQC111" s="747"/>
      <c r="NQD111" s="747"/>
      <c r="NQE111" s="747"/>
      <c r="NQF111" s="747"/>
      <c r="NQG111" s="747"/>
      <c r="NQH111" s="747"/>
      <c r="NQI111" s="747"/>
      <c r="NQJ111" s="747"/>
      <c r="NQK111" s="747"/>
      <c r="NQL111" s="747"/>
      <c r="NQM111" s="747"/>
      <c r="NQN111" s="747"/>
      <c r="NQO111" s="747"/>
      <c r="NQP111" s="747"/>
      <c r="NQQ111" s="747"/>
      <c r="NQR111" s="747"/>
      <c r="NQS111" s="747"/>
      <c r="NQT111" s="747"/>
      <c r="NQU111" s="747"/>
      <c r="NQV111" s="747"/>
      <c r="NQW111" s="747"/>
      <c r="NQX111" s="747"/>
      <c r="NQY111" s="747"/>
      <c r="NQZ111" s="747"/>
      <c r="NRA111" s="747"/>
      <c r="NRB111" s="747"/>
      <c r="NRC111" s="747"/>
      <c r="NRD111" s="747"/>
      <c r="NRE111" s="747"/>
      <c r="NRF111" s="747"/>
      <c r="NRG111" s="747"/>
      <c r="NRH111" s="747"/>
      <c r="NRI111" s="747"/>
      <c r="NRJ111" s="747"/>
      <c r="NRK111" s="747"/>
      <c r="NRL111" s="747"/>
      <c r="NRM111" s="747"/>
      <c r="NRN111" s="747"/>
      <c r="NRO111" s="747"/>
      <c r="NRP111" s="747"/>
      <c r="NRQ111" s="747"/>
      <c r="NRR111" s="747"/>
      <c r="NRS111" s="747"/>
      <c r="NRT111" s="747"/>
      <c r="NRU111" s="747"/>
      <c r="NRV111" s="747"/>
      <c r="NRW111" s="747"/>
      <c r="NRX111" s="747"/>
      <c r="NRY111" s="747"/>
      <c r="NRZ111" s="747"/>
      <c r="NSA111" s="747"/>
      <c r="NSB111" s="747"/>
      <c r="NSC111" s="747"/>
      <c r="NSD111" s="747"/>
      <c r="NSE111" s="747"/>
      <c r="NSF111" s="747"/>
      <c r="NSG111" s="747"/>
      <c r="NSH111" s="747"/>
      <c r="NSI111" s="747"/>
      <c r="NSJ111" s="747"/>
      <c r="NSK111" s="747"/>
      <c r="NSL111" s="747"/>
      <c r="NSM111" s="747"/>
      <c r="NSN111" s="747"/>
      <c r="NSO111" s="747"/>
      <c r="NSP111" s="747"/>
      <c r="NSQ111" s="747"/>
      <c r="NSR111" s="747"/>
      <c r="NSS111" s="747"/>
      <c r="NST111" s="747"/>
      <c r="NSU111" s="747"/>
      <c r="NSV111" s="747"/>
      <c r="NSW111" s="747"/>
      <c r="NSX111" s="747"/>
      <c r="NSY111" s="747"/>
      <c r="NSZ111" s="747"/>
      <c r="NTA111" s="747"/>
      <c r="NTB111" s="747"/>
      <c r="NTC111" s="747"/>
      <c r="NTD111" s="747"/>
      <c r="NTE111" s="747"/>
      <c r="NTF111" s="747"/>
      <c r="NTG111" s="747"/>
      <c r="NTH111" s="747"/>
      <c r="NTI111" s="747"/>
      <c r="NTJ111" s="747"/>
      <c r="NTK111" s="747"/>
      <c r="NTL111" s="747"/>
      <c r="NTM111" s="747"/>
      <c r="NTN111" s="747"/>
      <c r="NTO111" s="747"/>
      <c r="NTP111" s="747"/>
      <c r="NTQ111" s="747"/>
      <c r="NTR111" s="747"/>
      <c r="NTS111" s="747"/>
      <c r="NTT111" s="747"/>
      <c r="NTU111" s="747"/>
      <c r="NTV111" s="747"/>
      <c r="NTW111" s="747"/>
      <c r="NTX111" s="747"/>
      <c r="NTY111" s="747"/>
      <c r="NTZ111" s="747"/>
      <c r="NUA111" s="747"/>
      <c r="NUB111" s="747"/>
      <c r="NUC111" s="747"/>
      <c r="NUD111" s="747"/>
      <c r="NUE111" s="747"/>
      <c r="NUF111" s="747"/>
      <c r="NUG111" s="747"/>
      <c r="NUH111" s="747"/>
      <c r="NUI111" s="747"/>
      <c r="NUJ111" s="747"/>
      <c r="NUK111" s="747"/>
      <c r="NUL111" s="747"/>
      <c r="NUM111" s="747"/>
      <c r="NUN111" s="747"/>
      <c r="NUO111" s="747"/>
      <c r="NUP111" s="747"/>
      <c r="NUQ111" s="747"/>
      <c r="NUR111" s="747"/>
      <c r="NUS111" s="747"/>
      <c r="NUT111" s="747"/>
      <c r="NUU111" s="747"/>
      <c r="NUV111" s="747"/>
      <c r="NUW111" s="747"/>
      <c r="NUX111" s="747"/>
      <c r="NUY111" s="747"/>
      <c r="NUZ111" s="747"/>
      <c r="NVA111" s="747"/>
      <c r="NVB111" s="747"/>
      <c r="NVC111" s="747"/>
      <c r="NVD111" s="747"/>
      <c r="NVE111" s="747"/>
      <c r="NVF111" s="747"/>
      <c r="NVG111" s="747"/>
      <c r="NVH111" s="747"/>
      <c r="NVI111" s="747"/>
      <c r="NVJ111" s="747"/>
      <c r="NVK111" s="747"/>
      <c r="NVL111" s="747"/>
      <c r="NVM111" s="747"/>
      <c r="NVN111" s="747"/>
      <c r="NVO111" s="747"/>
      <c r="NVP111" s="747"/>
      <c r="NVQ111" s="747"/>
      <c r="NVR111" s="747"/>
      <c r="NVS111" s="747"/>
      <c r="NVT111" s="747"/>
      <c r="NVU111" s="747"/>
      <c r="NVV111" s="747"/>
      <c r="NVW111" s="747"/>
      <c r="NVX111" s="747"/>
      <c r="NVY111" s="747"/>
      <c r="NVZ111" s="747"/>
      <c r="NWA111" s="747"/>
      <c r="NWB111" s="747"/>
      <c r="NWC111" s="747"/>
      <c r="NWD111" s="747"/>
      <c r="NWE111" s="747"/>
      <c r="NWF111" s="747"/>
      <c r="NWG111" s="747"/>
      <c r="NWH111" s="747"/>
      <c r="NWI111" s="747"/>
      <c r="NWJ111" s="747"/>
      <c r="NWK111" s="747"/>
      <c r="NWL111" s="747"/>
      <c r="NWM111" s="747"/>
      <c r="NWN111" s="747"/>
      <c r="NWO111" s="747"/>
      <c r="NWP111" s="747"/>
      <c r="NWQ111" s="747"/>
      <c r="NWR111" s="747"/>
      <c r="NWS111" s="747"/>
      <c r="NWT111" s="747"/>
      <c r="NWU111" s="747"/>
      <c r="NWV111" s="747"/>
      <c r="NWW111" s="747"/>
      <c r="NWX111" s="747"/>
      <c r="NWY111" s="747"/>
      <c r="NWZ111" s="747"/>
      <c r="NXA111" s="747"/>
      <c r="NXB111" s="747"/>
      <c r="NXC111" s="747"/>
      <c r="NXD111" s="747"/>
      <c r="NXE111" s="747"/>
      <c r="NXF111" s="747"/>
      <c r="NXG111" s="747"/>
      <c r="NXH111" s="747"/>
      <c r="NXI111" s="747"/>
      <c r="NXJ111" s="747"/>
      <c r="NXK111" s="747"/>
      <c r="NXL111" s="747"/>
      <c r="NXM111" s="747"/>
      <c r="NXN111" s="747"/>
      <c r="NXO111" s="747"/>
      <c r="NXP111" s="747"/>
      <c r="NXQ111" s="747"/>
      <c r="NXR111" s="747"/>
      <c r="NXS111" s="747"/>
      <c r="NXT111" s="747"/>
      <c r="NXU111" s="747"/>
      <c r="NXV111" s="747"/>
      <c r="NXW111" s="747"/>
      <c r="NXX111" s="747"/>
      <c r="NXY111" s="747"/>
      <c r="NXZ111" s="747"/>
      <c r="NYA111" s="747"/>
      <c r="NYB111" s="747"/>
      <c r="NYC111" s="747"/>
      <c r="NYD111" s="747"/>
      <c r="NYE111" s="747"/>
      <c r="NYF111" s="747"/>
      <c r="NYG111" s="747"/>
      <c r="NYH111" s="747"/>
      <c r="NYI111" s="747"/>
      <c r="NYJ111" s="747"/>
      <c r="NYK111" s="747"/>
      <c r="NYL111" s="747"/>
      <c r="NYM111" s="747"/>
      <c r="NYN111" s="747"/>
      <c r="NYO111" s="747"/>
      <c r="NYP111" s="747"/>
      <c r="NYQ111" s="747"/>
      <c r="NYR111" s="747"/>
      <c r="NYS111" s="747"/>
      <c r="NYT111" s="747"/>
      <c r="NYU111" s="747"/>
      <c r="NYV111" s="747"/>
      <c r="NYW111" s="747"/>
      <c r="NYX111" s="747"/>
      <c r="NYY111" s="747"/>
      <c r="NYZ111" s="747"/>
      <c r="NZA111" s="747"/>
      <c r="NZB111" s="747"/>
      <c r="NZC111" s="747"/>
      <c r="NZD111" s="747"/>
      <c r="NZE111" s="747"/>
      <c r="NZF111" s="747"/>
      <c r="NZG111" s="747"/>
      <c r="NZH111" s="747"/>
      <c r="NZI111" s="747"/>
      <c r="NZJ111" s="747"/>
      <c r="NZK111" s="747"/>
      <c r="NZL111" s="747"/>
      <c r="NZM111" s="747"/>
      <c r="NZN111" s="747"/>
      <c r="NZO111" s="747"/>
      <c r="NZP111" s="747"/>
      <c r="NZQ111" s="747"/>
      <c r="NZR111" s="747"/>
      <c r="NZS111" s="747"/>
      <c r="NZT111" s="747"/>
      <c r="NZU111" s="747"/>
      <c r="NZV111" s="747"/>
      <c r="NZW111" s="747"/>
      <c r="NZX111" s="747"/>
      <c r="NZY111" s="747"/>
      <c r="NZZ111" s="747"/>
      <c r="OAA111" s="747"/>
      <c r="OAB111" s="747"/>
      <c r="OAC111" s="747"/>
      <c r="OAD111" s="747"/>
      <c r="OAE111" s="747"/>
      <c r="OAF111" s="747"/>
      <c r="OAG111" s="747"/>
      <c r="OAH111" s="747"/>
      <c r="OAI111" s="747"/>
      <c r="OAJ111" s="747"/>
      <c r="OAK111" s="747"/>
      <c r="OAL111" s="747"/>
      <c r="OAM111" s="747"/>
      <c r="OAN111" s="747"/>
      <c r="OAO111" s="747"/>
      <c r="OAP111" s="747"/>
      <c r="OAQ111" s="747"/>
      <c r="OAR111" s="747"/>
      <c r="OAS111" s="747"/>
      <c r="OAT111" s="747"/>
      <c r="OAU111" s="747"/>
      <c r="OAV111" s="747"/>
      <c r="OAW111" s="747"/>
      <c r="OAX111" s="747"/>
      <c r="OAY111" s="747"/>
      <c r="OAZ111" s="747"/>
      <c r="OBA111" s="747"/>
      <c r="OBB111" s="747"/>
      <c r="OBC111" s="747"/>
      <c r="OBD111" s="747"/>
      <c r="OBE111" s="747"/>
      <c r="OBF111" s="747"/>
      <c r="OBG111" s="747"/>
      <c r="OBH111" s="747"/>
      <c r="OBI111" s="747"/>
      <c r="OBJ111" s="747"/>
      <c r="OBK111" s="747"/>
      <c r="OBL111" s="747"/>
      <c r="OBM111" s="747"/>
      <c r="OBN111" s="747"/>
      <c r="OBO111" s="747"/>
      <c r="OBP111" s="747"/>
      <c r="OBQ111" s="747"/>
      <c r="OBR111" s="747"/>
      <c r="OBS111" s="747"/>
      <c r="OBT111" s="747"/>
      <c r="OBU111" s="747"/>
      <c r="OBV111" s="747"/>
      <c r="OBW111" s="747"/>
      <c r="OBX111" s="747"/>
      <c r="OBY111" s="747"/>
      <c r="OBZ111" s="747"/>
      <c r="OCA111" s="747"/>
      <c r="OCB111" s="747"/>
      <c r="OCC111" s="747"/>
      <c r="OCD111" s="747"/>
      <c r="OCE111" s="747"/>
      <c r="OCF111" s="747"/>
      <c r="OCG111" s="747"/>
      <c r="OCH111" s="747"/>
      <c r="OCI111" s="747"/>
      <c r="OCJ111" s="747"/>
      <c r="OCK111" s="747"/>
      <c r="OCL111" s="747"/>
      <c r="OCM111" s="747"/>
      <c r="OCN111" s="747"/>
      <c r="OCO111" s="747"/>
      <c r="OCP111" s="747"/>
      <c r="OCQ111" s="747"/>
      <c r="OCR111" s="747"/>
      <c r="OCS111" s="747"/>
      <c r="OCT111" s="747"/>
      <c r="OCU111" s="747"/>
      <c r="OCV111" s="747"/>
      <c r="OCW111" s="747"/>
      <c r="OCX111" s="747"/>
      <c r="OCY111" s="747"/>
      <c r="OCZ111" s="747"/>
      <c r="ODA111" s="747"/>
      <c r="ODB111" s="747"/>
      <c r="ODC111" s="747"/>
      <c r="ODD111" s="747"/>
      <c r="ODE111" s="747"/>
      <c r="ODF111" s="747"/>
      <c r="ODG111" s="747"/>
      <c r="ODH111" s="747"/>
      <c r="ODI111" s="747"/>
      <c r="ODJ111" s="747"/>
      <c r="ODK111" s="747"/>
      <c r="ODL111" s="747"/>
      <c r="ODM111" s="747"/>
      <c r="ODN111" s="747"/>
      <c r="ODO111" s="747"/>
      <c r="ODP111" s="747"/>
      <c r="ODQ111" s="747"/>
      <c r="ODR111" s="747"/>
      <c r="ODS111" s="747"/>
      <c r="ODT111" s="747"/>
      <c r="ODU111" s="747"/>
      <c r="ODV111" s="747"/>
      <c r="ODW111" s="747"/>
      <c r="ODX111" s="747"/>
      <c r="ODY111" s="747"/>
      <c r="ODZ111" s="747"/>
      <c r="OEA111" s="747"/>
      <c r="OEB111" s="747"/>
      <c r="OEC111" s="747"/>
      <c r="OED111" s="747"/>
      <c r="OEE111" s="747"/>
      <c r="OEF111" s="747"/>
      <c r="OEG111" s="747"/>
      <c r="OEH111" s="747"/>
      <c r="OEI111" s="747"/>
      <c r="OEJ111" s="747"/>
      <c r="OEK111" s="747"/>
      <c r="OEL111" s="747"/>
      <c r="OEM111" s="747"/>
      <c r="OEN111" s="747"/>
      <c r="OEO111" s="747"/>
      <c r="OEP111" s="747"/>
      <c r="OEQ111" s="747"/>
      <c r="OER111" s="747"/>
      <c r="OES111" s="747"/>
      <c r="OET111" s="747"/>
      <c r="OEU111" s="747"/>
      <c r="OEV111" s="747"/>
      <c r="OEW111" s="747"/>
      <c r="OEX111" s="747"/>
      <c r="OEY111" s="747"/>
      <c r="OEZ111" s="747"/>
      <c r="OFA111" s="747"/>
      <c r="OFB111" s="747"/>
      <c r="OFC111" s="747"/>
      <c r="OFD111" s="747"/>
      <c r="OFE111" s="747"/>
      <c r="OFF111" s="747"/>
      <c r="OFG111" s="747"/>
      <c r="OFH111" s="747"/>
      <c r="OFI111" s="747"/>
      <c r="OFJ111" s="747"/>
      <c r="OFK111" s="747"/>
      <c r="OFL111" s="747"/>
      <c r="OFM111" s="747"/>
      <c r="OFN111" s="747"/>
      <c r="OFO111" s="747"/>
      <c r="OFP111" s="747"/>
      <c r="OFQ111" s="747"/>
      <c r="OFR111" s="747"/>
      <c r="OFS111" s="747"/>
      <c r="OFT111" s="747"/>
      <c r="OFU111" s="747"/>
      <c r="OFV111" s="747"/>
      <c r="OFW111" s="747"/>
      <c r="OFX111" s="747"/>
      <c r="OFY111" s="747"/>
      <c r="OFZ111" s="747"/>
      <c r="OGA111" s="747"/>
      <c r="OGB111" s="747"/>
      <c r="OGC111" s="747"/>
      <c r="OGD111" s="747"/>
      <c r="OGE111" s="747"/>
      <c r="OGF111" s="747"/>
      <c r="OGG111" s="747"/>
      <c r="OGH111" s="747"/>
      <c r="OGI111" s="747"/>
      <c r="OGJ111" s="747"/>
      <c r="OGK111" s="747"/>
      <c r="OGL111" s="747"/>
      <c r="OGM111" s="747"/>
      <c r="OGN111" s="747"/>
      <c r="OGO111" s="747"/>
      <c r="OGP111" s="747"/>
      <c r="OGQ111" s="747"/>
      <c r="OGR111" s="747"/>
      <c r="OGS111" s="747"/>
      <c r="OGT111" s="747"/>
      <c r="OGU111" s="747"/>
      <c r="OGV111" s="747"/>
      <c r="OGW111" s="747"/>
      <c r="OGX111" s="747"/>
      <c r="OGY111" s="747"/>
      <c r="OGZ111" s="747"/>
      <c r="OHA111" s="747"/>
      <c r="OHB111" s="747"/>
      <c r="OHC111" s="747"/>
      <c r="OHD111" s="747"/>
      <c r="OHE111" s="747"/>
      <c r="OHF111" s="747"/>
      <c r="OHG111" s="747"/>
      <c r="OHH111" s="747"/>
      <c r="OHI111" s="747"/>
      <c r="OHJ111" s="747"/>
      <c r="OHK111" s="747"/>
      <c r="OHL111" s="747"/>
      <c r="OHM111" s="747"/>
      <c r="OHN111" s="747"/>
      <c r="OHO111" s="747"/>
      <c r="OHP111" s="747"/>
      <c r="OHQ111" s="747"/>
      <c r="OHR111" s="747"/>
      <c r="OHS111" s="747"/>
      <c r="OHT111" s="747"/>
      <c r="OHU111" s="747"/>
      <c r="OHV111" s="747"/>
      <c r="OHW111" s="747"/>
      <c r="OHX111" s="747"/>
      <c r="OHY111" s="747"/>
      <c r="OHZ111" s="747"/>
      <c r="OIA111" s="747"/>
      <c r="OIB111" s="747"/>
      <c r="OIC111" s="747"/>
      <c r="OID111" s="747"/>
      <c r="OIE111" s="747"/>
      <c r="OIF111" s="747"/>
      <c r="OIG111" s="747"/>
      <c r="OIH111" s="747"/>
      <c r="OII111" s="747"/>
      <c r="OIJ111" s="747"/>
      <c r="OIK111" s="747"/>
      <c r="OIL111" s="747"/>
      <c r="OIM111" s="747"/>
      <c r="OIN111" s="747"/>
      <c r="OIO111" s="747"/>
      <c r="OIP111" s="747"/>
      <c r="OIQ111" s="747"/>
      <c r="OIR111" s="747"/>
      <c r="OIS111" s="747"/>
      <c r="OIT111" s="747"/>
      <c r="OIU111" s="747"/>
      <c r="OIV111" s="747"/>
      <c r="OIW111" s="747"/>
      <c r="OIX111" s="747"/>
      <c r="OIY111" s="747"/>
      <c r="OIZ111" s="747"/>
      <c r="OJA111" s="747"/>
      <c r="OJB111" s="747"/>
      <c r="OJC111" s="747"/>
      <c r="OJD111" s="747"/>
      <c r="OJE111" s="747"/>
      <c r="OJF111" s="747"/>
      <c r="OJG111" s="747"/>
      <c r="OJH111" s="747"/>
      <c r="OJI111" s="747"/>
      <c r="OJJ111" s="747"/>
      <c r="OJK111" s="747"/>
      <c r="OJL111" s="747"/>
      <c r="OJM111" s="747"/>
      <c r="OJN111" s="747"/>
      <c r="OJO111" s="747"/>
      <c r="OJP111" s="747"/>
      <c r="OJQ111" s="747"/>
      <c r="OJR111" s="747"/>
      <c r="OJS111" s="747"/>
      <c r="OJT111" s="747"/>
      <c r="OJU111" s="747"/>
      <c r="OJV111" s="747"/>
      <c r="OJW111" s="747"/>
      <c r="OJX111" s="747"/>
      <c r="OJY111" s="747"/>
      <c r="OJZ111" s="747"/>
      <c r="OKA111" s="747"/>
      <c r="OKB111" s="747"/>
      <c r="OKC111" s="747"/>
      <c r="OKD111" s="747"/>
      <c r="OKE111" s="747"/>
      <c r="OKF111" s="747"/>
      <c r="OKG111" s="747"/>
      <c r="OKH111" s="747"/>
      <c r="OKI111" s="747"/>
      <c r="OKJ111" s="747"/>
      <c r="OKK111" s="747"/>
      <c r="OKL111" s="747"/>
      <c r="OKM111" s="747"/>
      <c r="OKN111" s="747"/>
      <c r="OKO111" s="747"/>
      <c r="OKP111" s="747"/>
      <c r="OKQ111" s="747"/>
      <c r="OKR111" s="747"/>
      <c r="OKS111" s="747"/>
      <c r="OKT111" s="747"/>
      <c r="OKU111" s="747"/>
      <c r="OKV111" s="747"/>
      <c r="OKW111" s="747"/>
      <c r="OKX111" s="747"/>
      <c r="OKY111" s="747"/>
      <c r="OKZ111" s="747"/>
      <c r="OLA111" s="747"/>
      <c r="OLB111" s="747"/>
      <c r="OLC111" s="747"/>
      <c r="OLD111" s="747"/>
      <c r="OLE111" s="747"/>
      <c r="OLF111" s="747"/>
      <c r="OLG111" s="747"/>
      <c r="OLH111" s="747"/>
      <c r="OLI111" s="747"/>
      <c r="OLJ111" s="747"/>
      <c r="OLK111" s="747"/>
      <c r="OLL111" s="747"/>
      <c r="OLM111" s="747"/>
      <c r="OLN111" s="747"/>
      <c r="OLO111" s="747"/>
      <c r="OLP111" s="747"/>
      <c r="OLQ111" s="747"/>
      <c r="OLR111" s="747"/>
      <c r="OLS111" s="747"/>
      <c r="OLT111" s="747"/>
      <c r="OLU111" s="747"/>
      <c r="OLV111" s="747"/>
      <c r="OLW111" s="747"/>
      <c r="OLX111" s="747"/>
      <c r="OLY111" s="747"/>
      <c r="OLZ111" s="747"/>
      <c r="OMA111" s="747"/>
      <c r="OMB111" s="747"/>
      <c r="OMC111" s="747"/>
      <c r="OMD111" s="747"/>
      <c r="OME111" s="747"/>
      <c r="OMF111" s="747"/>
      <c r="OMG111" s="747"/>
      <c r="OMH111" s="747"/>
      <c r="OMI111" s="747"/>
      <c r="OMJ111" s="747"/>
      <c r="OMK111" s="747"/>
      <c r="OML111" s="747"/>
      <c r="OMM111" s="747"/>
      <c r="OMN111" s="747"/>
      <c r="OMO111" s="747"/>
      <c r="OMP111" s="747"/>
      <c r="OMQ111" s="747"/>
      <c r="OMR111" s="747"/>
      <c r="OMS111" s="747"/>
      <c r="OMT111" s="747"/>
      <c r="OMU111" s="747"/>
      <c r="OMV111" s="747"/>
      <c r="OMW111" s="747"/>
      <c r="OMX111" s="747"/>
      <c r="OMY111" s="747"/>
      <c r="OMZ111" s="747"/>
      <c r="ONA111" s="747"/>
      <c r="ONB111" s="747"/>
      <c r="ONC111" s="747"/>
      <c r="OND111" s="747"/>
      <c r="ONE111" s="747"/>
      <c r="ONF111" s="747"/>
      <c r="ONG111" s="747"/>
      <c r="ONH111" s="747"/>
      <c r="ONI111" s="747"/>
      <c r="ONJ111" s="747"/>
      <c r="ONK111" s="747"/>
      <c r="ONL111" s="747"/>
      <c r="ONM111" s="747"/>
      <c r="ONN111" s="747"/>
      <c r="ONO111" s="747"/>
      <c r="ONP111" s="747"/>
      <c r="ONQ111" s="747"/>
      <c r="ONR111" s="747"/>
      <c r="ONS111" s="747"/>
      <c r="ONT111" s="747"/>
      <c r="ONU111" s="747"/>
      <c r="ONV111" s="747"/>
      <c r="ONW111" s="747"/>
      <c r="ONX111" s="747"/>
      <c r="ONY111" s="747"/>
      <c r="ONZ111" s="747"/>
      <c r="OOA111" s="747"/>
      <c r="OOB111" s="747"/>
      <c r="OOC111" s="747"/>
      <c r="OOD111" s="747"/>
      <c r="OOE111" s="747"/>
      <c r="OOF111" s="747"/>
      <c r="OOG111" s="747"/>
      <c r="OOH111" s="747"/>
      <c r="OOI111" s="747"/>
      <c r="OOJ111" s="747"/>
      <c r="OOK111" s="747"/>
      <c r="OOL111" s="747"/>
      <c r="OOM111" s="747"/>
      <c r="OON111" s="747"/>
      <c r="OOO111" s="747"/>
      <c r="OOP111" s="747"/>
      <c r="OOQ111" s="747"/>
      <c r="OOR111" s="747"/>
      <c r="OOS111" s="747"/>
      <c r="OOT111" s="747"/>
      <c r="OOU111" s="747"/>
      <c r="OOV111" s="747"/>
      <c r="OOW111" s="747"/>
      <c r="OOX111" s="747"/>
      <c r="OOY111" s="747"/>
      <c r="OOZ111" s="747"/>
      <c r="OPA111" s="747"/>
      <c r="OPB111" s="747"/>
      <c r="OPC111" s="747"/>
      <c r="OPD111" s="747"/>
      <c r="OPE111" s="747"/>
      <c r="OPF111" s="747"/>
      <c r="OPG111" s="747"/>
      <c r="OPH111" s="747"/>
      <c r="OPI111" s="747"/>
      <c r="OPJ111" s="747"/>
      <c r="OPK111" s="747"/>
      <c r="OPL111" s="747"/>
      <c r="OPM111" s="747"/>
      <c r="OPN111" s="747"/>
      <c r="OPO111" s="747"/>
      <c r="OPP111" s="747"/>
      <c r="OPQ111" s="747"/>
      <c r="OPR111" s="747"/>
      <c r="OPS111" s="747"/>
      <c r="OPT111" s="747"/>
      <c r="OPU111" s="747"/>
      <c r="OPV111" s="747"/>
      <c r="OPW111" s="747"/>
      <c r="OPX111" s="747"/>
      <c r="OPY111" s="747"/>
      <c r="OPZ111" s="747"/>
      <c r="OQA111" s="747"/>
      <c r="OQB111" s="747"/>
      <c r="OQC111" s="747"/>
      <c r="OQD111" s="747"/>
      <c r="OQE111" s="747"/>
      <c r="OQF111" s="747"/>
      <c r="OQG111" s="747"/>
      <c r="OQH111" s="747"/>
      <c r="OQI111" s="747"/>
      <c r="OQJ111" s="747"/>
      <c r="OQK111" s="747"/>
      <c r="OQL111" s="747"/>
      <c r="OQM111" s="747"/>
      <c r="OQN111" s="747"/>
      <c r="OQO111" s="747"/>
      <c r="OQP111" s="747"/>
      <c r="OQQ111" s="747"/>
      <c r="OQR111" s="747"/>
      <c r="OQS111" s="747"/>
      <c r="OQT111" s="747"/>
      <c r="OQU111" s="747"/>
      <c r="OQV111" s="747"/>
      <c r="OQW111" s="747"/>
      <c r="OQX111" s="747"/>
      <c r="OQY111" s="747"/>
      <c r="OQZ111" s="747"/>
      <c r="ORA111" s="747"/>
      <c r="ORB111" s="747"/>
      <c r="ORC111" s="747"/>
      <c r="ORD111" s="747"/>
      <c r="ORE111" s="747"/>
      <c r="ORF111" s="747"/>
      <c r="ORG111" s="747"/>
      <c r="ORH111" s="747"/>
      <c r="ORI111" s="747"/>
      <c r="ORJ111" s="747"/>
      <c r="ORK111" s="747"/>
      <c r="ORL111" s="747"/>
      <c r="ORM111" s="747"/>
      <c r="ORN111" s="747"/>
      <c r="ORO111" s="747"/>
      <c r="ORP111" s="747"/>
      <c r="ORQ111" s="747"/>
      <c r="ORR111" s="747"/>
      <c r="ORS111" s="747"/>
      <c r="ORT111" s="747"/>
      <c r="ORU111" s="747"/>
      <c r="ORV111" s="747"/>
      <c r="ORW111" s="747"/>
      <c r="ORX111" s="747"/>
      <c r="ORY111" s="747"/>
      <c r="ORZ111" s="747"/>
      <c r="OSA111" s="747"/>
      <c r="OSB111" s="747"/>
      <c r="OSC111" s="747"/>
      <c r="OSD111" s="747"/>
      <c r="OSE111" s="747"/>
      <c r="OSF111" s="747"/>
      <c r="OSG111" s="747"/>
      <c r="OSH111" s="747"/>
      <c r="OSI111" s="747"/>
      <c r="OSJ111" s="747"/>
      <c r="OSK111" s="747"/>
      <c r="OSL111" s="747"/>
      <c r="OSM111" s="747"/>
      <c r="OSN111" s="747"/>
      <c r="OSO111" s="747"/>
      <c r="OSP111" s="747"/>
      <c r="OSQ111" s="747"/>
      <c r="OSR111" s="747"/>
      <c r="OSS111" s="747"/>
      <c r="OST111" s="747"/>
      <c r="OSU111" s="747"/>
      <c r="OSV111" s="747"/>
      <c r="OSW111" s="747"/>
      <c r="OSX111" s="747"/>
      <c r="OSY111" s="747"/>
      <c r="OSZ111" s="747"/>
      <c r="OTA111" s="747"/>
      <c r="OTB111" s="747"/>
      <c r="OTC111" s="747"/>
      <c r="OTD111" s="747"/>
      <c r="OTE111" s="747"/>
      <c r="OTF111" s="747"/>
      <c r="OTG111" s="747"/>
      <c r="OTH111" s="747"/>
      <c r="OTI111" s="747"/>
      <c r="OTJ111" s="747"/>
      <c r="OTK111" s="747"/>
      <c r="OTL111" s="747"/>
      <c r="OTM111" s="747"/>
      <c r="OTN111" s="747"/>
      <c r="OTO111" s="747"/>
      <c r="OTP111" s="747"/>
      <c r="OTQ111" s="747"/>
      <c r="OTR111" s="747"/>
      <c r="OTS111" s="747"/>
      <c r="OTT111" s="747"/>
      <c r="OTU111" s="747"/>
      <c r="OTV111" s="747"/>
      <c r="OTW111" s="747"/>
      <c r="OTX111" s="747"/>
      <c r="OTY111" s="747"/>
      <c r="OTZ111" s="747"/>
      <c r="OUA111" s="747"/>
      <c r="OUB111" s="747"/>
      <c r="OUC111" s="747"/>
      <c r="OUD111" s="747"/>
      <c r="OUE111" s="747"/>
      <c r="OUF111" s="747"/>
      <c r="OUG111" s="747"/>
      <c r="OUH111" s="747"/>
      <c r="OUI111" s="747"/>
      <c r="OUJ111" s="747"/>
      <c r="OUK111" s="747"/>
      <c r="OUL111" s="747"/>
      <c r="OUM111" s="747"/>
      <c r="OUN111" s="747"/>
      <c r="OUO111" s="747"/>
      <c r="OUP111" s="747"/>
      <c r="OUQ111" s="747"/>
      <c r="OUR111" s="747"/>
      <c r="OUS111" s="747"/>
      <c r="OUT111" s="747"/>
      <c r="OUU111" s="747"/>
      <c r="OUV111" s="747"/>
      <c r="OUW111" s="747"/>
      <c r="OUX111" s="747"/>
      <c r="OUY111" s="747"/>
      <c r="OUZ111" s="747"/>
      <c r="OVA111" s="747"/>
      <c r="OVB111" s="747"/>
      <c r="OVC111" s="747"/>
      <c r="OVD111" s="747"/>
      <c r="OVE111" s="747"/>
      <c r="OVF111" s="747"/>
      <c r="OVG111" s="747"/>
      <c r="OVH111" s="747"/>
      <c r="OVI111" s="747"/>
      <c r="OVJ111" s="747"/>
      <c r="OVK111" s="747"/>
      <c r="OVL111" s="747"/>
      <c r="OVM111" s="747"/>
      <c r="OVN111" s="747"/>
      <c r="OVO111" s="747"/>
      <c r="OVP111" s="747"/>
      <c r="OVQ111" s="747"/>
      <c r="OVR111" s="747"/>
      <c r="OVS111" s="747"/>
      <c r="OVT111" s="747"/>
      <c r="OVU111" s="747"/>
      <c r="OVV111" s="747"/>
      <c r="OVW111" s="747"/>
      <c r="OVX111" s="747"/>
      <c r="OVY111" s="747"/>
      <c r="OVZ111" s="747"/>
      <c r="OWA111" s="747"/>
      <c r="OWB111" s="747"/>
      <c r="OWC111" s="747"/>
      <c r="OWD111" s="747"/>
      <c r="OWE111" s="747"/>
      <c r="OWF111" s="747"/>
      <c r="OWG111" s="747"/>
      <c r="OWH111" s="747"/>
      <c r="OWI111" s="747"/>
      <c r="OWJ111" s="747"/>
      <c r="OWK111" s="747"/>
      <c r="OWL111" s="747"/>
      <c r="OWM111" s="747"/>
      <c r="OWN111" s="747"/>
      <c r="OWO111" s="747"/>
      <c r="OWP111" s="747"/>
      <c r="OWQ111" s="747"/>
      <c r="OWR111" s="747"/>
      <c r="OWS111" s="747"/>
      <c r="OWT111" s="747"/>
      <c r="OWU111" s="747"/>
      <c r="OWV111" s="747"/>
      <c r="OWW111" s="747"/>
      <c r="OWX111" s="747"/>
      <c r="OWY111" s="747"/>
      <c r="OWZ111" s="747"/>
      <c r="OXA111" s="747"/>
      <c r="OXB111" s="747"/>
      <c r="OXC111" s="747"/>
      <c r="OXD111" s="747"/>
      <c r="OXE111" s="747"/>
      <c r="OXF111" s="747"/>
      <c r="OXG111" s="747"/>
      <c r="OXH111" s="747"/>
      <c r="OXI111" s="747"/>
      <c r="OXJ111" s="747"/>
      <c r="OXK111" s="747"/>
      <c r="OXL111" s="747"/>
      <c r="OXM111" s="747"/>
      <c r="OXN111" s="747"/>
      <c r="OXO111" s="747"/>
      <c r="OXP111" s="747"/>
      <c r="OXQ111" s="747"/>
      <c r="OXR111" s="747"/>
      <c r="OXS111" s="747"/>
      <c r="OXT111" s="747"/>
      <c r="OXU111" s="747"/>
      <c r="OXV111" s="747"/>
      <c r="OXW111" s="747"/>
      <c r="OXX111" s="747"/>
      <c r="OXY111" s="747"/>
      <c r="OXZ111" s="747"/>
      <c r="OYA111" s="747"/>
      <c r="OYB111" s="747"/>
      <c r="OYC111" s="747"/>
      <c r="OYD111" s="747"/>
      <c r="OYE111" s="747"/>
      <c r="OYF111" s="747"/>
      <c r="OYG111" s="747"/>
      <c r="OYH111" s="747"/>
      <c r="OYI111" s="747"/>
      <c r="OYJ111" s="747"/>
      <c r="OYK111" s="747"/>
      <c r="OYL111" s="747"/>
      <c r="OYM111" s="747"/>
      <c r="OYN111" s="747"/>
      <c r="OYO111" s="747"/>
      <c r="OYP111" s="747"/>
      <c r="OYQ111" s="747"/>
      <c r="OYR111" s="747"/>
      <c r="OYS111" s="747"/>
      <c r="OYT111" s="747"/>
      <c r="OYU111" s="747"/>
      <c r="OYV111" s="747"/>
      <c r="OYW111" s="747"/>
      <c r="OYX111" s="747"/>
      <c r="OYY111" s="747"/>
      <c r="OYZ111" s="747"/>
      <c r="OZA111" s="747"/>
      <c r="OZB111" s="747"/>
      <c r="OZC111" s="747"/>
      <c r="OZD111" s="747"/>
      <c r="OZE111" s="747"/>
      <c r="OZF111" s="747"/>
      <c r="OZG111" s="747"/>
      <c r="OZH111" s="747"/>
      <c r="OZI111" s="747"/>
      <c r="OZJ111" s="747"/>
      <c r="OZK111" s="747"/>
      <c r="OZL111" s="747"/>
      <c r="OZM111" s="747"/>
      <c r="OZN111" s="747"/>
      <c r="OZO111" s="747"/>
      <c r="OZP111" s="747"/>
      <c r="OZQ111" s="747"/>
      <c r="OZR111" s="747"/>
      <c r="OZS111" s="747"/>
      <c r="OZT111" s="747"/>
      <c r="OZU111" s="747"/>
      <c r="OZV111" s="747"/>
      <c r="OZW111" s="747"/>
      <c r="OZX111" s="747"/>
      <c r="OZY111" s="747"/>
      <c r="OZZ111" s="747"/>
      <c r="PAA111" s="747"/>
      <c r="PAB111" s="747"/>
      <c r="PAC111" s="747"/>
      <c r="PAD111" s="747"/>
      <c r="PAE111" s="747"/>
      <c r="PAF111" s="747"/>
      <c r="PAG111" s="747"/>
      <c r="PAH111" s="747"/>
      <c r="PAI111" s="747"/>
      <c r="PAJ111" s="747"/>
      <c r="PAK111" s="747"/>
      <c r="PAL111" s="747"/>
      <c r="PAM111" s="747"/>
      <c r="PAN111" s="747"/>
      <c r="PAO111" s="747"/>
      <c r="PAP111" s="747"/>
      <c r="PAQ111" s="747"/>
      <c r="PAR111" s="747"/>
      <c r="PAS111" s="747"/>
      <c r="PAT111" s="747"/>
      <c r="PAU111" s="747"/>
      <c r="PAV111" s="747"/>
      <c r="PAW111" s="747"/>
      <c r="PAX111" s="747"/>
      <c r="PAY111" s="747"/>
      <c r="PAZ111" s="747"/>
      <c r="PBA111" s="747"/>
      <c r="PBB111" s="747"/>
      <c r="PBC111" s="747"/>
      <c r="PBD111" s="747"/>
      <c r="PBE111" s="747"/>
      <c r="PBF111" s="747"/>
      <c r="PBG111" s="747"/>
      <c r="PBH111" s="747"/>
      <c r="PBI111" s="747"/>
      <c r="PBJ111" s="747"/>
      <c r="PBK111" s="747"/>
      <c r="PBL111" s="747"/>
      <c r="PBM111" s="747"/>
      <c r="PBN111" s="747"/>
      <c r="PBO111" s="747"/>
      <c r="PBP111" s="747"/>
      <c r="PBQ111" s="747"/>
      <c r="PBR111" s="747"/>
      <c r="PBS111" s="747"/>
      <c r="PBT111" s="747"/>
      <c r="PBU111" s="747"/>
      <c r="PBV111" s="747"/>
      <c r="PBW111" s="747"/>
      <c r="PBX111" s="747"/>
      <c r="PBY111" s="747"/>
      <c r="PBZ111" s="747"/>
      <c r="PCA111" s="747"/>
      <c r="PCB111" s="747"/>
      <c r="PCC111" s="747"/>
      <c r="PCD111" s="747"/>
      <c r="PCE111" s="747"/>
      <c r="PCF111" s="747"/>
      <c r="PCG111" s="747"/>
      <c r="PCH111" s="747"/>
      <c r="PCI111" s="747"/>
      <c r="PCJ111" s="747"/>
      <c r="PCK111" s="747"/>
      <c r="PCL111" s="747"/>
      <c r="PCM111" s="747"/>
      <c r="PCN111" s="747"/>
      <c r="PCO111" s="747"/>
      <c r="PCP111" s="747"/>
      <c r="PCQ111" s="747"/>
      <c r="PCR111" s="747"/>
      <c r="PCS111" s="747"/>
      <c r="PCT111" s="747"/>
      <c r="PCU111" s="747"/>
      <c r="PCV111" s="747"/>
      <c r="PCW111" s="747"/>
      <c r="PCX111" s="747"/>
      <c r="PCY111" s="747"/>
      <c r="PCZ111" s="747"/>
      <c r="PDA111" s="747"/>
      <c r="PDB111" s="747"/>
      <c r="PDC111" s="747"/>
      <c r="PDD111" s="747"/>
      <c r="PDE111" s="747"/>
      <c r="PDF111" s="747"/>
      <c r="PDG111" s="747"/>
      <c r="PDH111" s="747"/>
      <c r="PDI111" s="747"/>
      <c r="PDJ111" s="747"/>
      <c r="PDK111" s="747"/>
      <c r="PDL111" s="747"/>
      <c r="PDM111" s="747"/>
      <c r="PDN111" s="747"/>
      <c r="PDO111" s="747"/>
      <c r="PDP111" s="747"/>
      <c r="PDQ111" s="747"/>
      <c r="PDR111" s="747"/>
      <c r="PDS111" s="747"/>
      <c r="PDT111" s="747"/>
      <c r="PDU111" s="747"/>
      <c r="PDV111" s="747"/>
      <c r="PDW111" s="747"/>
      <c r="PDX111" s="747"/>
      <c r="PDY111" s="747"/>
      <c r="PDZ111" s="747"/>
      <c r="PEA111" s="747"/>
      <c r="PEB111" s="747"/>
      <c r="PEC111" s="747"/>
      <c r="PED111" s="747"/>
      <c r="PEE111" s="747"/>
      <c r="PEF111" s="747"/>
      <c r="PEG111" s="747"/>
      <c r="PEH111" s="747"/>
      <c r="PEI111" s="747"/>
      <c r="PEJ111" s="747"/>
      <c r="PEK111" s="747"/>
      <c r="PEL111" s="747"/>
      <c r="PEM111" s="747"/>
      <c r="PEN111" s="747"/>
      <c r="PEO111" s="747"/>
      <c r="PEP111" s="747"/>
      <c r="PEQ111" s="747"/>
      <c r="PER111" s="747"/>
      <c r="PES111" s="747"/>
      <c r="PET111" s="747"/>
      <c r="PEU111" s="747"/>
      <c r="PEV111" s="747"/>
      <c r="PEW111" s="747"/>
      <c r="PEX111" s="747"/>
      <c r="PEY111" s="747"/>
      <c r="PEZ111" s="747"/>
      <c r="PFA111" s="747"/>
      <c r="PFB111" s="747"/>
      <c r="PFC111" s="747"/>
      <c r="PFD111" s="747"/>
      <c r="PFE111" s="747"/>
      <c r="PFF111" s="747"/>
      <c r="PFG111" s="747"/>
      <c r="PFH111" s="747"/>
      <c r="PFI111" s="747"/>
      <c r="PFJ111" s="747"/>
      <c r="PFK111" s="747"/>
      <c r="PFL111" s="747"/>
      <c r="PFM111" s="747"/>
      <c r="PFN111" s="747"/>
      <c r="PFO111" s="747"/>
      <c r="PFP111" s="747"/>
      <c r="PFQ111" s="747"/>
      <c r="PFR111" s="747"/>
      <c r="PFS111" s="747"/>
      <c r="PFT111" s="747"/>
      <c r="PFU111" s="747"/>
      <c r="PFV111" s="747"/>
      <c r="PFW111" s="747"/>
      <c r="PFX111" s="747"/>
      <c r="PFY111" s="747"/>
      <c r="PFZ111" s="747"/>
      <c r="PGA111" s="747"/>
      <c r="PGB111" s="747"/>
      <c r="PGC111" s="747"/>
      <c r="PGD111" s="747"/>
      <c r="PGE111" s="747"/>
      <c r="PGF111" s="747"/>
      <c r="PGG111" s="747"/>
      <c r="PGH111" s="747"/>
      <c r="PGI111" s="747"/>
      <c r="PGJ111" s="747"/>
      <c r="PGK111" s="747"/>
      <c r="PGL111" s="747"/>
      <c r="PGM111" s="747"/>
      <c r="PGN111" s="747"/>
      <c r="PGO111" s="747"/>
      <c r="PGP111" s="747"/>
      <c r="PGQ111" s="747"/>
      <c r="PGR111" s="747"/>
      <c r="PGS111" s="747"/>
      <c r="PGT111" s="747"/>
      <c r="PGU111" s="747"/>
      <c r="PGV111" s="747"/>
      <c r="PGW111" s="747"/>
      <c r="PGX111" s="747"/>
      <c r="PGY111" s="747"/>
      <c r="PGZ111" s="747"/>
      <c r="PHA111" s="747"/>
      <c r="PHB111" s="747"/>
      <c r="PHC111" s="747"/>
      <c r="PHD111" s="747"/>
      <c r="PHE111" s="747"/>
      <c r="PHF111" s="747"/>
      <c r="PHG111" s="747"/>
      <c r="PHH111" s="747"/>
      <c r="PHI111" s="747"/>
      <c r="PHJ111" s="747"/>
      <c r="PHK111" s="747"/>
      <c r="PHL111" s="747"/>
      <c r="PHM111" s="747"/>
      <c r="PHN111" s="747"/>
      <c r="PHO111" s="747"/>
      <c r="PHP111" s="747"/>
      <c r="PHQ111" s="747"/>
      <c r="PHR111" s="747"/>
      <c r="PHS111" s="747"/>
      <c r="PHT111" s="747"/>
      <c r="PHU111" s="747"/>
      <c r="PHV111" s="747"/>
      <c r="PHW111" s="747"/>
      <c r="PHX111" s="747"/>
      <c r="PHY111" s="747"/>
      <c r="PHZ111" s="747"/>
      <c r="PIA111" s="747"/>
      <c r="PIB111" s="747"/>
      <c r="PIC111" s="747"/>
      <c r="PID111" s="747"/>
      <c r="PIE111" s="747"/>
      <c r="PIF111" s="747"/>
      <c r="PIG111" s="747"/>
      <c r="PIH111" s="747"/>
      <c r="PII111" s="747"/>
      <c r="PIJ111" s="747"/>
      <c r="PIK111" s="747"/>
      <c r="PIL111" s="747"/>
      <c r="PIM111" s="747"/>
      <c r="PIN111" s="747"/>
      <c r="PIO111" s="747"/>
      <c r="PIP111" s="747"/>
      <c r="PIQ111" s="747"/>
      <c r="PIR111" s="747"/>
      <c r="PIS111" s="747"/>
      <c r="PIT111" s="747"/>
      <c r="PIU111" s="747"/>
      <c r="PIV111" s="747"/>
      <c r="PIW111" s="747"/>
      <c r="PIX111" s="747"/>
      <c r="PIY111" s="747"/>
      <c r="PIZ111" s="747"/>
      <c r="PJA111" s="747"/>
      <c r="PJB111" s="747"/>
      <c r="PJC111" s="747"/>
      <c r="PJD111" s="747"/>
      <c r="PJE111" s="747"/>
      <c r="PJF111" s="747"/>
      <c r="PJG111" s="747"/>
      <c r="PJH111" s="747"/>
      <c r="PJI111" s="747"/>
      <c r="PJJ111" s="747"/>
      <c r="PJK111" s="747"/>
      <c r="PJL111" s="747"/>
      <c r="PJM111" s="747"/>
      <c r="PJN111" s="747"/>
      <c r="PJO111" s="747"/>
      <c r="PJP111" s="747"/>
      <c r="PJQ111" s="747"/>
      <c r="PJR111" s="747"/>
      <c r="PJS111" s="747"/>
      <c r="PJT111" s="747"/>
      <c r="PJU111" s="747"/>
      <c r="PJV111" s="747"/>
      <c r="PJW111" s="747"/>
      <c r="PJX111" s="747"/>
      <c r="PJY111" s="747"/>
      <c r="PJZ111" s="747"/>
      <c r="PKA111" s="747"/>
      <c r="PKB111" s="747"/>
      <c r="PKC111" s="747"/>
      <c r="PKD111" s="747"/>
      <c r="PKE111" s="747"/>
      <c r="PKF111" s="747"/>
      <c r="PKG111" s="747"/>
      <c r="PKH111" s="747"/>
      <c r="PKI111" s="747"/>
      <c r="PKJ111" s="747"/>
      <c r="PKK111" s="747"/>
      <c r="PKL111" s="747"/>
      <c r="PKM111" s="747"/>
      <c r="PKN111" s="747"/>
      <c r="PKO111" s="747"/>
      <c r="PKP111" s="747"/>
      <c r="PKQ111" s="747"/>
      <c r="PKR111" s="747"/>
      <c r="PKS111" s="747"/>
      <c r="PKT111" s="747"/>
      <c r="PKU111" s="747"/>
      <c r="PKV111" s="747"/>
      <c r="PKW111" s="747"/>
      <c r="PKX111" s="747"/>
      <c r="PKY111" s="747"/>
      <c r="PKZ111" s="747"/>
      <c r="PLA111" s="747"/>
      <c r="PLB111" s="747"/>
      <c r="PLC111" s="747"/>
      <c r="PLD111" s="747"/>
      <c r="PLE111" s="747"/>
      <c r="PLF111" s="747"/>
      <c r="PLG111" s="747"/>
      <c r="PLH111" s="747"/>
      <c r="PLI111" s="747"/>
      <c r="PLJ111" s="747"/>
      <c r="PLK111" s="747"/>
      <c r="PLL111" s="747"/>
      <c r="PLM111" s="747"/>
      <c r="PLN111" s="747"/>
      <c r="PLO111" s="747"/>
      <c r="PLP111" s="747"/>
      <c r="PLQ111" s="747"/>
      <c r="PLR111" s="747"/>
      <c r="PLS111" s="747"/>
      <c r="PLT111" s="747"/>
      <c r="PLU111" s="747"/>
      <c r="PLV111" s="747"/>
      <c r="PLW111" s="747"/>
      <c r="PLX111" s="747"/>
      <c r="PLY111" s="747"/>
      <c r="PLZ111" s="747"/>
      <c r="PMA111" s="747"/>
      <c r="PMB111" s="747"/>
      <c r="PMC111" s="747"/>
      <c r="PMD111" s="747"/>
      <c r="PME111" s="747"/>
      <c r="PMF111" s="747"/>
      <c r="PMG111" s="747"/>
      <c r="PMH111" s="747"/>
      <c r="PMI111" s="747"/>
      <c r="PMJ111" s="747"/>
      <c r="PMK111" s="747"/>
      <c r="PML111" s="747"/>
      <c r="PMM111" s="747"/>
      <c r="PMN111" s="747"/>
      <c r="PMO111" s="747"/>
      <c r="PMP111" s="747"/>
      <c r="PMQ111" s="747"/>
      <c r="PMR111" s="747"/>
      <c r="PMS111" s="747"/>
      <c r="PMT111" s="747"/>
      <c r="PMU111" s="747"/>
      <c r="PMV111" s="747"/>
      <c r="PMW111" s="747"/>
      <c r="PMX111" s="747"/>
      <c r="PMY111" s="747"/>
      <c r="PMZ111" s="747"/>
      <c r="PNA111" s="747"/>
      <c r="PNB111" s="747"/>
      <c r="PNC111" s="747"/>
      <c r="PND111" s="747"/>
      <c r="PNE111" s="747"/>
      <c r="PNF111" s="747"/>
      <c r="PNG111" s="747"/>
      <c r="PNH111" s="747"/>
      <c r="PNI111" s="747"/>
      <c r="PNJ111" s="747"/>
      <c r="PNK111" s="747"/>
      <c r="PNL111" s="747"/>
      <c r="PNM111" s="747"/>
      <c r="PNN111" s="747"/>
      <c r="PNO111" s="747"/>
      <c r="PNP111" s="747"/>
      <c r="PNQ111" s="747"/>
      <c r="PNR111" s="747"/>
      <c r="PNS111" s="747"/>
      <c r="PNT111" s="747"/>
      <c r="PNU111" s="747"/>
      <c r="PNV111" s="747"/>
      <c r="PNW111" s="747"/>
      <c r="PNX111" s="747"/>
      <c r="PNY111" s="747"/>
      <c r="PNZ111" s="747"/>
      <c r="POA111" s="747"/>
      <c r="POB111" s="747"/>
      <c r="POC111" s="747"/>
      <c r="POD111" s="747"/>
      <c r="POE111" s="747"/>
      <c r="POF111" s="747"/>
      <c r="POG111" s="747"/>
      <c r="POH111" s="747"/>
      <c r="POI111" s="747"/>
      <c r="POJ111" s="747"/>
      <c r="POK111" s="747"/>
      <c r="POL111" s="747"/>
      <c r="POM111" s="747"/>
      <c r="PON111" s="747"/>
      <c r="POO111" s="747"/>
      <c r="POP111" s="747"/>
      <c r="POQ111" s="747"/>
      <c r="POR111" s="747"/>
      <c r="POS111" s="747"/>
      <c r="POT111" s="747"/>
      <c r="POU111" s="747"/>
      <c r="POV111" s="747"/>
      <c r="POW111" s="747"/>
      <c r="POX111" s="747"/>
      <c r="POY111" s="747"/>
      <c r="POZ111" s="747"/>
      <c r="PPA111" s="747"/>
      <c r="PPB111" s="747"/>
      <c r="PPC111" s="747"/>
      <c r="PPD111" s="747"/>
      <c r="PPE111" s="747"/>
      <c r="PPF111" s="747"/>
      <c r="PPG111" s="747"/>
      <c r="PPH111" s="747"/>
      <c r="PPI111" s="747"/>
      <c r="PPJ111" s="747"/>
      <c r="PPK111" s="747"/>
      <c r="PPL111" s="747"/>
      <c r="PPM111" s="747"/>
      <c r="PPN111" s="747"/>
      <c r="PPO111" s="747"/>
      <c r="PPP111" s="747"/>
      <c r="PPQ111" s="747"/>
      <c r="PPR111" s="747"/>
      <c r="PPS111" s="747"/>
      <c r="PPT111" s="747"/>
      <c r="PPU111" s="747"/>
      <c r="PPV111" s="747"/>
      <c r="PPW111" s="747"/>
      <c r="PPX111" s="747"/>
      <c r="PPY111" s="747"/>
      <c r="PPZ111" s="747"/>
      <c r="PQA111" s="747"/>
      <c r="PQB111" s="747"/>
      <c r="PQC111" s="747"/>
      <c r="PQD111" s="747"/>
      <c r="PQE111" s="747"/>
      <c r="PQF111" s="747"/>
      <c r="PQG111" s="747"/>
      <c r="PQH111" s="747"/>
      <c r="PQI111" s="747"/>
      <c r="PQJ111" s="747"/>
      <c r="PQK111" s="747"/>
      <c r="PQL111" s="747"/>
      <c r="PQM111" s="747"/>
      <c r="PQN111" s="747"/>
      <c r="PQO111" s="747"/>
      <c r="PQP111" s="747"/>
      <c r="PQQ111" s="747"/>
      <c r="PQR111" s="747"/>
      <c r="PQS111" s="747"/>
      <c r="PQT111" s="747"/>
      <c r="PQU111" s="747"/>
      <c r="PQV111" s="747"/>
      <c r="PQW111" s="747"/>
      <c r="PQX111" s="747"/>
      <c r="PQY111" s="747"/>
      <c r="PQZ111" s="747"/>
      <c r="PRA111" s="747"/>
      <c r="PRB111" s="747"/>
      <c r="PRC111" s="747"/>
      <c r="PRD111" s="747"/>
      <c r="PRE111" s="747"/>
      <c r="PRF111" s="747"/>
      <c r="PRG111" s="747"/>
      <c r="PRH111" s="747"/>
      <c r="PRI111" s="747"/>
      <c r="PRJ111" s="747"/>
      <c r="PRK111" s="747"/>
      <c r="PRL111" s="747"/>
      <c r="PRM111" s="747"/>
      <c r="PRN111" s="747"/>
      <c r="PRO111" s="747"/>
      <c r="PRP111" s="747"/>
      <c r="PRQ111" s="747"/>
      <c r="PRR111" s="747"/>
      <c r="PRS111" s="747"/>
      <c r="PRT111" s="747"/>
      <c r="PRU111" s="747"/>
      <c r="PRV111" s="747"/>
      <c r="PRW111" s="747"/>
      <c r="PRX111" s="747"/>
      <c r="PRY111" s="747"/>
      <c r="PRZ111" s="747"/>
      <c r="PSA111" s="747"/>
      <c r="PSB111" s="747"/>
      <c r="PSC111" s="747"/>
      <c r="PSD111" s="747"/>
      <c r="PSE111" s="747"/>
      <c r="PSF111" s="747"/>
      <c r="PSG111" s="747"/>
      <c r="PSH111" s="747"/>
      <c r="PSI111" s="747"/>
      <c r="PSJ111" s="747"/>
      <c r="PSK111" s="747"/>
      <c r="PSL111" s="747"/>
      <c r="PSM111" s="747"/>
      <c r="PSN111" s="747"/>
      <c r="PSO111" s="747"/>
      <c r="PSP111" s="747"/>
      <c r="PSQ111" s="747"/>
      <c r="PSR111" s="747"/>
      <c r="PSS111" s="747"/>
      <c r="PST111" s="747"/>
      <c r="PSU111" s="747"/>
      <c r="PSV111" s="747"/>
      <c r="PSW111" s="747"/>
      <c r="PSX111" s="747"/>
      <c r="PSY111" s="747"/>
      <c r="PSZ111" s="747"/>
      <c r="PTA111" s="747"/>
      <c r="PTB111" s="747"/>
      <c r="PTC111" s="747"/>
      <c r="PTD111" s="747"/>
      <c r="PTE111" s="747"/>
      <c r="PTF111" s="747"/>
      <c r="PTG111" s="747"/>
      <c r="PTH111" s="747"/>
      <c r="PTI111" s="747"/>
      <c r="PTJ111" s="747"/>
      <c r="PTK111" s="747"/>
      <c r="PTL111" s="747"/>
      <c r="PTM111" s="747"/>
      <c r="PTN111" s="747"/>
      <c r="PTO111" s="747"/>
      <c r="PTP111" s="747"/>
      <c r="PTQ111" s="747"/>
      <c r="PTR111" s="747"/>
      <c r="PTS111" s="747"/>
      <c r="PTT111" s="747"/>
      <c r="PTU111" s="747"/>
      <c r="PTV111" s="747"/>
      <c r="PTW111" s="747"/>
      <c r="PTX111" s="747"/>
      <c r="PTY111" s="747"/>
      <c r="PTZ111" s="747"/>
      <c r="PUA111" s="747"/>
      <c r="PUB111" s="747"/>
      <c r="PUC111" s="747"/>
      <c r="PUD111" s="747"/>
      <c r="PUE111" s="747"/>
      <c r="PUF111" s="747"/>
      <c r="PUG111" s="747"/>
      <c r="PUH111" s="747"/>
      <c r="PUI111" s="747"/>
      <c r="PUJ111" s="747"/>
      <c r="PUK111" s="747"/>
      <c r="PUL111" s="747"/>
      <c r="PUM111" s="747"/>
      <c r="PUN111" s="747"/>
      <c r="PUO111" s="747"/>
      <c r="PUP111" s="747"/>
      <c r="PUQ111" s="747"/>
      <c r="PUR111" s="747"/>
      <c r="PUS111" s="747"/>
      <c r="PUT111" s="747"/>
      <c r="PUU111" s="747"/>
      <c r="PUV111" s="747"/>
      <c r="PUW111" s="747"/>
      <c r="PUX111" s="747"/>
      <c r="PUY111" s="747"/>
      <c r="PUZ111" s="747"/>
      <c r="PVA111" s="747"/>
      <c r="PVB111" s="747"/>
      <c r="PVC111" s="747"/>
      <c r="PVD111" s="747"/>
      <c r="PVE111" s="747"/>
      <c r="PVF111" s="747"/>
      <c r="PVG111" s="747"/>
      <c r="PVH111" s="747"/>
      <c r="PVI111" s="747"/>
      <c r="PVJ111" s="747"/>
      <c r="PVK111" s="747"/>
      <c r="PVL111" s="747"/>
      <c r="PVM111" s="747"/>
      <c r="PVN111" s="747"/>
      <c r="PVO111" s="747"/>
      <c r="PVP111" s="747"/>
      <c r="PVQ111" s="747"/>
      <c r="PVR111" s="747"/>
      <c r="PVS111" s="747"/>
      <c r="PVT111" s="747"/>
      <c r="PVU111" s="747"/>
      <c r="PVV111" s="747"/>
      <c r="PVW111" s="747"/>
      <c r="PVX111" s="747"/>
      <c r="PVY111" s="747"/>
      <c r="PVZ111" s="747"/>
      <c r="PWA111" s="747"/>
      <c r="PWB111" s="747"/>
      <c r="PWC111" s="747"/>
      <c r="PWD111" s="747"/>
      <c r="PWE111" s="747"/>
      <c r="PWF111" s="747"/>
      <c r="PWG111" s="747"/>
      <c r="PWH111" s="747"/>
      <c r="PWI111" s="747"/>
      <c r="PWJ111" s="747"/>
      <c r="PWK111" s="747"/>
      <c r="PWL111" s="747"/>
      <c r="PWM111" s="747"/>
      <c r="PWN111" s="747"/>
      <c r="PWO111" s="747"/>
      <c r="PWP111" s="747"/>
      <c r="PWQ111" s="747"/>
      <c r="PWR111" s="747"/>
      <c r="PWS111" s="747"/>
      <c r="PWT111" s="747"/>
      <c r="PWU111" s="747"/>
      <c r="PWV111" s="747"/>
      <c r="PWW111" s="747"/>
      <c r="PWX111" s="747"/>
      <c r="PWY111" s="747"/>
      <c r="PWZ111" s="747"/>
      <c r="PXA111" s="747"/>
      <c r="PXB111" s="747"/>
      <c r="PXC111" s="747"/>
      <c r="PXD111" s="747"/>
      <c r="PXE111" s="747"/>
      <c r="PXF111" s="747"/>
      <c r="PXG111" s="747"/>
      <c r="PXH111" s="747"/>
      <c r="PXI111" s="747"/>
      <c r="PXJ111" s="747"/>
      <c r="PXK111" s="747"/>
      <c r="PXL111" s="747"/>
      <c r="PXM111" s="747"/>
      <c r="PXN111" s="747"/>
      <c r="PXO111" s="747"/>
      <c r="PXP111" s="747"/>
      <c r="PXQ111" s="747"/>
      <c r="PXR111" s="747"/>
      <c r="PXS111" s="747"/>
      <c r="PXT111" s="747"/>
      <c r="PXU111" s="747"/>
      <c r="PXV111" s="747"/>
      <c r="PXW111" s="747"/>
      <c r="PXX111" s="747"/>
      <c r="PXY111" s="747"/>
      <c r="PXZ111" s="747"/>
      <c r="PYA111" s="747"/>
      <c r="PYB111" s="747"/>
      <c r="PYC111" s="747"/>
      <c r="PYD111" s="747"/>
      <c r="PYE111" s="747"/>
      <c r="PYF111" s="747"/>
      <c r="PYG111" s="747"/>
      <c r="PYH111" s="747"/>
      <c r="PYI111" s="747"/>
      <c r="PYJ111" s="747"/>
      <c r="PYK111" s="747"/>
      <c r="PYL111" s="747"/>
      <c r="PYM111" s="747"/>
      <c r="PYN111" s="747"/>
      <c r="PYO111" s="747"/>
      <c r="PYP111" s="747"/>
      <c r="PYQ111" s="747"/>
      <c r="PYR111" s="747"/>
      <c r="PYS111" s="747"/>
      <c r="PYT111" s="747"/>
      <c r="PYU111" s="747"/>
      <c r="PYV111" s="747"/>
      <c r="PYW111" s="747"/>
      <c r="PYX111" s="747"/>
      <c r="PYY111" s="747"/>
      <c r="PYZ111" s="747"/>
      <c r="PZA111" s="747"/>
      <c r="PZB111" s="747"/>
      <c r="PZC111" s="747"/>
      <c r="PZD111" s="747"/>
      <c r="PZE111" s="747"/>
      <c r="PZF111" s="747"/>
      <c r="PZG111" s="747"/>
      <c r="PZH111" s="747"/>
      <c r="PZI111" s="747"/>
      <c r="PZJ111" s="747"/>
      <c r="PZK111" s="747"/>
      <c r="PZL111" s="747"/>
      <c r="PZM111" s="747"/>
      <c r="PZN111" s="747"/>
      <c r="PZO111" s="747"/>
      <c r="PZP111" s="747"/>
      <c r="PZQ111" s="747"/>
      <c r="PZR111" s="747"/>
      <c r="PZS111" s="747"/>
      <c r="PZT111" s="747"/>
      <c r="PZU111" s="747"/>
      <c r="PZV111" s="747"/>
      <c r="PZW111" s="747"/>
      <c r="PZX111" s="747"/>
      <c r="PZY111" s="747"/>
      <c r="PZZ111" s="747"/>
      <c r="QAA111" s="747"/>
      <c r="QAB111" s="747"/>
      <c r="QAC111" s="747"/>
      <c r="QAD111" s="747"/>
      <c r="QAE111" s="747"/>
      <c r="QAF111" s="747"/>
      <c r="QAG111" s="747"/>
      <c r="QAH111" s="747"/>
      <c r="QAI111" s="747"/>
      <c r="QAJ111" s="747"/>
      <c r="QAK111" s="747"/>
      <c r="QAL111" s="747"/>
      <c r="QAM111" s="747"/>
      <c r="QAN111" s="747"/>
      <c r="QAO111" s="747"/>
      <c r="QAP111" s="747"/>
      <c r="QAQ111" s="747"/>
      <c r="QAR111" s="747"/>
      <c r="QAS111" s="747"/>
      <c r="QAT111" s="747"/>
      <c r="QAU111" s="747"/>
      <c r="QAV111" s="747"/>
      <c r="QAW111" s="747"/>
      <c r="QAX111" s="747"/>
      <c r="QAY111" s="747"/>
      <c r="QAZ111" s="747"/>
      <c r="QBA111" s="747"/>
      <c r="QBB111" s="747"/>
      <c r="QBC111" s="747"/>
      <c r="QBD111" s="747"/>
      <c r="QBE111" s="747"/>
      <c r="QBF111" s="747"/>
      <c r="QBG111" s="747"/>
      <c r="QBH111" s="747"/>
      <c r="QBI111" s="747"/>
      <c r="QBJ111" s="747"/>
      <c r="QBK111" s="747"/>
      <c r="QBL111" s="747"/>
      <c r="QBM111" s="747"/>
      <c r="QBN111" s="747"/>
      <c r="QBO111" s="747"/>
      <c r="QBP111" s="747"/>
      <c r="QBQ111" s="747"/>
      <c r="QBR111" s="747"/>
      <c r="QBS111" s="747"/>
      <c r="QBT111" s="747"/>
      <c r="QBU111" s="747"/>
      <c r="QBV111" s="747"/>
      <c r="QBW111" s="747"/>
      <c r="QBX111" s="747"/>
      <c r="QBY111" s="747"/>
      <c r="QBZ111" s="747"/>
      <c r="QCA111" s="747"/>
      <c r="QCB111" s="747"/>
      <c r="QCC111" s="747"/>
      <c r="QCD111" s="747"/>
      <c r="QCE111" s="747"/>
      <c r="QCF111" s="747"/>
      <c r="QCG111" s="747"/>
      <c r="QCH111" s="747"/>
      <c r="QCI111" s="747"/>
      <c r="QCJ111" s="747"/>
      <c r="QCK111" s="747"/>
      <c r="QCL111" s="747"/>
      <c r="QCM111" s="747"/>
      <c r="QCN111" s="747"/>
      <c r="QCO111" s="747"/>
      <c r="QCP111" s="747"/>
      <c r="QCQ111" s="747"/>
      <c r="QCR111" s="747"/>
      <c r="QCS111" s="747"/>
      <c r="QCT111" s="747"/>
      <c r="QCU111" s="747"/>
      <c r="QCV111" s="747"/>
      <c r="QCW111" s="747"/>
      <c r="QCX111" s="747"/>
      <c r="QCY111" s="747"/>
      <c r="QCZ111" s="747"/>
      <c r="QDA111" s="747"/>
      <c r="QDB111" s="747"/>
      <c r="QDC111" s="747"/>
      <c r="QDD111" s="747"/>
      <c r="QDE111" s="747"/>
      <c r="QDF111" s="747"/>
      <c r="QDG111" s="747"/>
      <c r="QDH111" s="747"/>
      <c r="QDI111" s="747"/>
      <c r="QDJ111" s="747"/>
      <c r="QDK111" s="747"/>
      <c r="QDL111" s="747"/>
      <c r="QDM111" s="747"/>
      <c r="QDN111" s="747"/>
      <c r="QDO111" s="747"/>
      <c r="QDP111" s="747"/>
      <c r="QDQ111" s="747"/>
      <c r="QDR111" s="747"/>
      <c r="QDS111" s="747"/>
      <c r="QDT111" s="747"/>
      <c r="QDU111" s="747"/>
      <c r="QDV111" s="747"/>
      <c r="QDW111" s="747"/>
      <c r="QDX111" s="747"/>
      <c r="QDY111" s="747"/>
      <c r="QDZ111" s="747"/>
      <c r="QEA111" s="747"/>
      <c r="QEB111" s="747"/>
      <c r="QEC111" s="747"/>
      <c r="QED111" s="747"/>
      <c r="QEE111" s="747"/>
      <c r="QEF111" s="747"/>
      <c r="QEG111" s="747"/>
      <c r="QEH111" s="747"/>
      <c r="QEI111" s="747"/>
      <c r="QEJ111" s="747"/>
      <c r="QEK111" s="747"/>
      <c r="QEL111" s="747"/>
      <c r="QEM111" s="747"/>
      <c r="QEN111" s="747"/>
      <c r="QEO111" s="747"/>
      <c r="QEP111" s="747"/>
      <c r="QEQ111" s="747"/>
      <c r="QER111" s="747"/>
      <c r="QES111" s="747"/>
      <c r="QET111" s="747"/>
      <c r="QEU111" s="747"/>
      <c r="QEV111" s="747"/>
      <c r="QEW111" s="747"/>
      <c r="QEX111" s="747"/>
      <c r="QEY111" s="747"/>
      <c r="QEZ111" s="747"/>
      <c r="QFA111" s="747"/>
      <c r="QFB111" s="747"/>
      <c r="QFC111" s="747"/>
      <c r="QFD111" s="747"/>
      <c r="QFE111" s="747"/>
      <c r="QFF111" s="747"/>
      <c r="QFG111" s="747"/>
      <c r="QFH111" s="747"/>
      <c r="QFI111" s="747"/>
      <c r="QFJ111" s="747"/>
      <c r="QFK111" s="747"/>
      <c r="QFL111" s="747"/>
      <c r="QFM111" s="747"/>
      <c r="QFN111" s="747"/>
      <c r="QFO111" s="747"/>
      <c r="QFP111" s="747"/>
      <c r="QFQ111" s="747"/>
      <c r="QFR111" s="747"/>
      <c r="QFS111" s="747"/>
      <c r="QFT111" s="747"/>
      <c r="QFU111" s="747"/>
      <c r="QFV111" s="747"/>
      <c r="QFW111" s="747"/>
      <c r="QFX111" s="747"/>
      <c r="QFY111" s="747"/>
      <c r="QFZ111" s="747"/>
      <c r="QGA111" s="747"/>
      <c r="QGB111" s="747"/>
      <c r="QGC111" s="747"/>
      <c r="QGD111" s="747"/>
      <c r="QGE111" s="747"/>
      <c r="QGF111" s="747"/>
      <c r="QGG111" s="747"/>
      <c r="QGH111" s="747"/>
      <c r="QGI111" s="747"/>
      <c r="QGJ111" s="747"/>
      <c r="QGK111" s="747"/>
      <c r="QGL111" s="747"/>
      <c r="QGM111" s="747"/>
      <c r="QGN111" s="747"/>
      <c r="QGO111" s="747"/>
      <c r="QGP111" s="747"/>
      <c r="QGQ111" s="747"/>
      <c r="QGR111" s="747"/>
      <c r="QGS111" s="747"/>
      <c r="QGT111" s="747"/>
      <c r="QGU111" s="747"/>
      <c r="QGV111" s="747"/>
      <c r="QGW111" s="747"/>
      <c r="QGX111" s="747"/>
      <c r="QGY111" s="747"/>
      <c r="QGZ111" s="747"/>
      <c r="QHA111" s="747"/>
      <c r="QHB111" s="747"/>
      <c r="QHC111" s="747"/>
      <c r="QHD111" s="747"/>
      <c r="QHE111" s="747"/>
      <c r="QHF111" s="747"/>
      <c r="QHG111" s="747"/>
      <c r="QHH111" s="747"/>
      <c r="QHI111" s="747"/>
      <c r="QHJ111" s="747"/>
      <c r="QHK111" s="747"/>
      <c r="QHL111" s="747"/>
      <c r="QHM111" s="747"/>
      <c r="QHN111" s="747"/>
      <c r="QHO111" s="747"/>
      <c r="QHP111" s="747"/>
      <c r="QHQ111" s="747"/>
      <c r="QHR111" s="747"/>
      <c r="QHS111" s="747"/>
      <c r="QHT111" s="747"/>
      <c r="QHU111" s="747"/>
      <c r="QHV111" s="747"/>
      <c r="QHW111" s="747"/>
      <c r="QHX111" s="747"/>
      <c r="QHY111" s="747"/>
      <c r="QHZ111" s="747"/>
      <c r="QIA111" s="747"/>
      <c r="QIB111" s="747"/>
      <c r="QIC111" s="747"/>
      <c r="QID111" s="747"/>
      <c r="QIE111" s="747"/>
      <c r="QIF111" s="747"/>
      <c r="QIG111" s="747"/>
      <c r="QIH111" s="747"/>
      <c r="QII111" s="747"/>
      <c r="QIJ111" s="747"/>
      <c r="QIK111" s="747"/>
      <c r="QIL111" s="747"/>
      <c r="QIM111" s="747"/>
      <c r="QIN111" s="747"/>
      <c r="QIO111" s="747"/>
      <c r="QIP111" s="747"/>
      <c r="QIQ111" s="747"/>
      <c r="QIR111" s="747"/>
      <c r="QIS111" s="747"/>
      <c r="QIT111" s="747"/>
      <c r="QIU111" s="747"/>
      <c r="QIV111" s="747"/>
      <c r="QIW111" s="747"/>
      <c r="QIX111" s="747"/>
      <c r="QIY111" s="747"/>
      <c r="QIZ111" s="747"/>
      <c r="QJA111" s="747"/>
      <c r="QJB111" s="747"/>
      <c r="QJC111" s="747"/>
      <c r="QJD111" s="747"/>
      <c r="QJE111" s="747"/>
      <c r="QJF111" s="747"/>
      <c r="QJG111" s="747"/>
      <c r="QJH111" s="747"/>
      <c r="QJI111" s="747"/>
      <c r="QJJ111" s="747"/>
      <c r="QJK111" s="747"/>
      <c r="QJL111" s="747"/>
      <c r="QJM111" s="747"/>
      <c r="QJN111" s="747"/>
      <c r="QJO111" s="747"/>
      <c r="QJP111" s="747"/>
      <c r="QJQ111" s="747"/>
      <c r="QJR111" s="747"/>
      <c r="QJS111" s="747"/>
      <c r="QJT111" s="747"/>
      <c r="QJU111" s="747"/>
      <c r="QJV111" s="747"/>
      <c r="QJW111" s="747"/>
      <c r="QJX111" s="747"/>
      <c r="QJY111" s="747"/>
      <c r="QJZ111" s="747"/>
      <c r="QKA111" s="747"/>
      <c r="QKB111" s="747"/>
      <c r="QKC111" s="747"/>
      <c r="QKD111" s="747"/>
      <c r="QKE111" s="747"/>
      <c r="QKF111" s="747"/>
      <c r="QKG111" s="747"/>
      <c r="QKH111" s="747"/>
      <c r="QKI111" s="747"/>
      <c r="QKJ111" s="747"/>
      <c r="QKK111" s="747"/>
      <c r="QKL111" s="747"/>
      <c r="QKM111" s="747"/>
      <c r="QKN111" s="747"/>
      <c r="QKO111" s="747"/>
      <c r="QKP111" s="747"/>
      <c r="QKQ111" s="747"/>
      <c r="QKR111" s="747"/>
      <c r="QKS111" s="747"/>
      <c r="QKT111" s="747"/>
      <c r="QKU111" s="747"/>
      <c r="QKV111" s="747"/>
      <c r="QKW111" s="747"/>
      <c r="QKX111" s="747"/>
      <c r="QKY111" s="747"/>
      <c r="QKZ111" s="747"/>
      <c r="QLA111" s="747"/>
      <c r="QLB111" s="747"/>
      <c r="QLC111" s="747"/>
      <c r="QLD111" s="747"/>
      <c r="QLE111" s="747"/>
      <c r="QLF111" s="747"/>
      <c r="QLG111" s="747"/>
      <c r="QLH111" s="747"/>
      <c r="QLI111" s="747"/>
      <c r="QLJ111" s="747"/>
      <c r="QLK111" s="747"/>
      <c r="QLL111" s="747"/>
      <c r="QLM111" s="747"/>
      <c r="QLN111" s="747"/>
      <c r="QLO111" s="747"/>
      <c r="QLP111" s="747"/>
      <c r="QLQ111" s="747"/>
      <c r="QLR111" s="747"/>
      <c r="QLS111" s="747"/>
      <c r="QLT111" s="747"/>
      <c r="QLU111" s="747"/>
      <c r="QLV111" s="747"/>
      <c r="QLW111" s="747"/>
      <c r="QLX111" s="747"/>
      <c r="QLY111" s="747"/>
      <c r="QLZ111" s="747"/>
      <c r="QMA111" s="747"/>
      <c r="QMB111" s="747"/>
      <c r="QMC111" s="747"/>
      <c r="QMD111" s="747"/>
      <c r="QME111" s="747"/>
      <c r="QMF111" s="747"/>
      <c r="QMG111" s="747"/>
      <c r="QMH111" s="747"/>
      <c r="QMI111" s="747"/>
      <c r="QMJ111" s="747"/>
      <c r="QMK111" s="747"/>
      <c r="QML111" s="747"/>
      <c r="QMM111" s="747"/>
      <c r="QMN111" s="747"/>
      <c r="QMO111" s="747"/>
      <c r="QMP111" s="747"/>
      <c r="QMQ111" s="747"/>
      <c r="QMR111" s="747"/>
      <c r="QMS111" s="747"/>
      <c r="QMT111" s="747"/>
      <c r="QMU111" s="747"/>
      <c r="QMV111" s="747"/>
      <c r="QMW111" s="747"/>
      <c r="QMX111" s="747"/>
      <c r="QMY111" s="747"/>
      <c r="QMZ111" s="747"/>
      <c r="QNA111" s="747"/>
      <c r="QNB111" s="747"/>
      <c r="QNC111" s="747"/>
      <c r="QND111" s="747"/>
      <c r="QNE111" s="747"/>
      <c r="QNF111" s="747"/>
      <c r="QNG111" s="747"/>
      <c r="QNH111" s="747"/>
      <c r="QNI111" s="747"/>
      <c r="QNJ111" s="747"/>
      <c r="QNK111" s="747"/>
      <c r="QNL111" s="747"/>
      <c r="QNM111" s="747"/>
      <c r="QNN111" s="747"/>
      <c r="QNO111" s="747"/>
      <c r="QNP111" s="747"/>
      <c r="QNQ111" s="747"/>
      <c r="QNR111" s="747"/>
      <c r="QNS111" s="747"/>
      <c r="QNT111" s="747"/>
      <c r="QNU111" s="747"/>
      <c r="QNV111" s="747"/>
      <c r="QNW111" s="747"/>
      <c r="QNX111" s="747"/>
      <c r="QNY111" s="747"/>
      <c r="QNZ111" s="747"/>
      <c r="QOA111" s="747"/>
      <c r="QOB111" s="747"/>
      <c r="QOC111" s="747"/>
      <c r="QOD111" s="747"/>
      <c r="QOE111" s="747"/>
      <c r="QOF111" s="747"/>
      <c r="QOG111" s="747"/>
      <c r="QOH111" s="747"/>
      <c r="QOI111" s="747"/>
      <c r="QOJ111" s="747"/>
      <c r="QOK111" s="747"/>
      <c r="QOL111" s="747"/>
      <c r="QOM111" s="747"/>
      <c r="QON111" s="747"/>
      <c r="QOO111" s="747"/>
      <c r="QOP111" s="747"/>
      <c r="QOQ111" s="747"/>
      <c r="QOR111" s="747"/>
      <c r="QOS111" s="747"/>
      <c r="QOT111" s="747"/>
      <c r="QOU111" s="747"/>
      <c r="QOV111" s="747"/>
      <c r="QOW111" s="747"/>
      <c r="QOX111" s="747"/>
      <c r="QOY111" s="747"/>
      <c r="QOZ111" s="747"/>
      <c r="QPA111" s="747"/>
      <c r="QPB111" s="747"/>
      <c r="QPC111" s="747"/>
      <c r="QPD111" s="747"/>
      <c r="QPE111" s="747"/>
      <c r="QPF111" s="747"/>
      <c r="QPG111" s="747"/>
      <c r="QPH111" s="747"/>
      <c r="QPI111" s="747"/>
      <c r="QPJ111" s="747"/>
      <c r="QPK111" s="747"/>
      <c r="QPL111" s="747"/>
      <c r="QPM111" s="747"/>
      <c r="QPN111" s="747"/>
      <c r="QPO111" s="747"/>
      <c r="QPP111" s="747"/>
      <c r="QPQ111" s="747"/>
      <c r="QPR111" s="747"/>
      <c r="QPS111" s="747"/>
      <c r="QPT111" s="747"/>
      <c r="QPU111" s="747"/>
      <c r="QPV111" s="747"/>
      <c r="QPW111" s="747"/>
      <c r="QPX111" s="747"/>
      <c r="QPY111" s="747"/>
      <c r="QPZ111" s="747"/>
      <c r="QQA111" s="747"/>
      <c r="QQB111" s="747"/>
      <c r="QQC111" s="747"/>
      <c r="QQD111" s="747"/>
      <c r="QQE111" s="747"/>
      <c r="QQF111" s="747"/>
      <c r="QQG111" s="747"/>
      <c r="QQH111" s="747"/>
      <c r="QQI111" s="747"/>
      <c r="QQJ111" s="747"/>
      <c r="QQK111" s="747"/>
      <c r="QQL111" s="747"/>
      <c r="QQM111" s="747"/>
      <c r="QQN111" s="747"/>
      <c r="QQO111" s="747"/>
      <c r="QQP111" s="747"/>
      <c r="QQQ111" s="747"/>
      <c r="QQR111" s="747"/>
      <c r="QQS111" s="747"/>
      <c r="QQT111" s="747"/>
      <c r="QQU111" s="747"/>
      <c r="QQV111" s="747"/>
      <c r="QQW111" s="747"/>
      <c r="QQX111" s="747"/>
      <c r="QQY111" s="747"/>
      <c r="QQZ111" s="747"/>
      <c r="QRA111" s="747"/>
      <c r="QRB111" s="747"/>
      <c r="QRC111" s="747"/>
      <c r="QRD111" s="747"/>
      <c r="QRE111" s="747"/>
      <c r="QRF111" s="747"/>
      <c r="QRG111" s="747"/>
      <c r="QRH111" s="747"/>
      <c r="QRI111" s="747"/>
      <c r="QRJ111" s="747"/>
      <c r="QRK111" s="747"/>
      <c r="QRL111" s="747"/>
      <c r="QRM111" s="747"/>
      <c r="QRN111" s="747"/>
      <c r="QRO111" s="747"/>
      <c r="QRP111" s="747"/>
      <c r="QRQ111" s="747"/>
      <c r="QRR111" s="747"/>
      <c r="QRS111" s="747"/>
      <c r="QRT111" s="747"/>
      <c r="QRU111" s="747"/>
      <c r="QRV111" s="747"/>
      <c r="QRW111" s="747"/>
      <c r="QRX111" s="747"/>
      <c r="QRY111" s="747"/>
      <c r="QRZ111" s="747"/>
      <c r="QSA111" s="747"/>
      <c r="QSB111" s="747"/>
      <c r="QSC111" s="747"/>
      <c r="QSD111" s="747"/>
      <c r="QSE111" s="747"/>
      <c r="QSF111" s="747"/>
      <c r="QSG111" s="747"/>
      <c r="QSH111" s="747"/>
      <c r="QSI111" s="747"/>
      <c r="QSJ111" s="747"/>
      <c r="QSK111" s="747"/>
      <c r="QSL111" s="747"/>
      <c r="QSM111" s="747"/>
      <c r="QSN111" s="747"/>
      <c r="QSO111" s="747"/>
      <c r="QSP111" s="747"/>
      <c r="QSQ111" s="747"/>
      <c r="QSR111" s="747"/>
      <c r="QSS111" s="747"/>
      <c r="QST111" s="747"/>
      <c r="QSU111" s="747"/>
      <c r="QSV111" s="747"/>
      <c r="QSW111" s="747"/>
      <c r="QSX111" s="747"/>
      <c r="QSY111" s="747"/>
      <c r="QSZ111" s="747"/>
      <c r="QTA111" s="747"/>
      <c r="QTB111" s="747"/>
      <c r="QTC111" s="747"/>
      <c r="QTD111" s="747"/>
      <c r="QTE111" s="747"/>
      <c r="QTF111" s="747"/>
      <c r="QTG111" s="747"/>
      <c r="QTH111" s="747"/>
      <c r="QTI111" s="747"/>
      <c r="QTJ111" s="747"/>
      <c r="QTK111" s="747"/>
      <c r="QTL111" s="747"/>
      <c r="QTM111" s="747"/>
      <c r="QTN111" s="747"/>
      <c r="QTO111" s="747"/>
      <c r="QTP111" s="747"/>
      <c r="QTQ111" s="747"/>
      <c r="QTR111" s="747"/>
      <c r="QTS111" s="747"/>
      <c r="QTT111" s="747"/>
      <c r="QTU111" s="747"/>
      <c r="QTV111" s="747"/>
      <c r="QTW111" s="747"/>
      <c r="QTX111" s="747"/>
      <c r="QTY111" s="747"/>
      <c r="QTZ111" s="747"/>
      <c r="QUA111" s="747"/>
      <c r="QUB111" s="747"/>
      <c r="QUC111" s="747"/>
      <c r="QUD111" s="747"/>
      <c r="QUE111" s="747"/>
      <c r="QUF111" s="747"/>
      <c r="QUG111" s="747"/>
      <c r="QUH111" s="747"/>
      <c r="QUI111" s="747"/>
      <c r="QUJ111" s="747"/>
      <c r="QUK111" s="747"/>
      <c r="QUL111" s="747"/>
      <c r="QUM111" s="747"/>
      <c r="QUN111" s="747"/>
      <c r="QUO111" s="747"/>
      <c r="QUP111" s="747"/>
      <c r="QUQ111" s="747"/>
      <c r="QUR111" s="747"/>
      <c r="QUS111" s="747"/>
      <c r="QUT111" s="747"/>
      <c r="QUU111" s="747"/>
      <c r="QUV111" s="747"/>
      <c r="QUW111" s="747"/>
      <c r="QUX111" s="747"/>
      <c r="QUY111" s="747"/>
      <c r="QUZ111" s="747"/>
      <c r="QVA111" s="747"/>
      <c r="QVB111" s="747"/>
      <c r="QVC111" s="747"/>
      <c r="QVD111" s="747"/>
      <c r="QVE111" s="747"/>
      <c r="QVF111" s="747"/>
      <c r="QVG111" s="747"/>
      <c r="QVH111" s="747"/>
      <c r="QVI111" s="747"/>
      <c r="QVJ111" s="747"/>
      <c r="QVK111" s="747"/>
      <c r="QVL111" s="747"/>
      <c r="QVM111" s="747"/>
      <c r="QVN111" s="747"/>
      <c r="QVO111" s="747"/>
      <c r="QVP111" s="747"/>
      <c r="QVQ111" s="747"/>
      <c r="QVR111" s="747"/>
      <c r="QVS111" s="747"/>
      <c r="QVT111" s="747"/>
      <c r="QVU111" s="747"/>
      <c r="QVV111" s="747"/>
      <c r="QVW111" s="747"/>
      <c r="QVX111" s="747"/>
      <c r="QVY111" s="747"/>
      <c r="QVZ111" s="747"/>
      <c r="QWA111" s="747"/>
      <c r="QWB111" s="747"/>
      <c r="QWC111" s="747"/>
      <c r="QWD111" s="747"/>
      <c r="QWE111" s="747"/>
      <c r="QWF111" s="747"/>
      <c r="QWG111" s="747"/>
      <c r="QWH111" s="747"/>
      <c r="QWI111" s="747"/>
      <c r="QWJ111" s="747"/>
      <c r="QWK111" s="747"/>
      <c r="QWL111" s="747"/>
      <c r="QWM111" s="747"/>
      <c r="QWN111" s="747"/>
      <c r="QWO111" s="747"/>
      <c r="QWP111" s="747"/>
      <c r="QWQ111" s="747"/>
      <c r="QWR111" s="747"/>
      <c r="QWS111" s="747"/>
      <c r="QWT111" s="747"/>
      <c r="QWU111" s="747"/>
      <c r="QWV111" s="747"/>
      <c r="QWW111" s="747"/>
      <c r="QWX111" s="747"/>
      <c r="QWY111" s="747"/>
      <c r="QWZ111" s="747"/>
      <c r="QXA111" s="747"/>
      <c r="QXB111" s="747"/>
      <c r="QXC111" s="747"/>
      <c r="QXD111" s="747"/>
      <c r="QXE111" s="747"/>
      <c r="QXF111" s="747"/>
      <c r="QXG111" s="747"/>
      <c r="QXH111" s="747"/>
      <c r="QXI111" s="747"/>
      <c r="QXJ111" s="747"/>
      <c r="QXK111" s="747"/>
      <c r="QXL111" s="747"/>
      <c r="QXM111" s="747"/>
      <c r="QXN111" s="747"/>
      <c r="QXO111" s="747"/>
      <c r="QXP111" s="747"/>
      <c r="QXQ111" s="747"/>
      <c r="QXR111" s="747"/>
      <c r="QXS111" s="747"/>
      <c r="QXT111" s="747"/>
      <c r="QXU111" s="747"/>
      <c r="QXV111" s="747"/>
      <c r="QXW111" s="747"/>
      <c r="QXX111" s="747"/>
      <c r="QXY111" s="747"/>
      <c r="QXZ111" s="747"/>
      <c r="QYA111" s="747"/>
      <c r="QYB111" s="747"/>
      <c r="QYC111" s="747"/>
      <c r="QYD111" s="747"/>
      <c r="QYE111" s="747"/>
      <c r="QYF111" s="747"/>
      <c r="QYG111" s="747"/>
      <c r="QYH111" s="747"/>
      <c r="QYI111" s="747"/>
      <c r="QYJ111" s="747"/>
      <c r="QYK111" s="747"/>
      <c r="QYL111" s="747"/>
      <c r="QYM111" s="747"/>
      <c r="QYN111" s="747"/>
      <c r="QYO111" s="747"/>
      <c r="QYP111" s="747"/>
      <c r="QYQ111" s="747"/>
      <c r="QYR111" s="747"/>
      <c r="QYS111" s="747"/>
      <c r="QYT111" s="747"/>
      <c r="QYU111" s="747"/>
      <c r="QYV111" s="747"/>
      <c r="QYW111" s="747"/>
      <c r="QYX111" s="747"/>
      <c r="QYY111" s="747"/>
      <c r="QYZ111" s="747"/>
      <c r="QZA111" s="747"/>
      <c r="QZB111" s="747"/>
      <c r="QZC111" s="747"/>
      <c r="QZD111" s="747"/>
      <c r="QZE111" s="747"/>
      <c r="QZF111" s="747"/>
      <c r="QZG111" s="747"/>
      <c r="QZH111" s="747"/>
      <c r="QZI111" s="747"/>
      <c r="QZJ111" s="747"/>
      <c r="QZK111" s="747"/>
      <c r="QZL111" s="747"/>
      <c r="QZM111" s="747"/>
      <c r="QZN111" s="747"/>
      <c r="QZO111" s="747"/>
      <c r="QZP111" s="747"/>
      <c r="QZQ111" s="747"/>
      <c r="QZR111" s="747"/>
      <c r="QZS111" s="747"/>
      <c r="QZT111" s="747"/>
      <c r="QZU111" s="747"/>
      <c r="QZV111" s="747"/>
      <c r="QZW111" s="747"/>
      <c r="QZX111" s="747"/>
      <c r="QZY111" s="747"/>
      <c r="QZZ111" s="747"/>
      <c r="RAA111" s="747"/>
      <c r="RAB111" s="747"/>
      <c r="RAC111" s="747"/>
      <c r="RAD111" s="747"/>
      <c r="RAE111" s="747"/>
      <c r="RAF111" s="747"/>
      <c r="RAG111" s="747"/>
      <c r="RAH111" s="747"/>
      <c r="RAI111" s="747"/>
      <c r="RAJ111" s="747"/>
      <c r="RAK111" s="747"/>
      <c r="RAL111" s="747"/>
      <c r="RAM111" s="747"/>
      <c r="RAN111" s="747"/>
      <c r="RAO111" s="747"/>
      <c r="RAP111" s="747"/>
      <c r="RAQ111" s="747"/>
      <c r="RAR111" s="747"/>
      <c r="RAS111" s="747"/>
      <c r="RAT111" s="747"/>
      <c r="RAU111" s="747"/>
      <c r="RAV111" s="747"/>
      <c r="RAW111" s="747"/>
      <c r="RAX111" s="747"/>
      <c r="RAY111" s="747"/>
      <c r="RAZ111" s="747"/>
      <c r="RBA111" s="747"/>
      <c r="RBB111" s="747"/>
      <c r="RBC111" s="747"/>
      <c r="RBD111" s="747"/>
      <c r="RBE111" s="747"/>
      <c r="RBF111" s="747"/>
      <c r="RBG111" s="747"/>
      <c r="RBH111" s="747"/>
      <c r="RBI111" s="747"/>
      <c r="RBJ111" s="747"/>
      <c r="RBK111" s="747"/>
      <c r="RBL111" s="747"/>
      <c r="RBM111" s="747"/>
      <c r="RBN111" s="747"/>
      <c r="RBO111" s="747"/>
      <c r="RBP111" s="747"/>
      <c r="RBQ111" s="747"/>
      <c r="RBR111" s="747"/>
      <c r="RBS111" s="747"/>
      <c r="RBT111" s="747"/>
      <c r="RBU111" s="747"/>
      <c r="RBV111" s="747"/>
      <c r="RBW111" s="747"/>
      <c r="RBX111" s="747"/>
      <c r="RBY111" s="747"/>
      <c r="RBZ111" s="747"/>
      <c r="RCA111" s="747"/>
      <c r="RCB111" s="747"/>
      <c r="RCC111" s="747"/>
      <c r="RCD111" s="747"/>
      <c r="RCE111" s="747"/>
      <c r="RCF111" s="747"/>
      <c r="RCG111" s="747"/>
      <c r="RCH111" s="747"/>
      <c r="RCI111" s="747"/>
      <c r="RCJ111" s="747"/>
      <c r="RCK111" s="747"/>
      <c r="RCL111" s="747"/>
      <c r="RCM111" s="747"/>
      <c r="RCN111" s="747"/>
      <c r="RCO111" s="747"/>
      <c r="RCP111" s="747"/>
      <c r="RCQ111" s="747"/>
      <c r="RCR111" s="747"/>
      <c r="RCS111" s="747"/>
      <c r="RCT111" s="747"/>
      <c r="RCU111" s="747"/>
      <c r="RCV111" s="747"/>
      <c r="RCW111" s="747"/>
      <c r="RCX111" s="747"/>
      <c r="RCY111" s="747"/>
      <c r="RCZ111" s="747"/>
      <c r="RDA111" s="747"/>
      <c r="RDB111" s="747"/>
      <c r="RDC111" s="747"/>
      <c r="RDD111" s="747"/>
      <c r="RDE111" s="747"/>
      <c r="RDF111" s="747"/>
      <c r="RDG111" s="747"/>
      <c r="RDH111" s="747"/>
      <c r="RDI111" s="747"/>
      <c r="RDJ111" s="747"/>
      <c r="RDK111" s="747"/>
      <c r="RDL111" s="747"/>
      <c r="RDM111" s="747"/>
      <c r="RDN111" s="747"/>
      <c r="RDO111" s="747"/>
      <c r="RDP111" s="747"/>
      <c r="RDQ111" s="747"/>
      <c r="RDR111" s="747"/>
      <c r="RDS111" s="747"/>
      <c r="RDT111" s="747"/>
      <c r="RDU111" s="747"/>
      <c r="RDV111" s="747"/>
      <c r="RDW111" s="747"/>
      <c r="RDX111" s="747"/>
      <c r="RDY111" s="747"/>
      <c r="RDZ111" s="747"/>
      <c r="REA111" s="747"/>
      <c r="REB111" s="747"/>
      <c r="REC111" s="747"/>
      <c r="RED111" s="747"/>
      <c r="REE111" s="747"/>
      <c r="REF111" s="747"/>
      <c r="REG111" s="747"/>
      <c r="REH111" s="747"/>
      <c r="REI111" s="747"/>
      <c r="REJ111" s="747"/>
      <c r="REK111" s="747"/>
      <c r="REL111" s="747"/>
      <c r="REM111" s="747"/>
      <c r="REN111" s="747"/>
      <c r="REO111" s="747"/>
      <c r="REP111" s="747"/>
      <c r="REQ111" s="747"/>
      <c r="RER111" s="747"/>
      <c r="RES111" s="747"/>
      <c r="RET111" s="747"/>
      <c r="REU111" s="747"/>
      <c r="REV111" s="747"/>
      <c r="REW111" s="747"/>
      <c r="REX111" s="747"/>
      <c r="REY111" s="747"/>
      <c r="REZ111" s="747"/>
      <c r="RFA111" s="747"/>
      <c r="RFB111" s="747"/>
      <c r="RFC111" s="747"/>
      <c r="RFD111" s="747"/>
      <c r="RFE111" s="747"/>
      <c r="RFF111" s="747"/>
      <c r="RFG111" s="747"/>
      <c r="RFH111" s="747"/>
      <c r="RFI111" s="747"/>
      <c r="RFJ111" s="747"/>
      <c r="RFK111" s="747"/>
      <c r="RFL111" s="747"/>
      <c r="RFM111" s="747"/>
      <c r="RFN111" s="747"/>
      <c r="RFO111" s="747"/>
      <c r="RFP111" s="747"/>
      <c r="RFQ111" s="747"/>
      <c r="RFR111" s="747"/>
      <c r="RFS111" s="747"/>
      <c r="RFT111" s="747"/>
      <c r="RFU111" s="747"/>
      <c r="RFV111" s="747"/>
      <c r="RFW111" s="747"/>
      <c r="RFX111" s="747"/>
      <c r="RFY111" s="747"/>
      <c r="RFZ111" s="747"/>
      <c r="RGA111" s="747"/>
      <c r="RGB111" s="747"/>
      <c r="RGC111" s="747"/>
      <c r="RGD111" s="747"/>
      <c r="RGE111" s="747"/>
      <c r="RGF111" s="747"/>
      <c r="RGG111" s="747"/>
      <c r="RGH111" s="747"/>
      <c r="RGI111" s="747"/>
      <c r="RGJ111" s="747"/>
      <c r="RGK111" s="747"/>
      <c r="RGL111" s="747"/>
      <c r="RGM111" s="747"/>
      <c r="RGN111" s="747"/>
      <c r="RGO111" s="747"/>
      <c r="RGP111" s="747"/>
      <c r="RGQ111" s="747"/>
      <c r="RGR111" s="747"/>
      <c r="RGS111" s="747"/>
      <c r="RGT111" s="747"/>
      <c r="RGU111" s="747"/>
      <c r="RGV111" s="747"/>
      <c r="RGW111" s="747"/>
      <c r="RGX111" s="747"/>
      <c r="RGY111" s="747"/>
      <c r="RGZ111" s="747"/>
      <c r="RHA111" s="747"/>
      <c r="RHB111" s="747"/>
      <c r="RHC111" s="747"/>
      <c r="RHD111" s="747"/>
      <c r="RHE111" s="747"/>
      <c r="RHF111" s="747"/>
      <c r="RHG111" s="747"/>
      <c r="RHH111" s="747"/>
      <c r="RHI111" s="747"/>
      <c r="RHJ111" s="747"/>
      <c r="RHK111" s="747"/>
      <c r="RHL111" s="747"/>
      <c r="RHM111" s="747"/>
      <c r="RHN111" s="747"/>
      <c r="RHO111" s="747"/>
      <c r="RHP111" s="747"/>
      <c r="RHQ111" s="747"/>
      <c r="RHR111" s="747"/>
      <c r="RHS111" s="747"/>
      <c r="RHT111" s="747"/>
      <c r="RHU111" s="747"/>
      <c r="RHV111" s="747"/>
      <c r="RHW111" s="747"/>
      <c r="RHX111" s="747"/>
      <c r="RHY111" s="747"/>
      <c r="RHZ111" s="747"/>
      <c r="RIA111" s="747"/>
      <c r="RIB111" s="747"/>
      <c r="RIC111" s="747"/>
      <c r="RID111" s="747"/>
      <c r="RIE111" s="747"/>
      <c r="RIF111" s="747"/>
      <c r="RIG111" s="747"/>
      <c r="RIH111" s="747"/>
      <c r="RII111" s="747"/>
      <c r="RIJ111" s="747"/>
      <c r="RIK111" s="747"/>
      <c r="RIL111" s="747"/>
      <c r="RIM111" s="747"/>
      <c r="RIN111" s="747"/>
      <c r="RIO111" s="747"/>
      <c r="RIP111" s="747"/>
      <c r="RIQ111" s="747"/>
      <c r="RIR111" s="747"/>
      <c r="RIS111" s="747"/>
      <c r="RIT111" s="747"/>
      <c r="RIU111" s="747"/>
      <c r="RIV111" s="747"/>
      <c r="RIW111" s="747"/>
      <c r="RIX111" s="747"/>
      <c r="RIY111" s="747"/>
      <c r="RIZ111" s="747"/>
      <c r="RJA111" s="747"/>
      <c r="RJB111" s="747"/>
      <c r="RJC111" s="747"/>
      <c r="RJD111" s="747"/>
      <c r="RJE111" s="747"/>
      <c r="RJF111" s="747"/>
      <c r="RJG111" s="747"/>
      <c r="RJH111" s="747"/>
      <c r="RJI111" s="747"/>
      <c r="RJJ111" s="747"/>
      <c r="RJK111" s="747"/>
      <c r="RJL111" s="747"/>
      <c r="RJM111" s="747"/>
      <c r="RJN111" s="747"/>
      <c r="RJO111" s="747"/>
      <c r="RJP111" s="747"/>
      <c r="RJQ111" s="747"/>
      <c r="RJR111" s="747"/>
      <c r="RJS111" s="747"/>
      <c r="RJT111" s="747"/>
      <c r="RJU111" s="747"/>
      <c r="RJV111" s="747"/>
      <c r="RJW111" s="747"/>
      <c r="RJX111" s="747"/>
      <c r="RJY111" s="747"/>
      <c r="RJZ111" s="747"/>
      <c r="RKA111" s="747"/>
      <c r="RKB111" s="747"/>
      <c r="RKC111" s="747"/>
      <c r="RKD111" s="747"/>
      <c r="RKE111" s="747"/>
      <c r="RKF111" s="747"/>
      <c r="RKG111" s="747"/>
      <c r="RKH111" s="747"/>
      <c r="RKI111" s="747"/>
      <c r="RKJ111" s="747"/>
      <c r="RKK111" s="747"/>
      <c r="RKL111" s="747"/>
      <c r="RKM111" s="747"/>
      <c r="RKN111" s="747"/>
      <c r="RKO111" s="747"/>
      <c r="RKP111" s="747"/>
      <c r="RKQ111" s="747"/>
      <c r="RKR111" s="747"/>
      <c r="RKS111" s="747"/>
      <c r="RKT111" s="747"/>
      <c r="RKU111" s="747"/>
      <c r="RKV111" s="747"/>
      <c r="RKW111" s="747"/>
      <c r="RKX111" s="747"/>
      <c r="RKY111" s="747"/>
      <c r="RKZ111" s="747"/>
      <c r="RLA111" s="747"/>
      <c r="RLB111" s="747"/>
      <c r="RLC111" s="747"/>
      <c r="RLD111" s="747"/>
      <c r="RLE111" s="747"/>
      <c r="RLF111" s="747"/>
      <c r="RLG111" s="747"/>
      <c r="RLH111" s="747"/>
      <c r="RLI111" s="747"/>
      <c r="RLJ111" s="747"/>
      <c r="RLK111" s="747"/>
      <c r="RLL111" s="747"/>
      <c r="RLM111" s="747"/>
      <c r="RLN111" s="747"/>
      <c r="RLO111" s="747"/>
      <c r="RLP111" s="747"/>
      <c r="RLQ111" s="747"/>
      <c r="RLR111" s="747"/>
      <c r="RLS111" s="747"/>
      <c r="RLT111" s="747"/>
      <c r="RLU111" s="747"/>
      <c r="RLV111" s="747"/>
      <c r="RLW111" s="747"/>
      <c r="RLX111" s="747"/>
      <c r="RLY111" s="747"/>
      <c r="RLZ111" s="747"/>
      <c r="RMA111" s="747"/>
      <c r="RMB111" s="747"/>
      <c r="RMC111" s="747"/>
      <c r="RMD111" s="747"/>
      <c r="RME111" s="747"/>
      <c r="RMF111" s="747"/>
      <c r="RMG111" s="747"/>
      <c r="RMH111" s="747"/>
      <c r="RMI111" s="747"/>
      <c r="RMJ111" s="747"/>
      <c r="RMK111" s="747"/>
      <c r="RML111" s="747"/>
      <c r="RMM111" s="747"/>
      <c r="RMN111" s="747"/>
      <c r="RMO111" s="747"/>
      <c r="RMP111" s="747"/>
      <c r="RMQ111" s="747"/>
      <c r="RMR111" s="747"/>
      <c r="RMS111" s="747"/>
      <c r="RMT111" s="747"/>
      <c r="RMU111" s="747"/>
      <c r="RMV111" s="747"/>
      <c r="RMW111" s="747"/>
      <c r="RMX111" s="747"/>
      <c r="RMY111" s="747"/>
      <c r="RMZ111" s="747"/>
      <c r="RNA111" s="747"/>
      <c r="RNB111" s="747"/>
      <c r="RNC111" s="747"/>
      <c r="RND111" s="747"/>
      <c r="RNE111" s="747"/>
      <c r="RNF111" s="747"/>
      <c r="RNG111" s="747"/>
      <c r="RNH111" s="747"/>
      <c r="RNI111" s="747"/>
      <c r="RNJ111" s="747"/>
      <c r="RNK111" s="747"/>
      <c r="RNL111" s="747"/>
      <c r="RNM111" s="747"/>
      <c r="RNN111" s="747"/>
      <c r="RNO111" s="747"/>
      <c r="RNP111" s="747"/>
      <c r="RNQ111" s="747"/>
      <c r="RNR111" s="747"/>
      <c r="RNS111" s="747"/>
      <c r="RNT111" s="747"/>
      <c r="RNU111" s="747"/>
      <c r="RNV111" s="747"/>
      <c r="RNW111" s="747"/>
      <c r="RNX111" s="747"/>
      <c r="RNY111" s="747"/>
      <c r="RNZ111" s="747"/>
      <c r="ROA111" s="747"/>
      <c r="ROB111" s="747"/>
      <c r="ROC111" s="747"/>
      <c r="ROD111" s="747"/>
      <c r="ROE111" s="747"/>
      <c r="ROF111" s="747"/>
      <c r="ROG111" s="747"/>
      <c r="ROH111" s="747"/>
      <c r="ROI111" s="747"/>
      <c r="ROJ111" s="747"/>
      <c r="ROK111" s="747"/>
      <c r="ROL111" s="747"/>
      <c r="ROM111" s="747"/>
      <c r="RON111" s="747"/>
      <c r="ROO111" s="747"/>
      <c r="ROP111" s="747"/>
      <c r="ROQ111" s="747"/>
      <c r="ROR111" s="747"/>
      <c r="ROS111" s="747"/>
      <c r="ROT111" s="747"/>
      <c r="ROU111" s="747"/>
      <c r="ROV111" s="747"/>
      <c r="ROW111" s="747"/>
      <c r="ROX111" s="747"/>
      <c r="ROY111" s="747"/>
      <c r="ROZ111" s="747"/>
      <c r="RPA111" s="747"/>
      <c r="RPB111" s="747"/>
      <c r="RPC111" s="747"/>
      <c r="RPD111" s="747"/>
      <c r="RPE111" s="747"/>
      <c r="RPF111" s="747"/>
      <c r="RPG111" s="747"/>
      <c r="RPH111" s="747"/>
      <c r="RPI111" s="747"/>
      <c r="RPJ111" s="747"/>
      <c r="RPK111" s="747"/>
      <c r="RPL111" s="747"/>
      <c r="RPM111" s="747"/>
      <c r="RPN111" s="747"/>
      <c r="RPO111" s="747"/>
      <c r="RPP111" s="747"/>
      <c r="RPQ111" s="747"/>
      <c r="RPR111" s="747"/>
      <c r="RPS111" s="747"/>
      <c r="RPT111" s="747"/>
      <c r="RPU111" s="747"/>
      <c r="RPV111" s="747"/>
      <c r="RPW111" s="747"/>
      <c r="RPX111" s="747"/>
      <c r="RPY111" s="747"/>
      <c r="RPZ111" s="747"/>
      <c r="RQA111" s="747"/>
      <c r="RQB111" s="747"/>
      <c r="RQC111" s="747"/>
      <c r="RQD111" s="747"/>
      <c r="RQE111" s="747"/>
      <c r="RQF111" s="747"/>
      <c r="RQG111" s="747"/>
      <c r="RQH111" s="747"/>
      <c r="RQI111" s="747"/>
      <c r="RQJ111" s="747"/>
      <c r="RQK111" s="747"/>
      <c r="RQL111" s="747"/>
      <c r="RQM111" s="747"/>
      <c r="RQN111" s="747"/>
      <c r="RQO111" s="747"/>
      <c r="RQP111" s="747"/>
      <c r="RQQ111" s="747"/>
      <c r="RQR111" s="747"/>
      <c r="RQS111" s="747"/>
      <c r="RQT111" s="747"/>
      <c r="RQU111" s="747"/>
      <c r="RQV111" s="747"/>
      <c r="RQW111" s="747"/>
      <c r="RQX111" s="747"/>
      <c r="RQY111" s="747"/>
      <c r="RQZ111" s="747"/>
      <c r="RRA111" s="747"/>
      <c r="RRB111" s="747"/>
      <c r="RRC111" s="747"/>
      <c r="RRD111" s="747"/>
      <c r="RRE111" s="747"/>
      <c r="RRF111" s="747"/>
      <c r="RRG111" s="747"/>
      <c r="RRH111" s="747"/>
      <c r="RRI111" s="747"/>
      <c r="RRJ111" s="747"/>
      <c r="RRK111" s="747"/>
      <c r="RRL111" s="747"/>
      <c r="RRM111" s="747"/>
      <c r="RRN111" s="747"/>
      <c r="RRO111" s="747"/>
      <c r="RRP111" s="747"/>
      <c r="RRQ111" s="747"/>
      <c r="RRR111" s="747"/>
      <c r="RRS111" s="747"/>
      <c r="RRT111" s="747"/>
      <c r="RRU111" s="747"/>
      <c r="RRV111" s="747"/>
      <c r="RRW111" s="747"/>
      <c r="RRX111" s="747"/>
      <c r="RRY111" s="747"/>
      <c r="RRZ111" s="747"/>
      <c r="RSA111" s="747"/>
      <c r="RSB111" s="747"/>
      <c r="RSC111" s="747"/>
      <c r="RSD111" s="747"/>
      <c r="RSE111" s="747"/>
      <c r="RSF111" s="747"/>
      <c r="RSG111" s="747"/>
      <c r="RSH111" s="747"/>
      <c r="RSI111" s="747"/>
      <c r="RSJ111" s="747"/>
      <c r="RSK111" s="747"/>
      <c r="RSL111" s="747"/>
      <c r="RSM111" s="747"/>
      <c r="RSN111" s="747"/>
      <c r="RSO111" s="747"/>
      <c r="RSP111" s="747"/>
      <c r="RSQ111" s="747"/>
      <c r="RSR111" s="747"/>
      <c r="RSS111" s="747"/>
      <c r="RST111" s="747"/>
      <c r="RSU111" s="747"/>
      <c r="RSV111" s="747"/>
      <c r="RSW111" s="747"/>
      <c r="RSX111" s="747"/>
      <c r="RSY111" s="747"/>
      <c r="RSZ111" s="747"/>
      <c r="RTA111" s="747"/>
      <c r="RTB111" s="747"/>
      <c r="RTC111" s="747"/>
      <c r="RTD111" s="747"/>
      <c r="RTE111" s="747"/>
      <c r="RTF111" s="747"/>
      <c r="RTG111" s="747"/>
      <c r="RTH111" s="747"/>
      <c r="RTI111" s="747"/>
      <c r="RTJ111" s="747"/>
      <c r="RTK111" s="747"/>
      <c r="RTL111" s="747"/>
      <c r="RTM111" s="747"/>
      <c r="RTN111" s="747"/>
      <c r="RTO111" s="747"/>
      <c r="RTP111" s="747"/>
      <c r="RTQ111" s="747"/>
      <c r="RTR111" s="747"/>
      <c r="RTS111" s="747"/>
      <c r="RTT111" s="747"/>
      <c r="RTU111" s="747"/>
      <c r="RTV111" s="747"/>
      <c r="RTW111" s="747"/>
      <c r="RTX111" s="747"/>
      <c r="RTY111" s="747"/>
      <c r="RTZ111" s="747"/>
      <c r="RUA111" s="747"/>
      <c r="RUB111" s="747"/>
      <c r="RUC111" s="747"/>
      <c r="RUD111" s="747"/>
      <c r="RUE111" s="747"/>
      <c r="RUF111" s="747"/>
      <c r="RUG111" s="747"/>
      <c r="RUH111" s="747"/>
      <c r="RUI111" s="747"/>
      <c r="RUJ111" s="747"/>
      <c r="RUK111" s="747"/>
      <c r="RUL111" s="747"/>
      <c r="RUM111" s="747"/>
      <c r="RUN111" s="747"/>
      <c r="RUO111" s="747"/>
      <c r="RUP111" s="747"/>
      <c r="RUQ111" s="747"/>
      <c r="RUR111" s="747"/>
      <c r="RUS111" s="747"/>
      <c r="RUT111" s="747"/>
      <c r="RUU111" s="747"/>
      <c r="RUV111" s="747"/>
      <c r="RUW111" s="747"/>
      <c r="RUX111" s="747"/>
      <c r="RUY111" s="747"/>
      <c r="RUZ111" s="747"/>
      <c r="RVA111" s="747"/>
      <c r="RVB111" s="747"/>
      <c r="RVC111" s="747"/>
      <c r="RVD111" s="747"/>
      <c r="RVE111" s="747"/>
      <c r="RVF111" s="747"/>
      <c r="RVG111" s="747"/>
      <c r="RVH111" s="747"/>
      <c r="RVI111" s="747"/>
      <c r="RVJ111" s="747"/>
      <c r="RVK111" s="747"/>
      <c r="RVL111" s="747"/>
      <c r="RVM111" s="747"/>
      <c r="RVN111" s="747"/>
      <c r="RVO111" s="747"/>
      <c r="RVP111" s="747"/>
      <c r="RVQ111" s="747"/>
      <c r="RVR111" s="747"/>
      <c r="RVS111" s="747"/>
      <c r="RVT111" s="747"/>
      <c r="RVU111" s="747"/>
      <c r="RVV111" s="747"/>
      <c r="RVW111" s="747"/>
      <c r="RVX111" s="747"/>
      <c r="RVY111" s="747"/>
      <c r="RVZ111" s="747"/>
      <c r="RWA111" s="747"/>
      <c r="RWB111" s="747"/>
      <c r="RWC111" s="747"/>
      <c r="RWD111" s="747"/>
      <c r="RWE111" s="747"/>
      <c r="RWF111" s="747"/>
      <c r="RWG111" s="747"/>
      <c r="RWH111" s="747"/>
      <c r="RWI111" s="747"/>
      <c r="RWJ111" s="747"/>
      <c r="RWK111" s="747"/>
      <c r="RWL111" s="747"/>
      <c r="RWM111" s="747"/>
      <c r="RWN111" s="747"/>
      <c r="RWO111" s="747"/>
      <c r="RWP111" s="747"/>
      <c r="RWQ111" s="747"/>
      <c r="RWR111" s="747"/>
      <c r="RWS111" s="747"/>
      <c r="RWT111" s="747"/>
      <c r="RWU111" s="747"/>
      <c r="RWV111" s="747"/>
      <c r="RWW111" s="747"/>
      <c r="RWX111" s="747"/>
      <c r="RWY111" s="747"/>
      <c r="RWZ111" s="747"/>
      <c r="RXA111" s="747"/>
      <c r="RXB111" s="747"/>
      <c r="RXC111" s="747"/>
      <c r="RXD111" s="747"/>
      <c r="RXE111" s="747"/>
      <c r="RXF111" s="747"/>
      <c r="RXG111" s="747"/>
      <c r="RXH111" s="747"/>
      <c r="RXI111" s="747"/>
      <c r="RXJ111" s="747"/>
      <c r="RXK111" s="747"/>
      <c r="RXL111" s="747"/>
      <c r="RXM111" s="747"/>
      <c r="RXN111" s="747"/>
      <c r="RXO111" s="747"/>
      <c r="RXP111" s="747"/>
      <c r="RXQ111" s="747"/>
      <c r="RXR111" s="747"/>
      <c r="RXS111" s="747"/>
      <c r="RXT111" s="747"/>
      <c r="RXU111" s="747"/>
      <c r="RXV111" s="747"/>
      <c r="RXW111" s="747"/>
      <c r="RXX111" s="747"/>
      <c r="RXY111" s="747"/>
      <c r="RXZ111" s="747"/>
      <c r="RYA111" s="747"/>
      <c r="RYB111" s="747"/>
      <c r="RYC111" s="747"/>
      <c r="RYD111" s="747"/>
      <c r="RYE111" s="747"/>
      <c r="RYF111" s="747"/>
      <c r="RYG111" s="747"/>
      <c r="RYH111" s="747"/>
      <c r="RYI111" s="747"/>
      <c r="RYJ111" s="747"/>
      <c r="RYK111" s="747"/>
      <c r="RYL111" s="747"/>
      <c r="RYM111" s="747"/>
      <c r="RYN111" s="747"/>
      <c r="RYO111" s="747"/>
      <c r="RYP111" s="747"/>
      <c r="RYQ111" s="747"/>
      <c r="RYR111" s="747"/>
      <c r="RYS111" s="747"/>
      <c r="RYT111" s="747"/>
      <c r="RYU111" s="747"/>
      <c r="RYV111" s="747"/>
      <c r="RYW111" s="747"/>
      <c r="RYX111" s="747"/>
      <c r="RYY111" s="747"/>
      <c r="RYZ111" s="747"/>
      <c r="RZA111" s="747"/>
      <c r="RZB111" s="747"/>
      <c r="RZC111" s="747"/>
      <c r="RZD111" s="747"/>
      <c r="RZE111" s="747"/>
      <c r="RZF111" s="747"/>
      <c r="RZG111" s="747"/>
      <c r="RZH111" s="747"/>
      <c r="RZI111" s="747"/>
      <c r="RZJ111" s="747"/>
      <c r="RZK111" s="747"/>
      <c r="RZL111" s="747"/>
      <c r="RZM111" s="747"/>
      <c r="RZN111" s="747"/>
      <c r="RZO111" s="747"/>
      <c r="RZP111" s="747"/>
      <c r="RZQ111" s="747"/>
      <c r="RZR111" s="747"/>
      <c r="RZS111" s="747"/>
      <c r="RZT111" s="747"/>
      <c r="RZU111" s="747"/>
      <c r="RZV111" s="747"/>
      <c r="RZW111" s="747"/>
      <c r="RZX111" s="747"/>
      <c r="RZY111" s="747"/>
      <c r="RZZ111" s="747"/>
      <c r="SAA111" s="747"/>
      <c r="SAB111" s="747"/>
      <c r="SAC111" s="747"/>
      <c r="SAD111" s="747"/>
      <c r="SAE111" s="747"/>
      <c r="SAF111" s="747"/>
      <c r="SAG111" s="747"/>
      <c r="SAH111" s="747"/>
      <c r="SAI111" s="747"/>
      <c r="SAJ111" s="747"/>
      <c r="SAK111" s="747"/>
      <c r="SAL111" s="747"/>
      <c r="SAM111" s="747"/>
      <c r="SAN111" s="747"/>
      <c r="SAO111" s="747"/>
      <c r="SAP111" s="747"/>
      <c r="SAQ111" s="747"/>
      <c r="SAR111" s="747"/>
      <c r="SAS111" s="747"/>
      <c r="SAT111" s="747"/>
      <c r="SAU111" s="747"/>
      <c r="SAV111" s="747"/>
      <c r="SAW111" s="747"/>
      <c r="SAX111" s="747"/>
      <c r="SAY111" s="747"/>
      <c r="SAZ111" s="747"/>
      <c r="SBA111" s="747"/>
      <c r="SBB111" s="747"/>
      <c r="SBC111" s="747"/>
      <c r="SBD111" s="747"/>
      <c r="SBE111" s="747"/>
      <c r="SBF111" s="747"/>
      <c r="SBG111" s="747"/>
      <c r="SBH111" s="747"/>
      <c r="SBI111" s="747"/>
      <c r="SBJ111" s="747"/>
      <c r="SBK111" s="747"/>
      <c r="SBL111" s="747"/>
      <c r="SBM111" s="747"/>
      <c r="SBN111" s="747"/>
      <c r="SBO111" s="747"/>
      <c r="SBP111" s="747"/>
      <c r="SBQ111" s="747"/>
      <c r="SBR111" s="747"/>
      <c r="SBS111" s="747"/>
      <c r="SBT111" s="747"/>
      <c r="SBU111" s="747"/>
      <c r="SBV111" s="747"/>
      <c r="SBW111" s="747"/>
      <c r="SBX111" s="747"/>
      <c r="SBY111" s="747"/>
      <c r="SBZ111" s="747"/>
      <c r="SCA111" s="747"/>
      <c r="SCB111" s="747"/>
      <c r="SCC111" s="747"/>
      <c r="SCD111" s="747"/>
      <c r="SCE111" s="747"/>
      <c r="SCF111" s="747"/>
      <c r="SCG111" s="747"/>
      <c r="SCH111" s="747"/>
      <c r="SCI111" s="747"/>
      <c r="SCJ111" s="747"/>
      <c r="SCK111" s="747"/>
      <c r="SCL111" s="747"/>
      <c r="SCM111" s="747"/>
      <c r="SCN111" s="747"/>
      <c r="SCO111" s="747"/>
      <c r="SCP111" s="747"/>
      <c r="SCQ111" s="747"/>
      <c r="SCR111" s="747"/>
      <c r="SCS111" s="747"/>
      <c r="SCT111" s="747"/>
      <c r="SCU111" s="747"/>
      <c r="SCV111" s="747"/>
      <c r="SCW111" s="747"/>
      <c r="SCX111" s="747"/>
      <c r="SCY111" s="747"/>
      <c r="SCZ111" s="747"/>
      <c r="SDA111" s="747"/>
      <c r="SDB111" s="747"/>
      <c r="SDC111" s="747"/>
      <c r="SDD111" s="747"/>
      <c r="SDE111" s="747"/>
      <c r="SDF111" s="747"/>
      <c r="SDG111" s="747"/>
      <c r="SDH111" s="747"/>
      <c r="SDI111" s="747"/>
      <c r="SDJ111" s="747"/>
      <c r="SDK111" s="747"/>
      <c r="SDL111" s="747"/>
      <c r="SDM111" s="747"/>
      <c r="SDN111" s="747"/>
      <c r="SDO111" s="747"/>
      <c r="SDP111" s="747"/>
      <c r="SDQ111" s="747"/>
      <c r="SDR111" s="747"/>
      <c r="SDS111" s="747"/>
      <c r="SDT111" s="747"/>
      <c r="SDU111" s="747"/>
      <c r="SDV111" s="747"/>
      <c r="SDW111" s="747"/>
      <c r="SDX111" s="747"/>
      <c r="SDY111" s="747"/>
      <c r="SDZ111" s="747"/>
      <c r="SEA111" s="747"/>
      <c r="SEB111" s="747"/>
      <c r="SEC111" s="747"/>
      <c r="SED111" s="747"/>
      <c r="SEE111" s="747"/>
      <c r="SEF111" s="747"/>
      <c r="SEG111" s="747"/>
      <c r="SEH111" s="747"/>
      <c r="SEI111" s="747"/>
      <c r="SEJ111" s="747"/>
      <c r="SEK111" s="747"/>
      <c r="SEL111" s="747"/>
      <c r="SEM111" s="747"/>
      <c r="SEN111" s="747"/>
      <c r="SEO111" s="747"/>
      <c r="SEP111" s="747"/>
      <c r="SEQ111" s="747"/>
      <c r="SER111" s="747"/>
      <c r="SES111" s="747"/>
      <c r="SET111" s="747"/>
      <c r="SEU111" s="747"/>
      <c r="SEV111" s="747"/>
      <c r="SEW111" s="747"/>
      <c r="SEX111" s="747"/>
      <c r="SEY111" s="747"/>
      <c r="SEZ111" s="747"/>
      <c r="SFA111" s="747"/>
      <c r="SFB111" s="747"/>
      <c r="SFC111" s="747"/>
      <c r="SFD111" s="747"/>
      <c r="SFE111" s="747"/>
      <c r="SFF111" s="747"/>
      <c r="SFG111" s="747"/>
      <c r="SFH111" s="747"/>
      <c r="SFI111" s="747"/>
      <c r="SFJ111" s="747"/>
      <c r="SFK111" s="747"/>
      <c r="SFL111" s="747"/>
      <c r="SFM111" s="747"/>
      <c r="SFN111" s="747"/>
      <c r="SFO111" s="747"/>
      <c r="SFP111" s="747"/>
      <c r="SFQ111" s="747"/>
      <c r="SFR111" s="747"/>
      <c r="SFS111" s="747"/>
      <c r="SFT111" s="747"/>
      <c r="SFU111" s="747"/>
      <c r="SFV111" s="747"/>
      <c r="SFW111" s="747"/>
      <c r="SFX111" s="747"/>
      <c r="SFY111" s="747"/>
      <c r="SFZ111" s="747"/>
      <c r="SGA111" s="747"/>
      <c r="SGB111" s="747"/>
      <c r="SGC111" s="747"/>
      <c r="SGD111" s="747"/>
      <c r="SGE111" s="747"/>
      <c r="SGF111" s="747"/>
      <c r="SGG111" s="747"/>
      <c r="SGH111" s="747"/>
      <c r="SGI111" s="747"/>
      <c r="SGJ111" s="747"/>
      <c r="SGK111" s="747"/>
      <c r="SGL111" s="747"/>
      <c r="SGM111" s="747"/>
      <c r="SGN111" s="747"/>
      <c r="SGO111" s="747"/>
      <c r="SGP111" s="747"/>
      <c r="SGQ111" s="747"/>
      <c r="SGR111" s="747"/>
      <c r="SGS111" s="747"/>
      <c r="SGT111" s="747"/>
      <c r="SGU111" s="747"/>
      <c r="SGV111" s="747"/>
      <c r="SGW111" s="747"/>
      <c r="SGX111" s="747"/>
      <c r="SGY111" s="747"/>
      <c r="SGZ111" s="747"/>
      <c r="SHA111" s="747"/>
      <c r="SHB111" s="747"/>
      <c r="SHC111" s="747"/>
      <c r="SHD111" s="747"/>
      <c r="SHE111" s="747"/>
      <c r="SHF111" s="747"/>
      <c r="SHG111" s="747"/>
      <c r="SHH111" s="747"/>
      <c r="SHI111" s="747"/>
      <c r="SHJ111" s="747"/>
      <c r="SHK111" s="747"/>
      <c r="SHL111" s="747"/>
      <c r="SHM111" s="747"/>
      <c r="SHN111" s="747"/>
      <c r="SHO111" s="747"/>
      <c r="SHP111" s="747"/>
      <c r="SHQ111" s="747"/>
      <c r="SHR111" s="747"/>
      <c r="SHS111" s="747"/>
      <c r="SHT111" s="747"/>
      <c r="SHU111" s="747"/>
      <c r="SHV111" s="747"/>
      <c r="SHW111" s="747"/>
      <c r="SHX111" s="747"/>
      <c r="SHY111" s="747"/>
      <c r="SHZ111" s="747"/>
      <c r="SIA111" s="747"/>
      <c r="SIB111" s="747"/>
      <c r="SIC111" s="747"/>
      <c r="SID111" s="747"/>
      <c r="SIE111" s="747"/>
      <c r="SIF111" s="747"/>
      <c r="SIG111" s="747"/>
      <c r="SIH111" s="747"/>
      <c r="SII111" s="747"/>
      <c r="SIJ111" s="747"/>
      <c r="SIK111" s="747"/>
      <c r="SIL111" s="747"/>
      <c r="SIM111" s="747"/>
      <c r="SIN111" s="747"/>
      <c r="SIO111" s="747"/>
      <c r="SIP111" s="747"/>
      <c r="SIQ111" s="747"/>
      <c r="SIR111" s="747"/>
      <c r="SIS111" s="747"/>
      <c r="SIT111" s="747"/>
      <c r="SIU111" s="747"/>
      <c r="SIV111" s="747"/>
      <c r="SIW111" s="747"/>
      <c r="SIX111" s="747"/>
      <c r="SIY111" s="747"/>
      <c r="SIZ111" s="747"/>
      <c r="SJA111" s="747"/>
      <c r="SJB111" s="747"/>
      <c r="SJC111" s="747"/>
      <c r="SJD111" s="747"/>
      <c r="SJE111" s="747"/>
      <c r="SJF111" s="747"/>
      <c r="SJG111" s="747"/>
      <c r="SJH111" s="747"/>
      <c r="SJI111" s="747"/>
      <c r="SJJ111" s="747"/>
      <c r="SJK111" s="747"/>
      <c r="SJL111" s="747"/>
      <c r="SJM111" s="747"/>
      <c r="SJN111" s="747"/>
      <c r="SJO111" s="747"/>
      <c r="SJP111" s="747"/>
      <c r="SJQ111" s="747"/>
      <c r="SJR111" s="747"/>
      <c r="SJS111" s="747"/>
      <c r="SJT111" s="747"/>
      <c r="SJU111" s="747"/>
      <c r="SJV111" s="747"/>
      <c r="SJW111" s="747"/>
      <c r="SJX111" s="747"/>
      <c r="SJY111" s="747"/>
      <c r="SJZ111" s="747"/>
      <c r="SKA111" s="747"/>
      <c r="SKB111" s="747"/>
      <c r="SKC111" s="747"/>
      <c r="SKD111" s="747"/>
      <c r="SKE111" s="747"/>
      <c r="SKF111" s="747"/>
      <c r="SKG111" s="747"/>
      <c r="SKH111" s="747"/>
      <c r="SKI111" s="747"/>
      <c r="SKJ111" s="747"/>
      <c r="SKK111" s="747"/>
      <c r="SKL111" s="747"/>
      <c r="SKM111" s="747"/>
      <c r="SKN111" s="747"/>
      <c r="SKO111" s="747"/>
      <c r="SKP111" s="747"/>
      <c r="SKQ111" s="747"/>
      <c r="SKR111" s="747"/>
      <c r="SKS111" s="747"/>
      <c r="SKT111" s="747"/>
      <c r="SKU111" s="747"/>
      <c r="SKV111" s="747"/>
      <c r="SKW111" s="747"/>
      <c r="SKX111" s="747"/>
      <c r="SKY111" s="747"/>
      <c r="SKZ111" s="747"/>
      <c r="SLA111" s="747"/>
      <c r="SLB111" s="747"/>
      <c r="SLC111" s="747"/>
      <c r="SLD111" s="747"/>
      <c r="SLE111" s="747"/>
      <c r="SLF111" s="747"/>
      <c r="SLG111" s="747"/>
      <c r="SLH111" s="747"/>
      <c r="SLI111" s="747"/>
      <c r="SLJ111" s="747"/>
      <c r="SLK111" s="747"/>
      <c r="SLL111" s="747"/>
      <c r="SLM111" s="747"/>
      <c r="SLN111" s="747"/>
      <c r="SLO111" s="747"/>
      <c r="SLP111" s="747"/>
      <c r="SLQ111" s="747"/>
      <c r="SLR111" s="747"/>
      <c r="SLS111" s="747"/>
      <c r="SLT111" s="747"/>
      <c r="SLU111" s="747"/>
      <c r="SLV111" s="747"/>
      <c r="SLW111" s="747"/>
      <c r="SLX111" s="747"/>
      <c r="SLY111" s="747"/>
      <c r="SLZ111" s="747"/>
      <c r="SMA111" s="747"/>
      <c r="SMB111" s="747"/>
      <c r="SMC111" s="747"/>
      <c r="SMD111" s="747"/>
      <c r="SME111" s="747"/>
      <c r="SMF111" s="747"/>
      <c r="SMG111" s="747"/>
      <c r="SMH111" s="747"/>
      <c r="SMI111" s="747"/>
      <c r="SMJ111" s="747"/>
      <c r="SMK111" s="747"/>
      <c r="SML111" s="747"/>
      <c r="SMM111" s="747"/>
      <c r="SMN111" s="747"/>
      <c r="SMO111" s="747"/>
      <c r="SMP111" s="747"/>
      <c r="SMQ111" s="747"/>
      <c r="SMR111" s="747"/>
      <c r="SMS111" s="747"/>
      <c r="SMT111" s="747"/>
      <c r="SMU111" s="747"/>
      <c r="SMV111" s="747"/>
      <c r="SMW111" s="747"/>
      <c r="SMX111" s="747"/>
      <c r="SMY111" s="747"/>
      <c r="SMZ111" s="747"/>
      <c r="SNA111" s="747"/>
      <c r="SNB111" s="747"/>
      <c r="SNC111" s="747"/>
      <c r="SND111" s="747"/>
      <c r="SNE111" s="747"/>
      <c r="SNF111" s="747"/>
      <c r="SNG111" s="747"/>
      <c r="SNH111" s="747"/>
      <c r="SNI111" s="747"/>
      <c r="SNJ111" s="747"/>
      <c r="SNK111" s="747"/>
      <c r="SNL111" s="747"/>
      <c r="SNM111" s="747"/>
      <c r="SNN111" s="747"/>
      <c r="SNO111" s="747"/>
      <c r="SNP111" s="747"/>
      <c r="SNQ111" s="747"/>
      <c r="SNR111" s="747"/>
      <c r="SNS111" s="747"/>
      <c r="SNT111" s="747"/>
      <c r="SNU111" s="747"/>
      <c r="SNV111" s="747"/>
      <c r="SNW111" s="747"/>
      <c r="SNX111" s="747"/>
      <c r="SNY111" s="747"/>
      <c r="SNZ111" s="747"/>
      <c r="SOA111" s="747"/>
      <c r="SOB111" s="747"/>
      <c r="SOC111" s="747"/>
      <c r="SOD111" s="747"/>
      <c r="SOE111" s="747"/>
      <c r="SOF111" s="747"/>
      <c r="SOG111" s="747"/>
      <c r="SOH111" s="747"/>
      <c r="SOI111" s="747"/>
      <c r="SOJ111" s="747"/>
      <c r="SOK111" s="747"/>
      <c r="SOL111" s="747"/>
      <c r="SOM111" s="747"/>
      <c r="SON111" s="747"/>
      <c r="SOO111" s="747"/>
      <c r="SOP111" s="747"/>
      <c r="SOQ111" s="747"/>
      <c r="SOR111" s="747"/>
      <c r="SOS111" s="747"/>
      <c r="SOT111" s="747"/>
      <c r="SOU111" s="747"/>
      <c r="SOV111" s="747"/>
      <c r="SOW111" s="747"/>
      <c r="SOX111" s="747"/>
      <c r="SOY111" s="747"/>
      <c r="SOZ111" s="747"/>
      <c r="SPA111" s="747"/>
      <c r="SPB111" s="747"/>
      <c r="SPC111" s="747"/>
      <c r="SPD111" s="747"/>
      <c r="SPE111" s="747"/>
      <c r="SPF111" s="747"/>
      <c r="SPG111" s="747"/>
      <c r="SPH111" s="747"/>
      <c r="SPI111" s="747"/>
      <c r="SPJ111" s="747"/>
      <c r="SPK111" s="747"/>
      <c r="SPL111" s="747"/>
      <c r="SPM111" s="747"/>
      <c r="SPN111" s="747"/>
      <c r="SPO111" s="747"/>
      <c r="SPP111" s="747"/>
      <c r="SPQ111" s="747"/>
      <c r="SPR111" s="747"/>
      <c r="SPS111" s="747"/>
      <c r="SPT111" s="747"/>
      <c r="SPU111" s="747"/>
      <c r="SPV111" s="747"/>
      <c r="SPW111" s="747"/>
      <c r="SPX111" s="747"/>
      <c r="SPY111" s="747"/>
      <c r="SPZ111" s="747"/>
      <c r="SQA111" s="747"/>
      <c r="SQB111" s="747"/>
      <c r="SQC111" s="747"/>
      <c r="SQD111" s="747"/>
      <c r="SQE111" s="747"/>
      <c r="SQF111" s="747"/>
      <c r="SQG111" s="747"/>
      <c r="SQH111" s="747"/>
      <c r="SQI111" s="747"/>
      <c r="SQJ111" s="747"/>
      <c r="SQK111" s="747"/>
      <c r="SQL111" s="747"/>
      <c r="SQM111" s="747"/>
      <c r="SQN111" s="747"/>
      <c r="SQO111" s="747"/>
      <c r="SQP111" s="747"/>
      <c r="SQQ111" s="747"/>
      <c r="SQR111" s="747"/>
      <c r="SQS111" s="747"/>
      <c r="SQT111" s="747"/>
      <c r="SQU111" s="747"/>
      <c r="SQV111" s="747"/>
      <c r="SQW111" s="747"/>
      <c r="SQX111" s="747"/>
      <c r="SQY111" s="747"/>
      <c r="SQZ111" s="747"/>
      <c r="SRA111" s="747"/>
      <c r="SRB111" s="747"/>
      <c r="SRC111" s="747"/>
      <c r="SRD111" s="747"/>
      <c r="SRE111" s="747"/>
      <c r="SRF111" s="747"/>
      <c r="SRG111" s="747"/>
      <c r="SRH111" s="747"/>
      <c r="SRI111" s="747"/>
      <c r="SRJ111" s="747"/>
      <c r="SRK111" s="747"/>
      <c r="SRL111" s="747"/>
      <c r="SRM111" s="747"/>
      <c r="SRN111" s="747"/>
      <c r="SRO111" s="747"/>
      <c r="SRP111" s="747"/>
      <c r="SRQ111" s="747"/>
      <c r="SRR111" s="747"/>
      <c r="SRS111" s="747"/>
      <c r="SRT111" s="747"/>
      <c r="SRU111" s="747"/>
      <c r="SRV111" s="747"/>
      <c r="SRW111" s="747"/>
      <c r="SRX111" s="747"/>
      <c r="SRY111" s="747"/>
      <c r="SRZ111" s="747"/>
      <c r="SSA111" s="747"/>
      <c r="SSB111" s="747"/>
      <c r="SSC111" s="747"/>
      <c r="SSD111" s="747"/>
      <c r="SSE111" s="747"/>
      <c r="SSF111" s="747"/>
      <c r="SSG111" s="747"/>
      <c r="SSH111" s="747"/>
      <c r="SSI111" s="747"/>
      <c r="SSJ111" s="747"/>
      <c r="SSK111" s="747"/>
      <c r="SSL111" s="747"/>
      <c r="SSM111" s="747"/>
      <c r="SSN111" s="747"/>
      <c r="SSO111" s="747"/>
      <c r="SSP111" s="747"/>
      <c r="SSQ111" s="747"/>
      <c r="SSR111" s="747"/>
      <c r="SSS111" s="747"/>
      <c r="SST111" s="747"/>
      <c r="SSU111" s="747"/>
      <c r="SSV111" s="747"/>
      <c r="SSW111" s="747"/>
      <c r="SSX111" s="747"/>
      <c r="SSY111" s="747"/>
      <c r="SSZ111" s="747"/>
      <c r="STA111" s="747"/>
      <c r="STB111" s="747"/>
      <c r="STC111" s="747"/>
      <c r="STD111" s="747"/>
      <c r="STE111" s="747"/>
      <c r="STF111" s="747"/>
      <c r="STG111" s="747"/>
      <c r="STH111" s="747"/>
      <c r="STI111" s="747"/>
      <c r="STJ111" s="747"/>
      <c r="STK111" s="747"/>
      <c r="STL111" s="747"/>
      <c r="STM111" s="747"/>
      <c r="STN111" s="747"/>
      <c r="STO111" s="747"/>
      <c r="STP111" s="747"/>
      <c r="STQ111" s="747"/>
      <c r="STR111" s="747"/>
      <c r="STS111" s="747"/>
      <c r="STT111" s="747"/>
      <c r="STU111" s="747"/>
      <c r="STV111" s="747"/>
      <c r="STW111" s="747"/>
      <c r="STX111" s="747"/>
      <c r="STY111" s="747"/>
      <c r="STZ111" s="747"/>
      <c r="SUA111" s="747"/>
      <c r="SUB111" s="747"/>
      <c r="SUC111" s="747"/>
      <c r="SUD111" s="747"/>
      <c r="SUE111" s="747"/>
      <c r="SUF111" s="747"/>
      <c r="SUG111" s="747"/>
      <c r="SUH111" s="747"/>
      <c r="SUI111" s="747"/>
      <c r="SUJ111" s="747"/>
      <c r="SUK111" s="747"/>
      <c r="SUL111" s="747"/>
      <c r="SUM111" s="747"/>
      <c r="SUN111" s="747"/>
      <c r="SUO111" s="747"/>
      <c r="SUP111" s="747"/>
      <c r="SUQ111" s="747"/>
      <c r="SUR111" s="747"/>
      <c r="SUS111" s="747"/>
      <c r="SUT111" s="747"/>
      <c r="SUU111" s="747"/>
      <c r="SUV111" s="747"/>
      <c r="SUW111" s="747"/>
      <c r="SUX111" s="747"/>
      <c r="SUY111" s="747"/>
      <c r="SUZ111" s="747"/>
      <c r="SVA111" s="747"/>
      <c r="SVB111" s="747"/>
      <c r="SVC111" s="747"/>
      <c r="SVD111" s="747"/>
      <c r="SVE111" s="747"/>
      <c r="SVF111" s="747"/>
      <c r="SVG111" s="747"/>
      <c r="SVH111" s="747"/>
      <c r="SVI111" s="747"/>
      <c r="SVJ111" s="747"/>
      <c r="SVK111" s="747"/>
      <c r="SVL111" s="747"/>
      <c r="SVM111" s="747"/>
      <c r="SVN111" s="747"/>
      <c r="SVO111" s="747"/>
      <c r="SVP111" s="747"/>
      <c r="SVQ111" s="747"/>
      <c r="SVR111" s="747"/>
      <c r="SVS111" s="747"/>
      <c r="SVT111" s="747"/>
      <c r="SVU111" s="747"/>
      <c r="SVV111" s="747"/>
      <c r="SVW111" s="747"/>
      <c r="SVX111" s="747"/>
      <c r="SVY111" s="747"/>
      <c r="SVZ111" s="747"/>
      <c r="SWA111" s="747"/>
      <c r="SWB111" s="747"/>
      <c r="SWC111" s="747"/>
      <c r="SWD111" s="747"/>
      <c r="SWE111" s="747"/>
      <c r="SWF111" s="747"/>
      <c r="SWG111" s="747"/>
      <c r="SWH111" s="747"/>
      <c r="SWI111" s="747"/>
      <c r="SWJ111" s="747"/>
      <c r="SWK111" s="747"/>
      <c r="SWL111" s="747"/>
      <c r="SWM111" s="747"/>
      <c r="SWN111" s="747"/>
      <c r="SWO111" s="747"/>
      <c r="SWP111" s="747"/>
      <c r="SWQ111" s="747"/>
      <c r="SWR111" s="747"/>
      <c r="SWS111" s="747"/>
      <c r="SWT111" s="747"/>
      <c r="SWU111" s="747"/>
      <c r="SWV111" s="747"/>
      <c r="SWW111" s="747"/>
      <c r="SWX111" s="747"/>
      <c r="SWY111" s="747"/>
      <c r="SWZ111" s="747"/>
      <c r="SXA111" s="747"/>
      <c r="SXB111" s="747"/>
      <c r="SXC111" s="747"/>
      <c r="SXD111" s="747"/>
      <c r="SXE111" s="747"/>
      <c r="SXF111" s="747"/>
      <c r="SXG111" s="747"/>
      <c r="SXH111" s="747"/>
      <c r="SXI111" s="747"/>
      <c r="SXJ111" s="747"/>
      <c r="SXK111" s="747"/>
      <c r="SXL111" s="747"/>
      <c r="SXM111" s="747"/>
      <c r="SXN111" s="747"/>
      <c r="SXO111" s="747"/>
      <c r="SXP111" s="747"/>
      <c r="SXQ111" s="747"/>
      <c r="SXR111" s="747"/>
      <c r="SXS111" s="747"/>
      <c r="SXT111" s="747"/>
      <c r="SXU111" s="747"/>
      <c r="SXV111" s="747"/>
      <c r="SXW111" s="747"/>
      <c r="SXX111" s="747"/>
      <c r="SXY111" s="747"/>
      <c r="SXZ111" s="747"/>
      <c r="SYA111" s="747"/>
      <c r="SYB111" s="747"/>
      <c r="SYC111" s="747"/>
      <c r="SYD111" s="747"/>
      <c r="SYE111" s="747"/>
      <c r="SYF111" s="747"/>
      <c r="SYG111" s="747"/>
      <c r="SYH111" s="747"/>
      <c r="SYI111" s="747"/>
      <c r="SYJ111" s="747"/>
      <c r="SYK111" s="747"/>
      <c r="SYL111" s="747"/>
      <c r="SYM111" s="747"/>
      <c r="SYN111" s="747"/>
      <c r="SYO111" s="747"/>
      <c r="SYP111" s="747"/>
      <c r="SYQ111" s="747"/>
      <c r="SYR111" s="747"/>
      <c r="SYS111" s="747"/>
      <c r="SYT111" s="747"/>
      <c r="SYU111" s="747"/>
      <c r="SYV111" s="747"/>
      <c r="SYW111" s="747"/>
      <c r="SYX111" s="747"/>
      <c r="SYY111" s="747"/>
      <c r="SYZ111" s="747"/>
      <c r="SZA111" s="747"/>
      <c r="SZB111" s="747"/>
      <c r="SZC111" s="747"/>
      <c r="SZD111" s="747"/>
      <c r="SZE111" s="747"/>
      <c r="SZF111" s="747"/>
      <c r="SZG111" s="747"/>
      <c r="SZH111" s="747"/>
      <c r="SZI111" s="747"/>
      <c r="SZJ111" s="747"/>
      <c r="SZK111" s="747"/>
      <c r="SZL111" s="747"/>
      <c r="SZM111" s="747"/>
      <c r="SZN111" s="747"/>
      <c r="SZO111" s="747"/>
      <c r="SZP111" s="747"/>
      <c r="SZQ111" s="747"/>
      <c r="SZR111" s="747"/>
      <c r="SZS111" s="747"/>
      <c r="SZT111" s="747"/>
      <c r="SZU111" s="747"/>
      <c r="SZV111" s="747"/>
      <c r="SZW111" s="747"/>
      <c r="SZX111" s="747"/>
      <c r="SZY111" s="747"/>
      <c r="SZZ111" s="747"/>
      <c r="TAA111" s="747"/>
      <c r="TAB111" s="747"/>
      <c r="TAC111" s="747"/>
      <c r="TAD111" s="747"/>
      <c r="TAE111" s="747"/>
      <c r="TAF111" s="747"/>
      <c r="TAG111" s="747"/>
      <c r="TAH111" s="747"/>
      <c r="TAI111" s="747"/>
      <c r="TAJ111" s="747"/>
      <c r="TAK111" s="747"/>
      <c r="TAL111" s="747"/>
      <c r="TAM111" s="747"/>
      <c r="TAN111" s="747"/>
      <c r="TAO111" s="747"/>
      <c r="TAP111" s="747"/>
      <c r="TAQ111" s="747"/>
      <c r="TAR111" s="747"/>
      <c r="TAS111" s="747"/>
      <c r="TAT111" s="747"/>
      <c r="TAU111" s="747"/>
      <c r="TAV111" s="747"/>
      <c r="TAW111" s="747"/>
      <c r="TAX111" s="747"/>
      <c r="TAY111" s="747"/>
      <c r="TAZ111" s="747"/>
      <c r="TBA111" s="747"/>
      <c r="TBB111" s="747"/>
      <c r="TBC111" s="747"/>
      <c r="TBD111" s="747"/>
      <c r="TBE111" s="747"/>
      <c r="TBF111" s="747"/>
      <c r="TBG111" s="747"/>
      <c r="TBH111" s="747"/>
      <c r="TBI111" s="747"/>
      <c r="TBJ111" s="747"/>
      <c r="TBK111" s="747"/>
      <c r="TBL111" s="747"/>
      <c r="TBM111" s="747"/>
      <c r="TBN111" s="747"/>
      <c r="TBO111" s="747"/>
      <c r="TBP111" s="747"/>
      <c r="TBQ111" s="747"/>
      <c r="TBR111" s="747"/>
      <c r="TBS111" s="747"/>
      <c r="TBT111" s="747"/>
      <c r="TBU111" s="747"/>
      <c r="TBV111" s="747"/>
      <c r="TBW111" s="747"/>
      <c r="TBX111" s="747"/>
      <c r="TBY111" s="747"/>
      <c r="TBZ111" s="747"/>
      <c r="TCA111" s="747"/>
      <c r="TCB111" s="747"/>
      <c r="TCC111" s="747"/>
      <c r="TCD111" s="747"/>
      <c r="TCE111" s="747"/>
      <c r="TCF111" s="747"/>
      <c r="TCG111" s="747"/>
      <c r="TCH111" s="747"/>
      <c r="TCI111" s="747"/>
      <c r="TCJ111" s="747"/>
      <c r="TCK111" s="747"/>
      <c r="TCL111" s="747"/>
      <c r="TCM111" s="747"/>
      <c r="TCN111" s="747"/>
      <c r="TCO111" s="747"/>
      <c r="TCP111" s="747"/>
      <c r="TCQ111" s="747"/>
      <c r="TCR111" s="747"/>
      <c r="TCS111" s="747"/>
      <c r="TCT111" s="747"/>
      <c r="TCU111" s="747"/>
      <c r="TCV111" s="747"/>
      <c r="TCW111" s="747"/>
      <c r="TCX111" s="747"/>
      <c r="TCY111" s="747"/>
      <c r="TCZ111" s="747"/>
      <c r="TDA111" s="747"/>
      <c r="TDB111" s="747"/>
      <c r="TDC111" s="747"/>
      <c r="TDD111" s="747"/>
      <c r="TDE111" s="747"/>
      <c r="TDF111" s="747"/>
      <c r="TDG111" s="747"/>
      <c r="TDH111" s="747"/>
      <c r="TDI111" s="747"/>
      <c r="TDJ111" s="747"/>
      <c r="TDK111" s="747"/>
      <c r="TDL111" s="747"/>
      <c r="TDM111" s="747"/>
      <c r="TDN111" s="747"/>
      <c r="TDO111" s="747"/>
      <c r="TDP111" s="747"/>
      <c r="TDQ111" s="747"/>
      <c r="TDR111" s="747"/>
      <c r="TDS111" s="747"/>
      <c r="TDT111" s="747"/>
      <c r="TDU111" s="747"/>
      <c r="TDV111" s="747"/>
      <c r="TDW111" s="747"/>
      <c r="TDX111" s="747"/>
      <c r="TDY111" s="747"/>
      <c r="TDZ111" s="747"/>
      <c r="TEA111" s="747"/>
      <c r="TEB111" s="747"/>
      <c r="TEC111" s="747"/>
      <c r="TED111" s="747"/>
      <c r="TEE111" s="747"/>
      <c r="TEF111" s="747"/>
      <c r="TEG111" s="747"/>
      <c r="TEH111" s="747"/>
      <c r="TEI111" s="747"/>
      <c r="TEJ111" s="747"/>
      <c r="TEK111" s="747"/>
      <c r="TEL111" s="747"/>
      <c r="TEM111" s="747"/>
      <c r="TEN111" s="747"/>
      <c r="TEO111" s="747"/>
      <c r="TEP111" s="747"/>
      <c r="TEQ111" s="747"/>
      <c r="TER111" s="747"/>
      <c r="TES111" s="747"/>
      <c r="TET111" s="747"/>
      <c r="TEU111" s="747"/>
      <c r="TEV111" s="747"/>
      <c r="TEW111" s="747"/>
      <c r="TEX111" s="747"/>
      <c r="TEY111" s="747"/>
      <c r="TEZ111" s="747"/>
      <c r="TFA111" s="747"/>
      <c r="TFB111" s="747"/>
      <c r="TFC111" s="747"/>
      <c r="TFD111" s="747"/>
      <c r="TFE111" s="747"/>
      <c r="TFF111" s="747"/>
      <c r="TFG111" s="747"/>
      <c r="TFH111" s="747"/>
      <c r="TFI111" s="747"/>
      <c r="TFJ111" s="747"/>
      <c r="TFK111" s="747"/>
      <c r="TFL111" s="747"/>
      <c r="TFM111" s="747"/>
      <c r="TFN111" s="747"/>
      <c r="TFO111" s="747"/>
      <c r="TFP111" s="747"/>
      <c r="TFQ111" s="747"/>
      <c r="TFR111" s="747"/>
      <c r="TFS111" s="747"/>
      <c r="TFT111" s="747"/>
      <c r="TFU111" s="747"/>
      <c r="TFV111" s="747"/>
      <c r="TFW111" s="747"/>
      <c r="TFX111" s="747"/>
      <c r="TFY111" s="747"/>
      <c r="TFZ111" s="747"/>
      <c r="TGA111" s="747"/>
      <c r="TGB111" s="747"/>
      <c r="TGC111" s="747"/>
      <c r="TGD111" s="747"/>
      <c r="TGE111" s="747"/>
      <c r="TGF111" s="747"/>
      <c r="TGG111" s="747"/>
      <c r="TGH111" s="747"/>
      <c r="TGI111" s="747"/>
      <c r="TGJ111" s="747"/>
      <c r="TGK111" s="747"/>
      <c r="TGL111" s="747"/>
      <c r="TGM111" s="747"/>
      <c r="TGN111" s="747"/>
      <c r="TGO111" s="747"/>
      <c r="TGP111" s="747"/>
      <c r="TGQ111" s="747"/>
      <c r="TGR111" s="747"/>
      <c r="TGS111" s="747"/>
      <c r="TGT111" s="747"/>
      <c r="TGU111" s="747"/>
      <c r="TGV111" s="747"/>
      <c r="TGW111" s="747"/>
      <c r="TGX111" s="747"/>
      <c r="TGY111" s="747"/>
      <c r="TGZ111" s="747"/>
      <c r="THA111" s="747"/>
      <c r="THB111" s="747"/>
      <c r="THC111" s="747"/>
      <c r="THD111" s="747"/>
      <c r="THE111" s="747"/>
      <c r="THF111" s="747"/>
      <c r="THG111" s="747"/>
      <c r="THH111" s="747"/>
      <c r="THI111" s="747"/>
      <c r="THJ111" s="747"/>
      <c r="THK111" s="747"/>
      <c r="THL111" s="747"/>
      <c r="THM111" s="747"/>
      <c r="THN111" s="747"/>
      <c r="THO111" s="747"/>
      <c r="THP111" s="747"/>
      <c r="THQ111" s="747"/>
      <c r="THR111" s="747"/>
      <c r="THS111" s="747"/>
      <c r="THT111" s="747"/>
      <c r="THU111" s="747"/>
      <c r="THV111" s="747"/>
      <c r="THW111" s="747"/>
      <c r="THX111" s="747"/>
      <c r="THY111" s="747"/>
      <c r="THZ111" s="747"/>
      <c r="TIA111" s="747"/>
      <c r="TIB111" s="747"/>
      <c r="TIC111" s="747"/>
      <c r="TID111" s="747"/>
      <c r="TIE111" s="747"/>
      <c r="TIF111" s="747"/>
      <c r="TIG111" s="747"/>
      <c r="TIH111" s="747"/>
      <c r="TII111" s="747"/>
      <c r="TIJ111" s="747"/>
      <c r="TIK111" s="747"/>
      <c r="TIL111" s="747"/>
      <c r="TIM111" s="747"/>
      <c r="TIN111" s="747"/>
      <c r="TIO111" s="747"/>
      <c r="TIP111" s="747"/>
      <c r="TIQ111" s="747"/>
      <c r="TIR111" s="747"/>
      <c r="TIS111" s="747"/>
      <c r="TIT111" s="747"/>
      <c r="TIU111" s="747"/>
      <c r="TIV111" s="747"/>
      <c r="TIW111" s="747"/>
      <c r="TIX111" s="747"/>
      <c r="TIY111" s="747"/>
      <c r="TIZ111" s="747"/>
      <c r="TJA111" s="747"/>
      <c r="TJB111" s="747"/>
      <c r="TJC111" s="747"/>
      <c r="TJD111" s="747"/>
      <c r="TJE111" s="747"/>
      <c r="TJF111" s="747"/>
      <c r="TJG111" s="747"/>
      <c r="TJH111" s="747"/>
      <c r="TJI111" s="747"/>
      <c r="TJJ111" s="747"/>
      <c r="TJK111" s="747"/>
      <c r="TJL111" s="747"/>
      <c r="TJM111" s="747"/>
      <c r="TJN111" s="747"/>
      <c r="TJO111" s="747"/>
      <c r="TJP111" s="747"/>
      <c r="TJQ111" s="747"/>
      <c r="TJR111" s="747"/>
      <c r="TJS111" s="747"/>
      <c r="TJT111" s="747"/>
      <c r="TJU111" s="747"/>
      <c r="TJV111" s="747"/>
      <c r="TJW111" s="747"/>
      <c r="TJX111" s="747"/>
      <c r="TJY111" s="747"/>
      <c r="TJZ111" s="747"/>
      <c r="TKA111" s="747"/>
      <c r="TKB111" s="747"/>
      <c r="TKC111" s="747"/>
      <c r="TKD111" s="747"/>
      <c r="TKE111" s="747"/>
      <c r="TKF111" s="747"/>
      <c r="TKG111" s="747"/>
      <c r="TKH111" s="747"/>
      <c r="TKI111" s="747"/>
      <c r="TKJ111" s="747"/>
      <c r="TKK111" s="747"/>
      <c r="TKL111" s="747"/>
      <c r="TKM111" s="747"/>
      <c r="TKN111" s="747"/>
      <c r="TKO111" s="747"/>
      <c r="TKP111" s="747"/>
      <c r="TKQ111" s="747"/>
      <c r="TKR111" s="747"/>
      <c r="TKS111" s="747"/>
      <c r="TKT111" s="747"/>
      <c r="TKU111" s="747"/>
      <c r="TKV111" s="747"/>
      <c r="TKW111" s="747"/>
      <c r="TKX111" s="747"/>
      <c r="TKY111" s="747"/>
      <c r="TKZ111" s="747"/>
      <c r="TLA111" s="747"/>
      <c r="TLB111" s="747"/>
      <c r="TLC111" s="747"/>
      <c r="TLD111" s="747"/>
      <c r="TLE111" s="747"/>
      <c r="TLF111" s="747"/>
      <c r="TLG111" s="747"/>
      <c r="TLH111" s="747"/>
      <c r="TLI111" s="747"/>
      <c r="TLJ111" s="747"/>
      <c r="TLK111" s="747"/>
      <c r="TLL111" s="747"/>
      <c r="TLM111" s="747"/>
      <c r="TLN111" s="747"/>
      <c r="TLO111" s="747"/>
      <c r="TLP111" s="747"/>
      <c r="TLQ111" s="747"/>
      <c r="TLR111" s="747"/>
      <c r="TLS111" s="747"/>
      <c r="TLT111" s="747"/>
      <c r="TLU111" s="747"/>
      <c r="TLV111" s="747"/>
      <c r="TLW111" s="747"/>
      <c r="TLX111" s="747"/>
      <c r="TLY111" s="747"/>
      <c r="TLZ111" s="747"/>
      <c r="TMA111" s="747"/>
      <c r="TMB111" s="747"/>
      <c r="TMC111" s="747"/>
      <c r="TMD111" s="747"/>
      <c r="TME111" s="747"/>
      <c r="TMF111" s="747"/>
      <c r="TMG111" s="747"/>
      <c r="TMH111" s="747"/>
      <c r="TMI111" s="747"/>
      <c r="TMJ111" s="747"/>
      <c r="TMK111" s="747"/>
      <c r="TML111" s="747"/>
      <c r="TMM111" s="747"/>
      <c r="TMN111" s="747"/>
      <c r="TMO111" s="747"/>
      <c r="TMP111" s="747"/>
      <c r="TMQ111" s="747"/>
      <c r="TMR111" s="747"/>
      <c r="TMS111" s="747"/>
      <c r="TMT111" s="747"/>
      <c r="TMU111" s="747"/>
      <c r="TMV111" s="747"/>
      <c r="TMW111" s="747"/>
      <c r="TMX111" s="747"/>
      <c r="TMY111" s="747"/>
      <c r="TMZ111" s="747"/>
      <c r="TNA111" s="747"/>
      <c r="TNB111" s="747"/>
      <c r="TNC111" s="747"/>
      <c r="TND111" s="747"/>
      <c r="TNE111" s="747"/>
      <c r="TNF111" s="747"/>
      <c r="TNG111" s="747"/>
      <c r="TNH111" s="747"/>
      <c r="TNI111" s="747"/>
      <c r="TNJ111" s="747"/>
      <c r="TNK111" s="747"/>
      <c r="TNL111" s="747"/>
      <c r="TNM111" s="747"/>
      <c r="TNN111" s="747"/>
      <c r="TNO111" s="747"/>
      <c r="TNP111" s="747"/>
      <c r="TNQ111" s="747"/>
      <c r="TNR111" s="747"/>
      <c r="TNS111" s="747"/>
      <c r="TNT111" s="747"/>
      <c r="TNU111" s="747"/>
      <c r="TNV111" s="747"/>
      <c r="TNW111" s="747"/>
      <c r="TNX111" s="747"/>
      <c r="TNY111" s="747"/>
      <c r="TNZ111" s="747"/>
      <c r="TOA111" s="747"/>
      <c r="TOB111" s="747"/>
      <c r="TOC111" s="747"/>
      <c r="TOD111" s="747"/>
      <c r="TOE111" s="747"/>
      <c r="TOF111" s="747"/>
      <c r="TOG111" s="747"/>
      <c r="TOH111" s="747"/>
      <c r="TOI111" s="747"/>
      <c r="TOJ111" s="747"/>
      <c r="TOK111" s="747"/>
      <c r="TOL111" s="747"/>
      <c r="TOM111" s="747"/>
      <c r="TON111" s="747"/>
      <c r="TOO111" s="747"/>
      <c r="TOP111" s="747"/>
      <c r="TOQ111" s="747"/>
      <c r="TOR111" s="747"/>
      <c r="TOS111" s="747"/>
      <c r="TOT111" s="747"/>
      <c r="TOU111" s="747"/>
      <c r="TOV111" s="747"/>
      <c r="TOW111" s="747"/>
      <c r="TOX111" s="747"/>
      <c r="TOY111" s="747"/>
      <c r="TOZ111" s="747"/>
      <c r="TPA111" s="747"/>
      <c r="TPB111" s="747"/>
      <c r="TPC111" s="747"/>
      <c r="TPD111" s="747"/>
      <c r="TPE111" s="747"/>
      <c r="TPF111" s="747"/>
      <c r="TPG111" s="747"/>
      <c r="TPH111" s="747"/>
      <c r="TPI111" s="747"/>
      <c r="TPJ111" s="747"/>
      <c r="TPK111" s="747"/>
      <c r="TPL111" s="747"/>
      <c r="TPM111" s="747"/>
      <c r="TPN111" s="747"/>
      <c r="TPO111" s="747"/>
      <c r="TPP111" s="747"/>
      <c r="TPQ111" s="747"/>
      <c r="TPR111" s="747"/>
      <c r="TPS111" s="747"/>
      <c r="TPT111" s="747"/>
      <c r="TPU111" s="747"/>
      <c r="TPV111" s="747"/>
      <c r="TPW111" s="747"/>
      <c r="TPX111" s="747"/>
      <c r="TPY111" s="747"/>
      <c r="TPZ111" s="747"/>
      <c r="TQA111" s="747"/>
      <c r="TQB111" s="747"/>
      <c r="TQC111" s="747"/>
      <c r="TQD111" s="747"/>
      <c r="TQE111" s="747"/>
      <c r="TQF111" s="747"/>
      <c r="TQG111" s="747"/>
      <c r="TQH111" s="747"/>
      <c r="TQI111" s="747"/>
      <c r="TQJ111" s="747"/>
      <c r="TQK111" s="747"/>
      <c r="TQL111" s="747"/>
      <c r="TQM111" s="747"/>
      <c r="TQN111" s="747"/>
      <c r="TQO111" s="747"/>
      <c r="TQP111" s="747"/>
      <c r="TQQ111" s="747"/>
      <c r="TQR111" s="747"/>
      <c r="TQS111" s="747"/>
      <c r="TQT111" s="747"/>
      <c r="TQU111" s="747"/>
      <c r="TQV111" s="747"/>
      <c r="TQW111" s="747"/>
      <c r="TQX111" s="747"/>
      <c r="TQY111" s="747"/>
      <c r="TQZ111" s="747"/>
      <c r="TRA111" s="747"/>
      <c r="TRB111" s="747"/>
      <c r="TRC111" s="747"/>
      <c r="TRD111" s="747"/>
      <c r="TRE111" s="747"/>
      <c r="TRF111" s="747"/>
      <c r="TRG111" s="747"/>
      <c r="TRH111" s="747"/>
      <c r="TRI111" s="747"/>
      <c r="TRJ111" s="747"/>
      <c r="TRK111" s="747"/>
      <c r="TRL111" s="747"/>
      <c r="TRM111" s="747"/>
      <c r="TRN111" s="747"/>
      <c r="TRO111" s="747"/>
      <c r="TRP111" s="747"/>
      <c r="TRQ111" s="747"/>
      <c r="TRR111" s="747"/>
      <c r="TRS111" s="747"/>
      <c r="TRT111" s="747"/>
      <c r="TRU111" s="747"/>
      <c r="TRV111" s="747"/>
      <c r="TRW111" s="747"/>
      <c r="TRX111" s="747"/>
      <c r="TRY111" s="747"/>
      <c r="TRZ111" s="747"/>
      <c r="TSA111" s="747"/>
      <c r="TSB111" s="747"/>
      <c r="TSC111" s="747"/>
      <c r="TSD111" s="747"/>
      <c r="TSE111" s="747"/>
      <c r="TSF111" s="747"/>
      <c r="TSG111" s="747"/>
      <c r="TSH111" s="747"/>
      <c r="TSI111" s="747"/>
      <c r="TSJ111" s="747"/>
      <c r="TSK111" s="747"/>
      <c r="TSL111" s="747"/>
      <c r="TSM111" s="747"/>
      <c r="TSN111" s="747"/>
      <c r="TSO111" s="747"/>
      <c r="TSP111" s="747"/>
      <c r="TSQ111" s="747"/>
      <c r="TSR111" s="747"/>
      <c r="TSS111" s="747"/>
      <c r="TST111" s="747"/>
      <c r="TSU111" s="747"/>
      <c r="TSV111" s="747"/>
      <c r="TSW111" s="747"/>
      <c r="TSX111" s="747"/>
      <c r="TSY111" s="747"/>
      <c r="TSZ111" s="747"/>
      <c r="TTA111" s="747"/>
      <c r="TTB111" s="747"/>
      <c r="TTC111" s="747"/>
      <c r="TTD111" s="747"/>
      <c r="TTE111" s="747"/>
      <c r="TTF111" s="747"/>
      <c r="TTG111" s="747"/>
      <c r="TTH111" s="747"/>
      <c r="TTI111" s="747"/>
      <c r="TTJ111" s="747"/>
      <c r="TTK111" s="747"/>
      <c r="TTL111" s="747"/>
      <c r="TTM111" s="747"/>
      <c r="TTN111" s="747"/>
      <c r="TTO111" s="747"/>
      <c r="TTP111" s="747"/>
      <c r="TTQ111" s="747"/>
      <c r="TTR111" s="747"/>
      <c r="TTS111" s="747"/>
      <c r="TTT111" s="747"/>
      <c r="TTU111" s="747"/>
      <c r="TTV111" s="747"/>
      <c r="TTW111" s="747"/>
      <c r="TTX111" s="747"/>
      <c r="TTY111" s="747"/>
      <c r="TTZ111" s="747"/>
      <c r="TUA111" s="747"/>
      <c r="TUB111" s="747"/>
      <c r="TUC111" s="747"/>
      <c r="TUD111" s="747"/>
      <c r="TUE111" s="747"/>
      <c r="TUF111" s="747"/>
      <c r="TUG111" s="747"/>
      <c r="TUH111" s="747"/>
      <c r="TUI111" s="747"/>
      <c r="TUJ111" s="747"/>
      <c r="TUK111" s="747"/>
      <c r="TUL111" s="747"/>
      <c r="TUM111" s="747"/>
      <c r="TUN111" s="747"/>
      <c r="TUO111" s="747"/>
      <c r="TUP111" s="747"/>
      <c r="TUQ111" s="747"/>
      <c r="TUR111" s="747"/>
      <c r="TUS111" s="747"/>
      <c r="TUT111" s="747"/>
      <c r="TUU111" s="747"/>
      <c r="TUV111" s="747"/>
      <c r="TUW111" s="747"/>
      <c r="TUX111" s="747"/>
      <c r="TUY111" s="747"/>
      <c r="TUZ111" s="747"/>
      <c r="TVA111" s="747"/>
      <c r="TVB111" s="747"/>
      <c r="TVC111" s="747"/>
      <c r="TVD111" s="747"/>
      <c r="TVE111" s="747"/>
      <c r="TVF111" s="747"/>
      <c r="TVG111" s="747"/>
      <c r="TVH111" s="747"/>
      <c r="TVI111" s="747"/>
      <c r="TVJ111" s="747"/>
      <c r="TVK111" s="747"/>
      <c r="TVL111" s="747"/>
      <c r="TVM111" s="747"/>
      <c r="TVN111" s="747"/>
      <c r="TVO111" s="747"/>
      <c r="TVP111" s="747"/>
      <c r="TVQ111" s="747"/>
      <c r="TVR111" s="747"/>
      <c r="TVS111" s="747"/>
      <c r="TVT111" s="747"/>
      <c r="TVU111" s="747"/>
      <c r="TVV111" s="747"/>
      <c r="TVW111" s="747"/>
      <c r="TVX111" s="747"/>
      <c r="TVY111" s="747"/>
      <c r="TVZ111" s="747"/>
      <c r="TWA111" s="747"/>
      <c r="TWB111" s="747"/>
      <c r="TWC111" s="747"/>
      <c r="TWD111" s="747"/>
      <c r="TWE111" s="747"/>
      <c r="TWF111" s="747"/>
      <c r="TWG111" s="747"/>
      <c r="TWH111" s="747"/>
      <c r="TWI111" s="747"/>
      <c r="TWJ111" s="747"/>
      <c r="TWK111" s="747"/>
      <c r="TWL111" s="747"/>
      <c r="TWM111" s="747"/>
      <c r="TWN111" s="747"/>
      <c r="TWO111" s="747"/>
      <c r="TWP111" s="747"/>
      <c r="TWQ111" s="747"/>
      <c r="TWR111" s="747"/>
      <c r="TWS111" s="747"/>
      <c r="TWT111" s="747"/>
      <c r="TWU111" s="747"/>
      <c r="TWV111" s="747"/>
      <c r="TWW111" s="747"/>
      <c r="TWX111" s="747"/>
      <c r="TWY111" s="747"/>
      <c r="TWZ111" s="747"/>
      <c r="TXA111" s="747"/>
      <c r="TXB111" s="747"/>
      <c r="TXC111" s="747"/>
      <c r="TXD111" s="747"/>
      <c r="TXE111" s="747"/>
      <c r="TXF111" s="747"/>
      <c r="TXG111" s="747"/>
      <c r="TXH111" s="747"/>
      <c r="TXI111" s="747"/>
      <c r="TXJ111" s="747"/>
      <c r="TXK111" s="747"/>
      <c r="TXL111" s="747"/>
      <c r="TXM111" s="747"/>
      <c r="TXN111" s="747"/>
      <c r="TXO111" s="747"/>
      <c r="TXP111" s="747"/>
      <c r="TXQ111" s="747"/>
      <c r="TXR111" s="747"/>
      <c r="TXS111" s="747"/>
      <c r="TXT111" s="747"/>
      <c r="TXU111" s="747"/>
      <c r="TXV111" s="747"/>
      <c r="TXW111" s="747"/>
      <c r="TXX111" s="747"/>
      <c r="TXY111" s="747"/>
      <c r="TXZ111" s="747"/>
      <c r="TYA111" s="747"/>
      <c r="TYB111" s="747"/>
      <c r="TYC111" s="747"/>
      <c r="TYD111" s="747"/>
      <c r="TYE111" s="747"/>
      <c r="TYF111" s="747"/>
      <c r="TYG111" s="747"/>
      <c r="TYH111" s="747"/>
      <c r="TYI111" s="747"/>
      <c r="TYJ111" s="747"/>
      <c r="TYK111" s="747"/>
      <c r="TYL111" s="747"/>
      <c r="TYM111" s="747"/>
      <c r="TYN111" s="747"/>
      <c r="TYO111" s="747"/>
      <c r="TYP111" s="747"/>
      <c r="TYQ111" s="747"/>
      <c r="TYR111" s="747"/>
      <c r="TYS111" s="747"/>
      <c r="TYT111" s="747"/>
      <c r="TYU111" s="747"/>
      <c r="TYV111" s="747"/>
      <c r="TYW111" s="747"/>
      <c r="TYX111" s="747"/>
      <c r="TYY111" s="747"/>
      <c r="TYZ111" s="747"/>
      <c r="TZA111" s="747"/>
      <c r="TZB111" s="747"/>
      <c r="TZC111" s="747"/>
      <c r="TZD111" s="747"/>
      <c r="TZE111" s="747"/>
      <c r="TZF111" s="747"/>
      <c r="TZG111" s="747"/>
      <c r="TZH111" s="747"/>
      <c r="TZI111" s="747"/>
      <c r="TZJ111" s="747"/>
      <c r="TZK111" s="747"/>
      <c r="TZL111" s="747"/>
      <c r="TZM111" s="747"/>
      <c r="TZN111" s="747"/>
      <c r="TZO111" s="747"/>
      <c r="TZP111" s="747"/>
      <c r="TZQ111" s="747"/>
      <c r="TZR111" s="747"/>
      <c r="TZS111" s="747"/>
      <c r="TZT111" s="747"/>
      <c r="TZU111" s="747"/>
      <c r="TZV111" s="747"/>
      <c r="TZW111" s="747"/>
      <c r="TZX111" s="747"/>
      <c r="TZY111" s="747"/>
      <c r="TZZ111" s="747"/>
      <c r="UAA111" s="747"/>
      <c r="UAB111" s="747"/>
      <c r="UAC111" s="747"/>
      <c r="UAD111" s="747"/>
      <c r="UAE111" s="747"/>
      <c r="UAF111" s="747"/>
      <c r="UAG111" s="747"/>
      <c r="UAH111" s="747"/>
      <c r="UAI111" s="747"/>
      <c r="UAJ111" s="747"/>
      <c r="UAK111" s="747"/>
      <c r="UAL111" s="747"/>
      <c r="UAM111" s="747"/>
      <c r="UAN111" s="747"/>
      <c r="UAO111" s="747"/>
      <c r="UAP111" s="747"/>
      <c r="UAQ111" s="747"/>
      <c r="UAR111" s="747"/>
      <c r="UAS111" s="747"/>
      <c r="UAT111" s="747"/>
      <c r="UAU111" s="747"/>
      <c r="UAV111" s="747"/>
      <c r="UAW111" s="747"/>
      <c r="UAX111" s="747"/>
      <c r="UAY111" s="747"/>
      <c r="UAZ111" s="747"/>
      <c r="UBA111" s="747"/>
      <c r="UBB111" s="747"/>
      <c r="UBC111" s="747"/>
      <c r="UBD111" s="747"/>
      <c r="UBE111" s="747"/>
      <c r="UBF111" s="747"/>
      <c r="UBG111" s="747"/>
      <c r="UBH111" s="747"/>
      <c r="UBI111" s="747"/>
      <c r="UBJ111" s="747"/>
      <c r="UBK111" s="747"/>
      <c r="UBL111" s="747"/>
      <c r="UBM111" s="747"/>
      <c r="UBN111" s="747"/>
      <c r="UBO111" s="747"/>
      <c r="UBP111" s="747"/>
      <c r="UBQ111" s="747"/>
      <c r="UBR111" s="747"/>
      <c r="UBS111" s="747"/>
      <c r="UBT111" s="747"/>
      <c r="UBU111" s="747"/>
      <c r="UBV111" s="747"/>
      <c r="UBW111" s="747"/>
      <c r="UBX111" s="747"/>
      <c r="UBY111" s="747"/>
      <c r="UBZ111" s="747"/>
      <c r="UCA111" s="747"/>
      <c r="UCB111" s="747"/>
      <c r="UCC111" s="747"/>
      <c r="UCD111" s="747"/>
      <c r="UCE111" s="747"/>
      <c r="UCF111" s="747"/>
      <c r="UCG111" s="747"/>
      <c r="UCH111" s="747"/>
      <c r="UCI111" s="747"/>
      <c r="UCJ111" s="747"/>
      <c r="UCK111" s="747"/>
      <c r="UCL111" s="747"/>
      <c r="UCM111" s="747"/>
      <c r="UCN111" s="747"/>
      <c r="UCO111" s="747"/>
      <c r="UCP111" s="747"/>
      <c r="UCQ111" s="747"/>
      <c r="UCR111" s="747"/>
      <c r="UCS111" s="747"/>
      <c r="UCT111" s="747"/>
      <c r="UCU111" s="747"/>
      <c r="UCV111" s="747"/>
      <c r="UCW111" s="747"/>
      <c r="UCX111" s="747"/>
      <c r="UCY111" s="747"/>
      <c r="UCZ111" s="747"/>
      <c r="UDA111" s="747"/>
      <c r="UDB111" s="747"/>
      <c r="UDC111" s="747"/>
      <c r="UDD111" s="747"/>
      <c r="UDE111" s="747"/>
      <c r="UDF111" s="747"/>
      <c r="UDG111" s="747"/>
      <c r="UDH111" s="747"/>
      <c r="UDI111" s="747"/>
      <c r="UDJ111" s="747"/>
      <c r="UDK111" s="747"/>
      <c r="UDL111" s="747"/>
      <c r="UDM111" s="747"/>
      <c r="UDN111" s="747"/>
      <c r="UDO111" s="747"/>
      <c r="UDP111" s="747"/>
      <c r="UDQ111" s="747"/>
      <c r="UDR111" s="747"/>
      <c r="UDS111" s="747"/>
      <c r="UDT111" s="747"/>
      <c r="UDU111" s="747"/>
      <c r="UDV111" s="747"/>
      <c r="UDW111" s="747"/>
      <c r="UDX111" s="747"/>
      <c r="UDY111" s="747"/>
      <c r="UDZ111" s="747"/>
      <c r="UEA111" s="747"/>
      <c r="UEB111" s="747"/>
      <c r="UEC111" s="747"/>
      <c r="UED111" s="747"/>
      <c r="UEE111" s="747"/>
      <c r="UEF111" s="747"/>
      <c r="UEG111" s="747"/>
      <c r="UEH111" s="747"/>
      <c r="UEI111" s="747"/>
      <c r="UEJ111" s="747"/>
      <c r="UEK111" s="747"/>
      <c r="UEL111" s="747"/>
      <c r="UEM111" s="747"/>
      <c r="UEN111" s="747"/>
      <c r="UEO111" s="747"/>
      <c r="UEP111" s="747"/>
      <c r="UEQ111" s="747"/>
      <c r="UER111" s="747"/>
      <c r="UES111" s="747"/>
      <c r="UET111" s="747"/>
      <c r="UEU111" s="747"/>
      <c r="UEV111" s="747"/>
      <c r="UEW111" s="747"/>
      <c r="UEX111" s="747"/>
      <c r="UEY111" s="747"/>
      <c r="UEZ111" s="747"/>
      <c r="UFA111" s="747"/>
      <c r="UFB111" s="747"/>
      <c r="UFC111" s="747"/>
      <c r="UFD111" s="747"/>
      <c r="UFE111" s="747"/>
      <c r="UFF111" s="747"/>
      <c r="UFG111" s="747"/>
      <c r="UFH111" s="747"/>
      <c r="UFI111" s="747"/>
      <c r="UFJ111" s="747"/>
      <c r="UFK111" s="747"/>
      <c r="UFL111" s="747"/>
      <c r="UFM111" s="747"/>
      <c r="UFN111" s="747"/>
      <c r="UFO111" s="747"/>
      <c r="UFP111" s="747"/>
      <c r="UFQ111" s="747"/>
      <c r="UFR111" s="747"/>
      <c r="UFS111" s="747"/>
      <c r="UFT111" s="747"/>
      <c r="UFU111" s="747"/>
      <c r="UFV111" s="747"/>
      <c r="UFW111" s="747"/>
      <c r="UFX111" s="747"/>
      <c r="UFY111" s="747"/>
      <c r="UFZ111" s="747"/>
      <c r="UGA111" s="747"/>
      <c r="UGB111" s="747"/>
      <c r="UGC111" s="747"/>
      <c r="UGD111" s="747"/>
      <c r="UGE111" s="747"/>
      <c r="UGF111" s="747"/>
      <c r="UGG111" s="747"/>
      <c r="UGH111" s="747"/>
      <c r="UGI111" s="747"/>
      <c r="UGJ111" s="747"/>
      <c r="UGK111" s="747"/>
      <c r="UGL111" s="747"/>
      <c r="UGM111" s="747"/>
      <c r="UGN111" s="747"/>
      <c r="UGO111" s="747"/>
      <c r="UGP111" s="747"/>
      <c r="UGQ111" s="747"/>
      <c r="UGR111" s="747"/>
      <c r="UGS111" s="747"/>
      <c r="UGT111" s="747"/>
      <c r="UGU111" s="747"/>
      <c r="UGV111" s="747"/>
      <c r="UGW111" s="747"/>
      <c r="UGX111" s="747"/>
      <c r="UGY111" s="747"/>
      <c r="UGZ111" s="747"/>
      <c r="UHA111" s="747"/>
      <c r="UHB111" s="747"/>
      <c r="UHC111" s="747"/>
      <c r="UHD111" s="747"/>
      <c r="UHE111" s="747"/>
      <c r="UHF111" s="747"/>
      <c r="UHG111" s="747"/>
      <c r="UHH111" s="747"/>
      <c r="UHI111" s="747"/>
      <c r="UHJ111" s="747"/>
      <c r="UHK111" s="747"/>
      <c r="UHL111" s="747"/>
      <c r="UHM111" s="747"/>
      <c r="UHN111" s="747"/>
      <c r="UHO111" s="747"/>
      <c r="UHP111" s="747"/>
      <c r="UHQ111" s="747"/>
      <c r="UHR111" s="747"/>
      <c r="UHS111" s="747"/>
      <c r="UHT111" s="747"/>
      <c r="UHU111" s="747"/>
      <c r="UHV111" s="747"/>
      <c r="UHW111" s="747"/>
      <c r="UHX111" s="747"/>
      <c r="UHY111" s="747"/>
      <c r="UHZ111" s="747"/>
      <c r="UIA111" s="747"/>
      <c r="UIB111" s="747"/>
      <c r="UIC111" s="747"/>
      <c r="UID111" s="747"/>
      <c r="UIE111" s="747"/>
      <c r="UIF111" s="747"/>
      <c r="UIG111" s="747"/>
      <c r="UIH111" s="747"/>
      <c r="UII111" s="747"/>
      <c r="UIJ111" s="747"/>
      <c r="UIK111" s="747"/>
      <c r="UIL111" s="747"/>
      <c r="UIM111" s="747"/>
      <c r="UIN111" s="747"/>
      <c r="UIO111" s="747"/>
      <c r="UIP111" s="747"/>
      <c r="UIQ111" s="747"/>
      <c r="UIR111" s="747"/>
      <c r="UIS111" s="747"/>
      <c r="UIT111" s="747"/>
      <c r="UIU111" s="747"/>
      <c r="UIV111" s="747"/>
      <c r="UIW111" s="747"/>
      <c r="UIX111" s="747"/>
      <c r="UIY111" s="747"/>
      <c r="UIZ111" s="747"/>
      <c r="UJA111" s="747"/>
      <c r="UJB111" s="747"/>
      <c r="UJC111" s="747"/>
      <c r="UJD111" s="747"/>
      <c r="UJE111" s="747"/>
      <c r="UJF111" s="747"/>
      <c r="UJG111" s="747"/>
      <c r="UJH111" s="747"/>
      <c r="UJI111" s="747"/>
      <c r="UJJ111" s="747"/>
      <c r="UJK111" s="747"/>
      <c r="UJL111" s="747"/>
      <c r="UJM111" s="747"/>
      <c r="UJN111" s="747"/>
      <c r="UJO111" s="747"/>
      <c r="UJP111" s="747"/>
      <c r="UJQ111" s="747"/>
      <c r="UJR111" s="747"/>
      <c r="UJS111" s="747"/>
      <c r="UJT111" s="747"/>
      <c r="UJU111" s="747"/>
      <c r="UJV111" s="747"/>
      <c r="UJW111" s="747"/>
      <c r="UJX111" s="747"/>
      <c r="UJY111" s="747"/>
      <c r="UJZ111" s="747"/>
      <c r="UKA111" s="747"/>
      <c r="UKB111" s="747"/>
      <c r="UKC111" s="747"/>
      <c r="UKD111" s="747"/>
      <c r="UKE111" s="747"/>
      <c r="UKF111" s="747"/>
      <c r="UKG111" s="747"/>
      <c r="UKH111" s="747"/>
      <c r="UKI111" s="747"/>
      <c r="UKJ111" s="747"/>
      <c r="UKK111" s="747"/>
      <c r="UKL111" s="747"/>
      <c r="UKM111" s="747"/>
      <c r="UKN111" s="747"/>
      <c r="UKO111" s="747"/>
      <c r="UKP111" s="747"/>
      <c r="UKQ111" s="747"/>
      <c r="UKR111" s="747"/>
      <c r="UKS111" s="747"/>
      <c r="UKT111" s="747"/>
      <c r="UKU111" s="747"/>
      <c r="UKV111" s="747"/>
      <c r="UKW111" s="747"/>
      <c r="UKX111" s="747"/>
      <c r="UKY111" s="747"/>
      <c r="UKZ111" s="747"/>
      <c r="ULA111" s="747"/>
      <c r="ULB111" s="747"/>
      <c r="ULC111" s="747"/>
      <c r="ULD111" s="747"/>
      <c r="ULE111" s="747"/>
      <c r="ULF111" s="747"/>
      <c r="ULG111" s="747"/>
      <c r="ULH111" s="747"/>
      <c r="ULI111" s="747"/>
      <c r="ULJ111" s="747"/>
      <c r="ULK111" s="747"/>
      <c r="ULL111" s="747"/>
      <c r="ULM111" s="747"/>
      <c r="ULN111" s="747"/>
      <c r="ULO111" s="747"/>
      <c r="ULP111" s="747"/>
      <c r="ULQ111" s="747"/>
      <c r="ULR111" s="747"/>
      <c r="ULS111" s="747"/>
      <c r="ULT111" s="747"/>
      <c r="ULU111" s="747"/>
      <c r="ULV111" s="747"/>
      <c r="ULW111" s="747"/>
      <c r="ULX111" s="747"/>
      <c r="ULY111" s="747"/>
      <c r="ULZ111" s="747"/>
      <c r="UMA111" s="747"/>
      <c r="UMB111" s="747"/>
      <c r="UMC111" s="747"/>
      <c r="UMD111" s="747"/>
      <c r="UME111" s="747"/>
      <c r="UMF111" s="747"/>
      <c r="UMG111" s="747"/>
      <c r="UMH111" s="747"/>
      <c r="UMI111" s="747"/>
      <c r="UMJ111" s="747"/>
      <c r="UMK111" s="747"/>
      <c r="UML111" s="747"/>
      <c r="UMM111" s="747"/>
      <c r="UMN111" s="747"/>
      <c r="UMO111" s="747"/>
      <c r="UMP111" s="747"/>
      <c r="UMQ111" s="747"/>
      <c r="UMR111" s="747"/>
      <c r="UMS111" s="747"/>
      <c r="UMT111" s="747"/>
      <c r="UMU111" s="747"/>
      <c r="UMV111" s="747"/>
      <c r="UMW111" s="747"/>
      <c r="UMX111" s="747"/>
      <c r="UMY111" s="747"/>
      <c r="UMZ111" s="747"/>
      <c r="UNA111" s="747"/>
      <c r="UNB111" s="747"/>
      <c r="UNC111" s="747"/>
      <c r="UND111" s="747"/>
      <c r="UNE111" s="747"/>
      <c r="UNF111" s="747"/>
      <c r="UNG111" s="747"/>
      <c r="UNH111" s="747"/>
      <c r="UNI111" s="747"/>
      <c r="UNJ111" s="747"/>
      <c r="UNK111" s="747"/>
      <c r="UNL111" s="747"/>
      <c r="UNM111" s="747"/>
      <c r="UNN111" s="747"/>
      <c r="UNO111" s="747"/>
      <c r="UNP111" s="747"/>
      <c r="UNQ111" s="747"/>
      <c r="UNR111" s="747"/>
      <c r="UNS111" s="747"/>
      <c r="UNT111" s="747"/>
      <c r="UNU111" s="747"/>
      <c r="UNV111" s="747"/>
      <c r="UNW111" s="747"/>
      <c r="UNX111" s="747"/>
      <c r="UNY111" s="747"/>
      <c r="UNZ111" s="747"/>
      <c r="UOA111" s="747"/>
      <c r="UOB111" s="747"/>
      <c r="UOC111" s="747"/>
      <c r="UOD111" s="747"/>
      <c r="UOE111" s="747"/>
      <c r="UOF111" s="747"/>
      <c r="UOG111" s="747"/>
      <c r="UOH111" s="747"/>
      <c r="UOI111" s="747"/>
      <c r="UOJ111" s="747"/>
      <c r="UOK111" s="747"/>
      <c r="UOL111" s="747"/>
      <c r="UOM111" s="747"/>
      <c r="UON111" s="747"/>
      <c r="UOO111" s="747"/>
      <c r="UOP111" s="747"/>
      <c r="UOQ111" s="747"/>
      <c r="UOR111" s="747"/>
      <c r="UOS111" s="747"/>
      <c r="UOT111" s="747"/>
      <c r="UOU111" s="747"/>
      <c r="UOV111" s="747"/>
      <c r="UOW111" s="747"/>
      <c r="UOX111" s="747"/>
      <c r="UOY111" s="747"/>
      <c r="UOZ111" s="747"/>
      <c r="UPA111" s="747"/>
      <c r="UPB111" s="747"/>
      <c r="UPC111" s="747"/>
      <c r="UPD111" s="747"/>
      <c r="UPE111" s="747"/>
      <c r="UPF111" s="747"/>
      <c r="UPG111" s="747"/>
      <c r="UPH111" s="747"/>
      <c r="UPI111" s="747"/>
      <c r="UPJ111" s="747"/>
      <c r="UPK111" s="747"/>
      <c r="UPL111" s="747"/>
      <c r="UPM111" s="747"/>
      <c r="UPN111" s="747"/>
      <c r="UPO111" s="747"/>
      <c r="UPP111" s="747"/>
      <c r="UPQ111" s="747"/>
      <c r="UPR111" s="747"/>
      <c r="UPS111" s="747"/>
      <c r="UPT111" s="747"/>
      <c r="UPU111" s="747"/>
      <c r="UPV111" s="747"/>
      <c r="UPW111" s="747"/>
      <c r="UPX111" s="747"/>
      <c r="UPY111" s="747"/>
      <c r="UPZ111" s="747"/>
      <c r="UQA111" s="747"/>
      <c r="UQB111" s="747"/>
      <c r="UQC111" s="747"/>
      <c r="UQD111" s="747"/>
      <c r="UQE111" s="747"/>
      <c r="UQF111" s="747"/>
      <c r="UQG111" s="747"/>
      <c r="UQH111" s="747"/>
      <c r="UQI111" s="747"/>
      <c r="UQJ111" s="747"/>
      <c r="UQK111" s="747"/>
      <c r="UQL111" s="747"/>
      <c r="UQM111" s="747"/>
      <c r="UQN111" s="747"/>
      <c r="UQO111" s="747"/>
      <c r="UQP111" s="747"/>
      <c r="UQQ111" s="747"/>
      <c r="UQR111" s="747"/>
      <c r="UQS111" s="747"/>
      <c r="UQT111" s="747"/>
      <c r="UQU111" s="747"/>
      <c r="UQV111" s="747"/>
      <c r="UQW111" s="747"/>
      <c r="UQX111" s="747"/>
      <c r="UQY111" s="747"/>
      <c r="UQZ111" s="747"/>
      <c r="URA111" s="747"/>
      <c r="URB111" s="747"/>
      <c r="URC111" s="747"/>
      <c r="URD111" s="747"/>
      <c r="URE111" s="747"/>
      <c r="URF111" s="747"/>
      <c r="URG111" s="747"/>
      <c r="URH111" s="747"/>
      <c r="URI111" s="747"/>
      <c r="URJ111" s="747"/>
      <c r="URK111" s="747"/>
      <c r="URL111" s="747"/>
      <c r="URM111" s="747"/>
      <c r="URN111" s="747"/>
      <c r="URO111" s="747"/>
      <c r="URP111" s="747"/>
      <c r="URQ111" s="747"/>
      <c r="URR111" s="747"/>
      <c r="URS111" s="747"/>
      <c r="URT111" s="747"/>
      <c r="URU111" s="747"/>
      <c r="URV111" s="747"/>
      <c r="URW111" s="747"/>
      <c r="URX111" s="747"/>
      <c r="URY111" s="747"/>
      <c r="URZ111" s="747"/>
      <c r="USA111" s="747"/>
      <c r="USB111" s="747"/>
      <c r="USC111" s="747"/>
      <c r="USD111" s="747"/>
      <c r="USE111" s="747"/>
      <c r="USF111" s="747"/>
      <c r="USG111" s="747"/>
      <c r="USH111" s="747"/>
      <c r="USI111" s="747"/>
      <c r="USJ111" s="747"/>
      <c r="USK111" s="747"/>
      <c r="USL111" s="747"/>
      <c r="USM111" s="747"/>
      <c r="USN111" s="747"/>
      <c r="USO111" s="747"/>
      <c r="USP111" s="747"/>
      <c r="USQ111" s="747"/>
      <c r="USR111" s="747"/>
      <c r="USS111" s="747"/>
      <c r="UST111" s="747"/>
      <c r="USU111" s="747"/>
      <c r="USV111" s="747"/>
      <c r="USW111" s="747"/>
      <c r="USX111" s="747"/>
      <c r="USY111" s="747"/>
      <c r="USZ111" s="747"/>
      <c r="UTA111" s="747"/>
      <c r="UTB111" s="747"/>
      <c r="UTC111" s="747"/>
      <c r="UTD111" s="747"/>
      <c r="UTE111" s="747"/>
      <c r="UTF111" s="747"/>
      <c r="UTG111" s="747"/>
      <c r="UTH111" s="747"/>
      <c r="UTI111" s="747"/>
      <c r="UTJ111" s="747"/>
      <c r="UTK111" s="747"/>
      <c r="UTL111" s="747"/>
      <c r="UTM111" s="747"/>
      <c r="UTN111" s="747"/>
      <c r="UTO111" s="747"/>
      <c r="UTP111" s="747"/>
      <c r="UTQ111" s="747"/>
      <c r="UTR111" s="747"/>
      <c r="UTS111" s="747"/>
      <c r="UTT111" s="747"/>
      <c r="UTU111" s="747"/>
      <c r="UTV111" s="747"/>
      <c r="UTW111" s="747"/>
      <c r="UTX111" s="747"/>
      <c r="UTY111" s="747"/>
      <c r="UTZ111" s="747"/>
      <c r="UUA111" s="747"/>
      <c r="UUB111" s="747"/>
      <c r="UUC111" s="747"/>
      <c r="UUD111" s="747"/>
      <c r="UUE111" s="747"/>
      <c r="UUF111" s="747"/>
      <c r="UUG111" s="747"/>
      <c r="UUH111" s="747"/>
      <c r="UUI111" s="747"/>
      <c r="UUJ111" s="747"/>
      <c r="UUK111" s="747"/>
      <c r="UUL111" s="747"/>
      <c r="UUM111" s="747"/>
      <c r="UUN111" s="747"/>
      <c r="UUO111" s="747"/>
      <c r="UUP111" s="747"/>
      <c r="UUQ111" s="747"/>
      <c r="UUR111" s="747"/>
      <c r="UUS111" s="747"/>
      <c r="UUT111" s="747"/>
      <c r="UUU111" s="747"/>
      <c r="UUV111" s="747"/>
      <c r="UUW111" s="747"/>
      <c r="UUX111" s="747"/>
      <c r="UUY111" s="747"/>
      <c r="UUZ111" s="747"/>
      <c r="UVA111" s="747"/>
      <c r="UVB111" s="747"/>
      <c r="UVC111" s="747"/>
      <c r="UVD111" s="747"/>
      <c r="UVE111" s="747"/>
      <c r="UVF111" s="747"/>
      <c r="UVG111" s="747"/>
      <c r="UVH111" s="747"/>
      <c r="UVI111" s="747"/>
      <c r="UVJ111" s="747"/>
      <c r="UVK111" s="747"/>
      <c r="UVL111" s="747"/>
      <c r="UVM111" s="747"/>
      <c r="UVN111" s="747"/>
      <c r="UVO111" s="747"/>
      <c r="UVP111" s="747"/>
      <c r="UVQ111" s="747"/>
      <c r="UVR111" s="747"/>
      <c r="UVS111" s="747"/>
      <c r="UVT111" s="747"/>
      <c r="UVU111" s="747"/>
      <c r="UVV111" s="747"/>
      <c r="UVW111" s="747"/>
      <c r="UVX111" s="747"/>
      <c r="UVY111" s="747"/>
      <c r="UVZ111" s="747"/>
      <c r="UWA111" s="747"/>
      <c r="UWB111" s="747"/>
      <c r="UWC111" s="747"/>
      <c r="UWD111" s="747"/>
      <c r="UWE111" s="747"/>
      <c r="UWF111" s="747"/>
      <c r="UWG111" s="747"/>
      <c r="UWH111" s="747"/>
      <c r="UWI111" s="747"/>
      <c r="UWJ111" s="747"/>
      <c r="UWK111" s="747"/>
      <c r="UWL111" s="747"/>
      <c r="UWM111" s="747"/>
      <c r="UWN111" s="747"/>
      <c r="UWO111" s="747"/>
      <c r="UWP111" s="747"/>
      <c r="UWQ111" s="747"/>
      <c r="UWR111" s="747"/>
      <c r="UWS111" s="747"/>
      <c r="UWT111" s="747"/>
      <c r="UWU111" s="747"/>
      <c r="UWV111" s="747"/>
      <c r="UWW111" s="747"/>
      <c r="UWX111" s="747"/>
      <c r="UWY111" s="747"/>
      <c r="UWZ111" s="747"/>
      <c r="UXA111" s="747"/>
      <c r="UXB111" s="747"/>
      <c r="UXC111" s="747"/>
      <c r="UXD111" s="747"/>
      <c r="UXE111" s="747"/>
      <c r="UXF111" s="747"/>
      <c r="UXG111" s="747"/>
      <c r="UXH111" s="747"/>
      <c r="UXI111" s="747"/>
      <c r="UXJ111" s="747"/>
      <c r="UXK111" s="747"/>
      <c r="UXL111" s="747"/>
      <c r="UXM111" s="747"/>
      <c r="UXN111" s="747"/>
      <c r="UXO111" s="747"/>
      <c r="UXP111" s="747"/>
      <c r="UXQ111" s="747"/>
      <c r="UXR111" s="747"/>
      <c r="UXS111" s="747"/>
      <c r="UXT111" s="747"/>
      <c r="UXU111" s="747"/>
      <c r="UXV111" s="747"/>
      <c r="UXW111" s="747"/>
      <c r="UXX111" s="747"/>
      <c r="UXY111" s="747"/>
      <c r="UXZ111" s="747"/>
      <c r="UYA111" s="747"/>
      <c r="UYB111" s="747"/>
      <c r="UYC111" s="747"/>
      <c r="UYD111" s="747"/>
      <c r="UYE111" s="747"/>
      <c r="UYF111" s="747"/>
      <c r="UYG111" s="747"/>
      <c r="UYH111" s="747"/>
      <c r="UYI111" s="747"/>
      <c r="UYJ111" s="747"/>
      <c r="UYK111" s="747"/>
      <c r="UYL111" s="747"/>
      <c r="UYM111" s="747"/>
      <c r="UYN111" s="747"/>
      <c r="UYO111" s="747"/>
      <c r="UYP111" s="747"/>
      <c r="UYQ111" s="747"/>
      <c r="UYR111" s="747"/>
      <c r="UYS111" s="747"/>
      <c r="UYT111" s="747"/>
      <c r="UYU111" s="747"/>
      <c r="UYV111" s="747"/>
      <c r="UYW111" s="747"/>
      <c r="UYX111" s="747"/>
      <c r="UYY111" s="747"/>
      <c r="UYZ111" s="747"/>
      <c r="UZA111" s="747"/>
      <c r="UZB111" s="747"/>
      <c r="UZC111" s="747"/>
      <c r="UZD111" s="747"/>
      <c r="UZE111" s="747"/>
      <c r="UZF111" s="747"/>
      <c r="UZG111" s="747"/>
      <c r="UZH111" s="747"/>
      <c r="UZI111" s="747"/>
      <c r="UZJ111" s="747"/>
      <c r="UZK111" s="747"/>
      <c r="UZL111" s="747"/>
      <c r="UZM111" s="747"/>
      <c r="UZN111" s="747"/>
      <c r="UZO111" s="747"/>
      <c r="UZP111" s="747"/>
      <c r="UZQ111" s="747"/>
      <c r="UZR111" s="747"/>
      <c r="UZS111" s="747"/>
      <c r="UZT111" s="747"/>
      <c r="UZU111" s="747"/>
      <c r="UZV111" s="747"/>
      <c r="UZW111" s="747"/>
      <c r="UZX111" s="747"/>
      <c r="UZY111" s="747"/>
      <c r="UZZ111" s="747"/>
      <c r="VAA111" s="747"/>
      <c r="VAB111" s="747"/>
      <c r="VAC111" s="747"/>
      <c r="VAD111" s="747"/>
      <c r="VAE111" s="747"/>
      <c r="VAF111" s="747"/>
      <c r="VAG111" s="747"/>
      <c r="VAH111" s="747"/>
      <c r="VAI111" s="747"/>
      <c r="VAJ111" s="747"/>
      <c r="VAK111" s="747"/>
      <c r="VAL111" s="747"/>
      <c r="VAM111" s="747"/>
      <c r="VAN111" s="747"/>
      <c r="VAO111" s="747"/>
      <c r="VAP111" s="747"/>
      <c r="VAQ111" s="747"/>
      <c r="VAR111" s="747"/>
      <c r="VAS111" s="747"/>
      <c r="VAT111" s="747"/>
      <c r="VAU111" s="747"/>
      <c r="VAV111" s="747"/>
      <c r="VAW111" s="747"/>
      <c r="VAX111" s="747"/>
      <c r="VAY111" s="747"/>
      <c r="VAZ111" s="747"/>
      <c r="VBA111" s="747"/>
      <c r="VBB111" s="747"/>
      <c r="VBC111" s="747"/>
      <c r="VBD111" s="747"/>
      <c r="VBE111" s="747"/>
      <c r="VBF111" s="747"/>
      <c r="VBG111" s="747"/>
      <c r="VBH111" s="747"/>
      <c r="VBI111" s="747"/>
      <c r="VBJ111" s="747"/>
      <c r="VBK111" s="747"/>
      <c r="VBL111" s="747"/>
      <c r="VBM111" s="747"/>
      <c r="VBN111" s="747"/>
      <c r="VBO111" s="747"/>
      <c r="VBP111" s="747"/>
      <c r="VBQ111" s="747"/>
      <c r="VBR111" s="747"/>
      <c r="VBS111" s="747"/>
      <c r="VBT111" s="747"/>
      <c r="VBU111" s="747"/>
      <c r="VBV111" s="747"/>
      <c r="VBW111" s="747"/>
      <c r="VBX111" s="747"/>
      <c r="VBY111" s="747"/>
      <c r="VBZ111" s="747"/>
      <c r="VCA111" s="747"/>
      <c r="VCB111" s="747"/>
      <c r="VCC111" s="747"/>
      <c r="VCD111" s="747"/>
      <c r="VCE111" s="747"/>
      <c r="VCF111" s="747"/>
      <c r="VCG111" s="747"/>
      <c r="VCH111" s="747"/>
      <c r="VCI111" s="747"/>
      <c r="VCJ111" s="747"/>
      <c r="VCK111" s="747"/>
      <c r="VCL111" s="747"/>
      <c r="VCM111" s="747"/>
      <c r="VCN111" s="747"/>
      <c r="VCO111" s="747"/>
      <c r="VCP111" s="747"/>
      <c r="VCQ111" s="747"/>
      <c r="VCR111" s="747"/>
      <c r="VCS111" s="747"/>
      <c r="VCT111" s="747"/>
      <c r="VCU111" s="747"/>
      <c r="VCV111" s="747"/>
      <c r="VCW111" s="747"/>
      <c r="VCX111" s="747"/>
      <c r="VCY111" s="747"/>
      <c r="VCZ111" s="747"/>
      <c r="VDA111" s="747"/>
      <c r="VDB111" s="747"/>
      <c r="VDC111" s="747"/>
      <c r="VDD111" s="747"/>
      <c r="VDE111" s="747"/>
      <c r="VDF111" s="747"/>
      <c r="VDG111" s="747"/>
      <c r="VDH111" s="747"/>
      <c r="VDI111" s="747"/>
      <c r="VDJ111" s="747"/>
      <c r="VDK111" s="747"/>
      <c r="VDL111" s="747"/>
      <c r="VDM111" s="747"/>
      <c r="VDN111" s="747"/>
      <c r="VDO111" s="747"/>
      <c r="VDP111" s="747"/>
      <c r="VDQ111" s="747"/>
      <c r="VDR111" s="747"/>
      <c r="VDS111" s="747"/>
      <c r="VDT111" s="747"/>
      <c r="VDU111" s="747"/>
      <c r="VDV111" s="747"/>
      <c r="VDW111" s="747"/>
      <c r="VDX111" s="747"/>
      <c r="VDY111" s="747"/>
      <c r="VDZ111" s="747"/>
      <c r="VEA111" s="747"/>
      <c r="VEB111" s="747"/>
      <c r="VEC111" s="747"/>
      <c r="VED111" s="747"/>
      <c r="VEE111" s="747"/>
      <c r="VEF111" s="747"/>
      <c r="VEG111" s="747"/>
      <c r="VEH111" s="747"/>
      <c r="VEI111" s="747"/>
      <c r="VEJ111" s="747"/>
      <c r="VEK111" s="747"/>
      <c r="VEL111" s="747"/>
      <c r="VEM111" s="747"/>
      <c r="VEN111" s="747"/>
      <c r="VEO111" s="747"/>
      <c r="VEP111" s="747"/>
      <c r="VEQ111" s="747"/>
      <c r="VER111" s="747"/>
      <c r="VES111" s="747"/>
      <c r="VET111" s="747"/>
      <c r="VEU111" s="747"/>
      <c r="VEV111" s="747"/>
      <c r="VEW111" s="747"/>
      <c r="VEX111" s="747"/>
      <c r="VEY111" s="747"/>
      <c r="VEZ111" s="747"/>
      <c r="VFA111" s="747"/>
      <c r="VFB111" s="747"/>
      <c r="VFC111" s="747"/>
      <c r="VFD111" s="747"/>
      <c r="VFE111" s="747"/>
      <c r="VFF111" s="747"/>
      <c r="VFG111" s="747"/>
      <c r="VFH111" s="747"/>
      <c r="VFI111" s="747"/>
      <c r="VFJ111" s="747"/>
      <c r="VFK111" s="747"/>
      <c r="VFL111" s="747"/>
      <c r="VFM111" s="747"/>
      <c r="VFN111" s="747"/>
      <c r="VFO111" s="747"/>
      <c r="VFP111" s="747"/>
      <c r="VFQ111" s="747"/>
      <c r="VFR111" s="747"/>
      <c r="VFS111" s="747"/>
      <c r="VFT111" s="747"/>
      <c r="VFU111" s="747"/>
      <c r="VFV111" s="747"/>
      <c r="VFW111" s="747"/>
      <c r="VFX111" s="747"/>
      <c r="VFY111" s="747"/>
      <c r="VFZ111" s="747"/>
      <c r="VGA111" s="747"/>
      <c r="VGB111" s="747"/>
      <c r="VGC111" s="747"/>
      <c r="VGD111" s="747"/>
      <c r="VGE111" s="747"/>
      <c r="VGF111" s="747"/>
      <c r="VGG111" s="747"/>
      <c r="VGH111" s="747"/>
      <c r="VGI111" s="747"/>
      <c r="VGJ111" s="747"/>
      <c r="VGK111" s="747"/>
      <c r="VGL111" s="747"/>
      <c r="VGM111" s="747"/>
      <c r="VGN111" s="747"/>
      <c r="VGO111" s="747"/>
      <c r="VGP111" s="747"/>
      <c r="VGQ111" s="747"/>
      <c r="VGR111" s="747"/>
      <c r="VGS111" s="747"/>
      <c r="VGT111" s="747"/>
      <c r="VGU111" s="747"/>
      <c r="VGV111" s="747"/>
      <c r="VGW111" s="747"/>
      <c r="VGX111" s="747"/>
      <c r="VGY111" s="747"/>
      <c r="VGZ111" s="747"/>
      <c r="VHA111" s="747"/>
      <c r="VHB111" s="747"/>
      <c r="VHC111" s="747"/>
      <c r="VHD111" s="747"/>
      <c r="VHE111" s="747"/>
      <c r="VHF111" s="747"/>
      <c r="VHG111" s="747"/>
      <c r="VHH111" s="747"/>
      <c r="VHI111" s="747"/>
      <c r="VHJ111" s="747"/>
      <c r="VHK111" s="747"/>
      <c r="VHL111" s="747"/>
      <c r="VHM111" s="747"/>
      <c r="VHN111" s="747"/>
      <c r="VHO111" s="747"/>
      <c r="VHP111" s="747"/>
      <c r="VHQ111" s="747"/>
      <c r="VHR111" s="747"/>
      <c r="VHS111" s="747"/>
      <c r="VHT111" s="747"/>
      <c r="VHU111" s="747"/>
      <c r="VHV111" s="747"/>
      <c r="VHW111" s="747"/>
      <c r="VHX111" s="747"/>
      <c r="VHY111" s="747"/>
      <c r="VHZ111" s="747"/>
      <c r="VIA111" s="747"/>
      <c r="VIB111" s="747"/>
      <c r="VIC111" s="747"/>
      <c r="VID111" s="747"/>
      <c r="VIE111" s="747"/>
      <c r="VIF111" s="747"/>
      <c r="VIG111" s="747"/>
      <c r="VIH111" s="747"/>
      <c r="VII111" s="747"/>
      <c r="VIJ111" s="747"/>
      <c r="VIK111" s="747"/>
      <c r="VIL111" s="747"/>
      <c r="VIM111" s="747"/>
      <c r="VIN111" s="747"/>
      <c r="VIO111" s="747"/>
      <c r="VIP111" s="747"/>
      <c r="VIQ111" s="747"/>
      <c r="VIR111" s="747"/>
      <c r="VIS111" s="747"/>
      <c r="VIT111" s="747"/>
      <c r="VIU111" s="747"/>
      <c r="VIV111" s="747"/>
      <c r="VIW111" s="747"/>
      <c r="VIX111" s="747"/>
      <c r="VIY111" s="747"/>
      <c r="VIZ111" s="747"/>
      <c r="VJA111" s="747"/>
      <c r="VJB111" s="747"/>
      <c r="VJC111" s="747"/>
      <c r="VJD111" s="747"/>
      <c r="VJE111" s="747"/>
      <c r="VJF111" s="747"/>
      <c r="VJG111" s="747"/>
      <c r="VJH111" s="747"/>
      <c r="VJI111" s="747"/>
      <c r="VJJ111" s="747"/>
      <c r="VJK111" s="747"/>
      <c r="VJL111" s="747"/>
      <c r="VJM111" s="747"/>
      <c r="VJN111" s="747"/>
      <c r="VJO111" s="747"/>
      <c r="VJP111" s="747"/>
      <c r="VJQ111" s="747"/>
      <c r="VJR111" s="747"/>
      <c r="VJS111" s="747"/>
      <c r="VJT111" s="747"/>
      <c r="VJU111" s="747"/>
      <c r="VJV111" s="747"/>
      <c r="VJW111" s="747"/>
      <c r="VJX111" s="747"/>
      <c r="VJY111" s="747"/>
      <c r="VJZ111" s="747"/>
      <c r="VKA111" s="747"/>
      <c r="VKB111" s="747"/>
      <c r="VKC111" s="747"/>
      <c r="VKD111" s="747"/>
      <c r="VKE111" s="747"/>
      <c r="VKF111" s="747"/>
      <c r="VKG111" s="747"/>
      <c r="VKH111" s="747"/>
      <c r="VKI111" s="747"/>
      <c r="VKJ111" s="747"/>
      <c r="VKK111" s="747"/>
      <c r="VKL111" s="747"/>
      <c r="VKM111" s="747"/>
      <c r="VKN111" s="747"/>
      <c r="VKO111" s="747"/>
      <c r="VKP111" s="747"/>
      <c r="VKQ111" s="747"/>
      <c r="VKR111" s="747"/>
      <c r="VKS111" s="747"/>
      <c r="VKT111" s="747"/>
      <c r="VKU111" s="747"/>
      <c r="VKV111" s="747"/>
      <c r="VKW111" s="747"/>
      <c r="VKX111" s="747"/>
      <c r="VKY111" s="747"/>
      <c r="VKZ111" s="747"/>
      <c r="VLA111" s="747"/>
      <c r="VLB111" s="747"/>
      <c r="VLC111" s="747"/>
      <c r="VLD111" s="747"/>
      <c r="VLE111" s="747"/>
      <c r="VLF111" s="747"/>
      <c r="VLG111" s="747"/>
      <c r="VLH111" s="747"/>
      <c r="VLI111" s="747"/>
      <c r="VLJ111" s="747"/>
      <c r="VLK111" s="747"/>
      <c r="VLL111" s="747"/>
      <c r="VLM111" s="747"/>
      <c r="VLN111" s="747"/>
      <c r="VLO111" s="747"/>
      <c r="VLP111" s="747"/>
      <c r="VLQ111" s="747"/>
      <c r="VLR111" s="747"/>
      <c r="VLS111" s="747"/>
      <c r="VLT111" s="747"/>
      <c r="VLU111" s="747"/>
      <c r="VLV111" s="747"/>
      <c r="VLW111" s="747"/>
      <c r="VLX111" s="747"/>
      <c r="VLY111" s="747"/>
      <c r="VLZ111" s="747"/>
      <c r="VMA111" s="747"/>
      <c r="VMB111" s="747"/>
      <c r="VMC111" s="747"/>
      <c r="VMD111" s="747"/>
      <c r="VME111" s="747"/>
      <c r="VMF111" s="747"/>
      <c r="VMG111" s="747"/>
      <c r="VMH111" s="747"/>
      <c r="VMI111" s="747"/>
      <c r="VMJ111" s="747"/>
      <c r="VMK111" s="747"/>
      <c r="VML111" s="747"/>
      <c r="VMM111" s="747"/>
      <c r="VMN111" s="747"/>
      <c r="VMO111" s="747"/>
      <c r="VMP111" s="747"/>
      <c r="VMQ111" s="747"/>
      <c r="VMR111" s="747"/>
      <c r="VMS111" s="747"/>
      <c r="VMT111" s="747"/>
      <c r="VMU111" s="747"/>
      <c r="VMV111" s="747"/>
      <c r="VMW111" s="747"/>
      <c r="VMX111" s="747"/>
      <c r="VMY111" s="747"/>
      <c r="VMZ111" s="747"/>
      <c r="VNA111" s="747"/>
      <c r="VNB111" s="747"/>
      <c r="VNC111" s="747"/>
      <c r="VND111" s="747"/>
      <c r="VNE111" s="747"/>
      <c r="VNF111" s="747"/>
      <c r="VNG111" s="747"/>
      <c r="VNH111" s="747"/>
      <c r="VNI111" s="747"/>
      <c r="VNJ111" s="747"/>
      <c r="VNK111" s="747"/>
      <c r="VNL111" s="747"/>
      <c r="VNM111" s="747"/>
      <c r="VNN111" s="747"/>
      <c r="VNO111" s="747"/>
      <c r="VNP111" s="747"/>
      <c r="VNQ111" s="747"/>
      <c r="VNR111" s="747"/>
      <c r="VNS111" s="747"/>
      <c r="VNT111" s="747"/>
      <c r="VNU111" s="747"/>
      <c r="VNV111" s="747"/>
      <c r="VNW111" s="747"/>
      <c r="VNX111" s="747"/>
      <c r="VNY111" s="747"/>
      <c r="VNZ111" s="747"/>
      <c r="VOA111" s="747"/>
      <c r="VOB111" s="747"/>
      <c r="VOC111" s="747"/>
      <c r="VOD111" s="747"/>
      <c r="VOE111" s="747"/>
      <c r="VOF111" s="747"/>
      <c r="VOG111" s="747"/>
      <c r="VOH111" s="747"/>
      <c r="VOI111" s="747"/>
      <c r="VOJ111" s="747"/>
      <c r="VOK111" s="747"/>
      <c r="VOL111" s="747"/>
      <c r="VOM111" s="747"/>
      <c r="VON111" s="747"/>
      <c r="VOO111" s="747"/>
      <c r="VOP111" s="747"/>
      <c r="VOQ111" s="747"/>
      <c r="VOR111" s="747"/>
      <c r="VOS111" s="747"/>
      <c r="VOT111" s="747"/>
      <c r="VOU111" s="747"/>
      <c r="VOV111" s="747"/>
      <c r="VOW111" s="747"/>
      <c r="VOX111" s="747"/>
      <c r="VOY111" s="747"/>
      <c r="VOZ111" s="747"/>
      <c r="VPA111" s="747"/>
      <c r="VPB111" s="747"/>
      <c r="VPC111" s="747"/>
      <c r="VPD111" s="747"/>
      <c r="VPE111" s="747"/>
      <c r="VPF111" s="747"/>
      <c r="VPG111" s="747"/>
      <c r="VPH111" s="747"/>
      <c r="VPI111" s="747"/>
      <c r="VPJ111" s="747"/>
      <c r="VPK111" s="747"/>
      <c r="VPL111" s="747"/>
      <c r="VPM111" s="747"/>
      <c r="VPN111" s="747"/>
      <c r="VPO111" s="747"/>
      <c r="VPP111" s="747"/>
      <c r="VPQ111" s="747"/>
      <c r="VPR111" s="747"/>
      <c r="VPS111" s="747"/>
      <c r="VPT111" s="747"/>
      <c r="VPU111" s="747"/>
      <c r="VPV111" s="747"/>
      <c r="VPW111" s="747"/>
      <c r="VPX111" s="747"/>
      <c r="VPY111" s="747"/>
      <c r="VPZ111" s="747"/>
      <c r="VQA111" s="747"/>
      <c r="VQB111" s="747"/>
      <c r="VQC111" s="747"/>
      <c r="VQD111" s="747"/>
      <c r="VQE111" s="747"/>
      <c r="VQF111" s="747"/>
      <c r="VQG111" s="747"/>
      <c r="VQH111" s="747"/>
      <c r="VQI111" s="747"/>
      <c r="VQJ111" s="747"/>
      <c r="VQK111" s="747"/>
      <c r="VQL111" s="747"/>
      <c r="VQM111" s="747"/>
      <c r="VQN111" s="747"/>
      <c r="VQO111" s="747"/>
      <c r="VQP111" s="747"/>
      <c r="VQQ111" s="747"/>
      <c r="VQR111" s="747"/>
      <c r="VQS111" s="747"/>
      <c r="VQT111" s="747"/>
      <c r="VQU111" s="747"/>
      <c r="VQV111" s="747"/>
      <c r="VQW111" s="747"/>
      <c r="VQX111" s="747"/>
      <c r="VQY111" s="747"/>
      <c r="VQZ111" s="747"/>
      <c r="VRA111" s="747"/>
      <c r="VRB111" s="747"/>
      <c r="VRC111" s="747"/>
      <c r="VRD111" s="747"/>
      <c r="VRE111" s="747"/>
      <c r="VRF111" s="747"/>
      <c r="VRG111" s="747"/>
      <c r="VRH111" s="747"/>
      <c r="VRI111" s="747"/>
      <c r="VRJ111" s="747"/>
      <c r="VRK111" s="747"/>
      <c r="VRL111" s="747"/>
      <c r="VRM111" s="747"/>
      <c r="VRN111" s="747"/>
      <c r="VRO111" s="747"/>
      <c r="VRP111" s="747"/>
      <c r="VRQ111" s="747"/>
      <c r="VRR111" s="747"/>
      <c r="VRS111" s="747"/>
      <c r="VRT111" s="747"/>
      <c r="VRU111" s="747"/>
      <c r="VRV111" s="747"/>
      <c r="VRW111" s="747"/>
      <c r="VRX111" s="747"/>
      <c r="VRY111" s="747"/>
      <c r="VRZ111" s="747"/>
      <c r="VSA111" s="747"/>
      <c r="VSB111" s="747"/>
      <c r="VSC111" s="747"/>
      <c r="VSD111" s="747"/>
      <c r="VSE111" s="747"/>
      <c r="VSF111" s="747"/>
      <c r="VSG111" s="747"/>
      <c r="VSH111" s="747"/>
      <c r="VSI111" s="747"/>
      <c r="VSJ111" s="747"/>
      <c r="VSK111" s="747"/>
      <c r="VSL111" s="747"/>
      <c r="VSM111" s="747"/>
      <c r="VSN111" s="747"/>
      <c r="VSO111" s="747"/>
      <c r="VSP111" s="747"/>
      <c r="VSQ111" s="747"/>
      <c r="VSR111" s="747"/>
      <c r="VSS111" s="747"/>
      <c r="VST111" s="747"/>
      <c r="VSU111" s="747"/>
      <c r="VSV111" s="747"/>
      <c r="VSW111" s="747"/>
      <c r="VSX111" s="747"/>
      <c r="VSY111" s="747"/>
      <c r="VSZ111" s="747"/>
      <c r="VTA111" s="747"/>
      <c r="VTB111" s="747"/>
      <c r="VTC111" s="747"/>
      <c r="VTD111" s="747"/>
      <c r="VTE111" s="747"/>
      <c r="VTF111" s="747"/>
      <c r="VTG111" s="747"/>
      <c r="VTH111" s="747"/>
      <c r="VTI111" s="747"/>
      <c r="VTJ111" s="747"/>
      <c r="VTK111" s="747"/>
      <c r="VTL111" s="747"/>
      <c r="VTM111" s="747"/>
      <c r="VTN111" s="747"/>
      <c r="VTO111" s="747"/>
      <c r="VTP111" s="747"/>
      <c r="VTQ111" s="747"/>
      <c r="VTR111" s="747"/>
      <c r="VTS111" s="747"/>
      <c r="VTT111" s="747"/>
      <c r="VTU111" s="747"/>
      <c r="VTV111" s="747"/>
      <c r="VTW111" s="747"/>
      <c r="VTX111" s="747"/>
      <c r="VTY111" s="747"/>
      <c r="VTZ111" s="747"/>
      <c r="VUA111" s="747"/>
      <c r="VUB111" s="747"/>
      <c r="VUC111" s="747"/>
      <c r="VUD111" s="747"/>
      <c r="VUE111" s="747"/>
      <c r="VUF111" s="747"/>
      <c r="VUG111" s="747"/>
      <c r="VUH111" s="747"/>
      <c r="VUI111" s="747"/>
      <c r="VUJ111" s="747"/>
      <c r="VUK111" s="747"/>
      <c r="VUL111" s="747"/>
      <c r="VUM111" s="747"/>
      <c r="VUN111" s="747"/>
      <c r="VUO111" s="747"/>
      <c r="VUP111" s="747"/>
      <c r="VUQ111" s="747"/>
      <c r="VUR111" s="747"/>
      <c r="VUS111" s="747"/>
      <c r="VUT111" s="747"/>
      <c r="VUU111" s="747"/>
      <c r="VUV111" s="747"/>
      <c r="VUW111" s="747"/>
      <c r="VUX111" s="747"/>
      <c r="VUY111" s="747"/>
      <c r="VUZ111" s="747"/>
      <c r="VVA111" s="747"/>
      <c r="VVB111" s="747"/>
      <c r="VVC111" s="747"/>
      <c r="VVD111" s="747"/>
      <c r="VVE111" s="747"/>
      <c r="VVF111" s="747"/>
      <c r="VVG111" s="747"/>
      <c r="VVH111" s="747"/>
      <c r="VVI111" s="747"/>
      <c r="VVJ111" s="747"/>
      <c r="VVK111" s="747"/>
      <c r="VVL111" s="747"/>
      <c r="VVM111" s="747"/>
      <c r="VVN111" s="747"/>
      <c r="VVO111" s="747"/>
      <c r="VVP111" s="747"/>
      <c r="VVQ111" s="747"/>
      <c r="VVR111" s="747"/>
      <c r="VVS111" s="747"/>
      <c r="VVT111" s="747"/>
      <c r="VVU111" s="747"/>
      <c r="VVV111" s="747"/>
      <c r="VVW111" s="747"/>
      <c r="VVX111" s="747"/>
      <c r="VVY111" s="747"/>
      <c r="VVZ111" s="747"/>
      <c r="VWA111" s="747"/>
      <c r="VWB111" s="747"/>
      <c r="VWC111" s="747"/>
      <c r="VWD111" s="747"/>
      <c r="VWE111" s="747"/>
      <c r="VWF111" s="747"/>
      <c r="VWG111" s="747"/>
      <c r="VWH111" s="747"/>
      <c r="VWI111" s="747"/>
      <c r="VWJ111" s="747"/>
      <c r="VWK111" s="747"/>
      <c r="VWL111" s="747"/>
      <c r="VWM111" s="747"/>
      <c r="VWN111" s="747"/>
      <c r="VWO111" s="747"/>
      <c r="VWP111" s="747"/>
      <c r="VWQ111" s="747"/>
      <c r="VWR111" s="747"/>
      <c r="VWS111" s="747"/>
      <c r="VWT111" s="747"/>
      <c r="VWU111" s="747"/>
      <c r="VWV111" s="747"/>
      <c r="VWW111" s="747"/>
      <c r="VWX111" s="747"/>
      <c r="VWY111" s="747"/>
      <c r="VWZ111" s="747"/>
      <c r="VXA111" s="747"/>
      <c r="VXB111" s="747"/>
      <c r="VXC111" s="747"/>
      <c r="VXD111" s="747"/>
      <c r="VXE111" s="747"/>
      <c r="VXF111" s="747"/>
      <c r="VXG111" s="747"/>
      <c r="VXH111" s="747"/>
      <c r="VXI111" s="747"/>
      <c r="VXJ111" s="747"/>
      <c r="VXK111" s="747"/>
      <c r="VXL111" s="747"/>
      <c r="VXM111" s="747"/>
      <c r="VXN111" s="747"/>
      <c r="VXO111" s="747"/>
      <c r="VXP111" s="747"/>
      <c r="VXQ111" s="747"/>
      <c r="VXR111" s="747"/>
      <c r="VXS111" s="747"/>
      <c r="VXT111" s="747"/>
      <c r="VXU111" s="747"/>
      <c r="VXV111" s="747"/>
      <c r="VXW111" s="747"/>
      <c r="VXX111" s="747"/>
      <c r="VXY111" s="747"/>
      <c r="VXZ111" s="747"/>
      <c r="VYA111" s="747"/>
      <c r="VYB111" s="747"/>
      <c r="VYC111" s="747"/>
      <c r="VYD111" s="747"/>
      <c r="VYE111" s="747"/>
      <c r="VYF111" s="747"/>
      <c r="VYG111" s="747"/>
      <c r="VYH111" s="747"/>
      <c r="VYI111" s="747"/>
      <c r="VYJ111" s="747"/>
      <c r="VYK111" s="747"/>
      <c r="VYL111" s="747"/>
      <c r="VYM111" s="747"/>
      <c r="VYN111" s="747"/>
      <c r="VYO111" s="747"/>
      <c r="VYP111" s="747"/>
      <c r="VYQ111" s="747"/>
      <c r="VYR111" s="747"/>
      <c r="VYS111" s="747"/>
      <c r="VYT111" s="747"/>
      <c r="VYU111" s="747"/>
      <c r="VYV111" s="747"/>
      <c r="VYW111" s="747"/>
      <c r="VYX111" s="747"/>
      <c r="VYY111" s="747"/>
      <c r="VYZ111" s="747"/>
      <c r="VZA111" s="747"/>
      <c r="VZB111" s="747"/>
      <c r="VZC111" s="747"/>
      <c r="VZD111" s="747"/>
      <c r="VZE111" s="747"/>
      <c r="VZF111" s="747"/>
      <c r="VZG111" s="747"/>
      <c r="VZH111" s="747"/>
      <c r="VZI111" s="747"/>
      <c r="VZJ111" s="747"/>
      <c r="VZK111" s="747"/>
      <c r="VZL111" s="747"/>
      <c r="VZM111" s="747"/>
      <c r="VZN111" s="747"/>
      <c r="VZO111" s="747"/>
      <c r="VZP111" s="747"/>
      <c r="VZQ111" s="747"/>
      <c r="VZR111" s="747"/>
      <c r="VZS111" s="747"/>
      <c r="VZT111" s="747"/>
      <c r="VZU111" s="747"/>
      <c r="VZV111" s="747"/>
      <c r="VZW111" s="747"/>
      <c r="VZX111" s="747"/>
      <c r="VZY111" s="747"/>
      <c r="VZZ111" s="747"/>
      <c r="WAA111" s="747"/>
      <c r="WAB111" s="747"/>
      <c r="WAC111" s="747"/>
      <c r="WAD111" s="747"/>
      <c r="WAE111" s="747"/>
      <c r="WAF111" s="747"/>
      <c r="WAG111" s="747"/>
      <c r="WAH111" s="747"/>
      <c r="WAI111" s="747"/>
      <c r="WAJ111" s="747"/>
      <c r="WAK111" s="747"/>
      <c r="WAL111" s="747"/>
      <c r="WAM111" s="747"/>
      <c r="WAN111" s="747"/>
      <c r="WAO111" s="747"/>
      <c r="WAP111" s="747"/>
      <c r="WAQ111" s="747"/>
      <c r="WAR111" s="747"/>
      <c r="WAS111" s="747"/>
      <c r="WAT111" s="747"/>
      <c r="WAU111" s="747"/>
      <c r="WAV111" s="747"/>
      <c r="WAW111" s="747"/>
      <c r="WAX111" s="747"/>
      <c r="WAY111" s="747"/>
      <c r="WAZ111" s="747"/>
      <c r="WBA111" s="747"/>
      <c r="WBB111" s="747"/>
      <c r="WBC111" s="747"/>
      <c r="WBD111" s="747"/>
      <c r="WBE111" s="747"/>
      <c r="WBF111" s="747"/>
      <c r="WBG111" s="747"/>
      <c r="WBH111" s="747"/>
      <c r="WBI111" s="747"/>
      <c r="WBJ111" s="747"/>
      <c r="WBK111" s="747"/>
      <c r="WBL111" s="747"/>
      <c r="WBM111" s="747"/>
      <c r="WBN111" s="747"/>
      <c r="WBO111" s="747"/>
      <c r="WBP111" s="747"/>
      <c r="WBQ111" s="747"/>
      <c r="WBR111" s="747"/>
      <c r="WBS111" s="747"/>
      <c r="WBT111" s="747"/>
      <c r="WBU111" s="747"/>
      <c r="WBV111" s="747"/>
      <c r="WBW111" s="747"/>
      <c r="WBX111" s="747"/>
      <c r="WBY111" s="747"/>
      <c r="WBZ111" s="747"/>
      <c r="WCA111" s="747"/>
      <c r="WCB111" s="747"/>
      <c r="WCC111" s="747"/>
      <c r="WCD111" s="747"/>
      <c r="WCE111" s="747"/>
      <c r="WCF111" s="747"/>
      <c r="WCG111" s="747"/>
      <c r="WCH111" s="747"/>
      <c r="WCI111" s="747"/>
      <c r="WCJ111" s="747"/>
      <c r="WCK111" s="747"/>
      <c r="WCL111" s="747"/>
      <c r="WCM111" s="747"/>
      <c r="WCN111" s="747"/>
      <c r="WCO111" s="747"/>
      <c r="WCP111" s="747"/>
      <c r="WCQ111" s="747"/>
      <c r="WCR111" s="747"/>
      <c r="WCS111" s="747"/>
      <c r="WCT111" s="747"/>
      <c r="WCU111" s="747"/>
      <c r="WCV111" s="747"/>
      <c r="WCW111" s="747"/>
      <c r="WCX111" s="747"/>
      <c r="WCY111" s="747"/>
      <c r="WCZ111" s="747"/>
      <c r="WDA111" s="747"/>
      <c r="WDB111" s="747"/>
      <c r="WDC111" s="747"/>
      <c r="WDD111" s="747"/>
      <c r="WDE111" s="747"/>
      <c r="WDF111" s="747"/>
      <c r="WDG111" s="747"/>
      <c r="WDH111" s="747"/>
      <c r="WDI111" s="747"/>
      <c r="WDJ111" s="747"/>
      <c r="WDK111" s="747"/>
      <c r="WDL111" s="747"/>
      <c r="WDM111" s="747"/>
      <c r="WDN111" s="747"/>
      <c r="WDO111" s="747"/>
      <c r="WDP111" s="747"/>
      <c r="WDQ111" s="747"/>
      <c r="WDR111" s="747"/>
      <c r="WDS111" s="747"/>
      <c r="WDT111" s="747"/>
      <c r="WDU111" s="747"/>
      <c r="WDV111" s="747"/>
      <c r="WDW111" s="747"/>
      <c r="WDX111" s="747"/>
      <c r="WDY111" s="747"/>
      <c r="WDZ111" s="747"/>
      <c r="WEA111" s="747"/>
      <c r="WEB111" s="747"/>
      <c r="WEC111" s="747"/>
      <c r="WED111" s="747"/>
      <c r="WEE111" s="747"/>
      <c r="WEF111" s="747"/>
      <c r="WEG111" s="747"/>
      <c r="WEH111" s="747"/>
      <c r="WEI111" s="747"/>
      <c r="WEJ111" s="747"/>
      <c r="WEK111" s="747"/>
      <c r="WEL111" s="747"/>
      <c r="WEM111" s="747"/>
      <c r="WEN111" s="747"/>
      <c r="WEO111" s="747"/>
      <c r="WEP111" s="747"/>
      <c r="WEQ111" s="747"/>
      <c r="WER111" s="747"/>
      <c r="WES111" s="747"/>
      <c r="WET111" s="747"/>
      <c r="WEU111" s="747"/>
      <c r="WEV111" s="747"/>
      <c r="WEW111" s="747"/>
      <c r="WEX111" s="747"/>
      <c r="WEY111" s="747"/>
      <c r="WEZ111" s="747"/>
      <c r="WFA111" s="747"/>
      <c r="WFB111" s="747"/>
      <c r="WFC111" s="747"/>
      <c r="WFD111" s="747"/>
      <c r="WFE111" s="747"/>
      <c r="WFF111" s="747"/>
      <c r="WFG111" s="747"/>
      <c r="WFH111" s="747"/>
      <c r="WFI111" s="747"/>
      <c r="WFJ111" s="747"/>
      <c r="WFK111" s="747"/>
      <c r="WFL111" s="747"/>
      <c r="WFM111" s="747"/>
      <c r="WFN111" s="747"/>
      <c r="WFO111" s="747"/>
      <c r="WFP111" s="747"/>
      <c r="WFQ111" s="747"/>
      <c r="WFR111" s="747"/>
      <c r="WFS111" s="747"/>
      <c r="WFT111" s="747"/>
      <c r="WFU111" s="747"/>
      <c r="WFV111" s="747"/>
      <c r="WFW111" s="747"/>
      <c r="WFX111" s="747"/>
      <c r="WFY111" s="747"/>
      <c r="WFZ111" s="747"/>
      <c r="WGA111" s="747"/>
      <c r="WGB111" s="747"/>
      <c r="WGC111" s="747"/>
      <c r="WGD111" s="747"/>
      <c r="WGE111" s="747"/>
      <c r="WGF111" s="747"/>
      <c r="WGG111" s="747"/>
      <c r="WGH111" s="747"/>
      <c r="WGI111" s="747"/>
      <c r="WGJ111" s="747"/>
      <c r="WGK111" s="747"/>
      <c r="WGL111" s="747"/>
      <c r="WGM111" s="747"/>
      <c r="WGN111" s="747"/>
      <c r="WGO111" s="747"/>
      <c r="WGP111" s="747"/>
      <c r="WGQ111" s="747"/>
      <c r="WGR111" s="747"/>
      <c r="WGS111" s="747"/>
      <c r="WGT111" s="747"/>
      <c r="WGU111" s="747"/>
      <c r="WGV111" s="747"/>
      <c r="WGW111" s="747"/>
      <c r="WGX111" s="747"/>
      <c r="WGY111" s="747"/>
      <c r="WGZ111" s="747"/>
      <c r="WHA111" s="747"/>
      <c r="WHB111" s="747"/>
      <c r="WHC111" s="747"/>
      <c r="WHD111" s="747"/>
      <c r="WHE111" s="747"/>
      <c r="WHF111" s="747"/>
      <c r="WHG111" s="747"/>
      <c r="WHH111" s="747"/>
      <c r="WHI111" s="747"/>
      <c r="WHJ111" s="747"/>
      <c r="WHK111" s="747"/>
      <c r="WHL111" s="747"/>
      <c r="WHM111" s="747"/>
      <c r="WHN111" s="747"/>
      <c r="WHO111" s="747"/>
      <c r="WHP111" s="747"/>
      <c r="WHQ111" s="747"/>
      <c r="WHR111" s="747"/>
      <c r="WHS111" s="747"/>
      <c r="WHT111" s="747"/>
      <c r="WHU111" s="747"/>
      <c r="WHV111" s="747"/>
      <c r="WHW111" s="747"/>
      <c r="WHX111" s="747"/>
      <c r="WHY111" s="747"/>
      <c r="WHZ111" s="747"/>
      <c r="WIA111" s="747"/>
      <c r="WIB111" s="747"/>
      <c r="WIC111" s="747"/>
      <c r="WID111" s="747"/>
      <c r="WIE111" s="747"/>
      <c r="WIF111" s="747"/>
      <c r="WIG111" s="747"/>
      <c r="WIH111" s="747"/>
      <c r="WII111" s="747"/>
      <c r="WIJ111" s="747"/>
      <c r="WIK111" s="747"/>
      <c r="WIL111" s="747"/>
      <c r="WIM111" s="747"/>
      <c r="WIN111" s="747"/>
      <c r="WIO111" s="747"/>
      <c r="WIP111" s="747"/>
      <c r="WIQ111" s="747"/>
      <c r="WIR111" s="747"/>
      <c r="WIS111" s="747"/>
      <c r="WIT111" s="747"/>
      <c r="WIU111" s="747"/>
      <c r="WIV111" s="747"/>
      <c r="WIW111" s="747"/>
      <c r="WIX111" s="747"/>
      <c r="WIY111" s="747"/>
      <c r="WIZ111" s="747"/>
      <c r="WJA111" s="747"/>
      <c r="WJB111" s="747"/>
      <c r="WJC111" s="747"/>
      <c r="WJD111" s="747"/>
      <c r="WJE111" s="747"/>
      <c r="WJF111" s="747"/>
      <c r="WJG111" s="747"/>
      <c r="WJH111" s="747"/>
      <c r="WJI111" s="747"/>
      <c r="WJJ111" s="747"/>
      <c r="WJK111" s="747"/>
      <c r="WJL111" s="747"/>
      <c r="WJM111" s="747"/>
      <c r="WJN111" s="747"/>
      <c r="WJO111" s="747"/>
      <c r="WJP111" s="747"/>
      <c r="WJQ111" s="747"/>
      <c r="WJR111" s="747"/>
      <c r="WJS111" s="747"/>
      <c r="WJT111" s="747"/>
      <c r="WJU111" s="747"/>
      <c r="WJV111" s="747"/>
      <c r="WJW111" s="747"/>
      <c r="WJX111" s="747"/>
      <c r="WJY111" s="747"/>
      <c r="WJZ111" s="747"/>
      <c r="WKA111" s="747"/>
      <c r="WKB111" s="747"/>
      <c r="WKC111" s="747"/>
      <c r="WKD111" s="747"/>
      <c r="WKE111" s="747"/>
      <c r="WKF111" s="747"/>
      <c r="WKG111" s="747"/>
      <c r="WKH111" s="747"/>
      <c r="WKI111" s="747"/>
      <c r="WKJ111" s="747"/>
      <c r="WKK111" s="747"/>
      <c r="WKL111" s="747"/>
      <c r="WKM111" s="747"/>
      <c r="WKN111" s="747"/>
      <c r="WKO111" s="747"/>
      <c r="WKP111" s="747"/>
      <c r="WKQ111" s="747"/>
      <c r="WKR111" s="747"/>
      <c r="WKS111" s="747"/>
      <c r="WKT111" s="747"/>
      <c r="WKU111" s="747"/>
      <c r="WKV111" s="747"/>
      <c r="WKW111" s="747"/>
      <c r="WKX111" s="747"/>
      <c r="WKY111" s="747"/>
      <c r="WKZ111" s="747"/>
      <c r="WLA111" s="747"/>
      <c r="WLB111" s="747"/>
      <c r="WLC111" s="747"/>
      <c r="WLD111" s="747"/>
      <c r="WLE111" s="747"/>
      <c r="WLF111" s="747"/>
      <c r="WLG111" s="747"/>
      <c r="WLH111" s="747"/>
      <c r="WLI111" s="747"/>
      <c r="WLJ111" s="747"/>
      <c r="WLK111" s="747"/>
      <c r="WLL111" s="747"/>
      <c r="WLM111" s="747"/>
      <c r="WLN111" s="747"/>
      <c r="WLO111" s="747"/>
      <c r="WLP111" s="747"/>
      <c r="WLQ111" s="747"/>
      <c r="WLR111" s="747"/>
      <c r="WLS111" s="747"/>
      <c r="WLT111" s="747"/>
      <c r="WLU111" s="747"/>
      <c r="WLV111" s="747"/>
      <c r="WLW111" s="747"/>
      <c r="WLX111" s="747"/>
      <c r="WLY111" s="747"/>
      <c r="WLZ111" s="747"/>
      <c r="WMA111" s="747"/>
      <c r="WMB111" s="747"/>
      <c r="WMC111" s="747"/>
      <c r="WMD111" s="747"/>
      <c r="WME111" s="747"/>
      <c r="WMF111" s="747"/>
      <c r="WMG111" s="747"/>
      <c r="WMH111" s="747"/>
      <c r="WMI111" s="747"/>
      <c r="WMJ111" s="747"/>
      <c r="WMK111" s="747"/>
      <c r="WML111" s="747"/>
      <c r="WMM111" s="747"/>
      <c r="WMN111" s="747"/>
      <c r="WMO111" s="747"/>
      <c r="WMP111" s="747"/>
      <c r="WMQ111" s="747"/>
      <c r="WMR111" s="747"/>
      <c r="WMS111" s="747"/>
      <c r="WMT111" s="747"/>
      <c r="WMU111" s="747"/>
      <c r="WMV111" s="747"/>
      <c r="WMW111" s="747"/>
      <c r="WMX111" s="747"/>
      <c r="WMY111" s="747"/>
      <c r="WMZ111" s="747"/>
      <c r="WNA111" s="747"/>
      <c r="WNB111" s="747"/>
      <c r="WNC111" s="747"/>
      <c r="WND111" s="747"/>
      <c r="WNE111" s="747"/>
      <c r="WNF111" s="747"/>
      <c r="WNG111" s="747"/>
      <c r="WNH111" s="747"/>
      <c r="WNI111" s="747"/>
      <c r="WNJ111" s="747"/>
      <c r="WNK111" s="747"/>
      <c r="WNL111" s="747"/>
      <c r="WNM111" s="747"/>
      <c r="WNN111" s="747"/>
      <c r="WNO111" s="747"/>
      <c r="WNP111" s="747"/>
      <c r="WNQ111" s="747"/>
      <c r="WNR111" s="747"/>
      <c r="WNS111" s="747"/>
      <c r="WNT111" s="747"/>
      <c r="WNU111" s="747"/>
      <c r="WNV111" s="747"/>
      <c r="WNW111" s="747"/>
      <c r="WNX111" s="747"/>
      <c r="WNY111" s="747"/>
      <c r="WNZ111" s="747"/>
      <c r="WOA111" s="747"/>
      <c r="WOB111" s="747"/>
      <c r="WOC111" s="747"/>
      <c r="WOD111" s="747"/>
      <c r="WOE111" s="747"/>
      <c r="WOF111" s="747"/>
      <c r="WOG111" s="747"/>
      <c r="WOH111" s="747"/>
      <c r="WOI111" s="747"/>
      <c r="WOJ111" s="747"/>
      <c r="WOK111" s="747"/>
      <c r="WOL111" s="747"/>
      <c r="WOM111" s="747"/>
      <c r="WON111" s="747"/>
      <c r="WOO111" s="747"/>
      <c r="WOP111" s="747"/>
      <c r="WOQ111" s="747"/>
      <c r="WOR111" s="747"/>
      <c r="WOS111" s="747"/>
      <c r="WOT111" s="747"/>
      <c r="WOU111" s="747"/>
      <c r="WOV111" s="747"/>
      <c r="WOW111" s="747"/>
      <c r="WOX111" s="747"/>
      <c r="WOY111" s="747"/>
      <c r="WOZ111" s="747"/>
      <c r="WPA111" s="747"/>
      <c r="WPB111" s="747"/>
      <c r="WPC111" s="747"/>
      <c r="WPD111" s="747"/>
      <c r="WPE111" s="747"/>
      <c r="WPF111" s="747"/>
      <c r="WPG111" s="747"/>
      <c r="WPH111" s="747"/>
      <c r="WPI111" s="747"/>
      <c r="WPJ111" s="747"/>
      <c r="WPK111" s="747"/>
      <c r="WPL111" s="747"/>
      <c r="WPM111" s="747"/>
      <c r="WPN111" s="747"/>
      <c r="WPO111" s="747"/>
      <c r="WPP111" s="747"/>
      <c r="WPQ111" s="747"/>
      <c r="WPR111" s="747"/>
      <c r="WPS111" s="747"/>
      <c r="WPT111" s="747"/>
      <c r="WPU111" s="747"/>
      <c r="WPV111" s="747"/>
      <c r="WPW111" s="747"/>
      <c r="WPX111" s="747"/>
      <c r="WPY111" s="747"/>
      <c r="WPZ111" s="747"/>
      <c r="WQA111" s="747"/>
      <c r="WQB111" s="747"/>
      <c r="WQC111" s="747"/>
      <c r="WQD111" s="747"/>
      <c r="WQE111" s="747"/>
      <c r="WQF111" s="747"/>
      <c r="WQG111" s="747"/>
      <c r="WQH111" s="747"/>
      <c r="WQI111" s="747"/>
      <c r="WQJ111" s="747"/>
      <c r="WQK111" s="747"/>
      <c r="WQL111" s="747"/>
      <c r="WQM111" s="747"/>
      <c r="WQN111" s="747"/>
      <c r="WQO111" s="747"/>
      <c r="WQP111" s="747"/>
      <c r="WQQ111" s="747"/>
      <c r="WQR111" s="747"/>
      <c r="WQS111" s="747"/>
      <c r="WQT111" s="747"/>
      <c r="WQU111" s="747"/>
      <c r="WQV111" s="747"/>
      <c r="WQW111" s="747"/>
      <c r="WQX111" s="747"/>
      <c r="WQY111" s="747"/>
      <c r="WQZ111" s="747"/>
      <c r="WRA111" s="747"/>
      <c r="WRB111" s="747"/>
      <c r="WRC111" s="747"/>
      <c r="WRD111" s="747"/>
      <c r="WRE111" s="747"/>
      <c r="WRF111" s="747"/>
      <c r="WRG111" s="747"/>
      <c r="WRH111" s="747"/>
      <c r="WRI111" s="747"/>
      <c r="WRJ111" s="747"/>
      <c r="WRK111" s="747"/>
      <c r="WRL111" s="747"/>
      <c r="WRM111" s="747"/>
      <c r="WRN111" s="747"/>
      <c r="WRO111" s="747"/>
      <c r="WRP111" s="747"/>
      <c r="WRQ111" s="747"/>
      <c r="WRR111" s="747"/>
      <c r="WRS111" s="747"/>
      <c r="WRT111" s="747"/>
      <c r="WRU111" s="747"/>
      <c r="WRV111" s="747"/>
      <c r="WRW111" s="747"/>
      <c r="WRX111" s="747"/>
      <c r="WRY111" s="747"/>
      <c r="WRZ111" s="747"/>
      <c r="WSA111" s="747"/>
      <c r="WSB111" s="747"/>
      <c r="WSC111" s="747"/>
      <c r="WSD111" s="747"/>
      <c r="WSE111" s="747"/>
      <c r="WSF111" s="747"/>
      <c r="WSG111" s="747"/>
      <c r="WSH111" s="747"/>
      <c r="WSI111" s="747"/>
      <c r="WSJ111" s="747"/>
      <c r="WSK111" s="747"/>
      <c r="WSL111" s="747"/>
      <c r="WSM111" s="747"/>
      <c r="WSN111" s="747"/>
      <c r="WSO111" s="747"/>
      <c r="WSP111" s="747"/>
      <c r="WSQ111" s="747"/>
      <c r="WSR111" s="747"/>
      <c r="WSS111" s="747"/>
      <c r="WST111" s="747"/>
      <c r="WSU111" s="747"/>
      <c r="WSV111" s="747"/>
      <c r="WSW111" s="747"/>
      <c r="WSX111" s="747"/>
      <c r="WSY111" s="747"/>
      <c r="WSZ111" s="747"/>
      <c r="WTA111" s="747"/>
      <c r="WTB111" s="747"/>
      <c r="WTC111" s="747"/>
      <c r="WTD111" s="747"/>
      <c r="WTE111" s="747"/>
      <c r="WTF111" s="747"/>
      <c r="WTG111" s="747"/>
      <c r="WTH111" s="747"/>
      <c r="WTI111" s="747"/>
      <c r="WTJ111" s="747"/>
      <c r="WTK111" s="747"/>
      <c r="WTL111" s="747"/>
      <c r="WTM111" s="747"/>
      <c r="WTN111" s="747"/>
      <c r="WTO111" s="747"/>
      <c r="WTP111" s="747"/>
      <c r="WTQ111" s="747"/>
      <c r="WTR111" s="747"/>
      <c r="WTS111" s="747"/>
      <c r="WTT111" s="747"/>
      <c r="WTU111" s="747"/>
      <c r="WTV111" s="747"/>
      <c r="WTW111" s="747"/>
      <c r="WTX111" s="747"/>
      <c r="WTY111" s="747"/>
      <c r="WTZ111" s="747"/>
      <c r="WUA111" s="747"/>
      <c r="WUB111" s="747"/>
      <c r="WUC111" s="747"/>
      <c r="WUD111" s="747"/>
      <c r="WUE111" s="747"/>
      <c r="WUF111" s="747"/>
      <c r="WUG111" s="747"/>
      <c r="WUH111" s="747"/>
      <c r="WUI111" s="747"/>
      <c r="WUJ111" s="747"/>
      <c r="WUK111" s="747"/>
      <c r="WUL111" s="747"/>
      <c r="WUM111" s="747"/>
      <c r="WUN111" s="747"/>
      <c r="WUO111" s="747"/>
      <c r="WUP111" s="747"/>
      <c r="WUQ111" s="747"/>
      <c r="WUR111" s="747"/>
      <c r="WUS111" s="747"/>
      <c r="WUT111" s="747"/>
      <c r="WUU111" s="747"/>
      <c r="WUV111" s="747"/>
      <c r="WUW111" s="747"/>
      <c r="WUX111" s="747"/>
      <c r="WUY111" s="747"/>
      <c r="WUZ111" s="747"/>
      <c r="WVA111" s="747"/>
      <c r="WVB111" s="747"/>
      <c r="WVC111" s="747"/>
      <c r="WVD111" s="747"/>
      <c r="WVE111" s="747"/>
      <c r="WVF111" s="747"/>
      <c r="WVG111" s="747"/>
      <c r="WVH111" s="747"/>
      <c r="WVI111" s="747"/>
      <c r="WVJ111" s="747"/>
      <c r="WVK111" s="747"/>
      <c r="WVL111" s="747"/>
      <c r="WVM111" s="747"/>
      <c r="WVN111" s="747"/>
      <c r="WVO111" s="747"/>
      <c r="WVP111" s="747"/>
      <c r="WVQ111" s="747"/>
      <c r="WVR111" s="747"/>
      <c r="WVS111" s="747"/>
      <c r="WVT111" s="747"/>
      <c r="WVU111" s="747"/>
      <c r="WVV111" s="747"/>
      <c r="WVW111" s="747"/>
      <c r="WVX111" s="747"/>
      <c r="WVY111" s="747"/>
      <c r="WVZ111" s="747"/>
      <c r="WWA111" s="747"/>
      <c r="WWB111" s="747"/>
      <c r="WWC111" s="747"/>
      <c r="WWD111" s="747"/>
      <c r="WWE111" s="747"/>
      <c r="WWF111" s="747"/>
      <c r="WWG111" s="747"/>
      <c r="WWH111" s="747"/>
      <c r="WWI111" s="747"/>
      <c r="WWJ111" s="747"/>
      <c r="WWK111" s="747"/>
      <c r="WWL111" s="747"/>
      <c r="WWM111" s="747"/>
      <c r="WWN111" s="747"/>
      <c r="WWO111" s="747"/>
      <c r="WWP111" s="747"/>
      <c r="WWQ111" s="747"/>
      <c r="WWR111" s="747"/>
      <c r="WWS111" s="747"/>
      <c r="WWT111" s="747"/>
      <c r="WWU111" s="747"/>
      <c r="WWV111" s="747"/>
      <c r="WWW111" s="747"/>
      <c r="WWX111" s="747"/>
      <c r="WWY111" s="747"/>
      <c r="WWZ111" s="747"/>
      <c r="WXA111" s="747"/>
      <c r="WXB111" s="747"/>
      <c r="WXC111" s="747"/>
      <c r="WXD111" s="747"/>
      <c r="WXE111" s="747"/>
      <c r="WXF111" s="747"/>
      <c r="WXG111" s="747"/>
      <c r="WXH111" s="747"/>
      <c r="WXI111" s="747"/>
      <c r="WXJ111" s="747"/>
      <c r="WXK111" s="747"/>
      <c r="WXL111" s="747"/>
      <c r="WXM111" s="747"/>
      <c r="WXN111" s="747"/>
      <c r="WXO111" s="747"/>
      <c r="WXP111" s="747"/>
      <c r="WXQ111" s="747"/>
      <c r="WXR111" s="747"/>
      <c r="WXS111" s="747"/>
      <c r="WXT111" s="747"/>
      <c r="WXU111" s="747"/>
      <c r="WXV111" s="747"/>
      <c r="WXW111" s="747"/>
      <c r="WXX111" s="747"/>
      <c r="WXY111" s="747"/>
      <c r="WXZ111" s="747"/>
      <c r="WYA111" s="747"/>
      <c r="WYB111" s="747"/>
      <c r="WYC111" s="747"/>
      <c r="WYD111" s="747"/>
      <c r="WYE111" s="747"/>
      <c r="WYF111" s="747"/>
      <c r="WYG111" s="747"/>
      <c r="WYH111" s="747"/>
      <c r="WYI111" s="747"/>
      <c r="WYJ111" s="747"/>
      <c r="WYK111" s="747"/>
      <c r="WYL111" s="747"/>
      <c r="WYM111" s="747"/>
      <c r="WYN111" s="747"/>
      <c r="WYO111" s="747"/>
      <c r="WYP111" s="747"/>
      <c r="WYQ111" s="747"/>
      <c r="WYR111" s="747"/>
      <c r="WYS111" s="747"/>
      <c r="WYT111" s="747"/>
      <c r="WYU111" s="747"/>
      <c r="WYV111" s="747"/>
      <c r="WYW111" s="747"/>
      <c r="WYX111" s="747"/>
      <c r="WYY111" s="747"/>
      <c r="WYZ111" s="747"/>
      <c r="WZA111" s="747"/>
      <c r="WZB111" s="747"/>
      <c r="WZC111" s="747"/>
      <c r="WZD111" s="747"/>
      <c r="WZE111" s="747"/>
      <c r="WZF111" s="747"/>
      <c r="WZG111" s="747"/>
      <c r="WZH111" s="747"/>
      <c r="WZI111" s="747"/>
      <c r="WZJ111" s="747"/>
      <c r="WZK111" s="747"/>
      <c r="WZL111" s="747"/>
      <c r="WZM111" s="747"/>
      <c r="WZN111" s="747"/>
      <c r="WZO111" s="747"/>
      <c r="WZP111" s="747"/>
      <c r="WZQ111" s="747"/>
      <c r="WZR111" s="747"/>
      <c r="WZS111" s="747"/>
      <c r="WZT111" s="747"/>
      <c r="WZU111" s="747"/>
      <c r="WZV111" s="747"/>
      <c r="WZW111" s="747"/>
      <c r="WZX111" s="747"/>
      <c r="WZY111" s="747"/>
      <c r="WZZ111" s="747"/>
      <c r="XAA111" s="747"/>
      <c r="XAB111" s="747"/>
      <c r="XAC111" s="747"/>
      <c r="XAD111" s="747"/>
      <c r="XAE111" s="747"/>
      <c r="XAF111" s="747"/>
      <c r="XAG111" s="747"/>
      <c r="XAH111" s="747"/>
      <c r="XAI111" s="747"/>
      <c r="XAJ111" s="747"/>
      <c r="XAK111" s="747"/>
      <c r="XAL111" s="747"/>
      <c r="XAM111" s="747"/>
      <c r="XAN111" s="747"/>
      <c r="XAO111" s="747"/>
      <c r="XAP111" s="747"/>
      <c r="XAQ111" s="747"/>
      <c r="XAR111" s="747"/>
      <c r="XAS111" s="747"/>
      <c r="XAT111" s="747"/>
      <c r="XAU111" s="747"/>
      <c r="XAV111" s="747"/>
      <c r="XAW111" s="747"/>
      <c r="XAX111" s="747"/>
      <c r="XAY111" s="747"/>
      <c r="XAZ111" s="747"/>
      <c r="XBA111" s="747"/>
      <c r="XBB111" s="747"/>
      <c r="XBC111" s="747"/>
      <c r="XBD111" s="747"/>
      <c r="XBE111" s="747"/>
      <c r="XBF111" s="747"/>
      <c r="XBG111" s="747"/>
      <c r="XBH111" s="747"/>
      <c r="XBI111" s="747"/>
      <c r="XBJ111" s="747"/>
      <c r="XBK111" s="747"/>
      <c r="XBL111" s="747"/>
      <c r="XBM111" s="747"/>
      <c r="XBN111" s="747"/>
      <c r="XBO111" s="747"/>
      <c r="XBP111" s="747"/>
      <c r="XBQ111" s="747"/>
      <c r="XBR111" s="747"/>
      <c r="XBS111" s="747"/>
      <c r="XBT111" s="747"/>
      <c r="XBU111" s="747"/>
      <c r="XBV111" s="747"/>
      <c r="XBW111" s="747"/>
      <c r="XBX111" s="747"/>
      <c r="XBY111" s="747"/>
      <c r="XBZ111" s="747"/>
      <c r="XCA111" s="747"/>
      <c r="XCB111" s="747"/>
      <c r="XCC111" s="747"/>
      <c r="XCD111" s="747"/>
      <c r="XCE111" s="747"/>
      <c r="XCF111" s="747"/>
      <c r="XCG111" s="747"/>
      <c r="XCH111" s="747"/>
      <c r="XCI111" s="747"/>
      <c r="XCJ111" s="747"/>
      <c r="XCK111" s="747"/>
      <c r="XCL111" s="747"/>
      <c r="XCM111" s="747"/>
      <c r="XCN111" s="747"/>
      <c r="XCO111" s="747"/>
      <c r="XCP111" s="747"/>
      <c r="XCQ111" s="747"/>
      <c r="XCR111" s="747"/>
      <c r="XCS111" s="747"/>
      <c r="XCT111" s="747"/>
      <c r="XCU111" s="747"/>
      <c r="XCV111" s="747"/>
      <c r="XCW111" s="747"/>
      <c r="XCX111" s="747"/>
      <c r="XCY111" s="747"/>
      <c r="XCZ111" s="747"/>
      <c r="XDA111" s="747"/>
      <c r="XDB111" s="747"/>
      <c r="XDC111" s="747"/>
      <c r="XDD111" s="747"/>
      <c r="XDE111" s="747"/>
      <c r="XDF111" s="747"/>
      <c r="XDG111" s="747"/>
      <c r="XDH111" s="747"/>
      <c r="XDI111" s="747"/>
      <c r="XDJ111" s="747"/>
      <c r="XDK111" s="747"/>
      <c r="XDL111" s="747"/>
      <c r="XDM111" s="747"/>
      <c r="XDN111" s="747"/>
      <c r="XDO111" s="747"/>
      <c r="XDP111" s="747"/>
      <c r="XDQ111" s="747"/>
      <c r="XDR111" s="747"/>
      <c r="XDS111" s="747"/>
      <c r="XDT111" s="747"/>
      <c r="XDU111" s="747"/>
      <c r="XDV111" s="747"/>
      <c r="XDW111" s="747"/>
      <c r="XDX111" s="747"/>
      <c r="XDY111" s="747"/>
      <c r="XDZ111" s="747"/>
      <c r="XEA111" s="747"/>
      <c r="XEB111" s="747"/>
      <c r="XEC111" s="747"/>
      <c r="XED111" s="747"/>
      <c r="XEE111" s="747"/>
      <c r="XEF111" s="747"/>
      <c r="XEG111" s="747"/>
      <c r="XEH111" s="747"/>
      <c r="XEI111" s="747"/>
      <c r="XEJ111" s="747"/>
      <c r="XEK111" s="747"/>
    </row>
    <row r="112" spans="1:16365" s="77" customFormat="1" ht="308.39999999999998" x14ac:dyDescent="0.25">
      <c r="A112" s="271">
        <v>105</v>
      </c>
      <c r="B112" s="107" t="s">
        <v>7213</v>
      </c>
      <c r="C112" s="272" t="s">
        <v>7214</v>
      </c>
      <c r="D112" s="272"/>
      <c r="E112" s="273" t="s">
        <v>7215</v>
      </c>
      <c r="F112" s="273">
        <v>9864</v>
      </c>
      <c r="G112" s="273" t="s">
        <v>7216</v>
      </c>
      <c r="H112" s="273">
        <v>2000</v>
      </c>
      <c r="I112" s="273" t="s">
        <v>7217</v>
      </c>
      <c r="J112" s="274">
        <v>106446</v>
      </c>
      <c r="K112" s="275" t="s">
        <v>7218</v>
      </c>
      <c r="L112" s="273" t="s">
        <v>7219</v>
      </c>
      <c r="M112" s="273" t="s">
        <v>7220</v>
      </c>
      <c r="N112" s="273" t="s">
        <v>7221</v>
      </c>
      <c r="O112" s="273" t="s">
        <v>7222</v>
      </c>
      <c r="P112" s="276">
        <v>2381</v>
      </c>
      <c r="Q112" s="277">
        <v>6.39</v>
      </c>
      <c r="R112" s="277">
        <v>0</v>
      </c>
      <c r="S112" s="277">
        <v>12.876107804821018</v>
      </c>
      <c r="T112" s="277">
        <v>11.967708967816371</v>
      </c>
      <c r="U112" s="278">
        <f>SUM(R112:T112)</f>
        <v>24.843816772637389</v>
      </c>
      <c r="V112" s="762">
        <v>79</v>
      </c>
      <c r="W112" s="762">
        <v>100</v>
      </c>
      <c r="X112" s="1373" t="s">
        <v>7223</v>
      </c>
      <c r="Y112" s="279">
        <v>3</v>
      </c>
      <c r="Z112" s="280">
        <v>5</v>
      </c>
      <c r="AA112" s="280">
        <v>3</v>
      </c>
      <c r="AB112" s="281">
        <v>66</v>
      </c>
      <c r="AC112" s="282" t="s">
        <v>727</v>
      </c>
      <c r="AD112" s="278">
        <v>27.22</v>
      </c>
      <c r="AE112" s="283">
        <v>5</v>
      </c>
      <c r="AF112" s="284">
        <v>74</v>
      </c>
      <c r="AG112" s="285" t="s">
        <v>7224</v>
      </c>
      <c r="AH112" s="285" t="s">
        <v>7225</v>
      </c>
      <c r="AI112" s="284">
        <v>6</v>
      </c>
      <c r="AJ112" s="285" t="s">
        <v>7226</v>
      </c>
      <c r="AK112" s="285" t="s">
        <v>7227</v>
      </c>
      <c r="AL112" s="284">
        <v>40</v>
      </c>
      <c r="AM112" s="285" t="s">
        <v>7228</v>
      </c>
      <c r="AN112" s="285" t="s">
        <v>7229</v>
      </c>
      <c r="AO112" s="284">
        <v>11</v>
      </c>
      <c r="AP112" s="285" t="s">
        <v>7230</v>
      </c>
      <c r="AQ112" s="285"/>
      <c r="AR112" s="284">
        <v>17</v>
      </c>
      <c r="AS112" s="285"/>
      <c r="AT112" s="285"/>
      <c r="AU112" s="285"/>
      <c r="AV112" s="285"/>
      <c r="AW112" s="285"/>
      <c r="AX112" s="285"/>
    </row>
    <row r="113" spans="1:50" s="77" customFormat="1" ht="87" customHeight="1" x14ac:dyDescent="0.25">
      <c r="A113" s="271">
        <v>105</v>
      </c>
      <c r="B113" s="107" t="s">
        <v>7213</v>
      </c>
      <c r="C113" s="272" t="s">
        <v>7214</v>
      </c>
      <c r="D113" s="272"/>
      <c r="E113" s="273" t="s">
        <v>7215</v>
      </c>
      <c r="F113" s="273">
        <v>9864</v>
      </c>
      <c r="G113" s="273" t="s">
        <v>7231</v>
      </c>
      <c r="H113" s="273">
        <v>2019</v>
      </c>
      <c r="I113" s="273" t="s">
        <v>7232</v>
      </c>
      <c r="J113" s="286">
        <v>560597.25</v>
      </c>
      <c r="K113" s="287" t="s">
        <v>779</v>
      </c>
      <c r="L113" s="273" t="s">
        <v>7219</v>
      </c>
      <c r="M113" s="273" t="s">
        <v>7220</v>
      </c>
      <c r="N113" s="273" t="s">
        <v>7233</v>
      </c>
      <c r="O113" s="273" t="s">
        <v>7234</v>
      </c>
      <c r="P113" s="276">
        <v>7522</v>
      </c>
      <c r="Q113" s="277">
        <v>41.141571263553985</v>
      </c>
      <c r="R113" s="277">
        <v>33.154447058823528</v>
      </c>
      <c r="S113" s="277">
        <v>20.931132197977377</v>
      </c>
      <c r="T113" s="277">
        <v>18.070230491321084</v>
      </c>
      <c r="U113" s="278">
        <v>72.155809748121982</v>
      </c>
      <c r="V113" s="762">
        <v>75</v>
      </c>
      <c r="W113" s="762">
        <v>28</v>
      </c>
      <c r="X113" s="1373" t="s">
        <v>7223</v>
      </c>
      <c r="Y113" s="279">
        <v>3</v>
      </c>
      <c r="Z113" s="280">
        <v>5</v>
      </c>
      <c r="AA113" s="280">
        <v>3</v>
      </c>
      <c r="AB113" s="281">
        <v>66</v>
      </c>
      <c r="AC113" s="288" t="s">
        <v>7235</v>
      </c>
      <c r="AD113" s="278">
        <v>27.22</v>
      </c>
      <c r="AE113" s="283">
        <v>5</v>
      </c>
      <c r="AF113" s="284">
        <v>74</v>
      </c>
      <c r="AG113" s="285" t="s">
        <v>7236</v>
      </c>
      <c r="AH113" s="285" t="s">
        <v>7237</v>
      </c>
      <c r="AI113" s="284">
        <v>17</v>
      </c>
      <c r="AJ113" s="285" t="s">
        <v>7238</v>
      </c>
      <c r="AK113" s="285" t="s">
        <v>7239</v>
      </c>
      <c r="AL113" s="284">
        <v>6</v>
      </c>
      <c r="AM113" s="285" t="s">
        <v>7226</v>
      </c>
      <c r="AN113" s="285" t="s">
        <v>7227</v>
      </c>
      <c r="AO113" s="284">
        <v>6</v>
      </c>
      <c r="AP113" s="285"/>
      <c r="AQ113" s="285" t="s">
        <v>7240</v>
      </c>
      <c r="AR113" s="284">
        <v>23</v>
      </c>
      <c r="AS113" s="285" t="s">
        <v>7241</v>
      </c>
      <c r="AT113" s="285" t="s">
        <v>7242</v>
      </c>
      <c r="AU113" s="284">
        <v>6</v>
      </c>
      <c r="AV113" s="285" t="s">
        <v>7230</v>
      </c>
      <c r="AW113" s="285"/>
      <c r="AX113" s="284">
        <v>17</v>
      </c>
    </row>
    <row r="114" spans="1:50" s="77" customFormat="1" ht="285.60000000000002" x14ac:dyDescent="0.25">
      <c r="A114" s="271">
        <v>105</v>
      </c>
      <c r="B114" s="107" t="s">
        <v>7213</v>
      </c>
      <c r="C114" s="272" t="s">
        <v>7214</v>
      </c>
      <c r="D114" s="272"/>
      <c r="E114" s="273" t="s">
        <v>7243</v>
      </c>
      <c r="F114" s="273">
        <v>29616</v>
      </c>
      <c r="G114" s="273" t="s">
        <v>7244</v>
      </c>
      <c r="H114" s="273">
        <v>2014</v>
      </c>
      <c r="I114" s="273" t="s">
        <v>7245</v>
      </c>
      <c r="J114" s="289">
        <v>212786</v>
      </c>
      <c r="K114" s="290" t="s">
        <v>7246</v>
      </c>
      <c r="L114" s="273" t="s">
        <v>7219</v>
      </c>
      <c r="M114" s="273" t="s">
        <v>7220</v>
      </c>
      <c r="N114" s="276" t="s">
        <v>7247</v>
      </c>
      <c r="O114" s="276" t="s">
        <v>7248</v>
      </c>
      <c r="P114" s="276">
        <v>6751</v>
      </c>
      <c r="Q114" s="277">
        <v>43.89</v>
      </c>
      <c r="R114" s="277">
        <v>23.81</v>
      </c>
      <c r="S114" s="277">
        <v>12.81</v>
      </c>
      <c r="T114" s="277">
        <v>11.91</v>
      </c>
      <c r="U114" s="278">
        <v>48.52</v>
      </c>
      <c r="V114" s="762">
        <v>87</v>
      </c>
      <c r="W114" s="762">
        <v>100</v>
      </c>
      <c r="X114" s="1373" t="s">
        <v>7223</v>
      </c>
      <c r="Y114" s="279">
        <v>3</v>
      </c>
      <c r="Z114" s="280">
        <v>4</v>
      </c>
      <c r="AA114" s="280">
        <v>1</v>
      </c>
      <c r="AB114" s="281">
        <v>66</v>
      </c>
      <c r="AC114" s="282" t="s">
        <v>727</v>
      </c>
      <c r="AD114" s="278">
        <v>27.22</v>
      </c>
      <c r="AE114" s="291">
        <v>5</v>
      </c>
      <c r="AF114" s="284">
        <v>100</v>
      </c>
      <c r="AG114" s="285" t="s">
        <v>7249</v>
      </c>
      <c r="AH114" s="285" t="s">
        <v>7250</v>
      </c>
      <c r="AI114" s="284">
        <v>41</v>
      </c>
      <c r="AJ114" s="285" t="s">
        <v>7251</v>
      </c>
      <c r="AK114" s="285"/>
      <c r="AL114" s="284">
        <v>59</v>
      </c>
      <c r="AM114" s="285"/>
      <c r="AN114" s="285"/>
      <c r="AO114" s="285"/>
      <c r="AP114" s="285"/>
      <c r="AQ114" s="285"/>
      <c r="AR114" s="285"/>
      <c r="AS114" s="285"/>
      <c r="AT114" s="285"/>
      <c r="AU114" s="285"/>
      <c r="AV114" s="285"/>
      <c r="AW114" s="285"/>
      <c r="AX114" s="285"/>
    </row>
    <row r="115" spans="1:50" s="77" customFormat="1" ht="80.400000000000006" x14ac:dyDescent="0.25">
      <c r="A115" s="271">
        <v>105</v>
      </c>
      <c r="B115" s="107" t="s">
        <v>7213</v>
      </c>
      <c r="C115" s="272" t="s">
        <v>7214</v>
      </c>
      <c r="D115" s="272"/>
      <c r="E115" s="273" t="s">
        <v>7252</v>
      </c>
      <c r="F115" s="273">
        <v>24281</v>
      </c>
      <c r="G115" s="273" t="s">
        <v>7253</v>
      </c>
      <c r="H115" s="273">
        <v>2002</v>
      </c>
      <c r="I115" s="273" t="s">
        <v>7254</v>
      </c>
      <c r="J115" s="274">
        <v>96041</v>
      </c>
      <c r="K115" s="287" t="s">
        <v>939</v>
      </c>
      <c r="L115" s="273" t="s">
        <v>7255</v>
      </c>
      <c r="M115" s="273" t="s">
        <v>7256</v>
      </c>
      <c r="N115" s="282" t="s">
        <v>727</v>
      </c>
      <c r="O115" s="282" t="s">
        <v>727</v>
      </c>
      <c r="P115" s="273">
        <v>2683</v>
      </c>
      <c r="Q115" s="292" t="s">
        <v>727</v>
      </c>
      <c r="R115" s="292" t="s">
        <v>727</v>
      </c>
      <c r="S115" s="292" t="s">
        <v>727</v>
      </c>
      <c r="T115" s="292" t="s">
        <v>727</v>
      </c>
      <c r="U115" s="292" t="s">
        <v>727</v>
      </c>
      <c r="V115" s="763" t="s">
        <v>727</v>
      </c>
      <c r="W115" s="762">
        <v>100</v>
      </c>
      <c r="X115" s="293" t="s">
        <v>727</v>
      </c>
      <c r="Y115" s="279">
        <v>4</v>
      </c>
      <c r="Z115" s="279">
        <v>6</v>
      </c>
      <c r="AA115" s="279">
        <v>2</v>
      </c>
      <c r="AB115" s="294" t="s">
        <v>7257</v>
      </c>
      <c r="AC115" s="279">
        <v>218</v>
      </c>
      <c r="AD115" s="292" t="s">
        <v>727</v>
      </c>
      <c r="AE115" s="291">
        <v>5</v>
      </c>
      <c r="AF115" s="282" t="s">
        <v>727</v>
      </c>
      <c r="AG115" s="285"/>
      <c r="AH115" s="295"/>
      <c r="AI115" s="295"/>
      <c r="AJ115" s="285"/>
      <c r="AK115" s="295"/>
      <c r="AL115" s="295"/>
      <c r="AM115" s="285"/>
      <c r="AN115" s="295"/>
      <c r="AO115" s="295"/>
      <c r="AP115" s="285"/>
      <c r="AQ115" s="295"/>
      <c r="AR115" s="295"/>
      <c r="AS115" s="285"/>
      <c r="AT115" s="295"/>
      <c r="AU115" s="295"/>
      <c r="AV115" s="285"/>
      <c r="AW115" s="295"/>
      <c r="AX115" s="295"/>
    </row>
    <row r="116" spans="1:50" s="77" customFormat="1" ht="228.6" x14ac:dyDescent="0.25">
      <c r="A116" s="271">
        <v>105</v>
      </c>
      <c r="B116" s="107" t="s">
        <v>7213</v>
      </c>
      <c r="C116" s="272" t="s">
        <v>7214</v>
      </c>
      <c r="D116" s="272"/>
      <c r="E116" s="273" t="s">
        <v>7252</v>
      </c>
      <c r="F116" s="273">
        <v>24281</v>
      </c>
      <c r="G116" s="273" t="s">
        <v>7258</v>
      </c>
      <c r="H116" s="273">
        <v>2007</v>
      </c>
      <c r="I116" s="273" t="s">
        <v>7259</v>
      </c>
      <c r="J116" s="274">
        <v>73509.55</v>
      </c>
      <c r="K116" s="287" t="s">
        <v>656</v>
      </c>
      <c r="L116" s="273" t="s">
        <v>7219</v>
      </c>
      <c r="M116" s="273" t="s">
        <v>7220</v>
      </c>
      <c r="N116" s="273" t="s">
        <v>7260</v>
      </c>
      <c r="O116" s="273" t="s">
        <v>7261</v>
      </c>
      <c r="P116" s="273">
        <v>4712</v>
      </c>
      <c r="Q116" s="296">
        <v>9.2100000000000009</v>
      </c>
      <c r="R116" s="297">
        <v>8.648182352941177</v>
      </c>
      <c r="S116" s="296">
        <v>4.6539403075266961</v>
      </c>
      <c r="T116" s="296">
        <v>4.3256086387546002</v>
      </c>
      <c r="U116" s="278">
        <f t="shared" ref="U116:U136" si="9">SUM(R116:T116)</f>
        <v>17.627731299222475</v>
      </c>
      <c r="V116" s="762">
        <v>92</v>
      </c>
      <c r="W116" s="762">
        <v>100</v>
      </c>
      <c r="X116" s="1373" t="s">
        <v>7223</v>
      </c>
      <c r="Y116" s="279">
        <v>4</v>
      </c>
      <c r="Z116" s="279">
        <v>6</v>
      </c>
      <c r="AA116" s="279">
        <v>2</v>
      </c>
      <c r="AB116" s="294" t="s">
        <v>7257</v>
      </c>
      <c r="AC116" s="279">
        <v>96</v>
      </c>
      <c r="AD116" s="278">
        <v>19.2</v>
      </c>
      <c r="AE116" s="291">
        <v>5</v>
      </c>
      <c r="AF116" s="284">
        <v>100</v>
      </c>
      <c r="AG116" s="285" t="s">
        <v>7249</v>
      </c>
      <c r="AH116" s="285" t="s">
        <v>7250</v>
      </c>
      <c r="AI116" s="284">
        <v>38</v>
      </c>
      <c r="AJ116" s="285" t="s">
        <v>827</v>
      </c>
      <c r="AK116" s="285" t="s">
        <v>7262</v>
      </c>
      <c r="AL116" s="284">
        <v>38</v>
      </c>
      <c r="AM116" s="285" t="s">
        <v>7263</v>
      </c>
      <c r="AN116" s="285" t="s">
        <v>7264</v>
      </c>
      <c r="AO116" s="284">
        <v>4</v>
      </c>
      <c r="AP116" s="285" t="s">
        <v>7265</v>
      </c>
      <c r="AQ116" s="285" t="s">
        <v>7266</v>
      </c>
      <c r="AR116" s="284">
        <v>17</v>
      </c>
      <c r="AS116" s="285"/>
      <c r="AT116" s="285" t="s">
        <v>7267</v>
      </c>
      <c r="AU116" s="284">
        <v>4</v>
      </c>
      <c r="AV116" s="285"/>
      <c r="AW116" s="285"/>
      <c r="AX116" s="285"/>
    </row>
    <row r="117" spans="1:50" s="77" customFormat="1" ht="228.6" x14ac:dyDescent="0.25">
      <c r="A117" s="271">
        <v>105</v>
      </c>
      <c r="B117" s="107" t="s">
        <v>7213</v>
      </c>
      <c r="C117" s="272" t="s">
        <v>7214</v>
      </c>
      <c r="D117" s="272"/>
      <c r="E117" s="273" t="s">
        <v>7252</v>
      </c>
      <c r="F117" s="273">
        <v>24281</v>
      </c>
      <c r="G117" s="273" t="s">
        <v>7268</v>
      </c>
      <c r="H117" s="273">
        <v>2018</v>
      </c>
      <c r="I117" s="273" t="s">
        <v>7269</v>
      </c>
      <c r="J117" s="274">
        <v>53811</v>
      </c>
      <c r="K117" s="287" t="s">
        <v>7246</v>
      </c>
      <c r="L117" s="273" t="s">
        <v>7219</v>
      </c>
      <c r="M117" s="273" t="s">
        <v>7220</v>
      </c>
      <c r="N117" s="273" t="s">
        <v>7260</v>
      </c>
      <c r="O117" s="273" t="s">
        <v>7261</v>
      </c>
      <c r="P117" s="273">
        <v>7148</v>
      </c>
      <c r="Q117" s="296">
        <v>6.7452235644112388</v>
      </c>
      <c r="R117" s="297">
        <v>6.3307058823529418</v>
      </c>
      <c r="S117" s="296">
        <v>3.4068115216093564</v>
      </c>
      <c r="T117" s="296">
        <v>3.1664637650485385</v>
      </c>
      <c r="U117" s="278">
        <v>12.903981169010837</v>
      </c>
      <c r="V117" s="762">
        <v>100</v>
      </c>
      <c r="W117" s="762">
        <v>58</v>
      </c>
      <c r="X117" s="1373" t="s">
        <v>7223</v>
      </c>
      <c r="Y117" s="279">
        <v>4</v>
      </c>
      <c r="Z117" s="279">
        <v>6</v>
      </c>
      <c r="AA117" s="279">
        <v>2</v>
      </c>
      <c r="AB117" s="294" t="s">
        <v>7257</v>
      </c>
      <c r="AC117" s="282" t="s">
        <v>727</v>
      </c>
      <c r="AD117" s="278">
        <v>19.2</v>
      </c>
      <c r="AE117" s="291">
        <v>5</v>
      </c>
      <c r="AF117" s="284">
        <v>100</v>
      </c>
      <c r="AG117" s="285" t="s">
        <v>7270</v>
      </c>
      <c r="AH117" s="285" t="s">
        <v>7271</v>
      </c>
      <c r="AI117" s="284">
        <v>46</v>
      </c>
      <c r="AJ117" s="285" t="s">
        <v>7238</v>
      </c>
      <c r="AK117" s="285" t="s">
        <v>7239</v>
      </c>
      <c r="AL117" s="284">
        <v>35</v>
      </c>
      <c r="AM117" s="285" t="s">
        <v>7249</v>
      </c>
      <c r="AN117" s="285" t="s">
        <v>7250</v>
      </c>
      <c r="AO117" s="284">
        <v>8</v>
      </c>
      <c r="AP117" s="285" t="s">
        <v>7272</v>
      </c>
      <c r="AQ117" s="285" t="s">
        <v>7273</v>
      </c>
      <c r="AR117" s="284">
        <v>8</v>
      </c>
      <c r="AS117" s="285" t="s">
        <v>7265</v>
      </c>
      <c r="AT117" s="285" t="s">
        <v>7266</v>
      </c>
      <c r="AU117" s="284">
        <v>4</v>
      </c>
      <c r="AV117" s="285"/>
      <c r="AW117" s="285"/>
      <c r="AX117" s="285"/>
    </row>
    <row r="118" spans="1:50" s="77" customFormat="1" ht="228.6" x14ac:dyDescent="0.25">
      <c r="A118" s="271">
        <v>105</v>
      </c>
      <c r="B118" s="107" t="s">
        <v>7213</v>
      </c>
      <c r="C118" s="272" t="s">
        <v>7214</v>
      </c>
      <c r="D118" s="272"/>
      <c r="E118" s="273" t="s">
        <v>7252</v>
      </c>
      <c r="F118" s="273">
        <v>24281</v>
      </c>
      <c r="G118" s="273" t="s">
        <v>7274</v>
      </c>
      <c r="H118" s="273">
        <v>2008</v>
      </c>
      <c r="I118" s="273" t="s">
        <v>7275</v>
      </c>
      <c r="J118" s="274">
        <v>55524.42</v>
      </c>
      <c r="K118" s="287" t="s">
        <v>7276</v>
      </c>
      <c r="L118" s="298" t="s">
        <v>7219</v>
      </c>
      <c r="M118" s="298" t="s">
        <v>7220</v>
      </c>
      <c r="N118" s="273" t="s">
        <v>7260</v>
      </c>
      <c r="O118" s="273" t="s">
        <v>7261</v>
      </c>
      <c r="P118" s="273">
        <v>4928</v>
      </c>
      <c r="Q118" s="296">
        <v>6.96</v>
      </c>
      <c r="R118" s="297">
        <v>6.5322823529411762</v>
      </c>
      <c r="S118" s="296">
        <v>3.5152893234966269</v>
      </c>
      <c r="T118" s="296">
        <v>3.2672885470505357</v>
      </c>
      <c r="U118" s="278">
        <f t="shared" si="9"/>
        <v>13.314860223488338</v>
      </c>
      <c r="V118" s="762">
        <v>79</v>
      </c>
      <c r="W118" s="762">
        <v>100</v>
      </c>
      <c r="X118" s="1373" t="s">
        <v>7223</v>
      </c>
      <c r="Y118" s="279">
        <v>4</v>
      </c>
      <c r="Z118" s="279">
        <v>6</v>
      </c>
      <c r="AA118" s="279">
        <v>2</v>
      </c>
      <c r="AB118" s="294" t="s">
        <v>7257</v>
      </c>
      <c r="AC118" s="282" t="s">
        <v>727</v>
      </c>
      <c r="AD118" s="278">
        <v>19.2</v>
      </c>
      <c r="AE118" s="291">
        <v>5</v>
      </c>
      <c r="AF118" s="284">
        <v>74</v>
      </c>
      <c r="AG118" s="285" t="s">
        <v>7249</v>
      </c>
      <c r="AH118" s="285" t="s">
        <v>7250</v>
      </c>
      <c r="AI118" s="284">
        <v>17</v>
      </c>
      <c r="AJ118" s="285" t="s">
        <v>827</v>
      </c>
      <c r="AK118" s="285" t="s">
        <v>7262</v>
      </c>
      <c r="AL118" s="284">
        <v>57</v>
      </c>
      <c r="AM118" s="285"/>
      <c r="AN118" s="285"/>
      <c r="AO118" s="285"/>
      <c r="AP118" s="285"/>
      <c r="AQ118" s="285"/>
      <c r="AR118" s="285"/>
      <c r="AS118" s="285"/>
      <c r="AT118" s="285"/>
      <c r="AU118" s="285"/>
      <c r="AV118" s="285"/>
      <c r="AW118" s="285"/>
      <c r="AX118" s="285"/>
    </row>
    <row r="119" spans="1:50" s="77" customFormat="1" ht="57.6" x14ac:dyDescent="0.25">
      <c r="A119" s="271">
        <v>105</v>
      </c>
      <c r="B119" s="107" t="s">
        <v>7213</v>
      </c>
      <c r="C119" s="272" t="s">
        <v>7214</v>
      </c>
      <c r="D119" s="272"/>
      <c r="E119" s="273" t="s">
        <v>7252</v>
      </c>
      <c r="F119" s="273">
        <v>24281</v>
      </c>
      <c r="G119" s="276" t="s">
        <v>7277</v>
      </c>
      <c r="H119" s="276">
        <v>2007</v>
      </c>
      <c r="I119" s="276" t="s">
        <v>7278</v>
      </c>
      <c r="J119" s="277">
        <v>36091.269999999997</v>
      </c>
      <c r="K119" s="287" t="s">
        <v>656</v>
      </c>
      <c r="L119" s="273" t="s">
        <v>7279</v>
      </c>
      <c r="M119" s="273" t="s">
        <v>7280</v>
      </c>
      <c r="N119" s="282" t="s">
        <v>727</v>
      </c>
      <c r="O119" s="282" t="s">
        <v>727</v>
      </c>
      <c r="P119" s="273">
        <v>4715</v>
      </c>
      <c r="Q119" s="296">
        <v>4.25</v>
      </c>
      <c r="R119" s="297">
        <v>4.2460294117647059</v>
      </c>
      <c r="S119" s="296">
        <v>2.2849631946166045</v>
      </c>
      <c r="T119" s="296">
        <v>2.1237609167193203</v>
      </c>
      <c r="U119" s="278">
        <f t="shared" si="9"/>
        <v>8.6547535231006307</v>
      </c>
      <c r="V119" s="763" t="s">
        <v>727</v>
      </c>
      <c r="W119" s="762">
        <v>100</v>
      </c>
      <c r="X119" s="1373" t="s">
        <v>7223</v>
      </c>
      <c r="Y119" s="279">
        <v>4</v>
      </c>
      <c r="Z119" s="279">
        <v>6</v>
      </c>
      <c r="AA119" s="279">
        <v>2</v>
      </c>
      <c r="AB119" s="294" t="s">
        <v>7257</v>
      </c>
      <c r="AC119" s="279">
        <v>96</v>
      </c>
      <c r="AD119" s="278">
        <v>19.2</v>
      </c>
      <c r="AE119" s="291">
        <v>5</v>
      </c>
      <c r="AF119" s="282" t="s">
        <v>727</v>
      </c>
      <c r="AG119" s="285"/>
      <c r="AH119" s="295"/>
      <c r="AI119" s="295"/>
      <c r="AJ119" s="285"/>
      <c r="AK119" s="295"/>
      <c r="AL119" s="295"/>
      <c r="AM119" s="285"/>
      <c r="AN119" s="295"/>
      <c r="AO119" s="295"/>
      <c r="AP119" s="285"/>
      <c r="AQ119" s="295"/>
      <c r="AR119" s="295"/>
      <c r="AS119" s="285"/>
      <c r="AT119" s="295"/>
      <c r="AU119" s="295"/>
      <c r="AV119" s="285"/>
      <c r="AW119" s="295"/>
      <c r="AX119" s="295"/>
    </row>
    <row r="120" spans="1:50" s="77" customFormat="1" ht="228.6" x14ac:dyDescent="0.25">
      <c r="A120" s="271">
        <v>105</v>
      </c>
      <c r="B120" s="107" t="s">
        <v>7213</v>
      </c>
      <c r="C120" s="272" t="s">
        <v>7214</v>
      </c>
      <c r="D120" s="272"/>
      <c r="E120" s="273" t="s">
        <v>7252</v>
      </c>
      <c r="F120" s="273">
        <v>24281</v>
      </c>
      <c r="G120" s="276" t="s">
        <v>7281</v>
      </c>
      <c r="H120" s="276">
        <v>2015</v>
      </c>
      <c r="I120" s="276" t="s">
        <v>7282</v>
      </c>
      <c r="J120" s="277">
        <v>138713</v>
      </c>
      <c r="K120" s="299" t="s">
        <v>648</v>
      </c>
      <c r="L120" s="300" t="s">
        <v>7219</v>
      </c>
      <c r="M120" s="300" t="s">
        <v>7220</v>
      </c>
      <c r="N120" s="276" t="s">
        <v>7283</v>
      </c>
      <c r="O120" s="276" t="s">
        <v>7284</v>
      </c>
      <c r="P120" s="273">
        <v>6891</v>
      </c>
      <c r="Q120" s="296">
        <v>9.9600000000000009</v>
      </c>
      <c r="R120" s="297">
        <v>8.8800000000000008</v>
      </c>
      <c r="S120" s="296">
        <v>2.8182119307637215</v>
      </c>
      <c r="T120" s="296">
        <v>2.4330140711266699</v>
      </c>
      <c r="U120" s="278">
        <v>14.131226001890393</v>
      </c>
      <c r="V120" s="762">
        <v>100</v>
      </c>
      <c r="W120" s="762">
        <v>100</v>
      </c>
      <c r="X120" s="1373" t="s">
        <v>7223</v>
      </c>
      <c r="Y120" s="279">
        <v>4</v>
      </c>
      <c r="Z120" s="279">
        <v>6</v>
      </c>
      <c r="AA120" s="279">
        <v>2</v>
      </c>
      <c r="AB120" s="294" t="s">
        <v>7257</v>
      </c>
      <c r="AC120" s="279">
        <v>17</v>
      </c>
      <c r="AD120" s="278">
        <v>19.2</v>
      </c>
      <c r="AE120" s="291">
        <v>5</v>
      </c>
      <c r="AF120" s="284">
        <v>100</v>
      </c>
      <c r="AG120" s="285" t="s">
        <v>827</v>
      </c>
      <c r="AH120" s="285" t="s">
        <v>7262</v>
      </c>
      <c r="AI120" s="284">
        <v>3</v>
      </c>
      <c r="AJ120" s="285" t="s">
        <v>7238</v>
      </c>
      <c r="AK120" s="285" t="s">
        <v>7239</v>
      </c>
      <c r="AL120" s="284">
        <v>6</v>
      </c>
      <c r="AM120" s="285"/>
      <c r="AN120" s="285" t="s">
        <v>7285</v>
      </c>
      <c r="AO120" s="284">
        <v>6</v>
      </c>
      <c r="AP120" s="285"/>
      <c r="AQ120" s="285" t="s">
        <v>7286</v>
      </c>
      <c r="AR120" s="284">
        <v>11</v>
      </c>
      <c r="AS120" s="285"/>
      <c r="AT120" s="285" t="s">
        <v>7287</v>
      </c>
      <c r="AU120" s="284">
        <v>19</v>
      </c>
      <c r="AV120" s="285" t="s">
        <v>7288</v>
      </c>
      <c r="AW120" s="285" t="s">
        <v>7289</v>
      </c>
      <c r="AX120" s="284">
        <v>56</v>
      </c>
    </row>
    <row r="121" spans="1:50" s="77" customFormat="1" ht="228.6" x14ac:dyDescent="0.25">
      <c r="A121" s="271">
        <v>105</v>
      </c>
      <c r="B121" s="107" t="s">
        <v>7213</v>
      </c>
      <c r="C121" s="272" t="s">
        <v>7214</v>
      </c>
      <c r="D121" s="272"/>
      <c r="E121" s="273" t="s">
        <v>7252</v>
      </c>
      <c r="F121" s="273">
        <v>24281</v>
      </c>
      <c r="G121" s="276" t="s">
        <v>7290</v>
      </c>
      <c r="H121" s="276">
        <v>2020</v>
      </c>
      <c r="I121" s="276" t="s">
        <v>7291</v>
      </c>
      <c r="J121" s="1374">
        <v>243785.82</v>
      </c>
      <c r="K121" s="299" t="s">
        <v>771</v>
      </c>
      <c r="L121" s="300" t="s">
        <v>7219</v>
      </c>
      <c r="M121" s="300" t="s">
        <v>7220</v>
      </c>
      <c r="N121" s="276" t="s">
        <v>7283</v>
      </c>
      <c r="O121" s="276" t="s">
        <v>7284</v>
      </c>
      <c r="P121" s="273">
        <v>7861</v>
      </c>
      <c r="Q121" s="301">
        <v>32.15</v>
      </c>
      <c r="R121" s="302">
        <v>28.680684705882356</v>
      </c>
      <c r="S121" s="301">
        <v>9.1022801599763774</v>
      </c>
      <c r="T121" s="301">
        <v>7.858165479612528</v>
      </c>
      <c r="U121" s="278">
        <v>45.641130345471261</v>
      </c>
      <c r="V121" s="763" t="s">
        <v>727</v>
      </c>
      <c r="W121" s="303">
        <v>0</v>
      </c>
      <c r="X121" s="1373" t="s">
        <v>7223</v>
      </c>
      <c r="Y121" s="279">
        <v>4</v>
      </c>
      <c r="Z121" s="279">
        <v>6</v>
      </c>
      <c r="AA121" s="279">
        <v>2</v>
      </c>
      <c r="AB121" s="294" t="s">
        <v>7257</v>
      </c>
      <c r="AC121" s="279">
        <v>159</v>
      </c>
      <c r="AD121" s="278">
        <v>19.2</v>
      </c>
      <c r="AE121" s="291">
        <v>5</v>
      </c>
      <c r="AF121" s="284">
        <v>100</v>
      </c>
      <c r="AG121" s="285" t="s">
        <v>7292</v>
      </c>
      <c r="AH121" s="285" t="s">
        <v>7293</v>
      </c>
      <c r="AI121" s="284">
        <v>32</v>
      </c>
      <c r="AJ121" s="285" t="s">
        <v>7270</v>
      </c>
      <c r="AK121" s="285" t="s">
        <v>7271</v>
      </c>
      <c r="AL121" s="284">
        <v>21</v>
      </c>
      <c r="AM121" s="285"/>
      <c r="AN121" s="285" t="s">
        <v>7287</v>
      </c>
      <c r="AO121" s="284">
        <v>21</v>
      </c>
      <c r="AP121" s="285"/>
      <c r="AQ121" s="285" t="s">
        <v>7285</v>
      </c>
      <c r="AR121" s="284">
        <v>26</v>
      </c>
      <c r="AS121" s="285"/>
      <c r="AT121" s="285"/>
      <c r="AU121" s="285"/>
      <c r="AV121" s="285"/>
      <c r="AW121" s="285"/>
      <c r="AX121" s="285"/>
    </row>
    <row r="122" spans="1:50" s="77" customFormat="1" ht="57.6" x14ac:dyDescent="0.25">
      <c r="A122" s="271">
        <v>105</v>
      </c>
      <c r="B122" s="107" t="s">
        <v>7213</v>
      </c>
      <c r="C122" s="304" t="s">
        <v>7214</v>
      </c>
      <c r="D122" s="304"/>
      <c r="E122" s="273" t="s">
        <v>7252</v>
      </c>
      <c r="F122" s="276">
        <v>24281</v>
      </c>
      <c r="G122" s="276" t="s">
        <v>7294</v>
      </c>
      <c r="H122" s="276">
        <v>2005</v>
      </c>
      <c r="I122" s="276" t="s">
        <v>7295</v>
      </c>
      <c r="J122" s="274">
        <v>84206.29</v>
      </c>
      <c r="K122" s="299" t="s">
        <v>675</v>
      </c>
      <c r="L122" s="273" t="s">
        <v>7255</v>
      </c>
      <c r="M122" s="273" t="s">
        <v>7256</v>
      </c>
      <c r="N122" s="282" t="s">
        <v>727</v>
      </c>
      <c r="O122" s="282" t="s">
        <v>727</v>
      </c>
      <c r="P122" s="273">
        <v>4545</v>
      </c>
      <c r="Q122" s="292" t="s">
        <v>727</v>
      </c>
      <c r="R122" s="292" t="s">
        <v>727</v>
      </c>
      <c r="S122" s="292" t="s">
        <v>727</v>
      </c>
      <c r="T122" s="292" t="s">
        <v>727</v>
      </c>
      <c r="U122" s="292" t="s">
        <v>727</v>
      </c>
      <c r="V122" s="763" t="s">
        <v>727</v>
      </c>
      <c r="W122" s="762">
        <v>100</v>
      </c>
      <c r="X122" s="293" t="s">
        <v>727</v>
      </c>
      <c r="Y122" s="279" t="s">
        <v>7296</v>
      </c>
      <c r="Z122" s="279" t="s">
        <v>7296</v>
      </c>
      <c r="AA122" s="279" t="s">
        <v>7296</v>
      </c>
      <c r="AB122" s="294" t="s">
        <v>7257</v>
      </c>
      <c r="AC122" s="279">
        <v>188</v>
      </c>
      <c r="AD122" s="292" t="s">
        <v>727</v>
      </c>
      <c r="AE122" s="291">
        <v>5</v>
      </c>
      <c r="AF122" s="282" t="s">
        <v>727</v>
      </c>
      <c r="AG122" s="285"/>
      <c r="AH122" s="295"/>
      <c r="AI122" s="295"/>
      <c r="AJ122" s="285"/>
      <c r="AK122" s="295"/>
      <c r="AL122" s="295"/>
      <c r="AM122" s="285"/>
      <c r="AN122" s="295"/>
      <c r="AO122" s="295"/>
      <c r="AP122" s="285"/>
      <c r="AQ122" s="295"/>
      <c r="AR122" s="295"/>
      <c r="AS122" s="285"/>
      <c r="AT122" s="295"/>
      <c r="AU122" s="295"/>
      <c r="AV122" s="285"/>
      <c r="AW122" s="295"/>
      <c r="AX122" s="295"/>
    </row>
    <row r="123" spans="1:50" s="77" customFormat="1" ht="228.6" x14ac:dyDescent="0.25">
      <c r="A123" s="271">
        <v>105</v>
      </c>
      <c r="B123" s="107" t="s">
        <v>7213</v>
      </c>
      <c r="C123" s="304" t="s">
        <v>7214</v>
      </c>
      <c r="D123" s="304"/>
      <c r="E123" s="273" t="s">
        <v>7252</v>
      </c>
      <c r="F123" s="276">
        <v>24281</v>
      </c>
      <c r="G123" s="276" t="s">
        <v>7297</v>
      </c>
      <c r="H123" s="276">
        <v>2016</v>
      </c>
      <c r="I123" s="276" t="s">
        <v>7298</v>
      </c>
      <c r="J123" s="274">
        <v>78400</v>
      </c>
      <c r="K123" s="290" t="s">
        <v>7299</v>
      </c>
      <c r="L123" s="273" t="s">
        <v>7219</v>
      </c>
      <c r="M123" s="273" t="s">
        <v>7220</v>
      </c>
      <c r="N123" s="276" t="s">
        <v>7300</v>
      </c>
      <c r="O123" s="276" t="s">
        <v>7301</v>
      </c>
      <c r="P123" s="273">
        <v>6954</v>
      </c>
      <c r="Q123" s="296">
        <v>12.89</v>
      </c>
      <c r="R123" s="297">
        <v>9.5685941176470592</v>
      </c>
      <c r="S123" s="296">
        <v>5.1492514881275184</v>
      </c>
      <c r="T123" s="296">
        <v>4.7859760221122265</v>
      </c>
      <c r="U123" s="278">
        <f>SUM(R123:T123)</f>
        <v>19.503821627886804</v>
      </c>
      <c r="V123" s="762">
        <v>75</v>
      </c>
      <c r="W123" s="762">
        <v>90</v>
      </c>
      <c r="X123" s="1373" t="s">
        <v>7223</v>
      </c>
      <c r="Y123" s="279" t="s">
        <v>7296</v>
      </c>
      <c r="Z123" s="279" t="s">
        <v>7296</v>
      </c>
      <c r="AA123" s="279" t="s">
        <v>7296</v>
      </c>
      <c r="AB123" s="294" t="s">
        <v>7257</v>
      </c>
      <c r="AC123" s="279">
        <v>188</v>
      </c>
      <c r="AD123" s="278">
        <v>19.2</v>
      </c>
      <c r="AE123" s="291">
        <v>5</v>
      </c>
      <c r="AF123" s="284">
        <v>86</v>
      </c>
      <c r="AG123" s="285" t="s">
        <v>7249</v>
      </c>
      <c r="AH123" s="285" t="s">
        <v>7250</v>
      </c>
      <c r="AI123" s="284">
        <v>38</v>
      </c>
      <c r="AJ123" s="285" t="s">
        <v>7292</v>
      </c>
      <c r="AK123" s="285" t="s">
        <v>7293</v>
      </c>
      <c r="AL123" s="284">
        <v>48</v>
      </c>
      <c r="AM123" s="285"/>
      <c r="AN123" s="285"/>
      <c r="AO123" s="285"/>
      <c r="AP123" s="285"/>
      <c r="AQ123" s="285"/>
      <c r="AR123" s="285"/>
      <c r="AS123" s="285"/>
      <c r="AT123" s="285"/>
      <c r="AU123" s="285"/>
      <c r="AV123" s="285"/>
      <c r="AW123" s="285"/>
      <c r="AX123" s="285"/>
    </row>
    <row r="124" spans="1:50" s="77" customFormat="1" ht="49.5" customHeight="1" x14ac:dyDescent="0.25">
      <c r="A124" s="271">
        <v>105</v>
      </c>
      <c r="B124" s="107" t="s">
        <v>7213</v>
      </c>
      <c r="C124" s="272" t="s">
        <v>7214</v>
      </c>
      <c r="D124" s="272"/>
      <c r="E124" s="305" t="s">
        <v>7302</v>
      </c>
      <c r="F124" s="298">
        <v>28043</v>
      </c>
      <c r="G124" s="298" t="s">
        <v>7303</v>
      </c>
      <c r="H124" s="305">
        <v>2020</v>
      </c>
      <c r="I124" s="305" t="s">
        <v>7304</v>
      </c>
      <c r="J124" s="1374">
        <v>168447.8</v>
      </c>
      <c r="K124" s="299" t="s">
        <v>771</v>
      </c>
      <c r="L124" s="300" t="s">
        <v>7219</v>
      </c>
      <c r="M124" s="300" t="s">
        <v>7220</v>
      </c>
      <c r="N124" s="305" t="s">
        <v>7305</v>
      </c>
      <c r="O124" s="305" t="s">
        <v>7306</v>
      </c>
      <c r="P124" s="298">
        <v>7857</v>
      </c>
      <c r="Q124" s="296">
        <v>22.22</v>
      </c>
      <c r="R124" s="297">
        <v>19.817388235294118</v>
      </c>
      <c r="S124" s="296">
        <v>6.2893693650092874</v>
      </c>
      <c r="T124" s="296">
        <v>5.4297279762894943</v>
      </c>
      <c r="U124" s="278">
        <v>31.536485576592899</v>
      </c>
      <c r="V124" s="763" t="s">
        <v>727</v>
      </c>
      <c r="W124" s="303">
        <v>0</v>
      </c>
      <c r="X124" s="1373" t="s">
        <v>7223</v>
      </c>
      <c r="Y124" s="279">
        <v>2</v>
      </c>
      <c r="Z124" s="279">
        <v>1</v>
      </c>
      <c r="AA124" s="279">
        <v>1</v>
      </c>
      <c r="AB124" s="294">
        <v>60</v>
      </c>
      <c r="AC124" s="279">
        <v>24</v>
      </c>
      <c r="AD124" s="278">
        <v>16.510000000000002</v>
      </c>
      <c r="AE124" s="291">
        <v>5</v>
      </c>
      <c r="AF124" s="284">
        <v>84</v>
      </c>
      <c r="AG124" s="285" t="s">
        <v>7265</v>
      </c>
      <c r="AH124" s="285" t="s">
        <v>7266</v>
      </c>
      <c r="AI124" s="284">
        <v>56</v>
      </c>
      <c r="AJ124" s="285" t="s">
        <v>2850</v>
      </c>
      <c r="AK124" s="285" t="s">
        <v>7307</v>
      </c>
      <c r="AL124" s="284">
        <v>20</v>
      </c>
      <c r="AM124" s="285" t="s">
        <v>7308</v>
      </c>
      <c r="AN124" s="285" t="s">
        <v>7309</v>
      </c>
      <c r="AO124" s="284">
        <v>8</v>
      </c>
      <c r="AP124" s="285"/>
      <c r="AQ124" s="285"/>
      <c r="AR124" s="285"/>
      <c r="AS124" s="285"/>
      <c r="AT124" s="285"/>
      <c r="AU124" s="285"/>
      <c r="AV124" s="285"/>
      <c r="AW124" s="285"/>
      <c r="AX124" s="285"/>
    </row>
    <row r="125" spans="1:50" s="77" customFormat="1" ht="228.6" x14ac:dyDescent="0.25">
      <c r="A125" s="271">
        <v>105</v>
      </c>
      <c r="B125" s="107" t="s">
        <v>7213</v>
      </c>
      <c r="C125" s="306" t="s">
        <v>7214</v>
      </c>
      <c r="D125" s="306"/>
      <c r="E125" s="298" t="s">
        <v>7310</v>
      </c>
      <c r="F125" s="298">
        <v>18343</v>
      </c>
      <c r="G125" s="276" t="s">
        <v>7311</v>
      </c>
      <c r="H125" s="276">
        <v>2001</v>
      </c>
      <c r="I125" s="276" t="s">
        <v>7312</v>
      </c>
      <c r="J125" s="307">
        <v>144422.72</v>
      </c>
      <c r="K125" s="290" t="s">
        <v>7299</v>
      </c>
      <c r="L125" s="273" t="s">
        <v>7313</v>
      </c>
      <c r="M125" s="273" t="s">
        <v>7314</v>
      </c>
      <c r="N125" s="276" t="s">
        <v>7315</v>
      </c>
      <c r="O125" s="276" t="s">
        <v>7316</v>
      </c>
      <c r="P125" s="273">
        <v>5064</v>
      </c>
      <c r="Q125" s="296">
        <v>18.04</v>
      </c>
      <c r="R125" s="297">
        <v>16.929550588235294</v>
      </c>
      <c r="S125" s="296">
        <v>9.1104829495304287</v>
      </c>
      <c r="T125" s="296">
        <v>8.4677458552661626</v>
      </c>
      <c r="U125" s="278">
        <f t="shared" si="9"/>
        <v>34.507779393031882</v>
      </c>
      <c r="V125" s="762">
        <v>100</v>
      </c>
      <c r="W125" s="762">
        <v>100</v>
      </c>
      <c r="X125" s="1373" t="s">
        <v>7223</v>
      </c>
      <c r="Y125" s="279">
        <v>2</v>
      </c>
      <c r="Z125" s="279">
        <v>1</v>
      </c>
      <c r="AA125" s="279" t="s">
        <v>7296</v>
      </c>
      <c r="AB125" s="294">
        <v>60</v>
      </c>
      <c r="AC125" s="282" t="s">
        <v>727</v>
      </c>
      <c r="AD125" s="278">
        <v>16.510000000000002</v>
      </c>
      <c r="AE125" s="291">
        <v>5</v>
      </c>
      <c r="AF125" s="284">
        <v>100</v>
      </c>
      <c r="AG125" s="285" t="s">
        <v>7249</v>
      </c>
      <c r="AH125" s="285" t="s">
        <v>7250</v>
      </c>
      <c r="AI125" s="284">
        <v>50</v>
      </c>
      <c r="AJ125" s="285" t="s">
        <v>7317</v>
      </c>
      <c r="AK125" s="285" t="s">
        <v>7318</v>
      </c>
      <c r="AL125" s="284">
        <v>8</v>
      </c>
      <c r="AM125" s="285" t="s">
        <v>7319</v>
      </c>
      <c r="AN125" s="285" t="s">
        <v>7320</v>
      </c>
      <c r="AO125" s="284">
        <v>4</v>
      </c>
      <c r="AP125" s="285" t="s">
        <v>7236</v>
      </c>
      <c r="AQ125" s="285" t="s">
        <v>7237</v>
      </c>
      <c r="AR125" s="284">
        <v>2</v>
      </c>
      <c r="AS125" s="285" t="s">
        <v>7265</v>
      </c>
      <c r="AT125" s="285" t="s">
        <v>7266</v>
      </c>
      <c r="AU125" s="284">
        <v>25</v>
      </c>
      <c r="AV125" s="285" t="s">
        <v>7321</v>
      </c>
      <c r="AW125" s="285"/>
      <c r="AX125" s="284">
        <v>10</v>
      </c>
    </row>
    <row r="126" spans="1:50" s="77" customFormat="1" ht="228.6" x14ac:dyDescent="0.25">
      <c r="A126" s="271">
        <v>105</v>
      </c>
      <c r="B126" s="107" t="s">
        <v>7213</v>
      </c>
      <c r="C126" s="306" t="s">
        <v>7214</v>
      </c>
      <c r="D126" s="306"/>
      <c r="E126" s="298" t="s">
        <v>7310</v>
      </c>
      <c r="F126" s="298">
        <v>18343</v>
      </c>
      <c r="G126" s="298" t="s">
        <v>7322</v>
      </c>
      <c r="H126" s="286" t="s">
        <v>7323</v>
      </c>
      <c r="I126" s="298" t="s">
        <v>7324</v>
      </c>
      <c r="J126" s="274">
        <v>44833</v>
      </c>
      <c r="K126" s="290" t="s">
        <v>7246</v>
      </c>
      <c r="L126" s="273" t="s">
        <v>7313</v>
      </c>
      <c r="M126" s="273" t="s">
        <v>7314</v>
      </c>
      <c r="N126" s="298" t="s">
        <v>7325</v>
      </c>
      <c r="O126" s="298" t="s">
        <v>7326</v>
      </c>
      <c r="P126" s="308" t="s">
        <v>7327</v>
      </c>
      <c r="Q126" s="296">
        <v>8.5500000000000007</v>
      </c>
      <c r="R126" s="297">
        <v>8.0301600000000004</v>
      </c>
      <c r="S126" s="296">
        <v>4.3213572256809201</v>
      </c>
      <c r="T126" s="296">
        <v>4.0164890203510151</v>
      </c>
      <c r="U126" s="278">
        <f t="shared" si="9"/>
        <v>16.368006246031936</v>
      </c>
      <c r="V126" s="762">
        <v>95</v>
      </c>
      <c r="W126" s="762">
        <v>100</v>
      </c>
      <c r="X126" s="1373" t="s">
        <v>7223</v>
      </c>
      <c r="Y126" s="279">
        <v>2</v>
      </c>
      <c r="Z126" s="279">
        <v>1</v>
      </c>
      <c r="AA126" s="279" t="s">
        <v>7296</v>
      </c>
      <c r="AB126" s="294">
        <v>60</v>
      </c>
      <c r="AC126" s="282" t="s">
        <v>727</v>
      </c>
      <c r="AD126" s="278">
        <v>16.510000000000002</v>
      </c>
      <c r="AE126" s="291">
        <v>5</v>
      </c>
      <c r="AF126" s="284">
        <v>100</v>
      </c>
      <c r="AG126" s="285" t="s">
        <v>7249</v>
      </c>
      <c r="AH126" s="285" t="s">
        <v>7250</v>
      </c>
      <c r="AI126" s="284">
        <v>67</v>
      </c>
      <c r="AJ126" s="285" t="s">
        <v>7265</v>
      </c>
      <c r="AK126" s="285" t="s">
        <v>7266</v>
      </c>
      <c r="AL126" s="284">
        <v>33</v>
      </c>
      <c r="AM126" s="285"/>
      <c r="AN126" s="285"/>
      <c r="AO126" s="285"/>
      <c r="AP126" s="285"/>
      <c r="AQ126" s="285"/>
      <c r="AR126" s="285"/>
      <c r="AS126" s="285"/>
      <c r="AT126" s="285"/>
      <c r="AU126" s="285"/>
      <c r="AV126" s="285"/>
      <c r="AW126" s="285"/>
      <c r="AX126" s="285"/>
    </row>
    <row r="127" spans="1:50" s="77" customFormat="1" ht="228.6" x14ac:dyDescent="0.25">
      <c r="A127" s="271">
        <v>105</v>
      </c>
      <c r="B127" s="107" t="s">
        <v>7213</v>
      </c>
      <c r="C127" s="304" t="s">
        <v>7214</v>
      </c>
      <c r="D127" s="309"/>
      <c r="E127" s="276" t="s">
        <v>7310</v>
      </c>
      <c r="F127" s="273">
        <v>18343</v>
      </c>
      <c r="G127" s="276" t="s">
        <v>7328</v>
      </c>
      <c r="H127" s="276">
        <v>2005</v>
      </c>
      <c r="I127" s="276" t="s">
        <v>7329</v>
      </c>
      <c r="J127" s="277">
        <v>158025</v>
      </c>
      <c r="K127" s="299" t="s">
        <v>939</v>
      </c>
      <c r="L127" s="273" t="s">
        <v>7313</v>
      </c>
      <c r="M127" s="273" t="s">
        <v>7314</v>
      </c>
      <c r="N127" s="276" t="s">
        <v>7330</v>
      </c>
      <c r="O127" s="276" t="s">
        <v>7331</v>
      </c>
      <c r="P127" s="273">
        <v>3549</v>
      </c>
      <c r="Q127" s="296">
        <v>5.0999999999999996</v>
      </c>
      <c r="R127" s="297">
        <v>4.0422470588235289</v>
      </c>
      <c r="S127" s="296">
        <v>8.7011989671544665</v>
      </c>
      <c r="T127" s="296">
        <v>8.0873365219091955</v>
      </c>
      <c r="U127" s="278">
        <f t="shared" si="9"/>
        <v>20.830782547887189</v>
      </c>
      <c r="V127" s="762">
        <v>90</v>
      </c>
      <c r="W127" s="762">
        <v>73</v>
      </c>
      <c r="X127" s="1373" t="s">
        <v>7223</v>
      </c>
      <c r="Y127" s="279">
        <v>2</v>
      </c>
      <c r="Z127" s="279">
        <v>1</v>
      </c>
      <c r="AA127" s="279" t="s">
        <v>7296</v>
      </c>
      <c r="AB127" s="294">
        <v>60</v>
      </c>
      <c r="AC127" s="279">
        <v>218</v>
      </c>
      <c r="AD127" s="278">
        <v>16.510000000000002</v>
      </c>
      <c r="AE127" s="291">
        <v>20</v>
      </c>
      <c r="AF127" s="284">
        <v>95</v>
      </c>
      <c r="AG127" s="285" t="s">
        <v>7249</v>
      </c>
      <c r="AH127" s="285" t="s">
        <v>7250</v>
      </c>
      <c r="AI127" s="284">
        <v>29</v>
      </c>
      <c r="AJ127" s="285" t="s">
        <v>7332</v>
      </c>
      <c r="AK127" s="285" t="s">
        <v>7333</v>
      </c>
      <c r="AL127" s="284">
        <v>10</v>
      </c>
      <c r="AM127" s="285" t="s">
        <v>7265</v>
      </c>
      <c r="AN127" s="285" t="s">
        <v>7266</v>
      </c>
      <c r="AO127" s="310">
        <v>36</v>
      </c>
      <c r="AP127" s="285" t="s">
        <v>7334</v>
      </c>
      <c r="AQ127" s="285" t="s">
        <v>7335</v>
      </c>
      <c r="AR127" s="284">
        <v>21</v>
      </c>
      <c r="AS127" s="285"/>
      <c r="AT127" s="285"/>
      <c r="AU127" s="285"/>
      <c r="AV127" s="285"/>
      <c r="AW127" s="285"/>
      <c r="AX127" s="285"/>
    </row>
    <row r="128" spans="1:50" s="77" customFormat="1" ht="228.6" x14ac:dyDescent="0.25">
      <c r="A128" s="271">
        <v>105</v>
      </c>
      <c r="B128" s="107" t="s">
        <v>7213</v>
      </c>
      <c r="C128" s="311" t="s">
        <v>7214</v>
      </c>
      <c r="D128" s="272" t="s">
        <v>7249</v>
      </c>
      <c r="E128" s="305" t="s">
        <v>7310</v>
      </c>
      <c r="F128" s="298">
        <v>18343</v>
      </c>
      <c r="G128" s="298" t="s">
        <v>7336</v>
      </c>
      <c r="H128" s="305">
        <v>2011</v>
      </c>
      <c r="I128" s="305" t="s">
        <v>7337</v>
      </c>
      <c r="J128" s="312">
        <v>317985</v>
      </c>
      <c r="K128" s="313" t="s">
        <v>7338</v>
      </c>
      <c r="L128" s="273" t="s">
        <v>7313</v>
      </c>
      <c r="M128" s="273" t="s">
        <v>7314</v>
      </c>
      <c r="N128" s="305" t="s">
        <v>7339</v>
      </c>
      <c r="O128" s="305" t="s">
        <v>7340</v>
      </c>
      <c r="P128" s="298">
        <v>6269</v>
      </c>
      <c r="Q128" s="296">
        <v>10.25</v>
      </c>
      <c r="R128" s="297">
        <v>9.1919320588235287</v>
      </c>
      <c r="S128" s="296">
        <v>8.7011989671544665</v>
      </c>
      <c r="T128" s="296">
        <v>8.0873365219091955</v>
      </c>
      <c r="U128" s="278">
        <f t="shared" si="9"/>
        <v>25.980467547887187</v>
      </c>
      <c r="V128" s="762">
        <v>94</v>
      </c>
      <c r="W128" s="762">
        <v>45</v>
      </c>
      <c r="X128" s="1373" t="s">
        <v>7223</v>
      </c>
      <c r="Y128" s="279">
        <v>2</v>
      </c>
      <c r="Z128" s="279">
        <v>1</v>
      </c>
      <c r="AA128" s="279" t="s">
        <v>7296</v>
      </c>
      <c r="AB128" s="294">
        <v>60</v>
      </c>
      <c r="AC128" s="279">
        <v>13.2</v>
      </c>
      <c r="AD128" s="278">
        <v>16.510000000000002</v>
      </c>
      <c r="AE128" s="291">
        <v>20</v>
      </c>
      <c r="AF128" s="284">
        <v>100</v>
      </c>
      <c r="AG128" s="285" t="s">
        <v>7249</v>
      </c>
      <c r="AH128" s="285" t="s">
        <v>7250</v>
      </c>
      <c r="AI128" s="284">
        <v>25</v>
      </c>
      <c r="AJ128" s="285" t="s">
        <v>7236</v>
      </c>
      <c r="AK128" s="285" t="s">
        <v>7237</v>
      </c>
      <c r="AL128" s="284">
        <v>17</v>
      </c>
      <c r="AM128" s="285" t="s">
        <v>7341</v>
      </c>
      <c r="AN128" s="285"/>
      <c r="AO128" s="284">
        <v>8</v>
      </c>
      <c r="AP128" s="285" t="s">
        <v>7265</v>
      </c>
      <c r="AQ128" s="285" t="s">
        <v>7266</v>
      </c>
      <c r="AR128" s="284">
        <v>50</v>
      </c>
      <c r="AS128" s="285"/>
      <c r="AT128" s="285"/>
      <c r="AU128" s="285"/>
      <c r="AV128" s="285"/>
      <c r="AW128" s="285"/>
      <c r="AX128" s="285"/>
    </row>
    <row r="129" spans="1:50" s="77" customFormat="1" ht="69" x14ac:dyDescent="0.25">
      <c r="A129" s="271">
        <v>105</v>
      </c>
      <c r="B129" s="107" t="s">
        <v>7213</v>
      </c>
      <c r="C129" s="272" t="s">
        <v>7214</v>
      </c>
      <c r="D129" s="272" t="s">
        <v>7249</v>
      </c>
      <c r="E129" s="273" t="s">
        <v>7342</v>
      </c>
      <c r="F129" s="273">
        <v>23611</v>
      </c>
      <c r="G129" s="273" t="s">
        <v>7343</v>
      </c>
      <c r="H129" s="273">
        <v>2009</v>
      </c>
      <c r="I129" s="273" t="s">
        <v>7344</v>
      </c>
      <c r="J129" s="274">
        <v>82742.559999999998</v>
      </c>
      <c r="K129" s="287" t="s">
        <v>697</v>
      </c>
      <c r="L129" s="273" t="s">
        <v>7279</v>
      </c>
      <c r="M129" s="273" t="s">
        <v>7280</v>
      </c>
      <c r="N129" s="282" t="s">
        <v>727</v>
      </c>
      <c r="O129" s="282" t="s">
        <v>727</v>
      </c>
      <c r="P129" s="273">
        <v>5980</v>
      </c>
      <c r="Q129" s="296">
        <v>1.65</v>
      </c>
      <c r="R129" s="296">
        <v>9.7344188235294116</v>
      </c>
      <c r="S129" s="296">
        <v>5.2384885383184372</v>
      </c>
      <c r="T129" s="296">
        <v>4.8689174716573671</v>
      </c>
      <c r="U129" s="278">
        <f t="shared" si="9"/>
        <v>19.841824833505214</v>
      </c>
      <c r="V129" s="763" t="s">
        <v>727</v>
      </c>
      <c r="W129" s="762">
        <v>100</v>
      </c>
      <c r="X129" s="1373" t="s">
        <v>7223</v>
      </c>
      <c r="Y129" s="279">
        <v>2</v>
      </c>
      <c r="Z129" s="279">
        <v>5</v>
      </c>
      <c r="AA129" s="279">
        <v>6</v>
      </c>
      <c r="AB129" s="294">
        <v>4</v>
      </c>
      <c r="AC129" s="279">
        <v>13.1</v>
      </c>
      <c r="AD129" s="278">
        <v>22.94</v>
      </c>
      <c r="AE129" s="291">
        <v>5</v>
      </c>
      <c r="AF129" s="282" t="s">
        <v>727</v>
      </c>
      <c r="AG129" s="285"/>
      <c r="AH129" s="285"/>
      <c r="AI129" s="285"/>
      <c r="AJ129" s="285"/>
      <c r="AK129" s="285"/>
      <c r="AL129" s="285"/>
      <c r="AM129" s="285"/>
      <c r="AN129" s="285"/>
      <c r="AO129" s="285"/>
      <c r="AP129" s="285"/>
      <c r="AQ129" s="285"/>
      <c r="AR129" s="285"/>
      <c r="AS129" s="285"/>
      <c r="AT129" s="285"/>
      <c r="AU129" s="285"/>
      <c r="AV129" s="285"/>
      <c r="AW129" s="285"/>
      <c r="AX129" s="285"/>
    </row>
    <row r="130" spans="1:50" s="77" customFormat="1" ht="183" x14ac:dyDescent="0.25">
      <c r="A130" s="271">
        <v>105</v>
      </c>
      <c r="B130" s="107" t="s">
        <v>7213</v>
      </c>
      <c r="C130" s="272" t="s">
        <v>7345</v>
      </c>
      <c r="D130" s="309"/>
      <c r="E130" s="314" t="s">
        <v>7346</v>
      </c>
      <c r="F130" s="314">
        <v>5221</v>
      </c>
      <c r="G130" s="314" t="s">
        <v>7347</v>
      </c>
      <c r="H130" s="315" t="s">
        <v>7348</v>
      </c>
      <c r="I130" s="314" t="s">
        <v>7349</v>
      </c>
      <c r="J130" s="316">
        <v>55572</v>
      </c>
      <c r="K130" s="317" t="s">
        <v>675</v>
      </c>
      <c r="L130" s="314" t="s">
        <v>7350</v>
      </c>
      <c r="M130" s="314" t="s">
        <v>7351</v>
      </c>
      <c r="N130" s="314" t="s">
        <v>7352</v>
      </c>
      <c r="O130" s="314" t="s">
        <v>7353</v>
      </c>
      <c r="P130" s="273">
        <v>3282</v>
      </c>
      <c r="Q130" s="1375">
        <v>22.996035294117643</v>
      </c>
      <c r="R130" s="1375">
        <v>6.5376823529411761</v>
      </c>
      <c r="S130" s="1375">
        <v>3.1983529411764704</v>
      </c>
      <c r="T130" s="1375">
        <v>13.26</v>
      </c>
      <c r="U130" s="278">
        <f t="shared" si="9"/>
        <v>22.996035294117647</v>
      </c>
      <c r="V130" s="762">
        <v>80</v>
      </c>
      <c r="W130" s="762">
        <v>100</v>
      </c>
      <c r="X130" s="1373" t="s">
        <v>7354</v>
      </c>
      <c r="Y130" s="279">
        <v>3</v>
      </c>
      <c r="Z130" s="279">
        <v>11</v>
      </c>
      <c r="AA130" s="279">
        <v>5</v>
      </c>
      <c r="AB130" s="318">
        <v>60</v>
      </c>
      <c r="AC130" s="279">
        <v>189</v>
      </c>
      <c r="AD130" s="278">
        <v>23</v>
      </c>
      <c r="AE130" s="291">
        <v>5</v>
      </c>
      <c r="AF130" s="319">
        <v>80</v>
      </c>
      <c r="AG130" s="319" t="s">
        <v>7355</v>
      </c>
      <c r="AH130" s="319" t="s">
        <v>7356</v>
      </c>
      <c r="AI130" s="319">
        <v>60</v>
      </c>
      <c r="AJ130" s="319" t="s">
        <v>7355</v>
      </c>
      <c r="AK130" s="319" t="s">
        <v>7357</v>
      </c>
      <c r="AL130" s="319">
        <v>20</v>
      </c>
      <c r="AM130" s="319"/>
      <c r="AN130" s="319"/>
      <c r="AO130" s="319"/>
      <c r="AP130" s="319"/>
      <c r="AQ130" s="319"/>
      <c r="AR130" s="319"/>
      <c r="AS130" s="319"/>
      <c r="AT130" s="319"/>
      <c r="AU130" s="319"/>
      <c r="AV130" s="319"/>
      <c r="AW130" s="319"/>
      <c r="AX130" s="319"/>
    </row>
    <row r="131" spans="1:50" s="77" customFormat="1" ht="205.8" x14ac:dyDescent="0.25">
      <c r="A131" s="271">
        <v>105</v>
      </c>
      <c r="B131" s="107" t="s">
        <v>7213</v>
      </c>
      <c r="C131" s="272" t="s">
        <v>7345</v>
      </c>
      <c r="D131" s="309"/>
      <c r="E131" s="273" t="s">
        <v>7358</v>
      </c>
      <c r="F131" s="273">
        <v>691</v>
      </c>
      <c r="G131" s="273" t="s">
        <v>7359</v>
      </c>
      <c r="H131" s="273">
        <v>2003</v>
      </c>
      <c r="I131" s="273" t="s">
        <v>7360</v>
      </c>
      <c r="J131" s="274">
        <v>69393.31</v>
      </c>
      <c r="K131" s="287" t="s">
        <v>939</v>
      </c>
      <c r="L131" s="273" t="s">
        <v>7361</v>
      </c>
      <c r="M131" s="273" t="s">
        <v>7362</v>
      </c>
      <c r="N131" s="273" t="s">
        <v>7363</v>
      </c>
      <c r="O131" s="273" t="s">
        <v>7364</v>
      </c>
      <c r="P131" s="273">
        <v>2785</v>
      </c>
      <c r="Q131" s="1375">
        <v>10.516858823529411</v>
      </c>
      <c r="R131" s="1375">
        <v>8.1639176470588239</v>
      </c>
      <c r="S131" s="1375">
        <v>1.1764705882352942</v>
      </c>
      <c r="T131" s="1375">
        <v>1.1764705882352942</v>
      </c>
      <c r="U131" s="278">
        <f t="shared" si="9"/>
        <v>10.516858823529411</v>
      </c>
      <c r="V131" s="762">
        <v>80</v>
      </c>
      <c r="W131" s="762">
        <v>100</v>
      </c>
      <c r="X131" s="1373" t="s">
        <v>7354</v>
      </c>
      <c r="Y131" s="279">
        <v>6</v>
      </c>
      <c r="Z131" s="279">
        <v>4</v>
      </c>
      <c r="AA131" s="279">
        <v>8</v>
      </c>
      <c r="AB131" s="279">
        <v>4.66</v>
      </c>
      <c r="AC131" s="282" t="s">
        <v>727</v>
      </c>
      <c r="AD131" s="278">
        <v>22.21</v>
      </c>
      <c r="AE131" s="291">
        <v>5</v>
      </c>
      <c r="AF131" s="319">
        <v>80</v>
      </c>
      <c r="AG131" s="319" t="s">
        <v>7355</v>
      </c>
      <c r="AH131" s="319" t="s">
        <v>7357</v>
      </c>
      <c r="AI131" s="319">
        <v>40</v>
      </c>
      <c r="AJ131" s="319" t="s">
        <v>7365</v>
      </c>
      <c r="AK131" s="319" t="s">
        <v>7366</v>
      </c>
      <c r="AL131" s="319">
        <v>40</v>
      </c>
      <c r="AM131" s="319"/>
      <c r="AN131" s="319"/>
      <c r="AO131" s="319"/>
      <c r="AP131" s="319"/>
      <c r="AQ131" s="319"/>
      <c r="AR131" s="319"/>
      <c r="AS131" s="319"/>
      <c r="AT131" s="319"/>
      <c r="AU131" s="319"/>
      <c r="AV131" s="319"/>
      <c r="AW131" s="319"/>
      <c r="AX131" s="319"/>
    </row>
    <row r="132" spans="1:50" s="77" customFormat="1" ht="251.4" x14ac:dyDescent="0.25">
      <c r="A132" s="271">
        <v>105</v>
      </c>
      <c r="B132" s="107" t="s">
        <v>7213</v>
      </c>
      <c r="C132" s="272" t="s">
        <v>7345</v>
      </c>
      <c r="D132" s="272"/>
      <c r="E132" s="273" t="s">
        <v>7358</v>
      </c>
      <c r="F132" s="273">
        <v>691</v>
      </c>
      <c r="G132" s="273" t="s">
        <v>7367</v>
      </c>
      <c r="H132" s="273">
        <v>2007</v>
      </c>
      <c r="I132" s="273" t="s">
        <v>7368</v>
      </c>
      <c r="J132" s="274">
        <v>93709</v>
      </c>
      <c r="K132" s="290" t="s">
        <v>656</v>
      </c>
      <c r="L132" s="273" t="s">
        <v>7369</v>
      </c>
      <c r="M132" s="273" t="s">
        <v>7370</v>
      </c>
      <c r="N132" s="273" t="s">
        <v>7371</v>
      </c>
      <c r="O132" s="273" t="s">
        <v>7372</v>
      </c>
      <c r="P132" s="273">
        <v>4814</v>
      </c>
      <c r="Q132" s="1375">
        <v>13.083411764705883</v>
      </c>
      <c r="R132" s="1375">
        <v>11.024588235294118</v>
      </c>
      <c r="S132" s="1375">
        <v>0.88235294117647056</v>
      </c>
      <c r="T132" s="1375">
        <v>1.1764705882352942</v>
      </c>
      <c r="U132" s="278">
        <f t="shared" si="9"/>
        <v>13.083411764705883</v>
      </c>
      <c r="V132" s="762">
        <v>100</v>
      </c>
      <c r="W132" s="762">
        <v>100</v>
      </c>
      <c r="X132" s="1373" t="s">
        <v>7354</v>
      </c>
      <c r="Y132" s="279">
        <v>3</v>
      </c>
      <c r="Z132" s="279">
        <v>10</v>
      </c>
      <c r="AA132" s="279">
        <v>6</v>
      </c>
      <c r="AB132" s="279" t="s">
        <v>7373</v>
      </c>
      <c r="AC132" s="282" t="s">
        <v>727</v>
      </c>
      <c r="AD132" s="278">
        <v>13.27</v>
      </c>
      <c r="AE132" s="291">
        <v>5</v>
      </c>
      <c r="AF132" s="319">
        <v>100</v>
      </c>
      <c r="AG132" s="319" t="s">
        <v>7355</v>
      </c>
      <c r="AH132" s="319" t="s">
        <v>7357</v>
      </c>
      <c r="AI132" s="319">
        <v>10</v>
      </c>
      <c r="AJ132" s="319" t="s">
        <v>7355</v>
      </c>
      <c r="AK132" s="319" t="s">
        <v>7374</v>
      </c>
      <c r="AL132" s="319">
        <v>30</v>
      </c>
      <c r="AM132" s="319" t="s">
        <v>7355</v>
      </c>
      <c r="AN132" s="319" t="s">
        <v>7375</v>
      </c>
      <c r="AO132" s="319">
        <v>30</v>
      </c>
      <c r="AP132" s="319" t="s">
        <v>7376</v>
      </c>
      <c r="AQ132" s="319" t="s">
        <v>7377</v>
      </c>
      <c r="AR132" s="319"/>
      <c r="AS132" s="319"/>
      <c r="AT132" s="319"/>
      <c r="AU132" s="319"/>
      <c r="AV132" s="319"/>
      <c r="AW132" s="319"/>
      <c r="AX132" s="319"/>
    </row>
    <row r="133" spans="1:50" s="77" customFormat="1" ht="342.6" x14ac:dyDescent="0.25">
      <c r="A133" s="271">
        <v>105</v>
      </c>
      <c r="B133" s="107" t="s">
        <v>7213</v>
      </c>
      <c r="C133" s="320" t="s">
        <v>7378</v>
      </c>
      <c r="D133" s="320"/>
      <c r="E133" s="276" t="s">
        <v>7379</v>
      </c>
      <c r="F133" s="276">
        <v>9892</v>
      </c>
      <c r="G133" s="273" t="s">
        <v>7380</v>
      </c>
      <c r="H133" s="279" t="s">
        <v>7381</v>
      </c>
      <c r="I133" s="276" t="s">
        <v>7382</v>
      </c>
      <c r="J133" s="277">
        <v>152301</v>
      </c>
      <c r="K133" s="275" t="s">
        <v>7383</v>
      </c>
      <c r="L133" s="321" t="s">
        <v>7384</v>
      </c>
      <c r="M133" s="321" t="s">
        <v>7385</v>
      </c>
      <c r="N133" s="273" t="s">
        <v>7386</v>
      </c>
      <c r="O133" s="273" t="s">
        <v>7387</v>
      </c>
      <c r="P133" s="294" t="s">
        <v>7388</v>
      </c>
      <c r="Q133" s="274">
        <v>21.559729908864956</v>
      </c>
      <c r="R133" s="274">
        <v>11.556788732394367</v>
      </c>
      <c r="S133" s="274">
        <v>2.3529411764705883</v>
      </c>
      <c r="T133" s="274">
        <v>7.65</v>
      </c>
      <c r="U133" s="278">
        <f t="shared" si="9"/>
        <v>21.559729908864956</v>
      </c>
      <c r="V133" s="762">
        <v>98</v>
      </c>
      <c r="W133" s="762">
        <v>100</v>
      </c>
      <c r="X133" s="1373" t="s">
        <v>7389</v>
      </c>
      <c r="Y133" s="279">
        <v>3</v>
      </c>
      <c r="Z133" s="279">
        <v>4</v>
      </c>
      <c r="AA133" s="279">
        <v>7</v>
      </c>
      <c r="AB133" s="279" t="s">
        <v>7390</v>
      </c>
      <c r="AC133" s="282" t="s">
        <v>727</v>
      </c>
      <c r="AD133" s="278">
        <v>19.128</v>
      </c>
      <c r="AE133" s="291">
        <v>5</v>
      </c>
      <c r="AF133" s="284">
        <v>100</v>
      </c>
      <c r="AG133" s="279" t="s">
        <v>7391</v>
      </c>
      <c r="AH133" s="279" t="s">
        <v>7392</v>
      </c>
      <c r="AI133" s="322">
        <v>20</v>
      </c>
      <c r="AJ133" s="273" t="s">
        <v>7393</v>
      </c>
      <c r="AK133" s="273" t="s">
        <v>7394</v>
      </c>
      <c r="AL133" s="322">
        <v>20</v>
      </c>
      <c r="AM133" s="273" t="s">
        <v>7395</v>
      </c>
      <c r="AN133" s="279" t="s">
        <v>7190</v>
      </c>
      <c r="AO133" s="322">
        <v>20</v>
      </c>
      <c r="AP133" s="273" t="s">
        <v>7395</v>
      </c>
      <c r="AQ133" s="279" t="s">
        <v>7396</v>
      </c>
      <c r="AR133" s="322">
        <v>10</v>
      </c>
      <c r="AS133" s="273" t="s">
        <v>7397</v>
      </c>
      <c r="AT133" s="279" t="s">
        <v>7398</v>
      </c>
      <c r="AU133" s="322">
        <v>10</v>
      </c>
      <c r="AV133" s="323"/>
      <c r="AW133" s="279" t="s">
        <v>7399</v>
      </c>
      <c r="AX133" s="322">
        <v>20</v>
      </c>
    </row>
    <row r="134" spans="1:50" s="77" customFormat="1" ht="34.799999999999997" x14ac:dyDescent="0.25">
      <c r="A134" s="271">
        <v>105</v>
      </c>
      <c r="B134" s="107" t="s">
        <v>7213</v>
      </c>
      <c r="C134" s="320" t="s">
        <v>7378</v>
      </c>
      <c r="D134" s="320"/>
      <c r="E134" s="276" t="s">
        <v>7379</v>
      </c>
      <c r="F134" s="276">
        <v>9892</v>
      </c>
      <c r="G134" s="273" t="s">
        <v>7400</v>
      </c>
      <c r="H134" s="276">
        <v>2006</v>
      </c>
      <c r="I134" s="276" t="s">
        <v>7401</v>
      </c>
      <c r="J134" s="277">
        <v>64171</v>
      </c>
      <c r="K134" s="275" t="s">
        <v>7402</v>
      </c>
      <c r="L134" s="273" t="s">
        <v>7279</v>
      </c>
      <c r="M134" s="273" t="s">
        <v>7280</v>
      </c>
      <c r="N134" s="282" t="s">
        <v>727</v>
      </c>
      <c r="O134" s="282" t="s">
        <v>727</v>
      </c>
      <c r="P134" s="273">
        <v>4547</v>
      </c>
      <c r="Q134" s="274">
        <v>13.794922673294668</v>
      </c>
      <c r="R134" s="274">
        <v>8.8578638497652573</v>
      </c>
      <c r="S134" s="274">
        <v>2.6470588235294117</v>
      </c>
      <c r="T134" s="274">
        <v>2.29</v>
      </c>
      <c r="U134" s="278">
        <f t="shared" si="9"/>
        <v>13.794922673294668</v>
      </c>
      <c r="V134" s="763" t="s">
        <v>727</v>
      </c>
      <c r="W134" s="762">
        <v>100</v>
      </c>
      <c r="X134" s="1373" t="s">
        <v>7389</v>
      </c>
      <c r="Y134" s="279">
        <v>2</v>
      </c>
      <c r="Z134" s="279">
        <v>5</v>
      </c>
      <c r="AA134" s="279">
        <v>4</v>
      </c>
      <c r="AB134" s="279">
        <v>4.1100000000000003</v>
      </c>
      <c r="AC134" s="282" t="s">
        <v>727</v>
      </c>
      <c r="AD134" s="278">
        <v>19.128</v>
      </c>
      <c r="AE134" s="291">
        <v>5</v>
      </c>
      <c r="AF134" s="282" t="s">
        <v>727</v>
      </c>
      <c r="AG134" s="279"/>
      <c r="AH134" s="279"/>
      <c r="AI134" s="324"/>
      <c r="AJ134" s="273"/>
      <c r="AK134" s="279"/>
      <c r="AL134" s="324"/>
      <c r="AM134" s="273"/>
      <c r="AN134" s="273"/>
      <c r="AO134" s="324"/>
      <c r="AP134" s="273"/>
      <c r="AQ134" s="279"/>
      <c r="AR134" s="324"/>
      <c r="AS134" s="273"/>
      <c r="AT134" s="279"/>
      <c r="AU134" s="324"/>
      <c r="AV134" s="323"/>
      <c r="AW134" s="279"/>
      <c r="AX134" s="324"/>
    </row>
    <row r="135" spans="1:50" s="77" customFormat="1" ht="171.6" x14ac:dyDescent="0.25">
      <c r="A135" s="271">
        <v>105</v>
      </c>
      <c r="B135" s="107" t="s">
        <v>7213</v>
      </c>
      <c r="C135" s="320" t="s">
        <v>7378</v>
      </c>
      <c r="D135" s="320"/>
      <c r="E135" s="276" t="s">
        <v>7379</v>
      </c>
      <c r="F135" s="276">
        <v>9892</v>
      </c>
      <c r="G135" s="273" t="s">
        <v>7403</v>
      </c>
      <c r="H135" s="276">
        <v>2016</v>
      </c>
      <c r="I135" s="276" t="s">
        <v>7404</v>
      </c>
      <c r="J135" s="277">
        <v>105230</v>
      </c>
      <c r="K135" s="275" t="s">
        <v>7246</v>
      </c>
      <c r="L135" s="273" t="s">
        <v>7405</v>
      </c>
      <c r="M135" s="273" t="s">
        <v>7406</v>
      </c>
      <c r="N135" s="276" t="s">
        <v>7407</v>
      </c>
      <c r="O135" s="276" t="s">
        <v>7408</v>
      </c>
      <c r="P135" s="273">
        <v>6968</v>
      </c>
      <c r="Q135" s="274">
        <v>13.794922673294668</v>
      </c>
      <c r="R135" s="274">
        <v>8.8578638497652573</v>
      </c>
      <c r="S135" s="274">
        <v>2.6470588235294117</v>
      </c>
      <c r="T135" s="274">
        <v>2.29</v>
      </c>
      <c r="U135" s="278">
        <f t="shared" si="9"/>
        <v>13.794922673294668</v>
      </c>
      <c r="V135" s="762">
        <v>97</v>
      </c>
      <c r="W135" s="762">
        <v>85</v>
      </c>
      <c r="X135" s="1373" t="s">
        <v>7389</v>
      </c>
      <c r="Y135" s="279">
        <v>2</v>
      </c>
      <c r="Z135" s="279">
        <v>5</v>
      </c>
      <c r="AA135" s="279">
        <v>4</v>
      </c>
      <c r="AB135" s="279">
        <v>4.1100000000000003</v>
      </c>
      <c r="AC135" s="282" t="s">
        <v>727</v>
      </c>
      <c r="AD135" s="278">
        <v>19.128</v>
      </c>
      <c r="AE135" s="291">
        <v>5</v>
      </c>
      <c r="AF135" s="284">
        <v>100</v>
      </c>
      <c r="AG135" s="273" t="s">
        <v>7397</v>
      </c>
      <c r="AH135" s="279" t="s">
        <v>7398</v>
      </c>
      <c r="AI135" s="322">
        <v>20</v>
      </c>
      <c r="AJ135" s="273" t="s">
        <v>7397</v>
      </c>
      <c r="AK135" s="279" t="s">
        <v>7409</v>
      </c>
      <c r="AL135" s="322">
        <v>20</v>
      </c>
      <c r="AM135" s="279" t="s">
        <v>7410</v>
      </c>
      <c r="AN135" s="279" t="s">
        <v>7411</v>
      </c>
      <c r="AO135" s="322">
        <v>20</v>
      </c>
      <c r="AP135" s="273" t="s">
        <v>7397</v>
      </c>
      <c r="AQ135" s="279" t="s">
        <v>7412</v>
      </c>
      <c r="AR135" s="322">
        <v>20</v>
      </c>
      <c r="AS135" s="273"/>
      <c r="AT135" s="279"/>
      <c r="AU135" s="324"/>
      <c r="AV135" s="323"/>
      <c r="AW135" s="279" t="s">
        <v>7399</v>
      </c>
      <c r="AX135" s="322">
        <v>20</v>
      </c>
    </row>
    <row r="136" spans="1:50" s="77" customFormat="1" ht="262.8" x14ac:dyDescent="0.25">
      <c r="A136" s="271">
        <v>105</v>
      </c>
      <c r="B136" s="107" t="s">
        <v>7213</v>
      </c>
      <c r="C136" s="320" t="s">
        <v>7378</v>
      </c>
      <c r="D136" s="320"/>
      <c r="E136" s="276" t="s">
        <v>7379</v>
      </c>
      <c r="F136" s="276">
        <v>9892</v>
      </c>
      <c r="G136" s="273" t="s">
        <v>7413</v>
      </c>
      <c r="H136" s="276">
        <v>2000</v>
      </c>
      <c r="I136" s="276" t="s">
        <v>7414</v>
      </c>
      <c r="J136" s="277">
        <v>56612</v>
      </c>
      <c r="K136" s="275" t="s">
        <v>1329</v>
      </c>
      <c r="L136" s="321" t="s">
        <v>7415</v>
      </c>
      <c r="M136" s="321" t="s">
        <v>7416</v>
      </c>
      <c r="N136" s="273" t="s">
        <v>7417</v>
      </c>
      <c r="O136" s="273" t="s">
        <v>7418</v>
      </c>
      <c r="P136" s="273">
        <v>2467</v>
      </c>
      <c r="Q136" s="274">
        <v>10.714916470588236</v>
      </c>
      <c r="R136" s="274">
        <v>6.6602105882352944</v>
      </c>
      <c r="S136" s="274">
        <v>1.7647058823529411</v>
      </c>
      <c r="T136" s="274">
        <v>2.29</v>
      </c>
      <c r="U136" s="278">
        <f t="shared" si="9"/>
        <v>10.714916470588236</v>
      </c>
      <c r="V136" s="762">
        <v>87</v>
      </c>
      <c r="W136" s="762">
        <v>100</v>
      </c>
      <c r="X136" s="1373" t="s">
        <v>7389</v>
      </c>
      <c r="Y136" s="279">
        <v>3</v>
      </c>
      <c r="Z136" s="279">
        <v>4</v>
      </c>
      <c r="AA136" s="279">
        <v>7</v>
      </c>
      <c r="AB136" s="279" t="s">
        <v>7390</v>
      </c>
      <c r="AC136" s="279">
        <v>143</v>
      </c>
      <c r="AD136" s="278">
        <v>19.128</v>
      </c>
      <c r="AE136" s="291">
        <v>5</v>
      </c>
      <c r="AF136" s="325">
        <v>90</v>
      </c>
      <c r="AG136" s="273" t="s">
        <v>7397</v>
      </c>
      <c r="AH136" s="279" t="s">
        <v>7412</v>
      </c>
      <c r="AI136" s="325">
        <v>20</v>
      </c>
      <c r="AJ136" s="279" t="s">
        <v>7391</v>
      </c>
      <c r="AK136" s="279" t="s">
        <v>7392</v>
      </c>
      <c r="AL136" s="325">
        <v>20</v>
      </c>
      <c r="AM136" s="273" t="s">
        <v>7397</v>
      </c>
      <c r="AN136" s="279" t="s">
        <v>7419</v>
      </c>
      <c r="AO136" s="325">
        <v>20</v>
      </c>
      <c r="AP136" s="279" t="s">
        <v>7410</v>
      </c>
      <c r="AQ136" s="279" t="s">
        <v>7411</v>
      </c>
      <c r="AR136" s="325">
        <v>20</v>
      </c>
      <c r="AS136" s="273"/>
      <c r="AT136" s="279"/>
      <c r="AU136" s="324"/>
      <c r="AV136" s="323"/>
      <c r="AW136" s="279" t="s">
        <v>7399</v>
      </c>
      <c r="AX136" s="325">
        <v>10</v>
      </c>
    </row>
    <row r="137" spans="1:50" s="77" customFormat="1" ht="183" x14ac:dyDescent="0.25">
      <c r="A137" s="271">
        <v>105</v>
      </c>
      <c r="B137" s="107" t="s">
        <v>7213</v>
      </c>
      <c r="C137" s="320" t="s">
        <v>7378</v>
      </c>
      <c r="D137" s="320"/>
      <c r="E137" s="107" t="s">
        <v>7379</v>
      </c>
      <c r="F137" s="107">
        <v>9892</v>
      </c>
      <c r="G137" s="107" t="s">
        <v>7420</v>
      </c>
      <c r="H137" s="276">
        <v>2020</v>
      </c>
      <c r="I137" s="107" t="s">
        <v>7421</v>
      </c>
      <c r="J137" s="277">
        <v>98049.54</v>
      </c>
      <c r="K137" s="275" t="s">
        <v>771</v>
      </c>
      <c r="L137" s="107" t="s">
        <v>7405</v>
      </c>
      <c r="M137" s="107" t="s">
        <v>7416</v>
      </c>
      <c r="N137" s="107" t="s">
        <v>7422</v>
      </c>
      <c r="O137" s="107" t="s">
        <v>7423</v>
      </c>
      <c r="P137" s="107">
        <v>7934</v>
      </c>
      <c r="Q137" s="296">
        <v>8.5500000000000007</v>
      </c>
      <c r="R137" s="297">
        <v>8.0301600000000004</v>
      </c>
      <c r="S137" s="296">
        <v>4.3213572256809201</v>
      </c>
      <c r="T137" s="296">
        <v>4.0164890203510151</v>
      </c>
      <c r="U137" s="278">
        <f>SUM(R137:T137)</f>
        <v>16.368006246031936</v>
      </c>
      <c r="V137" s="764">
        <v>0</v>
      </c>
      <c r="W137" s="326">
        <v>0</v>
      </c>
      <c r="X137" s="1373" t="s">
        <v>7389</v>
      </c>
      <c r="Y137" s="279">
        <v>2</v>
      </c>
      <c r="Z137" s="279">
        <v>1</v>
      </c>
      <c r="AA137" s="279">
        <v>3</v>
      </c>
      <c r="AB137" s="279">
        <v>11</v>
      </c>
      <c r="AC137" s="280">
        <v>35</v>
      </c>
      <c r="AD137" s="278">
        <v>19.13</v>
      </c>
      <c r="AE137" s="291">
        <v>5</v>
      </c>
      <c r="AF137" s="284">
        <v>100</v>
      </c>
      <c r="AG137" s="273" t="s">
        <v>7424</v>
      </c>
      <c r="AH137" s="279"/>
      <c r="AI137" s="324"/>
      <c r="AJ137" s="279"/>
      <c r="AK137" s="279"/>
      <c r="AL137" s="324"/>
      <c r="AM137" s="273"/>
      <c r="AN137" s="279"/>
      <c r="AO137" s="324"/>
      <c r="AP137" s="279"/>
      <c r="AQ137" s="279"/>
      <c r="AR137" s="324"/>
      <c r="AS137" s="273"/>
      <c r="AT137" s="279"/>
      <c r="AU137" s="324"/>
      <c r="AV137" s="323"/>
      <c r="AW137" s="279"/>
      <c r="AX137" s="324"/>
    </row>
    <row r="138" spans="1:50" s="77" customFormat="1" ht="46.2" x14ac:dyDescent="0.25">
      <c r="A138" s="271">
        <v>105</v>
      </c>
      <c r="B138" s="107" t="s">
        <v>7213</v>
      </c>
      <c r="C138" s="327" t="s">
        <v>7425</v>
      </c>
      <c r="D138" s="327"/>
      <c r="E138" s="328" t="s">
        <v>7426</v>
      </c>
      <c r="F138" s="328">
        <v>4650</v>
      </c>
      <c r="G138" s="328" t="s">
        <v>7427</v>
      </c>
      <c r="H138" s="328">
        <v>2001</v>
      </c>
      <c r="I138" s="328" t="s">
        <v>7428</v>
      </c>
      <c r="J138" s="329">
        <v>66453</v>
      </c>
      <c r="K138" s="330" t="s">
        <v>1329</v>
      </c>
      <c r="L138" s="273" t="s">
        <v>7279</v>
      </c>
      <c r="M138" s="273" t="s">
        <v>7280</v>
      </c>
      <c r="N138" s="282" t="s">
        <v>727</v>
      </c>
      <c r="O138" s="282" t="s">
        <v>727</v>
      </c>
      <c r="P138" s="321">
        <v>2529</v>
      </c>
      <c r="Q138" s="331">
        <v>10</v>
      </c>
      <c r="R138" s="331">
        <v>8</v>
      </c>
      <c r="S138" s="331">
        <v>2</v>
      </c>
      <c r="T138" s="331">
        <v>0</v>
      </c>
      <c r="U138" s="278">
        <v>10</v>
      </c>
      <c r="V138" s="763" t="s">
        <v>727</v>
      </c>
      <c r="W138" s="762">
        <v>100</v>
      </c>
      <c r="X138" s="1373" t="s">
        <v>7429</v>
      </c>
      <c r="Y138" s="279">
        <v>3</v>
      </c>
      <c r="Z138" s="279">
        <v>11</v>
      </c>
      <c r="AA138" s="279">
        <v>5</v>
      </c>
      <c r="AB138" s="279">
        <v>4</v>
      </c>
      <c r="AC138" s="282" t="s">
        <v>727</v>
      </c>
      <c r="AD138" s="292" t="s">
        <v>727</v>
      </c>
      <c r="AE138" s="291">
        <v>5</v>
      </c>
      <c r="AF138" s="282" t="s">
        <v>727</v>
      </c>
      <c r="AG138" s="319"/>
      <c r="AH138" s="319"/>
      <c r="AI138" s="319"/>
      <c r="AJ138" s="319"/>
      <c r="AK138" s="319"/>
      <c r="AL138" s="319"/>
      <c r="AM138" s="319"/>
      <c r="AN138" s="319"/>
      <c r="AO138" s="319"/>
      <c r="AP138" s="319"/>
      <c r="AQ138" s="319"/>
      <c r="AR138" s="319"/>
      <c r="AS138" s="319"/>
      <c r="AT138" s="319"/>
      <c r="AU138" s="319"/>
      <c r="AV138" s="319"/>
      <c r="AW138" s="319"/>
      <c r="AX138" s="319"/>
    </row>
    <row r="139" spans="1:50" s="77" customFormat="1" ht="183" x14ac:dyDescent="0.25">
      <c r="A139" s="271">
        <v>105</v>
      </c>
      <c r="B139" s="107" t="s">
        <v>7213</v>
      </c>
      <c r="C139" s="327" t="s">
        <v>7425</v>
      </c>
      <c r="D139" s="332"/>
      <c r="E139" s="323" t="s">
        <v>7430</v>
      </c>
      <c r="F139" s="333" t="s">
        <v>7431</v>
      </c>
      <c r="G139" s="273" t="s">
        <v>7432</v>
      </c>
      <c r="H139" s="279">
        <v>2011</v>
      </c>
      <c r="I139" s="318" t="s">
        <v>7433</v>
      </c>
      <c r="J139" s="334">
        <v>57864</v>
      </c>
      <c r="K139" s="323" t="s">
        <v>7434</v>
      </c>
      <c r="L139" s="321" t="s">
        <v>7415</v>
      </c>
      <c r="M139" s="321" t="s">
        <v>7416</v>
      </c>
      <c r="N139" s="330" t="s">
        <v>7435</v>
      </c>
      <c r="O139" s="330" t="s">
        <v>7436</v>
      </c>
      <c r="P139" s="279">
        <v>6317</v>
      </c>
      <c r="Q139" s="278">
        <v>8</v>
      </c>
      <c r="R139" s="334">
        <v>6.82</v>
      </c>
      <c r="S139" s="334">
        <v>1.18</v>
      </c>
      <c r="T139" s="334">
        <v>0</v>
      </c>
      <c r="U139" s="278">
        <v>8</v>
      </c>
      <c r="V139" s="762">
        <v>33</v>
      </c>
      <c r="W139" s="762">
        <v>100</v>
      </c>
      <c r="X139" s="1376" t="s">
        <v>7429</v>
      </c>
      <c r="Y139" s="279">
        <v>3</v>
      </c>
      <c r="Z139" s="279">
        <v>11</v>
      </c>
      <c r="AA139" s="279">
        <v>5</v>
      </c>
      <c r="AB139" s="279">
        <v>4</v>
      </c>
      <c r="AC139" s="282" t="s">
        <v>727</v>
      </c>
      <c r="AD139" s="292" t="s">
        <v>727</v>
      </c>
      <c r="AE139" s="291">
        <v>5</v>
      </c>
      <c r="AF139" s="325">
        <v>20</v>
      </c>
      <c r="AG139" s="319" t="s">
        <v>7437</v>
      </c>
      <c r="AH139" s="319" t="s">
        <v>7430</v>
      </c>
      <c r="AI139" s="325">
        <v>20</v>
      </c>
      <c r="AJ139" s="319"/>
      <c r="AK139" s="319"/>
      <c r="AL139" s="319"/>
      <c r="AM139" s="319"/>
      <c r="AN139" s="319"/>
      <c r="AO139" s="319"/>
      <c r="AP139" s="319"/>
      <c r="AQ139" s="319"/>
      <c r="AR139" s="319"/>
      <c r="AS139" s="319"/>
      <c r="AT139" s="319"/>
      <c r="AU139" s="319"/>
      <c r="AV139" s="319"/>
      <c r="AW139" s="319"/>
      <c r="AX139" s="319"/>
    </row>
    <row r="140" spans="1:50" s="77" customFormat="1" ht="148.80000000000001" x14ac:dyDescent="0.25">
      <c r="A140" s="271">
        <v>105</v>
      </c>
      <c r="B140" s="107" t="s">
        <v>7213</v>
      </c>
      <c r="C140" s="327" t="s">
        <v>7425</v>
      </c>
      <c r="D140" s="332"/>
      <c r="E140" s="323" t="s">
        <v>7438</v>
      </c>
      <c r="F140" s="333" t="s">
        <v>7439</v>
      </c>
      <c r="G140" s="314" t="s">
        <v>7440</v>
      </c>
      <c r="H140" s="279">
        <v>2000</v>
      </c>
      <c r="I140" s="323" t="s">
        <v>7441</v>
      </c>
      <c r="J140" s="334">
        <v>612342</v>
      </c>
      <c r="K140" s="323" t="s">
        <v>7442</v>
      </c>
      <c r="L140" s="273" t="s">
        <v>7443</v>
      </c>
      <c r="M140" s="273" t="s">
        <v>7444</v>
      </c>
      <c r="N140" s="330" t="s">
        <v>7445</v>
      </c>
      <c r="O140" s="330" t="s">
        <v>7446</v>
      </c>
      <c r="P140" s="279">
        <v>2413</v>
      </c>
      <c r="Q140" s="278">
        <v>181.53375</v>
      </c>
      <c r="R140" s="334">
        <v>18.842025572005387</v>
      </c>
      <c r="S140" s="334">
        <v>114.35149730820996</v>
      </c>
      <c r="T140" s="334">
        <v>62.266924629878872</v>
      </c>
      <c r="U140" s="278">
        <v>195.46</v>
      </c>
      <c r="V140" s="762">
        <v>43</v>
      </c>
      <c r="W140" s="762">
        <v>100</v>
      </c>
      <c r="X140" s="1376" t="s">
        <v>7429</v>
      </c>
      <c r="Y140" s="279">
        <v>6</v>
      </c>
      <c r="Z140" s="279">
        <v>6</v>
      </c>
      <c r="AA140" s="279">
        <v>2</v>
      </c>
      <c r="AB140" s="279">
        <v>43</v>
      </c>
      <c r="AC140" s="282" t="s">
        <v>727</v>
      </c>
      <c r="AD140" s="278">
        <v>100</v>
      </c>
      <c r="AE140" s="291">
        <v>14.2</v>
      </c>
      <c r="AF140" s="325">
        <v>50</v>
      </c>
      <c r="AG140" s="319" t="s">
        <v>7437</v>
      </c>
      <c r="AH140" s="319" t="s">
        <v>7438</v>
      </c>
      <c r="AI140" s="325">
        <v>25</v>
      </c>
      <c r="AJ140" s="765" t="s">
        <v>7447</v>
      </c>
      <c r="AK140" s="319" t="s">
        <v>7438</v>
      </c>
      <c r="AL140" s="325">
        <v>25</v>
      </c>
      <c r="AM140" s="319"/>
      <c r="AN140" s="319"/>
      <c r="AO140" s="319"/>
      <c r="AP140" s="319"/>
      <c r="AQ140" s="319"/>
      <c r="AR140" s="319"/>
      <c r="AS140" s="319"/>
      <c r="AT140" s="319"/>
      <c r="AU140" s="319"/>
      <c r="AV140" s="319"/>
      <c r="AW140" s="319"/>
      <c r="AX140" s="319"/>
    </row>
    <row r="141" spans="1:50" s="77" customFormat="1" ht="240" x14ac:dyDescent="0.25">
      <c r="A141" s="271">
        <v>105</v>
      </c>
      <c r="B141" s="107" t="s">
        <v>7213</v>
      </c>
      <c r="C141" s="327" t="s">
        <v>7425</v>
      </c>
      <c r="D141" s="332"/>
      <c r="E141" s="323" t="s">
        <v>7448</v>
      </c>
      <c r="F141" s="335" t="s">
        <v>7449</v>
      </c>
      <c r="G141" s="273" t="s">
        <v>7450</v>
      </c>
      <c r="H141" s="336">
        <v>2007</v>
      </c>
      <c r="I141" s="323" t="s">
        <v>7451</v>
      </c>
      <c r="J141" s="334">
        <v>78803</v>
      </c>
      <c r="K141" s="323" t="s">
        <v>7434</v>
      </c>
      <c r="L141" s="273" t="s">
        <v>7452</v>
      </c>
      <c r="M141" s="273" t="s">
        <v>7453</v>
      </c>
      <c r="N141" s="330" t="s">
        <v>7454</v>
      </c>
      <c r="O141" s="330" t="s">
        <v>7455</v>
      </c>
      <c r="P141" s="279">
        <v>4821</v>
      </c>
      <c r="Q141" s="278">
        <v>80.87</v>
      </c>
      <c r="R141" s="334">
        <v>10.37</v>
      </c>
      <c r="S141" s="334">
        <v>1.97</v>
      </c>
      <c r="T141" s="334">
        <v>75</v>
      </c>
      <c r="U141" s="278">
        <v>87.34</v>
      </c>
      <c r="V141" s="762">
        <v>43</v>
      </c>
      <c r="W141" s="762">
        <v>100</v>
      </c>
      <c r="X141" s="1373" t="s">
        <v>7429</v>
      </c>
      <c r="Y141" s="279">
        <v>4</v>
      </c>
      <c r="Z141" s="279">
        <v>9</v>
      </c>
      <c r="AA141" s="279">
        <v>2</v>
      </c>
      <c r="AB141" s="279">
        <v>40</v>
      </c>
      <c r="AC141" s="282" t="s">
        <v>727</v>
      </c>
      <c r="AD141" s="292" t="s">
        <v>727</v>
      </c>
      <c r="AE141" s="291">
        <v>5</v>
      </c>
      <c r="AF141" s="325">
        <v>50</v>
      </c>
      <c r="AG141" s="319" t="s">
        <v>7437</v>
      </c>
      <c r="AH141" s="319" t="s">
        <v>7448</v>
      </c>
      <c r="AI141" s="325">
        <v>25</v>
      </c>
      <c r="AJ141" s="765" t="s">
        <v>7447</v>
      </c>
      <c r="AK141" s="319" t="s">
        <v>7448</v>
      </c>
      <c r="AL141" s="325">
        <v>25</v>
      </c>
      <c r="AM141" s="319"/>
      <c r="AN141" s="319"/>
      <c r="AO141" s="319"/>
      <c r="AP141" s="319"/>
      <c r="AQ141" s="319"/>
      <c r="AR141" s="319"/>
      <c r="AS141" s="319"/>
      <c r="AT141" s="319"/>
      <c r="AU141" s="319"/>
      <c r="AV141" s="319"/>
      <c r="AW141" s="319"/>
      <c r="AX141" s="319"/>
    </row>
    <row r="142" spans="1:50" s="77" customFormat="1" ht="251.4" x14ac:dyDescent="0.25">
      <c r="A142" s="271">
        <v>105</v>
      </c>
      <c r="B142" s="107" t="s">
        <v>7213</v>
      </c>
      <c r="C142" s="327" t="s">
        <v>7425</v>
      </c>
      <c r="D142" s="332"/>
      <c r="E142" s="323" t="s">
        <v>7456</v>
      </c>
      <c r="F142" s="295">
        <v>34499</v>
      </c>
      <c r="G142" s="273" t="s">
        <v>7457</v>
      </c>
      <c r="H142" s="336">
        <v>2008</v>
      </c>
      <c r="I142" s="323" t="s">
        <v>7458</v>
      </c>
      <c r="J142" s="334">
        <v>252280</v>
      </c>
      <c r="K142" s="323" t="s">
        <v>7459</v>
      </c>
      <c r="L142" s="273" t="s">
        <v>7460</v>
      </c>
      <c r="M142" s="273" t="s">
        <v>7461</v>
      </c>
      <c r="N142" s="323" t="s">
        <v>7462</v>
      </c>
      <c r="O142" s="279" t="s">
        <v>7463</v>
      </c>
      <c r="P142" s="279">
        <v>4957</v>
      </c>
      <c r="Q142" s="278">
        <v>18.48</v>
      </c>
      <c r="R142" s="334">
        <v>6.0360605022831049</v>
      </c>
      <c r="S142" s="334">
        <v>5.0013173515981739</v>
      </c>
      <c r="T142" s="334">
        <v>8.9183504566210043</v>
      </c>
      <c r="U142" s="278">
        <v>19.95572831050228</v>
      </c>
      <c r="V142" s="762">
        <v>95</v>
      </c>
      <c r="W142" s="762">
        <v>100</v>
      </c>
      <c r="X142" s="1373" t="s">
        <v>7429</v>
      </c>
      <c r="Y142" s="279">
        <v>6</v>
      </c>
      <c r="Z142" s="279">
        <v>4</v>
      </c>
      <c r="AA142" s="279">
        <v>8</v>
      </c>
      <c r="AB142" s="279">
        <v>40</v>
      </c>
      <c r="AC142" s="282" t="s">
        <v>727</v>
      </c>
      <c r="AD142" s="292" t="s">
        <v>727</v>
      </c>
      <c r="AE142" s="291">
        <v>5</v>
      </c>
      <c r="AF142" s="284">
        <v>95</v>
      </c>
      <c r="AG142" s="319" t="s">
        <v>7464</v>
      </c>
      <c r="AH142" s="319" t="s">
        <v>7456</v>
      </c>
      <c r="AI142" s="284">
        <v>50</v>
      </c>
      <c r="AJ142" s="319" t="s">
        <v>7437</v>
      </c>
      <c r="AK142" s="319" t="s">
        <v>7456</v>
      </c>
      <c r="AL142" s="284">
        <v>45</v>
      </c>
      <c r="AM142" s="765"/>
      <c r="AN142" s="319"/>
      <c r="AO142" s="319"/>
      <c r="AP142" s="319"/>
      <c r="AQ142" s="319"/>
      <c r="AR142" s="319"/>
      <c r="AS142" s="319"/>
      <c r="AT142" s="319"/>
      <c r="AU142" s="319"/>
      <c r="AV142" s="319"/>
      <c r="AW142" s="319"/>
      <c r="AX142" s="319"/>
    </row>
    <row r="143" spans="1:50" s="77" customFormat="1" ht="46.2" x14ac:dyDescent="0.25">
      <c r="A143" s="271">
        <v>105</v>
      </c>
      <c r="B143" s="107" t="s">
        <v>7213</v>
      </c>
      <c r="C143" s="327" t="s">
        <v>7425</v>
      </c>
      <c r="D143" s="332"/>
      <c r="E143" s="323" t="s">
        <v>7465</v>
      </c>
      <c r="F143" s="335" t="s">
        <v>7466</v>
      </c>
      <c r="G143" s="273" t="s">
        <v>7467</v>
      </c>
      <c r="H143" s="336">
        <v>2012</v>
      </c>
      <c r="I143" s="323" t="s">
        <v>7468</v>
      </c>
      <c r="J143" s="334">
        <v>62875</v>
      </c>
      <c r="K143" s="323" t="s">
        <v>7434</v>
      </c>
      <c r="L143" s="273" t="s">
        <v>7279</v>
      </c>
      <c r="M143" s="273" t="s">
        <v>7280</v>
      </c>
      <c r="N143" s="282" t="s">
        <v>727</v>
      </c>
      <c r="O143" s="282" t="s">
        <v>727</v>
      </c>
      <c r="P143" s="279">
        <v>6357</v>
      </c>
      <c r="Q143" s="278">
        <v>8.4</v>
      </c>
      <c r="R143" s="334">
        <v>7.4</v>
      </c>
      <c r="S143" s="334">
        <v>1</v>
      </c>
      <c r="T143" s="334">
        <v>0</v>
      </c>
      <c r="U143" s="278">
        <v>8.4</v>
      </c>
      <c r="V143" s="763" t="s">
        <v>727</v>
      </c>
      <c r="W143" s="762">
        <v>100</v>
      </c>
      <c r="X143" s="1373" t="s">
        <v>7429</v>
      </c>
      <c r="Y143" s="279">
        <v>6</v>
      </c>
      <c r="Z143" s="279">
        <v>4</v>
      </c>
      <c r="AA143" s="279">
        <v>8</v>
      </c>
      <c r="AB143" s="279">
        <v>40</v>
      </c>
      <c r="AC143" s="282" t="s">
        <v>727</v>
      </c>
      <c r="AD143" s="292" t="s">
        <v>727</v>
      </c>
      <c r="AE143" s="291">
        <v>5</v>
      </c>
      <c r="AF143" s="282" t="s">
        <v>727</v>
      </c>
      <c r="AG143" s="319"/>
      <c r="AH143" s="319"/>
      <c r="AI143" s="337"/>
      <c r="AJ143" s="337"/>
      <c r="AK143" s="319"/>
      <c r="AL143" s="766"/>
      <c r="AM143" s="319"/>
      <c r="AN143" s="319"/>
      <c r="AO143" s="319"/>
      <c r="AP143" s="319"/>
      <c r="AQ143" s="319"/>
      <c r="AR143" s="319"/>
      <c r="AS143" s="319"/>
      <c r="AT143" s="319"/>
      <c r="AU143" s="319"/>
      <c r="AV143" s="319"/>
      <c r="AW143" s="319"/>
      <c r="AX143" s="319"/>
    </row>
    <row r="144" spans="1:50" s="77" customFormat="1" ht="183" x14ac:dyDescent="0.25">
      <c r="A144" s="271">
        <v>105</v>
      </c>
      <c r="B144" s="107" t="s">
        <v>7213</v>
      </c>
      <c r="C144" s="327" t="s">
        <v>7425</v>
      </c>
      <c r="D144" s="332"/>
      <c r="E144" s="323" t="s">
        <v>7469</v>
      </c>
      <c r="F144" s="335" t="s">
        <v>7470</v>
      </c>
      <c r="G144" s="273" t="s">
        <v>7471</v>
      </c>
      <c r="H144" s="336">
        <v>2011</v>
      </c>
      <c r="I144" s="323" t="s">
        <v>7472</v>
      </c>
      <c r="J144" s="334">
        <v>55543</v>
      </c>
      <c r="K144" s="323" t="s">
        <v>7434</v>
      </c>
      <c r="L144" s="321" t="s">
        <v>7415</v>
      </c>
      <c r="M144" s="321" t="s">
        <v>7416</v>
      </c>
      <c r="N144" s="323" t="s">
        <v>7473</v>
      </c>
      <c r="O144" s="323" t="s">
        <v>7474</v>
      </c>
      <c r="P144" s="279">
        <v>6189</v>
      </c>
      <c r="Q144" s="278">
        <v>7.73</v>
      </c>
      <c r="R144" s="334">
        <v>6.55</v>
      </c>
      <c r="S144" s="334">
        <v>1.18</v>
      </c>
      <c r="T144" s="334">
        <v>0</v>
      </c>
      <c r="U144" s="278">
        <v>7.7299999999999995</v>
      </c>
      <c r="V144" s="762">
        <v>66</v>
      </c>
      <c r="W144" s="762">
        <v>100</v>
      </c>
      <c r="X144" s="1373" t="s">
        <v>7429</v>
      </c>
      <c r="Y144" s="279">
        <v>3</v>
      </c>
      <c r="Z144" s="279">
        <v>4</v>
      </c>
      <c r="AA144" s="279">
        <v>4</v>
      </c>
      <c r="AB144" s="279">
        <v>30</v>
      </c>
      <c r="AC144" s="282" t="s">
        <v>727</v>
      </c>
      <c r="AD144" s="292" t="s">
        <v>727</v>
      </c>
      <c r="AE144" s="291">
        <v>5</v>
      </c>
      <c r="AF144" s="325">
        <v>75</v>
      </c>
      <c r="AG144" s="765" t="s">
        <v>7475</v>
      </c>
      <c r="AH144" s="767" t="s">
        <v>7476</v>
      </c>
      <c r="AI144" s="325">
        <v>5</v>
      </c>
      <c r="AJ144" s="765" t="s">
        <v>7447</v>
      </c>
      <c r="AK144" s="767" t="s">
        <v>7477</v>
      </c>
      <c r="AL144" s="325">
        <v>17</v>
      </c>
      <c r="AM144" s="765" t="s">
        <v>7478</v>
      </c>
      <c r="AN144" s="767" t="s">
        <v>7479</v>
      </c>
      <c r="AO144" s="325">
        <v>5</v>
      </c>
      <c r="AP144" s="765" t="s">
        <v>7480</v>
      </c>
      <c r="AQ144" s="767" t="s">
        <v>7481</v>
      </c>
      <c r="AR144" s="325">
        <v>43</v>
      </c>
      <c r="AS144" s="319" t="s">
        <v>7482</v>
      </c>
      <c r="AT144" s="319" t="s">
        <v>7483</v>
      </c>
      <c r="AU144" s="325">
        <v>5</v>
      </c>
      <c r="AV144" s="319"/>
      <c r="AW144" s="319"/>
      <c r="AX144" s="337"/>
    </row>
    <row r="145" spans="1:59" s="77" customFormat="1" ht="217.2" x14ac:dyDescent="0.25">
      <c r="A145" s="271">
        <v>105</v>
      </c>
      <c r="B145" s="107" t="s">
        <v>7213</v>
      </c>
      <c r="C145" s="327" t="s">
        <v>7425</v>
      </c>
      <c r="D145" s="332"/>
      <c r="E145" s="323" t="s">
        <v>7456</v>
      </c>
      <c r="F145" s="295">
        <v>34499</v>
      </c>
      <c r="G145" s="338" t="s">
        <v>7484</v>
      </c>
      <c r="H145" s="279">
        <v>2010</v>
      </c>
      <c r="I145" s="323" t="s">
        <v>7485</v>
      </c>
      <c r="J145" s="334">
        <v>40106</v>
      </c>
      <c r="K145" s="323" t="s">
        <v>7434</v>
      </c>
      <c r="L145" s="273" t="s">
        <v>7486</v>
      </c>
      <c r="M145" s="273" t="s">
        <v>7487</v>
      </c>
      <c r="N145" s="323" t="s">
        <v>7488</v>
      </c>
      <c r="O145" s="323" t="s">
        <v>7489</v>
      </c>
      <c r="P145" s="279">
        <v>5985</v>
      </c>
      <c r="Q145" s="278">
        <v>46.76</v>
      </c>
      <c r="R145" s="334">
        <v>9.9364687499999995</v>
      </c>
      <c r="S145" s="334">
        <v>25.973281250000003</v>
      </c>
      <c r="T145" s="334">
        <v>14.595531249999999</v>
      </c>
      <c r="U145" s="278">
        <v>50.505000000000003</v>
      </c>
      <c r="V145" s="762">
        <v>38</v>
      </c>
      <c r="W145" s="762">
        <v>77</v>
      </c>
      <c r="X145" s="1373" t="s">
        <v>7429</v>
      </c>
      <c r="Y145" s="279">
        <v>6</v>
      </c>
      <c r="Z145" s="279">
        <v>6</v>
      </c>
      <c r="AA145" s="279">
        <v>2</v>
      </c>
      <c r="AB145" s="279">
        <v>43</v>
      </c>
      <c r="AC145" s="282" t="s">
        <v>727</v>
      </c>
      <c r="AD145" s="292" t="s">
        <v>727</v>
      </c>
      <c r="AE145" s="291">
        <v>14.2</v>
      </c>
      <c r="AF145" s="325">
        <v>0</v>
      </c>
      <c r="AG145" s="319"/>
      <c r="AH145" s="323"/>
      <c r="AI145" s="337"/>
      <c r="AJ145" s="319"/>
      <c r="AK145" s="323"/>
      <c r="AL145" s="337"/>
      <c r="AM145" s="765"/>
      <c r="AN145" s="768"/>
      <c r="AO145" s="337"/>
      <c r="AP145" s="319"/>
      <c r="AQ145" s="319"/>
      <c r="AR145" s="319"/>
      <c r="AS145" s="319"/>
      <c r="AT145" s="319"/>
      <c r="AU145" s="319"/>
      <c r="AV145" s="319"/>
      <c r="AW145" s="319"/>
      <c r="AX145" s="319"/>
    </row>
    <row r="146" spans="1:59" s="77" customFormat="1" ht="274.2" x14ac:dyDescent="0.25">
      <c r="A146" s="271">
        <v>105</v>
      </c>
      <c r="B146" s="107" t="s">
        <v>7213</v>
      </c>
      <c r="C146" s="327" t="s">
        <v>7425</v>
      </c>
      <c r="D146" s="332"/>
      <c r="E146" s="323" t="s">
        <v>7490</v>
      </c>
      <c r="F146" s="333" t="s">
        <v>7491</v>
      </c>
      <c r="G146" s="276" t="s">
        <v>7492</v>
      </c>
      <c r="H146" s="336">
        <v>2014</v>
      </c>
      <c r="I146" s="323" t="s">
        <v>7493</v>
      </c>
      <c r="J146" s="334">
        <v>165755</v>
      </c>
      <c r="K146" s="323" t="s">
        <v>7494</v>
      </c>
      <c r="L146" s="321" t="s">
        <v>7495</v>
      </c>
      <c r="M146" s="321" t="s">
        <v>7496</v>
      </c>
      <c r="N146" s="323" t="s">
        <v>7497</v>
      </c>
      <c r="O146" s="323" t="s">
        <v>7498</v>
      </c>
      <c r="P146" s="279">
        <v>6756</v>
      </c>
      <c r="Q146" s="278">
        <v>41.62</v>
      </c>
      <c r="R146" s="334">
        <v>19.500588235294117</v>
      </c>
      <c r="S146" s="334">
        <v>0.95182352941176462</v>
      </c>
      <c r="T146" s="334">
        <v>24.5</v>
      </c>
      <c r="U146" s="278">
        <v>44.95</v>
      </c>
      <c r="V146" s="762">
        <v>95</v>
      </c>
      <c r="W146" s="762">
        <v>100</v>
      </c>
      <c r="X146" s="1377" t="s">
        <v>7499</v>
      </c>
      <c r="Y146" s="279">
        <v>6</v>
      </c>
      <c r="Z146" s="279">
        <v>6</v>
      </c>
      <c r="AA146" s="279">
        <v>2</v>
      </c>
      <c r="AB146" s="279">
        <v>43</v>
      </c>
      <c r="AC146" s="282" t="s">
        <v>727</v>
      </c>
      <c r="AD146" s="292" t="s">
        <v>727</v>
      </c>
      <c r="AE146" s="291">
        <v>5</v>
      </c>
      <c r="AF146" s="284">
        <v>95</v>
      </c>
      <c r="AG146" s="319" t="s">
        <v>7464</v>
      </c>
      <c r="AH146" s="319" t="s">
        <v>7490</v>
      </c>
      <c r="AI146" s="284">
        <v>95</v>
      </c>
      <c r="AJ146" s="319"/>
      <c r="AK146" s="319"/>
      <c r="AL146" s="337"/>
      <c r="AM146" s="319"/>
      <c r="AN146" s="319"/>
      <c r="AO146" s="319"/>
      <c r="AP146" s="319"/>
      <c r="AQ146" s="319"/>
      <c r="AR146" s="319"/>
      <c r="AS146" s="319"/>
      <c r="AT146" s="319"/>
      <c r="AU146" s="319"/>
      <c r="AV146" s="319"/>
      <c r="AW146" s="319"/>
      <c r="AX146" s="319"/>
    </row>
    <row r="147" spans="1:59" s="77" customFormat="1" ht="183" x14ac:dyDescent="0.25">
      <c r="A147" s="271">
        <v>105</v>
      </c>
      <c r="B147" s="107" t="s">
        <v>7213</v>
      </c>
      <c r="C147" s="327" t="s">
        <v>7425</v>
      </c>
      <c r="D147" s="332"/>
      <c r="E147" s="323" t="s">
        <v>7456</v>
      </c>
      <c r="F147" s="295">
        <v>34499</v>
      </c>
      <c r="G147" s="276" t="s">
        <v>7500</v>
      </c>
      <c r="H147" s="336">
        <v>2013</v>
      </c>
      <c r="I147" s="323" t="s">
        <v>7501</v>
      </c>
      <c r="J147" s="334">
        <v>65409.279999999999</v>
      </c>
      <c r="K147" s="323" t="s">
        <v>7434</v>
      </c>
      <c r="L147" s="321" t="s">
        <v>7415</v>
      </c>
      <c r="M147" s="321" t="s">
        <v>7416</v>
      </c>
      <c r="N147" s="323" t="s">
        <v>7502</v>
      </c>
      <c r="O147" s="323" t="s">
        <v>7503</v>
      </c>
      <c r="P147" s="279">
        <v>6638</v>
      </c>
      <c r="Q147" s="278">
        <v>9.84</v>
      </c>
      <c r="R147" s="334">
        <v>7.6952094117647061</v>
      </c>
      <c r="S147" s="334">
        <v>2.1454117647058824</v>
      </c>
      <c r="T147" s="334">
        <v>0</v>
      </c>
      <c r="U147" s="278">
        <v>9.84</v>
      </c>
      <c r="V147" s="762">
        <v>25</v>
      </c>
      <c r="W147" s="1378">
        <v>100</v>
      </c>
      <c r="X147" s="1376" t="s">
        <v>7499</v>
      </c>
      <c r="Y147" s="279">
        <v>3</v>
      </c>
      <c r="Z147" s="279">
        <v>11</v>
      </c>
      <c r="AA147" s="279">
        <v>3</v>
      </c>
      <c r="AB147" s="279">
        <v>4</v>
      </c>
      <c r="AC147" s="282" t="s">
        <v>727</v>
      </c>
      <c r="AD147" s="292" t="s">
        <v>727</v>
      </c>
      <c r="AE147" s="291">
        <v>5</v>
      </c>
      <c r="AF147" s="325">
        <v>90</v>
      </c>
      <c r="AG147" s="319" t="s">
        <v>7437</v>
      </c>
      <c r="AH147" s="319" t="s">
        <v>7504</v>
      </c>
      <c r="AI147" s="325">
        <v>90</v>
      </c>
      <c r="AJ147" s="319"/>
      <c r="AK147" s="319"/>
      <c r="AL147" s="337"/>
      <c r="AM147" s="319"/>
      <c r="AN147" s="319"/>
      <c r="AO147" s="319"/>
      <c r="AP147" s="319"/>
      <c r="AQ147" s="319"/>
      <c r="AR147" s="319"/>
      <c r="AS147" s="319"/>
      <c r="AT147" s="319"/>
      <c r="AU147" s="319"/>
      <c r="AV147" s="319"/>
      <c r="AW147" s="319"/>
      <c r="AX147" s="319"/>
    </row>
    <row r="148" spans="1:59" s="664" customFormat="1" ht="79.2" x14ac:dyDescent="0.25">
      <c r="A148" s="769">
        <v>106</v>
      </c>
      <c r="B148" s="769" t="s">
        <v>1600</v>
      </c>
      <c r="C148" s="666"/>
      <c r="D148" s="770" t="s">
        <v>1337</v>
      </c>
      <c r="E148" s="771" t="s">
        <v>1601</v>
      </c>
      <c r="F148" s="772">
        <v>1120</v>
      </c>
      <c r="G148" s="771" t="s">
        <v>1602</v>
      </c>
      <c r="H148" s="773">
        <v>2002</v>
      </c>
      <c r="I148" s="774" t="s">
        <v>1603</v>
      </c>
      <c r="J148" s="775">
        <v>53056</v>
      </c>
      <c r="K148" s="774" t="s">
        <v>939</v>
      </c>
      <c r="L148" s="774" t="s">
        <v>1604</v>
      </c>
      <c r="M148" s="774" t="s">
        <v>1605</v>
      </c>
      <c r="N148" s="774" t="s">
        <v>1606</v>
      </c>
      <c r="O148" s="774" t="s">
        <v>1607</v>
      </c>
      <c r="P148" s="774">
        <v>39555</v>
      </c>
      <c r="Q148" s="672">
        <v>36.5</v>
      </c>
      <c r="R148" s="773">
        <v>6.24</v>
      </c>
      <c r="S148" s="672">
        <v>17.88</v>
      </c>
      <c r="T148" s="672">
        <v>12.38</v>
      </c>
      <c r="U148" s="672">
        <v>36.5</v>
      </c>
      <c r="V148" s="672">
        <v>100</v>
      </c>
      <c r="W148" s="773">
        <v>100</v>
      </c>
      <c r="X148" s="70" t="s">
        <v>1608</v>
      </c>
      <c r="Y148" s="672">
        <v>4</v>
      </c>
      <c r="Z148" s="672">
        <v>5</v>
      </c>
      <c r="AA148" s="672">
        <v>3</v>
      </c>
      <c r="AB148" s="672">
        <v>44</v>
      </c>
      <c r="AC148" s="773" t="s">
        <v>1609</v>
      </c>
      <c r="AD148" s="672"/>
      <c r="AE148" s="776">
        <v>5</v>
      </c>
      <c r="AF148" s="777">
        <v>100</v>
      </c>
      <c r="AG148" s="778" t="s">
        <v>1610</v>
      </c>
      <c r="AH148" s="779" t="s">
        <v>1611</v>
      </c>
      <c r="AI148" s="696">
        <v>100</v>
      </c>
      <c r="AJ148" s="778"/>
      <c r="AK148" s="672"/>
      <c r="AL148" s="696"/>
      <c r="AM148" s="778"/>
      <c r="AN148" s="672"/>
      <c r="AO148" s="696"/>
      <c r="AP148" s="778"/>
      <c r="AQ148" s="672"/>
      <c r="AR148" s="696"/>
      <c r="AS148" s="780"/>
      <c r="AT148" s="780"/>
      <c r="AU148" s="780"/>
      <c r="AV148" s="780"/>
      <c r="AW148" s="780"/>
      <c r="AX148" s="781"/>
      <c r="AY148" s="663"/>
      <c r="AZ148" s="663"/>
      <c r="BA148" s="663"/>
      <c r="BB148" s="663"/>
      <c r="BC148" s="663"/>
      <c r="BD148" s="663"/>
      <c r="BE148" s="663"/>
      <c r="BF148" s="663"/>
      <c r="BG148" s="663"/>
    </row>
    <row r="149" spans="1:59" s="664" customFormat="1" ht="132" x14ac:dyDescent="0.25">
      <c r="A149" s="769">
        <v>106</v>
      </c>
      <c r="B149" s="769" t="s">
        <v>1600</v>
      </c>
      <c r="C149" s="679"/>
      <c r="D149" s="782" t="s">
        <v>1337</v>
      </c>
      <c r="E149" s="783" t="s">
        <v>1612</v>
      </c>
      <c r="F149" s="783">
        <v>18274</v>
      </c>
      <c r="G149" s="783" t="s">
        <v>1613</v>
      </c>
      <c r="H149" s="783">
        <v>2009</v>
      </c>
      <c r="I149" s="783" t="s">
        <v>1614</v>
      </c>
      <c r="J149" s="784">
        <v>113192.3</v>
      </c>
      <c r="K149" s="783" t="s">
        <v>697</v>
      </c>
      <c r="L149" s="783" t="s">
        <v>1615</v>
      </c>
      <c r="M149" s="783" t="s">
        <v>1616</v>
      </c>
      <c r="N149" s="783" t="s">
        <v>1617</v>
      </c>
      <c r="O149" s="783" t="s">
        <v>1618</v>
      </c>
      <c r="P149" s="783" t="s">
        <v>1619</v>
      </c>
      <c r="Q149" s="679">
        <v>44.15</v>
      </c>
      <c r="R149" s="783">
        <v>13.89</v>
      </c>
      <c r="S149" s="679">
        <v>17.88</v>
      </c>
      <c r="T149" s="679">
        <v>12.38</v>
      </c>
      <c r="U149" s="679">
        <v>44.15</v>
      </c>
      <c r="V149" s="679">
        <v>100</v>
      </c>
      <c r="W149" s="783">
        <v>100</v>
      </c>
      <c r="X149" s="679" t="s">
        <v>1608</v>
      </c>
      <c r="Y149" s="679">
        <v>3</v>
      </c>
      <c r="Z149" s="679">
        <v>1</v>
      </c>
      <c r="AA149" s="679">
        <v>2</v>
      </c>
      <c r="AB149" s="679">
        <v>47</v>
      </c>
      <c r="AC149" s="783" t="s">
        <v>1620</v>
      </c>
      <c r="AD149" s="679"/>
      <c r="AE149" s="783">
        <v>5</v>
      </c>
      <c r="AF149" s="679">
        <v>100</v>
      </c>
      <c r="AG149" s="679"/>
      <c r="AH149" s="679" t="s">
        <v>1621</v>
      </c>
      <c r="AI149" s="679"/>
      <c r="AJ149" s="679"/>
      <c r="AK149" s="679"/>
      <c r="AL149" s="679"/>
      <c r="AM149" s="679"/>
      <c r="AN149" s="679"/>
      <c r="AO149" s="679"/>
      <c r="AP149" s="679"/>
      <c r="AQ149" s="679"/>
      <c r="AR149" s="679"/>
      <c r="AS149" s="679"/>
      <c r="AT149" s="679"/>
      <c r="AU149" s="679"/>
      <c r="AV149" s="679"/>
      <c r="AW149" s="679"/>
      <c r="AX149" s="684"/>
      <c r="AY149" s="663"/>
      <c r="AZ149" s="663"/>
      <c r="BA149" s="663"/>
      <c r="BB149" s="663"/>
      <c r="BC149" s="663"/>
      <c r="BD149" s="663"/>
      <c r="BE149" s="663"/>
      <c r="BF149" s="663"/>
      <c r="BG149" s="663"/>
    </row>
    <row r="150" spans="1:59" s="664" customFormat="1" ht="118.8" x14ac:dyDescent="0.25">
      <c r="A150" s="769">
        <v>106</v>
      </c>
      <c r="B150" s="769" t="s">
        <v>1600</v>
      </c>
      <c r="C150" s="679"/>
      <c r="D150" s="782" t="s">
        <v>1551</v>
      </c>
      <c r="E150" s="783" t="s">
        <v>1622</v>
      </c>
      <c r="F150" s="783">
        <v>7561</v>
      </c>
      <c r="G150" s="783" t="s">
        <v>1623</v>
      </c>
      <c r="H150" s="783">
        <v>2006</v>
      </c>
      <c r="I150" s="783" t="s">
        <v>1624</v>
      </c>
      <c r="J150" s="784">
        <v>127191.87</v>
      </c>
      <c r="K150" s="783" t="s">
        <v>675</v>
      </c>
      <c r="L150" s="783" t="s">
        <v>1625</v>
      </c>
      <c r="M150" s="783" t="s">
        <v>1626</v>
      </c>
      <c r="N150" s="783" t="s">
        <v>1627</v>
      </c>
      <c r="O150" s="783"/>
      <c r="P150" s="783">
        <v>43218</v>
      </c>
      <c r="Q150" s="679">
        <v>45.22</v>
      </c>
      <c r="R150" s="783">
        <v>14.96</v>
      </c>
      <c r="S150" s="679">
        <v>17.88</v>
      </c>
      <c r="T150" s="679">
        <v>12.38</v>
      </c>
      <c r="U150" s="679">
        <v>45.22</v>
      </c>
      <c r="V150" s="679">
        <v>100</v>
      </c>
      <c r="W150" s="783">
        <v>100</v>
      </c>
      <c r="X150" s="679" t="s">
        <v>1608</v>
      </c>
      <c r="Y150" s="679">
        <v>4</v>
      </c>
      <c r="Z150" s="679">
        <v>6</v>
      </c>
      <c r="AA150" s="679">
        <v>3</v>
      </c>
      <c r="AB150" s="679">
        <v>66</v>
      </c>
      <c r="AC150" s="783" t="s">
        <v>1628</v>
      </c>
      <c r="AD150" s="679">
        <v>0</v>
      </c>
      <c r="AE150" s="783">
        <v>5</v>
      </c>
      <c r="AF150" s="679">
        <v>100</v>
      </c>
      <c r="AG150" s="679" t="s">
        <v>1551</v>
      </c>
      <c r="AH150" s="679" t="s">
        <v>1622</v>
      </c>
      <c r="AI150" s="679">
        <v>25</v>
      </c>
      <c r="AJ150" s="679" t="s">
        <v>1629</v>
      </c>
      <c r="AK150" s="679" t="s">
        <v>1630</v>
      </c>
      <c r="AL150" s="679">
        <v>25</v>
      </c>
      <c r="AM150" s="679" t="s">
        <v>1486</v>
      </c>
      <c r="AN150" s="679" t="s">
        <v>1631</v>
      </c>
      <c r="AO150" s="679">
        <v>25</v>
      </c>
      <c r="AP150" s="679" t="s">
        <v>1632</v>
      </c>
      <c r="AQ150" s="679" t="s">
        <v>1633</v>
      </c>
      <c r="AR150" s="679">
        <v>25</v>
      </c>
      <c r="AS150" s="679"/>
      <c r="AT150" s="679"/>
      <c r="AU150" s="679"/>
      <c r="AV150" s="679"/>
      <c r="AW150" s="679"/>
      <c r="AX150" s="684"/>
      <c r="AY150" s="663"/>
      <c r="AZ150" s="663"/>
      <c r="BA150" s="663"/>
      <c r="BB150" s="663"/>
      <c r="BC150" s="663"/>
      <c r="BD150" s="663"/>
      <c r="BE150" s="663"/>
      <c r="BF150" s="663"/>
      <c r="BG150" s="663"/>
    </row>
    <row r="151" spans="1:59" s="664" customFormat="1" ht="92.4" x14ac:dyDescent="0.25">
      <c r="A151" s="769">
        <v>106</v>
      </c>
      <c r="B151" s="769" t="s">
        <v>1600</v>
      </c>
      <c r="C151" s="679"/>
      <c r="D151" s="782" t="s">
        <v>1634</v>
      </c>
      <c r="E151" s="783" t="s">
        <v>1635</v>
      </c>
      <c r="F151" s="783">
        <v>9081</v>
      </c>
      <c r="G151" s="783" t="s">
        <v>1636</v>
      </c>
      <c r="H151" s="783">
        <v>2010</v>
      </c>
      <c r="I151" s="783" t="s">
        <v>1637</v>
      </c>
      <c r="J151" s="784">
        <v>109209.9</v>
      </c>
      <c r="K151" s="783" t="s">
        <v>697</v>
      </c>
      <c r="L151" s="783" t="s">
        <v>1638</v>
      </c>
      <c r="M151" s="783" t="s">
        <v>1639</v>
      </c>
      <c r="N151" s="783" t="s">
        <v>1640</v>
      </c>
      <c r="O151" s="783" t="s">
        <v>1641</v>
      </c>
      <c r="P151" s="783" t="s">
        <v>1642</v>
      </c>
      <c r="Q151" s="679">
        <v>43.64</v>
      </c>
      <c r="R151" s="783">
        <v>13.38</v>
      </c>
      <c r="S151" s="679">
        <v>17.88</v>
      </c>
      <c r="T151" s="679">
        <v>12.38</v>
      </c>
      <c r="U151" s="679">
        <v>43.64</v>
      </c>
      <c r="V151" s="679">
        <v>100</v>
      </c>
      <c r="W151" s="783">
        <v>100</v>
      </c>
      <c r="X151" s="679" t="s">
        <v>1608</v>
      </c>
      <c r="Y151" s="679">
        <v>1</v>
      </c>
      <c r="Z151" s="679">
        <v>5</v>
      </c>
      <c r="AA151" s="679">
        <v>1</v>
      </c>
      <c r="AB151" s="679">
        <v>46</v>
      </c>
      <c r="AC151" s="783" t="s">
        <v>1643</v>
      </c>
      <c r="AD151" s="679"/>
      <c r="AE151" s="783">
        <v>5</v>
      </c>
      <c r="AF151" s="679">
        <v>100</v>
      </c>
      <c r="AG151" s="679"/>
      <c r="AH151" s="679" t="s">
        <v>1621</v>
      </c>
      <c r="AI151" s="679"/>
      <c r="AJ151" s="679"/>
      <c r="AK151" s="679"/>
      <c r="AL151" s="679"/>
      <c r="AM151" s="679"/>
      <c r="AN151" s="679"/>
      <c r="AO151" s="679"/>
      <c r="AP151" s="679"/>
      <c r="AQ151" s="679"/>
      <c r="AR151" s="679"/>
      <c r="AS151" s="679"/>
      <c r="AT151" s="679"/>
      <c r="AU151" s="679"/>
      <c r="AV151" s="679"/>
      <c r="AW151" s="679"/>
      <c r="AX151" s="684"/>
      <c r="AY151" s="663"/>
      <c r="AZ151" s="663"/>
      <c r="BA151" s="663"/>
      <c r="BB151" s="663"/>
      <c r="BC151" s="663"/>
      <c r="BD151" s="663"/>
      <c r="BE151" s="663"/>
      <c r="BF151" s="663"/>
      <c r="BG151" s="663"/>
    </row>
    <row r="152" spans="1:59" s="664" customFormat="1" ht="145.19999999999999" x14ac:dyDescent="0.25">
      <c r="A152" s="769">
        <v>106</v>
      </c>
      <c r="B152" s="769" t="s">
        <v>1600</v>
      </c>
      <c r="C152" s="679"/>
      <c r="D152" s="782" t="s">
        <v>1644</v>
      </c>
      <c r="E152" s="783" t="s">
        <v>1645</v>
      </c>
      <c r="F152" s="783">
        <v>1489</v>
      </c>
      <c r="G152" s="783" t="s">
        <v>1646</v>
      </c>
      <c r="H152" s="783">
        <v>2005</v>
      </c>
      <c r="I152" s="783" t="s">
        <v>1647</v>
      </c>
      <c r="J152" s="784">
        <v>89284.57</v>
      </c>
      <c r="K152" s="783" t="s">
        <v>675</v>
      </c>
      <c r="L152" s="783" t="s">
        <v>1648</v>
      </c>
      <c r="M152" s="783" t="s">
        <v>1649</v>
      </c>
      <c r="N152" s="783" t="s">
        <v>1650</v>
      </c>
      <c r="O152" s="783" t="s">
        <v>1651</v>
      </c>
      <c r="P152" s="783">
        <v>36659</v>
      </c>
      <c r="Q152" s="679">
        <v>40.76</v>
      </c>
      <c r="R152" s="783">
        <v>10.5</v>
      </c>
      <c r="S152" s="679">
        <v>17.88</v>
      </c>
      <c r="T152" s="679">
        <v>12.38</v>
      </c>
      <c r="U152" s="679">
        <v>40.76</v>
      </c>
      <c r="V152" s="679">
        <v>100</v>
      </c>
      <c r="W152" s="783">
        <v>100</v>
      </c>
      <c r="X152" s="679" t="s">
        <v>1608</v>
      </c>
      <c r="Y152" s="679">
        <v>6</v>
      </c>
      <c r="Z152" s="679">
        <v>4</v>
      </c>
      <c r="AA152" s="679">
        <v>7</v>
      </c>
      <c r="AB152" s="679">
        <v>42</v>
      </c>
      <c r="AC152" s="783" t="s">
        <v>1652</v>
      </c>
      <c r="AD152" s="679"/>
      <c r="AE152" s="783">
        <v>5</v>
      </c>
      <c r="AF152" s="679">
        <v>100</v>
      </c>
      <c r="AG152" s="679" t="s">
        <v>1644</v>
      </c>
      <c r="AH152" s="679" t="s">
        <v>1653</v>
      </c>
      <c r="AI152" s="679">
        <v>33</v>
      </c>
      <c r="AJ152" s="679" t="s">
        <v>1654</v>
      </c>
      <c r="AK152" s="679" t="s">
        <v>1655</v>
      </c>
      <c r="AL152" s="679">
        <v>33</v>
      </c>
      <c r="AM152" s="679" t="s">
        <v>1656</v>
      </c>
      <c r="AN152" s="679" t="s">
        <v>1657</v>
      </c>
      <c r="AO152" s="679">
        <v>33</v>
      </c>
      <c r="AP152" s="679"/>
      <c r="AQ152" s="679"/>
      <c r="AR152" s="679"/>
      <c r="AS152" s="679"/>
      <c r="AT152" s="679"/>
      <c r="AU152" s="679"/>
      <c r="AV152" s="679"/>
      <c r="AW152" s="679"/>
      <c r="AX152" s="684"/>
      <c r="AY152" s="663"/>
      <c r="AZ152" s="663"/>
      <c r="BA152" s="663"/>
      <c r="BB152" s="663"/>
      <c r="BC152" s="663"/>
      <c r="BD152" s="663"/>
      <c r="BE152" s="663"/>
      <c r="BF152" s="663"/>
      <c r="BG152" s="663"/>
    </row>
    <row r="153" spans="1:59" s="664" customFormat="1" ht="145.19999999999999" x14ac:dyDescent="0.25">
      <c r="A153" s="769">
        <v>106</v>
      </c>
      <c r="B153" s="769" t="s">
        <v>1600</v>
      </c>
      <c r="C153" s="679"/>
      <c r="D153" s="782" t="s">
        <v>1644</v>
      </c>
      <c r="E153" s="783" t="s">
        <v>1658</v>
      </c>
      <c r="F153" s="783">
        <v>12314</v>
      </c>
      <c r="G153" s="783" t="s">
        <v>1659</v>
      </c>
      <c r="H153" s="783">
        <v>2001</v>
      </c>
      <c r="I153" s="783" t="s">
        <v>1660</v>
      </c>
      <c r="J153" s="784">
        <v>65391.41</v>
      </c>
      <c r="K153" s="783" t="s">
        <v>1329</v>
      </c>
      <c r="L153" s="783" t="s">
        <v>1648</v>
      </c>
      <c r="M153" s="783" t="s">
        <v>1649</v>
      </c>
      <c r="N153" s="783" t="s">
        <v>1661</v>
      </c>
      <c r="O153" s="783" t="s">
        <v>1662</v>
      </c>
      <c r="P153" s="783">
        <v>38155</v>
      </c>
      <c r="Q153" s="679">
        <v>37.950000000000003</v>
      </c>
      <c r="R153" s="783">
        <v>7.69</v>
      </c>
      <c r="S153" s="679">
        <v>17.88</v>
      </c>
      <c r="T153" s="679">
        <v>12.38</v>
      </c>
      <c r="U153" s="679">
        <v>37.950000000000003</v>
      </c>
      <c r="V153" s="679">
        <v>100</v>
      </c>
      <c r="W153" s="783">
        <v>100</v>
      </c>
      <c r="X153" s="679" t="s">
        <v>1608</v>
      </c>
      <c r="Y153" s="679">
        <v>3</v>
      </c>
      <c r="Z153" s="679">
        <v>1</v>
      </c>
      <c r="AA153" s="679">
        <v>6</v>
      </c>
      <c r="AB153" s="679">
        <v>41</v>
      </c>
      <c r="AC153" s="783" t="s">
        <v>1663</v>
      </c>
      <c r="AD153" s="679"/>
      <c r="AE153" s="783">
        <v>5</v>
      </c>
      <c r="AF153" s="679">
        <v>100</v>
      </c>
      <c r="AG153" s="679" t="s">
        <v>1644</v>
      </c>
      <c r="AH153" s="679" t="s">
        <v>1653</v>
      </c>
      <c r="AI153" s="679">
        <v>33</v>
      </c>
      <c r="AJ153" s="679" t="s">
        <v>1654</v>
      </c>
      <c r="AK153" s="679" t="s">
        <v>1655</v>
      </c>
      <c r="AL153" s="679">
        <v>33</v>
      </c>
      <c r="AM153" s="679" t="s">
        <v>1656</v>
      </c>
      <c r="AN153" s="679" t="s">
        <v>1657</v>
      </c>
      <c r="AO153" s="679">
        <v>33</v>
      </c>
      <c r="AP153" s="679"/>
      <c r="AQ153" s="679"/>
      <c r="AR153" s="679"/>
      <c r="AS153" s="679"/>
      <c r="AT153" s="679"/>
      <c r="AU153" s="679"/>
      <c r="AV153" s="679"/>
      <c r="AW153" s="679"/>
      <c r="AX153" s="684"/>
      <c r="AY153" s="663"/>
      <c r="AZ153" s="663"/>
      <c r="BA153" s="663"/>
      <c r="BB153" s="663"/>
      <c r="BC153" s="663"/>
      <c r="BD153" s="663"/>
      <c r="BE153" s="663"/>
      <c r="BF153" s="663"/>
      <c r="BG153" s="663"/>
    </row>
    <row r="154" spans="1:59" s="664" customFormat="1" ht="409.6" x14ac:dyDescent="0.25">
      <c r="A154" s="769">
        <v>106</v>
      </c>
      <c r="B154" s="769" t="s">
        <v>1600</v>
      </c>
      <c r="C154" s="679"/>
      <c r="D154" s="782" t="s">
        <v>742</v>
      </c>
      <c r="E154" s="783" t="s">
        <v>1664</v>
      </c>
      <c r="F154" s="783">
        <v>4587</v>
      </c>
      <c r="G154" s="783" t="s">
        <v>1665</v>
      </c>
      <c r="H154" s="783">
        <v>2008</v>
      </c>
      <c r="I154" s="783" t="s">
        <v>1666</v>
      </c>
      <c r="J154" s="784">
        <v>61000</v>
      </c>
      <c r="K154" s="783" t="s">
        <v>656</v>
      </c>
      <c r="L154" s="783" t="s">
        <v>1667</v>
      </c>
      <c r="M154" s="783" t="s">
        <v>1668</v>
      </c>
      <c r="N154" s="783" t="s">
        <v>1669</v>
      </c>
      <c r="O154" s="783" t="s">
        <v>1670</v>
      </c>
      <c r="P154" s="783">
        <v>44888</v>
      </c>
      <c r="Q154" s="679">
        <v>37.44</v>
      </c>
      <c r="R154" s="783">
        <v>7.18</v>
      </c>
      <c r="S154" s="679">
        <v>17.88</v>
      </c>
      <c r="T154" s="679">
        <v>12.38</v>
      </c>
      <c r="U154" s="679">
        <v>37.44</v>
      </c>
      <c r="V154" s="679">
        <v>100</v>
      </c>
      <c r="W154" s="783">
        <v>100</v>
      </c>
      <c r="X154" s="679" t="s">
        <v>1608</v>
      </c>
      <c r="Y154" s="679">
        <v>3</v>
      </c>
      <c r="Z154" s="679">
        <v>12</v>
      </c>
      <c r="AA154" s="679">
        <v>3</v>
      </c>
      <c r="AB154" s="679">
        <v>44</v>
      </c>
      <c r="AC154" s="783" t="s">
        <v>1671</v>
      </c>
      <c r="AD154" s="679"/>
      <c r="AE154" s="783">
        <v>5</v>
      </c>
      <c r="AF154" s="679">
        <v>100</v>
      </c>
      <c r="AG154" s="679" t="s">
        <v>742</v>
      </c>
      <c r="AH154" s="679" t="s">
        <v>1672</v>
      </c>
      <c r="AI154" s="679">
        <v>33</v>
      </c>
      <c r="AJ154" s="679" t="s">
        <v>1673</v>
      </c>
      <c r="AK154" s="679" t="s">
        <v>1664</v>
      </c>
      <c r="AL154" s="679">
        <v>33</v>
      </c>
      <c r="AM154" s="679" t="s">
        <v>1674</v>
      </c>
      <c r="AN154" s="679" t="s">
        <v>1675</v>
      </c>
      <c r="AO154" s="679">
        <v>33</v>
      </c>
      <c r="AP154" s="679"/>
      <c r="AQ154" s="679"/>
      <c r="AR154" s="679"/>
      <c r="AS154" s="679"/>
      <c r="AT154" s="679"/>
      <c r="AU154" s="679"/>
      <c r="AV154" s="679"/>
      <c r="AW154" s="679"/>
      <c r="AX154" s="684"/>
      <c r="AY154" s="663"/>
      <c r="AZ154" s="663"/>
      <c r="BA154" s="663"/>
      <c r="BB154" s="663"/>
      <c r="BC154" s="663"/>
      <c r="BD154" s="663"/>
      <c r="BE154" s="663"/>
      <c r="BF154" s="663"/>
      <c r="BG154" s="663"/>
    </row>
    <row r="155" spans="1:59" s="664" customFormat="1" ht="250.8" x14ac:dyDescent="0.25">
      <c r="A155" s="769">
        <v>106</v>
      </c>
      <c r="B155" s="769" t="s">
        <v>1600</v>
      </c>
      <c r="C155" s="679"/>
      <c r="D155" s="782" t="s">
        <v>1676</v>
      </c>
      <c r="E155" s="783" t="s">
        <v>1677</v>
      </c>
      <c r="F155" s="783">
        <v>2830</v>
      </c>
      <c r="G155" s="783" t="s">
        <v>1678</v>
      </c>
      <c r="H155" s="783">
        <v>2007</v>
      </c>
      <c r="I155" s="783" t="s">
        <v>1679</v>
      </c>
      <c r="J155" s="784">
        <v>78196.350000000006</v>
      </c>
      <c r="K155" s="783" t="s">
        <v>656</v>
      </c>
      <c r="L155" s="783" t="s">
        <v>1680</v>
      </c>
      <c r="M155" s="783" t="s">
        <v>1681</v>
      </c>
      <c r="N155" s="783" t="s">
        <v>1682</v>
      </c>
      <c r="O155" s="783" t="s">
        <v>1683</v>
      </c>
      <c r="P155" s="783" t="s">
        <v>1684</v>
      </c>
      <c r="Q155" s="679">
        <v>47.67</v>
      </c>
      <c r="R155" s="783">
        <v>17.41</v>
      </c>
      <c r="S155" s="679">
        <v>17.88</v>
      </c>
      <c r="T155" s="679">
        <v>12.38</v>
      </c>
      <c r="U155" s="679">
        <v>47.67</v>
      </c>
      <c r="V155" s="679">
        <v>100</v>
      </c>
      <c r="W155" s="783">
        <v>100</v>
      </c>
      <c r="X155" s="679" t="s">
        <v>1608</v>
      </c>
      <c r="Y155" s="679">
        <v>6</v>
      </c>
      <c r="Z155" s="679">
        <v>4</v>
      </c>
      <c r="AA155" s="679"/>
      <c r="AB155" s="679">
        <v>46</v>
      </c>
      <c r="AC155" s="783" t="s">
        <v>1685</v>
      </c>
      <c r="AD155" s="679"/>
      <c r="AE155" s="783">
        <v>5</v>
      </c>
      <c r="AF155" s="679">
        <v>100</v>
      </c>
      <c r="AG155" s="679" t="s">
        <v>1686</v>
      </c>
      <c r="AH155" s="679" t="s">
        <v>1687</v>
      </c>
      <c r="AI155" s="679">
        <v>33</v>
      </c>
      <c r="AJ155" s="679" t="s">
        <v>1688</v>
      </c>
      <c r="AK155" s="679" t="s">
        <v>1621</v>
      </c>
      <c r="AL155" s="679">
        <v>33</v>
      </c>
      <c r="AM155" s="679" t="s">
        <v>1689</v>
      </c>
      <c r="AN155" s="679" t="s">
        <v>1621</v>
      </c>
      <c r="AO155" s="679">
        <v>33</v>
      </c>
      <c r="AP155" s="679"/>
      <c r="AQ155" s="679"/>
      <c r="AR155" s="679"/>
      <c r="AS155" s="679"/>
      <c r="AT155" s="679"/>
      <c r="AU155" s="679"/>
      <c r="AV155" s="679"/>
      <c r="AW155" s="679"/>
      <c r="AX155" s="684"/>
      <c r="AY155" s="663"/>
      <c r="AZ155" s="663"/>
      <c r="BA155" s="663"/>
      <c r="BB155" s="663"/>
      <c r="BC155" s="663"/>
      <c r="BD155" s="663"/>
      <c r="BE155" s="663"/>
      <c r="BF155" s="663"/>
      <c r="BG155" s="663"/>
    </row>
    <row r="156" spans="1:59" s="664" customFormat="1" ht="66" x14ac:dyDescent="0.25">
      <c r="A156" s="769">
        <v>106</v>
      </c>
      <c r="B156" s="769" t="s">
        <v>1600</v>
      </c>
      <c r="C156" s="679"/>
      <c r="D156" s="782" t="s">
        <v>1339</v>
      </c>
      <c r="E156" s="783" t="s">
        <v>1340</v>
      </c>
      <c r="F156" s="783">
        <v>4540</v>
      </c>
      <c r="G156" s="783" t="s">
        <v>1690</v>
      </c>
      <c r="H156" s="783">
        <v>2002</v>
      </c>
      <c r="I156" s="783" t="s">
        <v>1691</v>
      </c>
      <c r="J156" s="784">
        <v>141575.19</v>
      </c>
      <c r="K156" s="783" t="s">
        <v>939</v>
      </c>
      <c r="L156" s="783" t="s">
        <v>1692</v>
      </c>
      <c r="M156" s="783" t="s">
        <v>1693</v>
      </c>
      <c r="N156" s="783" t="s">
        <v>1694</v>
      </c>
      <c r="O156" s="783" t="s">
        <v>1695</v>
      </c>
      <c r="P156" s="783">
        <v>39116</v>
      </c>
      <c r="Q156" s="679">
        <v>46.92</v>
      </c>
      <c r="R156" s="783">
        <v>16.66</v>
      </c>
      <c r="S156" s="679">
        <v>17.88</v>
      </c>
      <c r="T156" s="679">
        <v>12.38</v>
      </c>
      <c r="U156" s="679">
        <v>46.92</v>
      </c>
      <c r="V156" s="679">
        <v>100</v>
      </c>
      <c r="W156" s="783">
        <v>100</v>
      </c>
      <c r="X156" s="679" t="s">
        <v>1608</v>
      </c>
      <c r="Y156" s="679">
        <v>3</v>
      </c>
      <c r="Z156" s="679">
        <v>1</v>
      </c>
      <c r="AA156" s="679">
        <v>4</v>
      </c>
      <c r="AB156" s="679">
        <v>30</v>
      </c>
      <c r="AC156" s="783" t="s">
        <v>1696</v>
      </c>
      <c r="AD156" s="679"/>
      <c r="AE156" s="783">
        <v>5</v>
      </c>
      <c r="AF156" s="679">
        <v>100</v>
      </c>
      <c r="AG156" s="679" t="s">
        <v>1339</v>
      </c>
      <c r="AH156" s="679" t="s">
        <v>1697</v>
      </c>
      <c r="AI156" s="679">
        <v>50</v>
      </c>
      <c r="AJ156" s="679" t="s">
        <v>1698</v>
      </c>
      <c r="AK156" s="679" t="s">
        <v>1699</v>
      </c>
      <c r="AL156" s="679">
        <v>50</v>
      </c>
      <c r="AM156" s="679"/>
      <c r="AN156" s="679"/>
      <c r="AO156" s="679"/>
      <c r="AP156" s="679"/>
      <c r="AQ156" s="679"/>
      <c r="AR156" s="679"/>
      <c r="AS156" s="679"/>
      <c r="AT156" s="679"/>
      <c r="AU156" s="679"/>
      <c r="AV156" s="679"/>
      <c r="AW156" s="679"/>
      <c r="AX156" s="684"/>
      <c r="AY156" s="663"/>
      <c r="AZ156" s="663"/>
      <c r="BA156" s="663"/>
      <c r="BB156" s="663"/>
      <c r="BC156" s="663"/>
      <c r="BD156" s="663"/>
      <c r="BE156" s="663"/>
      <c r="BF156" s="663"/>
      <c r="BG156" s="663"/>
    </row>
    <row r="157" spans="1:59" s="664" customFormat="1" ht="118.8" x14ac:dyDescent="0.25">
      <c r="A157" s="769">
        <v>106</v>
      </c>
      <c r="B157" s="769" t="s">
        <v>1600</v>
      </c>
      <c r="C157" s="679"/>
      <c r="D157" s="782" t="s">
        <v>1698</v>
      </c>
      <c r="E157" s="783" t="s">
        <v>1699</v>
      </c>
      <c r="F157" s="783">
        <v>3470</v>
      </c>
      <c r="G157" s="783" t="s">
        <v>1700</v>
      </c>
      <c r="H157" s="783">
        <v>2004</v>
      </c>
      <c r="I157" s="783" t="s">
        <v>1701</v>
      </c>
      <c r="J157" s="784">
        <v>121964.78</v>
      </c>
      <c r="K157" s="783" t="s">
        <v>675</v>
      </c>
      <c r="L157" s="783" t="s">
        <v>1692</v>
      </c>
      <c r="M157" s="783" t="s">
        <v>1693</v>
      </c>
      <c r="N157" s="783" t="s">
        <v>1702</v>
      </c>
      <c r="O157" s="783" t="s">
        <v>1703</v>
      </c>
      <c r="P157" s="783">
        <v>41008</v>
      </c>
      <c r="Q157" s="679">
        <v>44.61</v>
      </c>
      <c r="R157" s="783">
        <v>14.35</v>
      </c>
      <c r="S157" s="679">
        <v>17.88</v>
      </c>
      <c r="T157" s="679">
        <v>12.38</v>
      </c>
      <c r="U157" s="679">
        <v>44.61</v>
      </c>
      <c r="V157" s="679">
        <v>100</v>
      </c>
      <c r="W157" s="783">
        <v>100</v>
      </c>
      <c r="X157" s="679" t="s">
        <v>1608</v>
      </c>
      <c r="Y157" s="679">
        <v>3</v>
      </c>
      <c r="Z157" s="679">
        <v>1</v>
      </c>
      <c r="AA157" s="679">
        <v>4</v>
      </c>
      <c r="AB157" s="679">
        <v>30</v>
      </c>
      <c r="AC157" s="783" t="s">
        <v>1704</v>
      </c>
      <c r="AD157" s="679"/>
      <c r="AE157" s="783">
        <v>5</v>
      </c>
      <c r="AF157" s="679">
        <v>100</v>
      </c>
      <c r="AG157" s="679" t="s">
        <v>1698</v>
      </c>
      <c r="AH157" s="679" t="s">
        <v>1699</v>
      </c>
      <c r="AI157" s="679">
        <v>50</v>
      </c>
      <c r="AJ157" s="679" t="s">
        <v>1339</v>
      </c>
      <c r="AK157" s="679" t="s">
        <v>1697</v>
      </c>
      <c r="AL157" s="679">
        <v>50</v>
      </c>
      <c r="AM157" s="679"/>
      <c r="AN157" s="679"/>
      <c r="AO157" s="679"/>
      <c r="AP157" s="679"/>
      <c r="AQ157" s="679"/>
      <c r="AR157" s="679"/>
      <c r="AS157" s="679"/>
      <c r="AT157" s="679"/>
      <c r="AU157" s="679"/>
      <c r="AV157" s="679"/>
      <c r="AW157" s="679"/>
      <c r="AX157" s="684"/>
      <c r="AY157" s="663"/>
      <c r="AZ157" s="663"/>
      <c r="BA157" s="663"/>
      <c r="BB157" s="663"/>
      <c r="BC157" s="663"/>
      <c r="BD157" s="663"/>
      <c r="BE157" s="663"/>
      <c r="BF157" s="663"/>
      <c r="BG157" s="663"/>
    </row>
    <row r="158" spans="1:59" s="664" customFormat="1" ht="158.4" x14ac:dyDescent="0.25">
      <c r="A158" s="769">
        <v>106</v>
      </c>
      <c r="B158" s="769" t="s">
        <v>1600</v>
      </c>
      <c r="C158" s="679"/>
      <c r="D158" s="782" t="s">
        <v>1341</v>
      </c>
      <c r="E158" s="783" t="s">
        <v>1705</v>
      </c>
      <c r="F158" s="783">
        <v>2757</v>
      </c>
      <c r="G158" s="783" t="s">
        <v>1706</v>
      </c>
      <c r="H158" s="783">
        <v>2004</v>
      </c>
      <c r="I158" s="783" t="s">
        <v>1707</v>
      </c>
      <c r="J158" s="784">
        <v>70905.759999999995</v>
      </c>
      <c r="K158" s="783" t="s">
        <v>675</v>
      </c>
      <c r="L158" s="783" t="s">
        <v>1708</v>
      </c>
      <c r="M158" s="783" t="s">
        <v>1709</v>
      </c>
      <c r="N158" s="783" t="s">
        <v>1710</v>
      </c>
      <c r="O158" s="783" t="s">
        <v>1711</v>
      </c>
      <c r="P158" s="783">
        <v>41282</v>
      </c>
      <c r="Q158" s="679">
        <v>38.6</v>
      </c>
      <c r="R158" s="783">
        <v>8.34</v>
      </c>
      <c r="S158" s="679">
        <v>17.88</v>
      </c>
      <c r="T158" s="679">
        <v>12.38</v>
      </c>
      <c r="U158" s="679">
        <v>38.6</v>
      </c>
      <c r="V158" s="679">
        <v>100</v>
      </c>
      <c r="W158" s="783">
        <v>100</v>
      </c>
      <c r="X158" s="679" t="s">
        <v>1608</v>
      </c>
      <c r="Y158" s="679">
        <v>3</v>
      </c>
      <c r="Z158" s="679">
        <v>1</v>
      </c>
      <c r="AA158" s="679">
        <v>2</v>
      </c>
      <c r="AB158" s="679">
        <v>4</v>
      </c>
      <c r="AC158" s="783" t="s">
        <v>1712</v>
      </c>
      <c r="AD158" s="679"/>
      <c r="AE158" s="783">
        <v>5</v>
      </c>
      <c r="AF158" s="679">
        <v>100</v>
      </c>
      <c r="AG158" s="679" t="s">
        <v>1713</v>
      </c>
      <c r="AH158" s="679" t="s">
        <v>1714</v>
      </c>
      <c r="AI158" s="679">
        <v>25</v>
      </c>
      <c r="AJ158" s="679" t="s">
        <v>1715</v>
      </c>
      <c r="AK158" s="679" t="s">
        <v>1714</v>
      </c>
      <c r="AL158" s="679">
        <v>25</v>
      </c>
      <c r="AM158" s="679" t="s">
        <v>1716</v>
      </c>
      <c r="AN158" s="679" t="s">
        <v>1717</v>
      </c>
      <c r="AO158" s="679">
        <v>25</v>
      </c>
      <c r="AP158" s="679" t="s">
        <v>1718</v>
      </c>
      <c r="AQ158" s="679" t="s">
        <v>1717</v>
      </c>
      <c r="AR158" s="679">
        <v>25</v>
      </c>
      <c r="AS158" s="679"/>
      <c r="AT158" s="679"/>
      <c r="AU158" s="679"/>
      <c r="AV158" s="679"/>
      <c r="AW158" s="679"/>
      <c r="AX158" s="684"/>
      <c r="AY158" s="663"/>
      <c r="AZ158" s="663"/>
      <c r="BA158" s="663"/>
      <c r="BB158" s="663"/>
      <c r="BC158" s="663"/>
      <c r="BD158" s="663"/>
      <c r="BE158" s="663"/>
      <c r="BF158" s="663"/>
      <c r="BG158" s="663"/>
    </row>
    <row r="159" spans="1:59" s="664" customFormat="1" ht="92.4" x14ac:dyDescent="0.25">
      <c r="A159" s="769">
        <v>106</v>
      </c>
      <c r="B159" s="769" t="s">
        <v>1600</v>
      </c>
      <c r="C159" s="679"/>
      <c r="D159" s="782" t="s">
        <v>1719</v>
      </c>
      <c r="E159" s="783" t="s">
        <v>1720</v>
      </c>
      <c r="F159" s="783">
        <v>5027</v>
      </c>
      <c r="G159" s="783" t="s">
        <v>1721</v>
      </c>
      <c r="H159" s="783">
        <v>2005</v>
      </c>
      <c r="I159" s="783" t="s">
        <v>1722</v>
      </c>
      <c r="J159" s="784">
        <v>251649.53</v>
      </c>
      <c r="K159" s="783" t="s">
        <v>675</v>
      </c>
      <c r="L159" s="783" t="s">
        <v>1723</v>
      </c>
      <c r="M159" s="783" t="s">
        <v>1724</v>
      </c>
      <c r="N159" s="783" t="s">
        <v>1725</v>
      </c>
      <c r="O159" s="783" t="s">
        <v>1726</v>
      </c>
      <c r="P159" s="783">
        <v>43605</v>
      </c>
      <c r="Q159" s="679">
        <v>59.87</v>
      </c>
      <c r="R159" s="783">
        <v>29.61</v>
      </c>
      <c r="S159" s="679">
        <v>17.88</v>
      </c>
      <c r="T159" s="679">
        <v>12.38</v>
      </c>
      <c r="U159" s="679">
        <v>59.87</v>
      </c>
      <c r="V159" s="679">
        <v>100</v>
      </c>
      <c r="W159" s="783">
        <v>100</v>
      </c>
      <c r="X159" s="679" t="s">
        <v>1608</v>
      </c>
      <c r="Y159" s="679">
        <v>3</v>
      </c>
      <c r="Z159" s="679">
        <v>2</v>
      </c>
      <c r="AA159" s="679">
        <v>3</v>
      </c>
      <c r="AB159" s="679">
        <v>32</v>
      </c>
      <c r="AC159" s="783" t="s">
        <v>1727</v>
      </c>
      <c r="AD159" s="679"/>
      <c r="AE159" s="783">
        <v>5</v>
      </c>
      <c r="AF159" s="679">
        <v>100</v>
      </c>
      <c r="AG159" s="679" t="s">
        <v>1728</v>
      </c>
      <c r="AH159" s="679" t="s">
        <v>1621</v>
      </c>
      <c r="AI159" s="679">
        <v>25</v>
      </c>
      <c r="AJ159" s="679" t="s">
        <v>1729</v>
      </c>
      <c r="AK159" s="679" t="s">
        <v>1621</v>
      </c>
      <c r="AL159" s="679">
        <v>25</v>
      </c>
      <c r="AM159" s="679" t="s">
        <v>1730</v>
      </c>
      <c r="AN159" s="679"/>
      <c r="AO159" s="679">
        <v>25</v>
      </c>
      <c r="AP159" s="679" t="s">
        <v>1731</v>
      </c>
      <c r="AQ159" s="679" t="s">
        <v>1621</v>
      </c>
      <c r="AR159" s="679">
        <v>25</v>
      </c>
      <c r="AS159" s="679"/>
      <c r="AT159" s="679"/>
      <c r="AU159" s="679"/>
      <c r="AV159" s="679"/>
      <c r="AW159" s="679"/>
      <c r="AX159" s="684"/>
      <c r="AY159" s="663"/>
      <c r="AZ159" s="663"/>
      <c r="BA159" s="663"/>
      <c r="BB159" s="663"/>
      <c r="BC159" s="663"/>
      <c r="BD159" s="663"/>
      <c r="BE159" s="663"/>
      <c r="BF159" s="663"/>
      <c r="BG159" s="663"/>
    </row>
    <row r="160" spans="1:59" s="664" customFormat="1" ht="105.6" x14ac:dyDescent="0.25">
      <c r="A160" s="769">
        <v>106</v>
      </c>
      <c r="B160" s="769" t="s">
        <v>1600</v>
      </c>
      <c r="C160" s="679"/>
      <c r="D160" s="782" t="s">
        <v>1719</v>
      </c>
      <c r="E160" s="783" t="s">
        <v>1720</v>
      </c>
      <c r="F160" s="783">
        <v>5027</v>
      </c>
      <c r="G160" s="783" t="s">
        <v>1732</v>
      </c>
      <c r="H160" s="783">
        <v>2004</v>
      </c>
      <c r="I160" s="783" t="s">
        <v>1733</v>
      </c>
      <c r="J160" s="784">
        <v>243141.67</v>
      </c>
      <c r="K160" s="783" t="s">
        <v>939</v>
      </c>
      <c r="L160" s="783" t="s">
        <v>1723</v>
      </c>
      <c r="M160" s="783" t="s">
        <v>1734</v>
      </c>
      <c r="N160" s="783" t="s">
        <v>1735</v>
      </c>
      <c r="O160" s="783" t="s">
        <v>1736</v>
      </c>
      <c r="P160" s="783">
        <v>39850</v>
      </c>
      <c r="Q160" s="679">
        <v>58.86</v>
      </c>
      <c r="R160" s="783">
        <v>28.6</v>
      </c>
      <c r="S160" s="679">
        <v>17.88</v>
      </c>
      <c r="T160" s="679">
        <v>12.38</v>
      </c>
      <c r="U160" s="679">
        <v>58.86</v>
      </c>
      <c r="V160" s="679">
        <v>100</v>
      </c>
      <c r="W160" s="783">
        <v>100</v>
      </c>
      <c r="X160" s="679" t="s">
        <v>1608</v>
      </c>
      <c r="Y160" s="679">
        <v>3</v>
      </c>
      <c r="Z160" s="679">
        <v>2</v>
      </c>
      <c r="AA160" s="679">
        <v>3</v>
      </c>
      <c r="AB160" s="679">
        <v>32</v>
      </c>
      <c r="AC160" s="783" t="s">
        <v>1737</v>
      </c>
      <c r="AD160" s="679"/>
      <c r="AE160" s="783">
        <v>5</v>
      </c>
      <c r="AF160" s="679">
        <v>100</v>
      </c>
      <c r="AG160" s="679" t="s">
        <v>1719</v>
      </c>
      <c r="AH160" s="679" t="s">
        <v>1720</v>
      </c>
      <c r="AI160" s="679">
        <v>25</v>
      </c>
      <c r="AJ160" s="679" t="s">
        <v>1738</v>
      </c>
      <c r="AK160" s="679" t="s">
        <v>1739</v>
      </c>
      <c r="AL160" s="679">
        <v>25</v>
      </c>
      <c r="AM160" s="679" t="s">
        <v>1740</v>
      </c>
      <c r="AN160" s="679" t="s">
        <v>1741</v>
      </c>
      <c r="AO160" s="679">
        <v>25</v>
      </c>
      <c r="AP160" s="679" t="s">
        <v>1742</v>
      </c>
      <c r="AQ160" s="679" t="s">
        <v>1743</v>
      </c>
      <c r="AR160" s="679">
        <v>25</v>
      </c>
      <c r="AS160" s="679"/>
      <c r="AT160" s="679"/>
      <c r="AU160" s="679"/>
      <c r="AV160" s="679"/>
      <c r="AW160" s="679"/>
      <c r="AX160" s="684"/>
      <c r="AY160" s="663"/>
      <c r="AZ160" s="663"/>
      <c r="BA160" s="663"/>
      <c r="BB160" s="663"/>
      <c r="BC160" s="663"/>
      <c r="BD160" s="663"/>
      <c r="BE160" s="663"/>
      <c r="BF160" s="663"/>
      <c r="BG160" s="663"/>
    </row>
    <row r="161" spans="1:59" s="664" customFormat="1" ht="39.6" x14ac:dyDescent="0.25">
      <c r="A161" s="769">
        <v>106</v>
      </c>
      <c r="B161" s="769" t="s">
        <v>1600</v>
      </c>
      <c r="C161" s="679"/>
      <c r="D161" s="782" t="s">
        <v>1744</v>
      </c>
      <c r="E161" s="783" t="s">
        <v>1745</v>
      </c>
      <c r="F161" s="783">
        <v>14130</v>
      </c>
      <c r="G161" s="783" t="s">
        <v>1746</v>
      </c>
      <c r="H161" s="783">
        <v>2008</v>
      </c>
      <c r="I161" s="783" t="s">
        <v>1747</v>
      </c>
      <c r="J161" s="784">
        <v>210000</v>
      </c>
      <c r="K161" s="783" t="s">
        <v>656</v>
      </c>
      <c r="L161" s="783" t="s">
        <v>1388</v>
      </c>
      <c r="M161" s="783" t="s">
        <v>1748</v>
      </c>
      <c r="N161" s="783" t="s">
        <v>1749</v>
      </c>
      <c r="O161" s="783" t="s">
        <v>1750</v>
      </c>
      <c r="P161" s="783" t="s">
        <v>1751</v>
      </c>
      <c r="Q161" s="679">
        <v>54.97</v>
      </c>
      <c r="R161" s="783">
        <v>24.71</v>
      </c>
      <c r="S161" s="679">
        <v>17.88</v>
      </c>
      <c r="T161" s="679">
        <v>12.38</v>
      </c>
      <c r="U161" s="679">
        <v>54.97</v>
      </c>
      <c r="V161" s="679">
        <v>100</v>
      </c>
      <c r="W161" s="783">
        <v>100</v>
      </c>
      <c r="X161" s="679" t="s">
        <v>1608</v>
      </c>
      <c r="Y161" s="679">
        <v>6</v>
      </c>
      <c r="Z161" s="679">
        <v>1</v>
      </c>
      <c r="AA161" s="679">
        <v>1</v>
      </c>
      <c r="AB161" s="679">
        <v>45</v>
      </c>
      <c r="AC161" s="783" t="s">
        <v>1752</v>
      </c>
      <c r="AD161" s="679"/>
      <c r="AE161" s="783">
        <v>5</v>
      </c>
      <c r="AF161" s="679">
        <v>100</v>
      </c>
      <c r="AG161" s="679" t="s">
        <v>1744</v>
      </c>
      <c r="AH161" s="679" t="s">
        <v>1745</v>
      </c>
      <c r="AI161" s="679">
        <v>33</v>
      </c>
      <c r="AJ161" s="679" t="s">
        <v>1753</v>
      </c>
      <c r="AK161" s="679" t="s">
        <v>1754</v>
      </c>
      <c r="AL161" s="679">
        <v>33</v>
      </c>
      <c r="AM161" s="679" t="s">
        <v>1755</v>
      </c>
      <c r="AN161" s="679" t="s">
        <v>1756</v>
      </c>
      <c r="AO161" s="679">
        <v>33</v>
      </c>
      <c r="AP161" s="679"/>
      <c r="AQ161" s="679"/>
      <c r="AR161" s="679"/>
      <c r="AS161" s="679"/>
      <c r="AT161" s="679"/>
      <c r="AU161" s="679"/>
      <c r="AV161" s="679"/>
      <c r="AW161" s="679"/>
      <c r="AX161" s="684"/>
      <c r="AY161" s="663"/>
      <c r="AZ161" s="663"/>
      <c r="BA161" s="663"/>
      <c r="BB161" s="663"/>
      <c r="BC161" s="663"/>
      <c r="BD161" s="663"/>
      <c r="BE161" s="663"/>
      <c r="BF161" s="663"/>
      <c r="BG161" s="663"/>
    </row>
    <row r="162" spans="1:59" s="664" customFormat="1" ht="343.2" x14ac:dyDescent="0.25">
      <c r="A162" s="769">
        <v>106</v>
      </c>
      <c r="B162" s="769" t="s">
        <v>1600</v>
      </c>
      <c r="C162" s="679"/>
      <c r="D162" s="782" t="s">
        <v>1757</v>
      </c>
      <c r="E162" s="783" t="s">
        <v>1758</v>
      </c>
      <c r="F162" s="783">
        <v>3332</v>
      </c>
      <c r="G162" s="783" t="s">
        <v>1759</v>
      </c>
      <c r="H162" s="783">
        <v>2007</v>
      </c>
      <c r="I162" s="783" t="s">
        <v>1760</v>
      </c>
      <c r="J162" s="784">
        <v>76157.899999999994</v>
      </c>
      <c r="K162" s="783" t="s">
        <v>656</v>
      </c>
      <c r="L162" s="783" t="s">
        <v>1761</v>
      </c>
      <c r="M162" s="783" t="s">
        <v>1762</v>
      </c>
      <c r="N162" s="783" t="s">
        <v>1763</v>
      </c>
      <c r="O162" s="783" t="s">
        <v>1764</v>
      </c>
      <c r="P162" s="783" t="s">
        <v>1765</v>
      </c>
      <c r="Q162" s="679">
        <v>39.22</v>
      </c>
      <c r="R162" s="783">
        <v>8.9600000000000009</v>
      </c>
      <c r="S162" s="679">
        <v>17.88</v>
      </c>
      <c r="T162" s="679">
        <v>12.38</v>
      </c>
      <c r="U162" s="679">
        <v>39.22</v>
      </c>
      <c r="V162" s="679">
        <v>100</v>
      </c>
      <c r="W162" s="783">
        <v>100</v>
      </c>
      <c r="X162" s="679" t="s">
        <v>1608</v>
      </c>
      <c r="Y162" s="679">
        <v>6</v>
      </c>
      <c r="Z162" s="679">
        <v>1</v>
      </c>
      <c r="AA162" s="679">
        <v>1</v>
      </c>
      <c r="AB162" s="679">
        <v>46</v>
      </c>
      <c r="AC162" s="783" t="s">
        <v>1766</v>
      </c>
      <c r="AD162" s="679"/>
      <c r="AE162" s="783">
        <v>5</v>
      </c>
      <c r="AF162" s="679">
        <v>100</v>
      </c>
      <c r="AG162" s="679" t="s">
        <v>1767</v>
      </c>
      <c r="AH162" s="679" t="s">
        <v>1621</v>
      </c>
      <c r="AI162" s="679">
        <v>50</v>
      </c>
      <c r="AJ162" s="679" t="s">
        <v>1757</v>
      </c>
      <c r="AK162" s="679" t="s">
        <v>1768</v>
      </c>
      <c r="AL162" s="679">
        <v>50</v>
      </c>
      <c r="AM162" s="679"/>
      <c r="AN162" s="679"/>
      <c r="AO162" s="679"/>
      <c r="AP162" s="679"/>
      <c r="AQ162" s="679"/>
      <c r="AR162" s="679"/>
      <c r="AS162" s="679"/>
      <c r="AT162" s="679"/>
      <c r="AU162" s="679"/>
      <c r="AV162" s="679"/>
      <c r="AW162" s="679"/>
      <c r="AX162" s="684"/>
      <c r="AY162" s="663"/>
      <c r="AZ162" s="663"/>
      <c r="BA162" s="663"/>
      <c r="BB162" s="663"/>
      <c r="BC162" s="663"/>
      <c r="BD162" s="663"/>
      <c r="BE162" s="663"/>
      <c r="BF162" s="663"/>
      <c r="BG162" s="663"/>
    </row>
    <row r="163" spans="1:59" s="664" customFormat="1" ht="290.39999999999998" x14ac:dyDescent="0.25">
      <c r="A163" s="769">
        <v>106</v>
      </c>
      <c r="B163" s="769" t="s">
        <v>1600</v>
      </c>
      <c r="C163" s="679"/>
      <c r="D163" s="782" t="s">
        <v>1654</v>
      </c>
      <c r="E163" s="783" t="s">
        <v>1658</v>
      </c>
      <c r="F163" s="783">
        <v>12314</v>
      </c>
      <c r="G163" s="783" t="s">
        <v>1769</v>
      </c>
      <c r="H163" s="783">
        <v>2012</v>
      </c>
      <c r="I163" s="783" t="s">
        <v>1770</v>
      </c>
      <c r="J163" s="784">
        <v>567120</v>
      </c>
      <c r="K163" s="783" t="s">
        <v>697</v>
      </c>
      <c r="L163" s="783" t="s">
        <v>1771</v>
      </c>
      <c r="M163" s="783" t="s">
        <v>1772</v>
      </c>
      <c r="N163" s="783" t="s">
        <v>1773</v>
      </c>
      <c r="O163" s="783" t="s">
        <v>1774</v>
      </c>
      <c r="P163" s="783" t="s">
        <v>1775</v>
      </c>
      <c r="Q163" s="679">
        <v>88.6</v>
      </c>
      <c r="R163" s="783">
        <v>66.72</v>
      </c>
      <c r="S163" s="679">
        <v>7.78</v>
      </c>
      <c r="T163" s="679">
        <v>14.1</v>
      </c>
      <c r="U163" s="679">
        <v>88.6</v>
      </c>
      <c r="V163" s="679">
        <v>100</v>
      </c>
      <c r="W163" s="783">
        <v>100</v>
      </c>
      <c r="X163" s="679" t="s">
        <v>1608</v>
      </c>
      <c r="Y163" s="679">
        <v>1</v>
      </c>
      <c r="Z163" s="679">
        <v>1</v>
      </c>
      <c r="AA163" s="679">
        <v>7</v>
      </c>
      <c r="AB163" s="679">
        <v>41</v>
      </c>
      <c r="AC163" s="783" t="s">
        <v>1776</v>
      </c>
      <c r="AD163" s="679"/>
      <c r="AE163" s="783">
        <v>5</v>
      </c>
      <c r="AF163" s="679">
        <v>100</v>
      </c>
      <c r="AG163" s="679" t="s">
        <v>1654</v>
      </c>
      <c r="AH163" s="679" t="s">
        <v>1655</v>
      </c>
      <c r="AI163" s="679">
        <v>33</v>
      </c>
      <c r="AJ163" s="679" t="s">
        <v>1644</v>
      </c>
      <c r="AK163" s="679" t="s">
        <v>1653</v>
      </c>
      <c r="AL163" s="679">
        <v>33</v>
      </c>
      <c r="AM163" s="679" t="s">
        <v>1777</v>
      </c>
      <c r="AN163" s="679" t="s">
        <v>1778</v>
      </c>
      <c r="AO163" s="679">
        <v>33</v>
      </c>
      <c r="AP163" s="679"/>
      <c r="AQ163" s="679"/>
      <c r="AR163" s="679"/>
      <c r="AS163" s="679"/>
      <c r="AT163" s="679"/>
      <c r="AU163" s="679"/>
      <c r="AV163" s="679"/>
      <c r="AW163" s="679"/>
      <c r="AX163" s="684"/>
      <c r="AY163" s="663"/>
      <c r="AZ163" s="663"/>
      <c r="BA163" s="663"/>
      <c r="BB163" s="663"/>
      <c r="BC163" s="663"/>
      <c r="BD163" s="663"/>
      <c r="BE163" s="663"/>
      <c r="BF163" s="663"/>
      <c r="BG163" s="663"/>
    </row>
    <row r="164" spans="1:59" s="664" customFormat="1" ht="79.2" x14ac:dyDescent="0.25">
      <c r="A164" s="769">
        <v>106</v>
      </c>
      <c r="B164" s="769" t="s">
        <v>1600</v>
      </c>
      <c r="C164" s="679"/>
      <c r="D164" s="782" t="s">
        <v>1719</v>
      </c>
      <c r="E164" s="783" t="s">
        <v>1720</v>
      </c>
      <c r="F164" s="783">
        <v>5027</v>
      </c>
      <c r="G164" s="783" t="s">
        <v>1779</v>
      </c>
      <c r="H164" s="783">
        <v>2008</v>
      </c>
      <c r="I164" s="783" t="s">
        <v>1780</v>
      </c>
      <c r="J164" s="784">
        <v>78200</v>
      </c>
      <c r="K164" s="783" t="s">
        <v>656</v>
      </c>
      <c r="L164" s="783" t="s">
        <v>1723</v>
      </c>
      <c r="M164" s="783" t="s">
        <v>1781</v>
      </c>
      <c r="N164" s="783" t="s">
        <v>1782</v>
      </c>
      <c r="O164" s="783" t="s">
        <v>1783</v>
      </c>
      <c r="P164" s="783" t="s">
        <v>1784</v>
      </c>
      <c r="Q164" s="679">
        <v>39.46</v>
      </c>
      <c r="R164" s="783">
        <v>9.1999999999999993</v>
      </c>
      <c r="S164" s="679">
        <v>17.88</v>
      </c>
      <c r="T164" s="679">
        <v>12.38</v>
      </c>
      <c r="U164" s="679">
        <v>39.46</v>
      </c>
      <c r="V164" s="679">
        <v>100</v>
      </c>
      <c r="W164" s="783">
        <v>100</v>
      </c>
      <c r="X164" s="679" t="s">
        <v>1608</v>
      </c>
      <c r="Y164" s="679">
        <v>3</v>
      </c>
      <c r="Z164" s="679">
        <v>11</v>
      </c>
      <c r="AA164" s="679">
        <v>3</v>
      </c>
      <c r="AB164" s="679">
        <v>32</v>
      </c>
      <c r="AC164" s="783" t="s">
        <v>1785</v>
      </c>
      <c r="AD164" s="679"/>
      <c r="AE164" s="783">
        <v>5</v>
      </c>
      <c r="AF164" s="679">
        <v>100</v>
      </c>
      <c r="AG164" s="679" t="s">
        <v>1719</v>
      </c>
      <c r="AH164" s="679" t="s">
        <v>1720</v>
      </c>
      <c r="AI164" s="679">
        <v>25</v>
      </c>
      <c r="AJ164" s="679" t="s">
        <v>1786</v>
      </c>
      <c r="AK164" s="679" t="s">
        <v>1787</v>
      </c>
      <c r="AL164" s="679">
        <v>25</v>
      </c>
      <c r="AM164" s="679" t="s">
        <v>1788</v>
      </c>
      <c r="AN164" s="679" t="s">
        <v>1789</v>
      </c>
      <c r="AO164" s="679">
        <v>25</v>
      </c>
      <c r="AP164" s="679" t="s">
        <v>1790</v>
      </c>
      <c r="AQ164" s="679" t="s">
        <v>1791</v>
      </c>
      <c r="AR164" s="679">
        <v>25</v>
      </c>
      <c r="AS164" s="679"/>
      <c r="AT164" s="679"/>
      <c r="AU164" s="679"/>
      <c r="AV164" s="679"/>
      <c r="AW164" s="679"/>
      <c r="AX164" s="684"/>
      <c r="AY164" s="663"/>
      <c r="AZ164" s="663"/>
      <c r="BA164" s="663"/>
      <c r="BB164" s="663"/>
      <c r="BC164" s="663"/>
      <c r="BD164" s="663"/>
      <c r="BE164" s="663"/>
      <c r="BF164" s="663"/>
      <c r="BG164" s="663"/>
    </row>
    <row r="165" spans="1:59" s="664" customFormat="1" ht="369.6" x14ac:dyDescent="0.25">
      <c r="A165" s="769">
        <v>106</v>
      </c>
      <c r="B165" s="769" t="s">
        <v>1600</v>
      </c>
      <c r="C165" s="679"/>
      <c r="D165" s="782" t="s">
        <v>1757</v>
      </c>
      <c r="E165" s="783" t="s">
        <v>1758</v>
      </c>
      <c r="F165" s="783">
        <v>3332</v>
      </c>
      <c r="G165" s="783" t="s">
        <v>1792</v>
      </c>
      <c r="H165" s="783">
        <v>2005</v>
      </c>
      <c r="I165" s="783" t="s">
        <v>1793</v>
      </c>
      <c r="J165" s="784">
        <v>121598.22</v>
      </c>
      <c r="K165" s="783" t="s">
        <v>675</v>
      </c>
      <c r="L165" s="783" t="s">
        <v>1794</v>
      </c>
      <c r="M165" s="783" t="s">
        <v>1795</v>
      </c>
      <c r="N165" s="783" t="s">
        <v>1796</v>
      </c>
      <c r="O165" s="783" t="s">
        <v>1797</v>
      </c>
      <c r="P165" s="783">
        <v>35941</v>
      </c>
      <c r="Q165" s="679">
        <v>44.57</v>
      </c>
      <c r="R165" s="783">
        <v>14.31</v>
      </c>
      <c r="S165" s="679">
        <v>17.88</v>
      </c>
      <c r="T165" s="679">
        <v>12.38</v>
      </c>
      <c r="U165" s="679">
        <v>44.57</v>
      </c>
      <c r="V165" s="679">
        <v>100</v>
      </c>
      <c r="W165" s="783">
        <v>100</v>
      </c>
      <c r="X165" s="679" t="s">
        <v>1608</v>
      </c>
      <c r="Y165" s="679">
        <v>5</v>
      </c>
      <c r="Z165" s="679">
        <v>1</v>
      </c>
      <c r="AA165" s="679"/>
      <c r="AB165" s="679">
        <v>34</v>
      </c>
      <c r="AC165" s="783" t="s">
        <v>1798</v>
      </c>
      <c r="AD165" s="679"/>
      <c r="AE165" s="783">
        <v>5</v>
      </c>
      <c r="AF165" s="679">
        <v>100</v>
      </c>
      <c r="AG165" s="679" t="s">
        <v>1757</v>
      </c>
      <c r="AH165" s="679" t="s">
        <v>1768</v>
      </c>
      <c r="AI165" s="679">
        <v>25</v>
      </c>
      <c r="AJ165" s="679" t="s">
        <v>1799</v>
      </c>
      <c r="AK165" s="679" t="s">
        <v>1800</v>
      </c>
      <c r="AL165" s="679">
        <v>25</v>
      </c>
      <c r="AM165" s="679" t="s">
        <v>1801</v>
      </c>
      <c r="AN165" s="679" t="s">
        <v>1800</v>
      </c>
      <c r="AO165" s="679">
        <v>25</v>
      </c>
      <c r="AP165" s="679" t="s">
        <v>1802</v>
      </c>
      <c r="AQ165" s="679" t="s">
        <v>1800</v>
      </c>
      <c r="AR165" s="679">
        <v>25</v>
      </c>
      <c r="AS165" s="679"/>
      <c r="AT165" s="679"/>
      <c r="AU165" s="679"/>
      <c r="AV165" s="679"/>
      <c r="AW165" s="679"/>
      <c r="AX165" s="684"/>
      <c r="AY165" s="663"/>
      <c r="AZ165" s="663"/>
      <c r="BA165" s="663"/>
      <c r="BB165" s="663"/>
      <c r="BC165" s="663"/>
      <c r="BD165" s="663"/>
      <c r="BE165" s="663"/>
      <c r="BF165" s="663"/>
      <c r="BG165" s="663"/>
    </row>
    <row r="166" spans="1:59" s="664" customFormat="1" ht="132" x14ac:dyDescent="0.25">
      <c r="A166" s="769">
        <v>106</v>
      </c>
      <c r="B166" s="769" t="s">
        <v>1600</v>
      </c>
      <c r="C166" s="679"/>
      <c r="D166" s="782" t="s">
        <v>1551</v>
      </c>
      <c r="E166" s="783" t="s">
        <v>1622</v>
      </c>
      <c r="F166" s="783">
        <v>7561</v>
      </c>
      <c r="G166" s="783" t="s">
        <v>1803</v>
      </c>
      <c r="H166" s="783">
        <v>2003</v>
      </c>
      <c r="I166" s="783" t="s">
        <v>1804</v>
      </c>
      <c r="J166" s="784">
        <v>62522.8</v>
      </c>
      <c r="K166" s="783" t="s">
        <v>939</v>
      </c>
      <c r="L166" s="783" t="s">
        <v>1805</v>
      </c>
      <c r="M166" s="783" t="s">
        <v>1806</v>
      </c>
      <c r="N166" s="783" t="s">
        <v>1807</v>
      </c>
      <c r="O166" s="783"/>
      <c r="P166" s="783" t="s">
        <v>1808</v>
      </c>
      <c r="Q166" s="679">
        <v>37.619999999999997</v>
      </c>
      <c r="R166" s="783">
        <v>7.36</v>
      </c>
      <c r="S166" s="679">
        <v>17.88</v>
      </c>
      <c r="T166" s="679">
        <v>12.38</v>
      </c>
      <c r="U166" s="679">
        <v>37.619999999999997</v>
      </c>
      <c r="V166" s="679">
        <v>100</v>
      </c>
      <c r="W166" s="783">
        <v>100</v>
      </c>
      <c r="X166" s="679" t="s">
        <v>1608</v>
      </c>
      <c r="Y166" s="679">
        <v>3</v>
      </c>
      <c r="Z166" s="679">
        <v>8</v>
      </c>
      <c r="AA166" s="679">
        <v>1</v>
      </c>
      <c r="AB166" s="679">
        <v>67</v>
      </c>
      <c r="AC166" s="783" t="s">
        <v>1809</v>
      </c>
      <c r="AD166" s="679">
        <v>0</v>
      </c>
      <c r="AE166" s="783">
        <v>5</v>
      </c>
      <c r="AF166" s="679">
        <v>100</v>
      </c>
      <c r="AG166" s="679" t="s">
        <v>1629</v>
      </c>
      <c r="AH166" s="679" t="s">
        <v>1630</v>
      </c>
      <c r="AI166" s="679">
        <v>25</v>
      </c>
      <c r="AJ166" s="679" t="s">
        <v>1551</v>
      </c>
      <c r="AK166" s="679" t="s">
        <v>1622</v>
      </c>
      <c r="AL166" s="679">
        <v>25</v>
      </c>
      <c r="AM166" s="679" t="s">
        <v>1810</v>
      </c>
      <c r="AN166" s="679" t="s">
        <v>1630</v>
      </c>
      <c r="AO166" s="679">
        <v>25</v>
      </c>
      <c r="AP166" s="679" t="s">
        <v>1811</v>
      </c>
      <c r="AQ166" s="679" t="s">
        <v>1622</v>
      </c>
      <c r="AR166" s="679">
        <v>25</v>
      </c>
      <c r="AS166" s="679"/>
      <c r="AT166" s="679"/>
      <c r="AU166" s="679"/>
      <c r="AV166" s="679"/>
      <c r="AW166" s="679"/>
      <c r="AX166" s="684"/>
      <c r="AY166" s="663"/>
      <c r="AZ166" s="663"/>
      <c r="BA166" s="663"/>
      <c r="BB166" s="663"/>
      <c r="BC166" s="663"/>
      <c r="BD166" s="663"/>
      <c r="BE166" s="663"/>
      <c r="BF166" s="663"/>
      <c r="BG166" s="663"/>
    </row>
    <row r="167" spans="1:59" s="664" customFormat="1" ht="66" x14ac:dyDescent="0.25">
      <c r="A167" s="769">
        <v>106</v>
      </c>
      <c r="B167" s="769" t="s">
        <v>1600</v>
      </c>
      <c r="C167" s="679"/>
      <c r="D167" s="782" t="s">
        <v>1812</v>
      </c>
      <c r="E167" s="783" t="s">
        <v>1813</v>
      </c>
      <c r="F167" s="783">
        <v>1339</v>
      </c>
      <c r="G167" s="783" t="s">
        <v>1814</v>
      </c>
      <c r="H167" s="783">
        <v>2007</v>
      </c>
      <c r="I167" s="783" t="s">
        <v>1815</v>
      </c>
      <c r="J167" s="784">
        <v>67200</v>
      </c>
      <c r="K167" s="783" t="s">
        <v>656</v>
      </c>
      <c r="L167" s="783" t="s">
        <v>1816</v>
      </c>
      <c r="M167" s="783" t="s">
        <v>1817</v>
      </c>
      <c r="N167" s="783" t="s">
        <v>1818</v>
      </c>
      <c r="O167" s="783" t="s">
        <v>1819</v>
      </c>
      <c r="P167" s="783" t="s">
        <v>1820</v>
      </c>
      <c r="Q167" s="679">
        <v>38.17</v>
      </c>
      <c r="R167" s="783">
        <v>7.91</v>
      </c>
      <c r="S167" s="679">
        <v>17.88</v>
      </c>
      <c r="T167" s="679">
        <v>12.38</v>
      </c>
      <c r="U167" s="679">
        <v>38.17</v>
      </c>
      <c r="V167" s="679">
        <v>100</v>
      </c>
      <c r="W167" s="783">
        <v>100</v>
      </c>
      <c r="X167" s="679" t="s">
        <v>1608</v>
      </c>
      <c r="Y167" s="679">
        <v>6</v>
      </c>
      <c r="Z167" s="679">
        <v>1</v>
      </c>
      <c r="AA167" s="679">
        <v>5</v>
      </c>
      <c r="AB167" s="679">
        <v>63</v>
      </c>
      <c r="AC167" s="783" t="s">
        <v>1821</v>
      </c>
      <c r="AD167" s="679">
        <v>0</v>
      </c>
      <c r="AE167" s="783">
        <v>5</v>
      </c>
      <c r="AF167" s="679">
        <v>100</v>
      </c>
      <c r="AG167" s="679" t="s">
        <v>1812</v>
      </c>
      <c r="AH167" s="679" t="s">
        <v>1822</v>
      </c>
      <c r="AI167" s="679">
        <v>25</v>
      </c>
      <c r="AJ167" s="679" t="s">
        <v>1812</v>
      </c>
      <c r="AK167" s="679" t="s">
        <v>1822</v>
      </c>
      <c r="AL167" s="679">
        <v>25</v>
      </c>
      <c r="AM167" s="679" t="s">
        <v>1812</v>
      </c>
      <c r="AN167" s="679" t="s">
        <v>1822</v>
      </c>
      <c r="AO167" s="679">
        <v>25</v>
      </c>
      <c r="AP167" s="679" t="s">
        <v>1812</v>
      </c>
      <c r="AQ167" s="679" t="s">
        <v>1822</v>
      </c>
      <c r="AR167" s="679">
        <v>25</v>
      </c>
      <c r="AS167" s="679"/>
      <c r="AT167" s="679"/>
      <c r="AU167" s="679"/>
      <c r="AV167" s="679"/>
      <c r="AW167" s="679"/>
      <c r="AX167" s="684"/>
      <c r="AY167" s="663"/>
      <c r="AZ167" s="663"/>
      <c r="BA167" s="663"/>
      <c r="BB167" s="663"/>
      <c r="BC167" s="663"/>
      <c r="BD167" s="663"/>
      <c r="BE167" s="663"/>
      <c r="BF167" s="663"/>
      <c r="BG167" s="663"/>
    </row>
    <row r="168" spans="1:59" s="664" customFormat="1" ht="158.4" x14ac:dyDescent="0.25">
      <c r="A168" s="769">
        <v>106</v>
      </c>
      <c r="B168" s="769" t="s">
        <v>1600</v>
      </c>
      <c r="C168" s="679"/>
      <c r="D168" s="782" t="s">
        <v>742</v>
      </c>
      <c r="E168" s="783" t="s">
        <v>1664</v>
      </c>
      <c r="F168" s="783">
        <v>4587</v>
      </c>
      <c r="G168" s="783" t="s">
        <v>1823</v>
      </c>
      <c r="H168" s="783">
        <v>2004</v>
      </c>
      <c r="I168" s="783" t="s">
        <v>1824</v>
      </c>
      <c r="J168" s="784">
        <v>52228.55</v>
      </c>
      <c r="K168" s="783" t="s">
        <v>675</v>
      </c>
      <c r="L168" s="783" t="s">
        <v>1825</v>
      </c>
      <c r="M168" s="783" t="s">
        <v>1826</v>
      </c>
      <c r="N168" s="783" t="s">
        <v>1827</v>
      </c>
      <c r="O168" s="783" t="s">
        <v>1828</v>
      </c>
      <c r="P168" s="783">
        <v>41790</v>
      </c>
      <c r="Q168" s="679">
        <v>36.4</v>
      </c>
      <c r="R168" s="783">
        <v>6.14</v>
      </c>
      <c r="S168" s="679">
        <v>17.88</v>
      </c>
      <c r="T168" s="679">
        <v>12.38</v>
      </c>
      <c r="U168" s="679">
        <v>36.4</v>
      </c>
      <c r="V168" s="679">
        <v>100</v>
      </c>
      <c r="W168" s="783">
        <v>100</v>
      </c>
      <c r="X168" s="679" t="s">
        <v>1608</v>
      </c>
      <c r="Y168" s="679">
        <v>6</v>
      </c>
      <c r="Z168" s="679">
        <v>3</v>
      </c>
      <c r="AA168" s="679">
        <v>4</v>
      </c>
      <c r="AB168" s="679">
        <v>44</v>
      </c>
      <c r="AC168" s="783" t="s">
        <v>1829</v>
      </c>
      <c r="AD168" s="679"/>
      <c r="AE168" s="783">
        <v>5</v>
      </c>
      <c r="AF168" s="679">
        <v>100</v>
      </c>
      <c r="AG168" s="679" t="s">
        <v>742</v>
      </c>
      <c r="AH168" s="679" t="s">
        <v>1672</v>
      </c>
      <c r="AI168" s="679">
        <v>25</v>
      </c>
      <c r="AJ168" s="679" t="s">
        <v>1674</v>
      </c>
      <c r="AK168" s="679" t="s">
        <v>1675</v>
      </c>
      <c r="AL168" s="679">
        <v>25</v>
      </c>
      <c r="AM168" s="679" t="s">
        <v>1830</v>
      </c>
      <c r="AN168" s="679" t="s">
        <v>1831</v>
      </c>
      <c r="AO168" s="679">
        <v>25</v>
      </c>
      <c r="AP168" s="679" t="s">
        <v>1674</v>
      </c>
      <c r="AQ168" s="679" t="s">
        <v>1675</v>
      </c>
      <c r="AR168" s="679">
        <v>25</v>
      </c>
      <c r="AS168" s="679"/>
      <c r="AT168" s="679"/>
      <c r="AU168" s="679"/>
      <c r="AV168" s="679"/>
      <c r="AW168" s="679"/>
      <c r="AX168" s="684"/>
      <c r="AY168" s="663"/>
      <c r="AZ168" s="663"/>
      <c r="BA168" s="663"/>
      <c r="BB168" s="663"/>
      <c r="BC168" s="663"/>
      <c r="BD168" s="663"/>
      <c r="BE168" s="663"/>
      <c r="BF168" s="663"/>
      <c r="BG168" s="663"/>
    </row>
    <row r="169" spans="1:59" s="664" customFormat="1" ht="158.4" x14ac:dyDescent="0.25">
      <c r="A169" s="769">
        <v>106</v>
      </c>
      <c r="B169" s="769" t="s">
        <v>1600</v>
      </c>
      <c r="C169" s="679"/>
      <c r="D169" s="782" t="s">
        <v>742</v>
      </c>
      <c r="E169" s="783" t="s">
        <v>1664</v>
      </c>
      <c r="F169" s="783">
        <v>4587</v>
      </c>
      <c r="G169" s="783" t="s">
        <v>1832</v>
      </c>
      <c r="H169" s="783">
        <v>2002</v>
      </c>
      <c r="I169" s="783" t="s">
        <v>1833</v>
      </c>
      <c r="J169" s="784">
        <v>112852.06</v>
      </c>
      <c r="K169" s="783" t="s">
        <v>939</v>
      </c>
      <c r="L169" s="783" t="s">
        <v>1834</v>
      </c>
      <c r="M169" s="783" t="s">
        <v>1835</v>
      </c>
      <c r="N169" s="783" t="s">
        <v>1836</v>
      </c>
      <c r="O169" s="783" t="s">
        <v>1837</v>
      </c>
      <c r="P169" s="783">
        <v>39264</v>
      </c>
      <c r="Q169" s="679">
        <v>43.54</v>
      </c>
      <c r="R169" s="783">
        <v>13.28</v>
      </c>
      <c r="S169" s="679">
        <v>17.88</v>
      </c>
      <c r="T169" s="679">
        <v>12.38</v>
      </c>
      <c r="U169" s="679">
        <v>43.54</v>
      </c>
      <c r="V169" s="679">
        <v>100</v>
      </c>
      <c r="W169" s="783">
        <v>100</v>
      </c>
      <c r="X169" s="679" t="s">
        <v>1608</v>
      </c>
      <c r="Y169" s="679">
        <v>1</v>
      </c>
      <c r="Z169" s="679">
        <v>1</v>
      </c>
      <c r="AA169" s="679">
        <v>7</v>
      </c>
      <c r="AB169" s="679">
        <v>44</v>
      </c>
      <c r="AC169" s="783" t="s">
        <v>1838</v>
      </c>
      <c r="AD169" s="679"/>
      <c r="AE169" s="783">
        <v>5</v>
      </c>
      <c r="AF169" s="679">
        <v>100</v>
      </c>
      <c r="AG169" s="679" t="s">
        <v>742</v>
      </c>
      <c r="AH169" s="679" t="s">
        <v>1672</v>
      </c>
      <c r="AI169" s="679">
        <v>25</v>
      </c>
      <c r="AJ169" s="679" t="s">
        <v>1673</v>
      </c>
      <c r="AK169" s="679" t="s">
        <v>1664</v>
      </c>
      <c r="AL169" s="679">
        <v>25</v>
      </c>
      <c r="AM169" s="679" t="s">
        <v>1839</v>
      </c>
      <c r="AN169" s="679" t="s">
        <v>1675</v>
      </c>
      <c r="AO169" s="679">
        <v>25</v>
      </c>
      <c r="AP169" s="679" t="s">
        <v>1830</v>
      </c>
      <c r="AQ169" s="679" t="s">
        <v>1831</v>
      </c>
      <c r="AR169" s="679">
        <v>25</v>
      </c>
      <c r="AS169" s="679"/>
      <c r="AT169" s="679"/>
      <c r="AU169" s="679"/>
      <c r="AV169" s="679"/>
      <c r="AW169" s="679"/>
      <c r="AX169" s="684"/>
      <c r="AY169" s="663"/>
      <c r="AZ169" s="663"/>
      <c r="BA169" s="663"/>
      <c r="BB169" s="663"/>
      <c r="BC169" s="663"/>
      <c r="BD169" s="663"/>
      <c r="BE169" s="663"/>
      <c r="BF169" s="663"/>
      <c r="BG169" s="663"/>
    </row>
    <row r="170" spans="1:59" s="664" customFormat="1" ht="211.2" x14ac:dyDescent="0.25">
      <c r="A170" s="769">
        <v>106</v>
      </c>
      <c r="B170" s="769" t="s">
        <v>1600</v>
      </c>
      <c r="C170" s="679"/>
      <c r="D170" s="782" t="s">
        <v>1610</v>
      </c>
      <c r="E170" s="783" t="s">
        <v>1840</v>
      </c>
      <c r="F170" s="783">
        <v>9089</v>
      </c>
      <c r="G170" s="783" t="s">
        <v>1841</v>
      </c>
      <c r="H170" s="783">
        <v>2007</v>
      </c>
      <c r="I170" s="783" t="s">
        <v>1842</v>
      </c>
      <c r="J170" s="784">
        <v>141378</v>
      </c>
      <c r="K170" s="783" t="s">
        <v>656</v>
      </c>
      <c r="L170" s="783" t="s">
        <v>1843</v>
      </c>
      <c r="M170" s="783" t="s">
        <v>1844</v>
      </c>
      <c r="N170" s="783" t="s">
        <v>1845</v>
      </c>
      <c r="O170" s="783" t="s">
        <v>1846</v>
      </c>
      <c r="P170" s="783" t="s">
        <v>1847</v>
      </c>
      <c r="Q170" s="679">
        <v>46.89</v>
      </c>
      <c r="R170" s="783">
        <v>16.63</v>
      </c>
      <c r="S170" s="679">
        <v>17.88</v>
      </c>
      <c r="T170" s="679">
        <v>12.38</v>
      </c>
      <c r="U170" s="679">
        <v>46.89</v>
      </c>
      <c r="V170" s="679">
        <v>100</v>
      </c>
      <c r="W170" s="783">
        <v>100</v>
      </c>
      <c r="X170" s="679" t="s">
        <v>1608</v>
      </c>
      <c r="Y170" s="679">
        <v>4</v>
      </c>
      <c r="Z170" s="679">
        <v>4</v>
      </c>
      <c r="AA170" s="679">
        <v>6</v>
      </c>
      <c r="AB170" s="679">
        <v>30</v>
      </c>
      <c r="AC170" s="783" t="s">
        <v>1848</v>
      </c>
      <c r="AD170" s="679"/>
      <c r="AE170" s="783">
        <v>5</v>
      </c>
      <c r="AF170" s="679">
        <v>100</v>
      </c>
      <c r="AG170" s="679" t="s">
        <v>1610</v>
      </c>
      <c r="AH170" s="679" t="s">
        <v>1611</v>
      </c>
      <c r="AI170" s="679">
        <v>100</v>
      </c>
      <c r="AJ170" s="679"/>
      <c r="AK170" s="679"/>
      <c r="AL170" s="679"/>
      <c r="AM170" s="679"/>
      <c r="AN170" s="679"/>
      <c r="AO170" s="679"/>
      <c r="AP170" s="679"/>
      <c r="AQ170" s="679"/>
      <c r="AR170" s="679"/>
      <c r="AS170" s="679"/>
      <c r="AT170" s="679"/>
      <c r="AU170" s="679"/>
      <c r="AV170" s="679"/>
      <c r="AW170" s="679"/>
      <c r="AX170" s="684"/>
      <c r="AY170" s="663"/>
      <c r="AZ170" s="663"/>
      <c r="BA170" s="663"/>
      <c r="BB170" s="663"/>
      <c r="BC170" s="663"/>
      <c r="BD170" s="663"/>
      <c r="BE170" s="663"/>
      <c r="BF170" s="663"/>
      <c r="BG170" s="663"/>
    </row>
    <row r="171" spans="1:59" s="664" customFormat="1" ht="79.2" x14ac:dyDescent="0.25">
      <c r="A171" s="769">
        <v>106</v>
      </c>
      <c r="B171" s="769" t="s">
        <v>1600</v>
      </c>
      <c r="C171" s="679"/>
      <c r="D171" s="782" t="s">
        <v>1337</v>
      </c>
      <c r="E171" s="783" t="s">
        <v>1849</v>
      </c>
      <c r="F171" s="783">
        <v>7518</v>
      </c>
      <c r="G171" s="783" t="s">
        <v>1850</v>
      </c>
      <c r="H171" s="783">
        <v>2002</v>
      </c>
      <c r="I171" s="783" t="s">
        <v>1851</v>
      </c>
      <c r="J171" s="784">
        <v>129196.9</v>
      </c>
      <c r="K171" s="783" t="s">
        <v>939</v>
      </c>
      <c r="L171" s="783" t="s">
        <v>1604</v>
      </c>
      <c r="M171" s="783" t="s">
        <v>1605</v>
      </c>
      <c r="N171" s="783" t="s">
        <v>1852</v>
      </c>
      <c r="O171" s="783" t="s">
        <v>1853</v>
      </c>
      <c r="P171" s="783">
        <v>39291</v>
      </c>
      <c r="Q171" s="679">
        <v>45.46</v>
      </c>
      <c r="R171" s="783">
        <v>15.2</v>
      </c>
      <c r="S171" s="679">
        <v>17.88</v>
      </c>
      <c r="T171" s="679">
        <v>12.38</v>
      </c>
      <c r="U171" s="679">
        <v>45.46</v>
      </c>
      <c r="V171" s="679">
        <v>100</v>
      </c>
      <c r="W171" s="783">
        <v>100</v>
      </c>
      <c r="X171" s="679" t="s">
        <v>1608</v>
      </c>
      <c r="Y171" s="679">
        <v>3</v>
      </c>
      <c r="Z171" s="679">
        <v>1</v>
      </c>
      <c r="AA171" s="679">
        <v>3</v>
      </c>
      <c r="AB171" s="679">
        <v>44</v>
      </c>
      <c r="AC171" s="783" t="s">
        <v>1854</v>
      </c>
      <c r="AD171" s="679"/>
      <c r="AE171" s="783">
        <v>5</v>
      </c>
      <c r="AF171" s="679">
        <v>100</v>
      </c>
      <c r="AG171" s="679" t="s">
        <v>1337</v>
      </c>
      <c r="AH171" s="679" t="s">
        <v>1855</v>
      </c>
      <c r="AI171" s="679">
        <v>100</v>
      </c>
      <c r="AJ171" s="679"/>
      <c r="AK171" s="679"/>
      <c r="AL171" s="679"/>
      <c r="AM171" s="679"/>
      <c r="AN171" s="679"/>
      <c r="AO171" s="679"/>
      <c r="AP171" s="679"/>
      <c r="AQ171" s="679"/>
      <c r="AR171" s="679"/>
      <c r="AS171" s="679"/>
      <c r="AT171" s="679"/>
      <c r="AU171" s="679"/>
      <c r="AV171" s="679"/>
      <c r="AW171" s="679"/>
      <c r="AX171" s="684"/>
      <c r="AY171" s="663"/>
      <c r="AZ171" s="663"/>
      <c r="BA171" s="663"/>
      <c r="BB171" s="663"/>
      <c r="BC171" s="663"/>
      <c r="BD171" s="663"/>
      <c r="BE171" s="663"/>
      <c r="BF171" s="663"/>
      <c r="BG171" s="663"/>
    </row>
    <row r="172" spans="1:59" s="664" customFormat="1" ht="409.6" x14ac:dyDescent="0.25">
      <c r="A172" s="769">
        <v>106</v>
      </c>
      <c r="B172" s="769" t="s">
        <v>1600</v>
      </c>
      <c r="C172" s="679"/>
      <c r="D172" s="782" t="s">
        <v>1856</v>
      </c>
      <c r="E172" s="783" t="s">
        <v>1857</v>
      </c>
      <c r="F172" s="783">
        <v>9090</v>
      </c>
      <c r="G172" s="783" t="s">
        <v>1858</v>
      </c>
      <c r="H172" s="783">
        <v>2007</v>
      </c>
      <c r="I172" s="783" t="s">
        <v>1859</v>
      </c>
      <c r="J172" s="784">
        <v>52450</v>
      </c>
      <c r="K172" s="783" t="s">
        <v>656</v>
      </c>
      <c r="L172" s="783" t="s">
        <v>1860</v>
      </c>
      <c r="M172" s="783" t="s">
        <v>1861</v>
      </c>
      <c r="N172" s="783" t="s">
        <v>1862</v>
      </c>
      <c r="O172" s="783" t="s">
        <v>1863</v>
      </c>
      <c r="P172" s="783" t="s">
        <v>1864</v>
      </c>
      <c r="Q172" s="679">
        <v>36.43</v>
      </c>
      <c r="R172" s="783">
        <v>6.17</v>
      </c>
      <c r="S172" s="679">
        <v>17.88</v>
      </c>
      <c r="T172" s="679">
        <v>12.38</v>
      </c>
      <c r="U172" s="679">
        <v>36.43</v>
      </c>
      <c r="V172" s="679">
        <v>100</v>
      </c>
      <c r="W172" s="783">
        <v>100</v>
      </c>
      <c r="X172" s="679" t="s">
        <v>1608</v>
      </c>
      <c r="Y172" s="679">
        <v>1</v>
      </c>
      <c r="Z172" s="679">
        <v>1</v>
      </c>
      <c r="AA172" s="679">
        <v>3</v>
      </c>
      <c r="AB172" s="679">
        <v>44</v>
      </c>
      <c r="AC172" s="783" t="s">
        <v>1865</v>
      </c>
      <c r="AD172" s="679"/>
      <c r="AE172" s="783">
        <v>5</v>
      </c>
      <c r="AF172" s="679">
        <v>100</v>
      </c>
      <c r="AG172" s="679" t="s">
        <v>1856</v>
      </c>
      <c r="AH172" s="679" t="s">
        <v>1866</v>
      </c>
      <c r="AI172" s="679">
        <v>25</v>
      </c>
      <c r="AJ172" s="679" t="s">
        <v>1867</v>
      </c>
      <c r="AK172" s="679" t="s">
        <v>1868</v>
      </c>
      <c r="AL172" s="679">
        <v>25</v>
      </c>
      <c r="AM172" s="679" t="s">
        <v>1869</v>
      </c>
      <c r="AN172" s="679" t="s">
        <v>1870</v>
      </c>
      <c r="AO172" s="679">
        <v>25</v>
      </c>
      <c r="AP172" s="679" t="s">
        <v>1871</v>
      </c>
      <c r="AQ172" s="679" t="s">
        <v>1857</v>
      </c>
      <c r="AR172" s="679">
        <v>25</v>
      </c>
      <c r="AS172" s="679"/>
      <c r="AT172" s="679"/>
      <c r="AU172" s="679"/>
      <c r="AV172" s="679"/>
      <c r="AW172" s="679"/>
      <c r="AX172" s="684"/>
      <c r="AY172" s="663"/>
      <c r="AZ172" s="663"/>
      <c r="BA172" s="663"/>
      <c r="BB172" s="663"/>
      <c r="BC172" s="663"/>
      <c r="BD172" s="663"/>
      <c r="BE172" s="663"/>
      <c r="BF172" s="663"/>
      <c r="BG172" s="663"/>
    </row>
    <row r="173" spans="1:59" s="664" customFormat="1" ht="224.4" x14ac:dyDescent="0.25">
      <c r="A173" s="769">
        <v>106</v>
      </c>
      <c r="B173" s="769" t="s">
        <v>1600</v>
      </c>
      <c r="C173" s="679"/>
      <c r="D173" s="782" t="s">
        <v>1341</v>
      </c>
      <c r="E173" s="783" t="s">
        <v>1872</v>
      </c>
      <c r="F173" s="783">
        <v>3317</v>
      </c>
      <c r="G173" s="783" t="s">
        <v>1873</v>
      </c>
      <c r="H173" s="783">
        <v>2012</v>
      </c>
      <c r="I173" s="783" t="s">
        <v>1874</v>
      </c>
      <c r="J173" s="784">
        <v>144840</v>
      </c>
      <c r="K173" s="783" t="s">
        <v>697</v>
      </c>
      <c r="L173" s="783" t="s">
        <v>1875</v>
      </c>
      <c r="M173" s="783" t="s">
        <v>1876</v>
      </c>
      <c r="N173" s="783" t="s">
        <v>1877</v>
      </c>
      <c r="O173" s="783" t="s">
        <v>1878</v>
      </c>
      <c r="P173" s="783" t="s">
        <v>1879</v>
      </c>
      <c r="Q173" s="679">
        <v>39.14</v>
      </c>
      <c r="R173" s="783">
        <v>17.04</v>
      </c>
      <c r="S173" s="679">
        <v>8</v>
      </c>
      <c r="T173" s="679">
        <v>14.1</v>
      </c>
      <c r="U173" s="679">
        <v>39.14</v>
      </c>
      <c r="V173" s="679">
        <v>100</v>
      </c>
      <c r="W173" s="783">
        <v>100</v>
      </c>
      <c r="X173" s="679" t="s">
        <v>1608</v>
      </c>
      <c r="Y173" s="679">
        <v>3</v>
      </c>
      <c r="Z173" s="679">
        <v>2</v>
      </c>
      <c r="AA173" s="679">
        <v>3</v>
      </c>
      <c r="AB173" s="679">
        <v>44</v>
      </c>
      <c r="AC173" s="783" t="s">
        <v>1880</v>
      </c>
      <c r="AD173" s="679"/>
      <c r="AE173" s="783">
        <v>5</v>
      </c>
      <c r="AF173" s="679">
        <v>100</v>
      </c>
      <c r="AG173" s="679" t="s">
        <v>1341</v>
      </c>
      <c r="AH173" s="679" t="s">
        <v>1872</v>
      </c>
      <c r="AI173" s="679">
        <v>100</v>
      </c>
      <c r="AJ173" s="679"/>
      <c r="AK173" s="679"/>
      <c r="AL173" s="679"/>
      <c r="AM173" s="679"/>
      <c r="AN173" s="679"/>
      <c r="AO173" s="679"/>
      <c r="AP173" s="679"/>
      <c r="AQ173" s="679"/>
      <c r="AR173" s="679"/>
      <c r="AS173" s="679"/>
      <c r="AT173" s="679"/>
      <c r="AU173" s="679"/>
      <c r="AV173" s="679"/>
      <c r="AW173" s="679"/>
      <c r="AX173" s="684"/>
      <c r="AY173" s="663"/>
      <c r="AZ173" s="663"/>
      <c r="BA173" s="663"/>
      <c r="BB173" s="663"/>
      <c r="BC173" s="663"/>
      <c r="BD173" s="663"/>
      <c r="BE173" s="663"/>
      <c r="BF173" s="663"/>
      <c r="BG173" s="663"/>
    </row>
    <row r="174" spans="1:59" s="664" customFormat="1" ht="409.6" x14ac:dyDescent="0.25">
      <c r="A174" s="769">
        <v>106</v>
      </c>
      <c r="B174" s="769" t="s">
        <v>1600</v>
      </c>
      <c r="C174" s="679"/>
      <c r="D174" s="782" t="s">
        <v>1551</v>
      </c>
      <c r="E174" s="783" t="s">
        <v>1881</v>
      </c>
      <c r="F174" s="783">
        <v>18801</v>
      </c>
      <c r="G174" s="783" t="s">
        <v>1882</v>
      </c>
      <c r="H174" s="783">
        <v>2010</v>
      </c>
      <c r="I174" s="783" t="s">
        <v>1883</v>
      </c>
      <c r="J174" s="784">
        <v>901938</v>
      </c>
      <c r="K174" s="783" t="s">
        <v>697</v>
      </c>
      <c r="L174" s="783" t="s">
        <v>1884</v>
      </c>
      <c r="M174" s="783" t="s">
        <v>1885</v>
      </c>
      <c r="N174" s="783" t="s">
        <v>1886</v>
      </c>
      <c r="O174" s="783" t="s">
        <v>1887</v>
      </c>
      <c r="P174" s="783" t="s">
        <v>1888</v>
      </c>
      <c r="Q174" s="679">
        <v>136.37</v>
      </c>
      <c r="R174" s="783">
        <v>106.11</v>
      </c>
      <c r="S174" s="679">
        <v>17.88</v>
      </c>
      <c r="T174" s="679">
        <v>12.38</v>
      </c>
      <c r="U174" s="679">
        <v>136.37</v>
      </c>
      <c r="V174" s="679">
        <v>100</v>
      </c>
      <c r="W174" s="783">
        <v>100</v>
      </c>
      <c r="X174" s="679" t="s">
        <v>1608</v>
      </c>
      <c r="Y174" s="679">
        <v>4</v>
      </c>
      <c r="Z174" s="679">
        <v>6</v>
      </c>
      <c r="AA174" s="679">
        <v>3</v>
      </c>
      <c r="AB174" s="679">
        <v>11</v>
      </c>
      <c r="AC174" s="783" t="s">
        <v>1889</v>
      </c>
      <c r="AD174" s="679"/>
      <c r="AE174" s="783">
        <v>5</v>
      </c>
      <c r="AF174" s="679">
        <v>100</v>
      </c>
      <c r="AG174" s="679"/>
      <c r="AH174" s="679" t="s">
        <v>1621</v>
      </c>
      <c r="AI174" s="679"/>
      <c r="AJ174" s="679"/>
      <c r="AK174" s="679"/>
      <c r="AL174" s="679"/>
      <c r="AM174" s="679"/>
      <c r="AN174" s="679"/>
      <c r="AO174" s="679"/>
      <c r="AP174" s="679"/>
      <c r="AQ174" s="679"/>
      <c r="AR174" s="679"/>
      <c r="AS174" s="679"/>
      <c r="AT174" s="679"/>
      <c r="AU174" s="679"/>
      <c r="AV174" s="679"/>
      <c r="AW174" s="679"/>
      <c r="AX174" s="684"/>
      <c r="AY174" s="663"/>
      <c r="AZ174" s="663"/>
      <c r="BA174" s="663"/>
      <c r="BB174" s="663"/>
      <c r="BC174" s="663"/>
      <c r="BD174" s="663"/>
      <c r="BE174" s="663"/>
      <c r="BF174" s="663"/>
      <c r="BG174" s="663"/>
    </row>
    <row r="175" spans="1:59" s="664" customFormat="1" ht="316.8" x14ac:dyDescent="0.25">
      <c r="A175" s="769">
        <v>106</v>
      </c>
      <c r="B175" s="769" t="s">
        <v>1600</v>
      </c>
      <c r="C175" s="679"/>
      <c r="D175" s="782" t="s">
        <v>1856</v>
      </c>
      <c r="E175" s="783" t="s">
        <v>1890</v>
      </c>
      <c r="F175" s="783">
        <v>15703</v>
      </c>
      <c r="G175" s="783" t="s">
        <v>1891</v>
      </c>
      <c r="H175" s="783">
        <v>2011</v>
      </c>
      <c r="I175" s="783" t="s">
        <v>1892</v>
      </c>
      <c r="J175" s="784">
        <v>690000</v>
      </c>
      <c r="K175" s="783" t="s">
        <v>697</v>
      </c>
      <c r="L175" s="783" t="s">
        <v>1893</v>
      </c>
      <c r="M175" s="783" t="s">
        <v>1894</v>
      </c>
      <c r="N175" s="783" t="s">
        <v>1895</v>
      </c>
      <c r="O175" s="783" t="s">
        <v>1896</v>
      </c>
      <c r="P175" s="783" t="s">
        <v>1897</v>
      </c>
      <c r="Q175" s="679">
        <v>100.60647059999999</v>
      </c>
      <c r="R175" s="783">
        <v>81.176470589999994</v>
      </c>
      <c r="S175" s="679">
        <v>5.33</v>
      </c>
      <c r="T175" s="679">
        <v>14.1</v>
      </c>
      <c r="U175" s="679">
        <v>100.60647059999999</v>
      </c>
      <c r="V175" s="679">
        <v>100</v>
      </c>
      <c r="W175" s="783">
        <v>100</v>
      </c>
      <c r="X175" s="679" t="s">
        <v>1608</v>
      </c>
      <c r="Y175" s="679">
        <v>3</v>
      </c>
      <c r="Z175" s="679">
        <v>2</v>
      </c>
      <c r="AA175" s="679">
        <v>1</v>
      </c>
      <c r="AB175" s="679">
        <v>44</v>
      </c>
      <c r="AC175" s="783" t="s">
        <v>1898</v>
      </c>
      <c r="AD175" s="679"/>
      <c r="AE175" s="783">
        <v>5</v>
      </c>
      <c r="AF175" s="679">
        <v>100</v>
      </c>
      <c r="AG175" s="679" t="s">
        <v>1856</v>
      </c>
      <c r="AH175" s="679" t="s">
        <v>1866</v>
      </c>
      <c r="AI175" s="679">
        <v>20</v>
      </c>
      <c r="AJ175" s="679" t="s">
        <v>1899</v>
      </c>
      <c r="AK175" s="679" t="s">
        <v>1890</v>
      </c>
      <c r="AL175" s="679">
        <v>20</v>
      </c>
      <c r="AM175" s="679" t="s">
        <v>1900</v>
      </c>
      <c r="AN175" s="679" t="s">
        <v>1866</v>
      </c>
      <c r="AO175" s="679">
        <v>20</v>
      </c>
      <c r="AP175" s="679" t="s">
        <v>1901</v>
      </c>
      <c r="AQ175" s="679" t="s">
        <v>1902</v>
      </c>
      <c r="AR175" s="679">
        <v>20</v>
      </c>
      <c r="AS175" s="679" t="s">
        <v>1903</v>
      </c>
      <c r="AT175" s="679" t="s">
        <v>1904</v>
      </c>
      <c r="AU175" s="679">
        <v>20</v>
      </c>
      <c r="AV175" s="679"/>
      <c r="AW175" s="679"/>
      <c r="AX175" s="684"/>
      <c r="AY175" s="663"/>
      <c r="AZ175" s="663"/>
      <c r="BA175" s="663"/>
      <c r="BB175" s="663"/>
      <c r="BC175" s="663"/>
      <c r="BD175" s="663"/>
      <c r="BE175" s="663"/>
      <c r="BF175" s="663"/>
      <c r="BG175" s="663"/>
    </row>
    <row r="176" spans="1:59" s="664" customFormat="1" ht="171.6" x14ac:dyDescent="0.25">
      <c r="A176" s="769">
        <v>106</v>
      </c>
      <c r="B176" s="769" t="s">
        <v>1600</v>
      </c>
      <c r="C176" s="679"/>
      <c r="D176" s="782" t="s">
        <v>1719</v>
      </c>
      <c r="E176" s="783" t="s">
        <v>1720</v>
      </c>
      <c r="F176" s="783">
        <v>5027</v>
      </c>
      <c r="G176" s="783" t="s">
        <v>1905</v>
      </c>
      <c r="H176" s="783">
        <v>2006</v>
      </c>
      <c r="I176" s="783" t="s">
        <v>1906</v>
      </c>
      <c r="J176" s="784">
        <v>806123.71</v>
      </c>
      <c r="K176" s="783" t="s">
        <v>675</v>
      </c>
      <c r="L176" s="783" t="s">
        <v>1723</v>
      </c>
      <c r="M176" s="783" t="s">
        <v>1724</v>
      </c>
      <c r="N176" s="783" t="s">
        <v>1907</v>
      </c>
      <c r="O176" s="783" t="s">
        <v>1908</v>
      </c>
      <c r="P176" s="783">
        <v>43149</v>
      </c>
      <c r="Q176" s="679">
        <v>125.1</v>
      </c>
      <c r="R176" s="783">
        <v>94.84</v>
      </c>
      <c r="S176" s="679">
        <v>17.88</v>
      </c>
      <c r="T176" s="679">
        <v>12.38</v>
      </c>
      <c r="U176" s="679">
        <v>125.1</v>
      </c>
      <c r="V176" s="679">
        <v>100</v>
      </c>
      <c r="W176" s="783">
        <v>100</v>
      </c>
      <c r="X176" s="679" t="s">
        <v>1608</v>
      </c>
      <c r="Y176" s="679">
        <v>3</v>
      </c>
      <c r="Z176" s="679">
        <v>2</v>
      </c>
      <c r="AA176" s="679">
        <v>3</v>
      </c>
      <c r="AB176" s="679">
        <v>32</v>
      </c>
      <c r="AC176" s="783" t="s">
        <v>1909</v>
      </c>
      <c r="AD176" s="679"/>
      <c r="AE176" s="783">
        <v>5</v>
      </c>
      <c r="AF176" s="679">
        <v>100</v>
      </c>
      <c r="AG176" s="679" t="s">
        <v>1910</v>
      </c>
      <c r="AH176" s="679" t="s">
        <v>1621</v>
      </c>
      <c r="AI176" s="679">
        <v>25</v>
      </c>
      <c r="AJ176" s="679" t="s">
        <v>1911</v>
      </c>
      <c r="AK176" s="679"/>
      <c r="AL176" s="679">
        <v>25</v>
      </c>
      <c r="AM176" s="679" t="s">
        <v>1912</v>
      </c>
      <c r="AN176" s="679" t="s">
        <v>1913</v>
      </c>
      <c r="AO176" s="679">
        <v>25</v>
      </c>
      <c r="AP176" s="679" t="s">
        <v>1914</v>
      </c>
      <c r="AQ176" s="679" t="s">
        <v>1621</v>
      </c>
      <c r="AR176" s="679">
        <v>25</v>
      </c>
      <c r="AS176" s="679"/>
      <c r="AT176" s="679"/>
      <c r="AU176" s="679"/>
      <c r="AV176" s="679"/>
      <c r="AW176" s="679"/>
      <c r="AX176" s="684"/>
      <c r="AY176" s="663"/>
      <c r="AZ176" s="663"/>
      <c r="BA176" s="663"/>
      <c r="BB176" s="663"/>
      <c r="BC176" s="663"/>
      <c r="BD176" s="663"/>
      <c r="BE176" s="663"/>
      <c r="BF176" s="663"/>
      <c r="BG176" s="663"/>
    </row>
    <row r="177" spans="1:59" s="664" customFormat="1" ht="198" x14ac:dyDescent="0.25">
      <c r="A177" s="769">
        <v>106</v>
      </c>
      <c r="B177" s="769" t="s">
        <v>1600</v>
      </c>
      <c r="C177" s="679"/>
      <c r="D177" s="782" t="s">
        <v>1719</v>
      </c>
      <c r="E177" s="783" t="s">
        <v>1915</v>
      </c>
      <c r="F177" s="783">
        <v>8314</v>
      </c>
      <c r="G177" s="783" t="s">
        <v>1916</v>
      </c>
      <c r="H177" s="783">
        <v>2010</v>
      </c>
      <c r="I177" s="783" t="s">
        <v>1917</v>
      </c>
      <c r="J177" s="784">
        <v>191069</v>
      </c>
      <c r="K177" s="783" t="s">
        <v>697</v>
      </c>
      <c r="L177" s="783" t="s">
        <v>1918</v>
      </c>
      <c r="M177" s="783" t="s">
        <v>1919</v>
      </c>
      <c r="N177" s="783" t="s">
        <v>1920</v>
      </c>
      <c r="O177" s="783" t="s">
        <v>1921</v>
      </c>
      <c r="P177" s="783" t="s">
        <v>1922</v>
      </c>
      <c r="Q177" s="679">
        <v>52.74</v>
      </c>
      <c r="R177" s="783">
        <v>22.48</v>
      </c>
      <c r="S177" s="679">
        <v>17.88</v>
      </c>
      <c r="T177" s="679">
        <v>12.38</v>
      </c>
      <c r="U177" s="679">
        <v>52.74</v>
      </c>
      <c r="V177" s="679">
        <v>100</v>
      </c>
      <c r="W177" s="783">
        <v>100</v>
      </c>
      <c r="X177" s="679" t="s">
        <v>1608</v>
      </c>
      <c r="Y177" s="679">
        <v>1</v>
      </c>
      <c r="Z177" s="679">
        <v>8</v>
      </c>
      <c r="AA177" s="679">
        <v>1</v>
      </c>
      <c r="AB177" s="679">
        <v>32</v>
      </c>
      <c r="AC177" s="783" t="s">
        <v>1923</v>
      </c>
      <c r="AD177" s="679"/>
      <c r="AE177" s="783">
        <v>5</v>
      </c>
      <c r="AF177" s="679">
        <v>100</v>
      </c>
      <c r="AG177" s="679"/>
      <c r="AH177" s="679" t="s">
        <v>1621</v>
      </c>
      <c r="AI177" s="679"/>
      <c r="AJ177" s="679"/>
      <c r="AK177" s="679"/>
      <c r="AL177" s="679"/>
      <c r="AM177" s="679"/>
      <c r="AN177" s="679"/>
      <c r="AO177" s="679"/>
      <c r="AP177" s="679"/>
      <c r="AQ177" s="679"/>
      <c r="AR177" s="679"/>
      <c r="AS177" s="679"/>
      <c r="AT177" s="679"/>
      <c r="AU177" s="679"/>
      <c r="AV177" s="679"/>
      <c r="AW177" s="679"/>
      <c r="AX177" s="684"/>
      <c r="AY177" s="663"/>
      <c r="AZ177" s="663"/>
      <c r="BA177" s="663"/>
      <c r="BB177" s="663"/>
      <c r="BC177" s="663"/>
      <c r="BD177" s="663"/>
      <c r="BE177" s="663"/>
      <c r="BF177" s="663"/>
      <c r="BG177" s="663"/>
    </row>
    <row r="178" spans="1:59" s="664" customFormat="1" ht="66" x14ac:dyDescent="0.25">
      <c r="A178" s="769">
        <v>106</v>
      </c>
      <c r="B178" s="769" t="s">
        <v>1600</v>
      </c>
      <c r="C178" s="679"/>
      <c r="D178" s="782" t="s">
        <v>1634</v>
      </c>
      <c r="E178" s="783" t="s">
        <v>1924</v>
      </c>
      <c r="F178" s="783">
        <v>4763</v>
      </c>
      <c r="G178" s="783" t="s">
        <v>1925</v>
      </c>
      <c r="H178" s="783">
        <v>2004</v>
      </c>
      <c r="I178" s="783" t="s">
        <v>1926</v>
      </c>
      <c r="J178" s="784">
        <v>43886.05</v>
      </c>
      <c r="K178" s="783" t="s">
        <v>675</v>
      </c>
      <c r="L178" s="783" t="s">
        <v>1927</v>
      </c>
      <c r="M178" s="783" t="s">
        <v>1928</v>
      </c>
      <c r="N178" s="783" t="s">
        <v>1929</v>
      </c>
      <c r="O178" s="783" t="s">
        <v>1930</v>
      </c>
      <c r="P178" s="783">
        <v>41206</v>
      </c>
      <c r="Q178" s="679">
        <v>35.42</v>
      </c>
      <c r="R178" s="783">
        <v>5.16</v>
      </c>
      <c r="S178" s="679">
        <v>17.88</v>
      </c>
      <c r="T178" s="679">
        <v>12.38</v>
      </c>
      <c r="U178" s="679">
        <v>35.42</v>
      </c>
      <c r="V178" s="679">
        <v>100</v>
      </c>
      <c r="W178" s="783">
        <v>100</v>
      </c>
      <c r="X178" s="679" t="s">
        <v>1608</v>
      </c>
      <c r="Y178" s="679">
        <v>4</v>
      </c>
      <c r="Z178" s="679">
        <v>2</v>
      </c>
      <c r="AA178" s="679">
        <v>3</v>
      </c>
      <c r="AB178" s="679">
        <v>30</v>
      </c>
      <c r="AC178" s="783" t="s">
        <v>1931</v>
      </c>
      <c r="AD178" s="679">
        <v>0</v>
      </c>
      <c r="AE178" s="783">
        <v>5</v>
      </c>
      <c r="AF178" s="679">
        <v>100</v>
      </c>
      <c r="AG178" s="679" t="s">
        <v>1634</v>
      </c>
      <c r="AH178" s="679" t="s">
        <v>1924</v>
      </c>
      <c r="AI178" s="679">
        <v>50</v>
      </c>
      <c r="AJ178" s="679" t="s">
        <v>1932</v>
      </c>
      <c r="AK178" s="679" t="s">
        <v>1933</v>
      </c>
      <c r="AL178" s="679">
        <v>50</v>
      </c>
      <c r="AM178" s="679"/>
      <c r="AN178" s="679"/>
      <c r="AO178" s="679"/>
      <c r="AP178" s="679"/>
      <c r="AQ178" s="679"/>
      <c r="AR178" s="679"/>
      <c r="AS178" s="679"/>
      <c r="AT178" s="679"/>
      <c r="AU178" s="679"/>
      <c r="AV178" s="679"/>
      <c r="AW178" s="679"/>
      <c r="AX178" s="684"/>
      <c r="AY178" s="663"/>
      <c r="AZ178" s="663"/>
      <c r="BA178" s="663"/>
      <c r="BB178" s="663"/>
      <c r="BC178" s="663"/>
      <c r="BD178" s="663"/>
      <c r="BE178" s="663"/>
      <c r="BF178" s="663"/>
      <c r="BG178" s="663"/>
    </row>
    <row r="179" spans="1:59" s="664" customFormat="1" ht="118.8" x14ac:dyDescent="0.25">
      <c r="A179" s="769">
        <v>106</v>
      </c>
      <c r="B179" s="769" t="s">
        <v>1600</v>
      </c>
      <c r="C179" s="679"/>
      <c r="D179" s="782" t="s">
        <v>1719</v>
      </c>
      <c r="E179" s="783" t="s">
        <v>1720</v>
      </c>
      <c r="F179" s="783">
        <v>5027</v>
      </c>
      <c r="G179" s="783" t="s">
        <v>1934</v>
      </c>
      <c r="H179" s="783">
        <v>2003</v>
      </c>
      <c r="I179" s="783" t="s">
        <v>1935</v>
      </c>
      <c r="J179" s="784">
        <v>70881.63</v>
      </c>
      <c r="K179" s="783" t="s">
        <v>939</v>
      </c>
      <c r="L179" s="783" t="s">
        <v>1936</v>
      </c>
      <c r="M179" s="783" t="s">
        <v>1937</v>
      </c>
      <c r="N179" s="783" t="s">
        <v>1938</v>
      </c>
      <c r="O179" s="783" t="s">
        <v>1939</v>
      </c>
      <c r="P179" s="783">
        <v>39601</v>
      </c>
      <c r="Q179" s="679">
        <v>38.6</v>
      </c>
      <c r="R179" s="783">
        <v>8.34</v>
      </c>
      <c r="S179" s="679">
        <v>17.88</v>
      </c>
      <c r="T179" s="679">
        <v>12.38</v>
      </c>
      <c r="U179" s="679">
        <v>38.6</v>
      </c>
      <c r="V179" s="679">
        <v>100</v>
      </c>
      <c r="W179" s="783">
        <v>100</v>
      </c>
      <c r="X179" s="679" t="s">
        <v>1608</v>
      </c>
      <c r="Y179" s="679">
        <v>3</v>
      </c>
      <c r="Z179" s="679">
        <v>2</v>
      </c>
      <c r="AA179" s="679">
        <v>2</v>
      </c>
      <c r="AB179" s="679">
        <v>32</v>
      </c>
      <c r="AC179" s="783" t="s">
        <v>1940</v>
      </c>
      <c r="AD179" s="679"/>
      <c r="AE179" s="783">
        <v>5</v>
      </c>
      <c r="AF179" s="679">
        <v>100</v>
      </c>
      <c r="AG179" s="679" t="s">
        <v>1719</v>
      </c>
      <c r="AH179" s="679" t="s">
        <v>1720</v>
      </c>
      <c r="AI179" s="679">
        <v>25</v>
      </c>
      <c r="AJ179" s="679" t="s">
        <v>1941</v>
      </c>
      <c r="AK179" s="679" t="s">
        <v>1621</v>
      </c>
      <c r="AL179" s="679">
        <v>25</v>
      </c>
      <c r="AM179" s="679" t="s">
        <v>1942</v>
      </c>
      <c r="AN179" s="679" t="s">
        <v>1621</v>
      </c>
      <c r="AO179" s="679">
        <v>25</v>
      </c>
      <c r="AP179" s="679" t="s">
        <v>1943</v>
      </c>
      <c r="AQ179" s="679" t="s">
        <v>1621</v>
      </c>
      <c r="AR179" s="679">
        <v>25</v>
      </c>
      <c r="AS179" s="679"/>
      <c r="AT179" s="679"/>
      <c r="AU179" s="679"/>
      <c r="AV179" s="679"/>
      <c r="AW179" s="679"/>
      <c r="AX179" s="684"/>
      <c r="AY179" s="663"/>
      <c r="AZ179" s="663"/>
      <c r="BA179" s="663"/>
      <c r="BB179" s="663"/>
      <c r="BC179" s="663"/>
      <c r="BD179" s="663"/>
      <c r="BE179" s="663"/>
      <c r="BF179" s="663"/>
      <c r="BG179" s="663"/>
    </row>
    <row r="180" spans="1:59" s="664" customFormat="1" ht="105.6" x14ac:dyDescent="0.25">
      <c r="A180" s="769">
        <v>106</v>
      </c>
      <c r="B180" s="769" t="s">
        <v>1600</v>
      </c>
      <c r="C180" s="679"/>
      <c r="D180" s="782" t="s">
        <v>1856</v>
      </c>
      <c r="E180" s="783" t="s">
        <v>1857</v>
      </c>
      <c r="F180" s="783">
        <v>9090</v>
      </c>
      <c r="G180" s="783" t="s">
        <v>1944</v>
      </c>
      <c r="H180" s="783">
        <v>2004</v>
      </c>
      <c r="I180" s="783" t="s">
        <v>1945</v>
      </c>
      <c r="J180" s="784">
        <v>62455.37</v>
      </c>
      <c r="K180" s="783" t="s">
        <v>675</v>
      </c>
      <c r="L180" s="783" t="s">
        <v>1946</v>
      </c>
      <c r="M180" s="783" t="s">
        <v>1947</v>
      </c>
      <c r="N180" s="783" t="s">
        <v>1948</v>
      </c>
      <c r="O180" s="783" t="s">
        <v>1949</v>
      </c>
      <c r="P180" s="783" t="s">
        <v>1950</v>
      </c>
      <c r="Q180" s="679">
        <v>37.61</v>
      </c>
      <c r="R180" s="783">
        <v>7.35</v>
      </c>
      <c r="S180" s="679">
        <v>17.88</v>
      </c>
      <c r="T180" s="679">
        <v>12.38</v>
      </c>
      <c r="U180" s="679">
        <v>37.61</v>
      </c>
      <c r="V180" s="679">
        <v>100</v>
      </c>
      <c r="W180" s="783">
        <v>100</v>
      </c>
      <c r="X180" s="679" t="s">
        <v>1608</v>
      </c>
      <c r="Y180" s="679">
        <v>3</v>
      </c>
      <c r="Z180" s="679">
        <v>10</v>
      </c>
      <c r="AA180" s="679">
        <v>4</v>
      </c>
      <c r="AB180" s="679">
        <v>44</v>
      </c>
      <c r="AC180" s="783" t="s">
        <v>1951</v>
      </c>
      <c r="AD180" s="679"/>
      <c r="AE180" s="783">
        <v>5</v>
      </c>
      <c r="AF180" s="679">
        <v>100</v>
      </c>
      <c r="AG180" s="679" t="s">
        <v>1856</v>
      </c>
      <c r="AH180" s="679" t="s">
        <v>1866</v>
      </c>
      <c r="AI180" s="679">
        <v>20</v>
      </c>
      <c r="AJ180" s="679" t="s">
        <v>1867</v>
      </c>
      <c r="AK180" s="679" t="s">
        <v>1868</v>
      </c>
      <c r="AL180" s="679">
        <v>20</v>
      </c>
      <c r="AM180" s="679" t="s">
        <v>1869</v>
      </c>
      <c r="AN180" s="679" t="s">
        <v>1870</v>
      </c>
      <c r="AO180" s="679">
        <v>20</v>
      </c>
      <c r="AP180" s="679" t="s">
        <v>1871</v>
      </c>
      <c r="AQ180" s="679" t="s">
        <v>1857</v>
      </c>
      <c r="AR180" s="679">
        <v>20</v>
      </c>
      <c r="AS180" s="679" t="s">
        <v>1952</v>
      </c>
      <c r="AT180" s="679" t="s">
        <v>1953</v>
      </c>
      <c r="AU180" s="679">
        <v>20</v>
      </c>
      <c r="AV180" s="679"/>
      <c r="AW180" s="679"/>
      <c r="AX180" s="684"/>
      <c r="AY180" s="663"/>
      <c r="AZ180" s="663"/>
      <c r="BA180" s="663"/>
      <c r="BB180" s="663"/>
      <c r="BC180" s="663"/>
      <c r="BD180" s="663"/>
      <c r="BE180" s="663"/>
      <c r="BF180" s="663"/>
      <c r="BG180" s="663"/>
    </row>
    <row r="181" spans="1:59" s="664" customFormat="1" ht="250.8" x14ac:dyDescent="0.25">
      <c r="A181" s="769">
        <v>106</v>
      </c>
      <c r="B181" s="769" t="s">
        <v>1600</v>
      </c>
      <c r="C181" s="679"/>
      <c r="D181" s="782" t="s">
        <v>1486</v>
      </c>
      <c r="E181" s="783" t="s">
        <v>1631</v>
      </c>
      <c r="F181" s="783">
        <v>412</v>
      </c>
      <c r="G181" s="783" t="s">
        <v>1954</v>
      </c>
      <c r="H181" s="783">
        <v>2008</v>
      </c>
      <c r="I181" s="783" t="s">
        <v>1955</v>
      </c>
      <c r="J181" s="784">
        <v>76263.839999999997</v>
      </c>
      <c r="K181" s="783" t="s">
        <v>656</v>
      </c>
      <c r="L181" s="783" t="s">
        <v>1388</v>
      </c>
      <c r="M181" s="783" t="s">
        <v>1956</v>
      </c>
      <c r="N181" s="783" t="s">
        <v>1957</v>
      </c>
      <c r="O181" s="783" t="s">
        <v>1958</v>
      </c>
      <c r="P181" s="783" t="s">
        <v>1959</v>
      </c>
      <c r="Q181" s="679">
        <v>39.229999999999997</v>
      </c>
      <c r="R181" s="783">
        <v>8.9700000000000006</v>
      </c>
      <c r="S181" s="679">
        <v>17.88</v>
      </c>
      <c r="T181" s="679">
        <v>12.38</v>
      </c>
      <c r="U181" s="679">
        <v>39.229999999999997</v>
      </c>
      <c r="V181" s="679">
        <v>100</v>
      </c>
      <c r="W181" s="783">
        <v>100</v>
      </c>
      <c r="X181" s="679" t="s">
        <v>1608</v>
      </c>
      <c r="Y181" s="679">
        <v>2</v>
      </c>
      <c r="Z181" s="679">
        <v>5</v>
      </c>
      <c r="AA181" s="679">
        <v>6</v>
      </c>
      <c r="AB181" s="679">
        <v>66</v>
      </c>
      <c r="AC181" s="783" t="s">
        <v>1960</v>
      </c>
      <c r="AD181" s="679"/>
      <c r="AE181" s="783">
        <v>5</v>
      </c>
      <c r="AF181" s="679">
        <v>100</v>
      </c>
      <c r="AG181" s="679" t="s">
        <v>1486</v>
      </c>
      <c r="AH181" s="679" t="s">
        <v>1631</v>
      </c>
      <c r="AI181" s="679">
        <v>25</v>
      </c>
      <c r="AJ181" s="679" t="s">
        <v>1961</v>
      </c>
      <c r="AK181" s="679" t="s">
        <v>1631</v>
      </c>
      <c r="AL181" s="679">
        <v>25</v>
      </c>
      <c r="AM181" s="679" t="s">
        <v>1962</v>
      </c>
      <c r="AN181" s="679" t="s">
        <v>1963</v>
      </c>
      <c r="AO181" s="679">
        <v>25</v>
      </c>
      <c r="AP181" s="679" t="s">
        <v>1964</v>
      </c>
      <c r="AQ181" s="679" t="s">
        <v>1965</v>
      </c>
      <c r="AR181" s="679">
        <v>25</v>
      </c>
      <c r="AS181" s="679"/>
      <c r="AT181" s="679"/>
      <c r="AU181" s="679"/>
      <c r="AV181" s="679"/>
      <c r="AW181" s="679"/>
      <c r="AX181" s="684"/>
      <c r="AY181" s="663"/>
      <c r="AZ181" s="663"/>
      <c r="BA181" s="663"/>
      <c r="BB181" s="663"/>
      <c r="BC181" s="663"/>
      <c r="BD181" s="663"/>
      <c r="BE181" s="663"/>
      <c r="BF181" s="663"/>
      <c r="BG181" s="663"/>
    </row>
    <row r="182" spans="1:59" s="664" customFormat="1" ht="224.4" x14ac:dyDescent="0.25">
      <c r="A182" s="769">
        <v>106</v>
      </c>
      <c r="B182" s="769" t="s">
        <v>1600</v>
      </c>
      <c r="C182" s="679"/>
      <c r="D182" s="782" t="s">
        <v>740</v>
      </c>
      <c r="E182" s="783" t="s">
        <v>1966</v>
      </c>
      <c r="F182" s="783">
        <v>4355</v>
      </c>
      <c r="G182" s="783" t="s">
        <v>1967</v>
      </c>
      <c r="H182" s="783">
        <v>2007</v>
      </c>
      <c r="I182" s="783" t="s">
        <v>1968</v>
      </c>
      <c r="J182" s="784">
        <v>183609</v>
      </c>
      <c r="K182" s="783" t="s">
        <v>656</v>
      </c>
      <c r="L182" s="783" t="s">
        <v>1969</v>
      </c>
      <c r="M182" s="783" t="s">
        <v>1970</v>
      </c>
      <c r="N182" s="783" t="s">
        <v>1971</v>
      </c>
      <c r="O182" s="783" t="s">
        <v>1972</v>
      </c>
      <c r="P182" s="783" t="s">
        <v>1973</v>
      </c>
      <c r="Q182" s="679">
        <v>51.86</v>
      </c>
      <c r="R182" s="783">
        <v>21.6</v>
      </c>
      <c r="S182" s="679">
        <v>17.88</v>
      </c>
      <c r="T182" s="679">
        <v>12.38</v>
      </c>
      <c r="U182" s="679">
        <v>51.86</v>
      </c>
      <c r="V182" s="679">
        <v>100</v>
      </c>
      <c r="W182" s="783">
        <v>100</v>
      </c>
      <c r="X182" s="679" t="s">
        <v>1608</v>
      </c>
      <c r="Y182" s="679">
        <v>3</v>
      </c>
      <c r="Z182" s="679">
        <v>6</v>
      </c>
      <c r="AA182" s="679">
        <v>1</v>
      </c>
      <c r="AB182" s="679">
        <v>44</v>
      </c>
      <c r="AC182" s="783" t="s">
        <v>1974</v>
      </c>
      <c r="AD182" s="679"/>
      <c r="AE182" s="783">
        <v>5</v>
      </c>
      <c r="AF182" s="679">
        <v>100</v>
      </c>
      <c r="AG182" s="679" t="s">
        <v>740</v>
      </c>
      <c r="AH182" s="679" t="s">
        <v>1966</v>
      </c>
      <c r="AI182" s="679">
        <v>25</v>
      </c>
      <c r="AJ182" s="679" t="s">
        <v>1975</v>
      </c>
      <c r="AK182" s="679" t="s">
        <v>1976</v>
      </c>
      <c r="AL182" s="679">
        <v>25</v>
      </c>
      <c r="AM182" s="679" t="s">
        <v>1977</v>
      </c>
      <c r="AN182" s="679" t="s">
        <v>1978</v>
      </c>
      <c r="AO182" s="679">
        <v>25</v>
      </c>
      <c r="AP182" s="679" t="s">
        <v>1979</v>
      </c>
      <c r="AQ182" s="679" t="s">
        <v>1980</v>
      </c>
      <c r="AR182" s="679">
        <v>25</v>
      </c>
      <c r="AS182" s="679"/>
      <c r="AT182" s="679"/>
      <c r="AU182" s="679"/>
      <c r="AV182" s="679"/>
      <c r="AW182" s="679"/>
      <c r="AX182" s="684"/>
      <c r="AY182" s="663"/>
      <c r="AZ182" s="663"/>
      <c r="BA182" s="663"/>
      <c r="BB182" s="663"/>
      <c r="BC182" s="663"/>
      <c r="BD182" s="663"/>
      <c r="BE182" s="663"/>
      <c r="BF182" s="663"/>
      <c r="BG182" s="663"/>
    </row>
    <row r="183" spans="1:59" s="664" customFormat="1" ht="277.2" x14ac:dyDescent="0.25">
      <c r="A183" s="769">
        <v>106</v>
      </c>
      <c r="B183" s="769" t="s">
        <v>1600</v>
      </c>
      <c r="C183" s="679"/>
      <c r="D183" s="782" t="s">
        <v>1856</v>
      </c>
      <c r="E183" s="783" t="s">
        <v>1890</v>
      </c>
      <c r="F183" s="783">
        <v>15703</v>
      </c>
      <c r="G183" s="783" t="s">
        <v>1981</v>
      </c>
      <c r="H183" s="783">
        <v>2006</v>
      </c>
      <c r="I183" s="783" t="s">
        <v>1982</v>
      </c>
      <c r="J183" s="784">
        <v>45450</v>
      </c>
      <c r="K183" s="783" t="s">
        <v>675</v>
      </c>
      <c r="L183" s="783" t="s">
        <v>1983</v>
      </c>
      <c r="M183" s="783" t="s">
        <v>1984</v>
      </c>
      <c r="N183" s="783" t="s">
        <v>1985</v>
      </c>
      <c r="O183" s="783" t="s">
        <v>1986</v>
      </c>
      <c r="P183" s="783">
        <v>43990</v>
      </c>
      <c r="Q183" s="679">
        <v>35.61</v>
      </c>
      <c r="R183" s="783">
        <v>5.35</v>
      </c>
      <c r="S183" s="679">
        <v>17.88</v>
      </c>
      <c r="T183" s="679">
        <v>12.38</v>
      </c>
      <c r="U183" s="679">
        <v>35.61</v>
      </c>
      <c r="V183" s="679">
        <v>100</v>
      </c>
      <c r="W183" s="783">
        <v>100</v>
      </c>
      <c r="X183" s="679" t="s">
        <v>1608</v>
      </c>
      <c r="Y183" s="679">
        <v>3</v>
      </c>
      <c r="Z183" s="679">
        <v>6</v>
      </c>
      <c r="AA183" s="679">
        <v>1</v>
      </c>
      <c r="AB183" s="679">
        <v>44</v>
      </c>
      <c r="AC183" s="783" t="s">
        <v>1987</v>
      </c>
      <c r="AD183" s="679"/>
      <c r="AE183" s="783">
        <v>5</v>
      </c>
      <c r="AF183" s="679">
        <v>100</v>
      </c>
      <c r="AG183" s="679" t="s">
        <v>1856</v>
      </c>
      <c r="AH183" s="679" t="s">
        <v>1866</v>
      </c>
      <c r="AI183" s="679">
        <v>25</v>
      </c>
      <c r="AJ183" s="679" t="s">
        <v>1899</v>
      </c>
      <c r="AK183" s="679" t="s">
        <v>1890</v>
      </c>
      <c r="AL183" s="679">
        <v>25</v>
      </c>
      <c r="AM183" s="679" t="s">
        <v>1900</v>
      </c>
      <c r="AN183" s="679" t="s">
        <v>1866</v>
      </c>
      <c r="AO183" s="679">
        <v>25</v>
      </c>
      <c r="AP183" s="679" t="s">
        <v>1901</v>
      </c>
      <c r="AQ183" s="679" t="s">
        <v>1902</v>
      </c>
      <c r="AR183" s="679">
        <v>25</v>
      </c>
      <c r="AS183" s="679"/>
      <c r="AT183" s="679"/>
      <c r="AU183" s="679"/>
      <c r="AV183" s="679"/>
      <c r="AW183" s="679"/>
      <c r="AX183" s="684"/>
      <c r="AY183" s="663"/>
      <c r="AZ183" s="663"/>
      <c r="BA183" s="663"/>
      <c r="BB183" s="663"/>
      <c r="BC183" s="663"/>
      <c r="BD183" s="663"/>
      <c r="BE183" s="663"/>
      <c r="BF183" s="663"/>
      <c r="BG183" s="663"/>
    </row>
    <row r="184" spans="1:59" s="664" customFormat="1" ht="79.2" x14ac:dyDescent="0.25">
      <c r="A184" s="769">
        <v>106</v>
      </c>
      <c r="B184" s="769" t="s">
        <v>1600</v>
      </c>
      <c r="C184" s="679"/>
      <c r="D184" s="782" t="s">
        <v>1719</v>
      </c>
      <c r="E184" s="783" t="s">
        <v>1720</v>
      </c>
      <c r="F184" s="783">
        <v>5027</v>
      </c>
      <c r="G184" s="783" t="s">
        <v>1988</v>
      </c>
      <c r="H184" s="783">
        <v>2008</v>
      </c>
      <c r="I184" s="783" t="s">
        <v>1989</v>
      </c>
      <c r="J184" s="784">
        <v>51327</v>
      </c>
      <c r="K184" s="783" t="s">
        <v>656</v>
      </c>
      <c r="L184" s="783" t="s">
        <v>1723</v>
      </c>
      <c r="M184" s="783" t="s">
        <v>1734</v>
      </c>
      <c r="N184" s="783" t="s">
        <v>1990</v>
      </c>
      <c r="O184" s="783" t="s">
        <v>1991</v>
      </c>
      <c r="P184" s="783" t="s">
        <v>1992</v>
      </c>
      <c r="Q184" s="679">
        <v>36.299999999999997</v>
      </c>
      <c r="R184" s="783">
        <v>6.04</v>
      </c>
      <c r="S184" s="679">
        <v>17.88</v>
      </c>
      <c r="T184" s="679">
        <v>12.38</v>
      </c>
      <c r="U184" s="679">
        <v>36.299999999999997</v>
      </c>
      <c r="V184" s="679">
        <v>100</v>
      </c>
      <c r="W184" s="783">
        <v>100</v>
      </c>
      <c r="X184" s="679" t="s">
        <v>1608</v>
      </c>
      <c r="Y184" s="679">
        <v>4</v>
      </c>
      <c r="Z184" s="679">
        <v>2</v>
      </c>
      <c r="AA184" s="679">
        <v>2</v>
      </c>
      <c r="AB184" s="679">
        <v>32</v>
      </c>
      <c r="AC184" s="783" t="s">
        <v>1993</v>
      </c>
      <c r="AD184" s="679"/>
      <c r="AE184" s="783">
        <v>5</v>
      </c>
      <c r="AF184" s="679">
        <v>100</v>
      </c>
      <c r="AG184" s="679" t="s">
        <v>1728</v>
      </c>
      <c r="AH184" s="679"/>
      <c r="AI184" s="679">
        <v>50</v>
      </c>
      <c r="AJ184" s="679" t="s">
        <v>1729</v>
      </c>
      <c r="AK184" s="679" t="s">
        <v>1621</v>
      </c>
      <c r="AL184" s="679">
        <v>50</v>
      </c>
      <c r="AM184" s="679"/>
      <c r="AN184" s="679"/>
      <c r="AO184" s="679"/>
      <c r="AP184" s="679"/>
      <c r="AQ184" s="679"/>
      <c r="AR184" s="679"/>
      <c r="AS184" s="679"/>
      <c r="AT184" s="679"/>
      <c r="AU184" s="679"/>
      <c r="AV184" s="679"/>
      <c r="AW184" s="679"/>
      <c r="AX184" s="684"/>
      <c r="AY184" s="663"/>
      <c r="AZ184" s="663"/>
      <c r="BA184" s="663"/>
      <c r="BB184" s="663"/>
      <c r="BC184" s="663"/>
      <c r="BD184" s="663"/>
      <c r="BE184" s="663"/>
      <c r="BF184" s="663"/>
      <c r="BG184" s="663"/>
    </row>
    <row r="185" spans="1:59" s="664" customFormat="1" ht="66" x14ac:dyDescent="0.25">
      <c r="A185" s="769">
        <v>106</v>
      </c>
      <c r="B185" s="769" t="s">
        <v>1600</v>
      </c>
      <c r="C185" s="679"/>
      <c r="D185" s="782" t="s">
        <v>1634</v>
      </c>
      <c r="E185" s="783" t="s">
        <v>1924</v>
      </c>
      <c r="F185" s="783">
        <v>4763</v>
      </c>
      <c r="G185" s="783" t="s">
        <v>1994</v>
      </c>
      <c r="H185" s="783">
        <v>2002</v>
      </c>
      <c r="I185" s="783" t="s">
        <v>1995</v>
      </c>
      <c r="J185" s="784">
        <v>63209.42</v>
      </c>
      <c r="K185" s="783" t="s">
        <v>939</v>
      </c>
      <c r="L185" s="783" t="s">
        <v>1927</v>
      </c>
      <c r="M185" s="783" t="s">
        <v>1928</v>
      </c>
      <c r="N185" s="783" t="s">
        <v>1929</v>
      </c>
      <c r="O185" s="783" t="s">
        <v>1930</v>
      </c>
      <c r="P185" s="783">
        <v>39109</v>
      </c>
      <c r="Q185" s="679">
        <v>37.700000000000003</v>
      </c>
      <c r="R185" s="783">
        <v>7.44</v>
      </c>
      <c r="S185" s="679">
        <v>17.88</v>
      </c>
      <c r="T185" s="679">
        <v>12.38</v>
      </c>
      <c r="U185" s="679">
        <v>37.700000000000003</v>
      </c>
      <c r="V185" s="679">
        <v>100</v>
      </c>
      <c r="W185" s="783">
        <v>100</v>
      </c>
      <c r="X185" s="679" t="s">
        <v>1608</v>
      </c>
      <c r="Y185" s="679">
        <v>4</v>
      </c>
      <c r="Z185" s="679">
        <v>2</v>
      </c>
      <c r="AA185" s="679">
        <v>3</v>
      </c>
      <c r="AB185" s="679">
        <v>21</v>
      </c>
      <c r="AC185" s="783" t="s">
        <v>1996</v>
      </c>
      <c r="AD185" s="679">
        <v>0</v>
      </c>
      <c r="AE185" s="783">
        <v>5</v>
      </c>
      <c r="AF185" s="679">
        <v>100</v>
      </c>
      <c r="AG185" s="679" t="s">
        <v>1634</v>
      </c>
      <c r="AH185" s="679" t="s">
        <v>1924</v>
      </c>
      <c r="AI185" s="679">
        <v>50</v>
      </c>
      <c r="AJ185" s="679" t="s">
        <v>1932</v>
      </c>
      <c r="AK185" s="679" t="s">
        <v>1933</v>
      </c>
      <c r="AL185" s="679">
        <v>50</v>
      </c>
      <c r="AM185" s="679"/>
      <c r="AN185" s="679"/>
      <c r="AO185" s="679"/>
      <c r="AP185" s="679"/>
      <c r="AQ185" s="679"/>
      <c r="AR185" s="679"/>
      <c r="AS185" s="679"/>
      <c r="AT185" s="679"/>
      <c r="AU185" s="679"/>
      <c r="AV185" s="679"/>
      <c r="AW185" s="679"/>
      <c r="AX185" s="684"/>
      <c r="AY185" s="663"/>
      <c r="AZ185" s="663"/>
      <c r="BA185" s="663"/>
      <c r="BB185" s="663"/>
      <c r="BC185" s="663"/>
      <c r="BD185" s="663"/>
      <c r="BE185" s="663"/>
      <c r="BF185" s="663"/>
      <c r="BG185" s="663"/>
    </row>
    <row r="186" spans="1:59" s="664" customFormat="1" ht="224.4" x14ac:dyDescent="0.25">
      <c r="A186" s="769">
        <v>106</v>
      </c>
      <c r="B186" s="769" t="s">
        <v>1600</v>
      </c>
      <c r="C186" s="679"/>
      <c r="D186" s="782" t="s">
        <v>1551</v>
      </c>
      <c r="E186" s="783" t="s">
        <v>1622</v>
      </c>
      <c r="F186" s="783">
        <v>7561</v>
      </c>
      <c r="G186" s="783" t="s">
        <v>1997</v>
      </c>
      <c r="H186" s="783">
        <v>2006</v>
      </c>
      <c r="I186" s="783" t="s">
        <v>1997</v>
      </c>
      <c r="J186" s="784">
        <v>93769.75</v>
      </c>
      <c r="K186" s="783" t="s">
        <v>675</v>
      </c>
      <c r="L186" s="783" t="s">
        <v>1625</v>
      </c>
      <c r="M186" s="783" t="s">
        <v>1998</v>
      </c>
      <c r="N186" s="783" t="s">
        <v>1999</v>
      </c>
      <c r="O186" s="783"/>
      <c r="P186" s="783">
        <v>40973</v>
      </c>
      <c r="Q186" s="679">
        <v>41.29</v>
      </c>
      <c r="R186" s="783">
        <v>11.03</v>
      </c>
      <c r="S186" s="679">
        <v>17.88</v>
      </c>
      <c r="T186" s="679">
        <v>12.38</v>
      </c>
      <c r="U186" s="679">
        <v>41.29</v>
      </c>
      <c r="V186" s="679">
        <v>100</v>
      </c>
      <c r="W186" s="783">
        <v>100</v>
      </c>
      <c r="X186" s="679" t="s">
        <v>1608</v>
      </c>
      <c r="Y186" s="679">
        <v>4</v>
      </c>
      <c r="Z186" s="679">
        <v>6</v>
      </c>
      <c r="AA186" s="679">
        <v>3</v>
      </c>
      <c r="AB186" s="679">
        <v>66</v>
      </c>
      <c r="AC186" s="783" t="s">
        <v>2000</v>
      </c>
      <c r="AD186" s="679">
        <v>0</v>
      </c>
      <c r="AE186" s="783">
        <v>5</v>
      </c>
      <c r="AF186" s="679">
        <v>100</v>
      </c>
      <c r="AG186" s="679" t="s">
        <v>1551</v>
      </c>
      <c r="AH186" s="679" t="s">
        <v>1622</v>
      </c>
      <c r="AI186" s="679">
        <v>25</v>
      </c>
      <c r="AJ186" s="679" t="s">
        <v>1629</v>
      </c>
      <c r="AK186" s="679" t="s">
        <v>1630</v>
      </c>
      <c r="AL186" s="679">
        <v>25</v>
      </c>
      <c r="AM186" s="679" t="s">
        <v>1486</v>
      </c>
      <c r="AN186" s="679" t="s">
        <v>1631</v>
      </c>
      <c r="AO186" s="679">
        <v>25</v>
      </c>
      <c r="AP186" s="679" t="s">
        <v>1632</v>
      </c>
      <c r="AQ186" s="679" t="s">
        <v>1633</v>
      </c>
      <c r="AR186" s="679">
        <v>25</v>
      </c>
      <c r="AS186" s="679"/>
      <c r="AT186" s="679"/>
      <c r="AU186" s="679"/>
      <c r="AV186" s="679"/>
      <c r="AW186" s="679"/>
      <c r="AX186" s="684"/>
      <c r="AY186" s="663"/>
      <c r="AZ186" s="663"/>
      <c r="BA186" s="663"/>
      <c r="BB186" s="663"/>
      <c r="BC186" s="663"/>
      <c r="BD186" s="663"/>
      <c r="BE186" s="663"/>
      <c r="BF186" s="663"/>
      <c r="BG186" s="663"/>
    </row>
    <row r="187" spans="1:59" s="664" customFormat="1" ht="171.6" x14ac:dyDescent="0.25">
      <c r="A187" s="769">
        <v>106</v>
      </c>
      <c r="B187" s="769" t="s">
        <v>1600</v>
      </c>
      <c r="C187" s="679"/>
      <c r="D187" s="782" t="s">
        <v>1610</v>
      </c>
      <c r="E187" s="783" t="s">
        <v>1840</v>
      </c>
      <c r="F187" s="783">
        <v>9089</v>
      </c>
      <c r="G187" s="783" t="s">
        <v>2001</v>
      </c>
      <c r="H187" s="783">
        <v>2010</v>
      </c>
      <c r="I187" s="783" t="s">
        <v>2002</v>
      </c>
      <c r="J187" s="784">
        <v>149933</v>
      </c>
      <c r="K187" s="783" t="s">
        <v>697</v>
      </c>
      <c r="L187" s="783" t="s">
        <v>2003</v>
      </c>
      <c r="M187" s="783" t="s">
        <v>2004</v>
      </c>
      <c r="N187" s="783" t="s">
        <v>2005</v>
      </c>
      <c r="O187" s="783" t="s">
        <v>2006</v>
      </c>
      <c r="P187" s="783" t="s">
        <v>2007</v>
      </c>
      <c r="Q187" s="679">
        <v>47.9</v>
      </c>
      <c r="R187" s="783">
        <v>17.64</v>
      </c>
      <c r="S187" s="679">
        <v>17.88</v>
      </c>
      <c r="T187" s="679">
        <v>12.38</v>
      </c>
      <c r="U187" s="679">
        <v>47.9</v>
      </c>
      <c r="V187" s="679">
        <v>100</v>
      </c>
      <c r="W187" s="783">
        <v>100</v>
      </c>
      <c r="X187" s="679" t="s">
        <v>1608</v>
      </c>
      <c r="Y187" s="679">
        <v>4</v>
      </c>
      <c r="Z187" s="679">
        <v>4</v>
      </c>
      <c r="AA187" s="679">
        <v>6</v>
      </c>
      <c r="AB187" s="679">
        <v>30</v>
      </c>
      <c r="AC187" s="783" t="s">
        <v>2008</v>
      </c>
      <c r="AD187" s="679"/>
      <c r="AE187" s="783">
        <v>5</v>
      </c>
      <c r="AF187" s="679">
        <v>100</v>
      </c>
      <c r="AG187" s="679"/>
      <c r="AH187" s="679" t="s">
        <v>1621</v>
      </c>
      <c r="AI187" s="679"/>
      <c r="AJ187" s="679"/>
      <c r="AK187" s="679"/>
      <c r="AL187" s="679"/>
      <c r="AM187" s="679"/>
      <c r="AN187" s="679"/>
      <c r="AO187" s="679"/>
      <c r="AP187" s="679"/>
      <c r="AQ187" s="679"/>
      <c r="AR187" s="679"/>
      <c r="AS187" s="679"/>
      <c r="AT187" s="679"/>
      <c r="AU187" s="679"/>
      <c r="AV187" s="679"/>
      <c r="AW187" s="679"/>
      <c r="AX187" s="684"/>
      <c r="AY187" s="663"/>
      <c r="AZ187" s="663"/>
      <c r="BA187" s="663"/>
      <c r="BB187" s="663"/>
      <c r="BC187" s="663"/>
      <c r="BD187" s="663"/>
      <c r="BE187" s="663"/>
      <c r="BF187" s="663"/>
      <c r="BG187" s="663"/>
    </row>
    <row r="188" spans="1:59" s="664" customFormat="1" ht="224.4" x14ac:dyDescent="0.25">
      <c r="A188" s="769">
        <v>106</v>
      </c>
      <c r="B188" s="769" t="s">
        <v>1600</v>
      </c>
      <c r="C188" s="679"/>
      <c r="D188" s="782" t="s">
        <v>1634</v>
      </c>
      <c r="E188" s="783" t="s">
        <v>2009</v>
      </c>
      <c r="F188" s="783">
        <v>7525</v>
      </c>
      <c r="G188" s="783" t="s">
        <v>2010</v>
      </c>
      <c r="H188" s="783">
        <v>2009</v>
      </c>
      <c r="I188" s="783" t="s">
        <v>2011</v>
      </c>
      <c r="J188" s="784">
        <v>139812</v>
      </c>
      <c r="K188" s="783" t="s">
        <v>697</v>
      </c>
      <c r="L188" s="783" t="s">
        <v>2012</v>
      </c>
      <c r="M188" s="783" t="s">
        <v>2013</v>
      </c>
      <c r="N188" s="783" t="s">
        <v>2014</v>
      </c>
      <c r="O188" s="783" t="s">
        <v>2015</v>
      </c>
      <c r="P188" s="783" t="s">
        <v>2016</v>
      </c>
      <c r="Q188" s="679">
        <v>46.71</v>
      </c>
      <c r="R188" s="783">
        <v>16.45</v>
      </c>
      <c r="S188" s="679">
        <v>17.88</v>
      </c>
      <c r="T188" s="679">
        <v>12.38</v>
      </c>
      <c r="U188" s="679">
        <v>46.71</v>
      </c>
      <c r="V188" s="679">
        <v>100</v>
      </c>
      <c r="W188" s="783">
        <v>100</v>
      </c>
      <c r="X188" s="679" t="s">
        <v>1608</v>
      </c>
      <c r="Y188" s="679">
        <v>6</v>
      </c>
      <c r="Z188" s="679">
        <v>6</v>
      </c>
      <c r="AA188" s="679">
        <v>6</v>
      </c>
      <c r="AB188" s="679">
        <v>14</v>
      </c>
      <c r="AC188" s="783" t="s">
        <v>2017</v>
      </c>
      <c r="AD188" s="679"/>
      <c r="AE188" s="783">
        <v>4</v>
      </c>
      <c r="AF188" s="679">
        <v>100</v>
      </c>
      <c r="AG188" s="679"/>
      <c r="AH188" s="679" t="s">
        <v>1621</v>
      </c>
      <c r="AI188" s="679"/>
      <c r="AJ188" s="679"/>
      <c r="AK188" s="679"/>
      <c r="AL188" s="679"/>
      <c r="AM188" s="679"/>
      <c r="AN188" s="679"/>
      <c r="AO188" s="679"/>
      <c r="AP188" s="679"/>
      <c r="AQ188" s="679"/>
      <c r="AR188" s="679"/>
      <c r="AS188" s="679"/>
      <c r="AT188" s="679"/>
      <c r="AU188" s="679"/>
      <c r="AV188" s="679"/>
      <c r="AW188" s="679"/>
      <c r="AX188" s="684"/>
      <c r="AY188" s="663"/>
      <c r="AZ188" s="663"/>
      <c r="BA188" s="663"/>
      <c r="BB188" s="663"/>
      <c r="BC188" s="663"/>
      <c r="BD188" s="663"/>
      <c r="BE188" s="663"/>
      <c r="BF188" s="663"/>
      <c r="BG188" s="663"/>
    </row>
    <row r="189" spans="1:59" s="664" customFormat="1" ht="158.4" x14ac:dyDescent="0.25">
      <c r="A189" s="769">
        <v>106</v>
      </c>
      <c r="B189" s="769" t="s">
        <v>1600</v>
      </c>
      <c r="C189" s="679"/>
      <c r="D189" s="782" t="s">
        <v>1744</v>
      </c>
      <c r="E189" s="783" t="s">
        <v>2018</v>
      </c>
      <c r="F189" s="783">
        <v>1100</v>
      </c>
      <c r="G189" s="783" t="s">
        <v>2019</v>
      </c>
      <c r="H189" s="783">
        <v>2012</v>
      </c>
      <c r="I189" s="783" t="s">
        <v>2020</v>
      </c>
      <c r="J189" s="784">
        <v>134912</v>
      </c>
      <c r="K189" s="783" t="s">
        <v>697</v>
      </c>
      <c r="L189" s="783" t="s">
        <v>2021</v>
      </c>
      <c r="M189" s="783" t="s">
        <v>2022</v>
      </c>
      <c r="N189" s="783" t="s">
        <v>2023</v>
      </c>
      <c r="O189" s="783" t="s">
        <v>2024</v>
      </c>
      <c r="P189" s="783" t="s">
        <v>2025</v>
      </c>
      <c r="Q189" s="679">
        <v>38.262</v>
      </c>
      <c r="R189" s="783">
        <v>15.872</v>
      </c>
      <c r="S189" s="679">
        <v>8.2899999999999991</v>
      </c>
      <c r="T189" s="679">
        <v>14.1</v>
      </c>
      <c r="U189" s="679">
        <v>38.262</v>
      </c>
      <c r="V189" s="679">
        <v>100</v>
      </c>
      <c r="W189" s="783">
        <v>100</v>
      </c>
      <c r="X189" s="679" t="s">
        <v>1608</v>
      </c>
      <c r="Y189" s="679">
        <v>6</v>
      </c>
      <c r="Z189" s="679">
        <v>1</v>
      </c>
      <c r="AA189" s="679">
        <v>1</v>
      </c>
      <c r="AB189" s="679">
        <v>12</v>
      </c>
      <c r="AC189" s="783" t="s">
        <v>2026</v>
      </c>
      <c r="AD189" s="679">
        <v>0</v>
      </c>
      <c r="AE189" s="783">
        <v>4</v>
      </c>
      <c r="AF189" s="679">
        <v>100</v>
      </c>
      <c r="AG189" s="679" t="s">
        <v>2027</v>
      </c>
      <c r="AH189" s="679" t="s">
        <v>1745</v>
      </c>
      <c r="AI189" s="679">
        <v>40</v>
      </c>
      <c r="AJ189" s="679" t="s">
        <v>2028</v>
      </c>
      <c r="AK189" s="679" t="s">
        <v>1754</v>
      </c>
      <c r="AL189" s="679">
        <v>40</v>
      </c>
      <c r="AM189" s="679" t="s">
        <v>2029</v>
      </c>
      <c r="AN189" s="679" t="s">
        <v>1756</v>
      </c>
      <c r="AO189" s="679">
        <v>20</v>
      </c>
      <c r="AP189" s="679"/>
      <c r="AQ189" s="679"/>
      <c r="AR189" s="679"/>
      <c r="AS189" s="679"/>
      <c r="AT189" s="679"/>
      <c r="AU189" s="679"/>
      <c r="AV189" s="679"/>
      <c r="AW189" s="679"/>
      <c r="AX189" s="684"/>
      <c r="AY189" s="663"/>
      <c r="AZ189" s="663"/>
      <c r="BA189" s="663"/>
      <c r="BB189" s="663"/>
      <c r="BC189" s="663"/>
      <c r="BD189" s="663"/>
      <c r="BE189" s="663"/>
      <c r="BF189" s="663"/>
      <c r="BG189" s="663"/>
    </row>
    <row r="190" spans="1:59" s="664" customFormat="1" ht="39.6" x14ac:dyDescent="0.25">
      <c r="A190" s="769">
        <v>106</v>
      </c>
      <c r="B190" s="769" t="s">
        <v>1600</v>
      </c>
      <c r="C190" s="679"/>
      <c r="D190" s="782" t="s">
        <v>1634</v>
      </c>
      <c r="E190" s="783" t="s">
        <v>1924</v>
      </c>
      <c r="F190" s="783">
        <v>4763</v>
      </c>
      <c r="G190" s="783" t="s">
        <v>2030</v>
      </c>
      <c r="H190" s="783">
        <v>2008</v>
      </c>
      <c r="I190" s="783" t="s">
        <v>2031</v>
      </c>
      <c r="J190" s="784">
        <v>700000</v>
      </c>
      <c r="K190" s="783" t="s">
        <v>656</v>
      </c>
      <c r="L190" s="783" t="s">
        <v>1927</v>
      </c>
      <c r="M190" s="783" t="s">
        <v>1928</v>
      </c>
      <c r="N190" s="783" t="s">
        <v>2032</v>
      </c>
      <c r="O190" s="783" t="s">
        <v>2033</v>
      </c>
      <c r="P190" s="783" t="s">
        <v>2034</v>
      </c>
      <c r="Q190" s="679">
        <v>112.61</v>
      </c>
      <c r="R190" s="783">
        <v>82.35</v>
      </c>
      <c r="S190" s="679">
        <v>17.88</v>
      </c>
      <c r="T190" s="679">
        <v>12.38</v>
      </c>
      <c r="U190" s="679">
        <v>112.61</v>
      </c>
      <c r="V190" s="679">
        <v>100</v>
      </c>
      <c r="W190" s="783">
        <v>100</v>
      </c>
      <c r="X190" s="679" t="s">
        <v>1608</v>
      </c>
      <c r="Y190" s="679">
        <v>4</v>
      </c>
      <c r="Z190" s="679">
        <v>2</v>
      </c>
      <c r="AA190" s="679">
        <v>3</v>
      </c>
      <c r="AB190" s="679">
        <v>38</v>
      </c>
      <c r="AC190" s="783" t="s">
        <v>2035</v>
      </c>
      <c r="AD190" s="679">
        <v>0</v>
      </c>
      <c r="AE190" s="783">
        <v>5</v>
      </c>
      <c r="AF190" s="679">
        <v>100</v>
      </c>
      <c r="AG190" s="679" t="s">
        <v>1634</v>
      </c>
      <c r="AH190" s="679" t="s">
        <v>1924</v>
      </c>
      <c r="AI190" s="679">
        <v>100</v>
      </c>
      <c r="AJ190" s="679"/>
      <c r="AK190" s="679"/>
      <c r="AL190" s="679"/>
      <c r="AM190" s="679"/>
      <c r="AN190" s="679"/>
      <c r="AO190" s="679"/>
      <c r="AP190" s="679"/>
      <c r="AQ190" s="679"/>
      <c r="AR190" s="679"/>
      <c r="AS190" s="679"/>
      <c r="AT190" s="679"/>
      <c r="AU190" s="679"/>
      <c r="AV190" s="679"/>
      <c r="AW190" s="679"/>
      <c r="AX190" s="684"/>
      <c r="AY190" s="663"/>
      <c r="AZ190" s="663"/>
      <c r="BA190" s="663"/>
      <c r="BB190" s="663"/>
      <c r="BC190" s="663"/>
      <c r="BD190" s="663"/>
      <c r="BE190" s="663"/>
      <c r="BF190" s="663"/>
      <c r="BG190" s="663"/>
    </row>
    <row r="191" spans="1:59" s="664" customFormat="1" ht="52.8" x14ac:dyDescent="0.25">
      <c r="A191" s="769">
        <v>106</v>
      </c>
      <c r="B191" s="769" t="s">
        <v>1600</v>
      </c>
      <c r="C191" s="679"/>
      <c r="D191" s="782" t="s">
        <v>1634</v>
      </c>
      <c r="E191" s="783" t="s">
        <v>1924</v>
      </c>
      <c r="F191" s="783">
        <v>4763</v>
      </c>
      <c r="G191" s="783" t="s">
        <v>2036</v>
      </c>
      <c r="H191" s="783">
        <v>2005</v>
      </c>
      <c r="I191" s="783" t="s">
        <v>2037</v>
      </c>
      <c r="J191" s="784">
        <v>43805.21</v>
      </c>
      <c r="K191" s="783" t="s">
        <v>675</v>
      </c>
      <c r="L191" s="783" t="s">
        <v>2038</v>
      </c>
      <c r="M191" s="783" t="s">
        <v>2039</v>
      </c>
      <c r="N191" s="783" t="s">
        <v>2040</v>
      </c>
      <c r="O191" s="783" t="s">
        <v>2041</v>
      </c>
      <c r="P191" s="783">
        <v>42669</v>
      </c>
      <c r="Q191" s="679">
        <v>35.409999999999997</v>
      </c>
      <c r="R191" s="783">
        <v>5.15</v>
      </c>
      <c r="S191" s="679">
        <v>17.88</v>
      </c>
      <c r="T191" s="679">
        <v>12.38</v>
      </c>
      <c r="U191" s="679">
        <v>35.409999999999997</v>
      </c>
      <c r="V191" s="679">
        <v>100</v>
      </c>
      <c r="W191" s="783">
        <v>100</v>
      </c>
      <c r="X191" s="679" t="s">
        <v>1608</v>
      </c>
      <c r="Y191" s="679">
        <v>6</v>
      </c>
      <c r="Z191" s="679">
        <v>1</v>
      </c>
      <c r="AA191" s="679">
        <v>5</v>
      </c>
      <c r="AB191" s="679">
        <v>14</v>
      </c>
      <c r="AC191" s="783" t="s">
        <v>2042</v>
      </c>
      <c r="AD191" s="679">
        <v>0</v>
      </c>
      <c r="AE191" s="783">
        <v>4</v>
      </c>
      <c r="AF191" s="679">
        <v>100</v>
      </c>
      <c r="AG191" s="679" t="s">
        <v>1634</v>
      </c>
      <c r="AH191" s="679" t="s">
        <v>1924</v>
      </c>
      <c r="AI191" s="679">
        <v>50</v>
      </c>
      <c r="AJ191" s="679" t="s">
        <v>1932</v>
      </c>
      <c r="AK191" s="679" t="s">
        <v>1933</v>
      </c>
      <c r="AL191" s="679">
        <v>50</v>
      </c>
      <c r="AM191" s="679"/>
      <c r="AN191" s="679"/>
      <c r="AO191" s="679"/>
      <c r="AP191" s="679"/>
      <c r="AQ191" s="679"/>
      <c r="AR191" s="679"/>
      <c r="AS191" s="679"/>
      <c r="AT191" s="679"/>
      <c r="AU191" s="679"/>
      <c r="AV191" s="679"/>
      <c r="AW191" s="679"/>
      <c r="AX191" s="684"/>
      <c r="AY191" s="663"/>
      <c r="AZ191" s="663"/>
      <c r="BA191" s="663"/>
      <c r="BB191" s="663"/>
      <c r="BC191" s="663"/>
      <c r="BD191" s="663"/>
      <c r="BE191" s="663"/>
      <c r="BF191" s="663"/>
      <c r="BG191" s="663"/>
    </row>
    <row r="192" spans="1:59" s="664" customFormat="1" ht="79.2" x14ac:dyDescent="0.25">
      <c r="A192" s="769">
        <v>106</v>
      </c>
      <c r="B192" s="769" t="s">
        <v>1600</v>
      </c>
      <c r="C192" s="679"/>
      <c r="D192" s="782" t="s">
        <v>1337</v>
      </c>
      <c r="E192" s="783" t="s">
        <v>1612</v>
      </c>
      <c r="F192" s="783">
        <v>18274</v>
      </c>
      <c r="G192" s="783" t="s">
        <v>2043</v>
      </c>
      <c r="H192" s="783">
        <v>2002</v>
      </c>
      <c r="I192" s="783" t="s">
        <v>2044</v>
      </c>
      <c r="J192" s="784">
        <v>74577.23</v>
      </c>
      <c r="K192" s="783" t="s">
        <v>939</v>
      </c>
      <c r="L192" s="783" t="s">
        <v>1604</v>
      </c>
      <c r="M192" s="783" t="s">
        <v>1605</v>
      </c>
      <c r="N192" s="783" t="s">
        <v>2045</v>
      </c>
      <c r="O192" s="783" t="s">
        <v>2046</v>
      </c>
      <c r="P192" s="783">
        <v>38884</v>
      </c>
      <c r="Q192" s="679">
        <v>39.03</v>
      </c>
      <c r="R192" s="783">
        <v>8.77</v>
      </c>
      <c r="S192" s="679">
        <v>17.88</v>
      </c>
      <c r="T192" s="679">
        <v>12.38</v>
      </c>
      <c r="U192" s="679">
        <v>39.03</v>
      </c>
      <c r="V192" s="679">
        <v>100</v>
      </c>
      <c r="W192" s="783">
        <v>100</v>
      </c>
      <c r="X192" s="679" t="s">
        <v>1608</v>
      </c>
      <c r="Y192" s="679">
        <v>1</v>
      </c>
      <c r="Z192" s="679">
        <v>7</v>
      </c>
      <c r="AA192" s="679">
        <v>4</v>
      </c>
      <c r="AB192" s="679">
        <v>4</v>
      </c>
      <c r="AC192" s="783" t="s">
        <v>2047</v>
      </c>
      <c r="AD192" s="679"/>
      <c r="AE192" s="783">
        <v>5</v>
      </c>
      <c r="AF192" s="679">
        <v>100</v>
      </c>
      <c r="AG192" s="679" t="s">
        <v>1337</v>
      </c>
      <c r="AH192" s="679" t="s">
        <v>1855</v>
      </c>
      <c r="AI192" s="679">
        <v>100</v>
      </c>
      <c r="AJ192" s="679"/>
      <c r="AK192" s="679"/>
      <c r="AL192" s="679"/>
      <c r="AM192" s="679"/>
      <c r="AN192" s="679"/>
      <c r="AO192" s="679"/>
      <c r="AP192" s="679"/>
      <c r="AQ192" s="679"/>
      <c r="AR192" s="679"/>
      <c r="AS192" s="679"/>
      <c r="AT192" s="679"/>
      <c r="AU192" s="679"/>
      <c r="AV192" s="679"/>
      <c r="AW192" s="679"/>
      <c r="AX192" s="684"/>
      <c r="AY192" s="663"/>
      <c r="AZ192" s="663"/>
      <c r="BA192" s="663"/>
      <c r="BB192" s="663"/>
      <c r="BC192" s="663"/>
      <c r="BD192" s="663"/>
      <c r="BE192" s="663"/>
      <c r="BF192" s="663"/>
      <c r="BG192" s="663"/>
    </row>
    <row r="193" spans="1:59" s="664" customFormat="1" ht="356.4" x14ac:dyDescent="0.25">
      <c r="A193" s="769">
        <v>106</v>
      </c>
      <c r="B193" s="769" t="s">
        <v>1600</v>
      </c>
      <c r="C193" s="679"/>
      <c r="D193" s="782" t="s">
        <v>1856</v>
      </c>
      <c r="E193" s="783" t="s">
        <v>1890</v>
      </c>
      <c r="F193" s="783">
        <v>15703</v>
      </c>
      <c r="G193" s="783" t="s">
        <v>2048</v>
      </c>
      <c r="H193" s="783">
        <v>2007</v>
      </c>
      <c r="I193" s="783" t="s">
        <v>2049</v>
      </c>
      <c r="J193" s="784">
        <v>145260</v>
      </c>
      <c r="K193" s="783" t="s">
        <v>656</v>
      </c>
      <c r="L193" s="783" t="s">
        <v>1983</v>
      </c>
      <c r="M193" s="783" t="s">
        <v>1984</v>
      </c>
      <c r="N193" s="783" t="s">
        <v>2050</v>
      </c>
      <c r="O193" s="783" t="s">
        <v>2051</v>
      </c>
      <c r="P193" s="783" t="s">
        <v>2052</v>
      </c>
      <c r="Q193" s="679">
        <v>47.35</v>
      </c>
      <c r="R193" s="783">
        <v>17.09</v>
      </c>
      <c r="S193" s="679">
        <v>17.88</v>
      </c>
      <c r="T193" s="679">
        <v>12.38</v>
      </c>
      <c r="U193" s="679">
        <v>47.35</v>
      </c>
      <c r="V193" s="679">
        <v>100</v>
      </c>
      <c r="W193" s="783">
        <v>100</v>
      </c>
      <c r="X193" s="679" t="s">
        <v>1608</v>
      </c>
      <c r="Y193" s="679">
        <v>1</v>
      </c>
      <c r="Z193" s="679">
        <v>1</v>
      </c>
      <c r="AA193" s="679">
        <v>1</v>
      </c>
      <c r="AB193" s="679">
        <v>44</v>
      </c>
      <c r="AC193" s="783" t="s">
        <v>2053</v>
      </c>
      <c r="AD193" s="679"/>
      <c r="AE193" s="783">
        <v>5</v>
      </c>
      <c r="AF193" s="679">
        <v>100</v>
      </c>
      <c r="AG193" s="679" t="s">
        <v>1856</v>
      </c>
      <c r="AH193" s="679" t="s">
        <v>1866</v>
      </c>
      <c r="AI193" s="679">
        <v>25</v>
      </c>
      <c r="AJ193" s="679" t="s">
        <v>1899</v>
      </c>
      <c r="AK193" s="679" t="s">
        <v>1890</v>
      </c>
      <c r="AL193" s="679">
        <v>25</v>
      </c>
      <c r="AM193" s="679" t="s">
        <v>1900</v>
      </c>
      <c r="AN193" s="679" t="s">
        <v>1866</v>
      </c>
      <c r="AO193" s="679">
        <v>25</v>
      </c>
      <c r="AP193" s="679" t="s">
        <v>1901</v>
      </c>
      <c r="AQ193" s="679" t="s">
        <v>1902</v>
      </c>
      <c r="AR193" s="679">
        <v>25</v>
      </c>
      <c r="AS193" s="679"/>
      <c r="AT193" s="679"/>
      <c r="AU193" s="679"/>
      <c r="AV193" s="679"/>
      <c r="AW193" s="679"/>
      <c r="AX193" s="684"/>
      <c r="AY193" s="663"/>
      <c r="AZ193" s="663"/>
      <c r="BA193" s="663"/>
      <c r="BB193" s="663"/>
      <c r="BC193" s="663"/>
      <c r="BD193" s="663"/>
      <c r="BE193" s="663"/>
      <c r="BF193" s="663"/>
      <c r="BG193" s="663"/>
    </row>
    <row r="194" spans="1:59" s="664" customFormat="1" ht="224.4" x14ac:dyDescent="0.25">
      <c r="A194" s="769">
        <v>106</v>
      </c>
      <c r="B194" s="769" t="s">
        <v>1600</v>
      </c>
      <c r="C194" s="679"/>
      <c r="D194" s="782" t="s">
        <v>740</v>
      </c>
      <c r="E194" s="783" t="s">
        <v>1976</v>
      </c>
      <c r="F194" s="783">
        <v>3937</v>
      </c>
      <c r="G194" s="783" t="s">
        <v>2054</v>
      </c>
      <c r="H194" s="783">
        <v>2002</v>
      </c>
      <c r="I194" s="783" t="s">
        <v>2055</v>
      </c>
      <c r="J194" s="784">
        <v>53892.47</v>
      </c>
      <c r="K194" s="783" t="s">
        <v>939</v>
      </c>
      <c r="L194" s="783" t="s">
        <v>2056</v>
      </c>
      <c r="M194" s="783" t="s">
        <v>1970</v>
      </c>
      <c r="N194" s="783" t="s">
        <v>2057</v>
      </c>
      <c r="O194" s="783" t="s">
        <v>2058</v>
      </c>
      <c r="P194" s="783">
        <v>39874</v>
      </c>
      <c r="Q194" s="679">
        <v>36.6</v>
      </c>
      <c r="R194" s="783">
        <v>6.34</v>
      </c>
      <c r="S194" s="679">
        <v>17.88</v>
      </c>
      <c r="T194" s="679">
        <v>12.38</v>
      </c>
      <c r="U194" s="679">
        <v>36.6</v>
      </c>
      <c r="V194" s="679">
        <v>100</v>
      </c>
      <c r="W194" s="783">
        <v>100</v>
      </c>
      <c r="X194" s="679" t="s">
        <v>1608</v>
      </c>
      <c r="Y194" s="679">
        <v>1</v>
      </c>
      <c r="Z194" s="679">
        <v>3</v>
      </c>
      <c r="AA194" s="679">
        <v>1</v>
      </c>
      <c r="AB194" s="679">
        <v>44</v>
      </c>
      <c r="AC194" s="783" t="s">
        <v>2059</v>
      </c>
      <c r="AD194" s="679"/>
      <c r="AE194" s="783">
        <v>5</v>
      </c>
      <c r="AF194" s="679">
        <v>100</v>
      </c>
      <c r="AG194" s="679" t="s">
        <v>740</v>
      </c>
      <c r="AH194" s="679" t="s">
        <v>1966</v>
      </c>
      <c r="AI194" s="679">
        <v>25</v>
      </c>
      <c r="AJ194" s="679" t="s">
        <v>1975</v>
      </c>
      <c r="AK194" s="679" t="s">
        <v>1976</v>
      </c>
      <c r="AL194" s="679">
        <v>25</v>
      </c>
      <c r="AM194" s="679" t="s">
        <v>2060</v>
      </c>
      <c r="AN194" s="679" t="s">
        <v>1966</v>
      </c>
      <c r="AO194" s="679">
        <v>25</v>
      </c>
      <c r="AP194" s="679" t="s">
        <v>2061</v>
      </c>
      <c r="AQ194" s="679" t="s">
        <v>2062</v>
      </c>
      <c r="AR194" s="679">
        <v>25</v>
      </c>
      <c r="AS194" s="679"/>
      <c r="AT194" s="679"/>
      <c r="AU194" s="679"/>
      <c r="AV194" s="679"/>
      <c r="AW194" s="679"/>
      <c r="AX194" s="684"/>
      <c r="AY194" s="663"/>
      <c r="AZ194" s="663"/>
      <c r="BA194" s="663"/>
      <c r="BB194" s="663"/>
      <c r="BC194" s="663"/>
      <c r="BD194" s="663"/>
      <c r="BE194" s="663"/>
      <c r="BF194" s="663"/>
      <c r="BG194" s="663"/>
    </row>
    <row r="195" spans="1:59" s="664" customFormat="1" ht="79.2" x14ac:dyDescent="0.25">
      <c r="A195" s="769">
        <v>106</v>
      </c>
      <c r="B195" s="769" t="s">
        <v>1600</v>
      </c>
      <c r="C195" s="679"/>
      <c r="D195" s="782" t="s">
        <v>1337</v>
      </c>
      <c r="E195" s="783" t="s">
        <v>2063</v>
      </c>
      <c r="F195" s="783">
        <v>1106</v>
      </c>
      <c r="G195" s="783" t="s">
        <v>2064</v>
      </c>
      <c r="H195" s="783">
        <v>2005</v>
      </c>
      <c r="I195" s="783" t="s">
        <v>2065</v>
      </c>
      <c r="J195" s="784">
        <v>214015.54</v>
      </c>
      <c r="K195" s="783" t="s">
        <v>675</v>
      </c>
      <c r="L195" s="783" t="s">
        <v>1604</v>
      </c>
      <c r="M195" s="783" t="s">
        <v>1605</v>
      </c>
      <c r="N195" s="783" t="s">
        <v>2066</v>
      </c>
      <c r="O195" s="783" t="s">
        <v>2067</v>
      </c>
      <c r="P195" s="783">
        <v>43705</v>
      </c>
      <c r="Q195" s="679">
        <v>55.44</v>
      </c>
      <c r="R195" s="783">
        <v>25.18</v>
      </c>
      <c r="S195" s="679">
        <v>17.88</v>
      </c>
      <c r="T195" s="679">
        <v>12.38</v>
      </c>
      <c r="U195" s="679">
        <v>55.44</v>
      </c>
      <c r="V195" s="679">
        <v>100</v>
      </c>
      <c r="W195" s="783">
        <v>100</v>
      </c>
      <c r="X195" s="679" t="s">
        <v>1608</v>
      </c>
      <c r="Y195" s="679">
        <v>3</v>
      </c>
      <c r="Z195" s="679">
        <v>1</v>
      </c>
      <c r="AA195" s="679">
        <v>5</v>
      </c>
      <c r="AB195" s="679">
        <v>44</v>
      </c>
      <c r="AC195" s="783" t="s">
        <v>2068</v>
      </c>
      <c r="AD195" s="679"/>
      <c r="AE195" s="783">
        <v>5</v>
      </c>
      <c r="AF195" s="679">
        <v>100</v>
      </c>
      <c r="AG195" s="679" t="s">
        <v>1337</v>
      </c>
      <c r="AH195" s="679" t="s">
        <v>1855</v>
      </c>
      <c r="AI195" s="679">
        <v>100</v>
      </c>
      <c r="AJ195" s="679"/>
      <c r="AK195" s="679" t="s">
        <v>1621</v>
      </c>
      <c r="AL195" s="679"/>
      <c r="AM195" s="679"/>
      <c r="AN195" s="679"/>
      <c r="AO195" s="679"/>
      <c r="AP195" s="679"/>
      <c r="AQ195" s="679"/>
      <c r="AR195" s="679"/>
      <c r="AS195" s="679"/>
      <c r="AT195" s="679"/>
      <c r="AU195" s="679"/>
      <c r="AV195" s="679"/>
      <c r="AW195" s="679"/>
      <c r="AX195" s="684"/>
      <c r="AY195" s="663"/>
      <c r="AZ195" s="663"/>
      <c r="BA195" s="663"/>
      <c r="BB195" s="663"/>
      <c r="BC195" s="663"/>
      <c r="BD195" s="663"/>
      <c r="BE195" s="663"/>
      <c r="BF195" s="663"/>
      <c r="BG195" s="663"/>
    </row>
    <row r="196" spans="1:59" s="664" customFormat="1" ht="158.4" x14ac:dyDescent="0.25">
      <c r="A196" s="769">
        <v>106</v>
      </c>
      <c r="B196" s="769" t="s">
        <v>1600</v>
      </c>
      <c r="C196" s="679"/>
      <c r="D196" s="782" t="s">
        <v>2069</v>
      </c>
      <c r="E196" s="783" t="s">
        <v>2070</v>
      </c>
      <c r="F196" s="783">
        <v>3323</v>
      </c>
      <c r="G196" s="783" t="s">
        <v>2071</v>
      </c>
      <c r="H196" s="783">
        <v>2010</v>
      </c>
      <c r="I196" s="783" t="s">
        <v>2072</v>
      </c>
      <c r="J196" s="784">
        <v>91925</v>
      </c>
      <c r="K196" s="783" t="s">
        <v>697</v>
      </c>
      <c r="L196" s="783" t="s">
        <v>2073</v>
      </c>
      <c r="M196" s="783" t="s">
        <v>2074</v>
      </c>
      <c r="N196" s="783" t="s">
        <v>2075</v>
      </c>
      <c r="O196" s="783" t="s">
        <v>2076</v>
      </c>
      <c r="P196" s="783" t="s">
        <v>2077</v>
      </c>
      <c r="Q196" s="679">
        <v>41.07</v>
      </c>
      <c r="R196" s="783">
        <v>10.81</v>
      </c>
      <c r="S196" s="679">
        <v>17.88</v>
      </c>
      <c r="T196" s="679">
        <v>12.38</v>
      </c>
      <c r="U196" s="679">
        <v>41.07</v>
      </c>
      <c r="V196" s="679">
        <v>100</v>
      </c>
      <c r="W196" s="783">
        <v>100</v>
      </c>
      <c r="X196" s="679" t="s">
        <v>1608</v>
      </c>
      <c r="Y196" s="679">
        <v>6</v>
      </c>
      <c r="Z196" s="679">
        <v>1</v>
      </c>
      <c r="AA196" s="679">
        <v>5</v>
      </c>
      <c r="AB196" s="679">
        <v>59</v>
      </c>
      <c r="AC196" s="783" t="s">
        <v>2078</v>
      </c>
      <c r="AD196" s="679"/>
      <c r="AE196" s="783">
        <v>5</v>
      </c>
      <c r="AF196" s="679">
        <v>100</v>
      </c>
      <c r="AG196" s="679"/>
      <c r="AH196" s="679" t="s">
        <v>1621</v>
      </c>
      <c r="AI196" s="679"/>
      <c r="AJ196" s="679"/>
      <c r="AK196" s="679"/>
      <c r="AL196" s="679"/>
      <c r="AM196" s="679"/>
      <c r="AN196" s="679"/>
      <c r="AO196" s="679"/>
      <c r="AP196" s="679"/>
      <c r="AQ196" s="679"/>
      <c r="AR196" s="679"/>
      <c r="AS196" s="679"/>
      <c r="AT196" s="679"/>
      <c r="AU196" s="679"/>
      <c r="AV196" s="679"/>
      <c r="AW196" s="679"/>
      <c r="AX196" s="684"/>
      <c r="AY196" s="663"/>
      <c r="AZ196" s="663"/>
      <c r="BA196" s="663"/>
      <c r="BB196" s="663"/>
      <c r="BC196" s="663"/>
      <c r="BD196" s="663"/>
      <c r="BE196" s="663"/>
      <c r="BF196" s="663"/>
      <c r="BG196" s="663"/>
    </row>
    <row r="197" spans="1:59" s="664" customFormat="1" ht="211.2" x14ac:dyDescent="0.25">
      <c r="A197" s="769">
        <v>106</v>
      </c>
      <c r="B197" s="769" t="s">
        <v>1600</v>
      </c>
      <c r="C197" s="679"/>
      <c r="D197" s="782" t="s">
        <v>1486</v>
      </c>
      <c r="E197" s="783" t="s">
        <v>1631</v>
      </c>
      <c r="F197" s="783">
        <v>412</v>
      </c>
      <c r="G197" s="783" t="s">
        <v>2079</v>
      </c>
      <c r="H197" s="783">
        <v>2010</v>
      </c>
      <c r="I197" s="783" t="s">
        <v>2080</v>
      </c>
      <c r="J197" s="784">
        <v>209563.86</v>
      </c>
      <c r="K197" s="783" t="s">
        <v>697</v>
      </c>
      <c r="L197" s="783" t="s">
        <v>2081</v>
      </c>
      <c r="M197" s="783" t="s">
        <v>2082</v>
      </c>
      <c r="N197" s="783" t="s">
        <v>2083</v>
      </c>
      <c r="O197" s="783" t="s">
        <v>2084</v>
      </c>
      <c r="P197" s="783" t="s">
        <v>2085</v>
      </c>
      <c r="Q197" s="679">
        <v>54.91</v>
      </c>
      <c r="R197" s="783">
        <v>24.65</v>
      </c>
      <c r="S197" s="679">
        <v>17.88</v>
      </c>
      <c r="T197" s="679">
        <v>12.38</v>
      </c>
      <c r="U197" s="679">
        <v>54.91</v>
      </c>
      <c r="V197" s="679">
        <v>100</v>
      </c>
      <c r="W197" s="783">
        <v>100</v>
      </c>
      <c r="X197" s="679" t="s">
        <v>1608</v>
      </c>
      <c r="Y197" s="679">
        <v>4</v>
      </c>
      <c r="Z197" s="679">
        <v>7</v>
      </c>
      <c r="AA197" s="679">
        <v>5</v>
      </c>
      <c r="AB197" s="679">
        <v>66</v>
      </c>
      <c r="AC197" s="783" t="s">
        <v>2086</v>
      </c>
      <c r="AD197" s="679"/>
      <c r="AE197" s="783">
        <v>5</v>
      </c>
      <c r="AF197" s="679">
        <v>100</v>
      </c>
      <c r="AG197" s="679"/>
      <c r="AH197" s="679" t="s">
        <v>1621</v>
      </c>
      <c r="AI197" s="679"/>
      <c r="AJ197" s="679"/>
      <c r="AK197" s="679"/>
      <c r="AL197" s="679"/>
      <c r="AM197" s="679"/>
      <c r="AN197" s="679"/>
      <c r="AO197" s="679"/>
      <c r="AP197" s="679"/>
      <c r="AQ197" s="679"/>
      <c r="AR197" s="679"/>
      <c r="AS197" s="679"/>
      <c r="AT197" s="679"/>
      <c r="AU197" s="679"/>
      <c r="AV197" s="679"/>
      <c r="AW197" s="679"/>
      <c r="AX197" s="684"/>
      <c r="AY197" s="663"/>
      <c r="AZ197" s="663"/>
      <c r="BA197" s="663"/>
      <c r="BB197" s="663"/>
      <c r="BC197" s="663"/>
      <c r="BD197" s="663"/>
      <c r="BE197" s="663"/>
      <c r="BF197" s="663"/>
      <c r="BG197" s="663"/>
    </row>
    <row r="198" spans="1:59" s="664" customFormat="1" ht="409.6" x14ac:dyDescent="0.25">
      <c r="A198" s="769">
        <v>106</v>
      </c>
      <c r="B198" s="769" t="s">
        <v>1600</v>
      </c>
      <c r="C198" s="679"/>
      <c r="D198" s="782" t="s">
        <v>2069</v>
      </c>
      <c r="E198" s="783" t="s">
        <v>2087</v>
      </c>
      <c r="F198" s="783">
        <v>8949</v>
      </c>
      <c r="G198" s="783" t="s">
        <v>2088</v>
      </c>
      <c r="H198" s="783">
        <v>2008</v>
      </c>
      <c r="I198" s="783" t="s">
        <v>2089</v>
      </c>
      <c r="J198" s="784">
        <v>148000</v>
      </c>
      <c r="K198" s="783" t="s">
        <v>656</v>
      </c>
      <c r="L198" s="783" t="s">
        <v>2090</v>
      </c>
      <c r="M198" s="783" t="s">
        <v>2091</v>
      </c>
      <c r="N198" s="783" t="s">
        <v>2092</v>
      </c>
      <c r="O198" s="783" t="s">
        <v>2093</v>
      </c>
      <c r="P198" s="783" t="s">
        <v>2094</v>
      </c>
      <c r="Q198" s="679">
        <v>73.790000000000006</v>
      </c>
      <c r="R198" s="783">
        <v>43.53</v>
      </c>
      <c r="S198" s="679">
        <v>17.88</v>
      </c>
      <c r="T198" s="679">
        <v>12.38</v>
      </c>
      <c r="U198" s="679">
        <v>73.790000000000006</v>
      </c>
      <c r="V198" s="679">
        <v>100</v>
      </c>
      <c r="W198" s="783">
        <v>100</v>
      </c>
      <c r="X198" s="679" t="s">
        <v>1608</v>
      </c>
      <c r="Y198" s="679">
        <v>6</v>
      </c>
      <c r="Z198" s="679">
        <v>1</v>
      </c>
      <c r="AA198" s="679">
        <v>5</v>
      </c>
      <c r="AB198" s="679">
        <v>25</v>
      </c>
      <c r="AC198" s="783" t="s">
        <v>2095</v>
      </c>
      <c r="AD198" s="679"/>
      <c r="AE198" s="783">
        <v>4</v>
      </c>
      <c r="AF198" s="679">
        <v>100</v>
      </c>
      <c r="AG198" s="679" t="s">
        <v>2096</v>
      </c>
      <c r="AH198" s="679" t="s">
        <v>1621</v>
      </c>
      <c r="AI198" s="679">
        <v>25</v>
      </c>
      <c r="AJ198" s="679" t="s">
        <v>2097</v>
      </c>
      <c r="AK198" s="679" t="s">
        <v>1621</v>
      </c>
      <c r="AL198" s="679">
        <v>25</v>
      </c>
      <c r="AM198" s="679" t="s">
        <v>2098</v>
      </c>
      <c r="AN198" s="679" t="s">
        <v>1621</v>
      </c>
      <c r="AO198" s="679">
        <v>25</v>
      </c>
      <c r="AP198" s="679" t="s">
        <v>2099</v>
      </c>
      <c r="AQ198" s="679" t="s">
        <v>1621</v>
      </c>
      <c r="AR198" s="679">
        <v>25</v>
      </c>
      <c r="AS198" s="679"/>
      <c r="AT198" s="679"/>
      <c r="AU198" s="679"/>
      <c r="AV198" s="679"/>
      <c r="AW198" s="679"/>
      <c r="AX198" s="684"/>
      <c r="AY198" s="663"/>
      <c r="AZ198" s="663"/>
      <c r="BA198" s="663"/>
      <c r="BB198" s="663"/>
      <c r="BC198" s="663"/>
      <c r="BD198" s="663"/>
      <c r="BE198" s="663"/>
      <c r="BF198" s="663"/>
      <c r="BG198" s="663"/>
    </row>
    <row r="199" spans="1:59" s="664" customFormat="1" ht="356.4" x14ac:dyDescent="0.25">
      <c r="A199" s="769">
        <v>106</v>
      </c>
      <c r="B199" s="769" t="s">
        <v>1600</v>
      </c>
      <c r="C199" s="679"/>
      <c r="D199" s="782" t="s">
        <v>1757</v>
      </c>
      <c r="E199" s="783" t="s">
        <v>1758</v>
      </c>
      <c r="F199" s="783">
        <v>3332</v>
      </c>
      <c r="G199" s="783" t="s">
        <v>2100</v>
      </c>
      <c r="H199" s="783">
        <v>2004</v>
      </c>
      <c r="I199" s="783" t="s">
        <v>2101</v>
      </c>
      <c r="J199" s="784">
        <v>92262.75</v>
      </c>
      <c r="K199" s="783" t="s">
        <v>939</v>
      </c>
      <c r="L199" s="783" t="s">
        <v>2102</v>
      </c>
      <c r="M199" s="783" t="s">
        <v>2103</v>
      </c>
      <c r="N199" s="783" t="s">
        <v>2104</v>
      </c>
      <c r="O199" s="783" t="s">
        <v>2105</v>
      </c>
      <c r="P199" s="783">
        <v>36658</v>
      </c>
      <c r="Q199" s="679">
        <v>41.11</v>
      </c>
      <c r="R199" s="783">
        <v>10.85</v>
      </c>
      <c r="S199" s="679">
        <v>17.88</v>
      </c>
      <c r="T199" s="679">
        <v>12.38</v>
      </c>
      <c r="U199" s="679">
        <v>41.11</v>
      </c>
      <c r="V199" s="679">
        <v>100</v>
      </c>
      <c r="W199" s="783">
        <v>100</v>
      </c>
      <c r="X199" s="679" t="s">
        <v>1608</v>
      </c>
      <c r="Y199" s="679">
        <v>4</v>
      </c>
      <c r="Z199" s="679">
        <v>3</v>
      </c>
      <c r="AA199" s="679">
        <v>2</v>
      </c>
      <c r="AB199" s="679">
        <v>46</v>
      </c>
      <c r="AC199" s="783" t="s">
        <v>2106</v>
      </c>
      <c r="AD199" s="679"/>
      <c r="AE199" s="783">
        <v>5</v>
      </c>
      <c r="AF199" s="679">
        <v>100</v>
      </c>
      <c r="AG199" s="679" t="s">
        <v>2107</v>
      </c>
      <c r="AH199" s="679" t="s">
        <v>1621</v>
      </c>
      <c r="AI199" s="679">
        <v>100</v>
      </c>
      <c r="AJ199" s="679"/>
      <c r="AK199" s="679"/>
      <c r="AL199" s="679"/>
      <c r="AM199" s="679"/>
      <c r="AN199" s="679"/>
      <c r="AO199" s="679"/>
      <c r="AP199" s="679"/>
      <c r="AQ199" s="679"/>
      <c r="AR199" s="679"/>
      <c r="AS199" s="679"/>
      <c r="AT199" s="679"/>
      <c r="AU199" s="679"/>
      <c r="AV199" s="679"/>
      <c r="AW199" s="679"/>
      <c r="AX199" s="684"/>
      <c r="AY199" s="663"/>
      <c r="AZ199" s="663"/>
      <c r="BA199" s="663"/>
      <c r="BB199" s="663"/>
      <c r="BC199" s="663"/>
      <c r="BD199" s="663"/>
      <c r="BE199" s="663"/>
      <c r="BF199" s="663"/>
      <c r="BG199" s="663"/>
    </row>
    <row r="200" spans="1:59" s="664" customFormat="1" ht="92.4" x14ac:dyDescent="0.25">
      <c r="A200" s="769">
        <v>106</v>
      </c>
      <c r="B200" s="769" t="s">
        <v>1600</v>
      </c>
      <c r="C200" s="679"/>
      <c r="D200" s="782" t="s">
        <v>1719</v>
      </c>
      <c r="E200" s="783" t="s">
        <v>2108</v>
      </c>
      <c r="F200" s="783">
        <v>12315</v>
      </c>
      <c r="G200" s="783" t="s">
        <v>2109</v>
      </c>
      <c r="H200" s="783">
        <v>2010</v>
      </c>
      <c r="I200" s="783" t="s">
        <v>2110</v>
      </c>
      <c r="J200" s="784">
        <v>149885.1</v>
      </c>
      <c r="K200" s="783" t="s">
        <v>697</v>
      </c>
      <c r="L200" s="783" t="s">
        <v>2111</v>
      </c>
      <c r="M200" s="783" t="s">
        <v>2112</v>
      </c>
      <c r="N200" s="783" t="s">
        <v>2113</v>
      </c>
      <c r="O200" s="783" t="s">
        <v>2114</v>
      </c>
      <c r="P200" s="783" t="s">
        <v>2115</v>
      </c>
      <c r="Q200" s="679">
        <v>48.47</v>
      </c>
      <c r="R200" s="783">
        <v>18.21</v>
      </c>
      <c r="S200" s="679">
        <v>17.88</v>
      </c>
      <c r="T200" s="679">
        <v>12.38</v>
      </c>
      <c r="U200" s="679">
        <v>48.47</v>
      </c>
      <c r="V200" s="679">
        <v>100</v>
      </c>
      <c r="W200" s="783">
        <v>100</v>
      </c>
      <c r="X200" s="679" t="s">
        <v>1608</v>
      </c>
      <c r="Y200" s="679">
        <v>3</v>
      </c>
      <c r="Z200" s="679">
        <v>2</v>
      </c>
      <c r="AA200" s="679">
        <v>3</v>
      </c>
      <c r="AB200" s="679">
        <v>4</v>
      </c>
      <c r="AC200" s="783" t="s">
        <v>2116</v>
      </c>
      <c r="AD200" s="679"/>
      <c r="AE200" s="783">
        <v>5</v>
      </c>
      <c r="AF200" s="679">
        <v>100</v>
      </c>
      <c r="AG200" s="679"/>
      <c r="AH200" s="679" t="s">
        <v>1621</v>
      </c>
      <c r="AI200" s="679"/>
      <c r="AJ200" s="679"/>
      <c r="AK200" s="679"/>
      <c r="AL200" s="679"/>
      <c r="AM200" s="679"/>
      <c r="AN200" s="679"/>
      <c r="AO200" s="679"/>
      <c r="AP200" s="679"/>
      <c r="AQ200" s="679"/>
      <c r="AR200" s="679"/>
      <c r="AS200" s="679"/>
      <c r="AT200" s="679"/>
      <c r="AU200" s="679"/>
      <c r="AV200" s="679"/>
      <c r="AW200" s="679"/>
      <c r="AX200" s="684"/>
      <c r="AY200" s="663"/>
      <c r="AZ200" s="663"/>
      <c r="BA200" s="663"/>
      <c r="BB200" s="663"/>
      <c r="BC200" s="663"/>
      <c r="BD200" s="663"/>
      <c r="BE200" s="663"/>
      <c r="BF200" s="663"/>
      <c r="BG200" s="663"/>
    </row>
    <row r="201" spans="1:59" s="664" customFormat="1" ht="105.6" x14ac:dyDescent="0.25">
      <c r="A201" s="769">
        <v>106</v>
      </c>
      <c r="B201" s="769" t="s">
        <v>1600</v>
      </c>
      <c r="C201" s="679"/>
      <c r="D201" s="782" t="s">
        <v>1856</v>
      </c>
      <c r="E201" s="783" t="s">
        <v>1857</v>
      </c>
      <c r="F201" s="783">
        <v>9090</v>
      </c>
      <c r="G201" s="783" t="s">
        <v>2117</v>
      </c>
      <c r="H201" s="783">
        <v>2007</v>
      </c>
      <c r="I201" s="783" t="s">
        <v>2118</v>
      </c>
      <c r="J201" s="784">
        <v>52406</v>
      </c>
      <c r="K201" s="783" t="s">
        <v>656</v>
      </c>
      <c r="L201" s="783" t="s">
        <v>1946</v>
      </c>
      <c r="M201" s="783" t="s">
        <v>2119</v>
      </c>
      <c r="N201" s="783" t="s">
        <v>2120</v>
      </c>
      <c r="O201" s="783" t="s">
        <v>2121</v>
      </c>
      <c r="P201" s="783" t="s">
        <v>2122</v>
      </c>
      <c r="Q201" s="679">
        <v>36.43</v>
      </c>
      <c r="R201" s="783">
        <v>6.17</v>
      </c>
      <c r="S201" s="679">
        <v>17.88</v>
      </c>
      <c r="T201" s="679">
        <v>12.38</v>
      </c>
      <c r="U201" s="679">
        <v>36.43</v>
      </c>
      <c r="V201" s="679">
        <v>100</v>
      </c>
      <c r="W201" s="783">
        <v>100</v>
      </c>
      <c r="X201" s="679" t="s">
        <v>1608</v>
      </c>
      <c r="Y201" s="679">
        <v>1</v>
      </c>
      <c r="Z201" s="679">
        <v>6</v>
      </c>
      <c r="AA201" s="679">
        <v>2</v>
      </c>
      <c r="AB201" s="679">
        <v>44</v>
      </c>
      <c r="AC201" s="783" t="s">
        <v>2123</v>
      </c>
      <c r="AD201" s="679"/>
      <c r="AE201" s="783">
        <v>5</v>
      </c>
      <c r="AF201" s="679">
        <v>100</v>
      </c>
      <c r="AG201" s="679" t="s">
        <v>1856</v>
      </c>
      <c r="AH201" s="679" t="s">
        <v>1866</v>
      </c>
      <c r="AI201" s="679">
        <v>20</v>
      </c>
      <c r="AJ201" s="679" t="s">
        <v>1867</v>
      </c>
      <c r="AK201" s="679" t="s">
        <v>1868</v>
      </c>
      <c r="AL201" s="679">
        <v>20</v>
      </c>
      <c r="AM201" s="679" t="s">
        <v>1869</v>
      </c>
      <c r="AN201" s="679" t="s">
        <v>1870</v>
      </c>
      <c r="AO201" s="679">
        <v>20</v>
      </c>
      <c r="AP201" s="679" t="s">
        <v>1871</v>
      </c>
      <c r="AQ201" s="679" t="s">
        <v>1857</v>
      </c>
      <c r="AR201" s="679">
        <v>20</v>
      </c>
      <c r="AS201" s="679" t="s">
        <v>2124</v>
      </c>
      <c r="AT201" s="679" t="s">
        <v>2125</v>
      </c>
      <c r="AU201" s="679">
        <v>20</v>
      </c>
      <c r="AV201" s="679"/>
      <c r="AW201" s="679"/>
      <c r="AX201" s="684"/>
      <c r="AY201" s="663"/>
      <c r="AZ201" s="663"/>
      <c r="BA201" s="663"/>
      <c r="BB201" s="663"/>
      <c r="BC201" s="663"/>
      <c r="BD201" s="663"/>
      <c r="BE201" s="663"/>
      <c r="BF201" s="663"/>
      <c r="BG201" s="663"/>
    </row>
    <row r="202" spans="1:59" s="664" customFormat="1" ht="52.8" x14ac:dyDescent="0.25">
      <c r="A202" s="769">
        <v>106</v>
      </c>
      <c r="B202" s="769" t="s">
        <v>1600</v>
      </c>
      <c r="C202" s="679"/>
      <c r="D202" s="782" t="s">
        <v>2126</v>
      </c>
      <c r="E202" s="783" t="s">
        <v>2127</v>
      </c>
      <c r="F202" s="783">
        <v>8012</v>
      </c>
      <c r="G202" s="783" t="s">
        <v>2128</v>
      </c>
      <c r="H202" s="783">
        <v>2002</v>
      </c>
      <c r="I202" s="783" t="s">
        <v>2129</v>
      </c>
      <c r="J202" s="784">
        <v>134161.38</v>
      </c>
      <c r="K202" s="783" t="s">
        <v>939</v>
      </c>
      <c r="L202" s="783" t="s">
        <v>2130</v>
      </c>
      <c r="M202" s="783" t="s">
        <v>2131</v>
      </c>
      <c r="N202" s="783" t="s">
        <v>2132</v>
      </c>
      <c r="O202" s="783" t="s">
        <v>2133</v>
      </c>
      <c r="P202" s="783">
        <v>38402</v>
      </c>
      <c r="Q202" s="679">
        <v>46.04</v>
      </c>
      <c r="R202" s="783">
        <v>15.78</v>
      </c>
      <c r="S202" s="679">
        <v>17.88</v>
      </c>
      <c r="T202" s="679">
        <v>12.38</v>
      </c>
      <c r="U202" s="679">
        <v>46.04</v>
      </c>
      <c r="V202" s="679">
        <v>100</v>
      </c>
      <c r="W202" s="783">
        <v>100</v>
      </c>
      <c r="X202" s="679" t="s">
        <v>1608</v>
      </c>
      <c r="Y202" s="679">
        <v>3</v>
      </c>
      <c r="Z202" s="679">
        <v>8</v>
      </c>
      <c r="AA202" s="679">
        <v>1</v>
      </c>
      <c r="AB202" s="679">
        <v>4</v>
      </c>
      <c r="AC202" s="783" t="s">
        <v>2134</v>
      </c>
      <c r="AD202" s="679"/>
      <c r="AE202" s="783">
        <v>5</v>
      </c>
      <c r="AF202" s="679">
        <v>100</v>
      </c>
      <c r="AG202" s="679" t="s">
        <v>2126</v>
      </c>
      <c r="AH202" s="679" t="s">
        <v>2127</v>
      </c>
      <c r="AI202" s="679">
        <v>25</v>
      </c>
      <c r="AJ202" s="679" t="s">
        <v>2135</v>
      </c>
      <c r="AK202" s="679" t="s">
        <v>2136</v>
      </c>
      <c r="AL202" s="679">
        <v>25</v>
      </c>
      <c r="AM202" s="679" t="s">
        <v>2137</v>
      </c>
      <c r="AN202" s="679" t="s">
        <v>2127</v>
      </c>
      <c r="AO202" s="679">
        <v>25</v>
      </c>
      <c r="AP202" s="679" t="s">
        <v>2138</v>
      </c>
      <c r="AQ202" s="679" t="s">
        <v>1258</v>
      </c>
      <c r="AR202" s="679">
        <v>25</v>
      </c>
      <c r="AS202" s="679"/>
      <c r="AT202" s="679"/>
      <c r="AU202" s="679"/>
      <c r="AV202" s="679"/>
      <c r="AW202" s="679"/>
      <c r="AX202" s="684"/>
      <c r="AY202" s="663"/>
      <c r="AZ202" s="663"/>
      <c r="BA202" s="663"/>
      <c r="BB202" s="663"/>
      <c r="BC202" s="663"/>
      <c r="BD202" s="663"/>
      <c r="BE202" s="663"/>
      <c r="BF202" s="663"/>
      <c r="BG202" s="663"/>
    </row>
    <row r="203" spans="1:59" s="664" customFormat="1" ht="132" x14ac:dyDescent="0.25">
      <c r="A203" s="769">
        <v>106</v>
      </c>
      <c r="B203" s="769" t="s">
        <v>1600</v>
      </c>
      <c r="C203" s="679"/>
      <c r="D203" s="782" t="s">
        <v>1551</v>
      </c>
      <c r="E203" s="783" t="s">
        <v>1622</v>
      </c>
      <c r="F203" s="783">
        <v>7561</v>
      </c>
      <c r="G203" s="783" t="s">
        <v>2139</v>
      </c>
      <c r="H203" s="783">
        <v>2002</v>
      </c>
      <c r="I203" s="783" t="s">
        <v>2140</v>
      </c>
      <c r="J203" s="784">
        <v>39944.910000000003</v>
      </c>
      <c r="K203" s="783" t="s">
        <v>939</v>
      </c>
      <c r="L203" s="783" t="s">
        <v>2141</v>
      </c>
      <c r="M203" s="783" t="s">
        <v>2142</v>
      </c>
      <c r="N203" s="783" t="s">
        <v>2143</v>
      </c>
      <c r="O203" s="783"/>
      <c r="P203" s="783">
        <v>39167</v>
      </c>
      <c r="Q203" s="679">
        <v>34.96</v>
      </c>
      <c r="R203" s="783">
        <v>4.7</v>
      </c>
      <c r="S203" s="679">
        <v>17.88</v>
      </c>
      <c r="T203" s="679">
        <v>12.38</v>
      </c>
      <c r="U203" s="679">
        <v>34.96</v>
      </c>
      <c r="V203" s="679">
        <v>100</v>
      </c>
      <c r="W203" s="783">
        <v>100</v>
      </c>
      <c r="X203" s="679" t="s">
        <v>1608</v>
      </c>
      <c r="Y203" s="679">
        <v>2</v>
      </c>
      <c r="Z203" s="679">
        <v>2</v>
      </c>
      <c r="AA203" s="679">
        <v>2</v>
      </c>
      <c r="AB203" s="679">
        <v>4</v>
      </c>
      <c r="AC203" s="783" t="s">
        <v>2144</v>
      </c>
      <c r="AD203" s="679">
        <v>0</v>
      </c>
      <c r="AE203" s="783">
        <v>5</v>
      </c>
      <c r="AF203" s="679">
        <v>100</v>
      </c>
      <c r="AG203" s="679" t="s">
        <v>1551</v>
      </c>
      <c r="AH203" s="679" t="s">
        <v>1622</v>
      </c>
      <c r="AI203" s="679">
        <v>25</v>
      </c>
      <c r="AJ203" s="679" t="s">
        <v>1629</v>
      </c>
      <c r="AK203" s="679" t="s">
        <v>1630</v>
      </c>
      <c r="AL203" s="679">
        <v>25</v>
      </c>
      <c r="AM203" s="679" t="s">
        <v>2145</v>
      </c>
      <c r="AN203" s="679" t="s">
        <v>1622</v>
      </c>
      <c r="AO203" s="679">
        <v>25</v>
      </c>
      <c r="AP203" s="679" t="s">
        <v>2146</v>
      </c>
      <c r="AQ203" s="679" t="s">
        <v>1881</v>
      </c>
      <c r="AR203" s="679">
        <v>25</v>
      </c>
      <c r="AS203" s="679"/>
      <c r="AT203" s="679"/>
      <c r="AU203" s="679"/>
      <c r="AV203" s="679"/>
      <c r="AW203" s="679"/>
      <c r="AX203" s="684"/>
      <c r="AY203" s="663"/>
      <c r="AZ203" s="663"/>
      <c r="BA203" s="663"/>
      <c r="BB203" s="663"/>
      <c r="BC203" s="663"/>
      <c r="BD203" s="663"/>
      <c r="BE203" s="663"/>
      <c r="BF203" s="663"/>
      <c r="BG203" s="663"/>
    </row>
    <row r="204" spans="1:59" s="664" customFormat="1" ht="409.6" x14ac:dyDescent="0.25">
      <c r="A204" s="769">
        <v>106</v>
      </c>
      <c r="B204" s="769" t="s">
        <v>1600</v>
      </c>
      <c r="C204" s="679"/>
      <c r="D204" s="782" t="s">
        <v>1551</v>
      </c>
      <c r="E204" s="783" t="s">
        <v>1622</v>
      </c>
      <c r="F204" s="783">
        <v>7561</v>
      </c>
      <c r="G204" s="783" t="s">
        <v>2147</v>
      </c>
      <c r="H204" s="783">
        <v>2003</v>
      </c>
      <c r="I204" s="783" t="s">
        <v>2148</v>
      </c>
      <c r="J204" s="784">
        <v>49824.93</v>
      </c>
      <c r="K204" s="783" t="s">
        <v>939</v>
      </c>
      <c r="L204" s="783" t="s">
        <v>2149</v>
      </c>
      <c r="M204" s="783" t="s">
        <v>2150</v>
      </c>
      <c r="N204" s="783" t="s">
        <v>2151</v>
      </c>
      <c r="O204" s="783" t="s">
        <v>2152</v>
      </c>
      <c r="P204" s="783">
        <v>37061</v>
      </c>
      <c r="Q204" s="679">
        <v>36.119999999999997</v>
      </c>
      <c r="R204" s="783">
        <v>5.86</v>
      </c>
      <c r="S204" s="679">
        <v>17.88</v>
      </c>
      <c r="T204" s="679">
        <v>12.38</v>
      </c>
      <c r="U204" s="679">
        <v>36.119999999999997</v>
      </c>
      <c r="V204" s="679">
        <v>100</v>
      </c>
      <c r="W204" s="783">
        <v>100</v>
      </c>
      <c r="X204" s="679" t="s">
        <v>1608</v>
      </c>
      <c r="Y204" s="679">
        <v>2</v>
      </c>
      <c r="Z204" s="679">
        <v>5</v>
      </c>
      <c r="AA204" s="679">
        <v>4</v>
      </c>
      <c r="AB204" s="679">
        <v>11</v>
      </c>
      <c r="AC204" s="783" t="s">
        <v>2153</v>
      </c>
      <c r="AD204" s="679">
        <v>0</v>
      </c>
      <c r="AE204" s="783">
        <v>5</v>
      </c>
      <c r="AF204" s="679">
        <v>100</v>
      </c>
      <c r="AG204" s="679" t="s">
        <v>1551</v>
      </c>
      <c r="AH204" s="679" t="s">
        <v>1622</v>
      </c>
      <c r="AI204" s="679">
        <v>25</v>
      </c>
      <c r="AJ204" s="679" t="s">
        <v>1629</v>
      </c>
      <c r="AK204" s="679" t="s">
        <v>1630</v>
      </c>
      <c r="AL204" s="679">
        <v>25</v>
      </c>
      <c r="AM204" s="679" t="s">
        <v>2145</v>
      </c>
      <c r="AN204" s="679" t="s">
        <v>1622</v>
      </c>
      <c r="AO204" s="679">
        <v>25</v>
      </c>
      <c r="AP204" s="679" t="s">
        <v>1486</v>
      </c>
      <c r="AQ204" s="679" t="s">
        <v>1631</v>
      </c>
      <c r="AR204" s="679">
        <v>25</v>
      </c>
      <c r="AS204" s="679"/>
      <c r="AT204" s="679"/>
      <c r="AU204" s="679"/>
      <c r="AV204" s="679"/>
      <c r="AW204" s="679"/>
      <c r="AX204" s="684"/>
      <c r="AY204" s="663"/>
      <c r="AZ204" s="663"/>
      <c r="BA204" s="663"/>
      <c r="BB204" s="663"/>
      <c r="BC204" s="663"/>
      <c r="BD204" s="663"/>
      <c r="BE204" s="663"/>
      <c r="BF204" s="663"/>
      <c r="BG204" s="663"/>
    </row>
    <row r="205" spans="1:59" s="664" customFormat="1" ht="250.8" x14ac:dyDescent="0.25">
      <c r="A205" s="769">
        <v>106</v>
      </c>
      <c r="B205" s="769" t="s">
        <v>1600</v>
      </c>
      <c r="C205" s="679"/>
      <c r="D205" s="782" t="s">
        <v>1676</v>
      </c>
      <c r="E205" s="783" t="s">
        <v>1677</v>
      </c>
      <c r="F205" s="783">
        <v>2830</v>
      </c>
      <c r="G205" s="783" t="s">
        <v>2154</v>
      </c>
      <c r="H205" s="783">
        <v>2004</v>
      </c>
      <c r="I205" s="783" t="s">
        <v>2155</v>
      </c>
      <c r="J205" s="784">
        <v>55467.4</v>
      </c>
      <c r="K205" s="783" t="s">
        <v>675</v>
      </c>
      <c r="L205" s="783" t="s">
        <v>1680</v>
      </c>
      <c r="M205" s="783" t="s">
        <v>1681</v>
      </c>
      <c r="N205" s="783" t="s">
        <v>2156</v>
      </c>
      <c r="O205" s="783" t="s">
        <v>2157</v>
      </c>
      <c r="P205" s="783">
        <v>41202</v>
      </c>
      <c r="Q205" s="679">
        <v>36.79</v>
      </c>
      <c r="R205" s="783">
        <v>6.53</v>
      </c>
      <c r="S205" s="679">
        <v>17.88</v>
      </c>
      <c r="T205" s="679">
        <v>12.38</v>
      </c>
      <c r="U205" s="679">
        <v>36.79</v>
      </c>
      <c r="V205" s="679">
        <v>100</v>
      </c>
      <c r="W205" s="783">
        <v>100</v>
      </c>
      <c r="X205" s="679" t="s">
        <v>1608</v>
      </c>
      <c r="Y205" s="679">
        <v>6</v>
      </c>
      <c r="Z205" s="679">
        <v>1</v>
      </c>
      <c r="AA205" s="679">
        <v>5</v>
      </c>
      <c r="AB205" s="679">
        <v>1</v>
      </c>
      <c r="AC205" s="783" t="s">
        <v>2158</v>
      </c>
      <c r="AD205" s="679"/>
      <c r="AE205" s="783">
        <v>5</v>
      </c>
      <c r="AF205" s="679">
        <v>100</v>
      </c>
      <c r="AG205" s="679" t="s">
        <v>1686</v>
      </c>
      <c r="AH205" s="679" t="s">
        <v>1687</v>
      </c>
      <c r="AI205" s="679">
        <v>25</v>
      </c>
      <c r="AJ205" s="679" t="s">
        <v>2159</v>
      </c>
      <c r="AK205" s="679" t="s">
        <v>2160</v>
      </c>
      <c r="AL205" s="679">
        <v>25</v>
      </c>
      <c r="AM205" s="679" t="s">
        <v>2161</v>
      </c>
      <c r="AN205" s="679" t="s">
        <v>1687</v>
      </c>
      <c r="AO205" s="679">
        <v>25</v>
      </c>
      <c r="AP205" s="679" t="s">
        <v>2162</v>
      </c>
      <c r="AQ205" s="679" t="s">
        <v>1677</v>
      </c>
      <c r="AR205" s="679">
        <v>25</v>
      </c>
      <c r="AS205" s="679"/>
      <c r="AT205" s="679"/>
      <c r="AU205" s="679"/>
      <c r="AV205" s="679"/>
      <c r="AW205" s="679"/>
      <c r="AX205" s="684"/>
      <c r="AY205" s="663"/>
      <c r="AZ205" s="663"/>
      <c r="BA205" s="663"/>
      <c r="BB205" s="663"/>
      <c r="BC205" s="663"/>
      <c r="BD205" s="663"/>
      <c r="BE205" s="663"/>
      <c r="BF205" s="663"/>
      <c r="BG205" s="663"/>
    </row>
    <row r="206" spans="1:59" s="664" customFormat="1" ht="250.8" x14ac:dyDescent="0.25">
      <c r="A206" s="769">
        <v>106</v>
      </c>
      <c r="B206" s="769" t="s">
        <v>1600</v>
      </c>
      <c r="C206" s="679"/>
      <c r="D206" s="782" t="s">
        <v>1676</v>
      </c>
      <c r="E206" s="783" t="s">
        <v>1677</v>
      </c>
      <c r="F206" s="783">
        <v>2830</v>
      </c>
      <c r="G206" s="783" t="s">
        <v>2163</v>
      </c>
      <c r="H206" s="783">
        <v>2002</v>
      </c>
      <c r="I206" s="783" t="s">
        <v>2164</v>
      </c>
      <c r="J206" s="784">
        <v>45971.96</v>
      </c>
      <c r="K206" s="783" t="s">
        <v>939</v>
      </c>
      <c r="L206" s="783" t="s">
        <v>1680</v>
      </c>
      <c r="M206" s="783" t="s">
        <v>1681</v>
      </c>
      <c r="N206" s="783" t="s">
        <v>2165</v>
      </c>
      <c r="O206" s="783" t="s">
        <v>2166</v>
      </c>
      <c r="P206" s="783" t="s">
        <v>2167</v>
      </c>
      <c r="Q206" s="679">
        <v>43.78</v>
      </c>
      <c r="R206" s="783">
        <v>13.52</v>
      </c>
      <c r="S206" s="679">
        <v>17.88</v>
      </c>
      <c r="T206" s="679">
        <v>12.38</v>
      </c>
      <c r="U206" s="679">
        <v>43.78</v>
      </c>
      <c r="V206" s="679">
        <v>100</v>
      </c>
      <c r="W206" s="783">
        <v>100</v>
      </c>
      <c r="X206" s="679" t="s">
        <v>1608</v>
      </c>
      <c r="Y206" s="679">
        <v>6</v>
      </c>
      <c r="Z206" s="679">
        <v>4</v>
      </c>
      <c r="AA206" s="679"/>
      <c r="AB206" s="679">
        <v>46</v>
      </c>
      <c r="AC206" s="783" t="s">
        <v>2168</v>
      </c>
      <c r="AD206" s="679"/>
      <c r="AE206" s="783">
        <v>5</v>
      </c>
      <c r="AF206" s="679">
        <v>100</v>
      </c>
      <c r="AG206" s="679" t="s">
        <v>2169</v>
      </c>
      <c r="AH206" s="679" t="s">
        <v>1677</v>
      </c>
      <c r="AI206" s="679">
        <v>33</v>
      </c>
      <c r="AJ206" s="679" t="s">
        <v>1676</v>
      </c>
      <c r="AK206" s="679" t="s">
        <v>1687</v>
      </c>
      <c r="AL206" s="679">
        <v>33</v>
      </c>
      <c r="AM206" s="679" t="s">
        <v>2170</v>
      </c>
      <c r="AN206" s="679" t="s">
        <v>1677</v>
      </c>
      <c r="AO206" s="679">
        <v>33</v>
      </c>
      <c r="AP206" s="679"/>
      <c r="AQ206" s="679"/>
      <c r="AR206" s="679"/>
      <c r="AS206" s="679"/>
      <c r="AT206" s="679"/>
      <c r="AU206" s="679"/>
      <c r="AV206" s="679"/>
      <c r="AW206" s="679"/>
      <c r="AX206" s="684"/>
      <c r="AY206" s="663"/>
      <c r="AZ206" s="663"/>
      <c r="BA206" s="663"/>
      <c r="BB206" s="663"/>
      <c r="BC206" s="663"/>
      <c r="BD206" s="663"/>
      <c r="BE206" s="663"/>
      <c r="BF206" s="663"/>
      <c r="BG206" s="663"/>
    </row>
    <row r="207" spans="1:59" s="664" customFormat="1" ht="158.4" x14ac:dyDescent="0.25">
      <c r="A207" s="769">
        <v>106</v>
      </c>
      <c r="B207" s="769" t="s">
        <v>1600</v>
      </c>
      <c r="C207" s="679"/>
      <c r="D207" s="782" t="s">
        <v>2171</v>
      </c>
      <c r="E207" s="783" t="s">
        <v>2172</v>
      </c>
      <c r="F207" s="783">
        <v>8501</v>
      </c>
      <c r="G207" s="783" t="s">
        <v>2173</v>
      </c>
      <c r="H207" s="783">
        <v>2011</v>
      </c>
      <c r="I207" s="783" t="s">
        <v>2174</v>
      </c>
      <c r="J207" s="784">
        <v>120704.79</v>
      </c>
      <c r="K207" s="783" t="s">
        <v>697</v>
      </c>
      <c r="L207" s="783" t="s">
        <v>2175</v>
      </c>
      <c r="M207" s="783" t="s">
        <v>2176</v>
      </c>
      <c r="N207" s="783" t="s">
        <v>2177</v>
      </c>
      <c r="O207" s="783" t="s">
        <v>2178</v>
      </c>
      <c r="P207" s="783" t="s">
        <v>2179</v>
      </c>
      <c r="Q207" s="679">
        <v>34.29056353</v>
      </c>
      <c r="R207" s="783">
        <v>14.20056353</v>
      </c>
      <c r="S207" s="679">
        <v>5.99</v>
      </c>
      <c r="T207" s="679">
        <v>14.1</v>
      </c>
      <c r="U207" s="679">
        <v>34.29056353</v>
      </c>
      <c r="V207" s="679">
        <v>100</v>
      </c>
      <c r="W207" s="783">
        <v>100</v>
      </c>
      <c r="X207" s="679" t="s">
        <v>1608</v>
      </c>
      <c r="Y207" s="679">
        <v>6</v>
      </c>
      <c r="Z207" s="679">
        <v>1</v>
      </c>
      <c r="AA207" s="679">
        <v>5</v>
      </c>
      <c r="AB207" s="679">
        <v>14</v>
      </c>
      <c r="AC207" s="783" t="s">
        <v>2180</v>
      </c>
      <c r="AD207" s="679"/>
      <c r="AE207" s="783">
        <v>4</v>
      </c>
      <c r="AF207" s="679">
        <v>100</v>
      </c>
      <c r="AG207" s="679" t="s">
        <v>2171</v>
      </c>
      <c r="AH207" s="679" t="s">
        <v>2172</v>
      </c>
      <c r="AI207" s="679">
        <v>25</v>
      </c>
      <c r="AJ207" s="679" t="s">
        <v>2181</v>
      </c>
      <c r="AK207" s="679" t="s">
        <v>2182</v>
      </c>
      <c r="AL207" s="679">
        <v>25</v>
      </c>
      <c r="AM207" s="679" t="s">
        <v>2183</v>
      </c>
      <c r="AN207" s="679" t="s">
        <v>2184</v>
      </c>
      <c r="AO207" s="679">
        <v>25</v>
      </c>
      <c r="AP207" s="679" t="s">
        <v>2185</v>
      </c>
      <c r="AQ207" s="679" t="s">
        <v>2186</v>
      </c>
      <c r="AR207" s="679">
        <v>25</v>
      </c>
      <c r="AS207" s="679"/>
      <c r="AT207" s="679"/>
      <c r="AU207" s="679"/>
      <c r="AV207" s="679"/>
      <c r="AW207" s="679"/>
      <c r="AX207" s="684"/>
      <c r="AY207" s="663"/>
      <c r="AZ207" s="663"/>
      <c r="BA207" s="663"/>
      <c r="BB207" s="663"/>
      <c r="BC207" s="663"/>
      <c r="BD207" s="663"/>
      <c r="BE207" s="663"/>
      <c r="BF207" s="663"/>
      <c r="BG207" s="663"/>
    </row>
    <row r="208" spans="1:59" s="664" customFormat="1" ht="369.6" x14ac:dyDescent="0.25">
      <c r="A208" s="769">
        <v>106</v>
      </c>
      <c r="B208" s="769" t="s">
        <v>1600</v>
      </c>
      <c r="C208" s="679"/>
      <c r="D208" s="782" t="s">
        <v>2171</v>
      </c>
      <c r="E208" s="783" t="s">
        <v>2187</v>
      </c>
      <c r="F208" s="783">
        <v>2275</v>
      </c>
      <c r="G208" s="783" t="s">
        <v>2188</v>
      </c>
      <c r="H208" s="783">
        <v>2003</v>
      </c>
      <c r="I208" s="783" t="s">
        <v>2189</v>
      </c>
      <c r="J208" s="784">
        <v>89787.63</v>
      </c>
      <c r="K208" s="783" t="s">
        <v>939</v>
      </c>
      <c r="L208" s="783" t="s">
        <v>2190</v>
      </c>
      <c r="M208" s="783" t="s">
        <v>2191</v>
      </c>
      <c r="N208" s="783" t="s">
        <v>2192</v>
      </c>
      <c r="O208" s="783" t="s">
        <v>2193</v>
      </c>
      <c r="P208" s="783">
        <v>38457</v>
      </c>
      <c r="Q208" s="679">
        <v>40.82</v>
      </c>
      <c r="R208" s="783">
        <v>10.56</v>
      </c>
      <c r="S208" s="679">
        <v>17.88</v>
      </c>
      <c r="T208" s="679">
        <v>12.38</v>
      </c>
      <c r="U208" s="679">
        <v>40.82</v>
      </c>
      <c r="V208" s="679">
        <v>100</v>
      </c>
      <c r="W208" s="783">
        <v>100</v>
      </c>
      <c r="X208" s="679" t="s">
        <v>1608</v>
      </c>
      <c r="Y208" s="679">
        <v>6</v>
      </c>
      <c r="Z208" s="679">
        <v>1</v>
      </c>
      <c r="AA208" s="679">
        <v>3</v>
      </c>
      <c r="AB208" s="679">
        <v>14</v>
      </c>
      <c r="AC208" s="783" t="s">
        <v>2194</v>
      </c>
      <c r="AD208" s="679">
        <v>0</v>
      </c>
      <c r="AE208" s="783">
        <v>4</v>
      </c>
      <c r="AF208" s="679">
        <v>100</v>
      </c>
      <c r="AG208" s="679" t="s">
        <v>2171</v>
      </c>
      <c r="AH208" s="679" t="s">
        <v>2187</v>
      </c>
      <c r="AI208" s="679">
        <v>25</v>
      </c>
      <c r="AJ208" s="679" t="s">
        <v>2195</v>
      </c>
      <c r="AK208" s="679" t="s">
        <v>2172</v>
      </c>
      <c r="AL208" s="679">
        <v>25</v>
      </c>
      <c r="AM208" s="679" t="s">
        <v>2196</v>
      </c>
      <c r="AN208" s="679" t="s">
        <v>2197</v>
      </c>
      <c r="AO208" s="679">
        <v>25</v>
      </c>
      <c r="AP208" s="679" t="s">
        <v>2198</v>
      </c>
      <c r="AQ208" s="679" t="s">
        <v>2172</v>
      </c>
      <c r="AR208" s="679">
        <v>25</v>
      </c>
      <c r="AS208" s="679"/>
      <c r="AT208" s="679"/>
      <c r="AU208" s="679"/>
      <c r="AV208" s="679"/>
      <c r="AW208" s="679"/>
      <c r="AX208" s="684"/>
      <c r="AY208" s="663"/>
      <c r="AZ208" s="663"/>
      <c r="BA208" s="663"/>
      <c r="BB208" s="663"/>
      <c r="BC208" s="663"/>
      <c r="BD208" s="663"/>
      <c r="BE208" s="663"/>
      <c r="BF208" s="663"/>
      <c r="BG208" s="663"/>
    </row>
    <row r="209" spans="1:59" s="664" customFormat="1" ht="343.2" x14ac:dyDescent="0.25">
      <c r="A209" s="769">
        <v>106</v>
      </c>
      <c r="B209" s="769" t="s">
        <v>1600</v>
      </c>
      <c r="C209" s="679"/>
      <c r="D209" s="782" t="s">
        <v>2171</v>
      </c>
      <c r="E209" s="783" t="s">
        <v>2172</v>
      </c>
      <c r="F209" s="783">
        <v>8501</v>
      </c>
      <c r="G209" s="783" t="s">
        <v>2199</v>
      </c>
      <c r="H209" s="783">
        <v>2004</v>
      </c>
      <c r="I209" s="783" t="s">
        <v>2200</v>
      </c>
      <c r="J209" s="784">
        <v>103792.37</v>
      </c>
      <c r="K209" s="783" t="s">
        <v>675</v>
      </c>
      <c r="L209" s="783" t="s">
        <v>2190</v>
      </c>
      <c r="M209" s="783" t="s">
        <v>2191</v>
      </c>
      <c r="N209" s="783" t="s">
        <v>2201</v>
      </c>
      <c r="O209" s="783" t="s">
        <v>2202</v>
      </c>
      <c r="P209" s="783">
        <v>35911</v>
      </c>
      <c r="Q209" s="679">
        <v>42.47</v>
      </c>
      <c r="R209" s="783">
        <v>12.21</v>
      </c>
      <c r="S209" s="679">
        <v>17.88</v>
      </c>
      <c r="T209" s="679">
        <v>12.38</v>
      </c>
      <c r="U209" s="679">
        <v>42.47</v>
      </c>
      <c r="V209" s="679">
        <v>100</v>
      </c>
      <c r="W209" s="783">
        <v>100</v>
      </c>
      <c r="X209" s="679" t="s">
        <v>1608</v>
      </c>
      <c r="Y209" s="679">
        <v>6</v>
      </c>
      <c r="Z209" s="679">
        <v>1</v>
      </c>
      <c r="AA209" s="679">
        <v>4</v>
      </c>
      <c r="AB209" s="679">
        <v>14</v>
      </c>
      <c r="AC209" s="783" t="s">
        <v>2203</v>
      </c>
      <c r="AD209" s="679">
        <v>0</v>
      </c>
      <c r="AE209" s="783">
        <v>4</v>
      </c>
      <c r="AF209" s="679">
        <v>100</v>
      </c>
      <c r="AG209" s="679" t="s">
        <v>2171</v>
      </c>
      <c r="AH209" s="679" t="s">
        <v>2187</v>
      </c>
      <c r="AI209" s="679">
        <v>25</v>
      </c>
      <c r="AJ209" s="679" t="s">
        <v>2204</v>
      </c>
      <c r="AK209" s="679" t="s">
        <v>2172</v>
      </c>
      <c r="AL209" s="679">
        <v>25</v>
      </c>
      <c r="AM209" s="679" t="s">
        <v>2205</v>
      </c>
      <c r="AN209" s="679" t="s">
        <v>2172</v>
      </c>
      <c r="AO209" s="679">
        <v>25</v>
      </c>
      <c r="AP209" s="679" t="s">
        <v>2206</v>
      </c>
      <c r="AQ209" s="679" t="s">
        <v>2172</v>
      </c>
      <c r="AR209" s="679">
        <v>25</v>
      </c>
      <c r="AS209" s="679"/>
      <c r="AT209" s="679"/>
      <c r="AU209" s="679"/>
      <c r="AV209" s="679"/>
      <c r="AW209" s="679"/>
      <c r="AX209" s="684"/>
      <c r="AY209" s="663"/>
      <c r="AZ209" s="663"/>
      <c r="BA209" s="663"/>
      <c r="BB209" s="663"/>
      <c r="BC209" s="663"/>
      <c r="BD209" s="663"/>
      <c r="BE209" s="663"/>
      <c r="BF209" s="663"/>
      <c r="BG209" s="663"/>
    </row>
    <row r="210" spans="1:59" s="664" customFormat="1" ht="303.60000000000002" x14ac:dyDescent="0.25">
      <c r="A210" s="769">
        <v>106</v>
      </c>
      <c r="B210" s="769" t="s">
        <v>1600</v>
      </c>
      <c r="C210" s="679"/>
      <c r="D210" s="782" t="s">
        <v>2069</v>
      </c>
      <c r="E210" s="783" t="s">
        <v>2087</v>
      </c>
      <c r="F210" s="783">
        <v>8949</v>
      </c>
      <c r="G210" s="783" t="s">
        <v>2207</v>
      </c>
      <c r="H210" s="783">
        <v>2004</v>
      </c>
      <c r="I210" s="783" t="s">
        <v>2208</v>
      </c>
      <c r="J210" s="784">
        <v>118827.27</v>
      </c>
      <c r="K210" s="783" t="s">
        <v>675</v>
      </c>
      <c r="L210" s="783" t="s">
        <v>2209</v>
      </c>
      <c r="M210" s="783" t="s">
        <v>2210</v>
      </c>
      <c r="N210" s="783" t="s">
        <v>2211</v>
      </c>
      <c r="O210" s="783" t="s">
        <v>2212</v>
      </c>
      <c r="P210" s="783">
        <v>40973</v>
      </c>
      <c r="Q210" s="679">
        <v>44.24</v>
      </c>
      <c r="R210" s="783">
        <v>13.98</v>
      </c>
      <c r="S210" s="679">
        <v>17.88</v>
      </c>
      <c r="T210" s="679">
        <v>12.38</v>
      </c>
      <c r="U210" s="679">
        <v>44.24</v>
      </c>
      <c r="V210" s="679">
        <v>100</v>
      </c>
      <c r="W210" s="783">
        <v>100</v>
      </c>
      <c r="X210" s="679" t="s">
        <v>1608</v>
      </c>
      <c r="Y210" s="679">
        <v>6</v>
      </c>
      <c r="Z210" s="679">
        <v>1</v>
      </c>
      <c r="AA210" s="679">
        <v>5</v>
      </c>
      <c r="AB210" s="679">
        <v>63</v>
      </c>
      <c r="AC210" s="783" t="s">
        <v>2213</v>
      </c>
      <c r="AD210" s="679"/>
      <c r="AE210" s="783">
        <v>4</v>
      </c>
      <c r="AF210" s="679">
        <v>100</v>
      </c>
      <c r="AG210" s="679" t="s">
        <v>2214</v>
      </c>
      <c r="AH210" s="679" t="s">
        <v>1621</v>
      </c>
      <c r="AI210" s="679">
        <v>25</v>
      </c>
      <c r="AJ210" s="679" t="s">
        <v>2215</v>
      </c>
      <c r="AK210" s="679" t="s">
        <v>2216</v>
      </c>
      <c r="AL210" s="679">
        <v>25</v>
      </c>
      <c r="AM210" s="679" t="s">
        <v>2217</v>
      </c>
      <c r="AN210" s="679" t="s">
        <v>1621</v>
      </c>
      <c r="AO210" s="679">
        <v>25</v>
      </c>
      <c r="AP210" s="679" t="s">
        <v>2218</v>
      </c>
      <c r="AQ210" s="679" t="s">
        <v>1621</v>
      </c>
      <c r="AR210" s="679">
        <v>25</v>
      </c>
      <c r="AS210" s="679"/>
      <c r="AT210" s="679"/>
      <c r="AU210" s="679"/>
      <c r="AV210" s="679"/>
      <c r="AW210" s="679"/>
      <c r="AX210" s="684"/>
      <c r="AY210" s="663"/>
      <c r="AZ210" s="663"/>
      <c r="BA210" s="663"/>
      <c r="BB210" s="663"/>
      <c r="BC210" s="663"/>
      <c r="BD210" s="663"/>
      <c r="BE210" s="663"/>
      <c r="BF210" s="663"/>
      <c r="BG210" s="663"/>
    </row>
    <row r="211" spans="1:59" s="664" customFormat="1" ht="409.6" x14ac:dyDescent="0.25">
      <c r="A211" s="769">
        <v>106</v>
      </c>
      <c r="B211" s="769" t="s">
        <v>1600</v>
      </c>
      <c r="C211" s="679"/>
      <c r="D211" s="782" t="s">
        <v>2219</v>
      </c>
      <c r="E211" s="783" t="s">
        <v>2220</v>
      </c>
      <c r="F211" s="783">
        <v>19910</v>
      </c>
      <c r="G211" s="783" t="s">
        <v>2221</v>
      </c>
      <c r="H211" s="783">
        <v>2007</v>
      </c>
      <c r="I211" s="783" t="s">
        <v>2222</v>
      </c>
      <c r="J211" s="784">
        <v>100000</v>
      </c>
      <c r="K211" s="783" t="s">
        <v>656</v>
      </c>
      <c r="L211" s="783" t="s">
        <v>2223</v>
      </c>
      <c r="M211" s="783" t="s">
        <v>2224</v>
      </c>
      <c r="N211" s="783" t="s">
        <v>2225</v>
      </c>
      <c r="O211" s="783" t="s">
        <v>2226</v>
      </c>
      <c r="P211" s="783" t="s">
        <v>2227</v>
      </c>
      <c r="Q211" s="679">
        <v>59.67</v>
      </c>
      <c r="R211" s="783">
        <v>29.41</v>
      </c>
      <c r="S211" s="679">
        <v>17.88</v>
      </c>
      <c r="T211" s="679">
        <v>12.38</v>
      </c>
      <c r="U211" s="679">
        <v>59.67</v>
      </c>
      <c r="V211" s="679">
        <v>100</v>
      </c>
      <c r="W211" s="783">
        <v>100</v>
      </c>
      <c r="X211" s="679" t="s">
        <v>1608</v>
      </c>
      <c r="Y211" s="679">
        <v>6</v>
      </c>
      <c r="Z211" s="679">
        <v>1</v>
      </c>
      <c r="AA211" s="679">
        <v>4</v>
      </c>
      <c r="AB211" s="679">
        <v>14</v>
      </c>
      <c r="AC211" s="783" t="s">
        <v>2228</v>
      </c>
      <c r="AD211" s="679"/>
      <c r="AE211" s="783">
        <v>4</v>
      </c>
      <c r="AF211" s="679">
        <v>100</v>
      </c>
      <c r="AG211" s="679" t="s">
        <v>2229</v>
      </c>
      <c r="AH211" s="679" t="s">
        <v>1621</v>
      </c>
      <c r="AI211" s="679">
        <v>25</v>
      </c>
      <c r="AJ211" s="679" t="s">
        <v>2230</v>
      </c>
      <c r="AK211" s="679" t="s">
        <v>1621</v>
      </c>
      <c r="AL211" s="679">
        <v>25</v>
      </c>
      <c r="AM211" s="679" t="s">
        <v>2231</v>
      </c>
      <c r="AN211" s="679" t="s">
        <v>1621</v>
      </c>
      <c r="AO211" s="679">
        <v>25</v>
      </c>
      <c r="AP211" s="679" t="s">
        <v>2232</v>
      </c>
      <c r="AQ211" s="679" t="s">
        <v>2220</v>
      </c>
      <c r="AR211" s="679">
        <v>25</v>
      </c>
      <c r="AS211" s="679"/>
      <c r="AT211" s="679"/>
      <c r="AU211" s="679"/>
      <c r="AV211" s="679"/>
      <c r="AW211" s="679"/>
      <c r="AX211" s="684"/>
      <c r="AY211" s="663"/>
      <c r="AZ211" s="663"/>
      <c r="BA211" s="663"/>
      <c r="BB211" s="663"/>
      <c r="BC211" s="663"/>
      <c r="BD211" s="663"/>
      <c r="BE211" s="663"/>
      <c r="BF211" s="663"/>
      <c r="BG211" s="663"/>
    </row>
    <row r="212" spans="1:59" s="664" customFormat="1" ht="264" x14ac:dyDescent="0.25">
      <c r="A212" s="769">
        <v>106</v>
      </c>
      <c r="B212" s="769" t="s">
        <v>1600</v>
      </c>
      <c r="C212" s="679"/>
      <c r="D212" s="782" t="s">
        <v>2219</v>
      </c>
      <c r="E212" s="783" t="s">
        <v>2233</v>
      </c>
      <c r="F212" s="783">
        <v>12057</v>
      </c>
      <c r="G212" s="783" t="s">
        <v>2221</v>
      </c>
      <c r="H212" s="783">
        <v>2010</v>
      </c>
      <c r="I212" s="783" t="s">
        <v>2234</v>
      </c>
      <c r="J212" s="784">
        <v>179400</v>
      </c>
      <c r="K212" s="783" t="s">
        <v>697</v>
      </c>
      <c r="L212" s="783" t="s">
        <v>2235</v>
      </c>
      <c r="M212" s="783" t="s">
        <v>2236</v>
      </c>
      <c r="N212" s="783" t="s">
        <v>2237</v>
      </c>
      <c r="O212" s="783" t="s">
        <v>2238</v>
      </c>
      <c r="P212" s="783" t="s">
        <v>2239</v>
      </c>
      <c r="Q212" s="679">
        <v>51.37</v>
      </c>
      <c r="R212" s="783">
        <v>21.11</v>
      </c>
      <c r="S212" s="679">
        <v>17.88</v>
      </c>
      <c r="T212" s="679">
        <v>12.38</v>
      </c>
      <c r="U212" s="679">
        <v>51.37</v>
      </c>
      <c r="V212" s="679">
        <v>100</v>
      </c>
      <c r="W212" s="783">
        <v>100</v>
      </c>
      <c r="X212" s="679" t="s">
        <v>1608</v>
      </c>
      <c r="Y212" s="679">
        <v>6</v>
      </c>
      <c r="Z212" s="679">
        <v>1</v>
      </c>
      <c r="AA212" s="679">
        <v>4</v>
      </c>
      <c r="AB212" s="679">
        <v>14</v>
      </c>
      <c r="AC212" s="783" t="s">
        <v>2240</v>
      </c>
      <c r="AD212" s="679"/>
      <c r="AE212" s="783">
        <v>4</v>
      </c>
      <c r="AF212" s="679">
        <v>100</v>
      </c>
      <c r="AG212" s="679"/>
      <c r="AH212" s="679" t="s">
        <v>1621</v>
      </c>
      <c r="AI212" s="679"/>
      <c r="AJ212" s="679"/>
      <c r="AK212" s="679"/>
      <c r="AL212" s="679"/>
      <c r="AM212" s="679"/>
      <c r="AN212" s="679"/>
      <c r="AO212" s="679"/>
      <c r="AP212" s="679"/>
      <c r="AQ212" s="679"/>
      <c r="AR212" s="679"/>
      <c r="AS212" s="679"/>
      <c r="AT212" s="679"/>
      <c r="AU212" s="679"/>
      <c r="AV212" s="679"/>
      <c r="AW212" s="679"/>
      <c r="AX212" s="684"/>
      <c r="AY212" s="663"/>
      <c r="AZ212" s="663"/>
      <c r="BA212" s="663"/>
      <c r="BB212" s="663"/>
      <c r="BC212" s="663"/>
      <c r="BD212" s="663"/>
      <c r="BE212" s="663"/>
      <c r="BF212" s="663"/>
      <c r="BG212" s="663"/>
    </row>
    <row r="213" spans="1:59" s="664" customFormat="1" ht="224.4" x14ac:dyDescent="0.25">
      <c r="A213" s="769">
        <v>106</v>
      </c>
      <c r="B213" s="769" t="s">
        <v>1600</v>
      </c>
      <c r="C213" s="679"/>
      <c r="D213" s="782" t="s">
        <v>1341</v>
      </c>
      <c r="E213" s="783" t="s">
        <v>1872</v>
      </c>
      <c r="F213" s="783">
        <v>3317</v>
      </c>
      <c r="G213" s="783" t="s">
        <v>2241</v>
      </c>
      <c r="H213" s="783">
        <v>2010</v>
      </c>
      <c r="I213" s="783" t="s">
        <v>2242</v>
      </c>
      <c r="J213" s="784">
        <v>133200</v>
      </c>
      <c r="K213" s="783" t="s">
        <v>697</v>
      </c>
      <c r="L213" s="783" t="s">
        <v>2243</v>
      </c>
      <c r="M213" s="783" t="s">
        <v>2244</v>
      </c>
      <c r="N213" s="783" t="s">
        <v>2245</v>
      </c>
      <c r="O213" s="783" t="s">
        <v>2246</v>
      </c>
      <c r="P213" s="783" t="s">
        <v>2247</v>
      </c>
      <c r="Q213" s="679">
        <v>45.93</v>
      </c>
      <c r="R213" s="783">
        <v>15.67</v>
      </c>
      <c r="S213" s="679">
        <v>17.88</v>
      </c>
      <c r="T213" s="679">
        <v>12.38</v>
      </c>
      <c r="U213" s="679">
        <v>45.93</v>
      </c>
      <c r="V213" s="679">
        <v>100</v>
      </c>
      <c r="W213" s="783">
        <v>100</v>
      </c>
      <c r="X213" s="679" t="s">
        <v>1608</v>
      </c>
      <c r="Y213" s="679">
        <v>3</v>
      </c>
      <c r="Z213" s="679">
        <v>1</v>
      </c>
      <c r="AA213" s="679">
        <v>1</v>
      </c>
      <c r="AB213" s="679">
        <v>4</v>
      </c>
      <c r="AC213" s="783" t="s">
        <v>2248</v>
      </c>
      <c r="AD213" s="679"/>
      <c r="AE213" s="783">
        <v>5</v>
      </c>
      <c r="AF213" s="679">
        <v>100</v>
      </c>
      <c r="AG213" s="679"/>
      <c r="AH213" s="679" t="s">
        <v>1621</v>
      </c>
      <c r="AI213" s="679"/>
      <c r="AJ213" s="679"/>
      <c r="AK213" s="679"/>
      <c r="AL213" s="679"/>
      <c r="AM213" s="679"/>
      <c r="AN213" s="679"/>
      <c r="AO213" s="679"/>
      <c r="AP213" s="679"/>
      <c r="AQ213" s="679"/>
      <c r="AR213" s="679"/>
      <c r="AS213" s="679"/>
      <c r="AT213" s="679"/>
      <c r="AU213" s="679"/>
      <c r="AV213" s="679"/>
      <c r="AW213" s="679"/>
      <c r="AX213" s="684"/>
      <c r="AY213" s="663"/>
      <c r="AZ213" s="663"/>
      <c r="BA213" s="663"/>
      <c r="BB213" s="663"/>
      <c r="BC213" s="663"/>
      <c r="BD213" s="663"/>
      <c r="BE213" s="663"/>
      <c r="BF213" s="663"/>
      <c r="BG213" s="663"/>
    </row>
    <row r="214" spans="1:59" s="664" customFormat="1" ht="409.2" x14ac:dyDescent="0.25">
      <c r="A214" s="769">
        <v>106</v>
      </c>
      <c r="B214" s="769" t="s">
        <v>1600</v>
      </c>
      <c r="C214" s="679"/>
      <c r="D214" s="782" t="s">
        <v>2249</v>
      </c>
      <c r="E214" s="783" t="s">
        <v>2250</v>
      </c>
      <c r="F214" s="783">
        <v>6875</v>
      </c>
      <c r="G214" s="783" t="s">
        <v>2251</v>
      </c>
      <c r="H214" s="783">
        <v>2004</v>
      </c>
      <c r="I214" s="783" t="s">
        <v>2252</v>
      </c>
      <c r="J214" s="784">
        <v>53344.08</v>
      </c>
      <c r="K214" s="783" t="s">
        <v>675</v>
      </c>
      <c r="L214" s="783" t="s">
        <v>2253</v>
      </c>
      <c r="M214" s="783" t="s">
        <v>2254</v>
      </c>
      <c r="N214" s="783" t="s">
        <v>2255</v>
      </c>
      <c r="O214" s="783" t="s">
        <v>2256</v>
      </c>
      <c r="P214" s="783">
        <v>41068</v>
      </c>
      <c r="Q214" s="679">
        <v>36.54</v>
      </c>
      <c r="R214" s="783">
        <v>6.28</v>
      </c>
      <c r="S214" s="679">
        <v>17.88</v>
      </c>
      <c r="T214" s="679">
        <v>12.38</v>
      </c>
      <c r="U214" s="679">
        <v>36.54</v>
      </c>
      <c r="V214" s="679">
        <v>100</v>
      </c>
      <c r="W214" s="783">
        <v>100</v>
      </c>
      <c r="X214" s="679" t="s">
        <v>1608</v>
      </c>
      <c r="Y214" s="679">
        <v>6</v>
      </c>
      <c r="Z214" s="679">
        <v>1</v>
      </c>
      <c r="AA214" s="679">
        <v>4</v>
      </c>
      <c r="AB214" s="679">
        <v>25</v>
      </c>
      <c r="AC214" s="783" t="s">
        <v>2257</v>
      </c>
      <c r="AD214" s="679"/>
      <c r="AE214" s="783">
        <v>4</v>
      </c>
      <c r="AF214" s="679">
        <v>100</v>
      </c>
      <c r="AG214" s="679" t="s">
        <v>2249</v>
      </c>
      <c r="AH214" s="679" t="s">
        <v>2250</v>
      </c>
      <c r="AI214" s="679">
        <v>20</v>
      </c>
      <c r="AJ214" s="679" t="s">
        <v>2258</v>
      </c>
      <c r="AK214" s="679" t="s">
        <v>2259</v>
      </c>
      <c r="AL214" s="679">
        <v>20</v>
      </c>
      <c r="AM214" s="679" t="s">
        <v>2260</v>
      </c>
      <c r="AN214" s="679" t="s">
        <v>1621</v>
      </c>
      <c r="AO214" s="679">
        <v>20</v>
      </c>
      <c r="AP214" s="679" t="s">
        <v>2261</v>
      </c>
      <c r="AQ214" s="679" t="s">
        <v>1621</v>
      </c>
      <c r="AR214" s="679">
        <v>20</v>
      </c>
      <c r="AS214" s="679" t="s">
        <v>2262</v>
      </c>
      <c r="AT214" s="679" t="s">
        <v>1621</v>
      </c>
      <c r="AU214" s="679">
        <v>20</v>
      </c>
      <c r="AV214" s="679"/>
      <c r="AW214" s="679"/>
      <c r="AX214" s="684"/>
      <c r="AY214" s="663"/>
      <c r="AZ214" s="663"/>
      <c r="BA214" s="663"/>
      <c r="BB214" s="663"/>
      <c r="BC214" s="663"/>
      <c r="BD214" s="663"/>
      <c r="BE214" s="663"/>
      <c r="BF214" s="663"/>
      <c r="BG214" s="663"/>
    </row>
    <row r="215" spans="1:59" s="664" customFormat="1" ht="224.4" x14ac:dyDescent="0.25">
      <c r="A215" s="769">
        <v>106</v>
      </c>
      <c r="B215" s="769" t="s">
        <v>1600</v>
      </c>
      <c r="C215" s="679"/>
      <c r="D215" s="782" t="s">
        <v>1341</v>
      </c>
      <c r="E215" s="783" t="s">
        <v>1705</v>
      </c>
      <c r="F215" s="783">
        <v>2757</v>
      </c>
      <c r="G215" s="783" t="s">
        <v>2263</v>
      </c>
      <c r="H215" s="783">
        <v>2007</v>
      </c>
      <c r="I215" s="783" t="s">
        <v>2264</v>
      </c>
      <c r="J215" s="784">
        <v>52000</v>
      </c>
      <c r="K215" s="783" t="s">
        <v>656</v>
      </c>
      <c r="L215" s="783" t="s">
        <v>2265</v>
      </c>
      <c r="M215" s="783" t="s">
        <v>2266</v>
      </c>
      <c r="N215" s="783" t="s">
        <v>2267</v>
      </c>
      <c r="O215" s="783" t="s">
        <v>2268</v>
      </c>
      <c r="P215" s="783" t="s">
        <v>2269</v>
      </c>
      <c r="Q215" s="679">
        <v>36.380000000000003</v>
      </c>
      <c r="R215" s="783">
        <v>6.12</v>
      </c>
      <c r="S215" s="679">
        <v>17.88</v>
      </c>
      <c r="T215" s="679">
        <v>12.38</v>
      </c>
      <c r="U215" s="679">
        <v>36.380000000000003</v>
      </c>
      <c r="V215" s="679">
        <v>100</v>
      </c>
      <c r="W215" s="783">
        <v>100</v>
      </c>
      <c r="X215" s="679" t="s">
        <v>1608</v>
      </c>
      <c r="Y215" s="679">
        <v>3</v>
      </c>
      <c r="Z215" s="679">
        <v>8</v>
      </c>
      <c r="AA215" s="679">
        <v>1</v>
      </c>
      <c r="AB215" s="679">
        <v>4</v>
      </c>
      <c r="AC215" s="783" t="s">
        <v>2270</v>
      </c>
      <c r="AD215" s="679"/>
      <c r="AE215" s="783">
        <v>5</v>
      </c>
      <c r="AF215" s="679">
        <v>100</v>
      </c>
      <c r="AG215" s="679" t="s">
        <v>1715</v>
      </c>
      <c r="AH215" s="679" t="s">
        <v>1714</v>
      </c>
      <c r="AI215" s="679">
        <v>50</v>
      </c>
      <c r="AJ215" s="679" t="s">
        <v>1718</v>
      </c>
      <c r="AK215" s="679" t="s">
        <v>1717</v>
      </c>
      <c r="AL215" s="679">
        <v>50</v>
      </c>
      <c r="AM215" s="679"/>
      <c r="AN215" s="679"/>
      <c r="AO215" s="679"/>
      <c r="AP215" s="679"/>
      <c r="AQ215" s="679"/>
      <c r="AR215" s="679"/>
      <c r="AS215" s="679"/>
      <c r="AT215" s="679"/>
      <c r="AU215" s="679"/>
      <c r="AV215" s="679"/>
      <c r="AW215" s="679"/>
      <c r="AX215" s="684"/>
      <c r="AY215" s="663"/>
      <c r="AZ215" s="663"/>
      <c r="BA215" s="663"/>
      <c r="BB215" s="663"/>
      <c r="BC215" s="663"/>
      <c r="BD215" s="663"/>
      <c r="BE215" s="663"/>
      <c r="BF215" s="663"/>
      <c r="BG215" s="663"/>
    </row>
    <row r="216" spans="1:59" s="664" customFormat="1" ht="224.4" x14ac:dyDescent="0.25">
      <c r="A216" s="769">
        <v>106</v>
      </c>
      <c r="B216" s="769" t="s">
        <v>1600</v>
      </c>
      <c r="C216" s="679"/>
      <c r="D216" s="782" t="s">
        <v>2271</v>
      </c>
      <c r="E216" s="783" t="s">
        <v>2272</v>
      </c>
      <c r="F216" s="783">
        <v>17165</v>
      </c>
      <c r="G216" s="783" t="s">
        <v>2273</v>
      </c>
      <c r="H216" s="783">
        <v>2005</v>
      </c>
      <c r="I216" s="783" t="s">
        <v>2274</v>
      </c>
      <c r="J216" s="784">
        <v>62618.400000000001</v>
      </c>
      <c r="K216" s="783" t="s">
        <v>675</v>
      </c>
      <c r="L216" s="783" t="s">
        <v>2275</v>
      </c>
      <c r="M216" s="783" t="s">
        <v>2276</v>
      </c>
      <c r="N216" s="783" t="s">
        <v>2277</v>
      </c>
      <c r="O216" s="783" t="s">
        <v>2278</v>
      </c>
      <c r="P216" s="783" t="s">
        <v>2279</v>
      </c>
      <c r="Q216" s="679">
        <v>37.630000000000003</v>
      </c>
      <c r="R216" s="783">
        <v>7.37</v>
      </c>
      <c r="S216" s="679">
        <v>17.88</v>
      </c>
      <c r="T216" s="679">
        <v>12.38</v>
      </c>
      <c r="U216" s="679">
        <v>37.630000000000003</v>
      </c>
      <c r="V216" s="679">
        <v>100</v>
      </c>
      <c r="W216" s="783">
        <v>100</v>
      </c>
      <c r="X216" s="679" t="s">
        <v>1608</v>
      </c>
      <c r="Y216" s="679">
        <v>3</v>
      </c>
      <c r="Z216" s="679">
        <v>10</v>
      </c>
      <c r="AA216" s="679">
        <v>2</v>
      </c>
      <c r="AB216" s="679">
        <v>44</v>
      </c>
      <c r="AC216" s="783" t="s">
        <v>2280</v>
      </c>
      <c r="AD216" s="679"/>
      <c r="AE216" s="783">
        <v>5</v>
      </c>
      <c r="AF216" s="679">
        <v>100</v>
      </c>
      <c r="AG216" s="679" t="s">
        <v>2271</v>
      </c>
      <c r="AH216" s="679" t="s">
        <v>2281</v>
      </c>
      <c r="AI216" s="679">
        <v>50</v>
      </c>
      <c r="AJ216" s="679" t="s">
        <v>2282</v>
      </c>
      <c r="AK216" s="679" t="s">
        <v>2283</v>
      </c>
      <c r="AL216" s="679">
        <v>50</v>
      </c>
      <c r="AM216" s="679"/>
      <c r="AN216" s="679"/>
      <c r="AO216" s="679"/>
      <c r="AP216" s="679"/>
      <c r="AQ216" s="679"/>
      <c r="AR216" s="679"/>
      <c r="AS216" s="679"/>
      <c r="AT216" s="679"/>
      <c r="AU216" s="679"/>
      <c r="AV216" s="679"/>
      <c r="AW216" s="679"/>
      <c r="AX216" s="684"/>
      <c r="AY216" s="663"/>
      <c r="AZ216" s="663"/>
      <c r="BA216" s="663"/>
      <c r="BB216" s="663"/>
      <c r="BC216" s="663"/>
      <c r="BD216" s="663"/>
      <c r="BE216" s="663"/>
      <c r="BF216" s="663"/>
      <c r="BG216" s="663"/>
    </row>
    <row r="217" spans="1:59" s="664" customFormat="1" ht="118.8" x14ac:dyDescent="0.25">
      <c r="A217" s="769">
        <v>106</v>
      </c>
      <c r="B217" s="769" t="s">
        <v>1600</v>
      </c>
      <c r="C217" s="679"/>
      <c r="D217" s="782" t="s">
        <v>1610</v>
      </c>
      <c r="E217" s="783" t="s">
        <v>1601</v>
      </c>
      <c r="F217" s="783">
        <v>1120</v>
      </c>
      <c r="G217" s="783" t="s">
        <v>2284</v>
      </c>
      <c r="H217" s="783">
        <v>2007</v>
      </c>
      <c r="I217" s="783" t="s">
        <v>2285</v>
      </c>
      <c r="J217" s="784">
        <v>115000</v>
      </c>
      <c r="K217" s="783" t="s">
        <v>656</v>
      </c>
      <c r="L217" s="783" t="s">
        <v>1604</v>
      </c>
      <c r="M217" s="783" t="s">
        <v>1605</v>
      </c>
      <c r="N217" s="783" t="s">
        <v>2286</v>
      </c>
      <c r="O217" s="783" t="s">
        <v>2287</v>
      </c>
      <c r="P217" s="783" t="s">
        <v>2288</v>
      </c>
      <c r="Q217" s="679">
        <v>43.79</v>
      </c>
      <c r="R217" s="783">
        <v>13.53</v>
      </c>
      <c r="S217" s="679">
        <v>17.88</v>
      </c>
      <c r="T217" s="679">
        <v>12.38</v>
      </c>
      <c r="U217" s="679">
        <v>43.79</v>
      </c>
      <c r="V217" s="679">
        <v>100</v>
      </c>
      <c r="W217" s="783">
        <v>100</v>
      </c>
      <c r="X217" s="679" t="s">
        <v>1608</v>
      </c>
      <c r="Y217" s="679">
        <v>1</v>
      </c>
      <c r="Z217" s="679">
        <v>2</v>
      </c>
      <c r="AA217" s="679">
        <v>3</v>
      </c>
      <c r="AB217" s="679">
        <v>44</v>
      </c>
      <c r="AC217" s="783" t="s">
        <v>2289</v>
      </c>
      <c r="AD217" s="679"/>
      <c r="AE217" s="783">
        <v>5</v>
      </c>
      <c r="AF217" s="679">
        <v>100</v>
      </c>
      <c r="AG217" s="679" t="s">
        <v>1610</v>
      </c>
      <c r="AH217" s="679" t="s">
        <v>1611</v>
      </c>
      <c r="AI217" s="679">
        <v>100</v>
      </c>
      <c r="AJ217" s="679"/>
      <c r="AK217" s="679"/>
      <c r="AL217" s="679"/>
      <c r="AM217" s="679"/>
      <c r="AN217" s="679"/>
      <c r="AO217" s="679"/>
      <c r="AP217" s="679"/>
      <c r="AQ217" s="679"/>
      <c r="AR217" s="679"/>
      <c r="AS217" s="679"/>
      <c r="AT217" s="679"/>
      <c r="AU217" s="679"/>
      <c r="AV217" s="679"/>
      <c r="AW217" s="679"/>
      <c r="AX217" s="684"/>
      <c r="AY217" s="663"/>
      <c r="AZ217" s="663"/>
      <c r="BA217" s="663"/>
      <c r="BB217" s="663"/>
      <c r="BC217" s="663"/>
      <c r="BD217" s="663"/>
      <c r="BE217" s="663"/>
      <c r="BF217" s="663"/>
      <c r="BG217" s="663"/>
    </row>
    <row r="218" spans="1:59" s="664" customFormat="1" ht="224.4" x14ac:dyDescent="0.25">
      <c r="A218" s="769">
        <v>106</v>
      </c>
      <c r="B218" s="769" t="s">
        <v>1600</v>
      </c>
      <c r="C218" s="679"/>
      <c r="D218" s="782" t="s">
        <v>2290</v>
      </c>
      <c r="E218" s="783" t="s">
        <v>2291</v>
      </c>
      <c r="F218" s="783">
        <v>4540</v>
      </c>
      <c r="G218" s="783" t="s">
        <v>2292</v>
      </c>
      <c r="H218" s="783">
        <v>2008</v>
      </c>
      <c r="I218" s="783" t="s">
        <v>2293</v>
      </c>
      <c r="J218" s="784">
        <v>320000</v>
      </c>
      <c r="K218" s="783" t="s">
        <v>656</v>
      </c>
      <c r="L218" s="783" t="s">
        <v>2294</v>
      </c>
      <c r="M218" s="783" t="s">
        <v>1693</v>
      </c>
      <c r="N218" s="783" t="s">
        <v>2295</v>
      </c>
      <c r="O218" s="783" t="s">
        <v>2296</v>
      </c>
      <c r="P218" s="783" t="s">
        <v>2297</v>
      </c>
      <c r="Q218" s="679">
        <v>67.91</v>
      </c>
      <c r="R218" s="783">
        <v>37.65</v>
      </c>
      <c r="S218" s="679">
        <v>17.88</v>
      </c>
      <c r="T218" s="679">
        <v>12.38</v>
      </c>
      <c r="U218" s="679">
        <v>67.91</v>
      </c>
      <c r="V218" s="679">
        <v>100</v>
      </c>
      <c r="W218" s="783">
        <v>100</v>
      </c>
      <c r="X218" s="679" t="s">
        <v>1608</v>
      </c>
      <c r="Y218" s="679">
        <v>3</v>
      </c>
      <c r="Z218" s="679">
        <v>1</v>
      </c>
      <c r="AA218" s="679">
        <v>4</v>
      </c>
      <c r="AB218" s="679">
        <v>30</v>
      </c>
      <c r="AC218" s="783" t="s">
        <v>2298</v>
      </c>
      <c r="AD218" s="679"/>
      <c r="AE218" s="783">
        <v>5</v>
      </c>
      <c r="AF218" s="679">
        <v>100</v>
      </c>
      <c r="AG218" s="679" t="s">
        <v>1339</v>
      </c>
      <c r="AH218" s="679" t="s">
        <v>1697</v>
      </c>
      <c r="AI218" s="679">
        <v>50</v>
      </c>
      <c r="AJ218" s="679" t="s">
        <v>1698</v>
      </c>
      <c r="AK218" s="679" t="s">
        <v>1699</v>
      </c>
      <c r="AL218" s="679">
        <v>50</v>
      </c>
      <c r="AM218" s="679"/>
      <c r="AN218" s="679"/>
      <c r="AO218" s="679"/>
      <c r="AP218" s="679"/>
      <c r="AQ218" s="679"/>
      <c r="AR218" s="679"/>
      <c r="AS218" s="679"/>
      <c r="AT218" s="679"/>
      <c r="AU218" s="679"/>
      <c r="AV218" s="679"/>
      <c r="AW218" s="679"/>
      <c r="AX218" s="684"/>
      <c r="AY218" s="663"/>
      <c r="AZ218" s="663"/>
      <c r="BA218" s="663"/>
      <c r="BB218" s="663"/>
      <c r="BC218" s="663"/>
      <c r="BD218" s="663"/>
      <c r="BE218" s="663"/>
      <c r="BF218" s="663"/>
      <c r="BG218" s="663"/>
    </row>
    <row r="219" spans="1:59" s="664" customFormat="1" ht="409.6" x14ac:dyDescent="0.25">
      <c r="A219" s="769">
        <v>106</v>
      </c>
      <c r="B219" s="769" t="s">
        <v>1600</v>
      </c>
      <c r="C219" s="679"/>
      <c r="D219" s="782" t="s">
        <v>1610</v>
      </c>
      <c r="E219" s="783" t="s">
        <v>2299</v>
      </c>
      <c r="F219" s="783">
        <v>18273</v>
      </c>
      <c r="G219" s="783" t="s">
        <v>2300</v>
      </c>
      <c r="H219" s="783">
        <v>2007</v>
      </c>
      <c r="I219" s="783" t="s">
        <v>2301</v>
      </c>
      <c r="J219" s="784">
        <v>147200</v>
      </c>
      <c r="K219" s="783" t="s">
        <v>656</v>
      </c>
      <c r="L219" s="783" t="s">
        <v>2302</v>
      </c>
      <c r="M219" s="783" t="s">
        <v>1844</v>
      </c>
      <c r="N219" s="783" t="s">
        <v>2303</v>
      </c>
      <c r="O219" s="783" t="s">
        <v>2304</v>
      </c>
      <c r="P219" s="783" t="s">
        <v>2305</v>
      </c>
      <c r="Q219" s="679">
        <v>47.58</v>
      </c>
      <c r="R219" s="783">
        <v>17.32</v>
      </c>
      <c r="S219" s="679">
        <v>17.88</v>
      </c>
      <c r="T219" s="679">
        <v>12.38</v>
      </c>
      <c r="U219" s="679">
        <v>47.58</v>
      </c>
      <c r="V219" s="679">
        <v>100</v>
      </c>
      <c r="W219" s="783">
        <v>100</v>
      </c>
      <c r="X219" s="679" t="s">
        <v>1608</v>
      </c>
      <c r="Y219" s="679">
        <v>3</v>
      </c>
      <c r="Z219" s="679">
        <v>1</v>
      </c>
      <c r="AA219" s="679">
        <v>7</v>
      </c>
      <c r="AB219" s="679">
        <v>11</v>
      </c>
      <c r="AC219" s="783" t="s">
        <v>2306</v>
      </c>
      <c r="AD219" s="679"/>
      <c r="AE219" s="783">
        <v>5</v>
      </c>
      <c r="AF219" s="679">
        <v>100</v>
      </c>
      <c r="AG219" s="679" t="s">
        <v>2307</v>
      </c>
      <c r="AH219" s="679" t="s">
        <v>2299</v>
      </c>
      <c r="AI219" s="679">
        <v>25</v>
      </c>
      <c r="AJ219" s="679" t="s">
        <v>2308</v>
      </c>
      <c r="AK219" s="679" t="s">
        <v>2299</v>
      </c>
      <c r="AL219" s="679">
        <v>25</v>
      </c>
      <c r="AM219" s="679" t="s">
        <v>2309</v>
      </c>
      <c r="AN219" s="679" t="s">
        <v>2310</v>
      </c>
      <c r="AO219" s="679">
        <v>25</v>
      </c>
      <c r="AP219" s="679" t="s">
        <v>2311</v>
      </c>
      <c r="AQ219" s="679" t="s">
        <v>2312</v>
      </c>
      <c r="AR219" s="679">
        <v>25</v>
      </c>
      <c r="AS219" s="679"/>
      <c r="AT219" s="679"/>
      <c r="AU219" s="679"/>
      <c r="AV219" s="679"/>
      <c r="AW219" s="679"/>
      <c r="AX219" s="684"/>
      <c r="AY219" s="663"/>
      <c r="AZ219" s="663"/>
      <c r="BA219" s="663"/>
      <c r="BB219" s="663"/>
      <c r="BC219" s="663"/>
      <c r="BD219" s="663"/>
      <c r="BE219" s="663"/>
      <c r="BF219" s="663"/>
      <c r="BG219" s="663"/>
    </row>
    <row r="220" spans="1:59" s="664" customFormat="1" ht="79.2" x14ac:dyDescent="0.25">
      <c r="A220" s="769">
        <v>106</v>
      </c>
      <c r="B220" s="769" t="s">
        <v>1600</v>
      </c>
      <c r="C220" s="679"/>
      <c r="D220" s="782" t="s">
        <v>1719</v>
      </c>
      <c r="E220" s="783" t="s">
        <v>1720</v>
      </c>
      <c r="F220" s="783">
        <v>5027</v>
      </c>
      <c r="G220" s="783" t="s">
        <v>2313</v>
      </c>
      <c r="H220" s="783">
        <v>2008</v>
      </c>
      <c r="I220" s="783" t="s">
        <v>2314</v>
      </c>
      <c r="J220" s="784">
        <v>58444</v>
      </c>
      <c r="K220" s="783" t="s">
        <v>656</v>
      </c>
      <c r="L220" s="783" t="s">
        <v>1723</v>
      </c>
      <c r="M220" s="783" t="s">
        <v>1724</v>
      </c>
      <c r="N220" s="783" t="s">
        <v>2315</v>
      </c>
      <c r="O220" s="783" t="s">
        <v>2316</v>
      </c>
      <c r="P220" s="783" t="s">
        <v>2317</v>
      </c>
      <c r="Q220" s="679">
        <v>37.14</v>
      </c>
      <c r="R220" s="783">
        <v>6.88</v>
      </c>
      <c r="S220" s="679">
        <v>17.88</v>
      </c>
      <c r="T220" s="679">
        <v>12.38</v>
      </c>
      <c r="U220" s="679">
        <v>37.14</v>
      </c>
      <c r="V220" s="679">
        <v>100</v>
      </c>
      <c r="W220" s="783">
        <v>100</v>
      </c>
      <c r="X220" s="679" t="s">
        <v>1608</v>
      </c>
      <c r="Y220" s="679">
        <v>3</v>
      </c>
      <c r="Z220" s="679">
        <v>2</v>
      </c>
      <c r="AA220" s="679">
        <v>2</v>
      </c>
      <c r="AB220" s="679">
        <v>32</v>
      </c>
      <c r="AC220" s="783" t="s">
        <v>2318</v>
      </c>
      <c r="AD220" s="679"/>
      <c r="AE220" s="783">
        <v>5</v>
      </c>
      <c r="AF220" s="679">
        <v>100</v>
      </c>
      <c r="AG220" s="679" t="s">
        <v>2319</v>
      </c>
      <c r="AH220" s="679" t="s">
        <v>2320</v>
      </c>
      <c r="AI220" s="679">
        <v>50</v>
      </c>
      <c r="AJ220" s="679" t="s">
        <v>1719</v>
      </c>
      <c r="AK220" s="679" t="s">
        <v>1720</v>
      </c>
      <c r="AL220" s="679">
        <v>50</v>
      </c>
      <c r="AM220" s="679"/>
      <c r="AN220" s="679"/>
      <c r="AO220" s="679"/>
      <c r="AP220" s="679"/>
      <c r="AQ220" s="679"/>
      <c r="AR220" s="679"/>
      <c r="AS220" s="679"/>
      <c r="AT220" s="679"/>
      <c r="AU220" s="679"/>
      <c r="AV220" s="679"/>
      <c r="AW220" s="679"/>
      <c r="AX220" s="684"/>
      <c r="AY220" s="663"/>
      <c r="AZ220" s="663"/>
      <c r="BA220" s="663"/>
      <c r="BB220" s="663"/>
      <c r="BC220" s="663"/>
      <c r="BD220" s="663"/>
      <c r="BE220" s="663"/>
      <c r="BF220" s="663"/>
      <c r="BG220" s="663"/>
    </row>
    <row r="221" spans="1:59" s="664" customFormat="1" ht="105.6" x14ac:dyDescent="0.25">
      <c r="A221" s="769">
        <v>106</v>
      </c>
      <c r="B221" s="769" t="s">
        <v>1600</v>
      </c>
      <c r="C221" s="679"/>
      <c r="D221" s="782" t="s">
        <v>1698</v>
      </c>
      <c r="E221" s="783" t="s">
        <v>1699</v>
      </c>
      <c r="F221" s="783">
        <v>3470</v>
      </c>
      <c r="G221" s="783" t="s">
        <v>2321</v>
      </c>
      <c r="H221" s="783">
        <v>2011</v>
      </c>
      <c r="I221" s="783" t="s">
        <v>2322</v>
      </c>
      <c r="J221" s="784">
        <v>216802.64</v>
      </c>
      <c r="K221" s="783" t="s">
        <v>697</v>
      </c>
      <c r="L221" s="783" t="s">
        <v>1692</v>
      </c>
      <c r="M221" s="783" t="s">
        <v>1693</v>
      </c>
      <c r="N221" s="783" t="s">
        <v>2323</v>
      </c>
      <c r="O221" s="783" t="s">
        <v>2324</v>
      </c>
      <c r="P221" s="783" t="s">
        <v>2325</v>
      </c>
      <c r="Q221" s="679">
        <v>45.066192940000001</v>
      </c>
      <c r="R221" s="783">
        <v>25.506192939999998</v>
      </c>
      <c r="S221" s="679">
        <v>5.46</v>
      </c>
      <c r="T221" s="679">
        <v>14.1</v>
      </c>
      <c r="U221" s="679">
        <v>45.066192940000001</v>
      </c>
      <c r="V221" s="679">
        <v>100</v>
      </c>
      <c r="W221" s="783">
        <v>100</v>
      </c>
      <c r="X221" s="679" t="s">
        <v>1608</v>
      </c>
      <c r="Y221" s="679">
        <v>3</v>
      </c>
      <c r="Z221" s="679">
        <v>1</v>
      </c>
      <c r="AA221" s="679">
        <v>4</v>
      </c>
      <c r="AB221" s="679">
        <v>30</v>
      </c>
      <c r="AC221" s="783" t="s">
        <v>2326</v>
      </c>
      <c r="AD221" s="679"/>
      <c r="AE221" s="783">
        <v>5</v>
      </c>
      <c r="AF221" s="679">
        <v>100</v>
      </c>
      <c r="AG221" s="679" t="s">
        <v>1698</v>
      </c>
      <c r="AH221" s="679" t="s">
        <v>1699</v>
      </c>
      <c r="AI221" s="679">
        <v>50</v>
      </c>
      <c r="AJ221" s="679" t="s">
        <v>1339</v>
      </c>
      <c r="AK221" s="679" t="s">
        <v>1697</v>
      </c>
      <c r="AL221" s="679">
        <v>50</v>
      </c>
      <c r="AM221" s="679"/>
      <c r="AN221" s="679"/>
      <c r="AO221" s="679"/>
      <c r="AP221" s="679"/>
      <c r="AQ221" s="679"/>
      <c r="AR221" s="679"/>
      <c r="AS221" s="679"/>
      <c r="AT221" s="679"/>
      <c r="AU221" s="679"/>
      <c r="AV221" s="679"/>
      <c r="AW221" s="679"/>
      <c r="AX221" s="684"/>
      <c r="AY221" s="663"/>
      <c r="AZ221" s="663"/>
      <c r="BA221" s="663"/>
      <c r="BB221" s="663"/>
      <c r="BC221" s="663"/>
      <c r="BD221" s="663"/>
      <c r="BE221" s="663"/>
      <c r="BF221" s="663"/>
      <c r="BG221" s="663"/>
    </row>
    <row r="222" spans="1:59" s="664" customFormat="1" ht="356.4" x14ac:dyDescent="0.25">
      <c r="A222" s="769">
        <v>106</v>
      </c>
      <c r="B222" s="769" t="s">
        <v>1600</v>
      </c>
      <c r="C222" s="679"/>
      <c r="D222" s="782" t="s">
        <v>1610</v>
      </c>
      <c r="E222" s="783" t="s">
        <v>2299</v>
      </c>
      <c r="F222" s="783">
        <v>18273</v>
      </c>
      <c r="G222" s="783" t="s">
        <v>2327</v>
      </c>
      <c r="H222" s="783">
        <v>2007</v>
      </c>
      <c r="I222" s="783" t="s">
        <v>2328</v>
      </c>
      <c r="J222" s="784">
        <v>89750</v>
      </c>
      <c r="K222" s="783" t="s">
        <v>656</v>
      </c>
      <c r="L222" s="783" t="s">
        <v>2302</v>
      </c>
      <c r="M222" s="783" t="s">
        <v>1844</v>
      </c>
      <c r="N222" s="783" t="s">
        <v>2329</v>
      </c>
      <c r="O222" s="783" t="s">
        <v>2330</v>
      </c>
      <c r="P222" s="783" t="s">
        <v>2331</v>
      </c>
      <c r="Q222" s="679">
        <v>40.82</v>
      </c>
      <c r="R222" s="783">
        <v>10.56</v>
      </c>
      <c r="S222" s="679">
        <v>17.88</v>
      </c>
      <c r="T222" s="679">
        <v>12.38</v>
      </c>
      <c r="U222" s="679">
        <v>40.82</v>
      </c>
      <c r="V222" s="679">
        <v>100</v>
      </c>
      <c r="W222" s="783">
        <v>100</v>
      </c>
      <c r="X222" s="679" t="s">
        <v>1608</v>
      </c>
      <c r="Y222" s="679">
        <v>2</v>
      </c>
      <c r="Z222" s="679">
        <v>1</v>
      </c>
      <c r="AA222" s="679">
        <v>1</v>
      </c>
      <c r="AB222" s="679">
        <v>11</v>
      </c>
      <c r="AC222" s="783" t="s">
        <v>2332</v>
      </c>
      <c r="AD222" s="679"/>
      <c r="AE222" s="783">
        <v>5</v>
      </c>
      <c r="AF222" s="679">
        <v>100</v>
      </c>
      <c r="AG222" s="679" t="s">
        <v>2307</v>
      </c>
      <c r="AH222" s="679" t="s">
        <v>2299</v>
      </c>
      <c r="AI222" s="679">
        <v>50</v>
      </c>
      <c r="AJ222" s="679" t="s">
        <v>2308</v>
      </c>
      <c r="AK222" s="679" t="s">
        <v>2299</v>
      </c>
      <c r="AL222" s="679">
        <v>50</v>
      </c>
      <c r="AM222" s="679"/>
      <c r="AN222" s="679"/>
      <c r="AO222" s="679"/>
      <c r="AP222" s="679"/>
      <c r="AQ222" s="679"/>
      <c r="AR222" s="679"/>
      <c r="AS222" s="679"/>
      <c r="AT222" s="679"/>
      <c r="AU222" s="679"/>
      <c r="AV222" s="679"/>
      <c r="AW222" s="679"/>
      <c r="AX222" s="684"/>
      <c r="AY222" s="663"/>
      <c r="AZ222" s="663"/>
      <c r="BA222" s="663"/>
      <c r="BB222" s="663"/>
      <c r="BC222" s="663"/>
      <c r="BD222" s="663"/>
      <c r="BE222" s="663"/>
      <c r="BF222" s="663"/>
      <c r="BG222" s="663"/>
    </row>
    <row r="223" spans="1:59" s="664" customFormat="1" ht="105.6" x14ac:dyDescent="0.25">
      <c r="A223" s="769">
        <v>106</v>
      </c>
      <c r="B223" s="769" t="s">
        <v>1600</v>
      </c>
      <c r="C223" s="679"/>
      <c r="D223" s="782" t="s">
        <v>1339</v>
      </c>
      <c r="E223" s="783" t="s">
        <v>2333</v>
      </c>
      <c r="F223" s="783">
        <v>11241</v>
      </c>
      <c r="G223" s="783" t="s">
        <v>2334</v>
      </c>
      <c r="H223" s="783">
        <v>2010</v>
      </c>
      <c r="I223" s="783" t="s">
        <v>2335</v>
      </c>
      <c r="J223" s="784">
        <v>167988</v>
      </c>
      <c r="K223" s="783" t="s">
        <v>697</v>
      </c>
      <c r="L223" s="783" t="s">
        <v>2336</v>
      </c>
      <c r="M223" s="783" t="s">
        <v>2337</v>
      </c>
      <c r="N223" s="783" t="s">
        <v>2338</v>
      </c>
      <c r="O223" s="783" t="s">
        <v>2339</v>
      </c>
      <c r="P223" s="783" t="s">
        <v>2340</v>
      </c>
      <c r="Q223" s="679">
        <v>50.02</v>
      </c>
      <c r="R223" s="783">
        <v>19.760000000000002</v>
      </c>
      <c r="S223" s="679">
        <v>17.88</v>
      </c>
      <c r="T223" s="679">
        <v>12.38</v>
      </c>
      <c r="U223" s="679">
        <v>50.02</v>
      </c>
      <c r="V223" s="679">
        <v>100</v>
      </c>
      <c r="W223" s="783">
        <v>100</v>
      </c>
      <c r="X223" s="679" t="s">
        <v>1608</v>
      </c>
      <c r="Y223" s="679">
        <v>3</v>
      </c>
      <c r="Z223" s="679">
        <v>1</v>
      </c>
      <c r="AA223" s="679">
        <v>4</v>
      </c>
      <c r="AB223" s="679">
        <v>30</v>
      </c>
      <c r="AC223" s="783" t="s">
        <v>2341</v>
      </c>
      <c r="AD223" s="679"/>
      <c r="AE223" s="783">
        <v>5</v>
      </c>
      <c r="AF223" s="679">
        <v>100</v>
      </c>
      <c r="AG223" s="679"/>
      <c r="AH223" s="679" t="s">
        <v>1621</v>
      </c>
      <c r="AI223" s="679"/>
      <c r="AJ223" s="679"/>
      <c r="AK223" s="679"/>
      <c r="AL223" s="679"/>
      <c r="AM223" s="679"/>
      <c r="AN223" s="679"/>
      <c r="AO223" s="679"/>
      <c r="AP223" s="679"/>
      <c r="AQ223" s="679"/>
      <c r="AR223" s="679"/>
      <c r="AS223" s="679"/>
      <c r="AT223" s="679"/>
      <c r="AU223" s="679"/>
      <c r="AV223" s="679"/>
      <c r="AW223" s="679"/>
      <c r="AX223" s="684"/>
      <c r="AY223" s="663"/>
      <c r="AZ223" s="663"/>
      <c r="BA223" s="663"/>
      <c r="BB223" s="663"/>
      <c r="BC223" s="663"/>
      <c r="BD223" s="663"/>
      <c r="BE223" s="663"/>
      <c r="BF223" s="663"/>
      <c r="BG223" s="663"/>
    </row>
    <row r="224" spans="1:59" s="664" customFormat="1" ht="132" x14ac:dyDescent="0.25">
      <c r="A224" s="769">
        <v>106</v>
      </c>
      <c r="B224" s="769" t="s">
        <v>1600</v>
      </c>
      <c r="C224" s="679"/>
      <c r="D224" s="782" t="s">
        <v>1551</v>
      </c>
      <c r="E224" s="783" t="s">
        <v>1622</v>
      </c>
      <c r="F224" s="783">
        <v>7561</v>
      </c>
      <c r="G224" s="783" t="s">
        <v>2342</v>
      </c>
      <c r="H224" s="783">
        <v>2008</v>
      </c>
      <c r="I224" s="783" t="s">
        <v>2343</v>
      </c>
      <c r="J224" s="784">
        <v>263938</v>
      </c>
      <c r="K224" s="783" t="s">
        <v>656</v>
      </c>
      <c r="L224" s="783" t="s">
        <v>1805</v>
      </c>
      <c r="M224" s="783" t="s">
        <v>2344</v>
      </c>
      <c r="N224" s="783" t="s">
        <v>2345</v>
      </c>
      <c r="O224" s="783" t="s">
        <v>2346</v>
      </c>
      <c r="P224" s="783" t="s">
        <v>2347</v>
      </c>
      <c r="Q224" s="679">
        <v>61.31</v>
      </c>
      <c r="R224" s="783">
        <v>31.05</v>
      </c>
      <c r="S224" s="679">
        <v>17.88</v>
      </c>
      <c r="T224" s="679">
        <v>12.38</v>
      </c>
      <c r="U224" s="679">
        <v>61.31</v>
      </c>
      <c r="V224" s="679">
        <v>100</v>
      </c>
      <c r="W224" s="783">
        <v>100</v>
      </c>
      <c r="X224" s="679" t="s">
        <v>1608</v>
      </c>
      <c r="Y224" s="679">
        <v>3</v>
      </c>
      <c r="Z224" s="679">
        <v>11</v>
      </c>
      <c r="AA224" s="679">
        <v>6</v>
      </c>
      <c r="AB224" s="679">
        <v>66</v>
      </c>
      <c r="AC224" s="783" t="s">
        <v>2348</v>
      </c>
      <c r="AD224" s="679">
        <v>0</v>
      </c>
      <c r="AE224" s="783">
        <v>5</v>
      </c>
      <c r="AF224" s="679">
        <v>100</v>
      </c>
      <c r="AG224" s="679" t="s">
        <v>1629</v>
      </c>
      <c r="AH224" s="679" t="s">
        <v>1630</v>
      </c>
      <c r="AI224" s="679">
        <v>25</v>
      </c>
      <c r="AJ224" s="679" t="s">
        <v>1551</v>
      </c>
      <c r="AK224" s="679" t="s">
        <v>1622</v>
      </c>
      <c r="AL224" s="679">
        <v>25</v>
      </c>
      <c r="AM224" s="679" t="s">
        <v>1810</v>
      </c>
      <c r="AN224" s="679" t="s">
        <v>1630</v>
      </c>
      <c r="AO224" s="679">
        <v>25</v>
      </c>
      <c r="AP224" s="679" t="s">
        <v>1811</v>
      </c>
      <c r="AQ224" s="679" t="s">
        <v>1622</v>
      </c>
      <c r="AR224" s="679">
        <v>25</v>
      </c>
      <c r="AS224" s="679"/>
      <c r="AT224" s="679"/>
      <c r="AU224" s="679"/>
      <c r="AV224" s="679"/>
      <c r="AW224" s="679"/>
      <c r="AX224" s="684"/>
      <c r="AY224" s="663"/>
      <c r="AZ224" s="663"/>
      <c r="BA224" s="663"/>
      <c r="BB224" s="663"/>
      <c r="BC224" s="663"/>
      <c r="BD224" s="663"/>
      <c r="BE224" s="663"/>
      <c r="BF224" s="663"/>
      <c r="BG224" s="663"/>
    </row>
    <row r="225" spans="1:59" s="664" customFormat="1" ht="132" x14ac:dyDescent="0.25">
      <c r="A225" s="769">
        <v>106</v>
      </c>
      <c r="B225" s="769" t="s">
        <v>1600</v>
      </c>
      <c r="C225" s="679"/>
      <c r="D225" s="782" t="s">
        <v>1610</v>
      </c>
      <c r="E225" s="783" t="s">
        <v>2349</v>
      </c>
      <c r="F225" s="783">
        <v>15644</v>
      </c>
      <c r="G225" s="783" t="s">
        <v>2350</v>
      </c>
      <c r="H225" s="783">
        <v>2007</v>
      </c>
      <c r="I225" s="783" t="s">
        <v>2351</v>
      </c>
      <c r="J225" s="784">
        <v>65087</v>
      </c>
      <c r="K225" s="783" t="s">
        <v>656</v>
      </c>
      <c r="L225" s="783" t="s">
        <v>2302</v>
      </c>
      <c r="M225" s="783" t="s">
        <v>1844</v>
      </c>
      <c r="N225" s="783" t="s">
        <v>2352</v>
      </c>
      <c r="O225" s="783" t="s">
        <v>2353</v>
      </c>
      <c r="P225" s="783" t="s">
        <v>2354</v>
      </c>
      <c r="Q225" s="679">
        <v>37.92</v>
      </c>
      <c r="R225" s="783">
        <v>7.66</v>
      </c>
      <c r="S225" s="679">
        <v>17.88</v>
      </c>
      <c r="T225" s="679">
        <v>12.38</v>
      </c>
      <c r="U225" s="679">
        <v>37.92</v>
      </c>
      <c r="V225" s="679">
        <v>100</v>
      </c>
      <c r="W225" s="783">
        <v>100</v>
      </c>
      <c r="X225" s="679" t="s">
        <v>1608</v>
      </c>
      <c r="Y225" s="679">
        <v>4</v>
      </c>
      <c r="Z225" s="679">
        <v>2</v>
      </c>
      <c r="AA225" s="679">
        <v>3</v>
      </c>
      <c r="AB225" s="679">
        <v>44</v>
      </c>
      <c r="AC225" s="783" t="s">
        <v>2355</v>
      </c>
      <c r="AD225" s="679"/>
      <c r="AE225" s="783">
        <v>5</v>
      </c>
      <c r="AF225" s="679">
        <v>100</v>
      </c>
      <c r="AG225" s="679" t="s">
        <v>1337</v>
      </c>
      <c r="AH225" s="679" t="s">
        <v>1855</v>
      </c>
      <c r="AI225" s="679">
        <v>33</v>
      </c>
      <c r="AJ225" s="679" t="s">
        <v>2356</v>
      </c>
      <c r="AK225" s="679" t="s">
        <v>2349</v>
      </c>
      <c r="AL225" s="679">
        <v>33</v>
      </c>
      <c r="AM225" s="679" t="s">
        <v>2357</v>
      </c>
      <c r="AN225" s="679" t="s">
        <v>2358</v>
      </c>
      <c r="AO225" s="679">
        <v>33</v>
      </c>
      <c r="AP225" s="679"/>
      <c r="AQ225" s="679"/>
      <c r="AR225" s="679"/>
      <c r="AS225" s="679"/>
      <c r="AT225" s="679"/>
      <c r="AU225" s="679"/>
      <c r="AV225" s="679"/>
      <c r="AW225" s="679"/>
      <c r="AX225" s="684"/>
      <c r="AY225" s="663"/>
      <c r="AZ225" s="663"/>
      <c r="BA225" s="663"/>
      <c r="BB225" s="663"/>
      <c r="BC225" s="663"/>
      <c r="BD225" s="663"/>
      <c r="BE225" s="663"/>
      <c r="BF225" s="663"/>
      <c r="BG225" s="663"/>
    </row>
    <row r="226" spans="1:59" s="664" customFormat="1" ht="316.8" x14ac:dyDescent="0.25">
      <c r="A226" s="769">
        <v>106</v>
      </c>
      <c r="B226" s="769" t="s">
        <v>1600</v>
      </c>
      <c r="C226" s="679"/>
      <c r="D226" s="782" t="s">
        <v>1551</v>
      </c>
      <c r="E226" s="783" t="s">
        <v>1622</v>
      </c>
      <c r="F226" s="783">
        <v>7561</v>
      </c>
      <c r="G226" s="783" t="s">
        <v>2359</v>
      </c>
      <c r="H226" s="783">
        <v>2005</v>
      </c>
      <c r="I226" s="783" t="s">
        <v>2360</v>
      </c>
      <c r="J226" s="784">
        <v>163744.12</v>
      </c>
      <c r="K226" s="783" t="s">
        <v>675</v>
      </c>
      <c r="L226" s="783" t="s">
        <v>2361</v>
      </c>
      <c r="M226" s="783" t="s">
        <v>2362</v>
      </c>
      <c r="N226" s="783" t="s">
        <v>2363</v>
      </c>
      <c r="O226" s="783"/>
      <c r="P226" s="783">
        <v>44952</v>
      </c>
      <c r="Q226" s="679">
        <v>49.52</v>
      </c>
      <c r="R226" s="783">
        <v>19.260000000000002</v>
      </c>
      <c r="S226" s="679">
        <v>17.88</v>
      </c>
      <c r="T226" s="679">
        <v>12.38</v>
      </c>
      <c r="U226" s="679">
        <v>49.52</v>
      </c>
      <c r="V226" s="679">
        <v>100</v>
      </c>
      <c r="W226" s="783">
        <v>100</v>
      </c>
      <c r="X226" s="679" t="s">
        <v>1608</v>
      </c>
      <c r="Y226" s="679">
        <v>2</v>
      </c>
      <c r="Z226" s="679">
        <v>5</v>
      </c>
      <c r="AA226" s="679">
        <v>1</v>
      </c>
      <c r="AB226" s="679">
        <v>67</v>
      </c>
      <c r="AC226" s="783" t="s">
        <v>2364</v>
      </c>
      <c r="AD226" s="679">
        <v>0</v>
      </c>
      <c r="AE226" s="783">
        <v>5</v>
      </c>
      <c r="AF226" s="679">
        <v>100</v>
      </c>
      <c r="AG226" s="679" t="s">
        <v>1551</v>
      </c>
      <c r="AH226" s="679" t="s">
        <v>1622</v>
      </c>
      <c r="AI226" s="679">
        <v>25</v>
      </c>
      <c r="AJ226" s="679" t="s">
        <v>1629</v>
      </c>
      <c r="AK226" s="679" t="s">
        <v>1630</v>
      </c>
      <c r="AL226" s="679">
        <v>25</v>
      </c>
      <c r="AM226" s="679" t="s">
        <v>1486</v>
      </c>
      <c r="AN226" s="679" t="s">
        <v>1631</v>
      </c>
      <c r="AO226" s="679">
        <v>25</v>
      </c>
      <c r="AP226" s="679" t="s">
        <v>1632</v>
      </c>
      <c r="AQ226" s="679" t="s">
        <v>1633</v>
      </c>
      <c r="AR226" s="679">
        <v>25</v>
      </c>
      <c r="AS226" s="679"/>
      <c r="AT226" s="679"/>
      <c r="AU226" s="679"/>
      <c r="AV226" s="679"/>
      <c r="AW226" s="679"/>
      <c r="AX226" s="684"/>
      <c r="AY226" s="663"/>
      <c r="AZ226" s="663"/>
      <c r="BA226" s="663"/>
      <c r="BB226" s="663"/>
      <c r="BC226" s="663"/>
      <c r="BD226" s="663"/>
      <c r="BE226" s="663"/>
      <c r="BF226" s="663"/>
      <c r="BG226" s="663"/>
    </row>
    <row r="227" spans="1:59" s="664" customFormat="1" ht="356.4" x14ac:dyDescent="0.25">
      <c r="A227" s="769">
        <v>106</v>
      </c>
      <c r="B227" s="769" t="s">
        <v>1600</v>
      </c>
      <c r="C227" s="679"/>
      <c r="D227" s="782" t="s">
        <v>1634</v>
      </c>
      <c r="E227" s="783" t="s">
        <v>2365</v>
      </c>
      <c r="F227" s="783">
        <v>8725</v>
      </c>
      <c r="G227" s="783" t="s">
        <v>2366</v>
      </c>
      <c r="H227" s="783">
        <v>2011</v>
      </c>
      <c r="I227" s="783" t="s">
        <v>2367</v>
      </c>
      <c r="J227" s="784">
        <v>905347.69</v>
      </c>
      <c r="K227" s="783" t="s">
        <v>697</v>
      </c>
      <c r="L227" s="783" t="s">
        <v>2368</v>
      </c>
      <c r="M227" s="783" t="s">
        <v>2369</v>
      </c>
      <c r="N227" s="783" t="s">
        <v>2370</v>
      </c>
      <c r="O227" s="783" t="s">
        <v>2371</v>
      </c>
      <c r="P227" s="783" t="s">
        <v>2372</v>
      </c>
      <c r="Q227" s="679">
        <v>125.9114929</v>
      </c>
      <c r="R227" s="783">
        <v>106.51149289999999</v>
      </c>
      <c r="S227" s="679">
        <v>5.3</v>
      </c>
      <c r="T227" s="679">
        <v>14.1</v>
      </c>
      <c r="U227" s="679">
        <v>125.9114929</v>
      </c>
      <c r="V227" s="679">
        <v>100</v>
      </c>
      <c r="W227" s="783">
        <v>100</v>
      </c>
      <c r="X227" s="679" t="s">
        <v>1608</v>
      </c>
      <c r="Y227" s="679">
        <v>4</v>
      </c>
      <c r="Z227" s="679">
        <v>2</v>
      </c>
      <c r="AA227" s="679"/>
      <c r="AB227" s="679">
        <v>41</v>
      </c>
      <c r="AC227" s="783" t="s">
        <v>2373</v>
      </c>
      <c r="AD227" s="679"/>
      <c r="AE227" s="783">
        <v>5</v>
      </c>
      <c r="AF227" s="679">
        <v>100</v>
      </c>
      <c r="AG227" s="679" t="s">
        <v>1634</v>
      </c>
      <c r="AH227" s="679" t="s">
        <v>1924</v>
      </c>
      <c r="AI227" s="679">
        <v>100</v>
      </c>
      <c r="AJ227" s="679"/>
      <c r="AK227" s="679"/>
      <c r="AL227" s="679"/>
      <c r="AM227" s="679"/>
      <c r="AN227" s="679"/>
      <c r="AO227" s="679"/>
      <c r="AP227" s="679"/>
      <c r="AQ227" s="679"/>
      <c r="AR227" s="679"/>
      <c r="AS227" s="679"/>
      <c r="AT227" s="679"/>
      <c r="AU227" s="679"/>
      <c r="AV227" s="679"/>
      <c r="AW227" s="679"/>
      <c r="AX227" s="684"/>
      <c r="AY227" s="663"/>
      <c r="AZ227" s="663"/>
      <c r="BA227" s="663"/>
      <c r="BB227" s="663"/>
      <c r="BC227" s="663"/>
      <c r="BD227" s="663"/>
      <c r="BE227" s="663"/>
      <c r="BF227" s="663"/>
      <c r="BG227" s="663"/>
    </row>
    <row r="228" spans="1:59" s="664" customFormat="1" ht="52.8" x14ac:dyDescent="0.25">
      <c r="A228" s="769">
        <v>106</v>
      </c>
      <c r="B228" s="769" t="s">
        <v>1600</v>
      </c>
      <c r="C228" s="679"/>
      <c r="D228" s="782" t="s">
        <v>1634</v>
      </c>
      <c r="E228" s="783" t="s">
        <v>1924</v>
      </c>
      <c r="F228" s="783">
        <v>4763</v>
      </c>
      <c r="G228" s="783" t="s">
        <v>2374</v>
      </c>
      <c r="H228" s="783">
        <v>2003</v>
      </c>
      <c r="I228" s="783" t="s">
        <v>2375</v>
      </c>
      <c r="J228" s="784">
        <v>83616.47</v>
      </c>
      <c r="K228" s="783" t="s">
        <v>939</v>
      </c>
      <c r="L228" s="783" t="s">
        <v>2038</v>
      </c>
      <c r="M228" s="783" t="s">
        <v>2039</v>
      </c>
      <c r="N228" s="783" t="s">
        <v>2040</v>
      </c>
      <c r="O228" s="783" t="s">
        <v>2041</v>
      </c>
      <c r="P228" s="783">
        <v>39887</v>
      </c>
      <c r="Q228" s="679">
        <v>40.1</v>
      </c>
      <c r="R228" s="783">
        <v>9.84</v>
      </c>
      <c r="S228" s="679">
        <v>17.88</v>
      </c>
      <c r="T228" s="679">
        <v>12.38</v>
      </c>
      <c r="U228" s="679">
        <v>40.1</v>
      </c>
      <c r="V228" s="679">
        <v>100</v>
      </c>
      <c r="W228" s="783">
        <v>100</v>
      </c>
      <c r="X228" s="679" t="s">
        <v>1608</v>
      </c>
      <c r="Y228" s="679">
        <v>6</v>
      </c>
      <c r="Z228" s="679">
        <v>1</v>
      </c>
      <c r="AA228" s="679">
        <v>5</v>
      </c>
      <c r="AB228" s="679">
        <v>14</v>
      </c>
      <c r="AC228" s="783" t="s">
        <v>2376</v>
      </c>
      <c r="AD228" s="679">
        <v>0</v>
      </c>
      <c r="AE228" s="783">
        <v>4</v>
      </c>
      <c r="AF228" s="679">
        <v>100</v>
      </c>
      <c r="AG228" s="679" t="s">
        <v>1634</v>
      </c>
      <c r="AH228" s="679" t="s">
        <v>1924</v>
      </c>
      <c r="AI228" s="679">
        <v>50</v>
      </c>
      <c r="AJ228" s="679" t="s">
        <v>1932</v>
      </c>
      <c r="AK228" s="679" t="s">
        <v>1933</v>
      </c>
      <c r="AL228" s="679">
        <v>50</v>
      </c>
      <c r="AM228" s="679"/>
      <c r="AN228" s="679"/>
      <c r="AO228" s="679"/>
      <c r="AP228" s="679"/>
      <c r="AQ228" s="679"/>
      <c r="AR228" s="679"/>
      <c r="AS228" s="679"/>
      <c r="AT228" s="679"/>
      <c r="AU228" s="679"/>
      <c r="AV228" s="679"/>
      <c r="AW228" s="679"/>
      <c r="AX228" s="684"/>
      <c r="AY228" s="663"/>
      <c r="AZ228" s="663"/>
      <c r="BA228" s="663"/>
      <c r="BB228" s="663"/>
      <c r="BC228" s="663"/>
      <c r="BD228" s="663"/>
      <c r="BE228" s="663"/>
      <c r="BF228" s="663"/>
      <c r="BG228" s="663"/>
    </row>
    <row r="229" spans="1:59" s="664" customFormat="1" ht="118.8" x14ac:dyDescent="0.25">
      <c r="A229" s="769">
        <v>106</v>
      </c>
      <c r="B229" s="769" t="s">
        <v>1600</v>
      </c>
      <c r="C229" s="679"/>
      <c r="D229" s="782" t="s">
        <v>1634</v>
      </c>
      <c r="E229" s="783" t="s">
        <v>1924</v>
      </c>
      <c r="F229" s="783">
        <v>4763</v>
      </c>
      <c r="G229" s="783" t="s">
        <v>2377</v>
      </c>
      <c r="H229" s="783">
        <v>2007</v>
      </c>
      <c r="I229" s="783" t="s">
        <v>2378</v>
      </c>
      <c r="J229" s="784">
        <v>140000</v>
      </c>
      <c r="K229" s="783" t="s">
        <v>656</v>
      </c>
      <c r="L229" s="783" t="s">
        <v>2379</v>
      </c>
      <c r="M229" s="783" t="s">
        <v>2380</v>
      </c>
      <c r="N229" s="783" t="s">
        <v>2040</v>
      </c>
      <c r="O229" s="783" t="s">
        <v>2041</v>
      </c>
      <c r="P229" s="783" t="s">
        <v>2381</v>
      </c>
      <c r="Q229" s="679">
        <v>46.73</v>
      </c>
      <c r="R229" s="783">
        <v>16.47</v>
      </c>
      <c r="S229" s="679">
        <v>17.88</v>
      </c>
      <c r="T229" s="679">
        <v>12.38</v>
      </c>
      <c r="U229" s="679">
        <v>46.73</v>
      </c>
      <c r="V229" s="679">
        <v>100</v>
      </c>
      <c r="W229" s="783">
        <v>100</v>
      </c>
      <c r="X229" s="679" t="s">
        <v>1608</v>
      </c>
      <c r="Y229" s="679">
        <v>6</v>
      </c>
      <c r="Z229" s="679">
        <v>1</v>
      </c>
      <c r="AA229" s="679">
        <v>5</v>
      </c>
      <c r="AB229" s="679">
        <v>14</v>
      </c>
      <c r="AC229" s="783" t="s">
        <v>2382</v>
      </c>
      <c r="AD229" s="679"/>
      <c r="AE229" s="783">
        <v>4</v>
      </c>
      <c r="AF229" s="679">
        <v>100</v>
      </c>
      <c r="AG229" s="679" t="s">
        <v>1634</v>
      </c>
      <c r="AH229" s="679" t="s">
        <v>1924</v>
      </c>
      <c r="AI229" s="679">
        <v>50</v>
      </c>
      <c r="AJ229" s="679" t="s">
        <v>1932</v>
      </c>
      <c r="AK229" s="679" t="s">
        <v>1933</v>
      </c>
      <c r="AL229" s="679">
        <v>50</v>
      </c>
      <c r="AM229" s="679"/>
      <c r="AN229" s="679"/>
      <c r="AO229" s="679"/>
      <c r="AP229" s="679"/>
      <c r="AQ229" s="679"/>
      <c r="AR229" s="679"/>
      <c r="AS229" s="679"/>
      <c r="AT229" s="679"/>
      <c r="AU229" s="679"/>
      <c r="AV229" s="679"/>
      <c r="AW229" s="679"/>
      <c r="AX229" s="684"/>
      <c r="AY229" s="663"/>
      <c r="AZ229" s="663"/>
      <c r="BA229" s="663"/>
      <c r="BB229" s="663"/>
      <c r="BC229" s="663"/>
      <c r="BD229" s="663"/>
      <c r="BE229" s="663"/>
      <c r="BF229" s="663"/>
      <c r="BG229" s="663"/>
    </row>
    <row r="230" spans="1:59" s="664" customFormat="1" ht="105.6" x14ac:dyDescent="0.25">
      <c r="A230" s="769">
        <v>106</v>
      </c>
      <c r="B230" s="769" t="s">
        <v>1600</v>
      </c>
      <c r="C230" s="679"/>
      <c r="D230" s="782" t="s">
        <v>1339</v>
      </c>
      <c r="E230" s="783" t="s">
        <v>1340</v>
      </c>
      <c r="F230" s="783">
        <v>4540</v>
      </c>
      <c r="G230" s="783" t="s">
        <v>2383</v>
      </c>
      <c r="H230" s="783">
        <v>2004</v>
      </c>
      <c r="I230" s="783" t="s">
        <v>2384</v>
      </c>
      <c r="J230" s="784">
        <v>150337.82</v>
      </c>
      <c r="K230" s="783" t="s">
        <v>675</v>
      </c>
      <c r="L230" s="783" t="s">
        <v>1692</v>
      </c>
      <c r="M230" s="783" t="s">
        <v>1693</v>
      </c>
      <c r="N230" s="783" t="s">
        <v>2385</v>
      </c>
      <c r="O230" s="783" t="s">
        <v>2386</v>
      </c>
      <c r="P230" s="783">
        <v>43591</v>
      </c>
      <c r="Q230" s="679">
        <v>47.95</v>
      </c>
      <c r="R230" s="783">
        <v>17.690000000000001</v>
      </c>
      <c r="S230" s="679">
        <v>17.88</v>
      </c>
      <c r="T230" s="679">
        <v>12.38</v>
      </c>
      <c r="U230" s="679">
        <v>47.95</v>
      </c>
      <c r="V230" s="679">
        <v>100</v>
      </c>
      <c r="W230" s="783">
        <v>100</v>
      </c>
      <c r="X230" s="679" t="s">
        <v>1608</v>
      </c>
      <c r="Y230" s="679">
        <v>3</v>
      </c>
      <c r="Z230" s="679">
        <v>6</v>
      </c>
      <c r="AA230" s="679">
        <v>1</v>
      </c>
      <c r="AB230" s="679">
        <v>30</v>
      </c>
      <c r="AC230" s="783" t="s">
        <v>2387</v>
      </c>
      <c r="AD230" s="679"/>
      <c r="AE230" s="783">
        <v>5</v>
      </c>
      <c r="AF230" s="679">
        <v>100</v>
      </c>
      <c r="AG230" s="679" t="s">
        <v>1339</v>
      </c>
      <c r="AH230" s="679" t="s">
        <v>1697</v>
      </c>
      <c r="AI230" s="679">
        <v>50</v>
      </c>
      <c r="AJ230" s="679" t="s">
        <v>1698</v>
      </c>
      <c r="AK230" s="679" t="s">
        <v>1699</v>
      </c>
      <c r="AL230" s="679">
        <v>50</v>
      </c>
      <c r="AM230" s="679"/>
      <c r="AN230" s="679"/>
      <c r="AO230" s="679"/>
      <c r="AP230" s="679"/>
      <c r="AQ230" s="679"/>
      <c r="AR230" s="679"/>
      <c r="AS230" s="679"/>
      <c r="AT230" s="679"/>
      <c r="AU230" s="679"/>
      <c r="AV230" s="679"/>
      <c r="AW230" s="679"/>
      <c r="AX230" s="684"/>
      <c r="AY230" s="663"/>
      <c r="AZ230" s="663"/>
      <c r="BA230" s="663"/>
      <c r="BB230" s="663"/>
      <c r="BC230" s="663"/>
      <c r="BD230" s="663"/>
      <c r="BE230" s="663"/>
      <c r="BF230" s="663"/>
      <c r="BG230" s="663"/>
    </row>
    <row r="231" spans="1:59" s="664" customFormat="1" ht="316.8" x14ac:dyDescent="0.25">
      <c r="A231" s="769">
        <v>106</v>
      </c>
      <c r="B231" s="769" t="s">
        <v>1600</v>
      </c>
      <c r="C231" s="679"/>
      <c r="D231" s="782" t="s">
        <v>1757</v>
      </c>
      <c r="E231" s="783" t="s">
        <v>1758</v>
      </c>
      <c r="F231" s="783">
        <v>3332</v>
      </c>
      <c r="G231" s="783" t="s">
        <v>2388</v>
      </c>
      <c r="H231" s="783">
        <v>2002</v>
      </c>
      <c r="I231" s="783" t="s">
        <v>2389</v>
      </c>
      <c r="J231" s="784">
        <v>65181.46</v>
      </c>
      <c r="K231" s="783" t="s">
        <v>939</v>
      </c>
      <c r="L231" s="783" t="s">
        <v>2390</v>
      </c>
      <c r="M231" s="783" t="s">
        <v>1762</v>
      </c>
      <c r="N231" s="783" t="s">
        <v>2391</v>
      </c>
      <c r="O231" s="783" t="s">
        <v>2392</v>
      </c>
      <c r="P231" s="783">
        <v>38926</v>
      </c>
      <c r="Q231" s="679">
        <v>37.93</v>
      </c>
      <c r="R231" s="783">
        <v>7.67</v>
      </c>
      <c r="S231" s="679">
        <v>17.88</v>
      </c>
      <c r="T231" s="679">
        <v>12.38</v>
      </c>
      <c r="U231" s="679">
        <v>37.93</v>
      </c>
      <c r="V231" s="679">
        <v>100</v>
      </c>
      <c r="W231" s="783">
        <v>100</v>
      </c>
      <c r="X231" s="679" t="s">
        <v>1608</v>
      </c>
      <c r="Y231" s="679">
        <v>6</v>
      </c>
      <c r="Z231" s="679">
        <v>3</v>
      </c>
      <c r="AA231" s="679">
        <v>1</v>
      </c>
      <c r="AB231" s="679">
        <v>46</v>
      </c>
      <c r="AC231" s="783" t="s">
        <v>2393</v>
      </c>
      <c r="AD231" s="679"/>
      <c r="AE231" s="783">
        <v>5</v>
      </c>
      <c r="AF231" s="679">
        <v>100</v>
      </c>
      <c r="AG231" s="679" t="s">
        <v>2394</v>
      </c>
      <c r="AH231" s="679" t="s">
        <v>1621</v>
      </c>
      <c r="AI231" s="679">
        <v>25</v>
      </c>
      <c r="AJ231" s="679" t="s">
        <v>2395</v>
      </c>
      <c r="AK231" s="679" t="s">
        <v>1621</v>
      </c>
      <c r="AL231" s="679">
        <v>25</v>
      </c>
      <c r="AM231" s="679" t="s">
        <v>2396</v>
      </c>
      <c r="AN231" s="679" t="s">
        <v>2397</v>
      </c>
      <c r="AO231" s="679">
        <v>25</v>
      </c>
      <c r="AP231" s="679" t="s">
        <v>2398</v>
      </c>
      <c r="AQ231" s="679" t="s">
        <v>1758</v>
      </c>
      <c r="AR231" s="679">
        <v>25</v>
      </c>
      <c r="AS231" s="679"/>
      <c r="AT231" s="679"/>
      <c r="AU231" s="679"/>
      <c r="AV231" s="679"/>
      <c r="AW231" s="679"/>
      <c r="AX231" s="684"/>
      <c r="AY231" s="663"/>
      <c r="AZ231" s="663"/>
      <c r="BA231" s="663"/>
      <c r="BB231" s="663"/>
      <c r="BC231" s="663"/>
      <c r="BD231" s="663"/>
      <c r="BE231" s="663"/>
      <c r="BF231" s="663"/>
      <c r="BG231" s="663"/>
    </row>
    <row r="232" spans="1:59" s="664" customFormat="1" ht="118.8" x14ac:dyDescent="0.25">
      <c r="A232" s="769">
        <v>106</v>
      </c>
      <c r="B232" s="769" t="s">
        <v>1600</v>
      </c>
      <c r="C232" s="679"/>
      <c r="D232" s="782" t="s">
        <v>744</v>
      </c>
      <c r="E232" s="783" t="s">
        <v>2399</v>
      </c>
      <c r="F232" s="783">
        <v>15148</v>
      </c>
      <c r="G232" s="783" t="s">
        <v>2400</v>
      </c>
      <c r="H232" s="783">
        <v>2003</v>
      </c>
      <c r="I232" s="783" t="s">
        <v>2401</v>
      </c>
      <c r="J232" s="784">
        <v>130782.84</v>
      </c>
      <c r="K232" s="783" t="s">
        <v>939</v>
      </c>
      <c r="L232" s="783" t="s">
        <v>2402</v>
      </c>
      <c r="M232" s="783" t="s">
        <v>2403</v>
      </c>
      <c r="N232" s="783" t="s">
        <v>2404</v>
      </c>
      <c r="O232" s="783" t="s">
        <v>2405</v>
      </c>
      <c r="P232" s="783">
        <v>36637</v>
      </c>
      <c r="Q232" s="679">
        <v>45.65</v>
      </c>
      <c r="R232" s="783">
        <v>15.39</v>
      </c>
      <c r="S232" s="679">
        <v>17.88</v>
      </c>
      <c r="T232" s="679">
        <v>12.38</v>
      </c>
      <c r="U232" s="679">
        <v>45.65</v>
      </c>
      <c r="V232" s="679">
        <v>100</v>
      </c>
      <c r="W232" s="783">
        <v>100</v>
      </c>
      <c r="X232" s="679" t="s">
        <v>1608</v>
      </c>
      <c r="Y232" s="679">
        <v>4</v>
      </c>
      <c r="Z232" s="679">
        <v>2</v>
      </c>
      <c r="AA232" s="679">
        <v>2</v>
      </c>
      <c r="AB232" s="679">
        <v>4</v>
      </c>
      <c r="AC232" s="783" t="s">
        <v>2406</v>
      </c>
      <c r="AD232" s="679"/>
      <c r="AE232" s="783">
        <v>5</v>
      </c>
      <c r="AF232" s="679">
        <v>100</v>
      </c>
      <c r="AG232" s="679" t="s">
        <v>744</v>
      </c>
      <c r="AH232" s="679" t="s">
        <v>2407</v>
      </c>
      <c r="AI232" s="679">
        <v>25</v>
      </c>
      <c r="AJ232" s="679" t="s">
        <v>2408</v>
      </c>
      <c r="AK232" s="679" t="s">
        <v>745</v>
      </c>
      <c r="AL232" s="679">
        <v>25</v>
      </c>
      <c r="AM232" s="679" t="s">
        <v>2409</v>
      </c>
      <c r="AN232" s="679" t="s">
        <v>1621</v>
      </c>
      <c r="AO232" s="679">
        <v>25</v>
      </c>
      <c r="AP232" s="679" t="s">
        <v>2410</v>
      </c>
      <c r="AQ232" s="679" t="s">
        <v>1621</v>
      </c>
      <c r="AR232" s="679">
        <v>25</v>
      </c>
      <c r="AS232" s="679"/>
      <c r="AT232" s="679"/>
      <c r="AU232" s="679"/>
      <c r="AV232" s="679"/>
      <c r="AW232" s="679"/>
      <c r="AX232" s="684"/>
      <c r="AY232" s="663"/>
      <c r="AZ232" s="663"/>
      <c r="BA232" s="663"/>
      <c r="BB232" s="663"/>
      <c r="BC232" s="663"/>
      <c r="BD232" s="663"/>
      <c r="BE232" s="663"/>
      <c r="BF232" s="663"/>
      <c r="BG232" s="663"/>
    </row>
    <row r="233" spans="1:59" s="664" customFormat="1" ht="277.2" x14ac:dyDescent="0.25">
      <c r="A233" s="769">
        <v>106</v>
      </c>
      <c r="B233" s="769" t="s">
        <v>1600</v>
      </c>
      <c r="C233" s="679"/>
      <c r="D233" s="782" t="s">
        <v>1610</v>
      </c>
      <c r="E233" s="783" t="s">
        <v>2411</v>
      </c>
      <c r="F233" s="783">
        <v>7527</v>
      </c>
      <c r="G233" s="783" t="s">
        <v>2412</v>
      </c>
      <c r="H233" s="783">
        <v>2008</v>
      </c>
      <c r="I233" s="783" t="s">
        <v>2413</v>
      </c>
      <c r="J233" s="784">
        <v>667668</v>
      </c>
      <c r="K233" s="783" t="s">
        <v>656</v>
      </c>
      <c r="L233" s="783" t="s">
        <v>2302</v>
      </c>
      <c r="M233" s="783" t="s">
        <v>1844</v>
      </c>
      <c r="N233" s="783" t="s">
        <v>2414</v>
      </c>
      <c r="O233" s="783" t="s">
        <v>2415</v>
      </c>
      <c r="P233" s="783" t="s">
        <v>2416</v>
      </c>
      <c r="Q233" s="679">
        <v>108.81</v>
      </c>
      <c r="R233" s="783">
        <v>78.55</v>
      </c>
      <c r="S233" s="679">
        <v>17.88</v>
      </c>
      <c r="T233" s="679">
        <v>12.38</v>
      </c>
      <c r="U233" s="679">
        <v>108.81</v>
      </c>
      <c r="V233" s="679">
        <v>100</v>
      </c>
      <c r="W233" s="783">
        <v>100</v>
      </c>
      <c r="X233" s="679" t="s">
        <v>1608</v>
      </c>
      <c r="Y233" s="679">
        <v>3</v>
      </c>
      <c r="Z233" s="679">
        <v>1</v>
      </c>
      <c r="AA233" s="679">
        <v>3</v>
      </c>
      <c r="AB233" s="679">
        <v>4</v>
      </c>
      <c r="AC233" s="783" t="s">
        <v>2417</v>
      </c>
      <c r="AD233" s="679"/>
      <c r="AE233" s="783">
        <v>5</v>
      </c>
      <c r="AF233" s="679">
        <v>100</v>
      </c>
      <c r="AG233" s="679" t="s">
        <v>1337</v>
      </c>
      <c r="AH233" s="679" t="s">
        <v>1855</v>
      </c>
      <c r="AI233" s="679">
        <v>100</v>
      </c>
      <c r="AJ233" s="679"/>
      <c r="AK233" s="679"/>
      <c r="AL233" s="679"/>
      <c r="AM233" s="679"/>
      <c r="AN233" s="679"/>
      <c r="AO233" s="679"/>
      <c r="AP233" s="679"/>
      <c r="AQ233" s="679"/>
      <c r="AR233" s="679"/>
      <c r="AS233" s="679"/>
      <c r="AT233" s="679"/>
      <c r="AU233" s="679"/>
      <c r="AV233" s="679"/>
      <c r="AW233" s="679"/>
      <c r="AX233" s="684"/>
      <c r="AY233" s="663"/>
      <c r="AZ233" s="663"/>
      <c r="BA233" s="663"/>
      <c r="BB233" s="663"/>
      <c r="BC233" s="663"/>
      <c r="BD233" s="663"/>
      <c r="BE233" s="663"/>
      <c r="BF233" s="663"/>
      <c r="BG233" s="663"/>
    </row>
    <row r="234" spans="1:59" s="664" customFormat="1" ht="224.4" x14ac:dyDescent="0.25">
      <c r="A234" s="769">
        <v>106</v>
      </c>
      <c r="B234" s="769" t="s">
        <v>1600</v>
      </c>
      <c r="C234" s="679"/>
      <c r="D234" s="782" t="s">
        <v>740</v>
      </c>
      <c r="E234" s="783" t="s">
        <v>2418</v>
      </c>
      <c r="F234" s="783">
        <v>2556</v>
      </c>
      <c r="G234" s="783" t="s">
        <v>2419</v>
      </c>
      <c r="H234" s="783">
        <v>2007</v>
      </c>
      <c r="I234" s="783" t="s">
        <v>2420</v>
      </c>
      <c r="J234" s="784">
        <v>62593.9</v>
      </c>
      <c r="K234" s="783" t="s">
        <v>656</v>
      </c>
      <c r="L234" s="783" t="s">
        <v>1969</v>
      </c>
      <c r="M234" s="783" t="s">
        <v>1970</v>
      </c>
      <c r="N234" s="783" t="s">
        <v>2421</v>
      </c>
      <c r="O234" s="783" t="s">
        <v>2422</v>
      </c>
      <c r="P234" s="783" t="s">
        <v>2423</v>
      </c>
      <c r="Q234" s="679">
        <v>37.619999999999997</v>
      </c>
      <c r="R234" s="783">
        <v>7.36</v>
      </c>
      <c r="S234" s="679">
        <v>17.88</v>
      </c>
      <c r="T234" s="679">
        <v>12.38</v>
      </c>
      <c r="U234" s="679">
        <v>37.619999999999997</v>
      </c>
      <c r="V234" s="679">
        <v>100</v>
      </c>
      <c r="W234" s="783">
        <v>100</v>
      </c>
      <c r="X234" s="679" t="s">
        <v>1608</v>
      </c>
      <c r="Y234" s="679">
        <v>3</v>
      </c>
      <c r="Z234" s="679">
        <v>4</v>
      </c>
      <c r="AA234" s="679">
        <v>3</v>
      </c>
      <c r="AB234" s="679">
        <v>44</v>
      </c>
      <c r="AC234" s="783" t="s">
        <v>2298</v>
      </c>
      <c r="AD234" s="679"/>
      <c r="AE234" s="783">
        <v>5</v>
      </c>
      <c r="AF234" s="679">
        <v>100</v>
      </c>
      <c r="AG234" s="679" t="s">
        <v>740</v>
      </c>
      <c r="AH234" s="679" t="s">
        <v>1966</v>
      </c>
      <c r="AI234" s="679">
        <v>25</v>
      </c>
      <c r="AJ234" s="679" t="s">
        <v>1977</v>
      </c>
      <c r="AK234" s="679" t="s">
        <v>1978</v>
      </c>
      <c r="AL234" s="679">
        <v>25</v>
      </c>
      <c r="AM234" s="679" t="s">
        <v>2424</v>
      </c>
      <c r="AN234" s="679" t="s">
        <v>2425</v>
      </c>
      <c r="AO234" s="679">
        <v>25</v>
      </c>
      <c r="AP234" s="679" t="s">
        <v>1979</v>
      </c>
      <c r="AQ234" s="679" t="s">
        <v>1980</v>
      </c>
      <c r="AR234" s="679">
        <v>25</v>
      </c>
      <c r="AS234" s="679"/>
      <c r="AT234" s="679"/>
      <c r="AU234" s="679"/>
      <c r="AV234" s="679"/>
      <c r="AW234" s="679"/>
      <c r="AX234" s="684"/>
      <c r="AY234" s="663"/>
      <c r="AZ234" s="663"/>
      <c r="BA234" s="663"/>
      <c r="BB234" s="663"/>
      <c r="BC234" s="663"/>
      <c r="BD234" s="663"/>
      <c r="BE234" s="663"/>
      <c r="BF234" s="663"/>
      <c r="BG234" s="663"/>
    </row>
    <row r="235" spans="1:59" s="664" customFormat="1" ht="224.4" x14ac:dyDescent="0.25">
      <c r="A235" s="769">
        <v>106</v>
      </c>
      <c r="B235" s="769" t="s">
        <v>1600</v>
      </c>
      <c r="C235" s="679"/>
      <c r="D235" s="782" t="s">
        <v>740</v>
      </c>
      <c r="E235" s="783" t="s">
        <v>1976</v>
      </c>
      <c r="F235" s="783">
        <v>3937</v>
      </c>
      <c r="G235" s="783" t="s">
        <v>2426</v>
      </c>
      <c r="H235" s="783">
        <v>2008</v>
      </c>
      <c r="I235" s="783" t="s">
        <v>2427</v>
      </c>
      <c r="J235" s="784">
        <v>676014</v>
      </c>
      <c r="K235" s="783" t="s">
        <v>656</v>
      </c>
      <c r="L235" s="783" t="s">
        <v>1969</v>
      </c>
      <c r="M235" s="783" t="s">
        <v>1970</v>
      </c>
      <c r="N235" s="783" t="s">
        <v>2428</v>
      </c>
      <c r="O235" s="783" t="s">
        <v>2429</v>
      </c>
      <c r="P235" s="783" t="s">
        <v>2430</v>
      </c>
      <c r="Q235" s="679">
        <v>109.79</v>
      </c>
      <c r="R235" s="783">
        <v>79.53</v>
      </c>
      <c r="S235" s="679">
        <v>17.88</v>
      </c>
      <c r="T235" s="679">
        <v>12.38</v>
      </c>
      <c r="U235" s="679">
        <v>109.79</v>
      </c>
      <c r="V235" s="679">
        <v>100</v>
      </c>
      <c r="W235" s="783">
        <v>100</v>
      </c>
      <c r="X235" s="679" t="s">
        <v>1608</v>
      </c>
      <c r="Y235" s="679">
        <v>3</v>
      </c>
      <c r="Z235" s="679">
        <v>5</v>
      </c>
      <c r="AA235" s="679">
        <v>1</v>
      </c>
      <c r="AB235" s="679">
        <v>44</v>
      </c>
      <c r="AC235" s="783" t="s">
        <v>2431</v>
      </c>
      <c r="AD235" s="679"/>
      <c r="AE235" s="783">
        <v>5</v>
      </c>
      <c r="AF235" s="679">
        <v>100</v>
      </c>
      <c r="AG235" s="679" t="s">
        <v>740</v>
      </c>
      <c r="AH235" s="679" t="s">
        <v>1966</v>
      </c>
      <c r="AI235" s="679">
        <v>25</v>
      </c>
      <c r="AJ235" s="679" t="s">
        <v>1975</v>
      </c>
      <c r="AK235" s="679" t="s">
        <v>1976</v>
      </c>
      <c r="AL235" s="679">
        <v>25</v>
      </c>
      <c r="AM235" s="679" t="s">
        <v>2060</v>
      </c>
      <c r="AN235" s="679" t="s">
        <v>1966</v>
      </c>
      <c r="AO235" s="679">
        <v>25</v>
      </c>
      <c r="AP235" s="679" t="s">
        <v>1979</v>
      </c>
      <c r="AQ235" s="679" t="s">
        <v>1980</v>
      </c>
      <c r="AR235" s="679">
        <v>25</v>
      </c>
      <c r="AS235" s="679"/>
      <c r="AT235" s="679"/>
      <c r="AU235" s="679"/>
      <c r="AV235" s="679"/>
      <c r="AW235" s="679"/>
      <c r="AX235" s="684"/>
      <c r="AY235" s="663"/>
      <c r="AZ235" s="663"/>
      <c r="BA235" s="663"/>
      <c r="BB235" s="663"/>
      <c r="BC235" s="663"/>
      <c r="BD235" s="663"/>
      <c r="BE235" s="663"/>
      <c r="BF235" s="663"/>
      <c r="BG235" s="663"/>
    </row>
    <row r="236" spans="1:59" s="664" customFormat="1" ht="79.2" x14ac:dyDescent="0.25">
      <c r="A236" s="769">
        <v>106</v>
      </c>
      <c r="B236" s="769" t="s">
        <v>1600</v>
      </c>
      <c r="C236" s="679"/>
      <c r="D236" s="782" t="s">
        <v>1337</v>
      </c>
      <c r="E236" s="783" t="s">
        <v>2432</v>
      </c>
      <c r="F236" s="783">
        <v>7560</v>
      </c>
      <c r="G236" s="783" t="s">
        <v>2433</v>
      </c>
      <c r="H236" s="783">
        <v>2005</v>
      </c>
      <c r="I236" s="783" t="s">
        <v>2434</v>
      </c>
      <c r="J236" s="784">
        <v>210353.15</v>
      </c>
      <c r="K236" s="783" t="s">
        <v>675</v>
      </c>
      <c r="L236" s="783" t="s">
        <v>1604</v>
      </c>
      <c r="M236" s="783" t="s">
        <v>1605</v>
      </c>
      <c r="N236" s="783" t="s">
        <v>2435</v>
      </c>
      <c r="O236" s="783" t="s">
        <v>2436</v>
      </c>
      <c r="P236" s="783">
        <v>43890</v>
      </c>
      <c r="Q236" s="679">
        <v>55.01</v>
      </c>
      <c r="R236" s="783">
        <v>24.75</v>
      </c>
      <c r="S236" s="679">
        <v>17.88</v>
      </c>
      <c r="T236" s="679">
        <v>12.38</v>
      </c>
      <c r="U236" s="679">
        <v>55.01</v>
      </c>
      <c r="V236" s="679">
        <v>100</v>
      </c>
      <c r="W236" s="783">
        <v>100</v>
      </c>
      <c r="X236" s="679" t="s">
        <v>1608</v>
      </c>
      <c r="Y236" s="679">
        <v>3</v>
      </c>
      <c r="Z236" s="679">
        <v>5</v>
      </c>
      <c r="AA236" s="679">
        <v>1</v>
      </c>
      <c r="AB236" s="679">
        <v>44</v>
      </c>
      <c r="AC236" s="783" t="s">
        <v>2437</v>
      </c>
      <c r="AD236" s="679"/>
      <c r="AE236" s="783">
        <v>5</v>
      </c>
      <c r="AF236" s="679">
        <v>100</v>
      </c>
      <c r="AG236" s="679" t="s">
        <v>1610</v>
      </c>
      <c r="AH236" s="679" t="s">
        <v>1611</v>
      </c>
      <c r="AI236" s="679">
        <v>25</v>
      </c>
      <c r="AJ236" s="679" t="s">
        <v>2438</v>
      </c>
      <c r="AK236" s="679" t="s">
        <v>1621</v>
      </c>
      <c r="AL236" s="679">
        <v>25</v>
      </c>
      <c r="AM236" s="679" t="s">
        <v>2439</v>
      </c>
      <c r="AN236" s="679" t="s">
        <v>1621</v>
      </c>
      <c r="AO236" s="679">
        <v>25</v>
      </c>
      <c r="AP236" s="679" t="s">
        <v>2440</v>
      </c>
      <c r="AQ236" s="679" t="s">
        <v>1621</v>
      </c>
      <c r="AR236" s="679">
        <v>25</v>
      </c>
      <c r="AS236" s="679"/>
      <c r="AT236" s="679"/>
      <c r="AU236" s="679"/>
      <c r="AV236" s="679"/>
      <c r="AW236" s="679"/>
      <c r="AX236" s="684"/>
      <c r="AY236" s="663"/>
      <c r="AZ236" s="663"/>
      <c r="BA236" s="663"/>
      <c r="BB236" s="663"/>
      <c r="BC236" s="663"/>
      <c r="BD236" s="663"/>
      <c r="BE236" s="663"/>
      <c r="BF236" s="663"/>
      <c r="BG236" s="663"/>
    </row>
    <row r="237" spans="1:59" s="664" customFormat="1" ht="409.2" x14ac:dyDescent="0.25">
      <c r="A237" s="769">
        <v>106</v>
      </c>
      <c r="B237" s="769" t="s">
        <v>1600</v>
      </c>
      <c r="C237" s="679"/>
      <c r="D237" s="782" t="s">
        <v>1856</v>
      </c>
      <c r="E237" s="783" t="s">
        <v>1890</v>
      </c>
      <c r="F237" s="783">
        <v>15703</v>
      </c>
      <c r="G237" s="783" t="s">
        <v>2441</v>
      </c>
      <c r="H237" s="783">
        <v>2005</v>
      </c>
      <c r="I237" s="783" t="s">
        <v>2442</v>
      </c>
      <c r="J237" s="784">
        <v>395000</v>
      </c>
      <c r="K237" s="783" t="s">
        <v>2443</v>
      </c>
      <c r="L237" s="783" t="s">
        <v>1983</v>
      </c>
      <c r="M237" s="783" t="s">
        <v>1984</v>
      </c>
      <c r="N237" s="783" t="s">
        <v>2444</v>
      </c>
      <c r="O237" s="783" t="s">
        <v>2445</v>
      </c>
      <c r="P237" s="783">
        <v>41908</v>
      </c>
      <c r="Q237" s="679">
        <v>76.73</v>
      </c>
      <c r="R237" s="783">
        <v>46.47</v>
      </c>
      <c r="S237" s="679">
        <v>17.88</v>
      </c>
      <c r="T237" s="679">
        <v>12.38</v>
      </c>
      <c r="U237" s="679">
        <v>76.73</v>
      </c>
      <c r="V237" s="679">
        <v>100</v>
      </c>
      <c r="W237" s="783">
        <v>100</v>
      </c>
      <c r="X237" s="679" t="s">
        <v>1608</v>
      </c>
      <c r="Y237" s="679">
        <v>3</v>
      </c>
      <c r="Z237" s="679">
        <v>1</v>
      </c>
      <c r="AA237" s="679">
        <v>6</v>
      </c>
      <c r="AB237" s="679">
        <v>44</v>
      </c>
      <c r="AC237" s="783" t="s">
        <v>2446</v>
      </c>
      <c r="AD237" s="679"/>
      <c r="AE237" s="783">
        <v>5</v>
      </c>
      <c r="AF237" s="679">
        <v>100</v>
      </c>
      <c r="AG237" s="679" t="s">
        <v>1856</v>
      </c>
      <c r="AH237" s="679" t="s">
        <v>1866</v>
      </c>
      <c r="AI237" s="679">
        <v>25</v>
      </c>
      <c r="AJ237" s="679" t="s">
        <v>1899</v>
      </c>
      <c r="AK237" s="679" t="s">
        <v>1890</v>
      </c>
      <c r="AL237" s="679">
        <v>25</v>
      </c>
      <c r="AM237" s="679" t="s">
        <v>1900</v>
      </c>
      <c r="AN237" s="679" t="s">
        <v>1866</v>
      </c>
      <c r="AO237" s="679">
        <v>25</v>
      </c>
      <c r="AP237" s="679" t="s">
        <v>1901</v>
      </c>
      <c r="AQ237" s="679" t="s">
        <v>1902</v>
      </c>
      <c r="AR237" s="679">
        <v>25</v>
      </c>
      <c r="AS237" s="679"/>
      <c r="AT237" s="679"/>
      <c r="AU237" s="679"/>
      <c r="AV237" s="679"/>
      <c r="AW237" s="679"/>
      <c r="AX237" s="684"/>
      <c r="AY237" s="663"/>
      <c r="AZ237" s="663"/>
      <c r="BA237" s="663"/>
      <c r="BB237" s="663"/>
      <c r="BC237" s="663"/>
      <c r="BD237" s="663"/>
      <c r="BE237" s="663"/>
      <c r="BF237" s="663"/>
      <c r="BG237" s="663"/>
    </row>
    <row r="238" spans="1:59" s="664" customFormat="1" ht="118.8" x14ac:dyDescent="0.25">
      <c r="A238" s="769">
        <v>106</v>
      </c>
      <c r="B238" s="769" t="s">
        <v>1600</v>
      </c>
      <c r="C238" s="679"/>
      <c r="D238" s="782" t="s">
        <v>2271</v>
      </c>
      <c r="E238" s="783" t="s">
        <v>2281</v>
      </c>
      <c r="F238" s="783">
        <v>3477</v>
      </c>
      <c r="G238" s="783" t="s">
        <v>2447</v>
      </c>
      <c r="H238" s="783">
        <v>2002</v>
      </c>
      <c r="I238" s="783" t="s">
        <v>2448</v>
      </c>
      <c r="J238" s="784">
        <v>72502</v>
      </c>
      <c r="K238" s="783" t="s">
        <v>1329</v>
      </c>
      <c r="L238" s="783" t="s">
        <v>2275</v>
      </c>
      <c r="M238" s="783" t="s">
        <v>2449</v>
      </c>
      <c r="N238" s="783" t="s">
        <v>2450</v>
      </c>
      <c r="O238" s="783" t="s">
        <v>2451</v>
      </c>
      <c r="P238" s="783" t="s">
        <v>2452</v>
      </c>
      <c r="Q238" s="679">
        <v>38.79</v>
      </c>
      <c r="R238" s="783">
        <v>8.5299999999999994</v>
      </c>
      <c r="S238" s="679">
        <v>17.88</v>
      </c>
      <c r="T238" s="679">
        <v>12.38</v>
      </c>
      <c r="U238" s="679">
        <v>38.79</v>
      </c>
      <c r="V238" s="679">
        <v>100</v>
      </c>
      <c r="W238" s="783">
        <v>100</v>
      </c>
      <c r="X238" s="679" t="s">
        <v>1608</v>
      </c>
      <c r="Y238" s="679">
        <v>3</v>
      </c>
      <c r="Z238" s="679">
        <v>7</v>
      </c>
      <c r="AA238" s="679">
        <v>1</v>
      </c>
      <c r="AB238" s="679">
        <v>44</v>
      </c>
      <c r="AC238" s="783" t="s">
        <v>2453</v>
      </c>
      <c r="AD238" s="679"/>
      <c r="AE238" s="783">
        <v>5</v>
      </c>
      <c r="AF238" s="679">
        <v>100</v>
      </c>
      <c r="AG238" s="679" t="s">
        <v>2271</v>
      </c>
      <c r="AH238" s="679" t="s">
        <v>2281</v>
      </c>
      <c r="AI238" s="679">
        <v>50</v>
      </c>
      <c r="AJ238" s="679" t="s">
        <v>2282</v>
      </c>
      <c r="AK238" s="679" t="s">
        <v>2283</v>
      </c>
      <c r="AL238" s="679">
        <v>50</v>
      </c>
      <c r="AM238" s="679"/>
      <c r="AN238" s="679"/>
      <c r="AO238" s="679"/>
      <c r="AP238" s="679"/>
      <c r="AQ238" s="679"/>
      <c r="AR238" s="679"/>
      <c r="AS238" s="679"/>
      <c r="AT238" s="679"/>
      <c r="AU238" s="679"/>
      <c r="AV238" s="679"/>
      <c r="AW238" s="679"/>
      <c r="AX238" s="684"/>
      <c r="AY238" s="663"/>
      <c r="AZ238" s="663"/>
      <c r="BA238" s="663"/>
      <c r="BB238" s="663"/>
      <c r="BC238" s="663"/>
      <c r="BD238" s="663"/>
      <c r="BE238" s="663"/>
      <c r="BF238" s="663"/>
      <c r="BG238" s="663"/>
    </row>
    <row r="239" spans="1:59" s="664" customFormat="1" ht="224.4" x14ac:dyDescent="0.25">
      <c r="A239" s="769">
        <v>106</v>
      </c>
      <c r="B239" s="769" t="s">
        <v>1600</v>
      </c>
      <c r="C239" s="679"/>
      <c r="D239" s="782" t="s">
        <v>2454</v>
      </c>
      <c r="E239" s="783" t="s">
        <v>2455</v>
      </c>
      <c r="F239" s="783">
        <v>27819</v>
      </c>
      <c r="G239" s="783" t="s">
        <v>2456</v>
      </c>
      <c r="H239" s="783">
        <v>2015</v>
      </c>
      <c r="I239" s="783" t="s">
        <v>2457</v>
      </c>
      <c r="J239" s="784">
        <v>123789.21</v>
      </c>
      <c r="K239" s="783" t="s">
        <v>648</v>
      </c>
      <c r="L239" s="783" t="s">
        <v>2458</v>
      </c>
      <c r="M239" s="783" t="s">
        <v>2459</v>
      </c>
      <c r="N239" s="783" t="s">
        <v>2460</v>
      </c>
      <c r="O239" s="783" t="s">
        <v>2461</v>
      </c>
      <c r="P239" s="783" t="s">
        <v>2462</v>
      </c>
      <c r="Q239" s="679" t="s">
        <v>2463</v>
      </c>
      <c r="R239" s="783" t="s">
        <v>2464</v>
      </c>
      <c r="S239" s="679" t="s">
        <v>2465</v>
      </c>
      <c r="T239" s="679" t="s">
        <v>2465</v>
      </c>
      <c r="U239" s="679" t="s">
        <v>2463</v>
      </c>
      <c r="V239" s="679">
        <v>100</v>
      </c>
      <c r="W239" s="783">
        <v>100</v>
      </c>
      <c r="X239" s="679" t="s">
        <v>1608</v>
      </c>
      <c r="Y239" s="679">
        <v>6</v>
      </c>
      <c r="Z239" s="679">
        <v>1</v>
      </c>
      <c r="AA239" s="679">
        <v>4</v>
      </c>
      <c r="AB239" s="679">
        <v>14</v>
      </c>
      <c r="AC239" s="783" t="s">
        <v>2466</v>
      </c>
      <c r="AD239" s="679"/>
      <c r="AE239" s="783">
        <v>4</v>
      </c>
      <c r="AF239" s="679">
        <v>100</v>
      </c>
      <c r="AG239" s="679" t="s">
        <v>2454</v>
      </c>
      <c r="AH239" s="679" t="s">
        <v>2467</v>
      </c>
      <c r="AI239" s="679">
        <v>10</v>
      </c>
      <c r="AJ239" s="679" t="s">
        <v>2468</v>
      </c>
      <c r="AK239" s="679" t="s">
        <v>2455</v>
      </c>
      <c r="AL239" s="679">
        <v>60</v>
      </c>
      <c r="AM239" s="679" t="s">
        <v>2469</v>
      </c>
      <c r="AN239" s="679" t="s">
        <v>2455</v>
      </c>
      <c r="AO239" s="679">
        <v>10</v>
      </c>
      <c r="AP239" s="679" t="s">
        <v>2470</v>
      </c>
      <c r="AQ239" s="679" t="s">
        <v>2471</v>
      </c>
      <c r="AR239" s="679">
        <v>10</v>
      </c>
      <c r="AS239" s="679" t="s">
        <v>2472</v>
      </c>
      <c r="AT239" s="679" t="s">
        <v>2473</v>
      </c>
      <c r="AU239" s="679">
        <v>10</v>
      </c>
      <c r="AV239" s="679"/>
      <c r="AW239" s="679"/>
      <c r="AX239" s="684"/>
      <c r="AY239" s="663"/>
      <c r="AZ239" s="663"/>
      <c r="BA239" s="663"/>
      <c r="BB239" s="663"/>
      <c r="BC239" s="663"/>
      <c r="BD239" s="663"/>
      <c r="BE239" s="663"/>
      <c r="BF239" s="663"/>
      <c r="BG239" s="663"/>
    </row>
    <row r="240" spans="1:59" s="664" customFormat="1" ht="211.2" x14ac:dyDescent="0.25">
      <c r="A240" s="769">
        <v>106</v>
      </c>
      <c r="B240" s="769" t="s">
        <v>1600</v>
      </c>
      <c r="C240" s="679"/>
      <c r="D240" s="782" t="s">
        <v>2219</v>
      </c>
      <c r="E240" s="783" t="s">
        <v>2474</v>
      </c>
      <c r="F240" s="783">
        <v>3841</v>
      </c>
      <c r="G240" s="783" t="s">
        <v>2475</v>
      </c>
      <c r="H240" s="783">
        <v>2015</v>
      </c>
      <c r="I240" s="783" t="s">
        <v>2476</v>
      </c>
      <c r="J240" s="784">
        <v>142656.54999999999</v>
      </c>
      <c r="K240" s="783" t="s">
        <v>648</v>
      </c>
      <c r="L240" s="783" t="s">
        <v>2477</v>
      </c>
      <c r="M240" s="783" t="s">
        <v>2478</v>
      </c>
      <c r="N240" s="783" t="s">
        <v>2479</v>
      </c>
      <c r="O240" s="783" t="s">
        <v>2480</v>
      </c>
      <c r="P240" s="783" t="s">
        <v>2481</v>
      </c>
      <c r="Q240" s="679" t="s">
        <v>2482</v>
      </c>
      <c r="R240" s="783" t="s">
        <v>2483</v>
      </c>
      <c r="S240" s="679" t="s">
        <v>2484</v>
      </c>
      <c r="T240" s="679" t="s">
        <v>2484</v>
      </c>
      <c r="U240" s="679" t="s">
        <v>2485</v>
      </c>
      <c r="V240" s="679">
        <v>100</v>
      </c>
      <c r="W240" s="783">
        <v>100</v>
      </c>
      <c r="X240" s="679" t="s">
        <v>1608</v>
      </c>
      <c r="Y240" s="679">
        <v>6</v>
      </c>
      <c r="Z240" s="679">
        <v>1</v>
      </c>
      <c r="AA240" s="679">
        <v>4</v>
      </c>
      <c r="AB240" s="679">
        <v>14</v>
      </c>
      <c r="AC240" s="783" t="s">
        <v>2486</v>
      </c>
      <c r="AD240" s="679"/>
      <c r="AE240" s="783">
        <v>4</v>
      </c>
      <c r="AF240" s="679">
        <v>100</v>
      </c>
      <c r="AG240" s="679" t="s">
        <v>2219</v>
      </c>
      <c r="AH240" s="679" t="s">
        <v>2487</v>
      </c>
      <c r="AI240" s="679">
        <v>50</v>
      </c>
      <c r="AJ240" s="679" t="s">
        <v>2488</v>
      </c>
      <c r="AK240" s="679" t="s">
        <v>2489</v>
      </c>
      <c r="AL240" s="679">
        <v>25</v>
      </c>
      <c r="AM240" s="679" t="s">
        <v>2490</v>
      </c>
      <c r="AN240" s="679" t="s">
        <v>2491</v>
      </c>
      <c r="AO240" s="679">
        <v>25</v>
      </c>
      <c r="AP240" s="679"/>
      <c r="AQ240" s="679"/>
      <c r="AR240" s="679"/>
      <c r="AS240" s="679"/>
      <c r="AT240" s="679"/>
      <c r="AU240" s="679"/>
      <c r="AV240" s="679"/>
      <c r="AW240" s="679"/>
      <c r="AX240" s="684"/>
      <c r="AY240" s="663"/>
      <c r="AZ240" s="663"/>
      <c r="BA240" s="663"/>
      <c r="BB240" s="663"/>
      <c r="BC240" s="663"/>
      <c r="BD240" s="663"/>
      <c r="BE240" s="663"/>
      <c r="BF240" s="663"/>
      <c r="BG240" s="663"/>
    </row>
    <row r="241" spans="1:59" s="664" customFormat="1" ht="184.8" x14ac:dyDescent="0.25">
      <c r="A241" s="769">
        <v>106</v>
      </c>
      <c r="B241" s="769" t="s">
        <v>1600</v>
      </c>
      <c r="C241" s="679"/>
      <c r="D241" s="782" t="s">
        <v>1856</v>
      </c>
      <c r="E241" s="783" t="s">
        <v>2492</v>
      </c>
      <c r="F241" s="783">
        <v>18271</v>
      </c>
      <c r="G241" s="783" t="s">
        <v>2493</v>
      </c>
      <c r="H241" s="783">
        <v>2016</v>
      </c>
      <c r="I241" s="783" t="s">
        <v>2494</v>
      </c>
      <c r="J241" s="784">
        <v>122179.01</v>
      </c>
      <c r="K241" s="783" t="s">
        <v>648</v>
      </c>
      <c r="L241" s="783" t="s">
        <v>2495</v>
      </c>
      <c r="M241" s="783" t="s">
        <v>2496</v>
      </c>
      <c r="N241" s="783" t="s">
        <v>2497</v>
      </c>
      <c r="O241" s="783" t="s">
        <v>2498</v>
      </c>
      <c r="P241" s="783">
        <v>60700</v>
      </c>
      <c r="Q241" s="679">
        <v>12.06</v>
      </c>
      <c r="R241" s="783">
        <v>0.18</v>
      </c>
      <c r="S241" s="679">
        <v>17.88</v>
      </c>
      <c r="T241" s="679">
        <v>12.38</v>
      </c>
      <c r="U241" s="679">
        <v>12.06</v>
      </c>
      <c r="V241" s="679">
        <v>100</v>
      </c>
      <c r="W241" s="783">
        <v>97</v>
      </c>
      <c r="X241" s="679" t="s">
        <v>1608</v>
      </c>
      <c r="Y241" s="679">
        <v>3</v>
      </c>
      <c r="Z241" s="679">
        <v>10</v>
      </c>
      <c r="AA241" s="679">
        <v>5</v>
      </c>
      <c r="AB241" s="679">
        <v>44</v>
      </c>
      <c r="AC241" s="783" t="s">
        <v>2499</v>
      </c>
      <c r="AD241" s="679"/>
      <c r="AE241" s="783">
        <v>5</v>
      </c>
      <c r="AF241" s="679">
        <v>100</v>
      </c>
      <c r="AG241" s="679" t="s">
        <v>2500</v>
      </c>
      <c r="AH241" s="679" t="s">
        <v>2492</v>
      </c>
      <c r="AI241" s="679">
        <v>50</v>
      </c>
      <c r="AJ241" s="679" t="s">
        <v>2501</v>
      </c>
      <c r="AK241" s="679" t="s">
        <v>2502</v>
      </c>
      <c r="AL241" s="679">
        <v>50</v>
      </c>
      <c r="AM241" s="679"/>
      <c r="AN241" s="679"/>
      <c r="AO241" s="679"/>
      <c r="AP241" s="679"/>
      <c r="AQ241" s="679"/>
      <c r="AR241" s="679"/>
      <c r="AS241" s="679"/>
      <c r="AT241" s="679"/>
      <c r="AU241" s="679"/>
      <c r="AV241" s="679"/>
      <c r="AW241" s="679"/>
      <c r="AX241" s="684"/>
      <c r="AY241" s="663"/>
      <c r="AZ241" s="663"/>
      <c r="BA241" s="663"/>
      <c r="BB241" s="663"/>
      <c r="BC241" s="663"/>
      <c r="BD241" s="663"/>
      <c r="BE241" s="663"/>
      <c r="BF241" s="663"/>
      <c r="BG241" s="663"/>
    </row>
    <row r="242" spans="1:59" s="664" customFormat="1" ht="171.6" x14ac:dyDescent="0.25">
      <c r="A242" s="769">
        <v>106</v>
      </c>
      <c r="B242" s="769" t="s">
        <v>1600</v>
      </c>
      <c r="C242" s="679"/>
      <c r="D242" s="782" t="s">
        <v>1856</v>
      </c>
      <c r="E242" s="783" t="s">
        <v>2492</v>
      </c>
      <c r="F242" s="783">
        <v>18271</v>
      </c>
      <c r="G242" s="783" t="s">
        <v>2503</v>
      </c>
      <c r="H242" s="783">
        <v>2016</v>
      </c>
      <c r="I242" s="783" t="s">
        <v>2504</v>
      </c>
      <c r="J242" s="784">
        <v>56211.5</v>
      </c>
      <c r="K242" s="783" t="s">
        <v>648</v>
      </c>
      <c r="L242" s="783" t="s">
        <v>2505</v>
      </c>
      <c r="M242" s="783" t="s">
        <v>2506</v>
      </c>
      <c r="N242" s="783" t="s">
        <v>2507</v>
      </c>
      <c r="O242" s="783" t="s">
        <v>2508</v>
      </c>
      <c r="P242" s="783">
        <v>60492</v>
      </c>
      <c r="Q242" s="679">
        <v>6.77</v>
      </c>
      <c r="R242" s="783">
        <v>0.23</v>
      </c>
      <c r="S242" s="679">
        <v>17.88</v>
      </c>
      <c r="T242" s="679">
        <v>12.38</v>
      </c>
      <c r="U242" s="679">
        <v>6.77</v>
      </c>
      <c r="V242" s="679">
        <v>100</v>
      </c>
      <c r="W242" s="783">
        <v>98</v>
      </c>
      <c r="X242" s="679" t="s">
        <v>1608</v>
      </c>
      <c r="Y242" s="679">
        <v>3</v>
      </c>
      <c r="Z242" s="679">
        <v>4</v>
      </c>
      <c r="AA242" s="679">
        <v>4</v>
      </c>
      <c r="AB242" s="679">
        <v>44</v>
      </c>
      <c r="AC242" s="783" t="s">
        <v>2509</v>
      </c>
      <c r="AD242" s="679"/>
      <c r="AE242" s="783">
        <v>5</v>
      </c>
      <c r="AF242" s="679">
        <v>100</v>
      </c>
      <c r="AG242" s="679" t="s">
        <v>2500</v>
      </c>
      <c r="AH242" s="679" t="s">
        <v>2492</v>
      </c>
      <c r="AI242" s="679">
        <v>50</v>
      </c>
      <c r="AJ242" s="679" t="s">
        <v>2510</v>
      </c>
      <c r="AK242" s="679" t="s">
        <v>1857</v>
      </c>
      <c r="AL242" s="679">
        <v>25</v>
      </c>
      <c r="AM242" s="679" t="s">
        <v>2511</v>
      </c>
      <c r="AN242" s="679" t="s">
        <v>2492</v>
      </c>
      <c r="AO242" s="679">
        <v>25</v>
      </c>
      <c r="AP242" s="679"/>
      <c r="AQ242" s="679"/>
      <c r="AR242" s="679"/>
      <c r="AS242" s="679"/>
      <c r="AT242" s="679"/>
      <c r="AU242" s="679"/>
      <c r="AV242" s="679"/>
      <c r="AW242" s="679"/>
      <c r="AX242" s="684"/>
      <c r="AY242" s="663"/>
      <c r="AZ242" s="663"/>
      <c r="BA242" s="663"/>
      <c r="BB242" s="663"/>
      <c r="BC242" s="663"/>
      <c r="BD242" s="663"/>
      <c r="BE242" s="663"/>
      <c r="BF242" s="663"/>
      <c r="BG242" s="663"/>
    </row>
    <row r="243" spans="1:59" s="664" customFormat="1" ht="171.6" x14ac:dyDescent="0.25">
      <c r="A243" s="769">
        <v>106</v>
      </c>
      <c r="B243" s="769" t="s">
        <v>1600</v>
      </c>
      <c r="C243" s="679"/>
      <c r="D243" s="782" t="s">
        <v>1551</v>
      </c>
      <c r="E243" s="783" t="s">
        <v>2512</v>
      </c>
      <c r="F243" s="783">
        <v>3776</v>
      </c>
      <c r="G243" s="783" t="s">
        <v>2513</v>
      </c>
      <c r="H243" s="783">
        <v>2016</v>
      </c>
      <c r="I243" s="783" t="s">
        <v>2514</v>
      </c>
      <c r="J243" s="784">
        <v>284507.45</v>
      </c>
      <c r="K243" s="783" t="s">
        <v>648</v>
      </c>
      <c r="L243" s="783" t="s">
        <v>2515</v>
      </c>
      <c r="M243" s="783" t="s">
        <v>2516</v>
      </c>
      <c r="N243" s="783" t="s">
        <v>2517</v>
      </c>
      <c r="O243" s="783" t="s">
        <v>2518</v>
      </c>
      <c r="P243" s="783">
        <v>60664</v>
      </c>
      <c r="Q243" s="679">
        <v>57.29</v>
      </c>
      <c r="R243" s="783">
        <v>27.033000000000001</v>
      </c>
      <c r="S243" s="679">
        <v>17.88</v>
      </c>
      <c r="T243" s="679">
        <v>12.38</v>
      </c>
      <c r="U243" s="679">
        <v>57.29</v>
      </c>
      <c r="V243" s="679">
        <v>100</v>
      </c>
      <c r="W243" s="783">
        <v>100</v>
      </c>
      <c r="X243" s="679" t="s">
        <v>1608</v>
      </c>
      <c r="Y243" s="679">
        <v>4</v>
      </c>
      <c r="Z243" s="679">
        <v>5</v>
      </c>
      <c r="AA243" s="679">
        <v>4</v>
      </c>
      <c r="AB243" s="679">
        <v>10</v>
      </c>
      <c r="AC243" s="783" t="s">
        <v>2519</v>
      </c>
      <c r="AD243" s="679"/>
      <c r="AE243" s="783">
        <v>5</v>
      </c>
      <c r="AF243" s="679">
        <v>100</v>
      </c>
      <c r="AG243" s="679" t="s">
        <v>1551</v>
      </c>
      <c r="AH243" s="679" t="s">
        <v>2512</v>
      </c>
      <c r="AI243" s="679">
        <v>75</v>
      </c>
      <c r="AJ243" s="679" t="s">
        <v>2520</v>
      </c>
      <c r="AK243" s="679" t="s">
        <v>1622</v>
      </c>
      <c r="AL243" s="679">
        <v>25</v>
      </c>
      <c r="AM243" s="679"/>
      <c r="AN243" s="679"/>
      <c r="AO243" s="679"/>
      <c r="AP243" s="679"/>
      <c r="AQ243" s="679"/>
      <c r="AR243" s="679"/>
      <c r="AS243" s="679"/>
      <c r="AT243" s="679"/>
      <c r="AU243" s="679"/>
      <c r="AV243" s="679"/>
      <c r="AW243" s="679"/>
      <c r="AX243" s="684"/>
      <c r="AY243" s="663"/>
      <c r="AZ243" s="663"/>
      <c r="BA243" s="663"/>
      <c r="BB243" s="663"/>
      <c r="BC243" s="663"/>
      <c r="BD243" s="663"/>
      <c r="BE243" s="663"/>
      <c r="BF243" s="663"/>
      <c r="BG243" s="663"/>
    </row>
    <row r="244" spans="1:59" s="664" customFormat="1" ht="264" x14ac:dyDescent="0.25">
      <c r="A244" s="769">
        <v>106</v>
      </c>
      <c r="B244" s="769" t="s">
        <v>1600</v>
      </c>
      <c r="C244" s="679"/>
      <c r="D244" s="782" t="s">
        <v>2069</v>
      </c>
      <c r="E244" s="783" t="s">
        <v>2070</v>
      </c>
      <c r="F244" s="783">
        <v>2013</v>
      </c>
      <c r="G244" s="783" t="s">
        <v>2521</v>
      </c>
      <c r="H244" s="783">
        <v>2016</v>
      </c>
      <c r="I244" s="783" t="s">
        <v>2522</v>
      </c>
      <c r="J244" s="784">
        <v>134836.21</v>
      </c>
      <c r="K244" s="783" t="s">
        <v>648</v>
      </c>
      <c r="L244" s="783" t="s">
        <v>2523</v>
      </c>
      <c r="M244" s="783" t="s">
        <v>2524</v>
      </c>
      <c r="N244" s="783" t="s">
        <v>2525</v>
      </c>
      <c r="O244" s="783" t="s">
        <v>2526</v>
      </c>
      <c r="P244" s="783" t="s">
        <v>2527</v>
      </c>
      <c r="Q244" s="679">
        <v>41.07</v>
      </c>
      <c r="R244" s="783">
        <v>10.81</v>
      </c>
      <c r="S244" s="679">
        <v>17.88</v>
      </c>
      <c r="T244" s="679">
        <v>12.38</v>
      </c>
      <c r="U244" s="679">
        <v>41.07</v>
      </c>
      <c r="V244" s="679">
        <v>100</v>
      </c>
      <c r="W244" s="783">
        <v>97</v>
      </c>
      <c r="X244" s="679" t="s">
        <v>1608</v>
      </c>
      <c r="Y244" s="679">
        <v>6</v>
      </c>
      <c r="Z244" s="785">
        <v>44202</v>
      </c>
      <c r="AA244" s="786">
        <v>38358</v>
      </c>
      <c r="AB244" s="679">
        <v>25</v>
      </c>
      <c r="AC244" s="783" t="s">
        <v>2528</v>
      </c>
      <c r="AD244" s="679"/>
      <c r="AE244" s="783">
        <v>4</v>
      </c>
      <c r="AF244" s="679">
        <v>100</v>
      </c>
      <c r="AG244" s="679" t="s">
        <v>2069</v>
      </c>
      <c r="AH244" s="679" t="s">
        <v>2529</v>
      </c>
      <c r="AI244" s="679"/>
      <c r="AJ244" s="679"/>
      <c r="AK244" s="679"/>
      <c r="AL244" s="679"/>
      <c r="AM244" s="679"/>
      <c r="AN244" s="679"/>
      <c r="AO244" s="679"/>
      <c r="AP244" s="679"/>
      <c r="AQ244" s="679"/>
      <c r="AR244" s="679"/>
      <c r="AS244" s="679"/>
      <c r="AT244" s="679"/>
      <c r="AU244" s="679"/>
      <c r="AV244" s="679"/>
      <c r="AW244" s="679"/>
      <c r="AX244" s="684"/>
      <c r="AY244" s="663"/>
      <c r="AZ244" s="663"/>
      <c r="BA244" s="663"/>
      <c r="BB244" s="663"/>
      <c r="BC244" s="663"/>
      <c r="BD244" s="663"/>
      <c r="BE244" s="663"/>
      <c r="BF244" s="663"/>
      <c r="BG244" s="663"/>
    </row>
    <row r="245" spans="1:59" s="664" customFormat="1" ht="211.2" x14ac:dyDescent="0.25">
      <c r="A245" s="769">
        <v>106</v>
      </c>
      <c r="B245" s="769" t="s">
        <v>1600</v>
      </c>
      <c r="C245" s="679"/>
      <c r="D245" s="782" t="s">
        <v>1339</v>
      </c>
      <c r="E245" s="783" t="s">
        <v>1697</v>
      </c>
      <c r="F245" s="783">
        <v>4540</v>
      </c>
      <c r="G245" s="783" t="s">
        <v>2530</v>
      </c>
      <c r="H245" s="783">
        <v>2016</v>
      </c>
      <c r="I245" s="783" t="s">
        <v>2531</v>
      </c>
      <c r="J245" s="784">
        <v>94056.41</v>
      </c>
      <c r="K245" s="783" t="s">
        <v>648</v>
      </c>
      <c r="L245" s="783" t="s">
        <v>2532</v>
      </c>
      <c r="M245" s="783" t="s">
        <v>2533</v>
      </c>
      <c r="N245" s="783" t="s">
        <v>2534</v>
      </c>
      <c r="O245" s="783" t="s">
        <v>2535</v>
      </c>
      <c r="P245" s="783" t="s">
        <v>2536</v>
      </c>
      <c r="Q245" s="679">
        <v>10.8</v>
      </c>
      <c r="R245" s="783">
        <v>0.7</v>
      </c>
      <c r="S245" s="679">
        <v>17.88</v>
      </c>
      <c r="T245" s="679">
        <v>12.38</v>
      </c>
      <c r="U245" s="679">
        <v>10.8</v>
      </c>
      <c r="V245" s="679">
        <v>100</v>
      </c>
      <c r="W245" s="783">
        <v>86</v>
      </c>
      <c r="X245" s="679" t="s">
        <v>1608</v>
      </c>
      <c r="Y245" s="679"/>
      <c r="Z245" s="679"/>
      <c r="AA245" s="679"/>
      <c r="AB245" s="679"/>
      <c r="AC245" s="783" t="s">
        <v>2537</v>
      </c>
      <c r="AD245" s="679"/>
      <c r="AE245" s="783">
        <v>5</v>
      </c>
      <c r="AF245" s="679">
        <v>100</v>
      </c>
      <c r="AG245" s="679" t="s">
        <v>2538</v>
      </c>
      <c r="AH245" s="679" t="s">
        <v>2539</v>
      </c>
      <c r="AI245" s="679">
        <v>100</v>
      </c>
      <c r="AJ245" s="679"/>
      <c r="AK245" s="679"/>
      <c r="AL245" s="679"/>
      <c r="AM245" s="679"/>
      <c r="AN245" s="679"/>
      <c r="AO245" s="679"/>
      <c r="AP245" s="679"/>
      <c r="AQ245" s="679"/>
      <c r="AR245" s="679"/>
      <c r="AS245" s="679"/>
      <c r="AT245" s="679"/>
      <c r="AU245" s="679"/>
      <c r="AV245" s="679"/>
      <c r="AW245" s="679"/>
      <c r="AX245" s="684"/>
      <c r="AY245" s="663"/>
      <c r="AZ245" s="663"/>
      <c r="BA245" s="663"/>
      <c r="BB245" s="663"/>
      <c r="BC245" s="663"/>
      <c r="BD245" s="663"/>
      <c r="BE245" s="663"/>
      <c r="BF245" s="663"/>
      <c r="BG245" s="663"/>
    </row>
    <row r="246" spans="1:59" s="664" customFormat="1" ht="409.2" x14ac:dyDescent="0.25">
      <c r="A246" s="769">
        <v>106</v>
      </c>
      <c r="B246" s="769" t="s">
        <v>1600</v>
      </c>
      <c r="C246" s="679"/>
      <c r="D246" s="782" t="s">
        <v>1337</v>
      </c>
      <c r="E246" s="783" t="s">
        <v>1338</v>
      </c>
      <c r="F246" s="783">
        <v>3939</v>
      </c>
      <c r="G246" s="783" t="s">
        <v>2540</v>
      </c>
      <c r="H246" s="783">
        <v>2016</v>
      </c>
      <c r="I246" s="783" t="s">
        <v>2541</v>
      </c>
      <c r="J246" s="784">
        <v>595580.86</v>
      </c>
      <c r="K246" s="783" t="s">
        <v>648</v>
      </c>
      <c r="L246" s="783" t="s">
        <v>2542</v>
      </c>
      <c r="M246" s="783" t="s">
        <v>2543</v>
      </c>
      <c r="N246" s="783" t="s">
        <v>2544</v>
      </c>
      <c r="O246" s="783" t="s">
        <v>2545</v>
      </c>
      <c r="P246" s="783">
        <v>60901</v>
      </c>
      <c r="Q246" s="679">
        <v>120</v>
      </c>
      <c r="R246" s="783">
        <v>49</v>
      </c>
      <c r="S246" s="679">
        <v>53.73</v>
      </c>
      <c r="T246" s="679">
        <v>17.27</v>
      </c>
      <c r="U246" s="679">
        <v>120</v>
      </c>
      <c r="V246" s="679">
        <v>100</v>
      </c>
      <c r="W246" s="783">
        <v>95</v>
      </c>
      <c r="X246" s="679" t="s">
        <v>1608</v>
      </c>
      <c r="Y246" s="679">
        <v>3</v>
      </c>
      <c r="Z246" s="679">
        <v>9</v>
      </c>
      <c r="AA246" s="679">
        <v>2</v>
      </c>
      <c r="AB246" s="679">
        <v>44</v>
      </c>
      <c r="AC246" s="783" t="s">
        <v>2546</v>
      </c>
      <c r="AD246" s="679" t="s">
        <v>727</v>
      </c>
      <c r="AE246" s="783">
        <v>5</v>
      </c>
      <c r="AF246" s="679" t="s">
        <v>2547</v>
      </c>
      <c r="AG246" s="679" t="s">
        <v>1337</v>
      </c>
      <c r="AH246" s="679" t="s">
        <v>2548</v>
      </c>
      <c r="AI246" s="679">
        <v>75</v>
      </c>
      <c r="AJ246" s="679" t="s">
        <v>2549</v>
      </c>
      <c r="AK246" s="679" t="s">
        <v>2550</v>
      </c>
      <c r="AL246" s="679">
        <v>25</v>
      </c>
      <c r="AM246" s="679"/>
      <c r="AN246" s="679"/>
      <c r="AO246" s="679"/>
      <c r="AP246" s="679"/>
      <c r="AQ246" s="679"/>
      <c r="AR246" s="679"/>
      <c r="AS246" s="679"/>
      <c r="AT246" s="679"/>
      <c r="AU246" s="679"/>
      <c r="AV246" s="679"/>
      <c r="AW246" s="679"/>
      <c r="AX246" s="684"/>
      <c r="AY246" s="663"/>
      <c r="AZ246" s="663"/>
      <c r="BA246" s="663"/>
      <c r="BB246" s="663"/>
      <c r="BC246" s="663"/>
      <c r="BD246" s="663"/>
      <c r="BE246" s="663"/>
      <c r="BF246" s="663"/>
      <c r="BG246" s="663"/>
    </row>
    <row r="247" spans="1:59" s="664" customFormat="1" ht="224.4" x14ac:dyDescent="0.25">
      <c r="A247" s="769">
        <v>106</v>
      </c>
      <c r="B247" s="769" t="s">
        <v>1600</v>
      </c>
      <c r="C247" s="679"/>
      <c r="D247" s="782" t="s">
        <v>1634</v>
      </c>
      <c r="E247" s="783" t="s">
        <v>2551</v>
      </c>
      <c r="F247" s="783">
        <v>3438</v>
      </c>
      <c r="G247" s="783" t="s">
        <v>2552</v>
      </c>
      <c r="H247" s="783">
        <v>2016</v>
      </c>
      <c r="I247" s="783" t="s">
        <v>2011</v>
      </c>
      <c r="J247" s="784">
        <v>155049.95000000001</v>
      </c>
      <c r="K247" s="783" t="s">
        <v>648</v>
      </c>
      <c r="L247" s="783" t="s">
        <v>2012</v>
      </c>
      <c r="M247" s="783" t="s">
        <v>2013</v>
      </c>
      <c r="N247" s="783" t="s">
        <v>2014</v>
      </c>
      <c r="O247" s="783" t="s">
        <v>2015</v>
      </c>
      <c r="P247" s="783" t="s">
        <v>2553</v>
      </c>
      <c r="Q247" s="679">
        <v>46.71</v>
      </c>
      <c r="R247" s="783">
        <v>16.45</v>
      </c>
      <c r="S247" s="679">
        <v>17.88</v>
      </c>
      <c r="T247" s="679">
        <v>12.38</v>
      </c>
      <c r="U247" s="679">
        <v>46.71</v>
      </c>
      <c r="V247" s="679">
        <v>100</v>
      </c>
      <c r="W247" s="783">
        <v>100</v>
      </c>
      <c r="X247" s="679" t="s">
        <v>1608</v>
      </c>
      <c r="Y247" s="679">
        <v>6</v>
      </c>
      <c r="Z247" s="679">
        <v>6</v>
      </c>
      <c r="AA247" s="679">
        <v>6</v>
      </c>
      <c r="AB247" s="679">
        <v>14</v>
      </c>
      <c r="AC247" s="783" t="s">
        <v>2554</v>
      </c>
      <c r="AD247" s="679"/>
      <c r="AE247" s="783">
        <v>4</v>
      </c>
      <c r="AF247" s="679">
        <v>100</v>
      </c>
      <c r="AG247" s="679"/>
      <c r="AH247" s="679" t="s">
        <v>1621</v>
      </c>
      <c r="AI247" s="679"/>
      <c r="AJ247" s="679"/>
      <c r="AK247" s="679"/>
      <c r="AL247" s="679"/>
      <c r="AM247" s="679"/>
      <c r="AN247" s="679"/>
      <c r="AO247" s="679"/>
      <c r="AP247" s="679"/>
      <c r="AQ247" s="679"/>
      <c r="AR247" s="679"/>
      <c r="AS247" s="679"/>
      <c r="AT247" s="679"/>
      <c r="AU247" s="679"/>
      <c r="AV247" s="679"/>
      <c r="AW247" s="679"/>
      <c r="AX247" s="684"/>
      <c r="AY247" s="663"/>
      <c r="AZ247" s="663"/>
      <c r="BA247" s="663"/>
      <c r="BB247" s="663"/>
      <c r="BC247" s="663"/>
      <c r="BD247" s="663"/>
      <c r="BE247" s="663"/>
      <c r="BF247" s="663"/>
      <c r="BG247" s="663"/>
    </row>
    <row r="248" spans="1:59" s="664" customFormat="1" ht="237.6" x14ac:dyDescent="0.25">
      <c r="A248" s="769">
        <v>106</v>
      </c>
      <c r="B248" s="769" t="s">
        <v>1600</v>
      </c>
      <c r="C248" s="679"/>
      <c r="D248" s="782" t="s">
        <v>1610</v>
      </c>
      <c r="E248" s="783" t="s">
        <v>1840</v>
      </c>
      <c r="F248" s="783">
        <v>9089</v>
      </c>
      <c r="G248" s="783" t="s">
        <v>2555</v>
      </c>
      <c r="H248" s="783">
        <v>2017</v>
      </c>
      <c r="I248" s="783" t="s">
        <v>2556</v>
      </c>
      <c r="J248" s="784">
        <v>834346.88</v>
      </c>
      <c r="K248" s="783" t="s">
        <v>648</v>
      </c>
      <c r="L248" s="783" t="s">
        <v>2557</v>
      </c>
      <c r="M248" s="783" t="s">
        <v>2558</v>
      </c>
      <c r="N248" s="783" t="s">
        <v>2559</v>
      </c>
      <c r="O248" s="783" t="s">
        <v>2560</v>
      </c>
      <c r="P248" s="783">
        <v>62061</v>
      </c>
      <c r="Q248" s="679" t="s">
        <v>2561</v>
      </c>
      <c r="R248" s="783">
        <v>82.77</v>
      </c>
      <c r="S248" s="679" t="s">
        <v>2562</v>
      </c>
      <c r="T248" s="679" t="s">
        <v>2563</v>
      </c>
      <c r="U248" s="679" t="s">
        <v>2561</v>
      </c>
      <c r="V248" s="679">
        <v>100</v>
      </c>
      <c r="W248" s="783">
        <v>77</v>
      </c>
      <c r="X248" s="679" t="s">
        <v>1608</v>
      </c>
      <c r="Y248" s="679"/>
      <c r="Z248" s="679"/>
      <c r="AA248" s="679"/>
      <c r="AB248" s="679"/>
      <c r="AC248" s="783" t="s">
        <v>2564</v>
      </c>
      <c r="AD248" s="679"/>
      <c r="AE248" s="783">
        <v>5</v>
      </c>
      <c r="AF248" s="679">
        <v>100</v>
      </c>
      <c r="AG248" s="679" t="s">
        <v>2307</v>
      </c>
      <c r="AH248" s="679" t="s">
        <v>2565</v>
      </c>
      <c r="AI248" s="679" t="s">
        <v>2566</v>
      </c>
      <c r="AJ248" s="679"/>
      <c r="AK248" s="679"/>
      <c r="AL248" s="679"/>
      <c r="AM248" s="679"/>
      <c r="AN248" s="679"/>
      <c r="AO248" s="679"/>
      <c r="AP248" s="679"/>
      <c r="AQ248" s="679"/>
      <c r="AR248" s="679"/>
      <c r="AS248" s="679"/>
      <c r="AT248" s="679"/>
      <c r="AU248" s="679"/>
      <c r="AV248" s="679"/>
      <c r="AW248" s="679"/>
      <c r="AX248" s="684"/>
      <c r="AY248" s="663"/>
      <c r="AZ248" s="663"/>
      <c r="BA248" s="663"/>
      <c r="BB248" s="663"/>
      <c r="BC248" s="663"/>
      <c r="BD248" s="663"/>
      <c r="BE248" s="663"/>
      <c r="BF248" s="663"/>
      <c r="BG248" s="663"/>
    </row>
    <row r="249" spans="1:59" s="664" customFormat="1" ht="316.8" x14ac:dyDescent="0.25">
      <c r="A249" s="769">
        <v>106</v>
      </c>
      <c r="B249" s="769" t="s">
        <v>1600</v>
      </c>
      <c r="C249" s="679"/>
      <c r="D249" s="782" t="s">
        <v>2219</v>
      </c>
      <c r="E249" s="783" t="s">
        <v>2567</v>
      </c>
      <c r="F249" s="783">
        <v>3111</v>
      </c>
      <c r="G249" s="783" t="s">
        <v>2568</v>
      </c>
      <c r="H249" s="783">
        <v>2017</v>
      </c>
      <c r="I249" s="783" t="s">
        <v>2569</v>
      </c>
      <c r="J249" s="784">
        <v>173296.16</v>
      </c>
      <c r="K249" s="783" t="s">
        <v>648</v>
      </c>
      <c r="L249" s="783" t="s">
        <v>2570</v>
      </c>
      <c r="M249" s="783" t="s">
        <v>2571</v>
      </c>
      <c r="N249" s="783" t="s">
        <v>2572</v>
      </c>
      <c r="O249" s="783" t="s">
        <v>2573</v>
      </c>
      <c r="P249" s="783">
        <v>62555</v>
      </c>
      <c r="Q249" s="679">
        <v>31.63</v>
      </c>
      <c r="R249" s="783">
        <v>17.190000000000001</v>
      </c>
      <c r="S249" s="679">
        <v>17.88</v>
      </c>
      <c r="T249" s="679">
        <v>12.38</v>
      </c>
      <c r="U249" s="679">
        <v>44.01</v>
      </c>
      <c r="V249" s="679">
        <v>80</v>
      </c>
      <c r="W249" s="783">
        <v>68</v>
      </c>
      <c r="X249" s="679" t="s">
        <v>1608</v>
      </c>
      <c r="Y249" s="679">
        <v>6</v>
      </c>
      <c r="Z249" s="679">
        <v>4</v>
      </c>
      <c r="AA249" s="679">
        <v>1</v>
      </c>
      <c r="AB249" s="679">
        <v>46</v>
      </c>
      <c r="AC249" s="783" t="s">
        <v>2574</v>
      </c>
      <c r="AD249" s="679">
        <v>12.38</v>
      </c>
      <c r="AE249" s="783">
        <v>5</v>
      </c>
      <c r="AF249" s="679">
        <v>100</v>
      </c>
      <c r="AG249" s="679" t="s">
        <v>2219</v>
      </c>
      <c r="AH249" s="679" t="s">
        <v>2575</v>
      </c>
      <c r="AI249" s="679">
        <v>100</v>
      </c>
      <c r="AJ249" s="679"/>
      <c r="AK249" s="679"/>
      <c r="AL249" s="679"/>
      <c r="AM249" s="679"/>
      <c r="AN249" s="679"/>
      <c r="AO249" s="679"/>
      <c r="AP249" s="679"/>
      <c r="AQ249" s="679"/>
      <c r="AR249" s="679"/>
      <c r="AS249" s="679"/>
      <c r="AT249" s="679"/>
      <c r="AU249" s="679"/>
      <c r="AV249" s="679"/>
      <c r="AW249" s="679"/>
      <c r="AX249" s="684"/>
      <c r="AY249" s="663"/>
      <c r="AZ249" s="663"/>
      <c r="BA249" s="663"/>
      <c r="BB249" s="663"/>
      <c r="BC249" s="663"/>
      <c r="BD249" s="663"/>
      <c r="BE249" s="663"/>
      <c r="BF249" s="663"/>
      <c r="BG249" s="663"/>
    </row>
    <row r="250" spans="1:59" s="664" customFormat="1" ht="303.60000000000002" x14ac:dyDescent="0.25">
      <c r="A250" s="769">
        <v>106</v>
      </c>
      <c r="B250" s="769" t="s">
        <v>1600</v>
      </c>
      <c r="C250" s="679"/>
      <c r="D250" s="782" t="s">
        <v>1698</v>
      </c>
      <c r="E250" s="783" t="s">
        <v>2576</v>
      </c>
      <c r="F250" s="783">
        <v>2885</v>
      </c>
      <c r="G250" s="783" t="s">
        <v>2577</v>
      </c>
      <c r="H250" s="783">
        <v>2017</v>
      </c>
      <c r="I250" s="783" t="s">
        <v>2578</v>
      </c>
      <c r="J250" s="784">
        <v>152286.88</v>
      </c>
      <c r="K250" s="783" t="s">
        <v>648</v>
      </c>
      <c r="L250" s="783" t="s">
        <v>2579</v>
      </c>
      <c r="M250" s="783" t="s">
        <v>2580</v>
      </c>
      <c r="N250" s="783" t="s">
        <v>2581</v>
      </c>
      <c r="O250" s="783" t="s">
        <v>2582</v>
      </c>
      <c r="P250" s="783" t="s">
        <v>2583</v>
      </c>
      <c r="Q250" s="679">
        <v>41.07</v>
      </c>
      <c r="R250" s="783">
        <v>15.11</v>
      </c>
      <c r="S250" s="679">
        <v>17.88</v>
      </c>
      <c r="T250" s="679">
        <v>18.899999999999999</v>
      </c>
      <c r="U250" s="679"/>
      <c r="V250" s="679">
        <v>100</v>
      </c>
      <c r="W250" s="783">
        <v>66</v>
      </c>
      <c r="X250" s="679" t="s">
        <v>1608</v>
      </c>
      <c r="Y250" s="679">
        <v>3</v>
      </c>
      <c r="Z250" s="679">
        <v>1</v>
      </c>
      <c r="AA250" s="679">
        <v>7</v>
      </c>
      <c r="AB250" s="679">
        <v>30</v>
      </c>
      <c r="AC250" s="783" t="s">
        <v>2584</v>
      </c>
      <c r="AD250" s="679"/>
      <c r="AE250" s="783">
        <v>5</v>
      </c>
      <c r="AF250" s="679">
        <v>100</v>
      </c>
      <c r="AG250" s="679" t="s">
        <v>1698</v>
      </c>
      <c r="AH250" s="679" t="s">
        <v>2576</v>
      </c>
      <c r="AI250" s="679"/>
      <c r="AJ250" s="679"/>
      <c r="AK250" s="679"/>
      <c r="AL250" s="679"/>
      <c r="AM250" s="679"/>
      <c r="AN250" s="679"/>
      <c r="AO250" s="679"/>
      <c r="AP250" s="679"/>
      <c r="AQ250" s="679"/>
      <c r="AR250" s="679"/>
      <c r="AS250" s="679"/>
      <c r="AT250" s="679"/>
      <c r="AU250" s="679"/>
      <c r="AV250" s="679"/>
      <c r="AW250" s="679"/>
      <c r="AX250" s="684"/>
      <c r="AY250" s="663"/>
      <c r="AZ250" s="663"/>
      <c r="BA250" s="663"/>
      <c r="BB250" s="663"/>
      <c r="BC250" s="663"/>
      <c r="BD250" s="663"/>
      <c r="BE250" s="663"/>
      <c r="BF250" s="663"/>
      <c r="BG250" s="663"/>
    </row>
    <row r="251" spans="1:59" s="664" customFormat="1" ht="409.6" x14ac:dyDescent="0.25">
      <c r="A251" s="769">
        <v>106</v>
      </c>
      <c r="B251" s="769" t="s">
        <v>1600</v>
      </c>
      <c r="C251" s="679"/>
      <c r="D251" s="782" t="s">
        <v>1337</v>
      </c>
      <c r="E251" s="783" t="s">
        <v>2349</v>
      </c>
      <c r="F251" s="783">
        <v>2935</v>
      </c>
      <c r="G251" s="783" t="s">
        <v>2585</v>
      </c>
      <c r="H251" s="783">
        <v>2017</v>
      </c>
      <c r="I251" s="783" t="s">
        <v>2586</v>
      </c>
      <c r="J251" s="784">
        <v>254512.59</v>
      </c>
      <c r="K251" s="783" t="s">
        <v>648</v>
      </c>
      <c r="L251" s="783" t="s">
        <v>2587</v>
      </c>
      <c r="M251" s="783" t="s">
        <v>2588</v>
      </c>
      <c r="N251" s="783" t="s">
        <v>2589</v>
      </c>
      <c r="O251" s="783" t="s">
        <v>2590</v>
      </c>
      <c r="P251" s="783">
        <v>62378</v>
      </c>
      <c r="Q251" s="679">
        <v>55.51</v>
      </c>
      <c r="R251" s="783">
        <v>25.25</v>
      </c>
      <c r="S251" s="679">
        <v>17.88</v>
      </c>
      <c r="T251" s="679">
        <v>12.38</v>
      </c>
      <c r="U251" s="679">
        <v>55.51</v>
      </c>
      <c r="V251" s="679">
        <v>100</v>
      </c>
      <c r="W251" s="783">
        <v>72</v>
      </c>
      <c r="X251" s="679" t="s">
        <v>1608</v>
      </c>
      <c r="Y251" s="679">
        <v>4</v>
      </c>
      <c r="Z251" s="679">
        <v>4</v>
      </c>
      <c r="AA251" s="679">
        <v>3</v>
      </c>
      <c r="AB251" s="679">
        <v>44</v>
      </c>
      <c r="AC251" s="783" t="s">
        <v>2591</v>
      </c>
      <c r="AD251" s="679">
        <v>46.2</v>
      </c>
      <c r="AE251" s="783">
        <v>5</v>
      </c>
      <c r="AF251" s="679">
        <v>100</v>
      </c>
      <c r="AG251" s="679" t="s">
        <v>1337</v>
      </c>
      <c r="AH251" s="679" t="s">
        <v>1338</v>
      </c>
      <c r="AI251" s="679">
        <v>100</v>
      </c>
      <c r="AJ251" s="679"/>
      <c r="AK251" s="679"/>
      <c r="AL251" s="679"/>
      <c r="AM251" s="679"/>
      <c r="AN251" s="679"/>
      <c r="AO251" s="679"/>
      <c r="AP251" s="679"/>
      <c r="AQ251" s="679"/>
      <c r="AR251" s="679"/>
      <c r="AS251" s="679"/>
      <c r="AT251" s="679"/>
      <c r="AU251" s="679"/>
      <c r="AV251" s="679"/>
      <c r="AW251" s="679"/>
      <c r="AX251" s="684"/>
      <c r="AY251" s="663"/>
      <c r="AZ251" s="663"/>
      <c r="BA251" s="663"/>
      <c r="BB251" s="663"/>
      <c r="BC251" s="663"/>
      <c r="BD251" s="663"/>
      <c r="BE251" s="663"/>
      <c r="BF251" s="663"/>
      <c r="BG251" s="663"/>
    </row>
    <row r="252" spans="1:59" s="664" customFormat="1" ht="92.4" x14ac:dyDescent="0.25">
      <c r="A252" s="769">
        <v>106</v>
      </c>
      <c r="B252" s="769" t="s">
        <v>1600</v>
      </c>
      <c r="C252" s="679"/>
      <c r="D252" s="782" t="s">
        <v>1856</v>
      </c>
      <c r="E252" s="783" t="s">
        <v>2592</v>
      </c>
      <c r="F252" s="783">
        <v>26463</v>
      </c>
      <c r="G252" s="783" t="s">
        <v>2593</v>
      </c>
      <c r="H252" s="783">
        <v>2018</v>
      </c>
      <c r="I252" s="783" t="s">
        <v>2594</v>
      </c>
      <c r="J252" s="784">
        <v>82381.83</v>
      </c>
      <c r="K252" s="783" t="s">
        <v>779</v>
      </c>
      <c r="L252" s="783" t="s">
        <v>2595</v>
      </c>
      <c r="M252" s="783" t="s">
        <v>2596</v>
      </c>
      <c r="N252" s="783" t="s">
        <v>2597</v>
      </c>
      <c r="O252" s="783" t="s">
        <v>2598</v>
      </c>
      <c r="P252" s="783">
        <v>64188</v>
      </c>
      <c r="Q252" s="679">
        <v>38.43</v>
      </c>
      <c r="R252" s="783">
        <v>8.17</v>
      </c>
      <c r="S252" s="679">
        <v>17.88</v>
      </c>
      <c r="T252" s="679">
        <v>12.38</v>
      </c>
      <c r="U252" s="679">
        <v>38.43</v>
      </c>
      <c r="V252" s="679">
        <v>100</v>
      </c>
      <c r="W252" s="783">
        <v>45</v>
      </c>
      <c r="X252" s="679" t="s">
        <v>1608</v>
      </c>
      <c r="Y252" s="679">
        <v>4</v>
      </c>
      <c r="Z252" s="679">
        <v>5</v>
      </c>
      <c r="AA252" s="679">
        <v>5</v>
      </c>
      <c r="AB252" s="679">
        <v>44</v>
      </c>
      <c r="AC252" s="783" t="s">
        <v>2599</v>
      </c>
      <c r="AD252" s="679"/>
      <c r="AE252" s="783">
        <v>5</v>
      </c>
      <c r="AF252" s="679">
        <v>100</v>
      </c>
      <c r="AG252" s="679" t="s">
        <v>1856</v>
      </c>
      <c r="AH252" s="679" t="s">
        <v>2600</v>
      </c>
      <c r="AI252" s="679">
        <v>75</v>
      </c>
      <c r="AJ252" s="679" t="s">
        <v>2601</v>
      </c>
      <c r="AK252" s="679" t="s">
        <v>2602</v>
      </c>
      <c r="AL252" s="679">
        <v>25</v>
      </c>
      <c r="AM252" s="679"/>
      <c r="AN252" s="679"/>
      <c r="AO252" s="679"/>
      <c r="AP252" s="679"/>
      <c r="AQ252" s="679"/>
      <c r="AR252" s="679"/>
      <c r="AS252" s="679"/>
      <c r="AT252" s="679"/>
      <c r="AU252" s="679"/>
      <c r="AV252" s="679"/>
      <c r="AW252" s="679"/>
      <c r="AX252" s="684"/>
      <c r="AY252" s="663"/>
      <c r="AZ252" s="663"/>
      <c r="BA252" s="663"/>
      <c r="BB252" s="663"/>
      <c r="BC252" s="663"/>
      <c r="BD252" s="663"/>
      <c r="BE252" s="663"/>
      <c r="BF252" s="663"/>
      <c r="BG252" s="663"/>
    </row>
    <row r="253" spans="1:59" s="664" customFormat="1" ht="264" x14ac:dyDescent="0.25">
      <c r="A253" s="769">
        <v>106</v>
      </c>
      <c r="B253" s="769" t="s">
        <v>1600</v>
      </c>
      <c r="C253" s="679"/>
      <c r="D253" s="782" t="s">
        <v>2069</v>
      </c>
      <c r="E253" s="783" t="s">
        <v>2070</v>
      </c>
      <c r="F253" s="783">
        <v>2013</v>
      </c>
      <c r="G253" s="783" t="s">
        <v>2603</v>
      </c>
      <c r="H253" s="783">
        <v>2018</v>
      </c>
      <c r="I253" s="783" t="s">
        <v>2604</v>
      </c>
      <c r="J253" s="784">
        <v>43274.99</v>
      </c>
      <c r="K253" s="783" t="s">
        <v>779</v>
      </c>
      <c r="L253" s="783" t="s">
        <v>2523</v>
      </c>
      <c r="M253" s="783" t="s">
        <v>2524</v>
      </c>
      <c r="N253" s="783" t="s">
        <v>2525</v>
      </c>
      <c r="O253" s="783" t="s">
        <v>2526</v>
      </c>
      <c r="P253" s="783">
        <v>64111</v>
      </c>
      <c r="Q253" s="679">
        <v>41.07</v>
      </c>
      <c r="R253" s="783">
        <v>4.29</v>
      </c>
      <c r="S253" s="679">
        <v>17.88</v>
      </c>
      <c r="T253" s="679">
        <v>18.899999999999999</v>
      </c>
      <c r="U253" s="679">
        <v>41.07</v>
      </c>
      <c r="V253" s="679">
        <v>100</v>
      </c>
      <c r="W253" s="783">
        <v>39</v>
      </c>
      <c r="X253" s="679" t="s">
        <v>1608</v>
      </c>
      <c r="Y253" s="679">
        <v>6</v>
      </c>
      <c r="Z253" s="679">
        <v>1</v>
      </c>
      <c r="AA253" s="679">
        <v>1</v>
      </c>
      <c r="AB253" s="679">
        <v>25</v>
      </c>
      <c r="AC253" s="783" t="s">
        <v>2605</v>
      </c>
      <c r="AD253" s="679"/>
      <c r="AE253" s="783">
        <v>4</v>
      </c>
      <c r="AF253" s="679">
        <v>100</v>
      </c>
      <c r="AG253" s="679" t="s">
        <v>2069</v>
      </c>
      <c r="AH253" s="679" t="s">
        <v>2529</v>
      </c>
      <c r="AI253" s="679"/>
      <c r="AJ253" s="679"/>
      <c r="AK253" s="679"/>
      <c r="AL253" s="679"/>
      <c r="AM253" s="679"/>
      <c r="AN253" s="679"/>
      <c r="AO253" s="679"/>
      <c r="AP253" s="679"/>
      <c r="AQ253" s="679"/>
      <c r="AR253" s="679"/>
      <c r="AS253" s="679"/>
      <c r="AT253" s="679"/>
      <c r="AU253" s="679"/>
      <c r="AV253" s="679"/>
      <c r="AW253" s="679"/>
      <c r="AX253" s="684"/>
      <c r="AY253" s="663"/>
      <c r="AZ253" s="663"/>
      <c r="BA253" s="663"/>
      <c r="BB253" s="663"/>
      <c r="BC253" s="663"/>
      <c r="BD253" s="663"/>
      <c r="BE253" s="663"/>
      <c r="BF253" s="663"/>
      <c r="BG253" s="663"/>
    </row>
    <row r="254" spans="1:59" s="664" customFormat="1" ht="382.8" x14ac:dyDescent="0.25">
      <c r="A254" s="769">
        <v>106</v>
      </c>
      <c r="B254" s="769" t="s">
        <v>1600</v>
      </c>
      <c r="C254" s="679"/>
      <c r="D254" s="782" t="s">
        <v>1698</v>
      </c>
      <c r="E254" s="783" t="s">
        <v>2606</v>
      </c>
      <c r="F254" s="783">
        <v>10373</v>
      </c>
      <c r="G254" s="783" t="s">
        <v>2607</v>
      </c>
      <c r="H254" s="783" t="s">
        <v>2608</v>
      </c>
      <c r="I254" s="783" t="s">
        <v>2609</v>
      </c>
      <c r="J254" s="784">
        <v>85582.16</v>
      </c>
      <c r="K254" s="783" t="s">
        <v>779</v>
      </c>
      <c r="L254" s="783" t="s">
        <v>2610</v>
      </c>
      <c r="M254" s="783" t="s">
        <v>2611</v>
      </c>
      <c r="N254" s="783" t="s">
        <v>2612</v>
      </c>
      <c r="O254" s="783" t="s">
        <v>2613</v>
      </c>
      <c r="P254" s="783" t="s">
        <v>2614</v>
      </c>
      <c r="Q254" s="679">
        <v>41.07</v>
      </c>
      <c r="R254" s="783">
        <v>8.59</v>
      </c>
      <c r="S254" s="679">
        <v>17.88</v>
      </c>
      <c r="T254" s="679">
        <v>18.899999999999999</v>
      </c>
      <c r="U254" s="679"/>
      <c r="V254" s="679">
        <v>100</v>
      </c>
      <c r="W254" s="783">
        <v>37</v>
      </c>
      <c r="X254" s="679" t="s">
        <v>1608</v>
      </c>
      <c r="Y254" s="679">
        <v>1</v>
      </c>
      <c r="Z254" s="679">
        <v>1</v>
      </c>
      <c r="AA254" s="679">
        <v>6</v>
      </c>
      <c r="AB254" s="679">
        <v>47</v>
      </c>
      <c r="AC254" s="783" t="s">
        <v>2615</v>
      </c>
      <c r="AD254" s="679"/>
      <c r="AE254" s="783">
        <v>5</v>
      </c>
      <c r="AF254" s="679">
        <v>100</v>
      </c>
      <c r="AG254" s="679" t="s">
        <v>1698</v>
      </c>
      <c r="AH254" s="679" t="s">
        <v>2606</v>
      </c>
      <c r="AI254" s="679"/>
      <c r="AJ254" s="679"/>
      <c r="AK254" s="679"/>
      <c r="AL254" s="679"/>
      <c r="AM254" s="679"/>
      <c r="AN254" s="679"/>
      <c r="AO254" s="679"/>
      <c r="AP254" s="679"/>
      <c r="AQ254" s="679"/>
      <c r="AR254" s="679"/>
      <c r="AS254" s="679"/>
      <c r="AT254" s="679"/>
      <c r="AU254" s="679"/>
      <c r="AV254" s="679"/>
      <c r="AW254" s="679"/>
      <c r="AX254" s="684"/>
      <c r="AY254" s="663"/>
      <c r="AZ254" s="663"/>
      <c r="BA254" s="663"/>
      <c r="BB254" s="663"/>
      <c r="BC254" s="663"/>
      <c r="BD254" s="663"/>
      <c r="BE254" s="663"/>
      <c r="BF254" s="663"/>
      <c r="BG254" s="663"/>
    </row>
    <row r="255" spans="1:59" s="664" customFormat="1" ht="171.6" x14ac:dyDescent="0.25">
      <c r="A255" s="769">
        <v>106</v>
      </c>
      <c r="B255" s="769" t="s">
        <v>1600</v>
      </c>
      <c r="C255" s="679"/>
      <c r="D255" s="782" t="s">
        <v>2171</v>
      </c>
      <c r="E255" s="783" t="s">
        <v>2172</v>
      </c>
      <c r="F255" s="783">
        <v>1896</v>
      </c>
      <c r="G255" s="783" t="s">
        <v>2616</v>
      </c>
      <c r="H255" s="783">
        <v>2019</v>
      </c>
      <c r="I255" s="783" t="s">
        <v>2617</v>
      </c>
      <c r="J255" s="784">
        <v>32963.629999999997</v>
      </c>
      <c r="K255" s="783" t="s">
        <v>779</v>
      </c>
      <c r="L255" s="783" t="s">
        <v>2175</v>
      </c>
      <c r="M255" s="783" t="s">
        <v>2176</v>
      </c>
      <c r="N255" s="783" t="s">
        <v>2618</v>
      </c>
      <c r="O255" s="783" t="s">
        <v>2619</v>
      </c>
      <c r="P255" s="783" t="s">
        <v>2620</v>
      </c>
      <c r="Q255" s="679">
        <v>42.47</v>
      </c>
      <c r="R255" s="783">
        <v>3.27</v>
      </c>
      <c r="S255" s="679">
        <v>17.88</v>
      </c>
      <c r="T255" s="679">
        <v>12.38</v>
      </c>
      <c r="U255" s="679">
        <v>42.47</v>
      </c>
      <c r="V255" s="679">
        <v>100</v>
      </c>
      <c r="W255" s="783">
        <v>71</v>
      </c>
      <c r="X255" s="679" t="s">
        <v>1608</v>
      </c>
      <c r="Y255" s="679">
        <v>6</v>
      </c>
      <c r="Z255" s="679">
        <v>1</v>
      </c>
      <c r="AA255" s="679">
        <v>4</v>
      </c>
      <c r="AB255" s="679">
        <v>14</v>
      </c>
      <c r="AC255" s="783" t="s">
        <v>2621</v>
      </c>
      <c r="AD255" s="679">
        <v>0</v>
      </c>
      <c r="AE255" s="783">
        <v>4</v>
      </c>
      <c r="AF255" s="679">
        <v>100</v>
      </c>
      <c r="AG255" s="679" t="s">
        <v>2622</v>
      </c>
      <c r="AH255" s="679" t="s">
        <v>2172</v>
      </c>
      <c r="AI255" s="679">
        <v>100</v>
      </c>
      <c r="AJ255" s="679"/>
      <c r="AK255" s="679"/>
      <c r="AL255" s="679"/>
      <c r="AM255" s="679"/>
      <c r="AN255" s="679"/>
      <c r="AO255" s="679"/>
      <c r="AP255" s="679"/>
      <c r="AQ255" s="679"/>
      <c r="AR255" s="679"/>
      <c r="AS255" s="679"/>
      <c r="AT255" s="679"/>
      <c r="AU255" s="679"/>
      <c r="AV255" s="679"/>
      <c r="AW255" s="679"/>
      <c r="AX255" s="684"/>
      <c r="AY255" s="663"/>
      <c r="AZ255" s="663"/>
      <c r="BA255" s="663"/>
      <c r="BB255" s="663"/>
      <c r="BC255" s="663"/>
      <c r="BD255" s="663"/>
      <c r="BE255" s="663"/>
      <c r="BF255" s="663"/>
      <c r="BG255" s="663"/>
    </row>
    <row r="256" spans="1:59" s="664" customFormat="1" ht="105.6" x14ac:dyDescent="0.25">
      <c r="A256" s="769">
        <v>106</v>
      </c>
      <c r="B256" s="769" t="s">
        <v>1600</v>
      </c>
      <c r="C256" s="679"/>
      <c r="D256" s="782" t="s">
        <v>1856</v>
      </c>
      <c r="E256" s="783" t="s">
        <v>2492</v>
      </c>
      <c r="F256" s="783">
        <v>18271</v>
      </c>
      <c r="G256" s="783" t="s">
        <v>2623</v>
      </c>
      <c r="H256" s="783">
        <v>2019</v>
      </c>
      <c r="I256" s="783" t="s">
        <v>2624</v>
      </c>
      <c r="J256" s="784">
        <v>121274.62</v>
      </c>
      <c r="K256" s="783" t="s">
        <v>779</v>
      </c>
      <c r="L256" s="783" t="s">
        <v>2595</v>
      </c>
      <c r="M256" s="783" t="s">
        <v>2596</v>
      </c>
      <c r="N256" s="783" t="s">
        <v>2625</v>
      </c>
      <c r="O256" s="783" t="s">
        <v>2626</v>
      </c>
      <c r="P256" s="783">
        <v>64430</v>
      </c>
      <c r="Q256" s="679">
        <v>42.29</v>
      </c>
      <c r="R256" s="783">
        <v>12.03</v>
      </c>
      <c r="S256" s="679">
        <v>17.88</v>
      </c>
      <c r="T256" s="679">
        <v>12.38</v>
      </c>
      <c r="U256" s="679">
        <v>42.29</v>
      </c>
      <c r="V256" s="679">
        <v>100</v>
      </c>
      <c r="W256" s="783">
        <v>42</v>
      </c>
      <c r="X256" s="679" t="s">
        <v>1608</v>
      </c>
      <c r="Y256" s="679">
        <v>3</v>
      </c>
      <c r="Z256" s="679">
        <v>2</v>
      </c>
      <c r="AA256" s="679">
        <v>3</v>
      </c>
      <c r="AB256" s="679">
        <v>44</v>
      </c>
      <c r="AC256" s="783" t="s">
        <v>2627</v>
      </c>
      <c r="AD256" s="679"/>
      <c r="AE256" s="783">
        <v>5</v>
      </c>
      <c r="AF256" s="679">
        <v>100</v>
      </c>
      <c r="AG256" s="679" t="s">
        <v>1856</v>
      </c>
      <c r="AH256" s="679" t="s">
        <v>2600</v>
      </c>
      <c r="AI256" s="679">
        <v>75</v>
      </c>
      <c r="AJ256" s="679" t="s">
        <v>2601</v>
      </c>
      <c r="AK256" s="679" t="s">
        <v>2602</v>
      </c>
      <c r="AL256" s="679">
        <v>25</v>
      </c>
      <c r="AM256" s="679"/>
      <c r="AN256" s="679"/>
      <c r="AO256" s="679"/>
      <c r="AP256" s="679"/>
      <c r="AQ256" s="679"/>
      <c r="AR256" s="679"/>
      <c r="AS256" s="679"/>
      <c r="AT256" s="679"/>
      <c r="AU256" s="679"/>
      <c r="AV256" s="679"/>
      <c r="AW256" s="679"/>
      <c r="AX256" s="684"/>
      <c r="AY256" s="663"/>
      <c r="AZ256" s="663"/>
      <c r="BA256" s="663"/>
      <c r="BB256" s="663"/>
      <c r="BC256" s="663"/>
      <c r="BD256" s="663"/>
      <c r="BE256" s="663"/>
      <c r="BF256" s="663"/>
      <c r="BG256" s="663"/>
    </row>
    <row r="257" spans="1:59" s="664" customFormat="1" ht="224.4" x14ac:dyDescent="0.25">
      <c r="A257" s="769">
        <v>106</v>
      </c>
      <c r="B257" s="769" t="s">
        <v>1600</v>
      </c>
      <c r="C257" s="679"/>
      <c r="D257" s="782" t="s">
        <v>2219</v>
      </c>
      <c r="E257" s="783" t="s">
        <v>2487</v>
      </c>
      <c r="F257" s="783">
        <v>7025</v>
      </c>
      <c r="G257" s="783" t="s">
        <v>2628</v>
      </c>
      <c r="H257" s="783">
        <v>2019</v>
      </c>
      <c r="I257" s="783" t="s">
        <v>2629</v>
      </c>
      <c r="J257" s="784">
        <v>365948.95</v>
      </c>
      <c r="K257" s="783" t="s">
        <v>779</v>
      </c>
      <c r="L257" s="783" t="s">
        <v>2630</v>
      </c>
      <c r="M257" s="783" t="s">
        <v>2631</v>
      </c>
      <c r="N257" s="783" t="s">
        <v>2632</v>
      </c>
      <c r="O257" s="783" t="s">
        <v>2633</v>
      </c>
      <c r="P257" s="783" t="s">
        <v>2634</v>
      </c>
      <c r="Q257" s="679" t="s">
        <v>2635</v>
      </c>
      <c r="R257" s="783">
        <v>45.48</v>
      </c>
      <c r="S257" s="679" t="s">
        <v>2484</v>
      </c>
      <c r="T257" s="679" t="s">
        <v>2484</v>
      </c>
      <c r="U257" s="679" t="s">
        <v>2635</v>
      </c>
      <c r="V257" s="679">
        <v>100</v>
      </c>
      <c r="W257" s="783">
        <v>41</v>
      </c>
      <c r="X257" s="679" t="s">
        <v>2636</v>
      </c>
      <c r="Y257" s="679">
        <v>6</v>
      </c>
      <c r="Z257" s="679">
        <v>1</v>
      </c>
      <c r="AA257" s="679">
        <v>4</v>
      </c>
      <c r="AB257" s="679">
        <v>14</v>
      </c>
      <c r="AC257" s="783" t="s">
        <v>2637</v>
      </c>
      <c r="AD257" s="679"/>
      <c r="AE257" s="783" t="s">
        <v>2638</v>
      </c>
      <c r="AF257" s="679">
        <v>100</v>
      </c>
      <c r="AG257" s="679" t="s">
        <v>2219</v>
      </c>
      <c r="AH257" s="679" t="s">
        <v>2639</v>
      </c>
      <c r="AI257" s="679">
        <v>80</v>
      </c>
      <c r="AJ257" s="679" t="s">
        <v>2640</v>
      </c>
      <c r="AK257" s="679" t="s">
        <v>2487</v>
      </c>
      <c r="AL257" s="679">
        <v>20</v>
      </c>
      <c r="AM257" s="679"/>
      <c r="AN257" s="679"/>
      <c r="AO257" s="679"/>
      <c r="AP257" s="679"/>
      <c r="AQ257" s="679"/>
      <c r="AR257" s="679"/>
      <c r="AS257" s="679"/>
      <c r="AT257" s="679"/>
      <c r="AU257" s="679"/>
      <c r="AV257" s="679"/>
      <c r="AW257" s="679"/>
      <c r="AX257" s="684"/>
      <c r="AY257" s="663"/>
      <c r="AZ257" s="663"/>
      <c r="BA257" s="663"/>
      <c r="BB257" s="663"/>
      <c r="BC257" s="663"/>
      <c r="BD257" s="663"/>
      <c r="BE257" s="663"/>
      <c r="BF257" s="663"/>
      <c r="BG257" s="663"/>
    </row>
    <row r="258" spans="1:59" s="664" customFormat="1" ht="409.6" x14ac:dyDescent="0.25">
      <c r="A258" s="769">
        <v>106</v>
      </c>
      <c r="B258" s="769" t="s">
        <v>1600</v>
      </c>
      <c r="C258" s="679"/>
      <c r="D258" s="782" t="s">
        <v>2454</v>
      </c>
      <c r="E258" s="783" t="s">
        <v>2455</v>
      </c>
      <c r="F258" s="783">
        <v>27819</v>
      </c>
      <c r="G258" s="783" t="s">
        <v>2641</v>
      </c>
      <c r="H258" s="783">
        <v>2019</v>
      </c>
      <c r="I258" s="783" t="s">
        <v>2222</v>
      </c>
      <c r="J258" s="784">
        <v>365948.95</v>
      </c>
      <c r="K258" s="783" t="s">
        <v>779</v>
      </c>
      <c r="L258" s="783" t="s">
        <v>2642</v>
      </c>
      <c r="M258" s="783" t="s">
        <v>2643</v>
      </c>
      <c r="N258" s="783" t="s">
        <v>2644</v>
      </c>
      <c r="O258" s="783" t="s">
        <v>2645</v>
      </c>
      <c r="P258" s="783" t="s">
        <v>2634</v>
      </c>
      <c r="Q258" s="679" t="s">
        <v>2482</v>
      </c>
      <c r="R258" s="783">
        <v>45.48</v>
      </c>
      <c r="S258" s="679" t="s">
        <v>2484</v>
      </c>
      <c r="T258" s="679" t="s">
        <v>2484</v>
      </c>
      <c r="U258" s="679" t="s">
        <v>2485</v>
      </c>
      <c r="V258" s="679">
        <v>100</v>
      </c>
      <c r="W258" s="783">
        <v>41</v>
      </c>
      <c r="X258" s="679" t="s">
        <v>2646</v>
      </c>
      <c r="Y258" s="679">
        <v>6</v>
      </c>
      <c r="Z258" s="679">
        <v>1</v>
      </c>
      <c r="AA258" s="679">
        <v>4</v>
      </c>
      <c r="AB258" s="679">
        <v>14</v>
      </c>
      <c r="AC258" s="783" t="s">
        <v>2647</v>
      </c>
      <c r="AD258" s="679"/>
      <c r="AE258" s="783" t="s">
        <v>2638</v>
      </c>
      <c r="AF258" s="679">
        <v>100</v>
      </c>
      <c r="AG258" s="679" t="s">
        <v>2454</v>
      </c>
      <c r="AH258" s="679" t="s">
        <v>2467</v>
      </c>
      <c r="AI258" s="679">
        <v>10</v>
      </c>
      <c r="AJ258" s="679" t="s">
        <v>2468</v>
      </c>
      <c r="AK258" s="679" t="s">
        <v>2467</v>
      </c>
      <c r="AL258" s="679">
        <v>60</v>
      </c>
      <c r="AM258" s="679" t="s">
        <v>2648</v>
      </c>
      <c r="AN258" s="679" t="s">
        <v>2649</v>
      </c>
      <c r="AO258" s="679">
        <v>10</v>
      </c>
      <c r="AP258" s="679" t="s">
        <v>2650</v>
      </c>
      <c r="AQ258" s="679" t="s">
        <v>2651</v>
      </c>
      <c r="AR258" s="679">
        <v>10</v>
      </c>
      <c r="AS258" s="679" t="s">
        <v>2652</v>
      </c>
      <c r="AT258" s="679" t="s">
        <v>2467</v>
      </c>
      <c r="AU258" s="679">
        <v>5</v>
      </c>
      <c r="AV258" s="679" t="s">
        <v>2653</v>
      </c>
      <c r="AW258" s="679" t="s">
        <v>2473</v>
      </c>
      <c r="AX258" s="684">
        <v>5</v>
      </c>
      <c r="AY258" s="663"/>
      <c r="AZ258" s="663"/>
      <c r="BA258" s="663"/>
      <c r="BB258" s="663"/>
      <c r="BC258" s="663"/>
      <c r="BD258" s="663"/>
      <c r="BE258" s="663"/>
      <c r="BF258" s="663"/>
      <c r="BG258" s="663"/>
    </row>
    <row r="259" spans="1:59" s="664" customFormat="1" ht="171.6" x14ac:dyDescent="0.25">
      <c r="A259" s="769">
        <v>106</v>
      </c>
      <c r="B259" s="769" t="s">
        <v>1600</v>
      </c>
      <c r="C259" s="679"/>
      <c r="D259" s="782" t="s">
        <v>1634</v>
      </c>
      <c r="E259" s="783" t="s">
        <v>2654</v>
      </c>
      <c r="F259" s="783">
        <v>16354</v>
      </c>
      <c r="G259" s="783" t="s">
        <v>2655</v>
      </c>
      <c r="H259" s="783">
        <v>2019</v>
      </c>
      <c r="I259" s="783" t="s">
        <v>2656</v>
      </c>
      <c r="J259" s="784">
        <v>140324.81</v>
      </c>
      <c r="K259" s="783" t="s">
        <v>779</v>
      </c>
      <c r="L259" s="783" t="s">
        <v>2657</v>
      </c>
      <c r="M259" s="783" t="s">
        <v>2658</v>
      </c>
      <c r="N259" s="783" t="s">
        <v>2659</v>
      </c>
      <c r="O259" s="783" t="s">
        <v>2660</v>
      </c>
      <c r="P259" s="783">
        <v>65412</v>
      </c>
      <c r="Q259" s="679">
        <v>46.3</v>
      </c>
      <c r="R259" s="783">
        <v>14.12</v>
      </c>
      <c r="S259" s="679">
        <v>17.88</v>
      </c>
      <c r="T259" s="679">
        <v>14.3</v>
      </c>
      <c r="U259" s="679">
        <v>46.3</v>
      </c>
      <c r="V259" s="679">
        <v>100</v>
      </c>
      <c r="W259" s="783">
        <v>30</v>
      </c>
      <c r="X259" s="679" t="s">
        <v>1608</v>
      </c>
      <c r="Y259" s="679">
        <v>4</v>
      </c>
      <c r="Z259" s="679">
        <v>2</v>
      </c>
      <c r="AA259" s="679">
        <v>4</v>
      </c>
      <c r="AB259" s="679">
        <v>38</v>
      </c>
      <c r="AC259" s="783" t="s">
        <v>2661</v>
      </c>
      <c r="AD259" s="679">
        <v>47.47</v>
      </c>
      <c r="AE259" s="783">
        <v>5</v>
      </c>
      <c r="AF259" s="679">
        <v>100</v>
      </c>
      <c r="AG259" s="679" t="s">
        <v>1634</v>
      </c>
      <c r="AH259" s="679" t="s">
        <v>2662</v>
      </c>
      <c r="AI259" s="679">
        <v>100</v>
      </c>
      <c r="AJ259" s="679"/>
      <c r="AK259" s="679"/>
      <c r="AL259" s="679"/>
      <c r="AM259" s="679"/>
      <c r="AN259" s="679"/>
      <c r="AO259" s="679"/>
      <c r="AP259" s="679"/>
      <c r="AQ259" s="679"/>
      <c r="AR259" s="679"/>
      <c r="AS259" s="679"/>
      <c r="AT259" s="679"/>
      <c r="AU259" s="679"/>
      <c r="AV259" s="679"/>
      <c r="AW259" s="679"/>
      <c r="AX259" s="684"/>
      <c r="AY259" s="663"/>
      <c r="AZ259" s="663"/>
      <c r="BA259" s="663"/>
      <c r="BB259" s="663"/>
      <c r="BC259" s="663"/>
      <c r="BD259" s="663"/>
      <c r="BE259" s="663"/>
      <c r="BF259" s="663"/>
      <c r="BG259" s="663"/>
    </row>
    <row r="260" spans="1:59" s="664" customFormat="1" ht="303.60000000000002" x14ac:dyDescent="0.25">
      <c r="A260" s="769">
        <v>106</v>
      </c>
      <c r="B260" s="769" t="s">
        <v>1600</v>
      </c>
      <c r="C260" s="679"/>
      <c r="D260" s="782" t="s">
        <v>2126</v>
      </c>
      <c r="E260" s="783" t="s">
        <v>2663</v>
      </c>
      <c r="F260" s="783">
        <v>13311</v>
      </c>
      <c r="G260" s="783" t="s">
        <v>2664</v>
      </c>
      <c r="H260" s="783">
        <v>2019</v>
      </c>
      <c r="I260" s="783" t="s">
        <v>2665</v>
      </c>
      <c r="J260" s="784">
        <v>27848.21</v>
      </c>
      <c r="K260" s="783" t="s">
        <v>779</v>
      </c>
      <c r="L260" s="783" t="s">
        <v>2666</v>
      </c>
      <c r="M260" s="783" t="s">
        <v>2667</v>
      </c>
      <c r="N260" s="783" t="s">
        <v>2668</v>
      </c>
      <c r="O260" s="783" t="s">
        <v>2669</v>
      </c>
      <c r="P260" s="783" t="s">
        <v>2670</v>
      </c>
      <c r="Q260" s="679">
        <v>43.46</v>
      </c>
      <c r="R260" s="783">
        <v>3.08</v>
      </c>
      <c r="S260" s="679">
        <v>17.88</v>
      </c>
      <c r="T260" s="679">
        <v>22.5</v>
      </c>
      <c r="U260" s="679">
        <v>43.46</v>
      </c>
      <c r="V260" s="679">
        <v>1</v>
      </c>
      <c r="W260" s="783">
        <v>31</v>
      </c>
      <c r="X260" s="679" t="s">
        <v>2671</v>
      </c>
      <c r="Y260" s="679">
        <v>1</v>
      </c>
      <c r="Z260" s="679">
        <v>7</v>
      </c>
      <c r="AA260" s="679">
        <v>1</v>
      </c>
      <c r="AB260" s="679">
        <v>44</v>
      </c>
      <c r="AC260" s="783" t="s">
        <v>2672</v>
      </c>
      <c r="AD260" s="679"/>
      <c r="AE260" s="783" t="s">
        <v>2673</v>
      </c>
      <c r="AF260" s="679"/>
      <c r="AG260" s="679"/>
      <c r="AH260" s="679"/>
      <c r="AI260" s="679"/>
      <c r="AJ260" s="679"/>
      <c r="AK260" s="679"/>
      <c r="AL260" s="679"/>
      <c r="AM260" s="679"/>
      <c r="AN260" s="679"/>
      <c r="AO260" s="679"/>
      <c r="AP260" s="679"/>
      <c r="AQ260" s="679"/>
      <c r="AR260" s="679"/>
      <c r="AS260" s="679"/>
      <c r="AT260" s="679"/>
      <c r="AU260" s="679"/>
      <c r="AV260" s="679"/>
      <c r="AW260" s="679"/>
      <c r="AX260" s="684"/>
      <c r="AY260" s="663"/>
      <c r="AZ260" s="663"/>
      <c r="BA260" s="663"/>
      <c r="BB260" s="663"/>
      <c r="BC260" s="663"/>
      <c r="BD260" s="663"/>
      <c r="BE260" s="663"/>
      <c r="BF260" s="663"/>
      <c r="BG260" s="663"/>
    </row>
    <row r="261" spans="1:59" s="664" customFormat="1" ht="158.4" x14ac:dyDescent="0.25">
      <c r="A261" s="769">
        <v>106</v>
      </c>
      <c r="B261" s="769" t="s">
        <v>1600</v>
      </c>
      <c r="C261" s="679"/>
      <c r="D261" s="782" t="s">
        <v>1856</v>
      </c>
      <c r="E261" s="783" t="s">
        <v>1866</v>
      </c>
      <c r="F261" s="783">
        <v>10429</v>
      </c>
      <c r="G261" s="783" t="s">
        <v>2674</v>
      </c>
      <c r="H261" s="783">
        <v>2019</v>
      </c>
      <c r="I261" s="783" t="s">
        <v>2675</v>
      </c>
      <c r="J261" s="784">
        <v>83271.600000000006</v>
      </c>
      <c r="K261" s="783" t="s">
        <v>779</v>
      </c>
      <c r="L261" s="783" t="s">
        <v>2676</v>
      </c>
      <c r="M261" s="783" t="s">
        <v>2677</v>
      </c>
      <c r="N261" s="783" t="s">
        <v>2678</v>
      </c>
      <c r="O261" s="783" t="s">
        <v>2679</v>
      </c>
      <c r="P261" s="783">
        <v>65071</v>
      </c>
      <c r="Q261" s="679">
        <v>30.26</v>
      </c>
      <c r="R261" s="783">
        <v>8.6</v>
      </c>
      <c r="S261" s="679">
        <v>2.15</v>
      </c>
      <c r="T261" s="679">
        <v>21.98</v>
      </c>
      <c r="U261" s="679">
        <v>30.26</v>
      </c>
      <c r="V261" s="679">
        <v>100</v>
      </c>
      <c r="W261" s="783">
        <v>38</v>
      </c>
      <c r="X261" s="679" t="s">
        <v>2680</v>
      </c>
      <c r="Y261" s="679">
        <v>3</v>
      </c>
      <c r="Z261" s="679">
        <v>7</v>
      </c>
      <c r="AA261" s="679"/>
      <c r="AB261" s="679">
        <v>44</v>
      </c>
      <c r="AC261" s="783" t="s">
        <v>2681</v>
      </c>
      <c r="AD261" s="679"/>
      <c r="AE261" s="783">
        <v>5</v>
      </c>
      <c r="AF261" s="679">
        <v>100</v>
      </c>
      <c r="AG261" s="679" t="s">
        <v>1856</v>
      </c>
      <c r="AH261" s="679" t="s">
        <v>2682</v>
      </c>
      <c r="AI261" s="679">
        <v>75</v>
      </c>
      <c r="AJ261" s="679" t="s">
        <v>2683</v>
      </c>
      <c r="AK261" s="679" t="s">
        <v>2682</v>
      </c>
      <c r="AL261" s="679">
        <v>25</v>
      </c>
      <c r="AM261" s="679"/>
      <c r="AN261" s="679"/>
      <c r="AO261" s="679"/>
      <c r="AP261" s="679"/>
      <c r="AQ261" s="679"/>
      <c r="AR261" s="679"/>
      <c r="AS261" s="679"/>
      <c r="AT261" s="679"/>
      <c r="AU261" s="679"/>
      <c r="AV261" s="679"/>
      <c r="AW261" s="679"/>
      <c r="AX261" s="684"/>
      <c r="AY261" s="663"/>
      <c r="AZ261" s="663"/>
      <c r="BA261" s="663"/>
      <c r="BB261" s="663"/>
      <c r="BC261" s="663"/>
      <c r="BD261" s="663"/>
      <c r="BE261" s="663"/>
      <c r="BF261" s="663"/>
      <c r="BG261" s="663"/>
    </row>
    <row r="262" spans="1:59" s="664" customFormat="1" ht="224.4" x14ac:dyDescent="0.25">
      <c r="A262" s="769">
        <v>106</v>
      </c>
      <c r="B262" s="769" t="s">
        <v>1600</v>
      </c>
      <c r="C262" s="679"/>
      <c r="D262" s="782" t="s">
        <v>1634</v>
      </c>
      <c r="E262" s="783" t="s">
        <v>2009</v>
      </c>
      <c r="F262" s="783">
        <v>7525</v>
      </c>
      <c r="G262" s="783" t="s">
        <v>2684</v>
      </c>
      <c r="H262" s="783">
        <v>2019</v>
      </c>
      <c r="I262" s="783" t="s">
        <v>2685</v>
      </c>
      <c r="J262" s="784">
        <v>151040.29</v>
      </c>
      <c r="K262" s="783" t="s">
        <v>779</v>
      </c>
      <c r="L262" s="783" t="s">
        <v>2686</v>
      </c>
      <c r="M262" s="783" t="s">
        <v>2687</v>
      </c>
      <c r="N262" s="783" t="s">
        <v>2688</v>
      </c>
      <c r="O262" s="783" t="s">
        <v>2689</v>
      </c>
      <c r="P262" s="783" t="s">
        <v>2690</v>
      </c>
      <c r="Q262" s="679">
        <v>46.9</v>
      </c>
      <c r="R262" s="783">
        <v>19</v>
      </c>
      <c r="S262" s="679">
        <v>19.309999999999999</v>
      </c>
      <c r="T262" s="679">
        <v>12.38</v>
      </c>
      <c r="U262" s="679">
        <v>46.9</v>
      </c>
      <c r="V262" s="679">
        <v>100</v>
      </c>
      <c r="W262" s="783">
        <v>31</v>
      </c>
      <c r="X262" s="679" t="s">
        <v>1608</v>
      </c>
      <c r="Y262" s="679">
        <v>6</v>
      </c>
      <c r="Z262" s="679">
        <v>6</v>
      </c>
      <c r="AA262" s="679">
        <v>6</v>
      </c>
      <c r="AB262" s="679">
        <v>30</v>
      </c>
      <c r="AC262" s="783" t="s">
        <v>2691</v>
      </c>
      <c r="AD262" s="679"/>
      <c r="AE262" s="783">
        <v>4</v>
      </c>
      <c r="AF262" s="679">
        <v>100</v>
      </c>
      <c r="AG262" s="679"/>
      <c r="AH262" s="679" t="s">
        <v>1621</v>
      </c>
      <c r="AI262" s="679"/>
      <c r="AJ262" s="679"/>
      <c r="AK262" s="679"/>
      <c r="AL262" s="679"/>
      <c r="AM262" s="679"/>
      <c r="AN262" s="679"/>
      <c r="AO262" s="679"/>
      <c r="AP262" s="679"/>
      <c r="AQ262" s="679"/>
      <c r="AR262" s="679"/>
      <c r="AS262" s="679"/>
      <c r="AT262" s="679"/>
      <c r="AU262" s="679"/>
      <c r="AV262" s="679"/>
      <c r="AW262" s="679"/>
      <c r="AX262" s="684"/>
      <c r="AY262" s="663"/>
      <c r="AZ262" s="663"/>
      <c r="BA262" s="663"/>
      <c r="BB262" s="663"/>
      <c r="BC262" s="663"/>
      <c r="BD262" s="663"/>
      <c r="BE262" s="663"/>
      <c r="BF262" s="663"/>
      <c r="BG262" s="663"/>
    </row>
    <row r="263" spans="1:59" s="664" customFormat="1" ht="250.8" x14ac:dyDescent="0.25">
      <c r="A263" s="769">
        <v>106</v>
      </c>
      <c r="B263" s="769" t="s">
        <v>1600</v>
      </c>
      <c r="C263" s="679"/>
      <c r="D263" s="782" t="s">
        <v>1339</v>
      </c>
      <c r="E263" s="783" t="s">
        <v>1697</v>
      </c>
      <c r="F263" s="783">
        <v>4540</v>
      </c>
      <c r="G263" s="783" t="s">
        <v>2692</v>
      </c>
      <c r="H263" s="783">
        <v>2020</v>
      </c>
      <c r="I263" s="679" t="s">
        <v>2693</v>
      </c>
      <c r="J263" s="784">
        <v>387869.06</v>
      </c>
      <c r="K263" s="783" t="s">
        <v>779</v>
      </c>
      <c r="L263" s="679" t="s">
        <v>2694</v>
      </c>
      <c r="M263" s="679" t="s">
        <v>2695</v>
      </c>
      <c r="N263" s="679" t="s">
        <v>2696</v>
      </c>
      <c r="O263" s="679" t="s">
        <v>2697</v>
      </c>
      <c r="P263" s="783" t="s">
        <v>2698</v>
      </c>
      <c r="Q263" s="679">
        <v>67.2</v>
      </c>
      <c r="R263" s="783">
        <v>36.94</v>
      </c>
      <c r="S263" s="679">
        <v>17.88</v>
      </c>
      <c r="T263" s="679">
        <v>12.38</v>
      </c>
      <c r="U263" s="679">
        <v>67.2</v>
      </c>
      <c r="V263" s="679">
        <v>100</v>
      </c>
      <c r="W263" s="783">
        <v>9</v>
      </c>
      <c r="X263" s="679" t="s">
        <v>2699</v>
      </c>
      <c r="Y263" s="679">
        <v>1</v>
      </c>
      <c r="Z263" s="679">
        <v>2</v>
      </c>
      <c r="AA263" s="679">
        <v>1</v>
      </c>
      <c r="AB263" s="679">
        <v>47</v>
      </c>
      <c r="AC263" s="783" t="s">
        <v>2700</v>
      </c>
      <c r="AD263" s="679"/>
      <c r="AE263" s="783">
        <v>5</v>
      </c>
      <c r="AF263" s="679"/>
      <c r="AG263" s="679"/>
      <c r="AH263" s="679"/>
      <c r="AI263" s="679"/>
      <c r="AJ263" s="679"/>
      <c r="AK263" s="679"/>
      <c r="AL263" s="679"/>
      <c r="AM263" s="679"/>
      <c r="AN263" s="679"/>
      <c r="AO263" s="679"/>
      <c r="AP263" s="679"/>
      <c r="AQ263" s="679"/>
      <c r="AR263" s="679"/>
      <c r="AS263" s="679"/>
      <c r="AT263" s="679"/>
      <c r="AU263" s="679"/>
      <c r="AV263" s="679"/>
      <c r="AW263" s="679"/>
      <c r="AX263" s="684"/>
      <c r="AY263" s="663"/>
      <c r="AZ263" s="663"/>
      <c r="BA263" s="663"/>
      <c r="BB263" s="663"/>
      <c r="BC263" s="663"/>
      <c r="BD263" s="663"/>
      <c r="BE263" s="663"/>
      <c r="BF263" s="663"/>
      <c r="BG263" s="663"/>
    </row>
    <row r="264" spans="1:59" s="664" customFormat="1" ht="224.4" x14ac:dyDescent="0.25">
      <c r="A264" s="769">
        <v>106</v>
      </c>
      <c r="B264" s="769" t="s">
        <v>1600</v>
      </c>
      <c r="C264" s="679"/>
      <c r="D264" s="782" t="s">
        <v>740</v>
      </c>
      <c r="E264" s="783" t="s">
        <v>1966</v>
      </c>
      <c r="F264" s="783">
        <v>1515</v>
      </c>
      <c r="G264" s="783" t="s">
        <v>2701</v>
      </c>
      <c r="H264" s="783">
        <v>2020</v>
      </c>
      <c r="I264" s="679" t="s">
        <v>2702</v>
      </c>
      <c r="J264" s="784">
        <v>146081.32999999999</v>
      </c>
      <c r="K264" s="783" t="s">
        <v>779</v>
      </c>
      <c r="L264" s="679" t="s">
        <v>2703</v>
      </c>
      <c r="M264" s="679" t="s">
        <v>2704</v>
      </c>
      <c r="N264" s="679" t="s">
        <v>2705</v>
      </c>
      <c r="O264" s="679" t="s">
        <v>2706</v>
      </c>
      <c r="P264" s="783">
        <v>65499</v>
      </c>
      <c r="Q264" s="679">
        <v>61.99</v>
      </c>
      <c r="R264" s="783">
        <v>13.96</v>
      </c>
      <c r="S264" s="679">
        <v>25.52</v>
      </c>
      <c r="T264" s="679">
        <v>22.51</v>
      </c>
      <c r="U264" s="679">
        <v>61.990000000000009</v>
      </c>
      <c r="V264" s="679">
        <v>100</v>
      </c>
      <c r="W264" s="783">
        <v>28</v>
      </c>
      <c r="X264" s="679" t="s">
        <v>1608</v>
      </c>
      <c r="Y264" s="679"/>
      <c r="Z264" s="679"/>
      <c r="AA264" s="679"/>
      <c r="AB264" s="679"/>
      <c r="AC264" s="783" t="s">
        <v>2707</v>
      </c>
      <c r="AD264" s="679"/>
      <c r="AE264" s="783">
        <v>5</v>
      </c>
      <c r="AF264" s="679"/>
      <c r="AG264" s="679" t="s">
        <v>2708</v>
      </c>
      <c r="AH264" s="679" t="s">
        <v>2709</v>
      </c>
      <c r="AI264" s="679"/>
      <c r="AJ264" s="679" t="s">
        <v>740</v>
      </c>
      <c r="AK264" s="679" t="s">
        <v>2710</v>
      </c>
      <c r="AL264" s="679"/>
      <c r="AM264" s="679" t="s">
        <v>2271</v>
      </c>
      <c r="AN264" s="679" t="s">
        <v>2711</v>
      </c>
      <c r="AO264" s="679"/>
      <c r="AP264" s="679" t="s">
        <v>2712</v>
      </c>
      <c r="AQ264" s="679" t="s">
        <v>2711</v>
      </c>
      <c r="AR264" s="679"/>
      <c r="AS264" s="679"/>
      <c r="AT264" s="679"/>
      <c r="AU264" s="679"/>
      <c r="AV264" s="679"/>
      <c r="AW264" s="679"/>
      <c r="AX264" s="684"/>
      <c r="AY264" s="663"/>
      <c r="AZ264" s="663"/>
      <c r="BA264" s="663"/>
      <c r="BB264" s="663"/>
      <c r="BC264" s="663"/>
      <c r="BD264" s="663"/>
      <c r="BE264" s="663"/>
      <c r="BF264" s="663"/>
      <c r="BG264" s="663"/>
    </row>
    <row r="265" spans="1:59" s="664" customFormat="1" ht="118.8" x14ac:dyDescent="0.25">
      <c r="A265" s="769">
        <v>106</v>
      </c>
      <c r="B265" s="769" t="s">
        <v>1600</v>
      </c>
      <c r="C265" s="679"/>
      <c r="D265" s="782" t="s">
        <v>1337</v>
      </c>
      <c r="E265" s="783" t="s">
        <v>2713</v>
      </c>
      <c r="F265" s="783">
        <v>14080</v>
      </c>
      <c r="G265" s="783" t="s">
        <v>2714</v>
      </c>
      <c r="H265" s="783">
        <v>2020</v>
      </c>
      <c r="I265" s="679" t="s">
        <v>2715</v>
      </c>
      <c r="J265" s="784">
        <v>112769.76</v>
      </c>
      <c r="K265" s="783" t="s">
        <v>779</v>
      </c>
      <c r="L265" s="679" t="s">
        <v>2716</v>
      </c>
      <c r="M265" s="679" t="s">
        <v>2717</v>
      </c>
      <c r="N265" s="679" t="s">
        <v>2718</v>
      </c>
      <c r="O265" s="679" t="s">
        <v>2719</v>
      </c>
      <c r="P265" s="783" t="s">
        <v>2720</v>
      </c>
      <c r="Q265" s="679">
        <v>42.3</v>
      </c>
      <c r="R265" s="783">
        <v>10.67</v>
      </c>
      <c r="S265" s="679">
        <v>4.7</v>
      </c>
      <c r="T265" s="679" t="s">
        <v>2563</v>
      </c>
      <c r="U265" s="679">
        <v>42.3</v>
      </c>
      <c r="V265" s="679">
        <v>80</v>
      </c>
      <c r="W265" s="783">
        <v>13</v>
      </c>
      <c r="X265" s="679" t="s">
        <v>1608</v>
      </c>
      <c r="Y265" s="679">
        <v>3</v>
      </c>
      <c r="Z265" s="679">
        <v>1</v>
      </c>
      <c r="AA265" s="679">
        <v>3</v>
      </c>
      <c r="AB265" s="679"/>
      <c r="AC265" s="783" t="s">
        <v>2721</v>
      </c>
      <c r="AD265" s="679"/>
      <c r="AE265" s="783">
        <v>5</v>
      </c>
      <c r="AF265" s="679"/>
      <c r="AG265" s="679"/>
      <c r="AH265" s="679"/>
      <c r="AI265" s="679"/>
      <c r="AJ265" s="679"/>
      <c r="AK265" s="679"/>
      <c r="AL265" s="679"/>
      <c r="AM265" s="679"/>
      <c r="AN265" s="679"/>
      <c r="AO265" s="679"/>
      <c r="AP265" s="679"/>
      <c r="AQ265" s="679"/>
      <c r="AR265" s="679"/>
      <c r="AS265" s="679"/>
      <c r="AT265" s="679"/>
      <c r="AU265" s="679"/>
      <c r="AV265" s="679"/>
      <c r="AW265" s="679"/>
      <c r="AX265" s="684"/>
      <c r="AY265" s="663"/>
      <c r="AZ265" s="663"/>
      <c r="BA265" s="663"/>
      <c r="BB265" s="663"/>
      <c r="BC265" s="663"/>
      <c r="BD265" s="663"/>
      <c r="BE265" s="663"/>
      <c r="BF265" s="663"/>
      <c r="BG265" s="663"/>
    </row>
    <row r="266" spans="1:59" s="664" customFormat="1" ht="145.19999999999999" x14ac:dyDescent="0.25">
      <c r="A266" s="769">
        <v>106</v>
      </c>
      <c r="B266" s="769" t="s">
        <v>1600</v>
      </c>
      <c r="C266" s="679"/>
      <c r="D266" s="782" t="s">
        <v>1753</v>
      </c>
      <c r="E266" s="783" t="s">
        <v>2722</v>
      </c>
      <c r="F266" s="783">
        <v>23567</v>
      </c>
      <c r="G266" s="783" t="s">
        <v>2723</v>
      </c>
      <c r="H266" s="783">
        <v>2020</v>
      </c>
      <c r="I266" s="679" t="s">
        <v>2724</v>
      </c>
      <c r="J266" s="784">
        <v>171441.48</v>
      </c>
      <c r="K266" s="783" t="s">
        <v>779</v>
      </c>
      <c r="L266" s="679" t="s">
        <v>2725</v>
      </c>
      <c r="M266" s="679" t="s">
        <v>2726</v>
      </c>
      <c r="N266" s="679" t="s">
        <v>2727</v>
      </c>
      <c r="O266" s="679" t="s">
        <v>2728</v>
      </c>
      <c r="P266" s="783" t="s">
        <v>2729</v>
      </c>
      <c r="Q266" s="679">
        <v>45.42</v>
      </c>
      <c r="R266" s="783">
        <v>20.420000000000002</v>
      </c>
      <c r="S266" s="679">
        <v>15</v>
      </c>
      <c r="T266" s="679">
        <v>10</v>
      </c>
      <c r="U266" s="679">
        <v>45.42</v>
      </c>
      <c r="V266" s="679">
        <v>100</v>
      </c>
      <c r="W266" s="783">
        <v>25</v>
      </c>
      <c r="X266" s="679" t="s">
        <v>2730</v>
      </c>
      <c r="Y266" s="679">
        <v>6</v>
      </c>
      <c r="Z266" s="679">
        <v>1</v>
      </c>
      <c r="AA266" s="679">
        <v>4</v>
      </c>
      <c r="AB266" s="679">
        <v>14</v>
      </c>
      <c r="AC266" s="783" t="s">
        <v>2731</v>
      </c>
      <c r="AD266" s="679"/>
      <c r="AE266" s="783">
        <v>4</v>
      </c>
      <c r="AF266" s="679">
        <v>100</v>
      </c>
      <c r="AG266" s="679" t="s">
        <v>1753</v>
      </c>
      <c r="AH266" s="679" t="s">
        <v>1754</v>
      </c>
      <c r="AI266" s="679">
        <v>33.299999999999997</v>
      </c>
      <c r="AJ266" s="679" t="s">
        <v>1744</v>
      </c>
      <c r="AK266" s="679" t="s">
        <v>2732</v>
      </c>
      <c r="AL266" s="679">
        <v>33.299999999999997</v>
      </c>
      <c r="AM266" s="679" t="s">
        <v>1755</v>
      </c>
      <c r="AN266" s="679" t="s">
        <v>2733</v>
      </c>
      <c r="AO266" s="679">
        <v>33.299999999999997</v>
      </c>
      <c r="AP266" s="679"/>
      <c r="AQ266" s="679"/>
      <c r="AR266" s="679"/>
      <c r="AS266" s="679"/>
      <c r="AT266" s="679"/>
      <c r="AU266" s="679"/>
      <c r="AV266" s="679"/>
      <c r="AW266" s="679"/>
      <c r="AX266" s="684"/>
      <c r="AY266" s="663"/>
      <c r="AZ266" s="663"/>
      <c r="BA266" s="663"/>
      <c r="BB266" s="663"/>
      <c r="BC266" s="663"/>
      <c r="BD266" s="663"/>
      <c r="BE266" s="663"/>
      <c r="BF266" s="663"/>
      <c r="BG266" s="663"/>
    </row>
    <row r="267" spans="1:59" s="664" customFormat="1" ht="105.6" x14ac:dyDescent="0.25">
      <c r="A267" s="769">
        <v>106</v>
      </c>
      <c r="B267" s="769" t="s">
        <v>1600</v>
      </c>
      <c r="C267" s="679"/>
      <c r="D267" s="782" t="s">
        <v>1676</v>
      </c>
      <c r="E267" s="783" t="s">
        <v>2734</v>
      </c>
      <c r="F267" s="783">
        <v>15735</v>
      </c>
      <c r="G267" s="783" t="s">
        <v>2735</v>
      </c>
      <c r="H267" s="783">
        <v>2020</v>
      </c>
      <c r="I267" s="679" t="s">
        <v>2736</v>
      </c>
      <c r="J267" s="784">
        <v>56127.44</v>
      </c>
      <c r="K267" s="783" t="s">
        <v>771</v>
      </c>
      <c r="L267" s="679" t="s">
        <v>2737</v>
      </c>
      <c r="M267" s="679" t="s">
        <v>2738</v>
      </c>
      <c r="N267" s="679" t="s">
        <v>2739</v>
      </c>
      <c r="O267" s="679" t="s">
        <v>2740</v>
      </c>
      <c r="P267" s="783" t="s">
        <v>2741</v>
      </c>
      <c r="Q267" s="679">
        <v>37.119999999999997</v>
      </c>
      <c r="R267" s="783">
        <v>6.86</v>
      </c>
      <c r="S267" s="679">
        <v>17.88</v>
      </c>
      <c r="T267" s="679">
        <v>12.38</v>
      </c>
      <c r="U267" s="679">
        <v>37.119999999999997</v>
      </c>
      <c r="V267" s="679">
        <v>70</v>
      </c>
      <c r="W267" s="783">
        <v>21</v>
      </c>
      <c r="X267" s="679" t="s">
        <v>1608</v>
      </c>
      <c r="Y267" s="679">
        <v>6</v>
      </c>
      <c r="Z267" s="679">
        <v>1</v>
      </c>
      <c r="AA267" s="679">
        <v>5</v>
      </c>
      <c r="AB267" s="679">
        <v>4</v>
      </c>
      <c r="AC267" s="783" t="s">
        <v>2742</v>
      </c>
      <c r="AD267" s="679"/>
      <c r="AE267" s="783" t="s">
        <v>2743</v>
      </c>
      <c r="AF267" s="679">
        <v>100</v>
      </c>
      <c r="AG267" s="679" t="s">
        <v>1686</v>
      </c>
      <c r="AH267" s="679" t="s">
        <v>2744</v>
      </c>
      <c r="AI267" s="679">
        <v>100</v>
      </c>
      <c r="AJ267" s="679"/>
      <c r="AK267" s="679"/>
      <c r="AL267" s="679"/>
      <c r="AM267" s="679"/>
      <c r="AN267" s="679"/>
      <c r="AO267" s="679"/>
      <c r="AP267" s="679"/>
      <c r="AQ267" s="679"/>
      <c r="AR267" s="679"/>
      <c r="AS267" s="679"/>
      <c r="AT267" s="679"/>
      <c r="AU267" s="679"/>
      <c r="AV267" s="679"/>
      <c r="AW267" s="679"/>
      <c r="AX267" s="684"/>
      <c r="AY267" s="663"/>
      <c r="AZ267" s="663"/>
      <c r="BA267" s="663"/>
      <c r="BB267" s="663"/>
      <c r="BC267" s="663"/>
      <c r="BD267" s="663"/>
      <c r="BE267" s="663"/>
      <c r="BF267" s="663"/>
      <c r="BG267" s="663"/>
    </row>
    <row r="268" spans="1:59" s="664" customFormat="1" ht="277.2" x14ac:dyDescent="0.25">
      <c r="A268" s="769">
        <v>106</v>
      </c>
      <c r="B268" s="769" t="s">
        <v>1600</v>
      </c>
      <c r="C268" s="679"/>
      <c r="D268" s="782" t="s">
        <v>2069</v>
      </c>
      <c r="E268" s="783" t="s">
        <v>2745</v>
      </c>
      <c r="F268" s="783">
        <v>23582</v>
      </c>
      <c r="G268" s="783" t="s">
        <v>2746</v>
      </c>
      <c r="H268" s="783">
        <v>2020</v>
      </c>
      <c r="I268" s="679" t="s">
        <v>2747</v>
      </c>
      <c r="J268" s="784">
        <v>156188.59</v>
      </c>
      <c r="K268" s="783" t="s">
        <v>771</v>
      </c>
      <c r="L268" s="679" t="s">
        <v>2748</v>
      </c>
      <c r="M268" s="679" t="s">
        <v>2749</v>
      </c>
      <c r="N268" s="679" t="s">
        <v>2750</v>
      </c>
      <c r="O268" s="679" t="s">
        <v>2751</v>
      </c>
      <c r="P268" s="783" t="s">
        <v>2752</v>
      </c>
      <c r="Q268" s="679">
        <v>57.35</v>
      </c>
      <c r="R268" s="783">
        <v>19.05</v>
      </c>
      <c r="S268" s="679">
        <v>17.88</v>
      </c>
      <c r="T268" s="679">
        <v>20.420000000000002</v>
      </c>
      <c r="U268" s="679">
        <v>57.35</v>
      </c>
      <c r="V268" s="679">
        <v>100</v>
      </c>
      <c r="W268" s="783">
        <v>5</v>
      </c>
      <c r="X268" s="679" t="s">
        <v>2753</v>
      </c>
      <c r="Y268" s="679">
        <v>6</v>
      </c>
      <c r="Z268" s="679">
        <v>1</v>
      </c>
      <c r="AA268" s="679">
        <v>1</v>
      </c>
      <c r="AB268" s="679">
        <v>25</v>
      </c>
      <c r="AC268" s="783" t="s">
        <v>2754</v>
      </c>
      <c r="AD268" s="679"/>
      <c r="AE268" s="783">
        <v>4</v>
      </c>
      <c r="AF268" s="679">
        <v>100</v>
      </c>
      <c r="AG268" s="679" t="s">
        <v>2069</v>
      </c>
      <c r="AH268" s="679" t="s">
        <v>2529</v>
      </c>
      <c r="AI268" s="679"/>
      <c r="AJ268" s="679"/>
      <c r="AK268" s="679"/>
      <c r="AL268" s="679"/>
      <c r="AM268" s="679"/>
      <c r="AN268" s="679"/>
      <c r="AO268" s="679"/>
      <c r="AP268" s="679"/>
      <c r="AQ268" s="679"/>
      <c r="AR268" s="679"/>
      <c r="AS268" s="679"/>
      <c r="AT268" s="679"/>
      <c r="AU268" s="679"/>
      <c r="AV268" s="679"/>
      <c r="AW268" s="679"/>
      <c r="AX268" s="684"/>
      <c r="AY268" s="663"/>
      <c r="AZ268" s="663"/>
      <c r="BA268" s="663"/>
      <c r="BB268" s="663"/>
      <c r="BC268" s="663"/>
      <c r="BD268" s="663"/>
      <c r="BE268" s="663"/>
      <c r="BF268" s="663"/>
      <c r="BG268" s="663"/>
    </row>
    <row r="269" spans="1:59" s="664" customFormat="1" ht="145.19999999999999" x14ac:dyDescent="0.25">
      <c r="A269" s="769">
        <v>106</v>
      </c>
      <c r="B269" s="769" t="s">
        <v>1600</v>
      </c>
      <c r="C269" s="679"/>
      <c r="D269" s="782" t="s">
        <v>1753</v>
      </c>
      <c r="E269" s="783" t="s">
        <v>2722</v>
      </c>
      <c r="F269" s="783">
        <v>23567</v>
      </c>
      <c r="G269" s="783" t="s">
        <v>2755</v>
      </c>
      <c r="H269" s="783">
        <v>2020</v>
      </c>
      <c r="I269" s="679" t="s">
        <v>2756</v>
      </c>
      <c r="J269" s="784">
        <v>54826.85</v>
      </c>
      <c r="K269" s="783" t="s">
        <v>771</v>
      </c>
      <c r="L269" s="679" t="s">
        <v>2725</v>
      </c>
      <c r="M269" s="679" t="s">
        <v>2726</v>
      </c>
      <c r="N269" s="679" t="s">
        <v>2727</v>
      </c>
      <c r="O269" s="679" t="s">
        <v>2728</v>
      </c>
      <c r="P269" s="783" t="s">
        <v>2757</v>
      </c>
      <c r="Q269" s="679">
        <v>13.82</v>
      </c>
      <c r="R269" s="783">
        <v>6.82</v>
      </c>
      <c r="S269" s="679">
        <v>4</v>
      </c>
      <c r="T269" s="679">
        <v>3</v>
      </c>
      <c r="U269" s="679">
        <v>13.82</v>
      </c>
      <c r="V269" s="679"/>
      <c r="W269" s="783">
        <v>14</v>
      </c>
      <c r="X269" s="679" t="s">
        <v>2730</v>
      </c>
      <c r="Y269" s="679">
        <v>6</v>
      </c>
      <c r="Z269" s="679">
        <v>1</v>
      </c>
      <c r="AA269" s="679">
        <v>4</v>
      </c>
      <c r="AB269" s="679">
        <v>14</v>
      </c>
      <c r="AC269" s="783" t="s">
        <v>2758</v>
      </c>
      <c r="AD269" s="679"/>
      <c r="AE269" s="783">
        <v>4</v>
      </c>
      <c r="AF269" s="679">
        <v>100</v>
      </c>
      <c r="AG269" s="679" t="s">
        <v>1753</v>
      </c>
      <c r="AH269" s="679" t="s">
        <v>1754</v>
      </c>
      <c r="AI269" s="679">
        <v>33.299999999999997</v>
      </c>
      <c r="AJ269" s="679" t="s">
        <v>1744</v>
      </c>
      <c r="AK269" s="679" t="s">
        <v>2732</v>
      </c>
      <c r="AL269" s="679">
        <v>33.299999999999997</v>
      </c>
      <c r="AM269" s="679" t="s">
        <v>1755</v>
      </c>
      <c r="AN269" s="679" t="s">
        <v>2733</v>
      </c>
      <c r="AO269" s="679">
        <v>33.299999999999997</v>
      </c>
      <c r="AP269" s="679"/>
      <c r="AQ269" s="679"/>
      <c r="AR269" s="679"/>
      <c r="AS269" s="679"/>
      <c r="AT269" s="679"/>
      <c r="AU269" s="679"/>
      <c r="AV269" s="679"/>
      <c r="AW269" s="679"/>
      <c r="AX269" s="684"/>
      <c r="AY269" s="663"/>
      <c r="AZ269" s="663"/>
      <c r="BA269" s="663"/>
      <c r="BB269" s="663"/>
      <c r="BC269" s="663"/>
      <c r="BD269" s="663"/>
      <c r="BE269" s="663"/>
      <c r="BF269" s="663"/>
      <c r="BG269" s="663"/>
    </row>
    <row r="270" spans="1:59" s="664" customFormat="1" ht="198" x14ac:dyDescent="0.25">
      <c r="A270" s="769">
        <v>106</v>
      </c>
      <c r="B270" s="769" t="s">
        <v>1600</v>
      </c>
      <c r="C270" s="679"/>
      <c r="D270" s="782" t="s">
        <v>1856</v>
      </c>
      <c r="E270" s="783" t="s">
        <v>1902</v>
      </c>
      <c r="F270" s="783">
        <v>22289</v>
      </c>
      <c r="G270" s="783" t="s">
        <v>2759</v>
      </c>
      <c r="H270" s="783">
        <v>2020</v>
      </c>
      <c r="I270" s="679" t="s">
        <v>2760</v>
      </c>
      <c r="J270" s="784">
        <v>191680</v>
      </c>
      <c r="K270" s="783" t="s">
        <v>771</v>
      </c>
      <c r="L270" s="679" t="s">
        <v>2761</v>
      </c>
      <c r="M270" s="679" t="s">
        <v>2762</v>
      </c>
      <c r="N270" s="679" t="s">
        <v>2763</v>
      </c>
      <c r="O270" s="679" t="s">
        <v>2764</v>
      </c>
      <c r="P270" s="783">
        <v>67260</v>
      </c>
      <c r="Q270" s="679">
        <v>39.25</v>
      </c>
      <c r="R270" s="783">
        <v>18.21</v>
      </c>
      <c r="S270" s="679">
        <v>3.2</v>
      </c>
      <c r="T270" s="679">
        <v>17.84</v>
      </c>
      <c r="U270" s="679">
        <v>39.25</v>
      </c>
      <c r="V270" s="679">
        <v>100</v>
      </c>
      <c r="W270" s="783">
        <v>12</v>
      </c>
      <c r="X270" s="679" t="s">
        <v>1608</v>
      </c>
      <c r="Y270" s="679">
        <v>3</v>
      </c>
      <c r="Z270" s="679" t="s">
        <v>2765</v>
      </c>
      <c r="AA270" s="679" t="s">
        <v>2766</v>
      </c>
      <c r="AB270" s="679">
        <v>47</v>
      </c>
      <c r="AC270" s="783" t="s">
        <v>2767</v>
      </c>
      <c r="AD270" s="679">
        <v>43.46</v>
      </c>
      <c r="AE270" s="783">
        <v>5</v>
      </c>
      <c r="AF270" s="679">
        <v>100</v>
      </c>
      <c r="AG270" s="679" t="s">
        <v>2768</v>
      </c>
      <c r="AH270" s="679" t="s">
        <v>2769</v>
      </c>
      <c r="AI270" s="679">
        <v>100</v>
      </c>
      <c r="AJ270" s="679" t="s">
        <v>2770</v>
      </c>
      <c r="AK270" s="679" t="s">
        <v>2771</v>
      </c>
      <c r="AL270" s="679">
        <v>100</v>
      </c>
      <c r="AM270" s="679"/>
      <c r="AN270" s="679"/>
      <c r="AO270" s="679"/>
      <c r="AP270" s="679"/>
      <c r="AQ270" s="679"/>
      <c r="AR270" s="679"/>
      <c r="AS270" s="679"/>
      <c r="AT270" s="679"/>
      <c r="AU270" s="679"/>
      <c r="AV270" s="679"/>
      <c r="AW270" s="679"/>
      <c r="AX270" s="684"/>
      <c r="AY270" s="663"/>
      <c r="AZ270" s="663"/>
      <c r="BA270" s="663"/>
      <c r="BB270" s="663"/>
      <c r="BC270" s="663"/>
      <c r="BD270" s="663"/>
      <c r="BE270" s="663"/>
      <c r="BF270" s="663"/>
      <c r="BG270" s="663"/>
    </row>
    <row r="271" spans="1:59" s="664" customFormat="1" ht="158.4" x14ac:dyDescent="0.25">
      <c r="A271" s="769">
        <v>106</v>
      </c>
      <c r="B271" s="769" t="s">
        <v>1600</v>
      </c>
      <c r="C271" s="679"/>
      <c r="D271" s="782" t="s">
        <v>2219</v>
      </c>
      <c r="E271" s="783" t="s">
        <v>2772</v>
      </c>
      <c r="F271" s="783">
        <v>34279</v>
      </c>
      <c r="G271" s="783" t="s">
        <v>2773</v>
      </c>
      <c r="H271" s="783">
        <v>2020</v>
      </c>
      <c r="I271" s="679" t="s">
        <v>2774</v>
      </c>
      <c r="J271" s="784">
        <v>218586.66</v>
      </c>
      <c r="K271" s="783" t="s">
        <v>779</v>
      </c>
      <c r="L271" s="679" t="s">
        <v>2775</v>
      </c>
      <c r="M271" s="679" t="s">
        <v>2776</v>
      </c>
      <c r="N271" s="679" t="s">
        <v>2777</v>
      </c>
      <c r="O271" s="679" t="s">
        <v>2778</v>
      </c>
      <c r="P271" s="783">
        <v>67241</v>
      </c>
      <c r="Q271" s="679">
        <v>49.67</v>
      </c>
      <c r="R271" s="783">
        <v>20.77</v>
      </c>
      <c r="S271" s="679">
        <v>10</v>
      </c>
      <c r="T271" s="679">
        <v>18.899999999999999</v>
      </c>
      <c r="U271" s="679">
        <v>49.67</v>
      </c>
      <c r="V271" s="679">
        <v>100</v>
      </c>
      <c r="W271" s="783">
        <v>11</v>
      </c>
      <c r="X271" s="679" t="s">
        <v>2779</v>
      </c>
      <c r="Y271" s="679">
        <v>4</v>
      </c>
      <c r="Z271" s="679">
        <v>5</v>
      </c>
      <c r="AA271" s="679">
        <v>5</v>
      </c>
      <c r="AB271" s="679">
        <v>46</v>
      </c>
      <c r="AC271" s="783" t="s">
        <v>2780</v>
      </c>
      <c r="AD271" s="679"/>
      <c r="AE271" s="783">
        <v>5</v>
      </c>
      <c r="AF271" s="679">
        <v>100</v>
      </c>
      <c r="AG271" s="679" t="s">
        <v>2781</v>
      </c>
      <c r="AH271" s="679" t="s">
        <v>2233</v>
      </c>
      <c r="AI271" s="679">
        <v>100</v>
      </c>
      <c r="AJ271" s="679"/>
      <c r="AK271" s="679"/>
      <c r="AL271" s="679"/>
      <c r="AM271" s="679"/>
      <c r="AN271" s="679"/>
      <c r="AO271" s="679"/>
      <c r="AP271" s="679"/>
      <c r="AQ271" s="679"/>
      <c r="AR271" s="679"/>
      <c r="AS271" s="679"/>
      <c r="AT271" s="679"/>
      <c r="AU271" s="679"/>
      <c r="AV271" s="679"/>
      <c r="AW271" s="679"/>
      <c r="AX271" s="684"/>
      <c r="AY271" s="663"/>
      <c r="AZ271" s="663"/>
      <c r="BA271" s="663"/>
      <c r="BB271" s="663"/>
      <c r="BC271" s="663"/>
      <c r="BD271" s="663"/>
      <c r="BE271" s="663"/>
      <c r="BF271" s="663"/>
      <c r="BG271" s="663"/>
    </row>
    <row r="272" spans="1:59" s="664" customFormat="1" ht="409.6" x14ac:dyDescent="0.25">
      <c r="A272" s="769">
        <v>106</v>
      </c>
      <c r="B272" s="769" t="s">
        <v>1600</v>
      </c>
      <c r="C272" s="679"/>
      <c r="D272" s="782" t="s">
        <v>2782</v>
      </c>
      <c r="E272" s="783" t="s">
        <v>1976</v>
      </c>
      <c r="F272" s="783">
        <v>3937</v>
      </c>
      <c r="G272" s="783" t="s">
        <v>2783</v>
      </c>
      <c r="H272" s="783">
        <v>2020</v>
      </c>
      <c r="I272" s="679" t="s">
        <v>2784</v>
      </c>
      <c r="J272" s="784">
        <v>588237.64</v>
      </c>
      <c r="K272" s="783" t="s">
        <v>779</v>
      </c>
      <c r="L272" s="679" t="s">
        <v>2785</v>
      </c>
      <c r="M272" s="679" t="s">
        <v>2786</v>
      </c>
      <c r="N272" s="679" t="s">
        <v>2787</v>
      </c>
      <c r="O272" s="679" t="s">
        <v>2788</v>
      </c>
      <c r="P272" s="783">
        <v>67334</v>
      </c>
      <c r="Q272" s="679" t="s">
        <v>2789</v>
      </c>
      <c r="R272" s="783">
        <v>55.84</v>
      </c>
      <c r="S272" s="679" t="s">
        <v>2790</v>
      </c>
      <c r="T272" s="679">
        <v>35.020000000000003</v>
      </c>
      <c r="U272" s="679" t="s">
        <v>2789</v>
      </c>
      <c r="V272" s="679" t="s">
        <v>2791</v>
      </c>
      <c r="W272" s="783">
        <v>22</v>
      </c>
      <c r="X272" s="679" t="s">
        <v>2792</v>
      </c>
      <c r="Y272" s="679">
        <v>3</v>
      </c>
      <c r="Z272" s="679">
        <v>5</v>
      </c>
      <c r="AA272" s="679">
        <v>1</v>
      </c>
      <c r="AB272" s="679">
        <v>4</v>
      </c>
      <c r="AC272" s="783" t="s">
        <v>2793</v>
      </c>
      <c r="AD272" s="679">
        <v>35.020000000000003</v>
      </c>
      <c r="AE272" s="783">
        <v>5</v>
      </c>
      <c r="AF272" s="679" t="s">
        <v>2794</v>
      </c>
      <c r="AG272" s="679"/>
      <c r="AH272" s="679"/>
      <c r="AI272" s="679"/>
      <c r="AJ272" s="679"/>
      <c r="AK272" s="679"/>
      <c r="AL272" s="679"/>
      <c r="AM272" s="679"/>
      <c r="AN272" s="679"/>
      <c r="AO272" s="679"/>
      <c r="AP272" s="679"/>
      <c r="AQ272" s="679"/>
      <c r="AR272" s="679"/>
      <c r="AS272" s="679"/>
      <c r="AT272" s="679"/>
      <c r="AU272" s="679"/>
      <c r="AV272" s="679"/>
      <c r="AW272" s="679"/>
      <c r="AX272" s="684"/>
      <c r="AY272" s="663"/>
      <c r="AZ272" s="663"/>
      <c r="BA272" s="663"/>
      <c r="BB272" s="663"/>
      <c r="BC272" s="663"/>
      <c r="BD272" s="663"/>
      <c r="BE272" s="663"/>
      <c r="BF272" s="663"/>
      <c r="BG272" s="663"/>
    </row>
    <row r="273" spans="1:59" s="664" customFormat="1" ht="343.2" x14ac:dyDescent="0.25">
      <c r="A273" s="769">
        <v>106</v>
      </c>
      <c r="B273" s="769" t="s">
        <v>1600</v>
      </c>
      <c r="C273" s="679"/>
      <c r="D273" s="782" t="s">
        <v>1339</v>
      </c>
      <c r="E273" s="783" t="s">
        <v>1697</v>
      </c>
      <c r="F273" s="783">
        <v>4540</v>
      </c>
      <c r="G273" s="783" t="s">
        <v>2795</v>
      </c>
      <c r="H273" s="783">
        <v>2020</v>
      </c>
      <c r="I273" s="679" t="s">
        <v>2796</v>
      </c>
      <c r="J273" s="784">
        <v>84104.09</v>
      </c>
      <c r="K273" s="783" t="s">
        <v>771</v>
      </c>
      <c r="L273" s="679" t="s">
        <v>2694</v>
      </c>
      <c r="M273" s="679" t="s">
        <v>2695</v>
      </c>
      <c r="N273" s="679" t="s">
        <v>2797</v>
      </c>
      <c r="O273" s="679" t="s">
        <v>2798</v>
      </c>
      <c r="P273" s="783" t="s">
        <v>2799</v>
      </c>
      <c r="Q273" s="679">
        <v>38.6</v>
      </c>
      <c r="R273" s="783">
        <v>8.34</v>
      </c>
      <c r="S273" s="679">
        <v>17.88</v>
      </c>
      <c r="T273" s="679">
        <v>12.38</v>
      </c>
      <c r="U273" s="679">
        <v>38.6</v>
      </c>
      <c r="V273" s="679">
        <v>100</v>
      </c>
      <c r="W273" s="783">
        <v>8</v>
      </c>
      <c r="X273" s="679" t="s">
        <v>2699</v>
      </c>
      <c r="Y273" s="679">
        <v>3</v>
      </c>
      <c r="Z273" s="679">
        <v>6</v>
      </c>
      <c r="AA273" s="679">
        <v>1</v>
      </c>
      <c r="AB273" s="679">
        <v>47</v>
      </c>
      <c r="AC273" s="783" t="s">
        <v>2800</v>
      </c>
      <c r="AD273" s="679"/>
      <c r="AE273" s="783">
        <v>5</v>
      </c>
      <c r="AF273" s="679"/>
      <c r="AG273" s="679"/>
      <c r="AH273" s="679"/>
      <c r="AI273" s="679"/>
      <c r="AJ273" s="679"/>
      <c r="AK273" s="679"/>
      <c r="AL273" s="679"/>
      <c r="AM273" s="679"/>
      <c r="AN273" s="679"/>
      <c r="AO273" s="679"/>
      <c r="AP273" s="679"/>
      <c r="AQ273" s="679"/>
      <c r="AR273" s="679"/>
      <c r="AS273" s="679"/>
      <c r="AT273" s="679"/>
      <c r="AU273" s="679"/>
      <c r="AV273" s="679"/>
      <c r="AW273" s="679"/>
      <c r="AX273" s="684"/>
      <c r="AY273" s="663"/>
      <c r="AZ273" s="663"/>
      <c r="BA273" s="663"/>
      <c r="BB273" s="663"/>
      <c r="BC273" s="663"/>
      <c r="BD273" s="663"/>
      <c r="BE273" s="663"/>
      <c r="BF273" s="663"/>
      <c r="BG273" s="663"/>
    </row>
    <row r="274" spans="1:59" s="664" customFormat="1" ht="145.19999999999999" x14ac:dyDescent="0.25">
      <c r="A274" s="769">
        <v>106</v>
      </c>
      <c r="B274" s="769" t="s">
        <v>1600</v>
      </c>
      <c r="C274" s="679"/>
      <c r="D274" s="782" t="s">
        <v>1856</v>
      </c>
      <c r="E274" s="783" t="s">
        <v>1890</v>
      </c>
      <c r="F274" s="783">
        <v>15703</v>
      </c>
      <c r="G274" s="783" t="s">
        <v>2801</v>
      </c>
      <c r="H274" s="783">
        <v>2020</v>
      </c>
      <c r="I274" s="679" t="s">
        <v>2802</v>
      </c>
      <c r="J274" s="784">
        <v>101290.9</v>
      </c>
      <c r="K274" s="783" t="s">
        <v>771</v>
      </c>
      <c r="L274" s="679" t="s">
        <v>2803</v>
      </c>
      <c r="M274" s="679" t="s">
        <v>2804</v>
      </c>
      <c r="N274" s="679" t="s">
        <v>2805</v>
      </c>
      <c r="O274" s="679" t="s">
        <v>2806</v>
      </c>
      <c r="P274" s="783">
        <v>67390</v>
      </c>
      <c r="Q274" s="679">
        <v>49.58</v>
      </c>
      <c r="R274" s="783">
        <v>9.6199999999999992</v>
      </c>
      <c r="S274" s="679">
        <v>17.88</v>
      </c>
      <c r="T274" s="679">
        <v>21.98</v>
      </c>
      <c r="U274" s="679">
        <v>49.58</v>
      </c>
      <c r="V274" s="679">
        <v>100</v>
      </c>
      <c r="W274" s="783">
        <v>10</v>
      </c>
      <c r="X274" s="679" t="s">
        <v>2680</v>
      </c>
      <c r="Y274" s="679">
        <v>3</v>
      </c>
      <c r="Z274" s="679">
        <v>6</v>
      </c>
      <c r="AA274" s="679">
        <v>1</v>
      </c>
      <c r="AB274" s="679">
        <v>44</v>
      </c>
      <c r="AC274" s="783" t="s">
        <v>2807</v>
      </c>
      <c r="AD274" s="679"/>
      <c r="AE274" s="783">
        <v>5</v>
      </c>
      <c r="AF274" s="679">
        <v>100</v>
      </c>
      <c r="AG274" s="679" t="s">
        <v>1856</v>
      </c>
      <c r="AH274" s="679" t="s">
        <v>2682</v>
      </c>
      <c r="AI274" s="679"/>
      <c r="AJ274" s="679"/>
      <c r="AK274" s="679"/>
      <c r="AL274" s="679"/>
      <c r="AM274" s="679"/>
      <c r="AN274" s="679"/>
      <c r="AO274" s="679"/>
      <c r="AP274" s="679"/>
      <c r="AQ274" s="679"/>
      <c r="AR274" s="679"/>
      <c r="AS274" s="679"/>
      <c r="AT274" s="679"/>
      <c r="AU274" s="679"/>
      <c r="AV274" s="679"/>
      <c r="AW274" s="679"/>
      <c r="AX274" s="684"/>
      <c r="AY274" s="663"/>
      <c r="AZ274" s="663"/>
      <c r="BA274" s="663"/>
      <c r="BB274" s="663"/>
      <c r="BC274" s="663"/>
      <c r="BD274" s="663"/>
      <c r="BE274" s="663"/>
      <c r="BF274" s="663"/>
      <c r="BG274" s="663"/>
    </row>
    <row r="275" spans="1:59" s="664" customFormat="1" ht="250.8" x14ac:dyDescent="0.25">
      <c r="A275" s="769">
        <v>106</v>
      </c>
      <c r="B275" s="769" t="s">
        <v>1600</v>
      </c>
      <c r="C275" s="679"/>
      <c r="D275" s="782" t="s">
        <v>1629</v>
      </c>
      <c r="E275" s="783" t="s">
        <v>1630</v>
      </c>
      <c r="F275" s="783">
        <v>4988</v>
      </c>
      <c r="G275" s="783" t="s">
        <v>2808</v>
      </c>
      <c r="H275" s="783">
        <v>2020</v>
      </c>
      <c r="I275" s="679" t="s">
        <v>2809</v>
      </c>
      <c r="J275" s="784">
        <v>148540.01999999999</v>
      </c>
      <c r="K275" s="783" t="s">
        <v>771</v>
      </c>
      <c r="L275" s="679" t="s">
        <v>2810</v>
      </c>
      <c r="M275" s="679" t="s">
        <v>2811</v>
      </c>
      <c r="N275" s="679" t="s">
        <v>2812</v>
      </c>
      <c r="O275" s="679" t="s">
        <v>2813</v>
      </c>
      <c r="P275" s="783">
        <v>67130</v>
      </c>
      <c r="Q275" s="679">
        <v>47.27</v>
      </c>
      <c r="R275" s="783">
        <v>14.1</v>
      </c>
      <c r="S275" s="679" t="s">
        <v>2814</v>
      </c>
      <c r="T275" s="679">
        <v>18.579999999999998</v>
      </c>
      <c r="U275" s="679">
        <v>47.27</v>
      </c>
      <c r="V275" s="679">
        <v>100</v>
      </c>
      <c r="W275" s="783">
        <v>10</v>
      </c>
      <c r="X275" s="679" t="s">
        <v>1608</v>
      </c>
      <c r="Y275" s="679">
        <v>2</v>
      </c>
      <c r="Z275" s="679">
        <v>5</v>
      </c>
      <c r="AA275" s="679">
        <v>1</v>
      </c>
      <c r="AB275" s="679">
        <v>4</v>
      </c>
      <c r="AC275" s="783" t="s">
        <v>2815</v>
      </c>
      <c r="AD275" s="679">
        <v>0</v>
      </c>
      <c r="AE275" s="783">
        <v>5</v>
      </c>
      <c r="AF275" s="679">
        <v>100</v>
      </c>
      <c r="AG275" s="679" t="s">
        <v>1629</v>
      </c>
      <c r="AH275" s="679" t="s">
        <v>1630</v>
      </c>
      <c r="AI275" s="679">
        <v>90</v>
      </c>
      <c r="AJ275" s="679" t="s">
        <v>1551</v>
      </c>
      <c r="AK275" s="679" t="s">
        <v>1622</v>
      </c>
      <c r="AL275" s="679">
        <v>5</v>
      </c>
      <c r="AM275" s="679"/>
      <c r="AN275" s="679"/>
      <c r="AO275" s="679"/>
      <c r="AP275" s="679"/>
      <c r="AQ275" s="679"/>
      <c r="AR275" s="679"/>
      <c r="AS275" s="679" t="s">
        <v>2816</v>
      </c>
      <c r="AT275" s="679" t="s">
        <v>2817</v>
      </c>
      <c r="AU275" s="679">
        <v>5</v>
      </c>
      <c r="AV275" s="679"/>
      <c r="AW275" s="679"/>
      <c r="AX275" s="684"/>
      <c r="AY275" s="663"/>
      <c r="AZ275" s="663"/>
      <c r="BA275" s="663"/>
      <c r="BB275" s="663"/>
      <c r="BC275" s="663"/>
      <c r="BD275" s="663"/>
      <c r="BE275" s="663"/>
      <c r="BF275" s="663"/>
      <c r="BG275" s="663"/>
    </row>
    <row r="276" spans="1:59" s="664" customFormat="1" ht="198" x14ac:dyDescent="0.25">
      <c r="A276" s="769">
        <v>106</v>
      </c>
      <c r="B276" s="769" t="s">
        <v>1600</v>
      </c>
      <c r="C276" s="679"/>
      <c r="D276" s="782" t="s">
        <v>1856</v>
      </c>
      <c r="E276" s="783" t="s">
        <v>2592</v>
      </c>
      <c r="F276" s="783">
        <v>26463</v>
      </c>
      <c r="G276" s="783" t="s">
        <v>2818</v>
      </c>
      <c r="H276" s="783">
        <v>2020</v>
      </c>
      <c r="I276" s="679" t="s">
        <v>2819</v>
      </c>
      <c r="J276" s="784">
        <v>54018.9</v>
      </c>
      <c r="K276" s="783" t="s">
        <v>771</v>
      </c>
      <c r="L276" s="679" t="s">
        <v>2595</v>
      </c>
      <c r="M276" s="679" t="s">
        <v>2596</v>
      </c>
      <c r="N276" s="679" t="s">
        <v>2820</v>
      </c>
      <c r="O276" s="679" t="s">
        <v>2821</v>
      </c>
      <c r="P276" s="783">
        <v>67506</v>
      </c>
      <c r="Q276" s="679">
        <v>35.39</v>
      </c>
      <c r="R276" s="783">
        <v>5.13</v>
      </c>
      <c r="S276" s="679">
        <v>17.88</v>
      </c>
      <c r="T276" s="679">
        <v>12.38</v>
      </c>
      <c r="U276" s="679">
        <v>35.39</v>
      </c>
      <c r="V276" s="679">
        <v>100</v>
      </c>
      <c r="W276" s="783">
        <v>8</v>
      </c>
      <c r="X276" s="679" t="s">
        <v>1608</v>
      </c>
      <c r="Y276" s="679">
        <v>1</v>
      </c>
      <c r="Z276" s="679">
        <v>1</v>
      </c>
      <c r="AA276" s="679">
        <v>3</v>
      </c>
      <c r="AB276" s="679">
        <v>44</v>
      </c>
      <c r="AC276" s="783" t="s">
        <v>2822</v>
      </c>
      <c r="AD276" s="679"/>
      <c r="AE276" s="783">
        <v>5</v>
      </c>
      <c r="AF276" s="679">
        <v>100</v>
      </c>
      <c r="AG276" s="679" t="s">
        <v>1856</v>
      </c>
      <c r="AH276" s="679" t="s">
        <v>2600</v>
      </c>
      <c r="AI276" s="679">
        <v>40</v>
      </c>
      <c r="AJ276" s="679" t="s">
        <v>2601</v>
      </c>
      <c r="AK276" s="679" t="s">
        <v>2602</v>
      </c>
      <c r="AL276" s="679">
        <v>20</v>
      </c>
      <c r="AM276" s="679" t="s">
        <v>2823</v>
      </c>
      <c r="AN276" s="679" t="s">
        <v>2600</v>
      </c>
      <c r="AO276" s="679">
        <v>20</v>
      </c>
      <c r="AP276" s="679" t="s">
        <v>2824</v>
      </c>
      <c r="AQ276" s="679" t="s">
        <v>2600</v>
      </c>
      <c r="AR276" s="679">
        <v>20</v>
      </c>
      <c r="AS276" s="679"/>
      <c r="AT276" s="679"/>
      <c r="AU276" s="679"/>
      <c r="AV276" s="679"/>
      <c r="AW276" s="679"/>
      <c r="AX276" s="684"/>
      <c r="AY276" s="663"/>
      <c r="AZ276" s="663"/>
      <c r="BA276" s="663"/>
      <c r="BB276" s="663"/>
      <c r="BC276" s="663"/>
      <c r="BD276" s="663"/>
      <c r="BE276" s="663"/>
      <c r="BF276" s="663"/>
      <c r="BG276" s="663"/>
    </row>
    <row r="277" spans="1:59" s="664" customFormat="1" ht="409.6" x14ac:dyDescent="0.25">
      <c r="A277" s="769">
        <v>106</v>
      </c>
      <c r="B277" s="769" t="s">
        <v>1600</v>
      </c>
      <c r="C277" s="679"/>
      <c r="D277" s="782" t="s">
        <v>2782</v>
      </c>
      <c r="E277" s="783" t="s">
        <v>1976</v>
      </c>
      <c r="F277" s="783">
        <v>3937</v>
      </c>
      <c r="G277" s="783" t="s">
        <v>2825</v>
      </c>
      <c r="H277" s="783">
        <v>2020</v>
      </c>
      <c r="I277" s="679" t="s">
        <v>2826</v>
      </c>
      <c r="J277" s="784">
        <v>264395.71000000002</v>
      </c>
      <c r="K277" s="783" t="s">
        <v>771</v>
      </c>
      <c r="L277" s="679" t="s">
        <v>2785</v>
      </c>
      <c r="M277" s="679" t="s">
        <v>2786</v>
      </c>
      <c r="N277" s="679" t="s">
        <v>2827</v>
      </c>
      <c r="O277" s="679" t="s">
        <v>2828</v>
      </c>
      <c r="P277" s="783">
        <v>67643</v>
      </c>
      <c r="Q277" s="679">
        <v>78.319999999999993</v>
      </c>
      <c r="R277" s="783">
        <v>25.11</v>
      </c>
      <c r="S277" s="679">
        <v>18.2</v>
      </c>
      <c r="T277" s="679">
        <v>35.020000000000003</v>
      </c>
      <c r="U277" s="679">
        <v>78.319999999999993</v>
      </c>
      <c r="V277" s="679" t="s">
        <v>2791</v>
      </c>
      <c r="W277" s="783">
        <v>10</v>
      </c>
      <c r="X277" s="679" t="s">
        <v>2792</v>
      </c>
      <c r="Y277" s="679">
        <v>3</v>
      </c>
      <c r="Z277" s="679">
        <v>5</v>
      </c>
      <c r="AA277" s="679">
        <v>1</v>
      </c>
      <c r="AB277" s="679">
        <v>4</v>
      </c>
      <c r="AC277" s="783" t="s">
        <v>2829</v>
      </c>
      <c r="AD277" s="679">
        <v>35.020000000000003</v>
      </c>
      <c r="AE277" s="783">
        <v>5</v>
      </c>
      <c r="AF277" s="679" t="s">
        <v>2794</v>
      </c>
      <c r="AG277" s="679"/>
      <c r="AH277" s="679"/>
      <c r="AI277" s="679"/>
      <c r="AJ277" s="679"/>
      <c r="AK277" s="679"/>
      <c r="AL277" s="679"/>
      <c r="AM277" s="679"/>
      <c r="AN277" s="679"/>
      <c r="AO277" s="679"/>
      <c r="AP277" s="679"/>
      <c r="AQ277" s="679"/>
      <c r="AR277" s="679"/>
      <c r="AS277" s="679"/>
      <c r="AT277" s="679"/>
      <c r="AU277" s="679"/>
      <c r="AV277" s="679"/>
      <c r="AW277" s="679"/>
      <c r="AX277" s="684"/>
      <c r="AY277" s="663"/>
      <c r="AZ277" s="663"/>
      <c r="BA277" s="663"/>
      <c r="BB277" s="663"/>
      <c r="BC277" s="663"/>
      <c r="BD277" s="663"/>
      <c r="BE277" s="663"/>
      <c r="BF277" s="663"/>
      <c r="BG277" s="663"/>
    </row>
    <row r="278" spans="1:59" s="664" customFormat="1" ht="264" x14ac:dyDescent="0.25">
      <c r="A278" s="769">
        <v>106</v>
      </c>
      <c r="B278" s="769" t="s">
        <v>1600</v>
      </c>
      <c r="C278" s="679"/>
      <c r="D278" s="782" t="s">
        <v>2830</v>
      </c>
      <c r="E278" s="783" t="s">
        <v>2831</v>
      </c>
      <c r="F278" s="783">
        <v>25624</v>
      </c>
      <c r="G278" s="783" t="s">
        <v>2832</v>
      </c>
      <c r="H278" s="783">
        <v>2020</v>
      </c>
      <c r="I278" s="679" t="s">
        <v>2833</v>
      </c>
      <c r="J278" s="784">
        <v>97019.32</v>
      </c>
      <c r="K278" s="783" t="s">
        <v>771</v>
      </c>
      <c r="L278" s="679" t="s">
        <v>2834</v>
      </c>
      <c r="M278" s="679" t="s">
        <v>2835</v>
      </c>
      <c r="N278" s="679" t="s">
        <v>2836</v>
      </c>
      <c r="O278" s="679" t="s">
        <v>2837</v>
      </c>
      <c r="P278" s="783">
        <v>67679</v>
      </c>
      <c r="Q278" s="679">
        <v>50.51</v>
      </c>
      <c r="R278" s="783">
        <v>9.2200000000000006</v>
      </c>
      <c r="S278" s="679">
        <v>19.309999999999999</v>
      </c>
      <c r="T278" s="679">
        <v>21.98</v>
      </c>
      <c r="U278" s="679">
        <v>50.51</v>
      </c>
      <c r="V278" s="679">
        <v>100</v>
      </c>
      <c r="W278" s="783">
        <v>8</v>
      </c>
      <c r="X278" s="679" t="s">
        <v>2838</v>
      </c>
      <c r="Y278" s="679">
        <v>3</v>
      </c>
      <c r="Z278" s="679">
        <v>5</v>
      </c>
      <c r="AA278" s="679">
        <v>4</v>
      </c>
      <c r="AB278" s="679">
        <v>60</v>
      </c>
      <c r="AC278" s="783" t="s">
        <v>2839</v>
      </c>
      <c r="AD278" s="679">
        <v>12.38</v>
      </c>
      <c r="AE278" s="783">
        <v>5</v>
      </c>
      <c r="AF278" s="679">
        <v>100</v>
      </c>
      <c r="AG278" s="679" t="s">
        <v>2830</v>
      </c>
      <c r="AH278" s="679" t="s">
        <v>2831</v>
      </c>
      <c r="AI278" s="679">
        <v>80</v>
      </c>
      <c r="AJ278" s="679" t="s">
        <v>1654</v>
      </c>
      <c r="AK278" s="679" t="s">
        <v>2840</v>
      </c>
      <c r="AL278" s="679">
        <v>20</v>
      </c>
      <c r="AM278" s="679"/>
      <c r="AN278" s="679"/>
      <c r="AO278" s="679"/>
      <c r="AP278" s="679"/>
      <c r="AQ278" s="679"/>
      <c r="AR278" s="679"/>
      <c r="AS278" s="679"/>
      <c r="AT278" s="679"/>
      <c r="AU278" s="679"/>
      <c r="AV278" s="679"/>
      <c r="AW278" s="679"/>
      <c r="AX278" s="684"/>
      <c r="AY278" s="663"/>
      <c r="AZ278" s="663"/>
      <c r="BA278" s="663"/>
      <c r="BB278" s="663"/>
      <c r="BC278" s="663"/>
      <c r="BD278" s="663"/>
      <c r="BE278" s="663"/>
      <c r="BF278" s="663"/>
      <c r="BG278" s="663"/>
    </row>
    <row r="279" spans="1:59" s="664" customFormat="1" ht="303.60000000000002" x14ac:dyDescent="0.25">
      <c r="A279" s="769">
        <v>106</v>
      </c>
      <c r="B279" s="769" t="s">
        <v>1600</v>
      </c>
      <c r="C279" s="679"/>
      <c r="D279" s="782" t="s">
        <v>1856</v>
      </c>
      <c r="E279" s="783" t="s">
        <v>2841</v>
      </c>
      <c r="F279" s="783">
        <v>31618</v>
      </c>
      <c r="G279" s="783" t="s">
        <v>2842</v>
      </c>
      <c r="H279" s="783">
        <v>2020</v>
      </c>
      <c r="I279" s="679" t="s">
        <v>2843</v>
      </c>
      <c r="J279" s="784">
        <v>67507.320000000007</v>
      </c>
      <c r="K279" s="783" t="s">
        <v>771</v>
      </c>
      <c r="L279" s="679" t="s">
        <v>2844</v>
      </c>
      <c r="M279" s="679" t="s">
        <v>2845</v>
      </c>
      <c r="N279" s="679" t="s">
        <v>2846</v>
      </c>
      <c r="O279" s="679" t="s">
        <v>2847</v>
      </c>
      <c r="P279" s="783">
        <v>67836</v>
      </c>
      <c r="Q279" s="679">
        <v>41.42</v>
      </c>
      <c r="R279" s="783">
        <v>6.42</v>
      </c>
      <c r="S279" s="679">
        <v>7</v>
      </c>
      <c r="T279" s="679">
        <v>28</v>
      </c>
      <c r="U279" s="679">
        <v>41.42</v>
      </c>
      <c r="V279" s="679">
        <v>15</v>
      </c>
      <c r="W279" s="783">
        <v>7</v>
      </c>
      <c r="X279" s="679" t="s">
        <v>2680</v>
      </c>
      <c r="Y279" s="679">
        <v>1</v>
      </c>
      <c r="Z279" s="679">
        <v>3</v>
      </c>
      <c r="AA279" s="679">
        <v>2</v>
      </c>
      <c r="AB279" s="679">
        <v>60</v>
      </c>
      <c r="AC279" s="783" t="s">
        <v>2848</v>
      </c>
      <c r="AD279" s="679">
        <v>35</v>
      </c>
      <c r="AE279" s="783">
        <v>5</v>
      </c>
      <c r="AF279" s="679">
        <v>100</v>
      </c>
      <c r="AG279" s="679" t="s">
        <v>1856</v>
      </c>
      <c r="AH279" s="679" t="s">
        <v>2841</v>
      </c>
      <c r="AI279" s="679">
        <v>50</v>
      </c>
      <c r="AJ279" s="679" t="s">
        <v>2849</v>
      </c>
      <c r="AK279" s="679" t="s">
        <v>1904</v>
      </c>
      <c r="AL279" s="679">
        <v>35</v>
      </c>
      <c r="AM279" s="679" t="s">
        <v>2850</v>
      </c>
      <c r="AN279" s="679" t="s">
        <v>2851</v>
      </c>
      <c r="AO279" s="679">
        <v>15</v>
      </c>
      <c r="AP279" s="679"/>
      <c r="AQ279" s="679"/>
      <c r="AR279" s="679"/>
      <c r="AS279" s="679"/>
      <c r="AT279" s="679"/>
      <c r="AU279" s="679"/>
      <c r="AV279" s="679"/>
      <c r="AW279" s="679"/>
      <c r="AX279" s="684"/>
      <c r="AY279" s="663"/>
      <c r="AZ279" s="663"/>
      <c r="BA279" s="663"/>
      <c r="BB279" s="663"/>
      <c r="BC279" s="663"/>
      <c r="BD279" s="663"/>
      <c r="BE279" s="663"/>
      <c r="BF279" s="663"/>
      <c r="BG279" s="663"/>
    </row>
    <row r="280" spans="1:59" s="664" customFormat="1" ht="198" x14ac:dyDescent="0.25">
      <c r="A280" s="769">
        <v>106</v>
      </c>
      <c r="B280" s="769" t="s">
        <v>1600</v>
      </c>
      <c r="C280" s="679"/>
      <c r="D280" s="782" t="s">
        <v>2852</v>
      </c>
      <c r="E280" s="783" t="s">
        <v>2853</v>
      </c>
      <c r="F280" s="783">
        <v>18291</v>
      </c>
      <c r="G280" s="783" t="s">
        <v>2854</v>
      </c>
      <c r="H280" s="783">
        <v>2020</v>
      </c>
      <c r="I280" s="679" t="s">
        <v>2855</v>
      </c>
      <c r="J280" s="784">
        <v>194017.64</v>
      </c>
      <c r="K280" s="783" t="s">
        <v>771</v>
      </c>
      <c r="L280" s="679" t="s">
        <v>2856</v>
      </c>
      <c r="M280" s="679" t="s">
        <v>2857</v>
      </c>
      <c r="N280" s="679" t="s">
        <v>2858</v>
      </c>
      <c r="O280" s="679" t="s">
        <v>2859</v>
      </c>
      <c r="P280" s="783" t="s">
        <v>2860</v>
      </c>
      <c r="Q280" s="679">
        <v>53.38</v>
      </c>
      <c r="R280" s="783">
        <v>23.12</v>
      </c>
      <c r="S280" s="679">
        <v>17.88</v>
      </c>
      <c r="T280" s="679">
        <v>12.38</v>
      </c>
      <c r="U280" s="679">
        <v>53.38</v>
      </c>
      <c r="V280" s="679" t="s">
        <v>2861</v>
      </c>
      <c r="W280" s="783">
        <v>3</v>
      </c>
      <c r="X280" s="679" t="s">
        <v>1608</v>
      </c>
      <c r="Y280" s="679">
        <v>6</v>
      </c>
      <c r="Z280" s="679">
        <v>1</v>
      </c>
      <c r="AA280" s="679">
        <v>4</v>
      </c>
      <c r="AB280" s="679">
        <v>26</v>
      </c>
      <c r="AC280" s="783" t="s">
        <v>2862</v>
      </c>
      <c r="AD280" s="679">
        <v>25</v>
      </c>
      <c r="AE280" s="783">
        <v>4</v>
      </c>
      <c r="AF280" s="679"/>
      <c r="AG280" s="679"/>
      <c r="AH280" s="679"/>
      <c r="AI280" s="679"/>
      <c r="AJ280" s="679"/>
      <c r="AK280" s="679"/>
      <c r="AL280" s="679"/>
      <c r="AM280" s="679"/>
      <c r="AN280" s="679"/>
      <c r="AO280" s="679"/>
      <c r="AP280" s="679"/>
      <c r="AQ280" s="679"/>
      <c r="AR280" s="679"/>
      <c r="AS280" s="679"/>
      <c r="AT280" s="679"/>
      <c r="AU280" s="679"/>
      <c r="AV280" s="679"/>
      <c r="AW280" s="679"/>
      <c r="AX280" s="684"/>
      <c r="AY280" s="663"/>
      <c r="AZ280" s="663"/>
      <c r="BA280" s="663"/>
      <c r="BB280" s="663"/>
      <c r="BC280" s="663"/>
      <c r="BD280" s="663"/>
      <c r="BE280" s="663"/>
      <c r="BF280" s="663"/>
      <c r="BG280" s="663"/>
    </row>
    <row r="281" spans="1:59" s="664" customFormat="1" ht="303.60000000000002" x14ac:dyDescent="0.25">
      <c r="A281" s="769">
        <v>106</v>
      </c>
      <c r="B281" s="769" t="s">
        <v>1600</v>
      </c>
      <c r="C281" s="679"/>
      <c r="D281" s="782" t="s">
        <v>1644</v>
      </c>
      <c r="E281" s="783" t="s">
        <v>2863</v>
      </c>
      <c r="F281" s="783">
        <v>20207</v>
      </c>
      <c r="G281" s="783" t="s">
        <v>2864</v>
      </c>
      <c r="H281" s="783">
        <v>2020</v>
      </c>
      <c r="I281" s="679" t="s">
        <v>2865</v>
      </c>
      <c r="J281" s="784">
        <v>119560.42</v>
      </c>
      <c r="K281" s="783" t="s">
        <v>779</v>
      </c>
      <c r="L281" s="679" t="s">
        <v>2866</v>
      </c>
      <c r="M281" s="679" t="s">
        <v>2867</v>
      </c>
      <c r="N281" s="679" t="s">
        <v>2868</v>
      </c>
      <c r="O281" s="679" t="s">
        <v>2869</v>
      </c>
      <c r="P281" s="783">
        <v>67867</v>
      </c>
      <c r="Q281" s="679">
        <v>71.34</v>
      </c>
      <c r="R281" s="783">
        <v>11.36</v>
      </c>
      <c r="S281" s="679">
        <v>38</v>
      </c>
      <c r="T281" s="679">
        <v>21.98</v>
      </c>
      <c r="U281" s="679">
        <v>71.34</v>
      </c>
      <c r="V281" s="679">
        <v>100</v>
      </c>
      <c r="W281" s="783">
        <v>7</v>
      </c>
      <c r="X281" s="679" t="s">
        <v>2870</v>
      </c>
      <c r="Y281" s="679">
        <v>3</v>
      </c>
      <c r="Z281" s="679">
        <v>2</v>
      </c>
      <c r="AA281" s="679">
        <v>2</v>
      </c>
      <c r="AB281" s="679">
        <v>50</v>
      </c>
      <c r="AC281" s="783" t="s">
        <v>2871</v>
      </c>
      <c r="AD281" s="679">
        <v>24.76</v>
      </c>
      <c r="AE281" s="783">
        <v>5</v>
      </c>
      <c r="AF281" s="679">
        <v>100</v>
      </c>
      <c r="AG281" s="679" t="s">
        <v>1644</v>
      </c>
      <c r="AH281" s="679" t="s">
        <v>1653</v>
      </c>
      <c r="AI281" s="679">
        <v>50</v>
      </c>
      <c r="AJ281" s="679" t="s">
        <v>1654</v>
      </c>
      <c r="AK281" s="679" t="s">
        <v>2872</v>
      </c>
      <c r="AL281" s="679">
        <v>50</v>
      </c>
      <c r="AM281" s="679"/>
      <c r="AN281" s="679"/>
      <c r="AO281" s="679"/>
      <c r="AP281" s="679"/>
      <c r="AQ281" s="679"/>
      <c r="AR281" s="679"/>
      <c r="AS281" s="679"/>
      <c r="AT281" s="679"/>
      <c r="AU281" s="679"/>
      <c r="AV281" s="679"/>
      <c r="AW281" s="679"/>
      <c r="AX281" s="684"/>
      <c r="AY281" s="663"/>
      <c r="AZ281" s="663"/>
      <c r="BA281" s="663"/>
      <c r="BB281" s="663"/>
      <c r="BC281" s="663"/>
      <c r="BD281" s="663"/>
      <c r="BE281" s="663"/>
      <c r="BF281" s="663"/>
      <c r="BG281" s="663"/>
    </row>
    <row r="282" spans="1:59" s="664" customFormat="1" ht="303.60000000000002" x14ac:dyDescent="0.25">
      <c r="A282" s="769">
        <v>106</v>
      </c>
      <c r="B282" s="769" t="s">
        <v>1600</v>
      </c>
      <c r="C282" s="679"/>
      <c r="D282" s="782" t="s">
        <v>1337</v>
      </c>
      <c r="E282" s="783" t="s">
        <v>1338</v>
      </c>
      <c r="F282" s="783">
        <v>3939</v>
      </c>
      <c r="G282" s="783" t="s">
        <v>2873</v>
      </c>
      <c r="H282" s="783">
        <v>2020</v>
      </c>
      <c r="I282" s="679" t="s">
        <v>2874</v>
      </c>
      <c r="J282" s="784">
        <v>239360.4</v>
      </c>
      <c r="K282" s="783" t="s">
        <v>779</v>
      </c>
      <c r="L282" s="679" t="s">
        <v>2875</v>
      </c>
      <c r="M282" s="679" t="s">
        <v>2876</v>
      </c>
      <c r="N282" s="679" t="s">
        <v>2877</v>
      </c>
      <c r="O282" s="679" t="s">
        <v>2878</v>
      </c>
      <c r="P282" s="783">
        <v>67114</v>
      </c>
      <c r="Q282" s="679">
        <v>60</v>
      </c>
      <c r="R282" s="783">
        <v>22.73</v>
      </c>
      <c r="S282" s="679">
        <v>17.88</v>
      </c>
      <c r="T282" s="679">
        <v>12.38</v>
      </c>
      <c r="U282" s="679">
        <v>52.989999999999995</v>
      </c>
      <c r="V282" s="679">
        <v>100</v>
      </c>
      <c r="W282" s="783">
        <v>12</v>
      </c>
      <c r="X282" s="679"/>
      <c r="Y282" s="679">
        <v>4</v>
      </c>
      <c r="Z282" s="679">
        <v>1</v>
      </c>
      <c r="AA282" s="679">
        <v>5</v>
      </c>
      <c r="AB282" s="679">
        <v>44</v>
      </c>
      <c r="AC282" s="783" t="s">
        <v>2879</v>
      </c>
      <c r="AD282" s="679">
        <v>47.47</v>
      </c>
      <c r="AE282" s="783">
        <v>5</v>
      </c>
      <c r="AF282" s="679">
        <v>100</v>
      </c>
      <c r="AG282" s="679" t="s">
        <v>1337</v>
      </c>
      <c r="AH282" s="679"/>
      <c r="AI282" s="679">
        <v>100</v>
      </c>
      <c r="AJ282" s="679"/>
      <c r="AK282" s="679"/>
      <c r="AL282" s="679"/>
      <c r="AM282" s="679"/>
      <c r="AN282" s="679"/>
      <c r="AO282" s="679"/>
      <c r="AP282" s="679"/>
      <c r="AQ282" s="679"/>
      <c r="AR282" s="679"/>
      <c r="AS282" s="679"/>
      <c r="AT282" s="679"/>
      <c r="AU282" s="679"/>
      <c r="AV282" s="679"/>
      <c r="AW282" s="679"/>
      <c r="AX282" s="684"/>
      <c r="AY282" s="663"/>
      <c r="AZ282" s="663"/>
      <c r="BA282" s="663"/>
      <c r="BB282" s="663"/>
      <c r="BC282" s="663"/>
      <c r="BD282" s="663"/>
      <c r="BE282" s="663"/>
      <c r="BF282" s="663"/>
      <c r="BG282" s="663"/>
    </row>
    <row r="283" spans="1:59" s="664" customFormat="1" ht="409.6" x14ac:dyDescent="0.25">
      <c r="A283" s="769">
        <v>106</v>
      </c>
      <c r="B283" s="769" t="s">
        <v>1600</v>
      </c>
      <c r="C283" s="679"/>
      <c r="D283" s="782" t="s">
        <v>2454</v>
      </c>
      <c r="E283" s="783" t="s">
        <v>2455</v>
      </c>
      <c r="F283" s="783">
        <v>27819</v>
      </c>
      <c r="G283" s="783" t="s">
        <v>2880</v>
      </c>
      <c r="H283" s="783">
        <v>2020</v>
      </c>
      <c r="I283" s="679" t="s">
        <v>2881</v>
      </c>
      <c r="J283" s="784">
        <v>195737</v>
      </c>
      <c r="K283" s="783" t="s">
        <v>771</v>
      </c>
      <c r="L283" s="679" t="s">
        <v>2642</v>
      </c>
      <c r="M283" s="679" t="s">
        <v>2643</v>
      </c>
      <c r="N283" s="679" t="s">
        <v>2644</v>
      </c>
      <c r="O283" s="679" t="s">
        <v>2645</v>
      </c>
      <c r="P283" s="783" t="s">
        <v>2882</v>
      </c>
      <c r="Q283" s="679" t="s">
        <v>2482</v>
      </c>
      <c r="R283" s="783">
        <v>23.23</v>
      </c>
      <c r="S283" s="679" t="s">
        <v>2484</v>
      </c>
      <c r="T283" s="679" t="s">
        <v>2484</v>
      </c>
      <c r="U283" s="679" t="s">
        <v>2485</v>
      </c>
      <c r="V283" s="679">
        <v>100</v>
      </c>
      <c r="W283" s="783">
        <v>10</v>
      </c>
      <c r="X283" s="679" t="s">
        <v>2646</v>
      </c>
      <c r="Y283" s="679">
        <v>6</v>
      </c>
      <c r="Z283" s="679">
        <v>1</v>
      </c>
      <c r="AA283" s="679">
        <v>4</v>
      </c>
      <c r="AB283" s="679">
        <v>14</v>
      </c>
      <c r="AC283" s="783" t="s">
        <v>2883</v>
      </c>
      <c r="AD283" s="679"/>
      <c r="AE283" s="783">
        <v>4</v>
      </c>
      <c r="AF283" s="679">
        <v>100</v>
      </c>
      <c r="AG283" s="679" t="s">
        <v>2454</v>
      </c>
      <c r="AH283" s="679" t="s">
        <v>2467</v>
      </c>
      <c r="AI283" s="679">
        <v>28</v>
      </c>
      <c r="AJ283" s="679" t="s">
        <v>2884</v>
      </c>
      <c r="AK283" s="679" t="s">
        <v>2651</v>
      </c>
      <c r="AL283" s="679">
        <v>25</v>
      </c>
      <c r="AM283" s="679" t="s">
        <v>2885</v>
      </c>
      <c r="AN283" s="679" t="s">
        <v>2886</v>
      </c>
      <c r="AO283" s="679">
        <v>14</v>
      </c>
      <c r="AP283" s="679" t="s">
        <v>2652</v>
      </c>
      <c r="AQ283" s="679" t="s">
        <v>2467</v>
      </c>
      <c r="AR283" s="679">
        <v>15</v>
      </c>
      <c r="AS283" s="679" t="s">
        <v>2653</v>
      </c>
      <c r="AT283" s="679" t="s">
        <v>2887</v>
      </c>
      <c r="AU283" s="679">
        <v>4</v>
      </c>
      <c r="AV283" s="679" t="s">
        <v>2888</v>
      </c>
      <c r="AW283" s="679" t="s">
        <v>2651</v>
      </c>
      <c r="AX283" s="684">
        <v>14</v>
      </c>
      <c r="AY283" s="663"/>
      <c r="AZ283" s="663"/>
      <c r="BA283" s="663"/>
      <c r="BB283" s="663"/>
      <c r="BC283" s="663"/>
      <c r="BD283" s="663"/>
      <c r="BE283" s="663"/>
      <c r="BF283" s="663"/>
      <c r="BG283" s="663"/>
    </row>
    <row r="284" spans="1:59" s="664" customFormat="1" ht="237.6" x14ac:dyDescent="0.25">
      <c r="A284" s="769">
        <v>106</v>
      </c>
      <c r="B284" s="769" t="s">
        <v>1600</v>
      </c>
      <c r="C284" s="679"/>
      <c r="D284" s="782" t="s">
        <v>1856</v>
      </c>
      <c r="E284" s="783" t="s">
        <v>1866</v>
      </c>
      <c r="F284" s="783">
        <v>10429</v>
      </c>
      <c r="G284" s="783" t="s">
        <v>2889</v>
      </c>
      <c r="H284" s="783">
        <v>2020</v>
      </c>
      <c r="I284" s="679" t="s">
        <v>2890</v>
      </c>
      <c r="J284" s="784">
        <v>73318.8</v>
      </c>
      <c r="K284" s="783" t="s">
        <v>771</v>
      </c>
      <c r="L284" s="679" t="s">
        <v>2891</v>
      </c>
      <c r="M284" s="679" t="s">
        <v>2892</v>
      </c>
      <c r="N284" s="679" t="s">
        <v>2893</v>
      </c>
      <c r="O284" s="679" t="s">
        <v>2894</v>
      </c>
      <c r="P284" s="783">
        <v>68079</v>
      </c>
      <c r="Q284" s="679">
        <v>49.97</v>
      </c>
      <c r="R284" s="783">
        <v>6.97</v>
      </c>
      <c r="S284" s="679">
        <v>15</v>
      </c>
      <c r="T284" s="679">
        <v>28</v>
      </c>
      <c r="U284" s="679">
        <v>49.97</v>
      </c>
      <c r="V284" s="679">
        <v>10</v>
      </c>
      <c r="W284" s="783">
        <v>5</v>
      </c>
      <c r="X284" s="679" t="s">
        <v>2680</v>
      </c>
      <c r="Y284" s="679">
        <v>1</v>
      </c>
      <c r="Z284" s="679">
        <v>1</v>
      </c>
      <c r="AA284" s="679">
        <v>5</v>
      </c>
      <c r="AB284" s="679">
        <v>60</v>
      </c>
      <c r="AC284" s="783" t="s">
        <v>2895</v>
      </c>
      <c r="AD284" s="679">
        <v>35</v>
      </c>
      <c r="AE284" s="783">
        <v>5</v>
      </c>
      <c r="AF284" s="679">
        <v>100</v>
      </c>
      <c r="AG284" s="679" t="s">
        <v>1856</v>
      </c>
      <c r="AH284" s="679" t="s">
        <v>2841</v>
      </c>
      <c r="AI284" s="679">
        <v>30</v>
      </c>
      <c r="AJ284" s="679" t="s">
        <v>787</v>
      </c>
      <c r="AK284" s="679" t="s">
        <v>2851</v>
      </c>
      <c r="AL284" s="679">
        <v>35</v>
      </c>
      <c r="AM284" s="679" t="s">
        <v>2896</v>
      </c>
      <c r="AN284" s="679" t="s">
        <v>1904</v>
      </c>
      <c r="AO284" s="679">
        <v>35</v>
      </c>
      <c r="AP284" s="679"/>
      <c r="AQ284" s="679"/>
      <c r="AR284" s="679"/>
      <c r="AS284" s="679"/>
      <c r="AT284" s="679"/>
      <c r="AU284" s="679"/>
      <c r="AV284" s="679"/>
      <c r="AW284" s="679"/>
      <c r="AX284" s="684"/>
      <c r="AY284" s="663"/>
      <c r="AZ284" s="663"/>
      <c r="BA284" s="663"/>
      <c r="BB284" s="663"/>
      <c r="BC284" s="663"/>
      <c r="BD284" s="663"/>
      <c r="BE284" s="663"/>
      <c r="BF284" s="663"/>
      <c r="BG284" s="663"/>
    </row>
    <row r="285" spans="1:59" s="664" customFormat="1" ht="105.6" x14ac:dyDescent="0.25">
      <c r="A285" s="769">
        <v>106</v>
      </c>
      <c r="B285" s="769" t="s">
        <v>1600</v>
      </c>
      <c r="C285" s="679"/>
      <c r="D285" s="782" t="s">
        <v>2126</v>
      </c>
      <c r="E285" s="783" t="s">
        <v>2897</v>
      </c>
      <c r="F285" s="783">
        <v>24273</v>
      </c>
      <c r="G285" s="783" t="s">
        <v>2898</v>
      </c>
      <c r="H285" s="783">
        <v>2020</v>
      </c>
      <c r="I285" s="679" t="s">
        <v>2899</v>
      </c>
      <c r="J285" s="784">
        <v>102014.5</v>
      </c>
      <c r="K285" s="783" t="s">
        <v>771</v>
      </c>
      <c r="L285" s="679" t="s">
        <v>2900</v>
      </c>
      <c r="M285" s="679" t="s">
        <v>2901</v>
      </c>
      <c r="N285" s="679" t="s">
        <v>2902</v>
      </c>
      <c r="O285" s="679" t="s">
        <v>2903</v>
      </c>
      <c r="P285" s="783">
        <v>68368</v>
      </c>
      <c r="Q285" s="679">
        <v>29.7</v>
      </c>
      <c r="R285" s="783">
        <v>9.6999999999999993</v>
      </c>
      <c r="S285" s="679">
        <v>20</v>
      </c>
      <c r="T285" s="679">
        <v>39</v>
      </c>
      <c r="U285" s="679">
        <v>68.7</v>
      </c>
      <c r="V285" s="679">
        <v>100</v>
      </c>
      <c r="W285" s="783">
        <v>5</v>
      </c>
      <c r="X285" s="679" t="s">
        <v>2904</v>
      </c>
      <c r="Y285" s="679">
        <v>1</v>
      </c>
      <c r="Z285" s="679">
        <v>1</v>
      </c>
      <c r="AA285" s="679">
        <v>4</v>
      </c>
      <c r="AB285" s="679">
        <v>47</v>
      </c>
      <c r="AC285" s="783" t="s">
        <v>2905</v>
      </c>
      <c r="AD285" s="679">
        <v>39</v>
      </c>
      <c r="AE285" s="783">
        <v>5</v>
      </c>
      <c r="AF285" s="679">
        <v>100</v>
      </c>
      <c r="AG285" s="679" t="s">
        <v>2126</v>
      </c>
      <c r="AH285" s="679" t="s">
        <v>2897</v>
      </c>
      <c r="AI285" s="679">
        <v>50</v>
      </c>
      <c r="AJ285" s="679" t="s">
        <v>2906</v>
      </c>
      <c r="AK285" s="679" t="s">
        <v>2897</v>
      </c>
      <c r="AL285" s="679">
        <v>25</v>
      </c>
      <c r="AM285" s="679" t="s">
        <v>2907</v>
      </c>
      <c r="AN285" s="679" t="s">
        <v>2897</v>
      </c>
      <c r="AO285" s="679">
        <v>25</v>
      </c>
      <c r="AP285" s="679"/>
      <c r="AQ285" s="679"/>
      <c r="AR285" s="679"/>
      <c r="AS285" s="679"/>
      <c r="AT285" s="679"/>
      <c r="AU285" s="679"/>
      <c r="AV285" s="679"/>
      <c r="AW285" s="679"/>
      <c r="AX285" s="684"/>
      <c r="AY285" s="663"/>
      <c r="AZ285" s="663"/>
      <c r="BA285" s="663"/>
      <c r="BB285" s="663"/>
      <c r="BC285" s="663"/>
      <c r="BD285" s="663"/>
      <c r="BE285" s="663"/>
      <c r="BF285" s="663"/>
      <c r="BG285" s="663"/>
    </row>
    <row r="286" spans="1:59" s="664" customFormat="1" ht="105.6" x14ac:dyDescent="0.25">
      <c r="A286" s="769">
        <v>106</v>
      </c>
      <c r="B286" s="769" t="s">
        <v>1600</v>
      </c>
      <c r="C286" s="679"/>
      <c r="D286" s="782" t="s">
        <v>2126</v>
      </c>
      <c r="E286" s="783" t="s">
        <v>2897</v>
      </c>
      <c r="F286" s="783">
        <v>24273</v>
      </c>
      <c r="G286" s="783" t="s">
        <v>2908</v>
      </c>
      <c r="H286" s="783">
        <v>2020</v>
      </c>
      <c r="I286" s="679" t="s">
        <v>2909</v>
      </c>
      <c r="J286" s="784">
        <v>157515.66</v>
      </c>
      <c r="K286" s="783" t="s">
        <v>779</v>
      </c>
      <c r="L286" s="679" t="s">
        <v>2900</v>
      </c>
      <c r="M286" s="679" t="s">
        <v>2901</v>
      </c>
      <c r="N286" s="679" t="s">
        <v>2910</v>
      </c>
      <c r="O286" s="679" t="s">
        <v>2911</v>
      </c>
      <c r="P286" s="783">
        <v>68369</v>
      </c>
      <c r="Q286" s="679">
        <v>46.97</v>
      </c>
      <c r="R286" s="783">
        <v>14.97</v>
      </c>
      <c r="S286" s="679">
        <v>32</v>
      </c>
      <c r="T286" s="679">
        <v>39</v>
      </c>
      <c r="U286" s="679">
        <v>85.97</v>
      </c>
      <c r="V286" s="679">
        <v>100</v>
      </c>
      <c r="W286" s="783">
        <v>5</v>
      </c>
      <c r="X286" s="679" t="s">
        <v>2904</v>
      </c>
      <c r="Y286" s="679">
        <v>1</v>
      </c>
      <c r="Z286" s="679">
        <v>1</v>
      </c>
      <c r="AA286" s="679">
        <v>4</v>
      </c>
      <c r="AB286" s="679">
        <v>47</v>
      </c>
      <c r="AC286" s="783" t="s">
        <v>2912</v>
      </c>
      <c r="AD286" s="679">
        <v>39</v>
      </c>
      <c r="AE286" s="783">
        <v>5</v>
      </c>
      <c r="AF286" s="679">
        <v>100</v>
      </c>
      <c r="AG286" s="679" t="s">
        <v>2126</v>
      </c>
      <c r="AH286" s="679" t="s">
        <v>2897</v>
      </c>
      <c r="AI286" s="679">
        <v>50</v>
      </c>
      <c r="AJ286" s="679" t="s">
        <v>2906</v>
      </c>
      <c r="AK286" s="679" t="s">
        <v>2897</v>
      </c>
      <c r="AL286" s="679">
        <v>25</v>
      </c>
      <c r="AM286" s="679" t="s">
        <v>2907</v>
      </c>
      <c r="AN286" s="679" t="s">
        <v>2897</v>
      </c>
      <c r="AO286" s="679">
        <v>25</v>
      </c>
      <c r="AP286" s="679"/>
      <c r="AQ286" s="679"/>
      <c r="AR286" s="679"/>
      <c r="AS286" s="679"/>
      <c r="AT286" s="679"/>
      <c r="AU286" s="679"/>
      <c r="AV286" s="679"/>
      <c r="AW286" s="679"/>
      <c r="AX286" s="684"/>
      <c r="AY286" s="663"/>
      <c r="AZ286" s="663"/>
      <c r="BA286" s="663"/>
      <c r="BB286" s="663"/>
      <c r="BC286" s="663"/>
      <c r="BD286" s="663"/>
      <c r="BE286" s="663"/>
      <c r="BF286" s="663"/>
      <c r="BG286" s="663"/>
    </row>
    <row r="287" spans="1:59" s="664" customFormat="1" ht="184.8" x14ac:dyDescent="0.25">
      <c r="A287" s="769">
        <v>106</v>
      </c>
      <c r="B287" s="769" t="s">
        <v>1600</v>
      </c>
      <c r="C287" s="679"/>
      <c r="D287" s="782" t="s">
        <v>742</v>
      </c>
      <c r="E287" s="783" t="s">
        <v>2913</v>
      </c>
      <c r="F287" s="783">
        <v>26468</v>
      </c>
      <c r="G287" s="783" t="s">
        <v>2914</v>
      </c>
      <c r="H287" s="783">
        <v>2020</v>
      </c>
      <c r="I287" s="679" t="s">
        <v>2915</v>
      </c>
      <c r="J287" s="784">
        <v>423533.1</v>
      </c>
      <c r="K287" s="783" t="s">
        <v>771</v>
      </c>
      <c r="L287" s="679" t="s">
        <v>2916</v>
      </c>
      <c r="M287" s="679" t="s">
        <v>2917</v>
      </c>
      <c r="N287" s="679" t="s">
        <v>2918</v>
      </c>
      <c r="O287" s="679" t="s">
        <v>2919</v>
      </c>
      <c r="P287" s="783">
        <v>68381</v>
      </c>
      <c r="Q287" s="679">
        <v>98.38</v>
      </c>
      <c r="R287" s="783">
        <v>40.299999999999997</v>
      </c>
      <c r="S287" s="679">
        <v>14.62</v>
      </c>
      <c r="T287" s="679">
        <v>43.46</v>
      </c>
      <c r="U287" s="679">
        <v>98.38</v>
      </c>
      <c r="V287" s="679" t="s">
        <v>2861</v>
      </c>
      <c r="W287" s="783">
        <v>3</v>
      </c>
      <c r="X287" s="679" t="s">
        <v>1608</v>
      </c>
      <c r="Y287" s="679">
        <v>3</v>
      </c>
      <c r="Z287" s="679" t="s">
        <v>2920</v>
      </c>
      <c r="AA287" s="679" t="s">
        <v>2921</v>
      </c>
      <c r="AB287" s="679">
        <v>44</v>
      </c>
      <c r="AC287" s="783" t="s">
        <v>2922</v>
      </c>
      <c r="AD287" s="679">
        <v>43.46</v>
      </c>
      <c r="AE287" s="783">
        <v>5</v>
      </c>
      <c r="AF287" s="679">
        <v>100</v>
      </c>
      <c r="AG287" s="679" t="s">
        <v>742</v>
      </c>
      <c r="AH287" s="679" t="s">
        <v>2923</v>
      </c>
      <c r="AI287" s="679"/>
      <c r="AJ287" s="679"/>
      <c r="AK287" s="679"/>
      <c r="AL287" s="679"/>
      <c r="AM287" s="679"/>
      <c r="AN287" s="679"/>
      <c r="AO287" s="679"/>
      <c r="AP287" s="679"/>
      <c r="AQ287" s="679"/>
      <c r="AR287" s="679"/>
      <c r="AS287" s="679"/>
      <c r="AT287" s="679"/>
      <c r="AU287" s="679"/>
      <c r="AV287" s="679"/>
      <c r="AW287" s="679"/>
      <c r="AX287" s="684"/>
      <c r="AY287" s="663"/>
      <c r="AZ287" s="663"/>
      <c r="BA287" s="663"/>
      <c r="BB287" s="663"/>
      <c r="BC287" s="663"/>
      <c r="BD287" s="663"/>
      <c r="BE287" s="663"/>
      <c r="BF287" s="663"/>
      <c r="BG287" s="663"/>
    </row>
    <row r="288" spans="1:59" s="664" customFormat="1" ht="224.4" x14ac:dyDescent="0.25">
      <c r="A288" s="769">
        <v>106</v>
      </c>
      <c r="B288" s="769" t="s">
        <v>1600</v>
      </c>
      <c r="C288" s="679"/>
      <c r="D288" s="782" t="s">
        <v>1634</v>
      </c>
      <c r="E288" s="783" t="s">
        <v>2924</v>
      </c>
      <c r="F288" s="783">
        <v>12313</v>
      </c>
      <c r="G288" s="783" t="s">
        <v>2925</v>
      </c>
      <c r="H288" s="783">
        <v>2020</v>
      </c>
      <c r="I288" s="679" t="s">
        <v>2926</v>
      </c>
      <c r="J288" s="784">
        <v>136492.17000000001</v>
      </c>
      <c r="K288" s="783" t="s">
        <v>771</v>
      </c>
      <c r="L288" s="679" t="s">
        <v>2927</v>
      </c>
      <c r="M288" s="679" t="s">
        <v>2928</v>
      </c>
      <c r="N288" s="679" t="s">
        <v>2929</v>
      </c>
      <c r="O288" s="679" t="s">
        <v>2930</v>
      </c>
      <c r="P288" s="783">
        <v>69009</v>
      </c>
      <c r="Q288" s="679">
        <v>83.65</v>
      </c>
      <c r="R288" s="783">
        <v>13.03</v>
      </c>
      <c r="S288" s="679">
        <v>17.88</v>
      </c>
      <c r="T288" s="679">
        <v>52.74</v>
      </c>
      <c r="U288" s="679">
        <v>83.65</v>
      </c>
      <c r="V288" s="679">
        <v>100</v>
      </c>
      <c r="W288" s="783">
        <v>2</v>
      </c>
      <c r="X288" s="679" t="s">
        <v>1608</v>
      </c>
      <c r="Y288" s="679">
        <v>4</v>
      </c>
      <c r="Z288" s="679">
        <v>4</v>
      </c>
      <c r="AA288" s="679">
        <v>7</v>
      </c>
      <c r="AB288" s="679">
        <v>41</v>
      </c>
      <c r="AC288" s="783" t="s">
        <v>2931</v>
      </c>
      <c r="AD288" s="679"/>
      <c r="AE288" s="783">
        <v>5</v>
      </c>
      <c r="AF288" s="679">
        <v>100</v>
      </c>
      <c r="AG288" s="679" t="s">
        <v>1634</v>
      </c>
      <c r="AH288" s="679" t="s">
        <v>1621</v>
      </c>
      <c r="AI288" s="679">
        <v>100</v>
      </c>
      <c r="AJ288" s="679"/>
      <c r="AK288" s="679"/>
      <c r="AL288" s="679"/>
      <c r="AM288" s="679"/>
      <c r="AN288" s="679"/>
      <c r="AO288" s="679"/>
      <c r="AP288" s="679"/>
      <c r="AQ288" s="679"/>
      <c r="AR288" s="679"/>
      <c r="AS288" s="679"/>
      <c r="AT288" s="679"/>
      <c r="AU288" s="679"/>
      <c r="AV288" s="679"/>
      <c r="AW288" s="679"/>
      <c r="AX288" s="684"/>
      <c r="AY288" s="663"/>
      <c r="AZ288" s="663"/>
      <c r="BA288" s="663"/>
      <c r="BB288" s="663"/>
      <c r="BC288" s="663"/>
      <c r="BD288" s="663"/>
      <c r="BE288" s="663"/>
      <c r="BF288" s="663"/>
      <c r="BG288" s="663"/>
    </row>
    <row r="289" spans="1:59" s="806" customFormat="1" ht="49.95" customHeight="1" x14ac:dyDescent="0.25">
      <c r="A289" s="787">
        <v>206</v>
      </c>
      <c r="B289" s="788" t="s">
        <v>2932</v>
      </c>
      <c r="C289" s="789">
        <v>13</v>
      </c>
      <c r="D289" s="790"/>
      <c r="E289" s="791" t="s">
        <v>2933</v>
      </c>
      <c r="F289" s="792" t="s">
        <v>2934</v>
      </c>
      <c r="G289" s="791" t="s">
        <v>2935</v>
      </c>
      <c r="H289" s="1379">
        <v>2002</v>
      </c>
      <c r="I289" s="791" t="s">
        <v>2936</v>
      </c>
      <c r="J289" s="793">
        <v>108113.86000000002</v>
      </c>
      <c r="K289" s="794" t="s">
        <v>675</v>
      </c>
      <c r="L289" s="789" t="s">
        <v>2937</v>
      </c>
      <c r="M289" s="789" t="s">
        <v>2938</v>
      </c>
      <c r="N289" s="789" t="s">
        <v>2939</v>
      </c>
      <c r="O289" s="789" t="s">
        <v>2940</v>
      </c>
      <c r="P289" s="795">
        <v>625</v>
      </c>
      <c r="Q289" s="796">
        <f t="shared" ref="Q289:Q321" si="10">U289-R289-10.82-13.04</f>
        <v>164.08</v>
      </c>
      <c r="R289" s="797">
        <v>12.719277647058826</v>
      </c>
      <c r="S289" s="789">
        <v>131.1</v>
      </c>
      <c r="T289" s="789">
        <v>56.84</v>
      </c>
      <c r="U289" s="796">
        <f t="shared" ref="U289:U324" si="11">SUM(R289:T289)</f>
        <v>200.65927764705881</v>
      </c>
      <c r="V289" s="789">
        <v>100</v>
      </c>
      <c r="W289" s="797">
        <v>100</v>
      </c>
      <c r="X289" s="1380" t="s">
        <v>2941</v>
      </c>
      <c r="Y289" s="798">
        <v>3</v>
      </c>
      <c r="Z289" s="798">
        <v>10</v>
      </c>
      <c r="AA289" s="798">
        <v>4</v>
      </c>
      <c r="AB289" s="798">
        <v>60</v>
      </c>
      <c r="AC289" s="789">
        <v>1</v>
      </c>
      <c r="AD289" s="798">
        <v>0</v>
      </c>
      <c r="AE289" s="799">
        <v>5</v>
      </c>
      <c r="AF289" s="800">
        <v>100</v>
      </c>
      <c r="AG289" s="801" t="s">
        <v>2942</v>
      </c>
      <c r="AH289" s="789" t="s">
        <v>2933</v>
      </c>
      <c r="AI289" s="802">
        <v>100</v>
      </c>
      <c r="AJ289" s="801"/>
      <c r="AK289" s="789"/>
      <c r="AL289" s="803"/>
      <c r="AM289" s="801"/>
      <c r="AN289" s="789"/>
      <c r="AO289" s="803"/>
      <c r="AP289" s="801"/>
      <c r="AQ289" s="789"/>
      <c r="AR289" s="803"/>
      <c r="AS289" s="801"/>
      <c r="AT289" s="789"/>
      <c r="AU289" s="803"/>
      <c r="AV289" s="801"/>
      <c r="AW289" s="789"/>
      <c r="AX289" s="804"/>
      <c r="AY289" s="805"/>
      <c r="AZ289" s="805"/>
      <c r="BA289" s="805"/>
      <c r="BB289" s="805"/>
      <c r="BC289" s="805"/>
      <c r="BD289" s="805"/>
      <c r="BE289" s="805"/>
      <c r="BF289" s="805"/>
      <c r="BG289" s="805"/>
    </row>
    <row r="290" spans="1:59" s="806" customFormat="1" ht="49.95" customHeight="1" x14ac:dyDescent="0.25">
      <c r="A290" s="787">
        <v>206</v>
      </c>
      <c r="B290" s="788" t="s">
        <v>2932</v>
      </c>
      <c r="C290" s="789">
        <v>12</v>
      </c>
      <c r="D290" s="790"/>
      <c r="E290" s="791" t="s">
        <v>2943</v>
      </c>
      <c r="F290" s="792" t="s">
        <v>2944</v>
      </c>
      <c r="G290" s="791" t="s">
        <v>2945</v>
      </c>
      <c r="H290" s="789">
        <v>1985</v>
      </c>
      <c r="I290" s="791" t="s">
        <v>2946</v>
      </c>
      <c r="J290" s="807">
        <v>376581</v>
      </c>
      <c r="K290" s="794" t="s">
        <v>2947</v>
      </c>
      <c r="L290" s="789" t="s">
        <v>2948</v>
      </c>
      <c r="M290" s="789" t="s">
        <v>2949</v>
      </c>
      <c r="N290" s="789" t="s">
        <v>2950</v>
      </c>
      <c r="O290" s="789" t="s">
        <v>2951</v>
      </c>
      <c r="P290" s="795">
        <v>1148</v>
      </c>
      <c r="Q290" s="796">
        <f t="shared" si="10"/>
        <v>226.14000000000001</v>
      </c>
      <c r="R290" s="797">
        <v>44.303647058823529</v>
      </c>
      <c r="S290" s="789">
        <v>50</v>
      </c>
      <c r="T290" s="789">
        <v>200</v>
      </c>
      <c r="U290" s="796">
        <f t="shared" si="11"/>
        <v>294.30364705882351</v>
      </c>
      <c r="V290" s="789">
        <v>100</v>
      </c>
      <c r="W290" s="797">
        <v>100</v>
      </c>
      <c r="X290" s="1380" t="s">
        <v>2941</v>
      </c>
      <c r="Y290" s="798">
        <v>1</v>
      </c>
      <c r="Z290" s="798">
        <v>4</v>
      </c>
      <c r="AA290" s="798">
        <v>1</v>
      </c>
      <c r="AB290" s="798">
        <v>60</v>
      </c>
      <c r="AC290" s="789"/>
      <c r="AD290" s="798">
        <v>0</v>
      </c>
      <c r="AE290" s="799">
        <v>5</v>
      </c>
      <c r="AF290" s="800">
        <v>100</v>
      </c>
      <c r="AG290" s="801" t="s">
        <v>2952</v>
      </c>
      <c r="AH290" s="789" t="s">
        <v>2943</v>
      </c>
      <c r="AI290" s="802">
        <v>40</v>
      </c>
      <c r="AJ290" s="801" t="s">
        <v>2942</v>
      </c>
      <c r="AK290" s="789" t="s">
        <v>2933</v>
      </c>
      <c r="AL290" s="803">
        <v>30</v>
      </c>
      <c r="AM290" s="801"/>
      <c r="AN290" s="789"/>
      <c r="AO290" s="803"/>
      <c r="AP290" s="801"/>
      <c r="AQ290" s="789"/>
      <c r="AR290" s="803"/>
      <c r="AS290" s="801" t="s">
        <v>2953</v>
      </c>
      <c r="AT290" s="789" t="s">
        <v>2954</v>
      </c>
      <c r="AU290" s="803">
        <v>20</v>
      </c>
      <c r="AV290" s="801" t="s">
        <v>2953</v>
      </c>
      <c r="AW290" s="789" t="s">
        <v>2955</v>
      </c>
      <c r="AX290" s="804">
        <v>10</v>
      </c>
      <c r="AY290" s="805"/>
      <c r="AZ290" s="805"/>
      <c r="BA290" s="805"/>
      <c r="BB290" s="805"/>
      <c r="BC290" s="805"/>
      <c r="BD290" s="805"/>
      <c r="BE290" s="805"/>
      <c r="BF290" s="805"/>
      <c r="BG290" s="805"/>
    </row>
    <row r="291" spans="1:59" s="806" customFormat="1" ht="49.95" customHeight="1" x14ac:dyDescent="0.25">
      <c r="A291" s="787">
        <v>206</v>
      </c>
      <c r="B291" s="788" t="s">
        <v>2932</v>
      </c>
      <c r="C291" s="789">
        <v>12</v>
      </c>
      <c r="D291" s="790"/>
      <c r="E291" s="791" t="s">
        <v>2933</v>
      </c>
      <c r="F291" s="808">
        <v>15269</v>
      </c>
      <c r="G291" s="791" t="s">
        <v>2956</v>
      </c>
      <c r="H291" s="789">
        <v>1970</v>
      </c>
      <c r="I291" s="791" t="s">
        <v>2957</v>
      </c>
      <c r="J291" s="807">
        <v>424384</v>
      </c>
      <c r="K291" s="794" t="s">
        <v>2947</v>
      </c>
      <c r="L291" s="789" t="s">
        <v>2948</v>
      </c>
      <c r="M291" s="789" t="s">
        <v>2949</v>
      </c>
      <c r="N291" s="789" t="s">
        <v>2958</v>
      </c>
      <c r="O291" s="789" t="s">
        <v>2959</v>
      </c>
      <c r="P291" s="795">
        <v>1833</v>
      </c>
      <c r="Q291" s="796">
        <f t="shared" si="10"/>
        <v>401.14</v>
      </c>
      <c r="R291" s="797">
        <v>49.927529411764709</v>
      </c>
      <c r="S291" s="789">
        <v>225</v>
      </c>
      <c r="T291" s="789">
        <v>200</v>
      </c>
      <c r="U291" s="796">
        <f t="shared" si="11"/>
        <v>474.92752941176468</v>
      </c>
      <c r="V291" s="789">
        <v>100</v>
      </c>
      <c r="W291" s="797">
        <v>100</v>
      </c>
      <c r="X291" s="1380" t="s">
        <v>2941</v>
      </c>
      <c r="Y291" s="798">
        <v>1</v>
      </c>
      <c r="Z291" s="798">
        <v>4</v>
      </c>
      <c r="AA291" s="798">
        <v>1</v>
      </c>
      <c r="AB291" s="798">
        <v>60</v>
      </c>
      <c r="AC291" s="789"/>
      <c r="AD291" s="798">
        <v>0</v>
      </c>
      <c r="AE291" s="799">
        <v>5</v>
      </c>
      <c r="AF291" s="800">
        <v>100</v>
      </c>
      <c r="AG291" s="801" t="s">
        <v>2942</v>
      </c>
      <c r="AH291" s="789" t="s">
        <v>2933</v>
      </c>
      <c r="AI291" s="802">
        <v>60</v>
      </c>
      <c r="AJ291" s="801" t="s">
        <v>2952</v>
      </c>
      <c r="AK291" s="789" t="s">
        <v>2943</v>
      </c>
      <c r="AL291" s="803">
        <v>25</v>
      </c>
      <c r="AM291" s="801"/>
      <c r="AN291" s="789"/>
      <c r="AO291" s="803"/>
      <c r="AP291" s="801"/>
      <c r="AQ291" s="789"/>
      <c r="AR291" s="803"/>
      <c r="AS291" s="801" t="s">
        <v>2953</v>
      </c>
      <c r="AT291" s="789" t="s">
        <v>2954</v>
      </c>
      <c r="AU291" s="803">
        <v>15</v>
      </c>
      <c r="AV291" s="801"/>
      <c r="AW291" s="789"/>
      <c r="AX291" s="804"/>
      <c r="AY291" s="805"/>
      <c r="AZ291" s="805"/>
      <c r="BA291" s="805"/>
      <c r="BB291" s="805"/>
      <c r="BC291" s="805"/>
      <c r="BD291" s="805"/>
      <c r="BE291" s="805"/>
      <c r="BF291" s="805"/>
      <c r="BG291" s="805"/>
    </row>
    <row r="292" spans="1:59" s="806" customFormat="1" ht="49.95" customHeight="1" x14ac:dyDescent="0.25">
      <c r="A292" s="787">
        <v>206</v>
      </c>
      <c r="B292" s="788" t="s">
        <v>2932</v>
      </c>
      <c r="C292" s="789">
        <v>12</v>
      </c>
      <c r="D292" s="790"/>
      <c r="E292" s="791" t="s">
        <v>2943</v>
      </c>
      <c r="F292" s="792" t="s">
        <v>2944</v>
      </c>
      <c r="G292" s="791" t="s">
        <v>2960</v>
      </c>
      <c r="H292" s="789">
        <v>1993</v>
      </c>
      <c r="I292" s="791" t="s">
        <v>2961</v>
      </c>
      <c r="J292" s="807">
        <v>232075</v>
      </c>
      <c r="K292" s="794" t="s">
        <v>2947</v>
      </c>
      <c r="L292" s="789" t="s">
        <v>2948</v>
      </c>
      <c r="M292" s="789" t="s">
        <v>2949</v>
      </c>
      <c r="N292" s="789" t="s">
        <v>2962</v>
      </c>
      <c r="O292" s="789" t="s">
        <v>2963</v>
      </c>
      <c r="P292" s="795">
        <v>1884</v>
      </c>
      <c r="Q292" s="796">
        <f t="shared" si="10"/>
        <v>226.14000000000001</v>
      </c>
      <c r="R292" s="797">
        <v>27.30294117647059</v>
      </c>
      <c r="S292" s="789">
        <v>50</v>
      </c>
      <c r="T292" s="789">
        <v>200</v>
      </c>
      <c r="U292" s="796">
        <f t="shared" si="11"/>
        <v>277.3029411764706</v>
      </c>
      <c r="V292" s="789">
        <v>100</v>
      </c>
      <c r="W292" s="797">
        <v>100</v>
      </c>
      <c r="X292" s="1380" t="s">
        <v>2941</v>
      </c>
      <c r="Y292" s="798">
        <v>1</v>
      </c>
      <c r="Z292" s="798">
        <v>4</v>
      </c>
      <c r="AA292" s="798">
        <v>1</v>
      </c>
      <c r="AB292" s="798">
        <v>60</v>
      </c>
      <c r="AC292" s="789"/>
      <c r="AD292" s="798">
        <v>0</v>
      </c>
      <c r="AE292" s="799">
        <v>5</v>
      </c>
      <c r="AF292" s="800">
        <v>100</v>
      </c>
      <c r="AG292" s="801" t="s">
        <v>2952</v>
      </c>
      <c r="AH292" s="789" t="s">
        <v>2943</v>
      </c>
      <c r="AI292" s="802">
        <v>30</v>
      </c>
      <c r="AJ292" s="801" t="s">
        <v>2942</v>
      </c>
      <c r="AK292" s="789" t="s">
        <v>2933</v>
      </c>
      <c r="AL292" s="803">
        <v>40</v>
      </c>
      <c r="AM292" s="801"/>
      <c r="AN292" s="789"/>
      <c r="AO292" s="803"/>
      <c r="AP292" s="801"/>
      <c r="AQ292" s="789"/>
      <c r="AR292" s="803"/>
      <c r="AS292" s="801" t="s">
        <v>2953</v>
      </c>
      <c r="AT292" s="789" t="s">
        <v>2954</v>
      </c>
      <c r="AU292" s="803">
        <v>30</v>
      </c>
      <c r="AV292" s="801"/>
      <c r="AW292" s="789"/>
      <c r="AX292" s="804"/>
      <c r="AY292" s="805"/>
      <c r="AZ292" s="805"/>
      <c r="BA292" s="805"/>
      <c r="BB292" s="805"/>
      <c r="BC292" s="805"/>
      <c r="BD292" s="805"/>
      <c r="BE292" s="805"/>
      <c r="BF292" s="805"/>
      <c r="BG292" s="805"/>
    </row>
    <row r="293" spans="1:59" s="806" customFormat="1" ht="49.95" customHeight="1" x14ac:dyDescent="0.25">
      <c r="A293" s="787">
        <v>206</v>
      </c>
      <c r="B293" s="788" t="s">
        <v>2932</v>
      </c>
      <c r="C293" s="789">
        <v>12</v>
      </c>
      <c r="D293" s="790"/>
      <c r="E293" s="791" t="s">
        <v>2943</v>
      </c>
      <c r="F293" s="792" t="s">
        <v>2944</v>
      </c>
      <c r="G293" s="791" t="s">
        <v>2964</v>
      </c>
      <c r="H293" s="1379">
        <v>2002</v>
      </c>
      <c r="I293" s="791" t="s">
        <v>2965</v>
      </c>
      <c r="J293" s="793">
        <v>47876.650000000096</v>
      </c>
      <c r="K293" s="794" t="s">
        <v>2947</v>
      </c>
      <c r="L293" s="789" t="s">
        <v>2966</v>
      </c>
      <c r="M293" s="789" t="s">
        <v>2967</v>
      </c>
      <c r="N293" s="789" t="s">
        <v>2968</v>
      </c>
      <c r="O293" s="789" t="s">
        <v>2969</v>
      </c>
      <c r="P293" s="795">
        <v>2234</v>
      </c>
      <c r="Q293" s="796">
        <f t="shared" si="10"/>
        <v>149.14000000000001</v>
      </c>
      <c r="R293" s="797">
        <v>5.6325470588235413</v>
      </c>
      <c r="S293" s="789">
        <v>75</v>
      </c>
      <c r="T293" s="789">
        <v>98</v>
      </c>
      <c r="U293" s="796">
        <f t="shared" si="11"/>
        <v>178.63254705882355</v>
      </c>
      <c r="V293" s="789">
        <v>100</v>
      </c>
      <c r="W293" s="797">
        <v>100</v>
      </c>
      <c r="X293" s="1380" t="s">
        <v>2941</v>
      </c>
      <c r="Y293" s="798">
        <v>3</v>
      </c>
      <c r="Z293" s="798">
        <v>1</v>
      </c>
      <c r="AA293" s="798">
        <v>6</v>
      </c>
      <c r="AB293" s="798">
        <v>60</v>
      </c>
      <c r="AC293" s="789"/>
      <c r="AD293" s="798">
        <v>0</v>
      </c>
      <c r="AE293" s="799">
        <v>5</v>
      </c>
      <c r="AF293" s="800">
        <v>100</v>
      </c>
      <c r="AG293" s="801" t="s">
        <v>2952</v>
      </c>
      <c r="AH293" s="789" t="s">
        <v>2943</v>
      </c>
      <c r="AI293" s="802">
        <v>100</v>
      </c>
      <c r="AJ293" s="801"/>
      <c r="AK293" s="789"/>
      <c r="AL293" s="803"/>
      <c r="AM293" s="801"/>
      <c r="AN293" s="789"/>
      <c r="AO293" s="803"/>
      <c r="AP293" s="801"/>
      <c r="AQ293" s="789"/>
      <c r="AR293" s="803"/>
      <c r="AS293" s="801"/>
      <c r="AT293" s="789"/>
      <c r="AU293" s="803"/>
      <c r="AV293" s="801"/>
      <c r="AW293" s="789"/>
      <c r="AX293" s="804"/>
      <c r="AY293" s="805"/>
      <c r="AZ293" s="805"/>
      <c r="BA293" s="805"/>
      <c r="BB293" s="805"/>
      <c r="BC293" s="805"/>
      <c r="BD293" s="805"/>
      <c r="BE293" s="805"/>
      <c r="BF293" s="805"/>
      <c r="BG293" s="805"/>
    </row>
    <row r="294" spans="1:59" s="806" customFormat="1" ht="49.95" customHeight="1" x14ac:dyDescent="0.25">
      <c r="A294" s="787">
        <v>206</v>
      </c>
      <c r="B294" s="788" t="s">
        <v>2932</v>
      </c>
      <c r="C294" s="789">
        <v>12</v>
      </c>
      <c r="D294" s="790"/>
      <c r="E294" s="791" t="s">
        <v>2943</v>
      </c>
      <c r="F294" s="792" t="s">
        <v>2944</v>
      </c>
      <c r="G294" s="791" t="s">
        <v>2970</v>
      </c>
      <c r="H294" s="1379">
        <v>2004</v>
      </c>
      <c r="I294" s="791" t="s">
        <v>2971</v>
      </c>
      <c r="J294" s="793">
        <v>759083.57000000007</v>
      </c>
      <c r="K294" s="794" t="s">
        <v>939</v>
      </c>
      <c r="L294" s="789" t="s">
        <v>2966</v>
      </c>
      <c r="M294" s="789" t="s">
        <v>2967</v>
      </c>
      <c r="N294" s="789" t="s">
        <v>2972</v>
      </c>
      <c r="O294" s="789" t="s">
        <v>2973</v>
      </c>
      <c r="P294" s="795">
        <v>4014</v>
      </c>
      <c r="Q294" s="796">
        <f t="shared" si="10"/>
        <v>149.14000000000001</v>
      </c>
      <c r="R294" s="797">
        <v>84.609735294117641</v>
      </c>
      <c r="S294" s="789">
        <v>75</v>
      </c>
      <c r="T294" s="789">
        <v>98</v>
      </c>
      <c r="U294" s="796">
        <f t="shared" si="11"/>
        <v>257.60973529411763</v>
      </c>
      <c r="V294" s="789">
        <v>100</v>
      </c>
      <c r="W294" s="797">
        <v>100</v>
      </c>
      <c r="X294" s="1380" t="s">
        <v>2941</v>
      </c>
      <c r="Y294" s="798">
        <v>3</v>
      </c>
      <c r="Z294" s="798">
        <v>5</v>
      </c>
      <c r="AA294" s="798">
        <v>1</v>
      </c>
      <c r="AB294" s="798">
        <v>60</v>
      </c>
      <c r="AC294" s="789">
        <v>2</v>
      </c>
      <c r="AD294" s="798">
        <v>0</v>
      </c>
      <c r="AE294" s="799">
        <v>5</v>
      </c>
      <c r="AF294" s="800">
        <v>100</v>
      </c>
      <c r="AG294" s="801" t="s">
        <v>2952</v>
      </c>
      <c r="AH294" s="789" t="s">
        <v>2943</v>
      </c>
      <c r="AI294" s="802">
        <v>90</v>
      </c>
      <c r="AJ294" s="801"/>
      <c r="AK294" s="789"/>
      <c r="AL294" s="803"/>
      <c r="AM294" s="801"/>
      <c r="AN294" s="789"/>
      <c r="AO294" s="803"/>
      <c r="AP294" s="801"/>
      <c r="AQ294" s="789"/>
      <c r="AR294" s="803"/>
      <c r="AS294" s="801" t="s">
        <v>2974</v>
      </c>
      <c r="AT294" s="789" t="s">
        <v>2954</v>
      </c>
      <c r="AU294" s="803">
        <v>10</v>
      </c>
      <c r="AV294" s="801"/>
      <c r="AW294" s="789"/>
      <c r="AX294" s="804"/>
      <c r="AY294" s="805"/>
      <c r="AZ294" s="805"/>
      <c r="BA294" s="805"/>
      <c r="BB294" s="805"/>
      <c r="BC294" s="805"/>
      <c r="BD294" s="805"/>
      <c r="BE294" s="805"/>
      <c r="BF294" s="805"/>
      <c r="BG294" s="805"/>
    </row>
    <row r="295" spans="1:59" s="806" customFormat="1" ht="49.95" customHeight="1" x14ac:dyDescent="0.25">
      <c r="A295" s="787">
        <v>206</v>
      </c>
      <c r="B295" s="788" t="s">
        <v>2932</v>
      </c>
      <c r="C295" s="789">
        <v>15</v>
      </c>
      <c r="D295" s="790"/>
      <c r="E295" s="791" t="s">
        <v>2975</v>
      </c>
      <c r="F295" s="792" t="s">
        <v>2976</v>
      </c>
      <c r="G295" s="791" t="s">
        <v>2977</v>
      </c>
      <c r="H295" s="1379">
        <v>2004</v>
      </c>
      <c r="I295" s="791" t="s">
        <v>2978</v>
      </c>
      <c r="J295" s="793">
        <v>27442.26</v>
      </c>
      <c r="K295" s="794" t="s">
        <v>939</v>
      </c>
      <c r="L295" s="789" t="s">
        <v>2979</v>
      </c>
      <c r="M295" s="789" t="s">
        <v>2980</v>
      </c>
      <c r="N295" s="789" t="s">
        <v>2981</v>
      </c>
      <c r="O295" s="789" t="s">
        <v>2982</v>
      </c>
      <c r="P295" s="795">
        <v>4036</v>
      </c>
      <c r="Q295" s="796">
        <f t="shared" si="10"/>
        <v>36.14</v>
      </c>
      <c r="R295" s="797">
        <v>3.228501176470588</v>
      </c>
      <c r="S295" s="789">
        <v>16</v>
      </c>
      <c r="T295" s="789">
        <v>44</v>
      </c>
      <c r="U295" s="796">
        <f t="shared" si="11"/>
        <v>63.228501176470587</v>
      </c>
      <c r="V295" s="789">
        <v>100</v>
      </c>
      <c r="W295" s="797">
        <v>100</v>
      </c>
      <c r="X295" s="1380" t="s">
        <v>2941</v>
      </c>
      <c r="Y295" s="798">
        <v>2</v>
      </c>
      <c r="Z295" s="798">
        <v>5</v>
      </c>
      <c r="AA295" s="798">
        <v>6</v>
      </c>
      <c r="AB295" s="798">
        <v>60</v>
      </c>
      <c r="AC295" s="789">
        <v>3</v>
      </c>
      <c r="AD295" s="798">
        <v>0</v>
      </c>
      <c r="AE295" s="799">
        <v>5</v>
      </c>
      <c r="AF295" s="800">
        <v>100</v>
      </c>
      <c r="AG295" s="801" t="s">
        <v>2983</v>
      </c>
      <c r="AH295" s="789" t="s">
        <v>2975</v>
      </c>
      <c r="AI295" s="802">
        <v>100</v>
      </c>
      <c r="AJ295" s="801"/>
      <c r="AK295" s="789"/>
      <c r="AL295" s="803"/>
      <c r="AM295" s="801"/>
      <c r="AN295" s="789"/>
      <c r="AO295" s="803"/>
      <c r="AP295" s="801"/>
      <c r="AQ295" s="789"/>
      <c r="AR295" s="803"/>
      <c r="AS295" s="801"/>
      <c r="AT295" s="789"/>
      <c r="AU295" s="803"/>
      <c r="AV295" s="801"/>
      <c r="AW295" s="789"/>
      <c r="AX295" s="804"/>
      <c r="AY295" s="805"/>
      <c r="AZ295" s="805"/>
      <c r="BA295" s="805"/>
      <c r="BB295" s="805"/>
      <c r="BC295" s="805"/>
      <c r="BD295" s="805"/>
      <c r="BE295" s="805"/>
      <c r="BF295" s="805"/>
      <c r="BG295" s="805"/>
    </row>
    <row r="296" spans="1:59" s="806" customFormat="1" ht="49.95" customHeight="1" x14ac:dyDescent="0.25">
      <c r="A296" s="787">
        <v>206</v>
      </c>
      <c r="B296" s="788" t="s">
        <v>2932</v>
      </c>
      <c r="C296" s="789">
        <v>12</v>
      </c>
      <c r="D296" s="790"/>
      <c r="E296" s="791" t="s">
        <v>2943</v>
      </c>
      <c r="F296" s="792" t="s">
        <v>2944</v>
      </c>
      <c r="G296" s="791" t="s">
        <v>2984</v>
      </c>
      <c r="H296" s="1379">
        <v>2005</v>
      </c>
      <c r="I296" s="791" t="s">
        <v>2985</v>
      </c>
      <c r="J296" s="793">
        <v>20379.09</v>
      </c>
      <c r="K296" s="794" t="s">
        <v>2986</v>
      </c>
      <c r="L296" s="789" t="s">
        <v>2966</v>
      </c>
      <c r="M296" s="789" t="s">
        <v>2967</v>
      </c>
      <c r="N296" s="789" t="s">
        <v>2987</v>
      </c>
      <c r="O296" s="789" t="s">
        <v>2988</v>
      </c>
      <c r="P296" s="795">
        <v>4056</v>
      </c>
      <c r="Q296" s="796">
        <f t="shared" si="10"/>
        <v>18.14</v>
      </c>
      <c r="R296" s="797">
        <v>2.3975400000000002</v>
      </c>
      <c r="S296" s="789">
        <v>24</v>
      </c>
      <c r="T296" s="789">
        <v>18</v>
      </c>
      <c r="U296" s="796">
        <f t="shared" si="11"/>
        <v>44.397539999999999</v>
      </c>
      <c r="V296" s="789">
        <v>100</v>
      </c>
      <c r="W296" s="797">
        <v>100</v>
      </c>
      <c r="X296" s="1380" t="s">
        <v>2941</v>
      </c>
      <c r="Y296" s="798">
        <v>1</v>
      </c>
      <c r="Z296" s="798">
        <v>5</v>
      </c>
      <c r="AA296" s="798">
        <v>2</v>
      </c>
      <c r="AB296" s="798">
        <v>60</v>
      </c>
      <c r="AC296" s="789"/>
      <c r="AD296" s="798">
        <v>0</v>
      </c>
      <c r="AE296" s="799">
        <v>5</v>
      </c>
      <c r="AF296" s="800">
        <v>100</v>
      </c>
      <c r="AG296" s="801" t="s">
        <v>2952</v>
      </c>
      <c r="AH296" s="789" t="s">
        <v>2943</v>
      </c>
      <c r="AI296" s="802">
        <v>70</v>
      </c>
      <c r="AJ296" s="801"/>
      <c r="AK296" s="789"/>
      <c r="AL296" s="803"/>
      <c r="AM296" s="801"/>
      <c r="AN296" s="789"/>
      <c r="AO296" s="803"/>
      <c r="AP296" s="801"/>
      <c r="AQ296" s="789"/>
      <c r="AR296" s="803"/>
      <c r="AS296" s="801" t="s">
        <v>2953</v>
      </c>
      <c r="AT296" s="789" t="s">
        <v>2954</v>
      </c>
      <c r="AU296" s="803">
        <v>30</v>
      </c>
      <c r="AV296" s="801"/>
      <c r="AW296" s="789"/>
      <c r="AX296" s="804"/>
      <c r="AY296" s="805"/>
      <c r="AZ296" s="805"/>
      <c r="BA296" s="805"/>
      <c r="BB296" s="805"/>
      <c r="BC296" s="805"/>
      <c r="BD296" s="805"/>
      <c r="BE296" s="805"/>
      <c r="BF296" s="805"/>
      <c r="BG296" s="805"/>
    </row>
    <row r="297" spans="1:59" s="806" customFormat="1" ht="49.95" customHeight="1" x14ac:dyDescent="0.25">
      <c r="A297" s="787">
        <v>206</v>
      </c>
      <c r="B297" s="788" t="s">
        <v>2932</v>
      </c>
      <c r="C297" s="789">
        <v>15</v>
      </c>
      <c r="D297" s="790"/>
      <c r="E297" s="791" t="s">
        <v>2975</v>
      </c>
      <c r="F297" s="792" t="s">
        <v>2976</v>
      </c>
      <c r="G297" s="791" t="s">
        <v>2989</v>
      </c>
      <c r="H297" s="1379">
        <v>2004</v>
      </c>
      <c r="I297" s="791" t="s">
        <v>2990</v>
      </c>
      <c r="J297" s="793">
        <v>30447.68</v>
      </c>
      <c r="K297" s="794" t="s">
        <v>2947</v>
      </c>
      <c r="L297" s="789" t="s">
        <v>2979</v>
      </c>
      <c r="M297" s="789" t="s">
        <v>2980</v>
      </c>
      <c r="N297" s="789" t="s">
        <v>2991</v>
      </c>
      <c r="O297" s="789" t="s">
        <v>2992</v>
      </c>
      <c r="P297" s="795">
        <v>4058</v>
      </c>
      <c r="Q297" s="796">
        <f t="shared" si="10"/>
        <v>26.140000000000008</v>
      </c>
      <c r="R297" s="797">
        <v>3.5820799999999999</v>
      </c>
      <c r="S297" s="789">
        <v>15</v>
      </c>
      <c r="T297" s="789">
        <v>35</v>
      </c>
      <c r="U297" s="796">
        <f t="shared" si="11"/>
        <v>53.582080000000005</v>
      </c>
      <c r="V297" s="789">
        <v>100</v>
      </c>
      <c r="W297" s="797">
        <v>100</v>
      </c>
      <c r="X297" s="1380" t="s">
        <v>2941</v>
      </c>
      <c r="Y297" s="798">
        <v>1</v>
      </c>
      <c r="Z297" s="798">
        <v>2</v>
      </c>
      <c r="AA297" s="798">
        <v>3</v>
      </c>
      <c r="AB297" s="798">
        <v>60</v>
      </c>
      <c r="AC297" s="789"/>
      <c r="AD297" s="798">
        <v>0</v>
      </c>
      <c r="AE297" s="799">
        <v>5</v>
      </c>
      <c r="AF297" s="800">
        <v>100</v>
      </c>
      <c r="AG297" s="801" t="s">
        <v>2983</v>
      </c>
      <c r="AH297" s="789" t="s">
        <v>2975</v>
      </c>
      <c r="AI297" s="802">
        <v>100</v>
      </c>
      <c r="AJ297" s="801"/>
      <c r="AK297" s="789"/>
      <c r="AL297" s="803"/>
      <c r="AM297" s="801"/>
      <c r="AN297" s="789"/>
      <c r="AO297" s="803"/>
      <c r="AP297" s="801"/>
      <c r="AQ297" s="789"/>
      <c r="AR297" s="803"/>
      <c r="AS297" s="801"/>
      <c r="AT297" s="789"/>
      <c r="AU297" s="803"/>
      <c r="AV297" s="801"/>
      <c r="AW297" s="789"/>
      <c r="AX297" s="804"/>
      <c r="AY297" s="805"/>
      <c r="AZ297" s="805"/>
      <c r="BA297" s="805"/>
      <c r="BB297" s="805"/>
      <c r="BC297" s="805"/>
      <c r="BD297" s="805"/>
      <c r="BE297" s="805"/>
      <c r="BF297" s="805"/>
      <c r="BG297" s="805"/>
    </row>
    <row r="298" spans="1:59" s="806" customFormat="1" ht="49.95" customHeight="1" x14ac:dyDescent="0.25">
      <c r="A298" s="787">
        <v>206</v>
      </c>
      <c r="B298" s="788" t="s">
        <v>2932</v>
      </c>
      <c r="C298" s="789">
        <v>12</v>
      </c>
      <c r="D298" s="790"/>
      <c r="E298" s="791" t="s">
        <v>2943</v>
      </c>
      <c r="F298" s="792" t="s">
        <v>2944</v>
      </c>
      <c r="G298" s="791" t="s">
        <v>2993</v>
      </c>
      <c r="H298" s="1379">
        <v>2005</v>
      </c>
      <c r="I298" s="791" t="s">
        <v>2994</v>
      </c>
      <c r="J298" s="793">
        <v>96356.93</v>
      </c>
      <c r="K298" s="794" t="s">
        <v>675</v>
      </c>
      <c r="L298" s="789" t="s">
        <v>2948</v>
      </c>
      <c r="M298" s="789" t="s">
        <v>2995</v>
      </c>
      <c r="N298" s="789" t="s">
        <v>2996</v>
      </c>
      <c r="O298" s="789" t="s">
        <v>2997</v>
      </c>
      <c r="P298" s="795">
        <v>4062</v>
      </c>
      <c r="Q298" s="796">
        <f t="shared" si="10"/>
        <v>26.14</v>
      </c>
      <c r="R298" s="797">
        <v>11.336109411764705</v>
      </c>
      <c r="S298" s="789">
        <v>35</v>
      </c>
      <c r="T298" s="789">
        <v>15</v>
      </c>
      <c r="U298" s="796">
        <f t="shared" si="11"/>
        <v>61.336109411764703</v>
      </c>
      <c r="V298" s="789">
        <v>100</v>
      </c>
      <c r="W298" s="797">
        <v>100</v>
      </c>
      <c r="X298" s="1380" t="s">
        <v>2941</v>
      </c>
      <c r="Y298" s="798">
        <v>1</v>
      </c>
      <c r="Z298" s="798">
        <v>1</v>
      </c>
      <c r="AA298" s="798">
        <v>3</v>
      </c>
      <c r="AB298" s="798">
        <v>60</v>
      </c>
      <c r="AC298" s="789">
        <v>4</v>
      </c>
      <c r="AD298" s="798">
        <v>0</v>
      </c>
      <c r="AE298" s="799">
        <v>5</v>
      </c>
      <c r="AF298" s="800">
        <v>100</v>
      </c>
      <c r="AG298" s="801" t="s">
        <v>2952</v>
      </c>
      <c r="AH298" s="789" t="s">
        <v>2943</v>
      </c>
      <c r="AI298" s="802">
        <v>100</v>
      </c>
      <c r="AJ298" s="801"/>
      <c r="AK298" s="789"/>
      <c r="AL298" s="803"/>
      <c r="AM298" s="801"/>
      <c r="AN298" s="789"/>
      <c r="AO298" s="803"/>
      <c r="AP298" s="801"/>
      <c r="AQ298" s="789"/>
      <c r="AR298" s="803"/>
      <c r="AS298" s="801"/>
      <c r="AT298" s="789"/>
      <c r="AU298" s="803"/>
      <c r="AV298" s="801"/>
      <c r="AW298" s="789"/>
      <c r="AX298" s="804"/>
      <c r="AY298" s="805"/>
      <c r="AZ298" s="805"/>
      <c r="BA298" s="805"/>
      <c r="BB298" s="805"/>
      <c r="BC298" s="805"/>
      <c r="BD298" s="805"/>
      <c r="BE298" s="805"/>
      <c r="BF298" s="805"/>
      <c r="BG298" s="805"/>
    </row>
    <row r="299" spans="1:59" s="806" customFormat="1" ht="49.95" customHeight="1" x14ac:dyDescent="0.25">
      <c r="A299" s="787">
        <v>206</v>
      </c>
      <c r="B299" s="788" t="s">
        <v>2932</v>
      </c>
      <c r="C299" s="789">
        <v>15</v>
      </c>
      <c r="D299" s="790"/>
      <c r="E299" s="791" t="s">
        <v>2975</v>
      </c>
      <c r="F299" s="792" t="s">
        <v>2976</v>
      </c>
      <c r="G299" s="791" t="s">
        <v>2998</v>
      </c>
      <c r="H299" s="1379">
        <v>2005</v>
      </c>
      <c r="I299" s="791" t="s">
        <v>2999</v>
      </c>
      <c r="J299" s="793">
        <v>20916.47</v>
      </c>
      <c r="K299" s="794" t="s">
        <v>2947</v>
      </c>
      <c r="L299" s="789" t="s">
        <v>2948</v>
      </c>
      <c r="M299" s="789" t="s">
        <v>2995</v>
      </c>
      <c r="N299" s="789" t="s">
        <v>3000</v>
      </c>
      <c r="O299" s="789" t="s">
        <v>3001</v>
      </c>
      <c r="P299" s="795">
        <v>4110</v>
      </c>
      <c r="Q299" s="796">
        <f t="shared" si="10"/>
        <v>26.139999999999993</v>
      </c>
      <c r="R299" s="797">
        <v>2.4607611764705881</v>
      </c>
      <c r="S299" s="789">
        <v>17</v>
      </c>
      <c r="T299" s="789">
        <v>33</v>
      </c>
      <c r="U299" s="796">
        <f t="shared" si="11"/>
        <v>52.460761176470584</v>
      </c>
      <c r="V299" s="789">
        <v>100</v>
      </c>
      <c r="W299" s="797">
        <v>100</v>
      </c>
      <c r="X299" s="1380" t="s">
        <v>2941</v>
      </c>
      <c r="Y299" s="798">
        <v>2</v>
      </c>
      <c r="Z299" s="798">
        <v>5</v>
      </c>
      <c r="AA299" s="798">
        <v>6</v>
      </c>
      <c r="AB299" s="798">
        <v>60</v>
      </c>
      <c r="AC299" s="789"/>
      <c r="AD299" s="798">
        <v>0</v>
      </c>
      <c r="AE299" s="799">
        <v>5</v>
      </c>
      <c r="AF299" s="800">
        <v>100</v>
      </c>
      <c r="AG299" s="801" t="s">
        <v>2983</v>
      </c>
      <c r="AH299" s="789" t="s">
        <v>2975</v>
      </c>
      <c r="AI299" s="802">
        <v>100</v>
      </c>
      <c r="AJ299" s="801"/>
      <c r="AK299" s="789"/>
      <c r="AL299" s="803"/>
      <c r="AM299" s="801"/>
      <c r="AN299" s="789"/>
      <c r="AO299" s="803"/>
      <c r="AP299" s="801"/>
      <c r="AQ299" s="789"/>
      <c r="AR299" s="803"/>
      <c r="AS299" s="801"/>
      <c r="AT299" s="789"/>
      <c r="AU299" s="803"/>
      <c r="AV299" s="801"/>
      <c r="AW299" s="789"/>
      <c r="AX299" s="804"/>
      <c r="AY299" s="805"/>
      <c r="AZ299" s="805"/>
      <c r="BA299" s="805"/>
      <c r="BB299" s="805"/>
      <c r="BC299" s="805"/>
      <c r="BD299" s="805"/>
      <c r="BE299" s="805"/>
      <c r="BF299" s="805"/>
      <c r="BG299" s="805"/>
    </row>
    <row r="300" spans="1:59" s="806" customFormat="1" ht="49.95" customHeight="1" x14ac:dyDescent="0.25">
      <c r="A300" s="787">
        <v>206</v>
      </c>
      <c r="B300" s="788" t="s">
        <v>2932</v>
      </c>
      <c r="C300" s="789">
        <v>12</v>
      </c>
      <c r="D300" s="790"/>
      <c r="E300" s="791" t="s">
        <v>2943</v>
      </c>
      <c r="F300" s="792" t="s">
        <v>2944</v>
      </c>
      <c r="G300" s="791" t="s">
        <v>3002</v>
      </c>
      <c r="H300" s="1379">
        <v>2008</v>
      </c>
      <c r="I300" s="791" t="s">
        <v>3002</v>
      </c>
      <c r="J300" s="793">
        <v>103032</v>
      </c>
      <c r="K300" s="794" t="s">
        <v>3003</v>
      </c>
      <c r="L300" s="789" t="s">
        <v>2948</v>
      </c>
      <c r="M300" s="789" t="s">
        <v>2995</v>
      </c>
      <c r="N300" s="789" t="s">
        <v>3004</v>
      </c>
      <c r="O300" s="789" t="s">
        <v>3005</v>
      </c>
      <c r="P300" s="795">
        <v>4123</v>
      </c>
      <c r="Q300" s="796">
        <f t="shared" si="10"/>
        <v>19.14</v>
      </c>
      <c r="R300" s="797">
        <v>12.121411764705883</v>
      </c>
      <c r="S300" s="789">
        <v>23</v>
      </c>
      <c r="T300" s="789">
        <v>20</v>
      </c>
      <c r="U300" s="796">
        <f t="shared" si="11"/>
        <v>55.121411764705883</v>
      </c>
      <c r="V300" s="789">
        <v>100</v>
      </c>
      <c r="W300" s="797">
        <v>100</v>
      </c>
      <c r="X300" s="1380" t="s">
        <v>2941</v>
      </c>
      <c r="Y300" s="798">
        <v>1</v>
      </c>
      <c r="Z300" s="798">
        <v>5</v>
      </c>
      <c r="AA300" s="798">
        <v>2</v>
      </c>
      <c r="AB300" s="798">
        <v>60</v>
      </c>
      <c r="AC300" s="789"/>
      <c r="AD300" s="798">
        <v>0</v>
      </c>
      <c r="AE300" s="799">
        <v>5</v>
      </c>
      <c r="AF300" s="800">
        <v>100</v>
      </c>
      <c r="AG300" s="801" t="s">
        <v>2952</v>
      </c>
      <c r="AH300" s="789" t="s">
        <v>2943</v>
      </c>
      <c r="AI300" s="802">
        <v>100</v>
      </c>
      <c r="AJ300" s="801"/>
      <c r="AK300" s="789"/>
      <c r="AL300" s="803"/>
      <c r="AM300" s="801"/>
      <c r="AN300" s="789"/>
      <c r="AO300" s="803"/>
      <c r="AP300" s="801"/>
      <c r="AQ300" s="789"/>
      <c r="AR300" s="803"/>
      <c r="AS300" s="801"/>
      <c r="AT300" s="789"/>
      <c r="AU300" s="803"/>
      <c r="AV300" s="801"/>
      <c r="AW300" s="789"/>
      <c r="AX300" s="804"/>
      <c r="AY300" s="805"/>
      <c r="AZ300" s="805"/>
      <c r="BA300" s="805"/>
      <c r="BB300" s="805"/>
      <c r="BC300" s="805"/>
      <c r="BD300" s="805"/>
      <c r="BE300" s="805"/>
      <c r="BF300" s="805"/>
      <c r="BG300" s="805"/>
    </row>
    <row r="301" spans="1:59" s="806" customFormat="1" ht="49.95" customHeight="1" x14ac:dyDescent="0.25">
      <c r="A301" s="787">
        <v>206</v>
      </c>
      <c r="B301" s="788" t="s">
        <v>2932</v>
      </c>
      <c r="C301" s="789">
        <v>12</v>
      </c>
      <c r="D301" s="790"/>
      <c r="E301" s="791" t="s">
        <v>2943</v>
      </c>
      <c r="F301" s="792" t="s">
        <v>2944</v>
      </c>
      <c r="G301" s="791" t="s">
        <v>3006</v>
      </c>
      <c r="H301" s="1379">
        <v>2008</v>
      </c>
      <c r="I301" s="791" t="s">
        <v>3006</v>
      </c>
      <c r="J301" s="793">
        <v>156168</v>
      </c>
      <c r="K301" s="794" t="s">
        <v>3003</v>
      </c>
      <c r="L301" s="789" t="s">
        <v>2948</v>
      </c>
      <c r="M301" s="789" t="s">
        <v>2995</v>
      </c>
      <c r="N301" s="789" t="s">
        <v>3004</v>
      </c>
      <c r="O301" s="789" t="s">
        <v>3005</v>
      </c>
      <c r="P301" s="795">
        <v>4124</v>
      </c>
      <c r="Q301" s="796">
        <f t="shared" si="10"/>
        <v>20.14</v>
      </c>
      <c r="R301" s="797">
        <v>18.372705882352939</v>
      </c>
      <c r="S301" s="789">
        <v>24</v>
      </c>
      <c r="T301" s="789">
        <v>20</v>
      </c>
      <c r="U301" s="796">
        <f t="shared" si="11"/>
        <v>62.372705882352939</v>
      </c>
      <c r="V301" s="789">
        <v>100</v>
      </c>
      <c r="W301" s="797">
        <v>100</v>
      </c>
      <c r="X301" s="1380" t="s">
        <v>2941</v>
      </c>
      <c r="Y301" s="798">
        <v>1</v>
      </c>
      <c r="Z301" s="798">
        <v>5</v>
      </c>
      <c r="AA301" s="798">
        <v>2</v>
      </c>
      <c r="AB301" s="798">
        <v>60</v>
      </c>
      <c r="AC301" s="789"/>
      <c r="AD301" s="798">
        <v>0</v>
      </c>
      <c r="AE301" s="799">
        <v>5</v>
      </c>
      <c r="AF301" s="800">
        <v>100</v>
      </c>
      <c r="AG301" s="801" t="s">
        <v>2952</v>
      </c>
      <c r="AH301" s="789" t="s">
        <v>2943</v>
      </c>
      <c r="AI301" s="802">
        <v>100</v>
      </c>
      <c r="AJ301" s="801"/>
      <c r="AK301" s="789"/>
      <c r="AL301" s="803"/>
      <c r="AM301" s="801"/>
      <c r="AN301" s="789"/>
      <c r="AO301" s="803"/>
      <c r="AP301" s="801"/>
      <c r="AQ301" s="789"/>
      <c r="AR301" s="803"/>
      <c r="AS301" s="801"/>
      <c r="AT301" s="789"/>
      <c r="AU301" s="803"/>
      <c r="AV301" s="801"/>
      <c r="AW301" s="789"/>
      <c r="AX301" s="804"/>
      <c r="AY301" s="805"/>
      <c r="AZ301" s="805"/>
      <c r="BA301" s="805"/>
      <c r="BB301" s="805"/>
      <c r="BC301" s="805"/>
      <c r="BD301" s="805"/>
      <c r="BE301" s="805"/>
      <c r="BF301" s="805"/>
      <c r="BG301" s="805"/>
    </row>
    <row r="302" spans="1:59" s="806" customFormat="1" ht="49.95" customHeight="1" x14ac:dyDescent="0.25">
      <c r="A302" s="787">
        <v>206</v>
      </c>
      <c r="B302" s="788" t="s">
        <v>2932</v>
      </c>
      <c r="C302" s="789">
        <v>13</v>
      </c>
      <c r="D302" s="790"/>
      <c r="E302" s="791" t="s">
        <v>2933</v>
      </c>
      <c r="F302" s="792" t="s">
        <v>2934</v>
      </c>
      <c r="G302" s="791" t="s">
        <v>3007</v>
      </c>
      <c r="H302" s="1379">
        <v>2008</v>
      </c>
      <c r="I302" s="791" t="s">
        <v>3008</v>
      </c>
      <c r="J302" s="793">
        <v>210228.73</v>
      </c>
      <c r="K302" s="794" t="s">
        <v>656</v>
      </c>
      <c r="L302" s="789" t="s">
        <v>3009</v>
      </c>
      <c r="M302" s="789" t="s">
        <v>3010</v>
      </c>
      <c r="N302" s="789" t="s">
        <v>3011</v>
      </c>
      <c r="O302" s="789" t="s">
        <v>3012</v>
      </c>
      <c r="P302" s="795">
        <v>4125</v>
      </c>
      <c r="Q302" s="796">
        <f t="shared" si="10"/>
        <v>129.14000000000001</v>
      </c>
      <c r="R302" s="797">
        <v>24.731390588235296</v>
      </c>
      <c r="S302" s="789">
        <v>131</v>
      </c>
      <c r="T302" s="789">
        <v>22</v>
      </c>
      <c r="U302" s="796">
        <f t="shared" si="11"/>
        <v>177.73139058823529</v>
      </c>
      <c r="V302" s="789">
        <v>100</v>
      </c>
      <c r="W302" s="797">
        <v>100</v>
      </c>
      <c r="X302" s="1380" t="s">
        <v>2941</v>
      </c>
      <c r="Y302" s="798">
        <v>3</v>
      </c>
      <c r="Z302" s="798">
        <v>10</v>
      </c>
      <c r="AA302" s="798">
        <v>4</v>
      </c>
      <c r="AB302" s="798">
        <v>60</v>
      </c>
      <c r="AC302" s="789">
        <v>5</v>
      </c>
      <c r="AD302" s="798">
        <v>0</v>
      </c>
      <c r="AE302" s="799">
        <v>5</v>
      </c>
      <c r="AF302" s="800">
        <v>100</v>
      </c>
      <c r="AG302" s="801" t="s">
        <v>2942</v>
      </c>
      <c r="AH302" s="789" t="s">
        <v>2933</v>
      </c>
      <c r="AI302" s="802">
        <v>100</v>
      </c>
      <c r="AJ302" s="801"/>
      <c r="AK302" s="789"/>
      <c r="AL302" s="803"/>
      <c r="AM302" s="801"/>
      <c r="AN302" s="789"/>
      <c r="AO302" s="803"/>
      <c r="AP302" s="801"/>
      <c r="AQ302" s="789"/>
      <c r="AR302" s="803"/>
      <c r="AS302" s="801"/>
      <c r="AT302" s="789"/>
      <c r="AU302" s="803"/>
      <c r="AV302" s="801"/>
      <c r="AW302" s="789"/>
      <c r="AX302" s="804"/>
      <c r="AY302" s="805"/>
      <c r="AZ302" s="805"/>
      <c r="BA302" s="805"/>
      <c r="BB302" s="805"/>
      <c r="BC302" s="805"/>
      <c r="BD302" s="805"/>
      <c r="BE302" s="805"/>
      <c r="BF302" s="805"/>
      <c r="BG302" s="805"/>
    </row>
    <row r="303" spans="1:59" s="806" customFormat="1" ht="49.95" customHeight="1" x14ac:dyDescent="0.25">
      <c r="A303" s="787">
        <v>206</v>
      </c>
      <c r="B303" s="788" t="s">
        <v>2932</v>
      </c>
      <c r="C303" s="789">
        <v>13</v>
      </c>
      <c r="D303" s="790"/>
      <c r="E303" s="791" t="s">
        <v>2933</v>
      </c>
      <c r="F303" s="792" t="s">
        <v>2934</v>
      </c>
      <c r="G303" s="791" t="s">
        <v>3013</v>
      </c>
      <c r="H303" s="1379">
        <v>2009</v>
      </c>
      <c r="I303" s="791" t="s">
        <v>3014</v>
      </c>
      <c r="J303" s="793">
        <v>44033.91</v>
      </c>
      <c r="K303" s="794" t="s">
        <v>2947</v>
      </c>
      <c r="L303" s="789" t="s">
        <v>2948</v>
      </c>
      <c r="M303" s="789" t="s">
        <v>2995</v>
      </c>
      <c r="N303" s="789" t="s">
        <v>3015</v>
      </c>
      <c r="O303" s="789" t="s">
        <v>3016</v>
      </c>
      <c r="P303" s="795">
        <v>4126</v>
      </c>
      <c r="Q303" s="796">
        <f t="shared" si="10"/>
        <v>65.140000000000015</v>
      </c>
      <c r="R303" s="797">
        <v>5.180460000000001</v>
      </c>
      <c r="S303" s="789">
        <v>11</v>
      </c>
      <c r="T303" s="789">
        <v>78</v>
      </c>
      <c r="U303" s="796">
        <f t="shared" si="11"/>
        <v>94.180459999999997</v>
      </c>
      <c r="V303" s="789">
        <v>100</v>
      </c>
      <c r="W303" s="797">
        <v>100</v>
      </c>
      <c r="X303" s="1380" t="s">
        <v>2941</v>
      </c>
      <c r="Y303" s="798">
        <v>3</v>
      </c>
      <c r="Z303" s="798">
        <v>10</v>
      </c>
      <c r="AA303" s="798">
        <v>4</v>
      </c>
      <c r="AB303" s="798">
        <v>60</v>
      </c>
      <c r="AC303" s="789"/>
      <c r="AD303" s="798">
        <v>0</v>
      </c>
      <c r="AE303" s="799">
        <v>5</v>
      </c>
      <c r="AF303" s="800">
        <v>100</v>
      </c>
      <c r="AG303" s="801" t="s">
        <v>2942</v>
      </c>
      <c r="AH303" s="789" t="s">
        <v>2933</v>
      </c>
      <c r="AI303" s="802">
        <v>80</v>
      </c>
      <c r="AJ303" s="801"/>
      <c r="AK303" s="789"/>
      <c r="AL303" s="803"/>
      <c r="AM303" s="801"/>
      <c r="AN303" s="789"/>
      <c r="AO303" s="803"/>
      <c r="AP303" s="801"/>
      <c r="AQ303" s="789"/>
      <c r="AR303" s="803"/>
      <c r="AS303" s="801" t="s">
        <v>2953</v>
      </c>
      <c r="AT303" s="789" t="s">
        <v>2954</v>
      </c>
      <c r="AU303" s="803">
        <v>20</v>
      </c>
      <c r="AV303" s="801"/>
      <c r="AW303" s="789"/>
      <c r="AX303" s="804"/>
      <c r="AY303" s="805"/>
      <c r="AZ303" s="805"/>
      <c r="BA303" s="805"/>
      <c r="BB303" s="805"/>
      <c r="BC303" s="805"/>
      <c r="BD303" s="805"/>
      <c r="BE303" s="805"/>
      <c r="BF303" s="805"/>
      <c r="BG303" s="805"/>
    </row>
    <row r="304" spans="1:59" s="806" customFormat="1" ht="49.95" customHeight="1" x14ac:dyDescent="0.25">
      <c r="A304" s="787">
        <v>206</v>
      </c>
      <c r="B304" s="788" t="s">
        <v>2932</v>
      </c>
      <c r="C304" s="789">
        <v>12</v>
      </c>
      <c r="D304" s="790"/>
      <c r="E304" s="791" t="s">
        <v>2943</v>
      </c>
      <c r="F304" s="792" t="s">
        <v>2944</v>
      </c>
      <c r="G304" s="791" t="s">
        <v>3017</v>
      </c>
      <c r="H304" s="1379">
        <v>2006</v>
      </c>
      <c r="I304" s="791" t="s">
        <v>3018</v>
      </c>
      <c r="J304" s="793">
        <v>71899.22</v>
      </c>
      <c r="K304" s="794" t="s">
        <v>2986</v>
      </c>
      <c r="L304" s="789" t="s">
        <v>2948</v>
      </c>
      <c r="M304" s="789" t="s">
        <v>2995</v>
      </c>
      <c r="N304" s="789" t="s">
        <v>3019</v>
      </c>
      <c r="O304" s="789" t="s">
        <v>3020</v>
      </c>
      <c r="P304" s="795">
        <v>4291</v>
      </c>
      <c r="Q304" s="796">
        <f t="shared" si="10"/>
        <v>77.139999999999986</v>
      </c>
      <c r="R304" s="797">
        <v>8.4587317647058828</v>
      </c>
      <c r="S304" s="789">
        <v>11</v>
      </c>
      <c r="T304" s="789">
        <v>90</v>
      </c>
      <c r="U304" s="796">
        <f t="shared" si="11"/>
        <v>109.45873176470587</v>
      </c>
      <c r="V304" s="789">
        <v>100</v>
      </c>
      <c r="W304" s="797">
        <v>100</v>
      </c>
      <c r="X304" s="1380" t="s">
        <v>2941</v>
      </c>
      <c r="Y304" s="798">
        <v>3</v>
      </c>
      <c r="Z304" s="798">
        <v>2</v>
      </c>
      <c r="AA304" s="798">
        <v>1</v>
      </c>
      <c r="AB304" s="798">
        <v>60</v>
      </c>
      <c r="AC304" s="789"/>
      <c r="AD304" s="798">
        <v>0</v>
      </c>
      <c r="AE304" s="799">
        <v>5</v>
      </c>
      <c r="AF304" s="800">
        <v>100</v>
      </c>
      <c r="AG304" s="801" t="s">
        <v>2952</v>
      </c>
      <c r="AH304" s="789" t="s">
        <v>2943</v>
      </c>
      <c r="AI304" s="802">
        <v>100</v>
      </c>
      <c r="AJ304" s="801"/>
      <c r="AK304" s="789"/>
      <c r="AL304" s="803"/>
      <c r="AM304" s="801"/>
      <c r="AN304" s="789"/>
      <c r="AO304" s="803"/>
      <c r="AP304" s="801"/>
      <c r="AQ304" s="789"/>
      <c r="AR304" s="803"/>
      <c r="AS304" s="801"/>
      <c r="AT304" s="789"/>
      <c r="AU304" s="803"/>
      <c r="AV304" s="801"/>
      <c r="AW304" s="789"/>
      <c r="AX304" s="804"/>
      <c r="AY304" s="805"/>
      <c r="AZ304" s="805"/>
      <c r="BA304" s="805"/>
      <c r="BB304" s="805"/>
      <c r="BC304" s="805"/>
      <c r="BD304" s="805"/>
      <c r="BE304" s="805"/>
      <c r="BF304" s="805"/>
      <c r="BG304" s="805"/>
    </row>
    <row r="305" spans="1:59" s="806" customFormat="1" ht="49.95" customHeight="1" x14ac:dyDescent="0.25">
      <c r="A305" s="787">
        <v>206</v>
      </c>
      <c r="B305" s="788" t="s">
        <v>2932</v>
      </c>
      <c r="C305" s="789">
        <v>13</v>
      </c>
      <c r="D305" s="790"/>
      <c r="E305" s="791" t="s">
        <v>2933</v>
      </c>
      <c r="F305" s="792" t="s">
        <v>2934</v>
      </c>
      <c r="G305" s="791" t="s">
        <v>3021</v>
      </c>
      <c r="H305" s="1379">
        <v>2008</v>
      </c>
      <c r="I305" s="791" t="s">
        <v>3022</v>
      </c>
      <c r="J305" s="793">
        <v>51713.279999999999</v>
      </c>
      <c r="K305" s="794" t="s">
        <v>656</v>
      </c>
      <c r="L305" s="789" t="s">
        <v>2948</v>
      </c>
      <c r="M305" s="789" t="s">
        <v>2995</v>
      </c>
      <c r="N305" s="789" t="s">
        <v>3023</v>
      </c>
      <c r="O305" s="789" t="s">
        <v>3024</v>
      </c>
      <c r="P305" s="795">
        <v>4293</v>
      </c>
      <c r="Q305" s="796">
        <f t="shared" si="10"/>
        <v>44.14</v>
      </c>
      <c r="R305" s="797">
        <v>6.0839152941176469</v>
      </c>
      <c r="S305" s="789">
        <v>11</v>
      </c>
      <c r="T305" s="789">
        <v>57</v>
      </c>
      <c r="U305" s="796">
        <f t="shared" si="11"/>
        <v>74.083915294117645</v>
      </c>
      <c r="V305" s="789">
        <v>100</v>
      </c>
      <c r="W305" s="797">
        <v>100</v>
      </c>
      <c r="X305" s="1380" t="s">
        <v>2941</v>
      </c>
      <c r="Y305" s="798">
        <v>6</v>
      </c>
      <c r="Z305" s="798">
        <v>1</v>
      </c>
      <c r="AA305" s="798">
        <v>5</v>
      </c>
      <c r="AB305" s="798">
        <v>60</v>
      </c>
      <c r="AC305" s="789">
        <v>6</v>
      </c>
      <c r="AD305" s="798">
        <v>0</v>
      </c>
      <c r="AE305" s="799">
        <v>5</v>
      </c>
      <c r="AF305" s="800">
        <v>100</v>
      </c>
      <c r="AG305" s="801" t="s">
        <v>2952</v>
      </c>
      <c r="AH305" s="789" t="s">
        <v>2943</v>
      </c>
      <c r="AI305" s="802">
        <v>100</v>
      </c>
      <c r="AJ305" s="801"/>
      <c r="AK305" s="789"/>
      <c r="AL305" s="803"/>
      <c r="AM305" s="801"/>
      <c r="AN305" s="789"/>
      <c r="AO305" s="803"/>
      <c r="AP305" s="801"/>
      <c r="AQ305" s="789"/>
      <c r="AR305" s="803"/>
      <c r="AS305" s="801"/>
      <c r="AT305" s="789"/>
      <c r="AU305" s="803"/>
      <c r="AV305" s="801"/>
      <c r="AW305" s="789"/>
      <c r="AX305" s="804"/>
      <c r="AY305" s="805"/>
      <c r="AZ305" s="805"/>
      <c r="BA305" s="805"/>
      <c r="BB305" s="805"/>
      <c r="BC305" s="805"/>
      <c r="BD305" s="805"/>
      <c r="BE305" s="805"/>
      <c r="BF305" s="805"/>
      <c r="BG305" s="805"/>
    </row>
    <row r="306" spans="1:59" s="806" customFormat="1" ht="49.95" customHeight="1" x14ac:dyDescent="0.25">
      <c r="A306" s="787">
        <v>206</v>
      </c>
      <c r="B306" s="788" t="s">
        <v>2932</v>
      </c>
      <c r="C306" s="789">
        <v>15</v>
      </c>
      <c r="D306" s="790"/>
      <c r="E306" s="791" t="s">
        <v>2975</v>
      </c>
      <c r="F306" s="792" t="s">
        <v>2976</v>
      </c>
      <c r="G306" s="791" t="s">
        <v>3025</v>
      </c>
      <c r="H306" s="1379">
        <v>2007</v>
      </c>
      <c r="I306" s="791" t="s">
        <v>3026</v>
      </c>
      <c r="J306" s="793">
        <v>25789.23</v>
      </c>
      <c r="K306" s="794" t="s">
        <v>2947</v>
      </c>
      <c r="L306" s="789" t="s">
        <v>2948</v>
      </c>
      <c r="M306" s="789" t="s">
        <v>2995</v>
      </c>
      <c r="N306" s="789" t="s">
        <v>3027</v>
      </c>
      <c r="O306" s="789" t="s">
        <v>3028</v>
      </c>
      <c r="P306" s="795">
        <v>4296</v>
      </c>
      <c r="Q306" s="796">
        <f t="shared" si="10"/>
        <v>17.14</v>
      </c>
      <c r="R306" s="797">
        <v>3.0340270588235292</v>
      </c>
      <c r="S306" s="789">
        <v>11</v>
      </c>
      <c r="T306" s="789">
        <v>30</v>
      </c>
      <c r="U306" s="796">
        <f t="shared" si="11"/>
        <v>44.034027058823526</v>
      </c>
      <c r="V306" s="789">
        <v>100</v>
      </c>
      <c r="W306" s="797">
        <v>100</v>
      </c>
      <c r="X306" s="1380" t="s">
        <v>2941</v>
      </c>
      <c r="Y306" s="798">
        <v>1</v>
      </c>
      <c r="Z306" s="798">
        <v>2</v>
      </c>
      <c r="AA306" s="798">
        <v>3</v>
      </c>
      <c r="AB306" s="798">
        <v>60</v>
      </c>
      <c r="AC306" s="789"/>
      <c r="AD306" s="798">
        <v>0</v>
      </c>
      <c r="AE306" s="799">
        <v>5</v>
      </c>
      <c r="AF306" s="800">
        <v>100</v>
      </c>
      <c r="AG306" s="801" t="s">
        <v>2983</v>
      </c>
      <c r="AH306" s="789" t="s">
        <v>2975</v>
      </c>
      <c r="AI306" s="802">
        <v>100</v>
      </c>
      <c r="AJ306" s="801"/>
      <c r="AK306" s="789"/>
      <c r="AL306" s="803"/>
      <c r="AM306" s="801"/>
      <c r="AN306" s="789"/>
      <c r="AO306" s="803"/>
      <c r="AP306" s="801"/>
      <c r="AQ306" s="789"/>
      <c r="AR306" s="803"/>
      <c r="AS306" s="801"/>
      <c r="AT306" s="789"/>
      <c r="AU306" s="803"/>
      <c r="AV306" s="801"/>
      <c r="AW306" s="789"/>
      <c r="AX306" s="804"/>
      <c r="AY306" s="805"/>
      <c r="AZ306" s="805"/>
      <c r="BA306" s="805"/>
      <c r="BB306" s="805"/>
      <c r="BC306" s="805"/>
      <c r="BD306" s="805"/>
      <c r="BE306" s="805"/>
      <c r="BF306" s="805"/>
      <c r="BG306" s="805"/>
    </row>
    <row r="307" spans="1:59" s="806" customFormat="1" ht="49.95" customHeight="1" x14ac:dyDescent="0.25">
      <c r="A307" s="787">
        <v>206</v>
      </c>
      <c r="B307" s="788" t="s">
        <v>2932</v>
      </c>
      <c r="C307" s="789">
        <v>15</v>
      </c>
      <c r="D307" s="790"/>
      <c r="E307" s="791" t="s">
        <v>2975</v>
      </c>
      <c r="F307" s="792" t="s">
        <v>2976</v>
      </c>
      <c r="G307" s="791" t="s">
        <v>3029</v>
      </c>
      <c r="H307" s="1381">
        <v>2008</v>
      </c>
      <c r="I307" s="791" t="s">
        <v>3030</v>
      </c>
      <c r="J307" s="793">
        <v>23158.46</v>
      </c>
      <c r="K307" s="794" t="s">
        <v>675</v>
      </c>
      <c r="L307" s="789" t="s">
        <v>2979</v>
      </c>
      <c r="M307" s="789" t="s">
        <v>2980</v>
      </c>
      <c r="N307" s="789" t="s">
        <v>3031</v>
      </c>
      <c r="O307" s="789" t="s">
        <v>3032</v>
      </c>
      <c r="P307" s="795">
        <v>4297</v>
      </c>
      <c r="Q307" s="796">
        <f t="shared" si="10"/>
        <v>30.14</v>
      </c>
      <c r="R307" s="797">
        <v>2.7245247058823527</v>
      </c>
      <c r="S307" s="789">
        <v>14</v>
      </c>
      <c r="T307" s="789">
        <v>40</v>
      </c>
      <c r="U307" s="796">
        <f t="shared" si="11"/>
        <v>56.724524705882352</v>
      </c>
      <c r="V307" s="789">
        <v>100</v>
      </c>
      <c r="W307" s="797">
        <v>100</v>
      </c>
      <c r="X307" s="1380" t="s">
        <v>2941</v>
      </c>
      <c r="Y307" s="798">
        <v>3</v>
      </c>
      <c r="Z307" s="798">
        <v>2</v>
      </c>
      <c r="AA307" s="798">
        <v>3</v>
      </c>
      <c r="AB307" s="798">
        <v>60</v>
      </c>
      <c r="AC307" s="789">
        <v>7</v>
      </c>
      <c r="AD307" s="798">
        <v>0</v>
      </c>
      <c r="AE307" s="799">
        <v>5</v>
      </c>
      <c r="AF307" s="800">
        <v>100</v>
      </c>
      <c r="AG307" s="801" t="s">
        <v>2983</v>
      </c>
      <c r="AH307" s="789" t="s">
        <v>2975</v>
      </c>
      <c r="AI307" s="802">
        <v>100</v>
      </c>
      <c r="AJ307" s="801"/>
      <c r="AK307" s="789"/>
      <c r="AL307" s="803"/>
      <c r="AM307" s="801"/>
      <c r="AN307" s="789"/>
      <c r="AO307" s="803"/>
      <c r="AP307" s="801"/>
      <c r="AQ307" s="789"/>
      <c r="AR307" s="803"/>
      <c r="AS307" s="801"/>
      <c r="AT307" s="789"/>
      <c r="AU307" s="803"/>
      <c r="AV307" s="801"/>
      <c r="AW307" s="789"/>
      <c r="AX307" s="804"/>
      <c r="AY307" s="805"/>
      <c r="AZ307" s="805"/>
      <c r="BA307" s="805"/>
      <c r="BB307" s="805"/>
      <c r="BC307" s="805"/>
      <c r="BD307" s="805"/>
      <c r="BE307" s="805"/>
      <c r="BF307" s="805"/>
      <c r="BG307" s="805"/>
    </row>
    <row r="308" spans="1:59" s="806" customFormat="1" ht="49.95" customHeight="1" x14ac:dyDescent="0.25">
      <c r="A308" s="787">
        <v>206</v>
      </c>
      <c r="B308" s="788" t="s">
        <v>2932</v>
      </c>
      <c r="C308" s="789">
        <v>12</v>
      </c>
      <c r="D308" s="790"/>
      <c r="E308" s="791" t="s">
        <v>2943</v>
      </c>
      <c r="F308" s="792" t="s">
        <v>2944</v>
      </c>
      <c r="G308" s="791" t="s">
        <v>3033</v>
      </c>
      <c r="H308" s="1379">
        <v>2010</v>
      </c>
      <c r="I308" s="791" t="s">
        <v>3034</v>
      </c>
      <c r="J308" s="793">
        <v>883836.04999999993</v>
      </c>
      <c r="K308" s="794" t="s">
        <v>656</v>
      </c>
      <c r="L308" s="789" t="s">
        <v>2948</v>
      </c>
      <c r="M308" s="789" t="s">
        <v>2949</v>
      </c>
      <c r="N308" s="789" t="s">
        <v>3035</v>
      </c>
      <c r="O308" s="789" t="s">
        <v>3036</v>
      </c>
      <c r="P308" s="795">
        <v>4298</v>
      </c>
      <c r="Q308" s="796">
        <f t="shared" si="10"/>
        <v>149.14000000000001</v>
      </c>
      <c r="R308" s="797">
        <v>101.31700941176472</v>
      </c>
      <c r="S308" s="789">
        <v>120</v>
      </c>
      <c r="T308" s="789">
        <v>53</v>
      </c>
      <c r="U308" s="796">
        <f t="shared" si="11"/>
        <v>274.31700941176473</v>
      </c>
      <c r="V308" s="789">
        <v>100</v>
      </c>
      <c r="W308" s="797">
        <v>100</v>
      </c>
      <c r="X308" s="1380" t="s">
        <v>2941</v>
      </c>
      <c r="Y308" s="789">
        <v>3</v>
      </c>
      <c r="Z308" s="789">
        <v>5</v>
      </c>
      <c r="AA308" s="789">
        <v>2</v>
      </c>
      <c r="AB308" s="789">
        <v>60</v>
      </c>
      <c r="AC308" s="789">
        <v>8</v>
      </c>
      <c r="AD308" s="789">
        <v>0</v>
      </c>
      <c r="AE308" s="789">
        <v>5</v>
      </c>
      <c r="AF308" s="800">
        <v>100</v>
      </c>
      <c r="AG308" s="789" t="s">
        <v>2952</v>
      </c>
      <c r="AH308" s="789" t="s">
        <v>2943</v>
      </c>
      <c r="AI308" s="802">
        <v>100</v>
      </c>
      <c r="AJ308" s="801"/>
      <c r="AK308" s="789"/>
      <c r="AL308" s="803"/>
      <c r="AM308" s="801"/>
      <c r="AN308" s="789"/>
      <c r="AO308" s="803"/>
      <c r="AP308" s="801"/>
      <c r="AQ308" s="789"/>
      <c r="AR308" s="803"/>
      <c r="AS308" s="801"/>
      <c r="AT308" s="789"/>
      <c r="AU308" s="803"/>
      <c r="AV308" s="801"/>
      <c r="AW308" s="789"/>
      <c r="AX308" s="804"/>
      <c r="AY308" s="805"/>
      <c r="AZ308" s="805"/>
      <c r="BA308" s="805"/>
      <c r="BB308" s="805"/>
      <c r="BC308" s="805"/>
      <c r="BD308" s="805"/>
      <c r="BE308" s="805"/>
      <c r="BF308" s="805"/>
      <c r="BG308" s="805"/>
    </row>
    <row r="309" spans="1:59" s="806" customFormat="1" ht="49.95" customHeight="1" x14ac:dyDescent="0.25">
      <c r="A309" s="787">
        <v>206</v>
      </c>
      <c r="B309" s="788" t="s">
        <v>2932</v>
      </c>
      <c r="C309" s="789">
        <v>12</v>
      </c>
      <c r="D309" s="790"/>
      <c r="E309" s="791" t="s">
        <v>2943</v>
      </c>
      <c r="F309" s="792" t="s">
        <v>2944</v>
      </c>
      <c r="G309" s="791" t="s">
        <v>3037</v>
      </c>
      <c r="H309" s="1379">
        <v>2008</v>
      </c>
      <c r="I309" s="791" t="s">
        <v>3038</v>
      </c>
      <c r="J309" s="793">
        <v>65671.149999999994</v>
      </c>
      <c r="K309" s="794" t="s">
        <v>2947</v>
      </c>
      <c r="L309" s="789" t="s">
        <v>2948</v>
      </c>
      <c r="M309" s="789" t="s">
        <v>2949</v>
      </c>
      <c r="N309" s="789" t="s">
        <v>3039</v>
      </c>
      <c r="O309" s="789" t="s">
        <v>3040</v>
      </c>
      <c r="P309" s="795">
        <v>4299</v>
      </c>
      <c r="Q309" s="796">
        <f t="shared" si="10"/>
        <v>27.14</v>
      </c>
      <c r="R309" s="797">
        <v>7.7260176470588231</v>
      </c>
      <c r="S309" s="789">
        <v>11</v>
      </c>
      <c r="T309" s="789">
        <v>40</v>
      </c>
      <c r="U309" s="796">
        <f t="shared" si="11"/>
        <v>58.726017647058825</v>
      </c>
      <c r="V309" s="789">
        <v>100</v>
      </c>
      <c r="W309" s="797">
        <v>100</v>
      </c>
      <c r="X309" s="1380" t="s">
        <v>2941</v>
      </c>
      <c r="Y309" s="789">
        <v>1</v>
      </c>
      <c r="Z309" s="789">
        <v>4</v>
      </c>
      <c r="AA309" s="789">
        <v>1</v>
      </c>
      <c r="AB309" s="789">
        <v>60</v>
      </c>
      <c r="AC309" s="789"/>
      <c r="AD309" s="789">
        <v>0</v>
      </c>
      <c r="AE309" s="789">
        <v>5</v>
      </c>
      <c r="AF309" s="800">
        <v>100</v>
      </c>
      <c r="AG309" s="789" t="s">
        <v>2952</v>
      </c>
      <c r="AH309" s="789" t="s">
        <v>2943</v>
      </c>
      <c r="AI309" s="802">
        <v>100</v>
      </c>
      <c r="AJ309" s="801"/>
      <c r="AK309" s="789"/>
      <c r="AL309" s="803"/>
      <c r="AM309" s="801"/>
      <c r="AN309" s="789"/>
      <c r="AO309" s="803"/>
      <c r="AP309" s="801"/>
      <c r="AQ309" s="789"/>
      <c r="AR309" s="803"/>
      <c r="AS309" s="801"/>
      <c r="AT309" s="789"/>
      <c r="AU309" s="803"/>
      <c r="AV309" s="801"/>
      <c r="AW309" s="789"/>
      <c r="AX309" s="804"/>
      <c r="AY309" s="805"/>
      <c r="AZ309" s="805"/>
      <c r="BA309" s="805"/>
      <c r="BB309" s="805"/>
      <c r="BC309" s="805"/>
      <c r="BD309" s="805"/>
      <c r="BE309" s="805"/>
      <c r="BF309" s="805"/>
      <c r="BG309" s="805"/>
    </row>
    <row r="310" spans="1:59" s="806" customFormat="1" ht="49.95" customHeight="1" x14ac:dyDescent="0.25">
      <c r="A310" s="787">
        <v>206</v>
      </c>
      <c r="B310" s="788" t="s">
        <v>2932</v>
      </c>
      <c r="C310" s="789">
        <v>12</v>
      </c>
      <c r="D310" s="790"/>
      <c r="E310" s="791" t="s">
        <v>3041</v>
      </c>
      <c r="F310" s="792" t="s">
        <v>3042</v>
      </c>
      <c r="G310" s="791" t="s">
        <v>3043</v>
      </c>
      <c r="H310" s="1379">
        <v>2012</v>
      </c>
      <c r="I310" s="791" t="s">
        <v>3044</v>
      </c>
      <c r="J310" s="793">
        <v>36222.54</v>
      </c>
      <c r="K310" s="794" t="s">
        <v>2947</v>
      </c>
      <c r="L310" s="789" t="s">
        <v>2948</v>
      </c>
      <c r="M310" s="789" t="s">
        <v>2949</v>
      </c>
      <c r="N310" s="789" t="s">
        <v>3045</v>
      </c>
      <c r="O310" s="789" t="s">
        <v>3046</v>
      </c>
      <c r="P310" s="795">
        <v>4595</v>
      </c>
      <c r="Q310" s="796">
        <f t="shared" si="10"/>
        <v>14.18</v>
      </c>
      <c r="R310" s="797">
        <v>4.2614752941176466</v>
      </c>
      <c r="S310" s="789">
        <v>25</v>
      </c>
      <c r="T310" s="789">
        <v>13.04</v>
      </c>
      <c r="U310" s="796">
        <f t="shared" si="11"/>
        <v>42.301475294117644</v>
      </c>
      <c r="V310" s="789">
        <v>100</v>
      </c>
      <c r="W310" s="797">
        <v>100</v>
      </c>
      <c r="X310" s="1380" t="s">
        <v>2941</v>
      </c>
      <c r="Y310" s="789">
        <v>3</v>
      </c>
      <c r="Z310" s="789">
        <v>11</v>
      </c>
      <c r="AA310" s="789">
        <v>4</v>
      </c>
      <c r="AB310" s="789">
        <v>60</v>
      </c>
      <c r="AC310" s="789"/>
      <c r="AD310" s="789">
        <v>0</v>
      </c>
      <c r="AE310" s="789">
        <v>5</v>
      </c>
      <c r="AF310" s="800">
        <v>100</v>
      </c>
      <c r="AG310" s="789" t="s">
        <v>2952</v>
      </c>
      <c r="AH310" s="789" t="s">
        <v>2943</v>
      </c>
      <c r="AI310" s="802">
        <v>50</v>
      </c>
      <c r="AJ310" s="801" t="s">
        <v>2942</v>
      </c>
      <c r="AK310" s="789" t="s">
        <v>2933</v>
      </c>
      <c r="AL310" s="803">
        <v>20</v>
      </c>
      <c r="AM310" s="801"/>
      <c r="AN310" s="789"/>
      <c r="AO310" s="803"/>
      <c r="AP310" s="801"/>
      <c r="AQ310" s="789"/>
      <c r="AR310" s="803"/>
      <c r="AS310" s="801" t="s">
        <v>2953</v>
      </c>
      <c r="AT310" s="789" t="s">
        <v>2954</v>
      </c>
      <c r="AU310" s="803">
        <v>30</v>
      </c>
      <c r="AV310" s="801"/>
      <c r="AW310" s="789"/>
      <c r="AX310" s="804"/>
      <c r="AY310" s="805"/>
      <c r="AZ310" s="805"/>
      <c r="BA310" s="805"/>
      <c r="BB310" s="805"/>
      <c r="BC310" s="805"/>
      <c r="BD310" s="805"/>
      <c r="BE310" s="805"/>
      <c r="BF310" s="805"/>
      <c r="BG310" s="805"/>
    </row>
    <row r="311" spans="1:59" s="806" customFormat="1" ht="49.95" customHeight="1" x14ac:dyDescent="0.25">
      <c r="A311" s="787">
        <v>206</v>
      </c>
      <c r="B311" s="788" t="s">
        <v>2932</v>
      </c>
      <c r="C311" s="789">
        <v>12</v>
      </c>
      <c r="D311" s="790"/>
      <c r="E311" s="791" t="s">
        <v>3041</v>
      </c>
      <c r="F311" s="792" t="s">
        <v>3042</v>
      </c>
      <c r="G311" s="791" t="s">
        <v>3047</v>
      </c>
      <c r="H311" s="789">
        <v>2013</v>
      </c>
      <c r="I311" s="791" t="s">
        <v>3048</v>
      </c>
      <c r="J311" s="807">
        <v>62366.599999999991</v>
      </c>
      <c r="K311" s="794" t="s">
        <v>2947</v>
      </c>
      <c r="L311" s="789" t="s">
        <v>2948</v>
      </c>
      <c r="M311" s="789" t="s">
        <v>2949</v>
      </c>
      <c r="N311" s="789" t="s">
        <v>3049</v>
      </c>
      <c r="O311" s="789" t="s">
        <v>3050</v>
      </c>
      <c r="P311" s="795">
        <v>4657</v>
      </c>
      <c r="Q311" s="796">
        <f t="shared" si="10"/>
        <v>46.140000000000015</v>
      </c>
      <c r="R311" s="797">
        <v>7.6458823529411761</v>
      </c>
      <c r="S311" s="789">
        <v>25</v>
      </c>
      <c r="T311" s="789">
        <v>45</v>
      </c>
      <c r="U311" s="796">
        <f t="shared" si="11"/>
        <v>77.645882352941186</v>
      </c>
      <c r="V311" s="789">
        <v>100</v>
      </c>
      <c r="W311" s="797">
        <v>100</v>
      </c>
      <c r="X311" s="1380" t="s">
        <v>2941</v>
      </c>
      <c r="Y311" s="789">
        <v>3</v>
      </c>
      <c r="Z311" s="789">
        <v>1</v>
      </c>
      <c r="AA311" s="789">
        <v>4</v>
      </c>
      <c r="AB311" s="789">
        <v>60</v>
      </c>
      <c r="AC311" s="789"/>
      <c r="AD311" s="789">
        <v>0</v>
      </c>
      <c r="AE311" s="789">
        <v>5</v>
      </c>
      <c r="AF311" s="800">
        <v>100</v>
      </c>
      <c r="AG311" s="789" t="s">
        <v>2952</v>
      </c>
      <c r="AH311" s="789" t="s">
        <v>2943</v>
      </c>
      <c r="AI311" s="802">
        <v>50</v>
      </c>
      <c r="AJ311" s="801" t="s">
        <v>2942</v>
      </c>
      <c r="AK311" s="789" t="s">
        <v>2933</v>
      </c>
      <c r="AL311" s="803">
        <v>20</v>
      </c>
      <c r="AM311" s="801"/>
      <c r="AN311" s="789"/>
      <c r="AO311" s="803"/>
      <c r="AP311" s="801"/>
      <c r="AQ311" s="789"/>
      <c r="AR311" s="803"/>
      <c r="AS311" s="801" t="s">
        <v>2953</v>
      </c>
      <c r="AT311" s="789" t="s">
        <v>2954</v>
      </c>
      <c r="AU311" s="803">
        <v>30</v>
      </c>
      <c r="AV311" s="801"/>
      <c r="AW311" s="789"/>
      <c r="AX311" s="804"/>
      <c r="AY311" s="805"/>
      <c r="AZ311" s="805"/>
      <c r="BA311" s="805"/>
      <c r="BB311" s="805"/>
      <c r="BC311" s="805"/>
      <c r="BD311" s="805"/>
      <c r="BE311" s="805"/>
      <c r="BF311" s="805"/>
      <c r="BG311" s="805"/>
    </row>
    <row r="312" spans="1:59" s="806" customFormat="1" ht="49.95" customHeight="1" x14ac:dyDescent="0.25">
      <c r="A312" s="787">
        <v>206</v>
      </c>
      <c r="B312" s="788" t="s">
        <v>2932</v>
      </c>
      <c r="C312" s="789">
        <v>13</v>
      </c>
      <c r="D312" s="790"/>
      <c r="E312" s="791" t="s">
        <v>2933</v>
      </c>
      <c r="F312" s="808">
        <v>15269</v>
      </c>
      <c r="G312" s="791" t="s">
        <v>3051</v>
      </c>
      <c r="H312" s="789">
        <v>2014</v>
      </c>
      <c r="I312" s="791" t="s">
        <v>3051</v>
      </c>
      <c r="J312" s="807">
        <v>73019.62</v>
      </c>
      <c r="K312" s="794" t="s">
        <v>2947</v>
      </c>
      <c r="L312" s="789" t="s">
        <v>2948</v>
      </c>
      <c r="M312" s="789" t="s">
        <v>2949</v>
      </c>
      <c r="N312" s="789" t="s">
        <v>3052</v>
      </c>
      <c r="O312" s="789" t="s">
        <v>3053</v>
      </c>
      <c r="P312" s="795">
        <v>4739</v>
      </c>
      <c r="Q312" s="796">
        <f t="shared" si="10"/>
        <v>126.14000000000001</v>
      </c>
      <c r="R312" s="797">
        <v>7.916823529411765</v>
      </c>
      <c r="S312" s="789">
        <v>25</v>
      </c>
      <c r="T312" s="789">
        <v>125</v>
      </c>
      <c r="U312" s="796">
        <f t="shared" si="11"/>
        <v>157.91682352941177</v>
      </c>
      <c r="V312" s="789">
        <v>100</v>
      </c>
      <c r="W312" s="797">
        <v>100</v>
      </c>
      <c r="X312" s="1380" t="s">
        <v>2941</v>
      </c>
      <c r="Y312" s="789">
        <v>3</v>
      </c>
      <c r="Z312" s="789">
        <v>10</v>
      </c>
      <c r="AA312" s="789">
        <v>5</v>
      </c>
      <c r="AB312" s="789">
        <v>60</v>
      </c>
      <c r="AC312" s="789"/>
      <c r="AD312" s="789">
        <v>0</v>
      </c>
      <c r="AE312" s="789">
        <v>5</v>
      </c>
      <c r="AF312" s="800">
        <v>100</v>
      </c>
      <c r="AG312" s="789" t="s">
        <v>2942</v>
      </c>
      <c r="AH312" s="789" t="s">
        <v>2933</v>
      </c>
      <c r="AI312" s="802">
        <v>50</v>
      </c>
      <c r="AJ312" s="801" t="s">
        <v>2952</v>
      </c>
      <c r="AK312" s="789" t="s">
        <v>2943</v>
      </c>
      <c r="AL312" s="803">
        <v>25</v>
      </c>
      <c r="AM312" s="801"/>
      <c r="AN312" s="789"/>
      <c r="AO312" s="803"/>
      <c r="AP312" s="801"/>
      <c r="AQ312" s="789"/>
      <c r="AR312" s="803"/>
      <c r="AS312" s="801" t="s">
        <v>2953</v>
      </c>
      <c r="AT312" s="789" t="s">
        <v>2954</v>
      </c>
      <c r="AU312" s="803">
        <v>10</v>
      </c>
      <c r="AV312" s="801" t="s">
        <v>2953</v>
      </c>
      <c r="AW312" s="789" t="s">
        <v>2955</v>
      </c>
      <c r="AX312" s="804">
        <v>15</v>
      </c>
      <c r="AY312" s="805"/>
      <c r="AZ312" s="805"/>
      <c r="BA312" s="805"/>
      <c r="BB312" s="805"/>
      <c r="BC312" s="805"/>
      <c r="BD312" s="805"/>
      <c r="BE312" s="805"/>
      <c r="BF312" s="805"/>
      <c r="BG312" s="805"/>
    </row>
    <row r="313" spans="1:59" s="806" customFormat="1" ht="49.95" customHeight="1" x14ac:dyDescent="0.25">
      <c r="A313" s="787">
        <v>206</v>
      </c>
      <c r="B313" s="788" t="s">
        <v>2932</v>
      </c>
      <c r="C313" s="789">
        <v>13</v>
      </c>
      <c r="D313" s="790"/>
      <c r="E313" s="791" t="s">
        <v>2933</v>
      </c>
      <c r="F313" s="808">
        <v>15269</v>
      </c>
      <c r="G313" s="791" t="s">
        <v>3054</v>
      </c>
      <c r="H313" s="789">
        <v>2014</v>
      </c>
      <c r="I313" s="791" t="s">
        <v>3055</v>
      </c>
      <c r="J313" s="807">
        <v>257900.77</v>
      </c>
      <c r="K313" s="794" t="s">
        <v>2947</v>
      </c>
      <c r="L313" s="789" t="s">
        <v>2948</v>
      </c>
      <c r="M313" s="789" t="s">
        <v>2949</v>
      </c>
      <c r="N313" s="789" t="s">
        <v>3056</v>
      </c>
      <c r="O313" s="789" t="s">
        <v>3057</v>
      </c>
      <c r="P313" s="795">
        <v>4741</v>
      </c>
      <c r="Q313" s="796">
        <f t="shared" si="10"/>
        <v>166.14000000000001</v>
      </c>
      <c r="R313" s="797">
        <v>23.529411764705884</v>
      </c>
      <c r="S313" s="789">
        <v>100</v>
      </c>
      <c r="T313" s="789">
        <v>90</v>
      </c>
      <c r="U313" s="796">
        <f t="shared" si="11"/>
        <v>213.52941176470588</v>
      </c>
      <c r="V313" s="789">
        <v>100</v>
      </c>
      <c r="W313" s="797">
        <v>100</v>
      </c>
      <c r="X313" s="1380" t="s">
        <v>2941</v>
      </c>
      <c r="Y313" s="789">
        <v>3</v>
      </c>
      <c r="Z313" s="789">
        <v>12</v>
      </c>
      <c r="AA313" s="789">
        <v>3</v>
      </c>
      <c r="AB313" s="789">
        <v>60</v>
      </c>
      <c r="AC313" s="789"/>
      <c r="AD313" s="789">
        <v>0</v>
      </c>
      <c r="AE313" s="789">
        <v>5</v>
      </c>
      <c r="AF313" s="800">
        <v>100</v>
      </c>
      <c r="AG313" s="789" t="s">
        <v>2942</v>
      </c>
      <c r="AH313" s="789" t="s">
        <v>2933</v>
      </c>
      <c r="AI313" s="802">
        <v>60</v>
      </c>
      <c r="AJ313" s="801" t="s">
        <v>2952</v>
      </c>
      <c r="AK313" s="789" t="s">
        <v>2943</v>
      </c>
      <c r="AL313" s="803">
        <v>20</v>
      </c>
      <c r="AM313" s="801"/>
      <c r="AN313" s="789"/>
      <c r="AO313" s="803"/>
      <c r="AP313" s="801"/>
      <c r="AQ313" s="789"/>
      <c r="AR313" s="803"/>
      <c r="AS313" s="801" t="s">
        <v>2953</v>
      </c>
      <c r="AT313" s="789" t="s">
        <v>2954</v>
      </c>
      <c r="AU313" s="803">
        <v>20</v>
      </c>
      <c r="AV313" s="801"/>
      <c r="AW313" s="789"/>
      <c r="AX313" s="804"/>
      <c r="AY313" s="805"/>
      <c r="AZ313" s="805"/>
      <c r="BA313" s="805"/>
      <c r="BB313" s="805"/>
      <c r="BC313" s="805"/>
      <c r="BD313" s="805"/>
      <c r="BE313" s="805"/>
      <c r="BF313" s="805"/>
      <c r="BG313" s="805"/>
    </row>
    <row r="314" spans="1:59" s="809" customFormat="1" ht="49.95" customHeight="1" x14ac:dyDescent="0.25">
      <c r="A314" s="787">
        <v>206</v>
      </c>
      <c r="B314" s="788" t="s">
        <v>2932</v>
      </c>
      <c r="C314" s="789">
        <v>12</v>
      </c>
      <c r="D314" s="790" t="s">
        <v>2952</v>
      </c>
      <c r="E314" s="791" t="s">
        <v>2943</v>
      </c>
      <c r="F314" s="792" t="s">
        <v>2944</v>
      </c>
      <c r="G314" s="791" t="s">
        <v>3058</v>
      </c>
      <c r="H314" s="789">
        <v>2015</v>
      </c>
      <c r="I314" s="791" t="s">
        <v>3059</v>
      </c>
      <c r="J314" s="807">
        <v>96922.38</v>
      </c>
      <c r="K314" s="794" t="s">
        <v>648</v>
      </c>
      <c r="L314" s="789" t="s">
        <v>2948</v>
      </c>
      <c r="M314" s="789" t="s">
        <v>2949</v>
      </c>
      <c r="N314" s="789" t="s">
        <v>3060</v>
      </c>
      <c r="O314" s="789" t="s">
        <v>3061</v>
      </c>
      <c r="P314" s="795">
        <v>4838</v>
      </c>
      <c r="Q314" s="796">
        <f t="shared" si="10"/>
        <v>46.14</v>
      </c>
      <c r="R314" s="797">
        <v>11.402588235294118</v>
      </c>
      <c r="S314" s="789">
        <v>25</v>
      </c>
      <c r="T314" s="789">
        <v>45</v>
      </c>
      <c r="U314" s="796">
        <f t="shared" si="11"/>
        <v>81.402588235294118</v>
      </c>
      <c r="V314" s="789">
        <v>100</v>
      </c>
      <c r="W314" s="797">
        <v>100</v>
      </c>
      <c r="X314" s="1380" t="s">
        <v>2941</v>
      </c>
      <c r="Y314" s="789">
        <v>3</v>
      </c>
      <c r="Z314" s="789">
        <v>4</v>
      </c>
      <c r="AA314" s="789">
        <v>1</v>
      </c>
      <c r="AB314" s="789">
        <v>60</v>
      </c>
      <c r="AC314" s="789">
        <v>125</v>
      </c>
      <c r="AD314" s="789">
        <v>0</v>
      </c>
      <c r="AE314" s="789">
        <v>5</v>
      </c>
      <c r="AF314" s="800">
        <v>100</v>
      </c>
      <c r="AG314" s="789" t="s">
        <v>2952</v>
      </c>
      <c r="AH314" s="789" t="s">
        <v>2943</v>
      </c>
      <c r="AI314" s="802">
        <v>45</v>
      </c>
      <c r="AJ314" s="801" t="s">
        <v>2942</v>
      </c>
      <c r="AK314" s="789" t="s">
        <v>2933</v>
      </c>
      <c r="AL314" s="803">
        <v>45</v>
      </c>
      <c r="AM314" s="801"/>
      <c r="AN314" s="789"/>
      <c r="AO314" s="803"/>
      <c r="AP314" s="801"/>
      <c r="AQ314" s="789"/>
      <c r="AR314" s="803"/>
      <c r="AS314" s="801" t="s">
        <v>2953</v>
      </c>
      <c r="AT314" s="789" t="s">
        <v>2954</v>
      </c>
      <c r="AU314" s="803">
        <v>10</v>
      </c>
      <c r="AV314" s="801"/>
      <c r="AW314" s="789"/>
      <c r="AX314" s="804"/>
      <c r="AY314" s="805"/>
      <c r="AZ314" s="805"/>
      <c r="BA314" s="805"/>
      <c r="BB314" s="805"/>
      <c r="BC314" s="805"/>
      <c r="BD314" s="805"/>
      <c r="BE314" s="805"/>
      <c r="BF314" s="805"/>
      <c r="BG314" s="805"/>
    </row>
    <row r="315" spans="1:59" s="818" customFormat="1" ht="49.95" customHeight="1" x14ac:dyDescent="0.25">
      <c r="A315" s="787">
        <v>206</v>
      </c>
      <c r="B315" s="788" t="s">
        <v>2932</v>
      </c>
      <c r="C315" s="810">
        <v>13</v>
      </c>
      <c r="D315" s="810" t="s">
        <v>2942</v>
      </c>
      <c r="E315" s="811" t="s">
        <v>2933</v>
      </c>
      <c r="F315" s="808">
        <v>15269</v>
      </c>
      <c r="G315" s="339" t="s">
        <v>3062</v>
      </c>
      <c r="H315" s="810">
        <v>2016</v>
      </c>
      <c r="I315" s="339" t="s">
        <v>3063</v>
      </c>
      <c r="J315" s="340">
        <v>54786.3</v>
      </c>
      <c r="K315" s="812" t="s">
        <v>648</v>
      </c>
      <c r="L315" s="789" t="s">
        <v>2948</v>
      </c>
      <c r="M315" s="789" t="s">
        <v>2949</v>
      </c>
      <c r="N315" s="789" t="s">
        <v>2958</v>
      </c>
      <c r="O315" s="789" t="s">
        <v>2959</v>
      </c>
      <c r="P315" s="341">
        <v>4866</v>
      </c>
      <c r="Q315" s="796">
        <f t="shared" si="10"/>
        <v>401.14000000000004</v>
      </c>
      <c r="R315" s="797">
        <v>6.4454470588235298</v>
      </c>
      <c r="S315" s="789">
        <v>225</v>
      </c>
      <c r="T315" s="789">
        <v>200</v>
      </c>
      <c r="U315" s="796">
        <f t="shared" si="11"/>
        <v>431.44544705882356</v>
      </c>
      <c r="V315" s="789">
        <v>100</v>
      </c>
      <c r="W315" s="813">
        <v>90</v>
      </c>
      <c r="X315" s="1380" t="s">
        <v>2941</v>
      </c>
      <c r="Y315" s="789">
        <v>1</v>
      </c>
      <c r="Z315" s="789">
        <v>4</v>
      </c>
      <c r="AA315" s="789">
        <v>1</v>
      </c>
      <c r="AB315" s="789">
        <v>60</v>
      </c>
      <c r="AC315" s="814" t="s">
        <v>3064</v>
      </c>
      <c r="AD315" s="789">
        <v>0</v>
      </c>
      <c r="AE315" s="789">
        <v>5</v>
      </c>
      <c r="AF315" s="800">
        <v>100</v>
      </c>
      <c r="AG315" s="789" t="s">
        <v>2942</v>
      </c>
      <c r="AH315" s="789" t="s">
        <v>2933</v>
      </c>
      <c r="AI315" s="802">
        <v>60</v>
      </c>
      <c r="AJ315" s="801" t="s">
        <v>2952</v>
      </c>
      <c r="AK315" s="789" t="s">
        <v>2943</v>
      </c>
      <c r="AL315" s="803">
        <v>25</v>
      </c>
      <c r="AM315" s="815"/>
      <c r="AN315" s="810"/>
      <c r="AO315" s="816"/>
      <c r="AP315" s="815"/>
      <c r="AQ315" s="810"/>
      <c r="AR315" s="816"/>
      <c r="AS315" s="801" t="s">
        <v>2953</v>
      </c>
      <c r="AT315" s="789" t="s">
        <v>2954</v>
      </c>
      <c r="AU315" s="816">
        <v>15</v>
      </c>
      <c r="AV315" s="815"/>
      <c r="AW315" s="810"/>
      <c r="AX315" s="817"/>
      <c r="AY315" s="805"/>
      <c r="AZ315" s="805"/>
      <c r="BA315" s="805"/>
      <c r="BB315" s="805"/>
      <c r="BC315" s="805"/>
      <c r="BD315" s="805"/>
      <c r="BE315" s="805"/>
      <c r="BF315" s="805"/>
      <c r="BG315" s="805"/>
    </row>
    <row r="316" spans="1:59" s="818" customFormat="1" ht="49.95" customHeight="1" x14ac:dyDescent="0.25">
      <c r="A316" s="787">
        <v>206</v>
      </c>
      <c r="B316" s="788" t="s">
        <v>2932</v>
      </c>
      <c r="C316" s="810">
        <v>13</v>
      </c>
      <c r="D316" s="810" t="s">
        <v>2942</v>
      </c>
      <c r="E316" s="811" t="s">
        <v>2933</v>
      </c>
      <c r="F316" s="808">
        <v>15269</v>
      </c>
      <c r="G316" s="339" t="s">
        <v>3065</v>
      </c>
      <c r="H316" s="810">
        <v>2016</v>
      </c>
      <c r="I316" s="819" t="s">
        <v>3066</v>
      </c>
      <c r="J316" s="340">
        <v>31145.15</v>
      </c>
      <c r="K316" s="812" t="s">
        <v>648</v>
      </c>
      <c r="L316" s="789" t="s">
        <v>2948</v>
      </c>
      <c r="M316" s="789" t="s">
        <v>2949</v>
      </c>
      <c r="N316" s="789" t="s">
        <v>2958</v>
      </c>
      <c r="O316" s="789" t="s">
        <v>2959</v>
      </c>
      <c r="P316" s="341">
        <v>4873</v>
      </c>
      <c r="Q316" s="796">
        <f t="shared" si="10"/>
        <v>401.13999999999993</v>
      </c>
      <c r="R316" s="797">
        <v>3.6641352941176475</v>
      </c>
      <c r="S316" s="789">
        <v>225</v>
      </c>
      <c r="T316" s="789">
        <v>200</v>
      </c>
      <c r="U316" s="796">
        <f t="shared" si="11"/>
        <v>428.66413529411761</v>
      </c>
      <c r="V316" s="789">
        <v>100</v>
      </c>
      <c r="W316" s="813">
        <v>87</v>
      </c>
      <c r="X316" s="1380" t="s">
        <v>2941</v>
      </c>
      <c r="Y316" s="789">
        <v>1</v>
      </c>
      <c r="Z316" s="789">
        <v>4</v>
      </c>
      <c r="AA316" s="789">
        <v>1</v>
      </c>
      <c r="AB316" s="789">
        <v>60</v>
      </c>
      <c r="AC316" s="814" t="s">
        <v>3064</v>
      </c>
      <c r="AD316" s="789">
        <v>0</v>
      </c>
      <c r="AE316" s="789">
        <v>5</v>
      </c>
      <c r="AF316" s="800">
        <v>100</v>
      </c>
      <c r="AG316" s="789" t="s">
        <v>2942</v>
      </c>
      <c r="AH316" s="789" t="s">
        <v>2933</v>
      </c>
      <c r="AI316" s="802">
        <v>60</v>
      </c>
      <c r="AJ316" s="801" t="s">
        <v>2952</v>
      </c>
      <c r="AK316" s="789" t="s">
        <v>2943</v>
      </c>
      <c r="AL316" s="803">
        <v>25</v>
      </c>
      <c r="AM316" s="815"/>
      <c r="AN316" s="810"/>
      <c r="AO316" s="816"/>
      <c r="AP316" s="815"/>
      <c r="AQ316" s="810"/>
      <c r="AR316" s="816"/>
      <c r="AS316" s="801" t="s">
        <v>2953</v>
      </c>
      <c r="AT316" s="789" t="s">
        <v>2954</v>
      </c>
      <c r="AU316" s="816">
        <v>15</v>
      </c>
      <c r="AV316" s="815"/>
      <c r="AW316" s="810"/>
      <c r="AX316" s="817"/>
      <c r="AY316" s="805"/>
      <c r="AZ316" s="805"/>
      <c r="BA316" s="805"/>
      <c r="BB316" s="805"/>
      <c r="BC316" s="805"/>
      <c r="BD316" s="805"/>
      <c r="BE316" s="805"/>
      <c r="BF316" s="805"/>
      <c r="BG316" s="805"/>
    </row>
    <row r="317" spans="1:59" s="818" customFormat="1" ht="49.95" customHeight="1" x14ac:dyDescent="0.25">
      <c r="A317" s="787">
        <v>206</v>
      </c>
      <c r="B317" s="788" t="s">
        <v>2932</v>
      </c>
      <c r="C317" s="789">
        <v>15</v>
      </c>
      <c r="D317" s="790" t="s">
        <v>3067</v>
      </c>
      <c r="E317" s="791" t="s">
        <v>2975</v>
      </c>
      <c r="F317" s="792" t="s">
        <v>2976</v>
      </c>
      <c r="G317" s="791" t="s">
        <v>3068</v>
      </c>
      <c r="H317" s="789">
        <v>2017</v>
      </c>
      <c r="I317" s="791" t="s">
        <v>3069</v>
      </c>
      <c r="J317" s="789">
        <v>75051.34</v>
      </c>
      <c r="K317" s="794" t="s">
        <v>648</v>
      </c>
      <c r="L317" s="789" t="s">
        <v>2979</v>
      </c>
      <c r="M317" s="789" t="s">
        <v>2980</v>
      </c>
      <c r="N317" s="789" t="s">
        <v>2991</v>
      </c>
      <c r="O317" s="789" t="s">
        <v>2992</v>
      </c>
      <c r="P317" s="795">
        <v>4920</v>
      </c>
      <c r="Q317" s="796">
        <f t="shared" si="10"/>
        <v>26.14</v>
      </c>
      <c r="R317" s="797">
        <v>8.8295694117647052</v>
      </c>
      <c r="S317" s="789">
        <v>15</v>
      </c>
      <c r="T317" s="789">
        <v>35</v>
      </c>
      <c r="U317" s="796">
        <f t="shared" si="11"/>
        <v>58.829569411764709</v>
      </c>
      <c r="V317" s="789">
        <v>100</v>
      </c>
      <c r="W317" s="797">
        <v>75</v>
      </c>
      <c r="X317" s="1380" t="s">
        <v>2941</v>
      </c>
      <c r="Y317" s="789">
        <v>1</v>
      </c>
      <c r="Z317" s="789">
        <v>2</v>
      </c>
      <c r="AA317" s="789">
        <v>3</v>
      </c>
      <c r="AB317" s="789">
        <v>60</v>
      </c>
      <c r="AC317" s="814" t="s">
        <v>3070</v>
      </c>
      <c r="AD317" s="789">
        <v>0</v>
      </c>
      <c r="AE317" s="789">
        <v>5</v>
      </c>
      <c r="AF317" s="800">
        <v>100</v>
      </c>
      <c r="AG317" s="789" t="s">
        <v>2983</v>
      </c>
      <c r="AH317" s="789" t="s">
        <v>2975</v>
      </c>
      <c r="AI317" s="802">
        <v>100</v>
      </c>
      <c r="AJ317" s="801"/>
      <c r="AK317" s="789"/>
      <c r="AL317" s="803"/>
      <c r="AM317" s="801"/>
      <c r="AN317" s="789"/>
      <c r="AO317" s="803"/>
      <c r="AP317" s="801"/>
      <c r="AQ317" s="789"/>
      <c r="AR317" s="803"/>
      <c r="AS317" s="801"/>
      <c r="AT317" s="789"/>
      <c r="AU317" s="803"/>
      <c r="AV317" s="801"/>
      <c r="AW317" s="789"/>
      <c r="AX317" s="804"/>
      <c r="AY317" s="805"/>
      <c r="AZ317" s="805"/>
      <c r="BA317" s="805"/>
      <c r="BB317" s="805"/>
      <c r="BC317" s="805"/>
      <c r="BD317" s="805"/>
      <c r="BE317" s="805"/>
      <c r="BF317" s="805"/>
      <c r="BG317" s="805"/>
    </row>
    <row r="318" spans="1:59" s="818" customFormat="1" ht="49.95" customHeight="1" x14ac:dyDescent="0.25">
      <c r="A318" s="787">
        <v>206</v>
      </c>
      <c r="B318" s="788" t="s">
        <v>2932</v>
      </c>
      <c r="C318" s="792">
        <v>12</v>
      </c>
      <c r="D318" s="790" t="s">
        <v>2952</v>
      </c>
      <c r="E318" s="791" t="s">
        <v>3041</v>
      </c>
      <c r="F318" s="792">
        <v>18475</v>
      </c>
      <c r="G318" s="791" t="s">
        <v>3071</v>
      </c>
      <c r="H318" s="792">
        <v>2017</v>
      </c>
      <c r="I318" s="791" t="s">
        <v>3072</v>
      </c>
      <c r="J318" s="792">
        <v>26789.32</v>
      </c>
      <c r="K318" s="794" t="s">
        <v>2947</v>
      </c>
      <c r="L318" s="789" t="s">
        <v>2948</v>
      </c>
      <c r="M318" s="789" t="s">
        <v>2949</v>
      </c>
      <c r="N318" s="789" t="s">
        <v>3073</v>
      </c>
      <c r="O318" s="789" t="s">
        <v>3074</v>
      </c>
      <c r="P318" s="795">
        <v>4929</v>
      </c>
      <c r="Q318" s="796">
        <f t="shared" si="10"/>
        <v>14.18</v>
      </c>
      <c r="R318" s="797">
        <v>4.2614752941176466</v>
      </c>
      <c r="S318" s="789">
        <v>25</v>
      </c>
      <c r="T318" s="789">
        <v>13.04</v>
      </c>
      <c r="U318" s="796">
        <f t="shared" si="11"/>
        <v>42.301475294117644</v>
      </c>
      <c r="V318" s="789">
        <v>100</v>
      </c>
      <c r="W318" s="797">
        <v>68</v>
      </c>
      <c r="X318" s="1380" t="s">
        <v>2941</v>
      </c>
      <c r="Y318" s="798">
        <v>3</v>
      </c>
      <c r="Z318" s="798">
        <v>11</v>
      </c>
      <c r="AA318" s="798">
        <v>4</v>
      </c>
      <c r="AB318" s="798">
        <v>60</v>
      </c>
      <c r="AC318" s="789"/>
      <c r="AD318" s="798">
        <v>0</v>
      </c>
      <c r="AE318" s="799">
        <v>5</v>
      </c>
      <c r="AF318" s="800">
        <v>100</v>
      </c>
      <c r="AG318" s="801" t="s">
        <v>2952</v>
      </c>
      <c r="AH318" s="789" t="s">
        <v>2943</v>
      </c>
      <c r="AI318" s="802">
        <v>50</v>
      </c>
      <c r="AJ318" s="801" t="s">
        <v>2942</v>
      </c>
      <c r="AK318" s="789" t="s">
        <v>2933</v>
      </c>
      <c r="AL318" s="803">
        <v>20</v>
      </c>
      <c r="AM318" s="801"/>
      <c r="AN318" s="789"/>
      <c r="AO318" s="803"/>
      <c r="AP318" s="801"/>
      <c r="AQ318" s="789"/>
      <c r="AR318" s="803"/>
      <c r="AS318" s="801" t="s">
        <v>2953</v>
      </c>
      <c r="AT318" s="789" t="s">
        <v>2954</v>
      </c>
      <c r="AU318" s="803">
        <v>30</v>
      </c>
      <c r="AV318" s="801"/>
      <c r="AW318" s="789"/>
      <c r="AX318" s="804"/>
      <c r="AY318" s="805"/>
      <c r="AZ318" s="805"/>
      <c r="BA318" s="805"/>
      <c r="BB318" s="805"/>
      <c r="BC318" s="805"/>
      <c r="BD318" s="805"/>
      <c r="BE318" s="805"/>
      <c r="BF318" s="805"/>
      <c r="BG318" s="805"/>
    </row>
    <row r="319" spans="1:59" s="818" customFormat="1" ht="49.95" customHeight="1" x14ac:dyDescent="0.25">
      <c r="A319" s="787">
        <v>206</v>
      </c>
      <c r="B319" s="788" t="s">
        <v>2932</v>
      </c>
      <c r="C319" s="810">
        <v>13</v>
      </c>
      <c r="D319" s="810" t="s">
        <v>2942</v>
      </c>
      <c r="E319" s="811" t="s">
        <v>2933</v>
      </c>
      <c r="F319" s="808">
        <v>15269</v>
      </c>
      <c r="G319" s="791" t="s">
        <v>3021</v>
      </c>
      <c r="H319" s="810">
        <v>2016</v>
      </c>
      <c r="I319" s="819" t="s">
        <v>3075</v>
      </c>
      <c r="J319" s="340">
        <v>40121.15</v>
      </c>
      <c r="K319" s="812" t="s">
        <v>648</v>
      </c>
      <c r="L319" s="789" t="s">
        <v>2948</v>
      </c>
      <c r="M319" s="789" t="s">
        <v>2949</v>
      </c>
      <c r="N319" s="789" t="s">
        <v>3023</v>
      </c>
      <c r="O319" s="789" t="s">
        <v>3024</v>
      </c>
      <c r="P319" s="341">
        <v>4933</v>
      </c>
      <c r="Q319" s="796">
        <f t="shared" si="10"/>
        <v>44.14</v>
      </c>
      <c r="R319" s="797">
        <v>4.7201352941176475</v>
      </c>
      <c r="S319" s="789">
        <v>11</v>
      </c>
      <c r="T319" s="789">
        <v>57</v>
      </c>
      <c r="U319" s="796">
        <f t="shared" si="11"/>
        <v>72.720135294117654</v>
      </c>
      <c r="V319" s="789">
        <v>100</v>
      </c>
      <c r="W319" s="813">
        <v>85</v>
      </c>
      <c r="X319" s="1380" t="s">
        <v>2941</v>
      </c>
      <c r="Y319" s="798">
        <v>6</v>
      </c>
      <c r="Z319" s="798">
        <v>1</v>
      </c>
      <c r="AA319" s="798">
        <v>5</v>
      </c>
      <c r="AB319" s="798">
        <v>60</v>
      </c>
      <c r="AC319" s="814" t="s">
        <v>3064</v>
      </c>
      <c r="AD319" s="798">
        <v>0</v>
      </c>
      <c r="AE319" s="799">
        <v>5</v>
      </c>
      <c r="AF319" s="800">
        <v>100</v>
      </c>
      <c r="AG319" s="801" t="s">
        <v>2942</v>
      </c>
      <c r="AH319" s="789" t="s">
        <v>2933</v>
      </c>
      <c r="AI319" s="802">
        <v>40</v>
      </c>
      <c r="AJ319" s="801" t="s">
        <v>2952</v>
      </c>
      <c r="AK319" s="789" t="s">
        <v>2943</v>
      </c>
      <c r="AL319" s="803">
        <v>30</v>
      </c>
      <c r="AM319" s="815"/>
      <c r="AN319" s="810"/>
      <c r="AO319" s="816"/>
      <c r="AP319" s="815"/>
      <c r="AQ319" s="810"/>
      <c r="AR319" s="816"/>
      <c r="AS319" s="801"/>
      <c r="AT319" s="789"/>
      <c r="AU319" s="816"/>
      <c r="AV319" s="815"/>
      <c r="AW319" s="810"/>
      <c r="AX319" s="817"/>
      <c r="AY319" s="805"/>
      <c r="AZ319" s="805"/>
      <c r="BA319" s="805"/>
      <c r="BB319" s="805"/>
      <c r="BC319" s="805"/>
      <c r="BD319" s="805"/>
      <c r="BE319" s="805"/>
      <c r="BF319" s="805"/>
      <c r="BG319" s="805"/>
    </row>
    <row r="320" spans="1:59" s="818" customFormat="1" ht="49.95" customHeight="1" x14ac:dyDescent="0.25">
      <c r="A320" s="787">
        <v>206</v>
      </c>
      <c r="B320" s="788" t="s">
        <v>2932</v>
      </c>
      <c r="C320" s="789">
        <v>12</v>
      </c>
      <c r="D320" s="790" t="s">
        <v>2952</v>
      </c>
      <c r="E320" s="791" t="s">
        <v>2943</v>
      </c>
      <c r="F320" s="792" t="s">
        <v>2944</v>
      </c>
      <c r="G320" s="791" t="s">
        <v>3076</v>
      </c>
      <c r="H320" s="789">
        <v>2018</v>
      </c>
      <c r="I320" s="791" t="s">
        <v>3077</v>
      </c>
      <c r="J320" s="820">
        <v>663370</v>
      </c>
      <c r="K320" s="794" t="s">
        <v>2947</v>
      </c>
      <c r="L320" s="789" t="s">
        <v>2948</v>
      </c>
      <c r="M320" s="789" t="s">
        <v>2949</v>
      </c>
      <c r="N320" s="789" t="s">
        <v>3078</v>
      </c>
      <c r="O320" s="789" t="s">
        <v>3079</v>
      </c>
      <c r="P320" s="795">
        <v>6181</v>
      </c>
      <c r="Q320" s="796">
        <f t="shared" si="10"/>
        <v>149.14000000000001</v>
      </c>
      <c r="R320" s="797">
        <v>84.609735294117641</v>
      </c>
      <c r="S320" s="789">
        <v>75</v>
      </c>
      <c r="T320" s="789">
        <v>98</v>
      </c>
      <c r="U320" s="796">
        <f t="shared" si="11"/>
        <v>257.60973529411763</v>
      </c>
      <c r="V320" s="789">
        <v>100</v>
      </c>
      <c r="W320" s="797">
        <v>40</v>
      </c>
      <c r="X320" s="1380" t="s">
        <v>2941</v>
      </c>
      <c r="Y320" s="798">
        <v>3</v>
      </c>
      <c r="Z320" s="798">
        <v>5</v>
      </c>
      <c r="AA320" s="798">
        <v>1</v>
      </c>
      <c r="AB320" s="798">
        <v>60</v>
      </c>
      <c r="AC320" s="789"/>
      <c r="AD320" s="798">
        <v>0</v>
      </c>
      <c r="AE320" s="799">
        <v>5</v>
      </c>
      <c r="AF320" s="800">
        <v>100</v>
      </c>
      <c r="AG320" s="801" t="s">
        <v>2952</v>
      </c>
      <c r="AH320" s="789" t="s">
        <v>2943</v>
      </c>
      <c r="AI320" s="802">
        <v>90</v>
      </c>
      <c r="AJ320" s="801"/>
      <c r="AK320" s="789"/>
      <c r="AL320" s="803"/>
      <c r="AM320" s="801"/>
      <c r="AN320" s="789"/>
      <c r="AO320" s="803"/>
      <c r="AP320" s="801"/>
      <c r="AQ320" s="789"/>
      <c r="AR320" s="803"/>
      <c r="AS320" s="801" t="s">
        <v>2974</v>
      </c>
      <c r="AT320" s="789" t="s">
        <v>2954</v>
      </c>
      <c r="AU320" s="803">
        <v>10</v>
      </c>
      <c r="AV320" s="801"/>
      <c r="AW320" s="789"/>
      <c r="AX320" s="804"/>
      <c r="AY320" s="805"/>
      <c r="AZ320" s="805"/>
      <c r="BA320" s="805"/>
      <c r="BB320" s="805"/>
      <c r="BC320" s="805"/>
      <c r="BD320" s="805"/>
      <c r="BE320" s="805"/>
      <c r="BF320" s="805"/>
      <c r="BG320" s="805"/>
    </row>
    <row r="321" spans="1:59" s="818" customFormat="1" ht="49.95" customHeight="1" x14ac:dyDescent="0.25">
      <c r="A321" s="787">
        <v>206</v>
      </c>
      <c r="B321" s="788" t="s">
        <v>2932</v>
      </c>
      <c r="C321" s="789">
        <v>12</v>
      </c>
      <c r="D321" s="790" t="s">
        <v>2952</v>
      </c>
      <c r="E321" s="791" t="s">
        <v>2943</v>
      </c>
      <c r="F321" s="792" t="s">
        <v>2944</v>
      </c>
      <c r="G321" s="791" t="s">
        <v>3080</v>
      </c>
      <c r="H321" s="789">
        <v>2017</v>
      </c>
      <c r="I321" s="791" t="s">
        <v>3081</v>
      </c>
      <c r="J321" s="820">
        <v>290109.28000000003</v>
      </c>
      <c r="K321" s="794" t="s">
        <v>2947</v>
      </c>
      <c r="L321" s="789" t="s">
        <v>2948</v>
      </c>
      <c r="M321" s="789" t="s">
        <v>2949</v>
      </c>
      <c r="N321" s="789" t="s">
        <v>3082</v>
      </c>
      <c r="O321" s="789" t="s">
        <v>3083</v>
      </c>
      <c r="P321" s="795">
        <v>6103</v>
      </c>
      <c r="Q321" s="796">
        <f t="shared" si="10"/>
        <v>11.14</v>
      </c>
      <c r="R321" s="797">
        <v>18.372705882352939</v>
      </c>
      <c r="S321" s="789">
        <v>10</v>
      </c>
      <c r="T321" s="789">
        <v>25</v>
      </c>
      <c r="U321" s="796">
        <f t="shared" si="11"/>
        <v>53.372705882352939</v>
      </c>
      <c r="V321" s="789">
        <v>100</v>
      </c>
      <c r="W321" s="797">
        <v>51</v>
      </c>
      <c r="X321" s="1380" t="s">
        <v>2941</v>
      </c>
      <c r="Y321" s="798">
        <v>3</v>
      </c>
      <c r="Z321" s="798">
        <v>4</v>
      </c>
      <c r="AA321" s="798">
        <v>8</v>
      </c>
      <c r="AB321" s="798">
        <v>60</v>
      </c>
      <c r="AC321" s="789"/>
      <c r="AD321" s="798">
        <v>0</v>
      </c>
      <c r="AE321" s="799">
        <v>5</v>
      </c>
      <c r="AF321" s="800">
        <v>100</v>
      </c>
      <c r="AG321" s="801" t="s">
        <v>2952</v>
      </c>
      <c r="AH321" s="789" t="s">
        <v>2943</v>
      </c>
      <c r="AI321" s="802">
        <v>50</v>
      </c>
      <c r="AJ321" s="801" t="s">
        <v>2942</v>
      </c>
      <c r="AK321" s="789" t="s">
        <v>2933</v>
      </c>
      <c r="AL321" s="803">
        <v>40</v>
      </c>
      <c r="AM321" s="801"/>
      <c r="AN321" s="789"/>
      <c r="AO321" s="803"/>
      <c r="AP321" s="801"/>
      <c r="AQ321" s="789"/>
      <c r="AR321" s="803"/>
      <c r="AS321" s="801" t="s">
        <v>2974</v>
      </c>
      <c r="AT321" s="789" t="s">
        <v>2954</v>
      </c>
      <c r="AU321" s="803">
        <v>10</v>
      </c>
      <c r="AV321" s="801"/>
      <c r="AW321" s="789"/>
      <c r="AX321" s="804"/>
      <c r="AY321" s="805"/>
      <c r="AZ321" s="805"/>
      <c r="BA321" s="805"/>
      <c r="BB321" s="805"/>
      <c r="BC321" s="805"/>
      <c r="BD321" s="805"/>
      <c r="BE321" s="805"/>
      <c r="BF321" s="805"/>
      <c r="BG321" s="805"/>
    </row>
    <row r="322" spans="1:59" s="818" customFormat="1" ht="49.95" customHeight="1" x14ac:dyDescent="0.25">
      <c r="A322" s="787">
        <v>206</v>
      </c>
      <c r="B322" s="788" t="s">
        <v>2932</v>
      </c>
      <c r="C322" s="789">
        <v>12</v>
      </c>
      <c r="D322" s="790" t="s">
        <v>2952</v>
      </c>
      <c r="E322" s="791" t="s">
        <v>2943</v>
      </c>
      <c r="F322" s="792" t="s">
        <v>2944</v>
      </c>
      <c r="G322" s="791" t="s">
        <v>3084</v>
      </c>
      <c r="H322" s="789">
        <v>2020</v>
      </c>
      <c r="I322" s="791" t="s">
        <v>3085</v>
      </c>
      <c r="J322" s="820">
        <v>44434</v>
      </c>
      <c r="K322" s="794" t="s">
        <v>2947</v>
      </c>
      <c r="L322" s="789" t="s">
        <v>2948</v>
      </c>
      <c r="M322" s="789" t="s">
        <v>2949</v>
      </c>
      <c r="N322" s="789" t="s">
        <v>3086</v>
      </c>
      <c r="O322" s="789" t="s">
        <v>3085</v>
      </c>
      <c r="P322" s="795">
        <v>6431</v>
      </c>
      <c r="Q322" s="796">
        <f>U322-R322-10.82-13.04</f>
        <v>6.1400000000000006</v>
      </c>
      <c r="R322" s="797">
        <v>18.372705882352939</v>
      </c>
      <c r="S322" s="789">
        <v>10</v>
      </c>
      <c r="T322" s="789">
        <v>20</v>
      </c>
      <c r="U322" s="796">
        <f>SUM(R322:T322)</f>
        <v>48.372705882352939</v>
      </c>
      <c r="V322" s="789">
        <v>100</v>
      </c>
      <c r="W322" s="797">
        <v>0</v>
      </c>
      <c r="X322" s="1380" t="s">
        <v>2941</v>
      </c>
      <c r="Y322" s="798">
        <v>6</v>
      </c>
      <c r="Z322" s="798">
        <v>2</v>
      </c>
      <c r="AA322" s="798">
        <v>7</v>
      </c>
      <c r="AB322" s="798">
        <v>60</v>
      </c>
      <c r="AC322" s="789"/>
      <c r="AD322" s="798">
        <v>0</v>
      </c>
      <c r="AE322" s="799">
        <v>5</v>
      </c>
      <c r="AF322" s="800">
        <v>100</v>
      </c>
      <c r="AG322" s="801" t="s">
        <v>2952</v>
      </c>
      <c r="AH322" s="789" t="s">
        <v>2943</v>
      </c>
      <c r="AI322" s="802">
        <v>50</v>
      </c>
      <c r="AJ322" s="801" t="s">
        <v>2942</v>
      </c>
      <c r="AK322" s="789" t="s">
        <v>2933</v>
      </c>
      <c r="AL322" s="803">
        <v>40</v>
      </c>
      <c r="AM322" s="801"/>
      <c r="AN322" s="789"/>
      <c r="AO322" s="803"/>
      <c r="AP322" s="801"/>
      <c r="AQ322" s="789"/>
      <c r="AR322" s="803"/>
      <c r="AS322" s="801" t="s">
        <v>2974</v>
      </c>
      <c r="AT322" s="789" t="s">
        <v>2954</v>
      </c>
      <c r="AU322" s="803">
        <v>10</v>
      </c>
      <c r="AV322" s="801"/>
      <c r="AW322" s="789"/>
      <c r="AX322" s="804"/>
      <c r="AY322" s="805"/>
      <c r="AZ322" s="805"/>
      <c r="BA322" s="805"/>
      <c r="BB322" s="805"/>
      <c r="BC322" s="805"/>
      <c r="BD322" s="805"/>
      <c r="BE322" s="805"/>
      <c r="BF322" s="805"/>
      <c r="BG322" s="805"/>
    </row>
    <row r="323" spans="1:59" s="818" customFormat="1" ht="49.95" customHeight="1" x14ac:dyDescent="0.25">
      <c r="A323" s="787">
        <v>206</v>
      </c>
      <c r="B323" s="788" t="s">
        <v>2932</v>
      </c>
      <c r="C323" s="789">
        <v>12</v>
      </c>
      <c r="D323" s="790" t="s">
        <v>2952</v>
      </c>
      <c r="E323" s="791" t="s">
        <v>2943</v>
      </c>
      <c r="F323" s="792" t="s">
        <v>2944</v>
      </c>
      <c r="G323" s="791" t="s">
        <v>3087</v>
      </c>
      <c r="H323" s="789">
        <v>2020</v>
      </c>
      <c r="I323" s="791" t="s">
        <v>3088</v>
      </c>
      <c r="J323" s="820">
        <v>42950</v>
      </c>
      <c r="K323" s="794" t="s">
        <v>2947</v>
      </c>
      <c r="L323" s="789" t="s">
        <v>2948</v>
      </c>
      <c r="M323" s="789" t="s">
        <v>2949</v>
      </c>
      <c r="N323" s="789" t="s">
        <v>3089</v>
      </c>
      <c r="O323" s="789" t="s">
        <v>3088</v>
      </c>
      <c r="P323" s="795">
        <v>6373</v>
      </c>
      <c r="Q323" s="796">
        <f>U323-R323-10.82-13.04</f>
        <v>1.1400000000000006</v>
      </c>
      <c r="R323" s="797">
        <v>18.372705882352939</v>
      </c>
      <c r="S323" s="789">
        <v>5</v>
      </c>
      <c r="T323" s="789">
        <v>20</v>
      </c>
      <c r="U323" s="796">
        <f>SUM(R323:T323)</f>
        <v>43.372705882352939</v>
      </c>
      <c r="V323" s="789">
        <v>100</v>
      </c>
      <c r="W323" s="797">
        <v>8</v>
      </c>
      <c r="X323" s="1380" t="s">
        <v>2941</v>
      </c>
      <c r="Y323" s="798">
        <v>6</v>
      </c>
      <c r="Z323" s="798">
        <v>2</v>
      </c>
      <c r="AA323" s="798">
        <v>7</v>
      </c>
      <c r="AB323" s="798">
        <v>60</v>
      </c>
      <c r="AC323" s="789"/>
      <c r="AD323" s="798">
        <v>0</v>
      </c>
      <c r="AE323" s="799">
        <v>5</v>
      </c>
      <c r="AF323" s="800">
        <v>100</v>
      </c>
      <c r="AG323" s="801" t="s">
        <v>2952</v>
      </c>
      <c r="AH323" s="789" t="s">
        <v>2943</v>
      </c>
      <c r="AI323" s="802">
        <v>50</v>
      </c>
      <c r="AJ323" s="801" t="s">
        <v>2942</v>
      </c>
      <c r="AK323" s="789" t="s">
        <v>2933</v>
      </c>
      <c r="AL323" s="803">
        <v>40</v>
      </c>
      <c r="AM323" s="801"/>
      <c r="AN323" s="789"/>
      <c r="AO323" s="803"/>
      <c r="AP323" s="801"/>
      <c r="AQ323" s="789"/>
      <c r="AR323" s="803"/>
      <c r="AS323" s="801" t="s">
        <v>2974</v>
      </c>
      <c r="AT323" s="789" t="s">
        <v>2954</v>
      </c>
      <c r="AU323" s="803">
        <v>10</v>
      </c>
      <c r="AV323" s="801"/>
      <c r="AW323" s="789"/>
      <c r="AX323" s="804"/>
      <c r="AY323" s="805"/>
      <c r="AZ323" s="805"/>
      <c r="BA323" s="805"/>
      <c r="BB323" s="805"/>
      <c r="BC323" s="805"/>
      <c r="BD323" s="805"/>
      <c r="BE323" s="805"/>
      <c r="BF323" s="805"/>
      <c r="BG323" s="805"/>
    </row>
    <row r="324" spans="1:59" s="818" customFormat="1" ht="49.95" customHeight="1" x14ac:dyDescent="0.25">
      <c r="A324" s="787">
        <v>206</v>
      </c>
      <c r="B324" s="788" t="s">
        <v>2932</v>
      </c>
      <c r="C324" s="810">
        <v>13</v>
      </c>
      <c r="D324" s="810" t="s">
        <v>2942</v>
      </c>
      <c r="E324" s="791" t="s">
        <v>3090</v>
      </c>
      <c r="F324" s="792">
        <v>32177</v>
      </c>
      <c r="G324" s="791" t="s">
        <v>3091</v>
      </c>
      <c r="H324" s="789">
        <v>2019</v>
      </c>
      <c r="I324" s="791" t="s">
        <v>3092</v>
      </c>
      <c r="J324" s="793">
        <v>169017.19</v>
      </c>
      <c r="K324" s="794" t="s">
        <v>779</v>
      </c>
      <c r="L324" s="789" t="s">
        <v>2948</v>
      </c>
      <c r="M324" s="789" t="s">
        <v>2949</v>
      </c>
      <c r="N324" s="789" t="s">
        <v>3093</v>
      </c>
      <c r="O324" s="789" t="s">
        <v>3094</v>
      </c>
      <c r="P324" s="795">
        <v>6192</v>
      </c>
      <c r="Q324" s="796">
        <v>130</v>
      </c>
      <c r="R324" s="797">
        <v>25</v>
      </c>
      <c r="S324" s="789">
        <v>130</v>
      </c>
      <c r="T324" s="789">
        <v>20</v>
      </c>
      <c r="U324" s="796">
        <f t="shared" si="11"/>
        <v>175</v>
      </c>
      <c r="V324" s="789">
        <v>100</v>
      </c>
      <c r="W324" s="797">
        <v>37</v>
      </c>
      <c r="X324" s="1380" t="s">
        <v>2941</v>
      </c>
      <c r="Y324" s="798">
        <v>3</v>
      </c>
      <c r="Z324" s="798">
        <v>10</v>
      </c>
      <c r="AA324" s="798">
        <v>4</v>
      </c>
      <c r="AB324" s="798">
        <v>60</v>
      </c>
      <c r="AC324" s="821" t="s">
        <v>3095</v>
      </c>
      <c r="AD324" s="798">
        <v>0</v>
      </c>
      <c r="AE324" s="799">
        <v>5</v>
      </c>
      <c r="AF324" s="800">
        <v>100</v>
      </c>
      <c r="AG324" s="801" t="s">
        <v>2942</v>
      </c>
      <c r="AH324" s="789" t="s">
        <v>2933</v>
      </c>
      <c r="AI324" s="802">
        <v>80</v>
      </c>
      <c r="AJ324" s="801" t="s">
        <v>3096</v>
      </c>
      <c r="AK324" s="789" t="s">
        <v>2943</v>
      </c>
      <c r="AL324" s="803">
        <v>10</v>
      </c>
      <c r="AM324" s="801"/>
      <c r="AN324" s="789"/>
      <c r="AO324" s="803"/>
      <c r="AP324" s="801"/>
      <c r="AQ324" s="789"/>
      <c r="AR324" s="803"/>
      <c r="AS324" s="801" t="s">
        <v>2974</v>
      </c>
      <c r="AT324" s="789" t="s">
        <v>2954</v>
      </c>
      <c r="AU324" s="803">
        <v>10</v>
      </c>
      <c r="AV324" s="801"/>
      <c r="AW324" s="789"/>
      <c r="AX324" s="804"/>
      <c r="AY324" s="805"/>
      <c r="AZ324" s="805"/>
      <c r="BA324" s="805"/>
      <c r="BB324" s="805"/>
      <c r="BC324" s="805"/>
      <c r="BD324" s="805"/>
      <c r="BE324" s="805"/>
      <c r="BF324" s="805"/>
      <c r="BG324" s="805"/>
    </row>
    <row r="325" spans="1:59" s="818" customFormat="1" ht="49.95" customHeight="1" x14ac:dyDescent="0.25">
      <c r="A325" s="787">
        <v>206</v>
      </c>
      <c r="B325" s="788" t="s">
        <v>2932</v>
      </c>
      <c r="C325" s="789">
        <v>12</v>
      </c>
      <c r="D325" s="790" t="s">
        <v>2952</v>
      </c>
      <c r="E325" s="791" t="s">
        <v>2943</v>
      </c>
      <c r="F325" s="792" t="s">
        <v>3097</v>
      </c>
      <c r="G325" s="791" t="s">
        <v>3098</v>
      </c>
      <c r="H325" s="789">
        <v>2019</v>
      </c>
      <c r="I325" s="791" t="s">
        <v>3099</v>
      </c>
      <c r="J325" s="793">
        <v>247940.76</v>
      </c>
      <c r="K325" s="794" t="s">
        <v>779</v>
      </c>
      <c r="L325" s="789" t="s">
        <v>2948</v>
      </c>
      <c r="M325" s="789" t="s">
        <v>2949</v>
      </c>
      <c r="N325" s="789" t="s">
        <v>3100</v>
      </c>
      <c r="O325" s="789" t="s">
        <v>3101</v>
      </c>
      <c r="P325" s="795">
        <v>6222</v>
      </c>
      <c r="Q325" s="796">
        <v>170</v>
      </c>
      <c r="R325" s="797">
        <v>40</v>
      </c>
      <c r="S325" s="789">
        <v>115</v>
      </c>
      <c r="T325" s="789">
        <v>25</v>
      </c>
      <c r="U325" s="796">
        <v>180</v>
      </c>
      <c r="V325" s="789">
        <v>100</v>
      </c>
      <c r="W325" s="797">
        <v>33</v>
      </c>
      <c r="X325" s="1380" t="s">
        <v>2941</v>
      </c>
      <c r="Y325" s="798"/>
      <c r="Z325" s="798"/>
      <c r="AA325" s="798"/>
      <c r="AB325" s="798">
        <v>60</v>
      </c>
      <c r="AC325" s="822" t="s">
        <v>3102</v>
      </c>
      <c r="AD325" s="798">
        <v>0</v>
      </c>
      <c r="AE325" s="799">
        <v>5</v>
      </c>
      <c r="AF325" s="800">
        <v>100</v>
      </c>
      <c r="AG325" s="801" t="s">
        <v>3096</v>
      </c>
      <c r="AH325" s="789" t="s">
        <v>2943</v>
      </c>
      <c r="AI325" s="802">
        <v>90</v>
      </c>
      <c r="AJ325" s="801" t="s">
        <v>2942</v>
      </c>
      <c r="AK325" s="789" t="s">
        <v>2933</v>
      </c>
      <c r="AL325" s="803">
        <v>10</v>
      </c>
      <c r="AM325" s="801"/>
      <c r="AN325" s="789"/>
      <c r="AO325" s="803"/>
      <c r="AP325" s="801"/>
      <c r="AQ325" s="789"/>
      <c r="AR325" s="803"/>
      <c r="AS325" s="801"/>
      <c r="AT325" s="789"/>
      <c r="AU325" s="803"/>
      <c r="AV325" s="801"/>
      <c r="AW325" s="789"/>
      <c r="AX325" s="804"/>
      <c r="AY325" s="805"/>
      <c r="AZ325" s="805"/>
      <c r="BA325" s="805"/>
      <c r="BB325" s="805"/>
      <c r="BC325" s="805"/>
      <c r="BD325" s="805"/>
      <c r="BE325" s="805"/>
      <c r="BF325" s="805"/>
      <c r="BG325" s="805"/>
    </row>
    <row r="326" spans="1:59" s="818" customFormat="1" ht="49.95" customHeight="1" x14ac:dyDescent="0.25">
      <c r="A326" s="787">
        <v>206</v>
      </c>
      <c r="B326" s="788" t="s">
        <v>2932</v>
      </c>
      <c r="C326" s="792">
        <v>12</v>
      </c>
      <c r="D326" s="790" t="s">
        <v>2952</v>
      </c>
      <c r="E326" s="791" t="s">
        <v>3041</v>
      </c>
      <c r="F326" s="792">
        <v>18475</v>
      </c>
      <c r="G326" s="791" t="s">
        <v>3103</v>
      </c>
      <c r="H326" s="789">
        <v>2019</v>
      </c>
      <c r="I326" s="791" t="s">
        <v>3104</v>
      </c>
      <c r="J326" s="793">
        <v>47292.17</v>
      </c>
      <c r="K326" s="794" t="s">
        <v>2947</v>
      </c>
      <c r="L326" s="789" t="s">
        <v>2948</v>
      </c>
      <c r="M326" s="789" t="s">
        <v>2949</v>
      </c>
      <c r="N326" s="789" t="s">
        <v>3105</v>
      </c>
      <c r="O326" s="789" t="s">
        <v>3106</v>
      </c>
      <c r="P326" s="795">
        <v>6231</v>
      </c>
      <c r="Q326" s="796">
        <f>U326-R326-10.82-13.04</f>
        <v>14.18</v>
      </c>
      <c r="R326" s="797">
        <v>4.2614752941176466</v>
      </c>
      <c r="S326" s="789">
        <v>25</v>
      </c>
      <c r="T326" s="789">
        <v>13.04</v>
      </c>
      <c r="U326" s="796">
        <f>SUM(R326:T326)</f>
        <v>42.301475294117644</v>
      </c>
      <c r="V326" s="789">
        <v>100</v>
      </c>
      <c r="W326" s="797">
        <v>32</v>
      </c>
      <c r="X326" s="1380" t="s">
        <v>2941</v>
      </c>
      <c r="Y326" s="798">
        <v>3</v>
      </c>
      <c r="Z326" s="798">
        <v>11</v>
      </c>
      <c r="AA326" s="798">
        <v>4</v>
      </c>
      <c r="AB326" s="798">
        <v>60</v>
      </c>
      <c r="AC326" s="789"/>
      <c r="AD326" s="798">
        <v>0</v>
      </c>
      <c r="AE326" s="799">
        <v>5</v>
      </c>
      <c r="AF326" s="800">
        <v>100</v>
      </c>
      <c r="AG326" s="801" t="s">
        <v>2952</v>
      </c>
      <c r="AH326" s="789" t="s">
        <v>2943</v>
      </c>
      <c r="AI326" s="802">
        <v>50</v>
      </c>
      <c r="AJ326" s="801" t="s">
        <v>2942</v>
      </c>
      <c r="AK326" s="789" t="s">
        <v>2933</v>
      </c>
      <c r="AL326" s="803">
        <v>20</v>
      </c>
      <c r="AM326" s="801"/>
      <c r="AN326" s="789"/>
      <c r="AO326" s="803"/>
      <c r="AP326" s="801"/>
      <c r="AQ326" s="789"/>
      <c r="AR326" s="803"/>
      <c r="AS326" s="801" t="s">
        <v>2953</v>
      </c>
      <c r="AT326" s="789" t="s">
        <v>2954</v>
      </c>
      <c r="AU326" s="803">
        <v>30</v>
      </c>
      <c r="AV326" s="801"/>
      <c r="AW326" s="789"/>
      <c r="AX326" s="804"/>
      <c r="AY326" s="805"/>
      <c r="AZ326" s="805"/>
      <c r="BA326" s="805"/>
      <c r="BB326" s="805"/>
      <c r="BC326" s="805"/>
      <c r="BD326" s="805"/>
      <c r="BE326" s="805"/>
      <c r="BF326" s="805"/>
      <c r="BG326" s="805"/>
    </row>
    <row r="327" spans="1:59" s="837" customFormat="1" ht="49.95" customHeight="1" x14ac:dyDescent="0.25">
      <c r="A327" s="823">
        <v>215</v>
      </c>
      <c r="B327" s="823" t="s">
        <v>3107</v>
      </c>
      <c r="C327" s="824" t="s">
        <v>3108</v>
      </c>
      <c r="D327" s="825" t="s">
        <v>3109</v>
      </c>
      <c r="E327" s="826" t="s">
        <v>3110</v>
      </c>
      <c r="F327" s="824" t="s">
        <v>3111</v>
      </c>
      <c r="G327" s="826" t="s">
        <v>3112</v>
      </c>
      <c r="H327" s="827">
        <v>2007</v>
      </c>
      <c r="I327" s="828" t="s">
        <v>3113</v>
      </c>
      <c r="J327" s="829">
        <v>79517</v>
      </c>
      <c r="K327" s="828" t="s">
        <v>656</v>
      </c>
      <c r="L327" s="828" t="s">
        <v>3114</v>
      </c>
      <c r="M327" s="828" t="s">
        <v>3115</v>
      </c>
      <c r="N327" s="828" t="s">
        <v>3116</v>
      </c>
      <c r="O327" s="828" t="s">
        <v>3117</v>
      </c>
      <c r="P327" s="828" t="s">
        <v>3118</v>
      </c>
      <c r="Q327" s="827">
        <v>111.16</v>
      </c>
      <c r="R327" s="827">
        <v>0</v>
      </c>
      <c r="S327" s="827">
        <v>11.16</v>
      </c>
      <c r="T327" s="827">
        <v>100</v>
      </c>
      <c r="U327" s="827">
        <v>111.16</v>
      </c>
      <c r="V327" s="827">
        <v>30</v>
      </c>
      <c r="W327" s="827">
        <v>100</v>
      </c>
      <c r="X327" s="70" t="s">
        <v>3119</v>
      </c>
      <c r="Y327" s="827">
        <v>4</v>
      </c>
      <c r="Z327" s="827">
        <v>9</v>
      </c>
      <c r="AA327" s="827"/>
      <c r="AB327" s="827">
        <v>60</v>
      </c>
      <c r="AC327" s="827">
        <v>6</v>
      </c>
      <c r="AD327" s="827">
        <v>60.25</v>
      </c>
      <c r="AE327" s="830">
        <v>5</v>
      </c>
      <c r="AF327" s="831">
        <v>6</v>
      </c>
      <c r="AG327" s="832" t="s">
        <v>3109</v>
      </c>
      <c r="AH327" s="828" t="s">
        <v>3120</v>
      </c>
      <c r="AI327" s="830">
        <v>3</v>
      </c>
      <c r="AJ327" s="832"/>
      <c r="AK327" s="827"/>
      <c r="AL327" s="830"/>
      <c r="AM327" s="832"/>
      <c r="AN327" s="827"/>
      <c r="AO327" s="830"/>
      <c r="AP327" s="832"/>
      <c r="AQ327" s="827"/>
      <c r="AR327" s="830"/>
      <c r="AS327" s="827" t="s">
        <v>3121</v>
      </c>
      <c r="AT327" s="827" t="s">
        <v>3122</v>
      </c>
      <c r="AU327" s="827">
        <v>3</v>
      </c>
      <c r="AV327" s="833"/>
      <c r="AW327" s="833"/>
      <c r="AX327" s="834"/>
      <c r="AY327" s="835"/>
      <c r="AZ327" s="835"/>
      <c r="BA327" s="835"/>
      <c r="BB327" s="836"/>
      <c r="BC327" s="836"/>
      <c r="BD327" s="836"/>
      <c r="BE327" s="836"/>
      <c r="BF327" s="836"/>
      <c r="BG327" s="836"/>
    </row>
    <row r="328" spans="1:59" s="837" customFormat="1" ht="49.95" customHeight="1" x14ac:dyDescent="0.25">
      <c r="A328" s="823">
        <v>215</v>
      </c>
      <c r="B328" s="823" t="s">
        <v>3107</v>
      </c>
      <c r="C328" s="838" t="s">
        <v>3123</v>
      </c>
      <c r="D328" s="839" t="s">
        <v>3124</v>
      </c>
      <c r="E328" s="838" t="s">
        <v>3125</v>
      </c>
      <c r="F328" s="838" t="s">
        <v>3126</v>
      </c>
      <c r="G328" s="838" t="s">
        <v>3127</v>
      </c>
      <c r="H328" s="838">
        <v>2005</v>
      </c>
      <c r="I328" s="838" t="s">
        <v>3128</v>
      </c>
      <c r="J328" s="838">
        <v>172449</v>
      </c>
      <c r="K328" s="838" t="s">
        <v>675</v>
      </c>
      <c r="L328" s="838" t="s">
        <v>3129</v>
      </c>
      <c r="M328" s="838" t="s">
        <v>3130</v>
      </c>
      <c r="N328" s="838" t="s">
        <v>3131</v>
      </c>
      <c r="O328" s="838" t="s">
        <v>3132</v>
      </c>
      <c r="P328" s="838" t="s">
        <v>3133</v>
      </c>
      <c r="Q328" s="838">
        <v>150</v>
      </c>
      <c r="R328" s="838">
        <v>0</v>
      </c>
      <c r="S328" s="838">
        <v>89.25</v>
      </c>
      <c r="T328" s="838">
        <v>60.75</v>
      </c>
      <c r="U328" s="838">
        <v>150</v>
      </c>
      <c r="V328" s="838">
        <v>10</v>
      </c>
      <c r="W328" s="838">
        <v>100</v>
      </c>
      <c r="X328" s="838" t="s">
        <v>3119</v>
      </c>
      <c r="Y328" s="838">
        <v>4</v>
      </c>
      <c r="Z328" s="838">
        <v>9</v>
      </c>
      <c r="AA328" s="838"/>
      <c r="AB328" s="838">
        <v>60</v>
      </c>
      <c r="AC328" s="838" t="s">
        <v>3134</v>
      </c>
      <c r="AD328" s="838">
        <v>60.25</v>
      </c>
      <c r="AE328" s="838">
        <v>4</v>
      </c>
      <c r="AF328" s="838"/>
      <c r="AG328" s="838"/>
      <c r="AH328" s="838"/>
      <c r="AI328" s="838"/>
      <c r="AJ328" s="838"/>
      <c r="AK328" s="838"/>
      <c r="AL328" s="838"/>
      <c r="AM328" s="838"/>
      <c r="AN328" s="838"/>
      <c r="AO328" s="838"/>
      <c r="AP328" s="838"/>
      <c r="AQ328" s="838"/>
      <c r="AR328" s="838"/>
      <c r="AS328" s="838" t="s">
        <v>3135</v>
      </c>
      <c r="AT328" s="838" t="s">
        <v>3136</v>
      </c>
      <c r="AU328" s="838">
        <v>5</v>
      </c>
      <c r="AV328" s="838"/>
      <c r="AW328" s="838"/>
      <c r="AX328" s="840"/>
      <c r="AY328" s="835"/>
      <c r="AZ328" s="835"/>
      <c r="BA328" s="835"/>
      <c r="BB328" s="836"/>
      <c r="BC328" s="836"/>
      <c r="BD328" s="836"/>
      <c r="BE328" s="836"/>
      <c r="BF328" s="836"/>
      <c r="BG328" s="836"/>
    </row>
    <row r="329" spans="1:59" s="837" customFormat="1" ht="49.95" customHeight="1" x14ac:dyDescent="0.25">
      <c r="A329" s="823">
        <v>215</v>
      </c>
      <c r="B329" s="823" t="s">
        <v>3107</v>
      </c>
      <c r="C329" s="838" t="s">
        <v>3108</v>
      </c>
      <c r="D329" s="839" t="s">
        <v>3109</v>
      </c>
      <c r="E329" s="838" t="s">
        <v>3137</v>
      </c>
      <c r="F329" s="838">
        <v>21384</v>
      </c>
      <c r="G329" s="838" t="s">
        <v>3138</v>
      </c>
      <c r="H329" s="838">
        <v>2005</v>
      </c>
      <c r="I329" s="838" t="s">
        <v>3139</v>
      </c>
      <c r="J329" s="838">
        <v>50075</v>
      </c>
      <c r="K329" s="838" t="s">
        <v>675</v>
      </c>
      <c r="L329" s="838" t="s">
        <v>3140</v>
      </c>
      <c r="M329" s="838" t="s">
        <v>3141</v>
      </c>
      <c r="N329" s="838" t="s">
        <v>3142</v>
      </c>
      <c r="O329" s="838" t="s">
        <v>3143</v>
      </c>
      <c r="P329" s="838">
        <v>15531</v>
      </c>
      <c r="Q329" s="838">
        <v>23</v>
      </c>
      <c r="R329" s="838">
        <v>0</v>
      </c>
      <c r="S329" s="838">
        <v>8</v>
      </c>
      <c r="T329" s="838">
        <v>15</v>
      </c>
      <c r="U329" s="838">
        <v>23</v>
      </c>
      <c r="V329" s="838">
        <v>75</v>
      </c>
      <c r="W329" s="838">
        <v>100</v>
      </c>
      <c r="X329" s="838" t="s">
        <v>3119</v>
      </c>
      <c r="Y329" s="838">
        <v>6</v>
      </c>
      <c r="Z329" s="838">
        <v>4</v>
      </c>
      <c r="AA329" s="838" t="s">
        <v>3144</v>
      </c>
      <c r="AB329" s="838">
        <v>60</v>
      </c>
      <c r="AC329" s="838">
        <v>2</v>
      </c>
      <c r="AD329" s="838">
        <v>15</v>
      </c>
      <c r="AE329" s="838">
        <v>5</v>
      </c>
      <c r="AF329" s="838">
        <v>70</v>
      </c>
      <c r="AG329" s="838" t="s">
        <v>3109</v>
      </c>
      <c r="AH329" s="838" t="s">
        <v>3145</v>
      </c>
      <c r="AI329" s="838">
        <v>50</v>
      </c>
      <c r="AJ329" s="838" t="s">
        <v>3124</v>
      </c>
      <c r="AK329" s="838" t="s">
        <v>3145</v>
      </c>
      <c r="AL329" s="838">
        <v>20</v>
      </c>
      <c r="AM329" s="838" t="s">
        <v>3109</v>
      </c>
      <c r="AN329" s="838" t="s">
        <v>3145</v>
      </c>
      <c r="AO329" s="838">
        <v>30</v>
      </c>
      <c r="AP329" s="838"/>
      <c r="AQ329" s="838"/>
      <c r="AR329" s="838"/>
      <c r="AS329" s="838"/>
      <c r="AT329" s="838"/>
      <c r="AU329" s="838"/>
      <c r="AV329" s="838"/>
      <c r="AW329" s="838"/>
      <c r="AX329" s="840"/>
      <c r="AY329" s="835"/>
      <c r="AZ329" s="835"/>
      <c r="BA329" s="835"/>
      <c r="BB329" s="836"/>
      <c r="BC329" s="836"/>
      <c r="BD329" s="836"/>
      <c r="BE329" s="836"/>
      <c r="BF329" s="836"/>
      <c r="BG329" s="836"/>
    </row>
    <row r="330" spans="1:59" s="837" customFormat="1" ht="49.95" customHeight="1" x14ac:dyDescent="0.25">
      <c r="A330" s="823">
        <v>215</v>
      </c>
      <c r="B330" s="823" t="s">
        <v>3107</v>
      </c>
      <c r="C330" s="838" t="s">
        <v>3123</v>
      </c>
      <c r="D330" s="839" t="s">
        <v>3124</v>
      </c>
      <c r="E330" s="838" t="s">
        <v>3146</v>
      </c>
      <c r="F330" s="838">
        <v>4862</v>
      </c>
      <c r="G330" s="838" t="s">
        <v>3147</v>
      </c>
      <c r="H330" s="838">
        <v>2015</v>
      </c>
      <c r="I330" s="838" t="s">
        <v>3148</v>
      </c>
      <c r="J330" s="838">
        <v>85315.82</v>
      </c>
      <c r="K330" s="838" t="s">
        <v>648</v>
      </c>
      <c r="L330" s="838" t="s">
        <v>3149</v>
      </c>
      <c r="M330" s="838" t="s">
        <v>3150</v>
      </c>
      <c r="N330" s="838" t="s">
        <v>3151</v>
      </c>
      <c r="O330" s="838" t="s">
        <v>3152</v>
      </c>
      <c r="P330" s="838">
        <v>16698</v>
      </c>
      <c r="Q330" s="838">
        <v>19.64</v>
      </c>
      <c r="R330" s="838">
        <v>9.1199999999999992</v>
      </c>
      <c r="S330" s="838">
        <v>6.6</v>
      </c>
      <c r="T330" s="838">
        <v>8.61</v>
      </c>
      <c r="U330" s="838">
        <v>24.33</v>
      </c>
      <c r="V330" s="838">
        <v>30</v>
      </c>
      <c r="W330" s="838">
        <v>100</v>
      </c>
      <c r="X330" s="838" t="s">
        <v>3119</v>
      </c>
      <c r="Y330" s="838">
        <v>4</v>
      </c>
      <c r="Z330" s="838">
        <v>4</v>
      </c>
      <c r="AA330" s="838">
        <v>1</v>
      </c>
      <c r="AB330" s="838">
        <v>4</v>
      </c>
      <c r="AC330" s="838">
        <v>16</v>
      </c>
      <c r="AD330" s="838">
        <v>8.61</v>
      </c>
      <c r="AE330" s="838">
        <v>5</v>
      </c>
      <c r="AF330" s="841">
        <v>20</v>
      </c>
      <c r="AG330" s="841"/>
      <c r="AH330" s="841" t="s">
        <v>3153</v>
      </c>
      <c r="AI330" s="841">
        <v>21.93</v>
      </c>
      <c r="AJ330" s="841" t="s">
        <v>3154</v>
      </c>
      <c r="AK330" s="841" t="s">
        <v>3155</v>
      </c>
      <c r="AL330" s="841">
        <v>20.07</v>
      </c>
      <c r="AM330" s="841" t="s">
        <v>3156</v>
      </c>
      <c r="AN330" s="841" t="s">
        <v>3157</v>
      </c>
      <c r="AO330" s="841">
        <v>14.8</v>
      </c>
      <c r="AP330" s="824" t="s">
        <v>3158</v>
      </c>
      <c r="AQ330" s="841" t="s">
        <v>3159</v>
      </c>
      <c r="AR330" s="841">
        <v>4.46</v>
      </c>
      <c r="AS330" s="841" t="s">
        <v>3160</v>
      </c>
      <c r="AT330" s="841" t="s">
        <v>3161</v>
      </c>
      <c r="AU330" s="841">
        <v>17.47</v>
      </c>
      <c r="AV330" s="841" t="s">
        <v>3162</v>
      </c>
      <c r="AW330" s="342" t="s">
        <v>3163</v>
      </c>
      <c r="AX330" s="842">
        <v>21.27</v>
      </c>
      <c r="AY330" s="835"/>
      <c r="AZ330" s="835"/>
      <c r="BA330" s="835"/>
      <c r="BB330" s="836"/>
      <c r="BC330" s="836"/>
      <c r="BD330" s="836"/>
      <c r="BE330" s="836"/>
      <c r="BF330" s="836"/>
      <c r="BG330" s="836"/>
    </row>
    <row r="331" spans="1:59" s="664" customFormat="1" ht="49.95" customHeight="1" x14ac:dyDescent="0.25">
      <c r="A331" s="769">
        <v>215</v>
      </c>
      <c r="B331" s="769" t="s">
        <v>3107</v>
      </c>
      <c r="C331" s="679"/>
      <c r="D331" s="843"/>
      <c r="E331" s="679"/>
      <c r="F331" s="679"/>
      <c r="G331" s="844" t="s">
        <v>3164</v>
      </c>
      <c r="H331" s="679">
        <v>2020</v>
      </c>
      <c r="I331" s="679"/>
      <c r="J331" s="679"/>
      <c r="K331" s="679"/>
      <c r="L331" s="679"/>
      <c r="M331" s="679"/>
      <c r="N331" s="679"/>
      <c r="O331" s="679"/>
      <c r="P331" s="679"/>
      <c r="Q331" s="679"/>
      <c r="R331" s="679"/>
      <c r="S331" s="679"/>
      <c r="T331" s="679"/>
      <c r="U331" s="679"/>
      <c r="V331" s="679"/>
      <c r="W331" s="679">
        <v>0</v>
      </c>
      <c r="X331" s="679"/>
      <c r="Y331" s="679"/>
      <c r="Z331" s="679"/>
      <c r="AA331" s="679"/>
      <c r="AB331" s="679"/>
      <c r="AC331" s="679"/>
      <c r="AD331" s="679"/>
      <c r="AE331" s="679"/>
      <c r="AF331" s="679"/>
      <c r="AG331" s="679"/>
      <c r="AH331" s="679"/>
      <c r="AI331" s="679"/>
      <c r="AJ331" s="679"/>
      <c r="AK331" s="679"/>
      <c r="AL331" s="679"/>
      <c r="AM331" s="679"/>
      <c r="AN331" s="679"/>
      <c r="AO331" s="679"/>
      <c r="AP331" s="679"/>
      <c r="AQ331" s="679"/>
      <c r="AR331" s="679"/>
      <c r="AS331" s="679"/>
      <c r="AT331" s="679"/>
      <c r="AU331" s="679"/>
      <c r="AV331" s="679"/>
      <c r="AW331" s="679"/>
      <c r="AX331" s="684"/>
      <c r="AY331" s="663"/>
      <c r="AZ331" s="663"/>
      <c r="BA331" s="663"/>
      <c r="BB331" s="663"/>
      <c r="BC331" s="663"/>
      <c r="BD331" s="663"/>
      <c r="BE331" s="663"/>
      <c r="BF331" s="663"/>
      <c r="BG331" s="663"/>
    </row>
    <row r="332" spans="1:59" s="664" customFormat="1" ht="49.95" customHeight="1" x14ac:dyDescent="0.25">
      <c r="A332" s="845">
        <v>302</v>
      </c>
      <c r="B332" s="846" t="s">
        <v>3165</v>
      </c>
      <c r="C332" s="667"/>
      <c r="D332" s="667"/>
      <c r="E332" s="668" t="s">
        <v>3166</v>
      </c>
      <c r="F332" s="666">
        <v>8007</v>
      </c>
      <c r="G332" s="668" t="s">
        <v>3167</v>
      </c>
      <c r="H332" s="666">
        <v>2015</v>
      </c>
      <c r="I332" s="668" t="s">
        <v>3168</v>
      </c>
      <c r="J332" s="669">
        <v>116668.15999999999</v>
      </c>
      <c r="K332" s="668" t="s">
        <v>3169</v>
      </c>
      <c r="L332" s="668" t="s">
        <v>3170</v>
      </c>
      <c r="M332" s="668" t="s">
        <v>3171</v>
      </c>
      <c r="N332" s="668" t="s">
        <v>3172</v>
      </c>
      <c r="O332" s="668" t="s">
        <v>3173</v>
      </c>
      <c r="P332" s="668" t="s">
        <v>3174</v>
      </c>
      <c r="Q332" s="829">
        <v>28.47</v>
      </c>
      <c r="R332" s="669">
        <v>0</v>
      </c>
      <c r="S332" s="669">
        <v>10.06</v>
      </c>
      <c r="T332" s="669">
        <v>18.41</v>
      </c>
      <c r="U332" s="829">
        <f>R332+S332+T332</f>
        <v>28.47</v>
      </c>
      <c r="V332" s="666">
        <v>100</v>
      </c>
      <c r="W332" s="666">
        <v>100</v>
      </c>
      <c r="X332" s="1351" t="s">
        <v>3175</v>
      </c>
      <c r="Y332" s="672">
        <v>4</v>
      </c>
      <c r="Z332" s="672">
        <v>6</v>
      </c>
      <c r="AA332" s="672">
        <v>3</v>
      </c>
      <c r="AB332" s="672">
        <v>35</v>
      </c>
      <c r="AC332" s="666" t="s">
        <v>727</v>
      </c>
      <c r="AD332" s="672"/>
      <c r="AE332" s="696">
        <v>5</v>
      </c>
      <c r="AF332" s="847">
        <v>100</v>
      </c>
      <c r="AG332" s="678" t="s">
        <v>3176</v>
      </c>
      <c r="AH332" s="668" t="s">
        <v>3177</v>
      </c>
      <c r="AI332" s="848">
        <v>80</v>
      </c>
      <c r="AJ332" s="678" t="s">
        <v>3178</v>
      </c>
      <c r="AK332" s="666"/>
      <c r="AL332" s="676">
        <v>20</v>
      </c>
      <c r="AM332" s="849"/>
      <c r="AN332" s="666"/>
      <c r="AO332" s="848"/>
      <c r="AP332" s="678"/>
      <c r="AQ332" s="666"/>
      <c r="AR332" s="676"/>
      <c r="AS332" s="850"/>
      <c r="AT332" s="679"/>
      <c r="AU332" s="679"/>
      <c r="AV332" s="679"/>
      <c r="AW332" s="679"/>
      <c r="AX332" s="684"/>
      <c r="AY332" s="663"/>
      <c r="AZ332" s="663"/>
      <c r="BA332" s="663"/>
      <c r="BB332" s="663"/>
      <c r="BC332" s="663"/>
      <c r="BD332" s="663"/>
      <c r="BE332" s="663"/>
      <c r="BF332" s="663"/>
      <c r="BG332" s="663"/>
    </row>
    <row r="333" spans="1:59" s="664" customFormat="1" ht="49.95" customHeight="1" x14ac:dyDescent="0.25">
      <c r="A333" s="845">
        <v>302</v>
      </c>
      <c r="B333" s="846" t="s">
        <v>3165</v>
      </c>
      <c r="C333" s="667"/>
      <c r="D333" s="667"/>
      <c r="E333" s="668" t="s">
        <v>3179</v>
      </c>
      <c r="F333" s="666">
        <v>8800</v>
      </c>
      <c r="G333" s="668" t="s">
        <v>3180</v>
      </c>
      <c r="H333" s="666">
        <v>2015</v>
      </c>
      <c r="I333" s="668" t="s">
        <v>3181</v>
      </c>
      <c r="J333" s="669">
        <v>80825</v>
      </c>
      <c r="K333" s="668" t="s">
        <v>3182</v>
      </c>
      <c r="L333" s="668" t="s">
        <v>3170</v>
      </c>
      <c r="M333" s="668" t="s">
        <v>3171</v>
      </c>
      <c r="N333" s="668" t="s">
        <v>3183</v>
      </c>
      <c r="O333" s="668" t="s">
        <v>3184</v>
      </c>
      <c r="P333" s="668">
        <v>39017</v>
      </c>
      <c r="Q333" s="829">
        <v>33.340000000000003</v>
      </c>
      <c r="R333" s="669">
        <v>0</v>
      </c>
      <c r="S333" s="669">
        <v>10.050000000000001</v>
      </c>
      <c r="T333" s="669">
        <v>23.29</v>
      </c>
      <c r="U333" s="829">
        <f>R333+S333+T333</f>
        <v>33.340000000000003</v>
      </c>
      <c r="V333" s="666">
        <v>100</v>
      </c>
      <c r="W333" s="666">
        <v>100</v>
      </c>
      <c r="X333" s="1351" t="s">
        <v>3175</v>
      </c>
      <c r="Y333" s="672">
        <v>6</v>
      </c>
      <c r="Z333" s="672">
        <v>4</v>
      </c>
      <c r="AA333" s="672">
        <v>2</v>
      </c>
      <c r="AB333" s="672">
        <v>60</v>
      </c>
      <c r="AC333" s="666" t="s">
        <v>727</v>
      </c>
      <c r="AD333" s="672"/>
      <c r="AE333" s="848">
        <v>5</v>
      </c>
      <c r="AF333" s="851">
        <v>100</v>
      </c>
      <c r="AG333" s="678" t="s">
        <v>3185</v>
      </c>
      <c r="AH333" s="668" t="s">
        <v>3186</v>
      </c>
      <c r="AI333" s="848">
        <v>80</v>
      </c>
      <c r="AJ333" s="678" t="s">
        <v>3187</v>
      </c>
      <c r="AK333" s="668" t="s">
        <v>3188</v>
      </c>
      <c r="AL333" s="848">
        <v>10</v>
      </c>
      <c r="AM333" s="678" t="s">
        <v>3189</v>
      </c>
      <c r="AN333" s="666" t="s">
        <v>3190</v>
      </c>
      <c r="AO333" s="676">
        <v>10</v>
      </c>
      <c r="AP333" s="849"/>
      <c r="AQ333" s="666"/>
      <c r="AR333" s="676"/>
      <c r="AS333" s="850"/>
      <c r="AT333" s="679"/>
      <c r="AU333" s="679"/>
      <c r="AV333" s="679"/>
      <c r="AW333" s="679"/>
      <c r="AX333" s="684"/>
      <c r="AY333" s="663"/>
      <c r="AZ333" s="663"/>
      <c r="BA333" s="663"/>
      <c r="BB333" s="663"/>
      <c r="BC333" s="663"/>
      <c r="BD333" s="663"/>
      <c r="BE333" s="663"/>
      <c r="BF333" s="663"/>
      <c r="BG333" s="663"/>
    </row>
    <row r="334" spans="1:59" s="664" customFormat="1" ht="49.95" customHeight="1" x14ac:dyDescent="0.25">
      <c r="A334" s="845">
        <v>302</v>
      </c>
      <c r="B334" s="846" t="s">
        <v>3165</v>
      </c>
      <c r="C334" s="667"/>
      <c r="D334" s="667"/>
      <c r="E334" s="668" t="s">
        <v>3191</v>
      </c>
      <c r="F334" s="666">
        <v>14575</v>
      </c>
      <c r="G334" s="668" t="s">
        <v>3192</v>
      </c>
      <c r="H334" s="666">
        <v>2016</v>
      </c>
      <c r="I334" s="668" t="s">
        <v>3193</v>
      </c>
      <c r="J334" s="669">
        <v>274963.21000000002</v>
      </c>
      <c r="K334" s="668" t="s">
        <v>3194</v>
      </c>
      <c r="L334" s="668" t="s">
        <v>3170</v>
      </c>
      <c r="M334" s="668" t="s">
        <v>3171</v>
      </c>
      <c r="N334" s="668" t="s">
        <v>3195</v>
      </c>
      <c r="O334" s="668" t="s">
        <v>3196</v>
      </c>
      <c r="P334" s="668" t="s">
        <v>3197</v>
      </c>
      <c r="Q334" s="829">
        <v>45.87</v>
      </c>
      <c r="R334" s="669">
        <v>15.41</v>
      </c>
      <c r="S334" s="669">
        <v>8.61</v>
      </c>
      <c r="T334" s="669">
        <v>21.85</v>
      </c>
      <c r="U334" s="829">
        <f>R334+S334+T334</f>
        <v>45.870000000000005</v>
      </c>
      <c r="V334" s="666">
        <v>100</v>
      </c>
      <c r="W334" s="666">
        <v>85</v>
      </c>
      <c r="X334" s="1351" t="s">
        <v>3175</v>
      </c>
      <c r="Y334" s="672">
        <v>3</v>
      </c>
      <c r="Z334" s="672">
        <v>4</v>
      </c>
      <c r="AA334" s="672">
        <v>1</v>
      </c>
      <c r="AB334" s="672">
        <v>60</v>
      </c>
      <c r="AC334" s="666" t="s">
        <v>3198</v>
      </c>
      <c r="AD334" s="672"/>
      <c r="AE334" s="852">
        <v>5</v>
      </c>
      <c r="AF334" s="851">
        <v>100</v>
      </c>
      <c r="AG334" s="678" t="s">
        <v>3185</v>
      </c>
      <c r="AH334" s="668" t="s">
        <v>3186</v>
      </c>
      <c r="AI334" s="848">
        <v>80</v>
      </c>
      <c r="AJ334" s="678" t="s">
        <v>3187</v>
      </c>
      <c r="AK334" s="668" t="s">
        <v>3188</v>
      </c>
      <c r="AL334" s="848">
        <v>10</v>
      </c>
      <c r="AM334" s="678" t="s">
        <v>3199</v>
      </c>
      <c r="AN334" s="666" t="s">
        <v>3200</v>
      </c>
      <c r="AO334" s="676">
        <v>5</v>
      </c>
      <c r="AP334" s="849" t="s">
        <v>3189</v>
      </c>
      <c r="AQ334" s="666" t="s">
        <v>3190</v>
      </c>
      <c r="AR334" s="676">
        <v>10</v>
      </c>
      <c r="AS334" s="850"/>
      <c r="AT334" s="679"/>
      <c r="AU334" s="679"/>
      <c r="AV334" s="679"/>
      <c r="AW334" s="679"/>
      <c r="AX334" s="684"/>
      <c r="AY334" s="663"/>
      <c r="AZ334" s="663"/>
      <c r="BA334" s="663"/>
      <c r="BB334" s="663"/>
      <c r="BC334" s="663"/>
      <c r="BD334" s="663"/>
      <c r="BE334" s="663"/>
      <c r="BF334" s="663"/>
      <c r="BG334" s="663"/>
    </row>
    <row r="335" spans="1:59" s="664" customFormat="1" ht="49.95" customHeight="1" x14ac:dyDescent="0.25">
      <c r="A335" s="845">
        <v>302</v>
      </c>
      <c r="B335" s="846" t="s">
        <v>3165</v>
      </c>
      <c r="C335" s="667"/>
      <c r="D335" s="667"/>
      <c r="E335" s="668" t="s">
        <v>3191</v>
      </c>
      <c r="F335" s="666">
        <v>14575</v>
      </c>
      <c r="G335" s="668" t="s">
        <v>3201</v>
      </c>
      <c r="H335" s="666">
        <v>2019</v>
      </c>
      <c r="I335" s="668" t="s">
        <v>3202</v>
      </c>
      <c r="J335" s="669">
        <v>40516.199999999997</v>
      </c>
      <c r="K335" s="668" t="s">
        <v>3203</v>
      </c>
      <c r="L335" s="668" t="s">
        <v>3170</v>
      </c>
      <c r="M335" s="668" t="s">
        <v>3171</v>
      </c>
      <c r="N335" s="668" t="s">
        <v>3204</v>
      </c>
      <c r="O335" s="668" t="s">
        <v>3205</v>
      </c>
      <c r="P335" s="668" t="s">
        <v>3206</v>
      </c>
      <c r="Q335" s="829">
        <v>21.04</v>
      </c>
      <c r="R335" s="669">
        <v>2.4</v>
      </c>
      <c r="S335" s="669">
        <v>1.1000000000000001</v>
      </c>
      <c r="T335" s="669">
        <v>17.54</v>
      </c>
      <c r="U335" s="829">
        <f>R335+S335+T335</f>
        <v>21.04</v>
      </c>
      <c r="V335" s="666">
        <v>100</v>
      </c>
      <c r="W335" s="666">
        <v>37</v>
      </c>
      <c r="X335" s="1351" t="s">
        <v>3175</v>
      </c>
      <c r="Y335" s="672">
        <v>4</v>
      </c>
      <c r="Z335" s="672">
        <v>8</v>
      </c>
      <c r="AA335" s="672">
        <v>2</v>
      </c>
      <c r="AB335" s="672">
        <v>10</v>
      </c>
      <c r="AC335" s="666" t="s">
        <v>3207</v>
      </c>
      <c r="AD335" s="672"/>
      <c r="AE335" s="852">
        <v>5</v>
      </c>
      <c r="AF335" s="851">
        <v>100</v>
      </c>
      <c r="AG335" s="678" t="s">
        <v>3185</v>
      </c>
      <c r="AH335" s="668" t="s">
        <v>3186</v>
      </c>
      <c r="AI335" s="848">
        <v>80</v>
      </c>
      <c r="AJ335" s="678" t="s">
        <v>3187</v>
      </c>
      <c r="AK335" s="668" t="s">
        <v>3188</v>
      </c>
      <c r="AL335" s="676">
        <v>5</v>
      </c>
      <c r="AM335" s="849" t="s">
        <v>3199</v>
      </c>
      <c r="AN335" s="666" t="s">
        <v>3200</v>
      </c>
      <c r="AO335" s="676">
        <v>15</v>
      </c>
      <c r="AP335" s="849"/>
      <c r="AQ335" s="666"/>
      <c r="AR335" s="676"/>
      <c r="AS335" s="850"/>
      <c r="AT335" s="679"/>
      <c r="AU335" s="679"/>
      <c r="AV335" s="679"/>
      <c r="AW335" s="679"/>
      <c r="AX335" s="684"/>
      <c r="AY335" s="663"/>
      <c r="AZ335" s="663"/>
      <c r="BA335" s="663"/>
      <c r="BB335" s="663"/>
      <c r="BC335" s="663"/>
      <c r="BD335" s="663"/>
      <c r="BE335" s="663"/>
      <c r="BF335" s="663"/>
      <c r="BG335" s="663"/>
    </row>
    <row r="336" spans="1:59" s="664" customFormat="1" ht="49.95" customHeight="1" x14ac:dyDescent="0.25">
      <c r="A336" s="845">
        <v>302</v>
      </c>
      <c r="B336" s="846" t="s">
        <v>3165</v>
      </c>
      <c r="C336" s="843"/>
      <c r="D336" s="843"/>
      <c r="E336" s="698" t="s">
        <v>3191</v>
      </c>
      <c r="F336" s="666">
        <v>14575</v>
      </c>
      <c r="G336" s="668" t="s">
        <v>3208</v>
      </c>
      <c r="H336" s="666">
        <v>2020</v>
      </c>
      <c r="I336" s="666" t="s">
        <v>3209</v>
      </c>
      <c r="J336" s="669">
        <v>135716.76999999999</v>
      </c>
      <c r="K336" s="668" t="s">
        <v>3210</v>
      </c>
      <c r="L336" s="668" t="s">
        <v>3170</v>
      </c>
      <c r="M336" s="668" t="s">
        <v>3171</v>
      </c>
      <c r="N336" s="668" t="s">
        <v>3211</v>
      </c>
      <c r="O336" s="668" t="s">
        <v>3212</v>
      </c>
      <c r="P336" s="668" t="s">
        <v>3213</v>
      </c>
      <c r="Q336" s="666">
        <v>35.22</v>
      </c>
      <c r="R336" s="666">
        <v>9.58</v>
      </c>
      <c r="S336" s="666">
        <v>2.35</v>
      </c>
      <c r="T336" s="666">
        <v>23.29</v>
      </c>
      <c r="U336" s="829">
        <f>R336+S336+T336</f>
        <v>35.22</v>
      </c>
      <c r="V336" s="666">
        <v>100</v>
      </c>
      <c r="W336" s="666">
        <v>10</v>
      </c>
      <c r="X336" s="1351" t="s">
        <v>3175</v>
      </c>
      <c r="Y336" s="679">
        <v>3</v>
      </c>
      <c r="Z336" s="679">
        <v>4</v>
      </c>
      <c r="AA336" s="679">
        <v>6</v>
      </c>
      <c r="AB336" s="679">
        <v>11</v>
      </c>
      <c r="AC336" s="679" t="s">
        <v>3214</v>
      </c>
      <c r="AD336" s="679"/>
      <c r="AE336" s="853">
        <v>5</v>
      </c>
      <c r="AF336" s="854">
        <v>100</v>
      </c>
      <c r="AG336" s="850" t="s">
        <v>3185</v>
      </c>
      <c r="AH336" s="679" t="s">
        <v>3186</v>
      </c>
      <c r="AI336" s="848">
        <v>60</v>
      </c>
      <c r="AJ336" s="682" t="s">
        <v>3187</v>
      </c>
      <c r="AK336" s="666" t="s">
        <v>3188</v>
      </c>
      <c r="AL336" s="676">
        <v>15</v>
      </c>
      <c r="AM336" s="855" t="s">
        <v>3199</v>
      </c>
      <c r="AN336" s="666" t="s">
        <v>3200</v>
      </c>
      <c r="AO336" s="676">
        <v>15</v>
      </c>
      <c r="AP336" s="855" t="s">
        <v>3189</v>
      </c>
      <c r="AQ336" s="666" t="s">
        <v>3190</v>
      </c>
      <c r="AR336" s="676">
        <v>10</v>
      </c>
      <c r="AS336" s="850"/>
      <c r="AT336" s="679"/>
      <c r="AU336" s="679"/>
      <c r="AV336" s="679"/>
      <c r="AW336" s="679"/>
      <c r="AX336" s="684"/>
      <c r="AY336" s="663"/>
      <c r="AZ336" s="663"/>
      <c r="BA336" s="663"/>
      <c r="BB336" s="663"/>
      <c r="BC336" s="663"/>
      <c r="BD336" s="663"/>
      <c r="BE336" s="663"/>
      <c r="BF336" s="663"/>
      <c r="BG336" s="663"/>
    </row>
    <row r="337" spans="1:59" s="664" customFormat="1" ht="49.95" customHeight="1" x14ac:dyDescent="0.25">
      <c r="A337" s="769">
        <v>309</v>
      </c>
      <c r="B337" s="769" t="s">
        <v>3215</v>
      </c>
      <c r="C337" s="666">
        <v>1</v>
      </c>
      <c r="D337" s="667"/>
      <c r="E337" s="668" t="s">
        <v>3216</v>
      </c>
      <c r="F337" s="666">
        <v>14038</v>
      </c>
      <c r="G337" s="668" t="s">
        <v>3217</v>
      </c>
      <c r="H337" s="672">
        <v>2005</v>
      </c>
      <c r="I337" s="668" t="s">
        <v>3218</v>
      </c>
      <c r="J337" s="669">
        <v>41729</v>
      </c>
      <c r="K337" s="668" t="s">
        <v>939</v>
      </c>
      <c r="L337" s="668" t="s">
        <v>3219</v>
      </c>
      <c r="M337" s="668" t="s">
        <v>3220</v>
      </c>
      <c r="N337" s="668" t="s">
        <v>3221</v>
      </c>
      <c r="O337" s="668" t="s">
        <v>3222</v>
      </c>
      <c r="P337" s="779">
        <v>343536</v>
      </c>
      <c r="Q337" s="672">
        <v>130</v>
      </c>
      <c r="R337" s="672">
        <v>0</v>
      </c>
      <c r="S337" s="672">
        <v>20</v>
      </c>
      <c r="T337" s="672">
        <v>110</v>
      </c>
      <c r="U337" s="672">
        <v>130</v>
      </c>
      <c r="V337" s="672">
        <v>80</v>
      </c>
      <c r="W337" s="672">
        <v>100</v>
      </c>
      <c r="X337" s="136" t="s">
        <v>3223</v>
      </c>
      <c r="Y337" s="672">
        <v>4</v>
      </c>
      <c r="Z337" s="672">
        <v>7</v>
      </c>
      <c r="AA337" s="672">
        <v>2</v>
      </c>
      <c r="AB337" s="672">
        <v>17</v>
      </c>
      <c r="AC337" s="672">
        <v>13.13</v>
      </c>
      <c r="AD337" s="672">
        <v>5</v>
      </c>
      <c r="AE337" s="696">
        <v>10</v>
      </c>
      <c r="AF337" s="777">
        <v>50</v>
      </c>
      <c r="AG337" s="778" t="s">
        <v>3224</v>
      </c>
      <c r="AH337" s="779"/>
      <c r="AI337" s="696">
        <v>50</v>
      </c>
      <c r="AJ337" s="778"/>
      <c r="AK337" s="672"/>
      <c r="AL337" s="696"/>
      <c r="AM337" s="778"/>
      <c r="AN337" s="672"/>
      <c r="AO337" s="696"/>
      <c r="AP337" s="778"/>
      <c r="AQ337" s="672"/>
      <c r="AR337" s="696"/>
      <c r="AS337" s="780"/>
      <c r="AT337" s="780"/>
      <c r="AU337" s="780"/>
      <c r="AV337" s="780"/>
      <c r="AW337" s="780"/>
      <c r="AX337" s="781"/>
      <c r="AY337" s="663"/>
      <c r="AZ337" s="663"/>
      <c r="BA337" s="663"/>
      <c r="BB337" s="663"/>
      <c r="BC337" s="663"/>
      <c r="BD337" s="663"/>
      <c r="BE337" s="663"/>
      <c r="BF337" s="663"/>
      <c r="BG337" s="663"/>
    </row>
    <row r="338" spans="1:59" s="664" customFormat="1" ht="49.95" customHeight="1" x14ac:dyDescent="0.25">
      <c r="A338" s="769">
        <v>312</v>
      </c>
      <c r="B338" s="769" t="s">
        <v>3225</v>
      </c>
      <c r="C338" s="679">
        <v>6</v>
      </c>
      <c r="D338" s="856" t="s">
        <v>3226</v>
      </c>
      <c r="E338" s="857" t="s">
        <v>3227</v>
      </c>
      <c r="F338" s="679">
        <v>24206</v>
      </c>
      <c r="G338" s="857" t="s">
        <v>3228</v>
      </c>
      <c r="H338" s="858">
        <v>2016</v>
      </c>
      <c r="I338" s="679" t="s">
        <v>3229</v>
      </c>
      <c r="J338" s="859">
        <v>99125</v>
      </c>
      <c r="K338" s="857" t="s">
        <v>648</v>
      </c>
      <c r="L338" s="860" t="s">
        <v>3230</v>
      </c>
      <c r="M338" s="861" t="s">
        <v>3231</v>
      </c>
      <c r="N338" s="862" t="s">
        <v>3232</v>
      </c>
      <c r="O338" s="863" t="s">
        <v>3233</v>
      </c>
      <c r="P338" s="679">
        <v>2300131643</v>
      </c>
      <c r="Q338" s="679"/>
      <c r="R338" s="679"/>
      <c r="S338" s="679"/>
      <c r="T338" s="679"/>
      <c r="U338" s="679"/>
      <c r="V338" s="679"/>
      <c r="W338" s="679">
        <v>100</v>
      </c>
      <c r="X338" s="679"/>
      <c r="Y338" s="679"/>
      <c r="Z338" s="679"/>
      <c r="AA338" s="679"/>
      <c r="AB338" s="679"/>
      <c r="AC338" s="679"/>
      <c r="AD338" s="679"/>
      <c r="AE338" s="679"/>
      <c r="AF338" s="864">
        <v>70</v>
      </c>
      <c r="AG338" s="679" t="s">
        <v>3226</v>
      </c>
      <c r="AH338" s="679" t="s">
        <v>3234</v>
      </c>
      <c r="AI338" s="864">
        <v>70</v>
      </c>
      <c r="AJ338" s="679"/>
      <c r="AK338" s="679"/>
      <c r="AL338" s="679"/>
      <c r="AM338" s="679"/>
      <c r="AN338" s="679"/>
      <c r="AO338" s="679"/>
      <c r="AP338" s="679"/>
      <c r="AQ338" s="679"/>
      <c r="AR338" s="679"/>
      <c r="AS338" s="679"/>
      <c r="AT338" s="679"/>
      <c r="AU338" s="679"/>
      <c r="AV338" s="679"/>
      <c r="AW338" s="679"/>
      <c r="AX338" s="684"/>
      <c r="AY338" s="663"/>
      <c r="AZ338" s="663"/>
      <c r="BA338" s="663"/>
      <c r="BB338" s="663"/>
      <c r="BC338" s="663"/>
      <c r="BD338" s="663"/>
      <c r="BE338" s="663"/>
      <c r="BF338" s="663"/>
      <c r="BG338" s="663"/>
    </row>
    <row r="339" spans="1:59" s="664" customFormat="1" ht="49.95" customHeight="1" thickBot="1" x14ac:dyDescent="0.3">
      <c r="A339" s="769">
        <v>312</v>
      </c>
      <c r="B339" s="769" t="s">
        <v>3225</v>
      </c>
      <c r="C339" s="679">
        <v>8</v>
      </c>
      <c r="D339" s="865" t="s">
        <v>3235</v>
      </c>
      <c r="E339" s="857" t="s">
        <v>3236</v>
      </c>
      <c r="F339" s="679">
        <v>23434</v>
      </c>
      <c r="G339" s="866" t="s">
        <v>3237</v>
      </c>
      <c r="H339" s="867">
        <v>2010</v>
      </c>
      <c r="I339" s="866" t="s">
        <v>9453</v>
      </c>
      <c r="J339" s="868">
        <v>196706.4</v>
      </c>
      <c r="K339" s="869" t="s">
        <v>697</v>
      </c>
      <c r="L339" s="860" t="s">
        <v>3238</v>
      </c>
      <c r="M339" s="870" t="s">
        <v>3239</v>
      </c>
      <c r="N339" s="860" t="s">
        <v>3240</v>
      </c>
      <c r="O339" s="861" t="s">
        <v>3241</v>
      </c>
      <c r="P339" s="780">
        <v>73900108395</v>
      </c>
      <c r="Q339" s="672"/>
      <c r="R339" s="672"/>
      <c r="S339" s="672"/>
      <c r="T339" s="666"/>
      <c r="U339" s="672"/>
      <c r="V339" s="672"/>
      <c r="W339" s="672">
        <v>100</v>
      </c>
      <c r="X339" s="70"/>
      <c r="Y339" s="672"/>
      <c r="Z339" s="672"/>
      <c r="AA339" s="672"/>
      <c r="AB339" s="672"/>
      <c r="AC339" s="672"/>
      <c r="AD339" s="672"/>
      <c r="AE339" s="696"/>
      <c r="AF339" s="679">
        <v>40</v>
      </c>
      <c r="AG339" s="679" t="s">
        <v>3235</v>
      </c>
      <c r="AH339" s="679" t="s">
        <v>3242</v>
      </c>
      <c r="AI339" s="679">
        <v>5</v>
      </c>
      <c r="AJ339" s="679" t="s">
        <v>3243</v>
      </c>
      <c r="AK339" s="679" t="s">
        <v>3242</v>
      </c>
      <c r="AL339" s="679">
        <v>5</v>
      </c>
      <c r="AM339" s="679" t="s">
        <v>3244</v>
      </c>
      <c r="AN339" s="679" t="s">
        <v>3242</v>
      </c>
      <c r="AO339" s="679">
        <v>5</v>
      </c>
      <c r="AP339" s="679"/>
      <c r="AQ339" s="679"/>
      <c r="AR339" s="679"/>
      <c r="AS339" s="679" t="s">
        <v>3245</v>
      </c>
      <c r="AT339" s="679" t="s">
        <v>3246</v>
      </c>
      <c r="AU339" s="679">
        <v>25</v>
      </c>
      <c r="AV339" s="679"/>
      <c r="AW339" s="679"/>
      <c r="AX339" s="684"/>
      <c r="AY339" s="663"/>
      <c r="AZ339" s="663"/>
      <c r="BA339" s="663"/>
      <c r="BB339" s="663"/>
      <c r="BC339" s="663"/>
      <c r="BD339" s="663"/>
      <c r="BE339" s="663"/>
      <c r="BF339" s="663"/>
      <c r="BG339" s="663"/>
    </row>
    <row r="340" spans="1:59" s="837" customFormat="1" ht="49.95" customHeight="1" x14ac:dyDescent="0.25">
      <c r="A340" s="871">
        <v>334</v>
      </c>
      <c r="B340" s="872" t="s">
        <v>3247</v>
      </c>
      <c r="C340" s="871">
        <v>1</v>
      </c>
      <c r="D340" s="873" t="s">
        <v>3248</v>
      </c>
      <c r="E340" s="874" t="s">
        <v>3249</v>
      </c>
      <c r="F340" s="875">
        <v>13343</v>
      </c>
      <c r="G340" s="874" t="s">
        <v>3250</v>
      </c>
      <c r="H340" s="871">
        <v>2004</v>
      </c>
      <c r="I340" s="874" t="s">
        <v>3251</v>
      </c>
      <c r="J340" s="876">
        <v>80104.36</v>
      </c>
      <c r="K340" s="873" t="s">
        <v>939</v>
      </c>
      <c r="L340" s="874" t="s">
        <v>3252</v>
      </c>
      <c r="M340" s="874" t="s">
        <v>3253</v>
      </c>
      <c r="N340" s="874" t="s">
        <v>3254</v>
      </c>
      <c r="O340" s="874" t="s">
        <v>3255</v>
      </c>
      <c r="P340" s="877">
        <v>91804</v>
      </c>
      <c r="Q340" s="878">
        <v>60.15</v>
      </c>
      <c r="R340" s="878">
        <v>9.42</v>
      </c>
      <c r="S340" s="878">
        <v>6.38</v>
      </c>
      <c r="T340" s="878">
        <v>44.35</v>
      </c>
      <c r="U340" s="878">
        <f t="shared" ref="U340:U347" si="12">SUM(R340:T340)</f>
        <v>60.150000000000006</v>
      </c>
      <c r="V340" s="877" t="s">
        <v>3256</v>
      </c>
      <c r="W340" s="878">
        <v>100</v>
      </c>
      <c r="X340" s="877" t="s">
        <v>3257</v>
      </c>
      <c r="Y340" s="879">
        <v>2</v>
      </c>
      <c r="Z340" s="880">
        <v>5</v>
      </c>
      <c r="AA340" s="880">
        <v>1</v>
      </c>
      <c r="AB340" s="881">
        <v>17</v>
      </c>
      <c r="AC340" s="880">
        <v>24</v>
      </c>
      <c r="AD340" s="882"/>
      <c r="AE340" s="883">
        <v>5</v>
      </c>
      <c r="AF340" s="884">
        <v>100</v>
      </c>
      <c r="AG340" s="885" t="s">
        <v>3248</v>
      </c>
      <c r="AH340" s="885" t="s">
        <v>3258</v>
      </c>
      <c r="AI340" s="885">
        <v>70</v>
      </c>
      <c r="AJ340" s="874"/>
      <c r="AK340" s="877"/>
      <c r="AL340" s="877"/>
      <c r="AM340" s="886"/>
      <c r="AN340" s="885"/>
      <c r="AO340" s="885"/>
      <c r="AP340" s="874"/>
      <c r="AQ340" s="877"/>
      <c r="AR340" s="877"/>
      <c r="AS340" s="885" t="s">
        <v>3259</v>
      </c>
      <c r="AT340" s="885" t="s">
        <v>3258</v>
      </c>
      <c r="AU340" s="887"/>
      <c r="AV340" s="888"/>
      <c r="AW340" s="889"/>
      <c r="AX340" s="890"/>
      <c r="AY340" s="836"/>
      <c r="AZ340" s="836"/>
      <c r="BA340" s="836"/>
      <c r="BB340" s="836"/>
      <c r="BC340" s="836"/>
      <c r="BD340" s="836"/>
      <c r="BE340" s="836"/>
      <c r="BF340" s="836"/>
      <c r="BG340" s="836"/>
    </row>
    <row r="341" spans="1:59" s="837" customFormat="1" ht="49.95" customHeight="1" x14ac:dyDescent="0.25">
      <c r="A341" s="891">
        <v>334</v>
      </c>
      <c r="B341" s="872" t="s">
        <v>3247</v>
      </c>
      <c r="C341" s="891">
        <v>1</v>
      </c>
      <c r="D341" s="892" t="s">
        <v>3178</v>
      </c>
      <c r="E341" s="874" t="s">
        <v>3260</v>
      </c>
      <c r="F341" s="877">
        <v>1324</v>
      </c>
      <c r="G341" s="893" t="s">
        <v>3261</v>
      </c>
      <c r="H341" s="891">
        <v>2007</v>
      </c>
      <c r="I341" s="877" t="s">
        <v>3262</v>
      </c>
      <c r="J341" s="894">
        <v>124380.07</v>
      </c>
      <c r="K341" s="873" t="s">
        <v>656</v>
      </c>
      <c r="L341" s="874" t="s">
        <v>3263</v>
      </c>
      <c r="M341" s="874" t="s">
        <v>3264</v>
      </c>
      <c r="N341" s="874" t="s">
        <v>3265</v>
      </c>
      <c r="O341" s="874" t="s">
        <v>3266</v>
      </c>
      <c r="P341" s="877">
        <v>102090</v>
      </c>
      <c r="Q341" s="878">
        <v>68.14</v>
      </c>
      <c r="R341" s="878">
        <v>14.63</v>
      </c>
      <c r="S341" s="878">
        <v>9.16</v>
      </c>
      <c r="T341" s="878">
        <v>44.35</v>
      </c>
      <c r="U341" s="878">
        <f t="shared" si="12"/>
        <v>68.14</v>
      </c>
      <c r="V341" s="877">
        <v>0</v>
      </c>
      <c r="W341" s="878">
        <v>100</v>
      </c>
      <c r="X341" s="877" t="s">
        <v>3257</v>
      </c>
      <c r="Y341" s="895">
        <v>3</v>
      </c>
      <c r="Z341" s="896">
        <v>3</v>
      </c>
      <c r="AA341" s="896">
        <v>4</v>
      </c>
      <c r="AB341" s="897">
        <v>17</v>
      </c>
      <c r="AC341" s="896">
        <v>29</v>
      </c>
      <c r="AD341" s="882"/>
      <c r="AE341" s="883">
        <v>5</v>
      </c>
      <c r="AF341" s="884">
        <v>100</v>
      </c>
      <c r="AG341" s="885" t="s">
        <v>3178</v>
      </c>
      <c r="AH341" s="885" t="s">
        <v>3267</v>
      </c>
      <c r="AI341" s="885">
        <v>100</v>
      </c>
      <c r="AJ341" s="874"/>
      <c r="AK341" s="877"/>
      <c r="AL341" s="877"/>
      <c r="AM341" s="886"/>
      <c r="AN341" s="885"/>
      <c r="AO341" s="885"/>
      <c r="AP341" s="874"/>
      <c r="AQ341" s="877"/>
      <c r="AR341" s="877"/>
      <c r="AS341" s="886" t="s">
        <v>3268</v>
      </c>
      <c r="AT341" s="885" t="s">
        <v>3267</v>
      </c>
      <c r="AU341" s="887"/>
      <c r="AV341" s="888"/>
      <c r="AW341" s="889"/>
      <c r="AX341" s="890"/>
      <c r="AY341" s="836"/>
      <c r="AZ341" s="836"/>
      <c r="BA341" s="836"/>
      <c r="BB341" s="836"/>
      <c r="BC341" s="836"/>
      <c r="BD341" s="836"/>
      <c r="BE341" s="836"/>
      <c r="BF341" s="836"/>
      <c r="BG341" s="836"/>
    </row>
    <row r="342" spans="1:59" s="837" customFormat="1" ht="49.95" customHeight="1" x14ac:dyDescent="0.25">
      <c r="A342" s="891">
        <v>334</v>
      </c>
      <c r="B342" s="872" t="s">
        <v>3247</v>
      </c>
      <c r="C342" s="891">
        <v>1</v>
      </c>
      <c r="D342" s="892" t="s">
        <v>3248</v>
      </c>
      <c r="E342" s="874" t="s">
        <v>3249</v>
      </c>
      <c r="F342" s="875">
        <v>13343</v>
      </c>
      <c r="G342" s="893" t="s">
        <v>3269</v>
      </c>
      <c r="H342" s="891">
        <v>2008</v>
      </c>
      <c r="I342" s="877" t="s">
        <v>3270</v>
      </c>
      <c r="J342" s="894">
        <v>149642.26</v>
      </c>
      <c r="K342" s="873" t="s">
        <v>656</v>
      </c>
      <c r="L342" s="874" t="s">
        <v>3271</v>
      </c>
      <c r="M342" s="874" t="s">
        <v>3272</v>
      </c>
      <c r="N342" s="874" t="s">
        <v>3273</v>
      </c>
      <c r="O342" s="874" t="s">
        <v>3274</v>
      </c>
      <c r="P342" s="877">
        <v>107963</v>
      </c>
      <c r="Q342" s="878">
        <v>69.86</v>
      </c>
      <c r="R342" s="878">
        <v>17.600000000000001</v>
      </c>
      <c r="S342" s="878">
        <v>7.91</v>
      </c>
      <c r="T342" s="878">
        <v>44.35</v>
      </c>
      <c r="U342" s="878">
        <f t="shared" si="12"/>
        <v>69.86</v>
      </c>
      <c r="V342" s="884" t="s">
        <v>3275</v>
      </c>
      <c r="W342" s="878">
        <v>100</v>
      </c>
      <c r="X342" s="877" t="s">
        <v>3257</v>
      </c>
      <c r="Y342" s="895">
        <v>3</v>
      </c>
      <c r="Z342" s="896">
        <v>4</v>
      </c>
      <c r="AA342" s="896">
        <v>7</v>
      </c>
      <c r="AB342" s="897">
        <v>17</v>
      </c>
      <c r="AC342" s="896">
        <v>26</v>
      </c>
      <c r="AD342" s="882"/>
      <c r="AE342" s="883">
        <v>5</v>
      </c>
      <c r="AF342" s="884">
        <v>100</v>
      </c>
      <c r="AG342" s="886" t="s">
        <v>3248</v>
      </c>
      <c r="AH342" s="885" t="s">
        <v>3258</v>
      </c>
      <c r="AI342" s="885">
        <v>95</v>
      </c>
      <c r="AJ342" s="874"/>
      <c r="AK342" s="877"/>
      <c r="AL342" s="877"/>
      <c r="AM342" s="886"/>
      <c r="AN342" s="885"/>
      <c r="AO342" s="885"/>
      <c r="AP342" s="874"/>
      <c r="AQ342" s="877"/>
      <c r="AR342" s="877"/>
      <c r="AS342" s="885" t="s">
        <v>3276</v>
      </c>
      <c r="AT342" s="885" t="s">
        <v>3258</v>
      </c>
      <c r="AU342" s="887"/>
      <c r="AV342" s="888"/>
      <c r="AW342" s="889"/>
      <c r="AX342" s="890"/>
      <c r="AY342" s="836"/>
      <c r="AZ342" s="836"/>
      <c r="BA342" s="836"/>
      <c r="BB342" s="836"/>
      <c r="BC342" s="836"/>
      <c r="BD342" s="836"/>
      <c r="BE342" s="836"/>
      <c r="BF342" s="836"/>
      <c r="BG342" s="836"/>
    </row>
    <row r="343" spans="1:59" s="837" customFormat="1" ht="49.95" customHeight="1" x14ac:dyDescent="0.25">
      <c r="A343" s="891">
        <v>334</v>
      </c>
      <c r="B343" s="872" t="s">
        <v>3247</v>
      </c>
      <c r="C343" s="891">
        <v>3</v>
      </c>
      <c r="D343" s="892" t="s">
        <v>3277</v>
      </c>
      <c r="E343" s="874" t="s">
        <v>3278</v>
      </c>
      <c r="F343" s="884" t="s">
        <v>3279</v>
      </c>
      <c r="G343" s="893" t="s">
        <v>3280</v>
      </c>
      <c r="H343" s="891">
        <v>2008</v>
      </c>
      <c r="I343" s="877" t="s">
        <v>3281</v>
      </c>
      <c r="J343" s="894">
        <v>201585.8</v>
      </c>
      <c r="K343" s="873" t="s">
        <v>656</v>
      </c>
      <c r="L343" s="874" t="s">
        <v>3282</v>
      </c>
      <c r="M343" s="874" t="s">
        <v>3283</v>
      </c>
      <c r="N343" s="874" t="s">
        <v>3284</v>
      </c>
      <c r="O343" s="874" t="s">
        <v>3285</v>
      </c>
      <c r="P343" s="877">
        <v>108244</v>
      </c>
      <c r="Q343" s="878">
        <v>76.180000000000007</v>
      </c>
      <c r="R343" s="878">
        <v>23.72</v>
      </c>
      <c r="S343" s="878">
        <v>8.11</v>
      </c>
      <c r="T343" s="878">
        <v>44.35</v>
      </c>
      <c r="U343" s="878">
        <f t="shared" si="12"/>
        <v>76.180000000000007</v>
      </c>
      <c r="V343" s="884">
        <v>100</v>
      </c>
      <c r="W343" s="878">
        <v>100</v>
      </c>
      <c r="X343" s="877" t="s">
        <v>3257</v>
      </c>
      <c r="Y343" s="895">
        <v>4</v>
      </c>
      <c r="Z343" s="896">
        <v>8</v>
      </c>
      <c r="AA343" s="896">
        <v>2</v>
      </c>
      <c r="AB343" s="897">
        <v>17</v>
      </c>
      <c r="AC343" s="896">
        <v>31</v>
      </c>
      <c r="AD343" s="882"/>
      <c r="AE343" s="883">
        <v>5</v>
      </c>
      <c r="AF343" s="884">
        <v>100</v>
      </c>
      <c r="AG343" s="886"/>
      <c r="AH343" s="885"/>
      <c r="AI343" s="885"/>
      <c r="AJ343" s="874"/>
      <c r="AK343" s="877"/>
      <c r="AL343" s="877"/>
      <c r="AM343" s="886"/>
      <c r="AN343" s="885"/>
      <c r="AO343" s="885"/>
      <c r="AP343" s="874"/>
      <c r="AQ343" s="877"/>
      <c r="AR343" s="877"/>
      <c r="AS343" s="885" t="s">
        <v>3286</v>
      </c>
      <c r="AT343" s="885" t="s">
        <v>3287</v>
      </c>
      <c r="AU343" s="887"/>
      <c r="AV343" s="888"/>
      <c r="AW343" s="889"/>
      <c r="AX343" s="890"/>
      <c r="AY343" s="836"/>
      <c r="AZ343" s="836"/>
      <c r="BA343" s="836"/>
      <c r="BB343" s="836"/>
      <c r="BC343" s="836"/>
      <c r="BD343" s="836"/>
      <c r="BE343" s="836"/>
      <c r="BF343" s="836"/>
      <c r="BG343" s="836"/>
    </row>
    <row r="344" spans="1:59" s="837" customFormat="1" ht="49.95" customHeight="1" x14ac:dyDescent="0.25">
      <c r="A344" s="891">
        <v>334</v>
      </c>
      <c r="B344" s="872" t="s">
        <v>3247</v>
      </c>
      <c r="C344" s="891">
        <v>1</v>
      </c>
      <c r="D344" s="892" t="s">
        <v>3248</v>
      </c>
      <c r="E344" s="891" t="s">
        <v>3249</v>
      </c>
      <c r="F344" s="884">
        <v>13343</v>
      </c>
      <c r="G344" s="874" t="s">
        <v>3288</v>
      </c>
      <c r="H344" s="891">
        <v>2010</v>
      </c>
      <c r="I344" s="898" t="s">
        <v>3289</v>
      </c>
      <c r="J344" s="894">
        <v>140377.67000000001</v>
      </c>
      <c r="K344" s="899" t="s">
        <v>697</v>
      </c>
      <c r="L344" s="877" t="s">
        <v>3290</v>
      </c>
      <c r="M344" s="877" t="s">
        <v>3291</v>
      </c>
      <c r="N344" s="877" t="s">
        <v>3292</v>
      </c>
      <c r="O344" s="877" t="s">
        <v>3293</v>
      </c>
      <c r="P344" s="877">
        <v>113029</v>
      </c>
      <c r="Q344" s="878">
        <v>68.94</v>
      </c>
      <c r="R344" s="878">
        <v>16.52</v>
      </c>
      <c r="S344" s="878">
        <v>8.07</v>
      </c>
      <c r="T344" s="878">
        <v>44.35</v>
      </c>
      <c r="U344" s="878">
        <f t="shared" si="12"/>
        <v>68.94</v>
      </c>
      <c r="V344" s="874" t="s">
        <v>3294</v>
      </c>
      <c r="W344" s="878">
        <v>100</v>
      </c>
      <c r="X344" s="877" t="s">
        <v>3257</v>
      </c>
      <c r="Y344" s="895">
        <v>2</v>
      </c>
      <c r="Z344" s="896">
        <v>5</v>
      </c>
      <c r="AA344" s="896">
        <v>1</v>
      </c>
      <c r="AB344" s="897">
        <v>17</v>
      </c>
      <c r="AC344" s="896">
        <v>25</v>
      </c>
      <c r="AD344" s="882"/>
      <c r="AE344" s="883">
        <v>5</v>
      </c>
      <c r="AF344" s="875">
        <v>100</v>
      </c>
      <c r="AG344" s="885" t="s">
        <v>3248</v>
      </c>
      <c r="AH344" s="885" t="s">
        <v>3258</v>
      </c>
      <c r="AI344" s="885">
        <v>50</v>
      </c>
      <c r="AJ344" s="877"/>
      <c r="AK344" s="877"/>
      <c r="AL344" s="877"/>
      <c r="AM344" s="885"/>
      <c r="AN344" s="885"/>
      <c r="AO344" s="885"/>
      <c r="AP344" s="877"/>
      <c r="AQ344" s="877"/>
      <c r="AR344" s="877"/>
      <c r="AS344" s="885" t="s">
        <v>3276</v>
      </c>
      <c r="AT344" s="885" t="s">
        <v>3258</v>
      </c>
      <c r="AU344" s="887"/>
      <c r="AV344" s="888"/>
      <c r="AW344" s="889"/>
      <c r="AX344" s="890"/>
      <c r="AY344" s="836"/>
      <c r="AZ344" s="836"/>
      <c r="BA344" s="836"/>
      <c r="BB344" s="836"/>
      <c r="BC344" s="836"/>
      <c r="BD344" s="836"/>
      <c r="BE344" s="836"/>
      <c r="BF344" s="836"/>
      <c r="BG344" s="836"/>
    </row>
    <row r="345" spans="1:59" s="920" customFormat="1" ht="49.95" customHeight="1" x14ac:dyDescent="0.25">
      <c r="A345" s="900">
        <v>334</v>
      </c>
      <c r="B345" s="901" t="s">
        <v>3247</v>
      </c>
      <c r="C345" s="900">
        <v>6</v>
      </c>
      <c r="D345" s="902" t="s">
        <v>3295</v>
      </c>
      <c r="E345" s="900" t="s">
        <v>3296</v>
      </c>
      <c r="F345" s="875" t="s">
        <v>3297</v>
      </c>
      <c r="G345" s="903" t="s">
        <v>3298</v>
      </c>
      <c r="H345" s="900">
        <v>2010</v>
      </c>
      <c r="I345" s="904" t="s">
        <v>3299</v>
      </c>
      <c r="J345" s="905">
        <v>131237.98000000001</v>
      </c>
      <c r="K345" s="906" t="s">
        <v>697</v>
      </c>
      <c r="L345" s="907" t="s">
        <v>3300</v>
      </c>
      <c r="M345" s="907" t="s">
        <v>3301</v>
      </c>
      <c r="N345" s="907" t="s">
        <v>3302</v>
      </c>
      <c r="O345" s="907" t="s">
        <v>3303</v>
      </c>
      <c r="P345" s="907">
        <v>112439</v>
      </c>
      <c r="Q345" s="908">
        <v>70.05</v>
      </c>
      <c r="R345" s="908">
        <v>15.44</v>
      </c>
      <c r="S345" s="908">
        <v>10.26</v>
      </c>
      <c r="T345" s="908">
        <v>44.35</v>
      </c>
      <c r="U345" s="908">
        <f t="shared" si="12"/>
        <v>70.05</v>
      </c>
      <c r="V345" s="907">
        <v>100</v>
      </c>
      <c r="W345" s="908">
        <v>100</v>
      </c>
      <c r="X345" s="907" t="s">
        <v>3257</v>
      </c>
      <c r="Y345" s="909">
        <v>4</v>
      </c>
      <c r="Z345" s="910">
        <v>8</v>
      </c>
      <c r="AA345" s="910">
        <v>2</v>
      </c>
      <c r="AB345" s="866">
        <v>17</v>
      </c>
      <c r="AC345" s="910">
        <v>27</v>
      </c>
      <c r="AD345" s="911"/>
      <c r="AE345" s="912">
        <v>5</v>
      </c>
      <c r="AF345" s="907">
        <v>100</v>
      </c>
      <c r="AG345" s="913" t="s">
        <v>3295</v>
      </c>
      <c r="AH345" s="914" t="s">
        <v>3304</v>
      </c>
      <c r="AI345" s="913">
        <v>5</v>
      </c>
      <c r="AJ345" s="907"/>
      <c r="AK345" s="907"/>
      <c r="AL345" s="907"/>
      <c r="AM345" s="913"/>
      <c r="AN345" s="913"/>
      <c r="AO345" s="913"/>
      <c r="AP345" s="907"/>
      <c r="AQ345" s="907"/>
      <c r="AR345" s="907"/>
      <c r="AS345" s="913" t="s">
        <v>3305</v>
      </c>
      <c r="AT345" s="913" t="s">
        <v>3306</v>
      </c>
      <c r="AU345" s="915"/>
      <c r="AV345" s="916"/>
      <c r="AW345" s="917"/>
      <c r="AX345" s="918"/>
      <c r="AY345" s="919"/>
      <c r="AZ345" s="919"/>
      <c r="BA345" s="919"/>
      <c r="BB345" s="919"/>
      <c r="BC345" s="919"/>
      <c r="BD345" s="919"/>
      <c r="BE345" s="919"/>
      <c r="BF345" s="919"/>
      <c r="BG345" s="919"/>
    </row>
    <row r="346" spans="1:59" s="920" customFormat="1" ht="49.95" customHeight="1" x14ac:dyDescent="0.25">
      <c r="A346" s="900">
        <v>334</v>
      </c>
      <c r="B346" s="903" t="s">
        <v>3247</v>
      </c>
      <c r="C346" s="900">
        <v>1</v>
      </c>
      <c r="D346" s="902" t="s">
        <v>3307</v>
      </c>
      <c r="E346" s="900" t="s">
        <v>3308</v>
      </c>
      <c r="F346" s="866">
        <v>11040</v>
      </c>
      <c r="G346" s="903" t="s">
        <v>3309</v>
      </c>
      <c r="H346" s="900">
        <v>2012</v>
      </c>
      <c r="I346" s="904" t="s">
        <v>3310</v>
      </c>
      <c r="J346" s="921">
        <v>35001.599999999999</v>
      </c>
      <c r="K346" s="906" t="s">
        <v>3307</v>
      </c>
      <c r="L346" s="907" t="s">
        <v>3311</v>
      </c>
      <c r="M346" s="907" t="s">
        <v>3312</v>
      </c>
      <c r="N346" s="907" t="s">
        <v>3313</v>
      </c>
      <c r="O346" s="907" t="s">
        <v>3314</v>
      </c>
      <c r="P346" s="907">
        <v>119053</v>
      </c>
      <c r="Q346" s="908">
        <f>+U346</f>
        <v>54.737835294117644</v>
      </c>
      <c r="R346" s="908">
        <f>+J346/5/1700</f>
        <v>4.117835294117647</v>
      </c>
      <c r="S346" s="908">
        <v>6.27</v>
      </c>
      <c r="T346" s="908">
        <v>44.35</v>
      </c>
      <c r="U346" s="908">
        <f t="shared" si="12"/>
        <v>54.737835294117644</v>
      </c>
      <c r="V346" s="907">
        <v>100</v>
      </c>
      <c r="W346" s="908">
        <v>100</v>
      </c>
      <c r="X346" s="1382" t="s">
        <v>3315</v>
      </c>
      <c r="Y346" s="910">
        <v>4</v>
      </c>
      <c r="Z346" s="910">
        <v>7</v>
      </c>
      <c r="AA346" s="910">
        <v>5</v>
      </c>
      <c r="AB346" s="907"/>
      <c r="AC346" s="910"/>
      <c r="AD346" s="922"/>
      <c r="AE346" s="923">
        <v>5</v>
      </c>
      <c r="AF346" s="907">
        <v>100</v>
      </c>
      <c r="AG346" s="913" t="s">
        <v>3307</v>
      </c>
      <c r="AH346" s="914" t="s">
        <v>3316</v>
      </c>
      <c r="AI346" s="913">
        <v>43</v>
      </c>
      <c r="AJ346" s="907"/>
      <c r="AK346" s="907"/>
      <c r="AL346" s="907"/>
      <c r="AM346" s="913"/>
      <c r="AN346" s="913"/>
      <c r="AO346" s="913"/>
      <c r="AP346" s="907"/>
      <c r="AQ346" s="907"/>
      <c r="AR346" s="907"/>
      <c r="AS346" s="914" t="s">
        <v>3268</v>
      </c>
      <c r="AT346" s="913" t="s">
        <v>3316</v>
      </c>
      <c r="AU346" s="913"/>
      <c r="AV346" s="924"/>
      <c r="AW346" s="924"/>
      <c r="AX346" s="918"/>
      <c r="AY346" s="919"/>
      <c r="AZ346" s="919"/>
      <c r="BA346" s="919"/>
      <c r="BB346" s="919"/>
      <c r="BC346" s="919"/>
      <c r="BD346" s="919"/>
      <c r="BE346" s="919"/>
      <c r="BF346" s="919"/>
      <c r="BG346" s="919"/>
    </row>
    <row r="347" spans="1:59" s="931" customFormat="1" ht="49.95" customHeight="1" x14ac:dyDescent="0.3">
      <c r="A347" s="925">
        <v>334</v>
      </c>
      <c r="B347" s="926" t="str">
        <f>+B346</f>
        <v>Univerzitetni klinični center Maribor</v>
      </c>
      <c r="C347" s="925">
        <v>1</v>
      </c>
      <c r="D347" s="892" t="s">
        <v>3307</v>
      </c>
      <c r="E347" s="925" t="s">
        <v>3308</v>
      </c>
      <c r="F347" s="926">
        <v>11040</v>
      </c>
      <c r="G347" s="877" t="s">
        <v>3317</v>
      </c>
      <c r="H347" s="925">
        <v>2017</v>
      </c>
      <c r="I347" s="877" t="s">
        <v>3318</v>
      </c>
      <c r="J347" s="927">
        <v>89260.26</v>
      </c>
      <c r="K347" s="928" t="s">
        <v>648</v>
      </c>
      <c r="L347" s="877" t="s">
        <v>3311</v>
      </c>
      <c r="M347" s="926" t="s">
        <v>3312</v>
      </c>
      <c r="N347" s="866" t="s">
        <v>3319</v>
      </c>
      <c r="O347" s="343" t="s">
        <v>3320</v>
      </c>
      <c r="P347" s="926" t="s">
        <v>3321</v>
      </c>
      <c r="Q347" s="927">
        <v>58.48</v>
      </c>
      <c r="R347" s="927">
        <v>7.65</v>
      </c>
      <c r="S347" s="927">
        <v>6.46</v>
      </c>
      <c r="T347" s="927">
        <v>44.35</v>
      </c>
      <c r="U347" s="908">
        <f t="shared" si="12"/>
        <v>58.46</v>
      </c>
      <c r="V347" s="926"/>
      <c r="W347" s="926">
        <v>37.43</v>
      </c>
      <c r="X347" s="1383" t="s">
        <v>3315</v>
      </c>
      <c r="Y347" s="926">
        <v>4</v>
      </c>
      <c r="Z347" s="926">
        <v>7</v>
      </c>
      <c r="AA347" s="926">
        <v>5</v>
      </c>
      <c r="AB347" s="926">
        <v>10</v>
      </c>
      <c r="AC347" s="926"/>
      <c r="AD347" s="926"/>
      <c r="AE347" s="926">
        <v>5</v>
      </c>
      <c r="AF347" s="926">
        <v>100</v>
      </c>
      <c r="AG347" s="928" t="s">
        <v>3307</v>
      </c>
      <c r="AH347" s="926" t="s">
        <v>3316</v>
      </c>
      <c r="AI347" s="926">
        <v>80</v>
      </c>
      <c r="AJ347" s="926"/>
      <c r="AK347" s="926"/>
      <c r="AL347" s="926"/>
      <c r="AM347" s="926"/>
      <c r="AN347" s="926"/>
      <c r="AO347" s="926"/>
      <c r="AP347" s="926"/>
      <c r="AQ347" s="926"/>
      <c r="AR347" s="926"/>
      <c r="AS347" s="886" t="s">
        <v>3268</v>
      </c>
      <c r="AT347" s="885" t="s">
        <v>3316</v>
      </c>
      <c r="AU347" s="926"/>
      <c r="AV347" s="926"/>
      <c r="AW347" s="926"/>
      <c r="AX347" s="929"/>
      <c r="AY347" s="930"/>
      <c r="AZ347" s="930"/>
      <c r="BA347" s="930"/>
      <c r="BB347" s="930"/>
      <c r="BC347" s="930"/>
      <c r="BD347" s="930"/>
      <c r="BE347" s="930"/>
      <c r="BF347" s="930"/>
      <c r="BG347" s="930"/>
    </row>
    <row r="348" spans="1:59" s="931" customFormat="1" ht="49.95" customHeight="1" x14ac:dyDescent="0.3">
      <c r="A348" s="932">
        <v>334</v>
      </c>
      <c r="B348" s="933" t="str">
        <f>+B347</f>
        <v>Univerzitetni klinični center Maribor</v>
      </c>
      <c r="C348" s="871">
        <v>7</v>
      </c>
      <c r="D348" s="873" t="s">
        <v>3322</v>
      </c>
      <c r="E348" s="874" t="s">
        <v>3323</v>
      </c>
      <c r="F348" s="875">
        <v>19125</v>
      </c>
      <c r="G348" s="844" t="s">
        <v>3324</v>
      </c>
      <c r="H348" s="934">
        <v>2020</v>
      </c>
      <c r="I348" s="874" t="s">
        <v>3325</v>
      </c>
      <c r="J348" s="935">
        <v>94190.8</v>
      </c>
      <c r="K348" s="936" t="s">
        <v>771</v>
      </c>
      <c r="L348" s="870" t="s">
        <v>3326</v>
      </c>
      <c r="M348" s="937" t="s">
        <v>3327</v>
      </c>
      <c r="N348" s="870" t="s">
        <v>3328</v>
      </c>
      <c r="O348" s="344" t="s">
        <v>3329</v>
      </c>
      <c r="P348" s="937">
        <v>143171</v>
      </c>
      <c r="Q348" s="935">
        <v>53.42</v>
      </c>
      <c r="R348" s="935">
        <v>3.2</v>
      </c>
      <c r="S348" s="935">
        <v>6.48</v>
      </c>
      <c r="T348" s="935">
        <v>44.69</v>
      </c>
      <c r="U348" s="938">
        <v>53.42</v>
      </c>
      <c r="V348" s="937">
        <v>0</v>
      </c>
      <c r="W348" s="937">
        <v>0</v>
      </c>
      <c r="X348" s="1384" t="s">
        <v>3315</v>
      </c>
      <c r="Y348" s="937">
        <v>4</v>
      </c>
      <c r="Z348" s="937">
        <v>7</v>
      </c>
      <c r="AA348" s="937">
        <v>4</v>
      </c>
      <c r="AB348" s="937">
        <v>17</v>
      </c>
      <c r="AC348" s="937">
        <v>67</v>
      </c>
      <c r="AD348" s="937"/>
      <c r="AE348" s="937">
        <v>5</v>
      </c>
      <c r="AF348" s="937">
        <v>100</v>
      </c>
      <c r="AG348" s="937" t="s">
        <v>3322</v>
      </c>
      <c r="AH348" s="937" t="s">
        <v>3330</v>
      </c>
      <c r="AI348" s="937">
        <v>100</v>
      </c>
      <c r="AJ348" s="937" t="s">
        <v>3331</v>
      </c>
      <c r="AK348" s="937"/>
      <c r="AL348" s="937"/>
      <c r="AM348" s="937"/>
      <c r="AN348" s="937"/>
      <c r="AO348" s="937"/>
      <c r="AP348" s="937"/>
      <c r="AQ348" s="937"/>
      <c r="AR348" s="937"/>
      <c r="AS348" s="939" t="s">
        <v>3268</v>
      </c>
      <c r="AT348" s="940" t="s">
        <v>3330</v>
      </c>
      <c r="AU348" s="937"/>
      <c r="AV348" s="937"/>
      <c r="AW348" s="937"/>
      <c r="AX348" s="941"/>
      <c r="AY348" s="930"/>
      <c r="AZ348" s="930"/>
      <c r="BA348" s="930"/>
      <c r="BB348" s="930"/>
      <c r="BC348" s="930"/>
      <c r="BD348" s="930"/>
      <c r="BE348" s="930"/>
      <c r="BF348" s="930"/>
      <c r="BG348" s="930"/>
    </row>
    <row r="349" spans="1:59" s="931" customFormat="1" ht="49.95" customHeight="1" x14ac:dyDescent="0.25">
      <c r="A349" s="932">
        <v>334</v>
      </c>
      <c r="B349" s="933" t="str">
        <f>+B348</f>
        <v>Univerzitetni klinični center Maribor</v>
      </c>
      <c r="C349" s="871">
        <v>1</v>
      </c>
      <c r="D349" s="873" t="s">
        <v>3248</v>
      </c>
      <c r="E349" s="874" t="s">
        <v>3249</v>
      </c>
      <c r="F349" s="875">
        <v>13343</v>
      </c>
      <c r="G349" s="942" t="s">
        <v>3332</v>
      </c>
      <c r="H349" s="934">
        <v>2020</v>
      </c>
      <c r="I349" s="937" t="s">
        <v>3333</v>
      </c>
      <c r="J349" s="935">
        <v>124049.55</v>
      </c>
      <c r="K349" s="936" t="s">
        <v>771</v>
      </c>
      <c r="L349" s="937" t="s">
        <v>3326</v>
      </c>
      <c r="M349" s="937" t="s">
        <v>3327</v>
      </c>
      <c r="N349" s="937" t="s">
        <v>3334</v>
      </c>
      <c r="O349" s="937" t="s">
        <v>3335</v>
      </c>
      <c r="P349" s="937">
        <v>142927</v>
      </c>
      <c r="Q349" s="935">
        <v>57.48</v>
      </c>
      <c r="R349" s="935">
        <v>2.2999999999999998</v>
      </c>
      <c r="S349" s="935">
        <v>6.5</v>
      </c>
      <c r="T349" s="935">
        <v>44.68</v>
      </c>
      <c r="U349" s="937">
        <v>57.48</v>
      </c>
      <c r="V349" s="937">
        <v>0</v>
      </c>
      <c r="W349" s="937">
        <v>0</v>
      </c>
      <c r="X349" s="937" t="s">
        <v>3315</v>
      </c>
      <c r="Y349" s="937">
        <v>4</v>
      </c>
      <c r="Z349" s="937">
        <v>6</v>
      </c>
      <c r="AA349" s="937">
        <v>3</v>
      </c>
      <c r="AB349" s="937">
        <v>35</v>
      </c>
      <c r="AC349" s="937">
        <v>75</v>
      </c>
      <c r="AD349" s="937"/>
      <c r="AE349" s="937">
        <v>5</v>
      </c>
      <c r="AF349" s="937">
        <v>60</v>
      </c>
      <c r="AG349" s="937" t="s">
        <v>3248</v>
      </c>
      <c r="AH349" s="937" t="s">
        <v>3258</v>
      </c>
      <c r="AI349" s="937">
        <v>100</v>
      </c>
      <c r="AJ349" s="937"/>
      <c r="AK349" s="937"/>
      <c r="AL349" s="937"/>
      <c r="AM349" s="937"/>
      <c r="AN349" s="937"/>
      <c r="AO349" s="937"/>
      <c r="AP349" s="937"/>
      <c r="AQ349" s="937"/>
      <c r="AR349" s="937"/>
      <c r="AS349" s="937" t="s">
        <v>3276</v>
      </c>
      <c r="AT349" s="937" t="s">
        <v>3258</v>
      </c>
      <c r="AU349" s="937"/>
      <c r="AV349" s="937"/>
      <c r="AW349" s="937"/>
      <c r="AX349" s="941"/>
      <c r="AY349" s="930"/>
      <c r="AZ349" s="930"/>
      <c r="BA349" s="930"/>
      <c r="BB349" s="930"/>
      <c r="BC349" s="930"/>
      <c r="BD349" s="930"/>
      <c r="BE349" s="930"/>
      <c r="BF349" s="930"/>
      <c r="BG349" s="930"/>
    </row>
    <row r="350" spans="1:59" s="931" customFormat="1" ht="49.95" customHeight="1" x14ac:dyDescent="0.25">
      <c r="A350" s="932">
        <v>334</v>
      </c>
      <c r="B350" s="933" t="str">
        <f>+B349</f>
        <v>Univerzitetni klinični center Maribor</v>
      </c>
      <c r="C350" s="925">
        <v>1</v>
      </c>
      <c r="D350" s="892" t="s">
        <v>3178</v>
      </c>
      <c r="E350" s="925" t="s">
        <v>3260</v>
      </c>
      <c r="F350" s="926">
        <v>1324</v>
      </c>
      <c r="G350" s="936" t="s">
        <v>3336</v>
      </c>
      <c r="H350" s="934">
        <v>2020</v>
      </c>
      <c r="I350" s="838" t="s">
        <v>3337</v>
      </c>
      <c r="J350" s="935">
        <v>45556.92</v>
      </c>
      <c r="K350" s="936" t="s">
        <v>771</v>
      </c>
      <c r="L350" s="937" t="s">
        <v>3326</v>
      </c>
      <c r="M350" s="937" t="s">
        <v>3327</v>
      </c>
      <c r="N350" s="937" t="s">
        <v>3338</v>
      </c>
      <c r="O350" s="937" t="s">
        <v>3339</v>
      </c>
      <c r="P350" s="937">
        <v>143046</v>
      </c>
      <c r="Q350" s="935">
        <v>57</v>
      </c>
      <c r="R350" s="935">
        <v>5.36</v>
      </c>
      <c r="S350" s="935">
        <v>6.96</v>
      </c>
      <c r="T350" s="935">
        <v>44.68</v>
      </c>
      <c r="U350" s="937">
        <v>57</v>
      </c>
      <c r="V350" s="937">
        <v>0</v>
      </c>
      <c r="W350" s="937">
        <v>0</v>
      </c>
      <c r="X350" s="937" t="s">
        <v>3315</v>
      </c>
      <c r="Y350" s="937">
        <v>4</v>
      </c>
      <c r="Z350" s="937">
        <v>8</v>
      </c>
      <c r="AA350" s="937">
        <v>2</v>
      </c>
      <c r="AB350" s="937">
        <v>10</v>
      </c>
      <c r="AC350" s="937">
        <v>40</v>
      </c>
      <c r="AD350" s="937"/>
      <c r="AE350" s="937">
        <v>5</v>
      </c>
      <c r="AF350" s="937">
        <v>100</v>
      </c>
      <c r="AG350" s="937" t="s">
        <v>3178</v>
      </c>
      <c r="AH350" s="937" t="s">
        <v>3267</v>
      </c>
      <c r="AI350" s="937">
        <v>100</v>
      </c>
      <c r="AJ350" s="937" t="s">
        <v>3340</v>
      </c>
      <c r="AK350" s="937"/>
      <c r="AL350" s="937"/>
      <c r="AM350" s="937"/>
      <c r="AN350" s="937"/>
      <c r="AO350" s="937"/>
      <c r="AP350" s="937"/>
      <c r="AQ350" s="937"/>
      <c r="AR350" s="937"/>
      <c r="AS350" s="838" t="s">
        <v>3268</v>
      </c>
      <c r="AT350" s="937" t="s">
        <v>3267</v>
      </c>
      <c r="AU350" s="937"/>
      <c r="AV350" s="937"/>
      <c r="AW350" s="937"/>
      <c r="AX350" s="941"/>
      <c r="AY350" s="930"/>
      <c r="AZ350" s="930"/>
      <c r="BA350" s="930"/>
      <c r="BB350" s="930"/>
      <c r="BC350" s="930"/>
      <c r="BD350" s="930"/>
      <c r="BE350" s="930"/>
      <c r="BF350" s="930"/>
      <c r="BG350" s="930"/>
    </row>
    <row r="351" spans="1:59" s="931" customFormat="1" ht="49.95" customHeight="1" x14ac:dyDescent="0.25">
      <c r="A351" s="925">
        <v>334</v>
      </c>
      <c r="B351" s="926" t="str">
        <f>+B350</f>
        <v>Univerzitetni klinični center Maribor</v>
      </c>
      <c r="C351" s="925">
        <v>1</v>
      </c>
      <c r="D351" s="892" t="s">
        <v>3307</v>
      </c>
      <c r="E351" s="925" t="s">
        <v>3308</v>
      </c>
      <c r="F351" s="926">
        <v>11040</v>
      </c>
      <c r="G351" s="942" t="s">
        <v>3341</v>
      </c>
      <c r="H351" s="934">
        <v>2020</v>
      </c>
      <c r="I351" s="937" t="s">
        <v>3342</v>
      </c>
      <c r="J351" s="935">
        <v>79378.679999999993</v>
      </c>
      <c r="K351" s="936" t="s">
        <v>771</v>
      </c>
      <c r="L351" s="937" t="s">
        <v>3326</v>
      </c>
      <c r="M351" s="937" t="s">
        <v>3327</v>
      </c>
      <c r="N351" s="345" t="s">
        <v>3343</v>
      </c>
      <c r="O351" s="346" t="s">
        <v>3344</v>
      </c>
      <c r="P351" s="838" t="s">
        <v>3345</v>
      </c>
      <c r="Q351" s="943" t="s">
        <v>3346</v>
      </c>
      <c r="R351" s="859" t="s">
        <v>3347</v>
      </c>
      <c r="S351" s="859" t="s">
        <v>3348</v>
      </c>
      <c r="T351" s="859" t="s">
        <v>3349</v>
      </c>
      <c r="U351" s="838" t="s">
        <v>3350</v>
      </c>
      <c r="V351" s="937">
        <v>0</v>
      </c>
      <c r="W351" s="937">
        <v>0</v>
      </c>
      <c r="X351" s="937" t="s">
        <v>3315</v>
      </c>
      <c r="Y351" s="937">
        <v>2</v>
      </c>
      <c r="Z351" s="937">
        <v>1</v>
      </c>
      <c r="AA351" s="937">
        <v>3</v>
      </c>
      <c r="AB351" s="937">
        <v>11</v>
      </c>
      <c r="AC351" s="937">
        <v>58</v>
      </c>
      <c r="AD351" s="937"/>
      <c r="AE351" s="937">
        <v>5</v>
      </c>
      <c r="AF351" s="937">
        <v>30</v>
      </c>
      <c r="AG351" s="937" t="s">
        <v>3307</v>
      </c>
      <c r="AH351" s="937" t="s">
        <v>3316</v>
      </c>
      <c r="AI351" s="937">
        <v>80</v>
      </c>
      <c r="AJ351" s="937"/>
      <c r="AK351" s="937"/>
      <c r="AL351" s="937"/>
      <c r="AM351" s="937"/>
      <c r="AN351" s="937"/>
      <c r="AO351" s="937"/>
      <c r="AP351" s="937"/>
      <c r="AQ351" s="937"/>
      <c r="AR351" s="937"/>
      <c r="AS351" s="937" t="s">
        <v>3351</v>
      </c>
      <c r="AT351" s="937" t="s">
        <v>3316</v>
      </c>
      <c r="AU351" s="937"/>
      <c r="AV351" s="937"/>
      <c r="AW351" s="937"/>
      <c r="AX351" s="941"/>
      <c r="AY351" s="930"/>
      <c r="AZ351" s="930"/>
      <c r="BA351" s="930"/>
      <c r="BB351" s="930"/>
      <c r="BC351" s="930"/>
      <c r="BD351" s="930"/>
      <c r="BE351" s="930"/>
      <c r="BF351" s="930"/>
      <c r="BG351" s="930"/>
    </row>
    <row r="352" spans="1:59" s="953" customFormat="1" ht="49.95" customHeight="1" x14ac:dyDescent="0.25">
      <c r="A352" s="1510">
        <v>381</v>
      </c>
      <c r="B352" s="1510" t="s">
        <v>7679</v>
      </c>
      <c r="C352" s="1510">
        <v>30</v>
      </c>
      <c r="D352" s="1510"/>
      <c r="E352" s="1510" t="s">
        <v>7680</v>
      </c>
      <c r="F352" s="1510" t="s">
        <v>7681</v>
      </c>
      <c r="G352" s="1510" t="s">
        <v>7682</v>
      </c>
      <c r="H352" s="1510">
        <v>2003</v>
      </c>
      <c r="I352" s="1510" t="s">
        <v>7683</v>
      </c>
      <c r="J352" s="1513">
        <v>459021.87</v>
      </c>
      <c r="K352" s="1510" t="s">
        <v>939</v>
      </c>
      <c r="L352" s="944" t="s">
        <v>7684</v>
      </c>
      <c r="M352" s="944" t="s">
        <v>7685</v>
      </c>
      <c r="N352" s="944" t="s">
        <v>7686</v>
      </c>
      <c r="O352" s="944" t="s">
        <v>7687</v>
      </c>
      <c r="P352" s="945" t="s">
        <v>7688</v>
      </c>
      <c r="Q352" s="946" t="s">
        <v>7689</v>
      </c>
      <c r="R352" s="947" t="s">
        <v>7690</v>
      </c>
      <c r="S352" s="946"/>
      <c r="T352" s="946" t="s">
        <v>7689</v>
      </c>
      <c r="U352" s="946" t="s">
        <v>7689</v>
      </c>
      <c r="V352" s="946">
        <v>10</v>
      </c>
      <c r="W352" s="946">
        <v>100</v>
      </c>
      <c r="X352" s="347" t="s">
        <v>7691</v>
      </c>
      <c r="Y352" s="948">
        <v>4</v>
      </c>
      <c r="Z352" s="948">
        <v>6</v>
      </c>
      <c r="AA352" s="948">
        <v>1</v>
      </c>
      <c r="AB352" s="949">
        <v>35</v>
      </c>
      <c r="AC352" s="949" t="s">
        <v>939</v>
      </c>
      <c r="AD352" s="949" t="s">
        <v>7692</v>
      </c>
      <c r="AE352" s="949" t="s">
        <v>7693</v>
      </c>
      <c r="AF352" s="946">
        <v>0</v>
      </c>
      <c r="AG352" s="946" t="s">
        <v>7694</v>
      </c>
      <c r="AH352" s="946" t="s">
        <v>7695</v>
      </c>
      <c r="AI352" s="950">
        <v>50</v>
      </c>
      <c r="AJ352" s="946"/>
      <c r="AK352" s="946"/>
      <c r="AL352" s="946"/>
      <c r="AM352" s="946"/>
      <c r="AN352" s="946"/>
      <c r="AO352" s="946"/>
      <c r="AP352" s="946"/>
      <c r="AQ352" s="946"/>
      <c r="AR352" s="946"/>
      <c r="AS352" s="946"/>
      <c r="AT352" s="946"/>
      <c r="AU352" s="951"/>
      <c r="AV352" s="946"/>
      <c r="AW352" s="946"/>
      <c r="AX352" s="952"/>
    </row>
    <row r="353" spans="1:50" s="953" customFormat="1" ht="49.95" customHeight="1" x14ac:dyDescent="0.25">
      <c r="A353" s="1511"/>
      <c r="B353" s="1511"/>
      <c r="C353" s="1511"/>
      <c r="D353" s="1511"/>
      <c r="E353" s="1511"/>
      <c r="F353" s="1511"/>
      <c r="G353" s="1511"/>
      <c r="H353" s="1511"/>
      <c r="I353" s="1511"/>
      <c r="J353" s="1514"/>
      <c r="K353" s="1511"/>
      <c r="L353" s="944" t="s">
        <v>7684</v>
      </c>
      <c r="M353" s="944" t="s">
        <v>7685</v>
      </c>
      <c r="N353" s="944" t="s">
        <v>7686</v>
      </c>
      <c r="O353" s="944" t="s">
        <v>7687</v>
      </c>
      <c r="P353" s="945" t="s">
        <v>7696</v>
      </c>
      <c r="Q353" s="946" t="s">
        <v>7697</v>
      </c>
      <c r="R353" s="947" t="s">
        <v>7690</v>
      </c>
      <c r="S353" s="946"/>
      <c r="T353" s="946" t="s">
        <v>7697</v>
      </c>
      <c r="U353" s="946" t="s">
        <v>7697</v>
      </c>
      <c r="V353" s="946">
        <v>0</v>
      </c>
      <c r="W353" s="946">
        <v>100</v>
      </c>
      <c r="X353" s="347" t="s">
        <v>7691</v>
      </c>
      <c r="Y353" s="948">
        <v>4</v>
      </c>
      <c r="Z353" s="948">
        <v>6</v>
      </c>
      <c r="AA353" s="948">
        <v>1</v>
      </c>
      <c r="AB353" s="949">
        <v>35</v>
      </c>
      <c r="AC353" s="949" t="s">
        <v>939</v>
      </c>
      <c r="AD353" s="949" t="s">
        <v>7692</v>
      </c>
      <c r="AE353" s="949" t="s">
        <v>7693</v>
      </c>
      <c r="AF353" s="946">
        <v>0</v>
      </c>
      <c r="AG353" s="946" t="s">
        <v>7694</v>
      </c>
      <c r="AH353" s="946" t="s">
        <v>7695</v>
      </c>
      <c r="AI353" s="950">
        <v>40</v>
      </c>
      <c r="AJ353" s="946"/>
      <c r="AK353" s="946"/>
      <c r="AL353" s="946"/>
      <c r="AM353" s="946"/>
      <c r="AN353" s="946"/>
      <c r="AO353" s="946"/>
      <c r="AP353" s="946"/>
      <c r="AQ353" s="946"/>
      <c r="AR353" s="946"/>
      <c r="AS353" s="946"/>
      <c r="AT353" s="946"/>
      <c r="AU353" s="951"/>
      <c r="AV353" s="946"/>
      <c r="AW353" s="946"/>
      <c r="AX353" s="946"/>
    </row>
    <row r="354" spans="1:50" s="476" customFormat="1" ht="49.95" customHeight="1" x14ac:dyDescent="0.25">
      <c r="A354" s="1511"/>
      <c r="B354" s="1511"/>
      <c r="C354" s="1511"/>
      <c r="D354" s="1511"/>
      <c r="E354" s="1511"/>
      <c r="F354" s="1511"/>
      <c r="G354" s="1511"/>
      <c r="H354" s="1511"/>
      <c r="I354" s="1511"/>
      <c r="J354" s="1514"/>
      <c r="K354" s="1511"/>
      <c r="L354" s="944" t="s">
        <v>7684</v>
      </c>
      <c r="M354" s="944" t="s">
        <v>7685</v>
      </c>
      <c r="N354" s="944" t="s">
        <v>7686</v>
      </c>
      <c r="O354" s="944" t="s">
        <v>7687</v>
      </c>
      <c r="P354" s="348" t="s">
        <v>7698</v>
      </c>
      <c r="Q354" s="349" t="s">
        <v>7699</v>
      </c>
      <c r="R354" s="350" t="s">
        <v>7690</v>
      </c>
      <c r="S354" s="349"/>
      <c r="T354" s="349" t="s">
        <v>7699</v>
      </c>
      <c r="U354" s="349" t="s">
        <v>7699</v>
      </c>
      <c r="V354" s="349">
        <v>0</v>
      </c>
      <c r="W354" s="349">
        <v>100</v>
      </c>
      <c r="X354" s="347" t="s">
        <v>7691</v>
      </c>
      <c r="Y354" s="948">
        <v>2</v>
      </c>
      <c r="Z354" s="948">
        <v>2</v>
      </c>
      <c r="AA354" s="948">
        <v>2</v>
      </c>
      <c r="AB354" s="949">
        <v>35</v>
      </c>
      <c r="AC354" s="949" t="s">
        <v>939</v>
      </c>
      <c r="AD354" s="949" t="s">
        <v>7700</v>
      </c>
      <c r="AE354" s="949" t="s">
        <v>7693</v>
      </c>
      <c r="AF354" s="349">
        <v>0</v>
      </c>
      <c r="AG354" s="349" t="s">
        <v>7694</v>
      </c>
      <c r="AH354" s="349"/>
      <c r="AI354" s="349"/>
      <c r="AJ354" s="349"/>
      <c r="AK354" s="349"/>
      <c r="AL354" s="349"/>
      <c r="AM354" s="349"/>
      <c r="AN354" s="349"/>
      <c r="AO354" s="349"/>
      <c r="AP354" s="349"/>
      <c r="AQ354" s="349"/>
      <c r="AR354" s="349"/>
      <c r="AS354" s="349"/>
      <c r="AT354" s="349"/>
      <c r="AU354" s="1385"/>
      <c r="AV354" s="349"/>
      <c r="AW354" s="349"/>
      <c r="AX354" s="349"/>
    </row>
    <row r="355" spans="1:50" s="476" customFormat="1" ht="49.95" customHeight="1" x14ac:dyDescent="0.25">
      <c r="A355" s="1512"/>
      <c r="B355" s="1512"/>
      <c r="C355" s="1512"/>
      <c r="D355" s="1512"/>
      <c r="E355" s="1512"/>
      <c r="F355" s="1512"/>
      <c r="G355" s="1512"/>
      <c r="H355" s="1512"/>
      <c r="I355" s="1512"/>
      <c r="J355" s="1515"/>
      <c r="K355" s="1512"/>
      <c r="L355" s="944" t="s">
        <v>7684</v>
      </c>
      <c r="M355" s="944" t="s">
        <v>7685</v>
      </c>
      <c r="N355" s="944" t="s">
        <v>7686</v>
      </c>
      <c r="O355" s="944" t="s">
        <v>7687</v>
      </c>
      <c r="P355" s="348" t="s">
        <v>7701</v>
      </c>
      <c r="Q355" s="349" t="s">
        <v>7702</v>
      </c>
      <c r="R355" s="350" t="s">
        <v>7690</v>
      </c>
      <c r="S355" s="349"/>
      <c r="T355" s="349" t="s">
        <v>7702</v>
      </c>
      <c r="U355" s="349" t="s">
        <v>7702</v>
      </c>
      <c r="V355" s="349">
        <v>0</v>
      </c>
      <c r="W355" s="349">
        <v>100</v>
      </c>
      <c r="X355" s="347" t="s">
        <v>7691</v>
      </c>
      <c r="Y355" s="948">
        <v>3</v>
      </c>
      <c r="Z355" s="948">
        <v>2</v>
      </c>
      <c r="AA355" s="948">
        <v>1</v>
      </c>
      <c r="AB355" s="949">
        <v>35</v>
      </c>
      <c r="AC355" s="949" t="s">
        <v>939</v>
      </c>
      <c r="AD355" s="949" t="s">
        <v>7700</v>
      </c>
      <c r="AE355" s="949" t="s">
        <v>7693</v>
      </c>
      <c r="AF355" s="349">
        <v>0</v>
      </c>
      <c r="AG355" s="349" t="s">
        <v>7694</v>
      </c>
      <c r="AH355" s="349"/>
      <c r="AI355" s="349"/>
      <c r="AJ355" s="349"/>
      <c r="AK355" s="349"/>
      <c r="AL355" s="349"/>
      <c r="AM355" s="349"/>
      <c r="AN355" s="349"/>
      <c r="AO355" s="349"/>
      <c r="AP355" s="349"/>
      <c r="AQ355" s="349"/>
      <c r="AR355" s="349"/>
      <c r="AS355" s="349"/>
      <c r="AT355" s="349"/>
      <c r="AU355" s="1385"/>
      <c r="AV355" s="349"/>
      <c r="AW355" s="349"/>
      <c r="AX355" s="349"/>
    </row>
    <row r="356" spans="1:50" s="957" customFormat="1" ht="49.95" customHeight="1" x14ac:dyDescent="0.25">
      <c r="A356" s="949">
        <v>381</v>
      </c>
      <c r="B356" s="954" t="s">
        <v>7679</v>
      </c>
      <c r="C356" s="949">
        <v>32</v>
      </c>
      <c r="D356" s="949"/>
      <c r="E356" s="949" t="s">
        <v>6569</v>
      </c>
      <c r="F356" s="944">
        <v>3702</v>
      </c>
      <c r="G356" s="944" t="s">
        <v>7703</v>
      </c>
      <c r="H356" s="944" t="s">
        <v>7704</v>
      </c>
      <c r="I356" s="944" t="s">
        <v>7705</v>
      </c>
      <c r="J356" s="955">
        <v>132820.73000000001</v>
      </c>
      <c r="K356" s="949" t="s">
        <v>939</v>
      </c>
      <c r="L356" s="944" t="s">
        <v>7706</v>
      </c>
      <c r="M356" s="944" t="s">
        <v>7707</v>
      </c>
      <c r="N356" s="944" t="s">
        <v>7708</v>
      </c>
      <c r="O356" s="944" t="s">
        <v>7709</v>
      </c>
      <c r="P356" s="944"/>
      <c r="Q356" s="947" t="s">
        <v>7710</v>
      </c>
      <c r="R356" s="947">
        <v>0</v>
      </c>
      <c r="S356" s="947">
        <v>18000</v>
      </c>
      <c r="T356" s="947">
        <v>18000</v>
      </c>
      <c r="U356" s="947">
        <v>36000</v>
      </c>
      <c r="V356" s="952">
        <v>100</v>
      </c>
      <c r="W356" s="952">
        <v>100</v>
      </c>
      <c r="X356" s="112" t="s">
        <v>7711</v>
      </c>
      <c r="Y356" s="952" t="s">
        <v>7712</v>
      </c>
      <c r="Z356" s="952" t="s">
        <v>7713</v>
      </c>
      <c r="AA356" s="952" t="s">
        <v>7714</v>
      </c>
      <c r="AB356" s="949" t="s">
        <v>7715</v>
      </c>
      <c r="AC356" s="949"/>
      <c r="AD356" s="949" t="s">
        <v>7716</v>
      </c>
      <c r="AE356" s="949" t="s">
        <v>7693</v>
      </c>
      <c r="AF356" s="952">
        <v>100</v>
      </c>
      <c r="AG356" s="956" t="s">
        <v>7717</v>
      </c>
      <c r="AH356" s="952"/>
      <c r="AI356" s="952">
        <v>100</v>
      </c>
      <c r="AJ356" s="963"/>
      <c r="AK356" s="952"/>
      <c r="AL356" s="952"/>
      <c r="AM356" s="963"/>
      <c r="AN356" s="952"/>
      <c r="AO356" s="952"/>
      <c r="AP356" s="963"/>
      <c r="AQ356" s="952"/>
      <c r="AR356" s="952"/>
      <c r="AS356" s="952"/>
      <c r="AT356" s="952"/>
      <c r="AU356" s="956"/>
      <c r="AV356" s="952"/>
      <c r="AW356" s="952"/>
      <c r="AX356" s="952"/>
    </row>
    <row r="357" spans="1:50" s="957" customFormat="1" ht="49.95" customHeight="1" x14ac:dyDescent="0.25">
      <c r="A357" s="949">
        <v>381</v>
      </c>
      <c r="B357" s="954" t="s">
        <v>7679</v>
      </c>
      <c r="C357" s="949">
        <v>14</v>
      </c>
      <c r="D357" s="949"/>
      <c r="E357" s="949" t="s">
        <v>7718</v>
      </c>
      <c r="F357" s="944">
        <v>16345</v>
      </c>
      <c r="G357" s="944" t="s">
        <v>7719</v>
      </c>
      <c r="H357" s="944">
        <v>2002</v>
      </c>
      <c r="I357" s="944" t="s">
        <v>7720</v>
      </c>
      <c r="J357" s="955">
        <v>105201</v>
      </c>
      <c r="K357" s="949" t="s">
        <v>939</v>
      </c>
      <c r="L357" s="944" t="s">
        <v>7721</v>
      </c>
      <c r="M357" s="944" t="s">
        <v>7722</v>
      </c>
      <c r="N357" s="944" t="s">
        <v>7723</v>
      </c>
      <c r="O357" s="944" t="s">
        <v>7724</v>
      </c>
      <c r="P357" s="944" t="s">
        <v>7725</v>
      </c>
      <c r="Q357" s="947" t="s">
        <v>7726</v>
      </c>
      <c r="R357" s="947">
        <v>0</v>
      </c>
      <c r="S357" s="947">
        <v>35</v>
      </c>
      <c r="T357" s="947">
        <v>30</v>
      </c>
      <c r="U357" s="947">
        <v>10</v>
      </c>
      <c r="V357" s="958">
        <v>55</v>
      </c>
      <c r="W357" s="952">
        <v>100</v>
      </c>
      <c r="X357" s="112" t="s">
        <v>7727</v>
      </c>
      <c r="Y357" s="948">
        <v>6</v>
      </c>
      <c r="Z357" s="948">
        <v>4</v>
      </c>
      <c r="AA357" s="948">
        <v>7</v>
      </c>
      <c r="AB357" s="949" t="s">
        <v>7728</v>
      </c>
      <c r="AC357" s="949" t="s">
        <v>939</v>
      </c>
      <c r="AD357" s="949" t="s">
        <v>7729</v>
      </c>
      <c r="AE357" s="949" t="s">
        <v>7730</v>
      </c>
      <c r="AF357" s="952">
        <v>65</v>
      </c>
      <c r="AG357" s="956" t="s">
        <v>7731</v>
      </c>
      <c r="AH357" s="952" t="s">
        <v>7732</v>
      </c>
      <c r="AI357" s="952">
        <v>35</v>
      </c>
      <c r="AJ357" s="952" t="s">
        <v>7733</v>
      </c>
      <c r="AK357" s="952" t="s">
        <v>7734</v>
      </c>
      <c r="AL357" s="952">
        <v>20</v>
      </c>
      <c r="AM357" s="952" t="s">
        <v>7735</v>
      </c>
      <c r="AN357" s="952" t="s">
        <v>7736</v>
      </c>
      <c r="AO357" s="952">
        <v>10</v>
      </c>
      <c r="AP357" s="952"/>
      <c r="AQ357" s="952"/>
      <c r="AR357" s="952"/>
      <c r="AS357" s="952"/>
      <c r="AT357" s="952"/>
      <c r="AU357" s="956"/>
      <c r="AV357" s="952"/>
      <c r="AW357" s="952"/>
      <c r="AX357" s="952"/>
    </row>
    <row r="358" spans="1:50" s="957" customFormat="1" ht="49.95" customHeight="1" x14ac:dyDescent="0.25">
      <c r="A358" s="949">
        <v>381</v>
      </c>
      <c r="B358" s="954" t="s">
        <v>7679</v>
      </c>
      <c r="C358" s="949">
        <v>20</v>
      </c>
      <c r="D358" s="949"/>
      <c r="E358" s="949" t="s">
        <v>7737</v>
      </c>
      <c r="F358" s="845">
        <v>28143</v>
      </c>
      <c r="G358" s="944" t="s">
        <v>7738</v>
      </c>
      <c r="H358" s="944" t="s">
        <v>7739</v>
      </c>
      <c r="I358" s="944" t="s">
        <v>7740</v>
      </c>
      <c r="J358" s="955">
        <v>107800</v>
      </c>
      <c r="K358" s="949" t="s">
        <v>939</v>
      </c>
      <c r="L358" s="944" t="s">
        <v>7741</v>
      </c>
      <c r="M358" s="944" t="s">
        <v>7742</v>
      </c>
      <c r="N358" s="944" t="s">
        <v>7743</v>
      </c>
      <c r="O358" s="944" t="s">
        <v>7744</v>
      </c>
      <c r="P358" s="944" t="s">
        <v>7745</v>
      </c>
      <c r="Q358" s="947" t="s">
        <v>7716</v>
      </c>
      <c r="R358" s="947">
        <v>0</v>
      </c>
      <c r="S358" s="947" t="s">
        <v>7746</v>
      </c>
      <c r="T358" s="947" t="s">
        <v>7747</v>
      </c>
      <c r="U358" s="947" t="s">
        <v>7748</v>
      </c>
      <c r="V358" s="958">
        <v>60</v>
      </c>
      <c r="W358" s="952">
        <v>100</v>
      </c>
      <c r="X358" s="952" t="s">
        <v>7749</v>
      </c>
      <c r="Y358" s="952" t="s">
        <v>277</v>
      </c>
      <c r="Z358" s="952" t="s">
        <v>330</v>
      </c>
      <c r="AA358" s="952" t="s">
        <v>335</v>
      </c>
      <c r="AB358" s="949">
        <v>4</v>
      </c>
      <c r="AC358" s="949" t="s">
        <v>939</v>
      </c>
      <c r="AD358" s="949" t="s">
        <v>7750</v>
      </c>
      <c r="AE358" s="949" t="s">
        <v>7730</v>
      </c>
      <c r="AF358" s="952">
        <v>0</v>
      </c>
      <c r="AG358" s="959" t="s">
        <v>7751</v>
      </c>
      <c r="AH358" s="952" t="s">
        <v>7752</v>
      </c>
      <c r="AI358" s="952"/>
      <c r="AJ358" s="952" t="s">
        <v>7753</v>
      </c>
      <c r="AK358" s="952" t="s">
        <v>7754</v>
      </c>
      <c r="AL358" s="952"/>
      <c r="AM358" s="952"/>
      <c r="AN358" s="952"/>
      <c r="AO358" s="952"/>
      <c r="AP358" s="952"/>
      <c r="AQ358" s="952"/>
      <c r="AR358" s="952"/>
      <c r="AS358" s="952"/>
      <c r="AT358" s="952"/>
      <c r="AU358" s="956"/>
      <c r="AV358" s="952"/>
      <c r="AW358" s="952"/>
      <c r="AX358" s="952"/>
    </row>
    <row r="359" spans="1:50" s="957" customFormat="1" ht="49.95" customHeight="1" x14ac:dyDescent="0.25">
      <c r="A359" s="949">
        <v>381</v>
      </c>
      <c r="B359" s="954" t="s">
        <v>7679</v>
      </c>
      <c r="C359" s="949">
        <v>29</v>
      </c>
      <c r="D359" s="949"/>
      <c r="E359" s="949" t="s">
        <v>7755</v>
      </c>
      <c r="F359" s="944">
        <v>10331</v>
      </c>
      <c r="G359" s="944" t="s">
        <v>7756</v>
      </c>
      <c r="H359" s="944">
        <v>2002</v>
      </c>
      <c r="I359" s="944" t="s">
        <v>7757</v>
      </c>
      <c r="J359" s="955">
        <v>96075</v>
      </c>
      <c r="K359" s="949" t="s">
        <v>939</v>
      </c>
      <c r="L359" s="944" t="s">
        <v>7758</v>
      </c>
      <c r="M359" s="944" t="s">
        <v>7759</v>
      </c>
      <c r="N359" s="944" t="s">
        <v>7760</v>
      </c>
      <c r="O359" s="944" t="s">
        <v>7761</v>
      </c>
      <c r="P359" s="944" t="s">
        <v>7762</v>
      </c>
      <c r="Q359" s="960" t="s">
        <v>7763</v>
      </c>
      <c r="R359" s="955">
        <v>0</v>
      </c>
      <c r="S359" s="960">
        <v>5000</v>
      </c>
      <c r="T359" s="960" t="s">
        <v>7716</v>
      </c>
      <c r="U359" s="960" t="s">
        <v>7763</v>
      </c>
      <c r="V359" s="952"/>
      <c r="W359" s="952">
        <v>100</v>
      </c>
      <c r="X359" s="112" t="s">
        <v>7764</v>
      </c>
      <c r="Y359" s="948">
        <v>1</v>
      </c>
      <c r="Z359" s="948">
        <v>4</v>
      </c>
      <c r="AA359" s="948">
        <v>3</v>
      </c>
      <c r="AB359" s="949">
        <v>17.62</v>
      </c>
      <c r="AC359" s="949" t="s">
        <v>939</v>
      </c>
      <c r="AD359" s="949"/>
      <c r="AE359" s="949" t="s">
        <v>7730</v>
      </c>
      <c r="AF359" s="952">
        <v>2.5</v>
      </c>
      <c r="AG359" s="956" t="s">
        <v>7765</v>
      </c>
      <c r="AH359" s="952" t="s">
        <v>6580</v>
      </c>
      <c r="AI359" s="952">
        <v>2.5</v>
      </c>
      <c r="AJ359" s="952"/>
      <c r="AK359" s="952"/>
      <c r="AL359" s="952"/>
      <c r="AM359" s="952"/>
      <c r="AN359" s="952"/>
      <c r="AO359" s="952"/>
      <c r="AP359" s="952"/>
      <c r="AQ359" s="952"/>
      <c r="AR359" s="952"/>
      <c r="AS359" s="952"/>
      <c r="AT359" s="952"/>
      <c r="AU359" s="956"/>
      <c r="AV359" s="952"/>
      <c r="AW359" s="952"/>
      <c r="AX359" s="952"/>
    </row>
    <row r="360" spans="1:50" s="957" customFormat="1" ht="49.95" customHeight="1" x14ac:dyDescent="0.25">
      <c r="A360" s="949">
        <v>381</v>
      </c>
      <c r="B360" s="954" t="s">
        <v>7679</v>
      </c>
      <c r="C360" s="949">
        <v>15</v>
      </c>
      <c r="D360" s="949"/>
      <c r="E360" s="949" t="s">
        <v>7766</v>
      </c>
      <c r="F360" s="944" t="s">
        <v>7767</v>
      </c>
      <c r="G360" s="944" t="s">
        <v>7768</v>
      </c>
      <c r="H360" s="944">
        <v>2002</v>
      </c>
      <c r="I360" s="944" t="s">
        <v>7769</v>
      </c>
      <c r="J360" s="955">
        <v>107426</v>
      </c>
      <c r="K360" s="949" t="s">
        <v>939</v>
      </c>
      <c r="L360" s="944" t="s">
        <v>7770</v>
      </c>
      <c r="M360" s="944" t="s">
        <v>7771</v>
      </c>
      <c r="N360" s="961" t="s">
        <v>7772</v>
      </c>
      <c r="O360" s="944" t="s">
        <v>7773</v>
      </c>
      <c r="P360" s="944" t="s">
        <v>7774</v>
      </c>
      <c r="Q360" s="947" t="s">
        <v>7775</v>
      </c>
      <c r="R360" s="947">
        <v>0</v>
      </c>
      <c r="S360" s="947">
        <v>730</v>
      </c>
      <c r="T360" s="947">
        <v>104</v>
      </c>
      <c r="U360" s="947">
        <v>834</v>
      </c>
      <c r="V360" s="952">
        <v>70</v>
      </c>
      <c r="W360" s="952">
        <v>100</v>
      </c>
      <c r="X360" s="952"/>
      <c r="Y360" s="948"/>
      <c r="Z360" s="948"/>
      <c r="AA360" s="948"/>
      <c r="AB360" s="949"/>
      <c r="AC360" s="949"/>
      <c r="AD360" s="949"/>
      <c r="AE360" s="949" t="s">
        <v>7730</v>
      </c>
      <c r="AF360" s="952">
        <v>40</v>
      </c>
      <c r="AG360" s="956" t="s">
        <v>7735</v>
      </c>
      <c r="AH360" s="952" t="s">
        <v>7776</v>
      </c>
      <c r="AI360" s="952">
        <v>100</v>
      </c>
      <c r="AJ360" s="952"/>
      <c r="AK360" s="952"/>
      <c r="AL360" s="952"/>
      <c r="AM360" s="952"/>
      <c r="AN360" s="952"/>
      <c r="AO360" s="952"/>
      <c r="AP360" s="952"/>
      <c r="AQ360" s="952"/>
      <c r="AR360" s="952"/>
      <c r="AS360" s="952"/>
      <c r="AT360" s="952"/>
      <c r="AU360" s="956"/>
      <c r="AV360" s="952"/>
      <c r="AW360" s="952"/>
      <c r="AX360" s="952"/>
    </row>
    <row r="361" spans="1:50" s="957" customFormat="1" ht="49.95" customHeight="1" x14ac:dyDescent="0.25">
      <c r="A361" s="949">
        <v>381</v>
      </c>
      <c r="B361" s="954" t="s">
        <v>7679</v>
      </c>
      <c r="C361" s="949">
        <v>52</v>
      </c>
      <c r="D361" s="949"/>
      <c r="E361" s="949" t="s">
        <v>7777</v>
      </c>
      <c r="F361" s="944">
        <v>13229</v>
      </c>
      <c r="G361" s="944" t="s">
        <v>7778</v>
      </c>
      <c r="H361" s="944">
        <v>2002</v>
      </c>
      <c r="I361" s="944" t="s">
        <v>7779</v>
      </c>
      <c r="J361" s="955">
        <v>72727</v>
      </c>
      <c r="K361" s="949" t="s">
        <v>939</v>
      </c>
      <c r="L361" s="944"/>
      <c r="M361" s="944"/>
      <c r="N361" s="944" t="s">
        <v>7780</v>
      </c>
      <c r="O361" s="944" t="s">
        <v>7781</v>
      </c>
      <c r="P361" s="944" t="s">
        <v>7782</v>
      </c>
      <c r="Q361" s="947">
        <f>+U361</f>
        <v>0</v>
      </c>
      <c r="R361" s="947">
        <v>0</v>
      </c>
      <c r="S361" s="947">
        <v>0</v>
      </c>
      <c r="T361" s="947">
        <v>0</v>
      </c>
      <c r="U361" s="947">
        <f>+R361</f>
        <v>0</v>
      </c>
      <c r="V361" s="952"/>
      <c r="W361" s="952">
        <v>100</v>
      </c>
      <c r="X361" s="952"/>
      <c r="Y361" s="948"/>
      <c r="Z361" s="948"/>
      <c r="AA361" s="948"/>
      <c r="AB361" s="949"/>
      <c r="AC361" s="949"/>
      <c r="AD361" s="949"/>
      <c r="AE361" s="949" t="s">
        <v>7730</v>
      </c>
      <c r="AF361" s="952">
        <v>0</v>
      </c>
      <c r="AG361" s="956"/>
      <c r="AH361" s="952"/>
      <c r="AI361" s="952">
        <v>0</v>
      </c>
      <c r="AJ361" s="952"/>
      <c r="AK361" s="952"/>
      <c r="AL361" s="952"/>
      <c r="AM361" s="952"/>
      <c r="AN361" s="952"/>
      <c r="AO361" s="952"/>
      <c r="AP361" s="952"/>
      <c r="AQ361" s="952"/>
      <c r="AR361" s="952"/>
      <c r="AS361" s="952"/>
      <c r="AT361" s="952"/>
      <c r="AU361" s="956"/>
      <c r="AV361" s="952"/>
      <c r="AW361" s="952"/>
      <c r="AX361" s="952"/>
    </row>
    <row r="362" spans="1:50" s="957" customFormat="1" ht="49.95" customHeight="1" x14ac:dyDescent="0.25">
      <c r="A362" s="949">
        <v>381</v>
      </c>
      <c r="B362" s="954" t="s">
        <v>7679</v>
      </c>
      <c r="C362" s="949">
        <v>1</v>
      </c>
      <c r="D362" s="949"/>
      <c r="E362" s="949" t="s">
        <v>7783</v>
      </c>
      <c r="F362" s="944">
        <v>13310</v>
      </c>
      <c r="G362" s="944" t="s">
        <v>7784</v>
      </c>
      <c r="H362" s="944">
        <v>2003</v>
      </c>
      <c r="I362" s="944" t="s">
        <v>7785</v>
      </c>
      <c r="J362" s="955">
        <v>41062</v>
      </c>
      <c r="K362" s="949" t="s">
        <v>939</v>
      </c>
      <c r="L362" s="962" t="s">
        <v>7786</v>
      </c>
      <c r="M362" s="962" t="s">
        <v>7787</v>
      </c>
      <c r="N362" s="962" t="s">
        <v>7788</v>
      </c>
      <c r="O362" s="962" t="s">
        <v>7789</v>
      </c>
      <c r="P362" s="944">
        <v>851</v>
      </c>
      <c r="Q362" s="947" t="s">
        <v>7790</v>
      </c>
      <c r="R362" s="947" t="s">
        <v>7791</v>
      </c>
      <c r="S362" s="947" t="s">
        <v>7792</v>
      </c>
      <c r="T362" s="947" t="s">
        <v>7793</v>
      </c>
      <c r="U362" s="947" t="s">
        <v>7794</v>
      </c>
      <c r="V362" s="952">
        <v>30</v>
      </c>
      <c r="W362" s="952">
        <v>100</v>
      </c>
      <c r="X362" s="952"/>
      <c r="Y362" s="948"/>
      <c r="Z362" s="948"/>
      <c r="AA362" s="948"/>
      <c r="AB362" s="949"/>
      <c r="AC362" s="949"/>
      <c r="AD362" s="949"/>
      <c r="AE362" s="949" t="s">
        <v>7730</v>
      </c>
      <c r="AF362" s="952">
        <v>30</v>
      </c>
      <c r="AG362" s="959" t="s">
        <v>7795</v>
      </c>
      <c r="AH362" s="952" t="s">
        <v>7796</v>
      </c>
      <c r="AI362" s="952">
        <v>10</v>
      </c>
      <c r="AJ362" s="963" t="s">
        <v>7797</v>
      </c>
      <c r="AK362" s="952" t="s">
        <v>7783</v>
      </c>
      <c r="AL362" s="952">
        <v>20</v>
      </c>
      <c r="AM362" s="963"/>
      <c r="AN362" s="952"/>
      <c r="AO362" s="952"/>
      <c r="AP362" s="952"/>
      <c r="AQ362" s="952"/>
      <c r="AR362" s="952"/>
      <c r="AS362" s="952"/>
      <c r="AT362" s="952"/>
      <c r="AU362" s="956"/>
      <c r="AV362" s="952"/>
      <c r="AW362" s="952"/>
      <c r="AX362" s="952"/>
    </row>
    <row r="363" spans="1:50" s="957" customFormat="1" ht="49.95" customHeight="1" x14ac:dyDescent="0.25">
      <c r="A363" s="949">
        <v>381</v>
      </c>
      <c r="B363" s="954" t="s">
        <v>7798</v>
      </c>
      <c r="C363" s="949">
        <v>5</v>
      </c>
      <c r="D363" s="949"/>
      <c r="E363" s="949" t="s">
        <v>7799</v>
      </c>
      <c r="F363" s="944">
        <v>6777</v>
      </c>
      <c r="G363" s="944" t="s">
        <v>7800</v>
      </c>
      <c r="H363" s="944">
        <v>2002</v>
      </c>
      <c r="I363" s="944" t="s">
        <v>7801</v>
      </c>
      <c r="J363" s="955">
        <v>54248</v>
      </c>
      <c r="K363" s="949" t="s">
        <v>939</v>
      </c>
      <c r="L363" s="944" t="s">
        <v>7802</v>
      </c>
      <c r="M363" s="944" t="s">
        <v>7803</v>
      </c>
      <c r="N363" s="944" t="s">
        <v>7804</v>
      </c>
      <c r="O363" s="944" t="s">
        <v>7805</v>
      </c>
      <c r="P363" s="944" t="s">
        <v>7806</v>
      </c>
      <c r="Q363" s="964">
        <v>0</v>
      </c>
      <c r="R363" s="955">
        <v>0</v>
      </c>
      <c r="S363" s="964">
        <v>0</v>
      </c>
      <c r="T363" s="964">
        <v>0</v>
      </c>
      <c r="U363" s="964">
        <v>0</v>
      </c>
      <c r="V363" s="958">
        <v>65</v>
      </c>
      <c r="W363" s="952">
        <v>100</v>
      </c>
      <c r="X363" s="109" t="s">
        <v>7807</v>
      </c>
      <c r="Y363" s="948">
        <v>2</v>
      </c>
      <c r="Z363" s="948">
        <v>2</v>
      </c>
      <c r="AA363" s="948">
        <v>2</v>
      </c>
      <c r="AB363" s="949"/>
      <c r="AC363" s="949" t="s">
        <v>939</v>
      </c>
      <c r="AD363" s="949" t="s">
        <v>7808</v>
      </c>
      <c r="AE363" s="949" t="s">
        <v>7693</v>
      </c>
      <c r="AF363" s="958">
        <v>50</v>
      </c>
      <c r="AG363" s="956" t="s">
        <v>7809</v>
      </c>
      <c r="AH363" s="952" t="s">
        <v>7810</v>
      </c>
      <c r="AI363" s="952">
        <v>25</v>
      </c>
      <c r="AJ363" s="952" t="s">
        <v>7811</v>
      </c>
      <c r="AK363" s="952" t="s">
        <v>7812</v>
      </c>
      <c r="AL363" s="958">
        <v>25</v>
      </c>
      <c r="AM363" s="952"/>
      <c r="AN363" s="952"/>
      <c r="AO363" s="952"/>
      <c r="AP363" s="952"/>
      <c r="AQ363" s="952"/>
      <c r="AR363" s="952"/>
      <c r="AS363" s="952"/>
      <c r="AT363" s="952"/>
      <c r="AU363" s="956"/>
      <c r="AV363" s="952"/>
      <c r="AW363" s="952"/>
      <c r="AX363" s="952"/>
    </row>
    <row r="364" spans="1:50" s="957" customFormat="1" ht="49.95" customHeight="1" x14ac:dyDescent="0.25">
      <c r="A364" s="949">
        <v>381</v>
      </c>
      <c r="B364" s="954" t="s">
        <v>7798</v>
      </c>
      <c r="C364" s="949">
        <v>10</v>
      </c>
      <c r="D364" s="949"/>
      <c r="E364" s="949" t="s">
        <v>7813</v>
      </c>
      <c r="F364" s="944">
        <v>2013</v>
      </c>
      <c r="G364" s="944" t="s">
        <v>7814</v>
      </c>
      <c r="H364" s="944">
        <v>2002</v>
      </c>
      <c r="I364" s="944" t="s">
        <v>7815</v>
      </c>
      <c r="J364" s="955">
        <v>34693</v>
      </c>
      <c r="K364" s="949" t="s">
        <v>1329</v>
      </c>
      <c r="L364" s="944" t="s">
        <v>7816</v>
      </c>
      <c r="M364" s="944" t="s">
        <v>7817</v>
      </c>
      <c r="N364" s="944" t="s">
        <v>7818</v>
      </c>
      <c r="O364" s="944" t="s">
        <v>7819</v>
      </c>
      <c r="P364" s="944"/>
      <c r="Q364" s="947" t="s">
        <v>7820</v>
      </c>
      <c r="R364" s="947">
        <v>0</v>
      </c>
      <c r="S364" s="947" t="s">
        <v>7821</v>
      </c>
      <c r="T364" s="947" t="s">
        <v>7822</v>
      </c>
      <c r="U364" s="947" t="s">
        <v>7820</v>
      </c>
      <c r="V364" s="952"/>
      <c r="W364" s="952">
        <v>100</v>
      </c>
      <c r="X364" s="112" t="s">
        <v>7823</v>
      </c>
      <c r="Y364" s="948">
        <v>3</v>
      </c>
      <c r="Z364" s="948">
        <v>4</v>
      </c>
      <c r="AA364" s="948">
        <v>7</v>
      </c>
      <c r="AB364" s="949">
        <v>4</v>
      </c>
      <c r="AC364" s="949" t="s">
        <v>1329</v>
      </c>
      <c r="AD364" s="949" t="s">
        <v>7692</v>
      </c>
      <c r="AE364" s="949" t="s">
        <v>7730</v>
      </c>
      <c r="AF364" s="958">
        <v>90</v>
      </c>
      <c r="AG364" s="956" t="s">
        <v>1755</v>
      </c>
      <c r="AH364" s="952" t="s">
        <v>7824</v>
      </c>
      <c r="AI364" s="965">
        <v>0.4</v>
      </c>
      <c r="AJ364" s="952" t="s">
        <v>7825</v>
      </c>
      <c r="AK364" s="952" t="s">
        <v>7826</v>
      </c>
      <c r="AL364" s="958">
        <v>40</v>
      </c>
      <c r="AM364" s="952"/>
      <c r="AN364" s="952"/>
      <c r="AO364" s="952"/>
      <c r="AP364" s="952"/>
      <c r="AQ364" s="952"/>
      <c r="AR364" s="952"/>
      <c r="AS364" s="952"/>
      <c r="AT364" s="952"/>
      <c r="AU364" s="956"/>
      <c r="AV364" s="952"/>
      <c r="AW364" s="952"/>
      <c r="AX364" s="952"/>
    </row>
    <row r="365" spans="1:50" s="953" customFormat="1" ht="49.95" customHeight="1" x14ac:dyDescent="0.25">
      <c r="A365" s="949">
        <v>381</v>
      </c>
      <c r="B365" s="944" t="s">
        <v>7679</v>
      </c>
      <c r="C365" s="949">
        <v>30</v>
      </c>
      <c r="D365" s="949"/>
      <c r="E365" s="949" t="s">
        <v>7827</v>
      </c>
      <c r="F365" s="944">
        <v>6013</v>
      </c>
      <c r="G365" s="944" t="s">
        <v>7828</v>
      </c>
      <c r="H365" s="944">
        <v>2005</v>
      </c>
      <c r="I365" s="944" t="s">
        <v>7829</v>
      </c>
      <c r="J365" s="955">
        <v>312969.45</v>
      </c>
      <c r="K365" s="949" t="s">
        <v>675</v>
      </c>
      <c r="L365" s="944" t="s">
        <v>7684</v>
      </c>
      <c r="M365" s="944" t="s">
        <v>7685</v>
      </c>
      <c r="N365" s="944" t="s">
        <v>7830</v>
      </c>
      <c r="O365" s="944" t="s">
        <v>7831</v>
      </c>
      <c r="P365" s="944" t="s">
        <v>7832</v>
      </c>
      <c r="Q365" s="946" t="s">
        <v>7833</v>
      </c>
      <c r="R365" s="955">
        <v>0</v>
      </c>
      <c r="S365" s="952"/>
      <c r="T365" s="946" t="s">
        <v>7833</v>
      </c>
      <c r="U365" s="946" t="s">
        <v>7833</v>
      </c>
      <c r="V365" s="952">
        <v>10</v>
      </c>
      <c r="W365" s="952">
        <v>100</v>
      </c>
      <c r="X365" s="112" t="s">
        <v>7691</v>
      </c>
      <c r="Y365" s="948">
        <v>4</v>
      </c>
      <c r="Z365" s="948">
        <v>6</v>
      </c>
      <c r="AA365" s="948">
        <v>1</v>
      </c>
      <c r="AB365" s="949">
        <v>35</v>
      </c>
      <c r="AC365" s="949" t="s">
        <v>675</v>
      </c>
      <c r="AD365" s="949" t="s">
        <v>7692</v>
      </c>
      <c r="AE365" s="949" t="s">
        <v>7730</v>
      </c>
      <c r="AF365" s="952">
        <v>0</v>
      </c>
      <c r="AG365" s="946" t="s">
        <v>7694</v>
      </c>
      <c r="AH365" s="952"/>
      <c r="AI365" s="952">
        <v>80</v>
      </c>
      <c r="AJ365" s="952"/>
      <c r="AK365" s="952"/>
      <c r="AL365" s="952"/>
      <c r="AM365" s="952"/>
      <c r="AN365" s="952"/>
      <c r="AO365" s="952"/>
      <c r="AP365" s="952"/>
      <c r="AQ365" s="952"/>
      <c r="AR365" s="952"/>
      <c r="AS365" s="952"/>
      <c r="AT365" s="952"/>
      <c r="AU365" s="956"/>
      <c r="AV365" s="952"/>
      <c r="AW365" s="952"/>
      <c r="AX365" s="952"/>
    </row>
    <row r="366" spans="1:50" s="957" customFormat="1" ht="49.95" customHeight="1" x14ac:dyDescent="0.25">
      <c r="A366" s="949">
        <v>381</v>
      </c>
      <c r="B366" s="954" t="s">
        <v>7679</v>
      </c>
      <c r="C366" s="949">
        <v>20</v>
      </c>
      <c r="D366" s="949"/>
      <c r="E366" s="949" t="s">
        <v>7737</v>
      </c>
      <c r="F366" s="845">
        <v>28143</v>
      </c>
      <c r="G366" s="944" t="s">
        <v>7834</v>
      </c>
      <c r="H366" s="944">
        <v>2005</v>
      </c>
      <c r="I366" s="944" t="s">
        <v>7835</v>
      </c>
      <c r="J366" s="955">
        <v>133707</v>
      </c>
      <c r="K366" s="949" t="s">
        <v>675</v>
      </c>
      <c r="L366" s="944" t="s">
        <v>7741</v>
      </c>
      <c r="M366" s="944" t="s">
        <v>7742</v>
      </c>
      <c r="N366" s="944" t="s">
        <v>7836</v>
      </c>
      <c r="O366" s="944" t="s">
        <v>7837</v>
      </c>
      <c r="P366" s="944" t="s">
        <v>7838</v>
      </c>
      <c r="Q366" s="947" t="s">
        <v>7839</v>
      </c>
      <c r="R366" s="947">
        <v>0</v>
      </c>
      <c r="S366" s="947" t="s">
        <v>7840</v>
      </c>
      <c r="T366" s="947" t="s">
        <v>7841</v>
      </c>
      <c r="U366" s="947" t="s">
        <v>7839</v>
      </c>
      <c r="V366" s="958">
        <v>60</v>
      </c>
      <c r="W366" s="952">
        <v>100</v>
      </c>
      <c r="X366" s="952" t="s">
        <v>7749</v>
      </c>
      <c r="Y366" s="948" t="s">
        <v>277</v>
      </c>
      <c r="Z366" s="948" t="s">
        <v>330</v>
      </c>
      <c r="AA366" s="948" t="s">
        <v>43</v>
      </c>
      <c r="AB366" s="949">
        <v>4</v>
      </c>
      <c r="AC366" s="949" t="s">
        <v>675</v>
      </c>
      <c r="AD366" s="949" t="s">
        <v>7750</v>
      </c>
      <c r="AE366" s="949" t="s">
        <v>7730</v>
      </c>
      <c r="AF366" s="952">
        <v>0</v>
      </c>
      <c r="AG366" s="963" t="s">
        <v>7753</v>
      </c>
      <c r="AH366" s="952" t="s">
        <v>7754</v>
      </c>
      <c r="AI366" s="952">
        <v>0</v>
      </c>
      <c r="AJ366" s="963"/>
      <c r="AK366" s="952"/>
      <c r="AL366" s="952"/>
      <c r="AM366" s="963"/>
      <c r="AN366" s="952"/>
      <c r="AO366" s="952"/>
      <c r="AP366" s="963"/>
      <c r="AQ366" s="952"/>
      <c r="AR366" s="952"/>
      <c r="AS366" s="952"/>
      <c r="AT366" s="952"/>
      <c r="AU366" s="956"/>
      <c r="AV366" s="952"/>
      <c r="AW366" s="952"/>
      <c r="AX366" s="952"/>
    </row>
    <row r="367" spans="1:50" s="957" customFormat="1" ht="49.95" customHeight="1" x14ac:dyDescent="0.25">
      <c r="A367" s="949">
        <v>381</v>
      </c>
      <c r="B367" s="954" t="s">
        <v>7679</v>
      </c>
      <c r="C367" s="949">
        <v>32</v>
      </c>
      <c r="D367" s="949"/>
      <c r="E367" s="949" t="s">
        <v>7842</v>
      </c>
      <c r="F367" s="944">
        <v>15666</v>
      </c>
      <c r="G367" s="944" t="s">
        <v>7843</v>
      </c>
      <c r="H367" s="944">
        <v>2005</v>
      </c>
      <c r="I367" s="944" t="s">
        <v>7844</v>
      </c>
      <c r="J367" s="955">
        <v>208646</v>
      </c>
      <c r="K367" s="949" t="s">
        <v>675</v>
      </c>
      <c r="L367" s="944" t="s">
        <v>6574</v>
      </c>
      <c r="M367" s="944" t="s">
        <v>6575</v>
      </c>
      <c r="N367" s="944" t="s">
        <v>7845</v>
      </c>
      <c r="O367" s="944" t="s">
        <v>7846</v>
      </c>
      <c r="P367" s="944" t="s">
        <v>7847</v>
      </c>
      <c r="Q367" s="947" t="s">
        <v>7848</v>
      </c>
      <c r="R367" s="947">
        <v>0</v>
      </c>
      <c r="S367" s="947">
        <v>6000</v>
      </c>
      <c r="T367" s="947">
        <v>18000</v>
      </c>
      <c r="U367" s="947">
        <f>+R367+S367+T367</f>
        <v>24000</v>
      </c>
      <c r="V367" s="952">
        <v>100</v>
      </c>
      <c r="W367" s="952">
        <v>100</v>
      </c>
      <c r="X367" s="112" t="s">
        <v>7711</v>
      </c>
      <c r="Y367" s="952" t="s">
        <v>7849</v>
      </c>
      <c r="Z367" s="952" t="s">
        <v>7850</v>
      </c>
      <c r="AA367" s="952" t="s">
        <v>7851</v>
      </c>
      <c r="AB367" s="949" t="s">
        <v>7852</v>
      </c>
      <c r="AC367" s="949"/>
      <c r="AD367" s="949" t="s">
        <v>7853</v>
      </c>
      <c r="AE367" s="949" t="s">
        <v>7693</v>
      </c>
      <c r="AF367" s="952">
        <v>100</v>
      </c>
      <c r="AG367" s="956" t="s">
        <v>7717</v>
      </c>
      <c r="AH367" s="952"/>
      <c r="AI367" s="952">
        <v>90</v>
      </c>
      <c r="AJ367" s="963" t="s">
        <v>7854</v>
      </c>
      <c r="AK367" s="952"/>
      <c r="AL367" s="952">
        <v>10</v>
      </c>
      <c r="AM367" s="963"/>
      <c r="AN367" s="952"/>
      <c r="AO367" s="952"/>
      <c r="AP367" s="963"/>
      <c r="AQ367" s="952"/>
      <c r="AR367" s="952"/>
      <c r="AS367" s="952"/>
      <c r="AT367" s="952"/>
      <c r="AU367" s="956"/>
      <c r="AV367" s="952"/>
      <c r="AW367" s="952"/>
      <c r="AX367" s="952"/>
    </row>
    <row r="368" spans="1:50" s="957" customFormat="1" ht="49.95" customHeight="1" x14ac:dyDescent="0.25">
      <c r="A368" s="949">
        <v>381</v>
      </c>
      <c r="B368" s="954" t="s">
        <v>7798</v>
      </c>
      <c r="C368" s="949">
        <v>10</v>
      </c>
      <c r="D368" s="949"/>
      <c r="E368" s="949" t="s">
        <v>7813</v>
      </c>
      <c r="F368" s="944">
        <v>2013</v>
      </c>
      <c r="G368" s="944" t="s">
        <v>7855</v>
      </c>
      <c r="H368" s="944">
        <v>2005</v>
      </c>
      <c r="I368" s="944"/>
      <c r="J368" s="955" t="s">
        <v>7856</v>
      </c>
      <c r="K368" s="949" t="s">
        <v>675</v>
      </c>
      <c r="L368" s="944" t="s">
        <v>7816</v>
      </c>
      <c r="M368" s="944" t="s">
        <v>7817</v>
      </c>
      <c r="N368" s="944" t="s">
        <v>7857</v>
      </c>
      <c r="O368" s="944" t="s">
        <v>7858</v>
      </c>
      <c r="P368" s="944" t="s">
        <v>7859</v>
      </c>
      <c r="Q368" s="947" t="s">
        <v>7860</v>
      </c>
      <c r="R368" s="947">
        <v>0</v>
      </c>
      <c r="S368" s="947" t="s">
        <v>7861</v>
      </c>
      <c r="T368" s="947" t="s">
        <v>7747</v>
      </c>
      <c r="U368" s="947" t="s">
        <v>7860</v>
      </c>
      <c r="V368" s="952"/>
      <c r="W368" s="952">
        <v>100</v>
      </c>
      <c r="X368" s="112" t="s">
        <v>7823</v>
      </c>
      <c r="Y368" s="948">
        <v>3</v>
      </c>
      <c r="Z368" s="948">
        <v>4</v>
      </c>
      <c r="AA368" s="948">
        <v>7</v>
      </c>
      <c r="AB368" s="949">
        <v>4</v>
      </c>
      <c r="AC368" s="949" t="s">
        <v>675</v>
      </c>
      <c r="AD368" s="949" t="s">
        <v>7853</v>
      </c>
      <c r="AE368" s="949" t="s">
        <v>7730</v>
      </c>
      <c r="AF368" s="958">
        <v>90</v>
      </c>
      <c r="AG368" s="956" t="s">
        <v>1755</v>
      </c>
      <c r="AH368" s="952" t="s">
        <v>7862</v>
      </c>
      <c r="AI368" s="965">
        <v>0.9</v>
      </c>
      <c r="AJ368" s="952"/>
      <c r="AK368" s="952"/>
      <c r="AL368" s="952"/>
      <c r="AM368" s="952"/>
      <c r="AN368" s="952"/>
      <c r="AO368" s="952"/>
      <c r="AP368" s="952"/>
      <c r="AQ368" s="952"/>
      <c r="AR368" s="952"/>
      <c r="AS368" s="952"/>
      <c r="AT368" s="952"/>
      <c r="AU368" s="956"/>
      <c r="AV368" s="952"/>
      <c r="AW368" s="952"/>
      <c r="AX368" s="952"/>
    </row>
    <row r="369" spans="1:50" s="957" customFormat="1" ht="49.95" customHeight="1" x14ac:dyDescent="0.25">
      <c r="A369" s="949">
        <v>381</v>
      </c>
      <c r="B369" s="954" t="s">
        <v>7679</v>
      </c>
      <c r="C369" s="949">
        <v>4</v>
      </c>
      <c r="D369" s="949"/>
      <c r="E369" s="949" t="s">
        <v>7863</v>
      </c>
      <c r="F369" s="944">
        <v>8279</v>
      </c>
      <c r="G369" s="944" t="s">
        <v>7864</v>
      </c>
      <c r="H369" s="944">
        <v>2005</v>
      </c>
      <c r="I369" s="944" t="s">
        <v>7865</v>
      </c>
      <c r="J369" s="955">
        <v>101110</v>
      </c>
      <c r="K369" s="949" t="s">
        <v>675</v>
      </c>
      <c r="L369" s="944" t="s">
        <v>7866</v>
      </c>
      <c r="M369" s="944" t="s">
        <v>7867</v>
      </c>
      <c r="N369" s="944" t="s">
        <v>7868</v>
      </c>
      <c r="O369" s="944" t="s">
        <v>7869</v>
      </c>
      <c r="P369" s="944" t="s">
        <v>7870</v>
      </c>
      <c r="Q369" s="947" t="s">
        <v>7871</v>
      </c>
      <c r="R369" s="947">
        <v>0</v>
      </c>
      <c r="S369" s="947"/>
      <c r="T369" s="947"/>
      <c r="U369" s="947" t="s">
        <v>7871</v>
      </c>
      <c r="V369" s="952">
        <v>0</v>
      </c>
      <c r="W369" s="952">
        <v>100</v>
      </c>
      <c r="X369" s="952" t="s">
        <v>7872</v>
      </c>
      <c r="Y369" s="952" t="s">
        <v>7873</v>
      </c>
      <c r="Z369" s="952" t="s">
        <v>7874</v>
      </c>
      <c r="AA369" s="952" t="s">
        <v>7875</v>
      </c>
      <c r="AB369" s="949">
        <v>11</v>
      </c>
      <c r="AC369" s="949" t="s">
        <v>675</v>
      </c>
      <c r="AD369" s="949" t="s">
        <v>7876</v>
      </c>
      <c r="AE369" s="949" t="s">
        <v>7730</v>
      </c>
      <c r="AF369" s="952">
        <v>0</v>
      </c>
      <c r="AG369" s="956" t="s">
        <v>7877</v>
      </c>
      <c r="AH369" s="952" t="s">
        <v>7695</v>
      </c>
      <c r="AI369" s="958">
        <v>5</v>
      </c>
      <c r="AJ369" s="952"/>
      <c r="AK369" s="952"/>
      <c r="AL369" s="952"/>
      <c r="AM369" s="952"/>
      <c r="AN369" s="952"/>
      <c r="AO369" s="952"/>
      <c r="AP369" s="952"/>
      <c r="AQ369" s="952"/>
      <c r="AR369" s="952"/>
      <c r="AS369" s="952"/>
      <c r="AT369" s="952"/>
      <c r="AU369" s="956"/>
      <c r="AV369" s="952"/>
      <c r="AW369" s="952"/>
      <c r="AX369" s="952"/>
    </row>
    <row r="370" spans="1:50" s="957" customFormat="1" ht="49.95" customHeight="1" x14ac:dyDescent="0.25">
      <c r="A370" s="966">
        <v>381</v>
      </c>
      <c r="B370" s="967" t="s">
        <v>7679</v>
      </c>
      <c r="C370" s="966">
        <v>29</v>
      </c>
      <c r="D370" s="966"/>
      <c r="E370" s="966" t="s">
        <v>7755</v>
      </c>
      <c r="F370" s="966">
        <v>10331</v>
      </c>
      <c r="G370" s="966" t="s">
        <v>7878</v>
      </c>
      <c r="H370" s="966">
        <v>2004</v>
      </c>
      <c r="I370" s="966" t="s">
        <v>7879</v>
      </c>
      <c r="J370" s="955">
        <v>29472.78</v>
      </c>
      <c r="K370" s="966" t="s">
        <v>675</v>
      </c>
      <c r="L370" s="966" t="s">
        <v>7880</v>
      </c>
      <c r="M370" s="966" t="s">
        <v>7759</v>
      </c>
      <c r="N370" s="962" t="s">
        <v>7881</v>
      </c>
      <c r="O370" s="962" t="s">
        <v>7882</v>
      </c>
      <c r="P370" s="944" t="s">
        <v>7883</v>
      </c>
      <c r="Q370" s="960" t="s">
        <v>7884</v>
      </c>
      <c r="R370" s="955">
        <v>0</v>
      </c>
      <c r="S370" s="960">
        <v>500</v>
      </c>
      <c r="T370" s="960" t="s">
        <v>7885</v>
      </c>
      <c r="U370" s="960" t="s">
        <v>7886</v>
      </c>
      <c r="V370" s="952"/>
      <c r="W370" s="952">
        <v>100</v>
      </c>
      <c r="X370" s="952" t="s">
        <v>7764</v>
      </c>
      <c r="Y370" s="948">
        <v>3</v>
      </c>
      <c r="Z370" s="948">
        <v>4</v>
      </c>
      <c r="AA370" s="948">
        <v>7</v>
      </c>
      <c r="AB370" s="949">
        <v>17</v>
      </c>
      <c r="AC370" s="949" t="s">
        <v>675</v>
      </c>
      <c r="AD370" s="949"/>
      <c r="AE370" s="949" t="s">
        <v>7730</v>
      </c>
      <c r="AF370" s="952">
        <v>5</v>
      </c>
      <c r="AG370" s="956" t="s">
        <v>7765</v>
      </c>
      <c r="AH370" s="952" t="s">
        <v>6580</v>
      </c>
      <c r="AI370" s="952">
        <v>5</v>
      </c>
      <c r="AJ370" s="952"/>
      <c r="AK370" s="952"/>
      <c r="AL370" s="952"/>
      <c r="AM370" s="952"/>
      <c r="AN370" s="952"/>
      <c r="AO370" s="952"/>
      <c r="AP370" s="952"/>
      <c r="AQ370" s="952"/>
      <c r="AR370" s="952"/>
      <c r="AS370" s="952"/>
      <c r="AT370" s="952"/>
      <c r="AU370" s="956"/>
      <c r="AV370" s="952"/>
      <c r="AW370" s="952"/>
      <c r="AX370" s="952"/>
    </row>
    <row r="371" spans="1:50" s="957" customFormat="1" ht="49.95" customHeight="1" x14ac:dyDescent="0.25">
      <c r="A371" s="966">
        <v>381</v>
      </c>
      <c r="B371" s="967" t="s">
        <v>7679</v>
      </c>
      <c r="C371" s="966">
        <v>29</v>
      </c>
      <c r="D371" s="966"/>
      <c r="E371" s="966" t="s">
        <v>7755</v>
      </c>
      <c r="F371" s="966">
        <v>10331</v>
      </c>
      <c r="G371" s="966" t="s">
        <v>7887</v>
      </c>
      <c r="H371" s="966">
        <v>2005</v>
      </c>
      <c r="I371" s="966" t="s">
        <v>7879</v>
      </c>
      <c r="J371" s="955">
        <v>30584.42</v>
      </c>
      <c r="K371" s="966" t="s">
        <v>675</v>
      </c>
      <c r="L371" s="966" t="s">
        <v>7880</v>
      </c>
      <c r="M371" s="966" t="s">
        <v>7759</v>
      </c>
      <c r="N371" s="962" t="s">
        <v>7888</v>
      </c>
      <c r="O371" s="962" t="s">
        <v>7889</v>
      </c>
      <c r="P371" s="944" t="s">
        <v>7890</v>
      </c>
      <c r="Q371" s="960" t="s">
        <v>7891</v>
      </c>
      <c r="R371" s="955">
        <v>0</v>
      </c>
      <c r="S371" s="960">
        <v>1500</v>
      </c>
      <c r="T371" s="960" t="s">
        <v>7885</v>
      </c>
      <c r="U371" s="960" t="s">
        <v>7891</v>
      </c>
      <c r="V371" s="952"/>
      <c r="W371" s="952">
        <v>100</v>
      </c>
      <c r="X371" s="952" t="s">
        <v>7764</v>
      </c>
      <c r="Y371" s="948">
        <v>3</v>
      </c>
      <c r="Z371" s="948">
        <v>4</v>
      </c>
      <c r="AA371" s="948">
        <v>7</v>
      </c>
      <c r="AB371" s="949">
        <v>17</v>
      </c>
      <c r="AC371" s="949" t="s">
        <v>675</v>
      </c>
      <c r="AD371" s="949"/>
      <c r="AE371" s="949" t="s">
        <v>7730</v>
      </c>
      <c r="AF371" s="952">
        <v>10</v>
      </c>
      <c r="AG371" s="956" t="s">
        <v>7765</v>
      </c>
      <c r="AH371" s="952" t="s">
        <v>6580</v>
      </c>
      <c r="AI371" s="952">
        <v>10</v>
      </c>
      <c r="AJ371" s="952"/>
      <c r="AK371" s="952"/>
      <c r="AL371" s="952"/>
      <c r="AM371" s="952"/>
      <c r="AN371" s="952"/>
      <c r="AO371" s="952"/>
      <c r="AP371" s="952"/>
      <c r="AQ371" s="952"/>
      <c r="AR371" s="952"/>
      <c r="AS371" s="952"/>
      <c r="AT371" s="952"/>
      <c r="AU371" s="956"/>
      <c r="AV371" s="952"/>
      <c r="AW371" s="952"/>
      <c r="AX371" s="952"/>
    </row>
    <row r="372" spans="1:50" s="957" customFormat="1" ht="49.95" customHeight="1" x14ac:dyDescent="0.25">
      <c r="A372" s="949">
        <v>381</v>
      </c>
      <c r="B372" s="954" t="s">
        <v>7679</v>
      </c>
      <c r="C372" s="949">
        <v>14</v>
      </c>
      <c r="D372" s="949"/>
      <c r="E372" s="949" t="s">
        <v>7892</v>
      </c>
      <c r="F372" s="944">
        <v>8289</v>
      </c>
      <c r="G372" s="944" t="s">
        <v>7893</v>
      </c>
      <c r="H372" s="944" t="s">
        <v>7894</v>
      </c>
      <c r="I372" s="944" t="s">
        <v>7895</v>
      </c>
      <c r="J372" s="955">
        <v>69097</v>
      </c>
      <c r="K372" s="949" t="s">
        <v>675</v>
      </c>
      <c r="L372" s="944" t="s">
        <v>7896</v>
      </c>
      <c r="M372" s="944" t="s">
        <v>7897</v>
      </c>
      <c r="N372" s="944" t="s">
        <v>7898</v>
      </c>
      <c r="O372" s="944" t="s">
        <v>7899</v>
      </c>
      <c r="P372" s="944" t="s">
        <v>7900</v>
      </c>
      <c r="Q372" s="964">
        <v>0</v>
      </c>
      <c r="R372" s="955">
        <v>0</v>
      </c>
      <c r="S372" s="964">
        <v>0</v>
      </c>
      <c r="T372" s="955">
        <v>0</v>
      </c>
      <c r="U372" s="952">
        <f>+R372+S372+T372</f>
        <v>0</v>
      </c>
      <c r="V372" s="952"/>
      <c r="W372" s="952">
        <v>100</v>
      </c>
      <c r="X372" s="112" t="s">
        <v>7901</v>
      </c>
      <c r="Y372" s="948">
        <v>4</v>
      </c>
      <c r="Z372" s="948">
        <v>6</v>
      </c>
      <c r="AA372" s="952" t="s">
        <v>7902</v>
      </c>
      <c r="AB372" s="949">
        <v>4</v>
      </c>
      <c r="AC372" s="949" t="s">
        <v>675</v>
      </c>
      <c r="AD372" s="949"/>
      <c r="AE372" s="949" t="s">
        <v>7730</v>
      </c>
      <c r="AF372" s="952">
        <v>50</v>
      </c>
      <c r="AG372" s="956" t="s">
        <v>7731</v>
      </c>
      <c r="AH372" s="952" t="s">
        <v>6580</v>
      </c>
      <c r="AI372" s="952">
        <v>25</v>
      </c>
      <c r="AJ372" s="968" t="s">
        <v>7903</v>
      </c>
      <c r="AK372" s="952" t="s">
        <v>6580</v>
      </c>
      <c r="AL372" s="952">
        <v>10</v>
      </c>
      <c r="AM372" s="952" t="s">
        <v>7735</v>
      </c>
      <c r="AN372" s="952" t="s">
        <v>6580</v>
      </c>
      <c r="AO372" s="952">
        <v>15</v>
      </c>
      <c r="AP372" s="968"/>
      <c r="AQ372" s="952"/>
      <c r="AR372" s="952"/>
      <c r="AS372" s="952"/>
      <c r="AT372" s="952"/>
      <c r="AU372" s="956"/>
      <c r="AV372" s="952"/>
      <c r="AW372" s="952"/>
      <c r="AX372" s="952"/>
    </row>
    <row r="373" spans="1:50" s="957" customFormat="1" ht="49.95" customHeight="1" x14ac:dyDescent="0.25">
      <c r="A373" s="949">
        <v>381</v>
      </c>
      <c r="B373" s="954" t="s">
        <v>7679</v>
      </c>
      <c r="C373" s="949">
        <v>5</v>
      </c>
      <c r="D373" s="949"/>
      <c r="E373" s="949" t="s">
        <v>7799</v>
      </c>
      <c r="F373" s="944">
        <v>6777</v>
      </c>
      <c r="G373" s="944" t="s">
        <v>7904</v>
      </c>
      <c r="H373" s="944">
        <v>2005</v>
      </c>
      <c r="I373" s="944" t="s">
        <v>7905</v>
      </c>
      <c r="J373" s="955">
        <v>66834</v>
      </c>
      <c r="K373" s="949" t="s">
        <v>675</v>
      </c>
      <c r="L373" s="944" t="s">
        <v>7802</v>
      </c>
      <c r="M373" s="944" t="s">
        <v>7803</v>
      </c>
      <c r="N373" s="944" t="s">
        <v>7906</v>
      </c>
      <c r="O373" s="944" t="s">
        <v>7907</v>
      </c>
      <c r="P373" s="944" t="s">
        <v>7908</v>
      </c>
      <c r="Q373" s="964">
        <v>0</v>
      </c>
      <c r="R373" s="955">
        <v>0</v>
      </c>
      <c r="S373" s="964">
        <v>0</v>
      </c>
      <c r="T373" s="964">
        <v>0</v>
      </c>
      <c r="U373" s="964">
        <v>0</v>
      </c>
      <c r="V373" s="952">
        <v>70</v>
      </c>
      <c r="W373" s="952">
        <v>100</v>
      </c>
      <c r="X373" s="109" t="s">
        <v>7807</v>
      </c>
      <c r="Y373" s="948">
        <v>3</v>
      </c>
      <c r="Z373" s="948">
        <v>2</v>
      </c>
      <c r="AA373" s="948">
        <v>1</v>
      </c>
      <c r="AB373" s="949">
        <v>4</v>
      </c>
      <c r="AC373" s="949" t="s">
        <v>675</v>
      </c>
      <c r="AD373" s="949" t="s">
        <v>7808</v>
      </c>
      <c r="AE373" s="949" t="s">
        <v>7730</v>
      </c>
      <c r="AF373" s="952">
        <v>0</v>
      </c>
      <c r="AG373" s="956" t="s">
        <v>7809</v>
      </c>
      <c r="AH373" s="952" t="s">
        <v>7810</v>
      </c>
      <c r="AI373" s="952">
        <v>0</v>
      </c>
      <c r="AJ373" s="952" t="s">
        <v>7909</v>
      </c>
      <c r="AK373" s="952" t="s">
        <v>7812</v>
      </c>
      <c r="AL373" s="952">
        <v>0</v>
      </c>
      <c r="AM373" s="952"/>
      <c r="AN373" s="952"/>
      <c r="AO373" s="952"/>
      <c r="AP373" s="952"/>
      <c r="AQ373" s="952"/>
      <c r="AR373" s="952"/>
      <c r="AS373" s="952"/>
      <c r="AT373" s="952"/>
      <c r="AU373" s="956"/>
      <c r="AV373" s="952"/>
      <c r="AW373" s="952"/>
      <c r="AX373" s="952"/>
    </row>
    <row r="374" spans="1:50" s="957" customFormat="1" ht="49.95" customHeight="1" x14ac:dyDescent="0.25">
      <c r="A374" s="949">
        <v>381</v>
      </c>
      <c r="B374" s="954" t="s">
        <v>7679</v>
      </c>
      <c r="C374" s="949">
        <v>12</v>
      </c>
      <c r="D374" s="949"/>
      <c r="E374" s="949" t="s">
        <v>7910</v>
      </c>
      <c r="F374" s="944">
        <v>7705</v>
      </c>
      <c r="G374" s="944" t="s">
        <v>7911</v>
      </c>
      <c r="H374" s="944" t="s">
        <v>7912</v>
      </c>
      <c r="I374" s="944" t="s">
        <v>7913</v>
      </c>
      <c r="J374" s="955">
        <v>51198</v>
      </c>
      <c r="K374" s="949" t="s">
        <v>675</v>
      </c>
      <c r="L374" s="944" t="s">
        <v>7914</v>
      </c>
      <c r="M374" s="944" t="s">
        <v>7915</v>
      </c>
      <c r="N374" s="969" t="s">
        <v>7916</v>
      </c>
      <c r="O374" s="944" t="s">
        <v>7917</v>
      </c>
      <c r="P374" s="944" t="s">
        <v>7918</v>
      </c>
      <c r="Q374" s="947">
        <v>0</v>
      </c>
      <c r="R374" s="947">
        <v>0</v>
      </c>
      <c r="S374" s="947">
        <v>0</v>
      </c>
      <c r="T374" s="947">
        <v>0</v>
      </c>
      <c r="U374" s="947">
        <f>+R374</f>
        <v>0</v>
      </c>
      <c r="V374" s="952"/>
      <c r="W374" s="952">
        <v>100</v>
      </c>
      <c r="X374" s="351" t="s">
        <v>7919</v>
      </c>
      <c r="Y374" s="948">
        <v>6</v>
      </c>
      <c r="Z374" s="948">
        <v>1</v>
      </c>
      <c r="AA374" s="948">
        <v>1</v>
      </c>
      <c r="AB374" s="949">
        <v>14</v>
      </c>
      <c r="AC374" s="949">
        <v>255</v>
      </c>
      <c r="AD374" s="949">
        <v>0</v>
      </c>
      <c r="AE374" s="949" t="s">
        <v>7920</v>
      </c>
      <c r="AF374" s="952">
        <v>100</v>
      </c>
      <c r="AG374" s="956" t="s">
        <v>7921</v>
      </c>
      <c r="AH374" s="952"/>
      <c r="AI374" s="952">
        <v>100</v>
      </c>
      <c r="AJ374" s="952"/>
      <c r="AK374" s="952"/>
      <c r="AL374" s="952"/>
      <c r="AM374" s="952"/>
      <c r="AN374" s="952"/>
      <c r="AO374" s="952"/>
      <c r="AP374" s="952"/>
      <c r="AQ374" s="952"/>
      <c r="AR374" s="952"/>
      <c r="AS374" s="952"/>
      <c r="AT374" s="952"/>
      <c r="AU374" s="956"/>
      <c r="AV374" s="952"/>
      <c r="AW374" s="952"/>
      <c r="AX374" s="952"/>
    </row>
    <row r="375" spans="1:50" s="957" customFormat="1" ht="49.95" customHeight="1" x14ac:dyDescent="0.25">
      <c r="A375" s="949">
        <v>381</v>
      </c>
      <c r="B375" s="954" t="s">
        <v>7679</v>
      </c>
      <c r="C375" s="949">
        <v>20</v>
      </c>
      <c r="D375" s="949"/>
      <c r="E375" s="949" t="s">
        <v>7752</v>
      </c>
      <c r="F375" s="845">
        <v>9275</v>
      </c>
      <c r="G375" s="944" t="s">
        <v>7922</v>
      </c>
      <c r="H375" s="944">
        <v>2005</v>
      </c>
      <c r="I375" s="944" t="s">
        <v>7923</v>
      </c>
      <c r="J375" s="955">
        <v>53557</v>
      </c>
      <c r="K375" s="949" t="s">
        <v>675</v>
      </c>
      <c r="L375" s="944" t="s">
        <v>7741</v>
      </c>
      <c r="M375" s="944" t="s">
        <v>7742</v>
      </c>
      <c r="N375" s="944" t="s">
        <v>7924</v>
      </c>
      <c r="O375" s="944" t="s">
        <v>7925</v>
      </c>
      <c r="P375" s="944" t="s">
        <v>7926</v>
      </c>
      <c r="Q375" s="947" t="s">
        <v>7927</v>
      </c>
      <c r="R375" s="947">
        <v>0</v>
      </c>
      <c r="S375" s="947" t="s">
        <v>7716</v>
      </c>
      <c r="T375" s="947" t="s">
        <v>7886</v>
      </c>
      <c r="U375" s="947" t="s">
        <v>7927</v>
      </c>
      <c r="V375" s="958">
        <v>60</v>
      </c>
      <c r="W375" s="952">
        <v>100</v>
      </c>
      <c r="X375" s="952" t="s">
        <v>7749</v>
      </c>
      <c r="Y375" s="952" t="s">
        <v>277</v>
      </c>
      <c r="Z375" s="952" t="s">
        <v>330</v>
      </c>
      <c r="AA375" s="952" t="s">
        <v>7928</v>
      </c>
      <c r="AB375" s="949">
        <v>4</v>
      </c>
      <c r="AC375" s="949" t="s">
        <v>675</v>
      </c>
      <c r="AD375" s="949" t="s">
        <v>7750</v>
      </c>
      <c r="AE375" s="949" t="s">
        <v>7730</v>
      </c>
      <c r="AF375" s="952">
        <v>0</v>
      </c>
      <c r="AG375" s="952" t="s">
        <v>7753</v>
      </c>
      <c r="AH375" s="952" t="s">
        <v>7754</v>
      </c>
      <c r="AI375" s="952">
        <v>0</v>
      </c>
      <c r="AJ375" s="952"/>
      <c r="AK375" s="952"/>
      <c r="AL375" s="952"/>
      <c r="AM375" s="952"/>
      <c r="AN375" s="952"/>
      <c r="AO375" s="952"/>
      <c r="AP375" s="952"/>
      <c r="AQ375" s="952"/>
      <c r="AR375" s="952"/>
      <c r="AS375" s="952"/>
      <c r="AT375" s="952"/>
      <c r="AU375" s="956"/>
      <c r="AV375" s="952"/>
      <c r="AW375" s="952"/>
      <c r="AX375" s="952"/>
    </row>
    <row r="376" spans="1:50" s="957" customFormat="1" ht="49.95" customHeight="1" x14ac:dyDescent="0.25">
      <c r="A376" s="949">
        <v>381</v>
      </c>
      <c r="B376" s="954" t="s">
        <v>7679</v>
      </c>
      <c r="C376" s="949">
        <v>12</v>
      </c>
      <c r="D376" s="949"/>
      <c r="E376" s="949" t="s">
        <v>7929</v>
      </c>
      <c r="F376" s="944">
        <v>4041</v>
      </c>
      <c r="G376" s="944" t="s">
        <v>7930</v>
      </c>
      <c r="H376" s="944" t="s">
        <v>7912</v>
      </c>
      <c r="I376" s="969" t="s">
        <v>7931</v>
      </c>
      <c r="J376" s="955">
        <v>51639</v>
      </c>
      <c r="K376" s="949" t="s">
        <v>675</v>
      </c>
      <c r="L376" s="944" t="s">
        <v>7914</v>
      </c>
      <c r="M376" s="944" t="s">
        <v>7932</v>
      </c>
      <c r="N376" s="969" t="s">
        <v>7933</v>
      </c>
      <c r="O376" s="944" t="s">
        <v>7934</v>
      </c>
      <c r="P376" s="944" t="s">
        <v>7935</v>
      </c>
      <c r="Q376" s="947">
        <v>0</v>
      </c>
      <c r="R376" s="947">
        <v>0</v>
      </c>
      <c r="S376" s="947">
        <v>0</v>
      </c>
      <c r="T376" s="947">
        <v>0</v>
      </c>
      <c r="U376" s="947">
        <v>0</v>
      </c>
      <c r="V376" s="952"/>
      <c r="W376" s="952">
        <v>100</v>
      </c>
      <c r="X376" s="351" t="s">
        <v>7919</v>
      </c>
      <c r="Y376" s="948">
        <v>6</v>
      </c>
      <c r="Z376" s="948">
        <v>1</v>
      </c>
      <c r="AA376" s="948">
        <v>2</v>
      </c>
      <c r="AB376" s="949" t="s">
        <v>7936</v>
      </c>
      <c r="AC376" s="949">
        <v>256</v>
      </c>
      <c r="AD376" s="949">
        <v>0</v>
      </c>
      <c r="AE376" s="949" t="s">
        <v>7937</v>
      </c>
      <c r="AF376" s="952">
        <v>100</v>
      </c>
      <c r="AG376" s="956" t="s">
        <v>7938</v>
      </c>
      <c r="AH376" s="952" t="s">
        <v>7939</v>
      </c>
      <c r="AI376" s="952">
        <v>100</v>
      </c>
      <c r="AJ376" s="952"/>
      <c r="AK376" s="952"/>
      <c r="AL376" s="952"/>
      <c r="AM376" s="952"/>
      <c r="AN376" s="952"/>
      <c r="AO376" s="952"/>
      <c r="AP376" s="952"/>
      <c r="AQ376" s="952"/>
      <c r="AR376" s="952"/>
      <c r="AS376" s="952"/>
      <c r="AT376" s="952"/>
      <c r="AU376" s="956"/>
      <c r="AV376" s="952"/>
      <c r="AW376" s="952"/>
      <c r="AX376" s="952"/>
    </row>
    <row r="377" spans="1:50" s="957" customFormat="1" ht="49.95" customHeight="1" x14ac:dyDescent="0.25">
      <c r="A377" s="949">
        <v>381</v>
      </c>
      <c r="B377" s="954" t="s">
        <v>7679</v>
      </c>
      <c r="C377" s="949">
        <v>33</v>
      </c>
      <c r="D377" s="949"/>
      <c r="E377" s="949" t="s">
        <v>7736</v>
      </c>
      <c r="F377" s="944">
        <v>7002</v>
      </c>
      <c r="G377" s="944" t="s">
        <v>7940</v>
      </c>
      <c r="H377" s="944" t="s">
        <v>7941</v>
      </c>
      <c r="I377" s="944" t="s">
        <v>7942</v>
      </c>
      <c r="J377" s="955">
        <v>50532</v>
      </c>
      <c r="K377" s="949" t="s">
        <v>675</v>
      </c>
      <c r="L377" s="944" t="s">
        <v>7943</v>
      </c>
      <c r="M377" s="944" t="s">
        <v>7944</v>
      </c>
      <c r="N377" s="944" t="s">
        <v>7945</v>
      </c>
      <c r="O377" s="944" t="s">
        <v>7946</v>
      </c>
      <c r="P377" s="944"/>
      <c r="Q377" s="947">
        <v>0</v>
      </c>
      <c r="R377" s="947">
        <v>0</v>
      </c>
      <c r="S377" s="947">
        <v>45</v>
      </c>
      <c r="T377" s="947">
        <v>50</v>
      </c>
      <c r="U377" s="947">
        <f>+R377+S377+T377</f>
        <v>95</v>
      </c>
      <c r="V377" s="952">
        <v>100</v>
      </c>
      <c r="W377" s="952">
        <v>100</v>
      </c>
      <c r="X377" s="112" t="s">
        <v>7947</v>
      </c>
      <c r="Y377" s="948">
        <v>3</v>
      </c>
      <c r="Z377" s="948">
        <v>3</v>
      </c>
      <c r="AA377" s="948">
        <v>1</v>
      </c>
      <c r="AB377" s="949" t="s">
        <v>7948</v>
      </c>
      <c r="AC377" s="949" t="s">
        <v>675</v>
      </c>
      <c r="AD377" s="949"/>
      <c r="AE377" s="949" t="s">
        <v>7730</v>
      </c>
      <c r="AF377" s="952">
        <v>100</v>
      </c>
      <c r="AG377" s="956" t="s">
        <v>7735</v>
      </c>
      <c r="AH377" s="952" t="s">
        <v>7949</v>
      </c>
      <c r="AI377" s="952">
        <v>60</v>
      </c>
      <c r="AJ377" s="952" t="s">
        <v>7950</v>
      </c>
      <c r="AK377" s="970">
        <v>18825.070019999999</v>
      </c>
      <c r="AL377" s="952">
        <v>20</v>
      </c>
      <c r="AM377" s="952" t="s">
        <v>7951</v>
      </c>
      <c r="AN377" s="952" t="s">
        <v>7952</v>
      </c>
      <c r="AO377" s="952">
        <v>20</v>
      </c>
      <c r="AP377" s="952"/>
      <c r="AQ377" s="952"/>
      <c r="AR377" s="952"/>
      <c r="AS377" s="952"/>
      <c r="AT377" s="952"/>
      <c r="AU377" s="956"/>
      <c r="AV377" s="952"/>
      <c r="AW377" s="952"/>
      <c r="AX377" s="952"/>
    </row>
    <row r="378" spans="1:50" s="957" customFormat="1" ht="49.95" customHeight="1" x14ac:dyDescent="0.25">
      <c r="A378" s="949">
        <v>381</v>
      </c>
      <c r="B378" s="954" t="s">
        <v>7679</v>
      </c>
      <c r="C378" s="949">
        <v>12</v>
      </c>
      <c r="D378" s="949"/>
      <c r="E378" s="949" t="s">
        <v>7910</v>
      </c>
      <c r="F378" s="944">
        <v>7705</v>
      </c>
      <c r="G378" s="944" t="s">
        <v>7953</v>
      </c>
      <c r="H378" s="944" t="s">
        <v>7912</v>
      </c>
      <c r="I378" s="969" t="s">
        <v>7954</v>
      </c>
      <c r="J378" s="955">
        <v>50168</v>
      </c>
      <c r="K378" s="949" t="s">
        <v>675</v>
      </c>
      <c r="L378" s="944" t="s">
        <v>7914</v>
      </c>
      <c r="M378" s="944" t="s">
        <v>7915</v>
      </c>
      <c r="N378" s="969" t="s">
        <v>7955</v>
      </c>
      <c r="O378" s="944" t="s">
        <v>7956</v>
      </c>
      <c r="P378" s="944" t="s">
        <v>7957</v>
      </c>
      <c r="Q378" s="947">
        <v>0</v>
      </c>
      <c r="R378" s="947">
        <v>0</v>
      </c>
      <c r="S378" s="947">
        <v>0</v>
      </c>
      <c r="T378" s="947">
        <v>0</v>
      </c>
      <c r="U378" s="947">
        <v>0</v>
      </c>
      <c r="V378" s="952"/>
      <c r="W378" s="952">
        <v>100</v>
      </c>
      <c r="X378" s="351" t="s">
        <v>7919</v>
      </c>
      <c r="Y378" s="948">
        <v>6</v>
      </c>
      <c r="Z378" s="948">
        <v>1</v>
      </c>
      <c r="AA378" s="948">
        <v>2</v>
      </c>
      <c r="AB378" s="949">
        <v>14.19</v>
      </c>
      <c r="AC378" s="949">
        <v>254</v>
      </c>
      <c r="AD378" s="949">
        <v>0</v>
      </c>
      <c r="AE378" s="949" t="s">
        <v>7730</v>
      </c>
      <c r="AF378" s="952">
        <v>100</v>
      </c>
      <c r="AG378" s="956" t="s">
        <v>7921</v>
      </c>
      <c r="AH378" s="952"/>
      <c r="AI378" s="952">
        <v>100</v>
      </c>
      <c r="AJ378" s="952"/>
      <c r="AK378" s="952"/>
      <c r="AL378" s="952"/>
      <c r="AM378" s="952"/>
      <c r="AN378" s="952"/>
      <c r="AO378" s="952"/>
      <c r="AP378" s="952"/>
      <c r="AQ378" s="952"/>
      <c r="AR378" s="952"/>
      <c r="AS378" s="952"/>
      <c r="AT378" s="952"/>
      <c r="AU378" s="956"/>
      <c r="AV378" s="952"/>
      <c r="AW378" s="952"/>
      <c r="AX378" s="952"/>
    </row>
    <row r="379" spans="1:50" s="957" customFormat="1" ht="49.95" customHeight="1" x14ac:dyDescent="0.25">
      <c r="A379" s="949">
        <v>381</v>
      </c>
      <c r="B379" s="954" t="s">
        <v>7679</v>
      </c>
      <c r="C379" s="949">
        <v>12</v>
      </c>
      <c r="D379" s="949"/>
      <c r="E379" s="949" t="s">
        <v>7939</v>
      </c>
      <c r="F379" s="944">
        <v>8992</v>
      </c>
      <c r="G379" s="944" t="s">
        <v>7958</v>
      </c>
      <c r="H379" s="944" t="s">
        <v>7912</v>
      </c>
      <c r="I379" s="969" t="s">
        <v>7959</v>
      </c>
      <c r="J379" s="955">
        <v>48308</v>
      </c>
      <c r="K379" s="949" t="s">
        <v>675</v>
      </c>
      <c r="L379" s="944" t="s">
        <v>7914</v>
      </c>
      <c r="M379" s="944" t="s">
        <v>7960</v>
      </c>
      <c r="N379" s="969" t="s">
        <v>7961</v>
      </c>
      <c r="O379" s="944" t="s">
        <v>7962</v>
      </c>
      <c r="P379" s="944" t="s">
        <v>7963</v>
      </c>
      <c r="Q379" s="947">
        <v>0</v>
      </c>
      <c r="R379" s="947">
        <v>0</v>
      </c>
      <c r="S379" s="947">
        <v>0</v>
      </c>
      <c r="T379" s="947">
        <v>0</v>
      </c>
      <c r="U379" s="947">
        <v>0</v>
      </c>
      <c r="V379" s="952"/>
      <c r="W379" s="952">
        <v>100</v>
      </c>
      <c r="X379" s="351" t="s">
        <v>7919</v>
      </c>
      <c r="Y379" s="948">
        <v>6</v>
      </c>
      <c r="Z379" s="948">
        <v>1</v>
      </c>
      <c r="AA379" s="948">
        <v>1</v>
      </c>
      <c r="AB379" s="949" t="s">
        <v>7936</v>
      </c>
      <c r="AC379" s="949">
        <v>253</v>
      </c>
      <c r="AD379" s="949">
        <v>0</v>
      </c>
      <c r="AE379" s="949" t="s">
        <v>7920</v>
      </c>
      <c r="AF379" s="952">
        <v>100</v>
      </c>
      <c r="AG379" s="956" t="s">
        <v>7964</v>
      </c>
      <c r="AH379" s="952" t="s">
        <v>7939</v>
      </c>
      <c r="AI379" s="952">
        <v>100</v>
      </c>
      <c r="AJ379" s="952"/>
      <c r="AK379" s="952"/>
      <c r="AL379" s="952"/>
      <c r="AM379" s="952"/>
      <c r="AN379" s="952"/>
      <c r="AO379" s="952"/>
      <c r="AP379" s="952"/>
      <c r="AQ379" s="952"/>
      <c r="AR379" s="952"/>
      <c r="AS379" s="952"/>
      <c r="AT379" s="952"/>
      <c r="AU379" s="956"/>
      <c r="AV379" s="952"/>
      <c r="AW379" s="952"/>
      <c r="AX379" s="952"/>
    </row>
    <row r="380" spans="1:50" s="957" customFormat="1" ht="49.95" customHeight="1" x14ac:dyDescent="0.25">
      <c r="A380" s="949">
        <v>381</v>
      </c>
      <c r="B380" s="954" t="s">
        <v>7679</v>
      </c>
      <c r="C380" s="949">
        <v>15</v>
      </c>
      <c r="D380" s="949"/>
      <c r="E380" s="949" t="s">
        <v>7965</v>
      </c>
      <c r="F380" s="944">
        <v>5232</v>
      </c>
      <c r="G380" s="944" t="s">
        <v>7966</v>
      </c>
      <c r="H380" s="944">
        <v>2005</v>
      </c>
      <c r="I380" s="944" t="s">
        <v>7967</v>
      </c>
      <c r="J380" s="955">
        <v>41037</v>
      </c>
      <c r="K380" s="949" t="s">
        <v>675</v>
      </c>
      <c r="L380" s="944" t="s">
        <v>7968</v>
      </c>
      <c r="M380" s="944" t="s">
        <v>7969</v>
      </c>
      <c r="N380" s="944"/>
      <c r="O380" s="944"/>
      <c r="P380" s="944" t="s">
        <v>7970</v>
      </c>
      <c r="Q380" s="947" t="s">
        <v>7971</v>
      </c>
      <c r="R380" s="947">
        <v>0</v>
      </c>
      <c r="S380" s="947">
        <v>27</v>
      </c>
      <c r="T380" s="947">
        <v>28</v>
      </c>
      <c r="U380" s="947">
        <f>+T380+S380+R380</f>
        <v>55</v>
      </c>
      <c r="V380" s="952">
        <v>70</v>
      </c>
      <c r="W380" s="952">
        <v>100</v>
      </c>
      <c r="X380" s="952"/>
      <c r="Y380" s="948">
        <v>4</v>
      </c>
      <c r="Z380" s="948">
        <v>7</v>
      </c>
      <c r="AA380" s="948">
        <v>5</v>
      </c>
      <c r="AB380" s="949">
        <v>17</v>
      </c>
      <c r="AC380" s="949" t="s">
        <v>675</v>
      </c>
      <c r="AD380" s="949"/>
      <c r="AE380" s="949" t="s">
        <v>7730</v>
      </c>
      <c r="AF380" s="952">
        <v>45</v>
      </c>
      <c r="AG380" s="956" t="s">
        <v>7735</v>
      </c>
      <c r="AH380" s="952" t="s">
        <v>7736</v>
      </c>
      <c r="AI380" s="952">
        <v>100</v>
      </c>
      <c r="AJ380" s="952"/>
      <c r="AK380" s="952"/>
      <c r="AL380" s="952"/>
      <c r="AM380" s="952"/>
      <c r="AN380" s="952"/>
      <c r="AO380" s="952"/>
      <c r="AP380" s="952"/>
      <c r="AQ380" s="952"/>
      <c r="AR380" s="952"/>
      <c r="AS380" s="952"/>
      <c r="AT380" s="952"/>
      <c r="AU380" s="956"/>
      <c r="AV380" s="952"/>
      <c r="AW380" s="952"/>
      <c r="AX380" s="952"/>
    </row>
    <row r="381" spans="1:50" s="957" customFormat="1" ht="49.95" customHeight="1" x14ac:dyDescent="0.25">
      <c r="A381" s="971">
        <v>381</v>
      </c>
      <c r="B381" s="948" t="s">
        <v>7679</v>
      </c>
      <c r="C381" s="971">
        <v>5</v>
      </c>
      <c r="D381" s="971"/>
      <c r="E381" s="949" t="s">
        <v>7799</v>
      </c>
      <c r="F381" s="944">
        <v>6777</v>
      </c>
      <c r="G381" s="944" t="s">
        <v>7972</v>
      </c>
      <c r="H381" s="944">
        <v>2007</v>
      </c>
      <c r="I381" s="972" t="s">
        <v>7973</v>
      </c>
      <c r="J381" s="973">
        <v>42928</v>
      </c>
      <c r="K381" s="974" t="s">
        <v>656</v>
      </c>
      <c r="L381" s="944" t="s">
        <v>7802</v>
      </c>
      <c r="M381" s="944" t="s">
        <v>7803</v>
      </c>
      <c r="N381" s="944" t="s">
        <v>7974</v>
      </c>
      <c r="O381" s="944" t="s">
        <v>7975</v>
      </c>
      <c r="P381" s="944" t="s">
        <v>7976</v>
      </c>
      <c r="Q381" s="955">
        <v>0</v>
      </c>
      <c r="R381" s="955">
        <v>0</v>
      </c>
      <c r="S381" s="955">
        <v>0</v>
      </c>
      <c r="T381" s="955">
        <v>0</v>
      </c>
      <c r="U381" s="955">
        <f>+R381</f>
        <v>0</v>
      </c>
      <c r="V381" s="952"/>
      <c r="W381" s="952">
        <v>100</v>
      </c>
      <c r="X381" s="109" t="s">
        <v>7807</v>
      </c>
      <c r="Y381" s="948">
        <v>4</v>
      </c>
      <c r="Z381" s="948">
        <v>6</v>
      </c>
      <c r="AA381" s="948">
        <v>2</v>
      </c>
      <c r="AB381" s="949">
        <v>4</v>
      </c>
      <c r="AC381" s="949" t="s">
        <v>656</v>
      </c>
      <c r="AD381" s="949" t="s">
        <v>7808</v>
      </c>
      <c r="AE381" s="949" t="s">
        <v>7730</v>
      </c>
      <c r="AF381" s="958">
        <v>31</v>
      </c>
      <c r="AG381" s="975" t="s">
        <v>7977</v>
      </c>
      <c r="AH381" s="952" t="s">
        <v>7978</v>
      </c>
      <c r="AI381" s="958">
        <v>15.5</v>
      </c>
      <c r="AJ381" s="963" t="s">
        <v>7979</v>
      </c>
      <c r="AK381" s="952" t="s">
        <v>7812</v>
      </c>
      <c r="AL381" s="958">
        <v>15.5</v>
      </c>
      <c r="AM381" s="963"/>
      <c r="AN381" s="952"/>
      <c r="AO381" s="952"/>
      <c r="AP381" s="963"/>
      <c r="AQ381" s="952"/>
      <c r="AR381" s="952"/>
      <c r="AS381" s="952"/>
      <c r="AT381" s="952"/>
      <c r="AU381" s="956"/>
      <c r="AV381" s="952"/>
      <c r="AW381" s="952"/>
      <c r="AX381" s="952"/>
    </row>
    <row r="382" spans="1:50" s="957" customFormat="1" ht="49.95" customHeight="1" x14ac:dyDescent="0.25">
      <c r="A382" s="971">
        <v>381</v>
      </c>
      <c r="B382" s="948" t="s">
        <v>7679</v>
      </c>
      <c r="C382" s="971">
        <v>5</v>
      </c>
      <c r="D382" s="971"/>
      <c r="E382" s="949" t="s">
        <v>7799</v>
      </c>
      <c r="F382" s="944">
        <v>6777</v>
      </c>
      <c r="G382" s="944" t="s">
        <v>7980</v>
      </c>
      <c r="H382" s="944">
        <v>2007</v>
      </c>
      <c r="I382" s="972" t="s">
        <v>7981</v>
      </c>
      <c r="J382" s="973">
        <v>25196</v>
      </c>
      <c r="K382" s="974" t="s">
        <v>656</v>
      </c>
      <c r="L382" s="944" t="s">
        <v>7802</v>
      </c>
      <c r="M382" s="944" t="s">
        <v>7803</v>
      </c>
      <c r="N382" s="944" t="s">
        <v>7982</v>
      </c>
      <c r="O382" s="944" t="s">
        <v>7983</v>
      </c>
      <c r="P382" s="944" t="s">
        <v>7984</v>
      </c>
      <c r="Q382" s="955">
        <v>0</v>
      </c>
      <c r="R382" s="955">
        <v>0</v>
      </c>
      <c r="S382" s="955">
        <v>0</v>
      </c>
      <c r="T382" s="955">
        <v>0</v>
      </c>
      <c r="U382" s="955">
        <f>+R382</f>
        <v>0</v>
      </c>
      <c r="V382" s="958">
        <v>60</v>
      </c>
      <c r="W382" s="952">
        <v>100</v>
      </c>
      <c r="X382" s="109" t="s">
        <v>7807</v>
      </c>
      <c r="Y382" s="948"/>
      <c r="Z382" s="948"/>
      <c r="AA382" s="948"/>
      <c r="AB382" s="949">
        <v>4</v>
      </c>
      <c r="AC382" s="949"/>
      <c r="AD382" s="949"/>
      <c r="AE382" s="949" t="s">
        <v>7730</v>
      </c>
      <c r="AF382" s="958">
        <v>7</v>
      </c>
      <c r="AG382" s="956" t="s">
        <v>7985</v>
      </c>
      <c r="AH382" s="952"/>
      <c r="AI382" s="968">
        <v>7</v>
      </c>
      <c r="AJ382" s="965"/>
      <c r="AK382" s="952" t="s">
        <v>7812</v>
      </c>
      <c r="AL382" s="958"/>
      <c r="AM382" s="952"/>
      <c r="AN382" s="952"/>
      <c r="AO382" s="958"/>
      <c r="AP382" s="963"/>
      <c r="AQ382" s="952"/>
      <c r="AR382" s="958"/>
      <c r="AS382" s="952"/>
      <c r="AT382" s="952"/>
      <c r="AU382" s="956"/>
      <c r="AV382" s="952"/>
      <c r="AW382" s="952"/>
      <c r="AX382" s="952"/>
    </row>
    <row r="383" spans="1:50" s="957" customFormat="1" ht="49.95" customHeight="1" x14ac:dyDescent="0.25">
      <c r="A383" s="971">
        <v>381</v>
      </c>
      <c r="B383" s="948" t="s">
        <v>7679</v>
      </c>
      <c r="C383" s="971">
        <v>10</v>
      </c>
      <c r="D383" s="971"/>
      <c r="E383" s="949" t="s">
        <v>7986</v>
      </c>
      <c r="F383" s="944">
        <v>2013</v>
      </c>
      <c r="G383" s="944" t="s">
        <v>7987</v>
      </c>
      <c r="H383" s="944" t="s">
        <v>7988</v>
      </c>
      <c r="I383" s="972" t="s">
        <v>7989</v>
      </c>
      <c r="J383" s="955" t="s">
        <v>7990</v>
      </c>
      <c r="K383" s="976" t="s">
        <v>7991</v>
      </c>
      <c r="L383" s="944" t="s">
        <v>7992</v>
      </c>
      <c r="M383" s="944" t="s">
        <v>7993</v>
      </c>
      <c r="N383" s="962" t="s">
        <v>7994</v>
      </c>
      <c r="O383" s="944" t="s">
        <v>7995</v>
      </c>
      <c r="P383" s="944" t="s">
        <v>7996</v>
      </c>
      <c r="Q383" s="977">
        <f>+ROUND((U383/1700),2)</f>
        <v>3.66</v>
      </c>
      <c r="R383" s="947">
        <v>3600</v>
      </c>
      <c r="S383" s="947">
        <v>1800</v>
      </c>
      <c r="T383" s="947">
        <v>827</v>
      </c>
      <c r="U383" s="947">
        <f>+R383+S383+T383</f>
        <v>6227</v>
      </c>
      <c r="V383" s="958">
        <v>90</v>
      </c>
      <c r="W383" s="952">
        <v>94</v>
      </c>
      <c r="X383" s="112" t="s">
        <v>7823</v>
      </c>
      <c r="Y383" s="948">
        <v>3</v>
      </c>
      <c r="Z383" s="948">
        <v>4</v>
      </c>
      <c r="AA383" s="948">
        <v>7</v>
      </c>
      <c r="AB383" s="949">
        <v>4</v>
      </c>
      <c r="AC383" s="949" t="s">
        <v>656</v>
      </c>
      <c r="AD383" s="949" t="s">
        <v>7692</v>
      </c>
      <c r="AE383" s="949" t="s">
        <v>7730</v>
      </c>
      <c r="AF383" s="958">
        <v>90</v>
      </c>
      <c r="AG383" s="956" t="s">
        <v>1755</v>
      </c>
      <c r="AH383" s="952" t="s">
        <v>7997</v>
      </c>
      <c r="AI383" s="958">
        <v>90</v>
      </c>
      <c r="AJ383" s="952"/>
      <c r="AK383" s="952"/>
      <c r="AL383" s="952"/>
      <c r="AM383" s="952"/>
      <c r="AN383" s="952"/>
      <c r="AO383" s="952"/>
      <c r="AP383" s="952"/>
      <c r="AQ383" s="952"/>
      <c r="AR383" s="952"/>
      <c r="AS383" s="952"/>
      <c r="AT383" s="952"/>
      <c r="AU383" s="956"/>
      <c r="AV383" s="952"/>
      <c r="AW383" s="952"/>
      <c r="AX383" s="952"/>
    </row>
    <row r="384" spans="1:50" s="957" customFormat="1" ht="49.95" customHeight="1" x14ac:dyDescent="0.25">
      <c r="A384" s="971">
        <v>381</v>
      </c>
      <c r="B384" s="948" t="s">
        <v>7679</v>
      </c>
      <c r="C384" s="971">
        <v>29</v>
      </c>
      <c r="D384" s="971"/>
      <c r="E384" s="949" t="s">
        <v>7998</v>
      </c>
      <c r="F384" s="944">
        <v>15902</v>
      </c>
      <c r="G384" s="944" t="s">
        <v>7999</v>
      </c>
      <c r="H384" s="944" t="s">
        <v>8000</v>
      </c>
      <c r="I384" s="972" t="s">
        <v>8001</v>
      </c>
      <c r="J384" s="973">
        <v>162501</v>
      </c>
      <c r="K384" s="974" t="s">
        <v>656</v>
      </c>
      <c r="L384" s="944" t="s">
        <v>7880</v>
      </c>
      <c r="M384" s="944" t="s">
        <v>7759</v>
      </c>
      <c r="N384" s="978" t="s">
        <v>8002</v>
      </c>
      <c r="O384" s="978" t="s">
        <v>8003</v>
      </c>
      <c r="P384" s="944" t="s">
        <v>8004</v>
      </c>
      <c r="Q384" s="955">
        <v>0</v>
      </c>
      <c r="R384" s="955">
        <v>0</v>
      </c>
      <c r="S384" s="955">
        <v>0</v>
      </c>
      <c r="T384" s="955">
        <v>0</v>
      </c>
      <c r="U384" s="955">
        <f>+R384+S384+T384</f>
        <v>0</v>
      </c>
      <c r="V384" s="952"/>
      <c r="W384" s="952">
        <v>100</v>
      </c>
      <c r="X384" s="112" t="s">
        <v>7764</v>
      </c>
      <c r="Y384" s="948">
        <v>2</v>
      </c>
      <c r="Z384" s="948">
        <v>5</v>
      </c>
      <c r="AA384" s="948">
        <v>6</v>
      </c>
      <c r="AB384" s="949">
        <v>17</v>
      </c>
      <c r="AC384" s="949" t="s">
        <v>656</v>
      </c>
      <c r="AD384" s="949"/>
      <c r="AE384" s="949" t="s">
        <v>7730</v>
      </c>
      <c r="AF384" s="952">
        <v>100</v>
      </c>
      <c r="AG384" s="956" t="s">
        <v>7765</v>
      </c>
      <c r="AH384" s="952" t="s">
        <v>6580</v>
      </c>
      <c r="AI384" s="952">
        <v>100</v>
      </c>
      <c r="AJ384" s="952"/>
      <c r="AK384" s="952"/>
      <c r="AL384" s="952"/>
      <c r="AM384" s="952"/>
      <c r="AN384" s="952"/>
      <c r="AO384" s="952"/>
      <c r="AP384" s="952"/>
      <c r="AQ384" s="952"/>
      <c r="AR384" s="952"/>
      <c r="AS384" s="952"/>
      <c r="AT384" s="952"/>
      <c r="AU384" s="956"/>
      <c r="AV384" s="952"/>
      <c r="AW384" s="952"/>
      <c r="AX384" s="952"/>
    </row>
    <row r="385" spans="1:50" s="957" customFormat="1" ht="49.95" customHeight="1" x14ac:dyDescent="0.25">
      <c r="A385" s="971">
        <v>381</v>
      </c>
      <c r="B385" s="948" t="s">
        <v>7679</v>
      </c>
      <c r="C385" s="971">
        <v>32</v>
      </c>
      <c r="D385" s="971"/>
      <c r="E385" s="949" t="s">
        <v>6569</v>
      </c>
      <c r="F385" s="944">
        <v>3702</v>
      </c>
      <c r="G385" s="944" t="s">
        <v>8005</v>
      </c>
      <c r="H385" s="944" t="s">
        <v>8006</v>
      </c>
      <c r="I385" s="972" t="s">
        <v>8007</v>
      </c>
      <c r="J385" s="973">
        <v>83883</v>
      </c>
      <c r="K385" s="974" t="s">
        <v>656</v>
      </c>
      <c r="L385" s="944" t="s">
        <v>6574</v>
      </c>
      <c r="M385" s="944" t="s">
        <v>6575</v>
      </c>
      <c r="N385" s="944" t="s">
        <v>6576</v>
      </c>
      <c r="O385" s="944" t="s">
        <v>6577</v>
      </c>
      <c r="P385" s="944"/>
      <c r="Q385" s="947" t="s">
        <v>8008</v>
      </c>
      <c r="R385" s="947">
        <v>0</v>
      </c>
      <c r="S385" s="947">
        <v>3000</v>
      </c>
      <c r="T385" s="947">
        <v>18000</v>
      </c>
      <c r="U385" s="947">
        <v>21000</v>
      </c>
      <c r="V385" s="952">
        <v>100</v>
      </c>
      <c r="W385" s="952">
        <v>100</v>
      </c>
      <c r="X385" s="112" t="s">
        <v>7711</v>
      </c>
      <c r="Y385" s="952" t="s">
        <v>7849</v>
      </c>
      <c r="Z385" s="952" t="s">
        <v>7850</v>
      </c>
      <c r="AA385" s="952" t="s">
        <v>7851</v>
      </c>
      <c r="AB385" s="949" t="s">
        <v>7852</v>
      </c>
      <c r="AC385" s="949"/>
      <c r="AD385" s="949" t="s">
        <v>7716</v>
      </c>
      <c r="AE385" s="949" t="s">
        <v>7693</v>
      </c>
      <c r="AF385" s="952">
        <v>100</v>
      </c>
      <c r="AG385" s="956" t="s">
        <v>7717</v>
      </c>
      <c r="AH385" s="952"/>
      <c r="AI385" s="952">
        <v>90</v>
      </c>
      <c r="AJ385" s="963" t="s">
        <v>7854</v>
      </c>
      <c r="AK385" s="952"/>
      <c r="AL385" s="952">
        <v>10</v>
      </c>
      <c r="AM385" s="963"/>
      <c r="AN385" s="952"/>
      <c r="AO385" s="952"/>
      <c r="AP385" s="963"/>
      <c r="AQ385" s="952"/>
      <c r="AR385" s="952"/>
      <c r="AS385" s="952"/>
      <c r="AT385" s="952"/>
      <c r="AU385" s="956"/>
      <c r="AV385" s="952"/>
      <c r="AW385" s="952"/>
      <c r="AX385" s="952"/>
    </row>
    <row r="386" spans="1:50" s="957" customFormat="1" ht="49.95" customHeight="1" x14ac:dyDescent="0.25">
      <c r="A386" s="971">
        <v>381</v>
      </c>
      <c r="B386" s="948" t="s">
        <v>7679</v>
      </c>
      <c r="C386" s="971">
        <v>12</v>
      </c>
      <c r="D386" s="971"/>
      <c r="E386" s="949" t="s">
        <v>7910</v>
      </c>
      <c r="F386" s="944">
        <v>7705</v>
      </c>
      <c r="G386" s="944" t="s">
        <v>8009</v>
      </c>
      <c r="H386" s="944" t="s">
        <v>8000</v>
      </c>
      <c r="I386" s="969" t="s">
        <v>8010</v>
      </c>
      <c r="J386" s="973">
        <v>131219</v>
      </c>
      <c r="K386" s="974" t="s">
        <v>656</v>
      </c>
      <c r="L386" s="944" t="s">
        <v>7914</v>
      </c>
      <c r="M386" s="944" t="s">
        <v>7915</v>
      </c>
      <c r="N386" s="969" t="s">
        <v>8011</v>
      </c>
      <c r="O386" s="944" t="s">
        <v>8012</v>
      </c>
      <c r="P386" s="944" t="s">
        <v>8013</v>
      </c>
      <c r="Q386" s="947">
        <v>0</v>
      </c>
      <c r="R386" s="947">
        <v>0</v>
      </c>
      <c r="S386" s="947">
        <v>0</v>
      </c>
      <c r="T386" s="947">
        <v>0</v>
      </c>
      <c r="U386" s="947">
        <f>+R386+S386+T386</f>
        <v>0</v>
      </c>
      <c r="V386" s="952"/>
      <c r="W386" s="952">
        <v>100</v>
      </c>
      <c r="X386" s="351" t="s">
        <v>7919</v>
      </c>
      <c r="Y386" s="948">
        <v>6</v>
      </c>
      <c r="Z386" s="948">
        <v>1</v>
      </c>
      <c r="AA386" s="948">
        <v>2</v>
      </c>
      <c r="AB386" s="949">
        <v>19</v>
      </c>
      <c r="AC386" s="949">
        <v>124</v>
      </c>
      <c r="AD386" s="949">
        <v>0</v>
      </c>
      <c r="AE386" s="949" t="s">
        <v>7730</v>
      </c>
      <c r="AF386" s="952">
        <v>100</v>
      </c>
      <c r="AG386" s="956" t="s">
        <v>7921</v>
      </c>
      <c r="AH386" s="952"/>
      <c r="AI386" s="952">
        <v>100</v>
      </c>
      <c r="AJ386" s="952"/>
      <c r="AK386" s="952"/>
      <c r="AL386" s="952"/>
      <c r="AM386" s="952"/>
      <c r="AN386" s="952"/>
      <c r="AO386" s="952"/>
      <c r="AP386" s="952"/>
      <c r="AQ386" s="952"/>
      <c r="AR386" s="952"/>
      <c r="AS386" s="952"/>
      <c r="AT386" s="952"/>
      <c r="AU386" s="956"/>
      <c r="AV386" s="952"/>
      <c r="AW386" s="952"/>
      <c r="AX386" s="952"/>
    </row>
    <row r="387" spans="1:50" s="957" customFormat="1" ht="49.95" customHeight="1" x14ac:dyDescent="0.25">
      <c r="A387" s="971">
        <v>381</v>
      </c>
      <c r="B387" s="948" t="s">
        <v>7679</v>
      </c>
      <c r="C387" s="971">
        <v>15</v>
      </c>
      <c r="D387" s="971"/>
      <c r="E387" s="949" t="s">
        <v>8014</v>
      </c>
      <c r="F387" s="944">
        <v>15243</v>
      </c>
      <c r="G387" s="944" t="s">
        <v>8015</v>
      </c>
      <c r="H387" s="944" t="s">
        <v>8000</v>
      </c>
      <c r="I387" s="979" t="s">
        <v>8016</v>
      </c>
      <c r="J387" s="973">
        <v>94200</v>
      </c>
      <c r="K387" s="974" t="s">
        <v>656</v>
      </c>
      <c r="L387" s="980" t="s">
        <v>8017</v>
      </c>
      <c r="M387" s="944" t="s">
        <v>7969</v>
      </c>
      <c r="N387" s="978"/>
      <c r="O387" s="978"/>
      <c r="P387" s="944" t="s">
        <v>8018</v>
      </c>
      <c r="Q387" s="947" t="s">
        <v>8019</v>
      </c>
      <c r="R387" s="947">
        <v>0</v>
      </c>
      <c r="S387" s="947">
        <v>87</v>
      </c>
      <c r="T387" s="947">
        <v>104</v>
      </c>
      <c r="U387" s="947">
        <v>210</v>
      </c>
      <c r="V387" s="952">
        <v>100</v>
      </c>
      <c r="W387" s="952">
        <v>100</v>
      </c>
      <c r="X387" s="952"/>
      <c r="Y387" s="948"/>
      <c r="Z387" s="948"/>
      <c r="AA387" s="948"/>
      <c r="AB387" s="949"/>
      <c r="AC387" s="949"/>
      <c r="AD387" s="949"/>
      <c r="AE387" s="949" t="s">
        <v>7730</v>
      </c>
      <c r="AF387" s="952">
        <v>100</v>
      </c>
      <c r="AG387" s="956" t="s">
        <v>7735</v>
      </c>
      <c r="AH387" s="952" t="s">
        <v>7776</v>
      </c>
      <c r="AI387" s="952">
        <v>100</v>
      </c>
      <c r="AJ387" s="952"/>
      <c r="AK387" s="952"/>
      <c r="AL387" s="952"/>
      <c r="AM387" s="952"/>
      <c r="AN387" s="952"/>
      <c r="AO387" s="952"/>
      <c r="AP387" s="952"/>
      <c r="AQ387" s="952"/>
      <c r="AR387" s="952"/>
      <c r="AS387" s="952"/>
      <c r="AT387" s="952"/>
      <c r="AU387" s="956"/>
      <c r="AV387" s="952"/>
      <c r="AW387" s="952"/>
      <c r="AX387" s="952"/>
    </row>
    <row r="388" spans="1:50" s="866" customFormat="1" ht="49.95" customHeight="1" x14ac:dyDescent="0.25">
      <c r="A388" s="971">
        <v>381</v>
      </c>
      <c r="B388" s="948" t="s">
        <v>7679</v>
      </c>
      <c r="C388" s="971">
        <v>15</v>
      </c>
      <c r="D388" s="981"/>
      <c r="E388" s="949" t="s">
        <v>7965</v>
      </c>
      <c r="F388" s="944">
        <v>5232</v>
      </c>
      <c r="G388" s="944" t="s">
        <v>8020</v>
      </c>
      <c r="H388" s="944" t="s">
        <v>8021</v>
      </c>
      <c r="I388" s="944" t="s">
        <v>8022</v>
      </c>
      <c r="J388" s="973">
        <v>114113</v>
      </c>
      <c r="K388" s="974" t="s">
        <v>1329</v>
      </c>
      <c r="L388" s="944" t="s">
        <v>8023</v>
      </c>
      <c r="M388" s="944" t="s">
        <v>8024</v>
      </c>
      <c r="N388" s="978"/>
      <c r="O388" s="978"/>
      <c r="P388" s="944" t="s">
        <v>8025</v>
      </c>
      <c r="Q388" s="947" t="s">
        <v>8026</v>
      </c>
      <c r="R388" s="947">
        <v>0</v>
      </c>
      <c r="S388" s="947">
        <v>70</v>
      </c>
      <c r="T388" s="947">
        <v>35</v>
      </c>
      <c r="U388" s="947">
        <v>145</v>
      </c>
      <c r="V388" s="963">
        <v>100</v>
      </c>
      <c r="W388" s="963">
        <v>100</v>
      </c>
      <c r="X388" s="963"/>
      <c r="Y388" s="982">
        <v>6</v>
      </c>
      <c r="Z388" s="982">
        <v>4</v>
      </c>
      <c r="AA388" s="982">
        <v>2</v>
      </c>
      <c r="AB388" s="981">
        <v>17</v>
      </c>
      <c r="AC388" s="981" t="s">
        <v>1329</v>
      </c>
      <c r="AD388" s="981"/>
      <c r="AE388" s="981" t="s">
        <v>7730</v>
      </c>
      <c r="AF388" s="963">
        <v>100</v>
      </c>
      <c r="AG388" s="956" t="s">
        <v>7735</v>
      </c>
      <c r="AH388" s="952" t="s">
        <v>7736</v>
      </c>
      <c r="AI388" s="952">
        <v>100</v>
      </c>
      <c r="AJ388" s="963"/>
      <c r="AK388" s="963"/>
      <c r="AL388" s="963"/>
      <c r="AM388" s="963"/>
      <c r="AN388" s="963"/>
      <c r="AO388" s="963"/>
      <c r="AP388" s="963"/>
      <c r="AQ388" s="963"/>
      <c r="AR388" s="963"/>
      <c r="AS388" s="963"/>
      <c r="AT388" s="963"/>
      <c r="AU388" s="975"/>
      <c r="AV388" s="963"/>
      <c r="AW388" s="963"/>
      <c r="AX388" s="963"/>
    </row>
    <row r="389" spans="1:50" s="866" customFormat="1" ht="49.95" customHeight="1" x14ac:dyDescent="0.25">
      <c r="A389" s="971">
        <v>381</v>
      </c>
      <c r="B389" s="948" t="s">
        <v>7679</v>
      </c>
      <c r="C389" s="971">
        <v>5</v>
      </c>
      <c r="D389" s="971"/>
      <c r="E389" s="949" t="s">
        <v>7799</v>
      </c>
      <c r="F389" s="944">
        <v>6777</v>
      </c>
      <c r="G389" s="944" t="s">
        <v>8027</v>
      </c>
      <c r="H389" s="978">
        <v>2000</v>
      </c>
      <c r="I389" s="978" t="s">
        <v>8028</v>
      </c>
      <c r="J389" s="973">
        <v>53678</v>
      </c>
      <c r="K389" s="981" t="s">
        <v>1329</v>
      </c>
      <c r="L389" s="978"/>
      <c r="M389" s="944" t="s">
        <v>7803</v>
      </c>
      <c r="N389" s="980" t="s">
        <v>8029</v>
      </c>
      <c r="O389" s="953" t="s">
        <v>8030</v>
      </c>
      <c r="P389" s="944" t="s">
        <v>8031</v>
      </c>
      <c r="Q389" s="973">
        <v>0</v>
      </c>
      <c r="R389" s="973">
        <v>0</v>
      </c>
      <c r="S389" s="983">
        <v>0</v>
      </c>
      <c r="T389" s="983">
        <v>0</v>
      </c>
      <c r="U389" s="983">
        <v>0</v>
      </c>
      <c r="V389" s="984">
        <v>70</v>
      </c>
      <c r="W389" s="963">
        <v>100</v>
      </c>
      <c r="X389" s="109" t="s">
        <v>7807</v>
      </c>
      <c r="Y389" s="982">
        <v>3</v>
      </c>
      <c r="Z389" s="982">
        <v>11</v>
      </c>
      <c r="AA389" s="982">
        <v>5</v>
      </c>
      <c r="AB389" s="981">
        <v>4</v>
      </c>
      <c r="AC389" s="981" t="s">
        <v>1329</v>
      </c>
      <c r="AD389" s="981" t="s">
        <v>7808</v>
      </c>
      <c r="AE389" s="981" t="s">
        <v>7693</v>
      </c>
      <c r="AF389" s="984">
        <v>21</v>
      </c>
      <c r="AG389" s="963"/>
      <c r="AH389" s="963"/>
      <c r="AI389" s="984"/>
      <c r="AJ389" s="963"/>
      <c r="AK389" s="952" t="s">
        <v>7812</v>
      </c>
      <c r="AL389" s="963">
        <v>21</v>
      </c>
      <c r="AM389" s="963"/>
      <c r="AN389" s="963"/>
      <c r="AO389" s="963"/>
      <c r="AP389" s="963"/>
      <c r="AQ389" s="963"/>
      <c r="AR389" s="963"/>
      <c r="AS389" s="963"/>
      <c r="AT389" s="963"/>
      <c r="AU389" s="975"/>
      <c r="AV389" s="963"/>
      <c r="AW389" s="963"/>
      <c r="AX389" s="963"/>
    </row>
    <row r="390" spans="1:50" s="866" customFormat="1" ht="49.95" customHeight="1" x14ac:dyDescent="0.25">
      <c r="A390" s="971">
        <v>381</v>
      </c>
      <c r="B390" s="948" t="s">
        <v>7679</v>
      </c>
      <c r="C390" s="981">
        <v>29</v>
      </c>
      <c r="D390" s="981"/>
      <c r="E390" s="949" t="s">
        <v>8032</v>
      </c>
      <c r="F390" s="978">
        <v>10337</v>
      </c>
      <c r="G390" s="944" t="s">
        <v>3228</v>
      </c>
      <c r="H390" s="978">
        <v>2006</v>
      </c>
      <c r="I390" s="978" t="s">
        <v>7404</v>
      </c>
      <c r="J390" s="955" t="s">
        <v>8033</v>
      </c>
      <c r="K390" s="981"/>
      <c r="L390" s="944" t="s">
        <v>8034</v>
      </c>
      <c r="M390" s="944" t="s">
        <v>8035</v>
      </c>
      <c r="N390" s="944" t="s">
        <v>8036</v>
      </c>
      <c r="O390" s="944" t="s">
        <v>8037</v>
      </c>
      <c r="P390" s="944" t="s">
        <v>8038</v>
      </c>
      <c r="Q390" s="947" t="s">
        <v>8039</v>
      </c>
      <c r="R390" s="947">
        <v>0</v>
      </c>
      <c r="S390" s="977">
        <v>1800</v>
      </c>
      <c r="T390" s="960" t="s">
        <v>8040</v>
      </c>
      <c r="U390" s="960" t="s">
        <v>7891</v>
      </c>
      <c r="V390" s="963">
        <v>90</v>
      </c>
      <c r="W390" s="963">
        <v>100</v>
      </c>
      <c r="X390" s="112" t="s">
        <v>7764</v>
      </c>
      <c r="Y390" s="982">
        <v>4</v>
      </c>
      <c r="Z390" s="982">
        <v>7</v>
      </c>
      <c r="AA390" s="982">
        <v>5</v>
      </c>
      <c r="AB390" s="981" t="s">
        <v>8041</v>
      </c>
      <c r="AC390" s="981"/>
      <c r="AD390" s="949" t="s">
        <v>8042</v>
      </c>
      <c r="AE390" s="981" t="s">
        <v>7730</v>
      </c>
      <c r="AF390" s="963">
        <v>90</v>
      </c>
      <c r="AG390" s="975" t="s">
        <v>7765</v>
      </c>
      <c r="AH390" s="952" t="s">
        <v>8043</v>
      </c>
      <c r="AI390" s="963">
        <v>90</v>
      </c>
      <c r="AJ390" s="963"/>
      <c r="AK390" s="963"/>
      <c r="AL390" s="963"/>
      <c r="AM390" s="963"/>
      <c r="AN390" s="963"/>
      <c r="AO390" s="963"/>
      <c r="AP390" s="963"/>
      <c r="AQ390" s="963"/>
      <c r="AR390" s="963"/>
      <c r="AS390" s="963"/>
      <c r="AT390" s="963"/>
      <c r="AU390" s="975"/>
      <c r="AV390" s="963"/>
      <c r="AW390" s="963"/>
      <c r="AX390" s="963"/>
    </row>
    <row r="391" spans="1:50" s="866" customFormat="1" ht="49.95" customHeight="1" x14ac:dyDescent="0.25">
      <c r="A391" s="981">
        <v>381</v>
      </c>
      <c r="B391" s="765" t="s">
        <v>8044</v>
      </c>
      <c r="C391" s="981">
        <v>32</v>
      </c>
      <c r="D391" s="981"/>
      <c r="E391" s="949" t="s">
        <v>8045</v>
      </c>
      <c r="F391" s="944" t="s">
        <v>8046</v>
      </c>
      <c r="G391" s="944" t="s">
        <v>8047</v>
      </c>
      <c r="H391" s="978">
        <v>2001</v>
      </c>
      <c r="I391" s="944" t="s">
        <v>8048</v>
      </c>
      <c r="J391" s="973">
        <v>81613</v>
      </c>
      <c r="K391" s="981" t="s">
        <v>1329</v>
      </c>
      <c r="L391" s="944" t="s">
        <v>8049</v>
      </c>
      <c r="M391" s="944" t="s">
        <v>8050</v>
      </c>
      <c r="N391" s="944" t="s">
        <v>8051</v>
      </c>
      <c r="O391" s="944" t="s">
        <v>8052</v>
      </c>
      <c r="P391" s="978"/>
      <c r="Q391" s="947" t="s">
        <v>7710</v>
      </c>
      <c r="R391" s="947">
        <v>0</v>
      </c>
      <c r="S391" s="947">
        <v>18000</v>
      </c>
      <c r="T391" s="947">
        <v>18000</v>
      </c>
      <c r="U391" s="947">
        <v>36000</v>
      </c>
      <c r="V391" s="963">
        <v>100</v>
      </c>
      <c r="W391" s="963">
        <v>100</v>
      </c>
      <c r="X391" s="112" t="s">
        <v>7711</v>
      </c>
      <c r="Y391" s="952" t="s">
        <v>7849</v>
      </c>
      <c r="Z391" s="952" t="s">
        <v>7850</v>
      </c>
      <c r="AA391" s="952" t="s">
        <v>7851</v>
      </c>
      <c r="AB391" s="949" t="s">
        <v>7852</v>
      </c>
      <c r="AC391" s="981"/>
      <c r="AD391" s="949" t="s">
        <v>7716</v>
      </c>
      <c r="AE391" s="949" t="s">
        <v>7693</v>
      </c>
      <c r="AF391" s="963">
        <v>100</v>
      </c>
      <c r="AG391" s="975" t="s">
        <v>7717</v>
      </c>
      <c r="AH391" s="963"/>
      <c r="AI391" s="963">
        <v>100</v>
      </c>
      <c r="AJ391" s="963"/>
      <c r="AK391" s="963"/>
      <c r="AL391" s="963"/>
      <c r="AM391" s="963"/>
      <c r="AN391" s="963"/>
      <c r="AO391" s="963"/>
      <c r="AP391" s="963"/>
      <c r="AQ391" s="963"/>
      <c r="AR391" s="963"/>
      <c r="AS391" s="963"/>
      <c r="AT391" s="963"/>
      <c r="AU391" s="975"/>
      <c r="AV391" s="963"/>
      <c r="AW391" s="963"/>
      <c r="AX391" s="963"/>
    </row>
    <row r="392" spans="1:50" s="866" customFormat="1" ht="49.95" customHeight="1" x14ac:dyDescent="0.25">
      <c r="A392" s="981">
        <v>381</v>
      </c>
      <c r="B392" s="765" t="s">
        <v>8053</v>
      </c>
      <c r="C392" s="981">
        <v>32</v>
      </c>
      <c r="D392" s="981"/>
      <c r="E392" s="949" t="s">
        <v>8054</v>
      </c>
      <c r="F392" s="944" t="s">
        <v>8046</v>
      </c>
      <c r="G392" s="978" t="s">
        <v>8055</v>
      </c>
      <c r="H392" s="978">
        <v>2001</v>
      </c>
      <c r="I392" s="978" t="s">
        <v>8056</v>
      </c>
      <c r="J392" s="973">
        <v>91632</v>
      </c>
      <c r="K392" s="981" t="s">
        <v>1329</v>
      </c>
      <c r="L392" s="944" t="s">
        <v>8049</v>
      </c>
      <c r="M392" s="944" t="s">
        <v>8050</v>
      </c>
      <c r="N392" s="944" t="s">
        <v>8051</v>
      </c>
      <c r="O392" s="944" t="s">
        <v>8057</v>
      </c>
      <c r="P392" s="978"/>
      <c r="Q392" s="947" t="s">
        <v>7710</v>
      </c>
      <c r="R392" s="947">
        <v>0</v>
      </c>
      <c r="S392" s="947">
        <v>18000</v>
      </c>
      <c r="T392" s="947">
        <v>18000</v>
      </c>
      <c r="U392" s="947">
        <v>36000</v>
      </c>
      <c r="V392" s="963">
        <v>100</v>
      </c>
      <c r="W392" s="963">
        <v>100</v>
      </c>
      <c r="X392" s="112" t="s">
        <v>7711</v>
      </c>
      <c r="Y392" s="952" t="s">
        <v>7849</v>
      </c>
      <c r="Z392" s="952" t="s">
        <v>7850</v>
      </c>
      <c r="AA392" s="952" t="s">
        <v>7851</v>
      </c>
      <c r="AB392" s="949" t="s">
        <v>7852</v>
      </c>
      <c r="AC392" s="981"/>
      <c r="AD392" s="949" t="s">
        <v>7716</v>
      </c>
      <c r="AE392" s="949" t="s">
        <v>7693</v>
      </c>
      <c r="AF392" s="963">
        <v>100</v>
      </c>
      <c r="AG392" s="975" t="s">
        <v>7717</v>
      </c>
      <c r="AH392" s="963"/>
      <c r="AI392" s="963">
        <v>100</v>
      </c>
      <c r="AJ392" s="963"/>
      <c r="AK392" s="963"/>
      <c r="AL392" s="963"/>
      <c r="AM392" s="963"/>
      <c r="AN392" s="963"/>
      <c r="AO392" s="963"/>
      <c r="AP392" s="963"/>
      <c r="AQ392" s="963"/>
      <c r="AR392" s="963"/>
      <c r="AS392" s="963"/>
      <c r="AT392" s="963"/>
      <c r="AU392" s="975"/>
      <c r="AV392" s="963"/>
      <c r="AW392" s="963"/>
      <c r="AX392" s="963"/>
    </row>
    <row r="393" spans="1:50" s="953" customFormat="1" ht="49.95" customHeight="1" x14ac:dyDescent="0.25">
      <c r="A393" s="985">
        <v>381</v>
      </c>
      <c r="B393" s="944" t="s">
        <v>7679</v>
      </c>
      <c r="C393" s="985">
        <v>30</v>
      </c>
      <c r="D393" s="949"/>
      <c r="E393" s="949" t="s">
        <v>8058</v>
      </c>
      <c r="F393" s="944" t="s">
        <v>7681</v>
      </c>
      <c r="G393" s="944" t="s">
        <v>8059</v>
      </c>
      <c r="H393" s="110">
        <v>2007</v>
      </c>
      <c r="I393" s="986" t="s">
        <v>8060</v>
      </c>
      <c r="J393" s="955">
        <v>39914.449999999997</v>
      </c>
      <c r="K393" s="949" t="s">
        <v>656</v>
      </c>
      <c r="L393" s="944" t="s">
        <v>7684</v>
      </c>
      <c r="M393" s="944" t="s">
        <v>8061</v>
      </c>
      <c r="N393" s="986" t="s">
        <v>8062</v>
      </c>
      <c r="O393" s="962" t="s">
        <v>8063</v>
      </c>
      <c r="P393" s="986" t="s">
        <v>8064</v>
      </c>
      <c r="Q393" s="987" t="s">
        <v>8065</v>
      </c>
      <c r="R393" s="955">
        <v>0</v>
      </c>
      <c r="S393" s="955">
        <v>0</v>
      </c>
      <c r="T393" s="987" t="s">
        <v>8066</v>
      </c>
      <c r="U393" s="987" t="s">
        <v>8066</v>
      </c>
      <c r="V393" s="958">
        <v>80</v>
      </c>
      <c r="W393" s="952">
        <v>100</v>
      </c>
      <c r="X393" s="112" t="s">
        <v>7691</v>
      </c>
      <c r="Y393" s="948">
        <v>4</v>
      </c>
      <c r="Z393" s="948">
        <v>6</v>
      </c>
      <c r="AA393" s="948">
        <v>1</v>
      </c>
      <c r="AB393" s="949">
        <v>35</v>
      </c>
      <c r="AC393" s="949" t="s">
        <v>656</v>
      </c>
      <c r="AD393" s="949" t="s">
        <v>7692</v>
      </c>
      <c r="AE393" s="949" t="s">
        <v>7693</v>
      </c>
      <c r="AF393" s="952">
        <v>0</v>
      </c>
      <c r="AG393" s="946" t="s">
        <v>7694</v>
      </c>
      <c r="AH393" s="952"/>
      <c r="AI393" s="952">
        <v>50</v>
      </c>
      <c r="AJ393" s="952"/>
      <c r="AK393" s="952"/>
      <c r="AL393" s="952"/>
      <c r="AM393" s="958"/>
      <c r="AN393" s="952"/>
      <c r="AO393" s="952"/>
      <c r="AP393" s="958"/>
      <c r="AQ393" s="952"/>
      <c r="AR393" s="952"/>
      <c r="AS393" s="952"/>
      <c r="AT393" s="952"/>
      <c r="AU393" s="956"/>
      <c r="AV393" s="952"/>
      <c r="AW393" s="952"/>
      <c r="AX393" s="952"/>
    </row>
    <row r="394" spans="1:50" s="953" customFormat="1" ht="49.95" customHeight="1" x14ac:dyDescent="0.25">
      <c r="A394" s="985">
        <v>381</v>
      </c>
      <c r="B394" s="944" t="s">
        <v>7679</v>
      </c>
      <c r="C394" s="985">
        <v>30</v>
      </c>
      <c r="D394" s="949"/>
      <c r="E394" s="949" t="s">
        <v>8058</v>
      </c>
      <c r="F394" s="944" t="s">
        <v>7681</v>
      </c>
      <c r="G394" s="944" t="s">
        <v>8067</v>
      </c>
      <c r="H394" s="972" t="s">
        <v>8068</v>
      </c>
      <c r="I394" s="986" t="s">
        <v>8069</v>
      </c>
      <c r="J394" s="955">
        <v>36108</v>
      </c>
      <c r="K394" s="949" t="s">
        <v>656</v>
      </c>
      <c r="L394" s="944" t="s">
        <v>7684</v>
      </c>
      <c r="M394" s="944" t="s">
        <v>8061</v>
      </c>
      <c r="N394" s="986" t="s">
        <v>8062</v>
      </c>
      <c r="O394" s="962" t="s">
        <v>8063</v>
      </c>
      <c r="P394" s="986" t="s">
        <v>8070</v>
      </c>
      <c r="Q394" s="946" t="s">
        <v>7689</v>
      </c>
      <c r="R394" s="988">
        <v>0</v>
      </c>
      <c r="S394" s="955">
        <v>0</v>
      </c>
      <c r="T394" s="946" t="s">
        <v>7689</v>
      </c>
      <c r="U394" s="946" t="s">
        <v>7689</v>
      </c>
      <c r="V394" s="952">
        <v>10</v>
      </c>
      <c r="W394" s="952">
        <v>100</v>
      </c>
      <c r="X394" s="112" t="s">
        <v>7691</v>
      </c>
      <c r="Y394" s="948">
        <v>4</v>
      </c>
      <c r="Z394" s="948">
        <v>2</v>
      </c>
      <c r="AA394" s="948">
        <v>1</v>
      </c>
      <c r="AB394" s="949">
        <v>35</v>
      </c>
      <c r="AC394" s="949" t="s">
        <v>656</v>
      </c>
      <c r="AD394" s="949" t="s">
        <v>7692</v>
      </c>
      <c r="AE394" s="949" t="s">
        <v>7693</v>
      </c>
      <c r="AF394" s="952">
        <v>0</v>
      </c>
      <c r="AG394" s="946" t="s">
        <v>7694</v>
      </c>
      <c r="AH394" s="952"/>
      <c r="AI394" s="952">
        <v>70</v>
      </c>
      <c r="AJ394" s="952"/>
      <c r="AK394" s="952"/>
      <c r="AL394" s="952"/>
      <c r="AM394" s="958"/>
      <c r="AN394" s="952"/>
      <c r="AO394" s="952"/>
      <c r="AP394" s="958"/>
      <c r="AQ394" s="952"/>
      <c r="AR394" s="952"/>
      <c r="AS394" s="952"/>
      <c r="AT394" s="952"/>
      <c r="AU394" s="956"/>
      <c r="AV394" s="952"/>
      <c r="AW394" s="952"/>
      <c r="AX394" s="952"/>
    </row>
    <row r="395" spans="1:50" s="866" customFormat="1" ht="49.95" customHeight="1" x14ac:dyDescent="0.25">
      <c r="A395" s="971">
        <v>381</v>
      </c>
      <c r="B395" s="765" t="s">
        <v>7798</v>
      </c>
      <c r="C395" s="971"/>
      <c r="D395" s="981"/>
      <c r="E395" s="981" t="s">
        <v>8071</v>
      </c>
      <c r="F395" s="978">
        <v>10990</v>
      </c>
      <c r="G395" s="944" t="s">
        <v>8072</v>
      </c>
      <c r="H395" s="978">
        <v>2009</v>
      </c>
      <c r="I395" s="962" t="s">
        <v>8073</v>
      </c>
      <c r="J395" s="973">
        <v>138627.62</v>
      </c>
      <c r="K395" s="989" t="s">
        <v>697</v>
      </c>
      <c r="L395" s="944" t="s">
        <v>8074</v>
      </c>
      <c r="M395" s="944" t="s">
        <v>8075</v>
      </c>
      <c r="N395" s="944" t="s">
        <v>8076</v>
      </c>
      <c r="O395" s="944" t="s">
        <v>8077</v>
      </c>
      <c r="P395" s="944" t="s">
        <v>8078</v>
      </c>
      <c r="Q395" s="990" t="s">
        <v>8079</v>
      </c>
      <c r="R395" s="973">
        <v>0</v>
      </c>
      <c r="S395" s="991">
        <v>13.75</v>
      </c>
      <c r="T395" s="991">
        <v>19.600000000000001</v>
      </c>
      <c r="U395" s="991">
        <f>+R395+S395+T395</f>
        <v>33.35</v>
      </c>
      <c r="V395" s="992">
        <v>50</v>
      </c>
      <c r="W395" s="963">
        <v>100</v>
      </c>
      <c r="X395" s="112" t="s">
        <v>8080</v>
      </c>
      <c r="Y395" s="982">
        <v>4</v>
      </c>
      <c r="Z395" s="982">
        <v>7</v>
      </c>
      <c r="AA395" s="982">
        <v>4</v>
      </c>
      <c r="AB395" s="981" t="s">
        <v>8081</v>
      </c>
      <c r="AC395" s="981" t="s">
        <v>697</v>
      </c>
      <c r="AD395" s="949" t="s">
        <v>8082</v>
      </c>
      <c r="AE395" s="981" t="s">
        <v>7730</v>
      </c>
      <c r="AF395" s="984">
        <v>70</v>
      </c>
      <c r="AG395" s="963" t="s">
        <v>7733</v>
      </c>
      <c r="AH395" s="993" t="s">
        <v>6580</v>
      </c>
      <c r="AI395" s="984">
        <v>50</v>
      </c>
      <c r="AJ395" s="963" t="s">
        <v>8083</v>
      </c>
      <c r="AK395" s="993" t="s">
        <v>6580</v>
      </c>
      <c r="AL395" s="984">
        <v>50</v>
      </c>
      <c r="AM395" s="963"/>
      <c r="AN395" s="963"/>
      <c r="AO395" s="963"/>
      <c r="AP395" s="963"/>
      <c r="AQ395" s="963"/>
      <c r="AR395" s="963"/>
      <c r="AS395" s="963"/>
      <c r="AT395" s="963"/>
      <c r="AU395" s="975"/>
      <c r="AV395" s="963"/>
      <c r="AW395" s="963"/>
      <c r="AX395" s="963"/>
    </row>
    <row r="396" spans="1:50" s="953" customFormat="1" ht="49.95" customHeight="1" x14ac:dyDescent="0.25">
      <c r="A396" s="994">
        <v>381</v>
      </c>
      <c r="B396" s="980" t="s">
        <v>7798</v>
      </c>
      <c r="C396" s="995">
        <v>30</v>
      </c>
      <c r="D396" s="995"/>
      <c r="E396" s="995" t="s">
        <v>8084</v>
      </c>
      <c r="F396" s="980">
        <v>6135</v>
      </c>
      <c r="G396" s="944" t="s">
        <v>8085</v>
      </c>
      <c r="H396" s="980">
        <v>2009</v>
      </c>
      <c r="I396" s="980" t="s">
        <v>8086</v>
      </c>
      <c r="J396" s="996">
        <v>14000</v>
      </c>
      <c r="K396" s="997" t="s">
        <v>7338</v>
      </c>
      <c r="L396" s="980" t="s">
        <v>8087</v>
      </c>
      <c r="M396" s="980" t="s">
        <v>8088</v>
      </c>
      <c r="N396" s="980" t="s">
        <v>8089</v>
      </c>
      <c r="O396" s="980" t="s">
        <v>8090</v>
      </c>
      <c r="P396" s="980" t="s">
        <v>8091</v>
      </c>
      <c r="Q396" s="998">
        <v>0</v>
      </c>
      <c r="R396" s="955">
        <v>0</v>
      </c>
      <c r="S396" s="955">
        <v>0</v>
      </c>
      <c r="T396" s="955">
        <v>0</v>
      </c>
      <c r="U396" s="955">
        <v>0</v>
      </c>
      <c r="V396" s="993">
        <v>50</v>
      </c>
      <c r="W396" s="993">
        <v>100</v>
      </c>
      <c r="X396" s="112" t="s">
        <v>8092</v>
      </c>
      <c r="Y396" s="948">
        <v>4</v>
      </c>
      <c r="Z396" s="948">
        <v>7</v>
      </c>
      <c r="AA396" s="948">
        <v>6</v>
      </c>
      <c r="AB396" s="949" t="s">
        <v>8093</v>
      </c>
      <c r="AC396" s="949" t="s">
        <v>697</v>
      </c>
      <c r="AD396" s="949" t="s">
        <v>8082</v>
      </c>
      <c r="AE396" s="949">
        <v>5</v>
      </c>
      <c r="AF396" s="993">
        <v>0</v>
      </c>
      <c r="AG396" s="946" t="s">
        <v>8094</v>
      </c>
      <c r="AH396" s="993" t="s">
        <v>8095</v>
      </c>
      <c r="AI396" s="993">
        <v>0</v>
      </c>
      <c r="AJ396" s="993"/>
      <c r="AK396" s="993"/>
      <c r="AL396" s="993"/>
      <c r="AM396" s="993"/>
      <c r="AN396" s="993"/>
      <c r="AO396" s="993"/>
      <c r="AP396" s="993"/>
      <c r="AQ396" s="993"/>
      <c r="AR396" s="993"/>
      <c r="AS396" s="993"/>
      <c r="AT396" s="993"/>
      <c r="AU396" s="999"/>
      <c r="AV396" s="993"/>
      <c r="AW396" s="993"/>
      <c r="AX396" s="993"/>
    </row>
    <row r="397" spans="1:50" s="953" customFormat="1" ht="49.95" customHeight="1" x14ac:dyDescent="0.25">
      <c r="A397" s="994">
        <v>381</v>
      </c>
      <c r="B397" s="980" t="s">
        <v>7798</v>
      </c>
      <c r="C397" s="995">
        <v>30</v>
      </c>
      <c r="D397" s="995"/>
      <c r="E397" s="995" t="s">
        <v>8084</v>
      </c>
      <c r="F397" s="980">
        <v>6136</v>
      </c>
      <c r="G397" s="953" t="s">
        <v>8096</v>
      </c>
      <c r="H397" s="980">
        <v>2009</v>
      </c>
      <c r="I397" s="980" t="s">
        <v>8097</v>
      </c>
      <c r="J397" s="996">
        <v>72918.880000000005</v>
      </c>
      <c r="K397" s="997" t="s">
        <v>697</v>
      </c>
      <c r="L397" s="980" t="s">
        <v>8087</v>
      </c>
      <c r="M397" s="980" t="s">
        <v>8088</v>
      </c>
      <c r="N397" s="980" t="s">
        <v>8098</v>
      </c>
      <c r="O397" s="980" t="s">
        <v>8099</v>
      </c>
      <c r="P397" s="980" t="s">
        <v>8091</v>
      </c>
      <c r="Q397" s="955">
        <v>0</v>
      </c>
      <c r="R397" s="947">
        <v>0</v>
      </c>
      <c r="S397" s="955">
        <v>0</v>
      </c>
      <c r="T397" s="955">
        <v>0</v>
      </c>
      <c r="U397" s="955">
        <v>0</v>
      </c>
      <c r="V397" s="952">
        <v>60</v>
      </c>
      <c r="W397" s="952">
        <v>100</v>
      </c>
      <c r="X397" s="112" t="s">
        <v>8100</v>
      </c>
      <c r="Y397" s="948">
        <v>3</v>
      </c>
      <c r="Z397" s="948">
        <v>1</v>
      </c>
      <c r="AA397" s="948">
        <v>4</v>
      </c>
      <c r="AB397" s="949" t="s">
        <v>7852</v>
      </c>
      <c r="AC397" s="949" t="s">
        <v>697</v>
      </c>
      <c r="AD397" s="949" t="s">
        <v>8101</v>
      </c>
      <c r="AE397" s="949">
        <v>5</v>
      </c>
      <c r="AF397" s="952">
        <v>70</v>
      </c>
      <c r="AG397" s="952" t="s">
        <v>8094</v>
      </c>
      <c r="AH397" s="952" t="s">
        <v>8095</v>
      </c>
      <c r="AI397" s="952">
        <v>75</v>
      </c>
      <c r="AJ397" s="952"/>
      <c r="AK397" s="952"/>
      <c r="AL397" s="952"/>
      <c r="AM397" s="952"/>
      <c r="AN397" s="993"/>
      <c r="AO397" s="993"/>
      <c r="AP397" s="993"/>
      <c r="AQ397" s="993"/>
      <c r="AR397" s="993"/>
      <c r="AS397" s="993"/>
      <c r="AT397" s="993"/>
      <c r="AU397" s="999"/>
      <c r="AV397" s="993"/>
      <c r="AW397" s="993"/>
      <c r="AX397" s="993"/>
    </row>
    <row r="398" spans="1:50" s="866" customFormat="1" ht="49.95" customHeight="1" x14ac:dyDescent="0.25">
      <c r="A398" s="971">
        <v>381</v>
      </c>
      <c r="B398" s="765" t="s">
        <v>7798</v>
      </c>
      <c r="C398" s="981">
        <v>12</v>
      </c>
      <c r="D398" s="981"/>
      <c r="E398" s="981" t="s">
        <v>7939</v>
      </c>
      <c r="F398" s="978">
        <v>8992</v>
      </c>
      <c r="G398" s="944" t="s">
        <v>8102</v>
      </c>
      <c r="H398" s="944" t="s">
        <v>8103</v>
      </c>
      <c r="I398" s="944" t="s">
        <v>8104</v>
      </c>
      <c r="J398" s="973">
        <v>99962.14</v>
      </c>
      <c r="K398" s="989" t="s">
        <v>697</v>
      </c>
      <c r="L398" s="944" t="s">
        <v>7914</v>
      </c>
      <c r="M398" s="944" t="s">
        <v>7915</v>
      </c>
      <c r="N398" s="969" t="s">
        <v>8105</v>
      </c>
      <c r="O398" s="945" t="s">
        <v>8106</v>
      </c>
      <c r="P398" s="944" t="s">
        <v>8107</v>
      </c>
      <c r="Q398" s="947">
        <v>0</v>
      </c>
      <c r="R398" s="947">
        <v>0</v>
      </c>
      <c r="S398" s="947">
        <v>0</v>
      </c>
      <c r="T398" s="947">
        <v>0</v>
      </c>
      <c r="U398" s="947">
        <v>0</v>
      </c>
      <c r="V398" s="963">
        <v>0</v>
      </c>
      <c r="W398" s="963">
        <v>100</v>
      </c>
      <c r="X398" s="351" t="s">
        <v>7919</v>
      </c>
      <c r="Y398" s="982">
        <v>6</v>
      </c>
      <c r="Z398" s="982">
        <v>1</v>
      </c>
      <c r="AA398" s="982">
        <v>1</v>
      </c>
      <c r="AB398" s="981" t="s">
        <v>7936</v>
      </c>
      <c r="AC398" s="981">
        <v>122</v>
      </c>
      <c r="AD398" s="981">
        <v>0</v>
      </c>
      <c r="AE398" s="981" t="s">
        <v>8108</v>
      </c>
      <c r="AF398" s="963">
        <v>100</v>
      </c>
      <c r="AG398" s="952" t="s">
        <v>7921</v>
      </c>
      <c r="AH398" s="963"/>
      <c r="AI398" s="963">
        <v>100</v>
      </c>
      <c r="AJ398" s="963"/>
      <c r="AK398" s="963"/>
      <c r="AL398" s="963"/>
      <c r="AM398" s="963"/>
      <c r="AN398" s="963"/>
      <c r="AO398" s="963"/>
      <c r="AP398" s="963"/>
      <c r="AQ398" s="963"/>
      <c r="AR398" s="963"/>
      <c r="AS398" s="963"/>
      <c r="AT398" s="963"/>
      <c r="AU398" s="975"/>
      <c r="AV398" s="963"/>
      <c r="AW398" s="963"/>
      <c r="AX398" s="963"/>
    </row>
    <row r="399" spans="1:50" s="1001" customFormat="1" ht="49.95" customHeight="1" x14ac:dyDescent="0.25">
      <c r="A399" s="971">
        <v>381</v>
      </c>
      <c r="B399" s="948" t="s">
        <v>7679</v>
      </c>
      <c r="C399" s="971">
        <v>32</v>
      </c>
      <c r="D399" s="971"/>
      <c r="E399" s="949" t="s">
        <v>6569</v>
      </c>
      <c r="F399" s="944">
        <v>3702</v>
      </c>
      <c r="G399" s="944" t="s">
        <v>8109</v>
      </c>
      <c r="H399" s="944" t="s">
        <v>8110</v>
      </c>
      <c r="I399" s="944"/>
      <c r="J399" s="955">
        <v>949995</v>
      </c>
      <c r="K399" s="1000" t="s">
        <v>8111</v>
      </c>
      <c r="L399" s="944" t="s">
        <v>6574</v>
      </c>
      <c r="M399" s="944" t="s">
        <v>6575</v>
      </c>
      <c r="N399" s="944" t="s">
        <v>6576</v>
      </c>
      <c r="O399" s="944" t="s">
        <v>6577</v>
      </c>
      <c r="P399" s="944">
        <v>1402634</v>
      </c>
      <c r="Q399" s="960">
        <f>+ROUND((U399/1700),2)</f>
        <v>0</v>
      </c>
      <c r="R399" s="955">
        <v>0</v>
      </c>
      <c r="S399" s="955">
        <v>0</v>
      </c>
      <c r="T399" s="955">
        <v>0</v>
      </c>
      <c r="U399" s="955">
        <f>+R399+S399+T399</f>
        <v>0</v>
      </c>
      <c r="V399" s="952">
        <v>100</v>
      </c>
      <c r="W399" s="952">
        <v>100</v>
      </c>
      <c r="X399" s="112" t="s">
        <v>7711</v>
      </c>
      <c r="Y399" s="952" t="s">
        <v>7849</v>
      </c>
      <c r="Z399" s="952" t="s">
        <v>7850</v>
      </c>
      <c r="AA399" s="952" t="s">
        <v>7851</v>
      </c>
      <c r="AB399" s="949" t="s">
        <v>7852</v>
      </c>
      <c r="AC399" s="949"/>
      <c r="AD399" s="949" t="s">
        <v>7853</v>
      </c>
      <c r="AE399" s="949" t="s">
        <v>7693</v>
      </c>
      <c r="AF399" s="963">
        <v>100</v>
      </c>
      <c r="AG399" s="975" t="s">
        <v>7717</v>
      </c>
      <c r="AH399" s="952" t="s">
        <v>6580</v>
      </c>
      <c r="AI399" s="963">
        <v>100</v>
      </c>
      <c r="AJ399" s="952"/>
      <c r="AK399" s="952"/>
      <c r="AL399" s="952"/>
      <c r="AM399" s="952"/>
      <c r="AN399" s="952"/>
      <c r="AO399" s="952"/>
      <c r="AP399" s="952"/>
      <c r="AQ399" s="952"/>
      <c r="AR399" s="952"/>
      <c r="AS399" s="952"/>
      <c r="AT399" s="952"/>
      <c r="AU399" s="956"/>
      <c r="AV399" s="952"/>
      <c r="AW399" s="952"/>
      <c r="AX399" s="952"/>
    </row>
    <row r="400" spans="1:50" s="1001" customFormat="1" ht="49.95" customHeight="1" x14ac:dyDescent="0.25">
      <c r="A400" s="971">
        <v>381</v>
      </c>
      <c r="B400" s="948" t="s">
        <v>7679</v>
      </c>
      <c r="C400" s="971">
        <v>30</v>
      </c>
      <c r="D400" s="971"/>
      <c r="E400" s="949" t="s">
        <v>7827</v>
      </c>
      <c r="F400" s="944">
        <v>6013</v>
      </c>
      <c r="G400" s="944" t="s">
        <v>8112</v>
      </c>
      <c r="H400" s="944">
        <v>2011</v>
      </c>
      <c r="I400" s="944" t="s">
        <v>8113</v>
      </c>
      <c r="J400" s="955">
        <v>159300</v>
      </c>
      <c r="K400" s="989" t="s">
        <v>697</v>
      </c>
      <c r="L400" s="944" t="s">
        <v>7684</v>
      </c>
      <c r="M400" s="944" t="s">
        <v>8114</v>
      </c>
      <c r="N400" s="944" t="s">
        <v>8115</v>
      </c>
      <c r="O400" s="944" t="s">
        <v>8116</v>
      </c>
      <c r="P400" s="944">
        <v>1102675</v>
      </c>
      <c r="Q400" s="955">
        <f>+U400/1700</f>
        <v>0</v>
      </c>
      <c r="R400" s="955">
        <v>0</v>
      </c>
      <c r="S400" s="955">
        <v>0</v>
      </c>
      <c r="T400" s="952" t="s">
        <v>8117</v>
      </c>
      <c r="U400" s="955">
        <f>+R400</f>
        <v>0</v>
      </c>
      <c r="V400" s="952">
        <v>20</v>
      </c>
      <c r="W400" s="952">
        <v>100</v>
      </c>
      <c r="X400" s="112" t="s">
        <v>8118</v>
      </c>
      <c r="Y400" s="948">
        <v>4</v>
      </c>
      <c r="Z400" s="948">
        <v>6</v>
      </c>
      <c r="AA400" s="948">
        <v>3</v>
      </c>
      <c r="AB400" s="949">
        <v>35</v>
      </c>
      <c r="AC400" s="949" t="s">
        <v>697</v>
      </c>
      <c r="AD400" s="949" t="s">
        <v>7692</v>
      </c>
      <c r="AE400" s="949" t="s">
        <v>7693</v>
      </c>
      <c r="AF400" s="952">
        <v>0</v>
      </c>
      <c r="AG400" s="946" t="s">
        <v>8119</v>
      </c>
      <c r="AH400" s="952"/>
      <c r="AI400" s="952">
        <v>0</v>
      </c>
      <c r="AJ400" s="952"/>
      <c r="AK400" s="952"/>
      <c r="AL400" s="952"/>
      <c r="AM400" s="952"/>
      <c r="AN400" s="952"/>
      <c r="AO400" s="952"/>
      <c r="AP400" s="952"/>
      <c r="AQ400" s="952"/>
      <c r="AR400" s="952"/>
      <c r="AS400" s="952"/>
      <c r="AT400" s="952"/>
      <c r="AU400" s="956"/>
      <c r="AV400" s="952"/>
      <c r="AW400" s="952"/>
      <c r="AX400" s="952"/>
    </row>
    <row r="401" spans="1:50" s="1001" customFormat="1" ht="49.95" customHeight="1" x14ac:dyDescent="0.25">
      <c r="A401" s="971">
        <v>381</v>
      </c>
      <c r="B401" s="948" t="s">
        <v>7679</v>
      </c>
      <c r="C401" s="971">
        <v>33</v>
      </c>
      <c r="D401" s="971"/>
      <c r="E401" s="949" t="s">
        <v>7736</v>
      </c>
      <c r="F401" s="944">
        <v>7002</v>
      </c>
      <c r="G401" s="944" t="s">
        <v>8120</v>
      </c>
      <c r="H401" s="944">
        <v>2011</v>
      </c>
      <c r="I401" s="944"/>
      <c r="J401" s="955">
        <v>1975374.27</v>
      </c>
      <c r="K401" s="989" t="s">
        <v>697</v>
      </c>
      <c r="L401" s="944" t="s">
        <v>8121</v>
      </c>
      <c r="M401" s="944" t="s">
        <v>8122</v>
      </c>
      <c r="N401" s="944" t="s">
        <v>8123</v>
      </c>
      <c r="O401" s="944" t="s">
        <v>8124</v>
      </c>
      <c r="P401" s="944">
        <v>1403656</v>
      </c>
      <c r="Q401" s="952" t="s">
        <v>8125</v>
      </c>
      <c r="R401" s="955">
        <v>0</v>
      </c>
      <c r="S401" s="955">
        <v>160000</v>
      </c>
      <c r="T401" s="952" t="s">
        <v>8126</v>
      </c>
      <c r="U401" s="955">
        <f>+R401+S401+50</f>
        <v>160050</v>
      </c>
      <c r="V401" s="1002">
        <v>90</v>
      </c>
      <c r="W401" s="1002">
        <v>99.86</v>
      </c>
      <c r="X401" s="112" t="s">
        <v>7947</v>
      </c>
      <c r="Y401" s="948">
        <v>3</v>
      </c>
      <c r="Z401" s="948">
        <v>3</v>
      </c>
      <c r="AA401" s="948">
        <v>1</v>
      </c>
      <c r="AB401" s="949">
        <v>10.7</v>
      </c>
      <c r="AC401" s="949" t="s">
        <v>697</v>
      </c>
      <c r="AD401" s="949">
        <v>50</v>
      </c>
      <c r="AE401" s="949" t="s">
        <v>7730</v>
      </c>
      <c r="AF401" s="952">
        <v>80</v>
      </c>
      <c r="AG401" s="946" t="s">
        <v>7735</v>
      </c>
      <c r="AH401" s="952" t="s">
        <v>8127</v>
      </c>
      <c r="AI401" s="352">
        <v>40</v>
      </c>
      <c r="AJ401" s="952" t="s">
        <v>8128</v>
      </c>
      <c r="AK401" s="952">
        <v>5380</v>
      </c>
      <c r="AL401" s="952">
        <v>20</v>
      </c>
      <c r="AM401" s="952" t="s">
        <v>8129</v>
      </c>
      <c r="AN401" s="952">
        <v>10921</v>
      </c>
      <c r="AO401" s="952">
        <v>10</v>
      </c>
      <c r="AP401" s="952" t="s">
        <v>8130</v>
      </c>
      <c r="AQ401" s="952">
        <v>17893</v>
      </c>
      <c r="AR401" s="952">
        <v>10</v>
      </c>
      <c r="AS401" s="952"/>
      <c r="AT401" s="952"/>
      <c r="AU401" s="956"/>
      <c r="AV401" s="952"/>
      <c r="AW401" s="952"/>
      <c r="AX401" s="952"/>
    </row>
    <row r="402" spans="1:50" s="113" customFormat="1" ht="49.95" customHeight="1" x14ac:dyDescent="0.25">
      <c r="A402" s="971">
        <v>381</v>
      </c>
      <c r="B402" s="948" t="s">
        <v>7679</v>
      </c>
      <c r="C402" s="995">
        <v>29</v>
      </c>
      <c r="D402" s="971"/>
      <c r="E402" s="949" t="s">
        <v>7755</v>
      </c>
      <c r="F402" s="980">
        <v>10331</v>
      </c>
      <c r="G402" s="944" t="s">
        <v>8131</v>
      </c>
      <c r="H402" s="110">
        <v>2012</v>
      </c>
      <c r="I402" s="944" t="s">
        <v>8132</v>
      </c>
      <c r="J402" s="353">
        <v>23370</v>
      </c>
      <c r="K402" s="989" t="s">
        <v>7765</v>
      </c>
      <c r="L402" s="980" t="s">
        <v>7880</v>
      </c>
      <c r="M402" s="944" t="s">
        <v>7759</v>
      </c>
      <c r="N402" s="944" t="s">
        <v>8133</v>
      </c>
      <c r="O402" s="944" t="s">
        <v>8134</v>
      </c>
      <c r="P402" s="978" t="s">
        <v>8135</v>
      </c>
      <c r="Q402" s="952" t="s">
        <v>8136</v>
      </c>
      <c r="R402" s="955">
        <v>0</v>
      </c>
      <c r="S402" s="955">
        <v>5000</v>
      </c>
      <c r="T402" s="952" t="s">
        <v>8039</v>
      </c>
      <c r="U402" s="955">
        <f>+R402+S402+28</f>
        <v>5028</v>
      </c>
      <c r="V402" s="952">
        <v>50</v>
      </c>
      <c r="W402" s="1002">
        <v>100</v>
      </c>
      <c r="X402" s="112" t="s">
        <v>7764</v>
      </c>
      <c r="Y402" s="354">
        <v>2</v>
      </c>
      <c r="Z402" s="354">
        <v>5</v>
      </c>
      <c r="AA402" s="354">
        <v>6</v>
      </c>
      <c r="AB402" s="949">
        <v>17</v>
      </c>
      <c r="AC402" s="355" t="s">
        <v>8137</v>
      </c>
      <c r="AD402" s="355"/>
      <c r="AE402" s="355" t="s">
        <v>7730</v>
      </c>
      <c r="AF402" s="952">
        <v>50</v>
      </c>
      <c r="AG402" s="952" t="s">
        <v>7765</v>
      </c>
      <c r="AH402" s="952" t="s">
        <v>6580</v>
      </c>
      <c r="AI402" s="1002">
        <v>90</v>
      </c>
      <c r="AJ402" s="111"/>
      <c r="AK402" s="111"/>
      <c r="AL402" s="111"/>
      <c r="AM402" s="111"/>
      <c r="AN402" s="111"/>
      <c r="AO402" s="111"/>
      <c r="AP402" s="111"/>
      <c r="AQ402" s="111"/>
      <c r="AR402" s="111"/>
      <c r="AS402" s="111"/>
      <c r="AT402" s="111"/>
      <c r="AU402" s="111"/>
      <c r="AV402" s="111"/>
      <c r="AW402" s="111"/>
      <c r="AX402" s="111"/>
    </row>
    <row r="403" spans="1:50" s="113" customFormat="1" ht="49.95" customHeight="1" x14ac:dyDescent="0.25">
      <c r="A403" s="971">
        <v>381</v>
      </c>
      <c r="B403" s="948" t="s">
        <v>7679</v>
      </c>
      <c r="C403" s="949">
        <v>32</v>
      </c>
      <c r="D403" s="971"/>
      <c r="E403" s="971" t="s">
        <v>6569</v>
      </c>
      <c r="F403" s="944">
        <v>3702</v>
      </c>
      <c r="G403" s="944" t="s">
        <v>8138</v>
      </c>
      <c r="H403" s="110">
        <v>2016</v>
      </c>
      <c r="I403" s="944" t="s">
        <v>8139</v>
      </c>
      <c r="J403" s="353">
        <v>31175.22</v>
      </c>
      <c r="K403" s="989" t="s">
        <v>648</v>
      </c>
      <c r="L403" s="944" t="s">
        <v>6574</v>
      </c>
      <c r="M403" s="944" t="s">
        <v>6575</v>
      </c>
      <c r="N403" s="944" t="s">
        <v>6576</v>
      </c>
      <c r="O403" s="944" t="s">
        <v>6577</v>
      </c>
      <c r="P403" s="1003">
        <v>1403997</v>
      </c>
      <c r="Q403" s="960">
        <f t="shared" ref="Q403:Q408" si="13">+ROUND((U403/1700),2)</f>
        <v>3.93</v>
      </c>
      <c r="R403" s="955">
        <v>6682</v>
      </c>
      <c r="S403" s="955">
        <v>0</v>
      </c>
      <c r="T403" s="955">
        <v>0</v>
      </c>
      <c r="U403" s="955">
        <f>+R403+T403+S403</f>
        <v>6682</v>
      </c>
      <c r="V403" s="952">
        <v>100</v>
      </c>
      <c r="W403" s="952">
        <v>77</v>
      </c>
      <c r="X403" s="112" t="s">
        <v>7711</v>
      </c>
      <c r="Y403" s="952" t="s">
        <v>7849</v>
      </c>
      <c r="Z403" s="952" t="s">
        <v>7850</v>
      </c>
      <c r="AA403" s="952" t="s">
        <v>7851</v>
      </c>
      <c r="AB403" s="949" t="s">
        <v>7852</v>
      </c>
      <c r="AC403" s="949"/>
      <c r="AD403" s="949" t="s">
        <v>7853</v>
      </c>
      <c r="AE403" s="949" t="s">
        <v>7693</v>
      </c>
      <c r="AF403" s="963">
        <v>100</v>
      </c>
      <c r="AG403" s="975" t="s">
        <v>7717</v>
      </c>
      <c r="AH403" s="952" t="s">
        <v>6580</v>
      </c>
      <c r="AI403" s="963">
        <v>100</v>
      </c>
      <c r="AJ403" s="111"/>
      <c r="AK403" s="111"/>
      <c r="AL403" s="111"/>
      <c r="AM403" s="111"/>
      <c r="AN403" s="111"/>
      <c r="AO403" s="111"/>
      <c r="AP403" s="111"/>
      <c r="AQ403" s="111"/>
      <c r="AR403" s="111"/>
      <c r="AS403" s="111"/>
      <c r="AT403" s="111"/>
      <c r="AU403" s="111"/>
      <c r="AV403" s="111"/>
      <c r="AW403" s="111"/>
      <c r="AX403" s="111"/>
    </row>
    <row r="404" spans="1:50" s="113" customFormat="1" ht="49.95" customHeight="1" x14ac:dyDescent="0.25">
      <c r="A404" s="971">
        <v>381</v>
      </c>
      <c r="B404" s="948" t="s">
        <v>7679</v>
      </c>
      <c r="C404" s="949">
        <v>32</v>
      </c>
      <c r="D404" s="971"/>
      <c r="E404" s="971" t="s">
        <v>6569</v>
      </c>
      <c r="F404" s="944">
        <v>3702</v>
      </c>
      <c r="G404" s="944" t="s">
        <v>8140</v>
      </c>
      <c r="H404" s="110">
        <v>2016</v>
      </c>
      <c r="I404" s="944" t="s">
        <v>8141</v>
      </c>
      <c r="J404" s="353">
        <v>47989.37</v>
      </c>
      <c r="K404" s="989" t="s">
        <v>648</v>
      </c>
      <c r="L404" s="944" t="s">
        <v>6574</v>
      </c>
      <c r="M404" s="944" t="s">
        <v>6575</v>
      </c>
      <c r="N404" s="944" t="s">
        <v>6716</v>
      </c>
      <c r="O404" s="944" t="s">
        <v>8142</v>
      </c>
      <c r="P404" s="1003">
        <v>1404036</v>
      </c>
      <c r="Q404" s="960">
        <f t="shared" si="13"/>
        <v>5.58</v>
      </c>
      <c r="R404" s="955">
        <v>9494.02</v>
      </c>
      <c r="S404" s="955">
        <v>0</v>
      </c>
      <c r="T404" s="955">
        <v>0</v>
      </c>
      <c r="U404" s="955">
        <f t="shared" ref="U404:U409" si="14">+R404+S404+T404</f>
        <v>9494.02</v>
      </c>
      <c r="V404" s="952">
        <v>100</v>
      </c>
      <c r="W404" s="952">
        <v>70</v>
      </c>
      <c r="X404" s="112" t="s">
        <v>7711</v>
      </c>
      <c r="Y404" s="952" t="s">
        <v>7849</v>
      </c>
      <c r="Z404" s="952" t="s">
        <v>7850</v>
      </c>
      <c r="AA404" s="952" t="s">
        <v>7851</v>
      </c>
      <c r="AB404" s="949" t="s">
        <v>7852</v>
      </c>
      <c r="AC404" s="949"/>
      <c r="AD404" s="949" t="s">
        <v>7853</v>
      </c>
      <c r="AE404" s="949" t="s">
        <v>7693</v>
      </c>
      <c r="AF404" s="963">
        <v>101</v>
      </c>
      <c r="AG404" s="975" t="s">
        <v>8143</v>
      </c>
      <c r="AH404" s="952" t="s">
        <v>6580</v>
      </c>
      <c r="AI404" s="963">
        <v>101</v>
      </c>
      <c r="AJ404" s="111"/>
      <c r="AK404" s="111"/>
      <c r="AL404" s="111"/>
      <c r="AM404" s="111"/>
      <c r="AN404" s="111"/>
      <c r="AO404" s="111"/>
      <c r="AP404" s="111"/>
      <c r="AQ404" s="111"/>
      <c r="AR404" s="111"/>
      <c r="AS404" s="111"/>
      <c r="AT404" s="111"/>
      <c r="AU404" s="111"/>
      <c r="AV404" s="111"/>
      <c r="AW404" s="111"/>
      <c r="AX404" s="111"/>
    </row>
    <row r="405" spans="1:50" s="113" customFormat="1" ht="49.95" customHeight="1" x14ac:dyDescent="0.25">
      <c r="A405" s="971">
        <v>381</v>
      </c>
      <c r="B405" s="948" t="s">
        <v>7679</v>
      </c>
      <c r="C405" s="949">
        <v>20</v>
      </c>
      <c r="D405" s="971"/>
      <c r="E405" s="971" t="s">
        <v>7737</v>
      </c>
      <c r="F405" s="944">
        <v>28143</v>
      </c>
      <c r="G405" s="944" t="s">
        <v>8144</v>
      </c>
      <c r="H405" s="110">
        <v>2016</v>
      </c>
      <c r="I405" s="944" t="s">
        <v>8145</v>
      </c>
      <c r="J405" s="353">
        <v>91143.21</v>
      </c>
      <c r="K405" s="989" t="s">
        <v>648</v>
      </c>
      <c r="L405" s="944"/>
      <c r="M405" s="944"/>
      <c r="N405" s="944" t="s">
        <v>8146</v>
      </c>
      <c r="O405" s="944"/>
      <c r="P405" s="1003">
        <v>1304826</v>
      </c>
      <c r="Q405" s="960">
        <f t="shared" si="13"/>
        <v>12.42</v>
      </c>
      <c r="R405" s="955">
        <v>21114.240000000002</v>
      </c>
      <c r="S405" s="955">
        <v>0</v>
      </c>
      <c r="T405" s="955">
        <v>0</v>
      </c>
      <c r="U405" s="955">
        <f t="shared" si="14"/>
        <v>21114.240000000002</v>
      </c>
      <c r="V405" s="952"/>
      <c r="W405" s="952">
        <v>61</v>
      </c>
      <c r="X405" s="112"/>
      <c r="Y405" s="952"/>
      <c r="Z405" s="952"/>
      <c r="AA405" s="952"/>
      <c r="AB405" s="949"/>
      <c r="AC405" s="949"/>
      <c r="AD405" s="949"/>
      <c r="AE405" s="949"/>
      <c r="AF405" s="963"/>
      <c r="AG405" s="975"/>
      <c r="AH405" s="952"/>
      <c r="AI405" s="963"/>
      <c r="AJ405" s="111"/>
      <c r="AK405" s="111"/>
      <c r="AL405" s="111"/>
      <c r="AM405" s="111"/>
      <c r="AN405" s="111"/>
      <c r="AO405" s="111"/>
      <c r="AP405" s="111"/>
      <c r="AQ405" s="111"/>
      <c r="AR405" s="111"/>
      <c r="AS405" s="111"/>
      <c r="AT405" s="111"/>
      <c r="AU405" s="111"/>
      <c r="AV405" s="111"/>
      <c r="AW405" s="111"/>
      <c r="AX405" s="111"/>
    </row>
    <row r="406" spans="1:50" s="113" customFormat="1" ht="49.95" customHeight="1" x14ac:dyDescent="0.25">
      <c r="A406" s="971">
        <v>381</v>
      </c>
      <c r="B406" s="948" t="s">
        <v>7679</v>
      </c>
      <c r="C406" s="949"/>
      <c r="D406" s="971" t="s">
        <v>7733</v>
      </c>
      <c r="E406" s="971" t="s">
        <v>7734</v>
      </c>
      <c r="F406" s="944">
        <v>21806</v>
      </c>
      <c r="G406" s="944" t="s">
        <v>8147</v>
      </c>
      <c r="H406" s="110">
        <v>2016</v>
      </c>
      <c r="I406" s="944" t="s">
        <v>8148</v>
      </c>
      <c r="J406" s="353">
        <v>38276.28</v>
      </c>
      <c r="K406" s="989" t="s">
        <v>648</v>
      </c>
      <c r="L406" s="944" t="s">
        <v>8149</v>
      </c>
      <c r="M406" s="944" t="s">
        <v>8150</v>
      </c>
      <c r="N406" s="944" t="s">
        <v>8151</v>
      </c>
      <c r="O406" s="944" t="s">
        <v>8152</v>
      </c>
      <c r="P406" s="1003">
        <v>1404040</v>
      </c>
      <c r="Q406" s="960">
        <v>10</v>
      </c>
      <c r="R406" s="955">
        <v>7572.23</v>
      </c>
      <c r="S406" s="955">
        <v>0</v>
      </c>
      <c r="T406" s="955">
        <v>0</v>
      </c>
      <c r="U406" s="955">
        <f>+R406+S406+T406</f>
        <v>7572.23</v>
      </c>
      <c r="V406" s="965">
        <v>0.1</v>
      </c>
      <c r="W406" s="952">
        <v>67</v>
      </c>
      <c r="X406" s="112" t="s">
        <v>7727</v>
      </c>
      <c r="Y406" s="952">
        <v>2</v>
      </c>
      <c r="Z406" s="952">
        <v>5</v>
      </c>
      <c r="AA406" s="952">
        <v>6</v>
      </c>
      <c r="AB406" s="949">
        <v>17</v>
      </c>
      <c r="AC406" s="949" t="s">
        <v>648</v>
      </c>
      <c r="AD406" s="949" t="s">
        <v>7750</v>
      </c>
      <c r="AE406" s="949" t="s">
        <v>7693</v>
      </c>
      <c r="AF406" s="963">
        <v>20</v>
      </c>
      <c r="AG406" s="975" t="s">
        <v>7733</v>
      </c>
      <c r="AH406" s="952" t="s">
        <v>8153</v>
      </c>
      <c r="AI406" s="963">
        <v>90</v>
      </c>
      <c r="AJ406" s="952" t="s">
        <v>8083</v>
      </c>
      <c r="AK406" s="952" t="s">
        <v>8154</v>
      </c>
      <c r="AL406" s="952">
        <v>10</v>
      </c>
      <c r="AM406" s="111"/>
      <c r="AN406" s="111"/>
      <c r="AO406" s="111"/>
      <c r="AP406" s="111"/>
      <c r="AQ406" s="111"/>
      <c r="AR406" s="111"/>
      <c r="AS406" s="111"/>
      <c r="AT406" s="111"/>
      <c r="AU406" s="111"/>
      <c r="AV406" s="111"/>
      <c r="AW406" s="111"/>
      <c r="AX406" s="111"/>
    </row>
    <row r="407" spans="1:50" s="113" customFormat="1" ht="49.95" customHeight="1" x14ac:dyDescent="0.25">
      <c r="A407" s="971">
        <v>381</v>
      </c>
      <c r="B407" s="948" t="s">
        <v>7679</v>
      </c>
      <c r="C407" s="949">
        <v>30</v>
      </c>
      <c r="D407" s="971"/>
      <c r="E407" s="971" t="s">
        <v>8084</v>
      </c>
      <c r="F407" s="944">
        <v>6135</v>
      </c>
      <c r="G407" s="944" t="s">
        <v>8155</v>
      </c>
      <c r="H407" s="110">
        <v>2016</v>
      </c>
      <c r="I407" s="944" t="s">
        <v>8156</v>
      </c>
      <c r="J407" s="353">
        <v>53898.51</v>
      </c>
      <c r="K407" s="989" t="s">
        <v>648</v>
      </c>
      <c r="L407" s="944" t="s">
        <v>8087</v>
      </c>
      <c r="M407" s="944" t="s">
        <v>8088</v>
      </c>
      <c r="N407" s="944" t="s">
        <v>8157</v>
      </c>
      <c r="O407" s="944" t="s">
        <v>8158</v>
      </c>
      <c r="P407" s="1003">
        <v>1103429</v>
      </c>
      <c r="Q407" s="960">
        <f t="shared" si="13"/>
        <v>6.27</v>
      </c>
      <c r="R407" s="955">
        <v>10663.07</v>
      </c>
      <c r="S407" s="955">
        <v>0</v>
      </c>
      <c r="T407" s="955">
        <v>0</v>
      </c>
      <c r="U407" s="955">
        <f t="shared" si="14"/>
        <v>10663.07</v>
      </c>
      <c r="V407" s="965">
        <v>0.8</v>
      </c>
      <c r="W407" s="952">
        <v>63</v>
      </c>
      <c r="X407" s="109" t="s">
        <v>7807</v>
      </c>
      <c r="Y407" s="952" t="s">
        <v>8159</v>
      </c>
      <c r="Z407" s="952" t="s">
        <v>8160</v>
      </c>
      <c r="AA407" s="952" t="s">
        <v>8161</v>
      </c>
      <c r="AB407" s="949" t="s">
        <v>8162</v>
      </c>
      <c r="AC407" s="949" t="s">
        <v>648</v>
      </c>
      <c r="AD407" s="949">
        <v>0</v>
      </c>
      <c r="AE407" s="949" t="s">
        <v>7693</v>
      </c>
      <c r="AF407" s="1004">
        <v>0.8</v>
      </c>
      <c r="AG407" s="975" t="s">
        <v>8163</v>
      </c>
      <c r="AH407" s="952" t="s">
        <v>8164</v>
      </c>
      <c r="AI407" s="1004">
        <v>0.8</v>
      </c>
      <c r="AJ407" s="111" t="s">
        <v>8163</v>
      </c>
      <c r="AK407" s="111"/>
      <c r="AL407" s="111"/>
      <c r="AM407" s="111"/>
      <c r="AN407" s="111"/>
      <c r="AO407" s="111"/>
      <c r="AP407" s="111"/>
      <c r="AQ407" s="111"/>
      <c r="AR407" s="111"/>
      <c r="AS407" s="111"/>
      <c r="AT407" s="111"/>
      <c r="AU407" s="111"/>
      <c r="AV407" s="111"/>
      <c r="AW407" s="111"/>
      <c r="AX407" s="111"/>
    </row>
    <row r="408" spans="1:50" s="113" customFormat="1" ht="49.95" customHeight="1" x14ac:dyDescent="0.25">
      <c r="A408" s="971">
        <v>381</v>
      </c>
      <c r="B408" s="948" t="s">
        <v>7679</v>
      </c>
      <c r="C408" s="949">
        <v>30</v>
      </c>
      <c r="D408" s="971"/>
      <c r="E408" s="971" t="s">
        <v>8084</v>
      </c>
      <c r="F408" s="944">
        <v>6135</v>
      </c>
      <c r="G408" s="944" t="s">
        <v>8165</v>
      </c>
      <c r="H408" s="110">
        <v>2017</v>
      </c>
      <c r="I408" s="944" t="s">
        <v>8166</v>
      </c>
      <c r="J408" s="353">
        <v>114674.57</v>
      </c>
      <c r="K408" s="989" t="s">
        <v>648</v>
      </c>
      <c r="L408" s="944" t="s">
        <v>8087</v>
      </c>
      <c r="M408" s="944" t="s">
        <v>8088</v>
      </c>
      <c r="N408" s="944" t="s">
        <v>8157</v>
      </c>
      <c r="O408" s="944" t="s">
        <v>8158</v>
      </c>
      <c r="P408" s="1003">
        <v>1103460</v>
      </c>
      <c r="Q408" s="960">
        <f t="shared" si="13"/>
        <v>13.35</v>
      </c>
      <c r="R408" s="955">
        <v>22686.77</v>
      </c>
      <c r="S408" s="955">
        <v>0</v>
      </c>
      <c r="T408" s="955">
        <v>0</v>
      </c>
      <c r="U408" s="955">
        <f t="shared" si="14"/>
        <v>22686.77</v>
      </c>
      <c r="V408" s="965"/>
      <c r="W408" s="952">
        <v>55</v>
      </c>
      <c r="X408" s="109" t="s">
        <v>7807</v>
      </c>
      <c r="Y408" s="952"/>
      <c r="Z408" s="952"/>
      <c r="AA408" s="952"/>
      <c r="AB408" s="949"/>
      <c r="AC408" s="949"/>
      <c r="AD408" s="949"/>
      <c r="AE408" s="949"/>
      <c r="AF408" s="1004"/>
      <c r="AG408" s="975"/>
      <c r="AH408" s="952"/>
      <c r="AI408" s="1004"/>
      <c r="AJ408" s="111"/>
      <c r="AK408" s="111"/>
      <c r="AL408" s="111"/>
      <c r="AM408" s="111"/>
      <c r="AN408" s="111"/>
      <c r="AO408" s="111"/>
      <c r="AP408" s="111"/>
      <c r="AQ408" s="111"/>
      <c r="AR408" s="111"/>
      <c r="AS408" s="111"/>
      <c r="AT408" s="111"/>
      <c r="AU408" s="111"/>
      <c r="AV408" s="111"/>
      <c r="AW408" s="111"/>
      <c r="AX408" s="111"/>
    </row>
    <row r="409" spans="1:50" s="113" customFormat="1" ht="49.95" customHeight="1" x14ac:dyDescent="0.25">
      <c r="A409" s="971">
        <v>381</v>
      </c>
      <c r="B409" s="948" t="s">
        <v>7679</v>
      </c>
      <c r="C409" s="949">
        <v>4</v>
      </c>
      <c r="D409" s="971"/>
      <c r="E409" s="971" t="s">
        <v>7863</v>
      </c>
      <c r="F409" s="944">
        <v>8279</v>
      </c>
      <c r="G409" s="944" t="s">
        <v>8167</v>
      </c>
      <c r="H409" s="110">
        <v>2017</v>
      </c>
      <c r="I409" s="944"/>
      <c r="J409" s="353">
        <v>34465</v>
      </c>
      <c r="K409" s="989" t="s">
        <v>4416</v>
      </c>
      <c r="L409" s="944" t="s">
        <v>8168</v>
      </c>
      <c r="M409" s="944" t="s">
        <v>8169</v>
      </c>
      <c r="N409" s="944" t="s">
        <v>8170</v>
      </c>
      <c r="O409" s="944" t="s">
        <v>8171</v>
      </c>
      <c r="P409" s="978" t="s">
        <v>8172</v>
      </c>
      <c r="Q409" s="960" t="s">
        <v>8173</v>
      </c>
      <c r="R409" s="955">
        <v>6893</v>
      </c>
      <c r="S409" s="955">
        <v>0</v>
      </c>
      <c r="T409" s="955">
        <v>0</v>
      </c>
      <c r="U409" s="955">
        <f t="shared" si="14"/>
        <v>6893</v>
      </c>
      <c r="V409" s="965"/>
      <c r="W409" s="952">
        <v>52</v>
      </c>
      <c r="X409" s="112"/>
      <c r="Y409" s="952"/>
      <c r="Z409" s="952"/>
      <c r="AA409" s="952"/>
      <c r="AB409" s="949"/>
      <c r="AC409" s="949"/>
      <c r="AD409" s="949"/>
      <c r="AE409" s="949" t="s">
        <v>8174</v>
      </c>
      <c r="AF409" s="1004"/>
      <c r="AG409" s="963" t="s">
        <v>8175</v>
      </c>
      <c r="AH409" s="952" t="s">
        <v>8176</v>
      </c>
      <c r="AI409" s="1004"/>
      <c r="AJ409" s="111"/>
      <c r="AK409" s="111"/>
      <c r="AL409" s="111"/>
      <c r="AM409" s="111"/>
      <c r="AN409" s="111"/>
      <c r="AO409" s="111"/>
      <c r="AP409" s="111"/>
      <c r="AQ409" s="111"/>
      <c r="AR409" s="111"/>
      <c r="AS409" s="111"/>
      <c r="AT409" s="111"/>
      <c r="AU409" s="111"/>
      <c r="AV409" s="111"/>
      <c r="AW409" s="111"/>
      <c r="AX409" s="111"/>
    </row>
    <row r="410" spans="1:50" s="113" customFormat="1" ht="49.95" customHeight="1" x14ac:dyDescent="0.25">
      <c r="A410" s="971">
        <v>381</v>
      </c>
      <c r="B410" s="948" t="s">
        <v>7679</v>
      </c>
      <c r="C410" s="949">
        <v>10</v>
      </c>
      <c r="D410" s="971" t="s">
        <v>1755</v>
      </c>
      <c r="E410" s="985" t="s">
        <v>8177</v>
      </c>
      <c r="F410" s="944" t="s">
        <v>8178</v>
      </c>
      <c r="G410" s="944" t="s">
        <v>8179</v>
      </c>
      <c r="H410" s="110">
        <v>2018</v>
      </c>
      <c r="I410" s="944" t="s">
        <v>8180</v>
      </c>
      <c r="J410" s="353">
        <v>50788.6</v>
      </c>
      <c r="K410" s="989" t="s">
        <v>779</v>
      </c>
      <c r="L410" s="944" t="s">
        <v>8181</v>
      </c>
      <c r="M410" s="944" t="s">
        <v>8182</v>
      </c>
      <c r="N410" s="944" t="s">
        <v>8183</v>
      </c>
      <c r="O410" s="944" t="s">
        <v>8184</v>
      </c>
      <c r="P410" s="978" t="s">
        <v>8185</v>
      </c>
      <c r="Q410" s="960" t="s">
        <v>8186</v>
      </c>
      <c r="R410" s="955">
        <v>10157.719999999999</v>
      </c>
      <c r="S410" s="955" t="s">
        <v>8187</v>
      </c>
      <c r="T410" s="955" t="s">
        <v>8188</v>
      </c>
      <c r="U410" s="955">
        <f>700+10157.72</f>
        <v>10857.72</v>
      </c>
      <c r="V410" s="965">
        <v>0.6</v>
      </c>
      <c r="W410" s="952">
        <v>27</v>
      </c>
      <c r="X410" s="112" t="s">
        <v>7823</v>
      </c>
      <c r="Y410" s="952">
        <v>4</v>
      </c>
      <c r="Z410" s="944" t="s">
        <v>8189</v>
      </c>
      <c r="AA410" s="944" t="s">
        <v>8190</v>
      </c>
      <c r="AB410" s="949" t="s">
        <v>779</v>
      </c>
      <c r="AC410" s="949" t="s">
        <v>779</v>
      </c>
      <c r="AD410" s="944" t="s">
        <v>7692</v>
      </c>
      <c r="AE410" s="949" t="s">
        <v>7693</v>
      </c>
      <c r="AF410" s="1004">
        <v>0.6</v>
      </c>
      <c r="AG410" s="963" t="s">
        <v>1755</v>
      </c>
      <c r="AH410" s="944" t="s">
        <v>8176</v>
      </c>
      <c r="AI410" s="1004">
        <v>0.6</v>
      </c>
      <c r="AJ410" s="111"/>
      <c r="AK410" s="111"/>
      <c r="AL410" s="111"/>
      <c r="AM410" s="111"/>
      <c r="AN410" s="111"/>
      <c r="AO410" s="111"/>
      <c r="AP410" s="111"/>
      <c r="AQ410" s="111"/>
      <c r="AR410" s="111"/>
      <c r="AS410" s="111"/>
      <c r="AT410" s="111"/>
      <c r="AU410" s="111"/>
      <c r="AV410" s="111"/>
      <c r="AW410" s="111"/>
      <c r="AX410" s="111"/>
    </row>
    <row r="411" spans="1:50" s="866" customFormat="1" ht="49.95" customHeight="1" x14ac:dyDescent="0.25">
      <c r="A411" s="981">
        <v>381</v>
      </c>
      <c r="B411" s="982" t="s">
        <v>7679</v>
      </c>
      <c r="C411" s="982">
        <v>10</v>
      </c>
      <c r="D411" s="982"/>
      <c r="E411" s="982" t="s">
        <v>7813</v>
      </c>
      <c r="F411" s="982">
        <v>11088</v>
      </c>
      <c r="G411" s="944" t="s">
        <v>8191</v>
      </c>
      <c r="H411" s="978">
        <v>2018</v>
      </c>
      <c r="I411" s="978" t="s">
        <v>8192</v>
      </c>
      <c r="J411" s="1005">
        <v>140544.43</v>
      </c>
      <c r="K411" s="982" t="s">
        <v>779</v>
      </c>
      <c r="L411" s="948" t="s">
        <v>8193</v>
      </c>
      <c r="M411" s="948" t="s">
        <v>8194</v>
      </c>
      <c r="N411" s="765" t="s">
        <v>8195</v>
      </c>
      <c r="O411" s="948" t="s">
        <v>8196</v>
      </c>
      <c r="P411" s="1006" t="s">
        <v>8197</v>
      </c>
      <c r="Q411" s="982" t="s">
        <v>8198</v>
      </c>
      <c r="R411" s="1005">
        <v>27805</v>
      </c>
      <c r="S411" s="948" t="s">
        <v>8199</v>
      </c>
      <c r="T411" s="948" t="s">
        <v>8198</v>
      </c>
      <c r="U411" s="1007">
        <v>28108.89</v>
      </c>
      <c r="V411" s="768"/>
      <c r="W411" s="963">
        <v>23</v>
      </c>
      <c r="X411" s="112" t="s">
        <v>7823</v>
      </c>
      <c r="Y411" s="982">
        <v>2</v>
      </c>
      <c r="Z411" s="982">
        <v>5</v>
      </c>
      <c r="AA411" s="982">
        <v>6</v>
      </c>
      <c r="AB411" s="981" t="s">
        <v>779</v>
      </c>
      <c r="AC411" s="981" t="s">
        <v>779</v>
      </c>
      <c r="AD411" s="944" t="s">
        <v>7692</v>
      </c>
      <c r="AE411" s="981" t="s">
        <v>7693</v>
      </c>
      <c r="AF411" s="982"/>
      <c r="AG411" s="982" t="s">
        <v>1755</v>
      </c>
      <c r="AH411" s="982" t="s">
        <v>8200</v>
      </c>
      <c r="AI411" s="1008">
        <v>0.31</v>
      </c>
      <c r="AJ411" s="982" t="s">
        <v>8083</v>
      </c>
      <c r="AK411" s="982"/>
      <c r="AL411" s="1008">
        <v>0.41</v>
      </c>
      <c r="AM411" s="982" t="s">
        <v>7733</v>
      </c>
      <c r="AN411" s="1008">
        <v>0.23</v>
      </c>
      <c r="AO411" s="982"/>
      <c r="AP411" s="982" t="s">
        <v>1486</v>
      </c>
      <c r="AQ411" s="1008">
        <v>0.05</v>
      </c>
      <c r="AR411" s="982"/>
      <c r="AS411" s="982"/>
      <c r="AT411" s="982"/>
      <c r="AU411" s="982"/>
      <c r="AV411" s="982"/>
      <c r="AW411" s="982"/>
      <c r="AX411" s="982"/>
    </row>
    <row r="412" spans="1:50" s="113" customFormat="1" ht="49.95" customHeight="1" x14ac:dyDescent="0.25">
      <c r="A412" s="981">
        <v>381</v>
      </c>
      <c r="B412" s="948" t="s">
        <v>7679</v>
      </c>
      <c r="C412" s="949">
        <v>7</v>
      </c>
      <c r="D412" s="110" t="s">
        <v>7979</v>
      </c>
      <c r="E412" s="962" t="s">
        <v>8201</v>
      </c>
      <c r="F412" s="962">
        <v>16130</v>
      </c>
      <c r="G412" s="1009" t="s">
        <v>8202</v>
      </c>
      <c r="H412" s="110">
        <v>2018</v>
      </c>
      <c r="I412" s="944"/>
      <c r="J412" s="111" t="s">
        <v>8203</v>
      </c>
      <c r="K412" s="1010" t="s">
        <v>779</v>
      </c>
      <c r="L412" s="944" t="s">
        <v>8204</v>
      </c>
      <c r="M412" s="944" t="s">
        <v>8205</v>
      </c>
      <c r="N412" s="944" t="s">
        <v>8206</v>
      </c>
      <c r="O412" s="944"/>
      <c r="P412" s="944">
        <v>1103508</v>
      </c>
      <c r="Q412" s="960">
        <f>+ROUND((U412/1700),2)</f>
        <v>16.059999999999999</v>
      </c>
      <c r="R412" s="955">
        <v>27310.37</v>
      </c>
      <c r="S412" s="955">
        <v>0</v>
      </c>
      <c r="T412" s="955">
        <v>0</v>
      </c>
      <c r="U412" s="955">
        <f>+R412+S412+T412</f>
        <v>27310.37</v>
      </c>
      <c r="V412" s="965"/>
      <c r="W412" s="952">
        <v>25</v>
      </c>
      <c r="X412" s="112"/>
      <c r="Y412" s="952"/>
      <c r="Z412" s="952"/>
      <c r="AA412" s="952"/>
      <c r="AB412" s="949"/>
      <c r="AC412" s="949"/>
      <c r="AD412" s="949"/>
      <c r="AE412" s="949"/>
      <c r="AF412" s="1004"/>
      <c r="AG412" s="963"/>
      <c r="AH412" s="952"/>
      <c r="AI412" s="1004"/>
      <c r="AJ412" s="111"/>
      <c r="AK412" s="111"/>
      <c r="AL412" s="111"/>
      <c r="AM412" s="111"/>
      <c r="AN412" s="111"/>
      <c r="AO412" s="111"/>
      <c r="AP412" s="111"/>
      <c r="AQ412" s="111"/>
      <c r="AR412" s="111"/>
      <c r="AS412" s="111"/>
      <c r="AT412" s="111"/>
      <c r="AU412" s="111"/>
      <c r="AV412" s="111"/>
      <c r="AW412" s="111"/>
      <c r="AX412" s="111"/>
    </row>
    <row r="413" spans="1:50" s="113" customFormat="1" ht="49.95" customHeight="1" x14ac:dyDescent="0.25">
      <c r="A413" s="981">
        <v>381</v>
      </c>
      <c r="B413" s="948" t="s">
        <v>7679</v>
      </c>
      <c r="C413" s="949">
        <v>60</v>
      </c>
      <c r="D413" s="110" t="s">
        <v>7979</v>
      </c>
      <c r="E413" s="962" t="s">
        <v>6866</v>
      </c>
      <c r="F413" s="962">
        <v>24288</v>
      </c>
      <c r="G413" s="1009" t="s">
        <v>8207</v>
      </c>
      <c r="H413" s="110">
        <v>2018</v>
      </c>
      <c r="I413" s="944" t="s">
        <v>8208</v>
      </c>
      <c r="J413" s="111" t="s">
        <v>8209</v>
      </c>
      <c r="K413" s="1010" t="s">
        <v>779</v>
      </c>
      <c r="L413" s="944" t="s">
        <v>8210</v>
      </c>
      <c r="M413" s="944" t="s">
        <v>8211</v>
      </c>
      <c r="N413" s="944" t="s">
        <v>8212</v>
      </c>
      <c r="O413" s="944" t="s">
        <v>8213</v>
      </c>
      <c r="P413" s="944">
        <v>1103514</v>
      </c>
      <c r="Q413" s="960" t="s">
        <v>8214</v>
      </c>
      <c r="R413" s="955">
        <v>17218.599999999999</v>
      </c>
      <c r="S413" s="955">
        <v>3172</v>
      </c>
      <c r="T413" s="955" t="s">
        <v>8215</v>
      </c>
      <c r="U413" s="955" t="s">
        <v>8216</v>
      </c>
      <c r="V413" s="965"/>
      <c r="W413" s="952">
        <v>23.3</v>
      </c>
      <c r="X413" s="112" t="s">
        <v>8217</v>
      </c>
      <c r="Y413" s="952">
        <v>2</v>
      </c>
      <c r="Z413" s="952">
        <v>5</v>
      </c>
      <c r="AA413" s="952">
        <v>6</v>
      </c>
      <c r="AB413" s="949" t="s">
        <v>8218</v>
      </c>
      <c r="AC413" s="949" t="s">
        <v>779</v>
      </c>
      <c r="AD413" s="955" t="s">
        <v>8215</v>
      </c>
      <c r="AE413" s="949"/>
      <c r="AF413" s="965">
        <v>0.4</v>
      </c>
      <c r="AG413" s="952" t="s">
        <v>8219</v>
      </c>
      <c r="AH413" s="952"/>
      <c r="AI413" s="1004"/>
      <c r="AJ413" s="111"/>
      <c r="AK413" s="111"/>
      <c r="AL413" s="111"/>
      <c r="AM413" s="111"/>
      <c r="AN413" s="111"/>
      <c r="AO413" s="111"/>
      <c r="AP413" s="111"/>
      <c r="AQ413" s="111"/>
      <c r="AR413" s="111"/>
      <c r="AS413" s="111"/>
      <c r="AT413" s="111"/>
      <c r="AU413" s="111"/>
      <c r="AV413" s="111"/>
      <c r="AW413" s="111"/>
      <c r="AX413" s="111"/>
    </row>
    <row r="414" spans="1:50" s="113" customFormat="1" ht="49.95" customHeight="1" x14ac:dyDescent="0.25">
      <c r="A414" s="949">
        <v>381</v>
      </c>
      <c r="B414" s="944" t="s">
        <v>7679</v>
      </c>
      <c r="C414" s="949">
        <v>14</v>
      </c>
      <c r="D414" s="949" t="s">
        <v>7731</v>
      </c>
      <c r="E414" s="944" t="s">
        <v>7892</v>
      </c>
      <c r="F414" s="944">
        <v>8289</v>
      </c>
      <c r="G414" s="944" t="s">
        <v>8220</v>
      </c>
      <c r="H414" s="944">
        <v>2018</v>
      </c>
      <c r="I414" s="944" t="s">
        <v>8221</v>
      </c>
      <c r="J414" s="955">
        <v>77165</v>
      </c>
      <c r="K414" s="944" t="s">
        <v>779</v>
      </c>
      <c r="L414" s="944" t="s">
        <v>8222</v>
      </c>
      <c r="M414" s="944" t="s">
        <v>8223</v>
      </c>
      <c r="N414" s="944" t="s">
        <v>8224</v>
      </c>
      <c r="O414" s="944" t="s">
        <v>8225</v>
      </c>
      <c r="P414" s="944">
        <v>1404170</v>
      </c>
      <c r="Q414" s="960">
        <f>+ROUND((U414/1700),2)</f>
        <v>8.98</v>
      </c>
      <c r="R414" s="955">
        <v>15266</v>
      </c>
      <c r="S414" s="955">
        <v>0</v>
      </c>
      <c r="T414" s="955">
        <v>0</v>
      </c>
      <c r="U414" s="955">
        <f>+R414+S414+T414</f>
        <v>15266</v>
      </c>
      <c r="V414" s="952"/>
      <c r="W414" s="952">
        <v>23.3</v>
      </c>
      <c r="X414" s="112" t="s">
        <v>7901</v>
      </c>
      <c r="Y414" s="948"/>
      <c r="Z414" s="948"/>
      <c r="AA414" s="952"/>
      <c r="AB414" s="949" t="s">
        <v>8226</v>
      </c>
      <c r="AC414" s="949" t="s">
        <v>779</v>
      </c>
      <c r="AD414" s="949"/>
      <c r="AE414" s="949" t="s">
        <v>8227</v>
      </c>
      <c r="AF414" s="952">
        <v>80</v>
      </c>
      <c r="AG414" s="956" t="s">
        <v>7731</v>
      </c>
      <c r="AH414" s="952" t="s">
        <v>6580</v>
      </c>
      <c r="AI414" s="952"/>
      <c r="AJ414" s="952"/>
      <c r="AK414" s="952"/>
      <c r="AL414" s="952"/>
      <c r="AM414" s="952"/>
      <c r="AN414" s="952"/>
      <c r="AO414" s="952"/>
      <c r="AP414" s="952"/>
      <c r="AQ414" s="952"/>
      <c r="AR414" s="952"/>
      <c r="AS414" s="952"/>
      <c r="AT414" s="952"/>
      <c r="AU414" s="956"/>
      <c r="AV414" s="952"/>
      <c r="AW414" s="952"/>
      <c r="AX414" s="952"/>
    </row>
    <row r="415" spans="1:50" s="113" customFormat="1" ht="49.95" customHeight="1" x14ac:dyDescent="0.25">
      <c r="A415" s="971">
        <v>381</v>
      </c>
      <c r="B415" s="948" t="s">
        <v>7679</v>
      </c>
      <c r="C415" s="949">
        <v>32</v>
      </c>
      <c r="D415" s="971" t="s">
        <v>6568</v>
      </c>
      <c r="E415" s="1011" t="s">
        <v>6569</v>
      </c>
      <c r="F415" s="944">
        <v>3702</v>
      </c>
      <c r="G415" s="944" t="s">
        <v>8228</v>
      </c>
      <c r="H415" s="110">
        <v>2018</v>
      </c>
      <c r="I415" s="944" t="s">
        <v>8229</v>
      </c>
      <c r="J415" s="111" t="s">
        <v>8230</v>
      </c>
      <c r="K415" s="1010" t="s">
        <v>779</v>
      </c>
      <c r="L415" s="944" t="s">
        <v>6574</v>
      </c>
      <c r="M415" s="944" t="s">
        <v>6575</v>
      </c>
      <c r="N415" s="944" t="s">
        <v>6716</v>
      </c>
      <c r="O415" s="944" t="s">
        <v>8142</v>
      </c>
      <c r="P415" s="1003" t="s">
        <v>8231</v>
      </c>
      <c r="Q415" s="947" t="s">
        <v>7848</v>
      </c>
      <c r="R415" s="947">
        <v>39900</v>
      </c>
      <c r="S415" s="947">
        <v>6000</v>
      </c>
      <c r="T415" s="947">
        <v>18000</v>
      </c>
      <c r="U415" s="947">
        <f>+R415+S415+T415</f>
        <v>63900</v>
      </c>
      <c r="V415" s="952">
        <v>100</v>
      </c>
      <c r="W415" s="952">
        <v>5</v>
      </c>
      <c r="X415" s="112" t="s">
        <v>7711</v>
      </c>
      <c r="Y415" s="952" t="s">
        <v>7849</v>
      </c>
      <c r="Z415" s="952" t="s">
        <v>7850</v>
      </c>
      <c r="AA415" s="952" t="s">
        <v>7851</v>
      </c>
      <c r="AB415" s="949" t="s">
        <v>7852</v>
      </c>
      <c r="AC415" s="949"/>
      <c r="AD415" s="949" t="s">
        <v>7853</v>
      </c>
      <c r="AE415" s="949" t="s">
        <v>7693</v>
      </c>
      <c r="AF415" s="963">
        <v>101</v>
      </c>
      <c r="AG415" s="975" t="s">
        <v>8143</v>
      </c>
      <c r="AH415" s="952" t="s">
        <v>6580</v>
      </c>
      <c r="AI415" s="963">
        <v>100</v>
      </c>
      <c r="AJ415" s="111"/>
      <c r="AK415" s="111"/>
      <c r="AL415" s="111"/>
      <c r="AM415" s="111"/>
      <c r="AN415" s="111"/>
      <c r="AO415" s="111"/>
      <c r="AP415" s="111"/>
      <c r="AQ415" s="111"/>
      <c r="AR415" s="111"/>
      <c r="AS415" s="111"/>
      <c r="AT415" s="111"/>
      <c r="AU415" s="111"/>
      <c r="AV415" s="111"/>
      <c r="AW415" s="111"/>
      <c r="AX415" s="111"/>
    </row>
    <row r="416" spans="1:50" s="113" customFormat="1" ht="49.95" customHeight="1" x14ac:dyDescent="0.25">
      <c r="A416" s="1011">
        <v>381</v>
      </c>
      <c r="B416" s="944" t="s">
        <v>7679</v>
      </c>
      <c r="C416" s="944">
        <v>58</v>
      </c>
      <c r="D416" s="1011" t="s">
        <v>7979</v>
      </c>
      <c r="E416" s="1011" t="s">
        <v>8232</v>
      </c>
      <c r="F416" s="944">
        <v>11711</v>
      </c>
      <c r="G416" s="1009" t="s">
        <v>8233</v>
      </c>
      <c r="H416" s="110">
        <v>2019</v>
      </c>
      <c r="I416" s="944" t="s">
        <v>8234</v>
      </c>
      <c r="J416" s="110" t="s">
        <v>8235</v>
      </c>
      <c r="K416" s="944" t="s">
        <v>779</v>
      </c>
      <c r="L416" s="944" t="s">
        <v>8236</v>
      </c>
      <c r="M416" s="944" t="s">
        <v>8237</v>
      </c>
      <c r="N416" s="944" t="s">
        <v>8238</v>
      </c>
      <c r="O416" s="944" t="s">
        <v>8239</v>
      </c>
      <c r="P416" s="978">
        <v>11033560</v>
      </c>
      <c r="Q416" s="972" t="s">
        <v>8240</v>
      </c>
      <c r="R416" s="955">
        <v>17218.599999999999</v>
      </c>
      <c r="S416" s="972" t="s">
        <v>8240</v>
      </c>
      <c r="T416" s="972" t="s">
        <v>8240</v>
      </c>
      <c r="U416" s="972" t="s">
        <v>8240</v>
      </c>
      <c r="V416" s="952"/>
      <c r="W416" s="952">
        <v>100</v>
      </c>
      <c r="X416" s="109" t="s">
        <v>7807</v>
      </c>
      <c r="Y416" s="948">
        <v>4</v>
      </c>
      <c r="Z416" s="948">
        <v>6</v>
      </c>
      <c r="AA416" s="948">
        <v>2</v>
      </c>
      <c r="AB416" s="949">
        <v>4</v>
      </c>
      <c r="AC416" s="949" t="s">
        <v>779</v>
      </c>
      <c r="AD416" s="949" t="s">
        <v>7808</v>
      </c>
      <c r="AE416" s="949" t="s">
        <v>7730</v>
      </c>
      <c r="AF416" s="958">
        <v>31</v>
      </c>
      <c r="AG416" s="975" t="s">
        <v>7979</v>
      </c>
      <c r="AH416" s="952" t="s">
        <v>8241</v>
      </c>
      <c r="AI416" s="958">
        <v>15.5</v>
      </c>
      <c r="AJ416" s="963"/>
      <c r="AK416" s="952"/>
      <c r="AL416" s="958"/>
      <c r="AM416" s="963"/>
      <c r="AN416" s="952"/>
      <c r="AO416" s="952"/>
      <c r="AP416" s="963"/>
      <c r="AQ416" s="952"/>
      <c r="AR416" s="952"/>
      <c r="AS416" s="952"/>
      <c r="AT416" s="952"/>
      <c r="AU416" s="956"/>
      <c r="AV416" s="952"/>
      <c r="AW416" s="952"/>
      <c r="AX416" s="952"/>
    </row>
    <row r="417" spans="1:50" s="113" customFormat="1" ht="49.95" customHeight="1" x14ac:dyDescent="0.25">
      <c r="A417" s="1011">
        <v>381</v>
      </c>
      <c r="B417" s="944" t="s">
        <v>7679</v>
      </c>
      <c r="C417" s="944">
        <v>30</v>
      </c>
      <c r="D417" s="1011" t="s">
        <v>8163</v>
      </c>
      <c r="E417" s="1011" t="s">
        <v>7827</v>
      </c>
      <c r="F417" s="944">
        <v>6013</v>
      </c>
      <c r="G417" s="1012" t="s">
        <v>8242</v>
      </c>
      <c r="H417" s="944">
        <v>2019</v>
      </c>
      <c r="I417" s="944" t="s">
        <v>8243</v>
      </c>
      <c r="J417" s="944">
        <v>133488</v>
      </c>
      <c r="K417" s="944" t="s">
        <v>779</v>
      </c>
      <c r="L417" s="944" t="s">
        <v>8244</v>
      </c>
      <c r="M417" s="944" t="s">
        <v>8245</v>
      </c>
      <c r="N417" s="944" t="s">
        <v>8246</v>
      </c>
      <c r="O417" s="944" t="s">
        <v>8247</v>
      </c>
      <c r="P417" s="978">
        <v>1103568</v>
      </c>
      <c r="Q417" s="972" t="s">
        <v>8240</v>
      </c>
      <c r="R417" s="972">
        <v>26457.200000000001</v>
      </c>
      <c r="S417" s="972" t="s">
        <v>8240</v>
      </c>
      <c r="T417" s="972" t="s">
        <v>8240</v>
      </c>
      <c r="U417" s="972" t="s">
        <v>8240</v>
      </c>
      <c r="V417" s="944">
        <v>0</v>
      </c>
      <c r="W417" s="944">
        <v>8.56</v>
      </c>
      <c r="X417" s="356" t="s">
        <v>8248</v>
      </c>
      <c r="Y417" s="944">
        <v>3</v>
      </c>
      <c r="Z417" s="944">
        <v>2</v>
      </c>
      <c r="AA417" s="944">
        <v>3</v>
      </c>
      <c r="AB417" s="944">
        <v>35</v>
      </c>
      <c r="AC417" s="944" t="s">
        <v>779</v>
      </c>
      <c r="AD417" s="944">
        <v>0</v>
      </c>
      <c r="AE417" s="944" t="s">
        <v>7693</v>
      </c>
      <c r="AF417" s="978">
        <v>5</v>
      </c>
      <c r="AG417" s="978" t="s">
        <v>8163</v>
      </c>
      <c r="AH417" s="944" t="s">
        <v>8249</v>
      </c>
      <c r="AI417" s="978">
        <v>5</v>
      </c>
      <c r="AJ417" s="944"/>
      <c r="AK417" s="944"/>
      <c r="AL417" s="944"/>
      <c r="AM417" s="944"/>
      <c r="AN417" s="944"/>
      <c r="AO417" s="944"/>
      <c r="AP417" s="944"/>
      <c r="AQ417" s="944"/>
      <c r="AR417" s="944"/>
      <c r="AS417" s="944"/>
      <c r="AT417" s="944"/>
      <c r="AU417" s="944"/>
      <c r="AV417" s="944"/>
      <c r="AW417" s="944"/>
      <c r="AX417" s="944"/>
    </row>
    <row r="418" spans="1:50" s="113" customFormat="1" ht="49.95" customHeight="1" x14ac:dyDescent="0.25">
      <c r="A418" s="944">
        <v>381</v>
      </c>
      <c r="B418" s="944" t="s">
        <v>7679</v>
      </c>
      <c r="C418" s="944">
        <v>20</v>
      </c>
      <c r="D418" s="1011" t="s">
        <v>7753</v>
      </c>
      <c r="E418" s="1011" t="s">
        <v>7737</v>
      </c>
      <c r="F418" s="944">
        <v>28143</v>
      </c>
      <c r="G418" s="1009" t="s">
        <v>8250</v>
      </c>
      <c r="H418" s="110">
        <v>2018</v>
      </c>
      <c r="I418" s="944" t="s">
        <v>8251</v>
      </c>
      <c r="J418" s="357">
        <v>94916</v>
      </c>
      <c r="K418" s="944" t="s">
        <v>779</v>
      </c>
      <c r="L418" s="944" t="s">
        <v>8252</v>
      </c>
      <c r="M418" s="944" t="s">
        <v>8253</v>
      </c>
      <c r="N418" s="944" t="s">
        <v>8254</v>
      </c>
      <c r="O418" s="944" t="s">
        <v>8255</v>
      </c>
      <c r="P418" s="978">
        <v>1305213</v>
      </c>
      <c r="Q418" s="972" t="s">
        <v>8256</v>
      </c>
      <c r="R418" s="972">
        <v>18812</v>
      </c>
      <c r="S418" s="972" t="s">
        <v>8199</v>
      </c>
      <c r="T418" s="972" t="s">
        <v>8256</v>
      </c>
      <c r="U418" s="972" t="s">
        <v>8257</v>
      </c>
      <c r="V418" s="944">
        <v>80</v>
      </c>
      <c r="W418" s="944">
        <v>1.67</v>
      </c>
      <c r="X418" s="358" t="s">
        <v>8258</v>
      </c>
      <c r="Y418" s="944">
        <v>4</v>
      </c>
      <c r="Z418" s="944">
        <v>6</v>
      </c>
      <c r="AA418" s="944">
        <v>3</v>
      </c>
      <c r="AB418" s="944">
        <v>35</v>
      </c>
      <c r="AC418" s="944" t="s">
        <v>779</v>
      </c>
      <c r="AD418" s="944">
        <v>0</v>
      </c>
      <c r="AE418" s="944">
        <v>5</v>
      </c>
      <c r="AF418" s="978">
        <v>50</v>
      </c>
      <c r="AG418" s="978" t="s">
        <v>7753</v>
      </c>
      <c r="AH418" s="944" t="s">
        <v>6580</v>
      </c>
      <c r="AI418" s="978">
        <v>100</v>
      </c>
      <c r="AJ418" s="110"/>
      <c r="AK418" s="110"/>
      <c r="AL418" s="110"/>
      <c r="AM418" s="110"/>
      <c r="AN418" s="110"/>
      <c r="AO418" s="110"/>
      <c r="AP418" s="110"/>
      <c r="AQ418" s="110"/>
      <c r="AR418" s="110"/>
      <c r="AS418" s="110"/>
      <c r="AT418" s="110"/>
      <c r="AU418" s="110"/>
      <c r="AV418" s="110"/>
      <c r="AW418" s="110"/>
      <c r="AX418" s="110"/>
    </row>
    <row r="419" spans="1:50" s="113" customFormat="1" ht="49.95" customHeight="1" x14ac:dyDescent="0.25">
      <c r="A419" s="1011">
        <v>381</v>
      </c>
      <c r="B419" s="944" t="s">
        <v>7679</v>
      </c>
      <c r="C419" s="944">
        <v>58</v>
      </c>
      <c r="D419" s="1011" t="s">
        <v>7979</v>
      </c>
      <c r="E419" s="1011" t="s">
        <v>8232</v>
      </c>
      <c r="F419" s="944">
        <v>11711</v>
      </c>
      <c r="G419" s="1009" t="s">
        <v>8259</v>
      </c>
      <c r="H419" s="110">
        <v>2020</v>
      </c>
      <c r="I419" s="944" t="s">
        <v>8260</v>
      </c>
      <c r="J419" s="357">
        <f>29595.42+97969.9</f>
        <v>127565.31999999999</v>
      </c>
      <c r="K419" s="944" t="s">
        <v>771</v>
      </c>
      <c r="L419" s="944" t="s">
        <v>8236</v>
      </c>
      <c r="M419" s="944" t="s">
        <v>8237</v>
      </c>
      <c r="N419" s="944" t="s">
        <v>8261</v>
      </c>
      <c r="O419" s="944" t="s">
        <v>8262</v>
      </c>
      <c r="P419" s="978" t="s">
        <v>8263</v>
      </c>
      <c r="Q419" s="972" t="s">
        <v>8240</v>
      </c>
      <c r="R419" s="972">
        <v>15237.25</v>
      </c>
      <c r="S419" s="972" t="s">
        <v>8240</v>
      </c>
      <c r="T419" s="972" t="s">
        <v>8240</v>
      </c>
      <c r="U419" s="972" t="s">
        <v>8240</v>
      </c>
      <c r="V419" s="952">
        <v>100</v>
      </c>
      <c r="W419" s="952">
        <v>12.05</v>
      </c>
      <c r="X419" s="109" t="s">
        <v>7807</v>
      </c>
      <c r="Y419" s="948">
        <v>6</v>
      </c>
      <c r="Z419" s="948">
        <v>4</v>
      </c>
      <c r="AA419" s="948">
        <v>2</v>
      </c>
      <c r="AB419" s="949">
        <v>60</v>
      </c>
      <c r="AC419" s="944" t="s">
        <v>771</v>
      </c>
      <c r="AD419" s="949" t="s">
        <v>7808</v>
      </c>
      <c r="AE419" s="949" t="s">
        <v>7730</v>
      </c>
      <c r="AF419" s="958">
        <v>50</v>
      </c>
      <c r="AG419" s="1013" t="s">
        <v>7979</v>
      </c>
      <c r="AH419" s="952" t="s">
        <v>7978</v>
      </c>
      <c r="AI419" s="958">
        <v>15.5</v>
      </c>
      <c r="AJ419" s="944" t="s">
        <v>8264</v>
      </c>
      <c r="AK419" s="952" t="s">
        <v>7978</v>
      </c>
      <c r="AL419" s="958">
        <v>15.5</v>
      </c>
      <c r="AM419" s="963"/>
      <c r="AN419" s="952"/>
      <c r="AO419" s="952"/>
      <c r="AP419" s="963"/>
      <c r="AQ419" s="952"/>
      <c r="AR419" s="952"/>
      <c r="AS419" s="952"/>
      <c r="AT419" s="952"/>
      <c r="AU419" s="956"/>
      <c r="AV419" s="952"/>
      <c r="AW419" s="952"/>
      <c r="AX419" s="952"/>
    </row>
    <row r="420" spans="1:50" s="113" customFormat="1" ht="49.95" customHeight="1" x14ac:dyDescent="0.25">
      <c r="A420" s="1014">
        <v>381</v>
      </c>
      <c r="B420" s="980" t="s">
        <v>7679</v>
      </c>
      <c r="C420" s="980">
        <v>30</v>
      </c>
      <c r="D420" s="1014" t="s">
        <v>8163</v>
      </c>
      <c r="E420" s="1014" t="s">
        <v>7827</v>
      </c>
      <c r="F420" s="980">
        <v>6013</v>
      </c>
      <c r="G420" s="966" t="s">
        <v>8265</v>
      </c>
      <c r="H420" s="980">
        <v>2020</v>
      </c>
      <c r="I420" s="966" t="s">
        <v>8266</v>
      </c>
      <c r="J420" s="979">
        <v>23827.81</v>
      </c>
      <c r="K420" s="980" t="s">
        <v>771</v>
      </c>
      <c r="L420" s="980" t="s">
        <v>8244</v>
      </c>
      <c r="M420" s="980" t="s">
        <v>8245</v>
      </c>
      <c r="N420" s="980" t="s">
        <v>8267</v>
      </c>
      <c r="O420" s="980" t="s">
        <v>8268</v>
      </c>
      <c r="P420" s="359">
        <v>1103662</v>
      </c>
      <c r="Q420" s="1015" t="s">
        <v>8240</v>
      </c>
      <c r="R420" s="979">
        <v>3541.95</v>
      </c>
      <c r="S420" s="1015" t="s">
        <v>8240</v>
      </c>
      <c r="T420" s="1015" t="s">
        <v>8240</v>
      </c>
      <c r="U420" s="1015" t="s">
        <v>8240</v>
      </c>
      <c r="V420" s="980">
        <v>0</v>
      </c>
      <c r="W420" s="980">
        <v>15</v>
      </c>
      <c r="X420" s="356" t="s">
        <v>8248</v>
      </c>
      <c r="Y420" s="980">
        <v>3</v>
      </c>
      <c r="Z420" s="980">
        <v>4</v>
      </c>
      <c r="AA420" s="980">
        <v>6</v>
      </c>
      <c r="AB420" s="980">
        <v>11</v>
      </c>
      <c r="AC420" s="980" t="s">
        <v>771</v>
      </c>
      <c r="AD420" s="980" t="s">
        <v>7692</v>
      </c>
      <c r="AE420" s="980" t="s">
        <v>7693</v>
      </c>
      <c r="AF420" s="1016">
        <v>90</v>
      </c>
      <c r="AG420" s="1016" t="s">
        <v>8163</v>
      </c>
      <c r="AH420" s="980" t="s">
        <v>8249</v>
      </c>
      <c r="AI420" s="1016"/>
      <c r="AJ420" s="980"/>
      <c r="AK420" s="980"/>
      <c r="AL420" s="980"/>
      <c r="AM420" s="980"/>
      <c r="AN420" s="980"/>
      <c r="AO420" s="980"/>
      <c r="AP420" s="980"/>
      <c r="AQ420" s="980"/>
      <c r="AR420" s="980"/>
      <c r="AS420" s="980"/>
      <c r="AT420" s="980"/>
      <c r="AU420" s="980"/>
      <c r="AV420" s="980"/>
      <c r="AW420" s="980"/>
      <c r="AX420" s="980"/>
    </row>
    <row r="421" spans="1:50" s="113" customFormat="1" ht="49.95" customHeight="1" x14ac:dyDescent="0.25">
      <c r="A421" s="1011">
        <v>381</v>
      </c>
      <c r="B421" s="944" t="s">
        <v>7679</v>
      </c>
      <c r="C421" s="944">
        <v>10</v>
      </c>
      <c r="D421" s="1011" t="s">
        <v>1755</v>
      </c>
      <c r="E421" s="1011" t="s">
        <v>8269</v>
      </c>
      <c r="F421" s="944">
        <v>26467</v>
      </c>
      <c r="G421" s="948" t="s">
        <v>8270</v>
      </c>
      <c r="H421" s="944">
        <v>2020</v>
      </c>
      <c r="I421" s="948" t="s">
        <v>8271</v>
      </c>
      <c r="J421" s="972">
        <v>31885.4</v>
      </c>
      <c r="K421" s="944" t="s">
        <v>771</v>
      </c>
      <c r="L421" s="944" t="s">
        <v>8272</v>
      </c>
      <c r="M421" s="944" t="s">
        <v>8273</v>
      </c>
      <c r="N421" s="944" t="s">
        <v>8274</v>
      </c>
      <c r="O421" s="944" t="s">
        <v>8275</v>
      </c>
      <c r="P421" s="360">
        <v>501753</v>
      </c>
      <c r="Q421" s="960" t="s">
        <v>8276</v>
      </c>
      <c r="R421" s="972">
        <v>3159.78</v>
      </c>
      <c r="S421" s="955" t="s">
        <v>8277</v>
      </c>
      <c r="T421" s="955" t="s">
        <v>8188</v>
      </c>
      <c r="U421" s="972" t="s">
        <v>8240</v>
      </c>
      <c r="V421" s="944">
        <v>0</v>
      </c>
      <c r="W421" s="944">
        <v>10</v>
      </c>
      <c r="X421" s="112" t="s">
        <v>7823</v>
      </c>
      <c r="Y421" s="944">
        <v>3</v>
      </c>
      <c r="Z421" s="944">
        <v>4</v>
      </c>
      <c r="AA421" s="944">
        <v>3.4</v>
      </c>
      <c r="AB421" s="944">
        <v>47</v>
      </c>
      <c r="AC421" s="944" t="s">
        <v>771</v>
      </c>
      <c r="AD421" s="949" t="s">
        <v>7692</v>
      </c>
      <c r="AE421" s="944" t="s">
        <v>7730</v>
      </c>
      <c r="AF421" s="1017">
        <v>0.35</v>
      </c>
      <c r="AG421" s="978" t="s">
        <v>1755</v>
      </c>
      <c r="AH421" s="952" t="s">
        <v>8176</v>
      </c>
      <c r="AI421" s="978">
        <v>35</v>
      </c>
      <c r="AJ421" s="944"/>
      <c r="AK421" s="944"/>
      <c r="AL421" s="944"/>
      <c r="AM421" s="944"/>
      <c r="AN421" s="944"/>
      <c r="AO421" s="944"/>
      <c r="AP421" s="944"/>
      <c r="AQ421" s="944"/>
      <c r="AR421" s="944"/>
      <c r="AS421" s="944"/>
      <c r="AT421" s="944"/>
      <c r="AU421" s="944"/>
      <c r="AV421" s="944"/>
      <c r="AW421" s="944"/>
      <c r="AX421" s="944"/>
    </row>
    <row r="422" spans="1:50" s="113" customFormat="1" ht="49.95" customHeight="1" x14ac:dyDescent="0.25">
      <c r="A422" s="1011">
        <v>381</v>
      </c>
      <c r="B422" s="944" t="s">
        <v>7679</v>
      </c>
      <c r="C422" s="944">
        <v>32</v>
      </c>
      <c r="D422" s="1011" t="s">
        <v>6568</v>
      </c>
      <c r="E422" s="1011" t="s">
        <v>6569</v>
      </c>
      <c r="F422" s="944">
        <v>3702</v>
      </c>
      <c r="G422" s="948" t="s">
        <v>8278</v>
      </c>
      <c r="H422" s="944">
        <v>2020</v>
      </c>
      <c r="I422" s="948" t="s">
        <v>8279</v>
      </c>
      <c r="J422" s="972">
        <v>56431.77</v>
      </c>
      <c r="K422" s="944" t="s">
        <v>771</v>
      </c>
      <c r="L422" s="944" t="s">
        <v>6574</v>
      </c>
      <c r="M422" s="944" t="s">
        <v>6575</v>
      </c>
      <c r="N422" s="944" t="s">
        <v>6716</v>
      </c>
      <c r="O422" s="944" t="s">
        <v>8142</v>
      </c>
      <c r="P422" s="361" t="s">
        <v>8280</v>
      </c>
      <c r="Q422" s="962" t="s">
        <v>7848</v>
      </c>
      <c r="R422" s="972">
        <v>1504.14</v>
      </c>
      <c r="S422" s="972">
        <v>6000</v>
      </c>
      <c r="T422" s="972">
        <v>18000</v>
      </c>
      <c r="U422" s="972">
        <v>25504.14</v>
      </c>
      <c r="V422" s="944"/>
      <c r="W422" s="944">
        <v>2.67</v>
      </c>
      <c r="X422" s="362" t="s">
        <v>7711</v>
      </c>
      <c r="Y422" s="944" t="s">
        <v>7849</v>
      </c>
      <c r="Z422" s="944" t="s">
        <v>7850</v>
      </c>
      <c r="AA422" s="944" t="s">
        <v>7851</v>
      </c>
      <c r="AB422" s="944" t="s">
        <v>7852</v>
      </c>
      <c r="AC422" s="944" t="s">
        <v>771</v>
      </c>
      <c r="AD422" s="944" t="s">
        <v>7853</v>
      </c>
      <c r="AE422" s="944" t="s">
        <v>7693</v>
      </c>
      <c r="AF422" s="978">
        <v>100</v>
      </c>
      <c r="AG422" s="978" t="s">
        <v>8143</v>
      </c>
      <c r="AH422" s="944" t="s">
        <v>6580</v>
      </c>
      <c r="AI422" s="978">
        <v>100</v>
      </c>
      <c r="AJ422" s="944"/>
      <c r="AK422" s="944"/>
      <c r="AL422" s="944"/>
      <c r="AM422" s="944"/>
      <c r="AN422" s="944"/>
      <c r="AO422" s="944"/>
      <c r="AP422" s="944"/>
      <c r="AQ422" s="944"/>
      <c r="AR422" s="944"/>
      <c r="AS422" s="944"/>
      <c r="AT422" s="944"/>
      <c r="AU422" s="944"/>
      <c r="AV422" s="944"/>
      <c r="AW422" s="944"/>
      <c r="AX422" s="944"/>
    </row>
    <row r="423" spans="1:50" s="113" customFormat="1" ht="49.95" customHeight="1" x14ac:dyDescent="0.25">
      <c r="A423" s="1011">
        <v>381</v>
      </c>
      <c r="B423" s="944" t="s">
        <v>7679</v>
      </c>
      <c r="C423" s="944">
        <v>20</v>
      </c>
      <c r="D423" s="1011" t="s">
        <v>7753</v>
      </c>
      <c r="E423" s="1011" t="s">
        <v>7737</v>
      </c>
      <c r="F423" s="944">
        <v>28143</v>
      </c>
      <c r="G423" s="948" t="s">
        <v>8281</v>
      </c>
      <c r="H423" s="944">
        <v>2020</v>
      </c>
      <c r="I423" s="948" t="s">
        <v>8282</v>
      </c>
      <c r="J423" s="972">
        <v>91500</v>
      </c>
      <c r="K423" s="944" t="s">
        <v>771</v>
      </c>
      <c r="L423" s="944" t="s">
        <v>8252</v>
      </c>
      <c r="M423" s="944" t="s">
        <v>8253</v>
      </c>
      <c r="N423" s="944" t="s">
        <v>8283</v>
      </c>
      <c r="O423" s="944" t="s">
        <v>8284</v>
      </c>
      <c r="P423" s="360">
        <v>1305500</v>
      </c>
      <c r="Q423" s="972" t="s">
        <v>8240</v>
      </c>
      <c r="R423" s="972">
        <v>4534</v>
      </c>
      <c r="S423" s="972" t="s">
        <v>8240</v>
      </c>
      <c r="T423" s="972" t="s">
        <v>8240</v>
      </c>
      <c r="U423" s="972" t="s">
        <v>8240</v>
      </c>
      <c r="V423" s="1018">
        <v>0.6</v>
      </c>
      <c r="W423" s="944">
        <v>4.99</v>
      </c>
      <c r="X423" s="112" t="s">
        <v>7901</v>
      </c>
      <c r="Y423" s="944">
        <v>4</v>
      </c>
      <c r="Z423" s="944">
        <v>6</v>
      </c>
      <c r="AA423" s="944">
        <v>2</v>
      </c>
      <c r="AB423" s="944">
        <v>35</v>
      </c>
      <c r="AC423" s="944" t="s">
        <v>771</v>
      </c>
      <c r="AD423" s="944" t="s">
        <v>7692</v>
      </c>
      <c r="AE423" s="944" t="s">
        <v>7693</v>
      </c>
      <c r="AF423" s="1017">
        <v>0.6</v>
      </c>
      <c r="AG423" s="978" t="s">
        <v>7753</v>
      </c>
      <c r="AH423" s="944" t="s">
        <v>6580</v>
      </c>
      <c r="AI423" s="978">
        <v>100</v>
      </c>
      <c r="AJ423" s="944"/>
      <c r="AK423" s="944"/>
      <c r="AL423" s="944"/>
      <c r="AM423" s="944"/>
      <c r="AN423" s="944"/>
      <c r="AO423" s="944"/>
      <c r="AP423" s="944"/>
      <c r="AQ423" s="944"/>
      <c r="AR423" s="944"/>
      <c r="AS423" s="944"/>
      <c r="AT423" s="944"/>
      <c r="AU423" s="944"/>
      <c r="AV423" s="944"/>
      <c r="AW423" s="944"/>
      <c r="AX423" s="944"/>
    </row>
    <row r="424" spans="1:50" s="113" customFormat="1" ht="49.95" customHeight="1" x14ac:dyDescent="0.25">
      <c r="A424" s="1011">
        <v>381</v>
      </c>
      <c r="B424" s="944" t="s">
        <v>7679</v>
      </c>
      <c r="C424" s="944"/>
      <c r="D424" s="1011" t="s">
        <v>7964</v>
      </c>
      <c r="E424" s="1011" t="s">
        <v>8285</v>
      </c>
      <c r="F424" s="944">
        <v>15355</v>
      </c>
      <c r="G424" s="948" t="s">
        <v>8286</v>
      </c>
      <c r="H424" s="944">
        <v>2020</v>
      </c>
      <c r="I424" s="948" t="s">
        <v>8287</v>
      </c>
      <c r="J424" s="972">
        <v>23705.33</v>
      </c>
      <c r="K424" s="944" t="s">
        <v>771</v>
      </c>
      <c r="L424" s="944" t="s">
        <v>8288</v>
      </c>
      <c r="M424" s="944" t="s">
        <v>8289</v>
      </c>
      <c r="N424" s="944" t="s">
        <v>8290</v>
      </c>
      <c r="O424" s="944" t="s">
        <v>8291</v>
      </c>
      <c r="P424" s="360" t="s">
        <v>8292</v>
      </c>
      <c r="Q424" s="972" t="s">
        <v>8293</v>
      </c>
      <c r="R424" s="972">
        <v>1468.2</v>
      </c>
      <c r="S424" s="972" t="s">
        <v>8293</v>
      </c>
      <c r="T424" s="972" t="s">
        <v>8293</v>
      </c>
      <c r="U424" s="972" t="s">
        <v>8293</v>
      </c>
      <c r="V424" s="944"/>
      <c r="W424" s="944">
        <v>6.19</v>
      </c>
      <c r="X424" s="112" t="s">
        <v>8294</v>
      </c>
      <c r="Y424" s="982">
        <v>6</v>
      </c>
      <c r="Z424" s="982">
        <v>1</v>
      </c>
      <c r="AA424" s="982" t="s">
        <v>8295</v>
      </c>
      <c r="AB424" s="981" t="s">
        <v>8296</v>
      </c>
      <c r="AC424" s="944" t="s">
        <v>771</v>
      </c>
      <c r="AD424" s="944" t="s">
        <v>7692</v>
      </c>
      <c r="AE424" s="949" t="s">
        <v>8297</v>
      </c>
      <c r="AF424" s="1004">
        <v>1</v>
      </c>
      <c r="AG424" s="944" t="s">
        <v>8298</v>
      </c>
      <c r="AH424" s="944"/>
      <c r="AI424" s="978">
        <v>100</v>
      </c>
      <c r="AJ424" s="944"/>
      <c r="AK424" s="944"/>
      <c r="AL424" s="944"/>
      <c r="AM424" s="944"/>
      <c r="AN424" s="944"/>
      <c r="AO424" s="944"/>
      <c r="AP424" s="944"/>
      <c r="AQ424" s="944"/>
      <c r="AR424" s="944"/>
      <c r="AS424" s="944"/>
      <c r="AT424" s="944"/>
      <c r="AU424" s="944"/>
      <c r="AV424" s="944"/>
      <c r="AW424" s="944"/>
      <c r="AX424" s="944"/>
    </row>
    <row r="425" spans="1:50" s="113" customFormat="1" ht="49.95" customHeight="1" x14ac:dyDescent="0.25">
      <c r="A425" s="1011">
        <v>381</v>
      </c>
      <c r="B425" s="944" t="s">
        <v>7679</v>
      </c>
      <c r="C425" s="944"/>
      <c r="D425" s="1011" t="s">
        <v>7733</v>
      </c>
      <c r="E425" s="1011" t="s">
        <v>8299</v>
      </c>
      <c r="F425" s="944">
        <v>28351</v>
      </c>
      <c r="G425" s="948" t="s">
        <v>8300</v>
      </c>
      <c r="H425" s="944">
        <v>2020</v>
      </c>
      <c r="I425" s="948" t="s">
        <v>8301</v>
      </c>
      <c r="J425" s="972">
        <v>27603.18</v>
      </c>
      <c r="K425" s="944" t="s">
        <v>771</v>
      </c>
      <c r="L425" s="944" t="s">
        <v>8149</v>
      </c>
      <c r="M425" s="944" t="s">
        <v>8150</v>
      </c>
      <c r="N425" s="944" t="s">
        <v>8302</v>
      </c>
      <c r="O425" s="944" t="s">
        <v>8303</v>
      </c>
      <c r="P425" s="360">
        <v>1404310</v>
      </c>
      <c r="Q425" s="960">
        <v>10</v>
      </c>
      <c r="R425" s="955" t="s">
        <v>8304</v>
      </c>
      <c r="S425" s="955">
        <v>0</v>
      </c>
      <c r="T425" s="955">
        <v>0</v>
      </c>
      <c r="U425" s="955">
        <f>+R425+S425+T425</f>
        <v>911.82</v>
      </c>
      <c r="V425" s="965"/>
      <c r="W425" s="944">
        <v>0</v>
      </c>
      <c r="X425" s="112" t="s">
        <v>8305</v>
      </c>
      <c r="Y425" s="952">
        <v>4</v>
      </c>
      <c r="Z425" s="952">
        <v>5</v>
      </c>
      <c r="AA425" s="952">
        <v>5</v>
      </c>
      <c r="AB425" s="949">
        <v>10</v>
      </c>
      <c r="AC425" s="949" t="s">
        <v>771</v>
      </c>
      <c r="AD425" s="949" t="s">
        <v>7750</v>
      </c>
      <c r="AE425" s="949" t="s">
        <v>7693</v>
      </c>
      <c r="AF425" s="963">
        <v>90</v>
      </c>
      <c r="AG425" s="975" t="s">
        <v>7733</v>
      </c>
      <c r="AH425" s="952" t="s">
        <v>8153</v>
      </c>
      <c r="AI425" s="963">
        <v>70</v>
      </c>
      <c r="AJ425" s="952" t="s">
        <v>8306</v>
      </c>
      <c r="AK425" s="952" t="s">
        <v>8307</v>
      </c>
      <c r="AL425" s="944">
        <v>16</v>
      </c>
      <c r="AM425" s="952" t="s">
        <v>7731</v>
      </c>
      <c r="AN425" s="952" t="s">
        <v>8307</v>
      </c>
      <c r="AO425" s="952">
        <v>14</v>
      </c>
      <c r="AP425" s="944"/>
      <c r="AQ425" s="944"/>
      <c r="AR425" s="944"/>
      <c r="AS425" s="944"/>
      <c r="AT425" s="944"/>
      <c r="AU425" s="944"/>
      <c r="AV425" s="944"/>
      <c r="AW425" s="944"/>
      <c r="AX425" s="944"/>
    </row>
    <row r="426" spans="1:50" s="113" customFormat="1" ht="49.95" customHeight="1" x14ac:dyDescent="0.25">
      <c r="A426" s="1011">
        <v>381</v>
      </c>
      <c r="B426" s="944" t="s">
        <v>7679</v>
      </c>
      <c r="C426" s="944"/>
      <c r="D426" s="1011" t="s">
        <v>7765</v>
      </c>
      <c r="E426" s="1011" t="s">
        <v>8032</v>
      </c>
      <c r="F426" s="944">
        <v>10337</v>
      </c>
      <c r="G426" s="948" t="s">
        <v>8308</v>
      </c>
      <c r="H426" s="944">
        <v>2020</v>
      </c>
      <c r="I426" s="948" t="s">
        <v>8309</v>
      </c>
      <c r="J426" s="972">
        <v>335988</v>
      </c>
      <c r="K426" s="944" t="s">
        <v>771</v>
      </c>
      <c r="L426" s="944" t="s">
        <v>8310</v>
      </c>
      <c r="M426" s="944" t="s">
        <v>8311</v>
      </c>
      <c r="N426" s="944" t="s">
        <v>8312</v>
      </c>
      <c r="O426" s="944" t="s">
        <v>8313</v>
      </c>
      <c r="P426" s="360">
        <v>1218357</v>
      </c>
      <c r="Q426" s="1019" t="s">
        <v>8240</v>
      </c>
      <c r="R426" s="1020">
        <v>0</v>
      </c>
      <c r="S426" s="1019" t="s">
        <v>8240</v>
      </c>
      <c r="T426" s="1019" t="s">
        <v>8240</v>
      </c>
      <c r="U426" s="1020" t="s">
        <v>8240</v>
      </c>
      <c r="V426" s="1021"/>
      <c r="W426" s="1021">
        <v>0</v>
      </c>
      <c r="X426" s="112" t="s">
        <v>8314</v>
      </c>
      <c r="Y426" s="1021">
        <v>4</v>
      </c>
      <c r="Z426" s="1021">
        <v>7</v>
      </c>
      <c r="AA426" s="1021">
        <v>5</v>
      </c>
      <c r="AB426" s="1021" t="s">
        <v>8315</v>
      </c>
      <c r="AC426" s="1021" t="s">
        <v>771</v>
      </c>
      <c r="AD426" s="1021" t="s">
        <v>8316</v>
      </c>
      <c r="AE426" s="1021" t="s">
        <v>7693</v>
      </c>
      <c r="AF426" s="1022">
        <v>50</v>
      </c>
      <c r="AG426" s="1022" t="s">
        <v>7765</v>
      </c>
      <c r="AH426" s="1021" t="s">
        <v>8043</v>
      </c>
      <c r="AI426" s="1022">
        <v>90</v>
      </c>
      <c r="AJ426" s="944"/>
      <c r="AK426" s="944"/>
      <c r="AL426" s="944"/>
      <c r="AM426" s="944"/>
      <c r="AN426" s="944"/>
      <c r="AO426" s="944"/>
      <c r="AP426" s="944"/>
      <c r="AQ426" s="944"/>
      <c r="AR426" s="944"/>
      <c r="AS426" s="944"/>
      <c r="AT426" s="944"/>
      <c r="AU426" s="944"/>
      <c r="AV426" s="944"/>
      <c r="AW426" s="944"/>
      <c r="AX426" s="944"/>
    </row>
    <row r="427" spans="1:50" s="664" customFormat="1" ht="237.6" x14ac:dyDescent="0.25">
      <c r="A427" s="1023">
        <v>401</v>
      </c>
      <c r="B427" s="1023" t="s">
        <v>7505</v>
      </c>
      <c r="C427" s="1024">
        <v>9</v>
      </c>
      <c r="D427" s="1025" t="s">
        <v>7506</v>
      </c>
      <c r="E427" s="1026" t="s">
        <v>7507</v>
      </c>
      <c r="F427" s="1026">
        <v>5667</v>
      </c>
      <c r="G427" s="1026" t="s">
        <v>7508</v>
      </c>
      <c r="H427" s="1023">
        <v>2019</v>
      </c>
      <c r="I427" s="780" t="s">
        <v>7509</v>
      </c>
      <c r="J427" s="1027">
        <v>289750</v>
      </c>
      <c r="K427" s="780" t="s">
        <v>9446</v>
      </c>
      <c r="L427" s="780" t="s">
        <v>7510</v>
      </c>
      <c r="M427" s="780" t="s">
        <v>7511</v>
      </c>
      <c r="N427" s="780" t="s">
        <v>7512</v>
      </c>
      <c r="O427" s="780" t="s">
        <v>7513</v>
      </c>
      <c r="P427" s="780">
        <v>6322</v>
      </c>
      <c r="Q427" s="1028">
        <f>+U427</f>
        <v>52.026065151515155</v>
      </c>
      <c r="R427" s="1028">
        <v>15.804545454545455</v>
      </c>
      <c r="S427" s="1028">
        <v>7.9715196969697004</v>
      </c>
      <c r="T427" s="1028">
        <v>28.25</v>
      </c>
      <c r="U427" s="1028">
        <f t="shared" ref="U427:U440" si="15">+T427+S427+R427</f>
        <v>52.026065151515155</v>
      </c>
      <c r="V427" s="780">
        <v>20</v>
      </c>
      <c r="W427" s="780">
        <v>17</v>
      </c>
      <c r="X427" s="1386" t="s">
        <v>9447</v>
      </c>
      <c r="Y427" s="780">
        <v>6</v>
      </c>
      <c r="Z427" s="780">
        <v>4</v>
      </c>
      <c r="AA427" s="780">
        <v>8</v>
      </c>
      <c r="AB427" s="780">
        <v>3</v>
      </c>
      <c r="AC427" s="780">
        <v>96</v>
      </c>
      <c r="AD427" s="1028">
        <f>+T427</f>
        <v>28.25</v>
      </c>
      <c r="AE427" s="1023">
        <v>6.66</v>
      </c>
      <c r="AF427" s="1023">
        <v>71</v>
      </c>
      <c r="AG427" s="1023" t="s">
        <v>7514</v>
      </c>
      <c r="AH427" s="1023" t="s">
        <v>7515</v>
      </c>
      <c r="AI427" s="1023">
        <v>15</v>
      </c>
      <c r="AJ427" s="1023" t="s">
        <v>7516</v>
      </c>
      <c r="AK427" s="1023" t="s">
        <v>7517</v>
      </c>
      <c r="AL427" s="1023">
        <v>40</v>
      </c>
      <c r="AM427" s="1023" t="s">
        <v>7518</v>
      </c>
      <c r="AN427" s="1023" t="s">
        <v>7519</v>
      </c>
      <c r="AO427" s="1023">
        <v>5</v>
      </c>
      <c r="AP427" s="1023" t="s">
        <v>7520</v>
      </c>
      <c r="AQ427" s="1023" t="s">
        <v>7521</v>
      </c>
      <c r="AR427" s="1023">
        <v>5</v>
      </c>
      <c r="AS427" s="1023" t="s">
        <v>7522</v>
      </c>
      <c r="AT427" s="1023" t="s">
        <v>7523</v>
      </c>
      <c r="AU427" s="1023">
        <v>6</v>
      </c>
      <c r="AV427" s="1023"/>
      <c r="AW427" s="1023"/>
      <c r="AX427" s="1023"/>
    </row>
    <row r="428" spans="1:50" s="837" customFormat="1" ht="184.8" x14ac:dyDescent="0.25">
      <c r="A428" s="835">
        <v>401</v>
      </c>
      <c r="B428" s="835" t="s">
        <v>7505</v>
      </c>
      <c r="C428" s="835">
        <v>9</v>
      </c>
      <c r="D428" s="1025" t="s">
        <v>7506</v>
      </c>
      <c r="E428" s="1026" t="s">
        <v>7524</v>
      </c>
      <c r="F428" s="1026">
        <v>5667</v>
      </c>
      <c r="G428" s="1026" t="s">
        <v>7525</v>
      </c>
      <c r="H428" s="835">
        <v>2019</v>
      </c>
      <c r="I428" s="833" t="s">
        <v>7526</v>
      </c>
      <c r="J428" s="1027">
        <v>45042.75</v>
      </c>
      <c r="K428" s="833" t="s">
        <v>9448</v>
      </c>
      <c r="L428" s="833" t="s">
        <v>7527</v>
      </c>
      <c r="M428" s="833" t="s">
        <v>7528</v>
      </c>
      <c r="N428" s="833" t="s">
        <v>7529</v>
      </c>
      <c r="O428" s="833" t="s">
        <v>7530</v>
      </c>
      <c r="P428" s="833">
        <v>6329</v>
      </c>
      <c r="Q428" s="1028">
        <f t="shared" ref="Q428:Q440" si="16">+U428</f>
        <v>43.330340909090914</v>
      </c>
      <c r="R428" s="1028">
        <v>2.7522484848484847</v>
      </c>
      <c r="S428" s="1028">
        <v>8.3580924242424253</v>
      </c>
      <c r="T428" s="833">
        <v>32.22</v>
      </c>
      <c r="U428" s="1028">
        <f t="shared" si="15"/>
        <v>43.330340909090914</v>
      </c>
      <c r="V428" s="833">
        <v>40</v>
      </c>
      <c r="W428" s="833">
        <v>22</v>
      </c>
      <c r="X428" s="1386" t="s">
        <v>9447</v>
      </c>
      <c r="Y428" s="833">
        <v>1</v>
      </c>
      <c r="Z428" s="833">
        <v>8</v>
      </c>
      <c r="AA428" s="833">
        <v>5</v>
      </c>
      <c r="AB428" s="833">
        <v>60</v>
      </c>
      <c r="AC428" s="833">
        <v>191</v>
      </c>
      <c r="AD428" s="1028">
        <f t="shared" ref="AD428:AD440" si="17">+T428</f>
        <v>32.22</v>
      </c>
      <c r="AE428" s="835">
        <v>5</v>
      </c>
      <c r="AF428" s="835">
        <v>50</v>
      </c>
      <c r="AG428" s="835">
        <v>60028</v>
      </c>
      <c r="AH428" s="835" t="s">
        <v>7531</v>
      </c>
      <c r="AI428" s="835">
        <v>50</v>
      </c>
      <c r="AJ428" s="835"/>
      <c r="AK428" s="835"/>
      <c r="AL428" s="835"/>
      <c r="AM428" s="835"/>
      <c r="AN428" s="835"/>
      <c r="AO428" s="835"/>
      <c r="AP428" s="835"/>
      <c r="AQ428" s="835"/>
      <c r="AR428" s="835"/>
      <c r="AS428" s="835"/>
      <c r="AT428" s="835"/>
      <c r="AU428" s="835"/>
      <c r="AV428" s="835"/>
      <c r="AW428" s="835"/>
      <c r="AX428" s="835"/>
    </row>
    <row r="429" spans="1:50" s="837" customFormat="1" ht="184.8" x14ac:dyDescent="0.25">
      <c r="A429" s="835">
        <v>401</v>
      </c>
      <c r="B429" s="835" t="s">
        <v>7505</v>
      </c>
      <c r="C429" s="835">
        <v>9</v>
      </c>
      <c r="D429" s="1025" t="s">
        <v>7506</v>
      </c>
      <c r="E429" s="1026" t="s">
        <v>7524</v>
      </c>
      <c r="F429" s="1026">
        <v>5667</v>
      </c>
      <c r="G429" s="1026" t="s">
        <v>7532</v>
      </c>
      <c r="H429" s="835">
        <v>2019</v>
      </c>
      <c r="I429" s="833" t="s">
        <v>7533</v>
      </c>
      <c r="J429" s="1027">
        <v>27055.57</v>
      </c>
      <c r="K429" s="833" t="s">
        <v>9448</v>
      </c>
      <c r="L429" s="833" t="s">
        <v>7527</v>
      </c>
      <c r="M429" s="833" t="s">
        <v>7528</v>
      </c>
      <c r="N429" s="833" t="s">
        <v>7534</v>
      </c>
      <c r="O429" s="833" t="s">
        <v>7535</v>
      </c>
      <c r="P429" s="833">
        <v>6311</v>
      </c>
      <c r="Q429" s="1028">
        <f t="shared" si="16"/>
        <v>42.231268181818187</v>
      </c>
      <c r="R429" s="1028">
        <v>1.6531757575757575</v>
      </c>
      <c r="S429" s="1028">
        <v>8.3580924242424253</v>
      </c>
      <c r="T429" s="833">
        <v>32.22</v>
      </c>
      <c r="U429" s="1028">
        <f t="shared" si="15"/>
        <v>42.231268181818187</v>
      </c>
      <c r="V429" s="833">
        <v>40</v>
      </c>
      <c r="W429" s="833">
        <v>23</v>
      </c>
      <c r="X429" s="1386" t="s">
        <v>9447</v>
      </c>
      <c r="Y429" s="833">
        <v>2</v>
      </c>
      <c r="Z429" s="833">
        <v>2</v>
      </c>
      <c r="AA429" s="833">
        <v>2</v>
      </c>
      <c r="AB429" s="833">
        <v>60</v>
      </c>
      <c r="AC429" s="833">
        <v>191</v>
      </c>
      <c r="AD429" s="1028">
        <f t="shared" si="17"/>
        <v>32.22</v>
      </c>
      <c r="AE429" s="835">
        <v>5</v>
      </c>
      <c r="AF429" s="835">
        <v>50</v>
      </c>
      <c r="AG429" s="835">
        <v>60028</v>
      </c>
      <c r="AH429" s="835" t="s">
        <v>7531</v>
      </c>
      <c r="AI429" s="835">
        <v>50</v>
      </c>
      <c r="AJ429" s="835"/>
      <c r="AK429" s="835"/>
      <c r="AL429" s="835"/>
      <c r="AM429" s="835"/>
      <c r="AN429" s="835"/>
      <c r="AO429" s="835"/>
      <c r="AP429" s="835"/>
      <c r="AQ429" s="835"/>
      <c r="AR429" s="835"/>
      <c r="AS429" s="835"/>
      <c r="AT429" s="835"/>
      <c r="AU429" s="835"/>
      <c r="AV429" s="835"/>
      <c r="AW429" s="835"/>
      <c r="AX429" s="835"/>
    </row>
    <row r="430" spans="1:50" s="837" customFormat="1" ht="184.8" x14ac:dyDescent="0.25">
      <c r="A430" s="835">
        <v>401</v>
      </c>
      <c r="B430" s="835" t="s">
        <v>7505</v>
      </c>
      <c r="C430" s="835">
        <v>9</v>
      </c>
      <c r="D430" s="1025" t="s">
        <v>7506</v>
      </c>
      <c r="E430" s="1026" t="s">
        <v>7524</v>
      </c>
      <c r="F430" s="1026">
        <v>5667</v>
      </c>
      <c r="G430" s="1026" t="s">
        <v>7536</v>
      </c>
      <c r="H430" s="835">
        <v>2019</v>
      </c>
      <c r="I430" s="833" t="s">
        <v>7537</v>
      </c>
      <c r="J430" s="1027">
        <v>15894.53</v>
      </c>
      <c r="K430" s="833" t="s">
        <v>9448</v>
      </c>
      <c r="L430" s="833" t="s">
        <v>7527</v>
      </c>
      <c r="M430" s="833" t="s">
        <v>7528</v>
      </c>
      <c r="N430" s="833" t="s">
        <v>7538</v>
      </c>
      <c r="O430" s="833" t="s">
        <v>7539</v>
      </c>
      <c r="P430" s="833">
        <v>6310</v>
      </c>
      <c r="Q430" s="1028">
        <f t="shared" si="16"/>
        <v>41.549298484848485</v>
      </c>
      <c r="R430" s="1028">
        <v>0.97120606060606063</v>
      </c>
      <c r="S430" s="1028">
        <v>8.3580924242424253</v>
      </c>
      <c r="T430" s="833">
        <v>32.22</v>
      </c>
      <c r="U430" s="1028">
        <f t="shared" si="15"/>
        <v>41.549298484848485</v>
      </c>
      <c r="V430" s="833">
        <v>80</v>
      </c>
      <c r="W430" s="833">
        <v>23</v>
      </c>
      <c r="X430" s="1386" t="s">
        <v>9447</v>
      </c>
      <c r="Y430" s="833">
        <v>1</v>
      </c>
      <c r="Z430" s="833">
        <v>8</v>
      </c>
      <c r="AA430" s="833">
        <v>1</v>
      </c>
      <c r="AB430" s="833">
        <v>60</v>
      </c>
      <c r="AC430" s="833">
        <v>191</v>
      </c>
      <c r="AD430" s="1028">
        <f t="shared" si="17"/>
        <v>32.22</v>
      </c>
      <c r="AE430" s="835">
        <v>5</v>
      </c>
      <c r="AF430" s="835">
        <v>100</v>
      </c>
      <c r="AG430" s="835">
        <v>60028</v>
      </c>
      <c r="AH430" s="835" t="s">
        <v>7531</v>
      </c>
      <c r="AI430" s="835">
        <v>100</v>
      </c>
      <c r="AJ430" s="835"/>
      <c r="AK430" s="835"/>
      <c r="AL430" s="835"/>
      <c r="AM430" s="835"/>
      <c r="AN430" s="835"/>
      <c r="AO430" s="835"/>
      <c r="AP430" s="835"/>
      <c r="AQ430" s="835"/>
      <c r="AR430" s="835"/>
      <c r="AS430" s="835"/>
      <c r="AT430" s="835"/>
      <c r="AU430" s="835"/>
      <c r="AV430" s="835"/>
      <c r="AW430" s="835"/>
      <c r="AX430" s="835"/>
    </row>
    <row r="431" spans="1:50" s="664" customFormat="1" ht="343.2" x14ac:dyDescent="0.25">
      <c r="A431" s="1023">
        <v>401</v>
      </c>
      <c r="B431" s="1023" t="s">
        <v>7505</v>
      </c>
      <c r="C431" s="1023">
        <v>9</v>
      </c>
      <c r="D431" s="1025" t="s">
        <v>7506</v>
      </c>
      <c r="E431" s="1026" t="s">
        <v>7540</v>
      </c>
      <c r="F431" s="1026">
        <v>5667</v>
      </c>
      <c r="G431" s="1026" t="s">
        <v>7541</v>
      </c>
      <c r="H431" s="1023">
        <v>2019</v>
      </c>
      <c r="I431" s="780" t="s">
        <v>7542</v>
      </c>
      <c r="J431" s="1027">
        <v>58499</v>
      </c>
      <c r="K431" s="780" t="s">
        <v>9448</v>
      </c>
      <c r="L431" s="780" t="s">
        <v>7543</v>
      </c>
      <c r="M431" s="780" t="s">
        <v>7544</v>
      </c>
      <c r="N431" s="780" t="s">
        <v>7545</v>
      </c>
      <c r="O431" s="780" t="s">
        <v>7546</v>
      </c>
      <c r="P431" s="780">
        <v>6265</v>
      </c>
      <c r="Q431" s="1028">
        <f t="shared" si="16"/>
        <v>37.643393939393938</v>
      </c>
      <c r="R431" s="1029">
        <v>3.5744666666666665</v>
      </c>
      <c r="S431" s="1028">
        <v>7.4689272727272726</v>
      </c>
      <c r="T431" s="780">
        <v>26.6</v>
      </c>
      <c r="U431" s="1028">
        <f t="shared" si="15"/>
        <v>37.643393939393938</v>
      </c>
      <c r="V431" s="780">
        <v>7</v>
      </c>
      <c r="W431" s="780">
        <v>28</v>
      </c>
      <c r="X431" s="1386" t="s">
        <v>9447</v>
      </c>
      <c r="Y431" s="780">
        <v>4</v>
      </c>
      <c r="Z431" s="780">
        <v>9</v>
      </c>
      <c r="AA431" s="780">
        <v>1</v>
      </c>
      <c r="AB431" s="780">
        <v>4</v>
      </c>
      <c r="AC431" s="780">
        <v>191</v>
      </c>
      <c r="AD431" s="1028">
        <f t="shared" si="17"/>
        <v>26.6</v>
      </c>
      <c r="AE431" s="1023">
        <v>5</v>
      </c>
      <c r="AF431" s="1023">
        <v>70</v>
      </c>
      <c r="AG431" s="1023">
        <v>20133</v>
      </c>
      <c r="AH431" s="1023" t="s">
        <v>7547</v>
      </c>
      <c r="AI431" s="1023">
        <v>100</v>
      </c>
      <c r="AJ431" s="1023"/>
      <c r="AK431" s="1023"/>
      <c r="AL431" s="1023"/>
      <c r="AM431" s="1023"/>
      <c r="AN431" s="1023"/>
      <c r="AO431" s="1023"/>
      <c r="AP431" s="1023"/>
      <c r="AQ431" s="1023"/>
      <c r="AR431" s="1023"/>
      <c r="AS431" s="1023" t="s">
        <v>7548</v>
      </c>
      <c r="AT431" s="1023" t="s">
        <v>7549</v>
      </c>
      <c r="AU431" s="1023">
        <v>40</v>
      </c>
      <c r="AV431" s="1023" t="s">
        <v>7550</v>
      </c>
      <c r="AW431" s="1023" t="s">
        <v>7551</v>
      </c>
      <c r="AX431" s="1023">
        <v>100</v>
      </c>
    </row>
    <row r="432" spans="1:50" s="837" customFormat="1" ht="277.2" x14ac:dyDescent="0.25">
      <c r="A432" s="835">
        <v>401</v>
      </c>
      <c r="B432" s="835" t="s">
        <v>7505</v>
      </c>
      <c r="C432" s="835">
        <v>10</v>
      </c>
      <c r="D432" s="1025" t="s">
        <v>7552</v>
      </c>
      <c r="E432" s="1026" t="s">
        <v>7553</v>
      </c>
      <c r="F432" s="1026">
        <v>27589</v>
      </c>
      <c r="G432" s="1026" t="s">
        <v>7554</v>
      </c>
      <c r="H432" s="835">
        <v>2019</v>
      </c>
      <c r="I432" s="835" t="s">
        <v>7555</v>
      </c>
      <c r="J432" s="1027">
        <v>30418.42</v>
      </c>
      <c r="K432" s="833" t="s">
        <v>9449</v>
      </c>
      <c r="L432" s="835" t="s">
        <v>7556</v>
      </c>
      <c r="M432" s="835" t="s">
        <v>7544</v>
      </c>
      <c r="N432" s="835" t="s">
        <v>7557</v>
      </c>
      <c r="O432" s="835" t="s">
        <v>7558</v>
      </c>
      <c r="P432" s="835">
        <v>6255</v>
      </c>
      <c r="Q432" s="1028">
        <f t="shared" si="16"/>
        <v>41.091704242424242</v>
      </c>
      <c r="R432" s="1029">
        <v>1.8435406060606059</v>
      </c>
      <c r="S432" s="1029">
        <v>8.2381636363636357</v>
      </c>
      <c r="T432" s="835">
        <v>31.01</v>
      </c>
      <c r="U432" s="1028">
        <f t="shared" si="15"/>
        <v>41.091704242424242</v>
      </c>
      <c r="V432" s="835">
        <v>20</v>
      </c>
      <c r="W432" s="835">
        <v>30</v>
      </c>
      <c r="X432" s="1386" t="s">
        <v>9447</v>
      </c>
      <c r="Y432" s="835">
        <v>2</v>
      </c>
      <c r="Z432" s="835">
        <v>5</v>
      </c>
      <c r="AA432" s="835">
        <v>5</v>
      </c>
      <c r="AB432" s="835">
        <v>4</v>
      </c>
      <c r="AC432" s="835">
        <v>59</v>
      </c>
      <c r="AD432" s="1028">
        <f t="shared" si="17"/>
        <v>31.01</v>
      </c>
      <c r="AE432" s="835">
        <v>5</v>
      </c>
      <c r="AF432" s="835">
        <v>20</v>
      </c>
      <c r="AG432" s="835">
        <v>20133</v>
      </c>
      <c r="AH432" s="835" t="s">
        <v>7559</v>
      </c>
      <c r="AI432" s="835">
        <v>45</v>
      </c>
      <c r="AJ432" s="835">
        <v>60026</v>
      </c>
      <c r="AK432" s="835" t="s">
        <v>7560</v>
      </c>
      <c r="AL432" s="835">
        <v>45</v>
      </c>
      <c r="AM432" s="835">
        <v>31022</v>
      </c>
      <c r="AN432" s="835" t="s">
        <v>7561</v>
      </c>
      <c r="AO432" s="835">
        <v>10</v>
      </c>
      <c r="AP432" s="835"/>
      <c r="AQ432" s="835"/>
      <c r="AR432" s="835"/>
      <c r="AS432" s="835"/>
      <c r="AT432" s="835"/>
      <c r="AU432" s="835"/>
      <c r="AV432" s="835"/>
      <c r="AW432" s="835"/>
      <c r="AX432" s="835"/>
    </row>
    <row r="433" spans="1:59" s="837" customFormat="1" ht="112.5" customHeight="1" x14ac:dyDescent="0.25">
      <c r="A433" s="835">
        <v>401</v>
      </c>
      <c r="B433" s="835" t="s">
        <v>7505</v>
      </c>
      <c r="C433" s="835">
        <v>9</v>
      </c>
      <c r="D433" s="1025" t="s">
        <v>7506</v>
      </c>
      <c r="E433" s="1026" t="s">
        <v>7562</v>
      </c>
      <c r="F433" s="1026">
        <v>5667</v>
      </c>
      <c r="G433" s="1026" t="s">
        <v>7563</v>
      </c>
      <c r="H433" s="835">
        <v>2020</v>
      </c>
      <c r="I433" s="833" t="s">
        <v>7564</v>
      </c>
      <c r="J433" s="1027">
        <v>58094.080000000002</v>
      </c>
      <c r="K433" s="833" t="s">
        <v>9446</v>
      </c>
      <c r="L433" s="833" t="s">
        <v>7556</v>
      </c>
      <c r="M433" s="833" t="s">
        <v>7544</v>
      </c>
      <c r="N433" s="833" t="s">
        <v>7565</v>
      </c>
      <c r="O433" s="833" t="s">
        <v>7566</v>
      </c>
      <c r="P433" s="833">
        <v>6419</v>
      </c>
      <c r="Q433" s="1028">
        <f t="shared" si="16"/>
        <v>33.699740606060608</v>
      </c>
      <c r="R433" s="1028">
        <v>1.8498557575757575</v>
      </c>
      <c r="S433" s="1028">
        <v>6.3698848484848485</v>
      </c>
      <c r="T433" s="835">
        <v>25.48</v>
      </c>
      <c r="U433" s="1028">
        <f t="shared" si="15"/>
        <v>33.699740606060608</v>
      </c>
      <c r="V433" s="833">
        <v>20</v>
      </c>
      <c r="W433" s="833">
        <v>13</v>
      </c>
      <c r="X433" s="1386" t="s">
        <v>9447</v>
      </c>
      <c r="Y433" s="833">
        <v>6</v>
      </c>
      <c r="Z433" s="833">
        <v>4</v>
      </c>
      <c r="AA433" s="833">
        <v>8</v>
      </c>
      <c r="AB433" s="833">
        <v>4</v>
      </c>
      <c r="AC433" s="833">
        <v>96</v>
      </c>
      <c r="AD433" s="1028">
        <f t="shared" si="17"/>
        <v>25.48</v>
      </c>
      <c r="AE433" s="835">
        <v>5</v>
      </c>
      <c r="AF433" s="835">
        <v>20</v>
      </c>
      <c r="AG433" s="835">
        <v>20072</v>
      </c>
      <c r="AH433" s="835" t="s">
        <v>7567</v>
      </c>
      <c r="AI433" s="835">
        <v>40</v>
      </c>
      <c r="AJ433" s="835">
        <v>75020</v>
      </c>
      <c r="AK433" s="835" t="s">
        <v>7568</v>
      </c>
      <c r="AL433" s="835">
        <v>50</v>
      </c>
      <c r="AM433" s="835">
        <v>75030</v>
      </c>
      <c r="AN433" s="835" t="s">
        <v>7569</v>
      </c>
      <c r="AO433" s="835">
        <v>10</v>
      </c>
      <c r="AP433" s="835"/>
      <c r="AQ433" s="835"/>
      <c r="AR433" s="835"/>
      <c r="AS433" s="835"/>
      <c r="AT433" s="835"/>
      <c r="AU433" s="835"/>
      <c r="AV433" s="835"/>
      <c r="AW433" s="835"/>
      <c r="AX433" s="835"/>
    </row>
    <row r="434" spans="1:59" s="837" customFormat="1" ht="277.2" x14ac:dyDescent="0.25">
      <c r="A434" s="835">
        <v>401</v>
      </c>
      <c r="B434" s="835" t="s">
        <v>7505</v>
      </c>
      <c r="C434" s="835">
        <v>10</v>
      </c>
      <c r="D434" s="1025" t="s">
        <v>7552</v>
      </c>
      <c r="E434" s="1026" t="s">
        <v>7570</v>
      </c>
      <c r="F434" s="1026">
        <v>27589</v>
      </c>
      <c r="G434" s="1026" t="s">
        <v>7571</v>
      </c>
      <c r="H434" s="835">
        <v>2020</v>
      </c>
      <c r="I434" s="835" t="s">
        <v>7572</v>
      </c>
      <c r="J434" s="1027">
        <v>41474.9</v>
      </c>
      <c r="K434" s="833" t="s">
        <v>9448</v>
      </c>
      <c r="L434" s="835" t="s">
        <v>7556</v>
      </c>
      <c r="M434" s="835" t="s">
        <v>7544</v>
      </c>
      <c r="N434" s="835" t="s">
        <v>7573</v>
      </c>
      <c r="O434" s="835" t="s">
        <v>7574</v>
      </c>
      <c r="P434" s="835">
        <v>6496</v>
      </c>
      <c r="Q434" s="1028">
        <f t="shared" si="16"/>
        <v>44.697336060606062</v>
      </c>
      <c r="R434" s="1029">
        <v>1.1095163636363636</v>
      </c>
      <c r="S434" s="1029">
        <v>9.6878196969696972</v>
      </c>
      <c r="T434" s="835">
        <v>33.9</v>
      </c>
      <c r="U434" s="1028">
        <f t="shared" si="15"/>
        <v>44.697336060606062</v>
      </c>
      <c r="V434" s="835">
        <v>24</v>
      </c>
      <c r="W434" s="835">
        <v>5</v>
      </c>
      <c r="X434" s="1386" t="s">
        <v>9447</v>
      </c>
      <c r="Y434" s="835">
        <v>1</v>
      </c>
      <c r="Z434" s="835">
        <v>7</v>
      </c>
      <c r="AA434" s="835">
        <v>4</v>
      </c>
      <c r="AB434" s="835">
        <v>4</v>
      </c>
      <c r="AC434" s="835">
        <v>191</v>
      </c>
      <c r="AD434" s="1028">
        <f t="shared" si="17"/>
        <v>33.9</v>
      </c>
      <c r="AE434" s="835">
        <v>5</v>
      </c>
      <c r="AF434" s="1030">
        <v>7.0000000000000007E-2</v>
      </c>
      <c r="AG434" s="835">
        <v>3000605</v>
      </c>
      <c r="AH434" s="835" t="s">
        <v>7562</v>
      </c>
      <c r="AI434" s="835">
        <v>7</v>
      </c>
      <c r="AJ434" s="835"/>
      <c r="AK434" s="835"/>
      <c r="AL434" s="835"/>
      <c r="AM434" s="835"/>
      <c r="AN434" s="835"/>
      <c r="AO434" s="835"/>
      <c r="AP434" s="835"/>
      <c r="AQ434" s="835"/>
      <c r="AR434" s="835"/>
      <c r="AS434" s="835"/>
      <c r="AT434" s="835"/>
      <c r="AU434" s="835"/>
      <c r="AV434" s="835"/>
      <c r="AW434" s="835"/>
      <c r="AX434" s="835"/>
    </row>
    <row r="435" spans="1:59" s="837" customFormat="1" ht="211.2" x14ac:dyDescent="0.25">
      <c r="A435" s="835">
        <v>401</v>
      </c>
      <c r="B435" s="835" t="s">
        <v>7505</v>
      </c>
      <c r="C435" s="835">
        <v>10</v>
      </c>
      <c r="D435" s="1026" t="s">
        <v>7552</v>
      </c>
      <c r="E435" s="1026" t="s">
        <v>7575</v>
      </c>
      <c r="F435" s="835">
        <v>11233</v>
      </c>
      <c r="G435" s="835" t="s">
        <v>7576</v>
      </c>
      <c r="H435" s="835">
        <v>2020</v>
      </c>
      <c r="I435" s="835" t="s">
        <v>7577</v>
      </c>
      <c r="J435" s="1027">
        <v>90414.31</v>
      </c>
      <c r="K435" s="833" t="s">
        <v>9449</v>
      </c>
      <c r="L435" s="835" t="s">
        <v>7578</v>
      </c>
      <c r="M435" s="835" t="s">
        <v>7579</v>
      </c>
      <c r="N435" s="835" t="s">
        <v>7580</v>
      </c>
      <c r="O435" s="835" t="s">
        <v>7581</v>
      </c>
      <c r="P435" s="835">
        <v>6403</v>
      </c>
      <c r="Q435" s="1028">
        <f t="shared" si="16"/>
        <v>29.177201818181818</v>
      </c>
      <c r="R435" s="1029">
        <v>2.3989927272727272</v>
      </c>
      <c r="S435" s="1029">
        <v>5.5982090909090907</v>
      </c>
      <c r="T435" s="835">
        <v>21.18</v>
      </c>
      <c r="U435" s="1028">
        <f t="shared" si="15"/>
        <v>29.177201818181818</v>
      </c>
      <c r="V435" s="835">
        <v>20</v>
      </c>
      <c r="W435" s="835">
        <v>13</v>
      </c>
      <c r="X435" s="1386" t="s">
        <v>9447</v>
      </c>
      <c r="Y435" s="835">
        <v>3</v>
      </c>
      <c r="Z435" s="835">
        <v>1</v>
      </c>
      <c r="AA435" s="835">
        <v>2</v>
      </c>
      <c r="AB435" s="835">
        <v>4</v>
      </c>
      <c r="AC435" s="835">
        <v>59</v>
      </c>
      <c r="AD435" s="1028">
        <f t="shared" si="17"/>
        <v>21.18</v>
      </c>
      <c r="AE435" s="835">
        <v>5</v>
      </c>
      <c r="AF435" s="835">
        <v>60</v>
      </c>
      <c r="AG435" s="835" t="s">
        <v>7582</v>
      </c>
      <c r="AH435" s="835" t="s">
        <v>7583</v>
      </c>
      <c r="AI435" s="835" t="s">
        <v>7584</v>
      </c>
      <c r="AJ435" s="835"/>
      <c r="AK435" s="835"/>
      <c r="AL435" s="835"/>
      <c r="AM435" s="835"/>
      <c r="AN435" s="835"/>
      <c r="AO435" s="835"/>
      <c r="AP435" s="835"/>
      <c r="AQ435" s="835"/>
      <c r="AR435" s="835"/>
      <c r="AS435" s="835"/>
      <c r="AT435" s="835"/>
      <c r="AU435" s="835"/>
      <c r="AV435" s="835"/>
      <c r="AW435" s="835"/>
      <c r="AX435" s="835"/>
    </row>
    <row r="436" spans="1:59" s="837" customFormat="1" ht="277.2" x14ac:dyDescent="0.25">
      <c r="A436" s="835">
        <v>401</v>
      </c>
      <c r="B436" s="835" t="s">
        <v>7505</v>
      </c>
      <c r="C436" s="835">
        <v>10</v>
      </c>
      <c r="D436" s="1026" t="s">
        <v>7552</v>
      </c>
      <c r="E436" s="835" t="s">
        <v>7524</v>
      </c>
      <c r="F436" s="835">
        <v>25795</v>
      </c>
      <c r="G436" s="835" t="s">
        <v>7585</v>
      </c>
      <c r="H436" s="835">
        <v>2020</v>
      </c>
      <c r="I436" s="835" t="s">
        <v>7586</v>
      </c>
      <c r="J436" s="1027">
        <v>204960</v>
      </c>
      <c r="K436" s="835" t="s">
        <v>9450</v>
      </c>
      <c r="L436" s="835" t="s">
        <v>7556</v>
      </c>
      <c r="M436" s="835" t="s">
        <v>7544</v>
      </c>
      <c r="N436" s="835" t="s">
        <v>7587</v>
      </c>
      <c r="O436" s="835" t="s">
        <v>7588</v>
      </c>
      <c r="P436" s="835">
        <v>6541</v>
      </c>
      <c r="Q436" s="1028">
        <f t="shared" si="16"/>
        <v>46.15052272727273</v>
      </c>
      <c r="R436" s="1029">
        <v>5.5724303030303028</v>
      </c>
      <c r="S436" s="1029">
        <v>8.3580924242424253</v>
      </c>
      <c r="T436" s="835">
        <v>32.22</v>
      </c>
      <c r="U436" s="1028">
        <f t="shared" si="15"/>
        <v>46.15052272727273</v>
      </c>
      <c r="V436" s="835">
        <v>100</v>
      </c>
      <c r="W436" s="835">
        <v>3</v>
      </c>
      <c r="X436" s="1386" t="s">
        <v>9447</v>
      </c>
      <c r="Y436" s="835">
        <v>3</v>
      </c>
      <c r="Z436" s="835">
        <v>3</v>
      </c>
      <c r="AA436" s="835">
        <v>3</v>
      </c>
      <c r="AB436" s="835">
        <v>3</v>
      </c>
      <c r="AC436" s="835">
        <v>156</v>
      </c>
      <c r="AD436" s="1028">
        <f t="shared" si="17"/>
        <v>32.22</v>
      </c>
      <c r="AE436" s="835">
        <v>5</v>
      </c>
      <c r="AF436" s="1031">
        <v>100</v>
      </c>
      <c r="AG436" s="1387" t="s">
        <v>7589</v>
      </c>
      <c r="AH436" s="835" t="s">
        <v>7590</v>
      </c>
      <c r="AI436" s="835">
        <v>50</v>
      </c>
      <c r="AJ436" s="1387" t="s">
        <v>7591</v>
      </c>
      <c r="AK436" s="835" t="s">
        <v>7590</v>
      </c>
      <c r="AL436" s="835">
        <v>50</v>
      </c>
      <c r="AM436" s="835"/>
      <c r="AN436" s="835"/>
      <c r="AO436" s="835"/>
      <c r="AP436" s="835"/>
      <c r="AQ436" s="835"/>
      <c r="AR436" s="835"/>
      <c r="AS436" s="835"/>
      <c r="AT436" s="835"/>
      <c r="AU436" s="835"/>
      <c r="AV436" s="835"/>
      <c r="AW436" s="835"/>
      <c r="AX436" s="835"/>
    </row>
    <row r="437" spans="1:59" s="837" customFormat="1" ht="369.6" x14ac:dyDescent="0.25">
      <c r="A437" s="835">
        <v>401</v>
      </c>
      <c r="B437" s="835" t="s">
        <v>7505</v>
      </c>
      <c r="C437" s="835">
        <v>9</v>
      </c>
      <c r="D437" s="1025" t="s">
        <v>7506</v>
      </c>
      <c r="E437" s="835" t="s">
        <v>7562</v>
      </c>
      <c r="F437" s="835">
        <v>37723</v>
      </c>
      <c r="G437" s="1026" t="s">
        <v>7592</v>
      </c>
      <c r="H437" s="835">
        <v>2020</v>
      </c>
      <c r="I437" s="835" t="s">
        <v>7593</v>
      </c>
      <c r="J437" s="1027">
        <v>103605.88</v>
      </c>
      <c r="K437" s="835" t="s">
        <v>9451</v>
      </c>
      <c r="L437" s="835" t="s">
        <v>7594</v>
      </c>
      <c r="M437" s="835" t="s">
        <v>7595</v>
      </c>
      <c r="N437" s="835" t="s">
        <v>7596</v>
      </c>
      <c r="O437" s="1032" t="s">
        <v>7597</v>
      </c>
      <c r="P437" s="835">
        <v>6454</v>
      </c>
      <c r="Q437" s="1028">
        <f t="shared" si="16"/>
        <v>34.323866666666667</v>
      </c>
      <c r="R437" s="1029">
        <v>2.4739818181818181</v>
      </c>
      <c r="S437" s="1028">
        <v>6.3698848484848485</v>
      </c>
      <c r="T437" s="835">
        <v>25.48</v>
      </c>
      <c r="U437" s="1028">
        <f t="shared" si="15"/>
        <v>34.323866666666667</v>
      </c>
      <c r="V437" s="833">
        <v>20</v>
      </c>
      <c r="W437" s="835">
        <v>10</v>
      </c>
      <c r="X437" s="1386" t="s">
        <v>9447</v>
      </c>
      <c r="Y437" s="835">
        <v>3</v>
      </c>
      <c r="Z437" s="835">
        <v>11</v>
      </c>
      <c r="AA437" s="835">
        <v>5</v>
      </c>
      <c r="AB437" s="835">
        <v>4</v>
      </c>
      <c r="AC437" s="835">
        <v>148</v>
      </c>
      <c r="AD437" s="1028">
        <f t="shared" si="17"/>
        <v>25.48</v>
      </c>
      <c r="AE437" s="835">
        <v>5</v>
      </c>
      <c r="AF437" s="835">
        <v>20</v>
      </c>
      <c r="AG437" s="835">
        <v>20072</v>
      </c>
      <c r="AH437" s="835" t="s">
        <v>7567</v>
      </c>
      <c r="AI437" s="835">
        <v>100</v>
      </c>
      <c r="AJ437" s="835"/>
      <c r="AK437" s="835"/>
      <c r="AL437" s="835"/>
      <c r="AM437" s="835"/>
      <c r="AN437" s="835"/>
      <c r="AO437" s="835"/>
      <c r="AP437" s="835"/>
      <c r="AQ437" s="835"/>
      <c r="AR437" s="835"/>
      <c r="AS437" s="835"/>
      <c r="AT437" s="835"/>
      <c r="AU437" s="835"/>
      <c r="AV437" s="835"/>
      <c r="AW437" s="835"/>
      <c r="AX437" s="835"/>
    </row>
    <row r="438" spans="1:59" s="1031" customFormat="1" ht="237.75" customHeight="1" x14ac:dyDescent="0.25">
      <c r="A438" s="835">
        <v>401</v>
      </c>
      <c r="B438" s="835" t="s">
        <v>7505</v>
      </c>
      <c r="C438" s="835">
        <v>10</v>
      </c>
      <c r="D438" s="1026" t="s">
        <v>7552</v>
      </c>
      <c r="E438" s="1026" t="s">
        <v>7598</v>
      </c>
      <c r="F438" s="835">
        <v>11233</v>
      </c>
      <c r="G438" s="1026" t="s">
        <v>7599</v>
      </c>
      <c r="H438" s="835">
        <v>2020</v>
      </c>
      <c r="I438" s="835" t="s">
        <v>7600</v>
      </c>
      <c r="J438" s="1027">
        <v>12991.37</v>
      </c>
      <c r="K438" s="835" t="s">
        <v>9452</v>
      </c>
      <c r="L438" s="835" t="s">
        <v>7601</v>
      </c>
      <c r="M438" s="835" t="s">
        <v>7602</v>
      </c>
      <c r="N438" s="835" t="s">
        <v>7603</v>
      </c>
      <c r="O438" s="835" t="s">
        <v>7604</v>
      </c>
      <c r="P438" s="835">
        <v>6506</v>
      </c>
      <c r="Q438" s="1028">
        <f t="shared" si="16"/>
        <v>36.679091212121214</v>
      </c>
      <c r="R438" s="1029">
        <v>0.27588969696969701</v>
      </c>
      <c r="S438" s="1029">
        <v>7.6932015151515145</v>
      </c>
      <c r="T438" s="835">
        <v>28.71</v>
      </c>
      <c r="U438" s="1028">
        <f t="shared" si="15"/>
        <v>36.679091212121214</v>
      </c>
      <c r="V438" s="835">
        <v>20</v>
      </c>
      <c r="W438" s="835">
        <v>3</v>
      </c>
      <c r="X438" s="1386" t="s">
        <v>9447</v>
      </c>
      <c r="Y438" s="835">
        <v>6</v>
      </c>
      <c r="Z438" s="835">
        <v>4</v>
      </c>
      <c r="AA438" s="835">
        <v>3</v>
      </c>
      <c r="AB438" s="835">
        <v>67</v>
      </c>
      <c r="AC438" s="835">
        <v>128</v>
      </c>
      <c r="AD438" s="1028">
        <f t="shared" si="17"/>
        <v>28.71</v>
      </c>
      <c r="AE438" s="835">
        <v>5</v>
      </c>
      <c r="AF438" s="835">
        <v>20</v>
      </c>
      <c r="AG438" s="835">
        <v>20133</v>
      </c>
      <c r="AH438" s="835" t="s">
        <v>7605</v>
      </c>
      <c r="AI438" s="835">
        <v>60</v>
      </c>
      <c r="AJ438" s="835">
        <v>33001</v>
      </c>
      <c r="AK438" s="835" t="s">
        <v>7606</v>
      </c>
      <c r="AL438" s="835">
        <v>40</v>
      </c>
      <c r="AM438" s="835"/>
      <c r="AN438" s="835"/>
      <c r="AO438" s="835"/>
      <c r="AP438" s="835"/>
      <c r="AQ438" s="835"/>
      <c r="AR438" s="835"/>
      <c r="AS438" s="835"/>
      <c r="AT438" s="835"/>
      <c r="AU438" s="835"/>
      <c r="AV438" s="835"/>
      <c r="AW438" s="835"/>
      <c r="AX438" s="835"/>
    </row>
    <row r="439" spans="1:59" s="664" customFormat="1" ht="343.2" x14ac:dyDescent="0.25">
      <c r="A439" s="835">
        <v>401</v>
      </c>
      <c r="B439" s="835" t="s">
        <v>7505</v>
      </c>
      <c r="C439" s="835">
        <v>10</v>
      </c>
      <c r="D439" s="1026" t="s">
        <v>7552</v>
      </c>
      <c r="E439" s="835" t="s">
        <v>7607</v>
      </c>
      <c r="F439" s="835">
        <v>11233</v>
      </c>
      <c r="G439" s="835" t="s">
        <v>7608</v>
      </c>
      <c r="H439" s="835">
        <v>2020</v>
      </c>
      <c r="I439" s="835" t="s">
        <v>7609</v>
      </c>
      <c r="J439" s="1027">
        <v>14762</v>
      </c>
      <c r="K439" s="835" t="s">
        <v>9452</v>
      </c>
      <c r="L439" s="835" t="s">
        <v>7556</v>
      </c>
      <c r="M439" s="835" t="s">
        <v>7544</v>
      </c>
      <c r="N439" s="1026" t="s">
        <v>7610</v>
      </c>
      <c r="O439" s="1026" t="s">
        <v>7611</v>
      </c>
      <c r="P439" s="835">
        <v>6505</v>
      </c>
      <c r="Q439" s="1028">
        <f t="shared" si="16"/>
        <v>28.478631818181817</v>
      </c>
      <c r="R439" s="1029">
        <v>0.3134909090909091</v>
      </c>
      <c r="S439" s="1029">
        <v>5.8751409090909092</v>
      </c>
      <c r="T439" s="835">
        <v>22.29</v>
      </c>
      <c r="U439" s="1028">
        <f t="shared" si="15"/>
        <v>28.478631818181817</v>
      </c>
      <c r="V439" s="835">
        <v>50</v>
      </c>
      <c r="W439" s="835">
        <v>7</v>
      </c>
      <c r="X439" s="1386" t="s">
        <v>9447</v>
      </c>
      <c r="Y439" s="835">
        <v>4</v>
      </c>
      <c r="Z439" s="835">
        <v>9</v>
      </c>
      <c r="AA439" s="835">
        <v>3</v>
      </c>
      <c r="AB439" s="835">
        <v>7</v>
      </c>
      <c r="AC439" s="835">
        <v>128</v>
      </c>
      <c r="AD439" s="1028">
        <f t="shared" si="17"/>
        <v>22.29</v>
      </c>
      <c r="AE439" s="835">
        <v>5</v>
      </c>
      <c r="AF439" s="835"/>
      <c r="AG439" s="835" t="s">
        <v>7612</v>
      </c>
      <c r="AH439" s="835" t="s">
        <v>7613</v>
      </c>
      <c r="AI439" s="835">
        <v>5</v>
      </c>
      <c r="AJ439" s="835" t="s">
        <v>7614</v>
      </c>
      <c r="AK439" s="835" t="s">
        <v>7615</v>
      </c>
      <c r="AL439" s="835">
        <v>20</v>
      </c>
      <c r="AM439" s="835" t="s">
        <v>7616</v>
      </c>
      <c r="AN439" s="835" t="s">
        <v>7617</v>
      </c>
      <c r="AO439" s="835">
        <v>10</v>
      </c>
      <c r="AP439" s="835" t="s">
        <v>7618</v>
      </c>
      <c r="AQ439" s="835" t="s">
        <v>7617</v>
      </c>
      <c r="AR439" s="835">
        <v>10</v>
      </c>
      <c r="AS439" s="835" t="s">
        <v>7619</v>
      </c>
      <c r="AT439" s="835"/>
      <c r="AU439" s="835">
        <v>5</v>
      </c>
      <c r="AV439" s="1023"/>
      <c r="AW439" s="1023"/>
      <c r="AX439" s="1023"/>
    </row>
    <row r="440" spans="1:59" s="837" customFormat="1" ht="277.2" x14ac:dyDescent="0.25">
      <c r="A440" s="835">
        <v>401</v>
      </c>
      <c r="B440" s="835" t="s">
        <v>7505</v>
      </c>
      <c r="C440" s="835">
        <v>10</v>
      </c>
      <c r="D440" s="1026" t="s">
        <v>7552</v>
      </c>
      <c r="E440" s="835" t="s">
        <v>7553</v>
      </c>
      <c r="F440" s="835">
        <v>11233</v>
      </c>
      <c r="G440" s="835" t="s">
        <v>7620</v>
      </c>
      <c r="H440" s="835">
        <v>2020</v>
      </c>
      <c r="I440" s="835" t="s">
        <v>7621</v>
      </c>
      <c r="J440" s="1027">
        <v>12166.89</v>
      </c>
      <c r="K440" s="835" t="s">
        <v>9452</v>
      </c>
      <c r="L440" s="835" t="s">
        <v>7556</v>
      </c>
      <c r="M440" s="835" t="s">
        <v>7544</v>
      </c>
      <c r="N440" s="1026" t="s">
        <v>7622</v>
      </c>
      <c r="O440" s="1026" t="s">
        <v>7623</v>
      </c>
      <c r="P440" s="835">
        <v>6458</v>
      </c>
      <c r="Q440" s="1028">
        <f t="shared" si="16"/>
        <v>39.142907878787881</v>
      </c>
      <c r="R440" s="1029">
        <v>0.25838060606060603</v>
      </c>
      <c r="S440" s="1029">
        <v>7.8745272727272724</v>
      </c>
      <c r="T440" s="835">
        <v>31.01</v>
      </c>
      <c r="U440" s="1028">
        <f t="shared" si="15"/>
        <v>39.142907878787881</v>
      </c>
      <c r="V440" s="835">
        <v>15</v>
      </c>
      <c r="W440" s="835">
        <v>10</v>
      </c>
      <c r="X440" s="1386" t="s">
        <v>9447</v>
      </c>
      <c r="Y440" s="835">
        <v>2</v>
      </c>
      <c r="Z440" s="835">
        <v>5</v>
      </c>
      <c r="AA440" s="835">
        <v>6</v>
      </c>
      <c r="AB440" s="835">
        <v>4</v>
      </c>
      <c r="AC440" s="835">
        <v>128</v>
      </c>
      <c r="AD440" s="1028">
        <f t="shared" si="17"/>
        <v>31.01</v>
      </c>
      <c r="AE440" s="835">
        <v>5</v>
      </c>
      <c r="AF440" s="835">
        <v>15</v>
      </c>
      <c r="AG440" s="835">
        <v>20133</v>
      </c>
      <c r="AH440" s="835" t="s">
        <v>7559</v>
      </c>
      <c r="AI440" s="835">
        <v>40</v>
      </c>
      <c r="AJ440" s="835">
        <v>31022</v>
      </c>
      <c r="AK440" s="835" t="s">
        <v>7561</v>
      </c>
      <c r="AL440" s="835">
        <v>10</v>
      </c>
      <c r="AM440" s="835">
        <v>70024</v>
      </c>
      <c r="AN440" s="835" t="s">
        <v>7624</v>
      </c>
      <c r="AO440" s="835">
        <v>50</v>
      </c>
      <c r="AP440" s="835"/>
      <c r="AQ440" s="835"/>
      <c r="AR440" s="835"/>
      <c r="AS440" s="835"/>
      <c r="AT440" s="835"/>
      <c r="AU440" s="835"/>
      <c r="AV440" s="835"/>
      <c r="AW440" s="835"/>
      <c r="AX440" s="835"/>
    </row>
    <row r="441" spans="1:59" s="100" customFormat="1" ht="145.19999999999999" x14ac:dyDescent="0.25">
      <c r="A441" s="116">
        <v>401</v>
      </c>
      <c r="B441" s="130" t="s">
        <v>7625</v>
      </c>
      <c r="C441" s="835">
        <v>9</v>
      </c>
      <c r="D441" s="835" t="s">
        <v>7626</v>
      </c>
      <c r="E441" s="835" t="s">
        <v>7627</v>
      </c>
      <c r="F441" s="835" t="s">
        <v>7628</v>
      </c>
      <c r="G441" s="835" t="s">
        <v>7629</v>
      </c>
      <c r="H441" s="835">
        <v>2005</v>
      </c>
      <c r="I441" s="835" t="s">
        <v>7630</v>
      </c>
      <c r="J441" s="835">
        <v>62593.89</v>
      </c>
      <c r="K441" s="835" t="s">
        <v>675</v>
      </c>
      <c r="L441" s="835" t="s">
        <v>7631</v>
      </c>
      <c r="M441" s="835" t="s">
        <v>7632</v>
      </c>
      <c r="N441" s="835" t="s">
        <v>7633</v>
      </c>
      <c r="O441" s="835" t="s">
        <v>7634</v>
      </c>
      <c r="P441" s="835">
        <v>3079</v>
      </c>
      <c r="Q441" s="1029">
        <v>33.00121212121212</v>
      </c>
      <c r="R441" s="1029">
        <v>0</v>
      </c>
      <c r="S441" s="1029">
        <v>2.731212121212121</v>
      </c>
      <c r="T441" s="1029">
        <v>30.27</v>
      </c>
      <c r="U441" s="1029">
        <v>33.00121212121212</v>
      </c>
      <c r="V441" s="835">
        <v>10</v>
      </c>
      <c r="W441" s="835">
        <v>100</v>
      </c>
      <c r="X441" s="1386" t="s">
        <v>9447</v>
      </c>
      <c r="Y441" s="835">
        <v>4</v>
      </c>
      <c r="Z441" s="835">
        <v>6</v>
      </c>
      <c r="AA441" s="835">
        <v>2</v>
      </c>
      <c r="AB441" s="835">
        <v>60</v>
      </c>
      <c r="AC441" s="835">
        <v>12</v>
      </c>
      <c r="AD441" s="835">
        <v>30.27</v>
      </c>
      <c r="AE441" s="835">
        <v>5</v>
      </c>
      <c r="AF441" s="835">
        <v>21</v>
      </c>
      <c r="AG441" s="835">
        <v>20072</v>
      </c>
      <c r="AH441" s="835" t="s">
        <v>7635</v>
      </c>
      <c r="AI441" s="835">
        <v>18</v>
      </c>
      <c r="AJ441" s="835">
        <v>41602</v>
      </c>
      <c r="AK441" s="835" t="s">
        <v>7636</v>
      </c>
      <c r="AL441" s="835">
        <v>3</v>
      </c>
      <c r="AM441" s="835"/>
      <c r="AN441" s="835"/>
      <c r="AO441" s="835"/>
      <c r="AP441" s="363"/>
      <c r="AQ441" s="364"/>
      <c r="AR441" s="365"/>
      <c r="AS441" s="363"/>
      <c r="AT441" s="364"/>
      <c r="AU441" s="365"/>
      <c r="AV441" s="363"/>
      <c r="AW441" s="364"/>
      <c r="AX441" s="365"/>
      <c r="AY441" s="108"/>
      <c r="AZ441" s="108"/>
      <c r="BA441" s="108"/>
      <c r="BB441" s="108"/>
      <c r="BC441" s="108"/>
    </row>
    <row r="442" spans="1:59" s="100" customFormat="1" ht="158.4" x14ac:dyDescent="0.25">
      <c r="A442" s="116">
        <v>401</v>
      </c>
      <c r="B442" s="130" t="s">
        <v>7625</v>
      </c>
      <c r="C442" s="835">
        <v>9</v>
      </c>
      <c r="D442" s="835" t="s">
        <v>7626</v>
      </c>
      <c r="E442" s="835" t="s">
        <v>7637</v>
      </c>
      <c r="F442" s="835">
        <v>17327</v>
      </c>
      <c r="G442" s="835" t="s">
        <v>5270</v>
      </c>
      <c r="H442" s="835">
        <v>2002</v>
      </c>
      <c r="I442" s="835" t="s">
        <v>7638</v>
      </c>
      <c r="J442" s="835">
        <v>54248.04</v>
      </c>
      <c r="K442" s="835" t="s">
        <v>939</v>
      </c>
      <c r="L442" s="835" t="s">
        <v>7631</v>
      </c>
      <c r="M442" s="835" t="s">
        <v>7632</v>
      </c>
      <c r="N442" s="835" t="s">
        <v>7639</v>
      </c>
      <c r="O442" s="835" t="s">
        <v>7640</v>
      </c>
      <c r="P442" s="835">
        <v>2747</v>
      </c>
      <c r="Q442" s="835">
        <v>15</v>
      </c>
      <c r="R442" s="835">
        <v>0</v>
      </c>
      <c r="S442" s="835">
        <v>0</v>
      </c>
      <c r="T442" s="835">
        <v>15</v>
      </c>
      <c r="U442" s="835">
        <v>15</v>
      </c>
      <c r="V442" s="835">
        <v>62</v>
      </c>
      <c r="W442" s="835">
        <v>100</v>
      </c>
      <c r="X442" s="1386" t="s">
        <v>9447</v>
      </c>
      <c r="Y442" s="835">
        <v>2</v>
      </c>
      <c r="Z442" s="835">
        <v>3</v>
      </c>
      <c r="AA442" s="835">
        <v>5</v>
      </c>
      <c r="AB442" s="835">
        <v>60</v>
      </c>
      <c r="AC442" s="835">
        <v>11</v>
      </c>
      <c r="AD442" s="835">
        <v>14.67</v>
      </c>
      <c r="AE442" s="835">
        <v>5</v>
      </c>
      <c r="AF442" s="835">
        <v>21</v>
      </c>
      <c r="AG442" s="835">
        <v>41618</v>
      </c>
      <c r="AH442" s="835" t="s">
        <v>7641</v>
      </c>
      <c r="AI442" s="835">
        <v>21</v>
      </c>
      <c r="AJ442" s="835"/>
      <c r="AK442" s="835"/>
      <c r="AL442" s="835"/>
      <c r="AM442" s="835"/>
      <c r="AN442" s="835"/>
      <c r="AO442" s="835"/>
      <c r="AP442" s="363"/>
      <c r="AQ442" s="364"/>
      <c r="AR442" s="365"/>
      <c r="AS442" s="363"/>
      <c r="AT442" s="364"/>
      <c r="AU442" s="365"/>
      <c r="AV442" s="363"/>
      <c r="AW442" s="364"/>
      <c r="AX442" s="365"/>
      <c r="AY442" s="108"/>
      <c r="AZ442" s="108"/>
      <c r="BA442" s="108"/>
      <c r="BB442" s="108"/>
      <c r="BC442" s="108"/>
    </row>
    <row r="443" spans="1:59" s="100" customFormat="1" ht="211.2" x14ac:dyDescent="0.25">
      <c r="A443" s="116">
        <v>401</v>
      </c>
      <c r="B443" s="130" t="s">
        <v>7625</v>
      </c>
      <c r="C443" s="835">
        <v>10</v>
      </c>
      <c r="D443" s="835" t="s">
        <v>7552</v>
      </c>
      <c r="E443" s="835" t="s">
        <v>7642</v>
      </c>
      <c r="F443" s="835">
        <v>21399</v>
      </c>
      <c r="G443" s="835" t="s">
        <v>7643</v>
      </c>
      <c r="H443" s="835">
        <v>2003</v>
      </c>
      <c r="I443" s="835" t="s">
        <v>7644</v>
      </c>
      <c r="J443" s="835">
        <v>86379.57</v>
      </c>
      <c r="K443" s="835" t="s">
        <v>939</v>
      </c>
      <c r="L443" s="835" t="s">
        <v>7645</v>
      </c>
      <c r="M443" s="835" t="s">
        <v>7646</v>
      </c>
      <c r="N443" s="835" t="s">
        <v>7647</v>
      </c>
      <c r="O443" s="835" t="s">
        <v>7648</v>
      </c>
      <c r="P443" s="835">
        <v>2817</v>
      </c>
      <c r="Q443" s="1029">
        <v>26.99909090909091</v>
      </c>
      <c r="R443" s="1029">
        <v>0</v>
      </c>
      <c r="S443" s="1029">
        <v>1.5890909090909091</v>
      </c>
      <c r="T443" s="1029">
        <v>25.41</v>
      </c>
      <c r="U443" s="1029">
        <v>26.99909090909091</v>
      </c>
      <c r="V443" s="835">
        <v>70</v>
      </c>
      <c r="W443" s="835">
        <v>100</v>
      </c>
      <c r="X443" s="1386" t="s">
        <v>9447</v>
      </c>
      <c r="Y443" s="835">
        <v>3</v>
      </c>
      <c r="Z443" s="835">
        <v>11</v>
      </c>
      <c r="AA443" s="835">
        <v>5</v>
      </c>
      <c r="AB443" s="835">
        <v>60</v>
      </c>
      <c r="AC443" s="835">
        <v>11</v>
      </c>
      <c r="AD443" s="835">
        <v>25.41</v>
      </c>
      <c r="AE443" s="835">
        <v>5</v>
      </c>
      <c r="AF443" s="835">
        <v>80</v>
      </c>
      <c r="AG443" s="835">
        <v>20133</v>
      </c>
      <c r="AH443" s="835" t="s">
        <v>7649</v>
      </c>
      <c r="AI443" s="835">
        <v>80</v>
      </c>
      <c r="AJ443" s="835"/>
      <c r="AK443" s="835"/>
      <c r="AL443" s="835"/>
      <c r="AM443" s="835"/>
      <c r="AN443" s="835"/>
      <c r="AO443" s="835"/>
      <c r="AP443" s="363"/>
      <c r="AQ443" s="364"/>
      <c r="AR443" s="365"/>
      <c r="AS443" s="363"/>
      <c r="AT443" s="364"/>
      <c r="AU443" s="365"/>
      <c r="AV443" s="363"/>
      <c r="AW443" s="364"/>
      <c r="AX443" s="365"/>
      <c r="AY443" s="108"/>
      <c r="AZ443" s="108"/>
      <c r="BA443" s="108"/>
      <c r="BB443" s="108"/>
      <c r="BC443" s="108"/>
    </row>
    <row r="444" spans="1:59" s="100" customFormat="1" ht="198" x14ac:dyDescent="0.25">
      <c r="A444" s="116">
        <v>401</v>
      </c>
      <c r="B444" s="130" t="s">
        <v>7625</v>
      </c>
      <c r="C444" s="835">
        <v>10</v>
      </c>
      <c r="D444" s="835" t="s">
        <v>7552</v>
      </c>
      <c r="E444" s="835" t="s">
        <v>7575</v>
      </c>
      <c r="F444" s="835">
        <v>22606</v>
      </c>
      <c r="G444" s="835" t="s">
        <v>7650</v>
      </c>
      <c r="H444" s="835">
        <v>2001</v>
      </c>
      <c r="I444" s="835" t="s">
        <v>7651</v>
      </c>
      <c r="J444" s="835">
        <v>67810.05</v>
      </c>
      <c r="K444" s="835" t="s">
        <v>1329</v>
      </c>
      <c r="L444" s="835" t="s">
        <v>7652</v>
      </c>
      <c r="M444" s="835" t="s">
        <v>7653</v>
      </c>
      <c r="N444" s="835" t="s">
        <v>7654</v>
      </c>
      <c r="O444" s="835" t="s">
        <v>7655</v>
      </c>
      <c r="P444" s="835">
        <v>2621</v>
      </c>
      <c r="Q444" s="835">
        <v>32</v>
      </c>
      <c r="R444" s="835">
        <v>0</v>
      </c>
      <c r="S444" s="835">
        <v>6.57</v>
      </c>
      <c r="T444" s="835">
        <v>25.43</v>
      </c>
      <c r="U444" s="835">
        <v>32</v>
      </c>
      <c r="V444" s="835">
        <v>60</v>
      </c>
      <c r="W444" s="835">
        <v>100</v>
      </c>
      <c r="X444" s="1386" t="s">
        <v>9447</v>
      </c>
      <c r="Y444" s="835">
        <v>3</v>
      </c>
      <c r="Z444" s="835">
        <v>1</v>
      </c>
      <c r="AA444" s="835">
        <v>2</v>
      </c>
      <c r="AB444" s="835">
        <v>60</v>
      </c>
      <c r="AC444" s="835">
        <v>10</v>
      </c>
      <c r="AD444" s="835">
        <v>25.43</v>
      </c>
      <c r="AE444" s="835">
        <v>5</v>
      </c>
      <c r="AF444" s="835">
        <v>60</v>
      </c>
      <c r="AG444" s="835">
        <v>20133</v>
      </c>
      <c r="AH444" s="835" t="s">
        <v>7656</v>
      </c>
      <c r="AI444" s="835">
        <v>60</v>
      </c>
      <c r="AJ444" s="835"/>
      <c r="AK444" s="835"/>
      <c r="AL444" s="835"/>
      <c r="AM444" s="835"/>
      <c r="AN444" s="835"/>
      <c r="AO444" s="835"/>
      <c r="AP444" s="363"/>
      <c r="AQ444" s="364"/>
      <c r="AR444" s="365"/>
      <c r="AS444" s="363"/>
      <c r="AT444" s="364"/>
      <c r="AU444" s="365"/>
      <c r="AV444" s="363"/>
      <c r="AW444" s="364"/>
      <c r="AX444" s="365"/>
      <c r="AY444" s="108"/>
      <c r="AZ444" s="108"/>
      <c r="BA444" s="108"/>
      <c r="BB444" s="108"/>
      <c r="BC444" s="108"/>
    </row>
    <row r="445" spans="1:59" s="100" customFormat="1" ht="211.2" x14ac:dyDescent="0.25">
      <c r="A445" s="116">
        <v>401</v>
      </c>
      <c r="B445" s="130" t="s">
        <v>7625</v>
      </c>
      <c r="C445" s="835">
        <v>10</v>
      </c>
      <c r="D445" s="835" t="s">
        <v>7552</v>
      </c>
      <c r="E445" s="835" t="s">
        <v>7657</v>
      </c>
      <c r="F445" s="835">
        <v>21613</v>
      </c>
      <c r="G445" s="835" t="s">
        <v>7658</v>
      </c>
      <c r="H445" s="835">
        <v>2001</v>
      </c>
      <c r="I445" s="835" t="s">
        <v>7659</v>
      </c>
      <c r="J445" s="835">
        <v>57547.25</v>
      </c>
      <c r="K445" s="835" t="s">
        <v>1329</v>
      </c>
      <c r="L445" s="835" t="s">
        <v>7645</v>
      </c>
      <c r="M445" s="835" t="s">
        <v>7646</v>
      </c>
      <c r="N445" s="835" t="s">
        <v>7660</v>
      </c>
      <c r="O445" s="835" t="s">
        <v>7661</v>
      </c>
      <c r="P445" s="835">
        <v>2638</v>
      </c>
      <c r="Q445" s="1029">
        <v>28.002121212121214</v>
      </c>
      <c r="R445" s="1029">
        <v>0</v>
      </c>
      <c r="S445" s="1029">
        <v>1.9721212121212122</v>
      </c>
      <c r="T445" s="1029">
        <v>26.03</v>
      </c>
      <c r="U445" s="1029">
        <v>28.002121212121214</v>
      </c>
      <c r="V445" s="835">
        <v>50</v>
      </c>
      <c r="W445" s="835">
        <v>100</v>
      </c>
      <c r="X445" s="1386" t="s">
        <v>9447</v>
      </c>
      <c r="Y445" s="835">
        <v>3</v>
      </c>
      <c r="Z445" s="835">
        <v>11</v>
      </c>
      <c r="AA445" s="835">
        <v>2</v>
      </c>
      <c r="AB445" s="835">
        <v>60</v>
      </c>
      <c r="AC445" s="835">
        <v>10</v>
      </c>
      <c r="AD445" s="835">
        <v>26.03</v>
      </c>
      <c r="AE445" s="835">
        <v>5</v>
      </c>
      <c r="AF445" s="835">
        <v>50</v>
      </c>
      <c r="AG445" s="835">
        <v>20133</v>
      </c>
      <c r="AH445" s="835" t="s">
        <v>7649</v>
      </c>
      <c r="AI445" s="835">
        <v>50</v>
      </c>
      <c r="AJ445" s="835"/>
      <c r="AK445" s="835"/>
      <c r="AL445" s="835"/>
      <c r="AM445" s="835"/>
      <c r="AN445" s="835"/>
      <c r="AO445" s="835"/>
      <c r="AP445" s="363"/>
      <c r="AQ445" s="364"/>
      <c r="AR445" s="365"/>
      <c r="AS445" s="363"/>
      <c r="AT445" s="364"/>
      <c r="AU445" s="365"/>
      <c r="AV445" s="363"/>
      <c r="AW445" s="364"/>
      <c r="AX445" s="365"/>
      <c r="AY445" s="108"/>
      <c r="AZ445" s="108"/>
      <c r="BA445" s="108"/>
      <c r="BB445" s="108"/>
      <c r="BC445" s="108"/>
    </row>
    <row r="446" spans="1:59" s="100" customFormat="1" ht="224.4" x14ac:dyDescent="0.25">
      <c r="A446" s="116">
        <v>401</v>
      </c>
      <c r="B446" s="130" t="s">
        <v>7625</v>
      </c>
      <c r="C446" s="835">
        <v>9</v>
      </c>
      <c r="D446" s="835" t="s">
        <v>7662</v>
      </c>
      <c r="E446" s="835" t="s">
        <v>7663</v>
      </c>
      <c r="F446" s="835">
        <v>24580</v>
      </c>
      <c r="G446" s="835" t="s">
        <v>7664</v>
      </c>
      <c r="H446" s="835">
        <v>2007</v>
      </c>
      <c r="I446" s="835" t="s">
        <v>7665</v>
      </c>
      <c r="J446" s="835">
        <v>63988</v>
      </c>
      <c r="K446" s="835" t="s">
        <v>656</v>
      </c>
      <c r="L446" s="835" t="s">
        <v>7666</v>
      </c>
      <c r="M446" s="835" t="s">
        <v>7667</v>
      </c>
      <c r="N446" s="835" t="s">
        <v>7668</v>
      </c>
      <c r="O446" s="835" t="s">
        <v>7669</v>
      </c>
      <c r="P446" s="835">
        <v>3530</v>
      </c>
      <c r="Q446" s="835">
        <v>30</v>
      </c>
      <c r="R446" s="835">
        <v>0</v>
      </c>
      <c r="S446" s="835">
        <v>0</v>
      </c>
      <c r="T446" s="835">
        <v>30</v>
      </c>
      <c r="U446" s="835">
        <v>30</v>
      </c>
      <c r="V446" s="835">
        <v>50</v>
      </c>
      <c r="W446" s="835">
        <v>100</v>
      </c>
      <c r="X446" s="1386" t="s">
        <v>9447</v>
      </c>
      <c r="Y446" s="835">
        <v>3</v>
      </c>
      <c r="Z446" s="835">
        <v>4</v>
      </c>
      <c r="AA446" s="835">
        <v>3</v>
      </c>
      <c r="AB446" s="835" t="s">
        <v>3483</v>
      </c>
      <c r="AC446" s="835">
        <v>13</v>
      </c>
      <c r="AD446" s="835">
        <v>29.06</v>
      </c>
      <c r="AE446" s="835">
        <v>5</v>
      </c>
      <c r="AF446" s="835">
        <v>53</v>
      </c>
      <c r="AG446" s="835">
        <v>31011</v>
      </c>
      <c r="AH446" s="835" t="s">
        <v>7670</v>
      </c>
      <c r="AI446" s="835">
        <v>17</v>
      </c>
      <c r="AJ446" s="835">
        <v>70043</v>
      </c>
      <c r="AK446" s="835" t="s">
        <v>7671</v>
      </c>
      <c r="AL446" s="835">
        <v>14</v>
      </c>
      <c r="AM446" s="835">
        <v>70042</v>
      </c>
      <c r="AN446" s="835" t="s">
        <v>7671</v>
      </c>
      <c r="AO446" s="835">
        <v>22</v>
      </c>
      <c r="AP446" s="363"/>
      <c r="AQ446" s="364"/>
      <c r="AR446" s="365"/>
      <c r="AS446" s="363"/>
      <c r="AT446" s="364"/>
      <c r="AU446" s="365"/>
      <c r="AV446" s="363"/>
      <c r="AW446" s="364"/>
      <c r="AX446" s="365"/>
      <c r="AY446" s="108"/>
      <c r="AZ446" s="108"/>
      <c r="BA446" s="108"/>
      <c r="BB446" s="108"/>
      <c r="BC446" s="108"/>
    </row>
    <row r="447" spans="1:59" s="100" customFormat="1" ht="211.2" x14ac:dyDescent="0.25">
      <c r="A447" s="116">
        <v>401</v>
      </c>
      <c r="B447" s="130" t="s">
        <v>7625</v>
      </c>
      <c r="C447" s="835">
        <v>10</v>
      </c>
      <c r="D447" s="835" t="s">
        <v>7552</v>
      </c>
      <c r="E447" s="835" t="s">
        <v>7672</v>
      </c>
      <c r="F447" s="835">
        <v>14548</v>
      </c>
      <c r="G447" s="835" t="s">
        <v>7673</v>
      </c>
      <c r="H447" s="835">
        <v>2010</v>
      </c>
      <c r="I447" s="835" t="s">
        <v>7674</v>
      </c>
      <c r="J447" s="835">
        <v>441000</v>
      </c>
      <c r="K447" s="835" t="s">
        <v>697</v>
      </c>
      <c r="L447" s="835" t="s">
        <v>7645</v>
      </c>
      <c r="M447" s="835" t="s">
        <v>7646</v>
      </c>
      <c r="N447" s="835" t="s">
        <v>7675</v>
      </c>
      <c r="O447" s="835" t="s">
        <v>7676</v>
      </c>
      <c r="P447" s="835" t="s">
        <v>7677</v>
      </c>
      <c r="Q447" s="835">
        <v>50</v>
      </c>
      <c r="R447" s="835">
        <v>0</v>
      </c>
      <c r="S447" s="835">
        <v>25.25</v>
      </c>
      <c r="T447" s="835">
        <v>24.75</v>
      </c>
      <c r="U447" s="835">
        <v>50</v>
      </c>
      <c r="V447" s="835">
        <v>43</v>
      </c>
      <c r="W447" s="835">
        <v>100</v>
      </c>
      <c r="X447" s="1386" t="s">
        <v>9447</v>
      </c>
      <c r="Y447" s="835">
        <v>3</v>
      </c>
      <c r="Z447" s="835">
        <v>11</v>
      </c>
      <c r="AA447" s="835">
        <v>5</v>
      </c>
      <c r="AB447" s="835">
        <v>60</v>
      </c>
      <c r="AC447" s="835">
        <v>14</v>
      </c>
      <c r="AD447" s="835">
        <v>24.75</v>
      </c>
      <c r="AE447" s="835">
        <v>5</v>
      </c>
      <c r="AF447" s="835">
        <v>43</v>
      </c>
      <c r="AG447" s="835">
        <v>20133</v>
      </c>
      <c r="AH447" s="835" t="s">
        <v>7649</v>
      </c>
      <c r="AI447" s="835">
        <v>32</v>
      </c>
      <c r="AJ447" s="835">
        <v>70076</v>
      </c>
      <c r="AK447" s="835" t="s">
        <v>7678</v>
      </c>
      <c r="AL447" s="835">
        <v>11</v>
      </c>
      <c r="AM447" s="835"/>
      <c r="AN447" s="835"/>
      <c r="AO447" s="835"/>
      <c r="AP447" s="363"/>
      <c r="AQ447" s="364"/>
      <c r="AR447" s="365"/>
      <c r="AS447" s="363"/>
      <c r="AT447" s="364"/>
      <c r="AU447" s="365"/>
      <c r="AV447" s="363"/>
      <c r="AW447" s="364"/>
      <c r="AX447" s="365"/>
      <c r="AY447" s="108"/>
      <c r="AZ447" s="108"/>
      <c r="BA447" s="108"/>
      <c r="BB447" s="108"/>
      <c r="BC447" s="108"/>
    </row>
    <row r="448" spans="1:59" s="1039" customFormat="1" ht="49.95" customHeight="1" x14ac:dyDescent="0.25">
      <c r="A448" s="1033">
        <v>404</v>
      </c>
      <c r="B448" s="1033" t="s">
        <v>3352</v>
      </c>
      <c r="C448" s="824">
        <v>3</v>
      </c>
      <c r="D448" s="825" t="s">
        <v>3353</v>
      </c>
      <c r="E448" s="1033" t="s">
        <v>3354</v>
      </c>
      <c r="F448" s="824">
        <v>24268</v>
      </c>
      <c r="G448" s="1033" t="s">
        <v>3355</v>
      </c>
      <c r="H448" s="827">
        <v>1993</v>
      </c>
      <c r="I448" s="1034" t="s">
        <v>3355</v>
      </c>
      <c r="J448" s="829">
        <v>22755.65</v>
      </c>
      <c r="K448" s="827" t="s">
        <v>3356</v>
      </c>
      <c r="L448" s="1034" t="s">
        <v>3357</v>
      </c>
      <c r="M448" s="1034" t="s">
        <v>3358</v>
      </c>
      <c r="N448" s="1034" t="s">
        <v>3359</v>
      </c>
      <c r="O448" s="1034" t="s">
        <v>3360</v>
      </c>
      <c r="P448" s="827">
        <v>3267</v>
      </c>
      <c r="Q448" s="827">
        <v>1.3722540000000001</v>
      </c>
      <c r="R448" s="827">
        <v>0</v>
      </c>
      <c r="S448" s="827">
        <v>1.3722540000000001</v>
      </c>
      <c r="T448" s="827">
        <v>5.5374999999999996</v>
      </c>
      <c r="U448" s="827">
        <v>6.9097540000000004</v>
      </c>
      <c r="V448" s="827">
        <v>50</v>
      </c>
      <c r="W448" s="827">
        <v>100</v>
      </c>
      <c r="X448" s="366" t="s">
        <v>3361</v>
      </c>
      <c r="Y448" s="827">
        <v>3</v>
      </c>
      <c r="Z448" s="827">
        <v>11</v>
      </c>
      <c r="AA448" s="827">
        <v>5</v>
      </c>
      <c r="AB448" s="827">
        <v>60</v>
      </c>
      <c r="AC448" s="827"/>
      <c r="AD448" s="827">
        <v>22.15</v>
      </c>
      <c r="AE448" s="830">
        <v>60</v>
      </c>
      <c r="AF448" s="831">
        <v>50</v>
      </c>
      <c r="AG448" s="832" t="s">
        <v>3353</v>
      </c>
      <c r="AH448" s="828" t="s">
        <v>3362</v>
      </c>
      <c r="AI448" s="830">
        <v>100</v>
      </c>
      <c r="AJ448" s="832"/>
      <c r="AK448" s="827"/>
      <c r="AL448" s="830"/>
      <c r="AM448" s="832"/>
      <c r="AN448" s="827"/>
      <c r="AO448" s="830"/>
      <c r="AP448" s="832"/>
      <c r="AQ448" s="827"/>
      <c r="AR448" s="830"/>
      <c r="AS448" s="1035"/>
      <c r="AT448" s="824"/>
      <c r="AU448" s="1036"/>
      <c r="AV448" s="1037"/>
      <c r="AW448" s="827"/>
      <c r="AX448" s="830"/>
      <c r="AY448" s="1038"/>
      <c r="AZ448" s="1038"/>
      <c r="BA448" s="1038"/>
      <c r="BB448" s="1038"/>
      <c r="BC448" s="1038"/>
      <c r="BD448" s="1038"/>
      <c r="BE448" s="1038"/>
      <c r="BF448" s="1038"/>
      <c r="BG448" s="1038"/>
    </row>
    <row r="449" spans="1:59" s="1039" customFormat="1" ht="49.95" customHeight="1" x14ac:dyDescent="0.25">
      <c r="A449" s="1033">
        <v>404</v>
      </c>
      <c r="B449" s="1033" t="s">
        <v>3352</v>
      </c>
      <c r="C449" s="824">
        <v>3</v>
      </c>
      <c r="D449" s="825" t="s">
        <v>3353</v>
      </c>
      <c r="E449" s="1033" t="s">
        <v>3363</v>
      </c>
      <c r="F449" s="824">
        <v>21137</v>
      </c>
      <c r="G449" s="1033" t="s">
        <v>3364</v>
      </c>
      <c r="H449" s="824">
        <v>1996</v>
      </c>
      <c r="I449" s="1388" t="s">
        <v>3365</v>
      </c>
      <c r="J449" s="1040">
        <v>21549.62</v>
      </c>
      <c r="K449" s="824" t="s">
        <v>3356</v>
      </c>
      <c r="L449" s="1033" t="s">
        <v>3366</v>
      </c>
      <c r="M449" s="1033" t="s">
        <v>3367</v>
      </c>
      <c r="N449" s="1033" t="s">
        <v>3368</v>
      </c>
      <c r="O449" s="1033" t="s">
        <v>3369</v>
      </c>
      <c r="P449" s="824">
        <v>3452</v>
      </c>
      <c r="Q449" s="824">
        <v>1</v>
      </c>
      <c r="R449" s="1041">
        <v>0</v>
      </c>
      <c r="S449" s="824">
        <v>1</v>
      </c>
      <c r="T449" s="824">
        <v>17.59</v>
      </c>
      <c r="U449" s="824">
        <v>18.59</v>
      </c>
      <c r="V449" s="824">
        <v>100</v>
      </c>
      <c r="W449" s="824">
        <v>100</v>
      </c>
      <c r="X449" s="824" t="s">
        <v>3361</v>
      </c>
      <c r="Y449" s="824">
        <v>6</v>
      </c>
      <c r="Z449" s="824">
        <v>3</v>
      </c>
      <c r="AA449" s="824">
        <v>6</v>
      </c>
      <c r="AB449" s="824">
        <v>32</v>
      </c>
      <c r="AC449" s="824"/>
      <c r="AD449" s="824">
        <v>17.59</v>
      </c>
      <c r="AE449" s="824">
        <v>60</v>
      </c>
      <c r="AF449" s="1042">
        <v>100</v>
      </c>
      <c r="AG449" s="1035" t="s">
        <v>3353</v>
      </c>
      <c r="AH449" s="824" t="s">
        <v>3362</v>
      </c>
      <c r="AI449" s="1036">
        <v>15</v>
      </c>
      <c r="AJ449" s="1035" t="s">
        <v>3370</v>
      </c>
      <c r="AK449" s="824" t="s">
        <v>3362</v>
      </c>
      <c r="AL449" s="1036">
        <v>50</v>
      </c>
      <c r="AM449" s="1043" t="s">
        <v>3371</v>
      </c>
      <c r="AN449" s="824" t="s">
        <v>3362</v>
      </c>
      <c r="AO449" s="1042">
        <v>25</v>
      </c>
      <c r="AP449" s="367" t="s">
        <v>3372</v>
      </c>
      <c r="AQ449" s="368" t="s">
        <v>3362</v>
      </c>
      <c r="AR449" s="1036">
        <v>10</v>
      </c>
      <c r="AS449" s="367"/>
      <c r="AT449" s="368"/>
      <c r="AU449" s="1036"/>
      <c r="AV449" s="1043"/>
      <c r="AW449" s="824"/>
      <c r="AX449" s="1044"/>
      <c r="AY449" s="1038"/>
      <c r="AZ449" s="1038"/>
      <c r="BA449" s="1038"/>
      <c r="BB449" s="1038"/>
      <c r="BC449" s="1038"/>
      <c r="BD449" s="1038"/>
      <c r="BE449" s="1038"/>
      <c r="BF449" s="1038"/>
      <c r="BG449" s="1038"/>
    </row>
    <row r="450" spans="1:59" s="1039" customFormat="1" ht="49.95" customHeight="1" x14ac:dyDescent="0.25">
      <c r="A450" s="1033">
        <v>404</v>
      </c>
      <c r="B450" s="1033" t="s">
        <v>3352</v>
      </c>
      <c r="C450" s="824">
        <v>3</v>
      </c>
      <c r="D450" s="825" t="s">
        <v>3353</v>
      </c>
      <c r="E450" s="1033" t="s">
        <v>3373</v>
      </c>
      <c r="F450" s="824">
        <v>29875</v>
      </c>
      <c r="G450" s="1033" t="s">
        <v>3374</v>
      </c>
      <c r="H450" s="824">
        <v>1997</v>
      </c>
      <c r="I450" s="1034" t="s">
        <v>3374</v>
      </c>
      <c r="J450" s="669">
        <v>20663.66</v>
      </c>
      <c r="K450" s="824" t="s">
        <v>3356</v>
      </c>
      <c r="L450" s="1033" t="s">
        <v>3357</v>
      </c>
      <c r="M450" s="1033" t="s">
        <v>3358</v>
      </c>
      <c r="N450" s="1033" t="s">
        <v>3375</v>
      </c>
      <c r="O450" s="1033" t="s">
        <v>3376</v>
      </c>
      <c r="P450" s="824">
        <v>3507</v>
      </c>
      <c r="Q450" s="824">
        <v>0.14000000000000001</v>
      </c>
      <c r="R450" s="824">
        <v>0</v>
      </c>
      <c r="S450" s="824">
        <v>0.14000000000000001</v>
      </c>
      <c r="T450" s="824">
        <v>1.2</v>
      </c>
      <c r="U450" s="824">
        <v>1.34</v>
      </c>
      <c r="V450" s="824">
        <v>75</v>
      </c>
      <c r="W450" s="824">
        <v>100</v>
      </c>
      <c r="X450" s="824" t="s">
        <v>3361</v>
      </c>
      <c r="Y450" s="824">
        <v>4</v>
      </c>
      <c r="Z450" s="824">
        <v>6</v>
      </c>
      <c r="AA450" s="824">
        <v>2</v>
      </c>
      <c r="AB450" s="824">
        <v>60</v>
      </c>
      <c r="AC450" s="824"/>
      <c r="AD450" s="824">
        <v>14.42</v>
      </c>
      <c r="AE450" s="824">
        <v>60</v>
      </c>
      <c r="AF450" s="1042">
        <v>100</v>
      </c>
      <c r="AG450" s="1035" t="s">
        <v>3353</v>
      </c>
      <c r="AH450" s="824" t="s">
        <v>3362</v>
      </c>
      <c r="AI450" s="1036">
        <v>20</v>
      </c>
      <c r="AJ450" s="1043" t="s">
        <v>3377</v>
      </c>
      <c r="AK450" s="824" t="s">
        <v>3362</v>
      </c>
      <c r="AL450" s="1042">
        <v>35</v>
      </c>
      <c r="AM450" s="1035" t="s">
        <v>3378</v>
      </c>
      <c r="AN450" s="824" t="s">
        <v>3362</v>
      </c>
      <c r="AO450" s="1036">
        <v>15</v>
      </c>
      <c r="AP450" s="1043" t="s">
        <v>3379</v>
      </c>
      <c r="AQ450" s="824" t="s">
        <v>3362</v>
      </c>
      <c r="AR450" s="1042">
        <v>20</v>
      </c>
      <c r="AS450" s="1035" t="s">
        <v>3380</v>
      </c>
      <c r="AT450" s="824" t="s">
        <v>3362</v>
      </c>
      <c r="AU450" s="1036">
        <v>10</v>
      </c>
      <c r="AV450" s="1043"/>
      <c r="AW450" s="824"/>
      <c r="AX450" s="1044"/>
      <c r="AY450" s="1038"/>
      <c r="AZ450" s="1038"/>
      <c r="BA450" s="1038"/>
      <c r="BB450" s="1038"/>
      <c r="BC450" s="1038"/>
      <c r="BD450" s="1038"/>
      <c r="BE450" s="1038"/>
      <c r="BF450" s="1038"/>
      <c r="BG450" s="1038"/>
    </row>
    <row r="451" spans="1:59" s="1039" customFormat="1" ht="49.95" customHeight="1" x14ac:dyDescent="0.25">
      <c r="A451" s="1033">
        <v>404</v>
      </c>
      <c r="B451" s="1033" t="s">
        <v>3352</v>
      </c>
      <c r="C451" s="824">
        <v>3</v>
      </c>
      <c r="D451" s="825" t="s">
        <v>3353</v>
      </c>
      <c r="E451" s="1033" t="s">
        <v>3363</v>
      </c>
      <c r="F451" s="824">
        <v>21137</v>
      </c>
      <c r="G451" s="1033" t="s">
        <v>3381</v>
      </c>
      <c r="H451" s="824">
        <v>1998</v>
      </c>
      <c r="I451" s="1033" t="s">
        <v>3382</v>
      </c>
      <c r="J451" s="669">
        <v>24202.65</v>
      </c>
      <c r="K451" s="824" t="s">
        <v>3356</v>
      </c>
      <c r="L451" s="1033" t="s">
        <v>3366</v>
      </c>
      <c r="M451" s="1033" t="s">
        <v>3367</v>
      </c>
      <c r="N451" s="1033" t="s">
        <v>3383</v>
      </c>
      <c r="O451" s="1033" t="s">
        <v>3384</v>
      </c>
      <c r="P451" s="824">
        <v>3577</v>
      </c>
      <c r="Q451" s="824">
        <v>1.2</v>
      </c>
      <c r="R451" s="824">
        <v>0</v>
      </c>
      <c r="S451" s="824">
        <v>1.2</v>
      </c>
      <c r="T451" s="824">
        <v>4.74</v>
      </c>
      <c r="U451" s="824">
        <v>5.94</v>
      </c>
      <c r="V451" s="824">
        <v>100</v>
      </c>
      <c r="W451" s="824">
        <v>100</v>
      </c>
      <c r="X451" s="824" t="s">
        <v>3361</v>
      </c>
      <c r="Y451" s="824">
        <v>1</v>
      </c>
      <c r="Z451" s="824">
        <v>4</v>
      </c>
      <c r="AA451" s="824">
        <v>1</v>
      </c>
      <c r="AB451" s="824">
        <v>32</v>
      </c>
      <c r="AC451" s="824"/>
      <c r="AD451" s="824">
        <v>14.21</v>
      </c>
      <c r="AE451" s="824">
        <v>60</v>
      </c>
      <c r="AF451" s="1042">
        <v>100</v>
      </c>
      <c r="AG451" s="1035" t="s">
        <v>3353</v>
      </c>
      <c r="AH451" s="824" t="s">
        <v>3362</v>
      </c>
      <c r="AI451" s="1036">
        <v>10</v>
      </c>
      <c r="AJ451" s="1043" t="s">
        <v>3385</v>
      </c>
      <c r="AK451" s="824" t="s">
        <v>3362</v>
      </c>
      <c r="AL451" s="1042">
        <v>90</v>
      </c>
      <c r="AM451" s="1035"/>
      <c r="AN451" s="824"/>
      <c r="AO451" s="1036"/>
      <c r="AP451" s="1043"/>
      <c r="AQ451" s="824"/>
      <c r="AR451" s="1042"/>
      <c r="AS451" s="1035"/>
      <c r="AT451" s="824"/>
      <c r="AU451" s="1036"/>
      <c r="AV451" s="1043"/>
      <c r="AW451" s="824"/>
      <c r="AX451" s="1044"/>
      <c r="AY451" s="1038"/>
      <c r="AZ451" s="1038"/>
      <c r="BA451" s="1038"/>
      <c r="BB451" s="1038"/>
      <c r="BC451" s="1038"/>
      <c r="BD451" s="1038"/>
      <c r="BE451" s="1038"/>
      <c r="BF451" s="1038"/>
      <c r="BG451" s="1038"/>
    </row>
    <row r="452" spans="1:59" s="1039" customFormat="1" ht="49.95" customHeight="1" x14ac:dyDescent="0.25">
      <c r="A452" s="1033">
        <v>404</v>
      </c>
      <c r="B452" s="1033" t="s">
        <v>3352</v>
      </c>
      <c r="C452" s="824">
        <v>3</v>
      </c>
      <c r="D452" s="825" t="s">
        <v>3353</v>
      </c>
      <c r="E452" s="1033" t="s">
        <v>3363</v>
      </c>
      <c r="F452" s="824">
        <v>21137</v>
      </c>
      <c r="G452" s="1033" t="s">
        <v>3386</v>
      </c>
      <c r="H452" s="824">
        <v>2003</v>
      </c>
      <c r="I452" s="1033" t="s">
        <v>3387</v>
      </c>
      <c r="J452" s="669">
        <v>41099.160000000003</v>
      </c>
      <c r="K452" s="824" t="s">
        <v>939</v>
      </c>
      <c r="L452" s="1033" t="s">
        <v>3388</v>
      </c>
      <c r="M452" s="1033" t="s">
        <v>3389</v>
      </c>
      <c r="N452" s="1033" t="s">
        <v>3390</v>
      </c>
      <c r="O452" s="1033" t="s">
        <v>3391</v>
      </c>
      <c r="P452" s="824">
        <v>4071</v>
      </c>
      <c r="Q452" s="824">
        <v>2.08</v>
      </c>
      <c r="R452" s="824">
        <v>0</v>
      </c>
      <c r="S452" s="824">
        <v>2.08</v>
      </c>
      <c r="T452" s="824">
        <v>4.4000000000000004</v>
      </c>
      <c r="U452" s="824">
        <v>6.48</v>
      </c>
      <c r="V452" s="824">
        <v>100</v>
      </c>
      <c r="W452" s="824">
        <v>100</v>
      </c>
      <c r="X452" s="824" t="s">
        <v>3361</v>
      </c>
      <c r="Y452" s="824">
        <v>3</v>
      </c>
      <c r="Z452" s="824">
        <v>11</v>
      </c>
      <c r="AA452" s="824">
        <v>5</v>
      </c>
      <c r="AB452" s="824">
        <v>32</v>
      </c>
      <c r="AC452" s="824"/>
      <c r="AD452" s="824">
        <v>17.59</v>
      </c>
      <c r="AE452" s="824">
        <v>60</v>
      </c>
      <c r="AF452" s="1042">
        <v>100</v>
      </c>
      <c r="AG452" s="1035" t="s">
        <v>3353</v>
      </c>
      <c r="AH452" s="824" t="s">
        <v>3362</v>
      </c>
      <c r="AI452" s="1036">
        <v>5</v>
      </c>
      <c r="AJ452" s="1043" t="s">
        <v>3385</v>
      </c>
      <c r="AK452" s="824" t="s">
        <v>3362</v>
      </c>
      <c r="AL452" s="1042">
        <v>95</v>
      </c>
      <c r="AM452" s="1035"/>
      <c r="AN452" s="824"/>
      <c r="AO452" s="1036"/>
      <c r="AP452" s="1043"/>
      <c r="AQ452" s="824"/>
      <c r="AR452" s="1042"/>
      <c r="AS452" s="1035"/>
      <c r="AT452" s="824"/>
      <c r="AU452" s="1036"/>
      <c r="AV452" s="1043"/>
      <c r="AW452" s="824"/>
      <c r="AX452" s="1044"/>
      <c r="AY452" s="1038"/>
      <c r="AZ452" s="1038"/>
      <c r="BA452" s="1038"/>
      <c r="BB452" s="1038"/>
      <c r="BC452" s="1038"/>
      <c r="BD452" s="1038"/>
      <c r="BE452" s="1038"/>
      <c r="BF452" s="1038"/>
      <c r="BG452" s="1038"/>
    </row>
    <row r="453" spans="1:59" s="1039" customFormat="1" ht="49.95" customHeight="1" x14ac:dyDescent="0.25">
      <c r="A453" s="1033">
        <v>404</v>
      </c>
      <c r="B453" s="1033" t="s">
        <v>3352</v>
      </c>
      <c r="C453" s="824">
        <v>3</v>
      </c>
      <c r="D453" s="825" t="s">
        <v>3353</v>
      </c>
      <c r="E453" s="1033" t="s">
        <v>1789</v>
      </c>
      <c r="F453" s="1045">
        <v>15493</v>
      </c>
      <c r="G453" s="1033" t="s">
        <v>3392</v>
      </c>
      <c r="H453" s="824">
        <v>2004</v>
      </c>
      <c r="I453" s="1033" t="s">
        <v>3393</v>
      </c>
      <c r="J453" s="669">
        <v>46407.92</v>
      </c>
      <c r="K453" s="824" t="s">
        <v>675</v>
      </c>
      <c r="L453" s="1033" t="s">
        <v>3394</v>
      </c>
      <c r="M453" s="1033" t="s">
        <v>3395</v>
      </c>
      <c r="N453" s="1033" t="s">
        <v>3396</v>
      </c>
      <c r="O453" s="1033" t="s">
        <v>3397</v>
      </c>
      <c r="P453" s="824">
        <v>4177</v>
      </c>
      <c r="Q453" s="824">
        <v>4.8600000000000003</v>
      </c>
      <c r="R453" s="824">
        <v>0</v>
      </c>
      <c r="S453" s="824">
        <v>4.8600000000000003</v>
      </c>
      <c r="T453" s="824">
        <v>23.14</v>
      </c>
      <c r="U453" s="824">
        <v>28</v>
      </c>
      <c r="V453" s="824">
        <v>75</v>
      </c>
      <c r="W453" s="824">
        <v>100</v>
      </c>
      <c r="X453" s="824" t="s">
        <v>3361</v>
      </c>
      <c r="Y453" s="824">
        <v>4</v>
      </c>
      <c r="Z453" s="824">
        <v>9</v>
      </c>
      <c r="AA453" s="824">
        <v>3</v>
      </c>
      <c r="AB453" s="824">
        <v>60</v>
      </c>
      <c r="AC453" s="824"/>
      <c r="AD453" s="824">
        <v>23.14</v>
      </c>
      <c r="AE453" s="824">
        <v>60</v>
      </c>
      <c r="AF453" s="1042">
        <v>15</v>
      </c>
      <c r="AG453" s="1035" t="s">
        <v>3353</v>
      </c>
      <c r="AH453" s="824" t="s">
        <v>3362</v>
      </c>
      <c r="AI453" s="1036">
        <v>45</v>
      </c>
      <c r="AJ453" s="1043" t="s">
        <v>3398</v>
      </c>
      <c r="AK453" s="824" t="s">
        <v>3362</v>
      </c>
      <c r="AL453" s="1042">
        <v>30</v>
      </c>
      <c r="AM453" s="1035" t="s">
        <v>3399</v>
      </c>
      <c r="AN453" s="824" t="s">
        <v>3362</v>
      </c>
      <c r="AO453" s="1036">
        <v>20</v>
      </c>
      <c r="AP453" s="1043"/>
      <c r="AQ453" s="824"/>
      <c r="AR453" s="1042"/>
      <c r="AS453" s="1035"/>
      <c r="AT453" s="824"/>
      <c r="AU453" s="1036"/>
      <c r="AV453" s="1043"/>
      <c r="AW453" s="824"/>
      <c r="AX453" s="1044"/>
      <c r="AY453" s="1038"/>
      <c r="AZ453" s="1038"/>
      <c r="BA453" s="1038"/>
      <c r="BB453" s="1038"/>
      <c r="BC453" s="1038"/>
      <c r="BD453" s="1038"/>
      <c r="BE453" s="1038"/>
      <c r="BF453" s="1038"/>
      <c r="BG453" s="1038"/>
    </row>
    <row r="454" spans="1:59" s="1039" customFormat="1" ht="49.95" customHeight="1" x14ac:dyDescent="0.25">
      <c r="A454" s="1033">
        <v>404</v>
      </c>
      <c r="B454" s="1033" t="s">
        <v>3352</v>
      </c>
      <c r="C454" s="824">
        <v>3</v>
      </c>
      <c r="D454" s="825" t="s">
        <v>3353</v>
      </c>
      <c r="E454" s="1033" t="s">
        <v>3363</v>
      </c>
      <c r="F454" s="824">
        <v>21137</v>
      </c>
      <c r="G454" s="1033" t="s">
        <v>3400</v>
      </c>
      <c r="H454" s="824">
        <v>2005</v>
      </c>
      <c r="I454" s="1033" t="s">
        <v>3401</v>
      </c>
      <c r="J454" s="669">
        <v>76681.23</v>
      </c>
      <c r="K454" s="824" t="s">
        <v>675</v>
      </c>
      <c r="L454" s="1033" t="s">
        <v>3388</v>
      </c>
      <c r="M454" s="1033" t="s">
        <v>3402</v>
      </c>
      <c r="N454" s="1033" t="s">
        <v>3403</v>
      </c>
      <c r="O454" s="1033" t="s">
        <v>3404</v>
      </c>
      <c r="P454" s="824">
        <v>4307</v>
      </c>
      <c r="Q454" s="670">
        <v>2.4300000000000002</v>
      </c>
      <c r="R454" s="824">
        <v>0</v>
      </c>
      <c r="S454" s="670">
        <v>2.4300000000000002</v>
      </c>
      <c r="T454" s="670">
        <v>8.8000000000000007</v>
      </c>
      <c r="U454" s="670">
        <v>11.23</v>
      </c>
      <c r="V454" s="824">
        <v>100</v>
      </c>
      <c r="W454" s="824">
        <v>100</v>
      </c>
      <c r="X454" s="824" t="s">
        <v>3361</v>
      </c>
      <c r="Y454" s="824">
        <v>3</v>
      </c>
      <c r="Z454" s="824">
        <v>2</v>
      </c>
      <c r="AA454" s="824">
        <v>1</v>
      </c>
      <c r="AB454" s="824">
        <v>32</v>
      </c>
      <c r="AC454" s="824">
        <v>2</v>
      </c>
      <c r="AD454" s="670">
        <v>16.91</v>
      </c>
      <c r="AE454" s="824">
        <v>60</v>
      </c>
      <c r="AF454" s="1042">
        <v>100</v>
      </c>
      <c r="AG454" s="1035" t="s">
        <v>3353</v>
      </c>
      <c r="AH454" s="824" t="s">
        <v>3362</v>
      </c>
      <c r="AI454" s="1036">
        <v>5</v>
      </c>
      <c r="AJ454" s="1043" t="s">
        <v>3385</v>
      </c>
      <c r="AK454" s="824" t="s">
        <v>3362</v>
      </c>
      <c r="AL454" s="1042">
        <v>95</v>
      </c>
      <c r="AM454" s="1035"/>
      <c r="AN454" s="824"/>
      <c r="AO454" s="1036"/>
      <c r="AP454" s="1043"/>
      <c r="AQ454" s="824"/>
      <c r="AR454" s="1042"/>
      <c r="AS454" s="1035"/>
      <c r="AT454" s="824"/>
      <c r="AU454" s="1036"/>
      <c r="AV454" s="1043"/>
      <c r="AW454" s="824"/>
      <c r="AX454" s="1044"/>
      <c r="AY454" s="1038"/>
      <c r="AZ454" s="1038"/>
      <c r="BA454" s="1038"/>
      <c r="BB454" s="1038"/>
      <c r="BC454" s="1038"/>
      <c r="BD454" s="1038"/>
      <c r="BE454" s="1038"/>
      <c r="BF454" s="1038"/>
      <c r="BG454" s="1038"/>
    </row>
    <row r="455" spans="1:59" s="1039" customFormat="1" ht="49.95" customHeight="1" x14ac:dyDescent="0.25">
      <c r="A455" s="1033">
        <v>404</v>
      </c>
      <c r="B455" s="1033" t="s">
        <v>3352</v>
      </c>
      <c r="C455" s="824">
        <v>3</v>
      </c>
      <c r="D455" s="825" t="s">
        <v>3353</v>
      </c>
      <c r="E455" s="1033" t="s">
        <v>3363</v>
      </c>
      <c r="F455" s="824">
        <v>21137</v>
      </c>
      <c r="G455" s="1033" t="s">
        <v>3405</v>
      </c>
      <c r="H455" s="824">
        <v>2005</v>
      </c>
      <c r="I455" s="1033" t="s">
        <v>3406</v>
      </c>
      <c r="J455" s="669">
        <v>28295.69</v>
      </c>
      <c r="K455" s="824" t="s">
        <v>675</v>
      </c>
      <c r="L455" s="1033" t="s">
        <v>3388</v>
      </c>
      <c r="M455" s="1033" t="s">
        <v>3389</v>
      </c>
      <c r="N455" s="1033" t="s">
        <v>3407</v>
      </c>
      <c r="O455" s="1033" t="s">
        <v>3408</v>
      </c>
      <c r="P455" s="824">
        <v>4308</v>
      </c>
      <c r="Q455" s="824">
        <v>1.6</v>
      </c>
      <c r="R455" s="824">
        <v>0</v>
      </c>
      <c r="S455" s="824">
        <v>1.6</v>
      </c>
      <c r="T455" s="824">
        <v>14.21</v>
      </c>
      <c r="U455" s="824">
        <v>15.81</v>
      </c>
      <c r="V455" s="824">
        <v>100</v>
      </c>
      <c r="W455" s="824">
        <v>100</v>
      </c>
      <c r="X455" s="824" t="s">
        <v>3361</v>
      </c>
      <c r="Y455" s="824">
        <v>3</v>
      </c>
      <c r="Z455" s="824">
        <v>11</v>
      </c>
      <c r="AA455" s="824">
        <v>3</v>
      </c>
      <c r="AB455" s="824">
        <v>32</v>
      </c>
      <c r="AC455" s="824"/>
      <c r="AD455" s="824">
        <v>14.21</v>
      </c>
      <c r="AE455" s="824">
        <v>60</v>
      </c>
      <c r="AF455" s="1042">
        <v>100</v>
      </c>
      <c r="AG455" s="1035" t="s">
        <v>3353</v>
      </c>
      <c r="AH455" s="824" t="s">
        <v>3362</v>
      </c>
      <c r="AI455" s="1036">
        <v>10</v>
      </c>
      <c r="AJ455" s="1043" t="s">
        <v>3385</v>
      </c>
      <c r="AK455" s="824" t="s">
        <v>3362</v>
      </c>
      <c r="AL455" s="1042">
        <v>40</v>
      </c>
      <c r="AM455" s="1035" t="s">
        <v>3370</v>
      </c>
      <c r="AN455" s="824" t="s">
        <v>3362</v>
      </c>
      <c r="AO455" s="1036">
        <v>30</v>
      </c>
      <c r="AP455" s="1043" t="s">
        <v>3371</v>
      </c>
      <c r="AQ455" s="824" t="s">
        <v>3362</v>
      </c>
      <c r="AR455" s="1042">
        <v>10</v>
      </c>
      <c r="AS455" s="367" t="s">
        <v>3372</v>
      </c>
      <c r="AT455" s="368" t="s">
        <v>3362</v>
      </c>
      <c r="AU455" s="1036">
        <v>10</v>
      </c>
      <c r="AV455" s="1043"/>
      <c r="AW455" s="824"/>
      <c r="AX455" s="1044"/>
      <c r="AY455" s="1038"/>
      <c r="AZ455" s="1038"/>
      <c r="BA455" s="1038"/>
      <c r="BB455" s="1038"/>
      <c r="BC455" s="1038"/>
      <c r="BD455" s="1038"/>
      <c r="BE455" s="1038"/>
      <c r="BF455" s="1038"/>
      <c r="BG455" s="1038"/>
    </row>
    <row r="456" spans="1:59" s="1039" customFormat="1" ht="49.95" customHeight="1" x14ac:dyDescent="0.25">
      <c r="A456" s="1033">
        <v>404</v>
      </c>
      <c r="B456" s="1033" t="s">
        <v>3352</v>
      </c>
      <c r="C456" s="824">
        <v>3</v>
      </c>
      <c r="D456" s="825" t="s">
        <v>3353</v>
      </c>
      <c r="E456" s="1033" t="s">
        <v>3409</v>
      </c>
      <c r="F456" s="824">
        <v>29164</v>
      </c>
      <c r="G456" s="1033" t="s">
        <v>3410</v>
      </c>
      <c r="H456" s="824">
        <v>2006</v>
      </c>
      <c r="I456" s="1033" t="s">
        <v>3410</v>
      </c>
      <c r="J456" s="669">
        <v>45992.15</v>
      </c>
      <c r="K456" s="824" t="s">
        <v>675</v>
      </c>
      <c r="L456" s="1033" t="s">
        <v>3411</v>
      </c>
      <c r="M456" s="1033" t="s">
        <v>3412</v>
      </c>
      <c r="N456" s="1033" t="s">
        <v>3413</v>
      </c>
      <c r="O456" s="1033"/>
      <c r="P456" s="824">
        <v>4560</v>
      </c>
      <c r="Q456" s="824">
        <v>1.67</v>
      </c>
      <c r="R456" s="824">
        <v>0</v>
      </c>
      <c r="S456" s="824">
        <v>1.67</v>
      </c>
      <c r="T456" s="824">
        <v>1.67</v>
      </c>
      <c r="U456" s="824"/>
      <c r="V456" s="824">
        <v>300</v>
      </c>
      <c r="W456" s="824">
        <v>100</v>
      </c>
      <c r="X456" s="824" t="s">
        <v>3361</v>
      </c>
      <c r="Y456" s="824">
        <v>4</v>
      </c>
      <c r="Z456" s="824">
        <v>9</v>
      </c>
      <c r="AA456" s="824">
        <v>3</v>
      </c>
      <c r="AB456" s="824">
        <v>7</v>
      </c>
      <c r="AC456" s="824"/>
      <c r="AD456" s="824">
        <v>0.86</v>
      </c>
      <c r="AE456" s="824">
        <v>60</v>
      </c>
      <c r="AF456" s="1042">
        <v>300</v>
      </c>
      <c r="AG456" s="1035" t="s">
        <v>3353</v>
      </c>
      <c r="AH456" s="824" t="s">
        <v>3362</v>
      </c>
      <c r="AI456" s="1036">
        <v>50</v>
      </c>
      <c r="AJ456" s="1043" t="s">
        <v>3414</v>
      </c>
      <c r="AK456" s="824" t="s">
        <v>3415</v>
      </c>
      <c r="AL456" s="1042">
        <v>30</v>
      </c>
      <c r="AM456" s="1035" t="s">
        <v>3416</v>
      </c>
      <c r="AN456" s="824" t="s">
        <v>3362</v>
      </c>
      <c r="AO456" s="1036">
        <v>20</v>
      </c>
      <c r="AP456" s="1043"/>
      <c r="AQ456" s="824"/>
      <c r="AR456" s="1042"/>
      <c r="AS456" s="1035"/>
      <c r="AT456" s="824"/>
      <c r="AU456" s="1036"/>
      <c r="AV456" s="1043"/>
      <c r="AW456" s="824"/>
      <c r="AX456" s="1044"/>
      <c r="AY456" s="1038"/>
      <c r="AZ456" s="1038"/>
      <c r="BA456" s="1038"/>
      <c r="BB456" s="1038"/>
      <c r="BC456" s="1038"/>
      <c r="BD456" s="1038"/>
      <c r="BE456" s="1038"/>
      <c r="BF456" s="1038"/>
      <c r="BG456" s="1038"/>
    </row>
    <row r="457" spans="1:59" s="1039" customFormat="1" ht="49.95" customHeight="1" x14ac:dyDescent="0.25">
      <c r="A457" s="1033">
        <v>404</v>
      </c>
      <c r="B457" s="1033" t="s">
        <v>3352</v>
      </c>
      <c r="C457" s="824">
        <v>3</v>
      </c>
      <c r="D457" s="825" t="s">
        <v>3353</v>
      </c>
      <c r="E457" s="1033" t="s">
        <v>3417</v>
      </c>
      <c r="F457" s="1045">
        <v>28401</v>
      </c>
      <c r="G457" s="1033" t="s">
        <v>3418</v>
      </c>
      <c r="H457" s="824">
        <v>2007</v>
      </c>
      <c r="I457" s="1033" t="s">
        <v>3419</v>
      </c>
      <c r="J457" s="669">
        <v>27439.26</v>
      </c>
      <c r="K457" s="824" t="s">
        <v>675</v>
      </c>
      <c r="L457" s="1033" t="s">
        <v>3357</v>
      </c>
      <c r="M457" s="1033" t="s">
        <v>3420</v>
      </c>
      <c r="N457" s="1033" t="s">
        <v>3421</v>
      </c>
      <c r="O457" s="1033" t="s">
        <v>3422</v>
      </c>
      <c r="P457" s="824">
        <v>4569</v>
      </c>
      <c r="Q457" s="824">
        <v>2.2212499999999999</v>
      </c>
      <c r="R457" s="824">
        <v>0</v>
      </c>
      <c r="S457" s="824">
        <v>2.2212499999999999</v>
      </c>
      <c r="T457" s="824">
        <v>17.77</v>
      </c>
      <c r="U457" s="824">
        <v>19.991250000000001</v>
      </c>
      <c r="V457" s="824">
        <v>0</v>
      </c>
      <c r="W457" s="824">
        <v>100</v>
      </c>
      <c r="X457" s="824" t="s">
        <v>3361</v>
      </c>
      <c r="Y457" s="824">
        <v>4</v>
      </c>
      <c r="Z457" s="824">
        <v>5</v>
      </c>
      <c r="AA457" s="824" t="s">
        <v>3423</v>
      </c>
      <c r="AB457" s="824" t="s">
        <v>3424</v>
      </c>
      <c r="AC457" s="824"/>
      <c r="AD457" s="824">
        <v>17.77</v>
      </c>
      <c r="AE457" s="824">
        <v>60</v>
      </c>
      <c r="AF457" s="1042">
        <v>0</v>
      </c>
      <c r="AG457" s="1035"/>
      <c r="AH457" s="824"/>
      <c r="AI457" s="1036"/>
      <c r="AJ457" s="1043"/>
      <c r="AK457" s="824"/>
      <c r="AL457" s="1042"/>
      <c r="AM457" s="1035"/>
      <c r="AN457" s="824"/>
      <c r="AO457" s="1036"/>
      <c r="AP457" s="1043"/>
      <c r="AQ457" s="824"/>
      <c r="AR457" s="1042"/>
      <c r="AS457" s="1035"/>
      <c r="AT457" s="824"/>
      <c r="AU457" s="1036"/>
      <c r="AV457" s="1043"/>
      <c r="AW457" s="824"/>
      <c r="AX457" s="1044"/>
      <c r="AY457" s="1038"/>
      <c r="AZ457" s="1038"/>
      <c r="BA457" s="1038"/>
      <c r="BB457" s="1038"/>
      <c r="BC457" s="1038"/>
      <c r="BD457" s="1038"/>
      <c r="BE457" s="1038"/>
      <c r="BF457" s="1038"/>
      <c r="BG457" s="1038"/>
    </row>
    <row r="458" spans="1:59" s="1039" customFormat="1" ht="49.95" customHeight="1" x14ac:dyDescent="0.25">
      <c r="A458" s="1033">
        <v>404</v>
      </c>
      <c r="B458" s="1033" t="s">
        <v>3352</v>
      </c>
      <c r="C458" s="824">
        <v>3</v>
      </c>
      <c r="D458" s="825" t="s">
        <v>3353</v>
      </c>
      <c r="E458" s="1033" t="s">
        <v>3373</v>
      </c>
      <c r="F458" s="824">
        <v>29875</v>
      </c>
      <c r="G458" s="1033" t="s">
        <v>3425</v>
      </c>
      <c r="H458" s="824">
        <v>2007</v>
      </c>
      <c r="I458" s="1033" t="s">
        <v>3426</v>
      </c>
      <c r="J458" s="669">
        <v>46155.51</v>
      </c>
      <c r="K458" s="824" t="s">
        <v>656</v>
      </c>
      <c r="L458" s="1033" t="s">
        <v>3427</v>
      </c>
      <c r="M458" s="1033" t="s">
        <v>3420</v>
      </c>
      <c r="N458" s="1033" t="s">
        <v>3428</v>
      </c>
      <c r="O458" s="1033" t="s">
        <v>3429</v>
      </c>
      <c r="P458" s="1388">
        <v>4621</v>
      </c>
      <c r="Q458" s="1043">
        <v>2.5299999999999998</v>
      </c>
      <c r="R458" s="824">
        <v>0</v>
      </c>
      <c r="S458" s="824">
        <v>1.33</v>
      </c>
      <c r="T458" s="824">
        <v>1.2</v>
      </c>
      <c r="U458" s="824">
        <v>2.5299999999999998</v>
      </c>
      <c r="V458" s="824">
        <v>50</v>
      </c>
      <c r="W458" s="824">
        <v>100</v>
      </c>
      <c r="X458" s="824" t="s">
        <v>3361</v>
      </c>
      <c r="Y458" s="824">
        <v>4</v>
      </c>
      <c r="Z458" s="824">
        <v>6</v>
      </c>
      <c r="AA458" s="824">
        <v>2</v>
      </c>
      <c r="AB458" s="824">
        <v>60</v>
      </c>
      <c r="AC458" s="824"/>
      <c r="AD458" s="824"/>
      <c r="AE458" s="824">
        <v>60</v>
      </c>
      <c r="AF458" s="1042">
        <v>50</v>
      </c>
      <c r="AG458" s="1035" t="s">
        <v>3353</v>
      </c>
      <c r="AH458" s="824" t="s">
        <v>3362</v>
      </c>
      <c r="AI458" s="1036">
        <v>100</v>
      </c>
      <c r="AJ458" s="1043"/>
      <c r="AK458" s="824"/>
      <c r="AL458" s="1042"/>
      <c r="AM458" s="1035"/>
      <c r="AN458" s="824"/>
      <c r="AO458" s="1036"/>
      <c r="AP458" s="1043"/>
      <c r="AQ458" s="824"/>
      <c r="AR458" s="1042"/>
      <c r="AS458" s="1035"/>
      <c r="AT458" s="824"/>
      <c r="AU458" s="1036"/>
      <c r="AV458" s="1043"/>
      <c r="AW458" s="824"/>
      <c r="AX458" s="1044"/>
      <c r="AY458" s="1038"/>
      <c r="AZ458" s="1038"/>
      <c r="BA458" s="1038"/>
      <c r="BB458" s="1038"/>
      <c r="BC458" s="1038"/>
      <c r="BD458" s="1038"/>
      <c r="BE458" s="1038"/>
      <c r="BF458" s="1038"/>
      <c r="BG458" s="1038"/>
    </row>
    <row r="459" spans="1:59" s="1039" customFormat="1" ht="49.95" customHeight="1" x14ac:dyDescent="0.25">
      <c r="A459" s="1033">
        <v>404</v>
      </c>
      <c r="B459" s="1033" t="s">
        <v>3352</v>
      </c>
      <c r="C459" s="824">
        <v>3</v>
      </c>
      <c r="D459" s="825" t="s">
        <v>3353</v>
      </c>
      <c r="E459" s="1033" t="s">
        <v>3373</v>
      </c>
      <c r="F459" s="824">
        <v>29875</v>
      </c>
      <c r="G459" s="1388" t="s">
        <v>3430</v>
      </c>
      <c r="H459" s="1043">
        <v>2010</v>
      </c>
      <c r="I459" s="1033" t="s">
        <v>3431</v>
      </c>
      <c r="J459" s="669">
        <v>20196</v>
      </c>
      <c r="K459" s="824" t="s">
        <v>3432</v>
      </c>
      <c r="L459" s="1033" t="s">
        <v>3433</v>
      </c>
      <c r="M459" s="1033" t="s">
        <v>3420</v>
      </c>
      <c r="N459" s="1033" t="s">
        <v>3434</v>
      </c>
      <c r="O459" s="1033" t="s">
        <v>3435</v>
      </c>
      <c r="P459" s="827">
        <v>5896</v>
      </c>
      <c r="Q459" s="670">
        <v>1.7999999999999999E-2</v>
      </c>
      <c r="R459" s="824">
        <v>0</v>
      </c>
      <c r="S459" s="670">
        <v>0.02</v>
      </c>
      <c r="T459" s="824">
        <v>20.52</v>
      </c>
      <c r="U459" s="670">
        <v>20.54</v>
      </c>
      <c r="V459" s="824">
        <v>50</v>
      </c>
      <c r="W459" s="824">
        <v>100</v>
      </c>
      <c r="X459" s="824" t="s">
        <v>3361</v>
      </c>
      <c r="Y459" s="824">
        <v>6</v>
      </c>
      <c r="Z459" s="824">
        <v>1</v>
      </c>
      <c r="AA459" s="824">
        <v>5</v>
      </c>
      <c r="AB459" s="824">
        <v>9</v>
      </c>
      <c r="AC459" s="824"/>
      <c r="AD459" s="824">
        <f>T459</f>
        <v>20.52</v>
      </c>
      <c r="AE459" s="824">
        <v>60</v>
      </c>
      <c r="AF459" s="1042">
        <v>0</v>
      </c>
      <c r="AG459" s="1035"/>
      <c r="AH459" s="824"/>
      <c r="AI459" s="1036"/>
      <c r="AJ459" s="1043"/>
      <c r="AK459" s="824"/>
      <c r="AL459" s="1042"/>
      <c r="AM459" s="1035"/>
      <c r="AN459" s="824"/>
      <c r="AO459" s="1036"/>
      <c r="AP459" s="1043"/>
      <c r="AQ459" s="824"/>
      <c r="AR459" s="1042"/>
      <c r="AS459" s="1035"/>
      <c r="AT459" s="824"/>
      <c r="AU459" s="1036"/>
      <c r="AV459" s="1043"/>
      <c r="AW459" s="824"/>
      <c r="AX459" s="1044"/>
      <c r="AY459" s="1038"/>
      <c r="AZ459" s="1038"/>
      <c r="BA459" s="1038"/>
      <c r="BB459" s="1038"/>
      <c r="BC459" s="1038"/>
      <c r="BD459" s="1038"/>
      <c r="BE459" s="1038"/>
      <c r="BF459" s="1038"/>
      <c r="BG459" s="1038"/>
    </row>
    <row r="460" spans="1:59" s="1039" customFormat="1" ht="49.95" customHeight="1" x14ac:dyDescent="0.25">
      <c r="A460" s="1033">
        <v>404</v>
      </c>
      <c r="B460" s="1033" t="s">
        <v>3352</v>
      </c>
      <c r="C460" s="824">
        <v>3</v>
      </c>
      <c r="D460" s="825" t="s">
        <v>3353</v>
      </c>
      <c r="E460" s="1033" t="s">
        <v>3354</v>
      </c>
      <c r="F460" s="824">
        <v>24268</v>
      </c>
      <c r="G460" s="1034" t="s">
        <v>3436</v>
      </c>
      <c r="H460" s="824">
        <v>2011</v>
      </c>
      <c r="I460" s="1033" t="s">
        <v>3437</v>
      </c>
      <c r="J460" s="669">
        <v>28781.200000000001</v>
      </c>
      <c r="K460" s="824" t="s">
        <v>3432</v>
      </c>
      <c r="L460" s="1033" t="s">
        <v>3438</v>
      </c>
      <c r="M460" s="1033" t="s">
        <v>3439</v>
      </c>
      <c r="N460" s="1033" t="s">
        <v>3440</v>
      </c>
      <c r="O460" s="1033" t="s">
        <v>3441</v>
      </c>
      <c r="P460" s="824">
        <v>6176</v>
      </c>
      <c r="Q460" s="824">
        <v>0.461999734</v>
      </c>
      <c r="R460" s="824">
        <v>0</v>
      </c>
      <c r="S460" s="824">
        <v>0.26819923400000001</v>
      </c>
      <c r="T460" s="824">
        <v>22.15</v>
      </c>
      <c r="U460" s="824">
        <v>22.418199229999999</v>
      </c>
      <c r="V460" s="824">
        <v>100</v>
      </c>
      <c r="W460" s="824">
        <v>100</v>
      </c>
      <c r="X460" s="824" t="s">
        <v>3361</v>
      </c>
      <c r="Y460" s="824">
        <v>3</v>
      </c>
      <c r="Z460" s="824">
        <v>4</v>
      </c>
      <c r="AA460" s="824">
        <v>3</v>
      </c>
      <c r="AB460" s="824">
        <v>60</v>
      </c>
      <c r="AC460" s="824"/>
      <c r="AD460" s="824">
        <v>22.15</v>
      </c>
      <c r="AE460" s="824">
        <v>60</v>
      </c>
      <c r="AF460" s="1042">
        <v>100</v>
      </c>
      <c r="AG460" s="1035" t="s">
        <v>3414</v>
      </c>
      <c r="AH460" s="824" t="s">
        <v>3362</v>
      </c>
      <c r="AI460" s="1036">
        <v>50</v>
      </c>
      <c r="AJ460" s="1043" t="s">
        <v>3377</v>
      </c>
      <c r="AK460" s="824" t="s">
        <v>3362</v>
      </c>
      <c r="AL460" s="1042">
        <v>40</v>
      </c>
      <c r="AM460" s="1046"/>
      <c r="AN460" s="824"/>
      <c r="AO460" s="1036"/>
      <c r="AP460" s="1043"/>
      <c r="AQ460" s="824"/>
      <c r="AR460" s="1042"/>
      <c r="AS460" s="1035" t="s">
        <v>3442</v>
      </c>
      <c r="AT460" s="824" t="s">
        <v>3362</v>
      </c>
      <c r="AU460" s="1036">
        <v>10</v>
      </c>
      <c r="AV460" s="1043"/>
      <c r="AW460" s="824"/>
      <c r="AX460" s="1044"/>
      <c r="AY460" s="1038"/>
      <c r="AZ460" s="1038"/>
      <c r="BA460" s="1038"/>
      <c r="BB460" s="1038"/>
      <c r="BC460" s="1038"/>
      <c r="BD460" s="1038"/>
      <c r="BE460" s="1038"/>
      <c r="BF460" s="1038"/>
      <c r="BG460" s="1038"/>
    </row>
    <row r="461" spans="1:59" s="1039" customFormat="1" ht="49.95" customHeight="1" x14ac:dyDescent="0.25">
      <c r="A461" s="1033">
        <v>404</v>
      </c>
      <c r="B461" s="1033" t="s">
        <v>3352</v>
      </c>
      <c r="C461" s="824">
        <v>3</v>
      </c>
      <c r="D461" s="825" t="s">
        <v>3353</v>
      </c>
      <c r="E461" s="1033" t="s">
        <v>3354</v>
      </c>
      <c r="F461" s="824">
        <v>24268</v>
      </c>
      <c r="G461" s="1033" t="s">
        <v>3443</v>
      </c>
      <c r="H461" s="824">
        <v>2013</v>
      </c>
      <c r="I461" s="1012" t="s">
        <v>3444</v>
      </c>
      <c r="J461" s="669">
        <v>89888.53</v>
      </c>
      <c r="K461" s="824" t="s">
        <v>3432</v>
      </c>
      <c r="L461" s="1033" t="s">
        <v>3438</v>
      </c>
      <c r="M461" s="1033" t="s">
        <v>3439</v>
      </c>
      <c r="N461" s="1033" t="s">
        <v>3445</v>
      </c>
      <c r="O461" s="1033" t="s">
        <v>3446</v>
      </c>
      <c r="P461" s="824">
        <v>6556</v>
      </c>
      <c r="Q461" s="670">
        <v>0.56000000000000005</v>
      </c>
      <c r="R461" s="670">
        <v>0</v>
      </c>
      <c r="S461" s="670">
        <v>0.56000000000000005</v>
      </c>
      <c r="T461" s="670">
        <v>22.15</v>
      </c>
      <c r="U461" s="670">
        <v>22.71</v>
      </c>
      <c r="V461" s="824">
        <v>100</v>
      </c>
      <c r="W461" s="824">
        <v>100</v>
      </c>
      <c r="X461" s="824" t="s">
        <v>3361</v>
      </c>
      <c r="Y461" s="824">
        <v>3</v>
      </c>
      <c r="Z461" s="824">
        <v>4</v>
      </c>
      <c r="AA461" s="824">
        <v>3.7</v>
      </c>
      <c r="AB461" s="824">
        <v>60</v>
      </c>
      <c r="AC461" s="824"/>
      <c r="AD461" s="670">
        <v>28.46</v>
      </c>
      <c r="AE461" s="824">
        <v>60</v>
      </c>
      <c r="AF461" s="1042">
        <v>100</v>
      </c>
      <c r="AG461" s="1035" t="s">
        <v>3353</v>
      </c>
      <c r="AH461" s="824" t="s">
        <v>3362</v>
      </c>
      <c r="AI461" s="1036">
        <v>50</v>
      </c>
      <c r="AJ461" s="1043" t="s">
        <v>3377</v>
      </c>
      <c r="AK461" s="824" t="s">
        <v>3362</v>
      </c>
      <c r="AL461" s="1042">
        <v>50</v>
      </c>
      <c r="AM461" s="1035"/>
      <c r="AN461" s="824"/>
      <c r="AO461" s="1036"/>
      <c r="AP461" s="1043"/>
      <c r="AQ461" s="824"/>
      <c r="AR461" s="1042"/>
      <c r="AS461" s="1035"/>
      <c r="AT461" s="824"/>
      <c r="AU461" s="1036"/>
      <c r="AV461" s="1043"/>
      <c r="AW461" s="824"/>
      <c r="AX461" s="1044"/>
      <c r="AY461" s="1038"/>
      <c r="AZ461" s="1038"/>
      <c r="BA461" s="1038"/>
      <c r="BB461" s="1038"/>
      <c r="BC461" s="1038"/>
      <c r="BD461" s="1038"/>
      <c r="BE461" s="1038"/>
      <c r="BF461" s="1038"/>
      <c r="BG461" s="1038"/>
    </row>
    <row r="462" spans="1:59" s="1039" customFormat="1" ht="49.95" customHeight="1" x14ac:dyDescent="0.25">
      <c r="A462" s="1033">
        <v>404</v>
      </c>
      <c r="B462" s="1033" t="s">
        <v>3352</v>
      </c>
      <c r="C462" s="824">
        <v>3</v>
      </c>
      <c r="D462" s="825" t="s">
        <v>3353</v>
      </c>
      <c r="E462" s="1033" t="s">
        <v>3354</v>
      </c>
      <c r="F462" s="824">
        <v>24268</v>
      </c>
      <c r="G462" s="1033" t="s">
        <v>3447</v>
      </c>
      <c r="H462" s="824">
        <v>2013</v>
      </c>
      <c r="I462" s="1033" t="s">
        <v>3448</v>
      </c>
      <c r="J462" s="1389">
        <v>29068.65</v>
      </c>
      <c r="K462" s="1043" t="s">
        <v>3432</v>
      </c>
      <c r="L462" s="1033" t="s">
        <v>3449</v>
      </c>
      <c r="M462" s="1033" t="s">
        <v>3450</v>
      </c>
      <c r="N462" s="1033" t="s">
        <v>3451</v>
      </c>
      <c r="O462" s="1033" t="s">
        <v>3452</v>
      </c>
      <c r="P462" s="824">
        <v>6557</v>
      </c>
      <c r="Q462" s="670">
        <v>0.31468560800000001</v>
      </c>
      <c r="R462" s="824">
        <v>0</v>
      </c>
      <c r="S462" s="670">
        <v>0.31468560800000001</v>
      </c>
      <c r="T462" s="824">
        <v>22.15</v>
      </c>
      <c r="U462" s="670">
        <v>22.46468561</v>
      </c>
      <c r="V462" s="824">
        <v>100</v>
      </c>
      <c r="W462" s="824">
        <v>100</v>
      </c>
      <c r="X462" s="824" t="s">
        <v>3361</v>
      </c>
      <c r="Y462" s="824">
        <v>3</v>
      </c>
      <c r="Z462" s="824">
        <v>4</v>
      </c>
      <c r="AA462" s="824">
        <v>8</v>
      </c>
      <c r="AB462" s="824">
        <v>60</v>
      </c>
      <c r="AC462" s="824"/>
      <c r="AD462" s="824">
        <v>22.15</v>
      </c>
      <c r="AE462" s="824">
        <v>60</v>
      </c>
      <c r="AF462" s="1042">
        <v>100</v>
      </c>
      <c r="AG462" s="1035" t="s">
        <v>3353</v>
      </c>
      <c r="AH462" s="824" t="s">
        <v>3362</v>
      </c>
      <c r="AI462" s="1036">
        <v>30</v>
      </c>
      <c r="AJ462" s="1043" t="s">
        <v>3414</v>
      </c>
      <c r="AK462" s="824" t="s">
        <v>3362</v>
      </c>
      <c r="AL462" s="1042">
        <v>30</v>
      </c>
      <c r="AM462" s="1035" t="s">
        <v>3453</v>
      </c>
      <c r="AN462" s="824" t="s">
        <v>3362</v>
      </c>
      <c r="AO462" s="1036">
        <v>20</v>
      </c>
      <c r="AP462" s="1043" t="s">
        <v>3377</v>
      </c>
      <c r="AQ462" s="824" t="s">
        <v>3362</v>
      </c>
      <c r="AR462" s="1042">
        <v>20</v>
      </c>
      <c r="AS462" s="1035"/>
      <c r="AT462" s="824"/>
      <c r="AU462" s="1036"/>
      <c r="AV462" s="1043"/>
      <c r="AW462" s="824"/>
      <c r="AX462" s="1044"/>
      <c r="AY462" s="1038"/>
      <c r="AZ462" s="1038"/>
      <c r="BA462" s="1038"/>
      <c r="BB462" s="1038"/>
      <c r="BC462" s="1038"/>
      <c r="BD462" s="1038"/>
      <c r="BE462" s="1038"/>
      <c r="BF462" s="1038"/>
      <c r="BG462" s="1038"/>
    </row>
    <row r="463" spans="1:59" s="1039" customFormat="1" ht="49.95" customHeight="1" x14ac:dyDescent="0.25">
      <c r="A463" s="1033"/>
      <c r="B463" s="1033" t="s">
        <v>3352</v>
      </c>
      <c r="C463" s="824">
        <v>3</v>
      </c>
      <c r="D463" s="825" t="s">
        <v>3353</v>
      </c>
      <c r="E463" s="1033" t="s">
        <v>3354</v>
      </c>
      <c r="F463" s="824">
        <v>24268</v>
      </c>
      <c r="G463" s="1033" t="s">
        <v>3454</v>
      </c>
      <c r="H463" s="824">
        <v>2013</v>
      </c>
      <c r="I463" s="1033" t="s">
        <v>3455</v>
      </c>
      <c r="J463" s="829">
        <v>220300</v>
      </c>
      <c r="K463" s="824" t="s">
        <v>3432</v>
      </c>
      <c r="L463" s="1033" t="s">
        <v>3456</v>
      </c>
      <c r="M463" s="1033" t="s">
        <v>3457</v>
      </c>
      <c r="N463" s="1033" t="s">
        <v>3458</v>
      </c>
      <c r="O463" s="1033" t="s">
        <v>3459</v>
      </c>
      <c r="P463" s="824">
        <v>6558</v>
      </c>
      <c r="Q463" s="670">
        <v>2.4700000000000002</v>
      </c>
      <c r="R463" s="670">
        <v>0</v>
      </c>
      <c r="S463" s="670">
        <v>2.4700000000000002</v>
      </c>
      <c r="T463" s="670">
        <v>22.15</v>
      </c>
      <c r="U463" s="670">
        <v>24.62</v>
      </c>
      <c r="V463" s="824">
        <v>50</v>
      </c>
      <c r="W463" s="824">
        <v>100</v>
      </c>
      <c r="X463" s="824" t="s">
        <v>3361</v>
      </c>
      <c r="Y463" s="824">
        <v>3</v>
      </c>
      <c r="Z463" s="824">
        <v>4</v>
      </c>
      <c r="AA463" s="824">
        <v>5.7</v>
      </c>
      <c r="AB463" s="824">
        <v>60</v>
      </c>
      <c r="AC463" s="824"/>
      <c r="AD463" s="670">
        <v>23.22</v>
      </c>
      <c r="AE463" s="824">
        <v>60</v>
      </c>
      <c r="AF463" s="1042">
        <v>50</v>
      </c>
      <c r="AG463" s="1035" t="s">
        <v>3353</v>
      </c>
      <c r="AH463" s="824" t="s">
        <v>3362</v>
      </c>
      <c r="AI463" s="1036">
        <v>40</v>
      </c>
      <c r="AJ463" s="1043" t="s">
        <v>3377</v>
      </c>
      <c r="AK463" s="824" t="s">
        <v>3362</v>
      </c>
      <c r="AL463" s="1042">
        <v>40</v>
      </c>
      <c r="AM463" s="1035"/>
      <c r="AN463" s="824"/>
      <c r="AO463" s="1036"/>
      <c r="AP463" s="1043"/>
      <c r="AQ463" s="824"/>
      <c r="AR463" s="1042"/>
      <c r="AS463" s="1035" t="s">
        <v>3460</v>
      </c>
      <c r="AT463" s="824" t="s">
        <v>3461</v>
      </c>
      <c r="AU463" s="1036">
        <v>20</v>
      </c>
      <c r="AV463" s="1043"/>
      <c r="AW463" s="824"/>
      <c r="AX463" s="1044"/>
      <c r="AY463" s="1038"/>
      <c r="AZ463" s="1038"/>
      <c r="BA463" s="1038"/>
      <c r="BB463" s="1038"/>
      <c r="BC463" s="1038"/>
      <c r="BD463" s="1038"/>
      <c r="BE463" s="1038"/>
      <c r="BF463" s="1038"/>
      <c r="BG463" s="1038"/>
    </row>
    <row r="464" spans="1:59" s="1039" customFormat="1" ht="49.95" customHeight="1" x14ac:dyDescent="0.25">
      <c r="A464" s="1033">
        <v>404</v>
      </c>
      <c r="B464" s="1033" t="s">
        <v>3352</v>
      </c>
      <c r="C464" s="824">
        <v>3</v>
      </c>
      <c r="D464" s="825" t="s">
        <v>3353</v>
      </c>
      <c r="E464" s="1033" t="s">
        <v>3363</v>
      </c>
      <c r="F464" s="824">
        <v>21137</v>
      </c>
      <c r="G464" s="1033" t="s">
        <v>3462</v>
      </c>
      <c r="H464" s="824">
        <v>2013</v>
      </c>
      <c r="I464" s="1033" t="s">
        <v>3463</v>
      </c>
      <c r="J464" s="669">
        <v>89326</v>
      </c>
      <c r="K464" s="824" t="s">
        <v>3432</v>
      </c>
      <c r="L464" s="1033" t="s">
        <v>3388</v>
      </c>
      <c r="M464" s="1033" t="s">
        <v>3389</v>
      </c>
      <c r="N464" s="1033" t="s">
        <v>3464</v>
      </c>
      <c r="O464" s="1033" t="s">
        <v>3465</v>
      </c>
      <c r="P464" s="824">
        <v>6573</v>
      </c>
      <c r="Q464" s="670">
        <v>2.08</v>
      </c>
      <c r="R464" s="670">
        <v>0</v>
      </c>
      <c r="S464" s="670">
        <v>2.08</v>
      </c>
      <c r="T464" s="670">
        <v>4.4000000000000004</v>
      </c>
      <c r="U464" s="670">
        <v>6.48</v>
      </c>
      <c r="V464" s="824">
        <v>100</v>
      </c>
      <c r="W464" s="824">
        <v>100</v>
      </c>
      <c r="X464" s="824" t="s">
        <v>3361</v>
      </c>
      <c r="Y464" s="824">
        <v>3</v>
      </c>
      <c r="Z464" s="824">
        <v>11</v>
      </c>
      <c r="AA464" s="824">
        <v>5</v>
      </c>
      <c r="AB464" s="824">
        <v>32</v>
      </c>
      <c r="AC464" s="824"/>
      <c r="AD464" s="670">
        <v>17.59</v>
      </c>
      <c r="AE464" s="824">
        <v>60</v>
      </c>
      <c r="AF464" s="1042">
        <v>100</v>
      </c>
      <c r="AG464" s="1035" t="s">
        <v>3353</v>
      </c>
      <c r="AH464" s="824" t="s">
        <v>3362</v>
      </c>
      <c r="AI464" s="1036">
        <v>100</v>
      </c>
      <c r="AJ464" s="1043"/>
      <c r="AK464" s="824"/>
      <c r="AL464" s="1042"/>
      <c r="AM464" s="1035"/>
      <c r="AN464" s="824"/>
      <c r="AO464" s="1036"/>
      <c r="AP464" s="1043"/>
      <c r="AQ464" s="824"/>
      <c r="AR464" s="1042"/>
      <c r="AS464" s="1035"/>
      <c r="AT464" s="824"/>
      <c r="AU464" s="1036"/>
      <c r="AV464" s="1043"/>
      <c r="AW464" s="824"/>
      <c r="AX464" s="1044"/>
      <c r="AY464" s="1038"/>
      <c r="AZ464" s="1038"/>
      <c r="BA464" s="1038"/>
      <c r="BB464" s="1038"/>
      <c r="BC464" s="1038"/>
      <c r="BD464" s="1038"/>
      <c r="BE464" s="1038"/>
      <c r="BF464" s="1038"/>
      <c r="BG464" s="1038"/>
    </row>
    <row r="465" spans="1:59" s="1039" customFormat="1" ht="49.95" customHeight="1" x14ac:dyDescent="0.25">
      <c r="A465" s="1033">
        <v>404</v>
      </c>
      <c r="B465" s="1033" t="s">
        <v>3352</v>
      </c>
      <c r="C465" s="824">
        <v>3</v>
      </c>
      <c r="D465" s="825" t="s">
        <v>3353</v>
      </c>
      <c r="E465" s="1033" t="s">
        <v>3466</v>
      </c>
      <c r="F465" s="824">
        <v>11595</v>
      </c>
      <c r="G465" s="1033" t="s">
        <v>3467</v>
      </c>
      <c r="H465" s="824">
        <v>2013</v>
      </c>
      <c r="I465" s="1033" t="s">
        <v>3468</v>
      </c>
      <c r="J465" s="669">
        <v>138596</v>
      </c>
      <c r="K465" s="824" t="s">
        <v>3432</v>
      </c>
      <c r="L465" s="1033" t="s">
        <v>3469</v>
      </c>
      <c r="M465" s="1033" t="s">
        <v>3470</v>
      </c>
      <c r="N465" s="1033" t="s">
        <v>3471</v>
      </c>
      <c r="O465" s="1033" t="s">
        <v>3472</v>
      </c>
      <c r="P465" s="824">
        <v>6575</v>
      </c>
      <c r="Q465" s="670">
        <v>74.52</v>
      </c>
      <c r="R465" s="670">
        <v>0</v>
      </c>
      <c r="S465" s="670">
        <v>74.52</v>
      </c>
      <c r="T465" s="670">
        <v>23.22</v>
      </c>
      <c r="U465" s="670">
        <v>97.74</v>
      </c>
      <c r="V465" s="824">
        <v>100</v>
      </c>
      <c r="W465" s="824">
        <v>100</v>
      </c>
      <c r="X465" s="824" t="s">
        <v>3361</v>
      </c>
      <c r="Y465" s="824">
        <v>3</v>
      </c>
      <c r="Z465" s="824">
        <v>2</v>
      </c>
      <c r="AA465" s="824">
        <v>3</v>
      </c>
      <c r="AB465" s="824">
        <v>32</v>
      </c>
      <c r="AC465" s="824"/>
      <c r="AD465" s="670">
        <v>22.77</v>
      </c>
      <c r="AE465" s="824">
        <v>60</v>
      </c>
      <c r="AF465" s="1042">
        <v>100</v>
      </c>
      <c r="AG465" s="1035" t="s">
        <v>3473</v>
      </c>
      <c r="AH465" s="824" t="s">
        <v>3362</v>
      </c>
      <c r="AI465" s="1036">
        <v>35</v>
      </c>
      <c r="AJ465" s="1043" t="s">
        <v>3474</v>
      </c>
      <c r="AK465" s="824" t="s">
        <v>3362</v>
      </c>
      <c r="AL465" s="1042">
        <v>30</v>
      </c>
      <c r="AM465" s="1035" t="s">
        <v>3353</v>
      </c>
      <c r="AN465" s="824"/>
      <c r="AO465" s="1036">
        <v>5</v>
      </c>
      <c r="AP465" s="1043" t="s">
        <v>3475</v>
      </c>
      <c r="AQ465" s="824" t="s">
        <v>3362</v>
      </c>
      <c r="AR465" s="1042">
        <v>20</v>
      </c>
      <c r="AS465" s="1035" t="s">
        <v>3476</v>
      </c>
      <c r="AT465" s="824" t="s">
        <v>3362</v>
      </c>
      <c r="AU465" s="1036">
        <v>10</v>
      </c>
      <c r="AV465" s="1043"/>
      <c r="AW465" s="824"/>
      <c r="AX465" s="1044"/>
      <c r="AY465" s="1038"/>
      <c r="AZ465" s="1038"/>
      <c r="BA465" s="1038"/>
      <c r="BB465" s="1038"/>
      <c r="BC465" s="1038"/>
      <c r="BD465" s="1038"/>
      <c r="BE465" s="1038"/>
      <c r="BF465" s="1038"/>
      <c r="BG465" s="1038"/>
    </row>
    <row r="466" spans="1:59" s="1039" customFormat="1" ht="49.95" customHeight="1" x14ac:dyDescent="0.25">
      <c r="A466" s="1033">
        <v>404</v>
      </c>
      <c r="B466" s="1033" t="s">
        <v>3352</v>
      </c>
      <c r="C466" s="824">
        <v>3</v>
      </c>
      <c r="D466" s="825" t="s">
        <v>3353</v>
      </c>
      <c r="E466" s="1033" t="s">
        <v>3466</v>
      </c>
      <c r="F466" s="824">
        <v>11595</v>
      </c>
      <c r="G466" s="1033" t="s">
        <v>3477</v>
      </c>
      <c r="H466" s="824">
        <v>2013</v>
      </c>
      <c r="I466" s="1033" t="s">
        <v>3478</v>
      </c>
      <c r="J466" s="669">
        <v>85240</v>
      </c>
      <c r="K466" s="824" t="s">
        <v>3432</v>
      </c>
      <c r="L466" s="1033" t="s">
        <v>3479</v>
      </c>
      <c r="M466" s="1033" t="s">
        <v>3480</v>
      </c>
      <c r="N466" s="1033" t="s">
        <v>3481</v>
      </c>
      <c r="O466" s="1033" t="s">
        <v>3482</v>
      </c>
      <c r="P466" s="824">
        <v>6576</v>
      </c>
      <c r="Q466" s="670">
        <v>55.08</v>
      </c>
      <c r="R466" s="670">
        <v>0</v>
      </c>
      <c r="S466" s="670">
        <v>55.08</v>
      </c>
      <c r="T466" s="670">
        <v>23.22</v>
      </c>
      <c r="U466" s="670">
        <v>78.3</v>
      </c>
      <c r="V466" s="824">
        <v>100</v>
      </c>
      <c r="W466" s="824">
        <v>100</v>
      </c>
      <c r="X466" s="824" t="s">
        <v>3361</v>
      </c>
      <c r="Y466" s="824">
        <v>3</v>
      </c>
      <c r="Z466" s="824">
        <v>11</v>
      </c>
      <c r="AA466" s="824" t="s">
        <v>3483</v>
      </c>
      <c r="AB466" s="824">
        <v>60</v>
      </c>
      <c r="AC466" s="824"/>
      <c r="AD466" s="670">
        <v>22.77</v>
      </c>
      <c r="AE466" s="824">
        <v>60</v>
      </c>
      <c r="AF466" s="1042">
        <v>100</v>
      </c>
      <c r="AG466" s="1035" t="s">
        <v>3473</v>
      </c>
      <c r="AH466" s="824" t="s">
        <v>3362</v>
      </c>
      <c r="AI466" s="1036">
        <v>35</v>
      </c>
      <c r="AJ466" s="1043" t="s">
        <v>3474</v>
      </c>
      <c r="AK466" s="824" t="s">
        <v>3362</v>
      </c>
      <c r="AL466" s="1042">
        <v>30</v>
      </c>
      <c r="AM466" s="1035" t="s">
        <v>3353</v>
      </c>
      <c r="AN466" s="824" t="s">
        <v>3362</v>
      </c>
      <c r="AO466" s="1036">
        <v>5</v>
      </c>
      <c r="AP466" s="1043" t="s">
        <v>3475</v>
      </c>
      <c r="AQ466" s="824" t="s">
        <v>3362</v>
      </c>
      <c r="AR466" s="1042">
        <v>20</v>
      </c>
      <c r="AS466" s="1035" t="s">
        <v>3476</v>
      </c>
      <c r="AT466" s="824"/>
      <c r="AU466" s="1036">
        <v>10</v>
      </c>
      <c r="AV466" s="1043"/>
      <c r="AW466" s="824"/>
      <c r="AX466" s="1044"/>
      <c r="AY466" s="1038"/>
      <c r="AZ466" s="1038"/>
      <c r="BA466" s="1038"/>
      <c r="BB466" s="1038"/>
      <c r="BC466" s="1038"/>
      <c r="BD466" s="1038"/>
      <c r="BE466" s="1038"/>
      <c r="BF466" s="1038"/>
      <c r="BG466" s="1038"/>
    </row>
    <row r="467" spans="1:59" s="1039" customFormat="1" ht="49.95" customHeight="1" x14ac:dyDescent="0.25">
      <c r="A467" s="1033">
        <v>404</v>
      </c>
      <c r="B467" s="1033" t="s">
        <v>3352</v>
      </c>
      <c r="C467" s="824">
        <v>3</v>
      </c>
      <c r="D467" s="825" t="s">
        <v>3353</v>
      </c>
      <c r="E467" s="1033" t="s">
        <v>3373</v>
      </c>
      <c r="F467" s="824">
        <v>29875</v>
      </c>
      <c r="G467" s="1033" t="s">
        <v>3484</v>
      </c>
      <c r="H467" s="824">
        <v>2013</v>
      </c>
      <c r="I467" s="1033" t="s">
        <v>3485</v>
      </c>
      <c r="J467" s="669">
        <v>218364</v>
      </c>
      <c r="K467" s="824" t="s">
        <v>3432</v>
      </c>
      <c r="L467" s="1033" t="s">
        <v>3479</v>
      </c>
      <c r="M467" s="1033" t="s">
        <v>3480</v>
      </c>
      <c r="N467" s="1033" t="s">
        <v>3486</v>
      </c>
      <c r="O467" s="1033" t="s">
        <v>3487</v>
      </c>
      <c r="P467" s="824">
        <v>6589</v>
      </c>
      <c r="Q467" s="670">
        <v>4.01</v>
      </c>
      <c r="R467" s="670">
        <v>1.45</v>
      </c>
      <c r="S467" s="670">
        <v>2.2599999999999998</v>
      </c>
      <c r="T467" s="670">
        <v>0.8</v>
      </c>
      <c r="U467" s="670">
        <v>4.87</v>
      </c>
      <c r="V467" s="824">
        <v>50</v>
      </c>
      <c r="W467" s="824">
        <v>18.25</v>
      </c>
      <c r="X467" s="824" t="s">
        <v>3361</v>
      </c>
      <c r="Y467" s="824">
        <v>6</v>
      </c>
      <c r="Z467" s="824">
        <v>4</v>
      </c>
      <c r="AA467" s="824">
        <v>4</v>
      </c>
      <c r="AB467" s="824">
        <v>60</v>
      </c>
      <c r="AC467" s="824"/>
      <c r="AD467" s="670">
        <v>0.8</v>
      </c>
      <c r="AE467" s="824">
        <v>400</v>
      </c>
      <c r="AF467" s="1042">
        <v>70</v>
      </c>
      <c r="AG467" s="1035" t="s">
        <v>3353</v>
      </c>
      <c r="AH467" s="824" t="s">
        <v>3362</v>
      </c>
      <c r="AI467" s="1036">
        <v>50</v>
      </c>
      <c r="AJ467" s="1043"/>
      <c r="AK467" s="824"/>
      <c r="AL467" s="1042"/>
      <c r="AM467" s="1035"/>
      <c r="AN467" s="824"/>
      <c r="AO467" s="1036"/>
      <c r="AP467" s="1043"/>
      <c r="AQ467" s="824"/>
      <c r="AR467" s="1042"/>
      <c r="AS467" s="1035"/>
      <c r="AT467" s="824"/>
      <c r="AU467" s="1036"/>
      <c r="AV467" s="1043"/>
      <c r="AW467" s="824"/>
      <c r="AX467" s="1044"/>
      <c r="AY467" s="1047"/>
      <c r="AZ467" s="1038"/>
      <c r="BA467" s="1038"/>
      <c r="BB467" s="1038"/>
      <c r="BC467" s="1038"/>
      <c r="BD467" s="1038"/>
      <c r="BE467" s="1038"/>
      <c r="BF467" s="1038"/>
      <c r="BG467" s="1038"/>
    </row>
    <row r="468" spans="1:59" s="1039" customFormat="1" ht="49.95" customHeight="1" x14ac:dyDescent="0.25">
      <c r="A468" s="1033">
        <v>404</v>
      </c>
      <c r="B468" s="1033" t="s">
        <v>3352</v>
      </c>
      <c r="C468" s="824">
        <v>3</v>
      </c>
      <c r="D468" s="825" t="s">
        <v>3353</v>
      </c>
      <c r="E468" s="1033" t="s">
        <v>3409</v>
      </c>
      <c r="F468" s="824">
        <v>29164</v>
      </c>
      <c r="G468" s="1033" t="s">
        <v>3488</v>
      </c>
      <c r="H468" s="824">
        <v>2013</v>
      </c>
      <c r="I468" s="1033" t="s">
        <v>3489</v>
      </c>
      <c r="J468" s="669">
        <v>117942</v>
      </c>
      <c r="K468" s="824" t="s">
        <v>3432</v>
      </c>
      <c r="L468" s="1033" t="s">
        <v>3490</v>
      </c>
      <c r="M468" s="1033" t="s">
        <v>3491</v>
      </c>
      <c r="N468" s="1033" t="s">
        <v>3492</v>
      </c>
      <c r="O468" s="1033" t="s">
        <v>3493</v>
      </c>
      <c r="P468" s="824">
        <v>6592</v>
      </c>
      <c r="Q468" s="670">
        <v>18.66</v>
      </c>
      <c r="R468" s="670">
        <v>0</v>
      </c>
      <c r="S468" s="670">
        <v>4.8600000000000003</v>
      </c>
      <c r="T468" s="670">
        <v>23.84</v>
      </c>
      <c r="U468" s="670">
        <v>29.78</v>
      </c>
      <c r="V468" s="670">
        <v>50</v>
      </c>
      <c r="W468" s="670">
        <v>100</v>
      </c>
      <c r="X468" s="824" t="s">
        <v>3361</v>
      </c>
      <c r="Y468" s="824">
        <v>4</v>
      </c>
      <c r="Z468" s="824">
        <v>9</v>
      </c>
      <c r="AA468" s="824">
        <v>3</v>
      </c>
      <c r="AB468" s="824">
        <v>60</v>
      </c>
      <c r="AC468" s="824"/>
      <c r="AD468" s="824">
        <v>0</v>
      </c>
      <c r="AE468" s="824">
        <v>60</v>
      </c>
      <c r="AF468" s="1042">
        <v>50</v>
      </c>
      <c r="AG468" s="1035" t="s">
        <v>3353</v>
      </c>
      <c r="AH468" s="824" t="s">
        <v>3362</v>
      </c>
      <c r="AI468" s="1036">
        <v>50</v>
      </c>
      <c r="AJ468" s="1043" t="s">
        <v>3494</v>
      </c>
      <c r="AK468" s="824" t="s">
        <v>3362</v>
      </c>
      <c r="AL468" s="1042">
        <v>50</v>
      </c>
      <c r="AM468" s="1035"/>
      <c r="AN468" s="824"/>
      <c r="AO468" s="1036"/>
      <c r="AP468" s="1043"/>
      <c r="AQ468" s="824"/>
      <c r="AR468" s="1042"/>
      <c r="AS468" s="1035"/>
      <c r="AT468" s="824"/>
      <c r="AU468" s="1036"/>
      <c r="AV468" s="1043"/>
      <c r="AW468" s="824"/>
      <c r="AX468" s="1044"/>
      <c r="AY468" s="1047"/>
      <c r="AZ468" s="1038"/>
      <c r="BA468" s="1038"/>
      <c r="BB468" s="1038"/>
      <c r="BC468" s="1038"/>
      <c r="BD468" s="1038"/>
      <c r="BE468" s="1038"/>
      <c r="BF468" s="1038"/>
      <c r="BG468" s="1038"/>
    </row>
    <row r="469" spans="1:59" s="1039" customFormat="1" ht="49.95" customHeight="1" x14ac:dyDescent="0.25">
      <c r="A469" s="1033">
        <v>404</v>
      </c>
      <c r="B469" s="1033" t="s">
        <v>3352</v>
      </c>
      <c r="C469" s="824">
        <v>3</v>
      </c>
      <c r="D469" s="825" t="s">
        <v>3353</v>
      </c>
      <c r="E469" s="1033" t="s">
        <v>3373</v>
      </c>
      <c r="F469" s="824">
        <v>29875</v>
      </c>
      <c r="G469" s="1033" t="s">
        <v>3495</v>
      </c>
      <c r="H469" s="824">
        <v>2015</v>
      </c>
      <c r="I469" s="1033" t="s">
        <v>3496</v>
      </c>
      <c r="J469" s="669">
        <v>153616</v>
      </c>
      <c r="K469" s="824" t="s">
        <v>648</v>
      </c>
      <c r="L469" s="1033" t="s">
        <v>3497</v>
      </c>
      <c r="M469" s="1033" t="s">
        <v>3498</v>
      </c>
      <c r="N469" s="1033" t="s">
        <v>3499</v>
      </c>
      <c r="O469" s="1033" t="s">
        <v>3500</v>
      </c>
      <c r="P469" s="824">
        <v>6768</v>
      </c>
      <c r="Q469" s="670">
        <v>15.84</v>
      </c>
      <c r="R469" s="670">
        <v>5.24</v>
      </c>
      <c r="S469" s="670">
        <v>8.5299999999999994</v>
      </c>
      <c r="T469" s="670">
        <v>12.39</v>
      </c>
      <c r="U469" s="670">
        <v>28.25</v>
      </c>
      <c r="V469" s="670">
        <v>50</v>
      </c>
      <c r="W469" s="670">
        <v>100</v>
      </c>
      <c r="X469" s="824" t="s">
        <v>3361</v>
      </c>
      <c r="Y469" s="824">
        <v>4</v>
      </c>
      <c r="Z469" s="824">
        <v>6</v>
      </c>
      <c r="AA469" s="824">
        <v>3.5</v>
      </c>
      <c r="AB469" s="824">
        <v>60</v>
      </c>
      <c r="AC469" s="824">
        <v>1</v>
      </c>
      <c r="AD469" s="670">
        <v>18.510000000000002</v>
      </c>
      <c r="AE469" s="824">
        <v>60</v>
      </c>
      <c r="AF469" s="1042">
        <v>0</v>
      </c>
      <c r="AG469" s="1035" t="s">
        <v>3353</v>
      </c>
      <c r="AH469" s="824" t="s">
        <v>3362</v>
      </c>
      <c r="AI469" s="1036">
        <v>33</v>
      </c>
      <c r="AJ469" s="1043" t="s">
        <v>3378</v>
      </c>
      <c r="AK469" s="824" t="s">
        <v>3362</v>
      </c>
      <c r="AL469" s="1042">
        <v>33</v>
      </c>
      <c r="AM469" s="1035" t="s">
        <v>3501</v>
      </c>
      <c r="AN469" s="824">
        <v>33</v>
      </c>
      <c r="AO469" s="1036"/>
      <c r="AP469" s="1043"/>
      <c r="AQ469" s="824"/>
      <c r="AR469" s="1042"/>
      <c r="AS469" s="1035"/>
      <c r="AT469" s="824"/>
      <c r="AU469" s="1036"/>
      <c r="AV469" s="1043"/>
      <c r="AW469" s="824"/>
      <c r="AX469" s="1044"/>
      <c r="AY469" s="1038"/>
      <c r="AZ469" s="1038"/>
      <c r="BA469" s="1038"/>
      <c r="BB469" s="1038"/>
      <c r="BC469" s="1038"/>
      <c r="BD469" s="1038"/>
      <c r="BE469" s="1038"/>
      <c r="BF469" s="1038"/>
      <c r="BG469" s="1038"/>
    </row>
    <row r="470" spans="1:59" s="1039" customFormat="1" ht="49.95" customHeight="1" x14ac:dyDescent="0.25">
      <c r="A470" s="1033">
        <v>404</v>
      </c>
      <c r="B470" s="1033" t="s">
        <v>3352</v>
      </c>
      <c r="C470" s="824">
        <v>3</v>
      </c>
      <c r="D470" s="825" t="s">
        <v>3353</v>
      </c>
      <c r="E470" s="1033" t="s">
        <v>3363</v>
      </c>
      <c r="F470" s="824">
        <v>21137</v>
      </c>
      <c r="G470" s="1033" t="s">
        <v>3502</v>
      </c>
      <c r="H470" s="824">
        <v>2016</v>
      </c>
      <c r="I470" s="1033" t="s">
        <v>3503</v>
      </c>
      <c r="J470" s="669">
        <v>21038.54</v>
      </c>
      <c r="K470" s="824" t="s">
        <v>648</v>
      </c>
      <c r="L470" s="1033" t="s">
        <v>3366</v>
      </c>
      <c r="M470" s="1033" t="s">
        <v>3367</v>
      </c>
      <c r="N470" s="1012" t="s">
        <v>3504</v>
      </c>
      <c r="O470" s="1033" t="s">
        <v>3505</v>
      </c>
      <c r="P470" s="824">
        <v>6816</v>
      </c>
      <c r="Q470" s="670">
        <v>2.44</v>
      </c>
      <c r="R470" s="670">
        <v>1.44</v>
      </c>
      <c r="S470" s="670">
        <v>1</v>
      </c>
      <c r="T470" s="670">
        <v>17.59</v>
      </c>
      <c r="U470" s="670">
        <v>20.03</v>
      </c>
      <c r="V470" s="670">
        <v>100</v>
      </c>
      <c r="W470" s="670">
        <v>88.33</v>
      </c>
      <c r="X470" s="824" t="s">
        <v>3361</v>
      </c>
      <c r="Y470" s="824">
        <v>6</v>
      </c>
      <c r="Z470" s="824">
        <v>3</v>
      </c>
      <c r="AA470" s="824">
        <v>3</v>
      </c>
      <c r="AB470" s="824">
        <v>32</v>
      </c>
      <c r="AC470" s="824">
        <v>2</v>
      </c>
      <c r="AD470" s="824">
        <v>17.59</v>
      </c>
      <c r="AE470" s="824">
        <v>60</v>
      </c>
      <c r="AF470" s="1042">
        <v>100</v>
      </c>
      <c r="AG470" s="1035" t="s">
        <v>3353</v>
      </c>
      <c r="AH470" s="824" t="s">
        <v>3362</v>
      </c>
      <c r="AI470" s="1036">
        <v>15</v>
      </c>
      <c r="AJ470" s="1035" t="s">
        <v>3370</v>
      </c>
      <c r="AK470" s="824" t="s">
        <v>3362</v>
      </c>
      <c r="AL470" s="1036">
        <v>50</v>
      </c>
      <c r="AM470" s="1043" t="s">
        <v>3371</v>
      </c>
      <c r="AN470" s="824" t="s">
        <v>3362</v>
      </c>
      <c r="AO470" s="1042">
        <v>25</v>
      </c>
      <c r="AP470" s="367" t="s">
        <v>3372</v>
      </c>
      <c r="AQ470" s="368" t="s">
        <v>3362</v>
      </c>
      <c r="AR470" s="1036">
        <v>10</v>
      </c>
      <c r="AS470" s="1035"/>
      <c r="AT470" s="824"/>
      <c r="AU470" s="1036"/>
      <c r="AV470" s="1043"/>
      <c r="AW470" s="824"/>
      <c r="AX470" s="1044"/>
      <c r="AY470" s="1038"/>
      <c r="AZ470" s="1038"/>
      <c r="BA470" s="1038"/>
      <c r="BB470" s="1038"/>
      <c r="BC470" s="1038"/>
      <c r="BD470" s="1038"/>
      <c r="BE470" s="1038"/>
      <c r="BF470" s="1038"/>
      <c r="BG470" s="1038"/>
    </row>
    <row r="471" spans="1:59" s="1039" customFormat="1" ht="49.95" customHeight="1" x14ac:dyDescent="0.25">
      <c r="A471" s="1033">
        <v>404</v>
      </c>
      <c r="B471" s="1033" t="s">
        <v>3352</v>
      </c>
      <c r="C471" s="824">
        <v>3</v>
      </c>
      <c r="D471" s="825" t="s">
        <v>3353</v>
      </c>
      <c r="E471" s="1033" t="s">
        <v>3506</v>
      </c>
      <c r="F471" s="1045">
        <v>25448</v>
      </c>
      <c r="G471" s="1048" t="s">
        <v>3507</v>
      </c>
      <c r="H471" s="824">
        <v>2016</v>
      </c>
      <c r="I471" s="1033" t="s">
        <v>3508</v>
      </c>
      <c r="J471" s="669">
        <v>27672.12</v>
      </c>
      <c r="K471" s="824" t="s">
        <v>648</v>
      </c>
      <c r="L471" s="1033" t="s">
        <v>3509</v>
      </c>
      <c r="M471" s="1033" t="s">
        <v>3480</v>
      </c>
      <c r="N471" s="1033" t="s">
        <v>3510</v>
      </c>
      <c r="O471" s="1033" t="s">
        <v>3511</v>
      </c>
      <c r="P471" s="824">
        <v>6833</v>
      </c>
      <c r="Q471" s="670">
        <v>18.07</v>
      </c>
      <c r="R471" s="670">
        <v>0.47</v>
      </c>
      <c r="S471" s="670">
        <v>2.96</v>
      </c>
      <c r="T471" s="670">
        <v>26.69</v>
      </c>
      <c r="U471" s="670">
        <v>30.12</v>
      </c>
      <c r="V471" s="670">
        <v>70</v>
      </c>
      <c r="W471" s="670">
        <v>85</v>
      </c>
      <c r="X471" s="1390" t="s">
        <v>3512</v>
      </c>
      <c r="Y471" s="824">
        <v>3</v>
      </c>
      <c r="Z471" s="824">
        <v>4</v>
      </c>
      <c r="AA471" s="824">
        <v>4</v>
      </c>
      <c r="AB471" s="824">
        <v>32</v>
      </c>
      <c r="AC471" s="824">
        <v>3</v>
      </c>
      <c r="AD471" s="824">
        <v>26.69</v>
      </c>
      <c r="AE471" s="824">
        <v>60</v>
      </c>
      <c r="AF471" s="1042">
        <v>70</v>
      </c>
      <c r="AG471" s="1035" t="s">
        <v>3513</v>
      </c>
      <c r="AH471" s="824" t="s">
        <v>3362</v>
      </c>
      <c r="AI471" s="1036">
        <v>30</v>
      </c>
      <c r="AJ471" s="1043" t="s">
        <v>3514</v>
      </c>
      <c r="AK471" s="824" t="s">
        <v>3362</v>
      </c>
      <c r="AL471" s="1042">
        <v>40</v>
      </c>
      <c r="AM471" s="1035" t="s">
        <v>3515</v>
      </c>
      <c r="AN471" s="824" t="s">
        <v>3362</v>
      </c>
      <c r="AO471" s="1036">
        <v>20</v>
      </c>
      <c r="AP471" s="1043" t="s">
        <v>3353</v>
      </c>
      <c r="AQ471" s="824" t="s">
        <v>3362</v>
      </c>
      <c r="AR471" s="1042">
        <v>10</v>
      </c>
      <c r="AS471" s="1035"/>
      <c r="AT471" s="824"/>
      <c r="AU471" s="1036"/>
      <c r="AV471" s="1043"/>
      <c r="AW471" s="824"/>
      <c r="AX471" s="1044"/>
      <c r="AY471" s="1038"/>
      <c r="AZ471" s="1038"/>
      <c r="BA471" s="1038"/>
      <c r="BB471" s="1038"/>
      <c r="BC471" s="1038"/>
      <c r="BD471" s="1038"/>
      <c r="BE471" s="1038"/>
      <c r="BF471" s="1038"/>
      <c r="BG471" s="1038"/>
    </row>
    <row r="472" spans="1:59" s="1039" customFormat="1" ht="49.95" customHeight="1" x14ac:dyDescent="0.25">
      <c r="A472" s="1033">
        <v>404</v>
      </c>
      <c r="B472" s="1033" t="s">
        <v>3352</v>
      </c>
      <c r="C472" s="824">
        <v>3</v>
      </c>
      <c r="D472" s="825" t="s">
        <v>3353</v>
      </c>
      <c r="E472" s="1033" t="s">
        <v>3363</v>
      </c>
      <c r="F472" s="824">
        <v>21337</v>
      </c>
      <c r="G472" s="1033" t="s">
        <v>3516</v>
      </c>
      <c r="H472" s="824">
        <v>2016</v>
      </c>
      <c r="I472" s="1033" t="s">
        <v>3517</v>
      </c>
      <c r="J472" s="669">
        <v>93909.8</v>
      </c>
      <c r="K472" s="824" t="s">
        <v>648</v>
      </c>
      <c r="L472" s="1033" t="s">
        <v>3388</v>
      </c>
      <c r="M472" s="1033" t="s">
        <v>3389</v>
      </c>
      <c r="N472" s="1033" t="s">
        <v>3518</v>
      </c>
      <c r="O472" s="1033" t="s">
        <v>3519</v>
      </c>
      <c r="P472" s="824">
        <v>6835</v>
      </c>
      <c r="Q472" s="670">
        <v>26.91</v>
      </c>
      <c r="R472" s="670">
        <v>13.95</v>
      </c>
      <c r="S472" s="670">
        <v>12.96</v>
      </c>
      <c r="T472" s="670">
        <v>7.08</v>
      </c>
      <c r="U472" s="670">
        <v>41.06</v>
      </c>
      <c r="V472" s="670">
        <v>100</v>
      </c>
      <c r="W472" s="670">
        <v>85</v>
      </c>
      <c r="X472" s="824" t="s">
        <v>3361</v>
      </c>
      <c r="Y472" s="824">
        <v>3</v>
      </c>
      <c r="Z472" s="824">
        <v>11</v>
      </c>
      <c r="AA472" s="824">
        <v>4</v>
      </c>
      <c r="AB472" s="824">
        <v>32</v>
      </c>
      <c r="AC472" s="824">
        <v>2</v>
      </c>
      <c r="AD472" s="670">
        <v>14.15</v>
      </c>
      <c r="AE472" s="824">
        <v>60</v>
      </c>
      <c r="AF472" s="1042">
        <v>50</v>
      </c>
      <c r="AG472" s="1035" t="s">
        <v>3353</v>
      </c>
      <c r="AH472" s="824" t="s">
        <v>3362</v>
      </c>
      <c r="AI472" s="1036">
        <v>10</v>
      </c>
      <c r="AJ472" s="1035" t="s">
        <v>3370</v>
      </c>
      <c r="AK472" s="824" t="s">
        <v>3362</v>
      </c>
      <c r="AL472" s="1036">
        <v>50</v>
      </c>
      <c r="AM472" s="1043" t="s">
        <v>3371</v>
      </c>
      <c r="AN472" s="824" t="s">
        <v>3362</v>
      </c>
      <c r="AO472" s="1042">
        <v>25</v>
      </c>
      <c r="AP472" s="367" t="s">
        <v>3372</v>
      </c>
      <c r="AQ472" s="368" t="s">
        <v>3362</v>
      </c>
      <c r="AR472" s="1036">
        <v>10</v>
      </c>
      <c r="AS472" s="367" t="s">
        <v>3520</v>
      </c>
      <c r="AT472" s="368" t="s">
        <v>3362</v>
      </c>
      <c r="AU472" s="1036">
        <v>5</v>
      </c>
      <c r="AV472" s="1043"/>
      <c r="AW472" s="824"/>
      <c r="AX472" s="1044"/>
      <c r="AY472" s="1038"/>
      <c r="AZ472" s="1038"/>
      <c r="BA472" s="1038"/>
      <c r="BB472" s="1038"/>
      <c r="BC472" s="1038"/>
      <c r="BD472" s="1038"/>
      <c r="BE472" s="1038"/>
      <c r="BF472" s="1038"/>
      <c r="BG472" s="1038"/>
    </row>
    <row r="473" spans="1:59" s="1039" customFormat="1" ht="49.95" customHeight="1" x14ac:dyDescent="0.25">
      <c r="A473" s="1033">
        <v>404</v>
      </c>
      <c r="B473" s="1033" t="s">
        <v>3352</v>
      </c>
      <c r="C473" s="824">
        <v>3</v>
      </c>
      <c r="D473" s="825" t="s">
        <v>3353</v>
      </c>
      <c r="E473" s="1033" t="s">
        <v>3521</v>
      </c>
      <c r="F473" s="824">
        <v>29428</v>
      </c>
      <c r="G473" s="1033" t="s">
        <v>3522</v>
      </c>
      <c r="H473" s="824">
        <v>2017</v>
      </c>
      <c r="I473" s="1033" t="s">
        <v>3523</v>
      </c>
      <c r="J473" s="669">
        <v>56845</v>
      </c>
      <c r="K473" s="824" t="s">
        <v>648</v>
      </c>
      <c r="L473" s="1033" t="s">
        <v>3524</v>
      </c>
      <c r="M473" s="1033" t="s">
        <v>3525</v>
      </c>
      <c r="N473" s="1033" t="s">
        <v>3526</v>
      </c>
      <c r="O473" s="1033" t="s">
        <v>3527</v>
      </c>
      <c r="P473" s="824">
        <v>6853</v>
      </c>
      <c r="Q473" s="670">
        <v>16.059999999999999</v>
      </c>
      <c r="R473" s="670">
        <v>10.89</v>
      </c>
      <c r="S473" s="670">
        <v>5.17</v>
      </c>
      <c r="T473" s="670">
        <v>48.04</v>
      </c>
      <c r="U473" s="670">
        <v>64.099999999999994</v>
      </c>
      <c r="V473" s="670">
        <v>60</v>
      </c>
      <c r="W473" s="670">
        <v>71.67</v>
      </c>
      <c r="X473" s="824" t="s">
        <v>3361</v>
      </c>
      <c r="Y473" s="824">
        <v>3</v>
      </c>
      <c r="Z473" s="824">
        <v>10</v>
      </c>
      <c r="AA473" s="824">
        <v>4</v>
      </c>
      <c r="AB473" s="824">
        <v>44</v>
      </c>
      <c r="AC473" s="824">
        <v>4</v>
      </c>
      <c r="AD473" s="824">
        <v>48.04</v>
      </c>
      <c r="AE473" s="824">
        <v>60</v>
      </c>
      <c r="AF473" s="1042">
        <v>50</v>
      </c>
      <c r="AG473" s="1035" t="s">
        <v>3353</v>
      </c>
      <c r="AH473" s="824" t="s">
        <v>3362</v>
      </c>
      <c r="AI473" s="1036">
        <v>100</v>
      </c>
      <c r="AJ473" s="1043"/>
      <c r="AK473" s="824"/>
      <c r="AL473" s="1042"/>
      <c r="AM473" s="1035"/>
      <c r="AN473" s="824"/>
      <c r="AO473" s="1036"/>
      <c r="AP473" s="1043"/>
      <c r="AQ473" s="824"/>
      <c r="AR473" s="1042"/>
      <c r="AS473" s="1035"/>
      <c r="AT473" s="824"/>
      <c r="AU473" s="1036"/>
      <c r="AV473" s="1043"/>
      <c r="AW473" s="824"/>
      <c r="AX473" s="1044"/>
      <c r="AY473" s="1038"/>
      <c r="AZ473" s="1038"/>
      <c r="BA473" s="1038"/>
      <c r="BB473" s="1038"/>
      <c r="BC473" s="1038"/>
      <c r="BD473" s="1038"/>
      <c r="BE473" s="1038"/>
      <c r="BF473" s="1038"/>
      <c r="BG473" s="1038"/>
    </row>
    <row r="474" spans="1:59" s="1039" customFormat="1" ht="49.95" customHeight="1" x14ac:dyDescent="0.25">
      <c r="A474" s="1033">
        <v>404</v>
      </c>
      <c r="B474" s="1033" t="s">
        <v>3352</v>
      </c>
      <c r="C474" s="824">
        <v>3</v>
      </c>
      <c r="D474" s="825" t="s">
        <v>3353</v>
      </c>
      <c r="E474" s="1033" t="s">
        <v>1789</v>
      </c>
      <c r="F474" s="824">
        <v>15493</v>
      </c>
      <c r="G474" s="1033" t="s">
        <v>3528</v>
      </c>
      <c r="H474" s="824">
        <v>2017</v>
      </c>
      <c r="I474" s="1033" t="s">
        <v>3529</v>
      </c>
      <c r="J474" s="669">
        <v>54428.91</v>
      </c>
      <c r="K474" s="824" t="s">
        <v>648</v>
      </c>
      <c r="L474" s="1033" t="s">
        <v>3394</v>
      </c>
      <c r="M474" s="1033" t="s">
        <v>3395</v>
      </c>
      <c r="N474" s="1033" t="s">
        <v>3530</v>
      </c>
      <c r="O474" s="1033" t="s">
        <v>3531</v>
      </c>
      <c r="P474" s="824">
        <v>6855</v>
      </c>
      <c r="Q474" s="670">
        <v>118.05</v>
      </c>
      <c r="R474" s="670">
        <v>43.94</v>
      </c>
      <c r="S474" s="670">
        <v>20.83</v>
      </c>
      <c r="T474" s="670">
        <v>53.29</v>
      </c>
      <c r="U474" s="670">
        <v>118.05</v>
      </c>
      <c r="V474" s="670">
        <v>100</v>
      </c>
      <c r="W474" s="670">
        <v>71.67</v>
      </c>
      <c r="X474" s="824" t="s">
        <v>3361</v>
      </c>
      <c r="Y474" s="824">
        <v>6</v>
      </c>
      <c r="Z474" s="824">
        <v>4</v>
      </c>
      <c r="AA474" s="824">
        <v>8</v>
      </c>
      <c r="AB474" s="824">
        <v>3</v>
      </c>
      <c r="AC474" s="824">
        <v>5</v>
      </c>
      <c r="AD474" s="824">
        <v>53.29</v>
      </c>
      <c r="AE474" s="824">
        <v>60</v>
      </c>
      <c r="AF474" s="1042">
        <v>100</v>
      </c>
      <c r="AG474" s="1035" t="s">
        <v>3353</v>
      </c>
      <c r="AH474" s="824" t="s">
        <v>3362</v>
      </c>
      <c r="AI474" s="1036">
        <v>75</v>
      </c>
      <c r="AJ474" s="1043" t="s">
        <v>3398</v>
      </c>
      <c r="AK474" s="824" t="s">
        <v>3362</v>
      </c>
      <c r="AL474" s="1042">
        <v>100</v>
      </c>
      <c r="AM474" s="1035"/>
      <c r="AN474" s="824"/>
      <c r="AO474" s="1036"/>
      <c r="AP474" s="1043"/>
      <c r="AQ474" s="824"/>
      <c r="AR474" s="1042"/>
      <c r="AS474" s="1035"/>
      <c r="AT474" s="824"/>
      <c r="AU474" s="1036"/>
      <c r="AV474" s="1043"/>
      <c r="AW474" s="824"/>
      <c r="AX474" s="1044"/>
      <c r="AY474" s="1038"/>
      <c r="AZ474" s="1038"/>
      <c r="BA474" s="1038"/>
      <c r="BB474" s="1038"/>
      <c r="BC474" s="1038"/>
      <c r="BD474" s="1038"/>
      <c r="BE474" s="1038"/>
      <c r="BF474" s="1038"/>
      <c r="BG474" s="1038"/>
    </row>
    <row r="475" spans="1:59" s="1039" customFormat="1" ht="49.95" customHeight="1" x14ac:dyDescent="0.25">
      <c r="A475" s="1033">
        <v>404</v>
      </c>
      <c r="B475" s="1033" t="s">
        <v>3352</v>
      </c>
      <c r="C475" s="824">
        <v>3</v>
      </c>
      <c r="D475" s="825" t="s">
        <v>3353</v>
      </c>
      <c r="E475" s="1033" t="s">
        <v>3363</v>
      </c>
      <c r="F475" s="824">
        <v>21337</v>
      </c>
      <c r="G475" s="1033" t="s">
        <v>3532</v>
      </c>
      <c r="H475" s="824">
        <v>2017</v>
      </c>
      <c r="I475" s="1033" t="s">
        <v>3533</v>
      </c>
      <c r="J475" s="669">
        <v>29861.32</v>
      </c>
      <c r="K475" s="824" t="s">
        <v>648</v>
      </c>
      <c r="L475" s="1033" t="s">
        <v>3388</v>
      </c>
      <c r="M475" s="1033" t="s">
        <v>3389</v>
      </c>
      <c r="N475" s="1033" t="s">
        <v>3534</v>
      </c>
      <c r="O475" s="1033" t="s">
        <v>3535</v>
      </c>
      <c r="P475" s="824">
        <v>6878</v>
      </c>
      <c r="Q475" s="670">
        <v>5.37</v>
      </c>
      <c r="R475" s="670">
        <v>2.87</v>
      </c>
      <c r="S475" s="670">
        <v>2.5</v>
      </c>
      <c r="T475" s="670">
        <v>4.4000000000000004</v>
      </c>
      <c r="U475" s="670">
        <v>9.77</v>
      </c>
      <c r="V475" s="670">
        <v>100</v>
      </c>
      <c r="W475" s="670">
        <v>76.67</v>
      </c>
      <c r="X475" s="824" t="s">
        <v>3361</v>
      </c>
      <c r="Y475" s="824">
        <v>3</v>
      </c>
      <c r="Z475" s="824">
        <v>11</v>
      </c>
      <c r="AA475" s="824">
        <v>3</v>
      </c>
      <c r="AB475" s="824">
        <v>32</v>
      </c>
      <c r="AC475" s="824">
        <v>6</v>
      </c>
      <c r="AD475" s="824">
        <v>17.59</v>
      </c>
      <c r="AE475" s="824">
        <v>60</v>
      </c>
      <c r="AF475" s="1042">
        <v>100</v>
      </c>
      <c r="AG475" s="1035" t="s">
        <v>3353</v>
      </c>
      <c r="AH475" s="824" t="s">
        <v>3362</v>
      </c>
      <c r="AI475" s="1036">
        <v>10</v>
      </c>
      <c r="AJ475" s="1043" t="s">
        <v>3385</v>
      </c>
      <c r="AK475" s="824" t="s">
        <v>3362</v>
      </c>
      <c r="AL475" s="1042">
        <v>80</v>
      </c>
      <c r="AM475" s="1035" t="s">
        <v>3520</v>
      </c>
      <c r="AN475" s="824" t="s">
        <v>3362</v>
      </c>
      <c r="AO475" s="1036">
        <v>10</v>
      </c>
      <c r="AP475" s="1043"/>
      <c r="AQ475" s="824"/>
      <c r="AR475" s="1042"/>
      <c r="AS475" s="1035"/>
      <c r="AT475" s="824"/>
      <c r="AU475" s="1036"/>
      <c r="AV475" s="1043"/>
      <c r="AW475" s="824"/>
      <c r="AX475" s="1044"/>
      <c r="AY475" s="1038"/>
      <c r="AZ475" s="1038"/>
      <c r="BA475" s="1038"/>
      <c r="BB475" s="1038"/>
      <c r="BC475" s="1038"/>
      <c r="BD475" s="1038"/>
      <c r="BE475" s="1038"/>
      <c r="BF475" s="1038"/>
      <c r="BG475" s="1038"/>
    </row>
    <row r="476" spans="1:59" s="1039" customFormat="1" ht="49.95" customHeight="1" x14ac:dyDescent="0.25">
      <c r="A476" s="1033">
        <v>404</v>
      </c>
      <c r="B476" s="1033" t="s">
        <v>3352</v>
      </c>
      <c r="C476" s="824">
        <v>3</v>
      </c>
      <c r="D476" s="825" t="s">
        <v>3353</v>
      </c>
      <c r="E476" s="1033" t="s">
        <v>3506</v>
      </c>
      <c r="F476" s="1045">
        <v>23448</v>
      </c>
      <c r="G476" s="1033" t="s">
        <v>3536</v>
      </c>
      <c r="H476" s="824">
        <v>2018</v>
      </c>
      <c r="I476" s="1033" t="s">
        <v>3537</v>
      </c>
      <c r="J476" s="669">
        <v>27194.41</v>
      </c>
      <c r="K476" s="824" t="s">
        <v>779</v>
      </c>
      <c r="L476" s="1033" t="s">
        <v>3538</v>
      </c>
      <c r="M476" s="1033" t="s">
        <v>3539</v>
      </c>
      <c r="N476" s="1033" t="s">
        <v>3540</v>
      </c>
      <c r="O476" s="1033" t="s">
        <v>3541</v>
      </c>
      <c r="P476" s="824">
        <v>6951</v>
      </c>
      <c r="Q476" s="670">
        <v>17.09</v>
      </c>
      <c r="R476" s="670">
        <v>1.37</v>
      </c>
      <c r="S476" s="670">
        <v>0.42</v>
      </c>
      <c r="T476" s="670">
        <v>26.69</v>
      </c>
      <c r="U476" s="670">
        <v>28.48</v>
      </c>
      <c r="V476" s="670">
        <v>300</v>
      </c>
      <c r="W476" s="670">
        <v>46.67</v>
      </c>
      <c r="X476" s="1390" t="s">
        <v>3512</v>
      </c>
      <c r="Y476" s="824">
        <v>6</v>
      </c>
      <c r="Z476" s="824">
        <v>1</v>
      </c>
      <c r="AA476" s="824">
        <v>5</v>
      </c>
      <c r="AB476" s="824">
        <v>25</v>
      </c>
      <c r="AC476" s="824">
        <v>1</v>
      </c>
      <c r="AD476" s="824">
        <v>26.69</v>
      </c>
      <c r="AE476" s="824">
        <v>60</v>
      </c>
      <c r="AF476" s="1042">
        <v>300</v>
      </c>
      <c r="AG476" s="1035" t="s">
        <v>3542</v>
      </c>
      <c r="AH476" s="824" t="s">
        <v>3362</v>
      </c>
      <c r="AI476" s="1036">
        <v>100</v>
      </c>
      <c r="AJ476" s="1043"/>
      <c r="AK476" s="824"/>
      <c r="AL476" s="1042"/>
      <c r="AM476" s="1035"/>
      <c r="AN476" s="824"/>
      <c r="AO476" s="1036"/>
      <c r="AP476" s="1043"/>
      <c r="AQ476" s="824"/>
      <c r="AR476" s="1042"/>
      <c r="AS476" s="1035"/>
      <c r="AT476" s="824"/>
      <c r="AU476" s="1036"/>
      <c r="AV476" s="1043"/>
      <c r="AW476" s="824"/>
      <c r="AX476" s="1044"/>
      <c r="AY476" s="1038"/>
      <c r="AZ476" s="1038"/>
      <c r="BA476" s="1038"/>
      <c r="BB476" s="1038"/>
      <c r="BC476" s="1038"/>
      <c r="BD476" s="1038"/>
      <c r="BE476" s="1038"/>
      <c r="BF476" s="1038"/>
      <c r="BG476" s="1038"/>
    </row>
    <row r="477" spans="1:59" s="1039" customFormat="1" ht="49.95" customHeight="1" x14ac:dyDescent="0.25">
      <c r="A477" s="1033">
        <v>404</v>
      </c>
      <c r="B477" s="1033" t="s">
        <v>3352</v>
      </c>
      <c r="C477" s="824">
        <v>3</v>
      </c>
      <c r="D477" s="825" t="s">
        <v>3353</v>
      </c>
      <c r="E477" s="1033" t="s">
        <v>3506</v>
      </c>
      <c r="F477" s="1049">
        <v>23448</v>
      </c>
      <c r="G477" s="1033" t="s">
        <v>3536</v>
      </c>
      <c r="H477" s="824">
        <v>2018</v>
      </c>
      <c r="I477" s="1033" t="s">
        <v>3537</v>
      </c>
      <c r="J477" s="669">
        <v>27194.41</v>
      </c>
      <c r="K477" s="824" t="s">
        <v>779</v>
      </c>
      <c r="L477" s="1033" t="s">
        <v>3538</v>
      </c>
      <c r="M477" s="1033" t="s">
        <v>3539</v>
      </c>
      <c r="N477" s="1033" t="s">
        <v>3540</v>
      </c>
      <c r="O477" s="1033" t="s">
        <v>3541</v>
      </c>
      <c r="P477" s="824">
        <v>6952</v>
      </c>
      <c r="Q477" s="670">
        <v>17.09</v>
      </c>
      <c r="R477" s="670">
        <v>1.37</v>
      </c>
      <c r="S477" s="670">
        <v>0.42</v>
      </c>
      <c r="T477" s="670">
        <v>26.69</v>
      </c>
      <c r="U477" s="670">
        <v>28.48</v>
      </c>
      <c r="V477" s="670">
        <v>300</v>
      </c>
      <c r="W477" s="670">
        <v>46.67</v>
      </c>
      <c r="X477" s="1390" t="s">
        <v>3512</v>
      </c>
      <c r="Y477" s="824">
        <v>6</v>
      </c>
      <c r="Z477" s="824">
        <v>1</v>
      </c>
      <c r="AA477" s="824">
        <v>5</v>
      </c>
      <c r="AB477" s="824">
        <v>25</v>
      </c>
      <c r="AC477" s="824">
        <v>1</v>
      </c>
      <c r="AD477" s="824">
        <v>26.69</v>
      </c>
      <c r="AE477" s="824">
        <v>60</v>
      </c>
      <c r="AF477" s="1042">
        <v>300</v>
      </c>
      <c r="AG477" s="1035" t="s">
        <v>3542</v>
      </c>
      <c r="AH477" s="824" t="s">
        <v>3362</v>
      </c>
      <c r="AI477" s="1036">
        <v>100</v>
      </c>
      <c r="AJ477" s="1043"/>
      <c r="AK477" s="824"/>
      <c r="AL477" s="1042"/>
      <c r="AM477" s="1035"/>
      <c r="AN477" s="824"/>
      <c r="AO477" s="1036"/>
      <c r="AP477" s="1043"/>
      <c r="AQ477" s="824"/>
      <c r="AR477" s="1042"/>
      <c r="AS477" s="1035"/>
      <c r="AT477" s="824"/>
      <c r="AU477" s="1036"/>
      <c r="AV477" s="1043"/>
      <c r="AW477" s="824"/>
      <c r="AX477" s="1044"/>
      <c r="AY477" s="1038"/>
      <c r="AZ477" s="1038"/>
      <c r="BA477" s="1038"/>
      <c r="BB477" s="1038"/>
      <c r="BC477" s="1038"/>
      <c r="BD477" s="1038"/>
      <c r="BE477" s="1038"/>
      <c r="BF477" s="1038"/>
      <c r="BG477" s="1038"/>
    </row>
    <row r="478" spans="1:59" s="1039" customFormat="1" ht="49.95" customHeight="1" x14ac:dyDescent="0.25">
      <c r="A478" s="1033">
        <v>404</v>
      </c>
      <c r="B478" s="1033" t="s">
        <v>3352</v>
      </c>
      <c r="C478" s="824">
        <v>3</v>
      </c>
      <c r="D478" s="825" t="s">
        <v>3353</v>
      </c>
      <c r="E478" s="1033" t="s">
        <v>3409</v>
      </c>
      <c r="F478" s="824">
        <v>29164</v>
      </c>
      <c r="G478" s="1033" t="s">
        <v>3543</v>
      </c>
      <c r="H478" s="824">
        <v>2019</v>
      </c>
      <c r="I478" s="1033" t="s">
        <v>3544</v>
      </c>
      <c r="J478" s="669">
        <v>122594.14</v>
      </c>
      <c r="K478" s="824" t="s">
        <v>779</v>
      </c>
      <c r="L478" s="1033" t="s">
        <v>3545</v>
      </c>
      <c r="M478" s="1033" t="s">
        <v>3546</v>
      </c>
      <c r="N478" s="1033" t="s">
        <v>3547</v>
      </c>
      <c r="O478" s="1033"/>
      <c r="P478" s="824">
        <v>7184</v>
      </c>
      <c r="Q478" s="824">
        <v>1.67</v>
      </c>
      <c r="R478" s="824"/>
      <c r="S478" s="824">
        <v>1.67</v>
      </c>
      <c r="T478" s="824">
        <v>1.67</v>
      </c>
      <c r="U478" s="824"/>
      <c r="V478" s="824">
        <v>25</v>
      </c>
      <c r="W478" s="824">
        <v>25</v>
      </c>
      <c r="X478" s="824" t="s">
        <v>3361</v>
      </c>
      <c r="Y478" s="824">
        <v>4</v>
      </c>
      <c r="Z478" s="824">
        <v>9</v>
      </c>
      <c r="AA478" s="824">
        <v>3</v>
      </c>
      <c r="AB478" s="824">
        <v>7</v>
      </c>
      <c r="AC478" s="824">
        <v>4</v>
      </c>
      <c r="AD478" s="824"/>
      <c r="AE478" s="824">
        <v>60</v>
      </c>
      <c r="AF478" s="1042">
        <v>25</v>
      </c>
      <c r="AG478" s="1035" t="s">
        <v>3353</v>
      </c>
      <c r="AH478" s="824" t="s">
        <v>3362</v>
      </c>
      <c r="AI478" s="1036">
        <v>100</v>
      </c>
      <c r="AJ478" s="1043"/>
      <c r="AK478" s="824"/>
      <c r="AL478" s="1042"/>
      <c r="AM478" s="1035"/>
      <c r="AN478" s="824"/>
      <c r="AO478" s="1036"/>
      <c r="AP478" s="1043"/>
      <c r="AQ478" s="824"/>
      <c r="AR478" s="1042"/>
      <c r="AS478" s="1035"/>
      <c r="AT478" s="824"/>
      <c r="AU478" s="1036"/>
      <c r="AV478" s="1043"/>
      <c r="AW478" s="824"/>
      <c r="AX478" s="1044"/>
      <c r="AY478" s="1038"/>
      <c r="AZ478" s="1038"/>
      <c r="BA478" s="1038"/>
      <c r="BB478" s="1038"/>
      <c r="BC478" s="1038"/>
      <c r="BD478" s="1038"/>
      <c r="BE478" s="1038"/>
      <c r="BF478" s="1038"/>
      <c r="BG478" s="1038"/>
    </row>
    <row r="479" spans="1:59" s="1051" customFormat="1" ht="49.95" customHeight="1" x14ac:dyDescent="0.25">
      <c r="A479" s="1033">
        <v>404</v>
      </c>
      <c r="B479" s="1033" t="s">
        <v>3352</v>
      </c>
      <c r="C479" s="824">
        <v>3</v>
      </c>
      <c r="D479" s="825" t="s">
        <v>3353</v>
      </c>
      <c r="E479" s="1033" t="s">
        <v>3548</v>
      </c>
      <c r="F479" s="824">
        <v>32514</v>
      </c>
      <c r="G479" s="957" t="s">
        <v>3549</v>
      </c>
      <c r="H479" s="824">
        <v>2020</v>
      </c>
      <c r="I479" s="957" t="s">
        <v>3549</v>
      </c>
      <c r="J479" s="669">
        <v>33257.199999999997</v>
      </c>
      <c r="K479" s="824" t="s">
        <v>771</v>
      </c>
      <c r="L479" s="1033" t="s">
        <v>3550</v>
      </c>
      <c r="M479" s="1033" t="s">
        <v>3551</v>
      </c>
      <c r="N479" s="1033" t="s">
        <v>3552</v>
      </c>
      <c r="O479" s="1033" t="s">
        <v>3553</v>
      </c>
      <c r="P479" s="1045">
        <v>7365</v>
      </c>
      <c r="Q479" s="824" t="s">
        <v>714</v>
      </c>
      <c r="R479" s="824" t="s">
        <v>714</v>
      </c>
      <c r="S479" s="824" t="s">
        <v>714</v>
      </c>
      <c r="T479" s="824" t="s">
        <v>714</v>
      </c>
      <c r="U479" s="824" t="s">
        <v>714</v>
      </c>
      <c r="V479" s="824" t="s">
        <v>3554</v>
      </c>
      <c r="W479" s="824">
        <v>5</v>
      </c>
      <c r="X479" s="824" t="s">
        <v>3361</v>
      </c>
      <c r="Y479" s="824">
        <v>4</v>
      </c>
      <c r="Z479" s="824">
        <v>6</v>
      </c>
      <c r="AA479" s="824">
        <v>2</v>
      </c>
      <c r="AB479" s="824">
        <v>60</v>
      </c>
      <c r="AC479" s="824">
        <v>1</v>
      </c>
      <c r="AD479" s="824" t="s">
        <v>714</v>
      </c>
      <c r="AE479" s="824">
        <v>60</v>
      </c>
      <c r="AF479" s="824">
        <v>0</v>
      </c>
      <c r="AG479" s="824"/>
      <c r="AH479" s="824"/>
      <c r="AI479" s="824"/>
      <c r="AJ479" s="824"/>
      <c r="AK479" s="824"/>
      <c r="AL479" s="824"/>
      <c r="AM479" s="824"/>
      <c r="AN479" s="824"/>
      <c r="AO479" s="824"/>
      <c r="AP479" s="824"/>
      <c r="AQ479" s="824"/>
      <c r="AR479" s="824"/>
      <c r="AS479" s="824"/>
      <c r="AT479" s="824"/>
      <c r="AU479" s="824"/>
      <c r="AV479" s="824"/>
      <c r="AW479" s="824"/>
      <c r="AX479" s="1044"/>
      <c r="AY479" s="1050"/>
      <c r="AZ479" s="1050"/>
      <c r="BA479" s="1050"/>
      <c r="BB479" s="1050"/>
      <c r="BC479" s="1050"/>
      <c r="BD479" s="1050"/>
      <c r="BE479" s="1050"/>
      <c r="BF479" s="1050"/>
      <c r="BG479" s="1050"/>
    </row>
    <row r="480" spans="1:59" s="1039" customFormat="1" ht="49.95" customHeight="1" x14ac:dyDescent="0.25">
      <c r="A480" s="1033">
        <v>404</v>
      </c>
      <c r="B480" s="1033" t="s">
        <v>3352</v>
      </c>
      <c r="C480" s="824">
        <v>3</v>
      </c>
      <c r="D480" s="825" t="s">
        <v>3353</v>
      </c>
      <c r="E480" s="1033" t="s">
        <v>3555</v>
      </c>
      <c r="F480" s="824">
        <v>53233</v>
      </c>
      <c r="G480" s="1033" t="s">
        <v>3556</v>
      </c>
      <c r="H480" s="824">
        <v>2020</v>
      </c>
      <c r="I480" s="1033" t="s">
        <v>3557</v>
      </c>
      <c r="J480" s="669">
        <v>36228.07</v>
      </c>
      <c r="K480" s="824" t="s">
        <v>771</v>
      </c>
      <c r="L480" s="1033" t="s">
        <v>3558</v>
      </c>
      <c r="M480" s="1033" t="s">
        <v>3559</v>
      </c>
      <c r="N480" s="1033" t="s">
        <v>3560</v>
      </c>
      <c r="O480" s="1033" t="s">
        <v>3561</v>
      </c>
      <c r="P480" s="824">
        <v>7379</v>
      </c>
      <c r="Q480" s="824" t="s">
        <v>3562</v>
      </c>
      <c r="R480" s="824" t="s">
        <v>3563</v>
      </c>
      <c r="S480" s="824">
        <v>1</v>
      </c>
      <c r="T480" s="824" t="s">
        <v>3564</v>
      </c>
      <c r="U480" s="824">
        <v>28.58</v>
      </c>
      <c r="V480" s="824" t="s">
        <v>3565</v>
      </c>
      <c r="W480" s="824">
        <v>5</v>
      </c>
      <c r="X480" s="824" t="s">
        <v>3361</v>
      </c>
      <c r="Y480" s="824">
        <v>3</v>
      </c>
      <c r="Z480" s="824">
        <v>10</v>
      </c>
      <c r="AA480" s="824">
        <v>3</v>
      </c>
      <c r="AB480" s="824">
        <v>16</v>
      </c>
      <c r="AC480" s="824">
        <v>2</v>
      </c>
      <c r="AD480" s="824">
        <v>20.079999999999998</v>
      </c>
      <c r="AE480" s="824">
        <v>60</v>
      </c>
      <c r="AF480" s="824">
        <v>50</v>
      </c>
      <c r="AG480" s="1035" t="s">
        <v>3353</v>
      </c>
      <c r="AH480" s="824" t="s">
        <v>3362</v>
      </c>
      <c r="AI480" s="824">
        <v>100</v>
      </c>
      <c r="AJ480" s="824"/>
      <c r="AK480" s="824"/>
      <c r="AL480" s="824"/>
      <c r="AM480" s="824"/>
      <c r="AN480" s="824"/>
      <c r="AO480" s="824"/>
      <c r="AP480" s="824"/>
      <c r="AQ480" s="824"/>
      <c r="AR480" s="824"/>
      <c r="AS480" s="824"/>
      <c r="AT480" s="824"/>
      <c r="AU480" s="824"/>
      <c r="AV480" s="824"/>
      <c r="AW480" s="824"/>
      <c r="AX480" s="1044"/>
      <c r="AY480" s="1038"/>
      <c r="AZ480" s="1038"/>
      <c r="BA480" s="1038"/>
      <c r="BB480" s="1038"/>
      <c r="BC480" s="1038"/>
      <c r="BD480" s="1038"/>
      <c r="BE480" s="1038"/>
      <c r="BF480" s="1038"/>
      <c r="BG480" s="1038"/>
    </row>
    <row r="481" spans="1:59" s="664" customFormat="1" ht="158.4" x14ac:dyDescent="0.25">
      <c r="A481" s="1052">
        <v>406</v>
      </c>
      <c r="B481" s="769" t="s">
        <v>3566</v>
      </c>
      <c r="C481" s="1053" t="s">
        <v>3567</v>
      </c>
      <c r="D481" s="839" t="s">
        <v>3568</v>
      </c>
      <c r="E481" s="942" t="s">
        <v>3569</v>
      </c>
      <c r="F481" s="1054" t="s">
        <v>3570</v>
      </c>
      <c r="G481" s="942" t="s">
        <v>3571</v>
      </c>
      <c r="H481" s="1053">
        <v>2014</v>
      </c>
      <c r="I481" s="838" t="s">
        <v>3572</v>
      </c>
      <c r="J481" s="1055">
        <v>140228</v>
      </c>
      <c r="K481" s="823" t="s">
        <v>3573</v>
      </c>
      <c r="L481" s="942" t="s">
        <v>3574</v>
      </c>
      <c r="M481" s="679" t="s">
        <v>3575</v>
      </c>
      <c r="N481" s="1056" t="s">
        <v>3576</v>
      </c>
      <c r="O481" s="1057" t="s">
        <v>3577</v>
      </c>
      <c r="P481" s="1058">
        <v>115107</v>
      </c>
      <c r="Q481" s="679" t="s">
        <v>3578</v>
      </c>
      <c r="R481" s="679">
        <v>10.39</v>
      </c>
      <c r="S481" s="679" t="s">
        <v>3579</v>
      </c>
      <c r="T481" s="679" t="s">
        <v>3580</v>
      </c>
      <c r="U481" s="1027" t="s">
        <v>3581</v>
      </c>
      <c r="V481" s="864">
        <v>90</v>
      </c>
      <c r="W481" s="679">
        <v>100</v>
      </c>
      <c r="X481" s="1352" t="s">
        <v>3582</v>
      </c>
      <c r="Y481" s="679"/>
      <c r="Z481" s="679">
        <v>8</v>
      </c>
      <c r="AA481" s="679">
        <v>2</v>
      </c>
      <c r="AB481" s="679">
        <v>17</v>
      </c>
      <c r="AC481" s="679"/>
      <c r="AD481" s="679">
        <v>97</v>
      </c>
      <c r="AE481" s="696">
        <v>5</v>
      </c>
      <c r="AF481" s="1059">
        <v>100</v>
      </c>
      <c r="AG481" s="369" t="s">
        <v>3583</v>
      </c>
      <c r="AH481" s="1060" t="s">
        <v>3584</v>
      </c>
      <c r="AI481" s="369">
        <v>50</v>
      </c>
      <c r="AJ481" s="369"/>
      <c r="AK481" s="369"/>
      <c r="AL481" s="369"/>
      <c r="AM481" s="369"/>
      <c r="AN481" s="369"/>
      <c r="AO481" s="369"/>
      <c r="AP481" s="369"/>
      <c r="AQ481" s="369"/>
      <c r="AR481" s="369"/>
      <c r="AS481" s="369"/>
      <c r="AT481" s="369"/>
      <c r="AU481" s="369"/>
      <c r="AV481" s="369"/>
      <c r="AW481" s="369"/>
      <c r="AX481" s="1061"/>
      <c r="AY481" s="663"/>
      <c r="AZ481" s="663"/>
      <c r="BA481" s="663"/>
      <c r="BB481" s="663"/>
      <c r="BC481" s="663"/>
      <c r="BD481" s="663"/>
      <c r="BE481" s="663"/>
      <c r="BF481" s="663"/>
      <c r="BG481" s="663"/>
    </row>
    <row r="482" spans="1:59" s="664" customFormat="1" ht="369.6" x14ac:dyDescent="0.25">
      <c r="A482" s="1052">
        <v>406</v>
      </c>
      <c r="B482" s="769" t="s">
        <v>3566</v>
      </c>
      <c r="C482" s="1053" t="s">
        <v>3585</v>
      </c>
      <c r="D482" s="839" t="s">
        <v>3586</v>
      </c>
      <c r="E482" s="942" t="s">
        <v>3587</v>
      </c>
      <c r="F482" s="1054" t="s">
        <v>3588</v>
      </c>
      <c r="G482" s="942" t="s">
        <v>3589</v>
      </c>
      <c r="H482" s="1053">
        <v>2014</v>
      </c>
      <c r="I482" s="838" t="s">
        <v>3590</v>
      </c>
      <c r="J482" s="1055">
        <v>57836</v>
      </c>
      <c r="K482" s="823" t="s">
        <v>3591</v>
      </c>
      <c r="L482" s="844" t="s">
        <v>3592</v>
      </c>
      <c r="M482" s="679" t="s">
        <v>3593</v>
      </c>
      <c r="N482" s="833" t="s">
        <v>3594</v>
      </c>
      <c r="O482" s="833" t="s">
        <v>3595</v>
      </c>
      <c r="P482" s="838" t="s">
        <v>3596</v>
      </c>
      <c r="Q482" s="679" t="s">
        <v>3597</v>
      </c>
      <c r="R482" s="679">
        <v>0.88</v>
      </c>
      <c r="S482" s="89" t="s">
        <v>727</v>
      </c>
      <c r="T482" s="679">
        <v>24</v>
      </c>
      <c r="U482" s="1027">
        <v>245</v>
      </c>
      <c r="V482" s="679">
        <v>50</v>
      </c>
      <c r="W482" s="679">
        <v>100</v>
      </c>
      <c r="X482" s="1352" t="s">
        <v>3582</v>
      </c>
      <c r="Y482" s="679">
        <v>4</v>
      </c>
      <c r="Z482" s="679">
        <v>6</v>
      </c>
      <c r="AA482" s="679">
        <v>3</v>
      </c>
      <c r="AB482" s="679">
        <v>4</v>
      </c>
      <c r="AC482" s="679"/>
      <c r="AD482" s="679">
        <v>24</v>
      </c>
      <c r="AE482" s="696">
        <v>5</v>
      </c>
      <c r="AF482" s="369">
        <v>25</v>
      </c>
      <c r="AG482" s="369" t="s">
        <v>3586</v>
      </c>
      <c r="AH482" s="369" t="s">
        <v>3598</v>
      </c>
      <c r="AI482" s="369">
        <v>25</v>
      </c>
      <c r="AJ482" s="369" t="s">
        <v>3599</v>
      </c>
      <c r="AK482" s="369"/>
      <c r="AL482" s="369">
        <v>25</v>
      </c>
      <c r="AM482" s="369"/>
      <c r="AN482" s="369"/>
      <c r="AO482" s="369"/>
      <c r="AP482" s="369"/>
      <c r="AQ482" s="369"/>
      <c r="AR482" s="369"/>
      <c r="AS482" s="369"/>
      <c r="AT482" s="369"/>
      <c r="AU482" s="369"/>
      <c r="AV482" s="369"/>
      <c r="AW482" s="369"/>
      <c r="AX482" s="1061"/>
      <c r="AY482" s="663"/>
      <c r="AZ482" s="663"/>
      <c r="BA482" s="663"/>
      <c r="BB482" s="663"/>
      <c r="BC482" s="663"/>
      <c r="BD482" s="663"/>
      <c r="BE482" s="663"/>
      <c r="BF482" s="663"/>
      <c r="BG482" s="663"/>
    </row>
    <row r="483" spans="1:59" s="664" customFormat="1" ht="277.2" x14ac:dyDescent="0.25">
      <c r="A483" s="1052">
        <v>406</v>
      </c>
      <c r="B483" s="769" t="s">
        <v>3566</v>
      </c>
      <c r="C483" s="1053" t="s">
        <v>3585</v>
      </c>
      <c r="D483" s="839" t="s">
        <v>3600</v>
      </c>
      <c r="E483" s="942" t="s">
        <v>3601</v>
      </c>
      <c r="F483" s="1054" t="s">
        <v>3602</v>
      </c>
      <c r="G483" s="942" t="s">
        <v>3603</v>
      </c>
      <c r="H483" s="1053">
        <v>2016</v>
      </c>
      <c r="I483" s="838" t="s">
        <v>3604</v>
      </c>
      <c r="J483" s="1055">
        <v>197795.61</v>
      </c>
      <c r="K483" s="823" t="s">
        <v>3605</v>
      </c>
      <c r="L483" s="838" t="s">
        <v>3606</v>
      </c>
      <c r="M483" s="679" t="s">
        <v>3607</v>
      </c>
      <c r="N483" s="838" t="s">
        <v>3608</v>
      </c>
      <c r="O483" s="838" t="s">
        <v>3609</v>
      </c>
      <c r="P483" s="838">
        <v>115380</v>
      </c>
      <c r="Q483" s="679" t="s">
        <v>3610</v>
      </c>
      <c r="R483" s="679">
        <v>13.73</v>
      </c>
      <c r="S483" s="679" t="s">
        <v>3611</v>
      </c>
      <c r="T483" s="679" t="s">
        <v>3612</v>
      </c>
      <c r="U483" s="679" t="s">
        <v>3613</v>
      </c>
      <c r="V483" s="679">
        <v>50</v>
      </c>
      <c r="W483" s="679">
        <v>80</v>
      </c>
      <c r="X483" s="1352" t="s">
        <v>3582</v>
      </c>
      <c r="Y483" s="679">
        <v>3</v>
      </c>
      <c r="Z483" s="679">
        <v>2</v>
      </c>
      <c r="AA483" s="679">
        <v>3</v>
      </c>
      <c r="AB483" s="679" t="s">
        <v>3614</v>
      </c>
      <c r="AC483" s="679" t="s">
        <v>3615</v>
      </c>
      <c r="AD483" s="679">
        <v>24</v>
      </c>
      <c r="AE483" s="696">
        <v>5</v>
      </c>
      <c r="AF483" s="369">
        <v>79</v>
      </c>
      <c r="AG483" s="369" t="s">
        <v>3586</v>
      </c>
      <c r="AH483" s="369" t="s">
        <v>3616</v>
      </c>
      <c r="AI483" s="369">
        <v>3.1</v>
      </c>
      <c r="AJ483" s="1060" t="s">
        <v>3617</v>
      </c>
      <c r="AK483" s="1060" t="s">
        <v>3618</v>
      </c>
      <c r="AL483" s="1060">
        <v>18</v>
      </c>
      <c r="AM483" s="369"/>
      <c r="AN483" s="369"/>
      <c r="AO483" s="369"/>
      <c r="AP483" s="369"/>
      <c r="AQ483" s="369"/>
      <c r="AR483" s="369"/>
      <c r="AS483" s="369"/>
      <c r="AT483" s="369"/>
      <c r="AU483" s="369"/>
      <c r="AV483" s="369"/>
      <c r="AW483" s="369"/>
      <c r="AX483" s="1061"/>
      <c r="AY483" s="663"/>
      <c r="AZ483" s="663"/>
      <c r="BA483" s="663"/>
      <c r="BB483" s="663"/>
      <c r="BC483" s="663"/>
      <c r="BD483" s="663"/>
      <c r="BE483" s="663"/>
      <c r="BF483" s="663"/>
      <c r="BG483" s="663"/>
    </row>
    <row r="484" spans="1:59" s="664" customFormat="1" ht="184.8" x14ac:dyDescent="0.25">
      <c r="A484" s="1052">
        <v>406</v>
      </c>
      <c r="B484" s="769" t="s">
        <v>3566</v>
      </c>
      <c r="C484" s="1053" t="s">
        <v>3585</v>
      </c>
      <c r="D484" s="839" t="s">
        <v>3586</v>
      </c>
      <c r="E484" s="942" t="s">
        <v>3587</v>
      </c>
      <c r="F484" s="1054" t="s">
        <v>3588</v>
      </c>
      <c r="G484" s="942" t="s">
        <v>3619</v>
      </c>
      <c r="H484" s="1053">
        <v>2016</v>
      </c>
      <c r="I484" s="838" t="s">
        <v>3620</v>
      </c>
      <c r="J484" s="1055">
        <v>22628.959999999999</v>
      </c>
      <c r="K484" s="823" t="s">
        <v>3586</v>
      </c>
      <c r="L484" s="844" t="s">
        <v>3592</v>
      </c>
      <c r="M484" s="679" t="s">
        <v>3621</v>
      </c>
      <c r="N484" s="838" t="s">
        <v>3622</v>
      </c>
      <c r="O484" s="838" t="s">
        <v>3623</v>
      </c>
      <c r="P484" s="838">
        <v>115364</v>
      </c>
      <c r="Q484" s="679" t="s">
        <v>3597</v>
      </c>
      <c r="R484" s="679">
        <v>0</v>
      </c>
      <c r="S484" s="89" t="s">
        <v>727</v>
      </c>
      <c r="T484" s="679">
        <v>24</v>
      </c>
      <c r="U484" s="679">
        <v>25</v>
      </c>
      <c r="V484" s="679">
        <v>50</v>
      </c>
      <c r="W484" s="679">
        <v>80</v>
      </c>
      <c r="X484" s="1352" t="s">
        <v>3582</v>
      </c>
      <c r="Y484" s="679">
        <v>4</v>
      </c>
      <c r="Z484" s="679">
        <v>8</v>
      </c>
      <c r="AA484" s="679">
        <v>2</v>
      </c>
      <c r="AB484" s="679">
        <v>4</v>
      </c>
      <c r="AC484" s="679"/>
      <c r="AD484" s="679">
        <v>24</v>
      </c>
      <c r="AE484" s="696">
        <v>5</v>
      </c>
      <c r="AF484" s="369">
        <v>25</v>
      </c>
      <c r="AG484" s="369" t="s">
        <v>3586</v>
      </c>
      <c r="AH484" s="369" t="s">
        <v>3598</v>
      </c>
      <c r="AI484" s="369">
        <v>25</v>
      </c>
      <c r="AJ484" s="369" t="s">
        <v>3599</v>
      </c>
      <c r="AK484" s="369"/>
      <c r="AL484" s="369">
        <v>25</v>
      </c>
      <c r="AM484" s="369"/>
      <c r="AN484" s="369"/>
      <c r="AO484" s="369"/>
      <c r="AP484" s="369"/>
      <c r="AQ484" s="369"/>
      <c r="AR484" s="369"/>
      <c r="AS484" s="369"/>
      <c r="AT484" s="369"/>
      <c r="AU484" s="369"/>
      <c r="AV484" s="369"/>
      <c r="AW484" s="369"/>
      <c r="AX484" s="1061"/>
      <c r="AY484" s="663"/>
      <c r="AZ484" s="663"/>
      <c r="BA484" s="663"/>
      <c r="BB484" s="663"/>
      <c r="BC484" s="663"/>
      <c r="BD484" s="663"/>
      <c r="BE484" s="663"/>
      <c r="BF484" s="663"/>
      <c r="BG484" s="663"/>
    </row>
    <row r="485" spans="1:59" s="664" customFormat="1" ht="185.4" x14ac:dyDescent="0.3">
      <c r="A485" s="1052">
        <v>406</v>
      </c>
      <c r="B485" s="769" t="s">
        <v>3566</v>
      </c>
      <c r="C485" s="1053" t="s">
        <v>3567</v>
      </c>
      <c r="D485" s="839" t="s">
        <v>3624</v>
      </c>
      <c r="E485" s="942" t="s">
        <v>3625</v>
      </c>
      <c r="F485" s="866">
        <v>32224</v>
      </c>
      <c r="G485" s="942" t="s">
        <v>3626</v>
      </c>
      <c r="H485" s="1053">
        <v>2017</v>
      </c>
      <c r="I485" s="838" t="s">
        <v>3627</v>
      </c>
      <c r="J485" s="370">
        <v>174461.55</v>
      </c>
      <c r="K485" s="823" t="s">
        <v>9470</v>
      </c>
      <c r="L485" s="838" t="s">
        <v>3628</v>
      </c>
      <c r="M485" s="838" t="s">
        <v>3629</v>
      </c>
      <c r="N485" s="838" t="s">
        <v>3630</v>
      </c>
      <c r="O485" s="838" t="s">
        <v>3631</v>
      </c>
      <c r="P485" s="838">
        <v>115768</v>
      </c>
      <c r="Q485" s="679" t="s">
        <v>3632</v>
      </c>
      <c r="R485" s="679">
        <v>13.65</v>
      </c>
      <c r="S485" s="679">
        <v>80</v>
      </c>
      <c r="T485" s="679">
        <v>75</v>
      </c>
      <c r="U485" s="679">
        <v>165</v>
      </c>
      <c r="V485" s="679">
        <v>70</v>
      </c>
      <c r="W485" s="679">
        <v>60</v>
      </c>
      <c r="X485" s="1352" t="s">
        <v>3582</v>
      </c>
      <c r="Y485" s="679">
        <v>3</v>
      </c>
      <c r="Z485" s="679">
        <v>3</v>
      </c>
      <c r="AA485" s="679">
        <v>2</v>
      </c>
      <c r="AB485" s="679">
        <v>17</v>
      </c>
      <c r="AC485" s="679" t="s">
        <v>3633</v>
      </c>
      <c r="AD485" s="679">
        <v>75</v>
      </c>
      <c r="AE485" s="696">
        <v>5</v>
      </c>
      <c r="AF485" s="369">
        <v>100</v>
      </c>
      <c r="AG485" s="369" t="s">
        <v>3568</v>
      </c>
      <c r="AH485" s="369" t="s">
        <v>3634</v>
      </c>
      <c r="AI485" s="369">
        <v>20</v>
      </c>
      <c r="AJ485" s="369" t="s">
        <v>3185</v>
      </c>
      <c r="AK485" s="369" t="s">
        <v>3635</v>
      </c>
      <c r="AL485" s="369">
        <v>20</v>
      </c>
      <c r="AM485" s="369" t="s">
        <v>3636</v>
      </c>
      <c r="AN485" s="369" t="s">
        <v>3637</v>
      </c>
      <c r="AO485" s="369">
        <v>20</v>
      </c>
      <c r="AP485" s="369"/>
      <c r="AQ485" s="369"/>
      <c r="AR485" s="369"/>
      <c r="AS485" s="369" t="s">
        <v>3638</v>
      </c>
      <c r="AT485" s="369" t="s">
        <v>3639</v>
      </c>
      <c r="AU485" s="369">
        <v>40</v>
      </c>
      <c r="AV485" s="369"/>
      <c r="AW485" s="369"/>
      <c r="AX485" s="1061"/>
      <c r="AY485" s="663"/>
      <c r="AZ485" s="663"/>
      <c r="BA485" s="663"/>
      <c r="BB485" s="663"/>
      <c r="BC485" s="663"/>
      <c r="BD485" s="663"/>
      <c r="BE485" s="663"/>
      <c r="BF485" s="663"/>
      <c r="BG485" s="663"/>
    </row>
    <row r="486" spans="1:59" s="664" customFormat="1" ht="49.95" customHeight="1" x14ac:dyDescent="0.3">
      <c r="A486" s="1052">
        <v>406</v>
      </c>
      <c r="B486" s="769" t="s">
        <v>3566</v>
      </c>
      <c r="C486" s="679" t="s">
        <v>3640</v>
      </c>
      <c r="D486" s="843" t="s">
        <v>3641</v>
      </c>
      <c r="E486" s="942" t="s">
        <v>3642</v>
      </c>
      <c r="F486" s="857">
        <v>36857</v>
      </c>
      <c r="G486" s="371" t="s">
        <v>3643</v>
      </c>
      <c r="H486" s="1053">
        <v>2017</v>
      </c>
      <c r="I486" s="957" t="s">
        <v>3644</v>
      </c>
      <c r="J486" s="859">
        <v>266724.69</v>
      </c>
      <c r="K486" s="372" t="s">
        <v>3645</v>
      </c>
      <c r="L486" s="942" t="s">
        <v>3646</v>
      </c>
      <c r="M486" s="679" t="s">
        <v>3647</v>
      </c>
      <c r="N486" s="942" t="s">
        <v>3648</v>
      </c>
      <c r="O486" s="942" t="s">
        <v>3649</v>
      </c>
      <c r="P486" s="838" t="s">
        <v>3650</v>
      </c>
      <c r="Q486" s="857" t="s">
        <v>3651</v>
      </c>
      <c r="R486" s="679">
        <v>26.2</v>
      </c>
      <c r="S486" s="679">
        <v>8</v>
      </c>
      <c r="T486" s="679">
        <v>10.11</v>
      </c>
      <c r="U486" s="679">
        <v>50.49</v>
      </c>
      <c r="V486" s="679">
        <v>20</v>
      </c>
      <c r="W486" s="679">
        <v>60</v>
      </c>
      <c r="X486" s="1352" t="s">
        <v>3582</v>
      </c>
      <c r="Y486" s="679">
        <v>3</v>
      </c>
      <c r="Z486" s="679">
        <v>11</v>
      </c>
      <c r="AA486" s="679">
        <v>5</v>
      </c>
      <c r="AB486" s="679">
        <v>4</v>
      </c>
      <c r="AC486" s="679" t="s">
        <v>3652</v>
      </c>
      <c r="AD486" s="679">
        <v>24</v>
      </c>
      <c r="AE486" s="696">
        <v>5</v>
      </c>
      <c r="AF486" s="369"/>
      <c r="AG486" s="369"/>
      <c r="AH486" s="369"/>
      <c r="AI486" s="369"/>
      <c r="AJ486" s="369"/>
      <c r="AK486" s="369"/>
      <c r="AL486" s="369"/>
      <c r="AM486" s="369"/>
      <c r="AN486" s="369"/>
      <c r="AO486" s="369"/>
      <c r="AP486" s="369"/>
      <c r="AQ486" s="369"/>
      <c r="AR486" s="369"/>
      <c r="AS486" s="369"/>
      <c r="AT486" s="369"/>
      <c r="AU486" s="369"/>
      <c r="AV486" s="369"/>
      <c r="AW486" s="369"/>
      <c r="AX486" s="1061"/>
      <c r="AY486" s="663"/>
      <c r="AZ486" s="663"/>
      <c r="BA486" s="663"/>
      <c r="BB486" s="663"/>
      <c r="BC486" s="663"/>
      <c r="BD486" s="663"/>
      <c r="BE486" s="663"/>
      <c r="BF486" s="663"/>
      <c r="BG486" s="663"/>
    </row>
    <row r="487" spans="1:59" s="664" customFormat="1" ht="49.95" customHeight="1" x14ac:dyDescent="0.25">
      <c r="A487" s="1052">
        <v>406</v>
      </c>
      <c r="B487" s="769" t="s">
        <v>3566</v>
      </c>
      <c r="C487" s="679" t="s">
        <v>3653</v>
      </c>
      <c r="D487" s="843" t="s">
        <v>3586</v>
      </c>
      <c r="E487" s="942" t="s">
        <v>3654</v>
      </c>
      <c r="F487" s="679">
        <v>18884</v>
      </c>
      <c r="G487" s="942" t="s">
        <v>3655</v>
      </c>
      <c r="H487" s="679">
        <v>2018</v>
      </c>
      <c r="I487" s="838" t="s">
        <v>3656</v>
      </c>
      <c r="J487" s="859">
        <v>21826.639999999999</v>
      </c>
      <c r="K487" s="372" t="s">
        <v>3657</v>
      </c>
      <c r="L487" s="942" t="s">
        <v>3658</v>
      </c>
      <c r="M487" s="679" t="s">
        <v>3659</v>
      </c>
      <c r="N487" s="838" t="s">
        <v>3660</v>
      </c>
      <c r="O487" s="838" t="s">
        <v>3661</v>
      </c>
      <c r="P487" s="838">
        <v>116229</v>
      </c>
      <c r="Q487" s="679" t="s">
        <v>3662</v>
      </c>
      <c r="R487" s="679">
        <v>0</v>
      </c>
      <c r="S487" s="679">
        <v>42.76</v>
      </c>
      <c r="T487" s="679">
        <v>3.44</v>
      </c>
      <c r="U487" s="679">
        <v>46.199999999999996</v>
      </c>
      <c r="V487" s="679" t="s">
        <v>3663</v>
      </c>
      <c r="W487" s="838">
        <v>40</v>
      </c>
      <c r="X487" s="1352" t="s">
        <v>3582</v>
      </c>
      <c r="Y487" s="679">
        <v>2</v>
      </c>
      <c r="Z487" s="679">
        <v>3</v>
      </c>
      <c r="AA487" s="679"/>
      <c r="AB487" s="679" t="s">
        <v>3664</v>
      </c>
      <c r="AC487" s="679"/>
      <c r="AD487" s="679" t="s">
        <v>3665</v>
      </c>
      <c r="AE487" s="696">
        <v>5</v>
      </c>
      <c r="AF487" s="369"/>
      <c r="AG487" s="369"/>
      <c r="AH487" s="369"/>
      <c r="AI487" s="369"/>
      <c r="AJ487" s="369"/>
      <c r="AK487" s="369"/>
      <c r="AL487" s="369"/>
      <c r="AM487" s="369"/>
      <c r="AN487" s="369"/>
      <c r="AO487" s="369"/>
      <c r="AP487" s="369"/>
      <c r="AQ487" s="369"/>
      <c r="AR487" s="369"/>
      <c r="AS487" s="369"/>
      <c r="AT487" s="369"/>
      <c r="AU487" s="369"/>
      <c r="AV487" s="369"/>
      <c r="AW487" s="369"/>
      <c r="AX487" s="1061"/>
      <c r="AY487" s="663"/>
      <c r="AZ487" s="663"/>
      <c r="BA487" s="663"/>
      <c r="BB487" s="663"/>
      <c r="BC487" s="663"/>
      <c r="BD487" s="663"/>
      <c r="BE487" s="663"/>
      <c r="BF487" s="663"/>
      <c r="BG487" s="663"/>
    </row>
    <row r="488" spans="1:59" s="664" customFormat="1" ht="171.6" x14ac:dyDescent="0.25">
      <c r="A488" s="1052">
        <v>406</v>
      </c>
      <c r="B488" s="769" t="s">
        <v>3566</v>
      </c>
      <c r="C488" s="679" t="s">
        <v>3640</v>
      </c>
      <c r="D488" s="843" t="s">
        <v>3586</v>
      </c>
      <c r="E488" s="1062" t="s">
        <v>3666</v>
      </c>
      <c r="F488" s="1063">
        <v>25841</v>
      </c>
      <c r="G488" s="1064" t="s">
        <v>3667</v>
      </c>
      <c r="H488" s="1063">
        <v>2018</v>
      </c>
      <c r="I488" s="1062" t="s">
        <v>3667</v>
      </c>
      <c r="J488" s="1065">
        <v>23135.77</v>
      </c>
      <c r="K488" s="1063" t="s">
        <v>3668</v>
      </c>
      <c r="L488" s="1066" t="s">
        <v>3669</v>
      </c>
      <c r="M488" s="1063" t="s">
        <v>3670</v>
      </c>
      <c r="N488" s="1062" t="s">
        <v>3671</v>
      </c>
      <c r="O488" s="1067" t="s">
        <v>3672</v>
      </c>
      <c r="P488" s="1062">
        <v>115957</v>
      </c>
      <c r="Q488" s="679" t="s">
        <v>3597</v>
      </c>
      <c r="R488" s="679">
        <v>0</v>
      </c>
      <c r="S488" s="679" t="s">
        <v>727</v>
      </c>
      <c r="T488" s="679">
        <v>24</v>
      </c>
      <c r="U488" s="1027">
        <v>24</v>
      </c>
      <c r="V488" s="679">
        <v>50</v>
      </c>
      <c r="W488" s="838">
        <v>40</v>
      </c>
      <c r="X488" s="1352" t="s">
        <v>3582</v>
      </c>
      <c r="Y488" s="679">
        <v>4</v>
      </c>
      <c r="Z488" s="679">
        <v>6</v>
      </c>
      <c r="AA488" s="679">
        <v>2</v>
      </c>
      <c r="AB488" s="679">
        <v>4</v>
      </c>
      <c r="AC488" s="679"/>
      <c r="AD488" s="679"/>
      <c r="AE488" s="696">
        <v>5</v>
      </c>
      <c r="AF488" s="369">
        <v>50</v>
      </c>
      <c r="AG488" s="369" t="s">
        <v>3586</v>
      </c>
      <c r="AH488" s="369" t="s">
        <v>3673</v>
      </c>
      <c r="AI488" s="369">
        <v>60</v>
      </c>
      <c r="AJ488" s="369"/>
      <c r="AK488" s="369"/>
      <c r="AL488" s="369"/>
      <c r="AM488" s="369"/>
      <c r="AN488" s="369"/>
      <c r="AO488" s="369"/>
      <c r="AP488" s="369"/>
      <c r="AQ488" s="369"/>
      <c r="AR488" s="369"/>
      <c r="AS488" s="369" t="s">
        <v>3674</v>
      </c>
      <c r="AT488" s="369" t="s">
        <v>3675</v>
      </c>
      <c r="AU488" s="369">
        <v>40</v>
      </c>
      <c r="AV488" s="369"/>
      <c r="AW488" s="369"/>
      <c r="AX488" s="1061"/>
      <c r="AY488" s="663"/>
      <c r="AZ488" s="663"/>
      <c r="BA488" s="663"/>
      <c r="BB488" s="663"/>
      <c r="BC488" s="663"/>
      <c r="BD488" s="663"/>
      <c r="BE488" s="663"/>
      <c r="BF488" s="663"/>
      <c r="BG488" s="663"/>
    </row>
    <row r="489" spans="1:59" s="664" customFormat="1" ht="49.95" customHeight="1" x14ac:dyDescent="0.25">
      <c r="A489" s="1052">
        <v>406</v>
      </c>
      <c r="B489" s="769" t="s">
        <v>3566</v>
      </c>
      <c r="C489" s="679" t="s">
        <v>3585</v>
      </c>
      <c r="D489" s="843" t="s">
        <v>3586</v>
      </c>
      <c r="E489" s="838" t="s">
        <v>3676</v>
      </c>
      <c r="F489" s="679" t="s">
        <v>3677</v>
      </c>
      <c r="G489" s="942" t="s">
        <v>3678</v>
      </c>
      <c r="H489" s="679">
        <v>2018</v>
      </c>
      <c r="I489" s="679" t="s">
        <v>3679</v>
      </c>
      <c r="J489" s="859">
        <v>23338.16</v>
      </c>
      <c r="K489" s="679" t="s">
        <v>3680</v>
      </c>
      <c r="L489" s="838" t="s">
        <v>3681</v>
      </c>
      <c r="M489" s="679" t="s">
        <v>3593</v>
      </c>
      <c r="N489" s="373" t="s">
        <v>3682</v>
      </c>
      <c r="O489" s="838" t="s">
        <v>3683</v>
      </c>
      <c r="P489" s="838">
        <v>116226</v>
      </c>
      <c r="Q489" s="679" t="s">
        <v>3597</v>
      </c>
      <c r="R489" s="679">
        <v>0</v>
      </c>
      <c r="S489" s="679" t="s">
        <v>727</v>
      </c>
      <c r="T489" s="679">
        <v>24</v>
      </c>
      <c r="U489" s="679">
        <v>24</v>
      </c>
      <c r="V489" s="679">
        <v>50</v>
      </c>
      <c r="W489" s="838">
        <v>40</v>
      </c>
      <c r="X489" s="1352" t="s">
        <v>3582</v>
      </c>
      <c r="Y489" s="679">
        <v>4</v>
      </c>
      <c r="Z489" s="679">
        <v>6</v>
      </c>
      <c r="AA489" s="679">
        <v>5</v>
      </c>
      <c r="AB489" s="679">
        <v>4</v>
      </c>
      <c r="AC489" s="679"/>
      <c r="AD489" s="679"/>
      <c r="AE489" s="696">
        <v>5</v>
      </c>
      <c r="AF489" s="1060">
        <v>25</v>
      </c>
      <c r="AG489" s="1060" t="s">
        <v>3586</v>
      </c>
      <c r="AH489" s="1060" t="s">
        <v>3598</v>
      </c>
      <c r="AI489" s="1060">
        <v>25</v>
      </c>
      <c r="AJ489" s="1060" t="s">
        <v>3599</v>
      </c>
      <c r="AK489" s="1060"/>
      <c r="AL489" s="1060">
        <v>25</v>
      </c>
      <c r="AM489" s="1060"/>
      <c r="AN489" s="1060"/>
      <c r="AO489" s="1060"/>
      <c r="AP489" s="1060"/>
      <c r="AQ489" s="1060"/>
      <c r="AR489" s="1060"/>
      <c r="AS489" s="1060"/>
      <c r="AT489" s="1060"/>
      <c r="AU489" s="1060"/>
      <c r="AV489" s="1060"/>
      <c r="AW489" s="1060"/>
      <c r="AX489" s="1068"/>
      <c r="AY489" s="663"/>
      <c r="AZ489" s="663"/>
      <c r="BA489" s="663"/>
      <c r="BB489" s="663"/>
      <c r="BC489" s="663"/>
      <c r="BD489" s="663"/>
      <c r="BE489" s="663"/>
      <c r="BF489" s="663"/>
      <c r="BG489" s="663"/>
    </row>
    <row r="490" spans="1:59" s="664" customFormat="1" ht="49.95" customHeight="1" x14ac:dyDescent="0.25">
      <c r="A490" s="1052">
        <v>406</v>
      </c>
      <c r="B490" s="769" t="s">
        <v>3566</v>
      </c>
      <c r="C490" s="679" t="s">
        <v>3684</v>
      </c>
      <c r="D490" s="843" t="s">
        <v>3568</v>
      </c>
      <c r="E490" s="838" t="s">
        <v>3685</v>
      </c>
      <c r="F490" s="1069">
        <v>13334</v>
      </c>
      <c r="G490" s="942" t="s">
        <v>3686</v>
      </c>
      <c r="H490" s="679">
        <v>2020</v>
      </c>
      <c r="I490" s="679" t="s">
        <v>3687</v>
      </c>
      <c r="J490" s="859" t="s">
        <v>3688</v>
      </c>
      <c r="K490" s="679" t="s">
        <v>3689</v>
      </c>
      <c r="L490" s="838" t="s">
        <v>3690</v>
      </c>
      <c r="M490" s="679" t="s">
        <v>3691</v>
      </c>
      <c r="N490" s="838" t="s">
        <v>3692</v>
      </c>
      <c r="O490" s="838" t="s">
        <v>3693</v>
      </c>
      <c r="P490" s="1070">
        <v>116888</v>
      </c>
      <c r="Q490" s="679" t="s">
        <v>3694</v>
      </c>
      <c r="R490" s="1060">
        <v>2.0099999999999998</v>
      </c>
      <c r="S490" s="1060" t="s">
        <v>3695</v>
      </c>
      <c r="T490" s="1060">
        <v>24</v>
      </c>
      <c r="U490" s="1060">
        <v>26.009999999999998</v>
      </c>
      <c r="V490" s="1060" t="s">
        <v>3696</v>
      </c>
      <c r="W490" s="1070">
        <v>0</v>
      </c>
      <c r="X490" s="679" t="s">
        <v>3697</v>
      </c>
      <c r="Y490" s="833">
        <v>3</v>
      </c>
      <c r="Z490" s="833">
        <v>1</v>
      </c>
      <c r="AA490" s="833">
        <v>7</v>
      </c>
      <c r="AB490" s="679">
        <v>60</v>
      </c>
      <c r="AC490" s="679" t="s">
        <v>3698</v>
      </c>
      <c r="AD490" s="679" t="s">
        <v>3699</v>
      </c>
      <c r="AE490" s="696">
        <v>5</v>
      </c>
      <c r="AF490" s="1060">
        <v>10</v>
      </c>
      <c r="AG490" s="1060" t="s">
        <v>3700</v>
      </c>
      <c r="AH490" s="1060" t="s">
        <v>3685</v>
      </c>
      <c r="AI490" s="1060">
        <v>15</v>
      </c>
      <c r="AJ490" s="1060" t="s">
        <v>3701</v>
      </c>
      <c r="AK490" s="1060" t="s">
        <v>3702</v>
      </c>
      <c r="AL490" s="1060">
        <v>10</v>
      </c>
      <c r="AM490" s="866" t="s">
        <v>3703</v>
      </c>
      <c r="AN490" s="1060" t="s">
        <v>3704</v>
      </c>
      <c r="AO490" s="1060">
        <v>10</v>
      </c>
      <c r="AP490" s="1060"/>
      <c r="AQ490" s="1060"/>
      <c r="AR490" s="1060"/>
      <c r="AS490" s="1060"/>
      <c r="AT490" s="1060"/>
      <c r="AU490" s="1060"/>
      <c r="AV490" s="1060"/>
      <c r="AW490" s="1060"/>
      <c r="AX490" s="1068"/>
      <c r="AY490" s="663"/>
      <c r="AZ490" s="663"/>
      <c r="BA490" s="663"/>
      <c r="BB490" s="663"/>
      <c r="BC490" s="663"/>
      <c r="BD490" s="663"/>
      <c r="BE490" s="663"/>
      <c r="BF490" s="663"/>
      <c r="BG490" s="663"/>
    </row>
    <row r="491" spans="1:59" s="664" customFormat="1" ht="145.80000000000001" thickBot="1" x14ac:dyDescent="0.3">
      <c r="A491" s="769">
        <v>406</v>
      </c>
      <c r="B491" s="769" t="s">
        <v>3566</v>
      </c>
      <c r="C491" s="679" t="s">
        <v>3585</v>
      </c>
      <c r="D491" s="843" t="s">
        <v>3586</v>
      </c>
      <c r="E491" s="679" t="s">
        <v>3705</v>
      </c>
      <c r="F491" s="866">
        <v>11860</v>
      </c>
      <c r="G491" s="679" t="s">
        <v>3706</v>
      </c>
      <c r="H491" s="679">
        <v>2020</v>
      </c>
      <c r="I491" s="1060" t="s">
        <v>3706</v>
      </c>
      <c r="J491" s="1071">
        <v>147728.06</v>
      </c>
      <c r="K491" s="1060" t="s">
        <v>3707</v>
      </c>
      <c r="L491" s="838" t="s">
        <v>3690</v>
      </c>
      <c r="M491" s="679" t="s">
        <v>3691</v>
      </c>
      <c r="N491" s="838" t="s">
        <v>3708</v>
      </c>
      <c r="O491" s="838" t="s">
        <v>3709</v>
      </c>
      <c r="P491" s="1060">
        <v>116817</v>
      </c>
      <c r="Q491" s="679" t="s">
        <v>3694</v>
      </c>
      <c r="R491" s="1060">
        <v>9.9600000000000009</v>
      </c>
      <c r="S491" s="679">
        <v>2</v>
      </c>
      <c r="T491" s="679">
        <v>24</v>
      </c>
      <c r="U491" s="1060">
        <v>33.96</v>
      </c>
      <c r="V491" s="1060">
        <v>100</v>
      </c>
      <c r="W491" s="1060">
        <v>0</v>
      </c>
      <c r="X491" s="1352" t="s">
        <v>3710</v>
      </c>
      <c r="Y491" s="679">
        <v>3</v>
      </c>
      <c r="Z491" s="679">
        <v>1</v>
      </c>
      <c r="AA491" s="679">
        <v>2</v>
      </c>
      <c r="AB491" s="679">
        <v>4</v>
      </c>
      <c r="AC491" s="679" t="s">
        <v>3698</v>
      </c>
      <c r="AD491" s="679" t="s">
        <v>3665</v>
      </c>
      <c r="AE491" s="696">
        <v>5</v>
      </c>
      <c r="AF491" s="1072">
        <v>1</v>
      </c>
      <c r="AG491" s="1060" t="s">
        <v>3586</v>
      </c>
      <c r="AH491" s="679" t="s">
        <v>3711</v>
      </c>
      <c r="AI491" s="1072">
        <v>1</v>
      </c>
      <c r="AJ491" s="679"/>
      <c r="AK491" s="679"/>
      <c r="AL491" s="679"/>
      <c r="AM491" s="679"/>
      <c r="AN491" s="679"/>
      <c r="AO491" s="679"/>
      <c r="AP491" s="679"/>
      <c r="AQ491" s="679"/>
      <c r="AR491" s="679"/>
      <c r="AS491" s="679"/>
      <c r="AT491" s="679"/>
      <c r="AU491" s="679"/>
      <c r="AV491" s="679"/>
      <c r="AW491" s="679"/>
      <c r="AX491" s="684"/>
      <c r="AY491" s="663"/>
      <c r="AZ491" s="663"/>
      <c r="BA491" s="663"/>
      <c r="BB491" s="663"/>
      <c r="BC491" s="663"/>
      <c r="BD491" s="663"/>
      <c r="BE491" s="663"/>
      <c r="BF491" s="663"/>
      <c r="BG491" s="663"/>
    </row>
    <row r="492" spans="1:59" s="77" customFormat="1" ht="50.1" customHeight="1" x14ac:dyDescent="0.2">
      <c r="A492" s="1547">
        <v>416</v>
      </c>
      <c r="B492" s="1547" t="s">
        <v>3712</v>
      </c>
      <c r="C492" s="1547">
        <v>4</v>
      </c>
      <c r="D492" s="1555"/>
      <c r="E492" s="1547" t="s">
        <v>3713</v>
      </c>
      <c r="F492" s="1559" t="s">
        <v>3714</v>
      </c>
      <c r="G492" s="1547" t="s">
        <v>3715</v>
      </c>
      <c r="H492" s="1547">
        <v>2005</v>
      </c>
      <c r="I492" s="1547" t="s">
        <v>3716</v>
      </c>
      <c r="J492" s="1562">
        <v>50075</v>
      </c>
      <c r="K492" s="1558" t="s">
        <v>675</v>
      </c>
      <c r="L492" s="1547" t="s">
        <v>3717</v>
      </c>
      <c r="M492" s="1547" t="s">
        <v>3718</v>
      </c>
      <c r="N492" s="1547" t="s">
        <v>3719</v>
      </c>
      <c r="O492" s="1547" t="s">
        <v>3720</v>
      </c>
      <c r="P492" s="374" t="s">
        <v>3721</v>
      </c>
      <c r="Q492" s="278">
        <v>37.799999999999997</v>
      </c>
      <c r="R492" s="375">
        <v>0</v>
      </c>
      <c r="S492" s="375">
        <v>17.45</v>
      </c>
      <c r="T492" s="375">
        <v>20.350000000000001</v>
      </c>
      <c r="U492" s="278">
        <f>SUM(R492:T492)</f>
        <v>37.799999999999997</v>
      </c>
      <c r="V492" s="374">
        <v>90</v>
      </c>
      <c r="W492" s="374">
        <v>100</v>
      </c>
      <c r="X492" s="1391" t="s">
        <v>3722</v>
      </c>
      <c r="Y492" s="280">
        <v>2</v>
      </c>
      <c r="Z492" s="280">
        <v>1</v>
      </c>
      <c r="AA492" s="280">
        <v>1</v>
      </c>
      <c r="AB492" s="280">
        <v>11</v>
      </c>
      <c r="AC492" s="374">
        <v>12</v>
      </c>
      <c r="AD492" s="278">
        <v>0</v>
      </c>
      <c r="AE492" s="278">
        <v>5</v>
      </c>
      <c r="AF492" s="376">
        <v>90</v>
      </c>
      <c r="AG492" s="374" t="s">
        <v>3723</v>
      </c>
      <c r="AH492" s="374" t="s">
        <v>3724</v>
      </c>
      <c r="AI492" s="374">
        <v>90</v>
      </c>
      <c r="AJ492" s="377"/>
      <c r="AK492" s="374"/>
      <c r="AL492" s="374"/>
      <c r="AM492" s="71"/>
      <c r="AN492" s="72"/>
      <c r="AO492" s="72"/>
      <c r="AP492" s="73"/>
      <c r="AQ492" s="74"/>
      <c r="AR492" s="75"/>
      <c r="AS492" s="76"/>
      <c r="AT492" s="76"/>
      <c r="AU492" s="76"/>
      <c r="AV492" s="76"/>
      <c r="AW492" s="76"/>
      <c r="AX492" s="103"/>
      <c r="AY492" s="107"/>
      <c r="AZ492" s="107"/>
      <c r="BA492" s="107"/>
      <c r="BB492" s="107"/>
      <c r="BC492" s="107"/>
      <c r="BD492" s="107"/>
      <c r="BE492" s="107"/>
      <c r="BF492" s="107"/>
      <c r="BG492" s="107"/>
    </row>
    <row r="493" spans="1:59" s="77" customFormat="1" ht="50.1" customHeight="1" x14ac:dyDescent="0.2">
      <c r="A493" s="1548"/>
      <c r="B493" s="1553"/>
      <c r="C493" s="1548"/>
      <c r="D493" s="1556"/>
      <c r="E493" s="1548"/>
      <c r="F493" s="1560"/>
      <c r="G493" s="1548"/>
      <c r="H493" s="1548"/>
      <c r="I493" s="1548"/>
      <c r="J493" s="1563"/>
      <c r="K493" s="1548"/>
      <c r="L493" s="1548"/>
      <c r="M493" s="1548"/>
      <c r="N493" s="1548"/>
      <c r="O493" s="1548"/>
      <c r="P493" s="374" t="s">
        <v>3725</v>
      </c>
      <c r="Q493" s="278">
        <v>37.799999999999997</v>
      </c>
      <c r="R493" s="375">
        <v>0</v>
      </c>
      <c r="S493" s="375">
        <v>17.45</v>
      </c>
      <c r="T493" s="375">
        <v>20.350000000000001</v>
      </c>
      <c r="U493" s="278">
        <f>SUM(R493:T493)</f>
        <v>37.799999999999997</v>
      </c>
      <c r="V493" s="374">
        <v>90</v>
      </c>
      <c r="W493" s="374">
        <v>100</v>
      </c>
      <c r="X493" s="1391" t="s">
        <v>3722</v>
      </c>
      <c r="Y493" s="280">
        <v>2</v>
      </c>
      <c r="Z493" s="280">
        <v>4</v>
      </c>
      <c r="AA493" s="280">
        <v>1</v>
      </c>
      <c r="AB493" s="280">
        <v>11</v>
      </c>
      <c r="AC493" s="374">
        <v>12</v>
      </c>
      <c r="AD493" s="278">
        <v>0</v>
      </c>
      <c r="AE493" s="278">
        <v>5</v>
      </c>
      <c r="AF493" s="376">
        <v>90</v>
      </c>
      <c r="AG493" s="374" t="s">
        <v>3723</v>
      </c>
      <c r="AH493" s="374" t="s">
        <v>3724</v>
      </c>
      <c r="AI493" s="374">
        <v>90</v>
      </c>
      <c r="AJ493" s="377"/>
      <c r="AK493" s="374"/>
      <c r="AL493" s="378"/>
      <c r="AM493" s="379"/>
      <c r="AN493" s="379"/>
      <c r="AO493" s="379"/>
      <c r="AP493" s="379"/>
      <c r="AQ493" s="379"/>
      <c r="AR493" s="379"/>
      <c r="AS493" s="379"/>
      <c r="AT493" s="379"/>
      <c r="AU493" s="379"/>
      <c r="AV493" s="379"/>
      <c r="AW493" s="379"/>
      <c r="AX493" s="380"/>
      <c r="AY493" s="107"/>
      <c r="AZ493" s="107"/>
      <c r="BA493" s="107"/>
      <c r="BB493" s="107"/>
      <c r="BC493" s="107"/>
      <c r="BD493" s="107"/>
      <c r="BE493" s="107"/>
      <c r="BF493" s="107"/>
      <c r="BG493" s="107"/>
    </row>
    <row r="494" spans="1:59" s="77" customFormat="1" ht="50.1" customHeight="1" x14ac:dyDescent="0.2">
      <c r="A494" s="1548"/>
      <c r="B494" s="1553"/>
      <c r="C494" s="1548"/>
      <c r="D494" s="1556"/>
      <c r="E494" s="1548"/>
      <c r="F494" s="1560"/>
      <c r="G494" s="1548"/>
      <c r="H494" s="1548"/>
      <c r="I494" s="1548"/>
      <c r="J494" s="1563"/>
      <c r="K494" s="1548"/>
      <c r="L494" s="1548"/>
      <c r="M494" s="1548"/>
      <c r="N494" s="1548"/>
      <c r="O494" s="1548"/>
      <c r="P494" s="374" t="s">
        <v>3726</v>
      </c>
      <c r="Q494" s="278">
        <v>37.799999999999997</v>
      </c>
      <c r="R494" s="375">
        <v>0</v>
      </c>
      <c r="S494" s="375">
        <v>17.45</v>
      </c>
      <c r="T494" s="375">
        <v>20.350000000000001</v>
      </c>
      <c r="U494" s="278">
        <f>SUM(R494:T494)</f>
        <v>37.799999999999997</v>
      </c>
      <c r="V494" s="374">
        <v>90</v>
      </c>
      <c r="W494" s="374">
        <v>100</v>
      </c>
      <c r="X494" s="1391" t="s">
        <v>3722</v>
      </c>
      <c r="Y494" s="280">
        <v>2</v>
      </c>
      <c r="Z494" s="280">
        <v>5</v>
      </c>
      <c r="AA494" s="280">
        <v>2</v>
      </c>
      <c r="AB494" s="280">
        <v>35</v>
      </c>
      <c r="AC494" s="374">
        <v>12</v>
      </c>
      <c r="AD494" s="278">
        <v>0</v>
      </c>
      <c r="AE494" s="278">
        <v>5</v>
      </c>
      <c r="AF494" s="376">
        <v>90</v>
      </c>
      <c r="AG494" s="374" t="s">
        <v>3723</v>
      </c>
      <c r="AH494" s="374" t="s">
        <v>3724</v>
      </c>
      <c r="AI494" s="374">
        <v>90</v>
      </c>
      <c r="AJ494" s="377"/>
      <c r="AK494" s="374"/>
      <c r="AL494" s="378"/>
      <c r="AM494" s="379"/>
      <c r="AN494" s="379"/>
      <c r="AO494" s="379"/>
      <c r="AP494" s="379"/>
      <c r="AQ494" s="379"/>
      <c r="AR494" s="379"/>
      <c r="AS494" s="379"/>
      <c r="AT494" s="379"/>
      <c r="AU494" s="379"/>
      <c r="AV494" s="379"/>
      <c r="AW494" s="379"/>
      <c r="AX494" s="380"/>
      <c r="AY494" s="107"/>
      <c r="AZ494" s="107"/>
      <c r="BA494" s="107"/>
      <c r="BB494" s="107"/>
      <c r="BC494" s="107"/>
      <c r="BD494" s="107"/>
      <c r="BE494" s="107"/>
      <c r="BF494" s="107"/>
      <c r="BG494" s="107"/>
    </row>
    <row r="495" spans="1:59" s="77" customFormat="1" ht="50.1" customHeight="1" x14ac:dyDescent="0.2">
      <c r="A495" s="1549"/>
      <c r="B495" s="1554"/>
      <c r="C495" s="1549"/>
      <c r="D495" s="1557"/>
      <c r="E495" s="1549"/>
      <c r="F495" s="1561"/>
      <c r="G495" s="1549"/>
      <c r="H495" s="1549"/>
      <c r="I495" s="1549"/>
      <c r="J495" s="1564"/>
      <c r="K495" s="1549"/>
      <c r="L495" s="1549"/>
      <c r="M495" s="1549"/>
      <c r="N495" s="1549"/>
      <c r="O495" s="1549"/>
      <c r="P495" s="374" t="s">
        <v>3727</v>
      </c>
      <c r="Q495" s="278">
        <v>37.799999999999997</v>
      </c>
      <c r="R495" s="375">
        <v>0</v>
      </c>
      <c r="S495" s="375">
        <v>17.45</v>
      </c>
      <c r="T495" s="375">
        <v>20.350000000000001</v>
      </c>
      <c r="U495" s="278">
        <f>SUM(R495:T495)</f>
        <v>37.799999999999997</v>
      </c>
      <c r="V495" s="374">
        <v>90</v>
      </c>
      <c r="W495" s="374">
        <v>100</v>
      </c>
      <c r="X495" s="1391" t="s">
        <v>3722</v>
      </c>
      <c r="Y495" s="280">
        <v>2</v>
      </c>
      <c r="Z495" s="280">
        <v>1</v>
      </c>
      <c r="AA495" s="280">
        <v>2</v>
      </c>
      <c r="AB495" s="280">
        <v>35</v>
      </c>
      <c r="AC495" s="374">
        <v>12</v>
      </c>
      <c r="AD495" s="278">
        <v>0</v>
      </c>
      <c r="AE495" s="278">
        <v>5</v>
      </c>
      <c r="AF495" s="376">
        <v>90</v>
      </c>
      <c r="AG495" s="374" t="s">
        <v>3723</v>
      </c>
      <c r="AH495" s="374" t="s">
        <v>3724</v>
      </c>
      <c r="AI495" s="374">
        <v>90</v>
      </c>
      <c r="AJ495" s="377"/>
      <c r="AK495" s="374"/>
      <c r="AL495" s="378"/>
      <c r="AM495" s="379"/>
      <c r="AN495" s="379"/>
      <c r="AO495" s="379"/>
      <c r="AP495" s="379"/>
      <c r="AQ495" s="379"/>
      <c r="AR495" s="379"/>
      <c r="AS495" s="379"/>
      <c r="AT495" s="379"/>
      <c r="AU495" s="379"/>
      <c r="AV495" s="379"/>
      <c r="AW495" s="379"/>
      <c r="AX495" s="380"/>
      <c r="AY495" s="107"/>
      <c r="AZ495" s="107"/>
      <c r="BA495" s="107"/>
      <c r="BB495" s="107"/>
      <c r="BC495" s="107"/>
      <c r="BD495" s="107"/>
      <c r="BE495" s="107"/>
      <c r="BF495" s="107"/>
      <c r="BG495" s="107"/>
    </row>
    <row r="496" spans="1:59" s="77" customFormat="1" ht="105.75" customHeight="1" x14ac:dyDescent="0.2">
      <c r="A496" s="374">
        <v>416</v>
      </c>
      <c r="B496" s="381" t="s">
        <v>3712</v>
      </c>
      <c r="C496" s="374">
        <v>4</v>
      </c>
      <c r="D496" s="382"/>
      <c r="E496" s="374" t="s">
        <v>3728</v>
      </c>
      <c r="F496" s="383" t="s">
        <v>3729</v>
      </c>
      <c r="G496" s="374" t="s">
        <v>3730</v>
      </c>
      <c r="H496" s="374">
        <v>2019</v>
      </c>
      <c r="I496" s="374" t="s">
        <v>3731</v>
      </c>
      <c r="J496" s="384">
        <v>53795</v>
      </c>
      <c r="K496" s="374" t="s">
        <v>779</v>
      </c>
      <c r="L496" s="374" t="s">
        <v>3717</v>
      </c>
      <c r="M496" s="374" t="s">
        <v>3718</v>
      </c>
      <c r="N496" s="374" t="s">
        <v>3732</v>
      </c>
      <c r="O496" s="374" t="s">
        <v>3733</v>
      </c>
      <c r="P496" s="374" t="s">
        <v>3734</v>
      </c>
      <c r="Q496" s="278">
        <v>41.3</v>
      </c>
      <c r="R496" s="375">
        <v>6.32</v>
      </c>
      <c r="S496" s="375">
        <v>11.61</v>
      </c>
      <c r="T496" s="375">
        <v>23.37</v>
      </c>
      <c r="U496" s="278">
        <f>SUM(R496:T496)</f>
        <v>41.3</v>
      </c>
      <c r="V496" s="374">
        <v>95</v>
      </c>
      <c r="W496" s="374">
        <v>25</v>
      </c>
      <c r="X496" s="1391" t="s">
        <v>3722</v>
      </c>
      <c r="Y496" s="280">
        <v>3</v>
      </c>
      <c r="Z496" s="280">
        <v>2</v>
      </c>
      <c r="AA496" s="280">
        <v>3</v>
      </c>
      <c r="AB496" s="280">
        <v>4</v>
      </c>
      <c r="AC496" s="374">
        <v>17</v>
      </c>
      <c r="AD496" s="278">
        <v>35</v>
      </c>
      <c r="AE496" s="278">
        <v>5</v>
      </c>
      <c r="AF496" s="376">
        <v>95</v>
      </c>
      <c r="AG496" s="374" t="s">
        <v>1091</v>
      </c>
      <c r="AH496" s="374" t="s">
        <v>3728</v>
      </c>
      <c r="AI496" s="374">
        <v>65</v>
      </c>
      <c r="AJ496" s="377" t="s">
        <v>3735</v>
      </c>
      <c r="AK496" s="374" t="s">
        <v>3736</v>
      </c>
      <c r="AL496" s="378">
        <v>30</v>
      </c>
      <c r="AM496" s="379"/>
      <c r="AN496" s="379"/>
      <c r="AO496" s="379"/>
      <c r="AP496" s="379"/>
      <c r="AQ496" s="379"/>
      <c r="AR496" s="379"/>
      <c r="AS496" s="379"/>
      <c r="AT496" s="379"/>
      <c r="AU496" s="379"/>
      <c r="AV496" s="379"/>
      <c r="AW496" s="379"/>
      <c r="AX496" s="380"/>
      <c r="AY496" s="107"/>
      <c r="AZ496" s="107"/>
      <c r="BA496" s="107"/>
      <c r="BB496" s="107"/>
      <c r="BC496" s="107"/>
      <c r="BD496" s="107"/>
      <c r="BE496" s="107"/>
      <c r="BF496" s="107"/>
      <c r="BG496" s="107"/>
    </row>
    <row r="497" spans="1:61" s="119" customFormat="1" ht="331.2" x14ac:dyDescent="0.3">
      <c r="A497" s="385">
        <v>481</v>
      </c>
      <c r="B497" s="130" t="s">
        <v>8819</v>
      </c>
      <c r="C497" s="385">
        <v>116</v>
      </c>
      <c r="D497" s="386" t="s">
        <v>3723</v>
      </c>
      <c r="E497" s="387" t="s">
        <v>8820</v>
      </c>
      <c r="F497" s="388" t="s">
        <v>8821</v>
      </c>
      <c r="G497" s="387" t="s">
        <v>8822</v>
      </c>
      <c r="H497" s="389">
        <v>2007</v>
      </c>
      <c r="I497" s="387" t="s">
        <v>8823</v>
      </c>
      <c r="J497" s="390">
        <v>219000</v>
      </c>
      <c r="K497" s="391" t="s">
        <v>656</v>
      </c>
      <c r="L497" s="389" t="s">
        <v>8824</v>
      </c>
      <c r="M497" s="389" t="s">
        <v>8825</v>
      </c>
      <c r="N497" s="389" t="s">
        <v>8826</v>
      </c>
      <c r="O497" s="389" t="s">
        <v>8827</v>
      </c>
      <c r="P497" s="389">
        <v>3404818</v>
      </c>
      <c r="Q497" s="389">
        <v>12.62</v>
      </c>
      <c r="R497" s="389">
        <v>0</v>
      </c>
      <c r="S497" s="389">
        <v>12.62</v>
      </c>
      <c r="T497" s="389">
        <v>0</v>
      </c>
      <c r="U497" s="389">
        <v>12.62</v>
      </c>
      <c r="V497" s="389">
        <v>100</v>
      </c>
      <c r="W497" s="389">
        <v>100</v>
      </c>
      <c r="X497" s="392" t="s">
        <v>8828</v>
      </c>
      <c r="Y497" s="389"/>
      <c r="Z497" s="389"/>
      <c r="AA497" s="389"/>
      <c r="AB497" s="389">
        <v>35</v>
      </c>
      <c r="AC497" s="389">
        <v>116</v>
      </c>
      <c r="AD497" s="389">
        <v>13.55</v>
      </c>
      <c r="AE497" s="393">
        <v>5</v>
      </c>
      <c r="AF497" s="394">
        <v>60</v>
      </c>
      <c r="AG497" s="395" t="s">
        <v>3723</v>
      </c>
      <c r="AH497" s="389" t="s">
        <v>8829</v>
      </c>
      <c r="AI497" s="396">
        <v>40</v>
      </c>
      <c r="AJ497" s="395" t="s">
        <v>8830</v>
      </c>
      <c r="AK497" s="389" t="s">
        <v>8831</v>
      </c>
      <c r="AL497" s="396">
        <v>20</v>
      </c>
      <c r="AM497" s="395"/>
      <c r="AN497" s="389"/>
      <c r="AO497" s="396"/>
      <c r="AP497" s="395"/>
      <c r="AQ497" s="389"/>
      <c r="AR497" s="396"/>
      <c r="AS497" s="395"/>
      <c r="AT497" s="389"/>
      <c r="AU497" s="396"/>
      <c r="AV497" s="395"/>
      <c r="AW497" s="389"/>
      <c r="AX497" s="396"/>
      <c r="AY497" s="108"/>
      <c r="AZ497" s="108"/>
      <c r="BA497" s="108"/>
      <c r="BB497" s="108"/>
      <c r="BC497" s="108"/>
      <c r="BD497" s="118"/>
      <c r="BE497" s="118"/>
      <c r="BF497" s="118"/>
      <c r="BG497" s="118"/>
      <c r="BH497" s="118"/>
      <c r="BI497" s="118"/>
    </row>
    <row r="498" spans="1:61" s="119" customFormat="1" ht="193.2" x14ac:dyDescent="0.3">
      <c r="A498" s="385">
        <v>481</v>
      </c>
      <c r="B498" s="130" t="s">
        <v>8819</v>
      </c>
      <c r="C498" s="397" t="s">
        <v>8832</v>
      </c>
      <c r="D498" s="398" t="s">
        <v>8833</v>
      </c>
      <c r="E498" s="387" t="s">
        <v>8834</v>
      </c>
      <c r="F498" s="399">
        <v>14056</v>
      </c>
      <c r="G498" s="387" t="s">
        <v>8835</v>
      </c>
      <c r="H498" s="389">
        <v>2004</v>
      </c>
      <c r="I498" s="387" t="s">
        <v>8836</v>
      </c>
      <c r="J498" s="390">
        <v>133533.63</v>
      </c>
      <c r="K498" s="391" t="s">
        <v>675</v>
      </c>
      <c r="L498" s="389" t="s">
        <v>8837</v>
      </c>
      <c r="M498" s="389" t="s">
        <v>8838</v>
      </c>
      <c r="N498" s="389" t="s">
        <v>8839</v>
      </c>
      <c r="O498" s="389" t="s">
        <v>8840</v>
      </c>
      <c r="P498" s="389" t="s">
        <v>8841</v>
      </c>
      <c r="Q498" s="389">
        <v>4</v>
      </c>
      <c r="R498" s="389">
        <v>0</v>
      </c>
      <c r="S498" s="389">
        <v>4</v>
      </c>
      <c r="T498" s="389">
        <v>0</v>
      </c>
      <c r="U498" s="389">
        <v>4</v>
      </c>
      <c r="V498" s="389"/>
      <c r="W498" s="389">
        <v>100</v>
      </c>
      <c r="X498" s="392" t="s">
        <v>8842</v>
      </c>
      <c r="Y498" s="389"/>
      <c r="Z498" s="389"/>
      <c r="AA498" s="389"/>
      <c r="AB498" s="389">
        <v>3</v>
      </c>
      <c r="AC498" s="389">
        <v>104</v>
      </c>
      <c r="AD498" s="389">
        <v>20.11</v>
      </c>
      <c r="AE498" s="393">
        <v>5</v>
      </c>
      <c r="AF498" s="394">
        <v>60</v>
      </c>
      <c r="AG498" s="395" t="s">
        <v>8833</v>
      </c>
      <c r="AH498" s="389" t="s">
        <v>8843</v>
      </c>
      <c r="AI498" s="396">
        <v>40</v>
      </c>
      <c r="AJ498" s="395" t="s">
        <v>8844</v>
      </c>
      <c r="AK498" s="389" t="s">
        <v>8843</v>
      </c>
      <c r="AL498" s="396">
        <v>20</v>
      </c>
      <c r="AM498" s="395"/>
      <c r="AN498" s="389"/>
      <c r="AO498" s="396"/>
      <c r="AP498" s="395"/>
      <c r="AQ498" s="389"/>
      <c r="AR498" s="396"/>
      <c r="AS498" s="395"/>
      <c r="AT498" s="389"/>
      <c r="AU498" s="396"/>
      <c r="AV498" s="395"/>
      <c r="AW498" s="389"/>
      <c r="AX498" s="396"/>
      <c r="AY498" s="108"/>
      <c r="AZ498" s="108"/>
      <c r="BA498" s="108"/>
      <c r="BB498" s="108"/>
      <c r="BC498" s="108"/>
      <c r="BD498" s="118"/>
      <c r="BE498" s="118"/>
      <c r="BF498" s="118"/>
      <c r="BG498" s="118"/>
      <c r="BH498" s="118"/>
      <c r="BI498" s="118"/>
    </row>
    <row r="499" spans="1:61" s="119" customFormat="1" ht="179.4" x14ac:dyDescent="0.3">
      <c r="A499" s="385">
        <v>481</v>
      </c>
      <c r="B499" s="130" t="s">
        <v>8819</v>
      </c>
      <c r="C499" s="397" t="s">
        <v>8845</v>
      </c>
      <c r="D499" s="386" t="s">
        <v>8833</v>
      </c>
      <c r="E499" s="387" t="s">
        <v>8846</v>
      </c>
      <c r="F499" s="399">
        <v>16075</v>
      </c>
      <c r="G499" s="387" t="s">
        <v>8847</v>
      </c>
      <c r="H499" s="389">
        <v>2004</v>
      </c>
      <c r="I499" s="387" t="s">
        <v>8848</v>
      </c>
      <c r="J499" s="390">
        <v>50075.11</v>
      </c>
      <c r="K499" s="391" t="s">
        <v>675</v>
      </c>
      <c r="L499" s="389" t="s">
        <v>8849</v>
      </c>
      <c r="M499" s="389" t="s">
        <v>8850</v>
      </c>
      <c r="N499" s="389" t="s">
        <v>8851</v>
      </c>
      <c r="O499" s="389" t="s">
        <v>8852</v>
      </c>
      <c r="P499" s="389">
        <v>3403647</v>
      </c>
      <c r="Q499" s="389">
        <v>8.7899999999999991</v>
      </c>
      <c r="R499" s="389">
        <v>0</v>
      </c>
      <c r="S499" s="389">
        <v>8.7899999999999991</v>
      </c>
      <c r="T499" s="389">
        <v>0</v>
      </c>
      <c r="U499" s="389">
        <v>8.7899999999999991</v>
      </c>
      <c r="V499" s="389"/>
      <c r="W499" s="389">
        <v>100</v>
      </c>
      <c r="X499" s="392" t="s">
        <v>8853</v>
      </c>
      <c r="Y499" s="389"/>
      <c r="Z499" s="389"/>
      <c r="AA499" s="389"/>
      <c r="AB499" s="389">
        <v>3</v>
      </c>
      <c r="AC499" s="389">
        <v>113</v>
      </c>
      <c r="AD499" s="389">
        <v>28.71</v>
      </c>
      <c r="AE499" s="393">
        <v>5</v>
      </c>
      <c r="AF499" s="394">
        <v>100</v>
      </c>
      <c r="AG499" s="395" t="s">
        <v>8833</v>
      </c>
      <c r="AH499" s="389" t="s">
        <v>8846</v>
      </c>
      <c r="AI499" s="396">
        <v>100</v>
      </c>
      <c r="AJ499" s="395"/>
      <c r="AK499" s="389"/>
      <c r="AL499" s="396"/>
      <c r="AM499" s="395"/>
      <c r="AN499" s="389"/>
      <c r="AO499" s="396"/>
      <c r="AP499" s="395"/>
      <c r="AQ499" s="389"/>
      <c r="AR499" s="396"/>
      <c r="AS499" s="395"/>
      <c r="AT499" s="389"/>
      <c r="AU499" s="396"/>
      <c r="AV499" s="395"/>
      <c r="AW499" s="389"/>
      <c r="AX499" s="396"/>
      <c r="AY499" s="108"/>
      <c r="AZ499" s="108"/>
      <c r="BA499" s="108"/>
      <c r="BB499" s="108"/>
      <c r="BC499" s="108"/>
      <c r="BD499" s="118"/>
      <c r="BE499" s="118"/>
      <c r="BF499" s="118"/>
      <c r="BG499" s="118"/>
      <c r="BH499" s="118"/>
      <c r="BI499" s="118"/>
    </row>
    <row r="500" spans="1:61" s="119" customFormat="1" ht="110.4" x14ac:dyDescent="0.3">
      <c r="A500" s="385">
        <v>481</v>
      </c>
      <c r="B500" s="130" t="s">
        <v>8819</v>
      </c>
      <c r="C500" s="397" t="s">
        <v>8854</v>
      </c>
      <c r="D500" s="398" t="s">
        <v>8855</v>
      </c>
      <c r="E500" s="387" t="s">
        <v>8856</v>
      </c>
      <c r="F500" s="388" t="s">
        <v>8857</v>
      </c>
      <c r="G500" s="387" t="s">
        <v>8858</v>
      </c>
      <c r="H500" s="389">
        <v>2008</v>
      </c>
      <c r="I500" s="387" t="s">
        <v>8859</v>
      </c>
      <c r="J500" s="390">
        <v>220225.8</v>
      </c>
      <c r="K500" s="391" t="s">
        <v>656</v>
      </c>
      <c r="L500" s="389" t="s">
        <v>8860</v>
      </c>
      <c r="M500" s="389" t="s">
        <v>8861</v>
      </c>
      <c r="N500" s="389" t="s">
        <v>8862</v>
      </c>
      <c r="O500" s="389" t="s">
        <v>8863</v>
      </c>
      <c r="P500" s="389">
        <v>3404609</v>
      </c>
      <c r="Q500" s="389">
        <v>13.58</v>
      </c>
      <c r="R500" s="389">
        <v>0</v>
      </c>
      <c r="S500" s="389">
        <v>13.58</v>
      </c>
      <c r="T500" s="389">
        <v>0</v>
      </c>
      <c r="U500" s="389">
        <v>13.58</v>
      </c>
      <c r="V500" s="389">
        <v>95</v>
      </c>
      <c r="W500" s="389">
        <v>100</v>
      </c>
      <c r="X500" s="392" t="s">
        <v>8864</v>
      </c>
      <c r="Y500" s="389"/>
      <c r="Z500" s="389"/>
      <c r="AA500" s="389"/>
      <c r="AB500" s="389">
        <v>3</v>
      </c>
      <c r="AC500" s="389">
        <v>102</v>
      </c>
      <c r="AD500" s="389">
        <v>23.04</v>
      </c>
      <c r="AE500" s="393">
        <v>5</v>
      </c>
      <c r="AF500" s="394">
        <v>100</v>
      </c>
      <c r="AG500" s="395" t="s">
        <v>8855</v>
      </c>
      <c r="AH500" s="389" t="s">
        <v>8865</v>
      </c>
      <c r="AI500" s="396">
        <v>100</v>
      </c>
      <c r="AJ500" s="395"/>
      <c r="AK500" s="389"/>
      <c r="AL500" s="396"/>
      <c r="AM500" s="395"/>
      <c r="AN500" s="389"/>
      <c r="AO500" s="396"/>
      <c r="AP500" s="395"/>
      <c r="AQ500" s="389"/>
      <c r="AR500" s="396"/>
      <c r="AS500" s="395"/>
      <c r="AT500" s="389"/>
      <c r="AU500" s="396"/>
      <c r="AV500" s="395"/>
      <c r="AW500" s="389"/>
      <c r="AX500" s="396"/>
      <c r="AY500" s="108"/>
      <c r="AZ500" s="108"/>
      <c r="BA500" s="108"/>
      <c r="BB500" s="108"/>
      <c r="BC500" s="108"/>
      <c r="BD500" s="118"/>
      <c r="BE500" s="118"/>
      <c r="BF500" s="118"/>
      <c r="BG500" s="118"/>
      <c r="BH500" s="118"/>
      <c r="BI500" s="118"/>
    </row>
    <row r="501" spans="1:61" s="119" customFormat="1" ht="151.80000000000001" x14ac:dyDescent="0.3">
      <c r="A501" s="385">
        <v>481</v>
      </c>
      <c r="B501" s="130" t="s">
        <v>8819</v>
      </c>
      <c r="C501" s="385">
        <v>209</v>
      </c>
      <c r="D501" s="386" t="s">
        <v>7224</v>
      </c>
      <c r="E501" s="387" t="s">
        <v>8866</v>
      </c>
      <c r="F501" s="399">
        <v>18749</v>
      </c>
      <c r="G501" s="387" t="s">
        <v>6351</v>
      </c>
      <c r="H501" s="389">
        <v>2010</v>
      </c>
      <c r="I501" s="387" t="s">
        <v>8867</v>
      </c>
      <c r="J501" s="390">
        <v>400000</v>
      </c>
      <c r="K501" s="391" t="s">
        <v>697</v>
      </c>
      <c r="L501" s="389" t="s">
        <v>8868</v>
      </c>
      <c r="M501" s="389" t="s">
        <v>8869</v>
      </c>
      <c r="N501" s="389" t="s">
        <v>8870</v>
      </c>
      <c r="O501" s="389" t="s">
        <v>8871</v>
      </c>
      <c r="P501" s="389">
        <v>3806405</v>
      </c>
      <c r="Q501" s="389">
        <v>38.21</v>
      </c>
      <c r="R501" s="389">
        <v>0</v>
      </c>
      <c r="S501" s="389">
        <v>38.21</v>
      </c>
      <c r="T501" s="389">
        <v>0</v>
      </c>
      <c r="U501" s="389">
        <v>38.21</v>
      </c>
      <c r="V501" s="389">
        <v>40</v>
      </c>
      <c r="W501" s="389">
        <v>100</v>
      </c>
      <c r="X501" s="392" t="s">
        <v>8872</v>
      </c>
      <c r="Y501" s="389"/>
      <c r="Z501" s="389"/>
      <c r="AA501" s="389"/>
      <c r="AB501" s="389">
        <v>66</v>
      </c>
      <c r="AC501" s="389">
        <v>209.208</v>
      </c>
      <c r="AD501" s="389">
        <v>12.8</v>
      </c>
      <c r="AE501" s="393">
        <v>5</v>
      </c>
      <c r="AF501" s="394">
        <v>40</v>
      </c>
      <c r="AG501" s="395" t="s">
        <v>7224</v>
      </c>
      <c r="AH501" s="389" t="s">
        <v>8873</v>
      </c>
      <c r="AI501" s="396">
        <v>20</v>
      </c>
      <c r="AJ501" s="395" t="s">
        <v>8874</v>
      </c>
      <c r="AK501" s="389" t="s">
        <v>8875</v>
      </c>
      <c r="AL501" s="396">
        <v>10</v>
      </c>
      <c r="AM501" s="395" t="s">
        <v>7365</v>
      </c>
      <c r="AN501" s="389" t="s">
        <v>8876</v>
      </c>
      <c r="AO501" s="396">
        <v>10</v>
      </c>
      <c r="AP501" s="395" t="s">
        <v>6762</v>
      </c>
      <c r="AQ501" s="389" t="s">
        <v>8877</v>
      </c>
      <c r="AR501" s="396">
        <v>5</v>
      </c>
      <c r="AS501" s="395"/>
      <c r="AT501" s="389"/>
      <c r="AU501" s="396"/>
      <c r="AV501" s="395"/>
      <c r="AW501" s="389"/>
      <c r="AX501" s="396"/>
      <c r="AY501" s="108"/>
      <c r="AZ501" s="108"/>
      <c r="BA501" s="108"/>
      <c r="BB501" s="108"/>
      <c r="BC501" s="108"/>
      <c r="BD501" s="118"/>
      <c r="BE501" s="118"/>
      <c r="BF501" s="118"/>
      <c r="BG501" s="118"/>
      <c r="BH501" s="118"/>
      <c r="BI501" s="118"/>
    </row>
    <row r="502" spans="1:61" s="119" customFormat="1" ht="248.4" x14ac:dyDescent="0.3">
      <c r="A502" s="385">
        <v>481</v>
      </c>
      <c r="B502" s="130" t="s">
        <v>8819</v>
      </c>
      <c r="C502" s="385">
        <v>204</v>
      </c>
      <c r="D502" s="386" t="s">
        <v>1351</v>
      </c>
      <c r="E502" s="387" t="s">
        <v>8878</v>
      </c>
      <c r="F502" s="399">
        <v>29235</v>
      </c>
      <c r="G502" s="387" t="s">
        <v>8879</v>
      </c>
      <c r="H502" s="389">
        <v>2004</v>
      </c>
      <c r="I502" s="387" t="s">
        <v>8880</v>
      </c>
      <c r="J502" s="390">
        <v>109247.2</v>
      </c>
      <c r="K502" s="391" t="s">
        <v>939</v>
      </c>
      <c r="L502" s="389" t="s">
        <v>8881</v>
      </c>
      <c r="M502" s="389" t="s">
        <v>8882</v>
      </c>
      <c r="N502" s="389" t="s">
        <v>8883</v>
      </c>
      <c r="O502" s="389" t="s">
        <v>8884</v>
      </c>
      <c r="P502" s="389">
        <v>3805137</v>
      </c>
      <c r="Q502" s="389">
        <v>13.66</v>
      </c>
      <c r="R502" s="389">
        <v>0</v>
      </c>
      <c r="S502" s="389">
        <v>13.66</v>
      </c>
      <c r="T502" s="389">
        <v>0</v>
      </c>
      <c r="U502" s="389">
        <v>13.66</v>
      </c>
      <c r="V502" s="389">
        <v>50</v>
      </c>
      <c r="W502" s="389">
        <v>100</v>
      </c>
      <c r="X502" s="392" t="s">
        <v>8885</v>
      </c>
      <c r="Y502" s="389"/>
      <c r="Z502" s="389"/>
      <c r="AA502" s="389"/>
      <c r="AB502" s="389">
        <v>60</v>
      </c>
      <c r="AC502" s="389">
        <v>204</v>
      </c>
      <c r="AD502" s="389">
        <v>10.93</v>
      </c>
      <c r="AE502" s="393">
        <v>5</v>
      </c>
      <c r="AF502" s="394">
        <v>35</v>
      </c>
      <c r="AG502" s="395" t="s">
        <v>703</v>
      </c>
      <c r="AH502" s="389" t="s">
        <v>1248</v>
      </c>
      <c r="AI502" s="396">
        <v>15</v>
      </c>
      <c r="AJ502" s="395" t="s">
        <v>1486</v>
      </c>
      <c r="AK502" s="389" t="s">
        <v>8886</v>
      </c>
      <c r="AL502" s="396">
        <v>20</v>
      </c>
      <c r="AM502" s="395"/>
      <c r="AN502" s="389"/>
      <c r="AO502" s="396"/>
      <c r="AP502" s="395"/>
      <c r="AQ502" s="389"/>
      <c r="AR502" s="396"/>
      <c r="AS502" s="395"/>
      <c r="AT502" s="389"/>
      <c r="AU502" s="396"/>
      <c r="AV502" s="395"/>
      <c r="AW502" s="389"/>
      <c r="AX502" s="396"/>
      <c r="AY502" s="108"/>
      <c r="AZ502" s="108"/>
      <c r="BA502" s="108"/>
      <c r="BB502" s="108"/>
      <c r="BC502" s="108"/>
      <c r="BD502" s="118"/>
      <c r="BE502" s="118"/>
      <c r="BF502" s="118"/>
      <c r="BG502" s="118"/>
      <c r="BH502" s="118"/>
      <c r="BI502" s="118"/>
    </row>
    <row r="503" spans="1:61" s="119" customFormat="1" ht="409.6" x14ac:dyDescent="0.3">
      <c r="A503" s="385">
        <v>481</v>
      </c>
      <c r="B503" s="130" t="s">
        <v>8819</v>
      </c>
      <c r="C503" s="385">
        <v>204</v>
      </c>
      <c r="D503" s="386" t="s">
        <v>1351</v>
      </c>
      <c r="E503" s="387" t="s">
        <v>8878</v>
      </c>
      <c r="F503" s="399">
        <v>29235</v>
      </c>
      <c r="G503" s="387" t="s">
        <v>8887</v>
      </c>
      <c r="H503" s="389">
        <v>2007</v>
      </c>
      <c r="I503" s="387" t="s">
        <v>8888</v>
      </c>
      <c r="J503" s="390">
        <v>401697</v>
      </c>
      <c r="K503" s="391" t="s">
        <v>656</v>
      </c>
      <c r="L503" s="389" t="s">
        <v>8889</v>
      </c>
      <c r="M503" s="389" t="s">
        <v>8890</v>
      </c>
      <c r="N503" s="389" t="s">
        <v>8891</v>
      </c>
      <c r="O503" s="389" t="s">
        <v>8884</v>
      </c>
      <c r="P503" s="389">
        <v>3805889</v>
      </c>
      <c r="Q503" s="389">
        <v>87.98</v>
      </c>
      <c r="R503" s="389">
        <v>0</v>
      </c>
      <c r="S503" s="389">
        <v>87.98</v>
      </c>
      <c r="T503" s="389">
        <v>0</v>
      </c>
      <c r="U503" s="389">
        <v>87.98</v>
      </c>
      <c r="V503" s="389">
        <v>70</v>
      </c>
      <c r="W503" s="389">
        <v>100</v>
      </c>
      <c r="X503" s="392" t="s">
        <v>8892</v>
      </c>
      <c r="Y503" s="389"/>
      <c r="Z503" s="389"/>
      <c r="AA503" s="389"/>
      <c r="AB503" s="389">
        <v>60</v>
      </c>
      <c r="AC503" s="389">
        <v>204</v>
      </c>
      <c r="AD503" s="389">
        <v>10.93</v>
      </c>
      <c r="AE503" s="393">
        <v>5</v>
      </c>
      <c r="AF503" s="394">
        <v>86</v>
      </c>
      <c r="AG503" s="395" t="s">
        <v>865</v>
      </c>
      <c r="AH503" s="389" t="s">
        <v>8893</v>
      </c>
      <c r="AI503" s="396">
        <v>27</v>
      </c>
      <c r="AJ503" s="395" t="s">
        <v>703</v>
      </c>
      <c r="AK503" s="389" t="s">
        <v>8894</v>
      </c>
      <c r="AL503" s="396">
        <v>41</v>
      </c>
      <c r="AM503" s="395" t="s">
        <v>1486</v>
      </c>
      <c r="AN503" s="389" t="s">
        <v>8895</v>
      </c>
      <c r="AO503" s="396">
        <v>18</v>
      </c>
      <c r="AP503" s="395"/>
      <c r="AQ503" s="389"/>
      <c r="AR503" s="396"/>
      <c r="AS503" s="395"/>
      <c r="AT503" s="389"/>
      <c r="AU503" s="396"/>
      <c r="AV503" s="395"/>
      <c r="AW503" s="389"/>
      <c r="AX503" s="396"/>
      <c r="AY503" s="108"/>
      <c r="AZ503" s="108"/>
      <c r="BA503" s="108"/>
      <c r="BB503" s="108"/>
      <c r="BC503" s="108"/>
      <c r="BD503" s="118"/>
      <c r="BE503" s="118"/>
      <c r="BF503" s="118"/>
      <c r="BG503" s="118"/>
      <c r="BH503" s="118"/>
      <c r="BI503" s="118"/>
    </row>
    <row r="504" spans="1:61" s="119" customFormat="1" ht="248.4" x14ac:dyDescent="0.3">
      <c r="A504" s="385">
        <v>481</v>
      </c>
      <c r="B504" s="130" t="s">
        <v>8819</v>
      </c>
      <c r="C504" s="385">
        <v>209</v>
      </c>
      <c r="D504" s="386" t="s">
        <v>7224</v>
      </c>
      <c r="E504" s="387" t="s">
        <v>8896</v>
      </c>
      <c r="F504" s="388" t="s">
        <v>8897</v>
      </c>
      <c r="G504" s="387" t="s">
        <v>8898</v>
      </c>
      <c r="H504" s="389">
        <v>2005</v>
      </c>
      <c r="I504" s="387" t="s">
        <v>8899</v>
      </c>
      <c r="J504" s="390">
        <v>106453</v>
      </c>
      <c r="K504" s="391" t="s">
        <v>675</v>
      </c>
      <c r="L504" s="389" t="s">
        <v>8900</v>
      </c>
      <c r="M504" s="389" t="s">
        <v>8901</v>
      </c>
      <c r="N504" s="389" t="s">
        <v>8902</v>
      </c>
      <c r="O504" s="389" t="s">
        <v>8903</v>
      </c>
      <c r="P504" s="389">
        <v>3805340</v>
      </c>
      <c r="Q504" s="389">
        <v>10</v>
      </c>
      <c r="R504" s="389">
        <v>0</v>
      </c>
      <c r="S504" s="389">
        <v>10</v>
      </c>
      <c r="T504" s="389">
        <v>0</v>
      </c>
      <c r="U504" s="389">
        <v>10</v>
      </c>
      <c r="V504" s="389">
        <v>70</v>
      </c>
      <c r="W504" s="389">
        <v>100</v>
      </c>
      <c r="X504" s="392" t="s">
        <v>8904</v>
      </c>
      <c r="Y504" s="389"/>
      <c r="Z504" s="389"/>
      <c r="AA504" s="389"/>
      <c r="AB504" s="389">
        <v>66</v>
      </c>
      <c r="AC504" s="389" t="s">
        <v>8905</v>
      </c>
      <c r="AD504" s="389">
        <v>12.8</v>
      </c>
      <c r="AE504" s="393">
        <v>5</v>
      </c>
      <c r="AF504" s="394">
        <v>70</v>
      </c>
      <c r="AG504" s="395" t="s">
        <v>7224</v>
      </c>
      <c r="AH504" s="389" t="s">
        <v>8906</v>
      </c>
      <c r="AI504" s="396">
        <v>50</v>
      </c>
      <c r="AJ504" s="395" t="s">
        <v>1777</v>
      </c>
      <c r="AK504" s="389" t="s">
        <v>8907</v>
      </c>
      <c r="AL504" s="396">
        <v>5</v>
      </c>
      <c r="AM504" s="395" t="s">
        <v>1393</v>
      </c>
      <c r="AN504" s="389" t="s">
        <v>8908</v>
      </c>
      <c r="AO504" s="396">
        <v>10</v>
      </c>
      <c r="AP504" s="395" t="s">
        <v>8874</v>
      </c>
      <c r="AQ504" s="389" t="s">
        <v>8909</v>
      </c>
      <c r="AR504" s="396">
        <v>5</v>
      </c>
      <c r="AS504" s="395"/>
      <c r="AT504" s="389"/>
      <c r="AU504" s="396"/>
      <c r="AV504" s="395"/>
      <c r="AW504" s="389"/>
      <c r="AX504" s="396"/>
      <c r="AY504" s="108"/>
      <c r="AZ504" s="108"/>
      <c r="BA504" s="108"/>
      <c r="BB504" s="108"/>
      <c r="BC504" s="108"/>
      <c r="BD504" s="118"/>
      <c r="BE504" s="118"/>
      <c r="BF504" s="118"/>
      <c r="BG504" s="118"/>
      <c r="BH504" s="118"/>
      <c r="BI504" s="118"/>
    </row>
    <row r="505" spans="1:61" s="119" customFormat="1" ht="409.6" x14ac:dyDescent="0.3">
      <c r="A505" s="385">
        <v>481</v>
      </c>
      <c r="B505" s="130" t="s">
        <v>8819</v>
      </c>
      <c r="C505" s="385">
        <v>209</v>
      </c>
      <c r="D505" s="386" t="s">
        <v>7224</v>
      </c>
      <c r="E505" s="387" t="s">
        <v>8910</v>
      </c>
      <c r="F505" s="388" t="s">
        <v>8897</v>
      </c>
      <c r="G505" s="387" t="s">
        <v>8911</v>
      </c>
      <c r="H505" s="389">
        <v>2007</v>
      </c>
      <c r="I505" s="387" t="s">
        <v>8912</v>
      </c>
      <c r="J505" s="390">
        <v>93314.97</v>
      </c>
      <c r="K505" s="391" t="s">
        <v>656</v>
      </c>
      <c r="L505" s="389" t="s">
        <v>8913</v>
      </c>
      <c r="M505" s="389" t="s">
        <v>8914</v>
      </c>
      <c r="N505" s="389" t="s">
        <v>8915</v>
      </c>
      <c r="O505" s="389" t="s">
        <v>8916</v>
      </c>
      <c r="P505" s="389">
        <v>3805856</v>
      </c>
      <c r="Q505" s="389">
        <v>40.25</v>
      </c>
      <c r="R505" s="389">
        <v>0</v>
      </c>
      <c r="S505" s="389">
        <v>40.25</v>
      </c>
      <c r="T505" s="389">
        <v>0</v>
      </c>
      <c r="U505" s="389">
        <v>40.25</v>
      </c>
      <c r="V505" s="389">
        <v>30</v>
      </c>
      <c r="W505" s="389">
        <v>100</v>
      </c>
      <c r="X505" s="392" t="s">
        <v>8917</v>
      </c>
      <c r="Y505" s="389"/>
      <c r="Z505" s="389"/>
      <c r="AA505" s="389"/>
      <c r="AB505" s="389">
        <v>66</v>
      </c>
      <c r="AC505" s="389">
        <v>209</v>
      </c>
      <c r="AD505" s="389">
        <v>10.93</v>
      </c>
      <c r="AE505" s="393">
        <v>5</v>
      </c>
      <c r="AF505" s="394">
        <v>10</v>
      </c>
      <c r="AG505" s="395" t="s">
        <v>7224</v>
      </c>
      <c r="AH505" s="389" t="s">
        <v>7656</v>
      </c>
      <c r="AI505" s="396">
        <v>5</v>
      </c>
      <c r="AJ505" s="395" t="s">
        <v>1393</v>
      </c>
      <c r="AK505" s="389" t="s">
        <v>8918</v>
      </c>
      <c r="AL505" s="396">
        <v>5</v>
      </c>
      <c r="AM505" s="395"/>
      <c r="AN505" s="389"/>
      <c r="AO505" s="396"/>
      <c r="AP505" s="395"/>
      <c r="AQ505" s="389"/>
      <c r="AR505" s="396"/>
      <c r="AS505" s="395"/>
      <c r="AT505" s="389"/>
      <c r="AU505" s="396"/>
      <c r="AV505" s="395"/>
      <c r="AW505" s="389"/>
      <c r="AX505" s="396"/>
      <c r="AY505" s="108"/>
      <c r="AZ505" s="108"/>
      <c r="BA505" s="108"/>
      <c r="BB505" s="108"/>
      <c r="BC505" s="108"/>
      <c r="BD505" s="118"/>
      <c r="BE505" s="118"/>
      <c r="BF505" s="118"/>
      <c r="BG505" s="118"/>
      <c r="BH505" s="118"/>
      <c r="BI505" s="118"/>
    </row>
    <row r="506" spans="1:61" s="119" customFormat="1" ht="409.6" x14ac:dyDescent="0.3">
      <c r="A506" s="385">
        <v>481</v>
      </c>
      <c r="B506" s="130" t="s">
        <v>8819</v>
      </c>
      <c r="C506" s="397" t="s">
        <v>8919</v>
      </c>
      <c r="D506" s="398" t="s">
        <v>8920</v>
      </c>
      <c r="E506" s="400" t="s">
        <v>8921</v>
      </c>
      <c r="F506" s="388" t="s">
        <v>8922</v>
      </c>
      <c r="G506" s="400" t="s">
        <v>8923</v>
      </c>
      <c r="H506" s="401" t="s">
        <v>8924</v>
      </c>
      <c r="I506" s="400" t="s">
        <v>8925</v>
      </c>
      <c r="J506" s="390" t="s">
        <v>8926</v>
      </c>
      <c r="K506" s="391" t="s">
        <v>648</v>
      </c>
      <c r="L506" s="402" t="s">
        <v>8927</v>
      </c>
      <c r="M506" s="402" t="s">
        <v>8928</v>
      </c>
      <c r="N506" s="402" t="s">
        <v>8929</v>
      </c>
      <c r="O506" s="402" t="s">
        <v>8930</v>
      </c>
      <c r="P506" s="401" t="s">
        <v>8931</v>
      </c>
      <c r="Q506" s="401" t="s">
        <v>8932</v>
      </c>
      <c r="R506" s="401"/>
      <c r="S506" s="401"/>
      <c r="T506" s="401"/>
      <c r="U506" s="401"/>
      <c r="V506" s="401"/>
      <c r="W506" s="401" t="s">
        <v>8977</v>
      </c>
      <c r="X506" s="403" t="s">
        <v>8933</v>
      </c>
      <c r="Y506" s="401"/>
      <c r="Z506" s="401"/>
      <c r="AA506" s="401"/>
      <c r="AB506" s="401"/>
      <c r="AC506" s="401"/>
      <c r="AD506" s="401"/>
      <c r="AE506" s="404"/>
      <c r="AF506" s="394" t="s">
        <v>8934</v>
      </c>
      <c r="AG506" s="405" t="s">
        <v>8935</v>
      </c>
      <c r="AH506" s="401" t="s">
        <v>8921</v>
      </c>
      <c r="AI506" s="396" t="s">
        <v>8936</v>
      </c>
      <c r="AJ506" s="405"/>
      <c r="AK506" s="401"/>
      <c r="AL506" s="396"/>
      <c r="AM506" s="405"/>
      <c r="AN506" s="401"/>
      <c r="AO506" s="396"/>
      <c r="AP506" s="405"/>
      <c r="AQ506" s="401"/>
      <c r="AR506" s="396"/>
      <c r="AS506" s="405"/>
      <c r="AT506" s="401"/>
      <c r="AU506" s="396"/>
      <c r="AV506" s="405"/>
      <c r="AW506" s="401"/>
      <c r="AX506" s="396"/>
      <c r="AY506" s="108"/>
      <c r="AZ506" s="108"/>
      <c r="BA506" s="108"/>
      <c r="BB506" s="108"/>
      <c r="BC506" s="108"/>
      <c r="BD506" s="118"/>
      <c r="BE506" s="118"/>
      <c r="BF506" s="118"/>
      <c r="BG506" s="118"/>
      <c r="BH506" s="118"/>
      <c r="BI506" s="118"/>
    </row>
    <row r="507" spans="1:61" s="119" customFormat="1" ht="82.8" x14ac:dyDescent="0.3">
      <c r="A507" s="385">
        <v>481</v>
      </c>
      <c r="B507" s="130" t="s">
        <v>8819</v>
      </c>
      <c r="C507" s="397" t="s">
        <v>8919</v>
      </c>
      <c r="D507" s="398" t="s">
        <v>8920</v>
      </c>
      <c r="E507" s="400" t="s">
        <v>8921</v>
      </c>
      <c r="F507" s="388" t="s">
        <v>8922</v>
      </c>
      <c r="G507" s="400" t="s">
        <v>8937</v>
      </c>
      <c r="H507" s="401" t="s">
        <v>8924</v>
      </c>
      <c r="I507" s="400" t="s">
        <v>8938</v>
      </c>
      <c r="J507" s="390" t="s">
        <v>8939</v>
      </c>
      <c r="K507" s="391" t="s">
        <v>8940</v>
      </c>
      <c r="L507" s="402" t="s">
        <v>8927</v>
      </c>
      <c r="M507" s="402" t="s">
        <v>8928</v>
      </c>
      <c r="N507" s="402" t="s">
        <v>8941</v>
      </c>
      <c r="O507" s="402" t="s">
        <v>8942</v>
      </c>
      <c r="P507" s="401"/>
      <c r="Q507" s="401" t="s">
        <v>8943</v>
      </c>
      <c r="R507" s="401"/>
      <c r="S507" s="401"/>
      <c r="T507" s="401"/>
      <c r="U507" s="401"/>
      <c r="V507" s="401"/>
      <c r="W507" s="401" t="s">
        <v>8977</v>
      </c>
      <c r="X507" s="403" t="s">
        <v>8944</v>
      </c>
      <c r="Y507" s="401"/>
      <c r="Z507" s="401"/>
      <c r="AA507" s="401"/>
      <c r="AB507" s="401"/>
      <c r="AC507" s="401"/>
      <c r="AD507" s="401"/>
      <c r="AE507" s="404"/>
      <c r="AF507" s="394" t="s">
        <v>8936</v>
      </c>
      <c r="AG507" s="405" t="s">
        <v>8945</v>
      </c>
      <c r="AH507" s="401" t="s">
        <v>8921</v>
      </c>
      <c r="AI507" s="396" t="s">
        <v>8936</v>
      </c>
      <c r="AJ507" s="405"/>
      <c r="AK507" s="401"/>
      <c r="AL507" s="396"/>
      <c r="AM507" s="405"/>
      <c r="AN507" s="401"/>
      <c r="AO507" s="396"/>
      <c r="AP507" s="405"/>
      <c r="AQ507" s="401"/>
      <c r="AR507" s="396"/>
      <c r="AS507" s="405"/>
      <c r="AT507" s="401"/>
      <c r="AU507" s="396"/>
      <c r="AV507" s="405"/>
      <c r="AW507" s="401"/>
      <c r="AX507" s="396"/>
      <c r="AY507" s="108"/>
      <c r="AZ507" s="108"/>
      <c r="BA507" s="108"/>
      <c r="BB507" s="108"/>
      <c r="BC507" s="108"/>
      <c r="BD507" s="118"/>
      <c r="BE507" s="118"/>
      <c r="BF507" s="118"/>
      <c r="BG507" s="118"/>
      <c r="BH507" s="118"/>
      <c r="BI507" s="118"/>
    </row>
    <row r="508" spans="1:61" s="119" customFormat="1" ht="165.6" x14ac:dyDescent="0.3">
      <c r="A508" s="385">
        <v>481</v>
      </c>
      <c r="B508" s="130" t="s">
        <v>8819</v>
      </c>
      <c r="C508" s="397" t="s">
        <v>8946</v>
      </c>
      <c r="D508" s="398" t="s">
        <v>8947</v>
      </c>
      <c r="E508" s="406" t="s">
        <v>8948</v>
      </c>
      <c r="F508" s="388" t="s">
        <v>8949</v>
      </c>
      <c r="G508" s="400" t="s">
        <v>8950</v>
      </c>
      <c r="H508" s="401" t="s">
        <v>8951</v>
      </c>
      <c r="I508" s="400" t="s">
        <v>8952</v>
      </c>
      <c r="J508" s="390" t="s">
        <v>8953</v>
      </c>
      <c r="K508" s="391" t="s">
        <v>8954</v>
      </c>
      <c r="L508" s="402" t="s">
        <v>8955</v>
      </c>
      <c r="M508" s="402" t="s">
        <v>8956</v>
      </c>
      <c r="N508" s="402" t="s">
        <v>8957</v>
      </c>
      <c r="O508" s="402" t="s">
        <v>8958</v>
      </c>
      <c r="P508" s="401" t="s">
        <v>8959</v>
      </c>
      <c r="Q508" s="401" t="s">
        <v>8960</v>
      </c>
      <c r="R508" s="407">
        <f>J508/(5*200*8)</f>
        <v>14.875</v>
      </c>
      <c r="S508" s="389">
        <v>40</v>
      </c>
      <c r="T508" s="389">
        <v>5</v>
      </c>
      <c r="U508" s="407">
        <f>SUM(R508:T508)</f>
        <v>59.875</v>
      </c>
      <c r="V508" s="401" t="s">
        <v>8961</v>
      </c>
      <c r="W508" s="401" t="s">
        <v>8961</v>
      </c>
      <c r="X508" s="403" t="s">
        <v>8962</v>
      </c>
      <c r="Y508" s="401" t="s">
        <v>7027</v>
      </c>
      <c r="Z508" s="401" t="s">
        <v>8963</v>
      </c>
      <c r="AA508" s="401" t="s">
        <v>7033</v>
      </c>
      <c r="AB508" s="401" t="s">
        <v>7033</v>
      </c>
      <c r="AC508" s="401"/>
      <c r="AD508" s="401"/>
      <c r="AE508" s="404" t="s">
        <v>7038</v>
      </c>
      <c r="AF508" s="394">
        <v>60</v>
      </c>
      <c r="AG508" s="395" t="s">
        <v>8964</v>
      </c>
      <c r="AH508" s="401" t="s">
        <v>8965</v>
      </c>
      <c r="AI508" s="396" t="s">
        <v>7084</v>
      </c>
      <c r="AJ508" s="395" t="s">
        <v>8966</v>
      </c>
      <c r="AK508" s="389" t="s">
        <v>8967</v>
      </c>
      <c r="AL508" s="396" t="s">
        <v>7084</v>
      </c>
      <c r="AM508" s="395" t="s">
        <v>8968</v>
      </c>
      <c r="AN508" s="389" t="s">
        <v>8969</v>
      </c>
      <c r="AO508" s="396">
        <v>10</v>
      </c>
      <c r="AP508" s="395" t="s">
        <v>8970</v>
      </c>
      <c r="AQ508" s="401" t="s">
        <v>8965</v>
      </c>
      <c r="AR508" s="396">
        <v>10</v>
      </c>
      <c r="AS508" s="405"/>
      <c r="AT508" s="401"/>
      <c r="AU508" s="396"/>
      <c r="AV508" s="405"/>
      <c r="AW508" s="401"/>
      <c r="AX508" s="396"/>
      <c r="AY508" s="108"/>
      <c r="AZ508" s="108"/>
      <c r="BA508" s="108"/>
      <c r="BB508" s="108"/>
      <c r="BC508" s="108"/>
      <c r="BD508" s="118"/>
      <c r="BE508" s="118"/>
      <c r="BF508" s="118"/>
      <c r="BG508" s="118"/>
      <c r="BH508" s="118"/>
      <c r="BI508" s="118"/>
    </row>
    <row r="509" spans="1:61" s="119" customFormat="1" ht="165.6" x14ac:dyDescent="0.3">
      <c r="A509" s="385">
        <v>481</v>
      </c>
      <c r="B509" s="130" t="s">
        <v>8819</v>
      </c>
      <c r="C509" s="397" t="s">
        <v>8946</v>
      </c>
      <c r="D509" s="398" t="s">
        <v>8947</v>
      </c>
      <c r="E509" s="400" t="s">
        <v>8971</v>
      </c>
      <c r="F509" s="388" t="s">
        <v>8949</v>
      </c>
      <c r="G509" s="400" t="s">
        <v>8972</v>
      </c>
      <c r="H509" s="401" t="s">
        <v>8973</v>
      </c>
      <c r="I509" s="400" t="s">
        <v>1707</v>
      </c>
      <c r="J509" s="390">
        <f>15925*1.22</f>
        <v>19428.5</v>
      </c>
      <c r="K509" s="391" t="s">
        <v>8974</v>
      </c>
      <c r="L509" s="402" t="s">
        <v>8955</v>
      </c>
      <c r="M509" s="402" t="s">
        <v>8956</v>
      </c>
      <c r="N509" s="402" t="s">
        <v>8975</v>
      </c>
      <c r="O509" s="402" t="s">
        <v>8976</v>
      </c>
      <c r="P509" s="401"/>
      <c r="Q509" s="401" t="s">
        <v>7084</v>
      </c>
      <c r="R509" s="407">
        <f>J509/(5*200*8)</f>
        <v>2.4285625</v>
      </c>
      <c r="S509" s="389">
        <v>5</v>
      </c>
      <c r="T509" s="389">
        <v>15</v>
      </c>
      <c r="U509" s="407">
        <f>SUM(R509:T509)</f>
        <v>22.428562499999998</v>
      </c>
      <c r="V509" s="401" t="s">
        <v>8960</v>
      </c>
      <c r="W509" s="401" t="s">
        <v>8977</v>
      </c>
      <c r="X509" s="403" t="s">
        <v>8978</v>
      </c>
      <c r="Y509" s="401" t="s">
        <v>7027</v>
      </c>
      <c r="Z509" s="401" t="s">
        <v>8979</v>
      </c>
      <c r="AA509" s="401" t="s">
        <v>8980</v>
      </c>
      <c r="AB509" s="401" t="s">
        <v>7033</v>
      </c>
      <c r="AC509" s="401"/>
      <c r="AD509" s="401"/>
      <c r="AE509" s="404" t="s">
        <v>7038</v>
      </c>
      <c r="AF509" s="394" t="s">
        <v>8981</v>
      </c>
      <c r="AG509" s="395" t="s">
        <v>8964</v>
      </c>
      <c r="AH509" s="401" t="s">
        <v>8965</v>
      </c>
      <c r="AI509" s="396" t="s">
        <v>7084</v>
      </c>
      <c r="AJ509" s="395" t="s">
        <v>8966</v>
      </c>
      <c r="AK509" s="389" t="s">
        <v>8967</v>
      </c>
      <c r="AL509" s="396" t="s">
        <v>7084</v>
      </c>
      <c r="AM509" s="395" t="s">
        <v>8968</v>
      </c>
      <c r="AN509" s="389" t="s">
        <v>8969</v>
      </c>
      <c r="AO509" s="396" t="s">
        <v>7084</v>
      </c>
      <c r="AP509" s="395" t="s">
        <v>8970</v>
      </c>
      <c r="AQ509" s="401" t="s">
        <v>8965</v>
      </c>
      <c r="AR509" s="396" t="s">
        <v>8963</v>
      </c>
      <c r="AS509" s="405"/>
      <c r="AT509" s="401"/>
      <c r="AU509" s="396"/>
      <c r="AV509" s="405"/>
      <c r="AW509" s="401"/>
      <c r="AX509" s="396"/>
      <c r="AY509" s="108"/>
      <c r="AZ509" s="108"/>
      <c r="BA509" s="108"/>
      <c r="BB509" s="108"/>
      <c r="BC509" s="108"/>
      <c r="BD509" s="118"/>
      <c r="BE509" s="118"/>
      <c r="BF509" s="118"/>
      <c r="BG509" s="118"/>
      <c r="BH509" s="118"/>
      <c r="BI509" s="118"/>
    </row>
    <row r="510" spans="1:61" s="119" customFormat="1" ht="165.6" x14ac:dyDescent="0.3">
      <c r="A510" s="385">
        <v>481</v>
      </c>
      <c r="B510" s="130" t="s">
        <v>8819</v>
      </c>
      <c r="C510" s="397" t="s">
        <v>8946</v>
      </c>
      <c r="D510" s="398" t="s">
        <v>8947</v>
      </c>
      <c r="E510" s="400" t="s">
        <v>8971</v>
      </c>
      <c r="F510" s="388" t="s">
        <v>8949</v>
      </c>
      <c r="G510" s="400" t="s">
        <v>8982</v>
      </c>
      <c r="H510" s="401" t="s">
        <v>8983</v>
      </c>
      <c r="I510" s="408" t="s">
        <v>8984</v>
      </c>
      <c r="J510" s="390" t="s">
        <v>8985</v>
      </c>
      <c r="K510" s="391" t="s">
        <v>656</v>
      </c>
      <c r="L510" s="409" t="s">
        <v>8955</v>
      </c>
      <c r="M510" s="402" t="s">
        <v>8956</v>
      </c>
      <c r="N510" s="409" t="s">
        <v>8986</v>
      </c>
      <c r="O510" s="402" t="s">
        <v>8987</v>
      </c>
      <c r="P510" s="401" t="s">
        <v>8988</v>
      </c>
      <c r="Q510" s="401" t="s">
        <v>7100</v>
      </c>
      <c r="R510" s="407">
        <f>J510/(5*200*8)</f>
        <v>9.375</v>
      </c>
      <c r="S510" s="389">
        <v>10</v>
      </c>
      <c r="T510" s="389">
        <v>10</v>
      </c>
      <c r="U510" s="407">
        <f>SUM(R510:T510)</f>
        <v>29.375</v>
      </c>
      <c r="V510" s="401" t="s">
        <v>8961</v>
      </c>
      <c r="W510" s="401" t="s">
        <v>8989</v>
      </c>
      <c r="X510" s="403" t="s">
        <v>8990</v>
      </c>
      <c r="Y510" s="401" t="s">
        <v>7027</v>
      </c>
      <c r="Z510" s="401" t="s">
        <v>8980</v>
      </c>
      <c r="AA510" s="401" t="s">
        <v>8980</v>
      </c>
      <c r="AB510" s="401" t="s">
        <v>7033</v>
      </c>
      <c r="AC510" s="401"/>
      <c r="AD510" s="401"/>
      <c r="AE510" s="404" t="s">
        <v>7038</v>
      </c>
      <c r="AF510" s="394" t="s">
        <v>8981</v>
      </c>
      <c r="AG510" s="395" t="s">
        <v>8964</v>
      </c>
      <c r="AH510" s="401" t="s">
        <v>8965</v>
      </c>
      <c r="AI510" s="396" t="s">
        <v>7084</v>
      </c>
      <c r="AJ510" s="395" t="s">
        <v>8966</v>
      </c>
      <c r="AK510" s="389" t="s">
        <v>8967</v>
      </c>
      <c r="AL510" s="396" t="s">
        <v>7084</v>
      </c>
      <c r="AM510" s="395" t="s">
        <v>8968</v>
      </c>
      <c r="AN510" s="389" t="s">
        <v>8969</v>
      </c>
      <c r="AO510" s="396" t="s">
        <v>7084</v>
      </c>
      <c r="AP510" s="395" t="s">
        <v>8970</v>
      </c>
      <c r="AQ510" s="401" t="s">
        <v>8965</v>
      </c>
      <c r="AR510" s="396" t="s">
        <v>8963</v>
      </c>
      <c r="AS510" s="405"/>
      <c r="AT510" s="401"/>
      <c r="AU510" s="396"/>
      <c r="AV510" s="405"/>
      <c r="AW510" s="401"/>
      <c r="AX510" s="396"/>
      <c r="AY510" s="108"/>
      <c r="AZ510" s="108"/>
      <c r="BA510" s="108"/>
      <c r="BB510" s="108"/>
      <c r="BC510" s="108"/>
      <c r="BD510" s="118"/>
      <c r="BE510" s="118"/>
      <c r="BF510" s="118"/>
      <c r="BG510" s="118"/>
      <c r="BH510" s="118"/>
      <c r="BI510" s="118"/>
    </row>
    <row r="511" spans="1:61" s="119" customFormat="1" ht="96.6" x14ac:dyDescent="0.3">
      <c r="A511" s="385">
        <v>481</v>
      </c>
      <c r="B511" s="130" t="s">
        <v>8819</v>
      </c>
      <c r="C511" s="397" t="s">
        <v>8991</v>
      </c>
      <c r="D511" s="398" t="s">
        <v>8947</v>
      </c>
      <c r="E511" s="400" t="s">
        <v>8992</v>
      </c>
      <c r="F511" s="388" t="s">
        <v>8949</v>
      </c>
      <c r="G511" s="400" t="s">
        <v>8993</v>
      </c>
      <c r="H511" s="401" t="s">
        <v>8924</v>
      </c>
      <c r="I511" s="400" t="s">
        <v>8994</v>
      </c>
      <c r="J511" s="390" t="s">
        <v>8995</v>
      </c>
      <c r="K511" s="391" t="s">
        <v>8974</v>
      </c>
      <c r="L511" s="410" t="s">
        <v>8955</v>
      </c>
      <c r="M511" s="410" t="s">
        <v>8956</v>
      </c>
      <c r="N511" s="402" t="s">
        <v>8996</v>
      </c>
      <c r="O511" s="402" t="s">
        <v>8997</v>
      </c>
      <c r="P511" s="401"/>
      <c r="Q511" s="411">
        <v>25</v>
      </c>
      <c r="R511" s="407">
        <f>J511/(5*200*8)</f>
        <v>4.3884912500000004</v>
      </c>
      <c r="S511" s="411">
        <v>5</v>
      </c>
      <c r="T511" s="411">
        <v>20</v>
      </c>
      <c r="U511" s="407">
        <f>SUM(R511:T511)</f>
        <v>29.388491250000001</v>
      </c>
      <c r="V511" s="401" t="s">
        <v>8961</v>
      </c>
      <c r="W511" s="401" t="s">
        <v>7107</v>
      </c>
      <c r="X511" s="403" t="s">
        <v>8998</v>
      </c>
      <c r="Y511" s="401" t="s">
        <v>7027</v>
      </c>
      <c r="Z511" s="401" t="s">
        <v>8999</v>
      </c>
      <c r="AA511" s="401" t="s">
        <v>8980</v>
      </c>
      <c r="AB511" s="401" t="s">
        <v>7033</v>
      </c>
      <c r="AC511" s="401"/>
      <c r="AD511" s="401"/>
      <c r="AE511" s="404" t="s">
        <v>7038</v>
      </c>
      <c r="AF511" s="394"/>
      <c r="AG511" s="405"/>
      <c r="AH511" s="401"/>
      <c r="AI511" s="396"/>
      <c r="AJ511" s="405"/>
      <c r="AK511" s="401"/>
      <c r="AL511" s="396"/>
      <c r="AM511" s="405"/>
      <c r="AN511" s="401"/>
      <c r="AO511" s="396"/>
      <c r="AP511" s="405"/>
      <c r="AQ511" s="401"/>
      <c r="AR511" s="396"/>
      <c r="AS511" s="405"/>
      <c r="AT511" s="401"/>
      <c r="AU511" s="396"/>
      <c r="AV511" s="405"/>
      <c r="AW511" s="401"/>
      <c r="AX511" s="396"/>
      <c r="AY511" s="108"/>
      <c r="AZ511" s="108"/>
      <c r="BA511" s="108"/>
      <c r="BB511" s="108"/>
      <c r="BC511" s="108"/>
      <c r="BD511" s="118"/>
      <c r="BE511" s="118"/>
      <c r="BF511" s="118"/>
      <c r="BG511" s="118"/>
      <c r="BH511" s="118"/>
      <c r="BI511" s="118"/>
    </row>
    <row r="512" spans="1:61" s="119" customFormat="1" ht="165.6" x14ac:dyDescent="0.3">
      <c r="A512" s="385">
        <v>481</v>
      </c>
      <c r="B512" s="130" t="s">
        <v>8819</v>
      </c>
      <c r="C512" s="397" t="s">
        <v>8946</v>
      </c>
      <c r="D512" s="398" t="s">
        <v>8947</v>
      </c>
      <c r="E512" s="400" t="s">
        <v>8971</v>
      </c>
      <c r="F512" s="388" t="s">
        <v>8949</v>
      </c>
      <c r="G512" s="400" t="s">
        <v>9000</v>
      </c>
      <c r="H512" s="401" t="s">
        <v>9001</v>
      </c>
      <c r="I512" s="400" t="s">
        <v>9002</v>
      </c>
      <c r="J512" s="390">
        <v>24000</v>
      </c>
      <c r="K512" s="391" t="s">
        <v>8974</v>
      </c>
      <c r="L512" s="410" t="s">
        <v>8955</v>
      </c>
      <c r="M512" s="410" t="s">
        <v>8956</v>
      </c>
      <c r="N512" s="402" t="s">
        <v>9003</v>
      </c>
      <c r="O512" s="402" t="s">
        <v>9004</v>
      </c>
      <c r="P512" s="401" t="s">
        <v>9005</v>
      </c>
      <c r="Q512" s="401" t="s">
        <v>7084</v>
      </c>
      <c r="R512" s="407">
        <f>J512/(5*200*8)</f>
        <v>3</v>
      </c>
      <c r="S512" s="389">
        <v>15</v>
      </c>
      <c r="T512" s="389">
        <v>4</v>
      </c>
      <c r="U512" s="407">
        <f>SUM(R512:T512)</f>
        <v>22</v>
      </c>
      <c r="V512" s="401" t="s">
        <v>8936</v>
      </c>
      <c r="W512" s="401" t="s">
        <v>8960</v>
      </c>
      <c r="X512" s="403" t="s">
        <v>9006</v>
      </c>
      <c r="Y512" s="401" t="s">
        <v>7027</v>
      </c>
      <c r="Z512" s="401" t="s">
        <v>8999</v>
      </c>
      <c r="AA512" s="401"/>
      <c r="AB512" s="401" t="s">
        <v>7033</v>
      </c>
      <c r="AC512" s="401"/>
      <c r="AD512" s="401"/>
      <c r="AE512" s="404" t="s">
        <v>7038</v>
      </c>
      <c r="AF512" s="394" t="s">
        <v>8936</v>
      </c>
      <c r="AG512" s="395" t="s">
        <v>8964</v>
      </c>
      <c r="AH512" s="401" t="s">
        <v>8965</v>
      </c>
      <c r="AI512" s="396" t="s">
        <v>7084</v>
      </c>
      <c r="AJ512" s="395" t="s">
        <v>8966</v>
      </c>
      <c r="AK512" s="389" t="s">
        <v>8967</v>
      </c>
      <c r="AL512" s="396" t="s">
        <v>7084</v>
      </c>
      <c r="AM512" s="395" t="s">
        <v>8968</v>
      </c>
      <c r="AN512" s="389" t="s">
        <v>8969</v>
      </c>
      <c r="AO512" s="396" t="s">
        <v>7084</v>
      </c>
      <c r="AP512" s="395" t="s">
        <v>8970</v>
      </c>
      <c r="AQ512" s="401" t="s">
        <v>8965</v>
      </c>
      <c r="AR512" s="396" t="s">
        <v>7148</v>
      </c>
      <c r="AS512" s="405"/>
      <c r="AT512" s="401"/>
      <c r="AU512" s="396"/>
      <c r="AV512" s="405"/>
      <c r="AW512" s="401"/>
      <c r="AX512" s="396"/>
      <c r="AY512" s="108"/>
      <c r="AZ512" s="108"/>
      <c r="BA512" s="108"/>
      <c r="BB512" s="108"/>
      <c r="BC512" s="108"/>
      <c r="BD512" s="118"/>
      <c r="BE512" s="118"/>
      <c r="BF512" s="118"/>
      <c r="BG512" s="118"/>
      <c r="BH512" s="118"/>
      <c r="BI512" s="118"/>
    </row>
    <row r="513" spans="1:61" s="119" customFormat="1" ht="179.4" x14ac:dyDescent="0.3">
      <c r="A513" s="385">
        <v>481</v>
      </c>
      <c r="B513" s="130" t="s">
        <v>8819</v>
      </c>
      <c r="C513" s="385">
        <v>403</v>
      </c>
      <c r="D513" s="386" t="s">
        <v>8947</v>
      </c>
      <c r="E513" s="387" t="s">
        <v>9007</v>
      </c>
      <c r="F513" s="399">
        <v>16382</v>
      </c>
      <c r="G513" s="387" t="s">
        <v>9008</v>
      </c>
      <c r="H513" s="389">
        <v>2008</v>
      </c>
      <c r="I513" s="387" t="s">
        <v>9009</v>
      </c>
      <c r="J513" s="390">
        <v>140649.37</v>
      </c>
      <c r="K513" s="391" t="s">
        <v>656</v>
      </c>
      <c r="L513" s="389" t="s">
        <v>8955</v>
      </c>
      <c r="M513" s="389" t="s">
        <v>8956</v>
      </c>
      <c r="N513" s="389" t="s">
        <v>9010</v>
      </c>
      <c r="O513" s="389" t="s">
        <v>9011</v>
      </c>
      <c r="P513" s="389">
        <v>3902631</v>
      </c>
      <c r="Q513" s="389">
        <v>28.240000000000002</v>
      </c>
      <c r="R513" s="389">
        <v>13.24</v>
      </c>
      <c r="S513" s="389">
        <v>15</v>
      </c>
      <c r="T513" s="389">
        <v>0</v>
      </c>
      <c r="U513" s="389">
        <v>28.240000000000002</v>
      </c>
      <c r="V513" s="389">
        <v>40</v>
      </c>
      <c r="W513" s="389">
        <v>80</v>
      </c>
      <c r="X513" s="403" t="s">
        <v>9012</v>
      </c>
      <c r="Y513" s="389"/>
      <c r="Z513" s="389"/>
      <c r="AA513" s="389"/>
      <c r="AB513" s="389">
        <v>4</v>
      </c>
      <c r="AC513" s="389">
        <v>403</v>
      </c>
      <c r="AD513" s="389">
        <v>9.75</v>
      </c>
      <c r="AE513" s="393">
        <v>5</v>
      </c>
      <c r="AF513" s="394">
        <v>80</v>
      </c>
      <c r="AG513" s="395" t="s">
        <v>9013</v>
      </c>
      <c r="AH513" s="389" t="s">
        <v>9014</v>
      </c>
      <c r="AI513" s="396">
        <v>10</v>
      </c>
      <c r="AJ513" s="395" t="s">
        <v>9015</v>
      </c>
      <c r="AK513" s="389" t="s">
        <v>9014</v>
      </c>
      <c r="AL513" s="396">
        <v>20</v>
      </c>
      <c r="AM513" s="395" t="s">
        <v>9016</v>
      </c>
      <c r="AN513" s="389" t="s">
        <v>9017</v>
      </c>
      <c r="AO513" s="396">
        <v>10</v>
      </c>
      <c r="AP513" s="395" t="s">
        <v>9018</v>
      </c>
      <c r="AQ513" s="389" t="s">
        <v>9019</v>
      </c>
      <c r="AR513" s="396">
        <v>40</v>
      </c>
      <c r="AS513" s="395"/>
      <c r="AT513" s="389"/>
      <c r="AU513" s="396"/>
      <c r="AV513" s="395"/>
      <c r="AW513" s="389"/>
      <c r="AX513" s="396"/>
      <c r="AY513" s="108"/>
      <c r="AZ513" s="108"/>
      <c r="BA513" s="108"/>
      <c r="BB513" s="108"/>
      <c r="BC513" s="108"/>
      <c r="BD513" s="118"/>
      <c r="BE513" s="118"/>
      <c r="BF513" s="118"/>
      <c r="BG513" s="118"/>
      <c r="BH513" s="118"/>
      <c r="BI513" s="118"/>
    </row>
    <row r="514" spans="1:61" s="119" customFormat="1" ht="248.4" x14ac:dyDescent="0.3">
      <c r="A514" s="385">
        <v>481</v>
      </c>
      <c r="B514" s="130" t="s">
        <v>8819</v>
      </c>
      <c r="C514" s="385">
        <v>402</v>
      </c>
      <c r="D514" s="386" t="s">
        <v>4111</v>
      </c>
      <c r="E514" s="387" t="s">
        <v>9020</v>
      </c>
      <c r="F514" s="388" t="s">
        <v>9021</v>
      </c>
      <c r="G514" s="387" t="s">
        <v>9022</v>
      </c>
      <c r="H514" s="389">
        <v>2003</v>
      </c>
      <c r="I514" s="387" t="s">
        <v>9023</v>
      </c>
      <c r="J514" s="390">
        <v>43815.72</v>
      </c>
      <c r="K514" s="391" t="s">
        <v>939</v>
      </c>
      <c r="L514" s="389" t="s">
        <v>8955</v>
      </c>
      <c r="M514" s="389" t="s">
        <v>8956</v>
      </c>
      <c r="N514" s="389" t="s">
        <v>9024</v>
      </c>
      <c r="O514" s="389" t="s">
        <v>9025</v>
      </c>
      <c r="P514" s="389">
        <v>3902111</v>
      </c>
      <c r="Q514" s="389">
        <v>8</v>
      </c>
      <c r="R514" s="389">
        <v>0</v>
      </c>
      <c r="S514" s="389">
        <v>8</v>
      </c>
      <c r="T514" s="389">
        <v>0</v>
      </c>
      <c r="U514" s="389">
        <v>8</v>
      </c>
      <c r="V514" s="389">
        <v>70</v>
      </c>
      <c r="W514" s="389">
        <v>100</v>
      </c>
      <c r="X514" s="403" t="s">
        <v>9026</v>
      </c>
      <c r="Y514" s="389"/>
      <c r="Z514" s="389"/>
      <c r="AA514" s="389"/>
      <c r="AB514" s="389">
        <v>4</v>
      </c>
      <c r="AC514" s="389">
        <v>402</v>
      </c>
      <c r="AD514" s="389">
        <v>9.75</v>
      </c>
      <c r="AE514" s="393">
        <v>5</v>
      </c>
      <c r="AF514" s="394">
        <v>70</v>
      </c>
      <c r="AG514" s="395"/>
      <c r="AH514" s="389" t="s">
        <v>9027</v>
      </c>
      <c r="AI514" s="396">
        <v>70</v>
      </c>
      <c r="AJ514" s="395"/>
      <c r="AK514" s="389"/>
      <c r="AL514" s="396"/>
      <c r="AM514" s="395"/>
      <c r="AN514" s="389"/>
      <c r="AO514" s="396"/>
      <c r="AP514" s="395"/>
      <c r="AQ514" s="389"/>
      <c r="AR514" s="396"/>
      <c r="AS514" s="395"/>
      <c r="AT514" s="389"/>
      <c r="AU514" s="396"/>
      <c r="AV514" s="395"/>
      <c r="AW514" s="389"/>
      <c r="AX514" s="396"/>
      <c r="AY514" s="108"/>
      <c r="AZ514" s="108"/>
      <c r="BA514" s="108"/>
      <c r="BB514" s="108"/>
      <c r="BC514" s="108"/>
      <c r="BD514" s="118"/>
      <c r="BE514" s="118"/>
      <c r="BF514" s="118"/>
      <c r="BG514" s="118"/>
      <c r="BH514" s="118"/>
      <c r="BI514" s="118"/>
    </row>
    <row r="515" spans="1:61" s="119" customFormat="1" ht="179.4" x14ac:dyDescent="0.3">
      <c r="A515" s="385">
        <v>481</v>
      </c>
      <c r="B515" s="130" t="s">
        <v>8819</v>
      </c>
      <c r="C515" s="385">
        <v>401</v>
      </c>
      <c r="D515" s="386" t="s">
        <v>8947</v>
      </c>
      <c r="E515" s="387" t="s">
        <v>9028</v>
      </c>
      <c r="F515" s="388" t="s">
        <v>9029</v>
      </c>
      <c r="G515" s="387" t="s">
        <v>9030</v>
      </c>
      <c r="H515" s="389">
        <v>2007</v>
      </c>
      <c r="I515" s="387" t="s">
        <v>9031</v>
      </c>
      <c r="J515" s="390">
        <v>52278</v>
      </c>
      <c r="K515" s="391" t="s">
        <v>656</v>
      </c>
      <c r="L515" s="389" t="s">
        <v>8955</v>
      </c>
      <c r="M515" s="389" t="s">
        <v>8956</v>
      </c>
      <c r="N515" s="389" t="s">
        <v>9032</v>
      </c>
      <c r="O515" s="389" t="s">
        <v>9033</v>
      </c>
      <c r="P515" s="389">
        <v>3902627</v>
      </c>
      <c r="Q515" s="389">
        <v>20</v>
      </c>
      <c r="R515" s="389">
        <v>0</v>
      </c>
      <c r="S515" s="389">
        <v>5</v>
      </c>
      <c r="T515" s="389">
        <v>15</v>
      </c>
      <c r="U515" s="407">
        <f>SUM(R515:T515)</f>
        <v>20</v>
      </c>
      <c r="V515" s="389">
        <v>60</v>
      </c>
      <c r="W515" s="389">
        <v>100</v>
      </c>
      <c r="X515" s="403" t="s">
        <v>9034</v>
      </c>
      <c r="Y515" s="389">
        <v>6</v>
      </c>
      <c r="Z515" s="389">
        <v>4</v>
      </c>
      <c r="AA515" s="389">
        <v>1</v>
      </c>
      <c r="AB515" s="389">
        <v>4</v>
      </c>
      <c r="AC515" s="389">
        <v>401</v>
      </c>
      <c r="AD515" s="389">
        <v>9.75</v>
      </c>
      <c r="AE515" s="393">
        <v>5</v>
      </c>
      <c r="AF515" s="394">
        <v>60</v>
      </c>
      <c r="AG515" s="395" t="s">
        <v>9013</v>
      </c>
      <c r="AH515" s="389" t="s">
        <v>9014</v>
      </c>
      <c r="AI515" s="396">
        <v>10</v>
      </c>
      <c r="AJ515" s="395" t="s">
        <v>9015</v>
      </c>
      <c r="AK515" s="389" t="s">
        <v>9014</v>
      </c>
      <c r="AL515" s="396">
        <v>20</v>
      </c>
      <c r="AM515" s="395" t="s">
        <v>9016</v>
      </c>
      <c r="AN515" s="389" t="s">
        <v>9017</v>
      </c>
      <c r="AO515" s="396">
        <v>10</v>
      </c>
      <c r="AP515" s="395" t="s">
        <v>9018</v>
      </c>
      <c r="AQ515" s="389" t="s">
        <v>9019</v>
      </c>
      <c r="AR515" s="396">
        <v>20</v>
      </c>
      <c r="AS515" s="395"/>
      <c r="AT515" s="389"/>
      <c r="AU515" s="396"/>
      <c r="AV515" s="395"/>
      <c r="AW515" s="389"/>
      <c r="AX515" s="396"/>
      <c r="AY515" s="108"/>
      <c r="AZ515" s="108"/>
      <c r="BA515" s="108"/>
      <c r="BB515" s="108"/>
      <c r="BC515" s="108"/>
      <c r="BD515" s="118"/>
      <c r="BE515" s="118"/>
      <c r="BF515" s="118"/>
      <c r="BG515" s="118"/>
      <c r="BH515" s="118"/>
      <c r="BI515" s="118"/>
    </row>
    <row r="516" spans="1:61" s="119" customFormat="1" ht="96.6" x14ac:dyDescent="0.3">
      <c r="A516" s="385">
        <v>481</v>
      </c>
      <c r="B516" s="130" t="s">
        <v>8819</v>
      </c>
      <c r="C516" s="397" t="s">
        <v>9035</v>
      </c>
      <c r="D516" s="398" t="s">
        <v>8947</v>
      </c>
      <c r="E516" s="400" t="s">
        <v>9036</v>
      </c>
      <c r="F516" s="388" t="s">
        <v>9037</v>
      </c>
      <c r="G516" s="400" t="s">
        <v>9038</v>
      </c>
      <c r="H516" s="401" t="s">
        <v>9039</v>
      </c>
      <c r="I516" s="400" t="s">
        <v>7432</v>
      </c>
      <c r="J516" s="390">
        <v>49159.98</v>
      </c>
      <c r="K516" s="391" t="s">
        <v>8974</v>
      </c>
      <c r="L516" s="410" t="s">
        <v>8955</v>
      </c>
      <c r="M516" s="410" t="s">
        <v>8956</v>
      </c>
      <c r="N516" s="402" t="s">
        <v>9040</v>
      </c>
      <c r="O516" s="402" t="s">
        <v>9041</v>
      </c>
      <c r="P516" s="401" t="s">
        <v>9042</v>
      </c>
      <c r="Q516" s="401" t="s">
        <v>8936</v>
      </c>
      <c r="R516" s="407">
        <f>J516/(5*200*8)</f>
        <v>6.1449975000000006</v>
      </c>
      <c r="S516" s="401"/>
      <c r="T516" s="401" t="s">
        <v>7084</v>
      </c>
      <c r="U516" s="407">
        <f>SUM(R516:T516)</f>
        <v>6.1449975000000006</v>
      </c>
      <c r="V516" s="401" t="s">
        <v>8989</v>
      </c>
      <c r="W516" s="401" t="s">
        <v>8936</v>
      </c>
      <c r="X516" s="403" t="s">
        <v>9043</v>
      </c>
      <c r="Y516" s="401"/>
      <c r="Z516" s="401"/>
      <c r="AA516" s="401"/>
      <c r="AB516" s="401"/>
      <c r="AC516" s="401"/>
      <c r="AD516" s="401"/>
      <c r="AE516" s="404" t="s">
        <v>7038</v>
      </c>
      <c r="AF516" s="394"/>
      <c r="AG516" s="405"/>
      <c r="AH516" s="401"/>
      <c r="AI516" s="396"/>
      <c r="AJ516" s="405"/>
      <c r="AK516" s="401"/>
      <c r="AL516" s="396"/>
      <c r="AM516" s="405"/>
      <c r="AN516" s="401"/>
      <c r="AO516" s="396"/>
      <c r="AP516" s="405"/>
      <c r="AQ516" s="401"/>
      <c r="AR516" s="396"/>
      <c r="AS516" s="405"/>
      <c r="AT516" s="401"/>
      <c r="AU516" s="396"/>
      <c r="AV516" s="405"/>
      <c r="AW516" s="401"/>
      <c r="AX516" s="396"/>
      <c r="AY516" s="108"/>
      <c r="AZ516" s="108"/>
      <c r="BA516" s="108"/>
      <c r="BB516" s="108"/>
      <c r="BC516" s="108"/>
      <c r="BD516" s="118"/>
      <c r="BE516" s="118"/>
      <c r="BF516" s="118"/>
      <c r="BG516" s="118"/>
      <c r="BH516" s="118"/>
      <c r="BI516" s="118"/>
    </row>
    <row r="517" spans="1:61" s="119" customFormat="1" ht="96.6" x14ac:dyDescent="0.3">
      <c r="A517" s="385">
        <v>481</v>
      </c>
      <c r="B517" s="130" t="s">
        <v>8819</v>
      </c>
      <c r="C517" s="397" t="s">
        <v>8991</v>
      </c>
      <c r="D517" s="398" t="s">
        <v>8947</v>
      </c>
      <c r="E517" s="400" t="s">
        <v>9044</v>
      </c>
      <c r="F517" s="388" t="s">
        <v>9045</v>
      </c>
      <c r="G517" s="400" t="s">
        <v>9046</v>
      </c>
      <c r="H517" s="401" t="s">
        <v>9047</v>
      </c>
      <c r="I517" s="400" t="s">
        <v>9048</v>
      </c>
      <c r="J517" s="390">
        <v>50346.42</v>
      </c>
      <c r="K517" s="391" t="s">
        <v>8974</v>
      </c>
      <c r="L517" s="410" t="s">
        <v>8955</v>
      </c>
      <c r="M517" s="410" t="s">
        <v>8956</v>
      </c>
      <c r="N517" s="402" t="s">
        <v>9049</v>
      </c>
      <c r="O517" s="402" t="s">
        <v>9050</v>
      </c>
      <c r="P517" s="401" t="s">
        <v>9051</v>
      </c>
      <c r="Q517" s="407">
        <v>10</v>
      </c>
      <c r="R517" s="407">
        <f>J517/(5*200*8)</f>
        <v>6.2933024999999994</v>
      </c>
      <c r="S517" s="407">
        <v>5</v>
      </c>
      <c r="T517" s="407">
        <v>4.4000000000000004</v>
      </c>
      <c r="U517" s="407">
        <f>SUM(R517:T517)</f>
        <v>15.6933025</v>
      </c>
      <c r="V517" s="401" t="s">
        <v>8989</v>
      </c>
      <c r="W517" s="401" t="s">
        <v>8936</v>
      </c>
      <c r="X517" s="403" t="s">
        <v>9052</v>
      </c>
      <c r="Y517" s="401"/>
      <c r="Z517" s="401"/>
      <c r="AA517" s="401"/>
      <c r="AB517" s="401"/>
      <c r="AC517" s="401"/>
      <c r="AD517" s="401"/>
      <c r="AE517" s="404" t="s">
        <v>7038</v>
      </c>
      <c r="AF517" s="394"/>
      <c r="AG517" s="405"/>
      <c r="AH517" s="401"/>
      <c r="AI517" s="396"/>
      <c r="AJ517" s="405"/>
      <c r="AK517" s="401"/>
      <c r="AL517" s="396"/>
      <c r="AM517" s="405"/>
      <c r="AN517" s="401"/>
      <c r="AO517" s="396"/>
      <c r="AP517" s="405"/>
      <c r="AQ517" s="401"/>
      <c r="AR517" s="396"/>
      <c r="AS517" s="405"/>
      <c r="AT517" s="401"/>
      <c r="AU517" s="396"/>
      <c r="AV517" s="405"/>
      <c r="AW517" s="401"/>
      <c r="AX517" s="396"/>
      <c r="AY517" s="108"/>
      <c r="AZ517" s="108"/>
      <c r="BA517" s="108"/>
      <c r="BB517" s="108"/>
      <c r="BC517" s="108"/>
      <c r="BD517" s="118"/>
      <c r="BE517" s="118"/>
      <c r="BF517" s="118"/>
      <c r="BG517" s="118"/>
      <c r="BH517" s="118"/>
      <c r="BI517" s="118"/>
    </row>
    <row r="518" spans="1:61" s="119" customFormat="1" ht="96.6" x14ac:dyDescent="0.3">
      <c r="A518" s="385">
        <v>481</v>
      </c>
      <c r="B518" s="130" t="s">
        <v>8819</v>
      </c>
      <c r="C518" s="385">
        <v>403</v>
      </c>
      <c r="D518" s="386" t="s">
        <v>8947</v>
      </c>
      <c r="E518" s="400" t="s">
        <v>9053</v>
      </c>
      <c r="F518" s="399">
        <v>16382</v>
      </c>
      <c r="G518" s="400" t="s">
        <v>9054</v>
      </c>
      <c r="H518" s="401" t="s">
        <v>9055</v>
      </c>
      <c r="I518" s="400" t="s">
        <v>9054</v>
      </c>
      <c r="J518" s="390">
        <v>38886.269999999997</v>
      </c>
      <c r="K518" s="391" t="s">
        <v>8974</v>
      </c>
      <c r="L518" s="402" t="s">
        <v>8955</v>
      </c>
      <c r="M518" s="410" t="s">
        <v>8956</v>
      </c>
      <c r="N518" s="402" t="s">
        <v>9056</v>
      </c>
      <c r="O518" s="402" t="s">
        <v>9057</v>
      </c>
      <c r="P518" s="401" t="s">
        <v>9058</v>
      </c>
      <c r="Q518" s="389">
        <v>28.240000000000002</v>
      </c>
      <c r="R518" s="407">
        <v>13.24</v>
      </c>
      <c r="S518" s="407">
        <v>15</v>
      </c>
      <c r="T518" s="407">
        <v>0</v>
      </c>
      <c r="U518" s="407">
        <v>28.240000000000002</v>
      </c>
      <c r="V518" s="401" t="s">
        <v>9059</v>
      </c>
      <c r="W518" s="401" t="s">
        <v>8936</v>
      </c>
      <c r="X518" s="403" t="s">
        <v>9060</v>
      </c>
      <c r="Y518" s="401"/>
      <c r="Z518" s="401"/>
      <c r="AA518" s="401"/>
      <c r="AB518" s="401"/>
      <c r="AC518" s="401"/>
      <c r="AD518" s="401"/>
      <c r="AE518" s="404" t="s">
        <v>7038</v>
      </c>
      <c r="AF518" s="412">
        <v>50</v>
      </c>
      <c r="AG518" s="395" t="s">
        <v>8964</v>
      </c>
      <c r="AH518" s="389" t="s">
        <v>9061</v>
      </c>
      <c r="AI518" s="396">
        <v>30</v>
      </c>
      <c r="AJ518" s="395" t="s">
        <v>9062</v>
      </c>
      <c r="AK518" s="389" t="s">
        <v>9061</v>
      </c>
      <c r="AL518" s="396">
        <v>20</v>
      </c>
      <c r="AM518" s="405"/>
      <c r="AN518" s="401"/>
      <c r="AO518" s="396"/>
      <c r="AP518" s="405"/>
      <c r="AQ518" s="401"/>
      <c r="AR518" s="396"/>
      <c r="AS518" s="405"/>
      <c r="AT518" s="401"/>
      <c r="AU518" s="396"/>
      <c r="AV518" s="405"/>
      <c r="AW518" s="401"/>
      <c r="AX518" s="396"/>
      <c r="AY518" s="108"/>
      <c r="AZ518" s="108"/>
      <c r="BA518" s="108"/>
      <c r="BB518" s="108"/>
      <c r="BC518" s="108"/>
      <c r="BD518" s="118"/>
      <c r="BE518" s="118"/>
      <c r="BF518" s="118"/>
      <c r="BG518" s="118"/>
      <c r="BH518" s="118"/>
      <c r="BI518" s="118"/>
    </row>
    <row r="519" spans="1:61" s="119" customFormat="1" ht="124.2" x14ac:dyDescent="0.3">
      <c r="A519" s="385">
        <v>481</v>
      </c>
      <c r="B519" s="130" t="s">
        <v>8819</v>
      </c>
      <c r="C519" s="397" t="s">
        <v>9035</v>
      </c>
      <c r="D519" s="398" t="s">
        <v>8947</v>
      </c>
      <c r="E519" s="400" t="s">
        <v>9063</v>
      </c>
      <c r="F519" s="388" t="s">
        <v>9064</v>
      </c>
      <c r="G519" s="400" t="s">
        <v>9065</v>
      </c>
      <c r="H519" s="401" t="s">
        <v>9047</v>
      </c>
      <c r="I519" s="400" t="s">
        <v>9066</v>
      </c>
      <c r="J519" s="390">
        <v>88985.11</v>
      </c>
      <c r="K519" s="391" t="s">
        <v>8974</v>
      </c>
      <c r="L519" s="402" t="s">
        <v>8955</v>
      </c>
      <c r="M519" s="410" t="s">
        <v>8956</v>
      </c>
      <c r="N519" s="402" t="s">
        <v>9067</v>
      </c>
      <c r="O519" s="402" t="s">
        <v>9068</v>
      </c>
      <c r="P519" s="401" t="s">
        <v>9069</v>
      </c>
      <c r="Q519" s="407" t="s">
        <v>9070</v>
      </c>
      <c r="R519" s="407">
        <f>J519/(5*200*8)</f>
        <v>11.123138750000001</v>
      </c>
      <c r="S519" s="407" t="s">
        <v>7038</v>
      </c>
      <c r="T519" s="407" t="s">
        <v>9070</v>
      </c>
      <c r="U519" s="407">
        <f>SUM(R519:T519)</f>
        <v>11.123138750000001</v>
      </c>
      <c r="V519" s="401" t="s">
        <v>8936</v>
      </c>
      <c r="W519" s="401" t="s">
        <v>8936</v>
      </c>
      <c r="X519" s="403" t="s">
        <v>9071</v>
      </c>
      <c r="Y519" s="401"/>
      <c r="Z519" s="401"/>
      <c r="AA519" s="401"/>
      <c r="AB519" s="401"/>
      <c r="AC519" s="401"/>
      <c r="AD519" s="401"/>
      <c r="AE519" s="404" t="s">
        <v>7038</v>
      </c>
      <c r="AF519" s="394"/>
      <c r="AG519" s="405"/>
      <c r="AH519" s="401"/>
      <c r="AI519" s="396"/>
      <c r="AJ519" s="405"/>
      <c r="AK519" s="401"/>
      <c r="AL519" s="396"/>
      <c r="AM519" s="405"/>
      <c r="AN519" s="401"/>
      <c r="AO519" s="396"/>
      <c r="AP519" s="405"/>
      <c r="AQ519" s="401"/>
      <c r="AR519" s="396"/>
      <c r="AS519" s="405"/>
      <c r="AT519" s="401"/>
      <c r="AU519" s="396"/>
      <c r="AV519" s="405"/>
      <c r="AW519" s="401"/>
      <c r="AX519" s="396"/>
      <c r="AY519" s="108"/>
      <c r="AZ519" s="108"/>
      <c r="BA519" s="108"/>
      <c r="BB519" s="108"/>
      <c r="BC519" s="108"/>
      <c r="BD519" s="118"/>
      <c r="BE519" s="118"/>
      <c r="BF519" s="118"/>
      <c r="BG519" s="118"/>
      <c r="BH519" s="118"/>
      <c r="BI519" s="118"/>
    </row>
    <row r="520" spans="1:61" s="120" customFormat="1" ht="124.2" x14ac:dyDescent="0.3">
      <c r="A520" s="385">
        <v>481</v>
      </c>
      <c r="B520" s="130" t="s">
        <v>8819</v>
      </c>
      <c r="C520" s="385">
        <v>403</v>
      </c>
      <c r="D520" s="386" t="s">
        <v>8947</v>
      </c>
      <c r="E520" s="400" t="s">
        <v>9072</v>
      </c>
      <c r="F520" s="399">
        <v>16382</v>
      </c>
      <c r="G520" s="400" t="s">
        <v>9073</v>
      </c>
      <c r="H520" s="401" t="s">
        <v>9039</v>
      </c>
      <c r="I520" s="400" t="s">
        <v>9074</v>
      </c>
      <c r="J520" s="390">
        <v>44784</v>
      </c>
      <c r="K520" s="391" t="s">
        <v>8974</v>
      </c>
      <c r="L520" s="402" t="s">
        <v>8955</v>
      </c>
      <c r="M520" s="410" t="s">
        <v>8956</v>
      </c>
      <c r="N520" s="402" t="s">
        <v>9075</v>
      </c>
      <c r="O520" s="402" t="s">
        <v>9076</v>
      </c>
      <c r="P520" s="401" t="s">
        <v>9077</v>
      </c>
      <c r="Q520" s="389">
        <v>28.240000000000002</v>
      </c>
      <c r="R520" s="407">
        <v>13.24</v>
      </c>
      <c r="S520" s="407">
        <v>15</v>
      </c>
      <c r="T520" s="407">
        <v>0</v>
      </c>
      <c r="U520" s="407">
        <v>28.240000000000002</v>
      </c>
      <c r="V520" s="401" t="s">
        <v>9078</v>
      </c>
      <c r="W520" s="401" t="s">
        <v>7148</v>
      </c>
      <c r="X520" s="403" t="s">
        <v>9079</v>
      </c>
      <c r="Y520" s="401"/>
      <c r="Z520" s="401"/>
      <c r="AA520" s="401"/>
      <c r="AB520" s="401"/>
      <c r="AC520" s="401"/>
      <c r="AD520" s="401"/>
      <c r="AE520" s="404" t="s">
        <v>7038</v>
      </c>
      <c r="AF520" s="394">
        <v>60</v>
      </c>
      <c r="AG520" s="395" t="s">
        <v>8964</v>
      </c>
      <c r="AH520" s="389" t="s">
        <v>9080</v>
      </c>
      <c r="AI520" s="396" t="s">
        <v>7148</v>
      </c>
      <c r="AJ520" s="395" t="s">
        <v>9062</v>
      </c>
      <c r="AK520" s="389" t="s">
        <v>9080</v>
      </c>
      <c r="AL520" s="396" t="s">
        <v>7084</v>
      </c>
      <c r="AM520" s="405"/>
      <c r="AN520" s="401"/>
      <c r="AO520" s="396"/>
      <c r="AP520" s="405"/>
      <c r="AQ520" s="401"/>
      <c r="AR520" s="396"/>
      <c r="AS520" s="405"/>
      <c r="AT520" s="401"/>
      <c r="AU520" s="396"/>
      <c r="AV520" s="405"/>
      <c r="AW520" s="401"/>
      <c r="AX520" s="396"/>
      <c r="AY520" s="108"/>
      <c r="AZ520" s="108"/>
      <c r="BA520" s="108"/>
      <c r="BB520" s="108"/>
      <c r="BC520" s="108"/>
      <c r="BD520" s="118"/>
      <c r="BE520" s="118"/>
      <c r="BF520" s="118"/>
      <c r="BG520" s="118"/>
      <c r="BH520" s="118"/>
      <c r="BI520" s="118"/>
    </row>
    <row r="521" spans="1:61" s="120" customFormat="1" ht="124.2" x14ac:dyDescent="0.3">
      <c r="A521" s="385">
        <v>481</v>
      </c>
      <c r="B521" s="130" t="s">
        <v>8819</v>
      </c>
      <c r="C521" s="385">
        <v>401</v>
      </c>
      <c r="D521" s="386" t="s">
        <v>8947</v>
      </c>
      <c r="E521" s="400" t="s">
        <v>9081</v>
      </c>
      <c r="F521" s="388" t="s">
        <v>9029</v>
      </c>
      <c r="G521" s="400" t="s">
        <v>9082</v>
      </c>
      <c r="H521" s="401" t="s">
        <v>8783</v>
      </c>
      <c r="I521" s="400" t="s">
        <v>9083</v>
      </c>
      <c r="J521" s="390" t="s">
        <v>9084</v>
      </c>
      <c r="K521" s="391" t="s">
        <v>9085</v>
      </c>
      <c r="L521" s="402" t="s">
        <v>8955</v>
      </c>
      <c r="M521" s="410" t="s">
        <v>8956</v>
      </c>
      <c r="N521" s="402" t="s">
        <v>9086</v>
      </c>
      <c r="O521" s="402" t="s">
        <v>9087</v>
      </c>
      <c r="P521" s="401" t="s">
        <v>9088</v>
      </c>
      <c r="Q521" s="401" t="s">
        <v>9089</v>
      </c>
      <c r="R521" s="407">
        <f>J521/(5*200*8)</f>
        <v>5.3491575000000005</v>
      </c>
      <c r="S521" s="401">
        <v>5.49</v>
      </c>
      <c r="T521" s="401">
        <v>0.61</v>
      </c>
      <c r="U521" s="401">
        <v>6.1000000000000005</v>
      </c>
      <c r="V521" s="401" t="s">
        <v>8989</v>
      </c>
      <c r="W521" s="401" t="s">
        <v>8936</v>
      </c>
      <c r="X521" s="403" t="s">
        <v>9090</v>
      </c>
      <c r="Y521" s="401" t="s">
        <v>9091</v>
      </c>
      <c r="Z521" s="401" t="s">
        <v>7033</v>
      </c>
      <c r="AA521" s="401" t="s">
        <v>8999</v>
      </c>
      <c r="AB521" s="401" t="s">
        <v>7159</v>
      </c>
      <c r="AC521" s="401"/>
      <c r="AD521" s="401"/>
      <c r="AE521" s="404" t="s">
        <v>7038</v>
      </c>
      <c r="AF521" s="394" t="s">
        <v>8961</v>
      </c>
      <c r="AG521" s="395" t="s">
        <v>8964</v>
      </c>
      <c r="AH521" s="401" t="s">
        <v>9092</v>
      </c>
      <c r="AI521" s="396" t="s">
        <v>7084</v>
      </c>
      <c r="AJ521" s="395" t="s">
        <v>9013</v>
      </c>
      <c r="AK521" s="389" t="s">
        <v>9093</v>
      </c>
      <c r="AL521" s="396">
        <v>20</v>
      </c>
      <c r="AM521" s="395" t="s">
        <v>9018</v>
      </c>
      <c r="AN521" s="389" t="s">
        <v>9094</v>
      </c>
      <c r="AO521" s="396" t="s">
        <v>7084</v>
      </c>
      <c r="AP521" s="405" t="s">
        <v>9095</v>
      </c>
      <c r="AQ521" s="401" t="s">
        <v>9092</v>
      </c>
      <c r="AR521" s="396" t="s">
        <v>7148</v>
      </c>
      <c r="AS521" s="405"/>
      <c r="AT521" s="401"/>
      <c r="AU521" s="396"/>
      <c r="AV521" s="405"/>
      <c r="AW521" s="401"/>
      <c r="AX521" s="396"/>
      <c r="AY521" s="108"/>
      <c r="AZ521" s="108"/>
      <c r="BA521" s="108"/>
      <c r="BB521" s="108"/>
      <c r="BC521" s="108"/>
      <c r="BD521" s="118"/>
      <c r="BE521" s="118"/>
      <c r="BF521" s="118"/>
      <c r="BG521" s="118"/>
      <c r="BH521" s="118"/>
      <c r="BI521" s="118"/>
    </row>
    <row r="522" spans="1:61" s="120" customFormat="1" ht="165.6" x14ac:dyDescent="0.3">
      <c r="A522" s="385">
        <v>481</v>
      </c>
      <c r="B522" s="130" t="s">
        <v>8819</v>
      </c>
      <c r="C522" s="385">
        <v>406</v>
      </c>
      <c r="D522" s="386" t="s">
        <v>8947</v>
      </c>
      <c r="E522" s="387" t="s">
        <v>8971</v>
      </c>
      <c r="F522" s="399">
        <v>19106</v>
      </c>
      <c r="G522" s="387" t="s">
        <v>9096</v>
      </c>
      <c r="H522" s="389">
        <v>2016</v>
      </c>
      <c r="I522" s="387" t="s">
        <v>9097</v>
      </c>
      <c r="J522" s="390">
        <v>196000</v>
      </c>
      <c r="K522" s="391" t="s">
        <v>648</v>
      </c>
      <c r="L522" s="402" t="s">
        <v>8955</v>
      </c>
      <c r="M522" s="410" t="s">
        <v>8956</v>
      </c>
      <c r="N522" s="389" t="s">
        <v>197</v>
      </c>
      <c r="O522" s="389" t="s">
        <v>9098</v>
      </c>
      <c r="P522" s="389">
        <v>3903362</v>
      </c>
      <c r="Q522" s="389">
        <v>150</v>
      </c>
      <c r="R522" s="407">
        <v>100</v>
      </c>
      <c r="S522" s="407">
        <v>30</v>
      </c>
      <c r="T522" s="407">
        <v>20</v>
      </c>
      <c r="U522" s="407">
        <v>150</v>
      </c>
      <c r="V522" s="389">
        <v>80</v>
      </c>
      <c r="W522" s="389">
        <v>10</v>
      </c>
      <c r="X522" s="403" t="s">
        <v>9099</v>
      </c>
      <c r="Y522" s="389">
        <v>3</v>
      </c>
      <c r="Z522" s="389">
        <v>5</v>
      </c>
      <c r="AA522" s="389">
        <v>1</v>
      </c>
      <c r="AB522" s="389">
        <v>4</v>
      </c>
      <c r="AC522" s="389"/>
      <c r="AD522" s="389"/>
      <c r="AE522" s="393">
        <v>5</v>
      </c>
      <c r="AF522" s="394" t="s">
        <v>8936</v>
      </c>
      <c r="AG522" s="395" t="s">
        <v>8964</v>
      </c>
      <c r="AH522" s="389" t="s">
        <v>8967</v>
      </c>
      <c r="AI522" s="396" t="s">
        <v>7084</v>
      </c>
      <c r="AJ522" s="395" t="s">
        <v>8966</v>
      </c>
      <c r="AK522" s="389" t="s">
        <v>8967</v>
      </c>
      <c r="AL522" s="396" t="s">
        <v>7084</v>
      </c>
      <c r="AM522" s="395" t="s">
        <v>8968</v>
      </c>
      <c r="AN522" s="389" t="s">
        <v>8969</v>
      </c>
      <c r="AO522" s="396" t="s">
        <v>7084</v>
      </c>
      <c r="AP522" s="395" t="s">
        <v>8970</v>
      </c>
      <c r="AQ522" s="389" t="s">
        <v>9100</v>
      </c>
      <c r="AR522" s="396" t="s">
        <v>7084</v>
      </c>
      <c r="AS522" s="395"/>
      <c r="AT522" s="389"/>
      <c r="AU522" s="396"/>
      <c r="AV522" s="395"/>
      <c r="AW522" s="389"/>
      <c r="AX522" s="396"/>
      <c r="AY522" s="108"/>
      <c r="AZ522" s="108"/>
      <c r="BA522" s="108"/>
      <c r="BB522" s="108"/>
      <c r="BC522" s="108"/>
      <c r="BD522" s="118"/>
      <c r="BE522" s="118"/>
      <c r="BF522" s="118"/>
      <c r="BG522" s="118"/>
      <c r="BH522" s="118"/>
      <c r="BI522" s="118"/>
    </row>
    <row r="523" spans="1:61" s="120" customFormat="1" ht="96.6" x14ac:dyDescent="0.3">
      <c r="A523" s="385">
        <v>481</v>
      </c>
      <c r="B523" s="130" t="s">
        <v>8819</v>
      </c>
      <c r="C523" s="385">
        <v>406</v>
      </c>
      <c r="D523" s="386" t="s">
        <v>8947</v>
      </c>
      <c r="E523" s="387" t="s">
        <v>8971</v>
      </c>
      <c r="F523" s="399">
        <v>19106</v>
      </c>
      <c r="G523" s="387" t="s">
        <v>9101</v>
      </c>
      <c r="H523" s="389">
        <v>2017</v>
      </c>
      <c r="I523" s="387" t="s">
        <v>9102</v>
      </c>
      <c r="J523" s="390">
        <v>47000</v>
      </c>
      <c r="K523" s="391" t="s">
        <v>8974</v>
      </c>
      <c r="L523" s="402" t="s">
        <v>8955</v>
      </c>
      <c r="M523" s="410" t="s">
        <v>8956</v>
      </c>
      <c r="N523" s="389" t="s">
        <v>9103</v>
      </c>
      <c r="O523" s="389" t="s">
        <v>9104</v>
      </c>
      <c r="P523" s="389" t="s">
        <v>9105</v>
      </c>
      <c r="Q523" s="389">
        <v>50</v>
      </c>
      <c r="R523" s="407">
        <f>J523/(5*200*8)</f>
        <v>5.875</v>
      </c>
      <c r="S523" s="389">
        <v>40</v>
      </c>
      <c r="T523" s="389">
        <v>10</v>
      </c>
      <c r="U523" s="407">
        <f>SUM(R523:T523)</f>
        <v>55.875</v>
      </c>
      <c r="V523" s="389">
        <v>100</v>
      </c>
      <c r="W523" s="389">
        <v>0</v>
      </c>
      <c r="X523" s="403" t="s">
        <v>9106</v>
      </c>
      <c r="Y523" s="389">
        <v>3</v>
      </c>
      <c r="Z523" s="389">
        <v>12</v>
      </c>
      <c r="AA523" s="389">
        <v>5</v>
      </c>
      <c r="AB523" s="389">
        <v>4</v>
      </c>
      <c r="AC523" s="389"/>
      <c r="AD523" s="389"/>
      <c r="AE523" s="393">
        <v>5</v>
      </c>
      <c r="AF523" s="394"/>
      <c r="AG523" s="395"/>
      <c r="AH523" s="389"/>
      <c r="AI523" s="396"/>
      <c r="AJ523" s="395"/>
      <c r="AK523" s="389"/>
      <c r="AL523" s="396"/>
      <c r="AM523" s="395"/>
      <c r="AN523" s="389"/>
      <c r="AO523" s="396"/>
      <c r="AP523" s="395"/>
      <c r="AQ523" s="389"/>
      <c r="AR523" s="396"/>
      <c r="AS523" s="395"/>
      <c r="AT523" s="389"/>
      <c r="AU523" s="396"/>
      <c r="AV523" s="395"/>
      <c r="AW523" s="389"/>
      <c r="AX523" s="396"/>
      <c r="AY523" s="108"/>
      <c r="AZ523" s="108"/>
      <c r="BA523" s="108"/>
      <c r="BB523" s="108"/>
      <c r="BC523" s="108"/>
      <c r="BD523" s="118"/>
      <c r="BE523" s="118"/>
      <c r="BF523" s="118"/>
      <c r="BG523" s="118"/>
      <c r="BH523" s="118"/>
      <c r="BI523" s="118"/>
    </row>
    <row r="524" spans="1:61" s="119" customFormat="1" ht="262.2" x14ac:dyDescent="0.3">
      <c r="A524" s="385">
        <v>481</v>
      </c>
      <c r="B524" s="130" t="s">
        <v>8819</v>
      </c>
      <c r="C524" s="385">
        <v>502</v>
      </c>
      <c r="D524" s="386" t="s">
        <v>9107</v>
      </c>
      <c r="E524" s="387" t="s">
        <v>9108</v>
      </c>
      <c r="F524" s="388" t="s">
        <v>9109</v>
      </c>
      <c r="G524" s="387" t="s">
        <v>9110</v>
      </c>
      <c r="H524" s="389">
        <v>2005</v>
      </c>
      <c r="I524" s="387" t="s">
        <v>9111</v>
      </c>
      <c r="J524" s="390">
        <v>50492.41</v>
      </c>
      <c r="K524" s="391" t="s">
        <v>675</v>
      </c>
      <c r="L524" s="389" t="s">
        <v>9112</v>
      </c>
      <c r="M524" s="389" t="s">
        <v>9113</v>
      </c>
      <c r="N524" s="389" t="s">
        <v>9114</v>
      </c>
      <c r="O524" s="389" t="s">
        <v>9115</v>
      </c>
      <c r="P524" s="389">
        <v>4007946</v>
      </c>
      <c r="Q524" s="389">
        <v>5.5</v>
      </c>
      <c r="R524" s="389">
        <v>0</v>
      </c>
      <c r="S524" s="389">
        <v>5.5</v>
      </c>
      <c r="T524" s="389">
        <v>0</v>
      </c>
      <c r="U524" s="389">
        <v>5.5</v>
      </c>
      <c r="V524" s="389">
        <v>85</v>
      </c>
      <c r="W524" s="389">
        <v>100</v>
      </c>
      <c r="X524" s="403" t="s">
        <v>9116</v>
      </c>
      <c r="Y524" s="389"/>
      <c r="Z524" s="389"/>
      <c r="AA524" s="389"/>
      <c r="AB524" s="389">
        <v>4</v>
      </c>
      <c r="AC524" s="389">
        <v>502</v>
      </c>
      <c r="AD524" s="389">
        <v>9.75</v>
      </c>
      <c r="AE524" s="393">
        <v>5</v>
      </c>
      <c r="AF524" s="394">
        <v>0</v>
      </c>
      <c r="AG524" s="395" t="s">
        <v>9117</v>
      </c>
      <c r="AH524" s="389" t="s">
        <v>9118</v>
      </c>
      <c r="AI524" s="396"/>
      <c r="AJ524" s="395" t="s">
        <v>9117</v>
      </c>
      <c r="AK524" s="389" t="s">
        <v>9118</v>
      </c>
      <c r="AL524" s="396"/>
      <c r="AM524" s="395"/>
      <c r="AN524" s="389"/>
      <c r="AO524" s="396"/>
      <c r="AP524" s="395"/>
      <c r="AQ524" s="389"/>
      <c r="AR524" s="396"/>
      <c r="AS524" s="395"/>
      <c r="AT524" s="389"/>
      <c r="AU524" s="396"/>
      <c r="AV524" s="395"/>
      <c r="AW524" s="389"/>
      <c r="AX524" s="396"/>
      <c r="AY524" s="108"/>
      <c r="AZ524" s="108"/>
      <c r="BA524" s="108"/>
      <c r="BB524" s="108"/>
      <c r="BC524" s="108"/>
      <c r="BD524" s="118"/>
      <c r="BE524" s="118"/>
      <c r="BF524" s="118"/>
      <c r="BG524" s="118"/>
      <c r="BH524" s="118"/>
      <c r="BI524" s="118"/>
    </row>
    <row r="525" spans="1:61" s="119" customFormat="1" ht="138" x14ac:dyDescent="0.3">
      <c r="A525" s="385">
        <v>481</v>
      </c>
      <c r="B525" s="130" t="s">
        <v>8819</v>
      </c>
      <c r="C525" s="385">
        <v>501</v>
      </c>
      <c r="D525" s="386" t="s">
        <v>3248</v>
      </c>
      <c r="E525" s="387" t="s">
        <v>9119</v>
      </c>
      <c r="F525" s="388" t="s">
        <v>9120</v>
      </c>
      <c r="G525" s="387" t="s">
        <v>9121</v>
      </c>
      <c r="H525" s="389">
        <v>2007</v>
      </c>
      <c r="I525" s="387" t="s">
        <v>9122</v>
      </c>
      <c r="J525" s="390">
        <v>170255.38</v>
      </c>
      <c r="K525" s="391" t="s">
        <v>656</v>
      </c>
      <c r="L525" s="389" t="s">
        <v>9123</v>
      </c>
      <c r="M525" s="389" t="s">
        <v>9124</v>
      </c>
      <c r="N525" s="389" t="s">
        <v>9125</v>
      </c>
      <c r="O525" s="389" t="s">
        <v>9126</v>
      </c>
      <c r="P525" s="389">
        <v>4008375</v>
      </c>
      <c r="Q525" s="389">
        <v>23</v>
      </c>
      <c r="R525" s="389">
        <v>0</v>
      </c>
      <c r="S525" s="389">
        <v>23</v>
      </c>
      <c r="T525" s="389">
        <v>0</v>
      </c>
      <c r="U525" s="389">
        <v>23</v>
      </c>
      <c r="V525" s="389">
        <v>90</v>
      </c>
      <c r="W525" s="389">
        <v>100</v>
      </c>
      <c r="X525" s="403" t="s">
        <v>9127</v>
      </c>
      <c r="Y525" s="389"/>
      <c r="Z525" s="389"/>
      <c r="AA525" s="389"/>
      <c r="AB525" s="389">
        <v>4</v>
      </c>
      <c r="AC525" s="389">
        <v>501</v>
      </c>
      <c r="AD525" s="389">
        <v>9.75</v>
      </c>
      <c r="AE525" s="393">
        <v>5</v>
      </c>
      <c r="AF525" s="394">
        <v>0</v>
      </c>
      <c r="AG525" s="395" t="s">
        <v>3248</v>
      </c>
      <c r="AH525" s="389" t="s">
        <v>9119</v>
      </c>
      <c r="AI525" s="396"/>
      <c r="AJ525" s="395"/>
      <c r="AK525" s="389"/>
      <c r="AL525" s="396"/>
      <c r="AM525" s="395"/>
      <c r="AN525" s="389"/>
      <c r="AO525" s="396"/>
      <c r="AP525" s="395"/>
      <c r="AQ525" s="389"/>
      <c r="AR525" s="396"/>
      <c r="AS525" s="395"/>
      <c r="AT525" s="389"/>
      <c r="AU525" s="396"/>
      <c r="AV525" s="395"/>
      <c r="AW525" s="389"/>
      <c r="AX525" s="396"/>
      <c r="AY525" s="108"/>
      <c r="AZ525" s="108"/>
      <c r="BA525" s="108"/>
      <c r="BB525" s="108"/>
      <c r="BC525" s="108"/>
      <c r="BD525" s="118"/>
      <c r="BE525" s="118"/>
      <c r="BF525" s="118"/>
      <c r="BG525" s="118"/>
      <c r="BH525" s="118"/>
      <c r="BI525" s="118"/>
    </row>
    <row r="526" spans="1:61" s="119" customFormat="1" ht="138" x14ac:dyDescent="0.3">
      <c r="A526" s="385">
        <v>481</v>
      </c>
      <c r="B526" s="130" t="s">
        <v>8819</v>
      </c>
      <c r="C526" s="385">
        <v>501</v>
      </c>
      <c r="D526" s="386" t="s">
        <v>3248</v>
      </c>
      <c r="E526" s="387" t="s">
        <v>9119</v>
      </c>
      <c r="F526" s="388" t="s">
        <v>9120</v>
      </c>
      <c r="G526" s="387" t="s">
        <v>9128</v>
      </c>
      <c r="H526" s="389">
        <v>1999</v>
      </c>
      <c r="I526" s="387" t="s">
        <v>9129</v>
      </c>
      <c r="J526" s="390">
        <v>133533.63</v>
      </c>
      <c r="K526" s="391" t="s">
        <v>939</v>
      </c>
      <c r="L526" s="389" t="s">
        <v>9130</v>
      </c>
      <c r="M526" s="389" t="s">
        <v>9131</v>
      </c>
      <c r="N526" s="389" t="s">
        <v>9132</v>
      </c>
      <c r="O526" s="389" t="s">
        <v>9133</v>
      </c>
      <c r="P526" s="389"/>
      <c r="Q526" s="389">
        <v>4.04</v>
      </c>
      <c r="R526" s="389">
        <v>0</v>
      </c>
      <c r="S526" s="389">
        <v>4.04</v>
      </c>
      <c r="T526" s="389">
        <v>0</v>
      </c>
      <c r="U526" s="389">
        <v>4.04</v>
      </c>
      <c r="V526" s="389">
        <v>85</v>
      </c>
      <c r="W526" s="389">
        <v>100</v>
      </c>
      <c r="X526" s="403" t="s">
        <v>9134</v>
      </c>
      <c r="Y526" s="389"/>
      <c r="Z526" s="389"/>
      <c r="AA526" s="389"/>
      <c r="AB526" s="389">
        <v>4</v>
      </c>
      <c r="AC526" s="389">
        <v>1</v>
      </c>
      <c r="AD526" s="389">
        <v>9.75</v>
      </c>
      <c r="AE526" s="393">
        <v>5</v>
      </c>
      <c r="AF526" s="394">
        <v>0</v>
      </c>
      <c r="AG526" s="395" t="s">
        <v>3248</v>
      </c>
      <c r="AH526" s="389" t="s">
        <v>9119</v>
      </c>
      <c r="AI526" s="396"/>
      <c r="AJ526" s="395"/>
      <c r="AK526" s="389"/>
      <c r="AL526" s="396"/>
      <c r="AM526" s="395"/>
      <c r="AN526" s="389"/>
      <c r="AO526" s="396"/>
      <c r="AP526" s="395"/>
      <c r="AQ526" s="389"/>
      <c r="AR526" s="396"/>
      <c r="AS526" s="395"/>
      <c r="AT526" s="389"/>
      <c r="AU526" s="396"/>
      <c r="AV526" s="395"/>
      <c r="AW526" s="389"/>
      <c r="AX526" s="396"/>
      <c r="AY526" s="108"/>
      <c r="AZ526" s="108"/>
      <c r="BA526" s="108"/>
      <c r="BB526" s="108"/>
      <c r="BC526" s="108"/>
      <c r="BD526" s="118"/>
      <c r="BE526" s="118"/>
      <c r="BF526" s="118"/>
      <c r="BG526" s="118"/>
      <c r="BH526" s="118"/>
      <c r="BI526" s="118"/>
    </row>
    <row r="527" spans="1:61" s="119" customFormat="1" ht="248.4" x14ac:dyDescent="0.3">
      <c r="A527" s="385">
        <v>481</v>
      </c>
      <c r="B527" s="130" t="s">
        <v>8819</v>
      </c>
      <c r="C527" s="385">
        <v>501</v>
      </c>
      <c r="D527" s="386" t="s">
        <v>3248</v>
      </c>
      <c r="E527" s="387" t="s">
        <v>9119</v>
      </c>
      <c r="F527" s="388" t="s">
        <v>9120</v>
      </c>
      <c r="G527" s="387" t="s">
        <v>9135</v>
      </c>
      <c r="H527" s="389">
        <v>2008</v>
      </c>
      <c r="I527" s="387" t="s">
        <v>9136</v>
      </c>
      <c r="J527" s="390">
        <v>127390</v>
      </c>
      <c r="K527" s="391" t="s">
        <v>656</v>
      </c>
      <c r="L527" s="389" t="s">
        <v>9137</v>
      </c>
      <c r="M527" s="389" t="s">
        <v>9138</v>
      </c>
      <c r="N527" s="389" t="s">
        <v>9139</v>
      </c>
      <c r="O527" s="389" t="s">
        <v>9140</v>
      </c>
      <c r="P527" s="389" t="s">
        <v>9141</v>
      </c>
      <c r="Q527" s="389">
        <v>4.1100000000000003</v>
      </c>
      <c r="R527" s="389">
        <v>0</v>
      </c>
      <c r="S527" s="389">
        <v>4.1100000000000003</v>
      </c>
      <c r="T527" s="389">
        <v>0</v>
      </c>
      <c r="U527" s="389">
        <v>4.1100000000000003</v>
      </c>
      <c r="V527" s="389">
        <v>80</v>
      </c>
      <c r="W527" s="389">
        <v>100</v>
      </c>
      <c r="X527" s="403" t="s">
        <v>9142</v>
      </c>
      <c r="Y527" s="389"/>
      <c r="Z527" s="389"/>
      <c r="AA527" s="389"/>
      <c r="AB527" s="389">
        <v>4</v>
      </c>
      <c r="AC527" s="389">
        <v>501</v>
      </c>
      <c r="AD527" s="389">
        <v>9.75</v>
      </c>
      <c r="AE527" s="393">
        <v>5</v>
      </c>
      <c r="AF527" s="394">
        <v>0</v>
      </c>
      <c r="AG527" s="395" t="s">
        <v>3248</v>
      </c>
      <c r="AH527" s="389" t="s">
        <v>9119</v>
      </c>
      <c r="AI527" s="396"/>
      <c r="AJ527" s="395"/>
      <c r="AK527" s="389"/>
      <c r="AL527" s="396"/>
      <c r="AM527" s="395"/>
      <c r="AN527" s="389"/>
      <c r="AO527" s="396"/>
      <c r="AP527" s="395"/>
      <c r="AQ527" s="389"/>
      <c r="AR527" s="396"/>
      <c r="AS527" s="395"/>
      <c r="AT527" s="389"/>
      <c r="AU527" s="396"/>
      <c r="AV527" s="395"/>
      <c r="AW527" s="389"/>
      <c r="AX527" s="396"/>
      <c r="AY527" s="108"/>
      <c r="AZ527" s="108"/>
      <c r="BA527" s="108"/>
      <c r="BB527" s="108"/>
      <c r="BC527" s="108"/>
      <c r="BD527" s="118"/>
      <c r="BE527" s="118"/>
      <c r="BF527" s="118"/>
      <c r="BG527" s="118"/>
      <c r="BH527" s="118"/>
      <c r="BI527" s="118"/>
    </row>
    <row r="528" spans="1:61" s="119" customFormat="1" ht="165.6" x14ac:dyDescent="0.3">
      <c r="A528" s="385">
        <v>481</v>
      </c>
      <c r="B528" s="130" t="s">
        <v>8819</v>
      </c>
      <c r="C528" s="385">
        <v>501</v>
      </c>
      <c r="D528" s="386" t="s">
        <v>3248</v>
      </c>
      <c r="E528" s="387" t="s">
        <v>9119</v>
      </c>
      <c r="F528" s="388" t="s">
        <v>9120</v>
      </c>
      <c r="G528" s="387" t="s">
        <v>9143</v>
      </c>
      <c r="H528" s="389">
        <v>2004</v>
      </c>
      <c r="I528" s="387" t="s">
        <v>9144</v>
      </c>
      <c r="J528" s="390">
        <v>81372.06</v>
      </c>
      <c r="K528" s="391" t="s">
        <v>939</v>
      </c>
      <c r="L528" s="389" t="s">
        <v>9145</v>
      </c>
      <c r="M528" s="389" t="s">
        <v>9146</v>
      </c>
      <c r="N528" s="389" t="s">
        <v>9147</v>
      </c>
      <c r="O528" s="389" t="s">
        <v>9148</v>
      </c>
      <c r="P528" s="389" t="s">
        <v>9149</v>
      </c>
      <c r="Q528" s="389">
        <v>4.0599999999999996</v>
      </c>
      <c r="R528" s="389">
        <v>0</v>
      </c>
      <c r="S528" s="389">
        <v>4.0599999999999996</v>
      </c>
      <c r="T528" s="389">
        <v>0</v>
      </c>
      <c r="U528" s="389">
        <v>4.0599999999999996</v>
      </c>
      <c r="V528" s="389">
        <v>85</v>
      </c>
      <c r="W528" s="389">
        <v>100</v>
      </c>
      <c r="X528" s="403" t="s">
        <v>9150</v>
      </c>
      <c r="Y528" s="389"/>
      <c r="Z528" s="389"/>
      <c r="AA528" s="389"/>
      <c r="AB528" s="389">
        <v>4</v>
      </c>
      <c r="AC528" s="389">
        <v>4</v>
      </c>
      <c r="AD528" s="389">
        <v>9.75</v>
      </c>
      <c r="AE528" s="393">
        <v>5</v>
      </c>
      <c r="AF528" s="394">
        <v>0</v>
      </c>
      <c r="AG528" s="395" t="s">
        <v>3248</v>
      </c>
      <c r="AH528" s="389" t="s">
        <v>9119</v>
      </c>
      <c r="AI528" s="396"/>
      <c r="AJ528" s="395"/>
      <c r="AK528" s="389"/>
      <c r="AL528" s="396"/>
      <c r="AM528" s="395"/>
      <c r="AN528" s="389"/>
      <c r="AO528" s="396"/>
      <c r="AP528" s="395"/>
      <c r="AQ528" s="389"/>
      <c r="AR528" s="396"/>
      <c r="AS528" s="395"/>
      <c r="AT528" s="389"/>
      <c r="AU528" s="396"/>
      <c r="AV528" s="395"/>
      <c r="AW528" s="389"/>
      <c r="AX528" s="396"/>
      <c r="AY528" s="108"/>
      <c r="AZ528" s="108"/>
      <c r="BA528" s="108"/>
      <c r="BB528" s="108"/>
      <c r="BC528" s="108"/>
      <c r="BD528" s="118"/>
      <c r="BE528" s="118"/>
      <c r="BF528" s="118"/>
      <c r="BG528" s="118"/>
      <c r="BH528" s="118"/>
      <c r="BI528" s="118"/>
    </row>
    <row r="529" spans="1:61" s="119" customFormat="1" ht="179.4" x14ac:dyDescent="0.3">
      <c r="A529" s="385">
        <v>481</v>
      </c>
      <c r="B529" s="130" t="s">
        <v>8819</v>
      </c>
      <c r="C529" s="385">
        <v>501</v>
      </c>
      <c r="D529" s="386" t="s">
        <v>3248</v>
      </c>
      <c r="E529" s="387" t="s">
        <v>9119</v>
      </c>
      <c r="F529" s="388" t="s">
        <v>9120</v>
      </c>
      <c r="G529" s="387" t="s">
        <v>9151</v>
      </c>
      <c r="H529" s="389">
        <v>2016</v>
      </c>
      <c r="I529" s="387" t="s">
        <v>9152</v>
      </c>
      <c r="J529" s="390">
        <v>122000</v>
      </c>
      <c r="K529" s="391" t="s">
        <v>648</v>
      </c>
      <c r="L529" s="389" t="s">
        <v>9145</v>
      </c>
      <c r="M529" s="389" t="s">
        <v>9146</v>
      </c>
      <c r="N529" s="389" t="s">
        <v>9153</v>
      </c>
      <c r="O529" s="389" t="s">
        <v>9154</v>
      </c>
      <c r="P529" s="389">
        <v>4010577</v>
      </c>
      <c r="Q529" s="389">
        <v>77.44</v>
      </c>
      <c r="R529" s="389">
        <v>73.44</v>
      </c>
      <c r="S529" s="389">
        <v>4</v>
      </c>
      <c r="T529" s="389">
        <v>0</v>
      </c>
      <c r="U529" s="389">
        <f>SUM(R529:T529)</f>
        <v>77.44</v>
      </c>
      <c r="V529" s="389">
        <v>75</v>
      </c>
      <c r="W529" s="389">
        <v>36.659999999999997</v>
      </c>
      <c r="X529" s="403" t="s">
        <v>9150</v>
      </c>
      <c r="Y529" s="389"/>
      <c r="Z529" s="389"/>
      <c r="AA529" s="389"/>
      <c r="AB529" s="389"/>
      <c r="AC529" s="389"/>
      <c r="AD529" s="389"/>
      <c r="AE529" s="393"/>
      <c r="AF529" s="394"/>
      <c r="AG529" s="395"/>
      <c r="AH529" s="389"/>
      <c r="AI529" s="396"/>
      <c r="AJ529" s="395"/>
      <c r="AK529" s="389"/>
      <c r="AL529" s="396"/>
      <c r="AM529" s="395"/>
      <c r="AN529" s="389"/>
      <c r="AO529" s="396"/>
      <c r="AP529" s="395"/>
      <c r="AQ529" s="389"/>
      <c r="AR529" s="396"/>
      <c r="AS529" s="395"/>
      <c r="AT529" s="389"/>
      <c r="AU529" s="396"/>
      <c r="AV529" s="395"/>
      <c r="AW529" s="389"/>
      <c r="AX529" s="396"/>
      <c r="AY529" s="108"/>
      <c r="AZ529" s="108"/>
      <c r="BA529" s="108"/>
      <c r="BB529" s="108"/>
      <c r="BC529" s="108"/>
      <c r="BD529" s="118"/>
      <c r="BE529" s="118"/>
      <c r="BF529" s="118"/>
      <c r="BG529" s="118"/>
      <c r="BH529" s="118"/>
      <c r="BI529" s="118"/>
    </row>
    <row r="530" spans="1:61" s="119" customFormat="1" ht="193.2" x14ac:dyDescent="0.3">
      <c r="A530" s="385">
        <v>481</v>
      </c>
      <c r="B530" s="130" t="s">
        <v>8819</v>
      </c>
      <c r="C530" s="397" t="s">
        <v>9155</v>
      </c>
      <c r="D530" s="398" t="s">
        <v>9156</v>
      </c>
      <c r="E530" s="413" t="s">
        <v>9157</v>
      </c>
      <c r="F530" s="388" t="s">
        <v>9158</v>
      </c>
      <c r="G530" s="400" t="s">
        <v>9159</v>
      </c>
      <c r="H530" s="401" t="s">
        <v>9160</v>
      </c>
      <c r="I530" s="408" t="s">
        <v>9161</v>
      </c>
      <c r="J530" s="390" t="s">
        <v>9162</v>
      </c>
      <c r="K530" s="391" t="s">
        <v>939</v>
      </c>
      <c r="L530" s="410" t="s">
        <v>9163</v>
      </c>
      <c r="M530" s="402" t="s">
        <v>9164</v>
      </c>
      <c r="N530" s="402" t="s">
        <v>9165</v>
      </c>
      <c r="O530" s="402" t="s">
        <v>9166</v>
      </c>
      <c r="P530" s="401" t="s">
        <v>9167</v>
      </c>
      <c r="Q530" s="401" t="s">
        <v>7084</v>
      </c>
      <c r="R530" s="401" t="s">
        <v>8977</v>
      </c>
      <c r="S530" s="401" t="s">
        <v>7084</v>
      </c>
      <c r="T530" s="401" t="s">
        <v>8977</v>
      </c>
      <c r="U530" s="401" t="s">
        <v>7084</v>
      </c>
      <c r="V530" s="401" t="s">
        <v>9168</v>
      </c>
      <c r="W530" s="401" t="s">
        <v>8936</v>
      </c>
      <c r="X530" s="403" t="s">
        <v>9169</v>
      </c>
      <c r="Y530" s="401"/>
      <c r="Z530" s="401"/>
      <c r="AA530" s="401"/>
      <c r="AB530" s="401" t="s">
        <v>7033</v>
      </c>
      <c r="AC530" s="401"/>
      <c r="AD530" s="401"/>
      <c r="AE530" s="404" t="s">
        <v>7038</v>
      </c>
      <c r="AF530" s="394" t="s">
        <v>8981</v>
      </c>
      <c r="AG530" s="405" t="s">
        <v>9156</v>
      </c>
      <c r="AH530" s="401" t="s">
        <v>9170</v>
      </c>
      <c r="AI530" s="396" t="s">
        <v>9070</v>
      </c>
      <c r="AJ530" s="405" t="s">
        <v>9171</v>
      </c>
      <c r="AK530" s="401" t="s">
        <v>9170</v>
      </c>
      <c r="AL530" s="396" t="s">
        <v>9070</v>
      </c>
      <c r="AM530" s="405"/>
      <c r="AN530" s="401"/>
      <c r="AO530" s="396"/>
      <c r="AP530" s="405"/>
      <c r="AQ530" s="401"/>
      <c r="AR530" s="396"/>
      <c r="AS530" s="405" t="s">
        <v>9172</v>
      </c>
      <c r="AT530" s="401" t="s">
        <v>9173</v>
      </c>
      <c r="AU530" s="396" t="s">
        <v>7148</v>
      </c>
      <c r="AV530" s="405"/>
      <c r="AW530" s="401"/>
      <c r="AX530" s="396"/>
      <c r="AY530" s="108"/>
      <c r="AZ530" s="108"/>
      <c r="BA530" s="108"/>
      <c r="BB530" s="108"/>
      <c r="BC530" s="108"/>
      <c r="BD530" s="118"/>
      <c r="BE530" s="118"/>
      <c r="BF530" s="118"/>
      <c r="BG530" s="118"/>
      <c r="BH530" s="118"/>
      <c r="BI530" s="118"/>
    </row>
    <row r="531" spans="1:61" s="119" customFormat="1" ht="400.2" x14ac:dyDescent="0.3">
      <c r="A531" s="385">
        <v>481</v>
      </c>
      <c r="B531" s="130" t="s">
        <v>8819</v>
      </c>
      <c r="C531" s="397" t="s">
        <v>9174</v>
      </c>
      <c r="D531" s="398" t="s">
        <v>6762</v>
      </c>
      <c r="E531" s="400" t="s">
        <v>9175</v>
      </c>
      <c r="F531" s="388" t="s">
        <v>9176</v>
      </c>
      <c r="G531" s="400" t="s">
        <v>9177</v>
      </c>
      <c r="H531" s="401" t="s">
        <v>9178</v>
      </c>
      <c r="I531" s="408" t="s">
        <v>9177</v>
      </c>
      <c r="J531" s="390" t="s">
        <v>9179</v>
      </c>
      <c r="K531" s="391" t="s">
        <v>656</v>
      </c>
      <c r="L531" s="410" t="s">
        <v>9180</v>
      </c>
      <c r="M531" s="402" t="s">
        <v>9181</v>
      </c>
      <c r="N531" s="409" t="s">
        <v>9182</v>
      </c>
      <c r="O531" s="402" t="s">
        <v>9183</v>
      </c>
      <c r="P531" s="401" t="s">
        <v>9184</v>
      </c>
      <c r="Q531" s="414">
        <v>12.17</v>
      </c>
      <c r="R531" s="414">
        <v>7.39</v>
      </c>
      <c r="S531" s="415">
        <v>4.78</v>
      </c>
      <c r="T531" s="414">
        <v>0</v>
      </c>
      <c r="U531" s="416">
        <v>12.17</v>
      </c>
      <c r="V531" s="415">
        <v>50</v>
      </c>
      <c r="W531" s="415">
        <v>100</v>
      </c>
      <c r="X531" s="403" t="s">
        <v>9185</v>
      </c>
      <c r="Y531" s="401"/>
      <c r="Z531" s="401"/>
      <c r="AA531" s="401"/>
      <c r="AB531" s="401"/>
      <c r="AC531" s="401"/>
      <c r="AD531" s="401"/>
      <c r="AE531" s="404" t="s">
        <v>7038</v>
      </c>
      <c r="AF531" s="394" t="s">
        <v>8961</v>
      </c>
      <c r="AG531" s="405" t="s">
        <v>9186</v>
      </c>
      <c r="AH531" s="401" t="s">
        <v>9187</v>
      </c>
      <c r="AI531" s="396" t="s">
        <v>7107</v>
      </c>
      <c r="AJ531" s="405" t="s">
        <v>9188</v>
      </c>
      <c r="AK531" s="401" t="s">
        <v>9189</v>
      </c>
      <c r="AL531" s="396" t="s">
        <v>9070</v>
      </c>
      <c r="AM531" s="405" t="s">
        <v>9190</v>
      </c>
      <c r="AN531" s="401" t="s">
        <v>9191</v>
      </c>
      <c r="AO531" s="396" t="s">
        <v>9070</v>
      </c>
      <c r="AP531" s="405"/>
      <c r="AQ531" s="401"/>
      <c r="AR531" s="396"/>
      <c r="AS531" s="405"/>
      <c r="AT531" s="401"/>
      <c r="AU531" s="396"/>
      <c r="AV531" s="405"/>
      <c r="AW531" s="401"/>
      <c r="AX531" s="396"/>
      <c r="AY531" s="108"/>
      <c r="AZ531" s="108"/>
      <c r="BA531" s="108"/>
      <c r="BB531" s="108"/>
      <c r="BC531" s="108"/>
      <c r="BD531" s="118"/>
      <c r="BE531" s="118"/>
      <c r="BF531" s="118"/>
      <c r="BG531" s="118"/>
      <c r="BH531" s="118"/>
      <c r="BI531" s="118"/>
    </row>
    <row r="532" spans="1:61" s="119" customFormat="1" ht="331.2" x14ac:dyDescent="0.3">
      <c r="A532" s="385">
        <v>481</v>
      </c>
      <c r="B532" s="130" t="s">
        <v>8819</v>
      </c>
      <c r="C532" s="397" t="s">
        <v>9174</v>
      </c>
      <c r="D532" s="398" t="s">
        <v>6762</v>
      </c>
      <c r="E532" s="406" t="s">
        <v>9192</v>
      </c>
      <c r="F532" s="388" t="s">
        <v>9193</v>
      </c>
      <c r="G532" s="400" t="s">
        <v>9194</v>
      </c>
      <c r="H532" s="401" t="s">
        <v>9055</v>
      </c>
      <c r="I532" s="400" t="s">
        <v>9195</v>
      </c>
      <c r="J532" s="390" t="s">
        <v>9196</v>
      </c>
      <c r="K532" s="391" t="s">
        <v>675</v>
      </c>
      <c r="L532" s="402" t="s">
        <v>9197</v>
      </c>
      <c r="M532" s="402" t="s">
        <v>9198</v>
      </c>
      <c r="N532" s="402" t="s">
        <v>9199</v>
      </c>
      <c r="O532" s="402" t="s">
        <v>9200</v>
      </c>
      <c r="P532" s="401" t="s">
        <v>9201</v>
      </c>
      <c r="Q532" s="414">
        <v>5.0999999999999996</v>
      </c>
      <c r="R532" s="414">
        <v>0</v>
      </c>
      <c r="S532" s="414">
        <v>5.0999999999999996</v>
      </c>
      <c r="T532" s="414">
        <v>0</v>
      </c>
      <c r="U532" s="416">
        <v>5.0999999999999996</v>
      </c>
      <c r="V532" s="415">
        <v>80</v>
      </c>
      <c r="W532" s="415">
        <v>100</v>
      </c>
      <c r="X532" s="403" t="s">
        <v>9202</v>
      </c>
      <c r="Y532" s="401"/>
      <c r="Z532" s="401"/>
      <c r="AA532" s="401"/>
      <c r="AB532" s="401"/>
      <c r="AC532" s="401"/>
      <c r="AD532" s="401"/>
      <c r="AE532" s="404" t="s">
        <v>7038</v>
      </c>
      <c r="AF532" s="394">
        <v>80</v>
      </c>
      <c r="AG532" s="395" t="s">
        <v>6762</v>
      </c>
      <c r="AH532" s="389" t="s">
        <v>9203</v>
      </c>
      <c r="AI532" s="396">
        <v>80</v>
      </c>
      <c r="AJ532" s="405"/>
      <c r="AK532" s="401"/>
      <c r="AL532" s="396"/>
      <c r="AM532" s="405"/>
      <c r="AN532" s="401"/>
      <c r="AO532" s="396"/>
      <c r="AP532" s="405"/>
      <c r="AQ532" s="401"/>
      <c r="AR532" s="396"/>
      <c r="AS532" s="405"/>
      <c r="AT532" s="401"/>
      <c r="AU532" s="396"/>
      <c r="AV532" s="405"/>
      <c r="AW532" s="401"/>
      <c r="AX532" s="396"/>
      <c r="AY532" s="108"/>
      <c r="AZ532" s="108"/>
      <c r="BA532" s="108"/>
      <c r="BB532" s="108"/>
      <c r="BC532" s="108"/>
      <c r="BD532" s="118"/>
      <c r="BE532" s="118"/>
      <c r="BF532" s="118"/>
      <c r="BG532" s="118"/>
      <c r="BH532" s="118"/>
      <c r="BI532" s="118"/>
    </row>
    <row r="533" spans="1:61" s="119" customFormat="1" ht="331.2" x14ac:dyDescent="0.3">
      <c r="A533" s="385">
        <v>481</v>
      </c>
      <c r="B533" s="130" t="s">
        <v>8819</v>
      </c>
      <c r="C533" s="385">
        <v>604</v>
      </c>
      <c r="D533" s="386" t="s">
        <v>6803</v>
      </c>
      <c r="E533" s="387" t="s">
        <v>9204</v>
      </c>
      <c r="F533" s="399">
        <v>10873</v>
      </c>
      <c r="G533" s="387" t="s">
        <v>9205</v>
      </c>
      <c r="H533" s="389">
        <v>2004</v>
      </c>
      <c r="I533" s="387" t="s">
        <v>9206</v>
      </c>
      <c r="J533" s="390">
        <v>42526</v>
      </c>
      <c r="K533" s="391" t="s">
        <v>939</v>
      </c>
      <c r="L533" s="389" t="s">
        <v>9197</v>
      </c>
      <c r="M533" s="389" t="s">
        <v>9207</v>
      </c>
      <c r="N533" s="389" t="s">
        <v>9208</v>
      </c>
      <c r="O533" s="389" t="s">
        <v>9209</v>
      </c>
      <c r="P533" s="389" t="s">
        <v>9210</v>
      </c>
      <c r="Q533" s="401" t="s">
        <v>9070</v>
      </c>
      <c r="R533" s="401" t="s">
        <v>8977</v>
      </c>
      <c r="S533" s="401" t="s">
        <v>9070</v>
      </c>
      <c r="T533" s="401" t="s">
        <v>8963</v>
      </c>
      <c r="U533" s="389">
        <v>25</v>
      </c>
      <c r="V533" s="389">
        <v>90</v>
      </c>
      <c r="W533" s="389">
        <v>100</v>
      </c>
      <c r="X533" s="403" t="s">
        <v>9211</v>
      </c>
      <c r="Y533" s="389"/>
      <c r="Z533" s="389"/>
      <c r="AA533" s="389"/>
      <c r="AB533" s="389">
        <v>4</v>
      </c>
      <c r="AC533" s="389">
        <v>604</v>
      </c>
      <c r="AD533" s="389">
        <v>9.75</v>
      </c>
      <c r="AE533" s="393">
        <v>5</v>
      </c>
      <c r="AF533" s="394">
        <v>90</v>
      </c>
      <c r="AG533" s="395" t="s">
        <v>6803</v>
      </c>
      <c r="AH533" s="389" t="s">
        <v>6794</v>
      </c>
      <c r="AI533" s="396">
        <v>40</v>
      </c>
      <c r="AJ533" s="395" t="s">
        <v>9212</v>
      </c>
      <c r="AK533" s="389" t="s">
        <v>9213</v>
      </c>
      <c r="AL533" s="396">
        <v>15</v>
      </c>
      <c r="AM533" s="395" t="s">
        <v>9214</v>
      </c>
      <c r="AN533" s="389" t="s">
        <v>9215</v>
      </c>
      <c r="AO533" s="396">
        <v>15</v>
      </c>
      <c r="AP533" s="395" t="s">
        <v>9188</v>
      </c>
      <c r="AQ533" s="389" t="s">
        <v>9216</v>
      </c>
      <c r="AR533" s="396">
        <v>20</v>
      </c>
      <c r="AS533" s="395"/>
      <c r="AT533" s="389"/>
      <c r="AU533" s="396"/>
      <c r="AV533" s="417"/>
      <c r="AW533" s="389"/>
      <c r="AX533" s="396"/>
      <c r="AY533" s="108"/>
      <c r="AZ533" s="108"/>
      <c r="BA533" s="108"/>
      <c r="BB533" s="108"/>
      <c r="BC533" s="108"/>
      <c r="BD533" s="118"/>
      <c r="BE533" s="118"/>
      <c r="BF533" s="118"/>
      <c r="BG533" s="118"/>
      <c r="BH533" s="118"/>
      <c r="BI533" s="118"/>
    </row>
    <row r="534" spans="1:61" s="119" customFormat="1" ht="372.6" x14ac:dyDescent="0.3">
      <c r="A534" s="385">
        <v>481</v>
      </c>
      <c r="B534" s="130" t="s">
        <v>8819</v>
      </c>
      <c r="C534" s="385">
        <v>604</v>
      </c>
      <c r="D534" s="386" t="s">
        <v>6803</v>
      </c>
      <c r="E534" s="413" t="s">
        <v>9217</v>
      </c>
      <c r="F534" s="399">
        <v>10873</v>
      </c>
      <c r="G534" s="418" t="s">
        <v>9218</v>
      </c>
      <c r="H534" s="401" t="s">
        <v>9178</v>
      </c>
      <c r="I534" s="418" t="s">
        <v>9219</v>
      </c>
      <c r="J534" s="390" t="s">
        <v>9220</v>
      </c>
      <c r="K534" s="391" t="s">
        <v>656</v>
      </c>
      <c r="L534" s="419" t="s">
        <v>9197</v>
      </c>
      <c r="M534" s="117" t="s">
        <v>9221</v>
      </c>
      <c r="N534" s="117" t="s">
        <v>9222</v>
      </c>
      <c r="O534" s="117" t="s">
        <v>9223</v>
      </c>
      <c r="P534" s="401" t="s">
        <v>9224</v>
      </c>
      <c r="Q534" s="401" t="s">
        <v>7084</v>
      </c>
      <c r="R534" s="401" t="s">
        <v>8977</v>
      </c>
      <c r="S534" s="401" t="s">
        <v>7084</v>
      </c>
      <c r="T534" s="401" t="s">
        <v>8963</v>
      </c>
      <c r="U534" s="389">
        <v>30</v>
      </c>
      <c r="V534" s="401" t="s">
        <v>8981</v>
      </c>
      <c r="W534" s="401" t="s">
        <v>8936</v>
      </c>
      <c r="X534" s="403" t="s">
        <v>9225</v>
      </c>
      <c r="Y534" s="401"/>
      <c r="Z534" s="401"/>
      <c r="AA534" s="401"/>
      <c r="AB534" s="401" t="s">
        <v>7033</v>
      </c>
      <c r="AC534" s="389">
        <v>604</v>
      </c>
      <c r="AD534" s="389">
        <v>9.75</v>
      </c>
      <c r="AE534" s="404" t="s">
        <v>7038</v>
      </c>
      <c r="AF534" s="394">
        <v>70</v>
      </c>
      <c r="AG534" s="395" t="s">
        <v>6803</v>
      </c>
      <c r="AH534" s="389" t="s">
        <v>6794</v>
      </c>
      <c r="AI534" s="396" t="s">
        <v>7163</v>
      </c>
      <c r="AJ534" s="405" t="s">
        <v>7226</v>
      </c>
      <c r="AK534" s="401" t="s">
        <v>9226</v>
      </c>
      <c r="AL534" s="396" t="s">
        <v>7038</v>
      </c>
      <c r="AM534" s="395" t="s">
        <v>9212</v>
      </c>
      <c r="AN534" s="389" t="s">
        <v>9213</v>
      </c>
      <c r="AO534" s="396">
        <v>15</v>
      </c>
      <c r="AP534" s="395" t="s">
        <v>9214</v>
      </c>
      <c r="AQ534" s="389" t="s">
        <v>9215</v>
      </c>
      <c r="AR534" s="396">
        <v>5</v>
      </c>
      <c r="AS534" s="395"/>
      <c r="AT534" s="389"/>
      <c r="AU534" s="396"/>
      <c r="AV534" s="417"/>
      <c r="AW534" s="389"/>
      <c r="AX534" s="396"/>
      <c r="AY534" s="108"/>
      <c r="AZ534" s="108"/>
      <c r="BA534" s="108"/>
      <c r="BB534" s="108"/>
      <c r="BC534" s="108"/>
      <c r="BD534" s="118"/>
      <c r="BE534" s="118"/>
      <c r="BF534" s="118"/>
      <c r="BG534" s="118"/>
      <c r="BH534" s="118"/>
      <c r="BI534" s="118"/>
    </row>
    <row r="535" spans="1:61" s="119" customFormat="1" ht="331.2" x14ac:dyDescent="0.3">
      <c r="A535" s="385">
        <v>481</v>
      </c>
      <c r="B535" s="130" t="s">
        <v>8819</v>
      </c>
      <c r="C535" s="385">
        <v>604</v>
      </c>
      <c r="D535" s="386" t="s">
        <v>6803</v>
      </c>
      <c r="E535" s="387" t="s">
        <v>9204</v>
      </c>
      <c r="F535" s="399">
        <v>10873</v>
      </c>
      <c r="G535" s="400" t="s">
        <v>9227</v>
      </c>
      <c r="H535" s="401" t="s">
        <v>9228</v>
      </c>
      <c r="I535" s="400" t="s">
        <v>9229</v>
      </c>
      <c r="J535" s="390" t="s">
        <v>9230</v>
      </c>
      <c r="K535" s="391" t="s">
        <v>675</v>
      </c>
      <c r="L535" s="402" t="s">
        <v>9231</v>
      </c>
      <c r="M535" s="402" t="s">
        <v>9232</v>
      </c>
      <c r="N535" s="402" t="s">
        <v>9233</v>
      </c>
      <c r="O535" s="402" t="s">
        <v>9234</v>
      </c>
      <c r="P535" s="401" t="s">
        <v>9235</v>
      </c>
      <c r="Q535" s="401" t="s">
        <v>9070</v>
      </c>
      <c r="R535" s="401" t="s">
        <v>8977</v>
      </c>
      <c r="S535" s="401" t="s">
        <v>9070</v>
      </c>
      <c r="T535" s="401" t="s">
        <v>8963</v>
      </c>
      <c r="U535" s="389">
        <v>25</v>
      </c>
      <c r="V535" s="401" t="s">
        <v>8989</v>
      </c>
      <c r="W535" s="401" t="s">
        <v>8936</v>
      </c>
      <c r="X535" s="403" t="s">
        <v>9236</v>
      </c>
      <c r="Y535" s="401"/>
      <c r="Z535" s="401"/>
      <c r="AA535" s="401"/>
      <c r="AB535" s="401" t="s">
        <v>7033</v>
      </c>
      <c r="AC535" s="389">
        <v>604</v>
      </c>
      <c r="AD535" s="389">
        <v>9.75</v>
      </c>
      <c r="AE535" s="404" t="s">
        <v>7038</v>
      </c>
      <c r="AF535" s="394">
        <v>80</v>
      </c>
      <c r="AG535" s="395" t="s">
        <v>6803</v>
      </c>
      <c r="AH535" s="389" t="s">
        <v>6794</v>
      </c>
      <c r="AI535" s="396" t="s">
        <v>7100</v>
      </c>
      <c r="AJ535" s="405" t="s">
        <v>7226</v>
      </c>
      <c r="AK535" s="401" t="s">
        <v>9226</v>
      </c>
      <c r="AL535" s="396" t="s">
        <v>8963</v>
      </c>
      <c r="AM535" s="395" t="s">
        <v>9188</v>
      </c>
      <c r="AN535" s="389" t="s">
        <v>9216</v>
      </c>
      <c r="AO535" s="396">
        <v>25</v>
      </c>
      <c r="AP535" s="395" t="s">
        <v>9212</v>
      </c>
      <c r="AQ535" s="389" t="s">
        <v>9213</v>
      </c>
      <c r="AR535" s="396">
        <v>15</v>
      </c>
      <c r="AS535" s="395" t="s">
        <v>9214</v>
      </c>
      <c r="AT535" s="389" t="s">
        <v>9215</v>
      </c>
      <c r="AU535" s="396" t="s">
        <v>7038</v>
      </c>
      <c r="AV535" s="395"/>
      <c r="AW535" s="389"/>
      <c r="AX535" s="396"/>
      <c r="AY535" s="108"/>
      <c r="AZ535" s="108"/>
      <c r="BA535" s="108"/>
      <c r="BB535" s="108"/>
      <c r="BC535" s="108"/>
      <c r="BD535" s="118"/>
      <c r="BE535" s="118"/>
      <c r="BF535" s="118"/>
      <c r="BG535" s="118"/>
      <c r="BH535" s="118"/>
      <c r="BI535" s="118"/>
    </row>
    <row r="536" spans="1:61" s="119" customFormat="1" ht="262.2" x14ac:dyDescent="0.3">
      <c r="A536" s="385">
        <v>481</v>
      </c>
      <c r="B536" s="130" t="s">
        <v>8819</v>
      </c>
      <c r="C536" s="385">
        <v>606</v>
      </c>
      <c r="D536" s="386" t="s">
        <v>6762</v>
      </c>
      <c r="E536" s="387" t="s">
        <v>9237</v>
      </c>
      <c r="F536" s="388" t="s">
        <v>9238</v>
      </c>
      <c r="G536" s="387" t="s">
        <v>9239</v>
      </c>
      <c r="H536" s="389">
        <v>2005</v>
      </c>
      <c r="I536" s="387" t="s">
        <v>9240</v>
      </c>
      <c r="J536" s="390">
        <v>55414.92</v>
      </c>
      <c r="K536" s="391" t="s">
        <v>675</v>
      </c>
      <c r="L536" s="389" t="s">
        <v>9241</v>
      </c>
      <c r="M536" s="389" t="s">
        <v>9242</v>
      </c>
      <c r="N536" s="389" t="s">
        <v>9243</v>
      </c>
      <c r="O536" s="389" t="s">
        <v>9244</v>
      </c>
      <c r="P536" s="389">
        <v>3502690</v>
      </c>
      <c r="Q536" s="389">
        <v>5.13</v>
      </c>
      <c r="R536" s="389">
        <v>0</v>
      </c>
      <c r="S536" s="389">
        <v>5.13</v>
      </c>
      <c r="T536" s="389">
        <v>0</v>
      </c>
      <c r="U536" s="389">
        <v>5.13</v>
      </c>
      <c r="V536" s="389">
        <v>50</v>
      </c>
      <c r="W536" s="389">
        <v>100</v>
      </c>
      <c r="X536" s="403" t="s">
        <v>9245</v>
      </c>
      <c r="Y536" s="389"/>
      <c r="Z536" s="389"/>
      <c r="AA536" s="389"/>
      <c r="AB536" s="389">
        <v>4</v>
      </c>
      <c r="AC536" s="389">
        <v>606</v>
      </c>
      <c r="AD536" s="389">
        <v>9.75</v>
      </c>
      <c r="AE536" s="393">
        <v>5</v>
      </c>
      <c r="AF536" s="394">
        <v>30</v>
      </c>
      <c r="AG536" s="395" t="s">
        <v>6762</v>
      </c>
      <c r="AH536" s="389" t="s">
        <v>9203</v>
      </c>
      <c r="AI536" s="396">
        <v>10</v>
      </c>
      <c r="AJ536" s="395" t="s">
        <v>9246</v>
      </c>
      <c r="AK536" s="389" t="s">
        <v>9203</v>
      </c>
      <c r="AL536" s="396">
        <v>10</v>
      </c>
      <c r="AM536" s="395" t="s">
        <v>9247</v>
      </c>
      <c r="AN536" s="389" t="s">
        <v>3587</v>
      </c>
      <c r="AO536" s="396">
        <v>10</v>
      </c>
      <c r="AP536" s="395"/>
      <c r="AQ536" s="389"/>
      <c r="AR536" s="396"/>
      <c r="AS536" s="395"/>
      <c r="AT536" s="389"/>
      <c r="AU536" s="396"/>
      <c r="AV536" s="395"/>
      <c r="AW536" s="389"/>
      <c r="AX536" s="396"/>
      <c r="AY536" s="108"/>
      <c r="AZ536" s="108"/>
      <c r="BA536" s="108"/>
      <c r="BB536" s="108"/>
      <c r="BC536" s="108"/>
      <c r="BD536" s="118"/>
      <c r="BE536" s="118"/>
      <c r="BF536" s="118"/>
      <c r="BG536" s="118"/>
      <c r="BH536" s="118"/>
      <c r="BI536" s="118"/>
    </row>
    <row r="537" spans="1:61" s="119" customFormat="1" ht="220.8" x14ac:dyDescent="0.3">
      <c r="A537" s="385">
        <v>481</v>
      </c>
      <c r="B537" s="130" t="s">
        <v>8819</v>
      </c>
      <c r="C537" s="385">
        <v>605</v>
      </c>
      <c r="D537" s="386" t="s">
        <v>9156</v>
      </c>
      <c r="E537" s="387" t="s">
        <v>9248</v>
      </c>
      <c r="F537" s="388" t="s">
        <v>9249</v>
      </c>
      <c r="G537" s="387" t="s">
        <v>9250</v>
      </c>
      <c r="H537" s="389">
        <v>2007</v>
      </c>
      <c r="I537" s="387" t="s">
        <v>9251</v>
      </c>
      <c r="J537" s="390">
        <v>72100</v>
      </c>
      <c r="K537" s="391" t="s">
        <v>656</v>
      </c>
      <c r="L537" s="389" t="s">
        <v>9252</v>
      </c>
      <c r="M537" s="389" t="s">
        <v>9253</v>
      </c>
      <c r="N537" s="389" t="s">
        <v>9254</v>
      </c>
      <c r="O537" s="389" t="s">
        <v>9255</v>
      </c>
      <c r="P537" s="389">
        <v>3503491</v>
      </c>
      <c r="Q537" s="389">
        <v>50</v>
      </c>
      <c r="R537" s="389">
        <v>0</v>
      </c>
      <c r="S537" s="389">
        <v>50</v>
      </c>
      <c r="T537" s="389">
        <v>0</v>
      </c>
      <c r="U537" s="389">
        <v>50</v>
      </c>
      <c r="V537" s="389">
        <v>80</v>
      </c>
      <c r="W537" s="389">
        <v>100</v>
      </c>
      <c r="X537" s="403" t="s">
        <v>9256</v>
      </c>
      <c r="Y537" s="389"/>
      <c r="Z537" s="389"/>
      <c r="AA537" s="389"/>
      <c r="AB537" s="389">
        <v>4</v>
      </c>
      <c r="AC537" s="389">
        <v>605</v>
      </c>
      <c r="AD537" s="389">
        <v>9.75</v>
      </c>
      <c r="AE537" s="393">
        <v>5</v>
      </c>
      <c r="AF537" s="394">
        <v>80</v>
      </c>
      <c r="AG537" s="395" t="s">
        <v>9156</v>
      </c>
      <c r="AH537" s="389" t="s">
        <v>9257</v>
      </c>
      <c r="AI537" s="396">
        <v>70</v>
      </c>
      <c r="AJ537" s="395" t="s">
        <v>9258</v>
      </c>
      <c r="AK537" s="389" t="s">
        <v>9259</v>
      </c>
      <c r="AL537" s="396">
        <v>5</v>
      </c>
      <c r="AM537" s="395" t="s">
        <v>5775</v>
      </c>
      <c r="AN537" s="389" t="s">
        <v>9260</v>
      </c>
      <c r="AO537" s="396">
        <v>5</v>
      </c>
      <c r="AP537" s="395"/>
      <c r="AQ537" s="389"/>
      <c r="AR537" s="396"/>
      <c r="AS537" s="395"/>
      <c r="AT537" s="389"/>
      <c r="AU537" s="396"/>
      <c r="AV537" s="395"/>
      <c r="AW537" s="389"/>
      <c r="AX537" s="396"/>
      <c r="AY537" s="108"/>
      <c r="AZ537" s="108"/>
      <c r="BA537" s="108"/>
      <c r="BB537" s="108"/>
      <c r="BC537" s="108"/>
      <c r="BD537" s="118"/>
      <c r="BE537" s="118"/>
      <c r="BF537" s="118"/>
      <c r="BG537" s="118"/>
      <c r="BH537" s="118"/>
      <c r="BI537" s="118"/>
    </row>
    <row r="538" spans="1:61" s="119" customFormat="1" ht="193.2" x14ac:dyDescent="0.3">
      <c r="A538" s="385">
        <v>481</v>
      </c>
      <c r="B538" s="130" t="s">
        <v>8819</v>
      </c>
      <c r="C538" s="385">
        <v>605</v>
      </c>
      <c r="D538" s="386" t="s">
        <v>9156</v>
      </c>
      <c r="E538" s="387" t="s">
        <v>9248</v>
      </c>
      <c r="F538" s="388" t="s">
        <v>9249</v>
      </c>
      <c r="G538" s="387" t="s">
        <v>9261</v>
      </c>
      <c r="H538" s="389">
        <v>2003</v>
      </c>
      <c r="I538" s="387" t="s">
        <v>9262</v>
      </c>
      <c r="J538" s="390">
        <v>147235.09</v>
      </c>
      <c r="K538" s="391" t="s">
        <v>675</v>
      </c>
      <c r="L538" s="389" t="s">
        <v>9252</v>
      </c>
      <c r="M538" s="389" t="s">
        <v>9253</v>
      </c>
      <c r="N538" s="389" t="s">
        <v>9263</v>
      </c>
      <c r="O538" s="389" t="s">
        <v>9264</v>
      </c>
      <c r="P538" s="389" t="s">
        <v>9265</v>
      </c>
      <c r="Q538" s="389">
        <v>70</v>
      </c>
      <c r="R538" s="389">
        <v>0</v>
      </c>
      <c r="S538" s="389">
        <v>70</v>
      </c>
      <c r="T538" s="389">
        <v>0</v>
      </c>
      <c r="U538" s="389">
        <v>70</v>
      </c>
      <c r="V538" s="389">
        <v>90</v>
      </c>
      <c r="W538" s="389">
        <v>100</v>
      </c>
      <c r="X538" s="403" t="s">
        <v>9169</v>
      </c>
      <c r="Y538" s="389"/>
      <c r="Z538" s="389"/>
      <c r="AA538" s="389"/>
      <c r="AB538" s="389">
        <v>4</v>
      </c>
      <c r="AC538" s="389">
        <v>605</v>
      </c>
      <c r="AD538" s="389">
        <v>9.75</v>
      </c>
      <c r="AE538" s="393">
        <v>5</v>
      </c>
      <c r="AF538" s="394">
        <v>90</v>
      </c>
      <c r="AG538" s="395" t="s">
        <v>9156</v>
      </c>
      <c r="AH538" s="389" t="s">
        <v>9257</v>
      </c>
      <c r="AI538" s="396">
        <v>80</v>
      </c>
      <c r="AJ538" s="395" t="s">
        <v>9258</v>
      </c>
      <c r="AK538" s="389" t="s">
        <v>9259</v>
      </c>
      <c r="AL538" s="396">
        <v>5</v>
      </c>
      <c r="AM538" s="395" t="s">
        <v>5775</v>
      </c>
      <c r="AN538" s="389" t="s">
        <v>9260</v>
      </c>
      <c r="AO538" s="396">
        <v>5</v>
      </c>
      <c r="AP538" s="395"/>
      <c r="AQ538" s="389"/>
      <c r="AR538" s="396"/>
      <c r="AS538" s="395"/>
      <c r="AT538" s="389"/>
      <c r="AU538" s="396"/>
      <c r="AV538" s="395"/>
      <c r="AW538" s="389"/>
      <c r="AX538" s="396"/>
      <c r="AY538" s="108"/>
      <c r="AZ538" s="108"/>
      <c r="BA538" s="108"/>
      <c r="BB538" s="108"/>
      <c r="BC538" s="108"/>
      <c r="BD538" s="118"/>
      <c r="BE538" s="118"/>
      <c r="BF538" s="118"/>
      <c r="BG538" s="118"/>
      <c r="BH538" s="118"/>
      <c r="BI538" s="118"/>
    </row>
    <row r="539" spans="1:61" s="119" customFormat="1" ht="82.8" x14ac:dyDescent="0.3">
      <c r="A539" s="385">
        <v>481</v>
      </c>
      <c r="B539" s="130" t="s">
        <v>8819</v>
      </c>
      <c r="C539" s="397" t="s">
        <v>9266</v>
      </c>
      <c r="D539" s="398" t="s">
        <v>9156</v>
      </c>
      <c r="E539" s="418" t="s">
        <v>9248</v>
      </c>
      <c r="F539" s="388" t="s">
        <v>9249</v>
      </c>
      <c r="G539" s="418" t="s">
        <v>9267</v>
      </c>
      <c r="H539" s="401" t="s">
        <v>8973</v>
      </c>
      <c r="I539" s="418" t="s">
        <v>9268</v>
      </c>
      <c r="J539" s="390" t="s">
        <v>9269</v>
      </c>
      <c r="K539" s="391" t="s">
        <v>648</v>
      </c>
      <c r="L539" s="117" t="s">
        <v>9270</v>
      </c>
      <c r="M539" s="117" t="s">
        <v>9271</v>
      </c>
      <c r="N539" s="117" t="s">
        <v>9272</v>
      </c>
      <c r="O539" s="117" t="s">
        <v>9273</v>
      </c>
      <c r="P539" s="401" t="s">
        <v>9274</v>
      </c>
      <c r="Q539" s="401" t="s">
        <v>8936</v>
      </c>
      <c r="R539" s="401" t="s">
        <v>9275</v>
      </c>
      <c r="S539" s="401" t="s">
        <v>9276</v>
      </c>
      <c r="T539" s="401" t="s">
        <v>7084</v>
      </c>
      <c r="U539" s="401" t="s">
        <v>8936</v>
      </c>
      <c r="V539" s="420">
        <v>0.2</v>
      </c>
      <c r="W539" s="401" t="s">
        <v>7084</v>
      </c>
      <c r="X539" s="403" t="s">
        <v>9169</v>
      </c>
      <c r="Y539" s="401"/>
      <c r="Z539" s="401"/>
      <c r="AA539" s="401"/>
      <c r="AB539" s="401" t="s">
        <v>7033</v>
      </c>
      <c r="AC539" s="401"/>
      <c r="AD539" s="401"/>
      <c r="AE539" s="404" t="s">
        <v>7038</v>
      </c>
      <c r="AF539" s="394" t="s">
        <v>7084</v>
      </c>
      <c r="AG539" s="421" t="s">
        <v>9156</v>
      </c>
      <c r="AH539" s="117" t="s">
        <v>9257</v>
      </c>
      <c r="AI539" s="396">
        <v>20</v>
      </c>
      <c r="AJ539" s="405"/>
      <c r="AK539" s="401"/>
      <c r="AL539" s="396"/>
      <c r="AM539" s="405"/>
      <c r="AN539" s="401"/>
      <c r="AO539" s="396"/>
      <c r="AP539" s="405"/>
      <c r="AQ539" s="401"/>
      <c r="AR539" s="396"/>
      <c r="AS539" s="405"/>
      <c r="AT539" s="401"/>
      <c r="AU539" s="396"/>
      <c r="AV539" s="405"/>
      <c r="AW539" s="401"/>
      <c r="AX539" s="396"/>
      <c r="AY539" s="108"/>
      <c r="AZ539" s="108"/>
      <c r="BA539" s="108"/>
      <c r="BB539" s="108"/>
      <c r="BC539" s="108"/>
      <c r="BD539" s="118"/>
      <c r="BE539" s="118"/>
      <c r="BF539" s="118"/>
      <c r="BG539" s="118"/>
      <c r="BH539" s="118"/>
      <c r="BI539" s="118"/>
    </row>
    <row r="540" spans="1:61" s="119" customFormat="1" ht="303.60000000000002" x14ac:dyDescent="0.3">
      <c r="A540" s="385">
        <v>481</v>
      </c>
      <c r="B540" s="130" t="s">
        <v>8819</v>
      </c>
      <c r="C540" s="397" t="s">
        <v>9174</v>
      </c>
      <c r="D540" s="398" t="s">
        <v>6762</v>
      </c>
      <c r="E540" s="418" t="s">
        <v>9277</v>
      </c>
      <c r="F540" s="388" t="s">
        <v>9176</v>
      </c>
      <c r="G540" s="418" t="s">
        <v>9278</v>
      </c>
      <c r="H540" s="401" t="s">
        <v>9279</v>
      </c>
      <c r="I540" s="418" t="s">
        <v>9280</v>
      </c>
      <c r="J540" s="390" t="s">
        <v>9281</v>
      </c>
      <c r="K540" s="391" t="s">
        <v>939</v>
      </c>
      <c r="L540" s="117" t="s">
        <v>9282</v>
      </c>
      <c r="M540" s="117" t="s">
        <v>9283</v>
      </c>
      <c r="N540" s="117" t="s">
        <v>9284</v>
      </c>
      <c r="O540" s="117" t="s">
        <v>9285</v>
      </c>
      <c r="P540" s="401" t="s">
        <v>9286</v>
      </c>
      <c r="Q540" s="401" t="s">
        <v>9287</v>
      </c>
      <c r="R540" s="401" t="s">
        <v>9288</v>
      </c>
      <c r="S540" s="401" t="s">
        <v>9289</v>
      </c>
      <c r="T540" s="401" t="s">
        <v>9290</v>
      </c>
      <c r="U540" s="401" t="s">
        <v>9287</v>
      </c>
      <c r="V540" s="420">
        <v>0.8</v>
      </c>
      <c r="W540" s="401" t="s">
        <v>9291</v>
      </c>
      <c r="X540" s="403" t="s">
        <v>9292</v>
      </c>
      <c r="Y540" s="401"/>
      <c r="Z540" s="401"/>
      <c r="AA540" s="401"/>
      <c r="AB540" s="401"/>
      <c r="AC540" s="401"/>
      <c r="AD540" s="401"/>
      <c r="AE540" s="404"/>
      <c r="AF540" s="394" t="s">
        <v>8936</v>
      </c>
      <c r="AG540" s="421" t="s">
        <v>6762</v>
      </c>
      <c r="AH540" s="117" t="s">
        <v>9203</v>
      </c>
      <c r="AI540" s="396">
        <v>30</v>
      </c>
      <c r="AJ540" s="405" t="s">
        <v>9293</v>
      </c>
      <c r="AK540" s="401" t="s">
        <v>9187</v>
      </c>
      <c r="AL540" s="396" t="s">
        <v>7084</v>
      </c>
      <c r="AM540" s="405" t="s">
        <v>9294</v>
      </c>
      <c r="AN540" s="401" t="s">
        <v>9295</v>
      </c>
      <c r="AO540" s="396" t="s">
        <v>8963</v>
      </c>
      <c r="AP540" s="405" t="s">
        <v>9296</v>
      </c>
      <c r="AQ540" s="401" t="s">
        <v>9295</v>
      </c>
      <c r="AR540" s="396" t="s">
        <v>7084</v>
      </c>
      <c r="AS540" s="405" t="s">
        <v>9297</v>
      </c>
      <c r="AT540" s="401" t="s">
        <v>9187</v>
      </c>
      <c r="AU540" s="396" t="s">
        <v>7084</v>
      </c>
      <c r="AV540" s="405"/>
      <c r="AW540" s="401"/>
      <c r="AX540" s="396"/>
      <c r="AY540" s="108"/>
      <c r="AZ540" s="108"/>
      <c r="BA540" s="108"/>
      <c r="BB540" s="108"/>
      <c r="BC540" s="108"/>
      <c r="BD540" s="118"/>
      <c r="BE540" s="118"/>
      <c r="BF540" s="118"/>
      <c r="BG540" s="118"/>
      <c r="BH540" s="118"/>
      <c r="BI540" s="118"/>
    </row>
    <row r="541" spans="1:61" s="119" customFormat="1" ht="151.80000000000001" x14ac:dyDescent="0.3">
      <c r="A541" s="385">
        <v>481</v>
      </c>
      <c r="B541" s="130" t="s">
        <v>8819</v>
      </c>
      <c r="C541" s="397" t="s">
        <v>9298</v>
      </c>
      <c r="D541" s="398" t="s">
        <v>6762</v>
      </c>
      <c r="E541" s="400" t="s">
        <v>9299</v>
      </c>
      <c r="F541" s="388" t="s">
        <v>9300</v>
      </c>
      <c r="G541" s="400" t="s">
        <v>9301</v>
      </c>
      <c r="H541" s="401" t="s">
        <v>9228</v>
      </c>
      <c r="I541" s="400" t="s">
        <v>9302</v>
      </c>
      <c r="J541" s="390" t="s">
        <v>9303</v>
      </c>
      <c r="K541" s="391" t="s">
        <v>675</v>
      </c>
      <c r="L541" s="410" t="s">
        <v>9304</v>
      </c>
      <c r="M541" s="402" t="s">
        <v>9305</v>
      </c>
      <c r="N541" s="409" t="s">
        <v>9306</v>
      </c>
      <c r="O541" s="402" t="s">
        <v>9307</v>
      </c>
      <c r="P541" s="401" t="s">
        <v>9308</v>
      </c>
      <c r="Q541" s="401" t="s">
        <v>9309</v>
      </c>
      <c r="R541" s="401" t="s">
        <v>8977</v>
      </c>
      <c r="S541" s="401" t="s">
        <v>9310</v>
      </c>
      <c r="T541" s="401" t="s">
        <v>9311</v>
      </c>
      <c r="U541" s="401" t="s">
        <v>9312</v>
      </c>
      <c r="V541" s="401" t="s">
        <v>9313</v>
      </c>
      <c r="W541" s="401" t="s">
        <v>8936</v>
      </c>
      <c r="X541" s="403" t="s">
        <v>9314</v>
      </c>
      <c r="Y541" s="401" t="s">
        <v>7027</v>
      </c>
      <c r="Z541" s="401" t="s">
        <v>7056</v>
      </c>
      <c r="AA541" s="401" t="s">
        <v>7027</v>
      </c>
      <c r="AB541" s="401"/>
      <c r="AC541" s="401"/>
      <c r="AD541" s="401"/>
      <c r="AE541" s="404"/>
      <c r="AF541" s="394" t="s">
        <v>8963</v>
      </c>
      <c r="AG541" s="421" t="s">
        <v>9315</v>
      </c>
      <c r="AH541" s="401"/>
      <c r="AI541" s="396" t="s">
        <v>8977</v>
      </c>
      <c r="AJ541" s="405" t="s">
        <v>9316</v>
      </c>
      <c r="AK541" s="401"/>
      <c r="AL541" s="396" t="s">
        <v>8963</v>
      </c>
      <c r="AM541" s="405"/>
      <c r="AN541" s="401"/>
      <c r="AO541" s="396"/>
      <c r="AP541" s="405"/>
      <c r="AQ541" s="401"/>
      <c r="AR541" s="396"/>
      <c r="AS541" s="405"/>
      <c r="AT541" s="401"/>
      <c r="AU541" s="396"/>
      <c r="AV541" s="405"/>
      <c r="AW541" s="401"/>
      <c r="AX541" s="396"/>
      <c r="AY541" s="108"/>
      <c r="AZ541" s="108"/>
      <c r="BA541" s="108"/>
      <c r="BB541" s="108"/>
      <c r="BC541" s="108"/>
      <c r="BD541" s="118"/>
      <c r="BE541" s="118"/>
      <c r="BF541" s="118"/>
      <c r="BG541" s="118"/>
      <c r="BH541" s="118"/>
      <c r="BI541" s="118"/>
    </row>
    <row r="542" spans="1:61" s="119" customFormat="1" ht="110.4" x14ac:dyDescent="0.3">
      <c r="A542" s="385">
        <v>481</v>
      </c>
      <c r="B542" s="130" t="s">
        <v>8819</v>
      </c>
      <c r="C542" s="397" t="s">
        <v>9298</v>
      </c>
      <c r="D542" s="398" t="s">
        <v>6762</v>
      </c>
      <c r="E542" s="400" t="s">
        <v>9317</v>
      </c>
      <c r="F542" s="388" t="s">
        <v>9300</v>
      </c>
      <c r="G542" s="400" t="s">
        <v>9318</v>
      </c>
      <c r="H542" s="401" t="s">
        <v>9319</v>
      </c>
      <c r="I542" s="400" t="s">
        <v>9320</v>
      </c>
      <c r="J542" s="390" t="s">
        <v>9321</v>
      </c>
      <c r="K542" s="391" t="s">
        <v>939</v>
      </c>
      <c r="L542" s="410" t="s">
        <v>9322</v>
      </c>
      <c r="M542" s="402" t="s">
        <v>9323</v>
      </c>
      <c r="N542" s="409" t="s">
        <v>9324</v>
      </c>
      <c r="O542" s="402" t="s">
        <v>9325</v>
      </c>
      <c r="P542" s="401" t="s">
        <v>9326</v>
      </c>
      <c r="Q542" s="401" t="s">
        <v>7084</v>
      </c>
      <c r="R542" s="401" t="s">
        <v>9288</v>
      </c>
      <c r="S542" s="401" t="s">
        <v>7084</v>
      </c>
      <c r="T542" s="401" t="s">
        <v>9311</v>
      </c>
      <c r="U542" s="401" t="s">
        <v>7153</v>
      </c>
      <c r="V542" s="401" t="s">
        <v>9059</v>
      </c>
      <c r="W542" s="401" t="s">
        <v>8936</v>
      </c>
      <c r="X542" s="403" t="s">
        <v>9327</v>
      </c>
      <c r="Y542" s="401" t="s">
        <v>8980</v>
      </c>
      <c r="Z542" s="401" t="s">
        <v>8979</v>
      </c>
      <c r="AA542" s="401" t="s">
        <v>7033</v>
      </c>
      <c r="AB542" s="401"/>
      <c r="AC542" s="401"/>
      <c r="AD542" s="401"/>
      <c r="AE542" s="404"/>
      <c r="AF542" s="394" t="s">
        <v>8977</v>
      </c>
      <c r="AG542" s="421" t="s">
        <v>9315</v>
      </c>
      <c r="AH542" s="401"/>
      <c r="AI542" s="396" t="s">
        <v>8977</v>
      </c>
      <c r="AJ542" s="405" t="s">
        <v>9328</v>
      </c>
      <c r="AK542" s="401"/>
      <c r="AL542" s="396" t="s">
        <v>8977</v>
      </c>
      <c r="AM542" s="405" t="s">
        <v>9316</v>
      </c>
      <c r="AN542" s="401"/>
      <c r="AO542" s="396" t="s">
        <v>8977</v>
      </c>
      <c r="AP542" s="405"/>
      <c r="AQ542" s="401"/>
      <c r="AR542" s="396"/>
      <c r="AS542" s="405"/>
      <c r="AT542" s="401"/>
      <c r="AU542" s="396"/>
      <c r="AV542" s="405"/>
      <c r="AW542" s="401"/>
      <c r="AX542" s="396"/>
      <c r="AY542" s="108"/>
      <c r="AZ542" s="108"/>
      <c r="BA542" s="108"/>
      <c r="BB542" s="108"/>
      <c r="BC542" s="108"/>
      <c r="BD542" s="118"/>
      <c r="BE542" s="118"/>
      <c r="BF542" s="118"/>
      <c r="BG542" s="118"/>
      <c r="BH542" s="118"/>
      <c r="BI542" s="118"/>
    </row>
    <row r="543" spans="1:61" s="119" customFormat="1" ht="248.4" x14ac:dyDescent="0.3">
      <c r="A543" s="385">
        <v>481</v>
      </c>
      <c r="B543" s="130" t="s">
        <v>8819</v>
      </c>
      <c r="C543" s="397" t="s">
        <v>9298</v>
      </c>
      <c r="D543" s="398" t="s">
        <v>6762</v>
      </c>
      <c r="E543" s="418" t="s">
        <v>9329</v>
      </c>
      <c r="F543" s="388" t="s">
        <v>9300</v>
      </c>
      <c r="G543" s="418" t="s">
        <v>9330</v>
      </c>
      <c r="H543" s="401" t="s">
        <v>9331</v>
      </c>
      <c r="I543" s="418" t="s">
        <v>9332</v>
      </c>
      <c r="J543" s="390" t="s">
        <v>9333</v>
      </c>
      <c r="K543" s="391" t="s">
        <v>9334</v>
      </c>
      <c r="L543" s="117" t="s">
        <v>9335</v>
      </c>
      <c r="M543" s="117" t="s">
        <v>9336</v>
      </c>
      <c r="N543" s="117" t="s">
        <v>9337</v>
      </c>
      <c r="O543" s="117" t="s">
        <v>9338</v>
      </c>
      <c r="P543" s="401" t="s">
        <v>9339</v>
      </c>
      <c r="Q543" s="401" t="s">
        <v>9340</v>
      </c>
      <c r="R543" s="401" t="s">
        <v>9341</v>
      </c>
      <c r="S543" s="401" t="s">
        <v>7163</v>
      </c>
      <c r="T543" s="401" t="s">
        <v>9311</v>
      </c>
      <c r="U543" s="401" t="s">
        <v>9342</v>
      </c>
      <c r="V543" s="401" t="s">
        <v>9343</v>
      </c>
      <c r="W543" s="401" t="s">
        <v>9344</v>
      </c>
      <c r="X543" s="403" t="s">
        <v>9345</v>
      </c>
      <c r="Y543" s="401" t="s">
        <v>7027</v>
      </c>
      <c r="Z543" s="401" t="s">
        <v>7033</v>
      </c>
      <c r="AA543" s="401" t="s">
        <v>8979</v>
      </c>
      <c r="AB543" s="401"/>
      <c r="AC543" s="401"/>
      <c r="AD543" s="401"/>
      <c r="AE543" s="404"/>
      <c r="AF543" s="394" t="s">
        <v>8936</v>
      </c>
      <c r="AG543" s="421" t="s">
        <v>9315</v>
      </c>
      <c r="AH543" s="117" t="s">
        <v>9346</v>
      </c>
      <c r="AI543" s="396">
        <v>45</v>
      </c>
      <c r="AJ543" s="405" t="s">
        <v>9328</v>
      </c>
      <c r="AK543" s="401" t="s">
        <v>9347</v>
      </c>
      <c r="AL543" s="396" t="s">
        <v>7084</v>
      </c>
      <c r="AM543" s="405" t="s">
        <v>9348</v>
      </c>
      <c r="AN543" s="401" t="s">
        <v>9347</v>
      </c>
      <c r="AO543" s="396" t="s">
        <v>9070</v>
      </c>
      <c r="AP543" s="405" t="s">
        <v>9349</v>
      </c>
      <c r="AQ543" s="401" t="s">
        <v>9350</v>
      </c>
      <c r="AR543" s="396" t="s">
        <v>9070</v>
      </c>
      <c r="AS543" s="405" t="s">
        <v>9316</v>
      </c>
      <c r="AT543" s="401" t="s">
        <v>9351</v>
      </c>
      <c r="AU543" s="396" t="s">
        <v>7038</v>
      </c>
      <c r="AV543" s="405"/>
      <c r="AW543" s="401"/>
      <c r="AX543" s="396"/>
      <c r="AY543" s="108"/>
      <c r="AZ543" s="108"/>
      <c r="BA543" s="108"/>
      <c r="BB543" s="108"/>
      <c r="BC543" s="108"/>
      <c r="BD543" s="118"/>
      <c r="BE543" s="118"/>
      <c r="BF543" s="118"/>
      <c r="BG543" s="118"/>
      <c r="BH543" s="118"/>
      <c r="BI543" s="118"/>
    </row>
    <row r="544" spans="1:61" s="120" customFormat="1" ht="262.2" x14ac:dyDescent="0.3">
      <c r="A544" s="385">
        <v>481</v>
      </c>
      <c r="B544" s="130" t="s">
        <v>8819</v>
      </c>
      <c r="C544" s="385">
        <v>503</v>
      </c>
      <c r="D544" s="386" t="s">
        <v>9107</v>
      </c>
      <c r="E544" s="387" t="s">
        <v>9352</v>
      </c>
      <c r="F544" s="399">
        <v>15659</v>
      </c>
      <c r="G544" s="387" t="s">
        <v>9353</v>
      </c>
      <c r="H544" s="389">
        <v>2018</v>
      </c>
      <c r="I544" s="387" t="s">
        <v>9354</v>
      </c>
      <c r="J544" s="390">
        <v>23949.22</v>
      </c>
      <c r="K544" s="391" t="s">
        <v>779</v>
      </c>
      <c r="L544" s="389" t="s">
        <v>9355</v>
      </c>
      <c r="M544" s="389" t="s">
        <v>9356</v>
      </c>
      <c r="N544" s="389" t="s">
        <v>9357</v>
      </c>
      <c r="O544" s="389" t="s">
        <v>9358</v>
      </c>
      <c r="P544" s="389" t="s">
        <v>9359</v>
      </c>
      <c r="Q544" s="389">
        <v>5.13</v>
      </c>
      <c r="R544" s="389">
        <v>7.0000000000000007E-2</v>
      </c>
      <c r="S544" s="389">
        <v>5.13</v>
      </c>
      <c r="T544" s="389">
        <v>0</v>
      </c>
      <c r="U544" s="389">
        <v>5.2</v>
      </c>
      <c r="V544" s="422">
        <v>0.1</v>
      </c>
      <c r="W544" s="389">
        <v>5</v>
      </c>
      <c r="X544" s="423" t="s">
        <v>9360</v>
      </c>
      <c r="Y544" s="389">
        <v>4</v>
      </c>
      <c r="Z544" s="389">
        <v>6</v>
      </c>
      <c r="AA544" s="389">
        <v>2</v>
      </c>
      <c r="AB544" s="389">
        <v>35</v>
      </c>
      <c r="AC544" s="389" t="s">
        <v>9361</v>
      </c>
      <c r="AD544" s="389">
        <v>9.75</v>
      </c>
      <c r="AE544" s="393">
        <v>5</v>
      </c>
      <c r="AF544" s="394">
        <v>50</v>
      </c>
      <c r="AG544" s="395" t="s">
        <v>9107</v>
      </c>
      <c r="AH544" s="389"/>
      <c r="AI544" s="396">
        <v>16.670000000000002</v>
      </c>
      <c r="AJ544" s="395" t="s">
        <v>9362</v>
      </c>
      <c r="AK544" s="389"/>
      <c r="AL544" s="396">
        <v>16.670000000000002</v>
      </c>
      <c r="AM544" s="395" t="s">
        <v>9363</v>
      </c>
      <c r="AN544" s="389" t="s">
        <v>9364</v>
      </c>
      <c r="AO544" s="396">
        <v>50</v>
      </c>
      <c r="AP544" s="395" t="s">
        <v>9365</v>
      </c>
      <c r="AQ544" s="389"/>
      <c r="AR544" s="396">
        <v>16.670000000000002</v>
      </c>
      <c r="AS544" s="395"/>
      <c r="AT544" s="389"/>
      <c r="AU544" s="396"/>
      <c r="AV544" s="395"/>
      <c r="AW544" s="389"/>
      <c r="AX544" s="396"/>
      <c r="AY544" s="108"/>
      <c r="AZ544" s="108"/>
      <c r="BA544" s="108"/>
      <c r="BB544" s="108"/>
      <c r="BC544" s="108"/>
      <c r="BD544" s="118"/>
      <c r="BE544" s="118"/>
      <c r="BF544" s="118"/>
      <c r="BG544" s="118"/>
      <c r="BH544" s="118"/>
      <c r="BI544" s="118"/>
    </row>
    <row r="545" spans="1:61" s="120" customFormat="1" ht="358.8" x14ac:dyDescent="0.3">
      <c r="A545" s="385">
        <v>481</v>
      </c>
      <c r="B545" s="130" t="s">
        <v>8819</v>
      </c>
      <c r="C545" s="385">
        <v>504</v>
      </c>
      <c r="D545" s="386" t="s">
        <v>9107</v>
      </c>
      <c r="E545" s="387" t="s">
        <v>9366</v>
      </c>
      <c r="F545" s="399">
        <v>11150</v>
      </c>
      <c r="G545" s="387" t="s">
        <v>9367</v>
      </c>
      <c r="H545" s="389">
        <v>2018</v>
      </c>
      <c r="I545" s="387" t="s">
        <v>9368</v>
      </c>
      <c r="J545" s="390">
        <v>110144.12</v>
      </c>
      <c r="K545" s="391" t="s">
        <v>779</v>
      </c>
      <c r="L545" s="389" t="s">
        <v>9369</v>
      </c>
      <c r="M545" s="389" t="s">
        <v>9370</v>
      </c>
      <c r="N545" s="389" t="s">
        <v>9371</v>
      </c>
      <c r="O545" s="389" t="s">
        <v>9372</v>
      </c>
      <c r="P545" s="389">
        <v>4010908</v>
      </c>
      <c r="Q545" s="389">
        <v>15</v>
      </c>
      <c r="R545" s="389">
        <v>0.5</v>
      </c>
      <c r="S545" s="389">
        <v>15</v>
      </c>
      <c r="T545" s="389">
        <v>0</v>
      </c>
      <c r="U545" s="389">
        <v>15</v>
      </c>
      <c r="V545" s="389">
        <v>10</v>
      </c>
      <c r="W545" s="389">
        <v>6.67</v>
      </c>
      <c r="X545" s="423" t="s">
        <v>9373</v>
      </c>
      <c r="Y545" s="389">
        <v>2</v>
      </c>
      <c r="Z545" s="389">
        <v>1</v>
      </c>
      <c r="AA545" s="389">
        <v>4</v>
      </c>
      <c r="AB545" s="389">
        <v>60</v>
      </c>
      <c r="AC545" s="389" t="s">
        <v>9374</v>
      </c>
      <c r="AD545" s="389">
        <v>9.75</v>
      </c>
      <c r="AE545" s="393">
        <v>5</v>
      </c>
      <c r="AF545" s="394">
        <v>50</v>
      </c>
      <c r="AG545" s="395" t="s">
        <v>9107</v>
      </c>
      <c r="AH545" s="389" t="s">
        <v>9375</v>
      </c>
      <c r="AI545" s="396">
        <v>50</v>
      </c>
      <c r="AJ545" s="395"/>
      <c r="AK545" s="389"/>
      <c r="AL545" s="396"/>
      <c r="AM545" s="395"/>
      <c r="AN545" s="389"/>
      <c r="AO545" s="396"/>
      <c r="AP545" s="395"/>
      <c r="AQ545" s="389"/>
      <c r="AR545" s="396"/>
      <c r="AS545" s="395"/>
      <c r="AT545" s="389"/>
      <c r="AU545" s="396"/>
      <c r="AV545" s="395"/>
      <c r="AW545" s="389"/>
      <c r="AX545" s="396"/>
      <c r="AY545" s="108"/>
      <c r="AZ545" s="108"/>
      <c r="BA545" s="108"/>
      <c r="BB545" s="108"/>
      <c r="BC545" s="108"/>
      <c r="BD545" s="118"/>
      <c r="BE545" s="118"/>
      <c r="BF545" s="118"/>
      <c r="BG545" s="118"/>
      <c r="BH545" s="118"/>
      <c r="BI545" s="118"/>
    </row>
    <row r="546" spans="1:61" s="120" customFormat="1" ht="372.6" x14ac:dyDescent="0.3">
      <c r="A546" s="385">
        <v>481</v>
      </c>
      <c r="B546" s="130" t="s">
        <v>8819</v>
      </c>
      <c r="C546" s="385">
        <v>604</v>
      </c>
      <c r="D546" s="386" t="s">
        <v>6803</v>
      </c>
      <c r="E546" s="387" t="s">
        <v>9376</v>
      </c>
      <c r="F546" s="399">
        <v>13542</v>
      </c>
      <c r="G546" s="387" t="s">
        <v>9377</v>
      </c>
      <c r="H546" s="389">
        <v>2018</v>
      </c>
      <c r="I546" s="387" t="s">
        <v>9378</v>
      </c>
      <c r="J546" s="390">
        <v>81702.41</v>
      </c>
      <c r="K546" s="391" t="s">
        <v>779</v>
      </c>
      <c r="L546" s="389" t="s">
        <v>9379</v>
      </c>
      <c r="M546" s="389" t="s">
        <v>9380</v>
      </c>
      <c r="N546" s="389" t="s">
        <v>9381</v>
      </c>
      <c r="O546" s="389" t="s">
        <v>9382</v>
      </c>
      <c r="P546" s="389">
        <v>3504668</v>
      </c>
      <c r="Q546" s="389" t="s">
        <v>9383</v>
      </c>
      <c r="R546" s="389"/>
      <c r="S546" s="389">
        <v>7</v>
      </c>
      <c r="T546" s="389">
        <v>12</v>
      </c>
      <c r="U546" s="389">
        <v>20</v>
      </c>
      <c r="V546" s="389">
        <v>50</v>
      </c>
      <c r="W546" s="389">
        <v>5</v>
      </c>
      <c r="X546" s="423" t="s">
        <v>9384</v>
      </c>
      <c r="Y546" s="389">
        <v>3</v>
      </c>
      <c r="Z546" s="389">
        <v>11</v>
      </c>
      <c r="AA546" s="389">
        <v>5</v>
      </c>
      <c r="AB546" s="389">
        <v>4</v>
      </c>
      <c r="AC546" s="389"/>
      <c r="AD546" s="389">
        <v>30</v>
      </c>
      <c r="AE546" s="393">
        <v>5</v>
      </c>
      <c r="AF546" s="394">
        <v>60</v>
      </c>
      <c r="AG546" s="395" t="s">
        <v>9385</v>
      </c>
      <c r="AH546" s="422" t="s">
        <v>9386</v>
      </c>
      <c r="AI546" s="396">
        <v>20</v>
      </c>
      <c r="AJ546" s="395" t="s">
        <v>9387</v>
      </c>
      <c r="AK546" s="422" t="s">
        <v>9386</v>
      </c>
      <c r="AL546" s="396">
        <v>15</v>
      </c>
      <c r="AM546" s="395" t="s">
        <v>6762</v>
      </c>
      <c r="AN546" s="389" t="s">
        <v>9388</v>
      </c>
      <c r="AO546" s="396">
        <v>17</v>
      </c>
      <c r="AP546" s="395" t="s">
        <v>9389</v>
      </c>
      <c r="AQ546" s="422" t="s">
        <v>9386</v>
      </c>
      <c r="AR546" s="396">
        <v>8</v>
      </c>
      <c r="AS546" s="395"/>
      <c r="AT546" s="422"/>
      <c r="AU546" s="396"/>
      <c r="AV546" s="395"/>
      <c r="AW546" s="389"/>
      <c r="AX546" s="396"/>
      <c r="AY546" s="108"/>
      <c r="AZ546" s="108"/>
      <c r="BA546" s="108"/>
      <c r="BB546" s="108"/>
      <c r="BC546" s="108"/>
      <c r="BD546" s="118"/>
      <c r="BE546" s="118"/>
      <c r="BF546" s="118"/>
      <c r="BG546" s="118"/>
      <c r="BH546" s="118"/>
      <c r="BI546" s="118"/>
    </row>
    <row r="547" spans="1:61" s="120" customFormat="1" ht="138" x14ac:dyDescent="0.3">
      <c r="A547" s="385">
        <v>481</v>
      </c>
      <c r="B547" s="130" t="s">
        <v>8819</v>
      </c>
      <c r="C547" s="385">
        <v>602</v>
      </c>
      <c r="D547" s="386" t="s">
        <v>6762</v>
      </c>
      <c r="E547" s="387" t="s">
        <v>9390</v>
      </c>
      <c r="F547" s="399">
        <v>5993</v>
      </c>
      <c r="G547" s="387" t="s">
        <v>1792</v>
      </c>
      <c r="H547" s="389">
        <v>2018</v>
      </c>
      <c r="I547" s="387" t="s">
        <v>9391</v>
      </c>
      <c r="J547" s="390">
        <v>17915.52</v>
      </c>
      <c r="K547" s="391" t="s">
        <v>779</v>
      </c>
      <c r="L547" s="389" t="s">
        <v>9392</v>
      </c>
      <c r="M547" s="389" t="s">
        <v>9323</v>
      </c>
      <c r="N547" s="389" t="s">
        <v>9393</v>
      </c>
      <c r="O547" s="389" t="s">
        <v>9394</v>
      </c>
      <c r="P547" s="389">
        <v>3504700</v>
      </c>
      <c r="Q547" s="389" t="s">
        <v>9395</v>
      </c>
      <c r="R547" s="424">
        <v>0.23</v>
      </c>
      <c r="S547" s="424">
        <v>5</v>
      </c>
      <c r="T547" s="424">
        <v>21</v>
      </c>
      <c r="U547" s="389" t="s">
        <v>9396</v>
      </c>
      <c r="V547" s="420">
        <v>0.1</v>
      </c>
      <c r="W547" s="389">
        <v>10</v>
      </c>
      <c r="X547" s="423" t="s">
        <v>9345</v>
      </c>
      <c r="Y547" s="389">
        <v>2</v>
      </c>
      <c r="Z547" s="389">
        <v>1</v>
      </c>
      <c r="AA547" s="389">
        <v>1</v>
      </c>
      <c r="AB547" s="389"/>
      <c r="AC547" s="389"/>
      <c r="AD547" s="389"/>
      <c r="AE547" s="393">
        <v>5</v>
      </c>
      <c r="AF547" s="394">
        <v>50</v>
      </c>
      <c r="AG547" s="395" t="s">
        <v>6762</v>
      </c>
      <c r="AH547" s="389" t="s">
        <v>9397</v>
      </c>
      <c r="AI547" s="396">
        <v>10</v>
      </c>
      <c r="AJ547" s="395" t="s">
        <v>9398</v>
      </c>
      <c r="AK547" s="389" t="s">
        <v>9399</v>
      </c>
      <c r="AL547" s="396">
        <v>20</v>
      </c>
      <c r="AM547" s="395" t="s">
        <v>9400</v>
      </c>
      <c r="AN547" s="389" t="s">
        <v>9401</v>
      </c>
      <c r="AO547" s="396">
        <v>10</v>
      </c>
      <c r="AP547" s="395"/>
      <c r="AQ547" s="389"/>
      <c r="AR547" s="396"/>
      <c r="AS547" s="395" t="s">
        <v>9402</v>
      </c>
      <c r="AT547" s="389" t="s">
        <v>9403</v>
      </c>
      <c r="AU547" s="396">
        <v>10</v>
      </c>
      <c r="AV547" s="395"/>
      <c r="AW547" s="389"/>
      <c r="AX547" s="396"/>
      <c r="AY547" s="108"/>
      <c r="AZ547" s="108"/>
      <c r="BA547" s="108"/>
      <c r="BB547" s="108"/>
      <c r="BC547" s="108"/>
      <c r="BD547" s="118"/>
      <c r="BE547" s="118"/>
      <c r="BF547" s="118"/>
      <c r="BG547" s="118"/>
      <c r="BH547" s="118"/>
      <c r="BI547" s="118"/>
    </row>
    <row r="548" spans="1:61" s="120" customFormat="1" ht="207" x14ac:dyDescent="0.3">
      <c r="A548" s="385">
        <v>481</v>
      </c>
      <c r="B548" s="130" t="s">
        <v>8819</v>
      </c>
      <c r="C548" s="425">
        <v>301</v>
      </c>
      <c r="D548" s="426" t="s">
        <v>8920</v>
      </c>
      <c r="E548" s="427" t="s">
        <v>9404</v>
      </c>
      <c r="F548" s="428" t="s">
        <v>9405</v>
      </c>
      <c r="G548" s="427" t="s">
        <v>9406</v>
      </c>
      <c r="H548" s="429">
        <v>2019</v>
      </c>
      <c r="I548" s="427" t="s">
        <v>9407</v>
      </c>
      <c r="J548" s="430">
        <v>25881.99</v>
      </c>
      <c r="K548" s="391" t="s">
        <v>779</v>
      </c>
      <c r="L548" s="429" t="s">
        <v>9408</v>
      </c>
      <c r="M548" s="429" t="s">
        <v>9409</v>
      </c>
      <c r="N548" s="429" t="s">
        <v>9410</v>
      </c>
      <c r="O548" s="429" t="s">
        <v>9411</v>
      </c>
      <c r="P548" s="429"/>
      <c r="Q548" s="429"/>
      <c r="R548" s="429"/>
      <c r="S548" s="429"/>
      <c r="T548" s="429"/>
      <c r="U548" s="429"/>
      <c r="V548" s="429"/>
      <c r="W548" s="429">
        <v>0</v>
      </c>
      <c r="X548" s="429"/>
      <c r="Y548" s="429"/>
      <c r="Z548" s="429"/>
      <c r="AA548" s="429"/>
      <c r="AB548" s="429"/>
      <c r="AC548" s="429"/>
      <c r="AD548" s="429"/>
      <c r="AE548" s="431"/>
      <c r="AF548" s="432"/>
      <c r="AG548" s="433"/>
      <c r="AH548" s="429"/>
      <c r="AI548" s="434"/>
      <c r="AJ548" s="433"/>
      <c r="AK548" s="429"/>
      <c r="AL548" s="434"/>
      <c r="AM548" s="433"/>
      <c r="AN548" s="429"/>
      <c r="AO548" s="434"/>
      <c r="AP548" s="433"/>
      <c r="AQ548" s="429"/>
      <c r="AR548" s="434"/>
      <c r="AS548" s="433"/>
      <c r="AT548" s="429"/>
      <c r="AU548" s="434"/>
      <c r="AV548" s="433"/>
      <c r="AW548" s="429"/>
      <c r="AX548" s="434"/>
      <c r="AY548" s="108"/>
      <c r="AZ548" s="108"/>
      <c r="BA548" s="108"/>
      <c r="BB548" s="108"/>
      <c r="BC548" s="108"/>
      <c r="BD548" s="118"/>
      <c r="BE548" s="118"/>
      <c r="BF548" s="118"/>
      <c r="BG548" s="118"/>
      <c r="BH548" s="118"/>
      <c r="BI548" s="118"/>
    </row>
    <row r="549" spans="1:61" s="120" customFormat="1" ht="409.6" x14ac:dyDescent="0.3">
      <c r="A549" s="385">
        <v>481</v>
      </c>
      <c r="B549" s="130" t="s">
        <v>8819</v>
      </c>
      <c r="C549" s="385">
        <v>406</v>
      </c>
      <c r="D549" s="386" t="s">
        <v>8947</v>
      </c>
      <c r="E549" s="387" t="s">
        <v>8971</v>
      </c>
      <c r="F549" s="399">
        <v>19106</v>
      </c>
      <c r="G549" s="387" t="s">
        <v>9412</v>
      </c>
      <c r="H549" s="389">
        <v>2018</v>
      </c>
      <c r="I549" s="387" t="s">
        <v>9413</v>
      </c>
      <c r="J549" s="390">
        <v>99909.91</v>
      </c>
      <c r="K549" s="391" t="s">
        <v>779</v>
      </c>
      <c r="L549" s="402" t="s">
        <v>8955</v>
      </c>
      <c r="M549" s="410" t="s">
        <v>8956</v>
      </c>
      <c r="N549" s="389" t="s">
        <v>9414</v>
      </c>
      <c r="O549" s="389" t="s">
        <v>9415</v>
      </c>
      <c r="P549" s="402">
        <v>3903460</v>
      </c>
      <c r="Q549" s="389">
        <v>50</v>
      </c>
      <c r="R549" s="407">
        <f>J549/(5*200*8)</f>
        <v>12.48873875</v>
      </c>
      <c r="S549" s="389">
        <v>30</v>
      </c>
      <c r="T549" s="389">
        <v>20</v>
      </c>
      <c r="U549" s="407">
        <f>SUM(R549:T549)</f>
        <v>62.488738749999996</v>
      </c>
      <c r="V549" s="389">
        <v>60</v>
      </c>
      <c r="W549" s="389">
        <v>0</v>
      </c>
      <c r="X549" s="423" t="s">
        <v>9416</v>
      </c>
      <c r="Y549" s="389">
        <v>3</v>
      </c>
      <c r="Z549" s="389">
        <v>5</v>
      </c>
      <c r="AA549" s="389">
        <v>1</v>
      </c>
      <c r="AB549" s="389">
        <v>4</v>
      </c>
      <c r="AC549" s="389"/>
      <c r="AD549" s="389">
        <v>20</v>
      </c>
      <c r="AE549" s="393">
        <v>5</v>
      </c>
      <c r="AF549" s="394">
        <v>60</v>
      </c>
      <c r="AG549" s="395" t="s">
        <v>8947</v>
      </c>
      <c r="AH549" s="389" t="s">
        <v>9417</v>
      </c>
      <c r="AI549" s="396">
        <v>20</v>
      </c>
      <c r="AJ549" s="395" t="s">
        <v>9418</v>
      </c>
      <c r="AK549" s="389" t="s">
        <v>9419</v>
      </c>
      <c r="AL549" s="396">
        <v>10</v>
      </c>
      <c r="AM549" s="395" t="s">
        <v>9420</v>
      </c>
      <c r="AN549" s="389" t="s">
        <v>9421</v>
      </c>
      <c r="AO549" s="396">
        <v>10</v>
      </c>
      <c r="AP549" s="395" t="s">
        <v>9422</v>
      </c>
      <c r="AQ549" s="389" t="s">
        <v>9423</v>
      </c>
      <c r="AR549" s="396">
        <v>10</v>
      </c>
      <c r="AS549" s="395" t="s">
        <v>9424</v>
      </c>
      <c r="AT549" s="389" t="s">
        <v>9417</v>
      </c>
      <c r="AU549" s="396">
        <v>10</v>
      </c>
      <c r="AV549" s="395"/>
      <c r="AW549" s="389"/>
      <c r="AX549" s="396"/>
      <c r="AY549" s="108"/>
      <c r="AZ549" s="108"/>
      <c r="BA549" s="108"/>
      <c r="BB549" s="108"/>
      <c r="BC549" s="108"/>
      <c r="BD549" s="118"/>
      <c r="BE549" s="118"/>
      <c r="BF549" s="118"/>
      <c r="BG549" s="118"/>
      <c r="BH549" s="118"/>
      <c r="BI549" s="118"/>
    </row>
    <row r="550" spans="1:61" s="120" customFormat="1" ht="262.2" x14ac:dyDescent="0.3">
      <c r="A550" s="385">
        <v>481</v>
      </c>
      <c r="B550" s="130" t="s">
        <v>8819</v>
      </c>
      <c r="C550" s="435">
        <v>604</v>
      </c>
      <c r="D550" s="436" t="s">
        <v>6803</v>
      </c>
      <c r="E550" s="437" t="s">
        <v>6794</v>
      </c>
      <c r="F550" s="438">
        <v>10873</v>
      </c>
      <c r="G550" s="437" t="s">
        <v>9425</v>
      </c>
      <c r="H550" s="439">
        <v>2018</v>
      </c>
      <c r="I550" s="437" t="s">
        <v>9426</v>
      </c>
      <c r="J550" s="440">
        <v>30620</v>
      </c>
      <c r="K550" s="391" t="s">
        <v>779</v>
      </c>
      <c r="L550" s="439" t="s">
        <v>9270</v>
      </c>
      <c r="M550" s="439" t="s">
        <v>9271</v>
      </c>
      <c r="N550" s="439" t="s">
        <v>9427</v>
      </c>
      <c r="O550" s="439" t="s">
        <v>9428</v>
      </c>
      <c r="P550" s="389">
        <v>3504666</v>
      </c>
      <c r="Q550" s="401" t="s">
        <v>9309</v>
      </c>
      <c r="R550" s="401" t="s">
        <v>8977</v>
      </c>
      <c r="S550" s="401" t="s">
        <v>9310</v>
      </c>
      <c r="T550" s="401" t="s">
        <v>9311</v>
      </c>
      <c r="U550" s="401" t="s">
        <v>9312</v>
      </c>
      <c r="V550" s="389">
        <v>100</v>
      </c>
      <c r="W550" s="389">
        <v>10</v>
      </c>
      <c r="X550" s="423" t="s">
        <v>9429</v>
      </c>
      <c r="Y550" s="389">
        <v>3</v>
      </c>
      <c r="Z550" s="389">
        <v>11</v>
      </c>
      <c r="AA550" s="389">
        <v>5</v>
      </c>
      <c r="AB550" s="389">
        <v>4</v>
      </c>
      <c r="AC550" s="389"/>
      <c r="AD550" s="389"/>
      <c r="AE550" s="393">
        <v>5</v>
      </c>
      <c r="AF550" s="441">
        <v>100</v>
      </c>
      <c r="AG550" s="442" t="s">
        <v>6803</v>
      </c>
      <c r="AH550" s="439" t="s">
        <v>9430</v>
      </c>
      <c r="AI550" s="443">
        <v>0</v>
      </c>
      <c r="AJ550" s="442" t="s">
        <v>9431</v>
      </c>
      <c r="AK550" s="439" t="s">
        <v>9432</v>
      </c>
      <c r="AL550" s="443">
        <v>20</v>
      </c>
      <c r="AM550" s="442" t="s">
        <v>9188</v>
      </c>
      <c r="AN550" s="439" t="s">
        <v>9430</v>
      </c>
      <c r="AO550" s="443">
        <v>80</v>
      </c>
      <c r="AP550" s="442"/>
      <c r="AQ550" s="439"/>
      <c r="AR550" s="443"/>
      <c r="AS550" s="395"/>
      <c r="AT550" s="389"/>
      <c r="AU550" s="396"/>
      <c r="AV550" s="395"/>
      <c r="AW550" s="389"/>
      <c r="AX550" s="396"/>
      <c r="AY550" s="108"/>
      <c r="AZ550" s="108"/>
      <c r="BA550" s="108"/>
      <c r="BB550" s="108"/>
      <c r="BC550" s="108"/>
      <c r="BD550" s="118"/>
      <c r="BE550" s="118"/>
      <c r="BF550" s="118"/>
      <c r="BG550" s="118"/>
      <c r="BH550" s="118"/>
      <c r="BI550" s="118"/>
    </row>
    <row r="551" spans="1:61" s="120" customFormat="1" ht="138" x14ac:dyDescent="0.3">
      <c r="A551" s="385">
        <v>481</v>
      </c>
      <c r="B551" s="130" t="s">
        <v>8819</v>
      </c>
      <c r="C551" s="385">
        <v>102</v>
      </c>
      <c r="D551" s="386" t="s">
        <v>8855</v>
      </c>
      <c r="E551" s="387" t="s">
        <v>8856</v>
      </c>
      <c r="F551" s="388" t="s">
        <v>8857</v>
      </c>
      <c r="G551" s="387" t="s">
        <v>9433</v>
      </c>
      <c r="H551" s="389">
        <v>2018</v>
      </c>
      <c r="I551" s="387" t="s">
        <v>8859</v>
      </c>
      <c r="J551" s="444">
        <v>203250.24</v>
      </c>
      <c r="K551" s="391" t="s">
        <v>779</v>
      </c>
      <c r="L551" s="389" t="s">
        <v>9434</v>
      </c>
      <c r="M551" s="389" t="s">
        <v>9435</v>
      </c>
      <c r="N551" s="389" t="s">
        <v>9436</v>
      </c>
      <c r="O551" s="389" t="s">
        <v>9437</v>
      </c>
      <c r="P551" s="389">
        <v>3406704</v>
      </c>
      <c r="Q551" s="389">
        <f>R551+S551</f>
        <v>25.54</v>
      </c>
      <c r="R551" s="389">
        <v>11.96</v>
      </c>
      <c r="S551" s="389">
        <v>13.58</v>
      </c>
      <c r="T551" s="389">
        <v>0</v>
      </c>
      <c r="U551" s="389">
        <f>Q551</f>
        <v>25.54</v>
      </c>
      <c r="V551" s="389">
        <v>100</v>
      </c>
      <c r="W551" s="389">
        <v>8.33</v>
      </c>
      <c r="X551" s="389"/>
      <c r="Y551" s="389"/>
      <c r="Z551" s="389"/>
      <c r="AA551" s="389"/>
      <c r="AB551" s="389"/>
      <c r="AC551" s="401" t="s">
        <v>1350</v>
      </c>
      <c r="AD551" s="389">
        <v>23.04</v>
      </c>
      <c r="AE551" s="393">
        <v>5</v>
      </c>
      <c r="AF551" s="394">
        <v>100</v>
      </c>
      <c r="AG551" s="395" t="s">
        <v>9438</v>
      </c>
      <c r="AH551" s="389" t="s">
        <v>8865</v>
      </c>
      <c r="AI551" s="396">
        <v>100</v>
      </c>
      <c r="AJ551" s="395"/>
      <c r="AK551" s="389"/>
      <c r="AL551" s="396"/>
      <c r="AM551" s="395"/>
      <c r="AN551" s="389"/>
      <c r="AO551" s="396"/>
      <c r="AP551" s="395"/>
      <c r="AQ551" s="389"/>
      <c r="AR551" s="396"/>
      <c r="AS551" s="395"/>
      <c r="AT551" s="389"/>
      <c r="AU551" s="396"/>
      <c r="AV551" s="395"/>
      <c r="AW551" s="389"/>
      <c r="AX551" s="396"/>
      <c r="AY551" s="108"/>
      <c r="AZ551" s="108"/>
      <c r="BA551" s="108"/>
      <c r="BB551" s="108"/>
      <c r="BC551" s="108"/>
      <c r="BD551" s="118"/>
      <c r="BE551" s="118"/>
      <c r="BF551" s="118"/>
      <c r="BG551" s="118"/>
      <c r="BH551" s="118"/>
      <c r="BI551" s="118"/>
    </row>
    <row r="552" spans="1:61" s="664" customFormat="1" ht="396" x14ac:dyDescent="0.25">
      <c r="A552" s="845">
        <v>482</v>
      </c>
      <c r="B552" s="1073" t="s">
        <v>3737</v>
      </c>
      <c r="C552" s="666"/>
      <c r="D552" s="667"/>
      <c r="E552" s="668" t="s">
        <v>3738</v>
      </c>
      <c r="F552" s="666">
        <v>18684</v>
      </c>
      <c r="G552" s="668" t="s">
        <v>3739</v>
      </c>
      <c r="H552" s="666">
        <v>2004</v>
      </c>
      <c r="I552" s="668" t="s">
        <v>3740</v>
      </c>
      <c r="J552" s="669">
        <v>58593.15</v>
      </c>
      <c r="K552" s="668" t="s">
        <v>1329</v>
      </c>
      <c r="L552" s="668" t="s">
        <v>3741</v>
      </c>
      <c r="M552" s="668" t="s">
        <v>3742</v>
      </c>
      <c r="N552" s="668" t="s">
        <v>3743</v>
      </c>
      <c r="O552" s="668" t="s">
        <v>3744</v>
      </c>
      <c r="P552" s="668" t="s">
        <v>3745</v>
      </c>
      <c r="Q552" s="669">
        <v>23.355977011494254</v>
      </c>
      <c r="R552" s="669">
        <v>0</v>
      </c>
      <c r="S552" s="669">
        <v>8.0459770114942533</v>
      </c>
      <c r="T552" s="666">
        <v>15.31</v>
      </c>
      <c r="U552" s="669">
        <v>23.355977011494254</v>
      </c>
      <c r="V552" s="666" t="s">
        <v>3746</v>
      </c>
      <c r="W552" s="666">
        <v>100</v>
      </c>
      <c r="X552" s="136" t="s">
        <v>3747</v>
      </c>
      <c r="Y552" s="666">
        <v>2</v>
      </c>
      <c r="Z552" s="666">
        <v>2</v>
      </c>
      <c r="AA552" s="666">
        <v>2</v>
      </c>
      <c r="AB552" s="666">
        <v>4</v>
      </c>
      <c r="AC552" s="666"/>
      <c r="AD552" s="666"/>
      <c r="AE552" s="676">
        <v>5</v>
      </c>
      <c r="AF552" s="674">
        <v>90</v>
      </c>
      <c r="AG552" s="675" t="s">
        <v>3748</v>
      </c>
      <c r="AH552" s="668" t="s">
        <v>3749</v>
      </c>
      <c r="AI552" s="677">
        <v>50</v>
      </c>
      <c r="AJ552" s="675" t="s">
        <v>3750</v>
      </c>
      <c r="AK552" s="666" t="s">
        <v>3751</v>
      </c>
      <c r="AL552" s="677">
        <v>20</v>
      </c>
      <c r="AM552" s="675" t="s">
        <v>3752</v>
      </c>
      <c r="AN552" s="666" t="s">
        <v>3753</v>
      </c>
      <c r="AO552" s="677">
        <v>20</v>
      </c>
      <c r="AP552" s="675"/>
      <c r="AQ552" s="666"/>
      <c r="AR552" s="677"/>
      <c r="AS552" s="1074"/>
      <c r="AT552" s="679"/>
      <c r="AU552" s="685"/>
      <c r="AV552" s="1074"/>
      <c r="AW552" s="679"/>
      <c r="AX552" s="684"/>
      <c r="AY552" s="663"/>
      <c r="AZ552" s="663"/>
      <c r="BA552" s="663"/>
      <c r="BB552" s="663"/>
      <c r="BC552" s="663"/>
      <c r="BD552" s="663"/>
      <c r="BE552" s="663"/>
      <c r="BF552" s="663"/>
      <c r="BG552" s="663"/>
    </row>
    <row r="553" spans="1:61" s="664" customFormat="1" ht="63.75" customHeight="1" x14ac:dyDescent="0.25">
      <c r="A553" s="845">
        <v>482</v>
      </c>
      <c r="B553" s="1073" t="s">
        <v>3737</v>
      </c>
      <c r="C553" s="666">
        <v>4</v>
      </c>
      <c r="D553" s="667"/>
      <c r="E553" s="668" t="s">
        <v>3754</v>
      </c>
      <c r="F553" s="666">
        <v>23574</v>
      </c>
      <c r="G553" s="668" t="s">
        <v>3755</v>
      </c>
      <c r="H553" s="666">
        <v>2006</v>
      </c>
      <c r="I553" s="668" t="s">
        <v>3756</v>
      </c>
      <c r="J553" s="669">
        <v>71505</v>
      </c>
      <c r="K553" s="668" t="s">
        <v>939</v>
      </c>
      <c r="L553" s="668" t="s">
        <v>3757</v>
      </c>
      <c r="M553" s="668" t="s">
        <v>3758</v>
      </c>
      <c r="N553" s="668" t="s">
        <v>3759</v>
      </c>
      <c r="O553" s="668" t="s">
        <v>3760</v>
      </c>
      <c r="P553" s="668">
        <v>3787</v>
      </c>
      <c r="Q553" s="670">
        <v>24.10655172413793</v>
      </c>
      <c r="R553" s="670">
        <v>0</v>
      </c>
      <c r="S553" s="670">
        <v>6.8965517241379306</v>
      </c>
      <c r="T553" s="670">
        <v>17.21</v>
      </c>
      <c r="U553" s="670">
        <v>24.10655172413793</v>
      </c>
      <c r="V553" s="666">
        <v>30</v>
      </c>
      <c r="W553" s="666">
        <v>100</v>
      </c>
      <c r="X553" s="136" t="s">
        <v>3747</v>
      </c>
      <c r="Y553" s="666">
        <v>2</v>
      </c>
      <c r="Z553" s="666">
        <v>2</v>
      </c>
      <c r="AA553" s="666">
        <v>1</v>
      </c>
      <c r="AB553" s="666">
        <v>4</v>
      </c>
      <c r="AC553" s="666"/>
      <c r="AD553" s="666"/>
      <c r="AE553" s="676">
        <v>5</v>
      </c>
      <c r="AF553" s="674">
        <v>30</v>
      </c>
      <c r="AG553" s="675" t="s">
        <v>3748</v>
      </c>
      <c r="AH553" s="668" t="s">
        <v>3761</v>
      </c>
      <c r="AI553" s="677">
        <v>30</v>
      </c>
      <c r="AJ553" s="675"/>
      <c r="AK553" s="666"/>
      <c r="AL553" s="677"/>
      <c r="AM553" s="675"/>
      <c r="AN553" s="666"/>
      <c r="AO553" s="677"/>
      <c r="AP553" s="675"/>
      <c r="AQ553" s="666"/>
      <c r="AR553" s="677"/>
      <c r="AS553" s="1074"/>
      <c r="AT553" s="679"/>
      <c r="AU553" s="685"/>
      <c r="AV553" s="1074"/>
      <c r="AW553" s="679"/>
      <c r="AX553" s="684"/>
      <c r="AY553" s="663"/>
      <c r="AZ553" s="663"/>
      <c r="BA553" s="663"/>
      <c r="BB553" s="663"/>
      <c r="BC553" s="663"/>
      <c r="BD553" s="663"/>
      <c r="BE553" s="663"/>
      <c r="BF553" s="663"/>
      <c r="BG553" s="663"/>
    </row>
    <row r="554" spans="1:61" s="664" customFormat="1" ht="76.5" customHeight="1" x14ac:dyDescent="0.25">
      <c r="A554" s="845">
        <v>482</v>
      </c>
      <c r="B554" s="1073" t="s">
        <v>3737</v>
      </c>
      <c r="C554" s="666"/>
      <c r="D554" s="667"/>
      <c r="E554" s="668" t="s">
        <v>3754</v>
      </c>
      <c r="F554" s="666">
        <v>23574</v>
      </c>
      <c r="G554" s="668" t="s">
        <v>3762</v>
      </c>
      <c r="H554" s="666">
        <v>2016</v>
      </c>
      <c r="I554" s="668" t="s">
        <v>3763</v>
      </c>
      <c r="J554" s="669">
        <v>23759.27</v>
      </c>
      <c r="K554" s="668" t="s">
        <v>3764</v>
      </c>
      <c r="L554" s="668" t="s">
        <v>3757</v>
      </c>
      <c r="M554" s="668" t="s">
        <v>3758</v>
      </c>
      <c r="N554" s="668" t="s">
        <v>3765</v>
      </c>
      <c r="O554" s="668" t="s">
        <v>3766</v>
      </c>
      <c r="P554" s="668">
        <v>8201</v>
      </c>
      <c r="Q554" s="670">
        <f>SUM(R554+S554+T554)</f>
        <v>40.269999999999996</v>
      </c>
      <c r="R554" s="670">
        <v>2.27</v>
      </c>
      <c r="S554" s="670">
        <v>18</v>
      </c>
      <c r="T554" s="670">
        <v>20</v>
      </c>
      <c r="U554" s="670">
        <v>40.270000000000003</v>
      </c>
      <c r="V554" s="666">
        <v>40</v>
      </c>
      <c r="W554" s="666">
        <v>90</v>
      </c>
      <c r="X554" s="1351" t="s">
        <v>3747</v>
      </c>
      <c r="Y554" s="666">
        <v>2</v>
      </c>
      <c r="Z554" s="666">
        <v>5</v>
      </c>
      <c r="AA554" s="666">
        <v>5</v>
      </c>
      <c r="AB554" s="666">
        <v>4</v>
      </c>
      <c r="AC554" s="666"/>
      <c r="AD554" s="666"/>
      <c r="AE554" s="676">
        <v>5</v>
      </c>
      <c r="AF554" s="674">
        <v>40</v>
      </c>
      <c r="AG554" s="675" t="s">
        <v>3748</v>
      </c>
      <c r="AH554" s="668" t="s">
        <v>3767</v>
      </c>
      <c r="AI554" s="677">
        <v>30</v>
      </c>
      <c r="AJ554" s="675" t="s">
        <v>3750</v>
      </c>
      <c r="AK554" s="666" t="s">
        <v>3768</v>
      </c>
      <c r="AL554" s="677">
        <v>10</v>
      </c>
      <c r="AM554" s="675"/>
      <c r="AN554" s="666"/>
      <c r="AO554" s="677"/>
      <c r="AP554" s="675"/>
      <c r="AQ554" s="666"/>
      <c r="AR554" s="677"/>
      <c r="AS554" s="1074"/>
      <c r="AT554" s="679"/>
      <c r="AU554" s="685"/>
      <c r="AV554" s="1074"/>
      <c r="AW554" s="679"/>
      <c r="AX554" s="684"/>
      <c r="AY554" s="663"/>
      <c r="AZ554" s="663"/>
      <c r="BA554" s="663"/>
      <c r="BB554" s="663"/>
      <c r="BC554" s="663"/>
      <c r="BD554" s="663"/>
      <c r="BE554" s="663"/>
      <c r="BF554" s="663"/>
      <c r="BG554" s="663"/>
    </row>
    <row r="555" spans="1:61" s="664" customFormat="1" ht="198" x14ac:dyDescent="0.25">
      <c r="A555" s="845">
        <v>482</v>
      </c>
      <c r="B555" s="1073" t="s">
        <v>3737</v>
      </c>
      <c r="C555" s="666"/>
      <c r="D555" s="667"/>
      <c r="E555" s="668" t="s">
        <v>3769</v>
      </c>
      <c r="F555" s="666">
        <v>25025</v>
      </c>
      <c r="G555" s="668" t="s">
        <v>3770</v>
      </c>
      <c r="H555" s="666">
        <v>2017</v>
      </c>
      <c r="I555" s="691" t="s">
        <v>3771</v>
      </c>
      <c r="J555" s="669">
        <v>48381.81</v>
      </c>
      <c r="K555" s="668" t="s">
        <v>648</v>
      </c>
      <c r="L555" s="668" t="s">
        <v>3772</v>
      </c>
      <c r="M555" s="691" t="s">
        <v>3773</v>
      </c>
      <c r="N555" s="668" t="s">
        <v>3774</v>
      </c>
      <c r="O555" s="668" t="s">
        <v>3775</v>
      </c>
      <c r="P555" s="668">
        <v>8293</v>
      </c>
      <c r="Q555" s="670">
        <v>30</v>
      </c>
      <c r="R555" s="670">
        <v>2</v>
      </c>
      <c r="S555" s="670">
        <v>10</v>
      </c>
      <c r="T555" s="670">
        <v>20</v>
      </c>
      <c r="U555" s="670">
        <v>30</v>
      </c>
      <c r="V555" s="666">
        <v>60</v>
      </c>
      <c r="W555" s="666">
        <v>76</v>
      </c>
      <c r="X555" s="1392" t="s">
        <v>3776</v>
      </c>
      <c r="Y555" s="666">
        <v>6</v>
      </c>
      <c r="Z555" s="666">
        <v>4</v>
      </c>
      <c r="AA555" s="666">
        <v>4</v>
      </c>
      <c r="AB555" s="666">
        <v>5</v>
      </c>
      <c r="AC555" s="666" t="s">
        <v>3777</v>
      </c>
      <c r="AD555" s="666"/>
      <c r="AE555" s="676">
        <v>5</v>
      </c>
      <c r="AF555" s="674">
        <v>40</v>
      </c>
      <c r="AG555" s="675" t="s">
        <v>3778</v>
      </c>
      <c r="AH555" s="668" t="s">
        <v>3779</v>
      </c>
      <c r="AI555" s="677">
        <v>20</v>
      </c>
      <c r="AJ555" s="675" t="s">
        <v>3780</v>
      </c>
      <c r="AK555" s="666" t="s">
        <v>3781</v>
      </c>
      <c r="AL555" s="677">
        <v>10</v>
      </c>
      <c r="AM555" s="675" t="s">
        <v>3782</v>
      </c>
      <c r="AN555" s="666" t="s">
        <v>3783</v>
      </c>
      <c r="AO555" s="677">
        <v>10</v>
      </c>
      <c r="AP555" s="675"/>
      <c r="AQ555" s="666"/>
      <c r="AR555" s="677"/>
      <c r="AS555" s="1074"/>
      <c r="AT555" s="679"/>
      <c r="AU555" s="685"/>
      <c r="AV555" s="1074"/>
      <c r="AW555" s="679"/>
      <c r="AX555" s="684"/>
      <c r="AY555" s="663"/>
      <c r="AZ555" s="663"/>
      <c r="BA555" s="663"/>
      <c r="BB555" s="663"/>
      <c r="BC555" s="663"/>
      <c r="BD555" s="663"/>
      <c r="BE555" s="663"/>
      <c r="BF555" s="663"/>
      <c r="BG555" s="663"/>
    </row>
    <row r="556" spans="1:61" s="664" customFormat="1" ht="78.75" customHeight="1" thickBot="1" x14ac:dyDescent="0.3">
      <c r="A556" s="845">
        <v>482</v>
      </c>
      <c r="B556" s="1073" t="s">
        <v>3737</v>
      </c>
      <c r="C556" s="666"/>
      <c r="D556" s="667"/>
      <c r="E556" s="1075" t="s">
        <v>3784</v>
      </c>
      <c r="F556" s="1076">
        <v>36943</v>
      </c>
      <c r="G556" s="1077" t="s">
        <v>3785</v>
      </c>
      <c r="H556" s="1078">
        <v>2018</v>
      </c>
      <c r="I556" s="1077" t="s">
        <v>3786</v>
      </c>
      <c r="J556" s="1079">
        <v>24102.880000000001</v>
      </c>
      <c r="K556" s="668" t="s">
        <v>3764</v>
      </c>
      <c r="L556" s="1077" t="s">
        <v>3757</v>
      </c>
      <c r="M556" s="1077" t="s">
        <v>3787</v>
      </c>
      <c r="N556" s="1077" t="s">
        <v>3788</v>
      </c>
      <c r="O556" s="1077" t="s">
        <v>3789</v>
      </c>
      <c r="P556" s="1076">
        <v>8374</v>
      </c>
      <c r="Q556" s="1080">
        <v>50</v>
      </c>
      <c r="R556" s="1080">
        <v>5</v>
      </c>
      <c r="S556" s="1080">
        <v>20</v>
      </c>
      <c r="T556" s="1080">
        <v>25</v>
      </c>
      <c r="U556" s="1080">
        <v>50</v>
      </c>
      <c r="V556" s="1078">
        <v>90</v>
      </c>
      <c r="W556" s="1078">
        <v>56</v>
      </c>
      <c r="X556" s="1081" t="s">
        <v>3790</v>
      </c>
      <c r="Y556" s="1082">
        <v>4</v>
      </c>
      <c r="Z556" s="1082">
        <v>6</v>
      </c>
      <c r="AA556" s="1082">
        <v>2</v>
      </c>
      <c r="AB556" s="1082">
        <v>35</v>
      </c>
      <c r="AC556" s="679"/>
      <c r="AD556" s="679"/>
      <c r="AE556" s="853">
        <v>5</v>
      </c>
      <c r="AF556" s="1083">
        <v>60</v>
      </c>
      <c r="AG556" s="675" t="s">
        <v>3748</v>
      </c>
      <c r="AH556" s="668" t="s">
        <v>3767</v>
      </c>
      <c r="AI556" s="677">
        <v>50</v>
      </c>
      <c r="AJ556" s="675" t="s">
        <v>3750</v>
      </c>
      <c r="AK556" s="666" t="s">
        <v>3768</v>
      </c>
      <c r="AL556" s="677">
        <v>10</v>
      </c>
      <c r="AM556" s="1084"/>
      <c r="AN556" s="1085"/>
      <c r="AO556" s="1086"/>
      <c r="AP556" s="1084"/>
      <c r="AQ556" s="1085"/>
      <c r="AR556" s="1086"/>
      <c r="AS556" s="1084"/>
      <c r="AT556" s="1085"/>
      <c r="AU556" s="1086"/>
      <c r="AV556" s="1084"/>
      <c r="AW556" s="1085"/>
      <c r="AX556" s="1087"/>
      <c r="AY556" s="663"/>
      <c r="AZ556" s="663"/>
      <c r="BA556" s="663"/>
      <c r="BB556" s="663"/>
      <c r="BC556" s="663"/>
      <c r="BD556" s="663"/>
      <c r="BE556" s="663"/>
      <c r="BF556" s="663"/>
      <c r="BG556" s="663"/>
    </row>
    <row r="557" spans="1:61" s="664" customFormat="1" ht="145.80000000000001" thickBot="1" x14ac:dyDescent="0.3">
      <c r="A557" s="845">
        <v>482</v>
      </c>
      <c r="B557" s="1073" t="s">
        <v>3737</v>
      </c>
      <c r="C557" s="679"/>
      <c r="D557" s="843"/>
      <c r="E557" s="1075" t="s">
        <v>3791</v>
      </c>
      <c r="F557" s="1076" t="s">
        <v>7209</v>
      </c>
      <c r="G557" s="1077" t="s">
        <v>3792</v>
      </c>
      <c r="H557" s="1078">
        <v>2020</v>
      </c>
      <c r="I557" s="1077" t="s">
        <v>3793</v>
      </c>
      <c r="J557" s="1079">
        <v>21833.71</v>
      </c>
      <c r="K557" s="668" t="s">
        <v>3794</v>
      </c>
      <c r="L557" s="1077" t="s">
        <v>3757</v>
      </c>
      <c r="M557" s="1077" t="s">
        <v>3787</v>
      </c>
      <c r="N557" s="1077" t="s">
        <v>3795</v>
      </c>
      <c r="O557" s="1077" t="s">
        <v>3796</v>
      </c>
      <c r="P557" s="1076">
        <v>8581</v>
      </c>
      <c r="Q557" s="1080">
        <v>50</v>
      </c>
      <c r="R557" s="1080">
        <v>2</v>
      </c>
      <c r="S557" s="1080">
        <v>10</v>
      </c>
      <c r="T557" s="1080">
        <v>25</v>
      </c>
      <c r="U557" s="1080">
        <v>37</v>
      </c>
      <c r="V557" s="1078">
        <v>60</v>
      </c>
      <c r="W557" s="1078">
        <v>13</v>
      </c>
      <c r="X557" s="1081" t="s">
        <v>3790</v>
      </c>
      <c r="Y557" s="1082">
        <v>4</v>
      </c>
      <c r="Z557" s="1082">
        <v>5</v>
      </c>
      <c r="AA557" s="1082">
        <v>5</v>
      </c>
      <c r="AB557" s="1082">
        <v>35</v>
      </c>
      <c r="AC557" s="679"/>
      <c r="AD557" s="679">
        <v>25</v>
      </c>
      <c r="AE557" s="853">
        <v>5</v>
      </c>
      <c r="AF557" s="1083">
        <v>6</v>
      </c>
      <c r="AG557" s="675" t="s">
        <v>3797</v>
      </c>
      <c r="AH557" s="668" t="s">
        <v>3798</v>
      </c>
      <c r="AI557" s="677">
        <v>100</v>
      </c>
      <c r="AJ557" s="675"/>
      <c r="AK557" s="666"/>
      <c r="AL557" s="677"/>
      <c r="AM557" s="1084"/>
      <c r="AN557" s="1085"/>
      <c r="AO557" s="1086"/>
      <c r="AP557" s="1084"/>
      <c r="AQ557" s="1085"/>
      <c r="AR557" s="1086"/>
      <c r="AS557" s="1084"/>
      <c r="AT557" s="1085"/>
      <c r="AU557" s="1086"/>
      <c r="AV557" s="1084"/>
      <c r="AW557" s="1085"/>
      <c r="AX557" s="1087"/>
      <c r="AY557" s="663"/>
      <c r="AZ557" s="663"/>
      <c r="BA557" s="663"/>
      <c r="BB557" s="663"/>
      <c r="BC557" s="663"/>
      <c r="BD557" s="663"/>
      <c r="BE557" s="663"/>
      <c r="BF557" s="663"/>
      <c r="BG557" s="663"/>
    </row>
    <row r="558" spans="1:61" s="664" customFormat="1" ht="305.25" customHeight="1" x14ac:dyDescent="0.25">
      <c r="A558" s="1088">
        <v>501</v>
      </c>
      <c r="B558" s="698" t="s">
        <v>3799</v>
      </c>
      <c r="C558" s="666">
        <v>1</v>
      </c>
      <c r="D558" s="667" t="s">
        <v>3800</v>
      </c>
      <c r="E558" s="668" t="s">
        <v>3801</v>
      </c>
      <c r="F558" s="666">
        <v>16350</v>
      </c>
      <c r="G558" s="668" t="s">
        <v>3802</v>
      </c>
      <c r="H558" s="666">
        <v>2020</v>
      </c>
      <c r="I558" s="668" t="s">
        <v>3803</v>
      </c>
      <c r="J558" s="669">
        <v>18000</v>
      </c>
      <c r="K558" s="668" t="s">
        <v>3804</v>
      </c>
      <c r="L558" s="668" t="s">
        <v>3805</v>
      </c>
      <c r="M558" s="668" t="s">
        <v>3806</v>
      </c>
      <c r="N558" s="668" t="s">
        <v>3807</v>
      </c>
      <c r="O558" s="668" t="s">
        <v>3808</v>
      </c>
      <c r="P558" s="1089">
        <v>101961</v>
      </c>
      <c r="Q558" s="666"/>
      <c r="R558" s="666"/>
      <c r="S558" s="666">
        <v>50</v>
      </c>
      <c r="T558" s="666">
        <v>50</v>
      </c>
      <c r="U558" s="666">
        <v>50</v>
      </c>
      <c r="V558" s="666">
        <v>100</v>
      </c>
      <c r="W558" s="666">
        <v>100</v>
      </c>
      <c r="X558" s="136" t="s">
        <v>3809</v>
      </c>
      <c r="Y558" s="666">
        <v>6</v>
      </c>
      <c r="Z558" s="666">
        <v>1</v>
      </c>
      <c r="AA558" s="666">
        <v>1</v>
      </c>
      <c r="AB558" s="666">
        <v>24</v>
      </c>
      <c r="AC558" s="666">
        <v>2</v>
      </c>
      <c r="AD558" s="666">
        <v>0</v>
      </c>
      <c r="AE558" s="666">
        <v>5</v>
      </c>
      <c r="AF558" s="666">
        <v>100</v>
      </c>
      <c r="AG558" s="668" t="s">
        <v>3810</v>
      </c>
      <c r="AH558" s="668" t="s">
        <v>3811</v>
      </c>
      <c r="AI558" s="666">
        <v>24</v>
      </c>
      <c r="AJ558" s="668" t="s">
        <v>3812</v>
      </c>
      <c r="AK558" s="666" t="s">
        <v>3813</v>
      </c>
      <c r="AL558" s="666">
        <v>15</v>
      </c>
      <c r="AM558" s="668" t="s">
        <v>3800</v>
      </c>
      <c r="AN558" s="666" t="s">
        <v>3814</v>
      </c>
      <c r="AO558" s="666">
        <v>31</v>
      </c>
      <c r="AP558" s="668" t="s">
        <v>3815</v>
      </c>
      <c r="AQ558" s="666" t="s">
        <v>3816</v>
      </c>
      <c r="AR558" s="666">
        <v>1</v>
      </c>
      <c r="AS558" s="668" t="s">
        <v>3817</v>
      </c>
      <c r="AT558" s="666" t="s">
        <v>3818</v>
      </c>
      <c r="AU558" s="666">
        <v>2</v>
      </c>
      <c r="AV558" s="668" t="s">
        <v>3819</v>
      </c>
      <c r="AW558" s="666" t="s">
        <v>3820</v>
      </c>
      <c r="AX558" s="689">
        <v>4</v>
      </c>
      <c r="AY558" s="693" t="s">
        <v>3821</v>
      </c>
      <c r="AZ558" s="694" t="s">
        <v>3811</v>
      </c>
      <c r="BA558" s="694">
        <v>4</v>
      </c>
      <c r="BB558" s="693" t="s">
        <v>3822</v>
      </c>
      <c r="BC558" s="694" t="s">
        <v>3823</v>
      </c>
      <c r="BD558" s="694">
        <v>1</v>
      </c>
      <c r="BE558" s="693" t="s">
        <v>3824</v>
      </c>
      <c r="BF558" s="694" t="s">
        <v>3825</v>
      </c>
      <c r="BG558" s="694">
        <v>18</v>
      </c>
    </row>
    <row r="559" spans="1:61" s="664" customFormat="1" ht="307.5" customHeight="1" x14ac:dyDescent="0.25">
      <c r="A559" s="1088">
        <v>501</v>
      </c>
      <c r="B559" s="698" t="s">
        <v>3799</v>
      </c>
      <c r="C559" s="666">
        <v>1</v>
      </c>
      <c r="D559" s="667" t="s">
        <v>3800</v>
      </c>
      <c r="E559" s="668" t="s">
        <v>3801</v>
      </c>
      <c r="F559" s="666">
        <v>16350</v>
      </c>
      <c r="G559" s="668" t="s">
        <v>3826</v>
      </c>
      <c r="H559" s="666">
        <v>2015</v>
      </c>
      <c r="I559" s="668" t="s">
        <v>3803</v>
      </c>
      <c r="J559" s="669">
        <v>17449.66</v>
      </c>
      <c r="K559" s="668" t="s">
        <v>3804</v>
      </c>
      <c r="L559" s="668" t="s">
        <v>3805</v>
      </c>
      <c r="M559" s="668" t="s">
        <v>3806</v>
      </c>
      <c r="N559" s="668" t="s">
        <v>3807</v>
      </c>
      <c r="O559" s="668" t="s">
        <v>3808</v>
      </c>
      <c r="P559" s="1089">
        <v>101099</v>
      </c>
      <c r="Q559" s="666"/>
      <c r="R559" s="666"/>
      <c r="S559" s="666">
        <v>50</v>
      </c>
      <c r="T559" s="666">
        <v>50</v>
      </c>
      <c r="U559" s="666">
        <v>50</v>
      </c>
      <c r="V559" s="666">
        <v>100</v>
      </c>
      <c r="W559" s="666">
        <v>77</v>
      </c>
      <c r="X559" s="1351" t="s">
        <v>3827</v>
      </c>
      <c r="Y559" s="666">
        <v>6</v>
      </c>
      <c r="Z559" s="666">
        <v>1</v>
      </c>
      <c r="AA559" s="666">
        <v>1</v>
      </c>
      <c r="AB559" s="666">
        <v>24</v>
      </c>
      <c r="AC559" s="666">
        <v>2</v>
      </c>
      <c r="AD559" s="666">
        <v>0</v>
      </c>
      <c r="AE559" s="666">
        <v>5</v>
      </c>
      <c r="AF559" s="666">
        <v>100</v>
      </c>
      <c r="AG559" s="668" t="s">
        <v>3810</v>
      </c>
      <c r="AH559" s="668" t="s">
        <v>3811</v>
      </c>
      <c r="AI559" s="666">
        <v>24</v>
      </c>
      <c r="AJ559" s="668" t="s">
        <v>3812</v>
      </c>
      <c r="AK559" s="666" t="s">
        <v>3813</v>
      </c>
      <c r="AL559" s="666">
        <v>15</v>
      </c>
      <c r="AM559" s="668" t="s">
        <v>3800</v>
      </c>
      <c r="AN559" s="666" t="s">
        <v>3814</v>
      </c>
      <c r="AO559" s="666">
        <v>31</v>
      </c>
      <c r="AP559" s="668" t="s">
        <v>3815</v>
      </c>
      <c r="AQ559" s="666" t="s">
        <v>3816</v>
      </c>
      <c r="AR559" s="666">
        <v>1</v>
      </c>
      <c r="AS559" s="668" t="s">
        <v>3817</v>
      </c>
      <c r="AT559" s="666" t="s">
        <v>3818</v>
      </c>
      <c r="AU559" s="666">
        <v>2</v>
      </c>
      <c r="AV559" s="668" t="s">
        <v>3819</v>
      </c>
      <c r="AW559" s="666" t="s">
        <v>3820</v>
      </c>
      <c r="AX559" s="689">
        <v>4</v>
      </c>
      <c r="AY559" s="693" t="s">
        <v>3821</v>
      </c>
      <c r="AZ559" s="694" t="s">
        <v>3811</v>
      </c>
      <c r="BA559" s="694">
        <v>4</v>
      </c>
      <c r="BB559" s="693" t="s">
        <v>3822</v>
      </c>
      <c r="BC559" s="694" t="s">
        <v>3823</v>
      </c>
      <c r="BD559" s="694">
        <v>1</v>
      </c>
      <c r="BE559" s="693" t="s">
        <v>3824</v>
      </c>
      <c r="BF559" s="694" t="s">
        <v>3825</v>
      </c>
      <c r="BG559" s="694">
        <v>18</v>
      </c>
    </row>
    <row r="560" spans="1:61" s="664" customFormat="1" ht="409.6" x14ac:dyDescent="0.25">
      <c r="A560" s="668">
        <v>505</v>
      </c>
      <c r="B560" s="668" t="s">
        <v>3828</v>
      </c>
      <c r="C560" s="666">
        <v>1</v>
      </c>
      <c r="D560" s="667" t="s">
        <v>3829</v>
      </c>
      <c r="E560" s="668" t="s">
        <v>3830</v>
      </c>
      <c r="F560" s="666">
        <v>19273</v>
      </c>
      <c r="G560" s="668" t="s">
        <v>3831</v>
      </c>
      <c r="H560" s="672">
        <v>2018</v>
      </c>
      <c r="I560" s="779" t="s">
        <v>3832</v>
      </c>
      <c r="J560" s="829">
        <v>96330.33</v>
      </c>
      <c r="K560" s="779" t="s">
        <v>3833</v>
      </c>
      <c r="L560" s="779" t="s">
        <v>3834</v>
      </c>
      <c r="M560" s="779" t="s">
        <v>3835</v>
      </c>
      <c r="N560" s="779" t="s">
        <v>3836</v>
      </c>
      <c r="O560" s="779" t="s">
        <v>3837</v>
      </c>
      <c r="P560" s="779" t="s">
        <v>3838</v>
      </c>
      <c r="Q560" s="672">
        <v>4.4000000000000004</v>
      </c>
      <c r="R560" s="672">
        <v>2.6</v>
      </c>
      <c r="S560" s="672">
        <v>1.4</v>
      </c>
      <c r="T560" s="672">
        <v>0.4</v>
      </c>
      <c r="U560" s="672">
        <v>4.4000000000000004</v>
      </c>
      <c r="V560" s="672">
        <v>80</v>
      </c>
      <c r="W560" s="672">
        <v>98</v>
      </c>
      <c r="X560" s="1393" t="s">
        <v>3839</v>
      </c>
      <c r="Y560" s="672">
        <v>6</v>
      </c>
      <c r="Z560" s="672">
        <v>1</v>
      </c>
      <c r="AA560" s="672">
        <v>1</v>
      </c>
      <c r="AB560" s="672">
        <v>60</v>
      </c>
      <c r="AC560" s="672">
        <v>14</v>
      </c>
      <c r="AD560" s="672">
        <v>22.94</v>
      </c>
      <c r="AE560" s="696">
        <v>3</v>
      </c>
      <c r="AF560" s="777">
        <v>80</v>
      </c>
      <c r="AG560" s="778">
        <v>19035</v>
      </c>
      <c r="AH560" s="779" t="s">
        <v>3840</v>
      </c>
      <c r="AI560" s="696">
        <v>15</v>
      </c>
      <c r="AJ560" s="778">
        <v>19036</v>
      </c>
      <c r="AK560" s="672" t="s">
        <v>3840</v>
      </c>
      <c r="AL560" s="696">
        <v>15</v>
      </c>
      <c r="AM560" s="778">
        <v>20020</v>
      </c>
      <c r="AN560" s="672" t="s">
        <v>3841</v>
      </c>
      <c r="AO560" s="696">
        <v>10</v>
      </c>
      <c r="AP560" s="778"/>
      <c r="AQ560" s="672"/>
      <c r="AR560" s="696"/>
      <c r="AS560" s="779" t="s">
        <v>3842</v>
      </c>
      <c r="AT560" s="672" t="s">
        <v>3843</v>
      </c>
      <c r="AU560" s="672">
        <v>40</v>
      </c>
      <c r="AV560" s="780"/>
      <c r="AW560" s="780"/>
      <c r="AX560" s="781"/>
      <c r="AY560" s="663"/>
      <c r="AZ560" s="663"/>
      <c r="BA560" s="663"/>
      <c r="BB560" s="663"/>
      <c r="BC560" s="663"/>
      <c r="BD560" s="663"/>
      <c r="BE560" s="663"/>
      <c r="BF560" s="663"/>
      <c r="BG560" s="663"/>
    </row>
    <row r="561" spans="1:59" s="100" customFormat="1" ht="409.6" x14ac:dyDescent="0.3">
      <c r="A561" s="116">
        <v>587</v>
      </c>
      <c r="B561" s="130" t="s">
        <v>8317</v>
      </c>
      <c r="C561" s="116">
        <v>1</v>
      </c>
      <c r="D561" s="123"/>
      <c r="E561" s="122" t="s">
        <v>8318</v>
      </c>
      <c r="F561" s="130">
        <v>6162</v>
      </c>
      <c r="G561" s="122" t="s">
        <v>8319</v>
      </c>
      <c r="H561" s="364">
        <v>2008</v>
      </c>
      <c r="I561" s="122" t="s">
        <v>8320</v>
      </c>
      <c r="J561" s="444">
        <v>60000</v>
      </c>
      <c r="K561" s="391" t="s">
        <v>656</v>
      </c>
      <c r="L561" s="445" t="s">
        <v>8321</v>
      </c>
      <c r="M561" s="445" t="s">
        <v>8322</v>
      </c>
      <c r="N561" s="445" t="s">
        <v>8323</v>
      </c>
      <c r="O561" s="445" t="s">
        <v>8324</v>
      </c>
      <c r="P561" s="364" t="s">
        <v>8325</v>
      </c>
      <c r="Q561" s="445">
        <v>0</v>
      </c>
      <c r="R561" s="445" t="s">
        <v>8326</v>
      </c>
      <c r="S561" s="445" t="s">
        <v>8327</v>
      </c>
      <c r="T561" s="445" t="s">
        <v>8327</v>
      </c>
      <c r="U561" s="445">
        <v>0</v>
      </c>
      <c r="V561" s="364">
        <v>100</v>
      </c>
      <c r="W561" s="364">
        <v>100</v>
      </c>
      <c r="X561" s="445" t="s">
        <v>8328</v>
      </c>
      <c r="Y561" s="364">
        <v>4</v>
      </c>
      <c r="Z561" s="364">
        <v>7</v>
      </c>
      <c r="AA561" s="364">
        <v>4</v>
      </c>
      <c r="AB561" s="364">
        <v>5</v>
      </c>
      <c r="AC561" s="364"/>
      <c r="AD561" s="445">
        <v>0.2</v>
      </c>
      <c r="AE561" s="446">
        <v>5</v>
      </c>
      <c r="AF561" s="412">
        <v>100</v>
      </c>
      <c r="AG561" s="447" t="s">
        <v>8329</v>
      </c>
      <c r="AH561" s="445" t="s">
        <v>8330</v>
      </c>
      <c r="AI561" s="365">
        <v>70</v>
      </c>
      <c r="AJ561" s="363" t="s">
        <v>8331</v>
      </c>
      <c r="AK561" s="364" t="s">
        <v>8332</v>
      </c>
      <c r="AL561" s="365">
        <v>20</v>
      </c>
      <c r="AM561" s="363" t="s">
        <v>8333</v>
      </c>
      <c r="AN561" s="364" t="s">
        <v>8334</v>
      </c>
      <c r="AO561" s="365">
        <v>10</v>
      </c>
      <c r="AP561" s="363"/>
      <c r="AQ561" s="364"/>
      <c r="AR561" s="365"/>
      <c r="AS561" s="363"/>
      <c r="AT561" s="364"/>
      <c r="AU561" s="365"/>
      <c r="AV561" s="363"/>
      <c r="AW561" s="364"/>
      <c r="AX561" s="365"/>
      <c r="AY561" s="108"/>
      <c r="AZ561" s="108"/>
      <c r="BA561" s="108"/>
      <c r="BB561" s="108"/>
      <c r="BC561" s="108"/>
    </row>
    <row r="562" spans="1:59" s="100" customFormat="1" ht="409.6" x14ac:dyDescent="0.3">
      <c r="A562" s="116">
        <v>587</v>
      </c>
      <c r="B562" s="130" t="s">
        <v>8317</v>
      </c>
      <c r="C562" s="116">
        <v>1</v>
      </c>
      <c r="D562" s="123"/>
      <c r="E562" s="122" t="s">
        <v>8335</v>
      </c>
      <c r="F562" s="130">
        <v>6162</v>
      </c>
      <c r="G562" s="122" t="s">
        <v>8336</v>
      </c>
      <c r="H562" s="364">
        <v>2010</v>
      </c>
      <c r="I562" s="122" t="s">
        <v>8337</v>
      </c>
      <c r="J562" s="444">
        <v>138938</v>
      </c>
      <c r="K562" s="391" t="s">
        <v>697</v>
      </c>
      <c r="L562" s="445" t="s">
        <v>8321</v>
      </c>
      <c r="M562" s="445" t="s">
        <v>8322</v>
      </c>
      <c r="N562" s="445" t="s">
        <v>8338</v>
      </c>
      <c r="O562" s="445" t="s">
        <v>8339</v>
      </c>
      <c r="P562" s="364" t="s">
        <v>8340</v>
      </c>
      <c r="Q562" s="445" t="s">
        <v>8341</v>
      </c>
      <c r="R562" s="445">
        <v>21</v>
      </c>
      <c r="S562" s="445">
        <v>1.7</v>
      </c>
      <c r="T562" s="445">
        <v>40</v>
      </c>
      <c r="U562" s="445" t="s">
        <v>8342</v>
      </c>
      <c r="V562" s="364">
        <v>100</v>
      </c>
      <c r="W562" s="364">
        <v>90</v>
      </c>
      <c r="X562" s="445" t="s">
        <v>8343</v>
      </c>
      <c r="Y562" s="364">
        <v>4</v>
      </c>
      <c r="Z562" s="364">
        <v>3</v>
      </c>
      <c r="AA562" s="364">
        <v>3</v>
      </c>
      <c r="AB562" s="364">
        <v>6</v>
      </c>
      <c r="AC562" s="364"/>
      <c r="AD562" s="445">
        <v>0.2</v>
      </c>
      <c r="AE562" s="446">
        <v>5</v>
      </c>
      <c r="AF562" s="412">
        <v>100</v>
      </c>
      <c r="AG562" s="447" t="s">
        <v>8344</v>
      </c>
      <c r="AH562" s="445" t="s">
        <v>8345</v>
      </c>
      <c r="AI562" s="365">
        <v>10</v>
      </c>
      <c r="AJ562" s="363" t="s">
        <v>8346</v>
      </c>
      <c r="AK562" s="364" t="s">
        <v>8347</v>
      </c>
      <c r="AL562" s="365">
        <v>50</v>
      </c>
      <c r="AM562" s="363" t="s">
        <v>8331</v>
      </c>
      <c r="AN562" s="364" t="s">
        <v>8348</v>
      </c>
      <c r="AO562" s="365">
        <v>20</v>
      </c>
      <c r="AP562" s="363" t="s">
        <v>8349</v>
      </c>
      <c r="AQ562" s="364" t="s">
        <v>8350</v>
      </c>
      <c r="AR562" s="365">
        <v>10</v>
      </c>
      <c r="AS562" s="363" t="s">
        <v>8351</v>
      </c>
      <c r="AT562" s="364" t="s">
        <v>8350</v>
      </c>
      <c r="AU562" s="365">
        <v>10</v>
      </c>
      <c r="AV562" s="363"/>
      <c r="AW562" s="364"/>
      <c r="AX562" s="365"/>
      <c r="AY562" s="108"/>
      <c r="AZ562" s="108"/>
      <c r="BA562" s="108"/>
      <c r="BB562" s="108"/>
      <c r="BC562" s="108"/>
    </row>
    <row r="563" spans="1:59" s="100" customFormat="1" ht="317.39999999999998" x14ac:dyDescent="0.3">
      <c r="A563" s="116">
        <v>587</v>
      </c>
      <c r="B563" s="130" t="s">
        <v>8317</v>
      </c>
      <c r="C563" s="116">
        <v>1</v>
      </c>
      <c r="D563" s="123"/>
      <c r="E563" s="122" t="s">
        <v>8352</v>
      </c>
      <c r="F563" s="130">
        <v>6162</v>
      </c>
      <c r="G563" s="122" t="s">
        <v>8353</v>
      </c>
      <c r="H563" s="364">
        <v>2003</v>
      </c>
      <c r="I563" s="122" t="s">
        <v>8354</v>
      </c>
      <c r="J563" s="444">
        <v>55917.21</v>
      </c>
      <c r="K563" s="391" t="s">
        <v>939</v>
      </c>
      <c r="L563" s="445" t="s">
        <v>8321</v>
      </c>
      <c r="M563" s="445" t="s">
        <v>8321</v>
      </c>
      <c r="N563" s="445" t="s">
        <v>8355</v>
      </c>
      <c r="O563" s="445" t="s">
        <v>8356</v>
      </c>
      <c r="P563" s="364" t="s">
        <v>8357</v>
      </c>
      <c r="Q563" s="445">
        <v>0</v>
      </c>
      <c r="R563" s="445">
        <v>0</v>
      </c>
      <c r="S563" s="445" t="s">
        <v>8326</v>
      </c>
      <c r="T563" s="445" t="s">
        <v>8327</v>
      </c>
      <c r="U563" s="445" t="s">
        <v>8327</v>
      </c>
      <c r="V563" s="364">
        <v>100</v>
      </c>
      <c r="W563" s="364">
        <v>100</v>
      </c>
      <c r="X563" s="445" t="s">
        <v>8343</v>
      </c>
      <c r="Y563" s="364">
        <v>4</v>
      </c>
      <c r="Z563" s="364">
        <v>7</v>
      </c>
      <c r="AA563" s="364">
        <v>4</v>
      </c>
      <c r="AB563" s="364">
        <v>2</v>
      </c>
      <c r="AC563" s="364"/>
      <c r="AD563" s="445">
        <v>0.2</v>
      </c>
      <c r="AE563" s="446">
        <v>5</v>
      </c>
      <c r="AF563" s="412">
        <v>100</v>
      </c>
      <c r="AG563" s="447" t="s">
        <v>8344</v>
      </c>
      <c r="AH563" s="445" t="s">
        <v>8358</v>
      </c>
      <c r="AI563" s="365">
        <v>10</v>
      </c>
      <c r="AJ563" s="363" t="s">
        <v>8329</v>
      </c>
      <c r="AK563" s="364" t="s">
        <v>8359</v>
      </c>
      <c r="AL563" s="365">
        <v>70</v>
      </c>
      <c r="AM563" s="363" t="s">
        <v>8331</v>
      </c>
      <c r="AN563" s="364" t="s">
        <v>8332</v>
      </c>
      <c r="AO563" s="365">
        <v>20</v>
      </c>
      <c r="AP563" s="363"/>
      <c r="AQ563" s="364"/>
      <c r="AR563" s="365"/>
      <c r="AS563" s="363"/>
      <c r="AT563" s="364"/>
      <c r="AU563" s="365"/>
      <c r="AV563" s="363"/>
      <c r="AW563" s="364"/>
      <c r="AX563" s="365"/>
      <c r="AY563" s="108"/>
      <c r="AZ563" s="108"/>
      <c r="BA563" s="108"/>
      <c r="BB563" s="108"/>
      <c r="BC563" s="108"/>
    </row>
    <row r="564" spans="1:59" s="100" customFormat="1" ht="409.6" x14ac:dyDescent="0.3">
      <c r="A564" s="116">
        <v>587</v>
      </c>
      <c r="B564" s="130" t="s">
        <v>8317</v>
      </c>
      <c r="C564" s="116">
        <v>1</v>
      </c>
      <c r="D564" s="123"/>
      <c r="E564" s="122" t="s">
        <v>8360</v>
      </c>
      <c r="F564" s="130">
        <v>4959</v>
      </c>
      <c r="G564" s="122" t="s">
        <v>8361</v>
      </c>
      <c r="H564" s="364">
        <v>2003</v>
      </c>
      <c r="I564" s="122" t="s">
        <v>8362</v>
      </c>
      <c r="J564" s="444">
        <v>67810.05</v>
      </c>
      <c r="K564" s="391" t="s">
        <v>939</v>
      </c>
      <c r="L564" s="445" t="s">
        <v>8363</v>
      </c>
      <c r="M564" s="445" t="s">
        <v>8364</v>
      </c>
      <c r="N564" s="445" t="s">
        <v>8365</v>
      </c>
      <c r="O564" s="445" t="s">
        <v>8366</v>
      </c>
      <c r="P564" s="364" t="s">
        <v>8367</v>
      </c>
      <c r="Q564" s="445">
        <v>0</v>
      </c>
      <c r="R564" s="445">
        <v>0</v>
      </c>
      <c r="S564" s="445" t="s">
        <v>8326</v>
      </c>
      <c r="T564" s="445" t="s">
        <v>8327</v>
      </c>
      <c r="U564" s="445" t="s">
        <v>8327</v>
      </c>
      <c r="V564" s="364">
        <v>100</v>
      </c>
      <c r="W564" s="364">
        <v>100</v>
      </c>
      <c r="X564" s="445" t="s">
        <v>8328</v>
      </c>
      <c r="Y564" s="364">
        <v>4</v>
      </c>
      <c r="Z564" s="364">
        <v>2</v>
      </c>
      <c r="AA564" s="364">
        <v>3</v>
      </c>
      <c r="AB564" s="364">
        <v>1</v>
      </c>
      <c r="AC564" s="364"/>
      <c r="AD564" s="445">
        <v>0.2</v>
      </c>
      <c r="AE564" s="446">
        <v>5</v>
      </c>
      <c r="AF564" s="412">
        <v>100</v>
      </c>
      <c r="AG564" s="447" t="s">
        <v>8344</v>
      </c>
      <c r="AH564" s="445" t="s">
        <v>8358</v>
      </c>
      <c r="AI564" s="365">
        <v>10</v>
      </c>
      <c r="AJ564" s="363" t="s">
        <v>8329</v>
      </c>
      <c r="AK564" s="364" t="s">
        <v>8368</v>
      </c>
      <c r="AL564" s="365">
        <v>40</v>
      </c>
      <c r="AM564" s="363" t="s">
        <v>8331</v>
      </c>
      <c r="AN564" s="364" t="s">
        <v>8332</v>
      </c>
      <c r="AO564" s="365">
        <v>40</v>
      </c>
      <c r="AP564" s="363"/>
      <c r="AQ564" s="364"/>
      <c r="AR564" s="365"/>
      <c r="AS564" s="363"/>
      <c r="AT564" s="364"/>
      <c r="AU564" s="365"/>
      <c r="AV564" s="363"/>
      <c r="AW564" s="364"/>
      <c r="AX564" s="365"/>
      <c r="AY564" s="108"/>
      <c r="AZ564" s="108"/>
      <c r="BA564" s="108"/>
      <c r="BB564" s="108"/>
      <c r="BC564" s="108"/>
    </row>
    <row r="565" spans="1:59" s="100" customFormat="1" ht="409.6" x14ac:dyDescent="0.3">
      <c r="A565" s="116">
        <v>587</v>
      </c>
      <c r="B565" s="130" t="s">
        <v>8317</v>
      </c>
      <c r="C565" s="116">
        <v>1</v>
      </c>
      <c r="D565" s="123"/>
      <c r="E565" s="122" t="s">
        <v>8369</v>
      </c>
      <c r="F565" s="130" t="s">
        <v>8370</v>
      </c>
      <c r="G565" s="122" t="s">
        <v>8371</v>
      </c>
      <c r="H565" s="364">
        <v>2006</v>
      </c>
      <c r="I565" s="122" t="s">
        <v>8372</v>
      </c>
      <c r="J565" s="444">
        <v>112460.36</v>
      </c>
      <c r="K565" s="391" t="s">
        <v>675</v>
      </c>
      <c r="L565" s="445" t="s">
        <v>8321</v>
      </c>
      <c r="M565" s="445" t="s">
        <v>8322</v>
      </c>
      <c r="N565" s="445" t="s">
        <v>8373</v>
      </c>
      <c r="O565" s="445" t="s">
        <v>8374</v>
      </c>
      <c r="P565" s="364" t="s">
        <v>8375</v>
      </c>
      <c r="Q565" s="445">
        <v>0</v>
      </c>
      <c r="R565" s="445">
        <v>0</v>
      </c>
      <c r="S565" s="445" t="s">
        <v>8326</v>
      </c>
      <c r="T565" s="445" t="s">
        <v>8327</v>
      </c>
      <c r="U565" s="445" t="s">
        <v>8327</v>
      </c>
      <c r="V565" s="364">
        <v>100</v>
      </c>
      <c r="W565" s="364">
        <v>100</v>
      </c>
      <c r="X565" s="445" t="s">
        <v>8328</v>
      </c>
      <c r="Y565" s="364">
        <v>4</v>
      </c>
      <c r="Z565" s="364">
        <v>3</v>
      </c>
      <c r="AA565" s="364">
        <v>3</v>
      </c>
      <c r="AB565" s="364">
        <v>3</v>
      </c>
      <c r="AC565" s="364"/>
      <c r="AD565" s="445">
        <v>0.2</v>
      </c>
      <c r="AE565" s="446">
        <v>5</v>
      </c>
      <c r="AF565" s="412">
        <v>100</v>
      </c>
      <c r="AG565" s="447" t="s">
        <v>8344</v>
      </c>
      <c r="AH565" s="445" t="s">
        <v>8376</v>
      </c>
      <c r="AI565" s="365">
        <v>80</v>
      </c>
      <c r="AJ565" s="363" t="s">
        <v>8331</v>
      </c>
      <c r="AK565" s="364"/>
      <c r="AL565" s="365">
        <v>20</v>
      </c>
      <c r="AM565" s="363"/>
      <c r="AN565" s="364"/>
      <c r="AO565" s="365"/>
      <c r="AP565" s="363"/>
      <c r="AQ565" s="364"/>
      <c r="AR565" s="365"/>
      <c r="AS565" s="363"/>
      <c r="AT565" s="364"/>
      <c r="AU565" s="365"/>
      <c r="AV565" s="363"/>
      <c r="AW565" s="364"/>
      <c r="AX565" s="365"/>
      <c r="AY565" s="108"/>
      <c r="AZ565" s="108"/>
      <c r="BA565" s="108"/>
      <c r="BB565" s="108"/>
      <c r="BC565" s="108"/>
    </row>
    <row r="566" spans="1:59" s="100" customFormat="1" ht="372.6" x14ac:dyDescent="0.3">
      <c r="A566" s="116">
        <v>587</v>
      </c>
      <c r="B566" s="130" t="s">
        <v>8317</v>
      </c>
      <c r="C566" s="116">
        <v>1</v>
      </c>
      <c r="D566" s="123"/>
      <c r="E566" s="122" t="s">
        <v>8377</v>
      </c>
      <c r="F566" s="130">
        <v>31012</v>
      </c>
      <c r="G566" s="122" t="s">
        <v>8378</v>
      </c>
      <c r="H566" s="364">
        <v>2005</v>
      </c>
      <c r="I566" s="122" t="s">
        <v>8379</v>
      </c>
      <c r="J566" s="444">
        <v>59282.64</v>
      </c>
      <c r="K566" s="391" t="s">
        <v>675</v>
      </c>
      <c r="L566" s="445" t="s">
        <v>8380</v>
      </c>
      <c r="M566" s="445" t="s">
        <v>8381</v>
      </c>
      <c r="N566" s="445" t="s">
        <v>8382</v>
      </c>
      <c r="O566" s="445" t="s">
        <v>8383</v>
      </c>
      <c r="P566" s="364">
        <v>6018</v>
      </c>
      <c r="Q566" s="445">
        <v>0</v>
      </c>
      <c r="R566" s="445">
        <v>0</v>
      </c>
      <c r="S566" s="445" t="s">
        <v>8326</v>
      </c>
      <c r="T566" s="445" t="s">
        <v>8327</v>
      </c>
      <c r="U566" s="445" t="s">
        <v>8327</v>
      </c>
      <c r="V566" s="364">
        <v>100</v>
      </c>
      <c r="W566" s="364">
        <v>100</v>
      </c>
      <c r="X566" s="445" t="s">
        <v>8328</v>
      </c>
      <c r="Y566" s="364">
        <v>4</v>
      </c>
      <c r="Z566" s="364">
        <v>2</v>
      </c>
      <c r="AA566" s="364">
        <v>3</v>
      </c>
      <c r="AB566" s="364">
        <v>4</v>
      </c>
      <c r="AC566" s="364"/>
      <c r="AD566" s="445">
        <v>0.2</v>
      </c>
      <c r="AE566" s="446">
        <v>5</v>
      </c>
      <c r="AF566" s="412">
        <v>100</v>
      </c>
      <c r="AG566" s="447" t="s">
        <v>8344</v>
      </c>
      <c r="AH566" s="445" t="s">
        <v>8358</v>
      </c>
      <c r="AI566" s="365">
        <v>20</v>
      </c>
      <c r="AJ566" s="363" t="s">
        <v>8329</v>
      </c>
      <c r="AK566" s="364" t="s">
        <v>8384</v>
      </c>
      <c r="AL566" s="365">
        <v>10</v>
      </c>
      <c r="AM566" s="363" t="s">
        <v>8331</v>
      </c>
      <c r="AN566" s="364" t="s">
        <v>8385</v>
      </c>
      <c r="AO566" s="365">
        <v>70</v>
      </c>
      <c r="AP566" s="363"/>
      <c r="AQ566" s="364"/>
      <c r="AR566" s="365"/>
      <c r="AS566" s="363"/>
      <c r="AT566" s="364"/>
      <c r="AU566" s="365"/>
      <c r="AV566" s="363"/>
      <c r="AW566" s="364"/>
      <c r="AX566" s="365"/>
      <c r="AY566" s="108"/>
      <c r="AZ566" s="108"/>
      <c r="BA566" s="108"/>
      <c r="BB566" s="108"/>
      <c r="BC566" s="108"/>
    </row>
    <row r="567" spans="1:59" s="100" customFormat="1" ht="386.4" x14ac:dyDescent="0.3">
      <c r="A567" s="116">
        <v>600</v>
      </c>
      <c r="B567" s="130" t="s">
        <v>8386</v>
      </c>
      <c r="C567" s="116">
        <v>3</v>
      </c>
      <c r="D567" s="123"/>
      <c r="E567" s="122" t="s">
        <v>8387</v>
      </c>
      <c r="F567" s="130">
        <v>21696</v>
      </c>
      <c r="G567" s="122" t="s">
        <v>8388</v>
      </c>
      <c r="H567" s="364">
        <v>2004</v>
      </c>
      <c r="I567" s="122" t="s">
        <v>8389</v>
      </c>
      <c r="J567" s="444">
        <v>139934.76999999999</v>
      </c>
      <c r="K567" s="391" t="s">
        <v>675</v>
      </c>
      <c r="L567" s="445" t="s">
        <v>8390</v>
      </c>
      <c r="M567" s="445" t="s">
        <v>8391</v>
      </c>
      <c r="N567" s="445" t="s">
        <v>8392</v>
      </c>
      <c r="O567" s="445" t="s">
        <v>8393</v>
      </c>
      <c r="P567" s="364">
        <v>5647</v>
      </c>
      <c r="Q567" s="445">
        <v>76</v>
      </c>
      <c r="R567" s="445">
        <v>23.46</v>
      </c>
      <c r="S567" s="445">
        <v>27.37</v>
      </c>
      <c r="T567" s="445">
        <v>26</v>
      </c>
      <c r="U567" s="445">
        <v>76.819999999999993</v>
      </c>
      <c r="V567" s="364">
        <v>28</v>
      </c>
      <c r="W567" s="364">
        <v>100</v>
      </c>
      <c r="X567" s="445" t="s">
        <v>8394</v>
      </c>
      <c r="Y567" s="364"/>
      <c r="Z567" s="364"/>
      <c r="AA567" s="364"/>
      <c r="AB567" s="364">
        <v>28</v>
      </c>
      <c r="AC567" s="364"/>
      <c r="AD567" s="445"/>
      <c r="AE567" s="446"/>
      <c r="AF567" s="412">
        <v>28</v>
      </c>
      <c r="AG567" s="447" t="s">
        <v>8395</v>
      </c>
      <c r="AH567" s="445" t="s">
        <v>8396</v>
      </c>
      <c r="AI567" s="365">
        <v>28</v>
      </c>
      <c r="AJ567" s="363"/>
      <c r="AK567" s="364"/>
      <c r="AL567" s="365"/>
      <c r="AM567" s="363"/>
      <c r="AN567" s="364"/>
      <c r="AO567" s="365"/>
      <c r="AP567" s="363"/>
      <c r="AQ567" s="364"/>
      <c r="AR567" s="365"/>
      <c r="AS567" s="363"/>
      <c r="AT567" s="364"/>
      <c r="AU567" s="365"/>
      <c r="AV567" s="363"/>
      <c r="AW567" s="364"/>
      <c r="AX567" s="365"/>
      <c r="AY567" s="108"/>
      <c r="AZ567" s="108"/>
      <c r="BA567" s="108"/>
      <c r="BB567" s="108"/>
      <c r="BC567" s="108"/>
    </row>
    <row r="568" spans="1:59" s="837" customFormat="1" ht="36" customHeight="1" x14ac:dyDescent="0.25">
      <c r="A568" s="823">
        <v>618</v>
      </c>
      <c r="B568" s="823" t="s">
        <v>3844</v>
      </c>
      <c r="C568" s="1057">
        <v>12</v>
      </c>
      <c r="D568" s="1090" t="s">
        <v>3845</v>
      </c>
      <c r="E568" s="1090" t="s">
        <v>3846</v>
      </c>
      <c r="F568" s="1090" t="s">
        <v>3847</v>
      </c>
      <c r="G568" s="1090" t="s">
        <v>3848</v>
      </c>
      <c r="H568" s="1090">
        <v>2004</v>
      </c>
      <c r="I568" s="844" t="s">
        <v>3849</v>
      </c>
      <c r="J568" s="1091">
        <v>41396.949999999997</v>
      </c>
      <c r="K568" s="839" t="s">
        <v>675</v>
      </c>
      <c r="L568" s="844" t="s">
        <v>3850</v>
      </c>
      <c r="M568" s="844" t="s">
        <v>3851</v>
      </c>
      <c r="N568" s="844" t="s">
        <v>3852</v>
      </c>
      <c r="O568" s="844" t="s">
        <v>3853</v>
      </c>
      <c r="P568" s="668" t="s">
        <v>3854</v>
      </c>
      <c r="Q568" s="1092">
        <f>+R568+S568+T568</f>
        <v>29.953918821839082</v>
      </c>
      <c r="R568" s="1092">
        <v>0</v>
      </c>
      <c r="S568" s="1092">
        <v>2.9739188218390806</v>
      </c>
      <c r="T568" s="1092">
        <v>26.98</v>
      </c>
      <c r="U568" s="1092">
        <f>+R568+S568+T568</f>
        <v>29.953918821839082</v>
      </c>
      <c r="V568" s="1093">
        <v>83</v>
      </c>
      <c r="W568" s="1094">
        <v>100</v>
      </c>
      <c r="X568" s="448" t="s">
        <v>3855</v>
      </c>
      <c r="Y568" s="838">
        <v>4</v>
      </c>
      <c r="Z568" s="838">
        <v>9</v>
      </c>
      <c r="AA568" s="838">
        <v>2</v>
      </c>
      <c r="AB568" s="838">
        <v>32</v>
      </c>
      <c r="AC568" s="838" t="s">
        <v>3856</v>
      </c>
      <c r="AD568" s="859">
        <v>0</v>
      </c>
      <c r="AE568" s="1095">
        <v>5</v>
      </c>
      <c r="AF568" s="844">
        <f>+AI568+AL568+AO568+AR568+AU568+AX568</f>
        <v>95</v>
      </c>
      <c r="AG568" s="1090" t="s">
        <v>3857</v>
      </c>
      <c r="AH568" s="1090" t="s">
        <v>3858</v>
      </c>
      <c r="AI568" s="1090">
        <v>75</v>
      </c>
      <c r="AJ568" s="1090" t="s">
        <v>3859</v>
      </c>
      <c r="AK568" s="1090" t="s">
        <v>3860</v>
      </c>
      <c r="AL568" s="1090">
        <v>20</v>
      </c>
      <c r="AM568" s="1090"/>
      <c r="AN568" s="1090"/>
      <c r="AO568" s="1090"/>
      <c r="AP568" s="1090"/>
      <c r="AQ568" s="1090"/>
      <c r="AR568" s="1090"/>
      <c r="AS568" s="1090"/>
      <c r="AT568" s="1090"/>
      <c r="AU568" s="1090"/>
      <c r="AV568" s="1090"/>
      <c r="AW568" s="838"/>
      <c r="AX568" s="840"/>
      <c r="AY568" s="836"/>
      <c r="AZ568" s="836"/>
      <c r="BA568" s="836"/>
      <c r="BB568" s="836"/>
      <c r="BC568" s="836"/>
      <c r="BD568" s="836"/>
      <c r="BE568" s="836"/>
      <c r="BF568" s="836"/>
      <c r="BG568" s="836"/>
    </row>
    <row r="569" spans="1:59" s="837" customFormat="1" ht="36" customHeight="1" x14ac:dyDescent="0.25">
      <c r="A569" s="823">
        <v>618</v>
      </c>
      <c r="B569" s="823" t="s">
        <v>3844</v>
      </c>
      <c r="C569" s="1057">
        <v>2</v>
      </c>
      <c r="D569" s="1090" t="s">
        <v>3861</v>
      </c>
      <c r="E569" s="1090" t="s">
        <v>3862</v>
      </c>
      <c r="F569" s="1096" t="s">
        <v>3863</v>
      </c>
      <c r="G569" s="1090" t="s">
        <v>3864</v>
      </c>
      <c r="H569" s="1090">
        <v>2002</v>
      </c>
      <c r="I569" s="1090" t="s">
        <v>3865</v>
      </c>
      <c r="J569" s="1091">
        <v>22796.28</v>
      </c>
      <c r="K569" s="839" t="s">
        <v>939</v>
      </c>
      <c r="L569" s="1090" t="s">
        <v>3866</v>
      </c>
      <c r="M569" s="1090" t="s">
        <v>3867</v>
      </c>
      <c r="N569" s="1090" t="s">
        <v>3868</v>
      </c>
      <c r="O569" s="1090" t="s">
        <v>3869</v>
      </c>
      <c r="P569" s="668" t="s">
        <v>3870</v>
      </c>
      <c r="Q569" s="1092">
        <f t="shared" ref="Q569:Q575" si="18">+R569+S569+T569</f>
        <v>28.61766379310345</v>
      </c>
      <c r="R569" s="1092">
        <v>0</v>
      </c>
      <c r="S569" s="1092">
        <v>1.6376637931034488</v>
      </c>
      <c r="T569" s="1092">
        <v>26.98</v>
      </c>
      <c r="U569" s="1092">
        <f t="shared" ref="U569:U575" si="19">+R569+S569+T569</f>
        <v>28.61766379310345</v>
      </c>
      <c r="V569" s="1093">
        <v>70</v>
      </c>
      <c r="W569" s="1094">
        <v>100</v>
      </c>
      <c r="X569" s="448" t="s">
        <v>3855</v>
      </c>
      <c r="Y569" s="838">
        <v>6</v>
      </c>
      <c r="Z569" s="838">
        <v>1</v>
      </c>
      <c r="AA569" s="838">
        <v>1</v>
      </c>
      <c r="AB569" s="838">
        <v>23</v>
      </c>
      <c r="AC569" s="838" t="s">
        <v>3871</v>
      </c>
      <c r="AD569" s="859">
        <v>0</v>
      </c>
      <c r="AE569" s="1095">
        <v>2</v>
      </c>
      <c r="AF569" s="844">
        <f t="shared" ref="AF569:AF575" si="20">+AI569+AL569+AO569+AR569+AU569+AX569</f>
        <v>70</v>
      </c>
      <c r="AG569" s="1090" t="s">
        <v>3861</v>
      </c>
      <c r="AH569" s="821" t="s">
        <v>3872</v>
      </c>
      <c r="AI569" s="821">
        <v>50</v>
      </c>
      <c r="AJ569" s="1090" t="s">
        <v>3873</v>
      </c>
      <c r="AK569" s="1090" t="s">
        <v>3874</v>
      </c>
      <c r="AL569" s="1090">
        <v>20</v>
      </c>
      <c r="AM569" s="1090"/>
      <c r="AN569" s="1090"/>
      <c r="AO569" s="1090"/>
      <c r="AP569" s="1090"/>
      <c r="AQ569" s="1090"/>
      <c r="AR569" s="1090"/>
      <c r="AS569" s="1090"/>
      <c r="AT569" s="1090"/>
      <c r="AU569" s="1090"/>
      <c r="AV569" s="1090"/>
      <c r="AW569" s="838"/>
      <c r="AX569" s="840"/>
      <c r="AY569" s="836"/>
      <c r="AZ569" s="836"/>
      <c r="BA569" s="836"/>
      <c r="BB569" s="836"/>
      <c r="BC569" s="836"/>
      <c r="BD569" s="836"/>
      <c r="BE569" s="836"/>
      <c r="BF569" s="836"/>
      <c r="BG569" s="836"/>
    </row>
    <row r="570" spans="1:59" s="837" customFormat="1" ht="36" customHeight="1" x14ac:dyDescent="0.25">
      <c r="A570" s="823">
        <v>618</v>
      </c>
      <c r="B570" s="823" t="s">
        <v>3844</v>
      </c>
      <c r="C570" s="1057">
        <v>13</v>
      </c>
      <c r="D570" s="1090" t="s">
        <v>3875</v>
      </c>
      <c r="E570" s="1090" t="s">
        <v>3876</v>
      </c>
      <c r="F570" s="1096">
        <v>8056</v>
      </c>
      <c r="G570" s="1090" t="s">
        <v>3877</v>
      </c>
      <c r="H570" s="1090">
        <v>2003</v>
      </c>
      <c r="I570" s="1090" t="s">
        <v>3878</v>
      </c>
      <c r="J570" s="1091">
        <v>5019.43</v>
      </c>
      <c r="K570" s="839" t="s">
        <v>939</v>
      </c>
      <c r="L570" s="1090" t="s">
        <v>3879</v>
      </c>
      <c r="M570" s="1090" t="s">
        <v>3880</v>
      </c>
      <c r="N570" s="1090" t="s">
        <v>3881</v>
      </c>
      <c r="O570" s="1090" t="s">
        <v>3882</v>
      </c>
      <c r="P570" s="668" t="s">
        <v>3883</v>
      </c>
      <c r="Q570" s="1092">
        <f t="shared" si="18"/>
        <v>27.340591235632186</v>
      </c>
      <c r="R570" s="1092">
        <v>0</v>
      </c>
      <c r="S570" s="1092">
        <v>0.36059123563218393</v>
      </c>
      <c r="T570" s="1092">
        <v>26.98</v>
      </c>
      <c r="U570" s="1092">
        <f t="shared" si="19"/>
        <v>27.340591235632186</v>
      </c>
      <c r="V570" s="1093">
        <v>100</v>
      </c>
      <c r="W570" s="1094">
        <v>100</v>
      </c>
      <c r="X570" s="449" t="s">
        <v>3855</v>
      </c>
      <c r="Y570" s="838">
        <v>6</v>
      </c>
      <c r="Z570" s="838">
        <v>1</v>
      </c>
      <c r="AA570" s="838">
        <v>5</v>
      </c>
      <c r="AB570" s="838">
        <v>24</v>
      </c>
      <c r="AC570" s="838" t="s">
        <v>3884</v>
      </c>
      <c r="AD570" s="859">
        <v>0</v>
      </c>
      <c r="AE570" s="1095">
        <v>2</v>
      </c>
      <c r="AF570" s="844">
        <f t="shared" si="20"/>
        <v>100</v>
      </c>
      <c r="AG570" s="1090" t="s">
        <v>3875</v>
      </c>
      <c r="AH570" s="1090" t="s">
        <v>3885</v>
      </c>
      <c r="AI570" s="1090">
        <v>80</v>
      </c>
      <c r="AJ570" s="1090" t="s">
        <v>3886</v>
      </c>
      <c r="AK570" s="1090" t="s">
        <v>3887</v>
      </c>
      <c r="AL570" s="1090">
        <v>10</v>
      </c>
      <c r="AM570" s="1090" t="s">
        <v>3888</v>
      </c>
      <c r="AN570" s="1090" t="s">
        <v>3889</v>
      </c>
      <c r="AO570" s="1090">
        <v>10</v>
      </c>
      <c r="AP570" s="1090"/>
      <c r="AQ570" s="1090"/>
      <c r="AR570" s="1090"/>
      <c r="AS570" s="1090"/>
      <c r="AT570" s="1090"/>
      <c r="AU570" s="1090"/>
      <c r="AV570" s="1090"/>
      <c r="AW570" s="838"/>
      <c r="AX570" s="840"/>
      <c r="AY570" s="836"/>
      <c r="AZ570" s="836"/>
      <c r="BA570" s="836"/>
      <c r="BB570" s="836"/>
      <c r="BC570" s="836"/>
      <c r="BD570" s="836"/>
      <c r="BE570" s="836"/>
      <c r="BF570" s="836"/>
      <c r="BG570" s="836"/>
    </row>
    <row r="571" spans="1:59" s="837" customFormat="1" ht="36" customHeight="1" x14ac:dyDescent="0.25">
      <c r="A571" s="823">
        <v>618</v>
      </c>
      <c r="B571" s="823" t="s">
        <v>3844</v>
      </c>
      <c r="C571" s="1057">
        <v>4</v>
      </c>
      <c r="D571" s="1090" t="s">
        <v>3890</v>
      </c>
      <c r="E571" s="1090" t="s">
        <v>3891</v>
      </c>
      <c r="F571" s="1096">
        <v>18462</v>
      </c>
      <c r="G571" s="1090" t="s">
        <v>3892</v>
      </c>
      <c r="H571" s="1090">
        <v>2002</v>
      </c>
      <c r="I571" s="1090" t="s">
        <v>3893</v>
      </c>
      <c r="J571" s="1091">
        <v>47903.15</v>
      </c>
      <c r="K571" s="839" t="s">
        <v>939</v>
      </c>
      <c r="L571" s="1090" t="s">
        <v>3894</v>
      </c>
      <c r="M571" s="1090" t="s">
        <v>3895</v>
      </c>
      <c r="N571" s="1090" t="s">
        <v>3896</v>
      </c>
      <c r="O571" s="1090" t="s">
        <v>3897</v>
      </c>
      <c r="P571" s="668" t="s">
        <v>3898</v>
      </c>
      <c r="Q571" s="1092">
        <f t="shared" si="18"/>
        <v>30.421318247126436</v>
      </c>
      <c r="R571" s="1092">
        <v>0</v>
      </c>
      <c r="S571" s="1092">
        <v>3.4413182471264365</v>
      </c>
      <c r="T571" s="1092">
        <v>26.98</v>
      </c>
      <c r="U571" s="1092">
        <f t="shared" si="19"/>
        <v>30.421318247126436</v>
      </c>
      <c r="V571" s="1093">
        <v>40</v>
      </c>
      <c r="W571" s="1094">
        <v>100</v>
      </c>
      <c r="X571" s="449" t="s">
        <v>3855</v>
      </c>
      <c r="Y571" s="838">
        <v>6</v>
      </c>
      <c r="Z571" s="838">
        <v>4</v>
      </c>
      <c r="AA571" s="838">
        <v>3</v>
      </c>
      <c r="AB571" s="838">
        <v>60</v>
      </c>
      <c r="AC571" s="838" t="s">
        <v>3899</v>
      </c>
      <c r="AD571" s="859">
        <v>0</v>
      </c>
      <c r="AE571" s="1095">
        <v>5</v>
      </c>
      <c r="AF571" s="844">
        <f t="shared" si="20"/>
        <v>40</v>
      </c>
      <c r="AG571" s="1090" t="s">
        <v>3890</v>
      </c>
      <c r="AH571" s="1090" t="s">
        <v>3900</v>
      </c>
      <c r="AI571" s="1090">
        <v>40</v>
      </c>
      <c r="AJ571" s="1090"/>
      <c r="AK571" s="1090"/>
      <c r="AL571" s="1090"/>
      <c r="AM571" s="1090"/>
      <c r="AN571" s="1090"/>
      <c r="AO571" s="1090"/>
      <c r="AP571" s="1090"/>
      <c r="AQ571" s="1090"/>
      <c r="AR571" s="1090"/>
      <c r="AS571" s="1090"/>
      <c r="AT571" s="1090"/>
      <c r="AU571" s="1090"/>
      <c r="AV571" s="1090"/>
      <c r="AW571" s="838"/>
      <c r="AX571" s="840"/>
      <c r="AY571" s="836"/>
      <c r="AZ571" s="836"/>
      <c r="BA571" s="836"/>
      <c r="BB571" s="836"/>
      <c r="BC571" s="836"/>
      <c r="BD571" s="836"/>
      <c r="BE571" s="836"/>
      <c r="BF571" s="836"/>
      <c r="BG571" s="836"/>
    </row>
    <row r="572" spans="1:59" s="837" customFormat="1" ht="36" customHeight="1" x14ac:dyDescent="0.25">
      <c r="A572" s="823">
        <v>618</v>
      </c>
      <c r="B572" s="823" t="s">
        <v>3844</v>
      </c>
      <c r="C572" s="1057">
        <v>12</v>
      </c>
      <c r="D572" s="1090" t="s">
        <v>3845</v>
      </c>
      <c r="E572" s="1090" t="s">
        <v>3901</v>
      </c>
      <c r="F572" s="1096">
        <v>17549</v>
      </c>
      <c r="G572" s="1090" t="s">
        <v>3902</v>
      </c>
      <c r="H572" s="1057" t="s">
        <v>3903</v>
      </c>
      <c r="I572" s="1090" t="s">
        <v>3904</v>
      </c>
      <c r="J572" s="1091">
        <v>45621.75</v>
      </c>
      <c r="K572" s="839" t="s">
        <v>939</v>
      </c>
      <c r="L572" s="844" t="s">
        <v>3905</v>
      </c>
      <c r="M572" s="844" t="s">
        <v>3906</v>
      </c>
      <c r="N572" s="844" t="s">
        <v>3907</v>
      </c>
      <c r="O572" s="844" t="s">
        <v>3908</v>
      </c>
      <c r="P572" s="668" t="s">
        <v>3909</v>
      </c>
      <c r="Q572" s="1092">
        <f t="shared" si="18"/>
        <v>30.257424568965519</v>
      </c>
      <c r="R572" s="1092">
        <v>0</v>
      </c>
      <c r="S572" s="1092">
        <v>3.2774245689655173</v>
      </c>
      <c r="T572" s="1092">
        <v>26.98</v>
      </c>
      <c r="U572" s="1092">
        <f t="shared" si="19"/>
        <v>30.257424568965519</v>
      </c>
      <c r="V572" s="1093">
        <v>42</v>
      </c>
      <c r="W572" s="1094">
        <v>100</v>
      </c>
      <c r="X572" s="449" t="s">
        <v>3855</v>
      </c>
      <c r="Y572" s="838">
        <v>6</v>
      </c>
      <c r="Z572" s="838">
        <v>1</v>
      </c>
      <c r="AA572" s="838">
        <v>6</v>
      </c>
      <c r="AB572" s="838">
        <v>19</v>
      </c>
      <c r="AC572" s="838" t="s">
        <v>3910</v>
      </c>
      <c r="AD572" s="859">
        <v>17.38</v>
      </c>
      <c r="AE572" s="1095">
        <v>5</v>
      </c>
      <c r="AF572" s="844">
        <f t="shared" si="20"/>
        <v>30</v>
      </c>
      <c r="AG572" s="1090" t="s">
        <v>3857</v>
      </c>
      <c r="AH572" s="1090" t="s">
        <v>3858</v>
      </c>
      <c r="AI572" s="1090">
        <v>20</v>
      </c>
      <c r="AJ572" s="1090" t="s">
        <v>3859</v>
      </c>
      <c r="AK572" s="1090" t="s">
        <v>3860</v>
      </c>
      <c r="AL572" s="1090">
        <v>10</v>
      </c>
      <c r="AM572" s="844"/>
      <c r="AN572" s="1090"/>
      <c r="AO572" s="1090"/>
      <c r="AP572" s="844"/>
      <c r="AQ572" s="1090"/>
      <c r="AR572" s="1090"/>
      <c r="AS572" s="844"/>
      <c r="AT572" s="1090"/>
      <c r="AU572" s="1090"/>
      <c r="AV572" s="1090"/>
      <c r="AW572" s="838"/>
      <c r="AX572" s="840"/>
      <c r="AY572" s="836"/>
      <c r="AZ572" s="836"/>
      <c r="BA572" s="836"/>
      <c r="BB572" s="836"/>
      <c r="BC572" s="836"/>
      <c r="BD572" s="836"/>
      <c r="BE572" s="836"/>
      <c r="BF572" s="836"/>
      <c r="BG572" s="836"/>
    </row>
    <row r="573" spans="1:59" s="837" customFormat="1" ht="36" customHeight="1" x14ac:dyDescent="0.25">
      <c r="A573" s="823">
        <v>618</v>
      </c>
      <c r="B573" s="823" t="s">
        <v>3844</v>
      </c>
      <c r="C573" s="1097">
        <v>15</v>
      </c>
      <c r="D573" s="1098" t="s">
        <v>3911</v>
      </c>
      <c r="E573" s="1090" t="s">
        <v>3912</v>
      </c>
      <c r="F573" s="1096" t="s">
        <v>3913</v>
      </c>
      <c r="G573" s="1090" t="s">
        <v>3914</v>
      </c>
      <c r="H573" s="1057">
        <v>2003</v>
      </c>
      <c r="I573" s="1090" t="s">
        <v>3915</v>
      </c>
      <c r="J573" s="1091">
        <v>39232.78</v>
      </c>
      <c r="K573" s="839" t="s">
        <v>939</v>
      </c>
      <c r="L573" s="1090" t="s">
        <v>3916</v>
      </c>
      <c r="M573" s="1090" t="s">
        <v>3917</v>
      </c>
      <c r="N573" s="1090" t="s">
        <v>3918</v>
      </c>
      <c r="O573" s="1090" t="s">
        <v>3919</v>
      </c>
      <c r="P573" s="668" t="s">
        <v>3920</v>
      </c>
      <c r="Q573" s="1092">
        <f t="shared" si="18"/>
        <v>29.798446839080462</v>
      </c>
      <c r="R573" s="1092">
        <v>0</v>
      </c>
      <c r="S573" s="1092">
        <v>2.81844683908046</v>
      </c>
      <c r="T573" s="1092">
        <v>26.98</v>
      </c>
      <c r="U573" s="1092">
        <f t="shared" si="19"/>
        <v>29.798446839080462</v>
      </c>
      <c r="V573" s="1093">
        <v>78</v>
      </c>
      <c r="W573" s="1094">
        <v>100</v>
      </c>
      <c r="X573" s="448" t="s">
        <v>3855</v>
      </c>
      <c r="Y573" s="838">
        <v>6</v>
      </c>
      <c r="Z573" s="838">
        <v>1</v>
      </c>
      <c r="AA573" s="838">
        <v>3</v>
      </c>
      <c r="AB573" s="838">
        <v>57</v>
      </c>
      <c r="AC573" s="838" t="s">
        <v>3921</v>
      </c>
      <c r="AD573" s="859">
        <v>15.71</v>
      </c>
      <c r="AE573" s="1095">
        <v>5</v>
      </c>
      <c r="AF573" s="844">
        <f t="shared" si="20"/>
        <v>20</v>
      </c>
      <c r="AG573" s="1090" t="s">
        <v>3911</v>
      </c>
      <c r="AH573" s="1090" t="s">
        <v>3922</v>
      </c>
      <c r="AI573" s="1090">
        <v>0</v>
      </c>
      <c r="AJ573" s="1090"/>
      <c r="AK573" s="1090"/>
      <c r="AL573" s="1090"/>
      <c r="AM573" s="1090" t="s">
        <v>3923</v>
      </c>
      <c r="AN573" s="1090" t="s">
        <v>3924</v>
      </c>
      <c r="AO573" s="1090">
        <v>0</v>
      </c>
      <c r="AP573" s="1090" t="s">
        <v>3925</v>
      </c>
      <c r="AQ573" s="1090" t="s">
        <v>3926</v>
      </c>
      <c r="AR573" s="1090">
        <v>0</v>
      </c>
      <c r="AS573" s="1090" t="s">
        <v>3927</v>
      </c>
      <c r="AT573" s="1090" t="s">
        <v>3922</v>
      </c>
      <c r="AU573" s="1090">
        <v>0</v>
      </c>
      <c r="AV573" s="78" t="s">
        <v>3928</v>
      </c>
      <c r="AW573" s="942" t="s">
        <v>3929</v>
      </c>
      <c r="AX573" s="840">
        <v>20</v>
      </c>
      <c r="AY573" s="836"/>
      <c r="AZ573" s="836"/>
      <c r="BA573" s="836"/>
      <c r="BB573" s="836"/>
      <c r="BC573" s="836"/>
      <c r="BD573" s="836"/>
      <c r="BE573" s="836"/>
      <c r="BF573" s="836"/>
      <c r="BG573" s="836"/>
    </row>
    <row r="574" spans="1:59" s="920" customFormat="1" ht="36" customHeight="1" x14ac:dyDescent="0.25">
      <c r="A574" s="823">
        <v>618</v>
      </c>
      <c r="B574" s="823" t="s">
        <v>3844</v>
      </c>
      <c r="C574" s="1097">
        <v>15</v>
      </c>
      <c r="D574" s="1098" t="s">
        <v>3911</v>
      </c>
      <c r="E574" s="1090" t="s">
        <v>3912</v>
      </c>
      <c r="F574" s="1096" t="s">
        <v>3913</v>
      </c>
      <c r="G574" s="1090" t="s">
        <v>3930</v>
      </c>
      <c r="H574" s="1057" t="s">
        <v>3931</v>
      </c>
      <c r="I574" s="1092" t="s">
        <v>3932</v>
      </c>
      <c r="J574" s="1091">
        <v>26478.71</v>
      </c>
      <c r="K574" s="1099" t="s">
        <v>656</v>
      </c>
      <c r="L574" s="1090" t="s">
        <v>3916</v>
      </c>
      <c r="M574" s="1090" t="s">
        <v>3917</v>
      </c>
      <c r="N574" s="1090" t="s">
        <v>3933</v>
      </c>
      <c r="O574" s="1090" t="s">
        <v>3934</v>
      </c>
      <c r="P574" s="668" t="s">
        <v>3935</v>
      </c>
      <c r="Q574" s="1092">
        <f t="shared" si="18"/>
        <v>28.93</v>
      </c>
      <c r="R574" s="1092">
        <v>0</v>
      </c>
      <c r="S574" s="1092">
        <v>1.95</v>
      </c>
      <c r="T574" s="1092">
        <v>26.98</v>
      </c>
      <c r="U574" s="1092">
        <f t="shared" si="19"/>
        <v>28.93</v>
      </c>
      <c r="V574" s="1093">
        <v>75</v>
      </c>
      <c r="W574" s="1094">
        <v>100</v>
      </c>
      <c r="X574" s="448" t="s">
        <v>3855</v>
      </c>
      <c r="Y574" s="838">
        <v>6</v>
      </c>
      <c r="Z574" s="838">
        <v>4</v>
      </c>
      <c r="AA574" s="838">
        <v>8</v>
      </c>
      <c r="AB574" s="838">
        <v>25</v>
      </c>
      <c r="AC574" s="838" t="s">
        <v>3936</v>
      </c>
      <c r="AD574" s="859">
        <v>15.71</v>
      </c>
      <c r="AE574" s="1095">
        <v>5</v>
      </c>
      <c r="AF574" s="844">
        <f t="shared" si="20"/>
        <v>60</v>
      </c>
      <c r="AG574" s="1090" t="s">
        <v>3911</v>
      </c>
      <c r="AH574" s="1090" t="s">
        <v>3922</v>
      </c>
      <c r="AI574" s="1090">
        <v>0</v>
      </c>
      <c r="AJ574" s="1090"/>
      <c r="AK574" s="1090"/>
      <c r="AL574" s="1090"/>
      <c r="AM574" s="1090" t="s">
        <v>3923</v>
      </c>
      <c r="AN574" s="1090" t="s">
        <v>3924</v>
      </c>
      <c r="AO574" s="1090">
        <v>0</v>
      </c>
      <c r="AP574" s="1090" t="s">
        <v>3925</v>
      </c>
      <c r="AQ574" s="1090" t="s">
        <v>3926</v>
      </c>
      <c r="AR574" s="1090">
        <v>0</v>
      </c>
      <c r="AS574" s="1090" t="s">
        <v>3927</v>
      </c>
      <c r="AT574" s="1090" t="s">
        <v>3922</v>
      </c>
      <c r="AU574" s="1090">
        <v>0</v>
      </c>
      <c r="AV574" s="78" t="s">
        <v>3928</v>
      </c>
      <c r="AW574" s="942" t="s">
        <v>3929</v>
      </c>
      <c r="AX574" s="840">
        <v>60</v>
      </c>
      <c r="AY574" s="919"/>
      <c r="AZ574" s="919"/>
      <c r="BA574" s="919"/>
      <c r="BB574" s="919"/>
      <c r="BC574" s="919"/>
      <c r="BD574" s="919"/>
      <c r="BE574" s="919"/>
      <c r="BF574" s="919"/>
      <c r="BG574" s="919"/>
    </row>
    <row r="575" spans="1:59" s="920" customFormat="1" ht="36" customHeight="1" x14ac:dyDescent="0.25">
      <c r="A575" s="823">
        <v>618</v>
      </c>
      <c r="B575" s="823" t="s">
        <v>3844</v>
      </c>
      <c r="C575" s="1097">
        <v>15</v>
      </c>
      <c r="D575" s="1098" t="s">
        <v>3911</v>
      </c>
      <c r="E575" s="1090" t="s">
        <v>3912</v>
      </c>
      <c r="F575" s="1096" t="s">
        <v>3913</v>
      </c>
      <c r="G575" s="1090" t="s">
        <v>3937</v>
      </c>
      <c r="H575" s="1090">
        <v>2004</v>
      </c>
      <c r="I575" s="1092" t="s">
        <v>3938</v>
      </c>
      <c r="J575" s="1100">
        <v>20247.099999999999</v>
      </c>
      <c r="K575" s="1099" t="s">
        <v>675</v>
      </c>
      <c r="L575" s="844" t="s">
        <v>3916</v>
      </c>
      <c r="M575" s="844" t="s">
        <v>3939</v>
      </c>
      <c r="N575" s="844" t="s">
        <v>3940</v>
      </c>
      <c r="O575" s="844" t="s">
        <v>3941</v>
      </c>
      <c r="P575" s="668" t="s">
        <v>3942</v>
      </c>
      <c r="Q575" s="1092">
        <f t="shared" si="18"/>
        <v>28.434533045977012</v>
      </c>
      <c r="R575" s="1092">
        <v>0</v>
      </c>
      <c r="S575" s="1092">
        <v>1.4545330459770114</v>
      </c>
      <c r="T575" s="1092">
        <v>26.98</v>
      </c>
      <c r="U575" s="1092">
        <f t="shared" si="19"/>
        <v>28.434533045977012</v>
      </c>
      <c r="V575" s="1093">
        <v>90</v>
      </c>
      <c r="W575" s="1094">
        <v>100</v>
      </c>
      <c r="X575" s="448" t="s">
        <v>3855</v>
      </c>
      <c r="Y575" s="838">
        <v>6</v>
      </c>
      <c r="Z575" s="838">
        <v>1</v>
      </c>
      <c r="AA575" s="838">
        <v>1</v>
      </c>
      <c r="AB575" s="838">
        <v>23</v>
      </c>
      <c r="AC575" s="838" t="s">
        <v>3943</v>
      </c>
      <c r="AD575" s="859">
        <v>15.71</v>
      </c>
      <c r="AE575" s="1095">
        <v>2</v>
      </c>
      <c r="AF575" s="844">
        <f t="shared" si="20"/>
        <v>55</v>
      </c>
      <c r="AG575" s="1090" t="s">
        <v>3911</v>
      </c>
      <c r="AH575" s="1090" t="s">
        <v>3922</v>
      </c>
      <c r="AI575" s="1090">
        <v>10</v>
      </c>
      <c r="AJ575" s="1090"/>
      <c r="AK575" s="1090"/>
      <c r="AL575" s="1090"/>
      <c r="AM575" s="1090" t="s">
        <v>3923</v>
      </c>
      <c r="AN575" s="1090" t="s">
        <v>3924</v>
      </c>
      <c r="AO575" s="1090">
        <v>0</v>
      </c>
      <c r="AP575" s="1090" t="s">
        <v>3925</v>
      </c>
      <c r="AQ575" s="1090" t="s">
        <v>3926</v>
      </c>
      <c r="AR575" s="1090">
        <v>5</v>
      </c>
      <c r="AS575" s="1090" t="s">
        <v>3927</v>
      </c>
      <c r="AT575" s="1090" t="s">
        <v>3922</v>
      </c>
      <c r="AU575" s="1090">
        <v>10</v>
      </c>
      <c r="AV575" s="78" t="s">
        <v>3928</v>
      </c>
      <c r="AW575" s="942" t="s">
        <v>3929</v>
      </c>
      <c r="AX575" s="840">
        <v>30</v>
      </c>
      <c r="AY575" s="919"/>
      <c r="AZ575" s="919"/>
      <c r="BA575" s="919"/>
      <c r="BB575" s="919"/>
      <c r="BC575" s="919"/>
      <c r="BD575" s="919"/>
      <c r="BE575" s="919"/>
      <c r="BF575" s="919"/>
      <c r="BG575" s="919"/>
    </row>
    <row r="576" spans="1:59" s="920" customFormat="1" ht="36" customHeight="1" x14ac:dyDescent="0.25">
      <c r="A576" s="823">
        <v>618</v>
      </c>
      <c r="B576" s="823" t="s">
        <v>3844</v>
      </c>
      <c r="C576" s="1097">
        <v>4</v>
      </c>
      <c r="D576" s="1098" t="s">
        <v>3890</v>
      </c>
      <c r="E576" s="1090" t="s">
        <v>3944</v>
      </c>
      <c r="F576" s="1096" t="s">
        <v>3945</v>
      </c>
      <c r="G576" s="1090" t="s">
        <v>3946</v>
      </c>
      <c r="H576" s="1090">
        <v>2010</v>
      </c>
      <c r="I576" s="1092" t="s">
        <v>3947</v>
      </c>
      <c r="J576" s="1100">
        <v>48332</v>
      </c>
      <c r="K576" s="1099" t="s">
        <v>697</v>
      </c>
      <c r="L576" s="691" t="s">
        <v>3948</v>
      </c>
      <c r="M576" s="691" t="s">
        <v>3949</v>
      </c>
      <c r="N576" s="691" t="s">
        <v>3950</v>
      </c>
      <c r="O576" s="691" t="s">
        <v>3951</v>
      </c>
      <c r="P576" s="668">
        <v>107062</v>
      </c>
      <c r="Q576" s="1092">
        <f>+R576+S576+T576</f>
        <v>30.452126436781612</v>
      </c>
      <c r="R576" s="1092">
        <v>0</v>
      </c>
      <c r="S576" s="1092">
        <v>3.4721264367816094</v>
      </c>
      <c r="T576" s="1092">
        <v>26.98</v>
      </c>
      <c r="U576" s="1092">
        <f>+R576+S576+T576</f>
        <v>30.452126436781612</v>
      </c>
      <c r="V576" s="1093">
        <v>22</v>
      </c>
      <c r="W576" s="1094">
        <v>100</v>
      </c>
      <c r="X576" s="449" t="s">
        <v>3855</v>
      </c>
      <c r="Y576" s="838">
        <v>6</v>
      </c>
      <c r="Z576" s="838">
        <v>3</v>
      </c>
      <c r="AA576" s="838">
        <v>9</v>
      </c>
      <c r="AB576" s="838">
        <v>60</v>
      </c>
      <c r="AC576" s="838" t="s">
        <v>3952</v>
      </c>
      <c r="AD576" s="859">
        <v>11.8</v>
      </c>
      <c r="AE576" s="1095">
        <v>2</v>
      </c>
      <c r="AF576" s="844">
        <f>+AI576+AL576+AO576+AR576+AU576+AX576</f>
        <v>30</v>
      </c>
      <c r="AG576" s="1090" t="s">
        <v>3953</v>
      </c>
      <c r="AH576" s="1090" t="s">
        <v>3900</v>
      </c>
      <c r="AI576" s="1090"/>
      <c r="AJ576" s="1090" t="s">
        <v>3954</v>
      </c>
      <c r="AK576" s="1090" t="s">
        <v>3955</v>
      </c>
      <c r="AL576" s="1090">
        <v>30</v>
      </c>
      <c r="AM576" s="1090" t="s">
        <v>3859</v>
      </c>
      <c r="AN576" s="1090" t="s">
        <v>3860</v>
      </c>
      <c r="AO576" s="1090"/>
      <c r="AP576" s="691"/>
      <c r="AQ576" s="691"/>
      <c r="AR576" s="1090"/>
      <c r="AS576" s="1090"/>
      <c r="AT576" s="1090"/>
      <c r="AU576" s="1090"/>
      <c r="AV576" s="691"/>
      <c r="AW576" s="838"/>
      <c r="AX576" s="840"/>
      <c r="AY576" s="919"/>
      <c r="AZ576" s="919"/>
      <c r="BA576" s="919"/>
      <c r="BB576" s="919"/>
      <c r="BC576" s="919"/>
      <c r="BD576" s="919"/>
      <c r="BE576" s="919"/>
      <c r="BF576" s="919"/>
      <c r="BG576" s="919"/>
    </row>
    <row r="577" spans="1:59" s="920" customFormat="1" ht="36" customHeight="1" x14ac:dyDescent="0.25">
      <c r="A577" s="823">
        <v>618</v>
      </c>
      <c r="B577" s="823" t="s">
        <v>3844</v>
      </c>
      <c r="C577" s="1097">
        <v>12</v>
      </c>
      <c r="D577" s="1090" t="s">
        <v>3857</v>
      </c>
      <c r="E577" s="1090" t="s">
        <v>3956</v>
      </c>
      <c r="F577" s="1096">
        <v>1004</v>
      </c>
      <c r="G577" s="1090" t="s">
        <v>3957</v>
      </c>
      <c r="H577" s="1090">
        <v>2018</v>
      </c>
      <c r="I577" s="1092" t="s">
        <v>3958</v>
      </c>
      <c r="J577" s="1100">
        <v>111752</v>
      </c>
      <c r="K577" s="1099" t="s">
        <v>779</v>
      </c>
      <c r="L577" s="691" t="s">
        <v>3959</v>
      </c>
      <c r="M577" s="691" t="s">
        <v>3960</v>
      </c>
      <c r="N577" s="691" t="s">
        <v>3961</v>
      </c>
      <c r="O577" s="691" t="s">
        <v>3962</v>
      </c>
      <c r="P577" s="668">
        <v>109640</v>
      </c>
      <c r="Q577" s="1092">
        <f>+R577+S577+T577</f>
        <v>37.149367816091953</v>
      </c>
      <c r="R577" s="1092">
        <v>2.1409195402298851</v>
      </c>
      <c r="S577" s="1092">
        <v>8.0284482758620683</v>
      </c>
      <c r="T577" s="1092">
        <v>26.98</v>
      </c>
      <c r="U577" s="1092">
        <v>34.519367816091957</v>
      </c>
      <c r="V577" s="1093">
        <v>54</v>
      </c>
      <c r="W577" s="1094">
        <v>20</v>
      </c>
      <c r="X577" s="448" t="s">
        <v>3855</v>
      </c>
      <c r="Y577" s="838">
        <v>3</v>
      </c>
      <c r="Z577" s="838">
        <v>8</v>
      </c>
      <c r="AA577" s="838">
        <v>1</v>
      </c>
      <c r="AB577" s="838">
        <v>64</v>
      </c>
      <c r="AC577" s="838">
        <v>185137</v>
      </c>
      <c r="AD577" s="859">
        <v>0</v>
      </c>
      <c r="AE577" s="1095">
        <v>5</v>
      </c>
      <c r="AF577" s="844">
        <f>+AI577+AL577+AO577+AR577+AU577+AX577</f>
        <v>90</v>
      </c>
      <c r="AG577" s="1090" t="s">
        <v>3857</v>
      </c>
      <c r="AH577" s="1090" t="s">
        <v>3858</v>
      </c>
      <c r="AI577" s="1090">
        <v>90</v>
      </c>
      <c r="AJ577" s="1090"/>
      <c r="AK577" s="1090"/>
      <c r="AL577" s="1090"/>
      <c r="AM577" s="1090"/>
      <c r="AN577" s="1090"/>
      <c r="AO577" s="1090"/>
      <c r="AP577" s="691"/>
      <c r="AQ577" s="691"/>
      <c r="AR577" s="1090"/>
      <c r="AS577" s="1090"/>
      <c r="AT577" s="1090"/>
      <c r="AU577" s="1090"/>
      <c r="AV577" s="691"/>
      <c r="AW577" s="838"/>
      <c r="AX577" s="840"/>
      <c r="AY577" s="919"/>
      <c r="AZ577" s="919"/>
      <c r="BA577" s="919"/>
      <c r="BB577" s="919"/>
      <c r="BC577" s="919"/>
      <c r="BD577" s="919"/>
      <c r="BE577" s="919"/>
      <c r="BF577" s="919"/>
      <c r="BG577" s="919"/>
    </row>
    <row r="578" spans="1:59" s="920" customFormat="1" ht="36" customHeight="1" x14ac:dyDescent="0.25">
      <c r="A578" s="823">
        <v>618</v>
      </c>
      <c r="B578" s="823" t="s">
        <v>3844</v>
      </c>
      <c r="C578" s="1097">
        <v>10</v>
      </c>
      <c r="D578" s="1090" t="s">
        <v>3963</v>
      </c>
      <c r="E578" s="1090" t="s">
        <v>3964</v>
      </c>
      <c r="F578" s="1096">
        <v>33273</v>
      </c>
      <c r="G578" s="1090" t="s">
        <v>3965</v>
      </c>
      <c r="H578" s="1090">
        <v>2020</v>
      </c>
      <c r="I578" s="1092" t="s">
        <v>3966</v>
      </c>
      <c r="J578" s="1100">
        <v>74102</v>
      </c>
      <c r="K578" s="1099" t="s">
        <v>771</v>
      </c>
      <c r="L578" s="858" t="s">
        <v>3967</v>
      </c>
      <c r="M578" s="858" t="s">
        <v>3968</v>
      </c>
      <c r="N578" s="858" t="s">
        <v>3969</v>
      </c>
      <c r="O578" s="858" t="s">
        <v>3970</v>
      </c>
      <c r="P578" s="668">
        <v>111371</v>
      </c>
      <c r="Q578" s="1092">
        <f>+R578+S578+T578</f>
        <v>33.72</v>
      </c>
      <c r="R578" s="1092">
        <v>1.42</v>
      </c>
      <c r="S578" s="1092">
        <v>5.32</v>
      </c>
      <c r="T578" s="1092">
        <v>26.98</v>
      </c>
      <c r="U578" s="1092">
        <v>33.072000000000003</v>
      </c>
      <c r="V578" s="1093">
        <v>62</v>
      </c>
      <c r="W578" s="1094">
        <v>20</v>
      </c>
      <c r="X578" s="449" t="s">
        <v>3971</v>
      </c>
      <c r="Y578" s="838">
        <v>3</v>
      </c>
      <c r="Z578" s="838">
        <v>12</v>
      </c>
      <c r="AA578" s="838">
        <v>1</v>
      </c>
      <c r="AB578" s="838">
        <v>25</v>
      </c>
      <c r="AC578" s="838">
        <v>2099021</v>
      </c>
      <c r="AD578" s="859">
        <v>23.69</v>
      </c>
      <c r="AE578" s="1095">
        <v>5</v>
      </c>
      <c r="AF578" s="844">
        <f>+AI578+AL578+AO578+AR578+AU578+AX578+BA578+BD578</f>
        <v>53</v>
      </c>
      <c r="AG578" s="1090" t="s">
        <v>3963</v>
      </c>
      <c r="AH578" s="1090" t="s">
        <v>3972</v>
      </c>
      <c r="AI578" s="1090">
        <v>10</v>
      </c>
      <c r="AJ578" s="1090" t="s">
        <v>3859</v>
      </c>
      <c r="AK578" s="1090" t="s">
        <v>3860</v>
      </c>
      <c r="AL578" s="1090">
        <v>18</v>
      </c>
      <c r="AM578" s="1090" t="s">
        <v>3973</v>
      </c>
      <c r="AN578" s="1090" t="s">
        <v>3974</v>
      </c>
      <c r="AO578" s="1090">
        <v>0</v>
      </c>
      <c r="AP578" s="1096" t="s">
        <v>3975</v>
      </c>
      <c r="AQ578" s="1096" t="s">
        <v>3976</v>
      </c>
      <c r="AR578" s="1090">
        <v>25</v>
      </c>
      <c r="AS578" s="1090" t="s">
        <v>3977</v>
      </c>
      <c r="AT578" s="1090" t="s">
        <v>3978</v>
      </c>
      <c r="AU578" s="1090">
        <v>0</v>
      </c>
      <c r="AV578" s="787" t="s">
        <v>3979</v>
      </c>
      <c r="AW578" s="1101" t="s">
        <v>3980</v>
      </c>
      <c r="AX578" s="1102">
        <v>0</v>
      </c>
      <c r="AY578" s="1103" t="s">
        <v>3981</v>
      </c>
      <c r="AZ578" s="1104" t="s">
        <v>1787</v>
      </c>
      <c r="BA578" s="1104">
        <v>0</v>
      </c>
      <c r="BB578" s="1103" t="s">
        <v>3982</v>
      </c>
      <c r="BC578" s="1104" t="s">
        <v>3972</v>
      </c>
      <c r="BD578" s="1104">
        <v>0</v>
      </c>
      <c r="BE578" s="919"/>
      <c r="BF578" s="919"/>
      <c r="BG578" s="919"/>
    </row>
    <row r="579" spans="1:59" s="920" customFormat="1" ht="36" customHeight="1" x14ac:dyDescent="0.25">
      <c r="A579" s="823">
        <v>618</v>
      </c>
      <c r="B579" s="823" t="s">
        <v>3844</v>
      </c>
      <c r="C579" s="1097">
        <v>15</v>
      </c>
      <c r="D579" s="1090" t="s">
        <v>3911</v>
      </c>
      <c r="E579" s="1090" t="s">
        <v>3983</v>
      </c>
      <c r="F579" s="1096">
        <v>14493</v>
      </c>
      <c r="G579" s="1090" t="s">
        <v>3984</v>
      </c>
      <c r="H579" s="1090">
        <v>2020</v>
      </c>
      <c r="I579" s="1090" t="s">
        <v>3985</v>
      </c>
      <c r="J579" s="1100">
        <v>48678</v>
      </c>
      <c r="K579" s="1099" t="s">
        <v>771</v>
      </c>
      <c r="L579" s="1090" t="s">
        <v>3986</v>
      </c>
      <c r="M579" s="1090" t="s">
        <v>3987</v>
      </c>
      <c r="N579" s="1090" t="s">
        <v>3988</v>
      </c>
      <c r="O579" s="1090" t="s">
        <v>3989</v>
      </c>
      <c r="P579" s="668">
        <v>111374</v>
      </c>
      <c r="Q579" s="1092">
        <f>+R579+S579+T579</f>
        <v>33.92</v>
      </c>
      <c r="R579" s="1092">
        <v>1.62</v>
      </c>
      <c r="S579" s="1092">
        <v>5.32</v>
      </c>
      <c r="T579" s="1092">
        <v>26.98</v>
      </c>
      <c r="U579" s="1092">
        <v>33.92</v>
      </c>
      <c r="V579" s="1093">
        <v>50</v>
      </c>
      <c r="W579" s="1094">
        <v>8</v>
      </c>
      <c r="X579" s="449" t="s">
        <v>3971</v>
      </c>
      <c r="Y579" s="838">
        <v>6</v>
      </c>
      <c r="Z579" s="838">
        <v>1</v>
      </c>
      <c r="AA579" s="838">
        <v>3</v>
      </c>
      <c r="AB579" s="838">
        <v>57</v>
      </c>
      <c r="AC579" s="838">
        <v>2099035</v>
      </c>
      <c r="AD579" s="859">
        <v>15.71</v>
      </c>
      <c r="AE579" s="1095">
        <v>4</v>
      </c>
      <c r="AF579" s="844">
        <f>+AI579+AL579+AO579+AR579+AU579+AX579</f>
        <v>60</v>
      </c>
      <c r="AG579" s="1090" t="s">
        <v>3911</v>
      </c>
      <c r="AH579" s="1090" t="s">
        <v>3922</v>
      </c>
      <c r="AI579" s="1090">
        <v>25</v>
      </c>
      <c r="AJ579" s="1090" t="s">
        <v>3859</v>
      </c>
      <c r="AK579" s="1090" t="s">
        <v>3860</v>
      </c>
      <c r="AL579" s="1090">
        <v>15</v>
      </c>
      <c r="AM579" s="1090" t="s">
        <v>3923</v>
      </c>
      <c r="AN579" s="1090" t="s">
        <v>3924</v>
      </c>
      <c r="AO579" s="1090">
        <v>0</v>
      </c>
      <c r="AP579" s="1090" t="s">
        <v>3925</v>
      </c>
      <c r="AQ579" s="1090" t="s">
        <v>3926</v>
      </c>
      <c r="AR579" s="1090">
        <v>5</v>
      </c>
      <c r="AS579" s="1090" t="s">
        <v>3927</v>
      </c>
      <c r="AT579" s="1090" t="s">
        <v>3922</v>
      </c>
      <c r="AU579" s="1090">
        <v>5</v>
      </c>
      <c r="AV579" s="1090" t="s">
        <v>3990</v>
      </c>
      <c r="AW579" s="1090" t="s">
        <v>3983</v>
      </c>
      <c r="AX579" s="840">
        <v>10</v>
      </c>
      <c r="AY579" s="919"/>
      <c r="AZ579" s="919"/>
      <c r="BA579" s="919"/>
      <c r="BB579" s="919"/>
      <c r="BC579" s="919"/>
      <c r="BD579" s="919"/>
      <c r="BE579" s="919"/>
      <c r="BF579" s="919"/>
      <c r="BG579" s="919"/>
    </row>
    <row r="580" spans="1:59" s="920" customFormat="1" ht="62.25" customHeight="1" x14ac:dyDescent="0.25">
      <c r="A580" s="823">
        <v>618</v>
      </c>
      <c r="B580" s="823" t="s">
        <v>3844</v>
      </c>
      <c r="C580" s="1097">
        <v>1</v>
      </c>
      <c r="D580" s="1098" t="s">
        <v>3859</v>
      </c>
      <c r="E580" s="1090" t="s">
        <v>3991</v>
      </c>
      <c r="F580" s="1096">
        <v>13607</v>
      </c>
      <c r="G580" s="1090" t="s">
        <v>3992</v>
      </c>
      <c r="H580" s="1090">
        <v>2020</v>
      </c>
      <c r="I580" s="1090" t="s">
        <v>3993</v>
      </c>
      <c r="J580" s="1100">
        <v>45486</v>
      </c>
      <c r="K580" s="1099" t="s">
        <v>771</v>
      </c>
      <c r="L580" s="1090" t="s">
        <v>3994</v>
      </c>
      <c r="M580" s="1090" t="s">
        <v>3995</v>
      </c>
      <c r="N580" s="1090" t="s">
        <v>3996</v>
      </c>
      <c r="O580" s="1090" t="s">
        <v>3997</v>
      </c>
      <c r="P580" s="668">
        <v>108645.111345</v>
      </c>
      <c r="Q580" s="1092">
        <f>+R580+S580+T580</f>
        <v>29.91</v>
      </c>
      <c r="R580" s="1092">
        <v>0.93</v>
      </c>
      <c r="S580" s="1092">
        <v>2</v>
      </c>
      <c r="T580" s="1092">
        <v>26.98</v>
      </c>
      <c r="U580" s="1092">
        <v>29.91</v>
      </c>
      <c r="V580" s="1093">
        <v>30</v>
      </c>
      <c r="W580" s="1094">
        <v>4</v>
      </c>
      <c r="X580" s="449" t="s">
        <v>3855</v>
      </c>
      <c r="Y580" s="838">
        <v>3</v>
      </c>
      <c r="Z580" s="838">
        <v>5</v>
      </c>
      <c r="AA580" s="838">
        <v>1</v>
      </c>
      <c r="AB580" s="838">
        <v>60</v>
      </c>
      <c r="AC580" s="838">
        <v>2099066</v>
      </c>
      <c r="AD580" s="859">
        <v>0</v>
      </c>
      <c r="AE580" s="1095">
        <v>5</v>
      </c>
      <c r="AF580" s="844">
        <f>+AI580+AL580+AO580+AR580+AU580+AX580</f>
        <v>30</v>
      </c>
      <c r="AG580" s="1090" t="s">
        <v>3859</v>
      </c>
      <c r="AH580" s="1090" t="s">
        <v>3860</v>
      </c>
      <c r="AI580" s="1090">
        <v>30</v>
      </c>
      <c r="AJ580" s="1090" t="s">
        <v>3890</v>
      </c>
      <c r="AK580" s="1090" t="s">
        <v>3900</v>
      </c>
      <c r="AL580" s="1090"/>
      <c r="AM580" s="1090" t="s">
        <v>3857</v>
      </c>
      <c r="AN580" s="1090" t="s">
        <v>3858</v>
      </c>
      <c r="AO580" s="1090"/>
      <c r="AP580" s="1090" t="s">
        <v>3954</v>
      </c>
      <c r="AQ580" s="1090" t="s">
        <v>3955</v>
      </c>
      <c r="AR580" s="1090"/>
      <c r="AS580" s="1090" t="s">
        <v>3875</v>
      </c>
      <c r="AT580" s="1090" t="s">
        <v>3885</v>
      </c>
      <c r="AU580" s="1090"/>
      <c r="AV580" s="1090" t="s">
        <v>3998</v>
      </c>
      <c r="AW580" s="1090" t="s">
        <v>3999</v>
      </c>
      <c r="AX580" s="840"/>
      <c r="AY580" s="919"/>
      <c r="AZ580" s="919"/>
      <c r="BA580" s="919"/>
      <c r="BB580" s="919"/>
      <c r="BC580" s="919"/>
      <c r="BD580" s="919"/>
      <c r="BE580" s="919"/>
      <c r="BF580" s="919"/>
      <c r="BG580" s="919"/>
    </row>
    <row r="581" spans="1:59" s="664" customFormat="1" ht="250.8" x14ac:dyDescent="0.25">
      <c r="A581" s="1105">
        <v>782</v>
      </c>
      <c r="B581" s="1105" t="s">
        <v>4001</v>
      </c>
      <c r="C581" s="1105" t="s">
        <v>4002</v>
      </c>
      <c r="D581" s="1394" t="s">
        <v>4003</v>
      </c>
      <c r="E581" s="1120" t="s">
        <v>4004</v>
      </c>
      <c r="F581" s="79">
        <v>8782</v>
      </c>
      <c r="G581" s="466" t="s">
        <v>4005</v>
      </c>
      <c r="H581" s="466">
        <v>2002</v>
      </c>
      <c r="I581" s="466" t="s">
        <v>4006</v>
      </c>
      <c r="J581" s="474">
        <v>149198.57068936739</v>
      </c>
      <c r="K581" s="80" t="s">
        <v>939</v>
      </c>
      <c r="L581" s="691" t="s">
        <v>4007</v>
      </c>
      <c r="M581" s="691" t="s">
        <v>4008</v>
      </c>
      <c r="N581" s="1106" t="s">
        <v>4009</v>
      </c>
      <c r="O581" s="691" t="s">
        <v>4010</v>
      </c>
      <c r="P581" s="691">
        <v>13275</v>
      </c>
      <c r="Q581" s="1079">
        <f>U581</f>
        <v>45</v>
      </c>
      <c r="R581" s="1079">
        <v>0</v>
      </c>
      <c r="S581" s="1079">
        <v>0</v>
      </c>
      <c r="T581" s="1079">
        <v>45</v>
      </c>
      <c r="U581" s="1079">
        <f>R581+S581+T581</f>
        <v>45</v>
      </c>
      <c r="V581" s="1077">
        <v>85</v>
      </c>
      <c r="W581" s="1077">
        <v>100</v>
      </c>
      <c r="X581" s="1395" t="s">
        <v>4011</v>
      </c>
      <c r="Y581" s="1107">
        <v>4</v>
      </c>
      <c r="Z581" s="667">
        <v>3</v>
      </c>
      <c r="AA581" s="667">
        <v>1</v>
      </c>
      <c r="AB581" s="667">
        <v>25</v>
      </c>
      <c r="AC581" s="667">
        <v>0</v>
      </c>
      <c r="AD581" s="667">
        <v>45</v>
      </c>
      <c r="AE581" s="825">
        <v>5</v>
      </c>
      <c r="AF581" s="1108">
        <f>AI581</f>
        <v>59.38</v>
      </c>
      <c r="AG581" s="691" t="s">
        <v>4003</v>
      </c>
      <c r="AH581" s="691" t="s">
        <v>4012</v>
      </c>
      <c r="AI581" s="1109">
        <v>59.38</v>
      </c>
      <c r="AJ581" s="1110"/>
      <c r="AK581" s="691"/>
      <c r="AL581" s="1109"/>
      <c r="AM581" s="1111"/>
      <c r="AN581" s="691"/>
      <c r="AO581" s="1112"/>
      <c r="AP581" s="1111"/>
      <c r="AQ581" s="691"/>
      <c r="AR581" s="1113"/>
      <c r="AS581" s="1111"/>
      <c r="AT581" s="679"/>
      <c r="AU581" s="859"/>
      <c r="AV581" s="780"/>
      <c r="AW581" s="780"/>
      <c r="AX581" s="1114"/>
      <c r="AY581" s="663"/>
      <c r="AZ581" s="663"/>
      <c r="BA581" s="663"/>
      <c r="BB581" s="663"/>
      <c r="BC581" s="663"/>
      <c r="BD581" s="663"/>
      <c r="BE581" s="663"/>
      <c r="BF581" s="663"/>
      <c r="BG581" s="663"/>
    </row>
    <row r="582" spans="1:59" s="664" customFormat="1" ht="211.2" x14ac:dyDescent="0.25">
      <c r="A582" s="1105">
        <v>782</v>
      </c>
      <c r="B582" s="1105" t="s">
        <v>4001</v>
      </c>
      <c r="C582" s="1105" t="s">
        <v>4013</v>
      </c>
      <c r="D582" s="1394" t="s">
        <v>4014</v>
      </c>
      <c r="E582" s="1120" t="s">
        <v>4015</v>
      </c>
      <c r="F582" s="79">
        <v>5566</v>
      </c>
      <c r="G582" s="466" t="s">
        <v>4016</v>
      </c>
      <c r="H582" s="466">
        <v>2002</v>
      </c>
      <c r="I582" s="466" t="s">
        <v>4017</v>
      </c>
      <c r="J582" s="474">
        <v>137863.72416958772</v>
      </c>
      <c r="K582" s="80" t="s">
        <v>939</v>
      </c>
      <c r="L582" s="691" t="s">
        <v>4018</v>
      </c>
      <c r="M582" s="691" t="s">
        <v>4019</v>
      </c>
      <c r="N582" s="691" t="s">
        <v>4020</v>
      </c>
      <c r="O582" s="1012" t="s">
        <v>9454</v>
      </c>
      <c r="P582" s="691">
        <v>6436</v>
      </c>
      <c r="Q582" s="1079">
        <f>U582</f>
        <v>45</v>
      </c>
      <c r="R582" s="1079">
        <v>0</v>
      </c>
      <c r="S582" s="1079">
        <v>0</v>
      </c>
      <c r="T582" s="1079">
        <v>45</v>
      </c>
      <c r="U582" s="1079">
        <f t="shared" ref="U582:U602" si="21">R582+S582+T582</f>
        <v>45</v>
      </c>
      <c r="V582" s="1077">
        <v>85</v>
      </c>
      <c r="W582" s="1077">
        <v>100</v>
      </c>
      <c r="X582" s="1395" t="s">
        <v>4021</v>
      </c>
      <c r="Y582" s="1107">
        <v>4</v>
      </c>
      <c r="Z582" s="667">
        <v>3</v>
      </c>
      <c r="AA582" s="667">
        <v>1</v>
      </c>
      <c r="AB582" s="667">
        <v>4</v>
      </c>
      <c r="AC582" s="667">
        <v>161</v>
      </c>
      <c r="AD582" s="667">
        <v>45</v>
      </c>
      <c r="AE582" s="825">
        <v>5</v>
      </c>
      <c r="AF582" s="1079">
        <f>AI582+AL582</f>
        <v>100</v>
      </c>
      <c r="AG582" s="691" t="s">
        <v>4014</v>
      </c>
      <c r="AH582" s="691" t="s">
        <v>4022</v>
      </c>
      <c r="AI582" s="1109">
        <v>100</v>
      </c>
      <c r="AJ582" s="1110" t="s">
        <v>4023</v>
      </c>
      <c r="AK582" s="691" t="s">
        <v>4022</v>
      </c>
      <c r="AL582" s="1109">
        <v>0</v>
      </c>
      <c r="AM582" s="1111"/>
      <c r="AN582" s="691"/>
      <c r="AO582" s="1112"/>
      <c r="AP582" s="1111"/>
      <c r="AQ582" s="691"/>
      <c r="AR582" s="1113"/>
      <c r="AS582" s="1111"/>
      <c r="AT582" s="679"/>
      <c r="AU582" s="859"/>
      <c r="AV582" s="679"/>
      <c r="AW582" s="679"/>
      <c r="AX582" s="1115"/>
      <c r="AY582" s="663"/>
      <c r="AZ582" s="663"/>
      <c r="BA582" s="663"/>
      <c r="BB582" s="663"/>
      <c r="BC582" s="663"/>
      <c r="BD582" s="663"/>
      <c r="BE582" s="663"/>
      <c r="BF582" s="663"/>
      <c r="BG582" s="663"/>
    </row>
    <row r="583" spans="1:59" s="664" customFormat="1" ht="198" x14ac:dyDescent="0.25">
      <c r="A583" s="1105">
        <v>782</v>
      </c>
      <c r="B583" s="1105" t="s">
        <v>4001</v>
      </c>
      <c r="C583" s="1105" t="s">
        <v>4024</v>
      </c>
      <c r="D583" s="1394" t="s">
        <v>4025</v>
      </c>
      <c r="E583" s="1120" t="s">
        <v>4026</v>
      </c>
      <c r="F583" s="79">
        <v>14556</v>
      </c>
      <c r="G583" s="466" t="s">
        <v>4027</v>
      </c>
      <c r="H583" s="466">
        <v>2003</v>
      </c>
      <c r="I583" s="466" t="s">
        <v>4028</v>
      </c>
      <c r="J583" s="474">
        <v>121515.60674344852</v>
      </c>
      <c r="K583" s="80" t="s">
        <v>939</v>
      </c>
      <c r="L583" s="1116" t="s">
        <v>4029</v>
      </c>
      <c r="M583" s="1117" t="s">
        <v>4030</v>
      </c>
      <c r="N583" s="1106" t="s">
        <v>4031</v>
      </c>
      <c r="O583" s="456" t="s">
        <v>4032</v>
      </c>
      <c r="P583" s="691">
        <v>13209</v>
      </c>
      <c r="Q583" s="1079">
        <f t="shared" ref="Q583:Q602" si="22">U583</f>
        <v>45</v>
      </c>
      <c r="R583" s="1079">
        <v>0</v>
      </c>
      <c r="S583" s="1079">
        <v>0</v>
      </c>
      <c r="T583" s="1079">
        <v>45</v>
      </c>
      <c r="U583" s="1079">
        <f t="shared" si="21"/>
        <v>45</v>
      </c>
      <c r="V583" s="1077">
        <v>85</v>
      </c>
      <c r="W583" s="1077">
        <v>100</v>
      </c>
      <c r="X583" s="1395" t="s">
        <v>4033</v>
      </c>
      <c r="Y583" s="1107">
        <v>3</v>
      </c>
      <c r="Z583" s="667">
        <v>10</v>
      </c>
      <c r="AA583" s="667">
        <v>5</v>
      </c>
      <c r="AB583" s="667">
        <v>44</v>
      </c>
      <c r="AC583" s="667">
        <v>62</v>
      </c>
      <c r="AD583" s="667">
        <v>45</v>
      </c>
      <c r="AE583" s="825">
        <v>5</v>
      </c>
      <c r="AF583" s="1109">
        <f>AI583+AL583+AO583+AR583+AU583</f>
        <v>87.509999999999991</v>
      </c>
      <c r="AG583" s="691" t="s">
        <v>4025</v>
      </c>
      <c r="AH583" s="691" t="s">
        <v>4034</v>
      </c>
      <c r="AI583" s="1109">
        <v>25.63</v>
      </c>
      <c r="AJ583" s="1110" t="s">
        <v>4035</v>
      </c>
      <c r="AK583" s="691" t="s">
        <v>4034</v>
      </c>
      <c r="AL583" s="1109">
        <v>9.3800000000000008</v>
      </c>
      <c r="AM583" s="1110" t="s">
        <v>4036</v>
      </c>
      <c r="AN583" s="691" t="s">
        <v>4034</v>
      </c>
      <c r="AO583" s="1112">
        <v>17.5</v>
      </c>
      <c r="AP583" s="1110" t="s">
        <v>4037</v>
      </c>
      <c r="AQ583" s="691" t="s">
        <v>4034</v>
      </c>
      <c r="AR583" s="1109">
        <v>17.5</v>
      </c>
      <c r="AS583" s="1110" t="s">
        <v>4038</v>
      </c>
      <c r="AT583" s="691" t="s">
        <v>4039</v>
      </c>
      <c r="AU583" s="1109">
        <v>17.5</v>
      </c>
      <c r="AV583" s="679"/>
      <c r="AW583" s="679"/>
      <c r="AX583" s="1115"/>
      <c r="AY583" s="663"/>
      <c r="AZ583" s="663"/>
      <c r="BA583" s="663"/>
      <c r="BB583" s="663"/>
      <c r="BC583" s="663"/>
      <c r="BD583" s="663"/>
      <c r="BE583" s="663"/>
      <c r="BF583" s="663"/>
      <c r="BG583" s="663"/>
    </row>
    <row r="584" spans="1:59" s="664" customFormat="1" ht="118.8" x14ac:dyDescent="0.25">
      <c r="A584" s="1105">
        <v>782</v>
      </c>
      <c r="B584" s="1105" t="s">
        <v>4001</v>
      </c>
      <c r="C584" s="1105" t="s">
        <v>4040</v>
      </c>
      <c r="D584" s="1394" t="s">
        <v>4041</v>
      </c>
      <c r="E584" s="1120" t="s">
        <v>4042</v>
      </c>
      <c r="F584" s="79">
        <v>15646</v>
      </c>
      <c r="G584" s="466" t="s">
        <v>4043</v>
      </c>
      <c r="H584" s="466">
        <v>2003</v>
      </c>
      <c r="I584" s="466" t="s">
        <v>4044</v>
      </c>
      <c r="J584" s="474">
        <v>110185.23038724755</v>
      </c>
      <c r="K584" s="80" t="s">
        <v>939</v>
      </c>
      <c r="L584" s="691" t="s">
        <v>4045</v>
      </c>
      <c r="M584" s="691" t="s">
        <v>9455</v>
      </c>
      <c r="N584" s="1118" t="s">
        <v>4046</v>
      </c>
      <c r="O584" s="691" t="s">
        <v>9456</v>
      </c>
      <c r="P584" s="691">
        <v>15032</v>
      </c>
      <c r="Q584" s="1079">
        <f t="shared" si="22"/>
        <v>45</v>
      </c>
      <c r="R584" s="1079">
        <v>0</v>
      </c>
      <c r="S584" s="1079">
        <v>0</v>
      </c>
      <c r="T584" s="1079">
        <v>45</v>
      </c>
      <c r="U584" s="1079">
        <f t="shared" si="21"/>
        <v>45</v>
      </c>
      <c r="V584" s="1077">
        <v>85</v>
      </c>
      <c r="W584" s="1077">
        <v>100</v>
      </c>
      <c r="X584" s="1395" t="s">
        <v>4047</v>
      </c>
      <c r="Y584" s="1107">
        <v>4</v>
      </c>
      <c r="Z584" s="667">
        <v>4</v>
      </c>
      <c r="AA584" s="667">
        <v>6</v>
      </c>
      <c r="AB584" s="667">
        <v>46</v>
      </c>
      <c r="AC584" s="667">
        <v>156</v>
      </c>
      <c r="AD584" s="667">
        <v>45</v>
      </c>
      <c r="AE584" s="825">
        <v>5</v>
      </c>
      <c r="AF584" s="1109">
        <f>AI584+AL584</f>
        <v>95</v>
      </c>
      <c r="AG584" s="691" t="s">
        <v>4041</v>
      </c>
      <c r="AH584" s="691" t="s">
        <v>4048</v>
      </c>
      <c r="AI584" s="1109">
        <v>95</v>
      </c>
      <c r="AJ584" s="1110" t="s">
        <v>4049</v>
      </c>
      <c r="AK584" s="691" t="s">
        <v>4050</v>
      </c>
      <c r="AL584" s="1109">
        <v>0</v>
      </c>
      <c r="AM584" s="1110"/>
      <c r="AN584" s="691"/>
      <c r="AO584" s="1112"/>
      <c r="AP584" s="450"/>
      <c r="AQ584" s="691"/>
      <c r="AR584" s="1109"/>
      <c r="AS584" s="1111"/>
      <c r="AT584" s="679"/>
      <c r="AU584" s="859"/>
      <c r="AV584" s="679"/>
      <c r="AW584" s="679"/>
      <c r="AX584" s="1115"/>
      <c r="AY584" s="663"/>
      <c r="AZ584" s="663"/>
      <c r="BA584" s="663"/>
      <c r="BB584" s="663"/>
      <c r="BC584" s="663"/>
      <c r="BD584" s="663"/>
      <c r="BE584" s="663"/>
      <c r="BF584" s="663"/>
      <c r="BG584" s="663"/>
    </row>
    <row r="585" spans="1:59" s="664" customFormat="1" ht="158.4" x14ac:dyDescent="0.25">
      <c r="A585" s="1105">
        <v>782</v>
      </c>
      <c r="B585" s="1105" t="s">
        <v>4001</v>
      </c>
      <c r="C585" s="1105" t="s">
        <v>4024</v>
      </c>
      <c r="D585" s="1394" t="s">
        <v>4025</v>
      </c>
      <c r="E585" s="1120" t="s">
        <v>4026</v>
      </c>
      <c r="F585" s="79">
        <v>14556</v>
      </c>
      <c r="G585" s="466" t="s">
        <v>4051</v>
      </c>
      <c r="H585" s="466">
        <v>2003</v>
      </c>
      <c r="I585" s="466" t="s">
        <v>4052</v>
      </c>
      <c r="J585" s="474">
        <v>63890.902353530299</v>
      </c>
      <c r="K585" s="80" t="s">
        <v>939</v>
      </c>
      <c r="L585" s="1116" t="s">
        <v>4029</v>
      </c>
      <c r="M585" s="1117" t="s">
        <v>4030</v>
      </c>
      <c r="N585" s="1106" t="s">
        <v>4053</v>
      </c>
      <c r="O585" s="456" t="s">
        <v>4054</v>
      </c>
      <c r="P585" s="691">
        <v>4700</v>
      </c>
      <c r="Q585" s="1079">
        <f t="shared" si="22"/>
        <v>45</v>
      </c>
      <c r="R585" s="1079">
        <v>0</v>
      </c>
      <c r="S585" s="1079">
        <v>0</v>
      </c>
      <c r="T585" s="1079">
        <v>45</v>
      </c>
      <c r="U585" s="1079">
        <f t="shared" si="21"/>
        <v>45</v>
      </c>
      <c r="V585" s="1077">
        <v>85</v>
      </c>
      <c r="W585" s="1077">
        <v>100</v>
      </c>
      <c r="X585" s="1395" t="s">
        <v>4055</v>
      </c>
      <c r="Y585" s="1107">
        <v>3</v>
      </c>
      <c r="Z585" s="667">
        <v>1</v>
      </c>
      <c r="AA585" s="667">
        <v>2</v>
      </c>
      <c r="AB585" s="667">
        <v>4</v>
      </c>
      <c r="AC585" s="667">
        <v>61</v>
      </c>
      <c r="AD585" s="667">
        <v>45</v>
      </c>
      <c r="AE585" s="825">
        <v>5</v>
      </c>
      <c r="AF585" s="1109">
        <f>AI585+AL585+AO585+AR585+AU585</f>
        <v>89.389999999999986</v>
      </c>
      <c r="AG585" s="691" t="s">
        <v>4025</v>
      </c>
      <c r="AH585" s="691" t="s">
        <v>4034</v>
      </c>
      <c r="AI585" s="1109">
        <v>24.38</v>
      </c>
      <c r="AJ585" s="1110" t="s">
        <v>4035</v>
      </c>
      <c r="AK585" s="691" t="s">
        <v>4034</v>
      </c>
      <c r="AL585" s="1109">
        <v>6.25</v>
      </c>
      <c r="AM585" s="1110" t="s">
        <v>4036</v>
      </c>
      <c r="AN585" s="691" t="s">
        <v>4034</v>
      </c>
      <c r="AO585" s="1112">
        <v>13.13</v>
      </c>
      <c r="AP585" s="1110" t="s">
        <v>4037</v>
      </c>
      <c r="AQ585" s="691" t="s">
        <v>4034</v>
      </c>
      <c r="AR585" s="1109">
        <v>23.75</v>
      </c>
      <c r="AS585" s="1110" t="s">
        <v>4038</v>
      </c>
      <c r="AT585" s="691" t="s">
        <v>4039</v>
      </c>
      <c r="AU585" s="1109">
        <v>21.88</v>
      </c>
      <c r="AV585" s="679"/>
      <c r="AW585" s="679"/>
      <c r="AX585" s="1115"/>
      <c r="AY585" s="663"/>
      <c r="AZ585" s="663"/>
      <c r="BA585" s="663"/>
      <c r="BB585" s="663"/>
      <c r="BC585" s="663"/>
      <c r="BD585" s="663"/>
      <c r="BE585" s="663"/>
      <c r="BF585" s="663"/>
      <c r="BG585" s="663"/>
    </row>
    <row r="586" spans="1:59" s="664" customFormat="1" ht="277.2" x14ac:dyDescent="0.25">
      <c r="A586" s="1105">
        <v>782</v>
      </c>
      <c r="B586" s="1105" t="s">
        <v>4001</v>
      </c>
      <c r="C586" s="1105" t="s">
        <v>4056</v>
      </c>
      <c r="D586" s="1394" t="s">
        <v>4057</v>
      </c>
      <c r="E586" s="1120" t="s">
        <v>4058</v>
      </c>
      <c r="F586" s="79">
        <v>22701</v>
      </c>
      <c r="G586" s="466" t="s">
        <v>4059</v>
      </c>
      <c r="H586" s="1396" t="s">
        <v>4060</v>
      </c>
      <c r="I586" s="466" t="s">
        <v>4061</v>
      </c>
      <c r="J586" s="474">
        <v>81067.726506426319</v>
      </c>
      <c r="K586" s="80" t="s">
        <v>939</v>
      </c>
      <c r="L586" s="691" t="s">
        <v>4062</v>
      </c>
      <c r="M586" s="691" t="s">
        <v>9457</v>
      </c>
      <c r="N586" s="691" t="s">
        <v>4063</v>
      </c>
      <c r="O586" s="691" t="s">
        <v>4064</v>
      </c>
      <c r="P586" s="691">
        <v>4704</v>
      </c>
      <c r="Q586" s="1079">
        <f t="shared" si="22"/>
        <v>45</v>
      </c>
      <c r="R586" s="1079">
        <v>0</v>
      </c>
      <c r="S586" s="1079">
        <v>0</v>
      </c>
      <c r="T586" s="1079">
        <v>45</v>
      </c>
      <c r="U586" s="1079">
        <f t="shared" si="21"/>
        <v>45</v>
      </c>
      <c r="V586" s="1077">
        <v>85</v>
      </c>
      <c r="W586" s="1077">
        <v>100</v>
      </c>
      <c r="X586" s="1395" t="s">
        <v>4065</v>
      </c>
      <c r="Y586" s="1107">
        <v>3</v>
      </c>
      <c r="Z586" s="667">
        <v>4</v>
      </c>
      <c r="AA586" s="667">
        <v>3</v>
      </c>
      <c r="AB586" s="667">
        <v>44</v>
      </c>
      <c r="AC586" s="667">
        <v>142</v>
      </c>
      <c r="AD586" s="667">
        <v>45</v>
      </c>
      <c r="AE586" s="825"/>
      <c r="AF586" s="1109">
        <f>AI586+AL586+AO586+AR586</f>
        <v>0</v>
      </c>
      <c r="AG586" s="691" t="s">
        <v>4057</v>
      </c>
      <c r="AH586" s="691" t="s">
        <v>4066</v>
      </c>
      <c r="AI586" s="1109">
        <v>0</v>
      </c>
      <c r="AJ586" s="1110" t="s">
        <v>4067</v>
      </c>
      <c r="AK586" s="691" t="s">
        <v>4066</v>
      </c>
      <c r="AL586" s="1109">
        <v>0</v>
      </c>
      <c r="AM586" s="1110"/>
      <c r="AN586" s="691"/>
      <c r="AO586" s="1112"/>
      <c r="AP586" s="1119"/>
      <c r="AQ586" s="691"/>
      <c r="AR586" s="1109"/>
      <c r="AS586" s="1111"/>
      <c r="AT586" s="679"/>
      <c r="AU586" s="859"/>
      <c r="AV586" s="679"/>
      <c r="AW586" s="679"/>
      <c r="AX586" s="1115"/>
      <c r="AY586" s="663"/>
      <c r="AZ586" s="663"/>
      <c r="BA586" s="663"/>
      <c r="BB586" s="663"/>
      <c r="BC586" s="663"/>
      <c r="BD586" s="663"/>
      <c r="BE586" s="663"/>
      <c r="BF586" s="663"/>
      <c r="BG586" s="663"/>
    </row>
    <row r="587" spans="1:59" s="664" customFormat="1" ht="277.2" x14ac:dyDescent="0.25">
      <c r="A587" s="1105">
        <v>782</v>
      </c>
      <c r="B587" s="1105" t="s">
        <v>4001</v>
      </c>
      <c r="C587" s="1105" t="s">
        <v>4068</v>
      </c>
      <c r="D587" s="1397" t="s">
        <v>4069</v>
      </c>
      <c r="E587" s="1120" t="s">
        <v>4070</v>
      </c>
      <c r="F587" s="79">
        <v>26559</v>
      </c>
      <c r="G587" s="466" t="s">
        <v>4071</v>
      </c>
      <c r="H587" s="466">
        <v>2002</v>
      </c>
      <c r="I587" s="466" t="s">
        <v>4072</v>
      </c>
      <c r="J587" s="474">
        <v>34393.82</v>
      </c>
      <c r="K587" s="80" t="s">
        <v>939</v>
      </c>
      <c r="L587" s="691" t="s">
        <v>4073</v>
      </c>
      <c r="M587" s="691" t="s">
        <v>4074</v>
      </c>
      <c r="N587" s="691" t="s">
        <v>4075</v>
      </c>
      <c r="O587" s="691" t="s">
        <v>4076</v>
      </c>
      <c r="P587" s="691">
        <v>1520479</v>
      </c>
      <c r="Q587" s="1079">
        <f t="shared" si="22"/>
        <v>45</v>
      </c>
      <c r="R587" s="1079">
        <v>0</v>
      </c>
      <c r="S587" s="1079">
        <v>0</v>
      </c>
      <c r="T587" s="1079">
        <v>45</v>
      </c>
      <c r="U587" s="1079">
        <f t="shared" si="21"/>
        <v>45</v>
      </c>
      <c r="V587" s="1077">
        <v>85</v>
      </c>
      <c r="W587" s="1077">
        <v>100</v>
      </c>
      <c r="X587" s="1395" t="s">
        <v>4077</v>
      </c>
      <c r="Y587" s="1107">
        <v>3</v>
      </c>
      <c r="Z587" s="667">
        <v>12</v>
      </c>
      <c r="AA587" s="667">
        <v>4</v>
      </c>
      <c r="AB587" s="667">
        <v>46</v>
      </c>
      <c r="AC587" s="667">
        <v>71</v>
      </c>
      <c r="AD587" s="667">
        <v>45</v>
      </c>
      <c r="AE587" s="667">
        <v>5</v>
      </c>
      <c r="AF587" s="1108">
        <f>AI587+AL587+AO587+AR587+AU587</f>
        <v>0</v>
      </c>
      <c r="AG587" s="691" t="s">
        <v>4078</v>
      </c>
      <c r="AH587" s="691" t="s">
        <v>4079</v>
      </c>
      <c r="AI587" s="1109">
        <v>0</v>
      </c>
      <c r="AJ587" s="1110" t="s">
        <v>4023</v>
      </c>
      <c r="AK587" s="691" t="s">
        <v>4079</v>
      </c>
      <c r="AL587" s="1109">
        <v>0</v>
      </c>
      <c r="AM587" s="1110" t="s">
        <v>4067</v>
      </c>
      <c r="AN587" s="691" t="s">
        <v>4079</v>
      </c>
      <c r="AO587" s="1112">
        <v>0</v>
      </c>
      <c r="AP587" s="1110" t="s">
        <v>4080</v>
      </c>
      <c r="AQ587" s="691" t="s">
        <v>4079</v>
      </c>
      <c r="AR587" s="1109">
        <v>0</v>
      </c>
      <c r="AS587" s="1110" t="s">
        <v>4081</v>
      </c>
      <c r="AT587" s="691" t="s">
        <v>4079</v>
      </c>
      <c r="AU587" s="1109">
        <v>0</v>
      </c>
      <c r="AV587" s="679"/>
      <c r="AW587" s="679"/>
      <c r="AX587" s="1115"/>
      <c r="AY587" s="663"/>
      <c r="AZ587" s="663"/>
      <c r="BA587" s="663"/>
      <c r="BB587" s="663"/>
      <c r="BC587" s="663"/>
      <c r="BD587" s="663"/>
      <c r="BE587" s="663"/>
      <c r="BF587" s="663"/>
      <c r="BG587" s="663"/>
    </row>
    <row r="588" spans="1:59" s="664" customFormat="1" ht="118.8" x14ac:dyDescent="0.25">
      <c r="A588" s="1105">
        <v>782</v>
      </c>
      <c r="B588" s="1105" t="s">
        <v>4001</v>
      </c>
      <c r="C588" s="1105" t="s">
        <v>4082</v>
      </c>
      <c r="D588" s="1397" t="s">
        <v>4083</v>
      </c>
      <c r="E588" s="1120" t="s">
        <v>4084</v>
      </c>
      <c r="F588" s="79">
        <v>4101</v>
      </c>
      <c r="G588" s="466" t="s">
        <v>4085</v>
      </c>
      <c r="H588" s="466">
        <v>2004</v>
      </c>
      <c r="I588" s="466" t="s">
        <v>4086</v>
      </c>
      <c r="J588" s="474">
        <v>39118.39</v>
      </c>
      <c r="K588" s="80" t="s">
        <v>939</v>
      </c>
      <c r="L588" s="691" t="s">
        <v>4087</v>
      </c>
      <c r="M588" s="691" t="s">
        <v>4088</v>
      </c>
      <c r="N588" s="691" t="s">
        <v>4089</v>
      </c>
      <c r="O588" s="691" t="s">
        <v>4090</v>
      </c>
      <c r="P588" s="1121">
        <v>12251</v>
      </c>
      <c r="Q588" s="1079">
        <f t="shared" si="22"/>
        <v>45</v>
      </c>
      <c r="R588" s="1079">
        <v>0</v>
      </c>
      <c r="S588" s="1079">
        <v>0</v>
      </c>
      <c r="T588" s="1079">
        <v>45</v>
      </c>
      <c r="U588" s="1079">
        <f t="shared" si="21"/>
        <v>45</v>
      </c>
      <c r="V588" s="1077">
        <v>85</v>
      </c>
      <c r="W588" s="1077">
        <v>100</v>
      </c>
      <c r="X588" s="1395" t="s">
        <v>4091</v>
      </c>
      <c r="Y588" s="1107">
        <v>4</v>
      </c>
      <c r="Z588" s="667">
        <v>3</v>
      </c>
      <c r="AA588" s="667">
        <v>4</v>
      </c>
      <c r="AB588" s="667">
        <v>4</v>
      </c>
      <c r="AC588" s="667">
        <v>60</v>
      </c>
      <c r="AD588" s="667">
        <v>45</v>
      </c>
      <c r="AE588" s="667">
        <v>5</v>
      </c>
      <c r="AF588" s="1109">
        <f>AI588+AL588</f>
        <v>100.00999999999999</v>
      </c>
      <c r="AG588" s="691" t="s">
        <v>4083</v>
      </c>
      <c r="AH588" s="691" t="s">
        <v>4092</v>
      </c>
      <c r="AI588" s="1109">
        <v>93.13</v>
      </c>
      <c r="AJ588" s="1110" t="s">
        <v>4067</v>
      </c>
      <c r="AK588" s="691" t="s">
        <v>4092</v>
      </c>
      <c r="AL588" s="1109">
        <v>6.88</v>
      </c>
      <c r="AM588" s="1119"/>
      <c r="AN588" s="691"/>
      <c r="AO588" s="1112"/>
      <c r="AP588" s="1111"/>
      <c r="AQ588" s="691"/>
      <c r="AR588" s="1113"/>
      <c r="AS588" s="1111"/>
      <c r="AT588" s="679"/>
      <c r="AU588" s="859"/>
      <c r="AV588" s="679"/>
      <c r="AW588" s="679"/>
      <c r="AX588" s="1115"/>
      <c r="AY588" s="663"/>
      <c r="AZ588" s="663"/>
      <c r="BA588" s="663"/>
      <c r="BB588" s="663"/>
      <c r="BC588" s="663"/>
      <c r="BD588" s="663"/>
      <c r="BE588" s="663"/>
      <c r="BF588" s="663"/>
      <c r="BG588" s="663"/>
    </row>
    <row r="589" spans="1:59" s="664" customFormat="1" ht="316.8" x14ac:dyDescent="0.25">
      <c r="A589" s="1105">
        <v>782</v>
      </c>
      <c r="B589" s="1105" t="s">
        <v>4001</v>
      </c>
      <c r="C589" s="1105" t="s">
        <v>4093</v>
      </c>
      <c r="D589" s="1394" t="s">
        <v>4041</v>
      </c>
      <c r="E589" s="1120" t="s">
        <v>4094</v>
      </c>
      <c r="F589" s="79">
        <v>13026</v>
      </c>
      <c r="G589" s="466" t="s">
        <v>4095</v>
      </c>
      <c r="H589" s="466">
        <v>2006</v>
      </c>
      <c r="I589" s="466" t="s">
        <v>4096</v>
      </c>
      <c r="J589" s="474">
        <v>151481.75913870806</v>
      </c>
      <c r="K589" s="80" t="s">
        <v>675</v>
      </c>
      <c r="L589" s="451" t="s">
        <v>4097</v>
      </c>
      <c r="M589" s="691" t="s">
        <v>4098</v>
      </c>
      <c r="N589" s="1106" t="s">
        <v>4099</v>
      </c>
      <c r="O589" s="691" t="s">
        <v>9458</v>
      </c>
      <c r="P589" s="691">
        <v>13735</v>
      </c>
      <c r="Q589" s="1079">
        <f t="shared" si="22"/>
        <v>45</v>
      </c>
      <c r="R589" s="1079">
        <v>0</v>
      </c>
      <c r="S589" s="1079">
        <v>0</v>
      </c>
      <c r="T589" s="1079">
        <v>45</v>
      </c>
      <c r="U589" s="1079">
        <f t="shared" si="21"/>
        <v>45</v>
      </c>
      <c r="V589" s="1077">
        <v>85</v>
      </c>
      <c r="W589" s="1077">
        <v>100.00333333333339</v>
      </c>
      <c r="X589" s="1395" t="s">
        <v>4100</v>
      </c>
      <c r="Y589" s="1107">
        <v>3</v>
      </c>
      <c r="Z589" s="667">
        <v>7</v>
      </c>
      <c r="AA589" s="667">
        <v>1</v>
      </c>
      <c r="AB589" s="667">
        <v>46</v>
      </c>
      <c r="AC589" s="667">
        <v>223</v>
      </c>
      <c r="AD589" s="667">
        <v>45</v>
      </c>
      <c r="AE589" s="667">
        <v>5</v>
      </c>
      <c r="AF589" s="1108">
        <f>AI589</f>
        <v>28.75</v>
      </c>
      <c r="AG589" s="691" t="s">
        <v>4041</v>
      </c>
      <c r="AH589" s="691" t="s">
        <v>4048</v>
      </c>
      <c r="AI589" s="1109">
        <v>28.75</v>
      </c>
      <c r="AJ589" s="1119"/>
      <c r="AK589" s="691"/>
      <c r="AL589" s="1109"/>
      <c r="AM589" s="1111"/>
      <c r="AN589" s="691"/>
      <c r="AO589" s="1112"/>
      <c r="AP589" s="1111"/>
      <c r="AQ589" s="691"/>
      <c r="AR589" s="1113"/>
      <c r="AS589" s="1111"/>
      <c r="AT589" s="679"/>
      <c r="AU589" s="859"/>
      <c r="AV589" s="679"/>
      <c r="AW589" s="679"/>
      <c r="AX589" s="1115"/>
      <c r="AY589" s="663"/>
      <c r="AZ589" s="663"/>
      <c r="BA589" s="663"/>
      <c r="BB589" s="663"/>
      <c r="BC589" s="663"/>
      <c r="BD589" s="663"/>
      <c r="BE589" s="663"/>
      <c r="BF589" s="663"/>
      <c r="BG589" s="663"/>
    </row>
    <row r="590" spans="1:59" s="664" customFormat="1" ht="158.4" x14ac:dyDescent="0.25">
      <c r="A590" s="1105">
        <v>782</v>
      </c>
      <c r="B590" s="1105" t="s">
        <v>4001</v>
      </c>
      <c r="C590" s="1105" t="s">
        <v>4056</v>
      </c>
      <c r="D590" s="1394" t="s">
        <v>4057</v>
      </c>
      <c r="E590" s="1120" t="s">
        <v>4058</v>
      </c>
      <c r="F590" s="79">
        <v>22701</v>
      </c>
      <c r="G590" s="466" t="s">
        <v>4101</v>
      </c>
      <c r="H590" s="466">
        <v>2005</v>
      </c>
      <c r="I590" s="466" t="s">
        <v>4102</v>
      </c>
      <c r="J590" s="474">
        <v>156073.82252545486</v>
      </c>
      <c r="K590" s="80" t="s">
        <v>675</v>
      </c>
      <c r="L590" s="691" t="s">
        <v>4103</v>
      </c>
      <c r="M590" s="691" t="s">
        <v>9459</v>
      </c>
      <c r="N590" s="1106" t="s">
        <v>4104</v>
      </c>
      <c r="O590" s="691" t="s">
        <v>4105</v>
      </c>
      <c r="P590" s="691">
        <v>1520971</v>
      </c>
      <c r="Q590" s="1079">
        <f t="shared" si="22"/>
        <v>45</v>
      </c>
      <c r="R590" s="1079">
        <v>0</v>
      </c>
      <c r="S590" s="1079">
        <v>0</v>
      </c>
      <c r="T590" s="1079">
        <v>45</v>
      </c>
      <c r="U590" s="1079">
        <f t="shared" si="21"/>
        <v>45</v>
      </c>
      <c r="V590" s="1077">
        <v>85</v>
      </c>
      <c r="W590" s="1077">
        <v>100</v>
      </c>
      <c r="X590" s="1395" t="s">
        <v>4106</v>
      </c>
      <c r="Y590" s="1107">
        <v>1</v>
      </c>
      <c r="Z590" s="667" t="s">
        <v>4107</v>
      </c>
      <c r="AA590" s="667" t="s">
        <v>4108</v>
      </c>
      <c r="AB590" s="667">
        <v>44</v>
      </c>
      <c r="AC590" s="667">
        <v>247</v>
      </c>
      <c r="AD590" s="667">
        <v>45</v>
      </c>
      <c r="AE590" s="667">
        <v>5</v>
      </c>
      <c r="AF590" s="1109">
        <f>AI590+AL590+AO590+AR590</f>
        <v>3.13</v>
      </c>
      <c r="AG590" s="691" t="s">
        <v>4057</v>
      </c>
      <c r="AH590" s="691" t="s">
        <v>4066</v>
      </c>
      <c r="AI590" s="1109">
        <v>0</v>
      </c>
      <c r="AJ590" s="691" t="s">
        <v>4067</v>
      </c>
      <c r="AK590" s="691" t="s">
        <v>4066</v>
      </c>
      <c r="AL590" s="1109">
        <v>0</v>
      </c>
      <c r="AM590" s="691" t="s">
        <v>2708</v>
      </c>
      <c r="AN590" s="691" t="s">
        <v>4066</v>
      </c>
      <c r="AO590" s="1112">
        <v>1.88</v>
      </c>
      <c r="AP590" s="691" t="s">
        <v>4109</v>
      </c>
      <c r="AQ590" s="691" t="s">
        <v>4066</v>
      </c>
      <c r="AR590" s="1109">
        <v>1.25</v>
      </c>
      <c r="AS590" s="1111"/>
      <c r="AT590" s="679"/>
      <c r="AU590" s="859"/>
      <c r="AV590" s="679"/>
      <c r="AW590" s="679"/>
      <c r="AX590" s="1115"/>
      <c r="AY590" s="663"/>
      <c r="AZ590" s="663"/>
      <c r="BA590" s="663"/>
      <c r="BB590" s="663"/>
      <c r="BC590" s="663"/>
      <c r="BD590" s="663"/>
      <c r="BE590" s="663"/>
      <c r="BF590" s="663"/>
      <c r="BG590" s="663"/>
    </row>
    <row r="591" spans="1:59" s="664" customFormat="1" ht="409.6" x14ac:dyDescent="0.25">
      <c r="A591" s="1105">
        <v>782</v>
      </c>
      <c r="B591" s="1105" t="s">
        <v>4001</v>
      </c>
      <c r="C591" s="1105" t="s">
        <v>4110</v>
      </c>
      <c r="D591" s="1394" t="s">
        <v>4111</v>
      </c>
      <c r="E591" s="1120" t="s">
        <v>4112</v>
      </c>
      <c r="F591" s="79">
        <v>13469</v>
      </c>
      <c r="G591" s="466" t="s">
        <v>4113</v>
      </c>
      <c r="H591" s="466">
        <v>2005</v>
      </c>
      <c r="I591" s="466" t="s">
        <v>4114</v>
      </c>
      <c r="J591" s="474">
        <v>147774.40978133871</v>
      </c>
      <c r="K591" s="80" t="s">
        <v>675</v>
      </c>
      <c r="L591" s="691" t="s">
        <v>4115</v>
      </c>
      <c r="M591" s="1012" t="s">
        <v>9460</v>
      </c>
      <c r="N591" s="691" t="s">
        <v>4116</v>
      </c>
      <c r="O591" s="1012" t="s">
        <v>9461</v>
      </c>
      <c r="P591" s="691">
        <v>1520913</v>
      </c>
      <c r="Q591" s="1079">
        <f t="shared" si="22"/>
        <v>45</v>
      </c>
      <c r="R591" s="1079">
        <v>0</v>
      </c>
      <c r="S591" s="1079">
        <v>0</v>
      </c>
      <c r="T591" s="1079">
        <v>45</v>
      </c>
      <c r="U591" s="1079">
        <f t="shared" si="21"/>
        <v>45</v>
      </c>
      <c r="V591" s="1077">
        <v>85</v>
      </c>
      <c r="W591" s="1077">
        <v>100</v>
      </c>
      <c r="X591" s="1395" t="s">
        <v>4117</v>
      </c>
      <c r="Y591" s="1107">
        <v>3</v>
      </c>
      <c r="Z591" s="667">
        <v>10</v>
      </c>
      <c r="AA591" s="667">
        <v>4</v>
      </c>
      <c r="AB591" s="667">
        <v>46</v>
      </c>
      <c r="AC591" s="667">
        <v>238</v>
      </c>
      <c r="AD591" s="667">
        <v>45</v>
      </c>
      <c r="AE591" s="667">
        <v>5</v>
      </c>
      <c r="AF591" s="1109">
        <f>AI591+AL591+AO591</f>
        <v>100</v>
      </c>
      <c r="AG591" s="691" t="s">
        <v>4111</v>
      </c>
      <c r="AH591" s="691" t="s">
        <v>4118</v>
      </c>
      <c r="AI591" s="1109">
        <v>100</v>
      </c>
      <c r="AJ591" s="1119"/>
      <c r="AK591" s="691"/>
      <c r="AL591" s="1109"/>
      <c r="AM591" s="1111"/>
      <c r="AN591" s="691"/>
      <c r="AO591" s="1112"/>
      <c r="AP591" s="1111"/>
      <c r="AQ591" s="691"/>
      <c r="AR591" s="1113"/>
      <c r="AS591" s="1111"/>
      <c r="AT591" s="679"/>
      <c r="AU591" s="859"/>
      <c r="AV591" s="679"/>
      <c r="AW591" s="679"/>
      <c r="AX591" s="1115"/>
      <c r="AY591" s="663"/>
      <c r="AZ591" s="663"/>
      <c r="BA591" s="663"/>
      <c r="BB591" s="663"/>
      <c r="BC591" s="663"/>
      <c r="BD591" s="663"/>
      <c r="BE591" s="663"/>
      <c r="BF591" s="663"/>
      <c r="BG591" s="663"/>
    </row>
    <row r="592" spans="1:59" s="664" customFormat="1" ht="356.4" x14ac:dyDescent="0.25">
      <c r="A592" s="1105">
        <v>782</v>
      </c>
      <c r="B592" s="1105" t="s">
        <v>4001</v>
      </c>
      <c r="C592" s="1105" t="s">
        <v>4024</v>
      </c>
      <c r="D592" s="1394" t="s">
        <v>4025</v>
      </c>
      <c r="E592" s="1120" t="s">
        <v>4026</v>
      </c>
      <c r="F592" s="79">
        <v>14556</v>
      </c>
      <c r="G592" s="466" t="s">
        <v>4119</v>
      </c>
      <c r="H592" s="466">
        <v>2005</v>
      </c>
      <c r="I592" s="466" t="s">
        <v>4120</v>
      </c>
      <c r="J592" s="474">
        <v>148442.4572692372</v>
      </c>
      <c r="K592" s="80" t="s">
        <v>675</v>
      </c>
      <c r="L592" s="1116" t="s">
        <v>4029</v>
      </c>
      <c r="M592" s="1117" t="s">
        <v>4030</v>
      </c>
      <c r="N592" s="1122" t="s">
        <v>4121</v>
      </c>
      <c r="O592" s="456" t="s">
        <v>4122</v>
      </c>
      <c r="P592" s="691">
        <v>1520778</v>
      </c>
      <c r="Q592" s="1079">
        <f t="shared" si="22"/>
        <v>45</v>
      </c>
      <c r="R592" s="1079">
        <v>0</v>
      </c>
      <c r="S592" s="1079">
        <v>0</v>
      </c>
      <c r="T592" s="1079">
        <v>45</v>
      </c>
      <c r="U592" s="1079">
        <f t="shared" si="21"/>
        <v>45</v>
      </c>
      <c r="V592" s="1077">
        <v>85</v>
      </c>
      <c r="W592" s="1077">
        <v>100</v>
      </c>
      <c r="X592" s="1395" t="s">
        <v>4123</v>
      </c>
      <c r="Y592" s="1107">
        <v>3</v>
      </c>
      <c r="Z592" s="667">
        <v>6</v>
      </c>
      <c r="AA592" s="667">
        <v>1</v>
      </c>
      <c r="AB592" s="667">
        <v>47</v>
      </c>
      <c r="AC592" s="667">
        <v>232</v>
      </c>
      <c r="AD592" s="667">
        <v>45</v>
      </c>
      <c r="AE592" s="667">
        <v>5</v>
      </c>
      <c r="AF592" s="1109">
        <f>AI592+AL592+AO592+AR592+AU592</f>
        <v>91.259999999999991</v>
      </c>
      <c r="AG592" s="691" t="s">
        <v>4025</v>
      </c>
      <c r="AH592" s="691" t="s">
        <v>4034</v>
      </c>
      <c r="AI592" s="1109">
        <v>26.25</v>
      </c>
      <c r="AJ592" s="1110" t="s">
        <v>4035</v>
      </c>
      <c r="AK592" s="691" t="s">
        <v>4034</v>
      </c>
      <c r="AL592" s="1109">
        <v>16.25</v>
      </c>
      <c r="AM592" s="1110" t="s">
        <v>4036</v>
      </c>
      <c r="AN592" s="691" t="s">
        <v>4034</v>
      </c>
      <c r="AO592" s="1112">
        <v>8.75</v>
      </c>
      <c r="AP592" s="1110" t="s">
        <v>4037</v>
      </c>
      <c r="AQ592" s="691" t="s">
        <v>4034</v>
      </c>
      <c r="AR592" s="1109">
        <v>18.13</v>
      </c>
      <c r="AS592" s="1110" t="s">
        <v>4038</v>
      </c>
      <c r="AT592" s="691" t="s">
        <v>4039</v>
      </c>
      <c r="AU592" s="1109">
        <v>21.88</v>
      </c>
      <c r="AV592" s="679"/>
      <c r="AW592" s="679"/>
      <c r="AX592" s="1115"/>
      <c r="AY592" s="663"/>
      <c r="AZ592" s="663"/>
      <c r="BA592" s="663"/>
      <c r="BB592" s="663"/>
      <c r="BC592" s="663"/>
      <c r="BD592" s="663"/>
      <c r="BE592" s="663"/>
      <c r="BF592" s="663"/>
      <c r="BG592" s="663"/>
    </row>
    <row r="593" spans="1:59" s="664" customFormat="1" ht="132" x14ac:dyDescent="0.25">
      <c r="A593" s="1105">
        <v>782</v>
      </c>
      <c r="B593" s="1105" t="s">
        <v>4001</v>
      </c>
      <c r="C593" s="1105" t="s">
        <v>4124</v>
      </c>
      <c r="D593" s="1394" t="s">
        <v>4125</v>
      </c>
      <c r="E593" s="1120" t="s">
        <v>4126</v>
      </c>
      <c r="F593" s="79">
        <v>24560</v>
      </c>
      <c r="G593" s="466" t="s">
        <v>4127</v>
      </c>
      <c r="H593" s="466">
        <v>2005</v>
      </c>
      <c r="I593" s="466" t="s">
        <v>4128</v>
      </c>
      <c r="J593" s="474">
        <v>82276.446753463533</v>
      </c>
      <c r="K593" s="452" t="s">
        <v>675</v>
      </c>
      <c r="L593" s="691" t="s">
        <v>4129</v>
      </c>
      <c r="M593" s="691" t="s">
        <v>9462</v>
      </c>
      <c r="N593" s="1122" t="s">
        <v>4130</v>
      </c>
      <c r="O593" s="691" t="s">
        <v>9463</v>
      </c>
      <c r="P593" s="691">
        <v>4640</v>
      </c>
      <c r="Q593" s="1079">
        <f t="shared" si="22"/>
        <v>45</v>
      </c>
      <c r="R593" s="1079">
        <v>0</v>
      </c>
      <c r="S593" s="1079">
        <v>0</v>
      </c>
      <c r="T593" s="1079">
        <v>45</v>
      </c>
      <c r="U593" s="1079">
        <f t="shared" si="21"/>
        <v>45</v>
      </c>
      <c r="V593" s="1077">
        <v>85</v>
      </c>
      <c r="W593" s="1077">
        <v>100</v>
      </c>
      <c r="X593" s="1395" t="s">
        <v>4131</v>
      </c>
      <c r="Y593" s="1107">
        <v>3</v>
      </c>
      <c r="Z593" s="667">
        <v>12</v>
      </c>
      <c r="AA593" s="667">
        <v>3</v>
      </c>
      <c r="AB593" s="667">
        <v>4</v>
      </c>
      <c r="AC593" s="667">
        <v>241</v>
      </c>
      <c r="AD593" s="667">
        <v>45</v>
      </c>
      <c r="AE593" s="667">
        <v>5</v>
      </c>
      <c r="AF593" s="1108">
        <f>AI593</f>
        <v>63.13</v>
      </c>
      <c r="AG593" s="691" t="s">
        <v>4125</v>
      </c>
      <c r="AH593" s="691" t="s">
        <v>4132</v>
      </c>
      <c r="AI593" s="1109">
        <v>63.13</v>
      </c>
      <c r="AJ593" s="1110"/>
      <c r="AK593" s="691"/>
      <c r="AL593" s="1109"/>
      <c r="AM593" s="1111"/>
      <c r="AN593" s="691"/>
      <c r="AO593" s="1112"/>
      <c r="AP593" s="1111"/>
      <c r="AQ593" s="691"/>
      <c r="AR593" s="1113"/>
      <c r="AS593" s="1111"/>
      <c r="AT593" s="679"/>
      <c r="AU593" s="859"/>
      <c r="AV593" s="679"/>
      <c r="AW593" s="679"/>
      <c r="AX593" s="1115"/>
      <c r="AY593" s="663"/>
      <c r="AZ593" s="663"/>
      <c r="BA593" s="663"/>
      <c r="BB593" s="663"/>
      <c r="BC593" s="663"/>
      <c r="BD593" s="663"/>
      <c r="BE593" s="663"/>
      <c r="BF593" s="663"/>
      <c r="BG593" s="663"/>
    </row>
    <row r="594" spans="1:59" s="664" customFormat="1" ht="118.8" x14ac:dyDescent="0.25">
      <c r="A594" s="1105">
        <v>782</v>
      </c>
      <c r="B594" s="1105" t="s">
        <v>4001</v>
      </c>
      <c r="C594" s="1105" t="s">
        <v>4040</v>
      </c>
      <c r="D594" s="1394" t="s">
        <v>4041</v>
      </c>
      <c r="E594" s="1120" t="s">
        <v>4042</v>
      </c>
      <c r="F594" s="79">
        <v>15646</v>
      </c>
      <c r="G594" s="466" t="s">
        <v>4133</v>
      </c>
      <c r="H594" s="466">
        <v>2005</v>
      </c>
      <c r="I594" s="466" t="s">
        <v>4044</v>
      </c>
      <c r="J594" s="474">
        <v>106826.91</v>
      </c>
      <c r="K594" s="452" t="s">
        <v>675</v>
      </c>
      <c r="L594" s="691" t="s">
        <v>4134</v>
      </c>
      <c r="M594" s="691" t="s">
        <v>4135</v>
      </c>
      <c r="N594" s="691" t="s">
        <v>4136</v>
      </c>
      <c r="O594" s="691" t="s">
        <v>9456</v>
      </c>
      <c r="P594" s="691">
        <v>15032</v>
      </c>
      <c r="Q594" s="1079">
        <f t="shared" si="22"/>
        <v>45</v>
      </c>
      <c r="R594" s="1079">
        <v>0</v>
      </c>
      <c r="S594" s="1079">
        <v>0</v>
      </c>
      <c r="T594" s="1079">
        <v>45</v>
      </c>
      <c r="U594" s="1079">
        <f t="shared" si="21"/>
        <v>45</v>
      </c>
      <c r="V594" s="1077">
        <v>85</v>
      </c>
      <c r="W594" s="1077">
        <v>100</v>
      </c>
      <c r="X594" s="1395" t="s">
        <v>4137</v>
      </c>
      <c r="Y594" s="1107">
        <v>4</v>
      </c>
      <c r="Z594" s="667">
        <v>4</v>
      </c>
      <c r="AA594" s="667">
        <v>6</v>
      </c>
      <c r="AB594" s="667">
        <v>46</v>
      </c>
      <c r="AC594" s="667">
        <v>240</v>
      </c>
      <c r="AD594" s="667">
        <v>45</v>
      </c>
      <c r="AE594" s="667">
        <v>5</v>
      </c>
      <c r="AF594" s="1109">
        <f>AI594+AL594</f>
        <v>80</v>
      </c>
      <c r="AG594" s="691" t="s">
        <v>4041</v>
      </c>
      <c r="AH594" s="691" t="s">
        <v>4048</v>
      </c>
      <c r="AI594" s="1109">
        <v>80</v>
      </c>
      <c r="AJ594" s="1110" t="s">
        <v>4138</v>
      </c>
      <c r="AK594" s="691" t="s">
        <v>4050</v>
      </c>
      <c r="AL594" s="1109">
        <v>0</v>
      </c>
      <c r="AM594" s="1110"/>
      <c r="AN594" s="691"/>
      <c r="AO594" s="1112"/>
      <c r="AP594" s="1110"/>
      <c r="AQ594" s="691"/>
      <c r="AR594" s="1109"/>
      <c r="AS594" s="1111"/>
      <c r="AT594" s="679"/>
      <c r="AU594" s="859"/>
      <c r="AV594" s="679"/>
      <c r="AW594" s="679"/>
      <c r="AX594" s="1115"/>
      <c r="AY594" s="663"/>
      <c r="AZ594" s="663"/>
      <c r="BA594" s="663"/>
      <c r="BB594" s="663"/>
      <c r="BC594" s="663"/>
      <c r="BD594" s="663"/>
      <c r="BE594" s="663"/>
      <c r="BF594" s="663"/>
      <c r="BG594" s="663"/>
    </row>
    <row r="595" spans="1:59" s="664" customFormat="1" ht="132" x14ac:dyDescent="0.25">
      <c r="A595" s="1105">
        <v>782</v>
      </c>
      <c r="B595" s="1105" t="s">
        <v>4001</v>
      </c>
      <c r="C595" s="1105" t="s">
        <v>4002</v>
      </c>
      <c r="D595" s="1394" t="s">
        <v>4003</v>
      </c>
      <c r="E595" s="1120" t="s">
        <v>4004</v>
      </c>
      <c r="F595" s="79">
        <v>8782</v>
      </c>
      <c r="G595" s="466" t="s">
        <v>4139</v>
      </c>
      <c r="H595" s="1396" t="s">
        <v>4140</v>
      </c>
      <c r="I595" s="466" t="s">
        <v>4141</v>
      </c>
      <c r="J595" s="474">
        <v>67031.097020530797</v>
      </c>
      <c r="K595" s="452" t="s">
        <v>675</v>
      </c>
      <c r="L595" s="691" t="s">
        <v>4142</v>
      </c>
      <c r="M595" s="691" t="s">
        <v>9464</v>
      </c>
      <c r="N595" s="691" t="s">
        <v>4143</v>
      </c>
      <c r="O595" s="691" t="s">
        <v>9465</v>
      </c>
      <c r="P595" s="691">
        <v>1167401</v>
      </c>
      <c r="Q595" s="1079">
        <f t="shared" si="22"/>
        <v>45</v>
      </c>
      <c r="R595" s="1079">
        <v>0</v>
      </c>
      <c r="S595" s="1079">
        <v>0</v>
      </c>
      <c r="T595" s="1079">
        <v>45</v>
      </c>
      <c r="U595" s="1079">
        <f t="shared" si="21"/>
        <v>45</v>
      </c>
      <c r="V595" s="1077">
        <v>85</v>
      </c>
      <c r="W595" s="1077">
        <v>100</v>
      </c>
      <c r="X595" s="1395" t="s">
        <v>4144</v>
      </c>
      <c r="Y595" s="1107">
        <v>3</v>
      </c>
      <c r="Z595" s="667">
        <v>10</v>
      </c>
      <c r="AA595" s="667">
        <v>6</v>
      </c>
      <c r="AB595" s="667">
        <v>25</v>
      </c>
      <c r="AC595" s="667">
        <v>235</v>
      </c>
      <c r="AD595" s="667">
        <v>45</v>
      </c>
      <c r="AE595" s="667">
        <v>5</v>
      </c>
      <c r="AF595" s="1108">
        <f>AI595</f>
        <v>0</v>
      </c>
      <c r="AG595" s="691" t="s">
        <v>4003</v>
      </c>
      <c r="AH595" s="691" t="s">
        <v>4012</v>
      </c>
      <c r="AI595" s="1109">
        <v>0</v>
      </c>
      <c r="AJ595" s="1110"/>
      <c r="AK595" s="691"/>
      <c r="AL595" s="1079"/>
      <c r="AM595" s="1123"/>
      <c r="AN595" s="691"/>
      <c r="AO595" s="1077"/>
      <c r="AP595" s="1123"/>
      <c r="AQ595" s="691"/>
      <c r="AR595" s="1079"/>
      <c r="AS595" s="1124"/>
      <c r="AT595" s="679"/>
      <c r="AU595" s="859"/>
      <c r="AV595" s="679"/>
      <c r="AW595" s="679"/>
      <c r="AX595" s="1115"/>
      <c r="AY595" s="663"/>
      <c r="AZ595" s="663"/>
      <c r="BA595" s="663"/>
      <c r="BB595" s="663"/>
      <c r="BC595" s="663"/>
      <c r="BD595" s="663"/>
      <c r="BE595" s="663"/>
      <c r="BF595" s="663"/>
      <c r="BG595" s="663"/>
    </row>
    <row r="596" spans="1:59" s="664" customFormat="1" ht="145.19999999999999" x14ac:dyDescent="0.25">
      <c r="A596" s="1105">
        <v>782</v>
      </c>
      <c r="B596" s="1105" t="s">
        <v>4001</v>
      </c>
      <c r="C596" s="1105" t="s">
        <v>4145</v>
      </c>
      <c r="D596" s="1394" t="s">
        <v>4014</v>
      </c>
      <c r="E596" s="1120" t="s">
        <v>4146</v>
      </c>
      <c r="F596" s="79" t="s">
        <v>4147</v>
      </c>
      <c r="G596" s="466" t="s">
        <v>4148</v>
      </c>
      <c r="H596" s="466">
        <v>2006</v>
      </c>
      <c r="I596" s="466" t="s">
        <v>4149</v>
      </c>
      <c r="J596" s="474">
        <v>57452.178267401105</v>
      </c>
      <c r="K596" s="452" t="s">
        <v>675</v>
      </c>
      <c r="L596" s="453" t="s">
        <v>4150</v>
      </c>
      <c r="M596" s="451" t="s">
        <v>4151</v>
      </c>
      <c r="N596" s="1118" t="s">
        <v>4152</v>
      </c>
      <c r="O596" s="691" t="s">
        <v>4153</v>
      </c>
      <c r="P596" s="691">
        <v>7119</v>
      </c>
      <c r="Q596" s="1079">
        <f t="shared" si="22"/>
        <v>45</v>
      </c>
      <c r="R596" s="1079">
        <v>0</v>
      </c>
      <c r="S596" s="1079">
        <v>0</v>
      </c>
      <c r="T596" s="1079">
        <v>45</v>
      </c>
      <c r="U596" s="1079">
        <f t="shared" si="21"/>
        <v>45</v>
      </c>
      <c r="V596" s="1077">
        <v>85</v>
      </c>
      <c r="W596" s="1077">
        <v>100</v>
      </c>
      <c r="X596" s="1395" t="s">
        <v>4154</v>
      </c>
      <c r="Y596" s="1107">
        <v>3</v>
      </c>
      <c r="Z596" s="667">
        <v>3</v>
      </c>
      <c r="AA596" s="667">
        <v>3</v>
      </c>
      <c r="AB596" s="667">
        <v>31</v>
      </c>
      <c r="AC596" s="667">
        <v>230</v>
      </c>
      <c r="AD596" s="667">
        <v>45</v>
      </c>
      <c r="AE596" s="667">
        <v>5</v>
      </c>
      <c r="AF596" s="1108">
        <f>AI596+AL596</f>
        <v>51.879999999999995</v>
      </c>
      <c r="AG596" s="691" t="s">
        <v>4014</v>
      </c>
      <c r="AH596" s="691" t="s">
        <v>4022</v>
      </c>
      <c r="AI596" s="1125">
        <v>31.88</v>
      </c>
      <c r="AJ596" s="1110" t="s">
        <v>4067</v>
      </c>
      <c r="AK596" s="691" t="s">
        <v>4155</v>
      </c>
      <c r="AL596" s="1109">
        <v>20</v>
      </c>
      <c r="AM596" s="1110"/>
      <c r="AN596" s="691"/>
      <c r="AO596" s="1112"/>
      <c r="AP596" s="1111"/>
      <c r="AQ596" s="691"/>
      <c r="AR596" s="1113"/>
      <c r="AS596" s="1111"/>
      <c r="AT596" s="679"/>
      <c r="AU596" s="859"/>
      <c r="AV596" s="679"/>
      <c r="AW596" s="679"/>
      <c r="AX596" s="1115"/>
      <c r="AY596" s="663"/>
      <c r="AZ596" s="663"/>
      <c r="BA596" s="663"/>
      <c r="BB596" s="663"/>
      <c r="BC596" s="663"/>
      <c r="BD596" s="663"/>
      <c r="BE596" s="663"/>
      <c r="BF596" s="663"/>
      <c r="BG596" s="663"/>
    </row>
    <row r="597" spans="1:59" s="664" customFormat="1" ht="118.8" x14ac:dyDescent="0.25">
      <c r="A597" s="1105">
        <v>782</v>
      </c>
      <c r="B597" s="1105" t="s">
        <v>4001</v>
      </c>
      <c r="C597" s="1105" t="s">
        <v>4082</v>
      </c>
      <c r="D597" s="1397" t="s">
        <v>4083</v>
      </c>
      <c r="E597" s="1120" t="s">
        <v>4084</v>
      </c>
      <c r="F597" s="79">
        <v>4101</v>
      </c>
      <c r="G597" s="466" t="s">
        <v>4156</v>
      </c>
      <c r="H597" s="466">
        <v>2004</v>
      </c>
      <c r="I597" s="466" t="s">
        <v>4157</v>
      </c>
      <c r="J597" s="474">
        <v>25188.78</v>
      </c>
      <c r="K597" s="452" t="s">
        <v>675</v>
      </c>
      <c r="L597" s="1126" t="s">
        <v>4158</v>
      </c>
      <c r="M597" s="691" t="s">
        <v>4159</v>
      </c>
      <c r="N597" s="1118" t="s">
        <v>4160</v>
      </c>
      <c r="O597" s="691" t="s">
        <v>4161</v>
      </c>
      <c r="P597" s="691">
        <v>12253</v>
      </c>
      <c r="Q597" s="1079">
        <f>U597</f>
        <v>45</v>
      </c>
      <c r="R597" s="1079">
        <v>0</v>
      </c>
      <c r="S597" s="1079">
        <v>0</v>
      </c>
      <c r="T597" s="1079">
        <v>45</v>
      </c>
      <c r="U597" s="1079">
        <f t="shared" si="21"/>
        <v>45</v>
      </c>
      <c r="V597" s="1077">
        <v>85</v>
      </c>
      <c r="W597" s="1077">
        <v>100</v>
      </c>
      <c r="X597" s="1395" t="s">
        <v>4162</v>
      </c>
      <c r="Y597" s="1107">
        <v>4</v>
      </c>
      <c r="Z597" s="667">
        <v>5</v>
      </c>
      <c r="AA597" s="667">
        <v>3</v>
      </c>
      <c r="AB597" s="667">
        <v>4</v>
      </c>
      <c r="AC597" s="667">
        <v>245</v>
      </c>
      <c r="AD597" s="667">
        <v>45</v>
      </c>
      <c r="AE597" s="667">
        <v>5</v>
      </c>
      <c r="AF597" s="1108">
        <f>AI597</f>
        <v>100</v>
      </c>
      <c r="AG597" s="691" t="s">
        <v>4083</v>
      </c>
      <c r="AH597" s="691" t="s">
        <v>4092</v>
      </c>
      <c r="AI597" s="1109">
        <v>100</v>
      </c>
      <c r="AJ597" s="691"/>
      <c r="AK597" s="691"/>
      <c r="AL597" s="1109"/>
      <c r="AM597" s="1110"/>
      <c r="AN597" s="691"/>
      <c r="AO597" s="1112"/>
      <c r="AP597" s="1111"/>
      <c r="AQ597" s="691"/>
      <c r="AR597" s="1113"/>
      <c r="AS597" s="1111"/>
      <c r="AT597" s="679"/>
      <c r="AU597" s="859"/>
      <c r="AV597" s="679"/>
      <c r="AW597" s="679"/>
      <c r="AX597" s="1115"/>
      <c r="AY597" s="663"/>
      <c r="AZ597" s="663"/>
      <c r="BA597" s="663"/>
      <c r="BB597" s="663"/>
      <c r="BC597" s="663"/>
      <c r="BD597" s="663"/>
      <c r="BE597" s="663"/>
      <c r="BF597" s="663"/>
      <c r="BG597" s="663"/>
    </row>
    <row r="598" spans="1:59" s="664" customFormat="1" ht="145.19999999999999" x14ac:dyDescent="0.25">
      <c r="A598" s="1105">
        <v>782</v>
      </c>
      <c r="B598" s="1105" t="s">
        <v>4001</v>
      </c>
      <c r="C598" s="1105" t="s">
        <v>4056</v>
      </c>
      <c r="D598" s="1394" t="s">
        <v>4057</v>
      </c>
      <c r="E598" s="1120" t="s">
        <v>4058</v>
      </c>
      <c r="F598" s="79">
        <v>22701</v>
      </c>
      <c r="G598" s="466" t="s">
        <v>4163</v>
      </c>
      <c r="H598" s="1396" t="s">
        <v>4164</v>
      </c>
      <c r="I598" s="466" t="s">
        <v>4165</v>
      </c>
      <c r="J598" s="474">
        <v>158686.79999999999</v>
      </c>
      <c r="K598" s="454" t="s">
        <v>656</v>
      </c>
      <c r="L598" s="691" t="s">
        <v>4062</v>
      </c>
      <c r="M598" s="691" t="s">
        <v>9457</v>
      </c>
      <c r="N598" s="691" t="s">
        <v>4166</v>
      </c>
      <c r="O598" s="691" t="s">
        <v>4167</v>
      </c>
      <c r="P598" s="691">
        <v>8000418</v>
      </c>
      <c r="Q598" s="1079">
        <f t="shared" si="22"/>
        <v>45</v>
      </c>
      <c r="R598" s="1079">
        <v>0</v>
      </c>
      <c r="S598" s="1079">
        <v>0</v>
      </c>
      <c r="T598" s="1079">
        <v>45</v>
      </c>
      <c r="U598" s="1079">
        <f t="shared" si="21"/>
        <v>45</v>
      </c>
      <c r="V598" s="1077">
        <v>85</v>
      </c>
      <c r="W598" s="1077">
        <v>100</v>
      </c>
      <c r="X598" s="1395" t="s">
        <v>4168</v>
      </c>
      <c r="Y598" s="1107">
        <v>3</v>
      </c>
      <c r="Z598" s="667">
        <v>10</v>
      </c>
      <c r="AA598" s="667">
        <v>2</v>
      </c>
      <c r="AB598" s="667">
        <v>44</v>
      </c>
      <c r="AC598" s="667">
        <v>175</v>
      </c>
      <c r="AD598" s="667">
        <v>45</v>
      </c>
      <c r="AE598" s="667">
        <v>5</v>
      </c>
      <c r="AF598" s="1079">
        <f>AI598+AL598+AO598+AR598</f>
        <v>0</v>
      </c>
      <c r="AG598" s="691" t="s">
        <v>4057</v>
      </c>
      <c r="AH598" s="691" t="s">
        <v>4066</v>
      </c>
      <c r="AI598" s="1109">
        <v>0</v>
      </c>
      <c r="AJ598" s="691" t="s">
        <v>4067</v>
      </c>
      <c r="AK598" s="691" t="s">
        <v>4066</v>
      </c>
      <c r="AL598" s="1109">
        <v>0</v>
      </c>
      <c r="AM598" s="691" t="s">
        <v>4169</v>
      </c>
      <c r="AN598" s="691" t="s">
        <v>4066</v>
      </c>
      <c r="AO598" s="1112">
        <v>0</v>
      </c>
      <c r="AP598" s="691" t="s">
        <v>4170</v>
      </c>
      <c r="AQ598" s="691" t="s">
        <v>4171</v>
      </c>
      <c r="AR598" s="1109">
        <v>0</v>
      </c>
      <c r="AS598" s="1111"/>
      <c r="AT598" s="679"/>
      <c r="AU598" s="859"/>
      <c r="AV598" s="679"/>
      <c r="AW598" s="679"/>
      <c r="AX598" s="1115"/>
      <c r="AY598" s="663"/>
      <c r="AZ598" s="663"/>
      <c r="BA598" s="663"/>
      <c r="BB598" s="663"/>
      <c r="BC598" s="663"/>
      <c r="BD598" s="663"/>
      <c r="BE598" s="663"/>
      <c r="BF598" s="663"/>
      <c r="BG598" s="663"/>
    </row>
    <row r="599" spans="1:59" s="664" customFormat="1" ht="198" x14ac:dyDescent="0.25">
      <c r="A599" s="1105">
        <v>782</v>
      </c>
      <c r="B599" s="1105" t="s">
        <v>4001</v>
      </c>
      <c r="C599" s="1105" t="s">
        <v>4024</v>
      </c>
      <c r="D599" s="1394" t="s">
        <v>4025</v>
      </c>
      <c r="E599" s="1120" t="s">
        <v>4026</v>
      </c>
      <c r="F599" s="79">
        <v>14556</v>
      </c>
      <c r="G599" s="451" t="s">
        <v>4172</v>
      </c>
      <c r="H599" s="451">
        <v>2009</v>
      </c>
      <c r="I599" s="451" t="s">
        <v>4173</v>
      </c>
      <c r="J599" s="455">
        <v>200307.56</v>
      </c>
      <c r="K599" s="454" t="s">
        <v>697</v>
      </c>
      <c r="L599" s="1127" t="s">
        <v>4029</v>
      </c>
      <c r="M599" s="1117" t="s">
        <v>4030</v>
      </c>
      <c r="N599" s="691" t="s">
        <v>4174</v>
      </c>
      <c r="O599" s="456" t="s">
        <v>4175</v>
      </c>
      <c r="P599" s="1049">
        <v>9000478</v>
      </c>
      <c r="Q599" s="1079">
        <f t="shared" si="22"/>
        <v>45</v>
      </c>
      <c r="R599" s="1079">
        <v>0</v>
      </c>
      <c r="S599" s="1079">
        <v>0</v>
      </c>
      <c r="T599" s="1079">
        <v>45</v>
      </c>
      <c r="U599" s="1079">
        <f t="shared" si="21"/>
        <v>45</v>
      </c>
      <c r="V599" s="1077">
        <v>85</v>
      </c>
      <c r="W599" s="1128">
        <f>50/60*100+10/60*100</f>
        <v>100</v>
      </c>
      <c r="X599" s="1395" t="s">
        <v>4176</v>
      </c>
      <c r="Y599" s="1107">
        <v>3</v>
      </c>
      <c r="Z599" s="667">
        <v>10</v>
      </c>
      <c r="AA599" s="667">
        <v>5</v>
      </c>
      <c r="AB599" s="667">
        <v>44</v>
      </c>
      <c r="AC599" s="667">
        <v>77</v>
      </c>
      <c r="AD599" s="667">
        <v>45</v>
      </c>
      <c r="AE599" s="667">
        <v>5</v>
      </c>
      <c r="AF599" s="1109">
        <f>AI599+AL599+AO599+AR599+AU599</f>
        <v>89.389999999999986</v>
      </c>
      <c r="AG599" s="691" t="s">
        <v>4025</v>
      </c>
      <c r="AH599" s="691" t="s">
        <v>4034</v>
      </c>
      <c r="AI599" s="1109">
        <v>23.75</v>
      </c>
      <c r="AJ599" s="1110" t="s">
        <v>4035</v>
      </c>
      <c r="AK599" s="691" t="s">
        <v>4034</v>
      </c>
      <c r="AL599" s="1109">
        <v>21.88</v>
      </c>
      <c r="AM599" s="1110" t="s">
        <v>4036</v>
      </c>
      <c r="AN599" s="691" t="s">
        <v>4034</v>
      </c>
      <c r="AO599" s="1112">
        <v>14.38</v>
      </c>
      <c r="AP599" s="1110" t="s">
        <v>4037</v>
      </c>
      <c r="AQ599" s="691" t="s">
        <v>4034</v>
      </c>
      <c r="AR599" s="1109">
        <v>21.25</v>
      </c>
      <c r="AS599" s="1110" t="s">
        <v>4038</v>
      </c>
      <c r="AT599" s="691" t="s">
        <v>4039</v>
      </c>
      <c r="AU599" s="1109">
        <v>8.1300000000000008</v>
      </c>
      <c r="AV599" s="679"/>
      <c r="AW599" s="679"/>
      <c r="AX599" s="1115"/>
      <c r="AY599" s="663"/>
      <c r="AZ599" s="663"/>
      <c r="BA599" s="663"/>
      <c r="BB599" s="663"/>
      <c r="BC599" s="663"/>
      <c r="BD599" s="663"/>
      <c r="BE599" s="663"/>
      <c r="BF599" s="663"/>
      <c r="BG599" s="663"/>
    </row>
    <row r="600" spans="1:59" s="664" customFormat="1" ht="158.4" x14ac:dyDescent="0.25">
      <c r="A600" s="1105">
        <v>782</v>
      </c>
      <c r="B600" s="1105" t="s">
        <v>4001</v>
      </c>
      <c r="C600" s="1105" t="s">
        <v>4024</v>
      </c>
      <c r="D600" s="1394" t="s">
        <v>4025</v>
      </c>
      <c r="E600" s="1120" t="s">
        <v>4026</v>
      </c>
      <c r="F600" s="79">
        <v>14556</v>
      </c>
      <c r="G600" s="451" t="s">
        <v>4177</v>
      </c>
      <c r="H600" s="451">
        <v>2009</v>
      </c>
      <c r="I600" s="457" t="s">
        <v>4178</v>
      </c>
      <c r="J600" s="458">
        <v>60193.75</v>
      </c>
      <c r="K600" s="454" t="s">
        <v>697</v>
      </c>
      <c r="L600" s="1116" t="s">
        <v>4029</v>
      </c>
      <c r="M600" s="1117" t="s">
        <v>4030</v>
      </c>
      <c r="N600" s="691" t="s">
        <v>4179</v>
      </c>
      <c r="O600" s="1117" t="s">
        <v>4180</v>
      </c>
      <c r="P600" s="1049">
        <v>9000486</v>
      </c>
      <c r="Q600" s="1079">
        <f t="shared" si="22"/>
        <v>45</v>
      </c>
      <c r="R600" s="1079">
        <v>0</v>
      </c>
      <c r="S600" s="1079">
        <v>0</v>
      </c>
      <c r="T600" s="1079">
        <v>45</v>
      </c>
      <c r="U600" s="1079">
        <f t="shared" si="21"/>
        <v>45</v>
      </c>
      <c r="V600" s="1077">
        <v>85</v>
      </c>
      <c r="W600" s="1128">
        <f>80+12/60*100</f>
        <v>100</v>
      </c>
      <c r="X600" s="1395" t="s">
        <v>4181</v>
      </c>
      <c r="Y600" s="1107">
        <v>3</v>
      </c>
      <c r="Z600" s="667">
        <v>10</v>
      </c>
      <c r="AA600" s="667">
        <v>5</v>
      </c>
      <c r="AB600" s="667">
        <v>44</v>
      </c>
      <c r="AC600" s="667">
        <v>77</v>
      </c>
      <c r="AD600" s="667">
        <v>45</v>
      </c>
      <c r="AE600" s="667">
        <v>5</v>
      </c>
      <c r="AF600" s="1109">
        <f>AI600+AL600+AO600+AR600+AU600</f>
        <v>91.259999999999991</v>
      </c>
      <c r="AG600" s="691" t="s">
        <v>4025</v>
      </c>
      <c r="AH600" s="691" t="s">
        <v>4034</v>
      </c>
      <c r="AI600" s="1109">
        <v>8.75</v>
      </c>
      <c r="AJ600" s="1110" t="s">
        <v>4035</v>
      </c>
      <c r="AK600" s="691" t="s">
        <v>4034</v>
      </c>
      <c r="AL600" s="1109">
        <v>21.88</v>
      </c>
      <c r="AM600" s="1110" t="s">
        <v>4036</v>
      </c>
      <c r="AN600" s="691" t="s">
        <v>4034</v>
      </c>
      <c r="AO600" s="1112">
        <v>17.5</v>
      </c>
      <c r="AP600" s="1110" t="s">
        <v>4037</v>
      </c>
      <c r="AQ600" s="691" t="s">
        <v>4034</v>
      </c>
      <c r="AR600" s="1109">
        <v>13.75</v>
      </c>
      <c r="AS600" s="1110" t="s">
        <v>4038</v>
      </c>
      <c r="AT600" s="691" t="s">
        <v>4039</v>
      </c>
      <c r="AU600" s="1109">
        <v>29.38</v>
      </c>
      <c r="AV600" s="679"/>
      <c r="AW600" s="679"/>
      <c r="AX600" s="1115"/>
      <c r="AY600" s="663"/>
      <c r="AZ600" s="663"/>
      <c r="BA600" s="663"/>
      <c r="BB600" s="663"/>
      <c r="BC600" s="663"/>
      <c r="BD600" s="663"/>
      <c r="BE600" s="663"/>
      <c r="BF600" s="663"/>
      <c r="BG600" s="663"/>
    </row>
    <row r="601" spans="1:59" s="664" customFormat="1" ht="277.2" x14ac:dyDescent="0.25">
      <c r="A601" s="1105">
        <v>782</v>
      </c>
      <c r="B601" s="1105" t="s">
        <v>4001</v>
      </c>
      <c r="C601" s="1105" t="s">
        <v>4056</v>
      </c>
      <c r="D601" s="1394" t="s">
        <v>4057</v>
      </c>
      <c r="E601" s="1120" t="s">
        <v>4058</v>
      </c>
      <c r="F601" s="79">
        <v>22701</v>
      </c>
      <c r="G601" s="451" t="s">
        <v>4182</v>
      </c>
      <c r="H601" s="451">
        <v>2011</v>
      </c>
      <c r="I601" s="457" t="s">
        <v>4183</v>
      </c>
      <c r="J601" s="458">
        <v>134986.51999999999</v>
      </c>
      <c r="K601" s="454" t="s">
        <v>697</v>
      </c>
      <c r="L601" s="691" t="s">
        <v>4103</v>
      </c>
      <c r="M601" s="691" t="s">
        <v>9459</v>
      </c>
      <c r="N601" s="691" t="s">
        <v>4184</v>
      </c>
      <c r="O601" s="456" t="s">
        <v>4185</v>
      </c>
      <c r="P601" s="1049">
        <v>11000563</v>
      </c>
      <c r="Q601" s="1079">
        <f t="shared" si="22"/>
        <v>45</v>
      </c>
      <c r="R601" s="1079">
        <v>0</v>
      </c>
      <c r="S601" s="1079">
        <v>0</v>
      </c>
      <c r="T601" s="1079">
        <v>45</v>
      </c>
      <c r="U601" s="1079">
        <f t="shared" si="21"/>
        <v>45</v>
      </c>
      <c r="V601" s="1077">
        <v>85</v>
      </c>
      <c r="W601" s="1128">
        <v>100</v>
      </c>
      <c r="X601" s="1395" t="s">
        <v>4186</v>
      </c>
      <c r="Y601" s="1107">
        <v>3</v>
      </c>
      <c r="Z601" s="667">
        <v>10</v>
      </c>
      <c r="AA601" s="667" t="s">
        <v>4187</v>
      </c>
      <c r="AB601" s="667">
        <v>44</v>
      </c>
      <c r="AC601" s="667">
        <v>76</v>
      </c>
      <c r="AD601" s="667">
        <v>45</v>
      </c>
      <c r="AE601" s="667">
        <v>5</v>
      </c>
      <c r="AF601" s="1109">
        <f>AI601+AL601+AO601</f>
        <v>3.13</v>
      </c>
      <c r="AG601" s="1129" t="s">
        <v>4057</v>
      </c>
      <c r="AH601" s="691" t="s">
        <v>4066</v>
      </c>
      <c r="AI601" s="1109">
        <v>3.13</v>
      </c>
      <c r="AJ601" s="1110" t="s">
        <v>4067</v>
      </c>
      <c r="AK601" s="691" t="s">
        <v>4066</v>
      </c>
      <c r="AL601" s="1109">
        <v>0</v>
      </c>
      <c r="AM601" s="1119"/>
      <c r="AN601" s="691"/>
      <c r="AO601" s="1112"/>
      <c r="AP601" s="1119"/>
      <c r="AQ601" s="691"/>
      <c r="AR601" s="1130"/>
      <c r="AS601" s="1119"/>
      <c r="AT601" s="679"/>
      <c r="AU601" s="859"/>
      <c r="AV601" s="679"/>
      <c r="AW601" s="679"/>
      <c r="AX601" s="1115"/>
      <c r="AY601" s="663"/>
      <c r="AZ601" s="663"/>
      <c r="BA601" s="663"/>
      <c r="BB601" s="663"/>
      <c r="BC601" s="663"/>
      <c r="BD601" s="663"/>
      <c r="BE601" s="663"/>
      <c r="BF601" s="663"/>
      <c r="BG601" s="663"/>
    </row>
    <row r="602" spans="1:59" s="664" customFormat="1" ht="211.2" x14ac:dyDescent="0.25">
      <c r="A602" s="1105" t="s">
        <v>4000</v>
      </c>
      <c r="B602" s="1105" t="s">
        <v>4001</v>
      </c>
      <c r="C602" s="1105" t="s">
        <v>4188</v>
      </c>
      <c r="D602" s="1394" t="s">
        <v>4041</v>
      </c>
      <c r="E602" s="691" t="s">
        <v>4189</v>
      </c>
      <c r="F602" s="79">
        <v>21238</v>
      </c>
      <c r="G602" s="451" t="s">
        <v>4190</v>
      </c>
      <c r="H602" s="451">
        <v>2010</v>
      </c>
      <c r="I602" s="457" t="s">
        <v>4191</v>
      </c>
      <c r="J602" s="458">
        <v>151583.87</v>
      </c>
      <c r="K602" s="454" t="s">
        <v>697</v>
      </c>
      <c r="L602" s="691" t="s">
        <v>4192</v>
      </c>
      <c r="M602" s="691" t="s">
        <v>4193</v>
      </c>
      <c r="N602" s="691" t="s">
        <v>4194</v>
      </c>
      <c r="O602" s="456" t="s">
        <v>4195</v>
      </c>
      <c r="P602" s="1049">
        <v>9000598</v>
      </c>
      <c r="Q602" s="1079">
        <f t="shared" si="22"/>
        <v>45</v>
      </c>
      <c r="R602" s="1079">
        <v>0</v>
      </c>
      <c r="S602" s="1079">
        <v>0</v>
      </c>
      <c r="T602" s="1079">
        <v>45</v>
      </c>
      <c r="U602" s="1079">
        <f t="shared" si="21"/>
        <v>45</v>
      </c>
      <c r="V602" s="1077">
        <v>85</v>
      </c>
      <c r="W602" s="1131">
        <v>100</v>
      </c>
      <c r="X602" s="1395" t="s">
        <v>4196</v>
      </c>
      <c r="Y602" s="1107">
        <v>4</v>
      </c>
      <c r="Z602" s="667">
        <v>4</v>
      </c>
      <c r="AA602" s="667">
        <v>6</v>
      </c>
      <c r="AB602" s="667">
        <v>46</v>
      </c>
      <c r="AC602" s="667">
        <v>82</v>
      </c>
      <c r="AD602" s="667">
        <v>45</v>
      </c>
      <c r="AE602" s="667">
        <v>5</v>
      </c>
      <c r="AF602" s="1079">
        <f>AI602+AL602</f>
        <v>75</v>
      </c>
      <c r="AG602" s="691" t="s">
        <v>4197</v>
      </c>
      <c r="AH602" s="691" t="s">
        <v>4198</v>
      </c>
      <c r="AI602" s="1109">
        <v>50</v>
      </c>
      <c r="AJ602" s="1110" t="s">
        <v>4067</v>
      </c>
      <c r="AK602" s="691" t="s">
        <v>4199</v>
      </c>
      <c r="AL602" s="1109">
        <v>25</v>
      </c>
      <c r="AM602" s="1110"/>
      <c r="AN602" s="691"/>
      <c r="AO602" s="1112"/>
      <c r="AP602" s="1110"/>
      <c r="AQ602" s="691"/>
      <c r="AR602" s="1109"/>
      <c r="AS602" s="1119"/>
      <c r="AT602" s="679"/>
      <c r="AU602" s="859"/>
      <c r="AV602" s="679"/>
      <c r="AW602" s="679"/>
      <c r="AX602" s="1115"/>
      <c r="AY602" s="663"/>
      <c r="AZ602" s="663"/>
      <c r="BA602" s="663"/>
      <c r="BB602" s="663"/>
      <c r="BC602" s="663"/>
      <c r="BD602" s="663"/>
      <c r="BE602" s="663"/>
      <c r="BF602" s="663"/>
      <c r="BG602" s="663"/>
    </row>
    <row r="603" spans="1:59" s="664" customFormat="1" ht="409.6" x14ac:dyDescent="0.25">
      <c r="A603" s="1105" t="s">
        <v>4000</v>
      </c>
      <c r="B603" s="1105" t="s">
        <v>4001</v>
      </c>
      <c r="C603" s="1105" t="s">
        <v>4068</v>
      </c>
      <c r="D603" s="1132" t="s">
        <v>4069</v>
      </c>
      <c r="E603" s="1120" t="s">
        <v>4070</v>
      </c>
      <c r="F603" s="79">
        <v>26559</v>
      </c>
      <c r="G603" s="459" t="s">
        <v>4200</v>
      </c>
      <c r="H603" s="459">
        <v>2011</v>
      </c>
      <c r="I603" s="459" t="s">
        <v>4201</v>
      </c>
      <c r="J603" s="460">
        <f>107640+3887.24+3364.58+441.47</f>
        <v>115333.29000000001</v>
      </c>
      <c r="K603" s="461" t="s">
        <v>3432</v>
      </c>
      <c r="L603" s="1133" t="s">
        <v>4202</v>
      </c>
      <c r="M603" s="691" t="s">
        <v>4203</v>
      </c>
      <c r="N603" s="1134" t="s">
        <v>4204</v>
      </c>
      <c r="O603" s="1012" t="s">
        <v>4205</v>
      </c>
      <c r="P603" s="1134">
        <v>11000062</v>
      </c>
      <c r="Q603" s="1135">
        <f>U603</f>
        <v>45</v>
      </c>
      <c r="R603" s="1079">
        <v>0</v>
      </c>
      <c r="S603" s="1136">
        <v>0</v>
      </c>
      <c r="T603" s="1136">
        <v>45</v>
      </c>
      <c r="U603" s="1136">
        <f>SUM(R603:T603)</f>
        <v>45</v>
      </c>
      <c r="V603" s="1137">
        <v>85</v>
      </c>
      <c r="W603" s="1138">
        <v>100</v>
      </c>
      <c r="X603" s="1395" t="s">
        <v>4206</v>
      </c>
      <c r="Y603" s="1107">
        <v>6</v>
      </c>
      <c r="Z603" s="667">
        <v>3</v>
      </c>
      <c r="AA603" s="667">
        <v>1</v>
      </c>
      <c r="AB603" s="667">
        <v>47</v>
      </c>
      <c r="AC603" s="667"/>
      <c r="AD603" s="667">
        <v>45</v>
      </c>
      <c r="AE603" s="667">
        <v>5</v>
      </c>
      <c r="AF603" s="1108">
        <f>AI603+AL603+AO603+AR603</f>
        <v>6.25</v>
      </c>
      <c r="AG603" s="691" t="s">
        <v>4078</v>
      </c>
      <c r="AH603" s="1106" t="s">
        <v>4079</v>
      </c>
      <c r="AI603" s="1109">
        <v>0</v>
      </c>
      <c r="AJ603" s="1119" t="s">
        <v>4207</v>
      </c>
      <c r="AK603" s="1139" t="s">
        <v>4079</v>
      </c>
      <c r="AL603" s="1109">
        <v>6.25</v>
      </c>
      <c r="AM603" s="1110" t="s">
        <v>4067</v>
      </c>
      <c r="AN603" s="1139" t="s">
        <v>4079</v>
      </c>
      <c r="AO603" s="1112">
        <v>0</v>
      </c>
      <c r="AP603" s="1398" t="s">
        <v>4023</v>
      </c>
      <c r="AQ603" s="1139" t="s">
        <v>4079</v>
      </c>
      <c r="AR603" s="1109">
        <v>0</v>
      </c>
      <c r="AS603" s="1110"/>
      <c r="AT603" s="679"/>
      <c r="AU603" s="859"/>
      <c r="AV603" s="679"/>
      <c r="AW603" s="679"/>
      <c r="AX603" s="1115"/>
      <c r="AY603" s="663"/>
      <c r="AZ603" s="663"/>
      <c r="BA603" s="663"/>
      <c r="BB603" s="663"/>
      <c r="BC603" s="663"/>
      <c r="BD603" s="663"/>
      <c r="BE603" s="663"/>
      <c r="BF603" s="663"/>
      <c r="BG603" s="663"/>
    </row>
    <row r="604" spans="1:59" s="664" customFormat="1" ht="356.4" x14ac:dyDescent="0.25">
      <c r="A604" s="1105" t="s">
        <v>4000</v>
      </c>
      <c r="B604" s="1105" t="s">
        <v>4001</v>
      </c>
      <c r="C604" s="1105" t="s">
        <v>4208</v>
      </c>
      <c r="D604" s="691" t="s">
        <v>1351</v>
      </c>
      <c r="E604" s="691" t="s">
        <v>4209</v>
      </c>
      <c r="F604" s="451">
        <v>23947</v>
      </c>
      <c r="G604" s="451" t="s">
        <v>4210</v>
      </c>
      <c r="H604" s="462" t="s">
        <v>4211</v>
      </c>
      <c r="I604" s="451" t="s">
        <v>4212</v>
      </c>
      <c r="J604" s="455">
        <f>516000+169334.78</f>
        <v>685334.78</v>
      </c>
      <c r="K604" s="463" t="s">
        <v>4213</v>
      </c>
      <c r="L604" s="1140" t="s">
        <v>4214</v>
      </c>
      <c r="M604" s="691" t="s">
        <v>4215</v>
      </c>
      <c r="N604" s="691" t="s">
        <v>4216</v>
      </c>
      <c r="O604" s="691" t="s">
        <v>4217</v>
      </c>
      <c r="P604" s="691">
        <v>10000450</v>
      </c>
      <c r="Q604" s="1135">
        <v>45</v>
      </c>
      <c r="R604" s="1079">
        <v>0</v>
      </c>
      <c r="S604" s="1136">
        <v>0</v>
      </c>
      <c r="T604" s="1136">
        <v>45</v>
      </c>
      <c r="U604" s="1136">
        <f>SUM(R604:T604)</f>
        <v>45</v>
      </c>
      <c r="V604" s="1137">
        <v>85</v>
      </c>
      <c r="W604" s="1138">
        <v>100</v>
      </c>
      <c r="X604" s="1395" t="s">
        <v>4218</v>
      </c>
      <c r="Y604" s="1107">
        <v>6</v>
      </c>
      <c r="Z604" s="667">
        <v>1</v>
      </c>
      <c r="AA604" s="667">
        <v>3</v>
      </c>
      <c r="AB604" s="667">
        <v>14</v>
      </c>
      <c r="AC604" s="667"/>
      <c r="AD604" s="667">
        <v>45</v>
      </c>
      <c r="AE604" s="667">
        <v>2</v>
      </c>
      <c r="AF604" s="1079">
        <f>AI604</f>
        <v>52</v>
      </c>
      <c r="AG604" s="825" t="s">
        <v>4219</v>
      </c>
      <c r="AH604" s="691" t="s">
        <v>4220</v>
      </c>
      <c r="AI604" s="1079">
        <v>52</v>
      </c>
      <c r="AJ604" s="1110"/>
      <c r="AK604" s="691"/>
      <c r="AL604" s="1109"/>
      <c r="AM604" s="1141"/>
      <c r="AN604" s="839"/>
      <c r="AO604" s="1142"/>
      <c r="AP604" s="1143"/>
      <c r="AQ604" s="691"/>
      <c r="AR604" s="1144"/>
      <c r="AS604" s="1141"/>
      <c r="AT604" s="679"/>
      <c r="AU604" s="859"/>
      <c r="AV604" s="679"/>
      <c r="AW604" s="679"/>
      <c r="AX604" s="1115"/>
      <c r="AY604" s="663"/>
      <c r="AZ604" s="663"/>
      <c r="BA604" s="663"/>
      <c r="BB604" s="663"/>
      <c r="BC604" s="663"/>
      <c r="BD604" s="663"/>
      <c r="BE604" s="663"/>
      <c r="BF604" s="663"/>
      <c r="BG604" s="663"/>
    </row>
    <row r="605" spans="1:59" s="664" customFormat="1" ht="356.4" x14ac:dyDescent="0.25">
      <c r="A605" s="1105" t="s">
        <v>4000</v>
      </c>
      <c r="B605" s="1105" t="s">
        <v>4001</v>
      </c>
      <c r="C605" s="1105" t="s">
        <v>4208</v>
      </c>
      <c r="D605" s="691" t="s">
        <v>1351</v>
      </c>
      <c r="E605" s="691" t="s">
        <v>4209</v>
      </c>
      <c r="F605" s="451">
        <v>23948</v>
      </c>
      <c r="G605" s="451" t="s">
        <v>4221</v>
      </c>
      <c r="H605" s="451">
        <v>2011</v>
      </c>
      <c r="I605" s="451" t="s">
        <v>4222</v>
      </c>
      <c r="J605" s="455">
        <f>94085.72+71165</f>
        <v>165250.72</v>
      </c>
      <c r="K605" s="463" t="s">
        <v>4223</v>
      </c>
      <c r="L605" s="1140" t="s">
        <v>4224</v>
      </c>
      <c r="M605" s="691" t="s">
        <v>4225</v>
      </c>
      <c r="N605" s="1012" t="s">
        <v>4216</v>
      </c>
      <c r="O605" s="691" t="s">
        <v>4226</v>
      </c>
      <c r="P605" s="691">
        <v>11000595</v>
      </c>
      <c r="Q605" s="1135" t="s">
        <v>4227</v>
      </c>
      <c r="R605" s="1079">
        <v>0</v>
      </c>
      <c r="S605" s="1136">
        <v>0</v>
      </c>
      <c r="T605" s="1135" t="s">
        <v>4227</v>
      </c>
      <c r="U605" s="1135" t="s">
        <v>4227</v>
      </c>
      <c r="V605" s="1137">
        <v>85</v>
      </c>
      <c r="W605" s="1138">
        <v>100</v>
      </c>
      <c r="X605" s="1395" t="s">
        <v>4218</v>
      </c>
      <c r="Y605" s="1107">
        <v>6</v>
      </c>
      <c r="Z605" s="667">
        <v>1</v>
      </c>
      <c r="AA605" s="667">
        <v>3</v>
      </c>
      <c r="AB605" s="667">
        <v>63</v>
      </c>
      <c r="AC605" s="667"/>
      <c r="AD605" s="667">
        <v>45</v>
      </c>
      <c r="AE605" s="667">
        <v>5</v>
      </c>
      <c r="AF605" s="1079">
        <f>AF604</f>
        <v>52</v>
      </c>
      <c r="AG605" s="825" t="s">
        <v>4219</v>
      </c>
      <c r="AH605" s="691" t="s">
        <v>4220</v>
      </c>
      <c r="AI605" s="1079">
        <f>AF605</f>
        <v>52</v>
      </c>
      <c r="AJ605" s="1110"/>
      <c r="AK605" s="691"/>
      <c r="AL605" s="1145"/>
      <c r="AM605" s="1141"/>
      <c r="AN605" s="839"/>
      <c r="AO605" s="1142"/>
      <c r="AP605" s="1143"/>
      <c r="AQ605" s="691"/>
      <c r="AR605" s="1144"/>
      <c r="AS605" s="1141"/>
      <c r="AT605" s="679"/>
      <c r="AU605" s="859"/>
      <c r="AV605" s="679"/>
      <c r="AW605" s="679"/>
      <c r="AX605" s="1115"/>
      <c r="AY605" s="663"/>
      <c r="AZ605" s="663"/>
      <c r="BA605" s="663"/>
      <c r="BB605" s="663"/>
      <c r="BC605" s="663"/>
      <c r="BD605" s="663"/>
      <c r="BE605" s="663"/>
      <c r="BF605" s="663"/>
      <c r="BG605" s="663"/>
    </row>
    <row r="606" spans="1:59" s="664" customFormat="1" ht="224.4" x14ac:dyDescent="0.25">
      <c r="A606" s="1105" t="s">
        <v>4000</v>
      </c>
      <c r="B606" s="1105" t="s">
        <v>4001</v>
      </c>
      <c r="C606" s="1105" t="s">
        <v>4024</v>
      </c>
      <c r="D606" s="1394" t="s">
        <v>4025</v>
      </c>
      <c r="E606" s="826" t="s">
        <v>4026</v>
      </c>
      <c r="F606" s="79">
        <v>14556</v>
      </c>
      <c r="G606" s="464" t="s">
        <v>4228</v>
      </c>
      <c r="H606" s="368">
        <v>2012</v>
      </c>
      <c r="I606" s="464" t="s">
        <v>4229</v>
      </c>
      <c r="J606" s="465">
        <v>112860</v>
      </c>
      <c r="K606" s="463" t="s">
        <v>3432</v>
      </c>
      <c r="L606" s="1116" t="s">
        <v>4230</v>
      </c>
      <c r="M606" s="1117" t="s">
        <v>4231</v>
      </c>
      <c r="N606" s="826" t="s">
        <v>4232</v>
      </c>
      <c r="O606" s="826" t="s">
        <v>4233</v>
      </c>
      <c r="P606" s="824">
        <v>12000372</v>
      </c>
      <c r="Q606" s="829">
        <v>45</v>
      </c>
      <c r="R606" s="669">
        <v>0</v>
      </c>
      <c r="S606" s="669">
        <v>0</v>
      </c>
      <c r="T606" s="669">
        <v>45</v>
      </c>
      <c r="U606" s="1146">
        <f>SUM(R606:T606)</f>
        <v>45</v>
      </c>
      <c r="V606" s="1077">
        <v>85</v>
      </c>
      <c r="W606" s="670">
        <v>100</v>
      </c>
      <c r="X606" s="1395" t="s">
        <v>4234</v>
      </c>
      <c r="Y606" s="1107">
        <v>4</v>
      </c>
      <c r="Z606" s="667">
        <v>5</v>
      </c>
      <c r="AA606" s="667">
        <v>5</v>
      </c>
      <c r="AB606" s="667">
        <v>4</v>
      </c>
      <c r="AC606" s="667"/>
      <c r="AD606" s="667">
        <v>45</v>
      </c>
      <c r="AE606" s="667">
        <v>5</v>
      </c>
      <c r="AF606" s="1109">
        <f>AI606+AL606+AO606+AR606+AU606</f>
        <v>88.77</v>
      </c>
      <c r="AG606" s="691" t="s">
        <v>4025</v>
      </c>
      <c r="AH606" s="691" t="s">
        <v>4034</v>
      </c>
      <c r="AI606" s="1109">
        <v>15.63</v>
      </c>
      <c r="AJ606" s="1110" t="s">
        <v>4035</v>
      </c>
      <c r="AK606" s="691" t="s">
        <v>4034</v>
      </c>
      <c r="AL606" s="1109">
        <v>21.25</v>
      </c>
      <c r="AM606" s="1110" t="s">
        <v>4036</v>
      </c>
      <c r="AN606" s="691" t="s">
        <v>4034</v>
      </c>
      <c r="AO606" s="1112">
        <v>19.38</v>
      </c>
      <c r="AP606" s="1110" t="s">
        <v>4037</v>
      </c>
      <c r="AQ606" s="691" t="s">
        <v>4034</v>
      </c>
      <c r="AR606" s="1109">
        <v>25.63</v>
      </c>
      <c r="AS606" s="1110" t="s">
        <v>4038</v>
      </c>
      <c r="AT606" s="691" t="s">
        <v>4039</v>
      </c>
      <c r="AU606" s="1109">
        <v>6.88</v>
      </c>
      <c r="AV606" s="679"/>
      <c r="AW606" s="679"/>
      <c r="AX606" s="1115"/>
      <c r="AY606" s="663"/>
      <c r="AZ606" s="663"/>
      <c r="BA606" s="663"/>
      <c r="BB606" s="663"/>
      <c r="BC606" s="663"/>
      <c r="BD606" s="663"/>
      <c r="BE606" s="663"/>
      <c r="BF606" s="663"/>
      <c r="BG606" s="663"/>
    </row>
    <row r="607" spans="1:59" s="664" customFormat="1" ht="118.8" x14ac:dyDescent="0.25">
      <c r="A607" s="1105" t="s">
        <v>4000</v>
      </c>
      <c r="B607" s="1105" t="s">
        <v>4001</v>
      </c>
      <c r="C607" s="1105" t="s">
        <v>4235</v>
      </c>
      <c r="D607" s="1147" t="s">
        <v>4125</v>
      </c>
      <c r="E607" s="826" t="s">
        <v>4236</v>
      </c>
      <c r="F607" s="466">
        <v>2034</v>
      </c>
      <c r="G607" s="464" t="s">
        <v>4237</v>
      </c>
      <c r="H607" s="466">
        <v>2014</v>
      </c>
      <c r="I607" s="466" t="s">
        <v>4238</v>
      </c>
      <c r="J607" s="465">
        <v>20962.04</v>
      </c>
      <c r="K607" s="79" t="s">
        <v>3432</v>
      </c>
      <c r="L607" s="1116" t="s">
        <v>4239</v>
      </c>
      <c r="M607" s="1117" t="s">
        <v>4240</v>
      </c>
      <c r="N607" s="826" t="s">
        <v>4241</v>
      </c>
      <c r="O607" s="826" t="s">
        <v>4242</v>
      </c>
      <c r="P607" s="824">
        <v>14000303</v>
      </c>
      <c r="Q607" s="1079">
        <f>U607</f>
        <v>45</v>
      </c>
      <c r="R607" s="1079">
        <v>0</v>
      </c>
      <c r="S607" s="1079">
        <v>0</v>
      </c>
      <c r="T607" s="1079">
        <v>45</v>
      </c>
      <c r="U607" s="1079">
        <f>R607+S607+T607</f>
        <v>45</v>
      </c>
      <c r="V607" s="1077">
        <v>85</v>
      </c>
      <c r="W607" s="1077">
        <v>100</v>
      </c>
      <c r="X607" s="1395" t="s">
        <v>4243</v>
      </c>
      <c r="Y607" s="1107">
        <v>3</v>
      </c>
      <c r="Z607" s="667">
        <v>10</v>
      </c>
      <c r="AA607" s="667">
        <v>6</v>
      </c>
      <c r="AB607" s="667">
        <v>46</v>
      </c>
      <c r="AC607" s="667"/>
      <c r="AD607" s="667">
        <v>45</v>
      </c>
      <c r="AE607" s="667">
        <v>5</v>
      </c>
      <c r="AF607" s="1109">
        <f>AI607+AL607+AO607</f>
        <v>26.880000000000003</v>
      </c>
      <c r="AG607" s="691" t="s">
        <v>4125</v>
      </c>
      <c r="AH607" s="691" t="s">
        <v>4132</v>
      </c>
      <c r="AI607" s="1109">
        <v>12.5</v>
      </c>
      <c r="AJ607" s="1110" t="s">
        <v>4067</v>
      </c>
      <c r="AK607" s="691" t="s">
        <v>4132</v>
      </c>
      <c r="AL607" s="1079">
        <v>0</v>
      </c>
      <c r="AM607" s="1110" t="s">
        <v>4244</v>
      </c>
      <c r="AN607" s="691" t="s">
        <v>4132</v>
      </c>
      <c r="AO607" s="1077">
        <v>14.38</v>
      </c>
      <c r="AP607" s="1110"/>
      <c r="AQ607" s="691"/>
      <c r="AR607" s="1079"/>
      <c r="AS607" s="1110"/>
      <c r="AT607" s="679"/>
      <c r="AU607" s="859"/>
      <c r="AV607" s="679"/>
      <c r="AW607" s="679"/>
      <c r="AX607" s="1115"/>
      <c r="AY607" s="663"/>
      <c r="AZ607" s="663"/>
      <c r="BA607" s="663"/>
      <c r="BB607" s="663"/>
      <c r="BC607" s="663"/>
      <c r="BD607" s="663"/>
      <c r="BE607" s="663"/>
      <c r="BF607" s="663"/>
      <c r="BG607" s="663"/>
    </row>
    <row r="608" spans="1:59" s="664" customFormat="1" ht="118.8" x14ac:dyDescent="0.25">
      <c r="A608" s="1105" t="s">
        <v>4000</v>
      </c>
      <c r="B608" s="1105" t="s">
        <v>4001</v>
      </c>
      <c r="C608" s="1105" t="s">
        <v>4245</v>
      </c>
      <c r="D608" s="1148" t="s">
        <v>4041</v>
      </c>
      <c r="E608" s="826" t="s">
        <v>4246</v>
      </c>
      <c r="F608" s="466">
        <v>17059</v>
      </c>
      <c r="G608" s="464" t="s">
        <v>4247</v>
      </c>
      <c r="H608" s="466">
        <v>2016</v>
      </c>
      <c r="I608" s="466" t="s">
        <v>4248</v>
      </c>
      <c r="J608" s="465">
        <v>62379.67</v>
      </c>
      <c r="K608" s="79" t="s">
        <v>648</v>
      </c>
      <c r="L608" s="1116" t="s">
        <v>4249</v>
      </c>
      <c r="M608" s="1117" t="s">
        <v>4250</v>
      </c>
      <c r="N608" s="826" t="s">
        <v>4251</v>
      </c>
      <c r="O608" s="826" t="s">
        <v>4252</v>
      </c>
      <c r="P608" s="824">
        <v>16000313</v>
      </c>
      <c r="Q608" s="1079">
        <v>45</v>
      </c>
      <c r="R608" s="1079">
        <v>0</v>
      </c>
      <c r="S608" s="1079">
        <v>0</v>
      </c>
      <c r="T608" s="1079">
        <v>45</v>
      </c>
      <c r="U608" s="1079">
        <f>R608+S608+T608</f>
        <v>45</v>
      </c>
      <c r="V608" s="1077">
        <v>85</v>
      </c>
      <c r="W608" s="1077">
        <v>90</v>
      </c>
      <c r="X608" s="1395" t="s">
        <v>4253</v>
      </c>
      <c r="Y608" s="1107">
        <v>1</v>
      </c>
      <c r="Z608" s="667">
        <v>6</v>
      </c>
      <c r="AA608" s="667">
        <v>1</v>
      </c>
      <c r="AB608" s="667">
        <v>161</v>
      </c>
      <c r="AC608" s="667">
        <v>133</v>
      </c>
      <c r="AD608" s="667">
        <v>45</v>
      </c>
      <c r="AE608" s="667">
        <v>5</v>
      </c>
      <c r="AF608" s="1109">
        <f>AI608</f>
        <v>94.38</v>
      </c>
      <c r="AG608" s="691" t="s">
        <v>4041</v>
      </c>
      <c r="AH608" s="691" t="s">
        <v>4048</v>
      </c>
      <c r="AI608" s="1109">
        <v>94.38</v>
      </c>
      <c r="AJ608" s="1110"/>
      <c r="AK608" s="691"/>
      <c r="AL608" s="1079"/>
      <c r="AM608" s="1110"/>
      <c r="AN608" s="691"/>
      <c r="AO608" s="1077"/>
      <c r="AP608" s="1110"/>
      <c r="AQ608" s="691"/>
      <c r="AR608" s="1079"/>
      <c r="AS608" s="1110"/>
      <c r="AT608" s="679"/>
      <c r="AU608" s="859"/>
      <c r="AV608" s="679"/>
      <c r="AW608" s="679"/>
      <c r="AX608" s="1115"/>
      <c r="AY608" s="663"/>
      <c r="AZ608" s="663"/>
      <c r="BA608" s="663"/>
      <c r="BB608" s="663"/>
      <c r="BC608" s="663"/>
      <c r="BD608" s="663"/>
      <c r="BE608" s="663"/>
      <c r="BF608" s="663"/>
      <c r="BG608" s="663"/>
    </row>
    <row r="609" spans="1:59" s="664" customFormat="1" ht="132" x14ac:dyDescent="0.25">
      <c r="A609" s="1105" t="s">
        <v>4000</v>
      </c>
      <c r="B609" s="1105" t="s">
        <v>4001</v>
      </c>
      <c r="C609" s="1105" t="s">
        <v>4002</v>
      </c>
      <c r="D609" s="1149" t="s">
        <v>4003</v>
      </c>
      <c r="E609" s="826" t="s">
        <v>4004</v>
      </c>
      <c r="F609" s="467">
        <v>8782</v>
      </c>
      <c r="G609" s="464" t="s">
        <v>4254</v>
      </c>
      <c r="H609" s="467">
        <v>2015</v>
      </c>
      <c r="I609" s="467" t="s">
        <v>4255</v>
      </c>
      <c r="J609" s="465">
        <v>14575.84</v>
      </c>
      <c r="K609" s="1399" t="s">
        <v>4256</v>
      </c>
      <c r="L609" s="1116" t="s">
        <v>4142</v>
      </c>
      <c r="M609" s="1117" t="s">
        <v>4257</v>
      </c>
      <c r="N609" s="826" t="s">
        <v>4258</v>
      </c>
      <c r="O609" s="826" t="s">
        <v>4259</v>
      </c>
      <c r="P609" s="824">
        <v>15000204</v>
      </c>
      <c r="Q609" s="1079">
        <v>45</v>
      </c>
      <c r="R609" s="1079">
        <v>0</v>
      </c>
      <c r="S609" s="1079">
        <v>0</v>
      </c>
      <c r="T609" s="1079">
        <v>45</v>
      </c>
      <c r="U609" s="1079">
        <v>45</v>
      </c>
      <c r="V609" s="1077">
        <v>85</v>
      </c>
      <c r="W609" s="1077">
        <v>100</v>
      </c>
      <c r="X609" s="1395" t="s">
        <v>4260</v>
      </c>
      <c r="Y609" s="1107">
        <v>4</v>
      </c>
      <c r="Z609" s="667">
        <v>4</v>
      </c>
      <c r="AA609" s="667">
        <v>5</v>
      </c>
      <c r="AB609" s="667">
        <v>46</v>
      </c>
      <c r="AC609" s="667">
        <v>98</v>
      </c>
      <c r="AD609" s="667">
        <v>45</v>
      </c>
      <c r="AE609" s="667">
        <v>5</v>
      </c>
      <c r="AF609" s="1109">
        <f>AI609</f>
        <v>59.38</v>
      </c>
      <c r="AG609" s="691" t="s">
        <v>4003</v>
      </c>
      <c r="AH609" s="691" t="s">
        <v>4012</v>
      </c>
      <c r="AI609" s="1109">
        <v>59.38</v>
      </c>
      <c r="AJ609" s="1110"/>
      <c r="AK609" s="691"/>
      <c r="AL609" s="1079"/>
      <c r="AM609" s="1110"/>
      <c r="AN609" s="691"/>
      <c r="AO609" s="1077"/>
      <c r="AP609" s="1110"/>
      <c r="AQ609" s="691"/>
      <c r="AR609" s="1079"/>
      <c r="AS609" s="1110"/>
      <c r="AT609" s="679"/>
      <c r="AU609" s="859"/>
      <c r="AV609" s="679"/>
      <c r="AW609" s="679"/>
      <c r="AX609" s="1115"/>
      <c r="AY609" s="663"/>
      <c r="AZ609" s="663"/>
      <c r="BA609" s="663"/>
      <c r="BB609" s="663"/>
      <c r="BC609" s="663"/>
      <c r="BD609" s="663"/>
      <c r="BE609" s="663"/>
      <c r="BF609" s="663"/>
      <c r="BG609" s="663"/>
    </row>
    <row r="610" spans="1:59" s="664" customFormat="1" ht="171.6" x14ac:dyDescent="0.25">
      <c r="A610" s="1105" t="s">
        <v>4000</v>
      </c>
      <c r="B610" s="1105" t="s">
        <v>4001</v>
      </c>
      <c r="C610" s="1105" t="s">
        <v>4261</v>
      </c>
      <c r="D610" s="1147" t="s">
        <v>4262</v>
      </c>
      <c r="E610" s="826" t="s">
        <v>4263</v>
      </c>
      <c r="F610" s="466">
        <v>23468</v>
      </c>
      <c r="G610" s="464" t="s">
        <v>4264</v>
      </c>
      <c r="H610" s="466">
        <v>2015</v>
      </c>
      <c r="I610" s="466" t="s">
        <v>4265</v>
      </c>
      <c r="J610" s="465">
        <v>21619.47</v>
      </c>
      <c r="K610" s="79" t="s">
        <v>4266</v>
      </c>
      <c r="L610" s="1116" t="s">
        <v>4267</v>
      </c>
      <c r="M610" s="1117" t="s">
        <v>4268</v>
      </c>
      <c r="N610" s="826" t="s">
        <v>4269</v>
      </c>
      <c r="O610" s="826" t="s">
        <v>4270</v>
      </c>
      <c r="P610" s="824">
        <v>15000158</v>
      </c>
      <c r="Q610" s="1079">
        <v>45</v>
      </c>
      <c r="R610" s="1079">
        <v>0</v>
      </c>
      <c r="S610" s="1079">
        <v>0</v>
      </c>
      <c r="T610" s="1079">
        <v>45</v>
      </c>
      <c r="U610" s="1079">
        <v>45</v>
      </c>
      <c r="V610" s="1077">
        <v>85</v>
      </c>
      <c r="W610" s="1077">
        <v>100</v>
      </c>
      <c r="X610" s="1395" t="s">
        <v>4271</v>
      </c>
      <c r="Y610" s="1107">
        <v>4</v>
      </c>
      <c r="Z610" s="667">
        <v>9</v>
      </c>
      <c r="AA610" s="667">
        <v>3</v>
      </c>
      <c r="AB610" s="667">
        <v>32</v>
      </c>
      <c r="AC610" s="667"/>
      <c r="AD610" s="667">
        <v>45</v>
      </c>
      <c r="AE610" s="667">
        <v>5</v>
      </c>
      <c r="AF610" s="1109">
        <f>AI610+AL610+AO610+AR610+AU610</f>
        <v>66.88</v>
      </c>
      <c r="AG610" s="691" t="s">
        <v>4262</v>
      </c>
      <c r="AH610" s="691" t="s">
        <v>4272</v>
      </c>
      <c r="AI610" s="1109">
        <v>54.38</v>
      </c>
      <c r="AJ610" s="1110" t="s">
        <v>4273</v>
      </c>
      <c r="AK610" s="691" t="s">
        <v>4272</v>
      </c>
      <c r="AL610" s="1079">
        <v>0</v>
      </c>
      <c r="AM610" s="1110" t="s">
        <v>4274</v>
      </c>
      <c r="AN610" s="691" t="s">
        <v>4272</v>
      </c>
      <c r="AO610" s="1112">
        <v>0</v>
      </c>
      <c r="AP610" s="1110" t="s">
        <v>4275</v>
      </c>
      <c r="AQ610" s="691" t="s">
        <v>4276</v>
      </c>
      <c r="AR610" s="1109">
        <v>0</v>
      </c>
      <c r="AS610" s="1110" t="s">
        <v>4277</v>
      </c>
      <c r="AT610" s="691" t="s">
        <v>4272</v>
      </c>
      <c r="AU610" s="1079">
        <v>12.5</v>
      </c>
      <c r="AV610" s="679"/>
      <c r="AW610" s="679"/>
      <c r="AX610" s="1115"/>
      <c r="AY610" s="663"/>
      <c r="AZ610" s="663"/>
      <c r="BA610" s="663"/>
      <c r="BB610" s="663"/>
      <c r="BC610" s="663"/>
      <c r="BD610" s="663"/>
      <c r="BE610" s="663"/>
      <c r="BF610" s="663"/>
      <c r="BG610" s="663"/>
    </row>
    <row r="611" spans="1:59" s="664" customFormat="1" ht="171.6" x14ac:dyDescent="0.25">
      <c r="A611" s="1105" t="s">
        <v>4000</v>
      </c>
      <c r="B611" s="1105" t="s">
        <v>4001</v>
      </c>
      <c r="C611" s="1105" t="s">
        <v>4068</v>
      </c>
      <c r="D611" s="1147" t="s">
        <v>4069</v>
      </c>
      <c r="E611" s="1120" t="s">
        <v>4070</v>
      </c>
      <c r="F611" s="79">
        <v>26559</v>
      </c>
      <c r="G611" s="464" t="s">
        <v>4278</v>
      </c>
      <c r="H611" s="466">
        <v>2015</v>
      </c>
      <c r="I611" s="466" t="s">
        <v>4279</v>
      </c>
      <c r="J611" s="465">
        <v>42294.38</v>
      </c>
      <c r="K611" s="79" t="s">
        <v>4266</v>
      </c>
      <c r="L611" s="1116" t="s">
        <v>4280</v>
      </c>
      <c r="M611" s="1117" t="s">
        <v>4281</v>
      </c>
      <c r="N611" s="826" t="s">
        <v>4282</v>
      </c>
      <c r="O611" s="826" t="s">
        <v>4283</v>
      </c>
      <c r="P611" s="824">
        <v>15000301</v>
      </c>
      <c r="Q611" s="1079">
        <v>45</v>
      </c>
      <c r="R611" s="1079">
        <v>0</v>
      </c>
      <c r="S611" s="1079">
        <v>0</v>
      </c>
      <c r="T611" s="1079">
        <v>45</v>
      </c>
      <c r="U611" s="1079">
        <v>45</v>
      </c>
      <c r="V611" s="1077">
        <v>85</v>
      </c>
      <c r="W611" s="1077">
        <v>100</v>
      </c>
      <c r="X611" s="1395" t="s">
        <v>4284</v>
      </c>
      <c r="Y611" s="1107">
        <v>6</v>
      </c>
      <c r="Z611" s="667">
        <v>3</v>
      </c>
      <c r="AA611" s="667">
        <v>1</v>
      </c>
      <c r="AB611" s="667"/>
      <c r="AC611" s="667"/>
      <c r="AD611" s="667">
        <v>45</v>
      </c>
      <c r="AE611" s="667">
        <v>5</v>
      </c>
      <c r="AF611" s="1109">
        <f>AI611+AL611+AO611+AR611</f>
        <v>0</v>
      </c>
      <c r="AG611" s="691" t="s">
        <v>4069</v>
      </c>
      <c r="AH611" s="691" t="s">
        <v>4079</v>
      </c>
      <c r="AI611" s="1079">
        <v>0</v>
      </c>
      <c r="AJ611" s="1110" t="s">
        <v>4023</v>
      </c>
      <c r="AK611" s="691" t="s">
        <v>4079</v>
      </c>
      <c r="AL611" s="1079">
        <v>0</v>
      </c>
      <c r="AM611" s="1110" t="s">
        <v>4067</v>
      </c>
      <c r="AN611" s="691" t="s">
        <v>4079</v>
      </c>
      <c r="AO611" s="1077">
        <v>0</v>
      </c>
      <c r="AP611" s="1110" t="s">
        <v>4285</v>
      </c>
      <c r="AQ611" s="691" t="s">
        <v>4079</v>
      </c>
      <c r="AR611" s="1079">
        <v>0</v>
      </c>
      <c r="AS611" s="1400" t="s">
        <v>4286</v>
      </c>
      <c r="AT611" s="679"/>
      <c r="AU611" s="859"/>
      <c r="AV611" s="679"/>
      <c r="AW611" s="679"/>
      <c r="AX611" s="1115"/>
      <c r="AY611" s="663"/>
      <c r="AZ611" s="663"/>
      <c r="BA611" s="663"/>
      <c r="BB611" s="663"/>
      <c r="BC611" s="663"/>
      <c r="BD611" s="663"/>
      <c r="BE611" s="663"/>
      <c r="BF611" s="663"/>
      <c r="BG611" s="663"/>
    </row>
    <row r="612" spans="1:59" s="664" customFormat="1" ht="316.8" x14ac:dyDescent="0.25">
      <c r="A612" s="1105" t="s">
        <v>4000</v>
      </c>
      <c r="B612" s="1105" t="s">
        <v>4001</v>
      </c>
      <c r="C612" s="1105" t="s">
        <v>4013</v>
      </c>
      <c r="D612" s="1147" t="s">
        <v>4014</v>
      </c>
      <c r="E612" s="1120" t="s">
        <v>4015</v>
      </c>
      <c r="F612" s="79">
        <v>5566</v>
      </c>
      <c r="G612" s="464" t="s">
        <v>4287</v>
      </c>
      <c r="H612" s="466">
        <v>2016</v>
      </c>
      <c r="I612" s="466" t="s">
        <v>4288</v>
      </c>
      <c r="J612" s="465">
        <v>65766.48</v>
      </c>
      <c r="K612" s="79" t="s">
        <v>648</v>
      </c>
      <c r="L612" s="1116" t="s">
        <v>4289</v>
      </c>
      <c r="M612" s="1117" t="s">
        <v>4290</v>
      </c>
      <c r="N612" s="826" t="s">
        <v>4291</v>
      </c>
      <c r="O612" s="826" t="s">
        <v>4292</v>
      </c>
      <c r="P612" s="824">
        <v>1600040</v>
      </c>
      <c r="Q612" s="1079">
        <v>45</v>
      </c>
      <c r="R612" s="1079">
        <v>0</v>
      </c>
      <c r="S612" s="1079">
        <v>0</v>
      </c>
      <c r="T612" s="1079">
        <v>45</v>
      </c>
      <c r="U612" s="1079">
        <v>45</v>
      </c>
      <c r="V612" s="1077">
        <v>85</v>
      </c>
      <c r="W612" s="1077">
        <v>96</v>
      </c>
      <c r="X612" s="1395" t="s">
        <v>4293</v>
      </c>
      <c r="Y612" s="1107">
        <v>4</v>
      </c>
      <c r="Z612" s="667">
        <v>3</v>
      </c>
      <c r="AA612" s="667">
        <v>1</v>
      </c>
      <c r="AB612" s="667">
        <v>4</v>
      </c>
      <c r="AC612" s="667">
        <v>132</v>
      </c>
      <c r="AD612" s="667">
        <v>45</v>
      </c>
      <c r="AE612" s="667">
        <v>5</v>
      </c>
      <c r="AF612" s="1109">
        <f>AI612+AL612</f>
        <v>100</v>
      </c>
      <c r="AG612" s="691" t="s">
        <v>4014</v>
      </c>
      <c r="AH612" s="691" t="s">
        <v>4022</v>
      </c>
      <c r="AI612" s="1079">
        <v>100</v>
      </c>
      <c r="AJ612" s="1110" t="s">
        <v>4023</v>
      </c>
      <c r="AK612" s="691" t="s">
        <v>4022</v>
      </c>
      <c r="AL612" s="1079">
        <v>0</v>
      </c>
      <c r="AM612" s="1110"/>
      <c r="AN612" s="691"/>
      <c r="AO612" s="1077"/>
      <c r="AP612" s="1110"/>
      <c r="AQ612" s="691"/>
      <c r="AR612" s="1079"/>
      <c r="AS612" s="1110"/>
      <c r="AT612" s="679"/>
      <c r="AU612" s="859"/>
      <c r="AV612" s="679"/>
      <c r="AW612" s="679"/>
      <c r="AX612" s="1115"/>
      <c r="AY612" s="663"/>
      <c r="AZ612" s="663"/>
      <c r="BA612" s="663"/>
      <c r="BB612" s="663"/>
      <c r="BC612" s="663"/>
      <c r="BD612" s="663"/>
      <c r="BE612" s="663"/>
      <c r="BF612" s="663"/>
      <c r="BG612" s="663"/>
    </row>
    <row r="613" spans="1:59" s="664" customFormat="1" ht="343.2" x14ac:dyDescent="0.25">
      <c r="A613" s="1105" t="s">
        <v>4000</v>
      </c>
      <c r="B613" s="1105" t="s">
        <v>4001</v>
      </c>
      <c r="C613" s="1105" t="s">
        <v>4024</v>
      </c>
      <c r="D613" s="1150" t="s">
        <v>4025</v>
      </c>
      <c r="E613" s="1151" t="s">
        <v>4294</v>
      </c>
      <c r="F613" s="468">
        <v>14556</v>
      </c>
      <c r="G613" s="464" t="s">
        <v>4295</v>
      </c>
      <c r="H613" s="469">
        <v>2016</v>
      </c>
      <c r="I613" s="464" t="s">
        <v>4296</v>
      </c>
      <c r="J613" s="470">
        <v>195200</v>
      </c>
      <c r="K613" s="468" t="s">
        <v>648</v>
      </c>
      <c r="L613" s="826" t="s">
        <v>4297</v>
      </c>
      <c r="M613" s="826" t="s">
        <v>4298</v>
      </c>
      <c r="N613" s="826" t="s">
        <v>4299</v>
      </c>
      <c r="O613" s="826" t="s">
        <v>4300</v>
      </c>
      <c r="P613" s="1152">
        <v>16000114</v>
      </c>
      <c r="Q613" s="1153">
        <v>45</v>
      </c>
      <c r="R613" s="1153">
        <v>0</v>
      </c>
      <c r="S613" s="1153">
        <v>0</v>
      </c>
      <c r="T613" s="1153">
        <v>45</v>
      </c>
      <c r="U613" s="1079">
        <v>45</v>
      </c>
      <c r="V613" s="1077">
        <v>85</v>
      </c>
      <c r="W613" s="1077">
        <v>93</v>
      </c>
      <c r="X613" s="1395" t="s">
        <v>4301</v>
      </c>
      <c r="Y613" s="1107">
        <v>3</v>
      </c>
      <c r="Z613" s="667">
        <v>5</v>
      </c>
      <c r="AA613" s="667">
        <v>1</v>
      </c>
      <c r="AB613" s="667">
        <v>4</v>
      </c>
      <c r="AC613" s="667">
        <v>3</v>
      </c>
      <c r="AD613" s="667">
        <v>45</v>
      </c>
      <c r="AE613" s="667">
        <v>5</v>
      </c>
      <c r="AF613" s="1109">
        <f>AI613+AL613+AO613+AR613+AU613</f>
        <v>87.5</v>
      </c>
      <c r="AG613" s="691" t="s">
        <v>4025</v>
      </c>
      <c r="AH613" s="691" t="s">
        <v>4034</v>
      </c>
      <c r="AI613" s="1109">
        <v>21.25</v>
      </c>
      <c r="AJ613" s="1110" t="s">
        <v>4035</v>
      </c>
      <c r="AK613" s="691" t="s">
        <v>4034</v>
      </c>
      <c r="AL613" s="1109">
        <v>6.25</v>
      </c>
      <c r="AM613" s="1110" t="s">
        <v>4036</v>
      </c>
      <c r="AN613" s="691" t="s">
        <v>4034</v>
      </c>
      <c r="AO613" s="1112">
        <v>0</v>
      </c>
      <c r="AP613" s="1110" t="s">
        <v>4037</v>
      </c>
      <c r="AQ613" s="691" t="s">
        <v>4034</v>
      </c>
      <c r="AR613" s="1109">
        <v>31.25</v>
      </c>
      <c r="AS613" s="1110" t="s">
        <v>4038</v>
      </c>
      <c r="AT613" s="691" t="s">
        <v>4039</v>
      </c>
      <c r="AU613" s="1109">
        <v>28.75</v>
      </c>
      <c r="AV613" s="679"/>
      <c r="AW613" s="679"/>
      <c r="AX613" s="1115"/>
      <c r="AY613" s="663"/>
      <c r="AZ613" s="663"/>
      <c r="BA613" s="663"/>
      <c r="BB613" s="663"/>
      <c r="BC613" s="663"/>
      <c r="BD613" s="663"/>
      <c r="BE613" s="663"/>
      <c r="BF613" s="663"/>
      <c r="BG613" s="663"/>
    </row>
    <row r="614" spans="1:59" s="664" customFormat="1" ht="316.8" x14ac:dyDescent="0.25">
      <c r="A614" s="1105" t="s">
        <v>4000</v>
      </c>
      <c r="B614" s="1105" t="s">
        <v>4001</v>
      </c>
      <c r="C614" s="1105" t="s">
        <v>4024</v>
      </c>
      <c r="D614" s="1147" t="s">
        <v>4069</v>
      </c>
      <c r="E614" s="1120" t="s">
        <v>4070</v>
      </c>
      <c r="F614" s="79">
        <v>26559</v>
      </c>
      <c r="G614" s="464" t="s">
        <v>4302</v>
      </c>
      <c r="H614" s="469">
        <v>2016</v>
      </c>
      <c r="I614" s="464" t="s">
        <v>4303</v>
      </c>
      <c r="J614" s="470">
        <v>86010</v>
      </c>
      <c r="K614" s="468" t="s">
        <v>648</v>
      </c>
      <c r="L614" s="826" t="s">
        <v>4304</v>
      </c>
      <c r="M614" s="826" t="s">
        <v>4305</v>
      </c>
      <c r="N614" s="826" t="s">
        <v>4306</v>
      </c>
      <c r="O614" s="826" t="s">
        <v>4307</v>
      </c>
      <c r="P614" s="1152">
        <v>16000117</v>
      </c>
      <c r="Q614" s="1153">
        <v>45</v>
      </c>
      <c r="R614" s="1153">
        <v>0</v>
      </c>
      <c r="S614" s="1153">
        <v>0</v>
      </c>
      <c r="T614" s="1153">
        <v>45</v>
      </c>
      <c r="U614" s="1079">
        <v>45</v>
      </c>
      <c r="V614" s="1077">
        <v>85</v>
      </c>
      <c r="W614" s="1077">
        <v>95</v>
      </c>
      <c r="X614" s="1395" t="s">
        <v>4308</v>
      </c>
      <c r="Y614" s="1107">
        <v>3</v>
      </c>
      <c r="Z614" s="667">
        <v>4</v>
      </c>
      <c r="AA614" s="667">
        <v>1</v>
      </c>
      <c r="AB614" s="667">
        <v>46</v>
      </c>
      <c r="AC614" s="667">
        <v>88</v>
      </c>
      <c r="AD614" s="667">
        <v>45</v>
      </c>
      <c r="AE614" s="667">
        <v>5</v>
      </c>
      <c r="AF614" s="1109">
        <f>AI614+AL614+AO614+AR614+AU614</f>
        <v>10.63</v>
      </c>
      <c r="AG614" s="691" t="s">
        <v>4078</v>
      </c>
      <c r="AH614" s="691" t="s">
        <v>4079</v>
      </c>
      <c r="AI614" s="1079">
        <v>0</v>
      </c>
      <c r="AJ614" s="691" t="s">
        <v>4207</v>
      </c>
      <c r="AK614" s="691" t="s">
        <v>4079</v>
      </c>
      <c r="AL614" s="1079">
        <v>0</v>
      </c>
      <c r="AM614" s="1110" t="s">
        <v>4067</v>
      </c>
      <c r="AN614" s="691" t="s">
        <v>4079</v>
      </c>
      <c r="AO614" s="1077">
        <v>10.63</v>
      </c>
      <c r="AP614" s="1110" t="s">
        <v>4274</v>
      </c>
      <c r="AQ614" s="691" t="s">
        <v>4079</v>
      </c>
      <c r="AR614" s="1079">
        <v>0</v>
      </c>
      <c r="AS614" s="1110" t="s">
        <v>4309</v>
      </c>
      <c r="AT614" s="691" t="s">
        <v>4079</v>
      </c>
      <c r="AU614" s="1079">
        <v>0</v>
      </c>
      <c r="AV614" s="679"/>
      <c r="AW614" s="679"/>
      <c r="AX614" s="1115"/>
      <c r="AY614" s="663"/>
      <c r="AZ614" s="663"/>
      <c r="BA614" s="663"/>
      <c r="BB614" s="663"/>
      <c r="BC614" s="663"/>
      <c r="BD614" s="663"/>
      <c r="BE614" s="663"/>
      <c r="BF614" s="663"/>
      <c r="BG614" s="663"/>
    </row>
    <row r="615" spans="1:59" s="664" customFormat="1" ht="184.8" x14ac:dyDescent="0.25">
      <c r="A615" s="1105" t="s">
        <v>4000</v>
      </c>
      <c r="B615" s="1105" t="s">
        <v>4001</v>
      </c>
      <c r="C615" s="1105" t="s">
        <v>4024</v>
      </c>
      <c r="D615" s="1147" t="s">
        <v>4197</v>
      </c>
      <c r="E615" s="826" t="s">
        <v>4189</v>
      </c>
      <c r="F615" s="79">
        <v>21238</v>
      </c>
      <c r="G615" s="464" t="s">
        <v>4310</v>
      </c>
      <c r="H615" s="469">
        <v>2016</v>
      </c>
      <c r="I615" s="464" t="s">
        <v>4311</v>
      </c>
      <c r="J615" s="470">
        <v>129761.86</v>
      </c>
      <c r="K615" s="468" t="s">
        <v>648</v>
      </c>
      <c r="L615" s="826" t="s">
        <v>4312</v>
      </c>
      <c r="M615" s="826" t="s">
        <v>4313</v>
      </c>
      <c r="N615" s="826" t="s">
        <v>4314</v>
      </c>
      <c r="O615" s="826" t="s">
        <v>4315</v>
      </c>
      <c r="P615" s="1152">
        <v>15000352</v>
      </c>
      <c r="Q615" s="1153">
        <v>45</v>
      </c>
      <c r="R615" s="1153">
        <v>0</v>
      </c>
      <c r="S615" s="1153">
        <v>0</v>
      </c>
      <c r="T615" s="1153">
        <v>45</v>
      </c>
      <c r="U615" s="1079">
        <v>45</v>
      </c>
      <c r="V615" s="1077">
        <v>85</v>
      </c>
      <c r="W615" s="1077">
        <v>85</v>
      </c>
      <c r="X615" s="1395" t="s">
        <v>4316</v>
      </c>
      <c r="Y615" s="1107">
        <v>4</v>
      </c>
      <c r="Z615" s="667">
        <v>3</v>
      </c>
      <c r="AA615" s="667">
        <v>1</v>
      </c>
      <c r="AB615" s="667">
        <v>60</v>
      </c>
      <c r="AC615" s="667">
        <v>44</v>
      </c>
      <c r="AD615" s="667">
        <v>45</v>
      </c>
      <c r="AE615" s="667">
        <v>5</v>
      </c>
      <c r="AF615" s="1109">
        <f>AI615+AL615</f>
        <v>75</v>
      </c>
      <c r="AG615" s="691" t="s">
        <v>4197</v>
      </c>
      <c r="AH615" s="691" t="s">
        <v>4198</v>
      </c>
      <c r="AI615" s="1079">
        <v>75</v>
      </c>
      <c r="AJ615" s="1110" t="s">
        <v>4067</v>
      </c>
      <c r="AK615" s="691" t="s">
        <v>4317</v>
      </c>
      <c r="AL615" s="1079">
        <v>0</v>
      </c>
      <c r="AM615" s="1110"/>
      <c r="AN615" s="691"/>
      <c r="AO615" s="1077"/>
      <c r="AP615" s="937"/>
      <c r="AQ615" s="691"/>
      <c r="AR615" s="935"/>
      <c r="AS615" s="937"/>
      <c r="AT615" s="679"/>
      <c r="AU615" s="859"/>
      <c r="AV615" s="679"/>
      <c r="AW615" s="679"/>
      <c r="AX615" s="1115"/>
      <c r="AY615" s="663"/>
      <c r="AZ615" s="663"/>
      <c r="BA615" s="663"/>
      <c r="BB615" s="663"/>
      <c r="BC615" s="663"/>
      <c r="BD615" s="663"/>
      <c r="BE615" s="663"/>
      <c r="BF615" s="663"/>
      <c r="BG615" s="663"/>
    </row>
    <row r="616" spans="1:59" s="664" customFormat="1" ht="316.8" x14ac:dyDescent="0.25">
      <c r="A616" s="1105" t="s">
        <v>4000</v>
      </c>
      <c r="B616" s="1105" t="s">
        <v>4001</v>
      </c>
      <c r="C616" s="1105" t="s">
        <v>4188</v>
      </c>
      <c r="D616" s="475" t="s">
        <v>4197</v>
      </c>
      <c r="E616" s="1120" t="s">
        <v>4189</v>
      </c>
      <c r="F616" s="79">
        <v>21238</v>
      </c>
      <c r="G616" s="464" t="s">
        <v>4318</v>
      </c>
      <c r="H616" s="466">
        <v>2016</v>
      </c>
      <c r="I616" s="464" t="s">
        <v>4319</v>
      </c>
      <c r="J616" s="474">
        <v>55144</v>
      </c>
      <c r="K616" s="80" t="s">
        <v>648</v>
      </c>
      <c r="L616" s="691" t="s">
        <v>4320</v>
      </c>
      <c r="M616" s="826" t="s">
        <v>4321</v>
      </c>
      <c r="N616" s="844" t="s">
        <v>4322</v>
      </c>
      <c r="O616" s="844" t="s">
        <v>9466</v>
      </c>
      <c r="P616" s="691">
        <v>16000483</v>
      </c>
      <c r="Q616" s="1079">
        <f t="shared" ref="Q616:Q641" si="23">U616</f>
        <v>45</v>
      </c>
      <c r="R616" s="1079">
        <v>0</v>
      </c>
      <c r="S616" s="1079">
        <v>0</v>
      </c>
      <c r="T616" s="1079">
        <v>45</v>
      </c>
      <c r="U616" s="1079">
        <f t="shared" ref="U616:U632" si="24">R616+S616+T616</f>
        <v>45</v>
      </c>
      <c r="V616" s="1077">
        <v>85</v>
      </c>
      <c r="W616" s="1077">
        <v>80</v>
      </c>
      <c r="X616" s="1395" t="s">
        <v>4323</v>
      </c>
      <c r="Y616" s="1107">
        <v>4</v>
      </c>
      <c r="Z616" s="667">
        <v>4</v>
      </c>
      <c r="AA616" s="667">
        <v>5</v>
      </c>
      <c r="AB616" s="667">
        <v>46</v>
      </c>
      <c r="AC616" s="667">
        <v>73</v>
      </c>
      <c r="AD616" s="667">
        <v>45</v>
      </c>
      <c r="AE616" s="825">
        <v>5</v>
      </c>
      <c r="AF616" s="1109">
        <f>AI616+AL616</f>
        <v>75</v>
      </c>
      <c r="AG616" s="691" t="s">
        <v>4197</v>
      </c>
      <c r="AH616" s="691" t="s">
        <v>4198</v>
      </c>
      <c r="AI616" s="1079">
        <v>50</v>
      </c>
      <c r="AJ616" s="1110" t="s">
        <v>4067</v>
      </c>
      <c r="AK616" s="691" t="s">
        <v>4198</v>
      </c>
      <c r="AL616" s="1079">
        <v>25</v>
      </c>
      <c r="AM616" s="1110"/>
      <c r="AN616" s="691"/>
      <c r="AO616" s="1077"/>
      <c r="AP616" s="937"/>
      <c r="AQ616" s="691"/>
      <c r="AR616" s="935"/>
      <c r="AS616" s="937"/>
      <c r="AT616" s="679"/>
      <c r="AU616" s="859"/>
      <c r="AV616" s="679"/>
      <c r="AW616" s="679"/>
      <c r="AX616" s="1115"/>
      <c r="AY616" s="663"/>
      <c r="AZ616" s="663"/>
      <c r="BA616" s="663"/>
      <c r="BB616" s="663"/>
      <c r="BC616" s="663"/>
      <c r="BD616" s="663"/>
      <c r="BE616" s="663"/>
      <c r="BF616" s="663"/>
      <c r="BG616" s="663"/>
    </row>
    <row r="617" spans="1:59" s="664" customFormat="1" ht="158.4" x14ac:dyDescent="0.25">
      <c r="A617" s="1105" t="s">
        <v>4000</v>
      </c>
      <c r="B617" s="1105" t="s">
        <v>4001</v>
      </c>
      <c r="C617" s="1105" t="s">
        <v>4093</v>
      </c>
      <c r="D617" s="1394" t="s">
        <v>4041</v>
      </c>
      <c r="E617" s="1120" t="s">
        <v>4094</v>
      </c>
      <c r="F617" s="79">
        <v>13026</v>
      </c>
      <c r="G617" s="464" t="s">
        <v>4324</v>
      </c>
      <c r="H617" s="466">
        <v>2016</v>
      </c>
      <c r="I617" s="464" t="s">
        <v>4325</v>
      </c>
      <c r="J617" s="474">
        <v>131167.07999999999</v>
      </c>
      <c r="K617" s="80" t="s">
        <v>648</v>
      </c>
      <c r="L617" s="691" t="s">
        <v>4326</v>
      </c>
      <c r="M617" s="691" t="s">
        <v>4327</v>
      </c>
      <c r="N617" s="691" t="s">
        <v>4328</v>
      </c>
      <c r="O617" s="691" t="s">
        <v>4329</v>
      </c>
      <c r="P617" s="691">
        <v>16000422</v>
      </c>
      <c r="Q617" s="1079">
        <f t="shared" si="23"/>
        <v>45</v>
      </c>
      <c r="R617" s="1079">
        <v>0</v>
      </c>
      <c r="S617" s="1079">
        <v>0</v>
      </c>
      <c r="T617" s="1079">
        <v>45</v>
      </c>
      <c r="U617" s="1079">
        <f t="shared" si="24"/>
        <v>45</v>
      </c>
      <c r="V617" s="1077">
        <v>85</v>
      </c>
      <c r="W617" s="1077">
        <v>80</v>
      </c>
      <c r="X617" s="1395" t="s">
        <v>4330</v>
      </c>
      <c r="Y617" s="1107">
        <v>3</v>
      </c>
      <c r="Z617" s="667">
        <v>8</v>
      </c>
      <c r="AA617" s="667">
        <v>1</v>
      </c>
      <c r="AB617" s="667">
        <v>42</v>
      </c>
      <c r="AC617" s="667">
        <v>78</v>
      </c>
      <c r="AD617" s="667">
        <v>45</v>
      </c>
      <c r="AE617" s="825">
        <v>5</v>
      </c>
      <c r="AF617" s="1109">
        <f>AI617+AL617</f>
        <v>23.75</v>
      </c>
      <c r="AG617" s="691" t="s">
        <v>4041</v>
      </c>
      <c r="AH617" s="691" t="s">
        <v>4048</v>
      </c>
      <c r="AI617" s="1079">
        <v>23.75</v>
      </c>
      <c r="AJ617" s="1110" t="s">
        <v>4067</v>
      </c>
      <c r="AK617" s="691" t="s">
        <v>4331</v>
      </c>
      <c r="AL617" s="1079">
        <v>0</v>
      </c>
      <c r="AM617" s="1110"/>
      <c r="AN617" s="691"/>
      <c r="AO617" s="1077"/>
      <c r="AP617" s="937"/>
      <c r="AQ617" s="691"/>
      <c r="AR617" s="935"/>
      <c r="AS617" s="937"/>
      <c r="AT617" s="679"/>
      <c r="AU617" s="859"/>
      <c r="AV617" s="679"/>
      <c r="AW617" s="679"/>
      <c r="AX617" s="1115"/>
      <c r="AY617" s="663"/>
      <c r="AZ617" s="663"/>
      <c r="BA617" s="663"/>
      <c r="BB617" s="663"/>
      <c r="BC617" s="663"/>
      <c r="BD617" s="663"/>
      <c r="BE617" s="663"/>
      <c r="BF617" s="663"/>
      <c r="BG617" s="663"/>
    </row>
    <row r="618" spans="1:59" s="664" customFormat="1" ht="290.39999999999998" x14ac:dyDescent="0.25">
      <c r="A618" s="1105" t="s">
        <v>4000</v>
      </c>
      <c r="B618" s="1105" t="s">
        <v>4001</v>
      </c>
      <c r="C618" s="1105" t="s">
        <v>4002</v>
      </c>
      <c r="D618" s="475" t="s">
        <v>4003</v>
      </c>
      <c r="E618" s="1120" t="s">
        <v>4332</v>
      </c>
      <c r="F618" s="1154">
        <v>20270</v>
      </c>
      <c r="G618" s="826" t="s">
        <v>4333</v>
      </c>
      <c r="H618" s="1394">
        <v>2018</v>
      </c>
      <c r="I618" s="471" t="s">
        <v>4334</v>
      </c>
      <c r="J618" s="474">
        <v>90016.48</v>
      </c>
      <c r="K618" s="80" t="s">
        <v>779</v>
      </c>
      <c r="L618" s="668" t="s">
        <v>4335</v>
      </c>
      <c r="M618" s="471" t="s">
        <v>4336</v>
      </c>
      <c r="N618" s="471" t="s">
        <v>4337</v>
      </c>
      <c r="O618" s="471" t="s">
        <v>4338</v>
      </c>
      <c r="P618" s="691">
        <v>18000161</v>
      </c>
      <c r="Q618" s="1079">
        <f t="shared" si="23"/>
        <v>45</v>
      </c>
      <c r="R618" s="1079">
        <v>0</v>
      </c>
      <c r="S618" s="1079">
        <v>0</v>
      </c>
      <c r="T618" s="1079">
        <v>45</v>
      </c>
      <c r="U618" s="1079">
        <f t="shared" si="24"/>
        <v>45</v>
      </c>
      <c r="V618" s="1077">
        <v>0</v>
      </c>
      <c r="W618" s="1077">
        <v>50</v>
      </c>
      <c r="X618" s="1395" t="s">
        <v>4339</v>
      </c>
      <c r="Y618" s="682">
        <v>3</v>
      </c>
      <c r="Z618" s="666">
        <v>4</v>
      </c>
      <c r="AA618" s="666">
        <v>4</v>
      </c>
      <c r="AB618" s="666">
        <v>46</v>
      </c>
      <c r="AC618" s="667">
        <v>116</v>
      </c>
      <c r="AD618" s="667">
        <v>45</v>
      </c>
      <c r="AE618" s="825">
        <v>5</v>
      </c>
      <c r="AF618" s="1109">
        <f>AI618+AL618+AO618+AR618</f>
        <v>75</v>
      </c>
      <c r="AG618" s="691" t="s">
        <v>4340</v>
      </c>
      <c r="AH618" s="691" t="s">
        <v>4341</v>
      </c>
      <c r="AI618" s="1079">
        <v>75</v>
      </c>
      <c r="AJ618" s="1110" t="s">
        <v>4067</v>
      </c>
      <c r="AK618" s="691" t="s">
        <v>4342</v>
      </c>
      <c r="AL618" s="1079">
        <v>0</v>
      </c>
      <c r="AM618" s="691"/>
      <c r="AN618" s="691"/>
      <c r="AO618" s="1077"/>
      <c r="AP618" s="691"/>
      <c r="AQ618" s="691"/>
      <c r="AR618" s="1079"/>
      <c r="AS618" s="679"/>
      <c r="AT618" s="679"/>
      <c r="AU618" s="859"/>
      <c r="AV618" s="679"/>
      <c r="AW618" s="679"/>
      <c r="AX618" s="1115"/>
      <c r="AY618" s="663"/>
      <c r="AZ618" s="663"/>
      <c r="BA618" s="663"/>
      <c r="BB618" s="663"/>
      <c r="BC618" s="663"/>
      <c r="BD618" s="663"/>
      <c r="BE618" s="663"/>
      <c r="BF618" s="663"/>
      <c r="BG618" s="663"/>
    </row>
    <row r="619" spans="1:59" s="664" customFormat="1" ht="369.6" x14ac:dyDescent="0.25">
      <c r="A619" s="1105" t="s">
        <v>4000</v>
      </c>
      <c r="B619" s="1105" t="s">
        <v>4001</v>
      </c>
      <c r="C619" s="1105" t="s">
        <v>4002</v>
      </c>
      <c r="D619" s="472" t="s">
        <v>4111</v>
      </c>
      <c r="E619" s="1120" t="s">
        <v>4112</v>
      </c>
      <c r="F619" s="1154">
        <v>13469</v>
      </c>
      <c r="G619" s="826" t="s">
        <v>9471</v>
      </c>
      <c r="H619" s="473" t="s">
        <v>4343</v>
      </c>
      <c r="I619" s="826" t="s">
        <v>4344</v>
      </c>
      <c r="J619" s="474">
        <v>236767.5</v>
      </c>
      <c r="K619" s="1048" t="s">
        <v>779</v>
      </c>
      <c r="L619" s="471" t="s">
        <v>4345</v>
      </c>
      <c r="M619" s="471" t="s">
        <v>4346</v>
      </c>
      <c r="N619" s="471" t="s">
        <v>4347</v>
      </c>
      <c r="O619" s="471" t="s">
        <v>4348</v>
      </c>
      <c r="P619" s="666">
        <v>16000357</v>
      </c>
      <c r="Q619" s="1079">
        <f t="shared" si="23"/>
        <v>45</v>
      </c>
      <c r="R619" s="1079">
        <v>0</v>
      </c>
      <c r="S619" s="1079">
        <v>0</v>
      </c>
      <c r="T619" s="1079">
        <v>45</v>
      </c>
      <c r="U619" s="1079">
        <f t="shared" si="24"/>
        <v>45</v>
      </c>
      <c r="V619" s="1077">
        <v>0</v>
      </c>
      <c r="W619" s="1077">
        <v>64</v>
      </c>
      <c r="X619" s="1395" t="s">
        <v>4349</v>
      </c>
      <c r="Y619" s="666">
        <v>3</v>
      </c>
      <c r="Z619" s="666">
        <v>10</v>
      </c>
      <c r="AA619" s="666">
        <v>3</v>
      </c>
      <c r="AB619" s="666">
        <v>46</v>
      </c>
      <c r="AC619" s="667">
        <v>10</v>
      </c>
      <c r="AD619" s="667">
        <v>45</v>
      </c>
      <c r="AE619" s="666">
        <v>5</v>
      </c>
      <c r="AF619" s="1109">
        <f>AI619+AL619</f>
        <v>100</v>
      </c>
      <c r="AG619" s="691" t="s">
        <v>4111</v>
      </c>
      <c r="AH619" s="691" t="s">
        <v>4118</v>
      </c>
      <c r="AI619" s="1079">
        <v>72.5</v>
      </c>
      <c r="AJ619" s="1110" t="s">
        <v>4067</v>
      </c>
      <c r="AK619" s="691" t="s">
        <v>4350</v>
      </c>
      <c r="AL619" s="1079">
        <v>27.5</v>
      </c>
      <c r="AM619" s="679"/>
      <c r="AN619" s="691"/>
      <c r="AO619" s="1095"/>
      <c r="AP619" s="679"/>
      <c r="AQ619" s="691"/>
      <c r="AR619" s="859"/>
      <c r="AS619" s="89"/>
      <c r="AT619" s="89"/>
      <c r="AU619" s="859"/>
      <c r="AV619" s="679"/>
      <c r="AW619" s="679"/>
      <c r="AX619" s="1115"/>
      <c r="AY619" s="663"/>
      <c r="AZ619" s="663"/>
      <c r="BA619" s="663"/>
      <c r="BB619" s="663"/>
      <c r="BC619" s="663"/>
      <c r="BD619" s="663"/>
      <c r="BE619" s="663"/>
      <c r="BF619" s="663"/>
      <c r="BG619" s="663"/>
    </row>
    <row r="620" spans="1:59" s="664" customFormat="1" ht="409.6" x14ac:dyDescent="0.25">
      <c r="A620" s="1105" t="s">
        <v>4000</v>
      </c>
      <c r="B620" s="1105" t="s">
        <v>4001</v>
      </c>
      <c r="C620" s="1105" t="s">
        <v>4002</v>
      </c>
      <c r="D620" s="472" t="s">
        <v>4025</v>
      </c>
      <c r="E620" s="1120" t="s">
        <v>4026</v>
      </c>
      <c r="F620" s="1154">
        <v>14556</v>
      </c>
      <c r="G620" s="826" t="s">
        <v>4351</v>
      </c>
      <c r="H620" s="475">
        <v>2018</v>
      </c>
      <c r="I620" s="826" t="s">
        <v>4352</v>
      </c>
      <c r="J620" s="474">
        <f>114700+25234</f>
        <v>139934</v>
      </c>
      <c r="K620" s="1048" t="s">
        <v>779</v>
      </c>
      <c r="L620" s="668" t="s">
        <v>4297</v>
      </c>
      <c r="M620" s="668" t="s">
        <v>4298</v>
      </c>
      <c r="N620" s="668" t="s">
        <v>4353</v>
      </c>
      <c r="O620" s="668" t="s">
        <v>4354</v>
      </c>
      <c r="P620" s="666">
        <v>18000404</v>
      </c>
      <c r="Q620" s="1079">
        <f t="shared" si="23"/>
        <v>45</v>
      </c>
      <c r="R620" s="1079">
        <v>0</v>
      </c>
      <c r="S620" s="1079">
        <v>0</v>
      </c>
      <c r="T620" s="1079">
        <v>45</v>
      </c>
      <c r="U620" s="1079">
        <f t="shared" si="24"/>
        <v>45</v>
      </c>
      <c r="V620" s="1077">
        <v>0</v>
      </c>
      <c r="W620" s="1077">
        <v>45</v>
      </c>
      <c r="X620" s="1395" t="s">
        <v>4355</v>
      </c>
      <c r="Y620" s="666">
        <v>3</v>
      </c>
      <c r="Z620" s="666">
        <v>6</v>
      </c>
      <c r="AA620" s="666">
        <v>1</v>
      </c>
      <c r="AB620" s="666">
        <v>4</v>
      </c>
      <c r="AC620" s="667">
        <v>11</v>
      </c>
      <c r="AD620" s="667">
        <v>45</v>
      </c>
      <c r="AE620" s="666">
        <v>5</v>
      </c>
      <c r="AF620" s="1109">
        <f>AI620+AL620+AO620+AR620+AU620</f>
        <v>88.76</v>
      </c>
      <c r="AG620" s="691" t="s">
        <v>4025</v>
      </c>
      <c r="AH620" s="691" t="s">
        <v>4034</v>
      </c>
      <c r="AI620" s="1109">
        <v>14.38</v>
      </c>
      <c r="AJ620" s="1110" t="s">
        <v>4035</v>
      </c>
      <c r="AK620" s="691" t="s">
        <v>4034</v>
      </c>
      <c r="AL620" s="1109">
        <v>13.75</v>
      </c>
      <c r="AM620" s="1110" t="s">
        <v>4036</v>
      </c>
      <c r="AN620" s="691" t="s">
        <v>4034</v>
      </c>
      <c r="AO620" s="1112">
        <v>25.63</v>
      </c>
      <c r="AP620" s="1110" t="s">
        <v>4037</v>
      </c>
      <c r="AQ620" s="691" t="s">
        <v>4034</v>
      </c>
      <c r="AR620" s="1109">
        <v>21.25</v>
      </c>
      <c r="AS620" s="1110" t="s">
        <v>4038</v>
      </c>
      <c r="AT620" s="691" t="s">
        <v>4039</v>
      </c>
      <c r="AU620" s="1109">
        <v>13.75</v>
      </c>
      <c r="AV620" s="679"/>
      <c r="AW620" s="679"/>
      <c r="AX620" s="1115"/>
      <c r="AY620" s="663"/>
      <c r="AZ620" s="663"/>
      <c r="BA620" s="663"/>
      <c r="BB620" s="663"/>
      <c r="BC620" s="663"/>
      <c r="BD620" s="663"/>
      <c r="BE620" s="663"/>
      <c r="BF620" s="663"/>
      <c r="BG620" s="663"/>
    </row>
    <row r="621" spans="1:59" s="664" customFormat="1" ht="211.2" x14ac:dyDescent="0.25">
      <c r="A621" s="1105" t="s">
        <v>4000</v>
      </c>
      <c r="B621" s="1105" t="s">
        <v>4001</v>
      </c>
      <c r="C621" s="1105" t="s">
        <v>4002</v>
      </c>
      <c r="D621" s="472" t="s">
        <v>4014</v>
      </c>
      <c r="E621" s="1120" t="s">
        <v>4356</v>
      </c>
      <c r="F621" s="1154">
        <v>18580</v>
      </c>
      <c r="G621" s="826" t="s">
        <v>4357</v>
      </c>
      <c r="H621" s="475">
        <v>2018</v>
      </c>
      <c r="I621" s="826" t="s">
        <v>4358</v>
      </c>
      <c r="J621" s="474">
        <v>43555.22</v>
      </c>
      <c r="K621" s="1048" t="s">
        <v>779</v>
      </c>
      <c r="L621" s="668" t="s">
        <v>4359</v>
      </c>
      <c r="M621" s="668" t="s">
        <v>4360</v>
      </c>
      <c r="N621" s="826" t="s">
        <v>4361</v>
      </c>
      <c r="O621" s="668" t="s">
        <v>4362</v>
      </c>
      <c r="P621" s="666">
        <v>18000444</v>
      </c>
      <c r="Q621" s="669">
        <f t="shared" si="23"/>
        <v>45</v>
      </c>
      <c r="R621" s="1079">
        <v>0</v>
      </c>
      <c r="S621" s="1079">
        <v>0</v>
      </c>
      <c r="T621" s="1079">
        <v>45</v>
      </c>
      <c r="U621" s="1079">
        <f t="shared" si="24"/>
        <v>45</v>
      </c>
      <c r="V621" s="1077">
        <v>0</v>
      </c>
      <c r="W621" s="1077">
        <v>40</v>
      </c>
      <c r="X621" s="1395" t="s">
        <v>4363</v>
      </c>
      <c r="Y621" s="666">
        <v>6</v>
      </c>
      <c r="Z621" s="666">
        <v>4</v>
      </c>
      <c r="AA621" s="666">
        <v>1</v>
      </c>
      <c r="AB621" s="666">
        <v>46</v>
      </c>
      <c r="AC621" s="667">
        <v>128</v>
      </c>
      <c r="AD621" s="667">
        <v>45</v>
      </c>
      <c r="AE621" s="666">
        <v>5</v>
      </c>
      <c r="AF621" s="1109">
        <f>AI621+AL621</f>
        <v>83.76</v>
      </c>
      <c r="AG621" s="691" t="s">
        <v>4014</v>
      </c>
      <c r="AH621" s="691" t="s">
        <v>4022</v>
      </c>
      <c r="AI621" s="1079">
        <v>51.88</v>
      </c>
      <c r="AJ621" s="1110" t="s">
        <v>4067</v>
      </c>
      <c r="AK621" s="691" t="s">
        <v>4364</v>
      </c>
      <c r="AL621" s="1079">
        <v>31.88</v>
      </c>
      <c r="AM621" s="679"/>
      <c r="AN621" s="691"/>
      <c r="AO621" s="1095"/>
      <c r="AP621" s="679"/>
      <c r="AQ621" s="691"/>
      <c r="AR621" s="859"/>
      <c r="AS621" s="679"/>
      <c r="AT621" s="679"/>
      <c r="AU621" s="859"/>
      <c r="AV621" s="679"/>
      <c r="AW621" s="679"/>
      <c r="AX621" s="1115"/>
      <c r="AY621" s="663"/>
      <c r="AZ621" s="663"/>
      <c r="BA621" s="663"/>
      <c r="BB621" s="663"/>
      <c r="BC621" s="663"/>
      <c r="BD621" s="663"/>
      <c r="BE621" s="663"/>
      <c r="BF621" s="663"/>
      <c r="BG621" s="663"/>
    </row>
    <row r="622" spans="1:59" s="664" customFormat="1" ht="237.6" x14ac:dyDescent="0.25">
      <c r="A622" s="1105" t="s">
        <v>4000</v>
      </c>
      <c r="B622" s="81" t="s">
        <v>4001</v>
      </c>
      <c r="C622" s="1155" t="s">
        <v>4365</v>
      </c>
      <c r="D622" s="667" t="s">
        <v>4262</v>
      </c>
      <c r="E622" s="668" t="s">
        <v>4366</v>
      </c>
      <c r="F622" s="666">
        <v>23471</v>
      </c>
      <c r="G622" s="668" t="s">
        <v>4367</v>
      </c>
      <c r="H622" s="672">
        <v>2019</v>
      </c>
      <c r="I622" s="779" t="s">
        <v>4368</v>
      </c>
      <c r="J622" s="669">
        <v>48190</v>
      </c>
      <c r="K622" s="779" t="s">
        <v>4369</v>
      </c>
      <c r="L622" s="779" t="s">
        <v>4370</v>
      </c>
      <c r="M622" s="779" t="s">
        <v>4371</v>
      </c>
      <c r="N622" s="779" t="s">
        <v>4372</v>
      </c>
      <c r="O622" s="779" t="s">
        <v>4373</v>
      </c>
      <c r="P622" s="666">
        <v>18000403</v>
      </c>
      <c r="Q622" s="1079">
        <f t="shared" si="23"/>
        <v>45</v>
      </c>
      <c r="R622" s="1079">
        <v>0</v>
      </c>
      <c r="S622" s="1079">
        <v>0</v>
      </c>
      <c r="T622" s="1079">
        <v>45</v>
      </c>
      <c r="U622" s="1079">
        <f t="shared" si="24"/>
        <v>45</v>
      </c>
      <c r="V622" s="1077">
        <v>85</v>
      </c>
      <c r="W622" s="1077">
        <v>45</v>
      </c>
      <c r="X622" s="1395" t="s">
        <v>4374</v>
      </c>
      <c r="Y622" s="672">
        <v>4</v>
      </c>
      <c r="Z622" s="672">
        <v>3</v>
      </c>
      <c r="AA622" s="672">
        <v>1</v>
      </c>
      <c r="AB622" s="672">
        <v>4</v>
      </c>
      <c r="AC622" s="666">
        <v>89</v>
      </c>
      <c r="AD622" s="672">
        <v>45</v>
      </c>
      <c r="AE622" s="666">
        <v>5</v>
      </c>
      <c r="AF622" s="1109">
        <f>AI622+AL622+AO622+AR622+AU622</f>
        <v>0</v>
      </c>
      <c r="AG622" s="691" t="s">
        <v>4262</v>
      </c>
      <c r="AH622" s="691" t="s">
        <v>4272</v>
      </c>
      <c r="AI622" s="1109">
        <v>0</v>
      </c>
      <c r="AJ622" s="1110" t="s">
        <v>4049</v>
      </c>
      <c r="AK622" s="691" t="s">
        <v>4375</v>
      </c>
      <c r="AL622" s="1109">
        <v>0</v>
      </c>
      <c r="AM622" s="1110" t="s">
        <v>1296</v>
      </c>
      <c r="AN622" s="691" t="s">
        <v>4376</v>
      </c>
      <c r="AO622" s="1112">
        <v>0</v>
      </c>
      <c r="AP622" s="1110" t="s">
        <v>4023</v>
      </c>
      <c r="AQ622" s="691" t="s">
        <v>4377</v>
      </c>
      <c r="AR622" s="1109">
        <v>0</v>
      </c>
      <c r="AS622" s="1110" t="s">
        <v>4378</v>
      </c>
      <c r="AT622" s="691" t="s">
        <v>4379</v>
      </c>
      <c r="AU622" s="1109">
        <v>0</v>
      </c>
      <c r="AV622" s="679"/>
      <c r="AW622" s="679"/>
      <c r="AX622" s="1115"/>
      <c r="AY622" s="663"/>
      <c r="AZ622" s="663"/>
      <c r="BA622" s="663"/>
      <c r="BB622" s="663"/>
      <c r="BC622" s="663"/>
      <c r="BD622" s="663"/>
      <c r="BE622" s="663"/>
      <c r="BF622" s="663"/>
      <c r="BG622" s="663"/>
    </row>
    <row r="623" spans="1:59" s="664" customFormat="1" ht="184.8" x14ac:dyDescent="0.25">
      <c r="A623" s="1105" t="s">
        <v>4000</v>
      </c>
      <c r="B623" s="81" t="s">
        <v>4001</v>
      </c>
      <c r="C623" s="1155" t="s">
        <v>4188</v>
      </c>
      <c r="D623" s="667" t="s">
        <v>4197</v>
      </c>
      <c r="E623" s="668" t="s">
        <v>4380</v>
      </c>
      <c r="F623" s="666">
        <v>21238</v>
      </c>
      <c r="G623" s="668" t="s">
        <v>4381</v>
      </c>
      <c r="H623" s="672">
        <v>2019</v>
      </c>
      <c r="I623" s="779" t="s">
        <v>4382</v>
      </c>
      <c r="J623" s="669">
        <v>126575</v>
      </c>
      <c r="K623" s="779" t="s">
        <v>4369</v>
      </c>
      <c r="L623" s="451" t="s">
        <v>4383</v>
      </c>
      <c r="M623" s="691" t="s">
        <v>4384</v>
      </c>
      <c r="N623" s="779" t="s">
        <v>4385</v>
      </c>
      <c r="O623" s="779" t="s">
        <v>4386</v>
      </c>
      <c r="P623" s="666">
        <v>18000525</v>
      </c>
      <c r="Q623" s="1079">
        <f t="shared" si="23"/>
        <v>45</v>
      </c>
      <c r="R623" s="1079">
        <v>0</v>
      </c>
      <c r="S623" s="1079">
        <v>0</v>
      </c>
      <c r="T623" s="1079">
        <v>45</v>
      </c>
      <c r="U623" s="1079">
        <f t="shared" si="24"/>
        <v>45</v>
      </c>
      <c r="V623" s="1077">
        <v>85</v>
      </c>
      <c r="W623" s="1077">
        <v>40</v>
      </c>
      <c r="X623" s="1395" t="s">
        <v>4387</v>
      </c>
      <c r="Y623" s="672">
        <v>4</v>
      </c>
      <c r="Z623" s="672">
        <v>4</v>
      </c>
      <c r="AA623" s="672">
        <v>6</v>
      </c>
      <c r="AB623" s="672">
        <v>46</v>
      </c>
      <c r="AC623" s="666">
        <v>44</v>
      </c>
      <c r="AD623" s="672">
        <v>45</v>
      </c>
      <c r="AE623" s="666">
        <v>5</v>
      </c>
      <c r="AF623" s="1079">
        <f>AI623+AL623</f>
        <v>75</v>
      </c>
      <c r="AG623" s="691" t="s">
        <v>4197</v>
      </c>
      <c r="AH623" s="691" t="s">
        <v>4198</v>
      </c>
      <c r="AI623" s="1109">
        <v>25</v>
      </c>
      <c r="AJ623" s="1110" t="s">
        <v>4067</v>
      </c>
      <c r="AK623" s="691" t="s">
        <v>4199</v>
      </c>
      <c r="AL623" s="1109">
        <v>50</v>
      </c>
      <c r="AM623" s="1110"/>
      <c r="AN623" s="691"/>
      <c r="AO623" s="1112"/>
      <c r="AP623" s="1110"/>
      <c r="AQ623" s="691"/>
      <c r="AR623" s="1109"/>
      <c r="AS623" s="1110"/>
      <c r="AT623" s="691"/>
      <c r="AU623" s="1109"/>
      <c r="AV623" s="679"/>
      <c r="AW623" s="679"/>
      <c r="AX623" s="1115"/>
      <c r="AY623" s="663"/>
      <c r="AZ623" s="663"/>
      <c r="BA623" s="663"/>
      <c r="BB623" s="663"/>
      <c r="BC623" s="663"/>
      <c r="BD623" s="663"/>
      <c r="BE623" s="663"/>
      <c r="BF623" s="663"/>
      <c r="BG623" s="663"/>
    </row>
    <row r="624" spans="1:59" s="664" customFormat="1" ht="198" x14ac:dyDescent="0.25">
      <c r="A624" s="1105" t="s">
        <v>4000</v>
      </c>
      <c r="B624" s="81" t="s">
        <v>4001</v>
      </c>
      <c r="C624" s="1155" t="s">
        <v>4388</v>
      </c>
      <c r="D624" s="667" t="s">
        <v>4014</v>
      </c>
      <c r="E624" s="668" t="s">
        <v>4389</v>
      </c>
      <c r="F624" s="666">
        <v>20047</v>
      </c>
      <c r="G624" s="668" t="s">
        <v>4390</v>
      </c>
      <c r="H624" s="672">
        <v>2019</v>
      </c>
      <c r="I624" s="779" t="s">
        <v>4391</v>
      </c>
      <c r="J624" s="669">
        <v>94733</v>
      </c>
      <c r="K624" s="779" t="s">
        <v>4369</v>
      </c>
      <c r="L624" s="779" t="s">
        <v>4392</v>
      </c>
      <c r="M624" s="779" t="s">
        <v>4393</v>
      </c>
      <c r="N624" s="779" t="s">
        <v>4394</v>
      </c>
      <c r="O624" s="779" t="s">
        <v>4395</v>
      </c>
      <c r="P624" s="666">
        <v>19000110</v>
      </c>
      <c r="Q624" s="1079">
        <f t="shared" si="23"/>
        <v>45</v>
      </c>
      <c r="R624" s="1079">
        <v>0</v>
      </c>
      <c r="S624" s="1079">
        <v>0</v>
      </c>
      <c r="T624" s="1079">
        <v>45</v>
      </c>
      <c r="U624" s="1079">
        <f t="shared" si="24"/>
        <v>45</v>
      </c>
      <c r="V624" s="1077">
        <v>64</v>
      </c>
      <c r="W624" s="1077">
        <v>35</v>
      </c>
      <c r="X624" s="1395" t="s">
        <v>4396</v>
      </c>
      <c r="Y624" s="672">
        <v>4</v>
      </c>
      <c r="Z624" s="672">
        <v>4</v>
      </c>
      <c r="AA624" s="672">
        <v>6</v>
      </c>
      <c r="AB624" s="672">
        <v>60</v>
      </c>
      <c r="AC624" s="666">
        <v>77</v>
      </c>
      <c r="AD624" s="672">
        <v>45</v>
      </c>
      <c r="AE624" s="666">
        <v>5</v>
      </c>
      <c r="AF624" s="1109">
        <f>AI624+AL624+AO624+AR624</f>
        <v>25</v>
      </c>
      <c r="AG624" s="691" t="s">
        <v>4014</v>
      </c>
      <c r="AH624" s="691" t="s">
        <v>4022</v>
      </c>
      <c r="AI624" s="1109">
        <v>21.25</v>
      </c>
      <c r="AJ624" s="1110" t="s">
        <v>4067</v>
      </c>
      <c r="AK624" s="691" t="s">
        <v>4397</v>
      </c>
      <c r="AL624" s="1109">
        <v>0</v>
      </c>
      <c r="AM624" s="1110" t="s">
        <v>4398</v>
      </c>
      <c r="AN624" s="691" t="s">
        <v>4397</v>
      </c>
      <c r="AO624" s="1112">
        <v>3.75</v>
      </c>
      <c r="AP624" s="1119"/>
      <c r="AQ624" s="691"/>
      <c r="AR624" s="1109"/>
      <c r="AS624" s="1111"/>
      <c r="AT624" s="679"/>
      <c r="AU624" s="859"/>
      <c r="AV624" s="679"/>
      <c r="AW624" s="679"/>
      <c r="AX624" s="1115"/>
      <c r="AY624" s="663"/>
      <c r="AZ624" s="663"/>
      <c r="BA624" s="663"/>
      <c r="BB624" s="663"/>
      <c r="BC624" s="663"/>
      <c r="BD624" s="663"/>
      <c r="BE624" s="663"/>
      <c r="BF624" s="663"/>
      <c r="BG624" s="663"/>
    </row>
    <row r="625" spans="1:59" s="664" customFormat="1" ht="196.5" customHeight="1" x14ac:dyDescent="0.25">
      <c r="A625" s="1105" t="s">
        <v>4000</v>
      </c>
      <c r="B625" s="81" t="s">
        <v>4001</v>
      </c>
      <c r="C625" s="1155" t="s">
        <v>4261</v>
      </c>
      <c r="D625" s="667" t="s">
        <v>4262</v>
      </c>
      <c r="E625" s="668" t="s">
        <v>4263</v>
      </c>
      <c r="F625" s="666">
        <v>23468</v>
      </c>
      <c r="G625" s="668" t="s">
        <v>4399</v>
      </c>
      <c r="H625" s="672">
        <v>2019</v>
      </c>
      <c r="I625" s="779" t="s">
        <v>4400</v>
      </c>
      <c r="J625" s="669">
        <v>97337.7</v>
      </c>
      <c r="K625" s="779" t="s">
        <v>4369</v>
      </c>
      <c r="L625" s="779" t="s">
        <v>4401</v>
      </c>
      <c r="M625" s="779" t="s">
        <v>4402</v>
      </c>
      <c r="N625" s="779" t="s">
        <v>4403</v>
      </c>
      <c r="O625" s="779" t="s">
        <v>4404</v>
      </c>
      <c r="P625" s="666">
        <v>19000150</v>
      </c>
      <c r="Q625" s="1079">
        <f t="shared" si="23"/>
        <v>45</v>
      </c>
      <c r="R625" s="1079">
        <v>0</v>
      </c>
      <c r="S625" s="1079">
        <v>0</v>
      </c>
      <c r="T625" s="1079">
        <v>45</v>
      </c>
      <c r="U625" s="1079">
        <f t="shared" si="24"/>
        <v>45</v>
      </c>
      <c r="V625" s="1077">
        <v>64</v>
      </c>
      <c r="W625" s="1077">
        <v>35</v>
      </c>
      <c r="X625" s="1395" t="s">
        <v>4405</v>
      </c>
      <c r="Y625" s="672">
        <v>4</v>
      </c>
      <c r="Z625" s="672">
        <v>9</v>
      </c>
      <c r="AA625" s="672">
        <v>1</v>
      </c>
      <c r="AB625" s="672" t="s">
        <v>4406</v>
      </c>
      <c r="AC625" s="666">
        <v>160</v>
      </c>
      <c r="AD625" s="672">
        <v>45</v>
      </c>
      <c r="AE625" s="666">
        <v>5</v>
      </c>
      <c r="AF625" s="1109">
        <f>AI625+AL625+AO625+AR625+AU625</f>
        <v>66.88</v>
      </c>
      <c r="AG625" s="691" t="s">
        <v>4262</v>
      </c>
      <c r="AH625" s="691" t="s">
        <v>4272</v>
      </c>
      <c r="AI625" s="1109">
        <v>54.38</v>
      </c>
      <c r="AJ625" s="1110" t="s">
        <v>4067</v>
      </c>
      <c r="AK625" s="691" t="s">
        <v>4272</v>
      </c>
      <c r="AL625" s="1079">
        <v>0</v>
      </c>
      <c r="AM625" s="1110" t="s">
        <v>4274</v>
      </c>
      <c r="AN625" s="691" t="s">
        <v>4272</v>
      </c>
      <c r="AO625" s="1112">
        <v>0</v>
      </c>
      <c r="AP625" s="1110" t="s">
        <v>4275</v>
      </c>
      <c r="AQ625" s="691" t="s">
        <v>4276</v>
      </c>
      <c r="AR625" s="1109">
        <v>0</v>
      </c>
      <c r="AS625" s="1110" t="s">
        <v>4407</v>
      </c>
      <c r="AT625" s="691" t="s">
        <v>4272</v>
      </c>
      <c r="AU625" s="1079">
        <v>12.5</v>
      </c>
      <c r="AV625" s="679"/>
      <c r="AW625" s="679"/>
      <c r="AX625" s="1115"/>
      <c r="AY625" s="663"/>
      <c r="AZ625" s="663"/>
      <c r="BA625" s="663"/>
      <c r="BB625" s="663"/>
      <c r="BC625" s="663"/>
      <c r="BD625" s="663"/>
      <c r="BE625" s="663"/>
      <c r="BF625" s="663"/>
      <c r="BG625" s="663"/>
    </row>
    <row r="626" spans="1:59" s="664" customFormat="1" ht="118.8" x14ac:dyDescent="0.25">
      <c r="A626" s="1105" t="s">
        <v>4000</v>
      </c>
      <c r="B626" s="81" t="s">
        <v>4001</v>
      </c>
      <c r="C626" s="1155" t="s">
        <v>4040</v>
      </c>
      <c r="D626" s="667" t="s">
        <v>4041</v>
      </c>
      <c r="E626" s="668" t="s">
        <v>4042</v>
      </c>
      <c r="F626" s="666">
        <v>15646</v>
      </c>
      <c r="G626" s="668" t="s">
        <v>4408</v>
      </c>
      <c r="H626" s="672">
        <v>2019</v>
      </c>
      <c r="I626" s="476" t="s">
        <v>4409</v>
      </c>
      <c r="J626" s="669">
        <v>96697.56</v>
      </c>
      <c r="K626" s="779" t="s">
        <v>4369</v>
      </c>
      <c r="L626" s="779" t="s">
        <v>4134</v>
      </c>
      <c r="M626" s="779" t="s">
        <v>4135</v>
      </c>
      <c r="N626" s="779" t="s">
        <v>4410</v>
      </c>
      <c r="O626" s="779" t="s">
        <v>4411</v>
      </c>
      <c r="P626" s="666">
        <v>18000453</v>
      </c>
      <c r="Q626" s="1079">
        <f t="shared" si="23"/>
        <v>45</v>
      </c>
      <c r="R626" s="1079">
        <v>0</v>
      </c>
      <c r="S626" s="1079">
        <v>0</v>
      </c>
      <c r="T626" s="1079">
        <v>45</v>
      </c>
      <c r="U626" s="1079">
        <f t="shared" si="24"/>
        <v>45</v>
      </c>
      <c r="V626" s="1077">
        <v>35</v>
      </c>
      <c r="W626" s="1077">
        <v>29</v>
      </c>
      <c r="X626" s="1395" t="s">
        <v>4412</v>
      </c>
      <c r="Y626" s="672">
        <v>4</v>
      </c>
      <c r="Z626" s="672">
        <v>4</v>
      </c>
      <c r="AA626" s="672">
        <v>5</v>
      </c>
      <c r="AB626" s="672">
        <v>46</v>
      </c>
      <c r="AC626" s="666">
        <v>52</v>
      </c>
      <c r="AD626" s="672">
        <v>45</v>
      </c>
      <c r="AE626" s="666">
        <v>5</v>
      </c>
      <c r="AF626" s="1109">
        <f>AI626+AL626</f>
        <v>71.25</v>
      </c>
      <c r="AG626" s="451" t="s">
        <v>4041</v>
      </c>
      <c r="AH626" s="691" t="s">
        <v>4048</v>
      </c>
      <c r="AI626" s="1109">
        <v>71.25</v>
      </c>
      <c r="AJ626" s="1110" t="s">
        <v>4067</v>
      </c>
      <c r="AK626" s="691" t="s">
        <v>4048</v>
      </c>
      <c r="AL626" s="1109">
        <v>0</v>
      </c>
      <c r="AM626" s="1119"/>
      <c r="AN626" s="691"/>
      <c r="AO626" s="1112"/>
      <c r="AP626" s="1111"/>
      <c r="AQ626" s="691"/>
      <c r="AR626" s="1113"/>
      <c r="AS626" s="1111"/>
      <c r="AT626" s="679"/>
      <c r="AU626" s="859"/>
      <c r="AV626" s="679"/>
      <c r="AW626" s="679"/>
      <c r="AX626" s="1115"/>
      <c r="AY626" s="663"/>
      <c r="AZ626" s="663"/>
      <c r="BA626" s="663"/>
      <c r="BB626" s="663"/>
      <c r="BC626" s="663"/>
      <c r="BD626" s="663"/>
      <c r="BE626" s="663"/>
      <c r="BF626" s="663"/>
      <c r="BG626" s="663"/>
    </row>
    <row r="627" spans="1:59" s="664" customFormat="1" ht="132" x14ac:dyDescent="0.25">
      <c r="A627" s="1105" t="s">
        <v>4000</v>
      </c>
      <c r="B627" s="81" t="s">
        <v>4001</v>
      </c>
      <c r="C627" s="666" t="s">
        <v>4056</v>
      </c>
      <c r="D627" s="667" t="s">
        <v>4057</v>
      </c>
      <c r="E627" s="668" t="s">
        <v>4413</v>
      </c>
      <c r="F627" s="666">
        <v>22701</v>
      </c>
      <c r="G627" s="668" t="s">
        <v>4414</v>
      </c>
      <c r="H627" s="666">
        <v>2019</v>
      </c>
      <c r="I627" s="668" t="s">
        <v>4415</v>
      </c>
      <c r="J627" s="669">
        <v>42724.18</v>
      </c>
      <c r="K627" s="668" t="s">
        <v>4416</v>
      </c>
      <c r="L627" s="451" t="s">
        <v>4417</v>
      </c>
      <c r="M627" s="451" t="s">
        <v>4418</v>
      </c>
      <c r="N627" s="471" t="s">
        <v>4419</v>
      </c>
      <c r="O627" s="471" t="s">
        <v>4420</v>
      </c>
      <c r="P627" s="666">
        <v>19000024</v>
      </c>
      <c r="Q627" s="1079">
        <f t="shared" si="23"/>
        <v>45</v>
      </c>
      <c r="R627" s="1079">
        <v>0</v>
      </c>
      <c r="S627" s="1079">
        <v>0</v>
      </c>
      <c r="T627" s="1079">
        <v>45</v>
      </c>
      <c r="U627" s="1079">
        <f t="shared" si="24"/>
        <v>45</v>
      </c>
      <c r="V627" s="1077">
        <v>78</v>
      </c>
      <c r="W627" s="1077">
        <v>38</v>
      </c>
      <c r="X627" s="1395" t="s">
        <v>4421</v>
      </c>
      <c r="Y627" s="666">
        <v>3</v>
      </c>
      <c r="Z627" s="666">
        <v>10</v>
      </c>
      <c r="AA627" s="666">
        <v>2</v>
      </c>
      <c r="AB627" s="666">
        <v>44</v>
      </c>
      <c r="AC627" s="666"/>
      <c r="AD627" s="666">
        <v>45</v>
      </c>
      <c r="AE627" s="666">
        <v>5</v>
      </c>
      <c r="AF627" s="1109">
        <f>AI627+AL627+AO627</f>
        <v>0</v>
      </c>
      <c r="AG627" s="691" t="s">
        <v>4057</v>
      </c>
      <c r="AH627" s="691" t="s">
        <v>4066</v>
      </c>
      <c r="AI627" s="1109">
        <v>0</v>
      </c>
      <c r="AJ627" s="691" t="s">
        <v>4169</v>
      </c>
      <c r="AK627" s="691" t="s">
        <v>4066</v>
      </c>
      <c r="AL627" s="1109">
        <v>0</v>
      </c>
      <c r="AM627" s="691" t="s">
        <v>4067</v>
      </c>
      <c r="AN627" s="691" t="s">
        <v>4066</v>
      </c>
      <c r="AO627" s="1112">
        <v>0</v>
      </c>
      <c r="AP627" s="1111"/>
      <c r="AQ627" s="691"/>
      <c r="AR627" s="1113"/>
      <c r="AS627" s="1111"/>
      <c r="AT627" s="679"/>
      <c r="AU627" s="859"/>
      <c r="AV627" s="679"/>
      <c r="AW627" s="679"/>
      <c r="AX627" s="1115"/>
      <c r="AY627" s="663"/>
      <c r="AZ627" s="663"/>
      <c r="BA627" s="663"/>
      <c r="BB627" s="663"/>
      <c r="BC627" s="663"/>
      <c r="BD627" s="663"/>
      <c r="BE627" s="663"/>
      <c r="BF627" s="663"/>
      <c r="BG627" s="663"/>
    </row>
    <row r="628" spans="1:59" s="664" customFormat="1" ht="237.6" x14ac:dyDescent="0.25">
      <c r="A628" s="1105" t="s">
        <v>4000</v>
      </c>
      <c r="B628" s="81" t="s">
        <v>4001</v>
      </c>
      <c r="C628" s="1155" t="s">
        <v>4024</v>
      </c>
      <c r="D628" s="667" t="s">
        <v>4025</v>
      </c>
      <c r="E628" s="668" t="s">
        <v>4422</v>
      </c>
      <c r="F628" s="666">
        <v>24749</v>
      </c>
      <c r="G628" s="668" t="s">
        <v>4423</v>
      </c>
      <c r="H628" s="672">
        <v>2019</v>
      </c>
      <c r="I628" s="779" t="s">
        <v>4424</v>
      </c>
      <c r="J628" s="669">
        <v>36783.01</v>
      </c>
      <c r="K628" s="779" t="s">
        <v>779</v>
      </c>
      <c r="L628" s="779" t="s">
        <v>4425</v>
      </c>
      <c r="M628" s="779" t="s">
        <v>4426</v>
      </c>
      <c r="N628" s="779" t="s">
        <v>4427</v>
      </c>
      <c r="O628" s="779" t="s">
        <v>4428</v>
      </c>
      <c r="P628" s="666">
        <v>18000501</v>
      </c>
      <c r="Q628" s="1079">
        <f t="shared" si="23"/>
        <v>45</v>
      </c>
      <c r="R628" s="1079">
        <v>0</v>
      </c>
      <c r="S628" s="1079">
        <v>0</v>
      </c>
      <c r="T628" s="1079">
        <v>45</v>
      </c>
      <c r="U628" s="1079">
        <f t="shared" si="24"/>
        <v>45</v>
      </c>
      <c r="V628" s="1077">
        <v>50</v>
      </c>
      <c r="W628" s="1077">
        <v>32</v>
      </c>
      <c r="X628" s="1395" t="s">
        <v>4429</v>
      </c>
      <c r="Y628" s="672">
        <v>3</v>
      </c>
      <c r="Z628" s="672">
        <v>12</v>
      </c>
      <c r="AA628" s="672">
        <v>1</v>
      </c>
      <c r="AB628" s="672">
        <v>46</v>
      </c>
      <c r="AC628" s="672">
        <v>135</v>
      </c>
      <c r="AD628" s="672">
        <v>45</v>
      </c>
      <c r="AE628" s="696">
        <v>5</v>
      </c>
      <c r="AF628" s="1109">
        <f>AI628+AL628+AO628+AR628+AU628</f>
        <v>100</v>
      </c>
      <c r="AG628" s="691" t="s">
        <v>4025</v>
      </c>
      <c r="AH628" s="691" t="s">
        <v>4034</v>
      </c>
      <c r="AI628" s="1109">
        <v>15</v>
      </c>
      <c r="AJ628" s="1110" t="s">
        <v>4430</v>
      </c>
      <c r="AK628" s="691"/>
      <c r="AL628" s="1109">
        <v>85</v>
      </c>
      <c r="AM628" s="1110"/>
      <c r="AN628" s="691"/>
      <c r="AO628" s="1112"/>
      <c r="AP628" s="1110"/>
      <c r="AQ628" s="691"/>
      <c r="AR628" s="1109"/>
      <c r="AS628" s="1111"/>
      <c r="AT628" s="679"/>
      <c r="AU628" s="859"/>
      <c r="AV628" s="780"/>
      <c r="AW628" s="780"/>
      <c r="AX628" s="1114"/>
      <c r="AY628" s="663"/>
      <c r="AZ628" s="663"/>
      <c r="BA628" s="663"/>
      <c r="BB628" s="663"/>
      <c r="BC628" s="663"/>
      <c r="BD628" s="663"/>
      <c r="BE628" s="663"/>
      <c r="BF628" s="663"/>
      <c r="BG628" s="663"/>
    </row>
    <row r="629" spans="1:59" s="664" customFormat="1" ht="145.19999999999999" x14ac:dyDescent="0.25">
      <c r="A629" s="1105" t="s">
        <v>4000</v>
      </c>
      <c r="B629" s="81" t="s">
        <v>4001</v>
      </c>
      <c r="C629" s="1155" t="s">
        <v>4068</v>
      </c>
      <c r="D629" s="667" t="s">
        <v>4069</v>
      </c>
      <c r="E629" s="668" t="s">
        <v>4431</v>
      </c>
      <c r="F629" s="666">
        <v>26559</v>
      </c>
      <c r="G629" s="668" t="s">
        <v>4432</v>
      </c>
      <c r="H629" s="672">
        <v>2019</v>
      </c>
      <c r="I629" s="779" t="s">
        <v>4433</v>
      </c>
      <c r="J629" s="669">
        <v>189100</v>
      </c>
      <c r="K629" s="779" t="s">
        <v>4369</v>
      </c>
      <c r="L629" s="779" t="s">
        <v>4434</v>
      </c>
      <c r="M629" s="779" t="s">
        <v>4435</v>
      </c>
      <c r="N629" s="779" t="s">
        <v>4436</v>
      </c>
      <c r="O629" s="779" t="s">
        <v>4437</v>
      </c>
      <c r="P629" s="666">
        <v>19000190</v>
      </c>
      <c r="Q629" s="1079">
        <f t="shared" si="23"/>
        <v>45</v>
      </c>
      <c r="R629" s="1079">
        <v>0</v>
      </c>
      <c r="S629" s="1079">
        <v>0</v>
      </c>
      <c r="T629" s="1079">
        <v>45</v>
      </c>
      <c r="U629" s="1079">
        <f t="shared" si="24"/>
        <v>45</v>
      </c>
      <c r="V629" s="1077">
        <v>50</v>
      </c>
      <c r="W629" s="1077">
        <v>32</v>
      </c>
      <c r="X629" s="1395" t="s">
        <v>4438</v>
      </c>
      <c r="Y629" s="672">
        <v>6</v>
      </c>
      <c r="Z629" s="672">
        <v>3</v>
      </c>
      <c r="AA629" s="672">
        <v>1</v>
      </c>
      <c r="AB629" s="672">
        <v>46</v>
      </c>
      <c r="AC629" s="666">
        <v>5</v>
      </c>
      <c r="AD629" s="672">
        <v>45</v>
      </c>
      <c r="AE629" s="666">
        <v>5</v>
      </c>
      <c r="AF629" s="1108">
        <f>AI629+AL629+AO629+AR629+AU629</f>
        <v>7.5</v>
      </c>
      <c r="AG629" s="691" t="s">
        <v>4078</v>
      </c>
      <c r="AH629" s="1106" t="s">
        <v>4079</v>
      </c>
      <c r="AI629" s="1109">
        <v>0</v>
      </c>
      <c r="AJ629" s="1119" t="s">
        <v>4207</v>
      </c>
      <c r="AK629" s="1139" t="s">
        <v>4079</v>
      </c>
      <c r="AL629" s="1109">
        <v>0</v>
      </c>
      <c r="AM629" s="1110" t="s">
        <v>4067</v>
      </c>
      <c r="AN629" s="1139" t="s">
        <v>4079</v>
      </c>
      <c r="AO629" s="1112">
        <v>0</v>
      </c>
      <c r="AP629" s="1398" t="s">
        <v>4023</v>
      </c>
      <c r="AQ629" s="1139" t="s">
        <v>4079</v>
      </c>
      <c r="AR629" s="1109">
        <v>0</v>
      </c>
      <c r="AS629" s="1398" t="s">
        <v>4439</v>
      </c>
      <c r="AT629" s="1139" t="s">
        <v>4079</v>
      </c>
      <c r="AU629" s="1109">
        <v>7.5</v>
      </c>
      <c r="AV629" s="679"/>
      <c r="AW629" s="679"/>
      <c r="AX629" s="1115"/>
      <c r="AY629" s="663"/>
      <c r="AZ629" s="663"/>
      <c r="BA629" s="663"/>
      <c r="BB629" s="663"/>
      <c r="BC629" s="663"/>
      <c r="BD629" s="663"/>
      <c r="BE629" s="663"/>
      <c r="BF629" s="663"/>
      <c r="BG629" s="663"/>
    </row>
    <row r="630" spans="1:59" s="664" customFormat="1" ht="290.39999999999998" x14ac:dyDescent="0.25">
      <c r="A630" s="1105" t="s">
        <v>4000</v>
      </c>
      <c r="B630" s="81" t="s">
        <v>4001</v>
      </c>
      <c r="C630" s="666" t="s">
        <v>4440</v>
      </c>
      <c r="D630" s="667" t="s">
        <v>4441</v>
      </c>
      <c r="E630" s="668" t="s">
        <v>4442</v>
      </c>
      <c r="F630" s="666">
        <v>16173</v>
      </c>
      <c r="G630" s="668" t="s">
        <v>4443</v>
      </c>
      <c r="H630" s="666">
        <v>2019</v>
      </c>
      <c r="I630" s="668" t="s">
        <v>4444</v>
      </c>
      <c r="J630" s="669">
        <v>38722.81</v>
      </c>
      <c r="K630" s="668" t="s">
        <v>4416</v>
      </c>
      <c r="L630" s="668" t="s">
        <v>4445</v>
      </c>
      <c r="M630" s="668" t="s">
        <v>4446</v>
      </c>
      <c r="N630" s="668" t="s">
        <v>4447</v>
      </c>
      <c r="O630" s="668" t="s">
        <v>4448</v>
      </c>
      <c r="P630" s="666">
        <v>19000108</v>
      </c>
      <c r="Q630" s="1079">
        <f t="shared" si="23"/>
        <v>45</v>
      </c>
      <c r="R630" s="1079">
        <v>0</v>
      </c>
      <c r="S630" s="1079">
        <v>0</v>
      </c>
      <c r="T630" s="1079">
        <v>45</v>
      </c>
      <c r="U630" s="1079">
        <f t="shared" si="24"/>
        <v>45</v>
      </c>
      <c r="V630" s="1077">
        <v>35</v>
      </c>
      <c r="W630" s="1077">
        <v>28</v>
      </c>
      <c r="X630" s="1395" t="s">
        <v>4449</v>
      </c>
      <c r="Y630" s="666">
        <v>5</v>
      </c>
      <c r="Z630" s="666">
        <v>1</v>
      </c>
      <c r="AA630" s="666">
        <v>3</v>
      </c>
      <c r="AB630" s="666">
        <v>60</v>
      </c>
      <c r="AC630" s="666"/>
      <c r="AD630" s="666">
        <v>45</v>
      </c>
      <c r="AE630" s="666">
        <v>5</v>
      </c>
      <c r="AF630" s="1109">
        <f>AI630+AL630+AO630</f>
        <v>18.13</v>
      </c>
      <c r="AG630" s="691" t="s">
        <v>4441</v>
      </c>
      <c r="AH630" s="691" t="s">
        <v>4450</v>
      </c>
      <c r="AI630" s="1109">
        <v>18.13</v>
      </c>
      <c r="AJ630" s="691" t="s">
        <v>4067</v>
      </c>
      <c r="AK630" s="691" t="s">
        <v>4450</v>
      </c>
      <c r="AL630" s="1109">
        <v>0</v>
      </c>
      <c r="AM630" s="691" t="s">
        <v>4451</v>
      </c>
      <c r="AN630" s="691" t="s">
        <v>4452</v>
      </c>
      <c r="AO630" s="1112">
        <v>0</v>
      </c>
      <c r="AP630" s="1156"/>
      <c r="AQ630" s="691"/>
      <c r="AR630" s="1109"/>
      <c r="AS630" s="1111"/>
      <c r="AT630" s="679"/>
      <c r="AU630" s="859"/>
      <c r="AV630" s="679"/>
      <c r="AW630" s="679"/>
      <c r="AX630" s="1115"/>
      <c r="AY630" s="663"/>
      <c r="AZ630" s="663"/>
      <c r="BA630" s="663"/>
      <c r="BB630" s="663"/>
      <c r="BC630" s="663"/>
      <c r="BD630" s="663"/>
      <c r="BE630" s="663"/>
      <c r="BF630" s="663"/>
      <c r="BG630" s="663"/>
    </row>
    <row r="631" spans="1:59" s="664" customFormat="1" ht="140.25" customHeight="1" x14ac:dyDescent="0.25">
      <c r="A631" s="1105" t="s">
        <v>4000</v>
      </c>
      <c r="B631" s="81" t="s">
        <v>4001</v>
      </c>
      <c r="C631" s="1155" t="s">
        <v>4453</v>
      </c>
      <c r="D631" s="667" t="s">
        <v>4041</v>
      </c>
      <c r="E631" s="668" t="s">
        <v>4454</v>
      </c>
      <c r="F631" s="666">
        <v>30914</v>
      </c>
      <c r="G631" s="668" t="s">
        <v>4455</v>
      </c>
      <c r="H631" s="672">
        <v>2019</v>
      </c>
      <c r="I631" s="779" t="s">
        <v>4456</v>
      </c>
      <c r="J631" s="669">
        <v>64121.98</v>
      </c>
      <c r="K631" s="779" t="s">
        <v>779</v>
      </c>
      <c r="L631" s="779" t="s">
        <v>4457</v>
      </c>
      <c r="M631" s="779" t="s">
        <v>4458</v>
      </c>
      <c r="N631" s="779" t="s">
        <v>4459</v>
      </c>
      <c r="O631" s="779" t="s">
        <v>4460</v>
      </c>
      <c r="P631" s="666" t="s">
        <v>4461</v>
      </c>
      <c r="Q631" s="1079">
        <f t="shared" si="23"/>
        <v>45</v>
      </c>
      <c r="R631" s="1079">
        <v>0</v>
      </c>
      <c r="S631" s="1079">
        <v>0</v>
      </c>
      <c r="T631" s="1079">
        <v>45</v>
      </c>
      <c r="U631" s="1079">
        <f t="shared" si="24"/>
        <v>45</v>
      </c>
      <c r="V631" s="1077">
        <v>21</v>
      </c>
      <c r="W631" s="1077">
        <v>27</v>
      </c>
      <c r="X631" s="1395" t="s">
        <v>4462</v>
      </c>
      <c r="Y631" s="672">
        <v>6</v>
      </c>
      <c r="Z631" s="672">
        <v>3</v>
      </c>
      <c r="AA631" s="672">
        <v>1</v>
      </c>
      <c r="AB631" s="672">
        <v>46</v>
      </c>
      <c r="AC631" s="666">
        <v>143</v>
      </c>
      <c r="AD631" s="672">
        <v>45</v>
      </c>
      <c r="AE631" s="666">
        <v>5</v>
      </c>
      <c r="AF631" s="1109">
        <f>AI631+AL631+AO631+AR631+AU631</f>
        <v>33.75</v>
      </c>
      <c r="AG631" s="691" t="s">
        <v>4041</v>
      </c>
      <c r="AH631" s="691" t="s">
        <v>4048</v>
      </c>
      <c r="AI631" s="1109">
        <v>33.75</v>
      </c>
      <c r="AJ631" s="1110" t="s">
        <v>4067</v>
      </c>
      <c r="AK631" s="691" t="s">
        <v>4463</v>
      </c>
      <c r="AL631" s="1109">
        <v>0</v>
      </c>
      <c r="AM631" s="1110" t="s">
        <v>4464</v>
      </c>
      <c r="AN631" s="691" t="s">
        <v>4463</v>
      </c>
      <c r="AO631" s="1112">
        <v>0</v>
      </c>
      <c r="AP631" s="1110"/>
      <c r="AQ631" s="691"/>
      <c r="AR631" s="1109"/>
      <c r="AS631" s="1110"/>
      <c r="AT631" s="691"/>
      <c r="AU631" s="1109"/>
      <c r="AV631" s="679"/>
      <c r="AW631" s="679"/>
      <c r="AX631" s="1115"/>
      <c r="AY631" s="663"/>
      <c r="AZ631" s="663"/>
      <c r="BA631" s="663"/>
      <c r="BB631" s="663"/>
      <c r="BC631" s="663"/>
      <c r="BD631" s="663"/>
      <c r="BE631" s="663"/>
      <c r="BF631" s="663"/>
      <c r="BG631" s="663"/>
    </row>
    <row r="632" spans="1:59" s="664" customFormat="1" ht="145.19999999999999" x14ac:dyDescent="0.25">
      <c r="A632" s="1105" t="s">
        <v>4000</v>
      </c>
      <c r="B632" s="81" t="s">
        <v>4001</v>
      </c>
      <c r="C632" s="1155" t="s">
        <v>4068</v>
      </c>
      <c r="D632" s="667" t="s">
        <v>4069</v>
      </c>
      <c r="E632" s="668" t="s">
        <v>4431</v>
      </c>
      <c r="F632" s="666">
        <v>26559</v>
      </c>
      <c r="G632" s="668" t="s">
        <v>4465</v>
      </c>
      <c r="H632" s="666">
        <v>2019</v>
      </c>
      <c r="I632" s="668" t="s">
        <v>4466</v>
      </c>
      <c r="J632" s="669">
        <v>70914.070000000007</v>
      </c>
      <c r="K632" s="668" t="s">
        <v>4416</v>
      </c>
      <c r="L632" s="828" t="s">
        <v>4434</v>
      </c>
      <c r="M632" s="828" t="s">
        <v>4435</v>
      </c>
      <c r="N632" s="828" t="s">
        <v>4467</v>
      </c>
      <c r="O632" s="828" t="s">
        <v>4468</v>
      </c>
      <c r="P632" s="666">
        <v>19000313</v>
      </c>
      <c r="Q632" s="1079">
        <f t="shared" si="23"/>
        <v>45</v>
      </c>
      <c r="R632" s="1079">
        <v>0</v>
      </c>
      <c r="S632" s="1079">
        <v>0</v>
      </c>
      <c r="T632" s="1079">
        <v>45</v>
      </c>
      <c r="U632" s="1079">
        <f t="shared" si="24"/>
        <v>45</v>
      </c>
      <c r="V632" s="1077">
        <v>21</v>
      </c>
      <c r="W632" s="1077">
        <v>25</v>
      </c>
      <c r="X632" s="1395" t="s">
        <v>4469</v>
      </c>
      <c r="Y632" s="666">
        <v>6</v>
      </c>
      <c r="Z632" s="666">
        <v>3</v>
      </c>
      <c r="AA632" s="666">
        <v>1</v>
      </c>
      <c r="AB632" s="666">
        <v>46</v>
      </c>
      <c r="AC632" s="666"/>
      <c r="AD632" s="666">
        <v>45</v>
      </c>
      <c r="AE632" s="666">
        <v>5</v>
      </c>
      <c r="AF632" s="1108">
        <f t="shared" ref="AF632:AF641" si="25">AI632+AL632+AO632+AR632+AU632+AX632</f>
        <v>6.88</v>
      </c>
      <c r="AG632" s="691" t="s">
        <v>4078</v>
      </c>
      <c r="AH632" s="1106" t="s">
        <v>4079</v>
      </c>
      <c r="AI632" s="1109">
        <v>0</v>
      </c>
      <c r="AJ632" s="1119" t="s">
        <v>4207</v>
      </c>
      <c r="AK632" s="1139" t="s">
        <v>4079</v>
      </c>
      <c r="AL632" s="1109">
        <v>0</v>
      </c>
      <c r="AM632" s="1110" t="s">
        <v>4067</v>
      </c>
      <c r="AN632" s="1139" t="s">
        <v>4079</v>
      </c>
      <c r="AO632" s="1112">
        <v>0</v>
      </c>
      <c r="AP632" s="1398" t="s">
        <v>4023</v>
      </c>
      <c r="AQ632" s="1139" t="s">
        <v>4079</v>
      </c>
      <c r="AR632" s="1109">
        <v>0</v>
      </c>
      <c r="AS632" s="1398" t="s">
        <v>4439</v>
      </c>
      <c r="AT632" s="1139" t="s">
        <v>4079</v>
      </c>
      <c r="AU632" s="1109">
        <v>0</v>
      </c>
      <c r="AV632" s="1110" t="s">
        <v>4309</v>
      </c>
      <c r="AW632" s="1139" t="s">
        <v>4079</v>
      </c>
      <c r="AX632" s="1157">
        <v>6.88</v>
      </c>
      <c r="AY632" s="663"/>
      <c r="AZ632" s="663"/>
      <c r="BA632" s="663"/>
      <c r="BB632" s="663"/>
      <c r="BC632" s="663"/>
      <c r="BD632" s="663"/>
      <c r="BE632" s="663"/>
      <c r="BF632" s="663"/>
      <c r="BG632" s="663"/>
    </row>
    <row r="633" spans="1:59" s="664" customFormat="1" ht="316.8" x14ac:dyDescent="0.25">
      <c r="A633" s="1105" t="s">
        <v>4000</v>
      </c>
      <c r="B633" s="81" t="s">
        <v>4001</v>
      </c>
      <c r="C633" s="1155" t="s">
        <v>4235</v>
      </c>
      <c r="D633" s="667" t="s">
        <v>4125</v>
      </c>
      <c r="E633" s="668" t="s">
        <v>4470</v>
      </c>
      <c r="F633" s="666">
        <v>23010</v>
      </c>
      <c r="G633" s="668" t="s">
        <v>4471</v>
      </c>
      <c r="H633" s="672">
        <v>2020</v>
      </c>
      <c r="I633" s="779" t="s">
        <v>4472</v>
      </c>
      <c r="J633" s="669">
        <v>110158</v>
      </c>
      <c r="K633" s="779" t="s">
        <v>779</v>
      </c>
      <c r="L633" s="779" t="s">
        <v>4473</v>
      </c>
      <c r="M633" s="779" t="s">
        <v>4474</v>
      </c>
      <c r="N633" s="779" t="s">
        <v>4475</v>
      </c>
      <c r="O633" s="779" t="s">
        <v>4476</v>
      </c>
      <c r="P633" s="666">
        <v>20000281</v>
      </c>
      <c r="Q633" s="1079">
        <f t="shared" si="23"/>
        <v>45</v>
      </c>
      <c r="R633" s="1079">
        <v>0</v>
      </c>
      <c r="S633" s="1079">
        <v>0</v>
      </c>
      <c r="T633" s="1079">
        <v>45</v>
      </c>
      <c r="U633" s="1079">
        <f>R633+S633+T633</f>
        <v>45</v>
      </c>
      <c r="V633" s="1077">
        <v>0</v>
      </c>
      <c r="W633" s="1077">
        <v>8</v>
      </c>
      <c r="X633" s="1401" t="s">
        <v>4477</v>
      </c>
      <c r="Y633" s="672">
        <v>3</v>
      </c>
      <c r="Z633" s="672">
        <v>10</v>
      </c>
      <c r="AA633" s="672">
        <v>6</v>
      </c>
      <c r="AB633" s="672">
        <v>46</v>
      </c>
      <c r="AC633" s="825">
        <v>118</v>
      </c>
      <c r="AD633" s="672">
        <v>45</v>
      </c>
      <c r="AE633" s="666">
        <v>5</v>
      </c>
      <c r="AF633" s="1108">
        <f t="shared" si="25"/>
        <v>12.5</v>
      </c>
      <c r="AG633" s="691" t="s">
        <v>4125</v>
      </c>
      <c r="AH633" s="1106" t="s">
        <v>4132</v>
      </c>
      <c r="AI633" s="1109">
        <v>0</v>
      </c>
      <c r="AJ633" s="1110" t="s">
        <v>4478</v>
      </c>
      <c r="AK633" s="1106" t="s">
        <v>4479</v>
      </c>
      <c r="AL633" s="1109">
        <v>12.5</v>
      </c>
      <c r="AM633" s="1110"/>
      <c r="AN633" s="1139"/>
      <c r="AO633" s="1112"/>
      <c r="AP633" s="1398"/>
      <c r="AQ633" s="1139"/>
      <c r="AR633" s="1109"/>
      <c r="AS633" s="1398"/>
      <c r="AT633" s="1139"/>
      <c r="AU633" s="1109"/>
      <c r="AV633" s="1110"/>
      <c r="AW633" s="1139"/>
      <c r="AX633" s="1157"/>
      <c r="AY633" s="663"/>
      <c r="AZ633" s="663"/>
      <c r="BA633" s="663"/>
      <c r="BB633" s="663"/>
      <c r="BC633" s="663"/>
      <c r="BD633" s="663"/>
      <c r="BE633" s="663"/>
      <c r="BF633" s="663"/>
      <c r="BG633" s="663"/>
    </row>
    <row r="634" spans="1:59" s="664" customFormat="1" ht="158.4" x14ac:dyDescent="0.25">
      <c r="A634" s="1105" t="s">
        <v>4000</v>
      </c>
      <c r="B634" s="81" t="s">
        <v>4001</v>
      </c>
      <c r="C634" s="1155" t="s">
        <v>4480</v>
      </c>
      <c r="D634" s="1077" t="s">
        <v>4125</v>
      </c>
      <c r="E634" s="691" t="s">
        <v>4481</v>
      </c>
      <c r="F634" s="666">
        <v>20443</v>
      </c>
      <c r="G634" s="691" t="s">
        <v>4482</v>
      </c>
      <c r="H634" s="672">
        <v>2019</v>
      </c>
      <c r="I634" s="1158" t="s">
        <v>4483</v>
      </c>
      <c r="J634" s="1159">
        <v>60288.74</v>
      </c>
      <c r="K634" s="1158" t="s">
        <v>4369</v>
      </c>
      <c r="L634" s="1158" t="s">
        <v>4484</v>
      </c>
      <c r="M634" s="1158" t="s">
        <v>4485</v>
      </c>
      <c r="N634" s="1158" t="s">
        <v>4486</v>
      </c>
      <c r="O634" s="1158" t="s">
        <v>4487</v>
      </c>
      <c r="P634" s="666">
        <v>19000385</v>
      </c>
      <c r="Q634" s="1079">
        <f t="shared" si="23"/>
        <v>45</v>
      </c>
      <c r="R634" s="1079">
        <v>0</v>
      </c>
      <c r="S634" s="1079">
        <v>0</v>
      </c>
      <c r="T634" s="1079">
        <v>45</v>
      </c>
      <c r="U634" s="1079">
        <f t="shared" ref="U634:U641" si="26">R634+S634+T634</f>
        <v>45</v>
      </c>
      <c r="V634" s="1077">
        <v>0</v>
      </c>
      <c r="W634" s="1077">
        <v>20</v>
      </c>
      <c r="X634" s="1352" t="s">
        <v>4488</v>
      </c>
      <c r="Y634" s="1160">
        <v>3</v>
      </c>
      <c r="Z634" s="1160">
        <v>12</v>
      </c>
      <c r="AA634" s="1160">
        <v>4</v>
      </c>
      <c r="AB634" s="1160">
        <v>44</v>
      </c>
      <c r="AC634" s="825">
        <v>75</v>
      </c>
      <c r="AD634" s="672">
        <v>45</v>
      </c>
      <c r="AE634" s="666">
        <v>5</v>
      </c>
      <c r="AF634" s="1108">
        <f t="shared" si="25"/>
        <v>75.59</v>
      </c>
      <c r="AG634" s="691" t="s">
        <v>4125</v>
      </c>
      <c r="AH634" s="1106" t="s">
        <v>4132</v>
      </c>
      <c r="AI634" s="1109">
        <v>13.69</v>
      </c>
      <c r="AJ634" s="691" t="s">
        <v>4478</v>
      </c>
      <c r="AK634" s="1106" t="s">
        <v>4067</v>
      </c>
      <c r="AL634" s="1109">
        <v>61.9</v>
      </c>
      <c r="AM634" s="1110"/>
      <c r="AN634" s="1139"/>
      <c r="AO634" s="1112"/>
      <c r="AP634" s="1398"/>
      <c r="AQ634" s="1139"/>
      <c r="AR634" s="1109"/>
      <c r="AS634" s="1398"/>
      <c r="AT634" s="1139"/>
      <c r="AU634" s="1109"/>
      <c r="AV634" s="1110"/>
      <c r="AW634" s="1139"/>
      <c r="AX634" s="1157"/>
      <c r="AY634" s="663"/>
      <c r="AZ634" s="663"/>
      <c r="BA634" s="663"/>
      <c r="BB634" s="663"/>
      <c r="BC634" s="663"/>
      <c r="BD634" s="663"/>
      <c r="BE634" s="663"/>
      <c r="BF634" s="663"/>
      <c r="BG634" s="663"/>
    </row>
    <row r="635" spans="1:59" s="664" customFormat="1" ht="132" x14ac:dyDescent="0.25">
      <c r="A635" s="1105" t="s">
        <v>4000</v>
      </c>
      <c r="B635" s="81" t="s">
        <v>4001</v>
      </c>
      <c r="C635" s="1155" t="s">
        <v>4093</v>
      </c>
      <c r="D635" s="691" t="s">
        <v>4041</v>
      </c>
      <c r="E635" s="691" t="s">
        <v>4489</v>
      </c>
      <c r="F635" s="666">
        <v>13026</v>
      </c>
      <c r="G635" s="691" t="s">
        <v>4490</v>
      </c>
      <c r="H635" s="672">
        <v>2020</v>
      </c>
      <c r="I635" s="779" t="s">
        <v>4491</v>
      </c>
      <c r="J635" s="669">
        <v>19931.349999999999</v>
      </c>
      <c r="K635" s="779" t="s">
        <v>771</v>
      </c>
      <c r="L635" s="779" t="s">
        <v>4492</v>
      </c>
      <c r="M635" s="779" t="s">
        <v>4493</v>
      </c>
      <c r="N635" s="779" t="s">
        <v>4494</v>
      </c>
      <c r="O635" s="779" t="s">
        <v>4495</v>
      </c>
      <c r="P635" s="666">
        <v>20000283</v>
      </c>
      <c r="Q635" s="1079">
        <f t="shared" si="23"/>
        <v>45</v>
      </c>
      <c r="R635" s="1079">
        <v>0</v>
      </c>
      <c r="S635" s="1079">
        <v>0</v>
      </c>
      <c r="T635" s="1079">
        <v>45</v>
      </c>
      <c r="U635" s="1079">
        <f t="shared" si="26"/>
        <v>45</v>
      </c>
      <c r="V635" s="1077">
        <v>0</v>
      </c>
      <c r="W635" s="1077">
        <v>8</v>
      </c>
      <c r="X635" s="1352" t="s">
        <v>4496</v>
      </c>
      <c r="Y635" s="672">
        <v>3</v>
      </c>
      <c r="Z635" s="672">
        <v>10</v>
      </c>
      <c r="AA635" s="672">
        <v>4</v>
      </c>
      <c r="AB635" s="1402">
        <v>46</v>
      </c>
      <c r="AC635" s="825">
        <v>127</v>
      </c>
      <c r="AD635" s="672">
        <v>45</v>
      </c>
      <c r="AE635" s="666">
        <v>5</v>
      </c>
      <c r="AF635" s="1108">
        <f t="shared" si="25"/>
        <v>21.25</v>
      </c>
      <c r="AG635" s="691" t="s">
        <v>4041</v>
      </c>
      <c r="AH635" s="691" t="s">
        <v>4048</v>
      </c>
      <c r="AI635" s="1125">
        <v>21.25</v>
      </c>
      <c r="AJ635" s="1110" t="s">
        <v>4067</v>
      </c>
      <c r="AK635" s="691" t="s">
        <v>4331</v>
      </c>
      <c r="AL635" s="1109">
        <v>0</v>
      </c>
      <c r="AM635" s="1110"/>
      <c r="AN635" s="1139"/>
      <c r="AO635" s="1112"/>
      <c r="AP635" s="1398"/>
      <c r="AQ635" s="1139"/>
      <c r="AR635" s="1109"/>
      <c r="AS635" s="1398"/>
      <c r="AT635" s="1139"/>
      <c r="AU635" s="1109"/>
      <c r="AV635" s="1110"/>
      <c r="AW635" s="1139"/>
      <c r="AX635" s="1157"/>
      <c r="AY635" s="663"/>
      <c r="AZ635" s="663"/>
      <c r="BA635" s="663"/>
      <c r="BB635" s="663"/>
      <c r="BC635" s="663"/>
      <c r="BD635" s="663"/>
      <c r="BE635" s="663"/>
      <c r="BF635" s="663"/>
      <c r="BG635" s="663"/>
    </row>
    <row r="636" spans="1:59" s="664" customFormat="1" ht="250.8" x14ac:dyDescent="0.25">
      <c r="A636" s="1105" t="s">
        <v>4000</v>
      </c>
      <c r="B636" s="81" t="s">
        <v>4001</v>
      </c>
      <c r="C636" s="1155" t="s">
        <v>4145</v>
      </c>
      <c r="D636" s="691" t="s">
        <v>4014</v>
      </c>
      <c r="E636" s="691" t="s">
        <v>4497</v>
      </c>
      <c r="F636" s="666">
        <v>18580</v>
      </c>
      <c r="G636" s="691" t="s">
        <v>4498</v>
      </c>
      <c r="H636" s="672">
        <v>2020</v>
      </c>
      <c r="I636" s="779" t="s">
        <v>4499</v>
      </c>
      <c r="J636" s="669">
        <v>76359.070000000007</v>
      </c>
      <c r="K636" s="779" t="s">
        <v>771</v>
      </c>
      <c r="L636" s="779" t="s">
        <v>4500</v>
      </c>
      <c r="M636" s="779" t="s">
        <v>4501</v>
      </c>
      <c r="N636" s="779" t="s">
        <v>4502</v>
      </c>
      <c r="O636" s="779" t="s">
        <v>4503</v>
      </c>
      <c r="P636" s="477">
        <v>20000212</v>
      </c>
      <c r="Q636" s="1079">
        <f t="shared" si="23"/>
        <v>45</v>
      </c>
      <c r="R636" s="1079">
        <v>0</v>
      </c>
      <c r="S636" s="1079">
        <v>0</v>
      </c>
      <c r="T636" s="1079">
        <v>45</v>
      </c>
      <c r="U636" s="1079">
        <f t="shared" si="26"/>
        <v>45</v>
      </c>
      <c r="V636" s="1077">
        <v>0</v>
      </c>
      <c r="W636" s="1077">
        <v>12</v>
      </c>
      <c r="X636" s="1352" t="s">
        <v>4504</v>
      </c>
      <c r="Y636" s="672">
        <v>3</v>
      </c>
      <c r="Z636" s="672">
        <v>10</v>
      </c>
      <c r="AA636" s="672">
        <v>1</v>
      </c>
      <c r="AB636" s="672">
        <v>47</v>
      </c>
      <c r="AC636" s="825">
        <v>105</v>
      </c>
      <c r="AD636" s="672">
        <v>45</v>
      </c>
      <c r="AE636" s="666">
        <v>5</v>
      </c>
      <c r="AF636" s="1108">
        <f t="shared" si="25"/>
        <v>74.38</v>
      </c>
      <c r="AG636" s="691" t="s">
        <v>4014</v>
      </c>
      <c r="AH636" s="691" t="s">
        <v>4022</v>
      </c>
      <c r="AI636" s="1125">
        <v>0</v>
      </c>
      <c r="AJ636" s="1110" t="s">
        <v>4505</v>
      </c>
      <c r="AK636" s="691" t="s">
        <v>4506</v>
      </c>
      <c r="AL636" s="1109">
        <v>16.25</v>
      </c>
      <c r="AM636" s="1110" t="s">
        <v>4507</v>
      </c>
      <c r="AN636" s="691" t="s">
        <v>4364</v>
      </c>
      <c r="AO636" s="1112">
        <v>26.88</v>
      </c>
      <c r="AP636" s="1110" t="s">
        <v>4508</v>
      </c>
      <c r="AQ636" s="691" t="s">
        <v>4509</v>
      </c>
      <c r="AR636" s="1109">
        <v>31.25</v>
      </c>
      <c r="AS636" s="1398"/>
      <c r="AT636" s="1139"/>
      <c r="AU636" s="1109"/>
      <c r="AV636" s="1110"/>
      <c r="AW636" s="1139"/>
      <c r="AX636" s="1157"/>
      <c r="AY636" s="663"/>
      <c r="AZ636" s="663"/>
      <c r="BA636" s="663"/>
      <c r="BB636" s="663"/>
      <c r="BC636" s="663"/>
      <c r="BD636" s="663"/>
      <c r="BE636" s="663"/>
      <c r="BF636" s="663"/>
      <c r="BG636" s="663"/>
    </row>
    <row r="637" spans="1:59" s="664" customFormat="1" ht="343.2" x14ac:dyDescent="0.25">
      <c r="A637" s="1105" t="s">
        <v>4000</v>
      </c>
      <c r="B637" s="81" t="s">
        <v>4001</v>
      </c>
      <c r="C637" s="1155" t="s">
        <v>4024</v>
      </c>
      <c r="D637" s="691" t="s">
        <v>4025</v>
      </c>
      <c r="E637" s="691" t="s">
        <v>4510</v>
      </c>
      <c r="F637" s="666">
        <v>14556</v>
      </c>
      <c r="G637" s="691" t="s">
        <v>4511</v>
      </c>
      <c r="H637" s="672">
        <v>2020</v>
      </c>
      <c r="I637" s="779" t="s">
        <v>4512</v>
      </c>
      <c r="J637" s="669">
        <v>158889.14000000001</v>
      </c>
      <c r="K637" s="779" t="s">
        <v>771</v>
      </c>
      <c r="L637" s="824" t="s">
        <v>4297</v>
      </c>
      <c r="M637" s="824" t="s">
        <v>4513</v>
      </c>
      <c r="N637" s="779" t="s">
        <v>4514</v>
      </c>
      <c r="O637" s="779" t="s">
        <v>4515</v>
      </c>
      <c r="P637" s="666">
        <v>20000588</v>
      </c>
      <c r="Q637" s="1079">
        <f t="shared" si="23"/>
        <v>45</v>
      </c>
      <c r="R637" s="1079">
        <v>0</v>
      </c>
      <c r="S637" s="1079">
        <v>0</v>
      </c>
      <c r="T637" s="1079">
        <v>45</v>
      </c>
      <c r="U637" s="1079">
        <f t="shared" si="26"/>
        <v>45</v>
      </c>
      <c r="V637" s="1077">
        <v>0</v>
      </c>
      <c r="W637" s="1077">
        <v>8</v>
      </c>
      <c r="X637" s="1352" t="s">
        <v>4516</v>
      </c>
      <c r="Y637" s="672">
        <v>3</v>
      </c>
      <c r="Z637" s="672">
        <v>10</v>
      </c>
      <c r="AA637" s="672">
        <v>5</v>
      </c>
      <c r="AB637" s="672">
        <v>46</v>
      </c>
      <c r="AC637" s="825">
        <v>3</v>
      </c>
      <c r="AD637" s="672">
        <v>45</v>
      </c>
      <c r="AE637" s="666">
        <v>5</v>
      </c>
      <c r="AF637" s="1109">
        <f>AI637+AL637+AO637+AR637+AU637</f>
        <v>89.39</v>
      </c>
      <c r="AG637" s="691" t="s">
        <v>4025</v>
      </c>
      <c r="AH637" s="691" t="s">
        <v>4034</v>
      </c>
      <c r="AI637" s="1109">
        <v>19.38</v>
      </c>
      <c r="AJ637" s="1110" t="s">
        <v>4035</v>
      </c>
      <c r="AK637" s="691" t="s">
        <v>4034</v>
      </c>
      <c r="AL637" s="1109">
        <v>23.13</v>
      </c>
      <c r="AM637" s="1110" t="s">
        <v>4036</v>
      </c>
      <c r="AN637" s="691" t="s">
        <v>4034</v>
      </c>
      <c r="AO637" s="1112">
        <v>21.25</v>
      </c>
      <c r="AP637" s="1110" t="s">
        <v>4037</v>
      </c>
      <c r="AQ637" s="691" t="s">
        <v>4034</v>
      </c>
      <c r="AR637" s="1109">
        <v>21.88</v>
      </c>
      <c r="AS637" s="1110" t="s">
        <v>4038</v>
      </c>
      <c r="AT637" s="691" t="s">
        <v>4039</v>
      </c>
      <c r="AU637" s="1109">
        <v>3.75</v>
      </c>
      <c r="AV637" s="1110"/>
      <c r="AW637" s="1139"/>
      <c r="AX637" s="1157"/>
      <c r="AY637" s="663"/>
      <c r="AZ637" s="663"/>
      <c r="BA637" s="663"/>
      <c r="BB637" s="663"/>
      <c r="BC637" s="663"/>
      <c r="BD637" s="663"/>
      <c r="BE637" s="663"/>
      <c r="BF637" s="663"/>
      <c r="BG637" s="663"/>
    </row>
    <row r="638" spans="1:59" s="664" customFormat="1" ht="343.2" x14ac:dyDescent="0.25">
      <c r="A638" s="1105" t="s">
        <v>4000</v>
      </c>
      <c r="B638" s="81" t="s">
        <v>4001</v>
      </c>
      <c r="C638" s="1155" t="s">
        <v>4068</v>
      </c>
      <c r="D638" s="691" t="s">
        <v>4069</v>
      </c>
      <c r="E638" s="691" t="s">
        <v>4517</v>
      </c>
      <c r="F638" s="666">
        <v>26559</v>
      </c>
      <c r="G638" s="691" t="s">
        <v>4518</v>
      </c>
      <c r="H638" s="672">
        <v>2020</v>
      </c>
      <c r="I638" s="779" t="s">
        <v>4519</v>
      </c>
      <c r="J638" s="669">
        <v>170486.97</v>
      </c>
      <c r="K638" s="779" t="s">
        <v>771</v>
      </c>
      <c r="L638" s="779" t="s">
        <v>4520</v>
      </c>
      <c r="M638" s="779" t="s">
        <v>4521</v>
      </c>
      <c r="N638" s="779" t="s">
        <v>4522</v>
      </c>
      <c r="O638" s="779" t="s">
        <v>4523</v>
      </c>
      <c r="P638" s="666">
        <v>20000200</v>
      </c>
      <c r="Q638" s="1079">
        <f t="shared" si="23"/>
        <v>45</v>
      </c>
      <c r="R638" s="1079">
        <v>0</v>
      </c>
      <c r="S638" s="1079">
        <v>0</v>
      </c>
      <c r="T638" s="1079">
        <v>45</v>
      </c>
      <c r="U638" s="1079">
        <f t="shared" si="26"/>
        <v>45</v>
      </c>
      <c r="V638" s="1077">
        <v>0</v>
      </c>
      <c r="W638" s="1077">
        <v>3</v>
      </c>
      <c r="X638" s="1352" t="s">
        <v>4524</v>
      </c>
      <c r="Y638" s="672">
        <v>6</v>
      </c>
      <c r="Z638" s="672">
        <v>3</v>
      </c>
      <c r="AA638" s="672">
        <v>1</v>
      </c>
      <c r="AB638" s="672">
        <v>46</v>
      </c>
      <c r="AC638" s="825">
        <v>97</v>
      </c>
      <c r="AD638" s="672">
        <v>45</v>
      </c>
      <c r="AE638" s="666">
        <v>5</v>
      </c>
      <c r="AF638" s="1108">
        <f t="shared" si="25"/>
        <v>8.1300000000000008</v>
      </c>
      <c r="AG638" s="691" t="s">
        <v>4078</v>
      </c>
      <c r="AH638" s="1106" t="s">
        <v>4079</v>
      </c>
      <c r="AI638" s="1109">
        <v>0</v>
      </c>
      <c r="AJ638" s="1119" t="s">
        <v>4207</v>
      </c>
      <c r="AK638" s="1139" t="s">
        <v>4079</v>
      </c>
      <c r="AL638" s="1109">
        <v>0</v>
      </c>
      <c r="AM638" s="1110" t="s">
        <v>4067</v>
      </c>
      <c r="AN638" s="1139" t="s">
        <v>4079</v>
      </c>
      <c r="AO638" s="1112">
        <v>0</v>
      </c>
      <c r="AP638" s="1398" t="s">
        <v>4023</v>
      </c>
      <c r="AQ638" s="1139" t="s">
        <v>4079</v>
      </c>
      <c r="AR638" s="1109">
        <v>0</v>
      </c>
      <c r="AS638" s="1398" t="s">
        <v>4439</v>
      </c>
      <c r="AT638" s="1139" t="s">
        <v>4079</v>
      </c>
      <c r="AU638" s="1109">
        <v>0</v>
      </c>
      <c r="AV638" s="1110" t="s">
        <v>4525</v>
      </c>
      <c r="AW638" s="1139" t="s">
        <v>4079</v>
      </c>
      <c r="AX638" s="1157">
        <v>8.1300000000000008</v>
      </c>
      <c r="AY638" s="663"/>
      <c r="AZ638" s="663"/>
      <c r="BA638" s="663"/>
      <c r="BB638" s="663"/>
      <c r="BC638" s="663"/>
      <c r="BD638" s="663"/>
      <c r="BE638" s="663"/>
      <c r="BF638" s="663"/>
      <c r="BG638" s="663"/>
    </row>
    <row r="639" spans="1:59" s="664" customFormat="1" ht="198" x14ac:dyDescent="0.25">
      <c r="A639" s="1105" t="s">
        <v>4000</v>
      </c>
      <c r="B639" s="81" t="s">
        <v>4001</v>
      </c>
      <c r="C639" s="1155" t="s">
        <v>4245</v>
      </c>
      <c r="D639" s="691" t="s">
        <v>4041</v>
      </c>
      <c r="E639" s="691" t="s">
        <v>4526</v>
      </c>
      <c r="F639" s="666">
        <v>17059</v>
      </c>
      <c r="G639" s="691" t="s">
        <v>4527</v>
      </c>
      <c r="H639" s="672">
        <v>2020</v>
      </c>
      <c r="I639" s="779" t="s">
        <v>4528</v>
      </c>
      <c r="J639" s="669">
        <v>166774</v>
      </c>
      <c r="K639" s="779" t="s">
        <v>771</v>
      </c>
      <c r="L639" s="668" t="s">
        <v>4529</v>
      </c>
      <c r="M639" s="668" t="s">
        <v>4530</v>
      </c>
      <c r="N639" s="668" t="s">
        <v>4531</v>
      </c>
      <c r="O639" s="668" t="s">
        <v>4532</v>
      </c>
      <c r="P639" s="666">
        <v>20000324</v>
      </c>
      <c r="Q639" s="1079">
        <f t="shared" si="23"/>
        <v>45</v>
      </c>
      <c r="R639" s="1079">
        <v>0</v>
      </c>
      <c r="S639" s="1079">
        <v>0</v>
      </c>
      <c r="T639" s="1079">
        <v>45</v>
      </c>
      <c r="U639" s="1079">
        <f t="shared" si="26"/>
        <v>45</v>
      </c>
      <c r="V639" s="1077">
        <v>0</v>
      </c>
      <c r="W639" s="1077">
        <v>8</v>
      </c>
      <c r="X639" s="1352" t="s">
        <v>4533</v>
      </c>
      <c r="Y639" s="666">
        <v>6</v>
      </c>
      <c r="Z639" s="666">
        <v>3</v>
      </c>
      <c r="AA639" s="666">
        <v>1</v>
      </c>
      <c r="AB639" s="666">
        <v>46</v>
      </c>
      <c r="AC639" s="825">
        <v>13</v>
      </c>
      <c r="AD639" s="672">
        <v>45</v>
      </c>
      <c r="AE639" s="666">
        <v>5</v>
      </c>
      <c r="AF639" s="1109">
        <f>AI639+AL639+AO639+AR639+AU639</f>
        <v>127.5</v>
      </c>
      <c r="AG639" s="691" t="s">
        <v>4041</v>
      </c>
      <c r="AH639" s="691" t="s">
        <v>4048</v>
      </c>
      <c r="AI639" s="1109">
        <v>127.5</v>
      </c>
      <c r="AJ639" s="1110" t="s">
        <v>4067</v>
      </c>
      <c r="AK639" s="691" t="s">
        <v>4534</v>
      </c>
      <c r="AL639" s="1109">
        <v>0</v>
      </c>
      <c r="AM639" s="1110"/>
      <c r="AN639" s="691"/>
      <c r="AO639" s="1112"/>
      <c r="AP639" s="1110"/>
      <c r="AQ639" s="691"/>
      <c r="AR639" s="1109"/>
      <c r="AS639" s="1110"/>
      <c r="AT639" s="691"/>
      <c r="AU639" s="1109"/>
      <c r="AV639" s="1110"/>
      <c r="AW639" s="1139"/>
      <c r="AX639" s="1157"/>
      <c r="AY639" s="663"/>
      <c r="AZ639" s="663"/>
      <c r="BA639" s="663"/>
      <c r="BB639" s="663"/>
      <c r="BC639" s="663"/>
      <c r="BD639" s="663"/>
      <c r="BE639" s="663"/>
      <c r="BF639" s="663"/>
      <c r="BG639" s="663"/>
    </row>
    <row r="640" spans="1:59" s="664" customFormat="1" ht="145.19999999999999" x14ac:dyDescent="0.25">
      <c r="A640" s="1105" t="s">
        <v>4000</v>
      </c>
      <c r="B640" s="81" t="s">
        <v>4001</v>
      </c>
      <c r="C640" s="1155" t="s">
        <v>4056</v>
      </c>
      <c r="D640" s="691" t="s">
        <v>4057</v>
      </c>
      <c r="E640" s="691" t="s">
        <v>4535</v>
      </c>
      <c r="F640" s="666">
        <v>22701</v>
      </c>
      <c r="G640" s="691" t="s">
        <v>4536</v>
      </c>
      <c r="H640" s="672">
        <v>2020</v>
      </c>
      <c r="I640" s="779" t="s">
        <v>4537</v>
      </c>
      <c r="J640" s="669">
        <v>142656.76999999999</v>
      </c>
      <c r="K640" s="779" t="s">
        <v>771</v>
      </c>
      <c r="L640" s="779" t="s">
        <v>4417</v>
      </c>
      <c r="M640" s="779" t="s">
        <v>4418</v>
      </c>
      <c r="N640" s="779" t="s">
        <v>4538</v>
      </c>
      <c r="O640" s="779" t="s">
        <v>4539</v>
      </c>
      <c r="P640" s="666">
        <v>20000296</v>
      </c>
      <c r="Q640" s="1079">
        <f t="shared" si="23"/>
        <v>45</v>
      </c>
      <c r="R640" s="1079">
        <v>0</v>
      </c>
      <c r="S640" s="1079">
        <v>0</v>
      </c>
      <c r="T640" s="1079">
        <v>45</v>
      </c>
      <c r="U640" s="1079">
        <f t="shared" si="26"/>
        <v>45</v>
      </c>
      <c r="V640" s="1077">
        <v>0</v>
      </c>
      <c r="W640" s="1077">
        <v>8</v>
      </c>
      <c r="X640" s="1352" t="s">
        <v>4540</v>
      </c>
      <c r="Y640" s="666">
        <v>3</v>
      </c>
      <c r="Z640" s="666">
        <v>10</v>
      </c>
      <c r="AA640" s="666">
        <v>2</v>
      </c>
      <c r="AB640" s="666">
        <v>44</v>
      </c>
      <c r="AC640" s="825">
        <v>93</v>
      </c>
      <c r="AD640" s="672">
        <v>45</v>
      </c>
      <c r="AE640" s="666">
        <v>5</v>
      </c>
      <c r="AF640" s="1108">
        <f t="shared" si="25"/>
        <v>60.63</v>
      </c>
      <c r="AG640" s="691" t="s">
        <v>4057</v>
      </c>
      <c r="AH640" s="691" t="s">
        <v>4066</v>
      </c>
      <c r="AI640" s="1109">
        <v>47.5</v>
      </c>
      <c r="AJ640" s="1161" t="s">
        <v>4170</v>
      </c>
      <c r="AK640" s="691" t="s">
        <v>4171</v>
      </c>
      <c r="AL640" s="1109">
        <v>13.13</v>
      </c>
      <c r="AM640" s="1110"/>
      <c r="AN640" s="1139"/>
      <c r="AO640" s="1112"/>
      <c r="AP640" s="1398"/>
      <c r="AQ640" s="1139"/>
      <c r="AR640" s="1109"/>
      <c r="AS640" s="1398"/>
      <c r="AT640" s="1139"/>
      <c r="AU640" s="1109"/>
      <c r="AV640" s="1110"/>
      <c r="AW640" s="1139"/>
      <c r="AX640" s="1157"/>
      <c r="AY640" s="663"/>
      <c r="AZ640" s="663"/>
      <c r="BA640" s="663"/>
      <c r="BB640" s="663"/>
      <c r="BC640" s="663"/>
      <c r="BD640" s="663"/>
      <c r="BE640" s="663"/>
      <c r="BF640" s="663"/>
      <c r="BG640" s="663"/>
    </row>
    <row r="641" spans="1:59" s="664" customFormat="1" ht="409.6" x14ac:dyDescent="0.25">
      <c r="A641" s="1105" t="s">
        <v>4000</v>
      </c>
      <c r="B641" s="81" t="s">
        <v>4001</v>
      </c>
      <c r="C641" s="666" t="s">
        <v>4013</v>
      </c>
      <c r="D641" s="667" t="s">
        <v>4014</v>
      </c>
      <c r="E641" s="668" t="s">
        <v>4015</v>
      </c>
      <c r="F641" s="666">
        <v>5566</v>
      </c>
      <c r="G641" s="668" t="s">
        <v>4541</v>
      </c>
      <c r="H641" s="666">
        <v>2020</v>
      </c>
      <c r="I641" s="477" t="s">
        <v>4542</v>
      </c>
      <c r="J641" s="669">
        <v>117778.8</v>
      </c>
      <c r="K641" s="779" t="s">
        <v>779</v>
      </c>
      <c r="L641" s="478" t="s">
        <v>4543</v>
      </c>
      <c r="M641" s="477" t="s">
        <v>4544</v>
      </c>
      <c r="N641" s="477" t="s">
        <v>4545</v>
      </c>
      <c r="O641" s="477" t="s">
        <v>4546</v>
      </c>
      <c r="P641" s="666">
        <v>20000224</v>
      </c>
      <c r="Q641" s="1079">
        <f t="shared" si="23"/>
        <v>45</v>
      </c>
      <c r="R641" s="1079">
        <v>0</v>
      </c>
      <c r="S641" s="1079">
        <v>0</v>
      </c>
      <c r="T641" s="1079">
        <v>45</v>
      </c>
      <c r="U641" s="1079">
        <f t="shared" si="26"/>
        <v>45</v>
      </c>
      <c r="V641" s="1077">
        <v>0</v>
      </c>
      <c r="W641" s="1077">
        <v>8</v>
      </c>
      <c r="X641" s="1352" t="s">
        <v>4547</v>
      </c>
      <c r="Y641" s="666" t="s">
        <v>4548</v>
      </c>
      <c r="Z641" s="666" t="s">
        <v>4549</v>
      </c>
      <c r="AA641" s="666" t="s">
        <v>4550</v>
      </c>
      <c r="AB641" s="666">
        <v>47</v>
      </c>
      <c r="AC641" s="666">
        <v>147</v>
      </c>
      <c r="AD641" s="666">
        <v>45</v>
      </c>
      <c r="AE641" s="666">
        <v>5</v>
      </c>
      <c r="AF641" s="1108">
        <f t="shared" si="25"/>
        <v>100</v>
      </c>
      <c r="AG641" s="691" t="s">
        <v>4014</v>
      </c>
      <c r="AH641" s="691" t="s">
        <v>4022</v>
      </c>
      <c r="AI641" s="1109">
        <v>100</v>
      </c>
      <c r="AJ641" s="1119"/>
      <c r="AK641" s="1139"/>
      <c r="AL641" s="1109"/>
      <c r="AM641" s="1110"/>
      <c r="AN641" s="1139"/>
      <c r="AO641" s="1112"/>
      <c r="AP641" s="1398"/>
      <c r="AQ641" s="1139"/>
      <c r="AR641" s="1109"/>
      <c r="AS641" s="1398"/>
      <c r="AT641" s="1139"/>
      <c r="AU641" s="1109"/>
      <c r="AV641" s="1110"/>
      <c r="AW641" s="1139"/>
      <c r="AX641" s="1157"/>
      <c r="AY641" s="663"/>
      <c r="AZ641" s="663"/>
      <c r="BA641" s="663"/>
      <c r="BB641" s="663"/>
      <c r="BC641" s="663"/>
      <c r="BD641" s="663"/>
      <c r="BE641" s="663"/>
      <c r="BF641" s="663"/>
      <c r="BG641" s="663"/>
    </row>
    <row r="642" spans="1:59" s="664" customFormat="1" ht="50.55" customHeight="1" x14ac:dyDescent="0.25">
      <c r="A642" s="664">
        <v>787</v>
      </c>
      <c r="B642" s="769" t="s">
        <v>4551</v>
      </c>
      <c r="C642" s="679" t="s">
        <v>4552</v>
      </c>
      <c r="D642" s="843"/>
      <c r="E642" s="679" t="s">
        <v>4553</v>
      </c>
      <c r="F642" s="679" t="s">
        <v>4554</v>
      </c>
      <c r="G642" s="679" t="s">
        <v>4555</v>
      </c>
      <c r="H642" s="679">
        <v>2002</v>
      </c>
      <c r="I642" s="679" t="s">
        <v>4556</v>
      </c>
      <c r="J642" s="859">
        <v>80653</v>
      </c>
      <c r="K642" s="679" t="s">
        <v>939</v>
      </c>
      <c r="L642" s="1162" t="s">
        <v>4557</v>
      </c>
      <c r="M642" s="1162" t="s">
        <v>4558</v>
      </c>
      <c r="N642" s="1048" t="s">
        <v>4555</v>
      </c>
      <c r="O642" s="1048" t="s">
        <v>4559</v>
      </c>
      <c r="P642" s="1163" t="s">
        <v>4560</v>
      </c>
      <c r="Q642" s="1164">
        <v>44.672131147540988</v>
      </c>
      <c r="R642" s="1165">
        <v>9.4885882352941184</v>
      </c>
      <c r="S642" s="1166">
        <v>8</v>
      </c>
      <c r="T642" s="1166">
        <v>31</v>
      </c>
      <c r="U642" s="859">
        <f t="shared" ref="U642:U664" si="27">SUM(R642:T642)</f>
        <v>48.488588235294117</v>
      </c>
      <c r="V642" s="1095">
        <v>140</v>
      </c>
      <c r="W642" s="1167">
        <v>100</v>
      </c>
      <c r="X642" s="1352" t="s">
        <v>4561</v>
      </c>
      <c r="Y642" s="838">
        <v>4</v>
      </c>
      <c r="Z642" s="838">
        <v>6</v>
      </c>
      <c r="AA642" s="838">
        <v>2</v>
      </c>
      <c r="AB642" s="838">
        <v>35</v>
      </c>
      <c r="AC642" s="1167">
        <v>145</v>
      </c>
      <c r="AD642" s="1095">
        <v>31</v>
      </c>
      <c r="AE642" s="823">
        <v>5</v>
      </c>
      <c r="AF642" s="679">
        <v>15</v>
      </c>
      <c r="AG642" s="838"/>
      <c r="AH642" s="838"/>
      <c r="AI642" s="1168"/>
      <c r="AJ642" s="838"/>
      <c r="AK642" s="838"/>
      <c r="AL642" s="1168"/>
      <c r="AM642" s="838"/>
      <c r="AN642" s="838"/>
      <c r="AO642" s="1168"/>
      <c r="AP642" s="838"/>
      <c r="AQ642" s="838"/>
      <c r="AR642" s="1168"/>
      <c r="AS642" s="838" t="s">
        <v>4562</v>
      </c>
      <c r="AT642" s="838"/>
      <c r="AU642" s="1095">
        <v>15</v>
      </c>
      <c r="AV642" s="838"/>
      <c r="AW642" s="838"/>
      <c r="AX642" s="840"/>
      <c r="AY642" s="663"/>
      <c r="AZ642" s="663"/>
      <c r="BA642" s="663"/>
      <c r="BB642" s="663"/>
      <c r="BC642" s="663"/>
      <c r="BD642" s="663"/>
      <c r="BE642" s="663"/>
      <c r="BF642" s="663"/>
      <c r="BG642" s="663"/>
    </row>
    <row r="643" spans="1:59" s="664" customFormat="1" ht="290.39999999999998" x14ac:dyDescent="0.25">
      <c r="A643" s="769">
        <v>787</v>
      </c>
      <c r="B643" s="769" t="s">
        <v>4551</v>
      </c>
      <c r="C643" s="679" t="s">
        <v>4552</v>
      </c>
      <c r="D643" s="843"/>
      <c r="E643" s="679" t="s">
        <v>1633</v>
      </c>
      <c r="F643" s="679">
        <v>4648</v>
      </c>
      <c r="G643" s="679" t="s">
        <v>4563</v>
      </c>
      <c r="H643" s="679">
        <v>2006</v>
      </c>
      <c r="I643" s="679" t="s">
        <v>4564</v>
      </c>
      <c r="J643" s="859">
        <v>122252</v>
      </c>
      <c r="K643" s="679" t="s">
        <v>675</v>
      </c>
      <c r="L643" s="1162" t="s">
        <v>4557</v>
      </c>
      <c r="M643" s="1162" t="s">
        <v>4558</v>
      </c>
      <c r="N643" s="1048" t="s">
        <v>4565</v>
      </c>
      <c r="O643" s="1048" t="s">
        <v>4566</v>
      </c>
      <c r="P643" s="1163" t="s">
        <v>4567</v>
      </c>
      <c r="Q643" s="1169">
        <v>57.377049180327873</v>
      </c>
      <c r="R643" s="1165">
        <v>14.382588235294117</v>
      </c>
      <c r="S643" s="1166">
        <v>11</v>
      </c>
      <c r="T643" s="1166">
        <v>36</v>
      </c>
      <c r="U643" s="859">
        <f t="shared" si="27"/>
        <v>61.382588235294115</v>
      </c>
      <c r="V643" s="864">
        <v>95</v>
      </c>
      <c r="W643" s="1167">
        <v>100</v>
      </c>
      <c r="X643" s="1351" t="s">
        <v>4561</v>
      </c>
      <c r="Y643" s="838">
        <v>3</v>
      </c>
      <c r="Z643" s="838">
        <v>4</v>
      </c>
      <c r="AA643" s="838">
        <v>7</v>
      </c>
      <c r="AB643" s="838">
        <v>11</v>
      </c>
      <c r="AC643" s="1167">
        <v>321</v>
      </c>
      <c r="AD643" s="1095">
        <v>36</v>
      </c>
      <c r="AE643" s="823">
        <v>5</v>
      </c>
      <c r="AF643" s="864">
        <v>95</v>
      </c>
      <c r="AG643" s="838" t="s">
        <v>1632</v>
      </c>
      <c r="AH643" s="838" t="s">
        <v>4568</v>
      </c>
      <c r="AI643" s="679">
        <v>35</v>
      </c>
      <c r="AJ643" s="838"/>
      <c r="AK643" s="838"/>
      <c r="AL643" s="1168"/>
      <c r="AM643" s="838" t="s">
        <v>4569</v>
      </c>
      <c r="AN643" s="838" t="s">
        <v>4570</v>
      </c>
      <c r="AO643" s="679">
        <v>25</v>
      </c>
      <c r="AP643" s="838" t="s">
        <v>4571</v>
      </c>
      <c r="AQ643" s="838"/>
      <c r="AR643" s="679">
        <v>15</v>
      </c>
      <c r="AS643" s="838" t="s">
        <v>4572</v>
      </c>
      <c r="AT643" s="838"/>
      <c r="AU643" s="679">
        <v>25</v>
      </c>
      <c r="AV643" s="838"/>
      <c r="AW643" s="838"/>
      <c r="AX643" s="840"/>
      <c r="AY643" s="663"/>
      <c r="AZ643" s="663"/>
      <c r="BA643" s="663"/>
      <c r="BB643" s="663"/>
      <c r="BC643" s="663"/>
      <c r="BD643" s="663"/>
      <c r="BE643" s="663"/>
      <c r="BF643" s="663"/>
      <c r="BG643" s="663"/>
    </row>
    <row r="644" spans="1:59" s="664" customFormat="1" ht="290.39999999999998" x14ac:dyDescent="0.25">
      <c r="A644" s="769">
        <v>787</v>
      </c>
      <c r="B644" s="769" t="s">
        <v>4551</v>
      </c>
      <c r="C644" s="679" t="s">
        <v>4552</v>
      </c>
      <c r="D644" s="843"/>
      <c r="E644" s="679" t="s">
        <v>4553</v>
      </c>
      <c r="F644" s="679">
        <v>12189</v>
      </c>
      <c r="G644" s="679" t="s">
        <v>4573</v>
      </c>
      <c r="H644" s="679">
        <v>2007</v>
      </c>
      <c r="I644" s="679" t="s">
        <v>4574</v>
      </c>
      <c r="J644" s="859">
        <v>103320</v>
      </c>
      <c r="K644" s="679" t="s">
        <v>656</v>
      </c>
      <c r="L644" s="1162" t="s">
        <v>4557</v>
      </c>
      <c r="M644" s="1162" t="s">
        <v>4558</v>
      </c>
      <c r="N644" s="1048" t="s">
        <v>4575</v>
      </c>
      <c r="O644" s="1048" t="s">
        <v>4576</v>
      </c>
      <c r="P644" s="1163" t="s">
        <v>4577</v>
      </c>
      <c r="Q644" s="1164">
        <v>47.540983606557376</v>
      </c>
      <c r="R644" s="1165">
        <v>12.15529411764706</v>
      </c>
      <c r="S644" s="1166">
        <v>10</v>
      </c>
      <c r="T644" s="1166">
        <v>31</v>
      </c>
      <c r="U644" s="859">
        <f t="shared" si="27"/>
        <v>53.15529411764706</v>
      </c>
      <c r="V644" s="864">
        <v>80</v>
      </c>
      <c r="W644" s="1167">
        <v>100</v>
      </c>
      <c r="X644" s="1352" t="s">
        <v>4561</v>
      </c>
      <c r="Y644" s="838">
        <v>4</v>
      </c>
      <c r="Z644" s="838">
        <v>6</v>
      </c>
      <c r="AA644" s="838">
        <v>5</v>
      </c>
      <c r="AB644" s="838">
        <v>35</v>
      </c>
      <c r="AC644" s="1167">
        <v>149</v>
      </c>
      <c r="AD644" s="1095">
        <v>31</v>
      </c>
      <c r="AE644" s="823">
        <v>5</v>
      </c>
      <c r="AF644" s="864">
        <v>10</v>
      </c>
      <c r="AG644" s="838" t="s">
        <v>4571</v>
      </c>
      <c r="AH644" s="838" t="s">
        <v>4570</v>
      </c>
      <c r="AI644" s="1095">
        <v>25</v>
      </c>
      <c r="AJ644" s="838" t="s">
        <v>1632</v>
      </c>
      <c r="AK644" s="838" t="s">
        <v>4578</v>
      </c>
      <c r="AL644" s="1095">
        <v>20</v>
      </c>
      <c r="AM644" s="838"/>
      <c r="AN644" s="838"/>
      <c r="AO644" s="1168"/>
      <c r="AP644" s="769"/>
      <c r="AQ644" s="769"/>
      <c r="AR644" s="769"/>
      <c r="AS644" s="838" t="s">
        <v>4579</v>
      </c>
      <c r="AT644" s="838"/>
      <c r="AU644" s="1095">
        <v>15</v>
      </c>
      <c r="AV644" s="838"/>
      <c r="AW644" s="838"/>
      <c r="AX644" s="840"/>
      <c r="AY644" s="663"/>
      <c r="AZ644" s="663"/>
      <c r="BA644" s="663"/>
      <c r="BB644" s="663"/>
      <c r="BC644" s="663"/>
      <c r="BD644" s="663"/>
      <c r="BE644" s="663"/>
      <c r="BF644" s="663"/>
      <c r="BG644" s="663"/>
    </row>
    <row r="645" spans="1:59" s="664" customFormat="1" ht="290.39999999999998" x14ac:dyDescent="0.25">
      <c r="A645" s="769">
        <v>787</v>
      </c>
      <c r="B645" s="769" t="s">
        <v>4551</v>
      </c>
      <c r="C645" s="679" t="s">
        <v>4552</v>
      </c>
      <c r="D645" s="843"/>
      <c r="E645" s="679" t="s">
        <v>1633</v>
      </c>
      <c r="F645" s="679">
        <v>4648</v>
      </c>
      <c r="G645" s="679" t="s">
        <v>4580</v>
      </c>
      <c r="H645" s="679">
        <v>2007</v>
      </c>
      <c r="I645" s="679" t="s">
        <v>4581</v>
      </c>
      <c r="J645" s="859">
        <v>142560</v>
      </c>
      <c r="K645" s="679" t="s">
        <v>656</v>
      </c>
      <c r="L645" s="1162" t="s">
        <v>4557</v>
      </c>
      <c r="M645" s="1162" t="s">
        <v>4558</v>
      </c>
      <c r="N645" s="1048" t="s">
        <v>4582</v>
      </c>
      <c r="O645" s="1048" t="s">
        <v>4583</v>
      </c>
      <c r="P645" s="1163" t="s">
        <v>4584</v>
      </c>
      <c r="Q645" s="1169">
        <v>58.196721311475414</v>
      </c>
      <c r="R645" s="1165">
        <v>16.771764705882354</v>
      </c>
      <c r="S645" s="1166">
        <v>12</v>
      </c>
      <c r="T645" s="1166">
        <v>36</v>
      </c>
      <c r="U645" s="859">
        <f t="shared" si="27"/>
        <v>64.771764705882362</v>
      </c>
      <c r="V645" s="864">
        <v>90</v>
      </c>
      <c r="W645" s="1167">
        <v>100</v>
      </c>
      <c r="X645" s="1352" t="s">
        <v>4561</v>
      </c>
      <c r="Y645" s="838">
        <v>2</v>
      </c>
      <c r="Z645" s="838">
        <v>5</v>
      </c>
      <c r="AA645" s="838">
        <v>4</v>
      </c>
      <c r="AB645" s="838">
        <v>11</v>
      </c>
      <c r="AC645" s="1167">
        <v>148</v>
      </c>
      <c r="AD645" s="1095">
        <v>36</v>
      </c>
      <c r="AE645" s="823">
        <v>5</v>
      </c>
      <c r="AF645" s="864">
        <v>90</v>
      </c>
      <c r="AG645" s="838" t="s">
        <v>1632</v>
      </c>
      <c r="AH645" s="838" t="s">
        <v>4568</v>
      </c>
      <c r="AI645" s="679">
        <v>45</v>
      </c>
      <c r="AJ645" s="838" t="s">
        <v>4569</v>
      </c>
      <c r="AK645" s="838"/>
      <c r="AL645" s="1095">
        <v>15</v>
      </c>
      <c r="AM645" s="838" t="s">
        <v>4571</v>
      </c>
      <c r="AN645" s="838" t="s">
        <v>4570</v>
      </c>
      <c r="AO645" s="1095">
        <v>10</v>
      </c>
      <c r="AP645" s="838"/>
      <c r="AQ645" s="838"/>
      <c r="AR645" s="1168"/>
      <c r="AS645" s="838" t="s">
        <v>4572</v>
      </c>
      <c r="AT645" s="838"/>
      <c r="AU645" s="1095">
        <v>30</v>
      </c>
      <c r="AV645" s="838"/>
      <c r="AW645" s="838"/>
      <c r="AX645" s="840"/>
      <c r="AY645" s="663"/>
      <c r="AZ645" s="663"/>
      <c r="BA645" s="663"/>
      <c r="BB645" s="663"/>
      <c r="BC645" s="663"/>
      <c r="BD645" s="663"/>
      <c r="BE645" s="663"/>
      <c r="BF645" s="663"/>
      <c r="BG645" s="663"/>
    </row>
    <row r="646" spans="1:59" s="664" customFormat="1" ht="290.39999999999998" x14ac:dyDescent="0.25">
      <c r="A646" s="769">
        <v>787</v>
      </c>
      <c r="B646" s="769" t="s">
        <v>4551</v>
      </c>
      <c r="C646" s="679" t="s">
        <v>4585</v>
      </c>
      <c r="D646" s="843"/>
      <c r="E646" s="679" t="s">
        <v>4586</v>
      </c>
      <c r="F646" s="679">
        <v>11124</v>
      </c>
      <c r="G646" s="679" t="s">
        <v>4587</v>
      </c>
      <c r="H646" s="679">
        <v>2007</v>
      </c>
      <c r="I646" s="679" t="s">
        <v>4588</v>
      </c>
      <c r="J646" s="859">
        <v>100836</v>
      </c>
      <c r="K646" s="679" t="s">
        <v>656</v>
      </c>
      <c r="L646" s="1162" t="s">
        <v>4557</v>
      </c>
      <c r="M646" s="1162" t="s">
        <v>4558</v>
      </c>
      <c r="N646" s="1048" t="s">
        <v>4589</v>
      </c>
      <c r="O646" s="1048" t="s">
        <v>4590</v>
      </c>
      <c r="P646" s="1163" t="s">
        <v>4591</v>
      </c>
      <c r="Q646" s="1164">
        <v>45.901639344262293</v>
      </c>
      <c r="R646" s="1165">
        <v>11.863058823529412</v>
      </c>
      <c r="S646" s="1166">
        <v>10</v>
      </c>
      <c r="T646" s="1166">
        <v>30</v>
      </c>
      <c r="U646" s="859">
        <f t="shared" si="27"/>
        <v>51.863058823529414</v>
      </c>
      <c r="V646" s="864">
        <v>90</v>
      </c>
      <c r="W646" s="1167">
        <v>100</v>
      </c>
      <c r="X646" s="1351" t="s">
        <v>4561</v>
      </c>
      <c r="Y646" s="838">
        <v>3</v>
      </c>
      <c r="Z646" s="838">
        <v>2</v>
      </c>
      <c r="AA646" s="838">
        <v>1</v>
      </c>
      <c r="AB646" s="838">
        <v>4</v>
      </c>
      <c r="AC646" s="1167">
        <v>138</v>
      </c>
      <c r="AD646" s="1095">
        <v>30</v>
      </c>
      <c r="AE646" s="823">
        <v>5</v>
      </c>
      <c r="AF646" s="864">
        <v>80</v>
      </c>
      <c r="AG646" s="838" t="s">
        <v>4592</v>
      </c>
      <c r="AH646" s="838"/>
      <c r="AI646" s="679">
        <v>55</v>
      </c>
      <c r="AJ646" s="838"/>
      <c r="AK646" s="838"/>
      <c r="AL646" s="1168"/>
      <c r="AM646" s="838"/>
      <c r="AN646" s="838"/>
      <c r="AO646" s="1168"/>
      <c r="AP646" s="838"/>
      <c r="AQ646" s="838"/>
      <c r="AR646" s="1168"/>
      <c r="AS646" s="838" t="s">
        <v>1393</v>
      </c>
      <c r="AT646" s="838"/>
      <c r="AU646" s="1095">
        <v>25</v>
      </c>
      <c r="AV646" s="838"/>
      <c r="AW646" s="838"/>
      <c r="AX646" s="840"/>
      <c r="AY646" s="663"/>
      <c r="AZ646" s="663"/>
      <c r="BA646" s="663"/>
      <c r="BB646" s="663"/>
      <c r="BC646" s="663"/>
      <c r="BD646" s="663"/>
      <c r="BE646" s="663"/>
      <c r="BF646" s="663"/>
      <c r="BG646" s="663"/>
    </row>
    <row r="647" spans="1:59" s="664" customFormat="1" ht="252" customHeight="1" x14ac:dyDescent="0.25">
      <c r="A647" s="769">
        <v>787</v>
      </c>
      <c r="B647" s="769" t="s">
        <v>4551</v>
      </c>
      <c r="C647" s="679" t="s">
        <v>4552</v>
      </c>
      <c r="D647" s="843"/>
      <c r="E647" s="679" t="s">
        <v>4593</v>
      </c>
      <c r="F647" s="679">
        <v>23598</v>
      </c>
      <c r="G647" s="679" t="s">
        <v>4594</v>
      </c>
      <c r="H647" s="679">
        <v>2008</v>
      </c>
      <c r="I647" s="679" t="s">
        <v>4595</v>
      </c>
      <c r="J647" s="859">
        <v>82427</v>
      </c>
      <c r="K647" s="679" t="s">
        <v>4596</v>
      </c>
      <c r="L647" s="1162" t="s">
        <v>4557</v>
      </c>
      <c r="M647" s="1162" t="s">
        <v>4558</v>
      </c>
      <c r="N647" s="826" t="s">
        <v>4597</v>
      </c>
      <c r="O647" s="826" t="s">
        <v>4598</v>
      </c>
      <c r="P647" s="838">
        <v>11796</v>
      </c>
      <c r="Q647" s="1164">
        <v>38.934426229508198</v>
      </c>
      <c r="R647" s="1165">
        <v>9.6972941176470595</v>
      </c>
      <c r="S647" s="1095">
        <v>9.5</v>
      </c>
      <c r="T647" s="1095">
        <v>21</v>
      </c>
      <c r="U647" s="859">
        <f t="shared" si="27"/>
        <v>40.197294117647061</v>
      </c>
      <c r="V647" s="679">
        <v>35</v>
      </c>
      <c r="W647" s="679">
        <v>100</v>
      </c>
      <c r="X647" s="1351" t="s">
        <v>4561</v>
      </c>
      <c r="Y647" s="838">
        <v>3</v>
      </c>
      <c r="Z647" s="838">
        <v>11</v>
      </c>
      <c r="AA647" s="838">
        <v>5</v>
      </c>
      <c r="AB647" s="838">
        <v>35</v>
      </c>
      <c r="AC647" s="864"/>
      <c r="AD647" s="1095">
        <v>21</v>
      </c>
      <c r="AE647" s="823">
        <v>5</v>
      </c>
      <c r="AF647" s="864">
        <v>80</v>
      </c>
      <c r="AG647" s="838" t="s">
        <v>4599</v>
      </c>
      <c r="AH647" s="838" t="s">
        <v>4600</v>
      </c>
      <c r="AI647" s="679">
        <v>75</v>
      </c>
      <c r="AJ647" s="838"/>
      <c r="AK647" s="838"/>
      <c r="AL647" s="1168"/>
      <c r="AM647" s="838"/>
      <c r="AN647" s="838"/>
      <c r="AO647" s="1168"/>
      <c r="AP647" s="838"/>
      <c r="AQ647" s="838"/>
      <c r="AR647" s="1168"/>
      <c r="AS647" s="1170" t="s">
        <v>1393</v>
      </c>
      <c r="AT647" s="838"/>
      <c r="AU647" s="679">
        <v>5</v>
      </c>
      <c r="AV647" s="838"/>
      <c r="AW647" s="838"/>
      <c r="AX647" s="840"/>
      <c r="AY647" s="663"/>
      <c r="AZ647" s="663"/>
      <c r="BA647" s="663"/>
      <c r="BB647" s="663"/>
      <c r="BC647" s="663"/>
      <c r="BD647" s="663"/>
      <c r="BE647" s="663"/>
      <c r="BF647" s="663"/>
      <c r="BG647" s="663"/>
    </row>
    <row r="648" spans="1:59" s="664" customFormat="1" ht="290.39999999999998" x14ac:dyDescent="0.25">
      <c r="A648" s="769">
        <v>787</v>
      </c>
      <c r="B648" s="769" t="s">
        <v>4551</v>
      </c>
      <c r="C648" s="666" t="s">
        <v>4585</v>
      </c>
      <c r="D648" s="667" t="s">
        <v>1632</v>
      </c>
      <c r="E648" s="666" t="s">
        <v>4601</v>
      </c>
      <c r="F648" s="666" t="s">
        <v>4602</v>
      </c>
      <c r="G648" s="666" t="s">
        <v>4603</v>
      </c>
      <c r="H648" s="666">
        <v>2010</v>
      </c>
      <c r="I648" s="666" t="s">
        <v>4604</v>
      </c>
      <c r="J648" s="669">
        <v>376685</v>
      </c>
      <c r="K648" s="666" t="s">
        <v>697</v>
      </c>
      <c r="L648" s="1162" t="s">
        <v>4557</v>
      </c>
      <c r="M648" s="1162" t="s">
        <v>4558</v>
      </c>
      <c r="N648" s="1048" t="s">
        <v>4605</v>
      </c>
      <c r="O648" s="1048" t="s">
        <v>4606</v>
      </c>
      <c r="P648" s="1170">
        <v>12280</v>
      </c>
      <c r="Q648" s="1164">
        <v>43.442622950819676</v>
      </c>
      <c r="R648" s="1165">
        <v>44.315882352941173</v>
      </c>
      <c r="S648" s="1171">
        <v>11</v>
      </c>
      <c r="T648" s="1171">
        <v>23</v>
      </c>
      <c r="U648" s="859">
        <f>SUM(R648:T648)</f>
        <v>78.315882352941173</v>
      </c>
      <c r="V648" s="1172">
        <v>100</v>
      </c>
      <c r="W648" s="1172">
        <v>100</v>
      </c>
      <c r="X648" s="1351" t="s">
        <v>4607</v>
      </c>
      <c r="Y648" s="838">
        <v>3</v>
      </c>
      <c r="Z648" s="838">
        <v>2</v>
      </c>
      <c r="AA648" s="838">
        <v>3</v>
      </c>
      <c r="AB648" s="838">
        <v>4</v>
      </c>
      <c r="AC648" s="1173">
        <v>149</v>
      </c>
      <c r="AD648" s="1095">
        <v>23</v>
      </c>
      <c r="AE648" s="1174">
        <v>5</v>
      </c>
      <c r="AF648" s="864">
        <v>100</v>
      </c>
      <c r="AG648" s="838" t="s">
        <v>4592</v>
      </c>
      <c r="AH648" s="838" t="s">
        <v>4608</v>
      </c>
      <c r="AI648" s="679">
        <v>10</v>
      </c>
      <c r="AJ648" s="838"/>
      <c r="AK648" s="838"/>
      <c r="AL648" s="1168"/>
      <c r="AM648" s="838"/>
      <c r="AN648" s="838"/>
      <c r="AO648" s="1168"/>
      <c r="AP648" s="838"/>
      <c r="AQ648" s="838"/>
      <c r="AR648" s="1168"/>
      <c r="AS648" s="838" t="s">
        <v>3750</v>
      </c>
      <c r="AT648" s="838" t="s">
        <v>4609</v>
      </c>
      <c r="AU648" s="864">
        <v>90</v>
      </c>
      <c r="AV648" s="838"/>
      <c r="AW648" s="838"/>
      <c r="AX648" s="840"/>
      <c r="AY648" s="663"/>
      <c r="AZ648" s="663"/>
      <c r="BA648" s="663"/>
      <c r="BB648" s="663"/>
      <c r="BC648" s="663"/>
      <c r="BD648" s="663"/>
      <c r="BE648" s="663"/>
      <c r="BF648" s="663"/>
      <c r="BG648" s="663"/>
    </row>
    <row r="649" spans="1:59" s="664" customFormat="1" ht="154.5" customHeight="1" x14ac:dyDescent="0.25">
      <c r="A649" s="769">
        <v>787</v>
      </c>
      <c r="B649" s="769" t="s">
        <v>4551</v>
      </c>
      <c r="C649" s="679" t="s">
        <v>4552</v>
      </c>
      <c r="D649" s="843"/>
      <c r="E649" s="679" t="s">
        <v>4610</v>
      </c>
      <c r="F649" s="679" t="s">
        <v>4611</v>
      </c>
      <c r="G649" s="679" t="s">
        <v>4612</v>
      </c>
      <c r="H649" s="679">
        <v>2010</v>
      </c>
      <c r="I649" s="679" t="s">
        <v>4613</v>
      </c>
      <c r="J649" s="859">
        <v>124979.19</v>
      </c>
      <c r="K649" s="679" t="s">
        <v>4614</v>
      </c>
      <c r="L649" s="1162" t="s">
        <v>4557</v>
      </c>
      <c r="M649" s="1162" t="s">
        <v>4558</v>
      </c>
      <c r="N649" s="826" t="s">
        <v>4615</v>
      </c>
      <c r="O649" s="826" t="s">
        <v>4616</v>
      </c>
      <c r="P649" s="838">
        <v>12554</v>
      </c>
      <c r="Q649" s="1164">
        <v>40.16393442622951</v>
      </c>
      <c r="R649" s="1165">
        <v>14.70343411764706</v>
      </c>
      <c r="S649" s="1095">
        <v>9</v>
      </c>
      <c r="T649" s="1095">
        <v>18</v>
      </c>
      <c r="U649" s="859">
        <f t="shared" si="27"/>
        <v>41.703434117647063</v>
      </c>
      <c r="V649" s="864">
        <v>70</v>
      </c>
      <c r="W649" s="679">
        <v>100</v>
      </c>
      <c r="X649" s="1352" t="s">
        <v>4561</v>
      </c>
      <c r="Y649" s="838">
        <v>3</v>
      </c>
      <c r="Z649" s="838">
        <v>1</v>
      </c>
      <c r="AA649" s="838">
        <v>4</v>
      </c>
      <c r="AB649" s="838">
        <v>4</v>
      </c>
      <c r="AC649" s="864"/>
      <c r="AD649" s="1095">
        <v>18</v>
      </c>
      <c r="AE649" s="823">
        <v>5</v>
      </c>
      <c r="AF649" s="864">
        <v>80</v>
      </c>
      <c r="AG649" s="838" t="s">
        <v>4569</v>
      </c>
      <c r="AH649" s="838" t="s">
        <v>4617</v>
      </c>
      <c r="AI649" s="679">
        <v>20</v>
      </c>
      <c r="AJ649" s="838" t="s">
        <v>4618</v>
      </c>
      <c r="AK649" s="838" t="s">
        <v>4619</v>
      </c>
      <c r="AL649" s="679">
        <v>10</v>
      </c>
      <c r="AM649" s="679" t="s">
        <v>4620</v>
      </c>
      <c r="AN649" s="838" t="s">
        <v>4621</v>
      </c>
      <c r="AO649" s="679">
        <v>20</v>
      </c>
      <c r="AP649" s="838" t="s">
        <v>4622</v>
      </c>
      <c r="AQ649" s="838" t="s">
        <v>4621</v>
      </c>
      <c r="AR649" s="679">
        <v>20</v>
      </c>
      <c r="AS649" s="838" t="s">
        <v>4623</v>
      </c>
      <c r="AT649" s="838" t="s">
        <v>4621</v>
      </c>
      <c r="AU649" s="679">
        <v>10</v>
      </c>
      <c r="AV649" s="838"/>
      <c r="AW649" s="838"/>
      <c r="AX649" s="840"/>
      <c r="AY649" s="663"/>
      <c r="AZ649" s="663"/>
      <c r="BA649" s="663"/>
      <c r="BB649" s="663"/>
      <c r="BC649" s="663"/>
      <c r="BD649" s="663"/>
      <c r="BE649" s="663"/>
      <c r="BF649" s="663"/>
      <c r="BG649" s="663"/>
    </row>
    <row r="650" spans="1:59" s="664" customFormat="1" ht="343.2" x14ac:dyDescent="0.25">
      <c r="A650" s="769">
        <v>787</v>
      </c>
      <c r="B650" s="769" t="s">
        <v>4551</v>
      </c>
      <c r="C650" s="679" t="s">
        <v>4552</v>
      </c>
      <c r="D650" s="843"/>
      <c r="E650" s="679" t="s">
        <v>4624</v>
      </c>
      <c r="F650" s="679">
        <v>25809</v>
      </c>
      <c r="G650" s="679" t="s">
        <v>4625</v>
      </c>
      <c r="H650" s="679">
        <v>2010</v>
      </c>
      <c r="I650" s="679" t="s">
        <v>4626</v>
      </c>
      <c r="J650" s="859">
        <v>95302.78</v>
      </c>
      <c r="K650" s="679" t="s">
        <v>4627</v>
      </c>
      <c r="L650" s="1162" t="s">
        <v>4557</v>
      </c>
      <c r="M650" s="1162" t="s">
        <v>4558</v>
      </c>
      <c r="N650" s="826" t="s">
        <v>4628</v>
      </c>
      <c r="O650" s="826" t="s">
        <v>4629</v>
      </c>
      <c r="P650" s="838">
        <v>12568</v>
      </c>
      <c r="Q650" s="1164">
        <v>37.295081967213115</v>
      </c>
      <c r="R650" s="1165">
        <v>11.212091764705882</v>
      </c>
      <c r="S650" s="1095">
        <v>9.5</v>
      </c>
      <c r="T650" s="1095">
        <v>18</v>
      </c>
      <c r="U650" s="859">
        <f t="shared" si="27"/>
        <v>38.712091764705882</v>
      </c>
      <c r="V650" s="864">
        <v>40</v>
      </c>
      <c r="W650" s="679">
        <v>100</v>
      </c>
      <c r="X650" s="1351" t="s">
        <v>4561</v>
      </c>
      <c r="Y650" s="838">
        <v>4</v>
      </c>
      <c r="Z650" s="838">
        <v>6</v>
      </c>
      <c r="AA650" s="838">
        <v>3</v>
      </c>
      <c r="AB650" s="838">
        <v>4</v>
      </c>
      <c r="AC650" s="864"/>
      <c r="AD650" s="1095">
        <v>18</v>
      </c>
      <c r="AE650" s="823">
        <v>5</v>
      </c>
      <c r="AF650" s="864">
        <v>50</v>
      </c>
      <c r="AG650" s="838"/>
      <c r="AH650" s="838"/>
      <c r="AI650" s="679"/>
      <c r="AJ650" s="838"/>
      <c r="AK650" s="838"/>
      <c r="AL650" s="1168"/>
      <c r="AM650" s="838"/>
      <c r="AN650" s="838"/>
      <c r="AO650" s="1168"/>
      <c r="AP650" s="838"/>
      <c r="AQ650" s="838"/>
      <c r="AR650" s="1168"/>
      <c r="AS650" s="838" t="s">
        <v>4630</v>
      </c>
      <c r="AT650" s="838"/>
      <c r="AU650" s="679">
        <v>20</v>
      </c>
      <c r="AV650" s="838" t="s">
        <v>4631</v>
      </c>
      <c r="AW650" s="838"/>
      <c r="AX650" s="840">
        <v>20</v>
      </c>
      <c r="AY650" s="663"/>
      <c r="AZ650" s="663"/>
      <c r="BA650" s="663"/>
      <c r="BB650" s="663"/>
      <c r="BC650" s="663"/>
      <c r="BD650" s="663"/>
      <c r="BE650" s="663"/>
      <c r="BF650" s="663"/>
      <c r="BG650" s="663"/>
    </row>
    <row r="651" spans="1:59" s="664" customFormat="1" ht="382.8" x14ac:dyDescent="0.25">
      <c r="A651" s="769">
        <v>787</v>
      </c>
      <c r="B651" s="769" t="s">
        <v>4551</v>
      </c>
      <c r="C651" s="679" t="s">
        <v>4585</v>
      </c>
      <c r="D651" s="843"/>
      <c r="E651" s="679" t="s">
        <v>4632</v>
      </c>
      <c r="F651" s="679">
        <v>24402</v>
      </c>
      <c r="G651" s="679" t="s">
        <v>4633</v>
      </c>
      <c r="H651" s="679">
        <v>2011</v>
      </c>
      <c r="I651" s="679" t="s">
        <v>4634</v>
      </c>
      <c r="J651" s="859">
        <v>96037</v>
      </c>
      <c r="K651" s="679" t="s">
        <v>4635</v>
      </c>
      <c r="L651" s="1162" t="s">
        <v>4557</v>
      </c>
      <c r="M651" s="1162" t="s">
        <v>4558</v>
      </c>
      <c r="N651" s="826" t="s">
        <v>4636</v>
      </c>
      <c r="O651" s="826" t="s">
        <v>4637</v>
      </c>
      <c r="P651" s="838">
        <v>12553</v>
      </c>
      <c r="Q651" s="1164">
        <v>40.16393442622951</v>
      </c>
      <c r="R651" s="1165">
        <v>11.298470588235293</v>
      </c>
      <c r="S651" s="1095">
        <v>9.5</v>
      </c>
      <c r="T651" s="1095">
        <v>21</v>
      </c>
      <c r="U651" s="859">
        <f t="shared" si="27"/>
        <v>41.79847058823529</v>
      </c>
      <c r="V651" s="864">
        <v>70</v>
      </c>
      <c r="W651" s="679">
        <v>100</v>
      </c>
      <c r="X651" s="1352" t="s">
        <v>4561</v>
      </c>
      <c r="Y651" s="838">
        <v>2</v>
      </c>
      <c r="Z651" s="838">
        <v>2</v>
      </c>
      <c r="AA651" s="838">
        <v>1</v>
      </c>
      <c r="AB651" s="838">
        <v>60</v>
      </c>
      <c r="AC651" s="864"/>
      <c r="AD651" s="1095">
        <v>21</v>
      </c>
      <c r="AE651" s="823">
        <v>5</v>
      </c>
      <c r="AF651" s="864">
        <v>0</v>
      </c>
      <c r="AG651" s="838" t="s">
        <v>4592</v>
      </c>
      <c r="AH651" s="838" t="s">
        <v>4617</v>
      </c>
      <c r="AI651" s="679">
        <v>0</v>
      </c>
      <c r="AJ651" s="679" t="s">
        <v>4638</v>
      </c>
      <c r="AK651" s="838" t="s">
        <v>4617</v>
      </c>
      <c r="AL651" s="679">
        <v>0</v>
      </c>
      <c r="AM651" s="679" t="s">
        <v>1632</v>
      </c>
      <c r="AN651" s="838" t="s">
        <v>4617</v>
      </c>
      <c r="AO651" s="679">
        <v>0</v>
      </c>
      <c r="AP651" s="679"/>
      <c r="AQ651" s="838"/>
      <c r="AR651" s="679"/>
      <c r="AS651" s="844"/>
      <c r="AT651" s="679"/>
      <c r="AU651" s="679"/>
      <c r="AV651" s="679"/>
      <c r="AW651" s="679"/>
      <c r="AX651" s="684"/>
      <c r="AY651" s="663"/>
      <c r="AZ651" s="663"/>
      <c r="BA651" s="663"/>
      <c r="BB651" s="663"/>
      <c r="BC651" s="663"/>
      <c r="BD651" s="663"/>
      <c r="BE651" s="663"/>
      <c r="BF651" s="663"/>
      <c r="BG651" s="663"/>
    </row>
    <row r="652" spans="1:59" s="664" customFormat="1" ht="409.6" x14ac:dyDescent="0.25">
      <c r="A652" s="769">
        <v>787</v>
      </c>
      <c r="B652" s="769" t="s">
        <v>4551</v>
      </c>
      <c r="C652" s="679" t="s">
        <v>4585</v>
      </c>
      <c r="D652" s="843"/>
      <c r="E652" s="679" t="s">
        <v>4639</v>
      </c>
      <c r="F652" s="679">
        <v>15104</v>
      </c>
      <c r="G652" s="679" t="s">
        <v>4640</v>
      </c>
      <c r="H652" s="679">
        <v>2011</v>
      </c>
      <c r="I652" s="679" t="s">
        <v>4641</v>
      </c>
      <c r="J652" s="859">
        <v>92557.03</v>
      </c>
      <c r="K652" s="679" t="s">
        <v>4642</v>
      </c>
      <c r="L652" s="1162" t="s">
        <v>4557</v>
      </c>
      <c r="M652" s="1162" t="s">
        <v>4558</v>
      </c>
      <c r="N652" s="826" t="s">
        <v>4643</v>
      </c>
      <c r="O652" s="826" t="s">
        <v>4644</v>
      </c>
      <c r="P652" s="838">
        <v>12665</v>
      </c>
      <c r="Q652" s="1164">
        <v>36.885245901639344</v>
      </c>
      <c r="R652" s="1165">
        <v>10.889062352941176</v>
      </c>
      <c r="S652" s="1095">
        <v>9.5</v>
      </c>
      <c r="T652" s="1095">
        <v>18</v>
      </c>
      <c r="U652" s="859">
        <f t="shared" si="27"/>
        <v>38.389062352941174</v>
      </c>
      <c r="V652" s="864">
        <v>65</v>
      </c>
      <c r="W652" s="1167">
        <v>100</v>
      </c>
      <c r="X652" s="1352" t="s">
        <v>4561</v>
      </c>
      <c r="Y652" s="838">
        <v>3</v>
      </c>
      <c r="Z652" s="838">
        <v>10</v>
      </c>
      <c r="AA652" s="838">
        <v>2</v>
      </c>
      <c r="AB652" s="838">
        <v>60</v>
      </c>
      <c r="AC652" s="864"/>
      <c r="AD652" s="1095">
        <v>18</v>
      </c>
      <c r="AE652" s="823">
        <v>5</v>
      </c>
      <c r="AF652" s="864">
        <v>40</v>
      </c>
      <c r="AG652" s="838" t="s">
        <v>4592</v>
      </c>
      <c r="AH652" s="838" t="s">
        <v>4617</v>
      </c>
      <c r="AI652" s="679">
        <v>40</v>
      </c>
      <c r="AJ652" s="838"/>
      <c r="AK652" s="838"/>
      <c r="AL652" s="679"/>
      <c r="AM652" s="838"/>
      <c r="AN652" s="838"/>
      <c r="AO652" s="1168"/>
      <c r="AP652" s="838"/>
      <c r="AQ652" s="838"/>
      <c r="AR652" s="1168"/>
      <c r="AS652" s="838"/>
      <c r="AT652" s="838"/>
      <c r="AU652" s="1168"/>
      <c r="AV652" s="838"/>
      <c r="AW652" s="838"/>
      <c r="AX652" s="840"/>
      <c r="AY652" s="663"/>
      <c r="AZ652" s="663"/>
      <c r="BA652" s="663"/>
      <c r="BB652" s="663"/>
      <c r="BC652" s="663"/>
      <c r="BD652" s="663"/>
      <c r="BE652" s="663"/>
      <c r="BF652" s="663"/>
      <c r="BG652" s="663"/>
    </row>
    <row r="653" spans="1:59" s="664" customFormat="1" ht="290.39999999999998" x14ac:dyDescent="0.25">
      <c r="A653" s="769">
        <v>787</v>
      </c>
      <c r="B653" s="769" t="s">
        <v>4551</v>
      </c>
      <c r="C653" s="679" t="s">
        <v>4552</v>
      </c>
      <c r="D653" s="843"/>
      <c r="E653" s="679" t="s">
        <v>4624</v>
      </c>
      <c r="F653" s="679" t="s">
        <v>4645</v>
      </c>
      <c r="G653" s="679" t="s">
        <v>4646</v>
      </c>
      <c r="H653" s="679">
        <v>2011</v>
      </c>
      <c r="I653" s="679" t="s">
        <v>4647</v>
      </c>
      <c r="J653" s="859">
        <v>51240.97</v>
      </c>
      <c r="K653" s="679" t="s">
        <v>4648</v>
      </c>
      <c r="L653" s="1162" t="s">
        <v>4557</v>
      </c>
      <c r="M653" s="1162" t="s">
        <v>4558</v>
      </c>
      <c r="N653" s="826" t="s">
        <v>4649</v>
      </c>
      <c r="O653" s="826" t="s">
        <v>4650</v>
      </c>
      <c r="P653" s="838">
        <v>12828</v>
      </c>
      <c r="Q653" s="1164">
        <v>31.557377049180328</v>
      </c>
      <c r="R653" s="1165">
        <v>6.0283494117647063</v>
      </c>
      <c r="S653" s="1095">
        <v>9.5</v>
      </c>
      <c r="T653" s="1095">
        <v>18</v>
      </c>
      <c r="U653" s="859">
        <f t="shared" si="27"/>
        <v>33.528349411764708</v>
      </c>
      <c r="V653" s="864">
        <v>80</v>
      </c>
      <c r="W653" s="1167">
        <v>100</v>
      </c>
      <c r="X653" s="1352" t="s">
        <v>4561</v>
      </c>
      <c r="Y653" s="838">
        <v>3</v>
      </c>
      <c r="Z653" s="838">
        <v>11</v>
      </c>
      <c r="AA653" s="838">
        <v>5</v>
      </c>
      <c r="AB653" s="838">
        <v>4</v>
      </c>
      <c r="AC653" s="864"/>
      <c r="AD653" s="1095">
        <v>18</v>
      </c>
      <c r="AE653" s="823">
        <v>5</v>
      </c>
      <c r="AF653" s="864">
        <v>90</v>
      </c>
      <c r="AG653" s="838" t="s">
        <v>4569</v>
      </c>
      <c r="AH653" s="838" t="s">
        <v>4651</v>
      </c>
      <c r="AI653" s="679">
        <v>40</v>
      </c>
      <c r="AJ653" s="838"/>
      <c r="AK653" s="838"/>
      <c r="AL653" s="679"/>
      <c r="AM653" s="838"/>
      <c r="AN653" s="838"/>
      <c r="AO653" s="1168"/>
      <c r="AP653" s="838"/>
      <c r="AQ653" s="838"/>
      <c r="AR653" s="1168"/>
      <c r="AS653" s="838" t="s">
        <v>4631</v>
      </c>
      <c r="AT653" s="838"/>
      <c r="AU653" s="838">
        <v>50</v>
      </c>
      <c r="AV653" s="838"/>
      <c r="AW653" s="838"/>
      <c r="AX653" s="840"/>
      <c r="AY653" s="663"/>
      <c r="AZ653" s="663"/>
      <c r="BA653" s="663"/>
      <c r="BB653" s="663"/>
      <c r="BC653" s="663"/>
      <c r="BD653" s="663"/>
      <c r="BE653" s="663"/>
      <c r="BF653" s="663"/>
      <c r="BG653" s="663"/>
    </row>
    <row r="654" spans="1:59" s="664" customFormat="1" ht="409.6" x14ac:dyDescent="0.25">
      <c r="A654" s="769">
        <v>787</v>
      </c>
      <c r="B654" s="769" t="s">
        <v>4551</v>
      </c>
      <c r="C654" s="679" t="s">
        <v>4552</v>
      </c>
      <c r="D654" s="843" t="s">
        <v>4652</v>
      </c>
      <c r="E654" s="679" t="s">
        <v>4653</v>
      </c>
      <c r="F654" s="679" t="s">
        <v>4654</v>
      </c>
      <c r="G654" s="679" t="s">
        <v>4655</v>
      </c>
      <c r="H654" s="679">
        <v>2012</v>
      </c>
      <c r="I654" s="679" t="s">
        <v>4655</v>
      </c>
      <c r="J654" s="859">
        <v>218160</v>
      </c>
      <c r="K654" s="679" t="s">
        <v>4656</v>
      </c>
      <c r="L654" s="1162" t="s">
        <v>4557</v>
      </c>
      <c r="M654" s="1162" t="s">
        <v>4558</v>
      </c>
      <c r="N654" s="826" t="s">
        <v>4657</v>
      </c>
      <c r="O654" s="826" t="s">
        <v>4658</v>
      </c>
      <c r="P654" s="838">
        <v>13054</v>
      </c>
      <c r="Q654" s="1164">
        <v>50.819672131147541</v>
      </c>
      <c r="R654" s="1165">
        <v>25.665882352941175</v>
      </c>
      <c r="S654" s="1095">
        <v>11</v>
      </c>
      <c r="T654" s="1095">
        <v>27</v>
      </c>
      <c r="U654" s="859">
        <f t="shared" si="27"/>
        <v>63.665882352941175</v>
      </c>
      <c r="V654" s="1172">
        <v>100</v>
      </c>
      <c r="W654" s="1167">
        <v>95</v>
      </c>
      <c r="X654" s="1352" t="s">
        <v>4561</v>
      </c>
      <c r="Y654" s="838">
        <v>3</v>
      </c>
      <c r="Z654" s="838">
        <v>1</v>
      </c>
      <c r="AA654" s="838">
        <v>3</v>
      </c>
      <c r="AB654" s="838">
        <v>4</v>
      </c>
      <c r="AC654" s="864">
        <v>159</v>
      </c>
      <c r="AD654" s="1095">
        <v>27</v>
      </c>
      <c r="AE654" s="823">
        <v>5</v>
      </c>
      <c r="AF654" s="82">
        <v>100</v>
      </c>
      <c r="AG654" s="83" t="s">
        <v>4659</v>
      </c>
      <c r="AH654" s="83" t="s">
        <v>4660</v>
      </c>
      <c r="AI654" s="84">
        <v>50</v>
      </c>
      <c r="AJ654" s="83" t="s">
        <v>4661</v>
      </c>
      <c r="AK654" s="83" t="s">
        <v>4662</v>
      </c>
      <c r="AL654" s="83">
        <v>10</v>
      </c>
      <c r="AM654" s="85" t="s">
        <v>4663</v>
      </c>
      <c r="AN654" s="83" t="s">
        <v>4664</v>
      </c>
      <c r="AO654" s="82">
        <v>20</v>
      </c>
      <c r="AP654" s="1175" t="s">
        <v>4665</v>
      </c>
      <c r="AQ654" s="1175" t="s">
        <v>4666</v>
      </c>
      <c r="AR654" s="83">
        <v>10</v>
      </c>
      <c r="AS654" s="838" t="s">
        <v>4667</v>
      </c>
      <c r="AT654" s="838"/>
      <c r="AU654" s="83">
        <v>10</v>
      </c>
      <c r="AV654" s="838"/>
      <c r="AW654" s="838"/>
      <c r="AX654" s="840"/>
      <c r="AY654" s="663"/>
      <c r="AZ654" s="663"/>
      <c r="BA654" s="663"/>
      <c r="BB654" s="663"/>
      <c r="BC654" s="663"/>
      <c r="BD654" s="663"/>
      <c r="BE654" s="663"/>
      <c r="BF654" s="663"/>
      <c r="BG654" s="663"/>
    </row>
    <row r="655" spans="1:59" s="664" customFormat="1" ht="238.5" customHeight="1" x14ac:dyDescent="0.25">
      <c r="A655" s="769">
        <v>787</v>
      </c>
      <c r="B655" s="769" t="s">
        <v>4551</v>
      </c>
      <c r="C655" s="679" t="s">
        <v>4585</v>
      </c>
      <c r="D655" s="843"/>
      <c r="E655" s="679" t="s">
        <v>4668</v>
      </c>
      <c r="F655" s="679">
        <v>21455</v>
      </c>
      <c r="G655" s="679" t="s">
        <v>4669</v>
      </c>
      <c r="H655" s="679">
        <v>2012</v>
      </c>
      <c r="I655" s="679" t="s">
        <v>4670</v>
      </c>
      <c r="J655" s="859">
        <v>54844.800000000003</v>
      </c>
      <c r="K655" s="679" t="s">
        <v>4671</v>
      </c>
      <c r="L655" s="1162" t="s">
        <v>4557</v>
      </c>
      <c r="M655" s="1162" t="s">
        <v>4558</v>
      </c>
      <c r="N655" s="826" t="s">
        <v>4672</v>
      </c>
      <c r="O655" s="826" t="s">
        <v>4673</v>
      </c>
      <c r="P655" s="838">
        <v>13170</v>
      </c>
      <c r="Q655" s="1164">
        <v>36.885245901639344</v>
      </c>
      <c r="R655" s="1165">
        <v>6.4523294117647065</v>
      </c>
      <c r="S655" s="1095">
        <v>9</v>
      </c>
      <c r="T655" s="1095">
        <v>23</v>
      </c>
      <c r="U655" s="859">
        <f t="shared" si="27"/>
        <v>38.452329411764708</v>
      </c>
      <c r="V655" s="864">
        <v>37</v>
      </c>
      <c r="W655" s="1167">
        <v>100</v>
      </c>
      <c r="X655" s="1351" t="s">
        <v>4561</v>
      </c>
      <c r="Y655" s="838">
        <v>1</v>
      </c>
      <c r="Z655" s="838">
        <v>5</v>
      </c>
      <c r="AA655" s="838">
        <v>3</v>
      </c>
      <c r="AB655" s="838">
        <v>60</v>
      </c>
      <c r="AC655" s="864"/>
      <c r="AD655" s="1095">
        <v>23</v>
      </c>
      <c r="AE655" s="823">
        <v>5</v>
      </c>
      <c r="AF655" s="1176">
        <v>65</v>
      </c>
      <c r="AG655" s="1175" t="s">
        <v>4592</v>
      </c>
      <c r="AH655" s="1175" t="s">
        <v>4674</v>
      </c>
      <c r="AI655" s="794">
        <v>20</v>
      </c>
      <c r="AJ655" s="838"/>
      <c r="AK655" s="838" t="s">
        <v>4675</v>
      </c>
      <c r="AL655" s="1168"/>
      <c r="AM655" s="838"/>
      <c r="AN655" s="838"/>
      <c r="AO655" s="1168"/>
      <c r="AP655" s="838"/>
      <c r="AQ655" s="838"/>
      <c r="AR655" s="1168"/>
      <c r="AS655" s="86" t="s">
        <v>4676</v>
      </c>
      <c r="AT655" s="1057" t="s">
        <v>4677</v>
      </c>
      <c r="AU655" s="1057">
        <v>50</v>
      </c>
      <c r="AV655" s="1175" t="s">
        <v>4678</v>
      </c>
      <c r="AW655" s="87" t="s">
        <v>4679</v>
      </c>
      <c r="AX655" s="1177">
        <v>30</v>
      </c>
      <c r="AY655" s="663"/>
      <c r="AZ655" s="663"/>
      <c r="BA655" s="663"/>
      <c r="BB655" s="663"/>
      <c r="BC655" s="663"/>
      <c r="BD655" s="663"/>
      <c r="BE655" s="663"/>
      <c r="BF655" s="663"/>
      <c r="BG655" s="663"/>
    </row>
    <row r="656" spans="1:59" s="664" customFormat="1" ht="330" x14ac:dyDescent="0.3">
      <c r="A656" s="769">
        <v>787</v>
      </c>
      <c r="B656" s="769" t="s">
        <v>4551</v>
      </c>
      <c r="C656" s="679" t="s">
        <v>4585</v>
      </c>
      <c r="D656" s="843"/>
      <c r="E656" s="679" t="s">
        <v>4668</v>
      </c>
      <c r="F656" s="679" t="s">
        <v>4680</v>
      </c>
      <c r="G656" s="679" t="s">
        <v>4681</v>
      </c>
      <c r="H656" s="679">
        <v>2014</v>
      </c>
      <c r="I656" s="679" t="s">
        <v>4682</v>
      </c>
      <c r="J656" s="859">
        <v>76110</v>
      </c>
      <c r="K656" s="679" t="s">
        <v>4683</v>
      </c>
      <c r="L656" s="1162" t="s">
        <v>4557</v>
      </c>
      <c r="M656" s="1162" t="s">
        <v>4558</v>
      </c>
      <c r="N656" s="826" t="s">
        <v>4684</v>
      </c>
      <c r="O656" s="826" t="s">
        <v>4685</v>
      </c>
      <c r="P656" s="838">
        <v>13776</v>
      </c>
      <c r="Q656" s="1095">
        <v>39.344262295081968</v>
      </c>
      <c r="R656" s="1165">
        <v>8.9541176470588244</v>
      </c>
      <c r="S656" s="1095">
        <v>9.5</v>
      </c>
      <c r="T656" s="1095">
        <v>23</v>
      </c>
      <c r="U656" s="859">
        <f t="shared" si="27"/>
        <v>41.454117647058823</v>
      </c>
      <c r="V656" s="838">
        <v>20</v>
      </c>
      <c r="W656" s="1167">
        <v>100</v>
      </c>
      <c r="X656" s="1352" t="s">
        <v>4561</v>
      </c>
      <c r="Y656" s="838">
        <v>1</v>
      </c>
      <c r="Z656" s="838">
        <v>1</v>
      </c>
      <c r="AA656" s="838">
        <v>3</v>
      </c>
      <c r="AB656" s="838">
        <v>60</v>
      </c>
      <c r="AC656" s="864"/>
      <c r="AD656" s="1095">
        <v>23</v>
      </c>
      <c r="AE656" s="1055">
        <v>5</v>
      </c>
      <c r="AF656" s="864">
        <v>35</v>
      </c>
      <c r="AG656" s="838"/>
      <c r="AH656" s="838"/>
      <c r="AI656" s="679"/>
      <c r="AJ656" s="838"/>
      <c r="AK656" s="838"/>
      <c r="AL656" s="838"/>
      <c r="AM656" s="838"/>
      <c r="AN656" s="838"/>
      <c r="AO656" s="838"/>
      <c r="AP656" s="838"/>
      <c r="AQ656" s="838"/>
      <c r="AR656" s="838"/>
      <c r="AS656" s="1175"/>
      <c r="AT656" s="1175"/>
      <c r="AU656" s="1175"/>
      <c r="AV656" s="1175" t="s">
        <v>4686</v>
      </c>
      <c r="AW656" s="87" t="s">
        <v>4679</v>
      </c>
      <c r="AX656" s="1178">
        <v>100</v>
      </c>
      <c r="AY656" s="663"/>
      <c r="AZ656" s="663"/>
      <c r="BA656" s="663"/>
      <c r="BB656" s="663"/>
      <c r="BC656" s="663"/>
      <c r="BD656" s="663"/>
      <c r="BE656" s="663"/>
      <c r="BF656" s="663"/>
      <c r="BG656" s="663"/>
    </row>
    <row r="657" spans="1:59" s="664" customFormat="1" ht="138" customHeight="1" x14ac:dyDescent="0.25">
      <c r="A657" s="769">
        <v>787</v>
      </c>
      <c r="B657" s="769" t="s">
        <v>4551</v>
      </c>
      <c r="C657" s="679" t="s">
        <v>4552</v>
      </c>
      <c r="D657" s="843"/>
      <c r="E657" s="679" t="s">
        <v>4687</v>
      </c>
      <c r="F657" s="679" t="s">
        <v>4688</v>
      </c>
      <c r="G657" s="679" t="s">
        <v>4689</v>
      </c>
      <c r="H657" s="679">
        <v>2015</v>
      </c>
      <c r="I657" s="679" t="s">
        <v>4690</v>
      </c>
      <c r="J657" s="859">
        <v>96016</v>
      </c>
      <c r="K657" s="679" t="s">
        <v>4691</v>
      </c>
      <c r="L657" s="838" t="s">
        <v>4557</v>
      </c>
      <c r="M657" s="838" t="s">
        <v>4558</v>
      </c>
      <c r="N657" s="838" t="s">
        <v>4692</v>
      </c>
      <c r="O657" s="838" t="s">
        <v>4693</v>
      </c>
      <c r="P657" s="838">
        <v>14291</v>
      </c>
      <c r="Q657" s="1095">
        <v>34.016393442622949</v>
      </c>
      <c r="R657" s="1165">
        <v>11.295999999999999</v>
      </c>
      <c r="S657" s="1095">
        <v>9.5</v>
      </c>
      <c r="T657" s="1095">
        <v>19</v>
      </c>
      <c r="U657" s="859">
        <f t="shared" si="27"/>
        <v>39.795999999999999</v>
      </c>
      <c r="V657" s="838">
        <v>50</v>
      </c>
      <c r="W657" s="838">
        <v>92</v>
      </c>
      <c r="X657" s="1351" t="s">
        <v>4561</v>
      </c>
      <c r="Y657" s="838">
        <v>3</v>
      </c>
      <c r="Z657" s="838">
        <v>2</v>
      </c>
      <c r="AA657" s="838">
        <v>3</v>
      </c>
      <c r="AB657" s="838">
        <v>4</v>
      </c>
      <c r="AC657" s="864"/>
      <c r="AD657" s="1095">
        <v>19</v>
      </c>
      <c r="AE657" s="823">
        <v>5</v>
      </c>
      <c r="AF657" s="864">
        <v>50</v>
      </c>
      <c r="AG657" s="838" t="s">
        <v>4569</v>
      </c>
      <c r="AH657" s="838"/>
      <c r="AI657" s="679">
        <v>60</v>
      </c>
      <c r="AJ657" s="838" t="s">
        <v>4694</v>
      </c>
      <c r="AK657" s="838" t="s">
        <v>4578</v>
      </c>
      <c r="AL657" s="838">
        <v>20</v>
      </c>
      <c r="AM657" s="838" t="s">
        <v>4695</v>
      </c>
      <c r="AN657" s="838" t="s">
        <v>4696</v>
      </c>
      <c r="AO657" s="838">
        <v>20</v>
      </c>
      <c r="AP657" s="838" t="s">
        <v>4697</v>
      </c>
      <c r="AQ657" s="838" t="s">
        <v>4698</v>
      </c>
      <c r="AR657" s="838">
        <v>10</v>
      </c>
      <c r="AS657" s="838" t="s">
        <v>4699</v>
      </c>
      <c r="AT657" s="838" t="s">
        <v>4700</v>
      </c>
      <c r="AU657" s="838">
        <v>10</v>
      </c>
      <c r="AV657" s="838" t="s">
        <v>4667</v>
      </c>
      <c r="AW657" s="838"/>
      <c r="AX657" s="840">
        <v>10</v>
      </c>
      <c r="AY657" s="663"/>
      <c r="AZ657" s="663"/>
      <c r="BA657" s="663"/>
      <c r="BB657" s="663"/>
      <c r="BC657" s="663"/>
      <c r="BD657" s="663"/>
      <c r="BE657" s="663"/>
      <c r="BF657" s="663"/>
      <c r="BG657" s="663"/>
    </row>
    <row r="658" spans="1:59" s="664" customFormat="1" ht="132.75" customHeight="1" x14ac:dyDescent="0.25">
      <c r="A658" s="769">
        <v>787</v>
      </c>
      <c r="B658" s="769" t="s">
        <v>4551</v>
      </c>
      <c r="C658" s="679" t="s">
        <v>4552</v>
      </c>
      <c r="D658" s="843"/>
      <c r="E658" s="679" t="s">
        <v>4701</v>
      </c>
      <c r="F658" s="679" t="s">
        <v>4702</v>
      </c>
      <c r="G658" s="679" t="s">
        <v>4703</v>
      </c>
      <c r="H658" s="679">
        <v>2015</v>
      </c>
      <c r="I658" s="679" t="s">
        <v>4704</v>
      </c>
      <c r="J658" s="859">
        <v>116441</v>
      </c>
      <c r="K658" s="679" t="s">
        <v>4705</v>
      </c>
      <c r="L658" s="838" t="s">
        <v>4557</v>
      </c>
      <c r="M658" s="838" t="s">
        <v>4558</v>
      </c>
      <c r="N658" s="838" t="s">
        <v>4706</v>
      </c>
      <c r="O658" s="838" t="s">
        <v>4707</v>
      </c>
      <c r="P658" s="838">
        <v>14294</v>
      </c>
      <c r="Q658" s="1095">
        <v>35.245901639344261</v>
      </c>
      <c r="R658" s="1165">
        <v>13.698941176470589</v>
      </c>
      <c r="S658" s="1095">
        <v>9</v>
      </c>
      <c r="T658" s="1095">
        <v>18</v>
      </c>
      <c r="U658" s="859">
        <f t="shared" si="27"/>
        <v>40.698941176470591</v>
      </c>
      <c r="V658" s="838">
        <v>45</v>
      </c>
      <c r="W658" s="838">
        <v>77</v>
      </c>
      <c r="X658" s="1352" t="s">
        <v>4561</v>
      </c>
      <c r="Y658" s="838">
        <v>3</v>
      </c>
      <c r="Z658" s="838">
        <v>2</v>
      </c>
      <c r="AA658" s="838">
        <v>3</v>
      </c>
      <c r="AB658" s="838">
        <v>4</v>
      </c>
      <c r="AC658" s="864"/>
      <c r="AD658" s="1095">
        <v>18</v>
      </c>
      <c r="AE658" s="823">
        <v>5</v>
      </c>
      <c r="AF658" s="864">
        <v>60</v>
      </c>
      <c r="AG658" s="838" t="s">
        <v>4569</v>
      </c>
      <c r="AH658" s="838"/>
      <c r="AI658" s="864">
        <v>30</v>
      </c>
      <c r="AJ658" s="838" t="s">
        <v>1632</v>
      </c>
      <c r="AK658" s="838"/>
      <c r="AL658" s="838">
        <v>30</v>
      </c>
      <c r="AM658" s="838"/>
      <c r="AN658" s="838"/>
      <c r="AO658" s="838"/>
      <c r="AP658" s="838"/>
      <c r="AQ658" s="838"/>
      <c r="AR658" s="838"/>
      <c r="AS658" s="838"/>
      <c r="AT658" s="838"/>
      <c r="AU658" s="838"/>
      <c r="AV658" s="838"/>
      <c r="AW658" s="838"/>
      <c r="AX658" s="840"/>
      <c r="AY658" s="663"/>
      <c r="AZ658" s="663"/>
      <c r="BA658" s="663"/>
      <c r="BB658" s="663"/>
      <c r="BC658" s="663"/>
      <c r="BD658" s="663"/>
      <c r="BE658" s="663"/>
      <c r="BF658" s="663"/>
      <c r="BG658" s="663"/>
    </row>
    <row r="659" spans="1:59" s="664" customFormat="1" ht="409.6" x14ac:dyDescent="0.25">
      <c r="A659" s="769">
        <v>787</v>
      </c>
      <c r="B659" s="769" t="s">
        <v>4551</v>
      </c>
      <c r="C659" s="679" t="s">
        <v>4585</v>
      </c>
      <c r="D659" s="843"/>
      <c r="E659" s="679" t="s">
        <v>4708</v>
      </c>
      <c r="F659" s="679" t="s">
        <v>4709</v>
      </c>
      <c r="G659" s="679" t="s">
        <v>4710</v>
      </c>
      <c r="H659" s="679">
        <v>2015</v>
      </c>
      <c r="I659" s="679" t="s">
        <v>4711</v>
      </c>
      <c r="J659" s="859">
        <v>102271</v>
      </c>
      <c r="K659" s="679" t="s">
        <v>4712</v>
      </c>
      <c r="L659" s="838" t="s">
        <v>4557</v>
      </c>
      <c r="M659" s="838" t="s">
        <v>4713</v>
      </c>
      <c r="N659" s="838" t="s">
        <v>4714</v>
      </c>
      <c r="O659" s="838" t="s">
        <v>4715</v>
      </c>
      <c r="P659" s="942">
        <v>14318</v>
      </c>
      <c r="Q659" s="1095">
        <v>35.245901639344261</v>
      </c>
      <c r="R659" s="1165">
        <v>12.031882352941176</v>
      </c>
      <c r="S659" s="1095">
        <v>9</v>
      </c>
      <c r="T659" s="1095">
        <v>18</v>
      </c>
      <c r="U659" s="859">
        <f t="shared" si="27"/>
        <v>39.031882352941174</v>
      </c>
      <c r="V659" s="838">
        <v>100</v>
      </c>
      <c r="W659" s="838">
        <v>7</v>
      </c>
      <c r="X659" s="1352" t="s">
        <v>4716</v>
      </c>
      <c r="Y659" s="838">
        <v>1</v>
      </c>
      <c r="Z659" s="838">
        <v>1</v>
      </c>
      <c r="AA659" s="838">
        <v>6</v>
      </c>
      <c r="AB659" s="838">
        <v>60</v>
      </c>
      <c r="AC659" s="838"/>
      <c r="AD659" s="1095">
        <v>18</v>
      </c>
      <c r="AE659" s="859">
        <v>5</v>
      </c>
      <c r="AF659" s="864">
        <v>50</v>
      </c>
      <c r="AG659" s="838" t="s">
        <v>4717</v>
      </c>
      <c r="AH659" s="838" t="s">
        <v>4617</v>
      </c>
      <c r="AI659" s="838">
        <v>20</v>
      </c>
      <c r="AJ659" s="679" t="s">
        <v>4638</v>
      </c>
      <c r="AK659" s="88" t="s">
        <v>4718</v>
      </c>
      <c r="AL659" s="838">
        <v>20</v>
      </c>
      <c r="AM659" s="838"/>
      <c r="AN659" s="838"/>
      <c r="AO659" s="838"/>
      <c r="AP659" s="838"/>
      <c r="AQ659" s="838"/>
      <c r="AR659" s="838"/>
      <c r="AS659" s="838" t="s">
        <v>4617</v>
      </c>
      <c r="AT659" s="838"/>
      <c r="AU659" s="838">
        <v>10</v>
      </c>
      <c r="AV659" s="838"/>
      <c r="AW659" s="838"/>
      <c r="AX659" s="840"/>
      <c r="AY659" s="663"/>
      <c r="AZ659" s="663"/>
      <c r="BA659" s="663"/>
      <c r="BB659" s="663"/>
      <c r="BC659" s="663"/>
      <c r="BD659" s="663"/>
      <c r="BE659" s="663"/>
      <c r="BF659" s="663"/>
      <c r="BG659" s="663"/>
    </row>
    <row r="660" spans="1:59" s="664" customFormat="1" ht="132.75" customHeight="1" thickBot="1" x14ac:dyDescent="0.3">
      <c r="A660" s="769">
        <v>787</v>
      </c>
      <c r="B660" s="769" t="s">
        <v>4551</v>
      </c>
      <c r="C660" s="679" t="s">
        <v>4552</v>
      </c>
      <c r="D660" s="843"/>
      <c r="E660" s="679" t="s">
        <v>4687</v>
      </c>
      <c r="F660" s="679" t="s">
        <v>4688</v>
      </c>
      <c r="G660" s="679" t="s">
        <v>4689</v>
      </c>
      <c r="H660" s="679">
        <v>2015</v>
      </c>
      <c r="I660" s="679" t="s">
        <v>4690</v>
      </c>
      <c r="J660" s="859">
        <v>96016</v>
      </c>
      <c r="K660" s="679" t="s">
        <v>4691</v>
      </c>
      <c r="L660" s="838" t="s">
        <v>4719</v>
      </c>
      <c r="M660" s="838" t="s">
        <v>4558</v>
      </c>
      <c r="N660" s="838" t="s">
        <v>4692</v>
      </c>
      <c r="O660" s="838" t="s">
        <v>4693</v>
      </c>
      <c r="P660" s="838">
        <v>14291</v>
      </c>
      <c r="Q660" s="1095">
        <v>34.016393442622949</v>
      </c>
      <c r="R660" s="1165">
        <v>11.295999999999999</v>
      </c>
      <c r="S660" s="1095">
        <v>9</v>
      </c>
      <c r="T660" s="1095">
        <v>19</v>
      </c>
      <c r="U660" s="859">
        <f>SUM(R660:T660)</f>
        <v>39.295999999999999</v>
      </c>
      <c r="V660" s="838">
        <v>50</v>
      </c>
      <c r="W660" s="838">
        <v>92</v>
      </c>
      <c r="X660" s="1351" t="s">
        <v>4561</v>
      </c>
      <c r="Y660" s="838">
        <v>3</v>
      </c>
      <c r="Z660" s="838">
        <v>2</v>
      </c>
      <c r="AA660" s="838">
        <v>3</v>
      </c>
      <c r="AB660" s="838">
        <v>4</v>
      </c>
      <c r="AC660" s="864"/>
      <c r="AD660" s="1095">
        <v>19</v>
      </c>
      <c r="AE660" s="859">
        <v>5</v>
      </c>
      <c r="AF660" s="864">
        <v>50</v>
      </c>
      <c r="AG660" s="838" t="s">
        <v>4569</v>
      </c>
      <c r="AH660" s="838"/>
      <c r="AI660" s="679">
        <v>60</v>
      </c>
      <c r="AJ660" s="838" t="s">
        <v>4720</v>
      </c>
      <c r="AK660" s="838" t="s">
        <v>4721</v>
      </c>
      <c r="AL660" s="838">
        <v>10</v>
      </c>
      <c r="AM660" s="838" t="s">
        <v>4722</v>
      </c>
      <c r="AN660" s="838" t="s">
        <v>4696</v>
      </c>
      <c r="AO660" s="838">
        <v>20</v>
      </c>
      <c r="AP660" s="838" t="s">
        <v>4723</v>
      </c>
      <c r="AQ660" s="838" t="s">
        <v>4724</v>
      </c>
      <c r="AR660" s="838">
        <v>10</v>
      </c>
      <c r="AS660" s="838" t="s">
        <v>4699</v>
      </c>
      <c r="AT660" s="838" t="s">
        <v>4700</v>
      </c>
      <c r="AU660" s="838">
        <v>10</v>
      </c>
      <c r="AV660" s="838" t="s">
        <v>4667</v>
      </c>
      <c r="AW660" s="838"/>
      <c r="AX660" s="840">
        <v>10</v>
      </c>
      <c r="AY660" s="663"/>
      <c r="AZ660" s="663"/>
      <c r="BA660" s="663"/>
      <c r="BB660" s="663"/>
      <c r="BC660" s="663"/>
      <c r="BD660" s="663"/>
      <c r="BE660" s="663"/>
      <c r="BF660" s="663"/>
      <c r="BG660" s="663"/>
    </row>
    <row r="661" spans="1:59" s="664" customFormat="1" ht="355.5" customHeight="1" thickBot="1" x14ac:dyDescent="0.3">
      <c r="A661" s="769">
        <v>787</v>
      </c>
      <c r="B661" s="769" t="s">
        <v>4551</v>
      </c>
      <c r="C661" s="679"/>
      <c r="D661" s="843"/>
      <c r="E661" s="89" t="s">
        <v>4708</v>
      </c>
      <c r="F661" s="679">
        <v>32037</v>
      </c>
      <c r="G661" s="95" t="s">
        <v>635</v>
      </c>
      <c r="H661" s="679">
        <v>2018</v>
      </c>
      <c r="I661" s="679" t="s">
        <v>4725</v>
      </c>
      <c r="J661" s="90">
        <v>61911.21</v>
      </c>
      <c r="K661" s="89" t="s">
        <v>4726</v>
      </c>
      <c r="L661" s="838" t="s">
        <v>4557</v>
      </c>
      <c r="M661" s="89" t="s">
        <v>4558</v>
      </c>
      <c r="N661" s="91" t="s">
        <v>4727</v>
      </c>
      <c r="O661" s="1403" t="s">
        <v>4728</v>
      </c>
      <c r="P661" s="679">
        <v>14898</v>
      </c>
      <c r="Q661" s="1095">
        <v>32.79</v>
      </c>
      <c r="R661" s="1095">
        <f>J661/5/1700</f>
        <v>7.2836717647058826</v>
      </c>
      <c r="S661" s="1095">
        <v>9</v>
      </c>
      <c r="T661" s="1095">
        <v>17.55</v>
      </c>
      <c r="U661" s="859">
        <f>SUM(R661:T661)</f>
        <v>33.833671764705883</v>
      </c>
      <c r="V661" s="679"/>
      <c r="W661" s="864">
        <v>32</v>
      </c>
      <c r="X661" s="1352" t="s">
        <v>4729</v>
      </c>
      <c r="Y661" s="679"/>
      <c r="Z661" s="679"/>
      <c r="AA661" s="679"/>
      <c r="AB661" s="679"/>
      <c r="AC661" s="679"/>
      <c r="AD661" s="1095"/>
      <c r="AE661" s="679"/>
      <c r="AF661" s="679">
        <v>50</v>
      </c>
      <c r="AG661" s="679" t="s">
        <v>4592</v>
      </c>
      <c r="AH661" s="838" t="s">
        <v>4730</v>
      </c>
      <c r="AI661" s="679">
        <v>10</v>
      </c>
      <c r="AJ661" s="1179" t="s">
        <v>4638</v>
      </c>
      <c r="AK661" s="1170" t="s">
        <v>4731</v>
      </c>
      <c r="AL661" s="679">
        <v>10</v>
      </c>
      <c r="AM661" s="679"/>
      <c r="AN661" s="679"/>
      <c r="AO661" s="679"/>
      <c r="AP661" s="679"/>
      <c r="AQ661" s="679"/>
      <c r="AR661" s="679"/>
      <c r="AS661" s="679" t="s">
        <v>4732</v>
      </c>
      <c r="AT661" s="679" t="s">
        <v>4733</v>
      </c>
      <c r="AU661" s="679">
        <v>30</v>
      </c>
      <c r="AV661" s="679"/>
      <c r="AW661" s="679"/>
      <c r="AX661" s="684"/>
      <c r="AY661" s="663"/>
      <c r="AZ661" s="663"/>
      <c r="BA661" s="663"/>
      <c r="BB661" s="663"/>
      <c r="BC661" s="663"/>
      <c r="BD661" s="663"/>
      <c r="BE661" s="663"/>
      <c r="BF661" s="663"/>
      <c r="BG661" s="663"/>
    </row>
    <row r="662" spans="1:59" s="664" customFormat="1" ht="409.6" x14ac:dyDescent="0.25">
      <c r="A662" s="769">
        <v>787</v>
      </c>
      <c r="B662" s="769" t="s">
        <v>4551</v>
      </c>
      <c r="C662" s="679" t="s">
        <v>4552</v>
      </c>
      <c r="D662" s="843" t="s">
        <v>4569</v>
      </c>
      <c r="E662" s="679" t="s">
        <v>4701</v>
      </c>
      <c r="F662" s="679" t="s">
        <v>4702</v>
      </c>
      <c r="G662" s="679" t="s">
        <v>4734</v>
      </c>
      <c r="H662" s="679">
        <v>2019</v>
      </c>
      <c r="I662" s="679" t="s">
        <v>4735</v>
      </c>
      <c r="J662" s="859">
        <v>454925.8</v>
      </c>
      <c r="K662" s="679" t="s">
        <v>4736</v>
      </c>
      <c r="L662" s="838" t="s">
        <v>4557</v>
      </c>
      <c r="M662" s="89" t="s">
        <v>4558</v>
      </c>
      <c r="N662" s="679" t="s">
        <v>4737</v>
      </c>
      <c r="O662" s="679" t="s">
        <v>4738</v>
      </c>
      <c r="P662" s="838">
        <v>15295</v>
      </c>
      <c r="Q662" s="1095">
        <v>31.15</v>
      </c>
      <c r="R662" s="1095">
        <v>53.52</v>
      </c>
      <c r="S662" s="1095">
        <v>12</v>
      </c>
      <c r="T662" s="1095">
        <v>19</v>
      </c>
      <c r="U662" s="679">
        <f t="shared" si="27"/>
        <v>84.52000000000001</v>
      </c>
      <c r="V662" s="679">
        <v>70</v>
      </c>
      <c r="W662" s="679">
        <v>0</v>
      </c>
      <c r="X662" s="1352" t="s">
        <v>4561</v>
      </c>
      <c r="Y662" s="679">
        <v>3</v>
      </c>
      <c r="Z662" s="679">
        <v>2</v>
      </c>
      <c r="AA662" s="679">
        <v>3</v>
      </c>
      <c r="AB662" s="679">
        <v>4</v>
      </c>
      <c r="AC662" s="679">
        <v>124</v>
      </c>
      <c r="AD662" s="1095"/>
      <c r="AE662" s="679">
        <v>5</v>
      </c>
      <c r="AF662" s="864">
        <v>25</v>
      </c>
      <c r="AG662" s="838" t="s">
        <v>4569</v>
      </c>
      <c r="AH662" s="838"/>
      <c r="AI662" s="864">
        <v>5</v>
      </c>
      <c r="AJ662" s="838" t="s">
        <v>1632</v>
      </c>
      <c r="AK662" s="838"/>
      <c r="AL662" s="838">
        <v>5</v>
      </c>
      <c r="AM662" s="679"/>
      <c r="AN662" s="679" t="s">
        <v>4739</v>
      </c>
      <c r="AO662" s="679">
        <v>5</v>
      </c>
      <c r="AP662" s="679"/>
      <c r="AQ662" s="679"/>
      <c r="AR662" s="679"/>
      <c r="AS662" s="838" t="s">
        <v>3750</v>
      </c>
      <c r="AT662" s="679">
        <v>10</v>
      </c>
      <c r="AU662" s="679"/>
      <c r="AV662" s="679"/>
      <c r="AW662" s="679"/>
      <c r="AX662" s="684"/>
      <c r="AY662" s="663"/>
      <c r="AZ662" s="663"/>
      <c r="BA662" s="663"/>
      <c r="BB662" s="663"/>
      <c r="BC662" s="663"/>
      <c r="BD662" s="663"/>
      <c r="BE662" s="663"/>
      <c r="BF662" s="663"/>
      <c r="BG662" s="663"/>
    </row>
    <row r="663" spans="1:59" s="664" customFormat="1" ht="134.25" customHeight="1" x14ac:dyDescent="0.25">
      <c r="A663" s="769">
        <v>787</v>
      </c>
      <c r="B663" s="769" t="s">
        <v>4551</v>
      </c>
      <c r="C663" s="679"/>
      <c r="D663" s="843"/>
      <c r="E663" s="89" t="s">
        <v>4740</v>
      </c>
      <c r="F663" s="679">
        <v>28446</v>
      </c>
      <c r="G663" s="1404" t="s">
        <v>4741</v>
      </c>
      <c r="H663" s="679">
        <v>2019</v>
      </c>
      <c r="I663" s="89" t="s">
        <v>4742</v>
      </c>
      <c r="J663" s="92">
        <v>84219.97</v>
      </c>
      <c r="K663" s="89" t="s">
        <v>4743</v>
      </c>
      <c r="L663" s="838" t="s">
        <v>4557</v>
      </c>
      <c r="M663" s="89" t="s">
        <v>4558</v>
      </c>
      <c r="N663" s="792" t="s">
        <v>4744</v>
      </c>
      <c r="O663" s="792" t="s">
        <v>4745</v>
      </c>
      <c r="P663" s="679">
        <v>15317</v>
      </c>
      <c r="Q663" s="1095">
        <v>45.08</v>
      </c>
      <c r="R663" s="1095">
        <f>J663/5/1700</f>
        <v>9.9082317647058815</v>
      </c>
      <c r="S663" s="1095">
        <v>9.5</v>
      </c>
      <c r="T663" s="1095">
        <v>27.97</v>
      </c>
      <c r="U663" s="859">
        <f t="shared" si="27"/>
        <v>47.37823176470588</v>
      </c>
      <c r="V663" s="679"/>
      <c r="W663" s="864">
        <v>3</v>
      </c>
      <c r="X663" s="1352" t="s">
        <v>4746</v>
      </c>
      <c r="Y663" s="679"/>
      <c r="Z663" s="679"/>
      <c r="AA663" s="679"/>
      <c r="AB663" s="679"/>
      <c r="AC663" s="679"/>
      <c r="AD663" s="1095"/>
      <c r="AE663" s="679"/>
      <c r="AF663" s="679">
        <v>25</v>
      </c>
      <c r="AG663" s="679" t="s">
        <v>4592</v>
      </c>
      <c r="AH663" s="88" t="s">
        <v>4747</v>
      </c>
      <c r="AI663" s="679">
        <v>10</v>
      </c>
      <c r="AJ663" s="679" t="s">
        <v>4638</v>
      </c>
      <c r="AK663" s="88" t="s">
        <v>4718</v>
      </c>
      <c r="AL663" s="679">
        <v>5</v>
      </c>
      <c r="AM663" s="679"/>
      <c r="AN663" s="679"/>
      <c r="AO663" s="679"/>
      <c r="AP663" s="679"/>
      <c r="AQ663" s="679"/>
      <c r="AR663" s="679"/>
      <c r="AS663" s="89" t="s">
        <v>4748</v>
      </c>
      <c r="AT663" s="88" t="s">
        <v>4749</v>
      </c>
      <c r="AU663" s="679">
        <v>10</v>
      </c>
      <c r="AV663" s="679"/>
      <c r="AW663" s="679"/>
      <c r="AX663" s="684"/>
      <c r="AY663" s="663"/>
      <c r="AZ663" s="663"/>
      <c r="BA663" s="663"/>
      <c r="BB663" s="663"/>
      <c r="BC663" s="663"/>
      <c r="BD663" s="663"/>
      <c r="BE663" s="663"/>
      <c r="BF663" s="663"/>
      <c r="BG663" s="663"/>
    </row>
    <row r="664" spans="1:59" s="664" customFormat="1" ht="330" x14ac:dyDescent="0.25">
      <c r="A664" s="769">
        <v>787</v>
      </c>
      <c r="B664" s="769" t="s">
        <v>4551</v>
      </c>
      <c r="C664" s="679" t="s">
        <v>4585</v>
      </c>
      <c r="D664" s="843"/>
      <c r="E664" s="679" t="s">
        <v>4750</v>
      </c>
      <c r="F664" s="679">
        <v>15490</v>
      </c>
      <c r="G664" s="679" t="s">
        <v>4751</v>
      </c>
      <c r="H664" s="679">
        <v>2020</v>
      </c>
      <c r="I664" s="679" t="s">
        <v>4752</v>
      </c>
      <c r="J664" s="859">
        <v>67472.14</v>
      </c>
      <c r="K664" s="679" t="s">
        <v>4753</v>
      </c>
      <c r="L664" s="838" t="s">
        <v>4557</v>
      </c>
      <c r="M664" s="93" t="s">
        <v>4754</v>
      </c>
      <c r="N664" s="826" t="s">
        <v>4755</v>
      </c>
      <c r="O664" s="826" t="s">
        <v>4756</v>
      </c>
      <c r="P664" s="838">
        <v>15490</v>
      </c>
      <c r="Q664" s="1164">
        <v>40.98</v>
      </c>
      <c r="R664" s="1165">
        <v>7.94</v>
      </c>
      <c r="S664" s="1095">
        <v>10</v>
      </c>
      <c r="T664" s="1095">
        <v>27</v>
      </c>
      <c r="U664" s="859">
        <f t="shared" si="27"/>
        <v>44.94</v>
      </c>
      <c r="V664" s="1072"/>
      <c r="W664" s="679">
        <v>0</v>
      </c>
      <c r="X664" s="1352" t="s">
        <v>4561</v>
      </c>
      <c r="Y664" s="838">
        <v>3</v>
      </c>
      <c r="Z664" s="838">
        <v>12</v>
      </c>
      <c r="AA664" s="838">
        <v>2</v>
      </c>
      <c r="AB664" s="838">
        <v>4</v>
      </c>
      <c r="AC664" s="864"/>
      <c r="AD664" s="1095">
        <v>22</v>
      </c>
      <c r="AE664" s="679">
        <v>5</v>
      </c>
      <c r="AF664" s="864">
        <v>80</v>
      </c>
      <c r="AG664" s="838" t="s">
        <v>4592</v>
      </c>
      <c r="AH664" s="838" t="s">
        <v>4757</v>
      </c>
      <c r="AI664" s="679">
        <v>60</v>
      </c>
      <c r="AJ664" s="1179" t="s">
        <v>4638</v>
      </c>
      <c r="AK664" s="1170" t="s">
        <v>4731</v>
      </c>
      <c r="AL664" s="679">
        <v>10</v>
      </c>
      <c r="AM664" s="679"/>
      <c r="AN664" s="679"/>
      <c r="AO664" s="679"/>
      <c r="AP664" s="838"/>
      <c r="AQ664" s="838"/>
      <c r="AR664" s="1168"/>
      <c r="AS664" s="838" t="s">
        <v>4758</v>
      </c>
      <c r="AT664" s="838"/>
      <c r="AU664" s="1170">
        <v>20</v>
      </c>
      <c r="AV664" s="838"/>
      <c r="AW664" s="838"/>
      <c r="AX664" s="840"/>
      <c r="AY664" s="663"/>
      <c r="AZ664" s="663"/>
      <c r="BA664" s="663"/>
      <c r="BB664" s="663"/>
      <c r="BC664" s="663"/>
      <c r="BD664" s="663"/>
      <c r="BE664" s="663"/>
      <c r="BF664" s="663"/>
      <c r="BG664" s="663"/>
    </row>
    <row r="665" spans="1:59" s="664" customFormat="1" ht="384" customHeight="1" x14ac:dyDescent="0.25">
      <c r="A665" s="769">
        <v>787</v>
      </c>
      <c r="B665" s="769" t="s">
        <v>4551</v>
      </c>
      <c r="C665" s="679" t="s">
        <v>4585</v>
      </c>
      <c r="D665" s="843"/>
      <c r="E665" s="679" t="s">
        <v>4708</v>
      </c>
      <c r="F665" s="679">
        <v>32037</v>
      </c>
      <c r="G665" s="89" t="s">
        <v>4759</v>
      </c>
      <c r="H665" s="679">
        <v>2020</v>
      </c>
      <c r="I665" s="95" t="s">
        <v>4760</v>
      </c>
      <c r="J665" s="859">
        <v>276861</v>
      </c>
      <c r="K665" s="679" t="s">
        <v>4761</v>
      </c>
      <c r="L665" s="838" t="s">
        <v>4557</v>
      </c>
      <c r="M665" s="89" t="s">
        <v>4558</v>
      </c>
      <c r="N665" s="94" t="s">
        <v>4762</v>
      </c>
      <c r="O665" s="94" t="s">
        <v>4763</v>
      </c>
      <c r="P665" s="679">
        <v>15724</v>
      </c>
      <c r="Q665" s="1095">
        <v>50</v>
      </c>
      <c r="R665" s="1095">
        <v>32.57</v>
      </c>
      <c r="S665" s="1095">
        <v>11</v>
      </c>
      <c r="T665" s="1095">
        <v>22</v>
      </c>
      <c r="U665" s="679">
        <f>R665+S665+T665</f>
        <v>65.569999999999993</v>
      </c>
      <c r="V665" s="679"/>
      <c r="W665" s="679">
        <v>0</v>
      </c>
      <c r="X665" s="1377" t="s">
        <v>4764</v>
      </c>
      <c r="Y665" s="679"/>
      <c r="Z665" s="679"/>
      <c r="AA665" s="679"/>
      <c r="AB665" s="679"/>
      <c r="AC665" s="679">
        <v>49</v>
      </c>
      <c r="AD665" s="1095"/>
      <c r="AE665" s="679"/>
      <c r="AF665" s="679">
        <v>50</v>
      </c>
      <c r="AG665" s="838" t="s">
        <v>4592</v>
      </c>
      <c r="AH665" s="88" t="s">
        <v>4765</v>
      </c>
      <c r="AI665" s="679">
        <v>10</v>
      </c>
      <c r="AJ665" s="679"/>
      <c r="AK665" s="679"/>
      <c r="AL665" s="679"/>
      <c r="AM665" s="679"/>
      <c r="AN665" s="679"/>
      <c r="AO665" s="679"/>
      <c r="AP665" s="679"/>
      <c r="AQ665" s="679"/>
      <c r="AR665" s="679"/>
      <c r="AS665" s="679" t="s">
        <v>4732</v>
      </c>
      <c r="AT665" s="679" t="s">
        <v>4766</v>
      </c>
      <c r="AU665" s="679">
        <v>40</v>
      </c>
      <c r="AV665" s="679"/>
      <c r="AW665" s="679"/>
      <c r="AX665" s="684"/>
      <c r="AY665" s="663"/>
      <c r="AZ665" s="663"/>
      <c r="BA665" s="663"/>
      <c r="BB665" s="663"/>
      <c r="BC665" s="663"/>
      <c r="BD665" s="663"/>
      <c r="BE665" s="663"/>
      <c r="BF665" s="663"/>
      <c r="BG665" s="663"/>
    </row>
    <row r="666" spans="1:59" s="664" customFormat="1" ht="128.25" customHeight="1" x14ac:dyDescent="0.25">
      <c r="A666" s="769">
        <v>787</v>
      </c>
      <c r="B666" s="769" t="s">
        <v>4551</v>
      </c>
      <c r="C666" s="679" t="s">
        <v>4585</v>
      </c>
      <c r="D666" s="843"/>
      <c r="E666" s="89" t="s">
        <v>4601</v>
      </c>
      <c r="F666" s="679">
        <v>23420</v>
      </c>
      <c r="G666" s="95" t="s">
        <v>4767</v>
      </c>
      <c r="H666" s="679">
        <v>2020</v>
      </c>
      <c r="I666" s="89" t="s">
        <v>4768</v>
      </c>
      <c r="J666" s="859">
        <v>281298.03000000003</v>
      </c>
      <c r="K666" s="89" t="s">
        <v>4769</v>
      </c>
      <c r="L666" s="679" t="s">
        <v>4719</v>
      </c>
      <c r="M666" s="679" t="s">
        <v>4770</v>
      </c>
      <c r="N666" s="89" t="s">
        <v>4771</v>
      </c>
      <c r="O666" s="679" t="s">
        <v>4772</v>
      </c>
      <c r="P666" s="679">
        <v>15759</v>
      </c>
      <c r="Q666" s="1095">
        <v>57.38</v>
      </c>
      <c r="R666" s="1095">
        <v>33.090000000000003</v>
      </c>
      <c r="S666" s="1095">
        <v>9</v>
      </c>
      <c r="T666" s="1095">
        <v>25</v>
      </c>
      <c r="U666" s="679">
        <f>R666+S666+T666</f>
        <v>67.09</v>
      </c>
      <c r="V666" s="679"/>
      <c r="W666" s="679">
        <v>0</v>
      </c>
      <c r="X666" s="1352" t="s">
        <v>4773</v>
      </c>
      <c r="Y666" s="679"/>
      <c r="Z666" s="679"/>
      <c r="AA666" s="679"/>
      <c r="AB666" s="679"/>
      <c r="AC666" s="679">
        <v>83</v>
      </c>
      <c r="AD666" s="1095"/>
      <c r="AE666" s="679"/>
      <c r="AF666" s="679"/>
      <c r="AG666" s="89" t="s">
        <v>4592</v>
      </c>
      <c r="AH666" s="89" t="s">
        <v>4774</v>
      </c>
      <c r="AI666" s="679">
        <v>80</v>
      </c>
      <c r="AJ666" s="679"/>
      <c r="AK666" s="679"/>
      <c r="AL666" s="679"/>
      <c r="AM666" s="679"/>
      <c r="AN666" s="679"/>
      <c r="AO666" s="679"/>
      <c r="AP666" s="679"/>
      <c r="AQ666" s="679"/>
      <c r="AR666" s="679"/>
      <c r="AS666" s="89" t="s">
        <v>4621</v>
      </c>
      <c r="AT666" s="89" t="s">
        <v>4609</v>
      </c>
      <c r="AU666" s="679">
        <v>20</v>
      </c>
      <c r="AV666" s="89"/>
      <c r="AW666" s="679"/>
      <c r="AX666" s="684"/>
      <c r="AY666" s="663"/>
      <c r="AZ666" s="663"/>
      <c r="BA666" s="663"/>
      <c r="BB666" s="663"/>
      <c r="BC666" s="663"/>
      <c r="BD666" s="663"/>
      <c r="BE666" s="663"/>
      <c r="BF666" s="663"/>
      <c r="BG666" s="663"/>
    </row>
    <row r="667" spans="1:59" s="664" customFormat="1" ht="290.39999999999998" x14ac:dyDescent="0.25">
      <c r="A667" s="769">
        <v>787</v>
      </c>
      <c r="B667" s="769" t="s">
        <v>4551</v>
      </c>
      <c r="C667" s="679" t="s">
        <v>4552</v>
      </c>
      <c r="D667" s="843"/>
      <c r="E667" s="89" t="s">
        <v>4775</v>
      </c>
      <c r="F667" s="679">
        <v>28861</v>
      </c>
      <c r="G667" s="96" t="s">
        <v>4776</v>
      </c>
      <c r="H667" s="679">
        <v>2020</v>
      </c>
      <c r="I667" s="96" t="s">
        <v>4777</v>
      </c>
      <c r="J667" s="859">
        <v>149851.98000000001</v>
      </c>
      <c r="K667" s="89" t="s">
        <v>4769</v>
      </c>
      <c r="L667" s="838" t="s">
        <v>4557</v>
      </c>
      <c r="M667" s="89" t="s">
        <v>4558</v>
      </c>
      <c r="N667" s="89" t="s">
        <v>4778</v>
      </c>
      <c r="O667" s="679" t="s">
        <v>4779</v>
      </c>
      <c r="P667" s="679">
        <v>15695</v>
      </c>
      <c r="Q667" s="1095">
        <v>42.62</v>
      </c>
      <c r="R667" s="1095">
        <v>17.63</v>
      </c>
      <c r="S667" s="1095">
        <v>9.5</v>
      </c>
      <c r="T667" s="1095">
        <v>23</v>
      </c>
      <c r="U667" s="679">
        <f>R667+S667+T667</f>
        <v>50.129999999999995</v>
      </c>
      <c r="V667" s="679"/>
      <c r="W667" s="679">
        <v>0</v>
      </c>
      <c r="X667" s="1377" t="s">
        <v>4780</v>
      </c>
      <c r="Y667" s="679"/>
      <c r="Z667" s="679"/>
      <c r="AA667" s="679"/>
      <c r="AB667" s="679"/>
      <c r="AC667" s="679">
        <v>5</v>
      </c>
      <c r="AD667" s="1095"/>
      <c r="AE667" s="679"/>
      <c r="AF667" s="679">
        <v>10</v>
      </c>
      <c r="AG667" s="838" t="s">
        <v>4569</v>
      </c>
      <c r="AH667" s="679" t="s">
        <v>4775</v>
      </c>
      <c r="AI667" s="679">
        <v>100</v>
      </c>
      <c r="AJ667" s="679"/>
      <c r="AK667" s="679"/>
      <c r="AL667" s="679"/>
      <c r="AM667" s="679"/>
      <c r="AN667" s="679"/>
      <c r="AO667" s="679"/>
      <c r="AP667" s="679"/>
      <c r="AQ667" s="679"/>
      <c r="AR667" s="679"/>
      <c r="AS667" s="679"/>
      <c r="AT667" s="679"/>
      <c r="AU667" s="679"/>
      <c r="AV667" s="679"/>
      <c r="AW667" s="679"/>
      <c r="AX667" s="684"/>
      <c r="AY667" s="663"/>
      <c r="AZ667" s="663"/>
      <c r="BA667" s="663"/>
      <c r="BB667" s="663"/>
      <c r="BC667" s="663"/>
      <c r="BD667" s="663"/>
      <c r="BE667" s="663"/>
      <c r="BF667" s="663"/>
      <c r="BG667" s="663"/>
    </row>
    <row r="668" spans="1:59" s="664" customFormat="1" ht="250.5" customHeight="1" x14ac:dyDescent="0.25">
      <c r="A668" s="769">
        <v>787</v>
      </c>
      <c r="B668" s="769" t="s">
        <v>4551</v>
      </c>
      <c r="C668" s="89"/>
      <c r="D668" s="843"/>
      <c r="E668" s="89" t="s">
        <v>4708</v>
      </c>
      <c r="F668" s="679">
        <v>32037</v>
      </c>
      <c r="G668" s="1170" t="s">
        <v>4781</v>
      </c>
      <c r="H668" s="679">
        <v>2020</v>
      </c>
      <c r="I668" s="95" t="s">
        <v>4782</v>
      </c>
      <c r="J668" s="90">
        <v>378021.49</v>
      </c>
      <c r="K668" s="89" t="s">
        <v>4783</v>
      </c>
      <c r="L668" s="838" t="s">
        <v>4557</v>
      </c>
      <c r="M668" s="89" t="s">
        <v>4558</v>
      </c>
      <c r="N668" s="96" t="s">
        <v>4784</v>
      </c>
      <c r="O668" s="1405" t="s">
        <v>4785</v>
      </c>
      <c r="P668" s="1404" t="s">
        <v>4786</v>
      </c>
      <c r="Q668" s="1095">
        <v>29.51</v>
      </c>
      <c r="R668" s="1095">
        <f>J668/5/1700</f>
        <v>44.473116470588231</v>
      </c>
      <c r="S668" s="1095">
        <v>12</v>
      </c>
      <c r="T668" s="1095">
        <v>17.55</v>
      </c>
      <c r="U668" s="859">
        <f>SUM(R668:T668)</f>
        <v>74.023116470588235</v>
      </c>
      <c r="V668" s="679"/>
      <c r="W668" s="679">
        <v>0</v>
      </c>
      <c r="X668" s="1352" t="s">
        <v>4787</v>
      </c>
      <c r="Y668" s="679"/>
      <c r="Z668" s="679"/>
      <c r="AA668" s="679"/>
      <c r="AB668" s="679"/>
      <c r="AC668" s="679"/>
      <c r="AD668" s="1095"/>
      <c r="AE668" s="679"/>
      <c r="AF668" s="679">
        <v>50</v>
      </c>
      <c r="AG668" s="838" t="s">
        <v>4592</v>
      </c>
      <c r="AH668" s="838" t="s">
        <v>4788</v>
      </c>
      <c r="AI668" s="679">
        <v>45</v>
      </c>
      <c r="AJ668" s="1179" t="s">
        <v>4638</v>
      </c>
      <c r="AK668" s="1170" t="s">
        <v>4731</v>
      </c>
      <c r="AL668" s="679">
        <v>5</v>
      </c>
      <c r="AM668" s="679"/>
      <c r="AN668" s="679"/>
      <c r="AO668" s="679"/>
      <c r="AP668" s="679"/>
      <c r="AQ668" s="679"/>
      <c r="AR668" s="679"/>
      <c r="AS668" s="679"/>
      <c r="AT668" s="679"/>
      <c r="AU668" s="679"/>
      <c r="AV668" s="679"/>
      <c r="AW668" s="679"/>
      <c r="AX668" s="684"/>
      <c r="AY668" s="663"/>
      <c r="AZ668" s="663"/>
      <c r="BA668" s="663"/>
      <c r="BB668" s="663"/>
      <c r="BC668" s="663"/>
      <c r="BD668" s="663"/>
      <c r="BE668" s="663"/>
      <c r="BF668" s="663"/>
      <c r="BG668" s="663"/>
    </row>
    <row r="669" spans="1:59" s="1191" customFormat="1" ht="114.75" customHeight="1" x14ac:dyDescent="0.25">
      <c r="A669" s="1180">
        <v>792</v>
      </c>
      <c r="B669" s="1180" t="s">
        <v>4789</v>
      </c>
      <c r="C669" s="1181"/>
      <c r="D669" s="1182" t="s">
        <v>4790</v>
      </c>
      <c r="E669" s="1048" t="s">
        <v>4791</v>
      </c>
      <c r="F669" s="1105" t="s">
        <v>4792</v>
      </c>
      <c r="G669" s="1048" t="s">
        <v>4793</v>
      </c>
      <c r="H669" s="1105">
        <v>2011</v>
      </c>
      <c r="I669" s="1048" t="s">
        <v>4794</v>
      </c>
      <c r="J669" s="1183">
        <v>86787</v>
      </c>
      <c r="K669" s="1048" t="s">
        <v>4795</v>
      </c>
      <c r="L669" s="1048" t="s">
        <v>4796</v>
      </c>
      <c r="M669" s="1184" t="s">
        <v>4797</v>
      </c>
      <c r="N669" s="1184" t="s">
        <v>4798</v>
      </c>
      <c r="O669" s="1184" t="s">
        <v>4799</v>
      </c>
      <c r="P669" s="1184">
        <v>21997</v>
      </c>
      <c r="Q669" s="1185">
        <v>99.503265882352949</v>
      </c>
      <c r="R669" s="1186">
        <v>10.210235294117648</v>
      </c>
      <c r="S669" s="1186">
        <v>23</v>
      </c>
      <c r="T669" s="1186">
        <v>70</v>
      </c>
      <c r="U669" s="1185">
        <v>103.21023529411765</v>
      </c>
      <c r="V669" s="1186">
        <v>70</v>
      </c>
      <c r="W669" s="1186">
        <v>100</v>
      </c>
      <c r="X669" s="97" t="s">
        <v>4800</v>
      </c>
      <c r="Y669" s="1187">
        <v>3</v>
      </c>
      <c r="Z669" s="1187">
        <v>10</v>
      </c>
      <c r="AA669" s="1187">
        <v>2</v>
      </c>
      <c r="AB669" s="1187">
        <v>16</v>
      </c>
      <c r="AC669" s="1188"/>
      <c r="AD669" s="1187">
        <v>35</v>
      </c>
      <c r="AE669" s="1189">
        <v>5</v>
      </c>
      <c r="AF669" s="1188"/>
      <c r="AG669" s="1184"/>
      <c r="AH669" s="1184"/>
      <c r="AI669" s="1188"/>
      <c r="AJ669" s="1184"/>
      <c r="AK669" s="1188"/>
      <c r="AL669" s="1188"/>
      <c r="AM669" s="1184"/>
      <c r="AN669" s="1188"/>
      <c r="AO669" s="1188"/>
      <c r="AP669" s="1184"/>
      <c r="AQ669" s="1188"/>
      <c r="AR669" s="1188">
        <v>3</v>
      </c>
      <c r="AS669" s="1188">
        <v>10</v>
      </c>
      <c r="AT669" s="1188">
        <v>2</v>
      </c>
      <c r="AU669" s="1188"/>
      <c r="AV669" s="1188"/>
      <c r="AW669" s="1188">
        <v>35</v>
      </c>
      <c r="AX669" s="1190">
        <v>5</v>
      </c>
      <c r="AY669" s="768"/>
      <c r="AZ669" s="768"/>
      <c r="BA669" s="768"/>
      <c r="BB669" s="768"/>
      <c r="BC669" s="768"/>
      <c r="BD669" s="768"/>
      <c r="BE669" s="768"/>
      <c r="BF669" s="768"/>
      <c r="BG669" s="768"/>
    </row>
    <row r="670" spans="1:59" s="1191" customFormat="1" ht="178.5" customHeight="1" x14ac:dyDescent="0.25">
      <c r="A670" s="691">
        <v>792</v>
      </c>
      <c r="B670" s="691" t="s">
        <v>4789</v>
      </c>
      <c r="C670" s="1105"/>
      <c r="D670" s="825" t="s">
        <v>4801</v>
      </c>
      <c r="E670" s="1048" t="s">
        <v>4802</v>
      </c>
      <c r="F670" s="1105">
        <v>10196</v>
      </c>
      <c r="G670" s="1048" t="s">
        <v>4803</v>
      </c>
      <c r="H670" s="1105">
        <v>2009</v>
      </c>
      <c r="I670" s="1048" t="s">
        <v>4804</v>
      </c>
      <c r="J670" s="1183">
        <v>25004</v>
      </c>
      <c r="K670" s="1048" t="s">
        <v>4795</v>
      </c>
      <c r="L670" s="1192" t="s">
        <v>4805</v>
      </c>
      <c r="M670" s="691" t="s">
        <v>4806</v>
      </c>
      <c r="N670" s="691" t="s">
        <v>4807</v>
      </c>
      <c r="O670" s="691" t="s">
        <v>4808</v>
      </c>
      <c r="P670" s="691">
        <v>21239</v>
      </c>
      <c r="Q670" s="1077">
        <v>90</v>
      </c>
      <c r="R670" s="1077">
        <v>2.9416470588235297</v>
      </c>
      <c r="S670" s="1077">
        <v>20</v>
      </c>
      <c r="T670" s="1077">
        <v>70</v>
      </c>
      <c r="U670" s="1077">
        <v>92.941647058823534</v>
      </c>
      <c r="V670" s="1077">
        <v>90</v>
      </c>
      <c r="W670" s="1077">
        <v>100</v>
      </c>
      <c r="X670" s="98" t="s">
        <v>4800</v>
      </c>
      <c r="Y670" s="691">
        <v>4</v>
      </c>
      <c r="Z670" s="691">
        <v>3</v>
      </c>
      <c r="AA670" s="691">
        <v>3</v>
      </c>
      <c r="AB670" s="691">
        <v>39</v>
      </c>
      <c r="AC670" s="691"/>
      <c r="AD670" s="691">
        <v>61</v>
      </c>
      <c r="AE670" s="691">
        <v>5</v>
      </c>
      <c r="AF670" s="691"/>
      <c r="AG670" s="691"/>
      <c r="AH670" s="691"/>
      <c r="AI670" s="691"/>
      <c r="AJ670" s="691"/>
      <c r="AK670" s="691"/>
      <c r="AL670" s="691"/>
      <c r="AM670" s="691"/>
      <c r="AN670" s="691"/>
      <c r="AO670" s="691"/>
      <c r="AP670" s="691"/>
      <c r="AQ670" s="691"/>
      <c r="AR670" s="691"/>
      <c r="AS670" s="691"/>
      <c r="AT670" s="691"/>
      <c r="AU670" s="691"/>
      <c r="AV670" s="691"/>
      <c r="AW670" s="691"/>
      <c r="AX670" s="1193"/>
      <c r="AY670" s="768"/>
      <c r="AZ670" s="768"/>
      <c r="BA670" s="768"/>
      <c r="BB670" s="768"/>
      <c r="BC670" s="768"/>
      <c r="BD670" s="768"/>
      <c r="BE670" s="768"/>
      <c r="BF670" s="768"/>
      <c r="BG670" s="768"/>
    </row>
    <row r="671" spans="1:59" s="1191" customFormat="1" ht="178.5" customHeight="1" x14ac:dyDescent="0.25">
      <c r="A671" s="691">
        <v>792</v>
      </c>
      <c r="B671" s="691" t="s">
        <v>4789</v>
      </c>
      <c r="C671" s="1105"/>
      <c r="D671" s="825" t="s">
        <v>4801</v>
      </c>
      <c r="E671" s="1048" t="s">
        <v>4802</v>
      </c>
      <c r="F671" s="1105">
        <v>10196</v>
      </c>
      <c r="G671" s="1048" t="s">
        <v>4803</v>
      </c>
      <c r="H671" s="1105">
        <v>2009</v>
      </c>
      <c r="I671" s="1048" t="s">
        <v>4804</v>
      </c>
      <c r="J671" s="1183">
        <v>25004</v>
      </c>
      <c r="K671" s="1048" t="s">
        <v>4795</v>
      </c>
      <c r="L671" s="1192" t="s">
        <v>4805</v>
      </c>
      <c r="M671" s="691" t="s">
        <v>4806</v>
      </c>
      <c r="N671" s="691" t="s">
        <v>4807</v>
      </c>
      <c r="O671" s="691" t="s">
        <v>4809</v>
      </c>
      <c r="P671" s="691">
        <v>21240</v>
      </c>
      <c r="Q671" s="1077">
        <v>90</v>
      </c>
      <c r="R671" s="1077">
        <v>2.9416470588235297</v>
      </c>
      <c r="S671" s="1077">
        <v>20</v>
      </c>
      <c r="T671" s="1077">
        <v>70</v>
      </c>
      <c r="U671" s="1077">
        <v>92.941647058823534</v>
      </c>
      <c r="V671" s="1077">
        <v>90</v>
      </c>
      <c r="W671" s="1077">
        <v>100</v>
      </c>
      <c r="X671" s="98" t="s">
        <v>4800</v>
      </c>
      <c r="Y671" s="691">
        <v>4</v>
      </c>
      <c r="Z671" s="691">
        <v>3</v>
      </c>
      <c r="AA671" s="691">
        <v>3</v>
      </c>
      <c r="AB671" s="691">
        <v>39</v>
      </c>
      <c r="AC671" s="691"/>
      <c r="AD671" s="691">
        <v>61</v>
      </c>
      <c r="AE671" s="691">
        <v>5</v>
      </c>
      <c r="AF671" s="691"/>
      <c r="AG671" s="691"/>
      <c r="AH671" s="691"/>
      <c r="AI671" s="691"/>
      <c r="AJ671" s="691"/>
      <c r="AK671" s="691"/>
      <c r="AL671" s="691"/>
      <c r="AM671" s="691"/>
      <c r="AN671" s="691"/>
      <c r="AO671" s="691"/>
      <c r="AP671" s="691"/>
      <c r="AQ671" s="691"/>
      <c r="AR671" s="691"/>
      <c r="AS671" s="691"/>
      <c r="AT671" s="691"/>
      <c r="AU671" s="691"/>
      <c r="AV671" s="691"/>
      <c r="AW671" s="691"/>
      <c r="AX671" s="1193"/>
      <c r="AY671" s="768"/>
      <c r="AZ671" s="768"/>
      <c r="BA671" s="768"/>
      <c r="BB671" s="768"/>
      <c r="BC671" s="768"/>
      <c r="BD671" s="768"/>
      <c r="BE671" s="768"/>
      <c r="BF671" s="768"/>
      <c r="BG671" s="768"/>
    </row>
    <row r="672" spans="1:59" s="1191" customFormat="1" ht="191.25" customHeight="1" x14ac:dyDescent="0.25">
      <c r="A672" s="691">
        <v>792</v>
      </c>
      <c r="B672" s="691" t="s">
        <v>4789</v>
      </c>
      <c r="C672" s="1105"/>
      <c r="D672" s="825" t="s">
        <v>4810</v>
      </c>
      <c r="E672" s="1048" t="s">
        <v>4811</v>
      </c>
      <c r="F672" s="1105">
        <v>28349</v>
      </c>
      <c r="G672" s="1048" t="s">
        <v>4812</v>
      </c>
      <c r="H672" s="1105">
        <v>2008</v>
      </c>
      <c r="I672" s="1048" t="s">
        <v>4813</v>
      </c>
      <c r="J672" s="1183">
        <v>38969</v>
      </c>
      <c r="K672" s="1048" t="s">
        <v>4795</v>
      </c>
      <c r="L672" s="1192" t="s">
        <v>4796</v>
      </c>
      <c r="M672" s="691" t="s">
        <v>4797</v>
      </c>
      <c r="N672" s="691" t="s">
        <v>4814</v>
      </c>
      <c r="O672" s="691" t="s">
        <v>4815</v>
      </c>
      <c r="P672" s="691">
        <v>20564</v>
      </c>
      <c r="Q672" s="1077">
        <v>92.019388235294116</v>
      </c>
      <c r="R672" s="1077">
        <v>4.5845882352941176</v>
      </c>
      <c r="S672" s="1077">
        <v>18</v>
      </c>
      <c r="T672" s="1077">
        <v>70</v>
      </c>
      <c r="U672" s="1077">
        <v>92.58458823529412</v>
      </c>
      <c r="V672" s="1077">
        <v>50</v>
      </c>
      <c r="W672" s="1077">
        <v>100</v>
      </c>
      <c r="X672" s="98" t="s">
        <v>4800</v>
      </c>
      <c r="Y672" s="691">
        <v>6</v>
      </c>
      <c r="Z672" s="691">
        <v>2</v>
      </c>
      <c r="AA672" s="691">
        <v>1</v>
      </c>
      <c r="AB672" s="691">
        <v>16</v>
      </c>
      <c r="AC672" s="691"/>
      <c r="AD672" s="691">
        <v>51</v>
      </c>
      <c r="AE672" s="691">
        <v>5</v>
      </c>
      <c r="AF672" s="691">
        <v>80</v>
      </c>
      <c r="AG672" s="1194" t="s">
        <v>4816</v>
      </c>
      <c r="AH672" s="691" t="s">
        <v>4817</v>
      </c>
      <c r="AI672" s="691">
        <v>50</v>
      </c>
      <c r="AJ672" s="1194" t="s">
        <v>4818</v>
      </c>
      <c r="AK672" s="691" t="s">
        <v>4817</v>
      </c>
      <c r="AL672" s="691">
        <v>30</v>
      </c>
      <c r="AM672" s="691"/>
      <c r="AN672" s="691"/>
      <c r="AO672" s="691"/>
      <c r="AP672" s="691"/>
      <c r="AQ672" s="691"/>
      <c r="AR672" s="691"/>
      <c r="AS672" s="691"/>
      <c r="AT672" s="691"/>
      <c r="AU672" s="691"/>
      <c r="AV672" s="691"/>
      <c r="AW672" s="691"/>
      <c r="AX672" s="1193"/>
      <c r="AY672" s="768"/>
      <c r="AZ672" s="768"/>
      <c r="BA672" s="768"/>
      <c r="BB672" s="768"/>
      <c r="BC672" s="768"/>
      <c r="BD672" s="768"/>
      <c r="BE672" s="768"/>
      <c r="BF672" s="768"/>
      <c r="BG672" s="768"/>
    </row>
    <row r="673" spans="1:59" s="1191" customFormat="1" ht="127.5" customHeight="1" x14ac:dyDescent="0.25">
      <c r="A673" s="691">
        <v>792</v>
      </c>
      <c r="B673" s="691" t="s">
        <v>4789</v>
      </c>
      <c r="C673" s="1105"/>
      <c r="D673" s="825" t="s">
        <v>4810</v>
      </c>
      <c r="E673" s="1048" t="s">
        <v>4811</v>
      </c>
      <c r="F673" s="1105">
        <v>28349</v>
      </c>
      <c r="G673" s="1048" t="s">
        <v>4819</v>
      </c>
      <c r="H673" s="1105">
        <v>2006</v>
      </c>
      <c r="I673" s="1048" t="s">
        <v>4820</v>
      </c>
      <c r="J673" s="1183">
        <v>111096</v>
      </c>
      <c r="K673" s="1048" t="s">
        <v>4795</v>
      </c>
      <c r="L673" s="1192" t="s">
        <v>4796</v>
      </c>
      <c r="M673" s="691" t="s">
        <v>4797</v>
      </c>
      <c r="N673" s="691" t="s">
        <v>4821</v>
      </c>
      <c r="O673" s="691" t="s">
        <v>4822</v>
      </c>
      <c r="P673" s="691">
        <v>19200</v>
      </c>
      <c r="Q673" s="1077">
        <v>100.24844352941176</v>
      </c>
      <c r="R673" s="1077">
        <v>13.070117647058824</v>
      </c>
      <c r="S673" s="1077">
        <v>25</v>
      </c>
      <c r="T673" s="1077">
        <v>70</v>
      </c>
      <c r="U673" s="1077">
        <v>108.07011764705882</v>
      </c>
      <c r="V673" s="1077">
        <v>65</v>
      </c>
      <c r="W673" s="1077">
        <v>100</v>
      </c>
      <c r="X673" s="98" t="s">
        <v>4800</v>
      </c>
      <c r="Y673" s="691">
        <v>6</v>
      </c>
      <c r="Z673" s="691">
        <v>2</v>
      </c>
      <c r="AA673" s="691">
        <v>1</v>
      </c>
      <c r="AB673" s="691">
        <v>16</v>
      </c>
      <c r="AC673" s="691">
        <v>217</v>
      </c>
      <c r="AD673" s="691">
        <v>61</v>
      </c>
      <c r="AE673" s="691">
        <v>5</v>
      </c>
      <c r="AF673" s="691">
        <v>80</v>
      </c>
      <c r="AG673" s="691" t="s">
        <v>4823</v>
      </c>
      <c r="AH673" s="691" t="s">
        <v>4824</v>
      </c>
      <c r="AI673" s="691">
        <v>80</v>
      </c>
      <c r="AJ673" s="691"/>
      <c r="AK673" s="691"/>
      <c r="AL673" s="691"/>
      <c r="AM673" s="691"/>
      <c r="AN673" s="691"/>
      <c r="AO673" s="691"/>
      <c r="AP673" s="691"/>
      <c r="AQ673" s="691"/>
      <c r="AR673" s="691"/>
      <c r="AS673" s="691"/>
      <c r="AT673" s="691"/>
      <c r="AU673" s="691"/>
      <c r="AV673" s="691"/>
      <c r="AW673" s="691"/>
      <c r="AX673" s="1193"/>
      <c r="AY673" s="768"/>
      <c r="AZ673" s="768"/>
      <c r="BA673" s="768"/>
      <c r="BB673" s="768"/>
      <c r="BC673" s="768"/>
      <c r="BD673" s="768"/>
      <c r="BE673" s="768"/>
      <c r="BF673" s="768"/>
      <c r="BG673" s="768"/>
    </row>
    <row r="674" spans="1:59" s="1191" customFormat="1" ht="165.75" customHeight="1" x14ac:dyDescent="0.25">
      <c r="A674" s="691">
        <v>792</v>
      </c>
      <c r="B674" s="691" t="s">
        <v>4789</v>
      </c>
      <c r="C674" s="1105"/>
      <c r="D674" s="825" t="s">
        <v>4825</v>
      </c>
      <c r="E674" s="1048" t="s">
        <v>4826</v>
      </c>
      <c r="F674" s="1105">
        <v>10924</v>
      </c>
      <c r="G674" s="1048" t="s">
        <v>4827</v>
      </c>
      <c r="H674" s="1105">
        <v>2005</v>
      </c>
      <c r="I674" s="1048" t="s">
        <v>4828</v>
      </c>
      <c r="J674" s="1183">
        <v>35821</v>
      </c>
      <c r="K674" s="1048" t="s">
        <v>4795</v>
      </c>
      <c r="L674" s="1192" t="s">
        <v>4829</v>
      </c>
      <c r="M674" s="691" t="s">
        <v>4830</v>
      </c>
      <c r="N674" s="691" t="s">
        <v>4831</v>
      </c>
      <c r="O674" s="691" t="s">
        <v>4832</v>
      </c>
      <c r="P674" s="691">
        <v>18372</v>
      </c>
      <c r="Q674" s="1077">
        <v>90</v>
      </c>
      <c r="R674" s="1077">
        <v>4.2142352941176471</v>
      </c>
      <c r="S674" s="1077">
        <v>20</v>
      </c>
      <c r="T674" s="1077">
        <v>70</v>
      </c>
      <c r="U674" s="1077">
        <v>94.214235294117643</v>
      </c>
      <c r="V674" s="1077">
        <v>5</v>
      </c>
      <c r="W674" s="1077">
        <v>100</v>
      </c>
      <c r="X674" s="98" t="s">
        <v>4800</v>
      </c>
      <c r="Y674" s="691">
        <v>4</v>
      </c>
      <c r="Z674" s="691">
        <v>3</v>
      </c>
      <c r="AA674" s="691">
        <v>4</v>
      </c>
      <c r="AB674" s="691">
        <v>40</v>
      </c>
      <c r="AC674" s="691"/>
      <c r="AD674" s="691">
        <v>61</v>
      </c>
      <c r="AE674" s="691">
        <v>5</v>
      </c>
      <c r="AF674" s="691"/>
      <c r="AG674" s="691"/>
      <c r="AH674" s="691"/>
      <c r="AI674" s="691"/>
      <c r="AJ674" s="691"/>
      <c r="AK674" s="691"/>
      <c r="AL674" s="691"/>
      <c r="AM674" s="691"/>
      <c r="AN674" s="691"/>
      <c r="AO674" s="691"/>
      <c r="AP674" s="691"/>
      <c r="AQ674" s="691"/>
      <c r="AR674" s="691"/>
      <c r="AS674" s="691"/>
      <c r="AT674" s="691"/>
      <c r="AU674" s="691"/>
      <c r="AV674" s="691"/>
      <c r="AW674" s="691"/>
      <c r="AX674" s="1193"/>
      <c r="AY674" s="768"/>
      <c r="AZ674" s="768"/>
      <c r="BA674" s="768"/>
      <c r="BB674" s="768"/>
      <c r="BC674" s="768"/>
      <c r="BD674" s="768"/>
      <c r="BE674" s="768"/>
      <c r="BF674" s="768"/>
      <c r="BG674" s="768"/>
    </row>
    <row r="675" spans="1:59" s="1191" customFormat="1" ht="114.75" customHeight="1" x14ac:dyDescent="0.25">
      <c r="A675" s="691">
        <v>792</v>
      </c>
      <c r="B675" s="691" t="s">
        <v>4789</v>
      </c>
      <c r="C675" s="1105"/>
      <c r="D675" s="825" t="s">
        <v>4825</v>
      </c>
      <c r="E675" s="1048" t="s">
        <v>4833</v>
      </c>
      <c r="F675" s="1105">
        <v>34230</v>
      </c>
      <c r="G675" s="1048" t="s">
        <v>4834</v>
      </c>
      <c r="H675" s="1105">
        <v>2009</v>
      </c>
      <c r="I675" s="1048" t="s">
        <v>4835</v>
      </c>
      <c r="J675" s="1183">
        <v>38132</v>
      </c>
      <c r="K675" s="1048" t="s">
        <v>4795</v>
      </c>
      <c r="L675" s="1192" t="s">
        <v>4796</v>
      </c>
      <c r="M675" s="691" t="s">
        <v>4797</v>
      </c>
      <c r="N675" s="691" t="s">
        <v>4836</v>
      </c>
      <c r="O675" s="691" t="s">
        <v>4837</v>
      </c>
      <c r="P675" s="691">
        <v>21164</v>
      </c>
      <c r="Q675" s="1077">
        <v>90</v>
      </c>
      <c r="R675" s="1077">
        <v>4.4861176470588235</v>
      </c>
      <c r="S675" s="1077">
        <v>20</v>
      </c>
      <c r="T675" s="1077">
        <v>70</v>
      </c>
      <c r="U675" s="1077">
        <v>94.486117647058819</v>
      </c>
      <c r="V675" s="1077">
        <v>10</v>
      </c>
      <c r="W675" s="1077">
        <v>100</v>
      </c>
      <c r="X675" s="98" t="s">
        <v>4800</v>
      </c>
      <c r="Y675" s="691">
        <v>3</v>
      </c>
      <c r="Z675" s="691">
        <v>12</v>
      </c>
      <c r="AA675" s="691">
        <v>1</v>
      </c>
      <c r="AB675" s="691">
        <v>32</v>
      </c>
      <c r="AC675" s="691"/>
      <c r="AD675" s="691">
        <v>61</v>
      </c>
      <c r="AE675" s="691">
        <v>5</v>
      </c>
      <c r="AF675" s="691">
        <v>50</v>
      </c>
      <c r="AG675" s="691" t="s">
        <v>4825</v>
      </c>
      <c r="AH675" s="691" t="s">
        <v>4838</v>
      </c>
      <c r="AI675" s="691">
        <v>50</v>
      </c>
      <c r="AJ675" s="691"/>
      <c r="AK675" s="691"/>
      <c r="AL675" s="691"/>
      <c r="AM675" s="691"/>
      <c r="AN675" s="691"/>
      <c r="AO675" s="691"/>
      <c r="AP675" s="691"/>
      <c r="AQ675" s="691"/>
      <c r="AR675" s="691"/>
      <c r="AS675" s="691"/>
      <c r="AT675" s="691"/>
      <c r="AU675" s="691"/>
      <c r="AV675" s="691"/>
      <c r="AW675" s="691"/>
      <c r="AX675" s="1193"/>
      <c r="AY675" s="768"/>
      <c r="AZ675" s="768"/>
      <c r="BA675" s="768"/>
      <c r="BB675" s="768"/>
      <c r="BC675" s="768"/>
      <c r="BD675" s="768"/>
      <c r="BE675" s="768"/>
      <c r="BF675" s="768"/>
      <c r="BG675" s="768"/>
    </row>
    <row r="676" spans="1:59" s="1191" customFormat="1" ht="165.75" customHeight="1" x14ac:dyDescent="0.25">
      <c r="A676" s="691">
        <v>792</v>
      </c>
      <c r="B676" s="691" t="s">
        <v>4789</v>
      </c>
      <c r="C676" s="1105"/>
      <c r="D676" s="825" t="s">
        <v>4825</v>
      </c>
      <c r="E676" s="1048" t="s">
        <v>4826</v>
      </c>
      <c r="F676" s="1105">
        <v>10924</v>
      </c>
      <c r="G676" s="1048" t="s">
        <v>4839</v>
      </c>
      <c r="H676" s="1105">
        <v>2000</v>
      </c>
      <c r="I676" s="1048" t="s">
        <v>4840</v>
      </c>
      <c r="J676" s="1183">
        <v>24067</v>
      </c>
      <c r="K676" s="1048" t="s">
        <v>4795</v>
      </c>
      <c r="L676" s="1192" t="s">
        <v>4829</v>
      </c>
      <c r="M676" s="691" t="s">
        <v>4830</v>
      </c>
      <c r="N676" s="691" t="s">
        <v>4841</v>
      </c>
      <c r="O676" s="691" t="s">
        <v>4842</v>
      </c>
      <c r="P676" s="691">
        <v>13630</v>
      </c>
      <c r="Q676" s="1077">
        <v>92.014109411764693</v>
      </c>
      <c r="R676" s="1077">
        <v>2.8314117647058827</v>
      </c>
      <c r="S676" s="1077">
        <v>20</v>
      </c>
      <c r="T676" s="1077">
        <v>70</v>
      </c>
      <c r="U676" s="1077">
        <v>92.831411764705877</v>
      </c>
      <c r="V676" s="1077">
        <v>5</v>
      </c>
      <c r="W676" s="1077">
        <v>100</v>
      </c>
      <c r="X676" s="98" t="s">
        <v>4800</v>
      </c>
      <c r="Y676" s="691">
        <v>4</v>
      </c>
      <c r="Z676" s="691">
        <v>3</v>
      </c>
      <c r="AA676" s="691">
        <v>4</v>
      </c>
      <c r="AB676" s="691">
        <v>40</v>
      </c>
      <c r="AC676" s="691"/>
      <c r="AD676" s="691">
        <v>61</v>
      </c>
      <c r="AE676" s="691">
        <v>5</v>
      </c>
      <c r="AF676" s="691"/>
      <c r="AG676" s="691"/>
      <c r="AH676" s="691"/>
      <c r="AI676" s="691"/>
      <c r="AJ676" s="691"/>
      <c r="AK676" s="691"/>
      <c r="AL676" s="691"/>
      <c r="AM676" s="691"/>
      <c r="AN676" s="691"/>
      <c r="AO676" s="691"/>
      <c r="AP676" s="691"/>
      <c r="AQ676" s="691"/>
      <c r="AR676" s="691"/>
      <c r="AS676" s="691"/>
      <c r="AT676" s="691"/>
      <c r="AU676" s="691"/>
      <c r="AV676" s="691"/>
      <c r="AW676" s="691"/>
      <c r="AX676" s="1193"/>
      <c r="AY676" s="768"/>
      <c r="AZ676" s="768"/>
      <c r="BA676" s="768"/>
      <c r="BB676" s="768"/>
      <c r="BC676" s="768"/>
      <c r="BD676" s="768"/>
      <c r="BE676" s="768"/>
      <c r="BF676" s="768"/>
      <c r="BG676" s="768"/>
    </row>
    <row r="677" spans="1:59" s="1191" customFormat="1" ht="165.75" customHeight="1" x14ac:dyDescent="0.25">
      <c r="A677" s="691">
        <v>792</v>
      </c>
      <c r="B677" s="691" t="s">
        <v>4789</v>
      </c>
      <c r="C677" s="1105"/>
      <c r="D677" s="825" t="s">
        <v>4825</v>
      </c>
      <c r="E677" s="1048" t="s">
        <v>4826</v>
      </c>
      <c r="F677" s="1105">
        <v>10924</v>
      </c>
      <c r="G677" s="1048" t="s">
        <v>4843</v>
      </c>
      <c r="H677" s="1105">
        <v>2004</v>
      </c>
      <c r="I677" s="1048" t="s">
        <v>4844</v>
      </c>
      <c r="J677" s="1183">
        <v>21597</v>
      </c>
      <c r="K677" s="1048" t="s">
        <v>4795</v>
      </c>
      <c r="L677" s="1192" t="s">
        <v>4829</v>
      </c>
      <c r="M677" s="691" t="s">
        <v>4830</v>
      </c>
      <c r="N677" s="691" t="s">
        <v>4845</v>
      </c>
      <c r="O677" s="691" t="s">
        <v>4846</v>
      </c>
      <c r="P677" s="691">
        <v>17086</v>
      </c>
      <c r="Q677" s="1077">
        <v>90.027482352941178</v>
      </c>
      <c r="R677" s="1077">
        <v>2.5408235294117651</v>
      </c>
      <c r="S677" s="1077">
        <v>20</v>
      </c>
      <c r="T677" s="1077">
        <v>70</v>
      </c>
      <c r="U677" s="1077">
        <v>92.540823529411767</v>
      </c>
      <c r="V677" s="1077">
        <v>1</v>
      </c>
      <c r="W677" s="1077">
        <v>100</v>
      </c>
      <c r="X677" s="98" t="s">
        <v>4800</v>
      </c>
      <c r="Y677" s="691">
        <v>4</v>
      </c>
      <c r="Z677" s="691">
        <v>3</v>
      </c>
      <c r="AA677" s="691">
        <v>4</v>
      </c>
      <c r="AB677" s="691">
        <v>40</v>
      </c>
      <c r="AC677" s="691"/>
      <c r="AD677" s="691">
        <v>61</v>
      </c>
      <c r="AE677" s="691">
        <v>5</v>
      </c>
      <c r="AF677" s="691"/>
      <c r="AG677" s="691"/>
      <c r="AH677" s="691"/>
      <c r="AI677" s="691"/>
      <c r="AJ677" s="691"/>
      <c r="AK677" s="691"/>
      <c r="AL677" s="691"/>
      <c r="AM677" s="691"/>
      <c r="AN677" s="691"/>
      <c r="AO677" s="691"/>
      <c r="AP677" s="691"/>
      <c r="AQ677" s="691"/>
      <c r="AR677" s="691"/>
      <c r="AS677" s="691"/>
      <c r="AT677" s="691"/>
      <c r="AU677" s="691"/>
      <c r="AV677" s="691"/>
      <c r="AW677" s="691"/>
      <c r="AX677" s="1193"/>
      <c r="AY677" s="768"/>
      <c r="AZ677" s="768"/>
      <c r="BA677" s="768"/>
      <c r="BB677" s="768"/>
      <c r="BC677" s="768"/>
      <c r="BD677" s="768"/>
      <c r="BE677" s="768"/>
      <c r="BF677" s="768"/>
      <c r="BG677" s="768"/>
    </row>
    <row r="678" spans="1:59" s="1191" customFormat="1" ht="115.05" customHeight="1" x14ac:dyDescent="0.25">
      <c r="A678" s="691">
        <v>792</v>
      </c>
      <c r="B678" s="691" t="s">
        <v>4789</v>
      </c>
      <c r="C678" s="1105"/>
      <c r="D678" s="825" t="s">
        <v>4810</v>
      </c>
      <c r="E678" s="1048" t="s">
        <v>4847</v>
      </c>
      <c r="F678" s="1105" t="s">
        <v>4848</v>
      </c>
      <c r="G678" s="1048" t="s">
        <v>4849</v>
      </c>
      <c r="H678" s="1105">
        <v>1999</v>
      </c>
      <c r="I678" s="1048" t="s">
        <v>4850</v>
      </c>
      <c r="J678" s="1183">
        <v>32264</v>
      </c>
      <c r="K678" s="1048" t="s">
        <v>4795</v>
      </c>
      <c r="L678" s="1192" t="s">
        <v>4796</v>
      </c>
      <c r="M678" s="691" t="s">
        <v>4797</v>
      </c>
      <c r="N678" s="691" t="s">
        <v>4851</v>
      </c>
      <c r="O678" s="691" t="s">
        <v>4852</v>
      </c>
      <c r="P678" s="691">
        <v>13306</v>
      </c>
      <c r="Q678" s="1077">
        <v>76.282868235294117</v>
      </c>
      <c r="R678" s="1077">
        <v>3.7957647058823532</v>
      </c>
      <c r="S678" s="1077">
        <v>5</v>
      </c>
      <c r="T678" s="1077">
        <v>70</v>
      </c>
      <c r="U678" s="1077">
        <v>78.795764705882348</v>
      </c>
      <c r="V678" s="1077">
        <v>50</v>
      </c>
      <c r="W678" s="1077">
        <v>100</v>
      </c>
      <c r="X678" s="98" t="s">
        <v>4800</v>
      </c>
      <c r="Y678" s="691">
        <v>6</v>
      </c>
      <c r="Z678" s="691">
        <v>1</v>
      </c>
      <c r="AA678" s="691">
        <v>5</v>
      </c>
      <c r="AB678" s="691">
        <v>16</v>
      </c>
      <c r="AC678" s="691"/>
      <c r="AD678" s="691">
        <v>61</v>
      </c>
      <c r="AE678" s="691">
        <v>5</v>
      </c>
      <c r="AF678" s="691">
        <v>35</v>
      </c>
      <c r="AG678" s="691" t="s">
        <v>4810</v>
      </c>
      <c r="AH678" s="691" t="s">
        <v>4853</v>
      </c>
      <c r="AI678" s="691">
        <v>20</v>
      </c>
      <c r="AJ678" s="691"/>
      <c r="AK678" s="691"/>
      <c r="AL678" s="691"/>
      <c r="AM678" s="691"/>
      <c r="AN678" s="691"/>
      <c r="AO678" s="691"/>
      <c r="AP678" s="691"/>
      <c r="AQ678" s="691"/>
      <c r="AR678" s="691"/>
      <c r="AS678" s="691" t="s">
        <v>4854</v>
      </c>
      <c r="AT678" s="691" t="s">
        <v>4855</v>
      </c>
      <c r="AU678" s="691">
        <v>10</v>
      </c>
      <c r="AV678" s="1195" t="s">
        <v>4856</v>
      </c>
      <c r="AW678" s="1195" t="s">
        <v>4855</v>
      </c>
      <c r="AX678" s="1196">
        <v>5</v>
      </c>
      <c r="AY678" s="768"/>
      <c r="AZ678" s="768"/>
      <c r="BA678" s="768"/>
      <c r="BB678" s="768"/>
      <c r="BC678" s="768"/>
      <c r="BD678" s="768"/>
      <c r="BE678" s="768"/>
      <c r="BF678" s="768"/>
      <c r="BG678" s="768"/>
    </row>
    <row r="679" spans="1:59" s="1191" customFormat="1" ht="178.5" customHeight="1" x14ac:dyDescent="0.25">
      <c r="A679" s="691">
        <v>792</v>
      </c>
      <c r="B679" s="691" t="s">
        <v>4789</v>
      </c>
      <c r="C679" s="1105"/>
      <c r="D679" s="825" t="s">
        <v>4801</v>
      </c>
      <c r="E679" s="1048" t="s">
        <v>4857</v>
      </c>
      <c r="F679" s="1105">
        <v>5674</v>
      </c>
      <c r="G679" s="1048" t="s">
        <v>4858</v>
      </c>
      <c r="H679" s="1105">
        <v>2014</v>
      </c>
      <c r="I679" s="1048" t="s">
        <v>4859</v>
      </c>
      <c r="J679" s="1183">
        <v>32148</v>
      </c>
      <c r="K679" s="1048" t="s">
        <v>4795</v>
      </c>
      <c r="L679" s="1192" t="s">
        <v>4805</v>
      </c>
      <c r="M679" s="691" t="s">
        <v>4806</v>
      </c>
      <c r="N679" s="691" t="s">
        <v>4860</v>
      </c>
      <c r="O679" s="691" t="s">
        <v>4861</v>
      </c>
      <c r="P679" s="691">
        <v>23352</v>
      </c>
      <c r="Q679" s="1077">
        <v>92.27505882352942</v>
      </c>
      <c r="R679" s="1077">
        <v>3.7821176470588238</v>
      </c>
      <c r="S679" s="1077">
        <v>20</v>
      </c>
      <c r="T679" s="1077">
        <v>70</v>
      </c>
      <c r="U679" s="1077">
        <v>93.782117647058826</v>
      </c>
      <c r="V679" s="1077">
        <v>90</v>
      </c>
      <c r="W679" s="1077">
        <v>100</v>
      </c>
      <c r="X679" s="98" t="s">
        <v>4800</v>
      </c>
      <c r="Y679" s="691">
        <v>4</v>
      </c>
      <c r="Z679" s="691">
        <v>5</v>
      </c>
      <c r="AA679" s="691">
        <v>5</v>
      </c>
      <c r="AB679" s="691">
        <v>39</v>
      </c>
      <c r="AC679" s="691"/>
      <c r="AD679" s="691">
        <v>61</v>
      </c>
      <c r="AE679" s="691">
        <v>5</v>
      </c>
      <c r="AF679" s="691"/>
      <c r="AG679" s="691" t="s">
        <v>4801</v>
      </c>
      <c r="AH679" s="691" t="s">
        <v>4862</v>
      </c>
      <c r="AI679" s="691">
        <v>15</v>
      </c>
      <c r="AJ679" s="691"/>
      <c r="AK679" s="691"/>
      <c r="AL679" s="691"/>
      <c r="AM679" s="691"/>
      <c r="AN679" s="691"/>
      <c r="AO679" s="691"/>
      <c r="AP679" s="691"/>
      <c r="AQ679" s="691"/>
      <c r="AR679" s="691"/>
      <c r="AS679" s="691" t="s">
        <v>4863</v>
      </c>
      <c r="AT679" s="691" t="s">
        <v>4862</v>
      </c>
      <c r="AU679" s="691">
        <v>55</v>
      </c>
      <c r="AV679" s="691" t="s">
        <v>4856</v>
      </c>
      <c r="AW679" s="691" t="s">
        <v>4855</v>
      </c>
      <c r="AX679" s="1193"/>
      <c r="AY679" s="768"/>
      <c r="AZ679" s="768"/>
      <c r="BA679" s="768"/>
      <c r="BB679" s="768"/>
      <c r="BC679" s="768"/>
      <c r="BD679" s="768"/>
      <c r="BE679" s="768"/>
      <c r="BF679" s="768"/>
      <c r="BG679" s="768"/>
    </row>
    <row r="680" spans="1:59" s="1191" customFormat="1" ht="115.05" customHeight="1" x14ac:dyDescent="0.25">
      <c r="A680" s="691">
        <v>792</v>
      </c>
      <c r="B680" s="691" t="s">
        <v>4789</v>
      </c>
      <c r="C680" s="1105"/>
      <c r="D680" s="825" t="s">
        <v>4810</v>
      </c>
      <c r="E680" s="1048" t="s">
        <v>4847</v>
      </c>
      <c r="F680" s="1105" t="s">
        <v>4848</v>
      </c>
      <c r="G680" s="1048" t="s">
        <v>4864</v>
      </c>
      <c r="H680" s="1105">
        <v>1996</v>
      </c>
      <c r="I680" s="1048" t="s">
        <v>4865</v>
      </c>
      <c r="J680" s="1183">
        <v>36052</v>
      </c>
      <c r="K680" s="1048" t="s">
        <v>4795</v>
      </c>
      <c r="L680" s="1192" t="s">
        <v>4796</v>
      </c>
      <c r="M680" s="691" t="s">
        <v>4797</v>
      </c>
      <c r="N680" s="691" t="s">
        <v>4866</v>
      </c>
      <c r="O680" s="691" t="s">
        <v>4867</v>
      </c>
      <c r="P680" s="691">
        <v>11041</v>
      </c>
      <c r="Q680" s="1077">
        <v>90</v>
      </c>
      <c r="R680" s="1077">
        <v>4.2414117647058829</v>
      </c>
      <c r="S680" s="1077">
        <v>20</v>
      </c>
      <c r="T680" s="1077">
        <v>70</v>
      </c>
      <c r="U680" s="1077">
        <v>94.241411764705887</v>
      </c>
      <c r="V680" s="1077">
        <v>15</v>
      </c>
      <c r="W680" s="1077">
        <v>100</v>
      </c>
      <c r="X680" s="98" t="s">
        <v>4800</v>
      </c>
      <c r="Y680" s="691">
        <v>6</v>
      </c>
      <c r="Z680" s="691">
        <v>4</v>
      </c>
      <c r="AA680" s="691">
        <v>7</v>
      </c>
      <c r="AB680" s="691">
        <v>16</v>
      </c>
      <c r="AC680" s="691"/>
      <c r="AD680" s="691">
        <v>61</v>
      </c>
      <c r="AE680" s="691">
        <v>5</v>
      </c>
      <c r="AF680" s="691">
        <v>20</v>
      </c>
      <c r="AG680" s="691" t="s">
        <v>4810</v>
      </c>
      <c r="AH680" s="691" t="s">
        <v>4853</v>
      </c>
      <c r="AI680" s="691">
        <v>20</v>
      </c>
      <c r="AJ680" s="691"/>
      <c r="AK680" s="691"/>
      <c r="AL680" s="691"/>
      <c r="AM680" s="691"/>
      <c r="AN680" s="691"/>
      <c r="AO680" s="691"/>
      <c r="AP680" s="691"/>
      <c r="AQ680" s="691"/>
      <c r="AR680" s="691"/>
      <c r="AS680" s="691"/>
      <c r="AT680" s="691"/>
      <c r="AU680" s="691"/>
      <c r="AV680" s="691"/>
      <c r="AW680" s="691"/>
      <c r="AX680" s="1193"/>
      <c r="AY680" s="768"/>
      <c r="AZ680" s="768"/>
      <c r="BA680" s="768"/>
      <c r="BB680" s="768"/>
      <c r="BC680" s="768"/>
      <c r="BD680" s="768"/>
      <c r="BE680" s="768"/>
      <c r="BF680" s="768"/>
      <c r="BG680" s="768"/>
    </row>
    <row r="681" spans="1:59" s="1191" customFormat="1" ht="165.75" customHeight="1" x14ac:dyDescent="0.25">
      <c r="A681" s="691">
        <v>792</v>
      </c>
      <c r="B681" s="691" t="s">
        <v>4789</v>
      </c>
      <c r="C681" s="1105"/>
      <c r="D681" s="825" t="s">
        <v>4825</v>
      </c>
      <c r="E681" s="1048" t="s">
        <v>4826</v>
      </c>
      <c r="F681" s="1105">
        <v>10924</v>
      </c>
      <c r="G681" s="1048" t="s">
        <v>4868</v>
      </c>
      <c r="H681" s="1105">
        <v>2014</v>
      </c>
      <c r="I681" s="1048" t="s">
        <v>4869</v>
      </c>
      <c r="J681" s="1183">
        <v>68222</v>
      </c>
      <c r="K681" s="1048" t="s">
        <v>4795</v>
      </c>
      <c r="L681" s="1192" t="s">
        <v>4829</v>
      </c>
      <c r="M681" s="691" t="s">
        <v>4830</v>
      </c>
      <c r="N681" s="691" t="s">
        <v>4870</v>
      </c>
      <c r="O681" s="691" t="s">
        <v>4871</v>
      </c>
      <c r="P681" s="691">
        <v>22977</v>
      </c>
      <c r="Q681" s="1077">
        <v>90</v>
      </c>
      <c r="R681" s="1077">
        <v>8.0261176470588236</v>
      </c>
      <c r="S681" s="1077">
        <v>20</v>
      </c>
      <c r="T681" s="1077">
        <v>70</v>
      </c>
      <c r="U681" s="1077">
        <v>98.026117647058825</v>
      </c>
      <c r="V681" s="1077">
        <v>10</v>
      </c>
      <c r="W681" s="1077">
        <v>100</v>
      </c>
      <c r="X681" s="98" t="s">
        <v>4800</v>
      </c>
      <c r="Y681" s="691">
        <v>4</v>
      </c>
      <c r="Z681" s="691">
        <v>3</v>
      </c>
      <c r="AA681" s="691">
        <v>4</v>
      </c>
      <c r="AB681" s="691">
        <v>40</v>
      </c>
      <c r="AC681" s="691"/>
      <c r="AD681" s="691">
        <v>61</v>
      </c>
      <c r="AE681" s="691">
        <v>5</v>
      </c>
      <c r="AF681" s="691"/>
      <c r="AG681" s="691"/>
      <c r="AH681" s="691"/>
      <c r="AI681" s="691"/>
      <c r="AJ681" s="691"/>
      <c r="AK681" s="691"/>
      <c r="AL681" s="691"/>
      <c r="AM681" s="691"/>
      <c r="AN681" s="691"/>
      <c r="AO681" s="691"/>
      <c r="AP681" s="691"/>
      <c r="AQ681" s="691"/>
      <c r="AR681" s="691"/>
      <c r="AS681" s="691"/>
      <c r="AT681" s="691"/>
      <c r="AU681" s="691"/>
      <c r="AV681" s="691"/>
      <c r="AW681" s="691"/>
      <c r="AX681" s="1193"/>
      <c r="AY681" s="768"/>
      <c r="AZ681" s="768"/>
      <c r="BA681" s="768"/>
      <c r="BB681" s="768"/>
      <c r="BC681" s="768"/>
      <c r="BD681" s="768"/>
      <c r="BE681" s="768"/>
      <c r="BF681" s="768"/>
      <c r="BG681" s="768"/>
    </row>
    <row r="682" spans="1:59" s="1191" customFormat="1" ht="114.75" customHeight="1" x14ac:dyDescent="0.25">
      <c r="A682" s="691">
        <v>792</v>
      </c>
      <c r="B682" s="691" t="s">
        <v>4789</v>
      </c>
      <c r="C682" s="1105"/>
      <c r="D682" s="825" t="s">
        <v>4825</v>
      </c>
      <c r="E682" s="1048" t="s">
        <v>4872</v>
      </c>
      <c r="F682" s="1197">
        <v>30040</v>
      </c>
      <c r="G682" s="1048" t="s">
        <v>4873</v>
      </c>
      <c r="H682" s="1105">
        <v>2005</v>
      </c>
      <c r="I682" s="1048" t="s">
        <v>4874</v>
      </c>
      <c r="J682" s="1183">
        <v>81700</v>
      </c>
      <c r="K682" s="1048" t="s">
        <v>4795</v>
      </c>
      <c r="L682" s="1192" t="s">
        <v>4796</v>
      </c>
      <c r="M682" s="691" t="s">
        <v>4797</v>
      </c>
      <c r="N682" s="691" t="s">
        <v>4875</v>
      </c>
      <c r="O682" s="691" t="s">
        <v>4876</v>
      </c>
      <c r="P682" s="691">
        <v>18249</v>
      </c>
      <c r="Q682" s="1077">
        <v>95.168569411764707</v>
      </c>
      <c r="R682" s="1077">
        <v>9.6117647058823525</v>
      </c>
      <c r="S682" s="1077">
        <v>20</v>
      </c>
      <c r="T682" s="1077">
        <v>70</v>
      </c>
      <c r="U682" s="1077">
        <v>99.611764705882351</v>
      </c>
      <c r="V682" s="1077">
        <v>5</v>
      </c>
      <c r="W682" s="1077">
        <v>100</v>
      </c>
      <c r="X682" s="98" t="s">
        <v>4800</v>
      </c>
      <c r="Y682" s="691">
        <v>3</v>
      </c>
      <c r="Z682" s="691">
        <v>10</v>
      </c>
      <c r="AA682" s="691">
        <v>3</v>
      </c>
      <c r="AB682" s="691">
        <v>16</v>
      </c>
      <c r="AC682" s="691">
        <v>215</v>
      </c>
      <c r="AD682" s="691">
        <v>61</v>
      </c>
      <c r="AE682" s="691">
        <v>5</v>
      </c>
      <c r="AF682" s="691"/>
      <c r="AG682" s="691"/>
      <c r="AH682" s="691"/>
      <c r="AI682" s="691"/>
      <c r="AJ682" s="691"/>
      <c r="AK682" s="691"/>
      <c r="AL682" s="691"/>
      <c r="AM682" s="691"/>
      <c r="AN682" s="691"/>
      <c r="AO682" s="691"/>
      <c r="AP682" s="691"/>
      <c r="AQ682" s="691"/>
      <c r="AR682" s="691"/>
      <c r="AS682" s="691"/>
      <c r="AT682" s="691"/>
      <c r="AU682" s="691"/>
      <c r="AV682" s="691"/>
      <c r="AW682" s="691"/>
      <c r="AX682" s="1193"/>
      <c r="AY682" s="768"/>
      <c r="AZ682" s="768"/>
      <c r="BA682" s="768"/>
      <c r="BB682" s="768"/>
      <c r="BC682" s="768"/>
      <c r="BD682" s="768"/>
      <c r="BE682" s="768"/>
      <c r="BF682" s="768"/>
      <c r="BG682" s="768"/>
    </row>
    <row r="683" spans="1:59" s="1191" customFormat="1" ht="178.5" customHeight="1" x14ac:dyDescent="0.25">
      <c r="A683" s="691">
        <v>792</v>
      </c>
      <c r="B683" s="691" t="s">
        <v>4789</v>
      </c>
      <c r="C683" s="1105"/>
      <c r="D683" s="825" t="s">
        <v>4801</v>
      </c>
      <c r="E683" s="1048" t="s">
        <v>4877</v>
      </c>
      <c r="F683" s="1105">
        <v>15392</v>
      </c>
      <c r="G683" s="1048" t="s">
        <v>4878</v>
      </c>
      <c r="H683" s="1105">
        <v>2013</v>
      </c>
      <c r="I683" s="1048" t="s">
        <v>4879</v>
      </c>
      <c r="J683" s="1183">
        <v>71129</v>
      </c>
      <c r="K683" s="1048" t="s">
        <v>4795</v>
      </c>
      <c r="L683" s="1192" t="s">
        <v>4805</v>
      </c>
      <c r="M683" s="691" t="s">
        <v>4806</v>
      </c>
      <c r="N683" s="691" t="s">
        <v>4880</v>
      </c>
      <c r="O683" s="691" t="s">
        <v>4881</v>
      </c>
      <c r="P683" s="691">
        <v>22877</v>
      </c>
      <c r="Q683" s="1077">
        <v>92.419549411764706</v>
      </c>
      <c r="R683" s="1077">
        <v>8.3681176470588241</v>
      </c>
      <c r="S683" s="1077">
        <v>20</v>
      </c>
      <c r="T683" s="1077">
        <v>70</v>
      </c>
      <c r="U683" s="1077">
        <v>98.368117647058824</v>
      </c>
      <c r="V683" s="1077">
        <v>80</v>
      </c>
      <c r="W683" s="1077">
        <v>100</v>
      </c>
      <c r="X683" s="98" t="s">
        <v>4800</v>
      </c>
      <c r="Y683" s="691">
        <v>4</v>
      </c>
      <c r="Z683" s="691">
        <v>5</v>
      </c>
      <c r="AA683" s="691">
        <v>5</v>
      </c>
      <c r="AB683" s="691">
        <v>39</v>
      </c>
      <c r="AC683" s="691"/>
      <c r="AD683" s="691">
        <v>61</v>
      </c>
      <c r="AE683" s="691">
        <v>5</v>
      </c>
      <c r="AF683" s="1147">
        <v>80</v>
      </c>
      <c r="AG683" s="1147" t="s">
        <v>4801</v>
      </c>
      <c r="AH683" s="1147" t="s">
        <v>4862</v>
      </c>
      <c r="AI683" s="1147">
        <v>10</v>
      </c>
      <c r="AJ683" s="691"/>
      <c r="AK683" s="691"/>
      <c r="AL683" s="691"/>
      <c r="AM683" s="691"/>
      <c r="AN683" s="691"/>
      <c r="AO683" s="691"/>
      <c r="AP683" s="691"/>
      <c r="AQ683" s="691"/>
      <c r="AR683" s="691"/>
      <c r="AS683" s="1195" t="s">
        <v>4863</v>
      </c>
      <c r="AT683" s="1195" t="s">
        <v>4862</v>
      </c>
      <c r="AU683" s="1195">
        <v>65</v>
      </c>
      <c r="AV683" s="1195" t="s">
        <v>4856</v>
      </c>
      <c r="AW683" s="1195" t="s">
        <v>4855</v>
      </c>
      <c r="AX683" s="1196">
        <v>5</v>
      </c>
      <c r="AY683" s="768"/>
      <c r="AZ683" s="768"/>
      <c r="BA683" s="768"/>
      <c r="BB683" s="768"/>
      <c r="BC683" s="768"/>
      <c r="BD683" s="768"/>
      <c r="BE683" s="768"/>
      <c r="BF683" s="768"/>
      <c r="BG683" s="768"/>
    </row>
    <row r="684" spans="1:59" s="1191" customFormat="1" ht="114.75" customHeight="1" x14ac:dyDescent="0.25">
      <c r="A684" s="691">
        <v>792</v>
      </c>
      <c r="B684" s="691" t="s">
        <v>4789</v>
      </c>
      <c r="C684" s="1105"/>
      <c r="D684" s="825" t="s">
        <v>4790</v>
      </c>
      <c r="E684" s="1048" t="s">
        <v>4791</v>
      </c>
      <c r="F684" s="1105" t="s">
        <v>4792</v>
      </c>
      <c r="G684" s="1048" t="s">
        <v>4882</v>
      </c>
      <c r="H684" s="1105">
        <v>2014</v>
      </c>
      <c r="I684" s="1048" t="s">
        <v>4883</v>
      </c>
      <c r="J684" s="1183">
        <v>67100</v>
      </c>
      <c r="K684" s="1048" t="s">
        <v>4795</v>
      </c>
      <c r="L684" s="1198" t="s">
        <v>4796</v>
      </c>
      <c r="M684" s="691" t="s">
        <v>4797</v>
      </c>
      <c r="N684" s="691" t="s">
        <v>4884</v>
      </c>
      <c r="O684" s="691" t="s">
        <v>4885</v>
      </c>
      <c r="P684" s="691">
        <v>23354</v>
      </c>
      <c r="Q684" s="1077">
        <v>102</v>
      </c>
      <c r="R684" s="1077">
        <v>7.8941176470588239</v>
      </c>
      <c r="S684" s="1077">
        <v>32</v>
      </c>
      <c r="T684" s="1077">
        <v>70</v>
      </c>
      <c r="U684" s="1077">
        <v>109.89411764705882</v>
      </c>
      <c r="V684" s="1077">
        <v>92</v>
      </c>
      <c r="W684" s="1077">
        <v>100</v>
      </c>
      <c r="X684" s="98" t="s">
        <v>4800</v>
      </c>
      <c r="Y684" s="691">
        <v>6</v>
      </c>
      <c r="Z684" s="691">
        <v>2</v>
      </c>
      <c r="AA684" s="691">
        <v>1</v>
      </c>
      <c r="AB684" s="691">
        <v>16</v>
      </c>
      <c r="AC684" s="691"/>
      <c r="AD684" s="691">
        <v>50</v>
      </c>
      <c r="AE684" s="691">
        <v>5</v>
      </c>
      <c r="AF684" s="691"/>
      <c r="AG684" s="691"/>
      <c r="AH684" s="691"/>
      <c r="AI684" s="691"/>
      <c r="AJ684" s="691"/>
      <c r="AK684" s="691"/>
      <c r="AL684" s="691"/>
      <c r="AM684" s="691"/>
      <c r="AN684" s="691"/>
      <c r="AO684" s="691"/>
      <c r="AP684" s="691"/>
      <c r="AQ684" s="691"/>
      <c r="AR684" s="691"/>
      <c r="AS684" s="691"/>
      <c r="AT684" s="691"/>
      <c r="AU684" s="691"/>
      <c r="AV684" s="691"/>
      <c r="AW684" s="691"/>
      <c r="AX684" s="1193"/>
      <c r="AY684" s="768"/>
      <c r="AZ684" s="768"/>
      <c r="BA684" s="768"/>
      <c r="BB684" s="768"/>
      <c r="BC684" s="768"/>
      <c r="BD684" s="768"/>
      <c r="BE684" s="768"/>
      <c r="BF684" s="768"/>
      <c r="BG684" s="768"/>
    </row>
    <row r="685" spans="1:59" s="1191" customFormat="1" ht="115.05" customHeight="1" x14ac:dyDescent="0.25">
      <c r="A685" s="691">
        <v>792</v>
      </c>
      <c r="B685" s="691" t="s">
        <v>4789</v>
      </c>
      <c r="C685" s="1105"/>
      <c r="D685" s="825" t="s">
        <v>4810</v>
      </c>
      <c r="E685" s="1048" t="s">
        <v>4847</v>
      </c>
      <c r="F685" s="1105" t="s">
        <v>4848</v>
      </c>
      <c r="G685" s="1048" t="s">
        <v>4886</v>
      </c>
      <c r="H685" s="1105">
        <v>2006</v>
      </c>
      <c r="I685" s="1048" t="s">
        <v>4887</v>
      </c>
      <c r="J685" s="1183">
        <v>63419</v>
      </c>
      <c r="K685" s="1048" t="s">
        <v>4795</v>
      </c>
      <c r="L685" s="1192" t="s">
        <v>4796</v>
      </c>
      <c r="M685" s="691" t="s">
        <v>4797</v>
      </c>
      <c r="N685" s="691" t="s">
        <v>4888</v>
      </c>
      <c r="O685" s="691" t="s">
        <v>4889</v>
      </c>
      <c r="P685" s="691">
        <v>17353</v>
      </c>
      <c r="Q685" s="1077">
        <v>79.825876470588241</v>
      </c>
      <c r="R685" s="1077">
        <v>7.4610588235294122</v>
      </c>
      <c r="S685" s="1077">
        <v>5</v>
      </c>
      <c r="T685" s="1077">
        <v>70</v>
      </c>
      <c r="U685" s="1077">
        <v>82.461058823529413</v>
      </c>
      <c r="V685" s="1077">
        <v>50</v>
      </c>
      <c r="W685" s="1077">
        <v>100</v>
      </c>
      <c r="X685" s="98" t="s">
        <v>4800</v>
      </c>
      <c r="Y685" s="691">
        <v>6</v>
      </c>
      <c r="Z685" s="691">
        <v>1</v>
      </c>
      <c r="AA685" s="691">
        <v>5</v>
      </c>
      <c r="AB685" s="691">
        <v>16</v>
      </c>
      <c r="AC685" s="691"/>
      <c r="AD685" s="691">
        <v>61</v>
      </c>
      <c r="AE685" s="691">
        <v>5</v>
      </c>
      <c r="AF685" s="691">
        <v>35</v>
      </c>
      <c r="AG685" s="691" t="s">
        <v>4810</v>
      </c>
      <c r="AH685" s="691" t="s">
        <v>4853</v>
      </c>
      <c r="AI685" s="691">
        <v>20</v>
      </c>
      <c r="AJ685" s="691"/>
      <c r="AK685" s="691"/>
      <c r="AL685" s="691"/>
      <c r="AM685" s="691"/>
      <c r="AN685" s="691"/>
      <c r="AO685" s="691"/>
      <c r="AP685" s="691"/>
      <c r="AQ685" s="691"/>
      <c r="AR685" s="691"/>
      <c r="AS685" s="691" t="s">
        <v>4854</v>
      </c>
      <c r="AT685" s="691" t="s">
        <v>4855</v>
      </c>
      <c r="AU685" s="691">
        <v>10</v>
      </c>
      <c r="AV685" s="691" t="s">
        <v>4856</v>
      </c>
      <c r="AW685" s="691" t="s">
        <v>4855</v>
      </c>
      <c r="AX685" s="1193">
        <v>5</v>
      </c>
      <c r="AY685" s="768"/>
      <c r="AZ685" s="768"/>
      <c r="BA685" s="768"/>
      <c r="BB685" s="768"/>
      <c r="BC685" s="768"/>
      <c r="BD685" s="768"/>
      <c r="BE685" s="768"/>
      <c r="BF685" s="768"/>
      <c r="BG685" s="768"/>
    </row>
    <row r="686" spans="1:59" s="1191" customFormat="1" ht="114.75" customHeight="1" x14ac:dyDescent="0.25">
      <c r="A686" s="691">
        <v>792</v>
      </c>
      <c r="B686" s="691" t="s">
        <v>4789</v>
      </c>
      <c r="C686" s="1105"/>
      <c r="D686" s="825" t="s">
        <v>4790</v>
      </c>
      <c r="E686" s="1048" t="s">
        <v>4890</v>
      </c>
      <c r="F686" s="1105" t="s">
        <v>4891</v>
      </c>
      <c r="G686" s="1048" t="s">
        <v>4892</v>
      </c>
      <c r="H686" s="1105">
        <v>2001</v>
      </c>
      <c r="I686" s="1048" t="s">
        <v>4893</v>
      </c>
      <c r="J686" s="1183">
        <v>104896</v>
      </c>
      <c r="K686" s="1048" t="s">
        <v>4795</v>
      </c>
      <c r="L686" s="1192" t="s">
        <v>4796</v>
      </c>
      <c r="M686" s="691" t="s">
        <v>4797</v>
      </c>
      <c r="N686" s="691" t="s">
        <v>4894</v>
      </c>
      <c r="O686" s="691" t="s">
        <v>4895</v>
      </c>
      <c r="P686" s="691">
        <v>14313</v>
      </c>
      <c r="Q686" s="1077">
        <v>101.52634823529412</v>
      </c>
      <c r="R686" s="1077">
        <v>12.340705882352941</v>
      </c>
      <c r="S686" s="1077">
        <v>28</v>
      </c>
      <c r="T686" s="1077">
        <v>70</v>
      </c>
      <c r="U686" s="1077">
        <v>110.34070588235295</v>
      </c>
      <c r="V686" s="1077">
        <v>76</v>
      </c>
      <c r="W686" s="1077">
        <v>100</v>
      </c>
      <c r="X686" s="98" t="s">
        <v>4800</v>
      </c>
      <c r="Y686" s="691">
        <v>6</v>
      </c>
      <c r="Z686" s="691">
        <v>2</v>
      </c>
      <c r="AA686" s="691">
        <v>1</v>
      </c>
      <c r="AB686" s="691">
        <v>16</v>
      </c>
      <c r="AC686" s="691"/>
      <c r="AD686" s="691">
        <v>61</v>
      </c>
      <c r="AE686" s="691">
        <v>5</v>
      </c>
      <c r="AF686" s="691"/>
      <c r="AG686" s="691"/>
      <c r="AH686" s="691"/>
      <c r="AI686" s="691"/>
      <c r="AJ686" s="691"/>
      <c r="AK686" s="691"/>
      <c r="AL686" s="691"/>
      <c r="AM686" s="691"/>
      <c r="AN686" s="691"/>
      <c r="AO686" s="691"/>
      <c r="AP686" s="691"/>
      <c r="AQ686" s="691"/>
      <c r="AR686" s="691"/>
      <c r="AS686" s="691"/>
      <c r="AT686" s="691"/>
      <c r="AU686" s="691"/>
      <c r="AV686" s="691"/>
      <c r="AW686" s="691"/>
      <c r="AX686" s="1193"/>
      <c r="AY686" s="768"/>
      <c r="AZ686" s="768"/>
      <c r="BA686" s="768"/>
      <c r="BB686" s="768"/>
      <c r="BC686" s="768"/>
      <c r="BD686" s="768"/>
      <c r="BE686" s="768"/>
      <c r="BF686" s="768"/>
      <c r="BG686" s="768"/>
    </row>
    <row r="687" spans="1:59" s="1191" customFormat="1" ht="153" customHeight="1" x14ac:dyDescent="0.25">
      <c r="A687" s="691">
        <v>792</v>
      </c>
      <c r="B687" s="691" t="s">
        <v>4789</v>
      </c>
      <c r="C687" s="1105"/>
      <c r="D687" s="825" t="s">
        <v>4790</v>
      </c>
      <c r="E687" s="1048" t="s">
        <v>4896</v>
      </c>
      <c r="F687" s="1105" t="s">
        <v>4897</v>
      </c>
      <c r="G687" s="1048" t="s">
        <v>4898</v>
      </c>
      <c r="H687" s="1105">
        <v>2005</v>
      </c>
      <c r="I687" s="1048" t="s">
        <v>4899</v>
      </c>
      <c r="J687" s="1183">
        <v>83304</v>
      </c>
      <c r="K687" s="1048" t="s">
        <v>4795</v>
      </c>
      <c r="L687" s="1192" t="s">
        <v>4796</v>
      </c>
      <c r="M687" s="691" t="s">
        <v>4797</v>
      </c>
      <c r="N687" s="691" t="s">
        <v>4900</v>
      </c>
      <c r="O687" s="691" t="s">
        <v>4901</v>
      </c>
      <c r="P687" s="691">
        <v>18363</v>
      </c>
      <c r="Q687" s="1077">
        <v>95</v>
      </c>
      <c r="R687" s="1077">
        <v>9.800470588235294</v>
      </c>
      <c r="S687" s="1077">
        <v>25</v>
      </c>
      <c r="T687" s="1077">
        <v>70</v>
      </c>
      <c r="U687" s="1077">
        <v>104.8004705882353</v>
      </c>
      <c r="V687" s="1077">
        <v>83</v>
      </c>
      <c r="W687" s="1077">
        <v>100</v>
      </c>
      <c r="X687" s="98" t="s">
        <v>4800</v>
      </c>
      <c r="Y687" s="691">
        <v>3</v>
      </c>
      <c r="Z687" s="691">
        <v>4</v>
      </c>
      <c r="AA687" s="691">
        <v>4</v>
      </c>
      <c r="AB687" s="691">
        <v>16</v>
      </c>
      <c r="AC687" s="691"/>
      <c r="AD687" s="691">
        <v>50</v>
      </c>
      <c r="AE687" s="691">
        <v>5</v>
      </c>
      <c r="AF687" s="691"/>
      <c r="AG687" s="691"/>
      <c r="AH687" s="691"/>
      <c r="AI687" s="691"/>
      <c r="AJ687" s="691"/>
      <c r="AK687" s="691"/>
      <c r="AL687" s="691"/>
      <c r="AM687" s="691"/>
      <c r="AN687" s="691"/>
      <c r="AO687" s="691"/>
      <c r="AP687" s="691"/>
      <c r="AQ687" s="691"/>
      <c r="AR687" s="691"/>
      <c r="AS687" s="691"/>
      <c r="AT687" s="691"/>
      <c r="AU687" s="691"/>
      <c r="AV687" s="691"/>
      <c r="AW687" s="691"/>
      <c r="AX687" s="1193"/>
      <c r="AY687" s="768"/>
      <c r="AZ687" s="768"/>
      <c r="BA687" s="768"/>
      <c r="BB687" s="768"/>
      <c r="BC687" s="768"/>
      <c r="BD687" s="768"/>
      <c r="BE687" s="768"/>
      <c r="BF687" s="768"/>
      <c r="BG687" s="768"/>
    </row>
    <row r="688" spans="1:59" s="1191" customFormat="1" ht="127.5" customHeight="1" x14ac:dyDescent="0.25">
      <c r="A688" s="691">
        <v>792</v>
      </c>
      <c r="B688" s="691" t="s">
        <v>4789</v>
      </c>
      <c r="C688" s="1105"/>
      <c r="D688" s="825" t="s">
        <v>4825</v>
      </c>
      <c r="E688" s="1048" t="s">
        <v>4833</v>
      </c>
      <c r="F688" s="1105">
        <v>34230</v>
      </c>
      <c r="G688" s="1048" t="s">
        <v>4902</v>
      </c>
      <c r="H688" s="1105" t="s">
        <v>4903</v>
      </c>
      <c r="I688" s="1199" t="s">
        <v>4904</v>
      </c>
      <c r="J688" s="1200">
        <v>23814</v>
      </c>
      <c r="K688" s="1048" t="s">
        <v>4795</v>
      </c>
      <c r="L688" s="1192" t="s">
        <v>4905</v>
      </c>
      <c r="M688" s="691" t="s">
        <v>4906</v>
      </c>
      <c r="N688" s="691" t="s">
        <v>4907</v>
      </c>
      <c r="O688" s="691" t="s">
        <v>4908</v>
      </c>
      <c r="P688" s="691">
        <v>23761</v>
      </c>
      <c r="Q688" s="1077">
        <v>70.149999999999991</v>
      </c>
      <c r="R688" s="1077">
        <v>2.8016470588235296</v>
      </c>
      <c r="S688" s="1077">
        <v>0.15</v>
      </c>
      <c r="T688" s="1077">
        <v>70</v>
      </c>
      <c r="U688" s="1077">
        <v>72.951647058823525</v>
      </c>
      <c r="V688" s="1077">
        <v>50</v>
      </c>
      <c r="W688" s="1077">
        <v>94.57</v>
      </c>
      <c r="X688" s="98" t="s">
        <v>4800</v>
      </c>
      <c r="Y688" s="691">
        <v>2</v>
      </c>
      <c r="Z688" s="691">
        <v>1</v>
      </c>
      <c r="AA688" s="691">
        <v>4</v>
      </c>
      <c r="AB688" s="691">
        <v>52</v>
      </c>
      <c r="AC688" s="691"/>
      <c r="AD688" s="691">
        <v>35</v>
      </c>
      <c r="AE688" s="691">
        <v>5</v>
      </c>
      <c r="AF688" s="691">
        <v>0</v>
      </c>
      <c r="AG688" s="1191" t="s">
        <v>4825</v>
      </c>
      <c r="AH688" s="691" t="s">
        <v>4909</v>
      </c>
      <c r="AI688" s="691"/>
      <c r="AJ688" s="691"/>
      <c r="AK688" s="691"/>
      <c r="AL688" s="691"/>
      <c r="AM688" s="691"/>
      <c r="AN688" s="691"/>
      <c r="AO688" s="691"/>
      <c r="AP688" s="691"/>
      <c r="AQ688" s="691"/>
      <c r="AR688" s="691"/>
      <c r="AS688" s="691"/>
      <c r="AT688" s="691"/>
      <c r="AU688" s="691"/>
      <c r="AV688" s="691"/>
      <c r="AW688" s="691"/>
      <c r="AX688" s="1193"/>
      <c r="AY688" s="768"/>
      <c r="AZ688" s="768"/>
      <c r="BA688" s="768"/>
      <c r="BB688" s="768"/>
      <c r="BC688" s="768"/>
      <c r="BD688" s="768"/>
      <c r="BE688" s="768"/>
      <c r="BF688" s="768"/>
      <c r="BG688" s="768"/>
    </row>
    <row r="689" spans="1:59" s="1191" customFormat="1" ht="114.75" customHeight="1" x14ac:dyDescent="0.25">
      <c r="A689" s="691">
        <v>792</v>
      </c>
      <c r="B689" s="691" t="s">
        <v>4789</v>
      </c>
      <c r="C689" s="1105"/>
      <c r="D689" s="825" t="s">
        <v>4818</v>
      </c>
      <c r="E689" s="1048" t="s">
        <v>4910</v>
      </c>
      <c r="F689" s="1105">
        <v>19121</v>
      </c>
      <c r="G689" s="1048" t="s">
        <v>4911</v>
      </c>
      <c r="H689" s="1105">
        <v>2015</v>
      </c>
      <c r="I689" s="1048" t="s">
        <v>4912</v>
      </c>
      <c r="J689" s="1183">
        <v>23560</v>
      </c>
      <c r="K689" s="1048" t="s">
        <v>4795</v>
      </c>
      <c r="L689" s="1192" t="s">
        <v>4796</v>
      </c>
      <c r="M689" s="691" t="s">
        <v>4797</v>
      </c>
      <c r="N689" s="691" t="s">
        <v>4913</v>
      </c>
      <c r="O689" s="691" t="s">
        <v>4914</v>
      </c>
      <c r="P689" s="691">
        <v>23799</v>
      </c>
      <c r="Q689" s="1077">
        <v>90.000000000000014</v>
      </c>
      <c r="R689" s="1077">
        <v>2.7717647058823531</v>
      </c>
      <c r="S689" s="1077">
        <v>20</v>
      </c>
      <c r="T689" s="1077">
        <v>70</v>
      </c>
      <c r="U689" s="1077">
        <v>92.771764705882362</v>
      </c>
      <c r="V689" s="1077">
        <v>40</v>
      </c>
      <c r="W689" s="1077">
        <v>100</v>
      </c>
      <c r="X689" s="98" t="s">
        <v>4800</v>
      </c>
      <c r="Y689" s="691">
        <v>4</v>
      </c>
      <c r="Z689" s="691">
        <v>4</v>
      </c>
      <c r="AA689" s="691">
        <v>6</v>
      </c>
      <c r="AB689" s="691">
        <v>16</v>
      </c>
      <c r="AC689" s="691"/>
      <c r="AD689" s="691">
        <v>61</v>
      </c>
      <c r="AE689" s="691">
        <v>5</v>
      </c>
      <c r="AF689" s="691">
        <v>60</v>
      </c>
      <c r="AG689" s="691" t="s">
        <v>4818</v>
      </c>
      <c r="AH689" s="691" t="s">
        <v>4915</v>
      </c>
      <c r="AI689" s="691">
        <v>10</v>
      </c>
      <c r="AJ689" s="1049"/>
      <c r="AK689" s="691"/>
      <c r="AL689" s="691"/>
      <c r="AM689" s="1194" t="s">
        <v>4816</v>
      </c>
      <c r="AN689" s="691" t="s">
        <v>4817</v>
      </c>
      <c r="AO689" s="691">
        <v>40</v>
      </c>
      <c r="AP689" s="691"/>
      <c r="AQ689" s="691"/>
      <c r="AR689" s="691"/>
      <c r="AS689" s="691"/>
      <c r="AT689" s="691"/>
      <c r="AU689" s="691"/>
      <c r="AV689" s="691"/>
      <c r="AW689" s="691"/>
      <c r="AX689" s="1193"/>
      <c r="AY689" s="768"/>
      <c r="AZ689" s="768"/>
      <c r="BA689" s="768"/>
      <c r="BB689" s="768"/>
      <c r="BC689" s="768"/>
      <c r="BD689" s="768"/>
      <c r="BE689" s="768"/>
      <c r="BF689" s="768"/>
      <c r="BG689" s="768"/>
    </row>
    <row r="690" spans="1:59" s="1191" customFormat="1" ht="127.5" customHeight="1" x14ac:dyDescent="0.25">
      <c r="A690" s="1201">
        <v>792</v>
      </c>
      <c r="B690" s="691" t="s">
        <v>4789</v>
      </c>
      <c r="C690" s="1105"/>
      <c r="D690" s="825" t="s">
        <v>4790</v>
      </c>
      <c r="E690" s="1105" t="s">
        <v>4916</v>
      </c>
      <c r="F690" s="1105">
        <v>11409</v>
      </c>
      <c r="G690" s="1048" t="s">
        <v>4917</v>
      </c>
      <c r="H690" s="1105" t="s">
        <v>4918</v>
      </c>
      <c r="I690" s="1105" t="s">
        <v>4917</v>
      </c>
      <c r="J690" s="1200">
        <v>32863</v>
      </c>
      <c r="K690" s="1048" t="s">
        <v>4795</v>
      </c>
      <c r="L690" s="1192" t="s">
        <v>4919</v>
      </c>
      <c r="M690" s="691" t="s">
        <v>4920</v>
      </c>
      <c r="N690" s="691" t="s">
        <v>4921</v>
      </c>
      <c r="O690" s="691" t="s">
        <v>4922</v>
      </c>
      <c r="P690" s="691">
        <v>23766</v>
      </c>
      <c r="Q690" s="1077">
        <v>90</v>
      </c>
      <c r="R690" s="1077">
        <v>3.8662352941176472</v>
      </c>
      <c r="S690" s="1077">
        <v>20</v>
      </c>
      <c r="T690" s="1077">
        <v>70</v>
      </c>
      <c r="U690" s="1077">
        <v>93.866235294117644</v>
      </c>
      <c r="V690" s="1077">
        <v>15</v>
      </c>
      <c r="W690" s="1077">
        <v>100</v>
      </c>
      <c r="X690" s="98" t="s">
        <v>4800</v>
      </c>
      <c r="Y690" s="691"/>
      <c r="Z690" s="691"/>
      <c r="AA690" s="691"/>
      <c r="AB690" s="691">
        <v>16</v>
      </c>
      <c r="AC690" s="1202"/>
      <c r="AD690" s="691">
        <v>70</v>
      </c>
      <c r="AE690" s="691">
        <v>5</v>
      </c>
      <c r="AF690" s="1201"/>
      <c r="AG690" s="1201"/>
      <c r="AH690" s="1201"/>
      <c r="AI690" s="1201"/>
      <c r="AJ690" s="1201"/>
      <c r="AK690" s="1201"/>
      <c r="AL690" s="1201"/>
      <c r="AM690" s="1201"/>
      <c r="AN690" s="1201"/>
      <c r="AO690" s="1201"/>
      <c r="AP690" s="1201"/>
      <c r="AQ690" s="1201"/>
      <c r="AR690" s="1201"/>
      <c r="AS690" s="1201"/>
      <c r="AT690" s="1201"/>
      <c r="AU690" s="1201"/>
      <c r="AV690" s="1201"/>
      <c r="AW690" s="1201"/>
      <c r="AX690" s="1203"/>
      <c r="AY690" s="768"/>
      <c r="AZ690" s="768"/>
      <c r="BA690" s="768"/>
      <c r="BB690" s="768"/>
      <c r="BC690" s="768"/>
      <c r="BD690" s="768"/>
      <c r="BE690" s="768"/>
      <c r="BF690" s="768"/>
      <c r="BG690" s="768"/>
    </row>
    <row r="691" spans="1:59" s="1191" customFormat="1" ht="114.75" customHeight="1" x14ac:dyDescent="0.25">
      <c r="A691" s="1201">
        <v>792</v>
      </c>
      <c r="B691" s="691" t="s">
        <v>4789</v>
      </c>
      <c r="C691" s="1105"/>
      <c r="D691" s="825" t="s">
        <v>4818</v>
      </c>
      <c r="E691" s="1105" t="s">
        <v>4910</v>
      </c>
      <c r="F691" s="1105">
        <v>19192</v>
      </c>
      <c r="G691" s="1048" t="s">
        <v>4923</v>
      </c>
      <c r="H691" s="1105">
        <v>2016</v>
      </c>
      <c r="I691" s="1048" t="s">
        <v>4923</v>
      </c>
      <c r="J691" s="1200">
        <v>23181</v>
      </c>
      <c r="K691" s="1048" t="s">
        <v>4795</v>
      </c>
      <c r="L691" s="1192" t="s">
        <v>4796</v>
      </c>
      <c r="M691" s="691" t="s">
        <v>4797</v>
      </c>
      <c r="N691" s="691" t="s">
        <v>4913</v>
      </c>
      <c r="O691" s="691" t="s">
        <v>4914</v>
      </c>
      <c r="P691" s="691">
        <v>24068</v>
      </c>
      <c r="Q691" s="1077">
        <v>90.691814117647056</v>
      </c>
      <c r="R691" s="1077">
        <v>2.7271764705882351</v>
      </c>
      <c r="S691" s="1077">
        <v>20</v>
      </c>
      <c r="T691" s="1077">
        <v>70</v>
      </c>
      <c r="U691" s="1077">
        <v>92.727176470588233</v>
      </c>
      <c r="V691" s="1077">
        <v>30</v>
      </c>
      <c r="W691" s="1077">
        <v>81.67</v>
      </c>
      <c r="X691" s="98" t="s">
        <v>4800</v>
      </c>
      <c r="Y691" s="1202"/>
      <c r="Z691" s="1202"/>
      <c r="AA691" s="1202"/>
      <c r="AB691" s="1202">
        <v>16</v>
      </c>
      <c r="AC691" s="1202"/>
      <c r="AD691" s="691">
        <v>61</v>
      </c>
      <c r="AE691" s="691">
        <v>5</v>
      </c>
      <c r="AF691" s="1201">
        <v>50</v>
      </c>
      <c r="AG691" s="691" t="s">
        <v>4818</v>
      </c>
      <c r="AH691" s="1201" t="s">
        <v>4915</v>
      </c>
      <c r="AI691" s="1201">
        <v>20</v>
      </c>
      <c r="AJ691" s="1049"/>
      <c r="AK691" s="1201"/>
      <c r="AL691" s="1201"/>
      <c r="AM691" s="1201" t="s">
        <v>4816</v>
      </c>
      <c r="AN691" s="1201" t="s">
        <v>4924</v>
      </c>
      <c r="AO691" s="1201">
        <v>40</v>
      </c>
      <c r="AP691" s="1201"/>
      <c r="AQ691" s="1201"/>
      <c r="AR691" s="1201"/>
      <c r="AS691" s="1201"/>
      <c r="AT691" s="1201"/>
      <c r="AU691" s="1201"/>
      <c r="AV691" s="1201"/>
      <c r="AW691" s="1201"/>
      <c r="AX691" s="1203"/>
      <c r="AY691" s="768"/>
      <c r="AZ691" s="768"/>
      <c r="BA691" s="768"/>
      <c r="BB691" s="768"/>
      <c r="BC691" s="768"/>
      <c r="BD691" s="768"/>
      <c r="BE691" s="768"/>
      <c r="BF691" s="768"/>
      <c r="BG691" s="768"/>
    </row>
    <row r="692" spans="1:59" s="1191" customFormat="1" ht="114.75" customHeight="1" x14ac:dyDescent="0.25">
      <c r="A692" s="1201">
        <v>792</v>
      </c>
      <c r="B692" s="691" t="s">
        <v>4789</v>
      </c>
      <c r="C692" s="1105"/>
      <c r="D692" s="825" t="s">
        <v>4825</v>
      </c>
      <c r="E692" s="1105" t="s">
        <v>4925</v>
      </c>
      <c r="F692" s="1197">
        <v>30040</v>
      </c>
      <c r="G692" s="1048" t="s">
        <v>4926</v>
      </c>
      <c r="H692" s="1105" t="s">
        <v>4927</v>
      </c>
      <c r="I692" s="1048" t="s">
        <v>4928</v>
      </c>
      <c r="J692" s="1200">
        <v>23452</v>
      </c>
      <c r="K692" s="1048" t="s">
        <v>4795</v>
      </c>
      <c r="L692" s="1192" t="s">
        <v>4796</v>
      </c>
      <c r="M692" s="691" t="s">
        <v>4797</v>
      </c>
      <c r="N692" s="1202" t="s">
        <v>4929</v>
      </c>
      <c r="O692" s="1202" t="s">
        <v>4930</v>
      </c>
      <c r="P692" s="691">
        <v>17180</v>
      </c>
      <c r="Q692" s="1077">
        <v>78.724855294117646</v>
      </c>
      <c r="R692" s="1077">
        <v>2.7590588235294122</v>
      </c>
      <c r="S692" s="1077">
        <v>6</v>
      </c>
      <c r="T692" s="1077">
        <v>70</v>
      </c>
      <c r="U692" s="1077">
        <v>78.759058823529415</v>
      </c>
      <c r="V692" s="1077">
        <v>15</v>
      </c>
      <c r="W692" s="1077">
        <v>100</v>
      </c>
      <c r="X692" s="98" t="s">
        <v>4800</v>
      </c>
      <c r="Y692" s="1202"/>
      <c r="Z692" s="1202"/>
      <c r="AA692" s="1202"/>
      <c r="AB692" s="1202"/>
      <c r="AC692" s="1202"/>
      <c r="AD692" s="691">
        <v>61</v>
      </c>
      <c r="AE692" s="691">
        <v>5</v>
      </c>
      <c r="AF692" s="691"/>
      <c r="AG692" s="691"/>
      <c r="AH692" s="691"/>
      <c r="AI692" s="691"/>
      <c r="AJ692" s="691"/>
      <c r="AK692" s="691"/>
      <c r="AL692" s="691"/>
      <c r="AM692" s="691"/>
      <c r="AN692" s="691"/>
      <c r="AO692" s="691"/>
      <c r="AP692" s="691"/>
      <c r="AQ692" s="691"/>
      <c r="AR692" s="691"/>
      <c r="AS692" s="691"/>
      <c r="AT692" s="691"/>
      <c r="AU692" s="691"/>
      <c r="AV692" s="691"/>
      <c r="AW692" s="691"/>
      <c r="AX692" s="1193"/>
      <c r="AY692" s="768"/>
      <c r="AZ692" s="768"/>
      <c r="BA692" s="768"/>
      <c r="BB692" s="768"/>
      <c r="BC692" s="768"/>
      <c r="BD692" s="768"/>
      <c r="BE692" s="768"/>
      <c r="BF692" s="768"/>
      <c r="BG692" s="768"/>
    </row>
    <row r="693" spans="1:59" s="1191" customFormat="1" ht="114.75" customHeight="1" x14ac:dyDescent="0.25">
      <c r="A693" s="1201">
        <v>792</v>
      </c>
      <c r="B693" s="691" t="s">
        <v>4789</v>
      </c>
      <c r="C693" s="1105"/>
      <c r="D693" s="825" t="s">
        <v>4825</v>
      </c>
      <c r="E693" s="1105" t="s">
        <v>4931</v>
      </c>
      <c r="F693" s="1105">
        <v>29190</v>
      </c>
      <c r="G693" s="1048" t="s">
        <v>4932</v>
      </c>
      <c r="H693" s="1105" t="s">
        <v>4933</v>
      </c>
      <c r="I693" s="1048" t="s">
        <v>4934</v>
      </c>
      <c r="J693" s="1200">
        <v>58506</v>
      </c>
      <c r="K693" s="1048" t="s">
        <v>4795</v>
      </c>
      <c r="L693" s="1192" t="s">
        <v>4796</v>
      </c>
      <c r="M693" s="691" t="s">
        <v>4797</v>
      </c>
      <c r="N693" s="691" t="s">
        <v>4935</v>
      </c>
      <c r="O693" s="691" t="s">
        <v>4936</v>
      </c>
      <c r="P693" s="691">
        <v>20054</v>
      </c>
      <c r="Q693" s="1077">
        <v>77.176756470588231</v>
      </c>
      <c r="R693" s="1077">
        <v>6.8830588235294119</v>
      </c>
      <c r="S693" s="1077">
        <v>3.4415294117647059</v>
      </c>
      <c r="T693" s="1077">
        <v>70</v>
      </c>
      <c r="U693" s="1077">
        <v>80.324588235294115</v>
      </c>
      <c r="V693" s="1077">
        <v>50</v>
      </c>
      <c r="W693" s="1077">
        <v>92.38</v>
      </c>
      <c r="X693" s="98" t="s">
        <v>4800</v>
      </c>
      <c r="Y693" s="691">
        <v>6</v>
      </c>
      <c r="Z693" s="691">
        <v>4</v>
      </c>
      <c r="AA693" s="691">
        <v>1</v>
      </c>
      <c r="AB693" s="691">
        <v>16</v>
      </c>
      <c r="AC693" s="1202"/>
      <c r="AD693" s="691">
        <v>61</v>
      </c>
      <c r="AE693" s="691">
        <v>5</v>
      </c>
      <c r="AF693" s="691"/>
      <c r="AG693" s="691"/>
      <c r="AH693" s="691"/>
      <c r="AI693" s="691"/>
      <c r="AJ693" s="691"/>
      <c r="AK693" s="691"/>
      <c r="AL693" s="691"/>
      <c r="AM693" s="691"/>
      <c r="AN693" s="691"/>
      <c r="AO693" s="691"/>
      <c r="AP693" s="691"/>
      <c r="AQ693" s="691"/>
      <c r="AR693" s="691"/>
      <c r="AS693" s="691"/>
      <c r="AT693" s="691"/>
      <c r="AU693" s="691"/>
      <c r="AV693" s="691"/>
      <c r="AW693" s="691"/>
      <c r="AX693" s="1193"/>
      <c r="AY693" s="768"/>
      <c r="AZ693" s="768"/>
      <c r="BA693" s="768"/>
      <c r="BB693" s="768"/>
      <c r="BC693" s="768"/>
      <c r="BD693" s="768"/>
      <c r="BE693" s="768"/>
      <c r="BF693" s="768"/>
      <c r="BG693" s="768"/>
    </row>
    <row r="694" spans="1:59" s="1191" customFormat="1" ht="114.75" customHeight="1" x14ac:dyDescent="0.25">
      <c r="A694" s="1201">
        <v>792</v>
      </c>
      <c r="B694" s="691" t="s">
        <v>4789</v>
      </c>
      <c r="C694" s="1105"/>
      <c r="D694" s="825" t="s">
        <v>4818</v>
      </c>
      <c r="E694" s="1105" t="s">
        <v>4937</v>
      </c>
      <c r="F694" s="1105">
        <v>35925</v>
      </c>
      <c r="G694" s="1048" t="s">
        <v>4938</v>
      </c>
      <c r="H694" s="1105">
        <v>2018</v>
      </c>
      <c r="I694" s="1048" t="s">
        <v>4939</v>
      </c>
      <c r="J694" s="1200">
        <v>23857</v>
      </c>
      <c r="K694" s="1048" t="s">
        <v>779</v>
      </c>
      <c r="L694" s="1192" t="s">
        <v>4796</v>
      </c>
      <c r="M694" s="691" t="s">
        <v>4797</v>
      </c>
      <c r="N694" s="691" t="s">
        <v>4940</v>
      </c>
      <c r="O694" s="691" t="s">
        <v>4941</v>
      </c>
      <c r="P694" s="691">
        <v>25271</v>
      </c>
      <c r="Q694" s="1077">
        <v>72</v>
      </c>
      <c r="R694" s="1077">
        <v>2.8067058823529414</v>
      </c>
      <c r="S694" s="1077">
        <v>2</v>
      </c>
      <c r="T694" s="1077">
        <v>70</v>
      </c>
      <c r="U694" s="1077">
        <v>74.806705882352944</v>
      </c>
      <c r="V694" s="1077">
        <v>30</v>
      </c>
      <c r="W694" s="1077">
        <v>100</v>
      </c>
      <c r="X694" s="99" t="s">
        <v>4800</v>
      </c>
      <c r="Y694" s="691">
        <v>4</v>
      </c>
      <c r="Z694" s="691">
        <v>3</v>
      </c>
      <c r="AA694" s="691">
        <v>2</v>
      </c>
      <c r="AB694" s="691">
        <v>16</v>
      </c>
      <c r="AC694" s="1202">
        <v>217</v>
      </c>
      <c r="AD694" s="691">
        <v>50</v>
      </c>
      <c r="AE694" s="691">
        <v>5</v>
      </c>
      <c r="AF694" s="691">
        <v>100</v>
      </c>
      <c r="AG694" s="691" t="s">
        <v>4790</v>
      </c>
      <c r="AH694" s="691" t="s">
        <v>4942</v>
      </c>
      <c r="AI694" s="691">
        <v>40</v>
      </c>
      <c r="AJ694" s="691" t="s">
        <v>4790</v>
      </c>
      <c r="AK694" s="691" t="s">
        <v>4824</v>
      </c>
      <c r="AL694" s="691">
        <v>30</v>
      </c>
      <c r="AM694" s="691" t="s">
        <v>4818</v>
      </c>
      <c r="AN694" s="691" t="s">
        <v>4817</v>
      </c>
      <c r="AO694" s="691">
        <v>30</v>
      </c>
      <c r="AP694" s="691"/>
      <c r="AQ694" s="691"/>
      <c r="AR694" s="691"/>
      <c r="AS694" s="691"/>
      <c r="AT694" s="691"/>
      <c r="AU694" s="691"/>
      <c r="AV694" s="691"/>
      <c r="AW694" s="691"/>
      <c r="AX694" s="1193"/>
      <c r="AY694" s="768"/>
      <c r="AZ694" s="768"/>
      <c r="BA694" s="768"/>
      <c r="BB694" s="768"/>
      <c r="BC694" s="768"/>
      <c r="BD694" s="768"/>
      <c r="BE694" s="768"/>
      <c r="BF694" s="768"/>
      <c r="BG694" s="768"/>
    </row>
    <row r="695" spans="1:59" s="1191" customFormat="1" ht="114.75" customHeight="1" x14ac:dyDescent="0.25">
      <c r="A695" s="1201">
        <v>792</v>
      </c>
      <c r="B695" s="691" t="s">
        <v>4789</v>
      </c>
      <c r="C695" s="1105"/>
      <c r="D695" s="825" t="s">
        <v>4790</v>
      </c>
      <c r="E695" s="1105" t="s">
        <v>4811</v>
      </c>
      <c r="F695" s="1105">
        <v>37707</v>
      </c>
      <c r="G695" s="1048" t="s">
        <v>4943</v>
      </c>
      <c r="H695" s="1105">
        <v>2018</v>
      </c>
      <c r="I695" s="1048" t="s">
        <v>4944</v>
      </c>
      <c r="J695" s="1200">
        <v>126880</v>
      </c>
      <c r="K695" s="1048" t="s">
        <v>779</v>
      </c>
      <c r="L695" s="1192" t="s">
        <v>4796</v>
      </c>
      <c r="M695" s="691" t="s">
        <v>4797</v>
      </c>
      <c r="N695" s="691" t="s">
        <v>4945</v>
      </c>
      <c r="O695" s="691" t="s">
        <v>4946</v>
      </c>
      <c r="P695" s="691">
        <v>26252</v>
      </c>
      <c r="Q695" s="1077">
        <v>75.000000000000014</v>
      </c>
      <c r="R695" s="1077">
        <v>14.927058823529412</v>
      </c>
      <c r="S695" s="1077">
        <v>5</v>
      </c>
      <c r="T695" s="1077">
        <v>70</v>
      </c>
      <c r="U695" s="1077">
        <v>89.927058823529421</v>
      </c>
      <c r="V695" s="1077">
        <v>10</v>
      </c>
      <c r="W695" s="1077">
        <v>40</v>
      </c>
      <c r="X695" s="99" t="s">
        <v>4800</v>
      </c>
      <c r="Y695" s="691">
        <v>6</v>
      </c>
      <c r="Z695" s="691">
        <v>1</v>
      </c>
      <c r="AA695" s="691">
        <v>5</v>
      </c>
      <c r="AB695" s="691">
        <v>16</v>
      </c>
      <c r="AC695" s="1202">
        <v>217</v>
      </c>
      <c r="AD695" s="691">
        <v>61</v>
      </c>
      <c r="AE695" s="691">
        <v>5</v>
      </c>
      <c r="AF695" s="691">
        <v>100</v>
      </c>
      <c r="AG695" s="1194" t="s">
        <v>4816</v>
      </c>
      <c r="AH695" s="691" t="s">
        <v>4817</v>
      </c>
      <c r="AI695" s="691">
        <v>40</v>
      </c>
      <c r="AJ695" s="691" t="s">
        <v>4823</v>
      </c>
      <c r="AK695" s="691" t="s">
        <v>4824</v>
      </c>
      <c r="AL695" s="691">
        <v>50</v>
      </c>
      <c r="AM695" s="1194" t="s">
        <v>4818</v>
      </c>
      <c r="AN695" s="691" t="s">
        <v>4817</v>
      </c>
      <c r="AO695" s="691">
        <v>10</v>
      </c>
      <c r="AP695" s="691"/>
      <c r="AQ695" s="691"/>
      <c r="AR695" s="691"/>
      <c r="AS695" s="691"/>
      <c r="AT695" s="691"/>
      <c r="AU695" s="691"/>
      <c r="AV695" s="691"/>
      <c r="AW695" s="691"/>
      <c r="AX695" s="1193"/>
      <c r="AY695" s="768"/>
      <c r="AZ695" s="768"/>
      <c r="BA695" s="768"/>
      <c r="BB695" s="768"/>
      <c r="BC695" s="768"/>
      <c r="BD695" s="768"/>
      <c r="BE695" s="768"/>
      <c r="BF695" s="768"/>
      <c r="BG695" s="768"/>
    </row>
    <row r="696" spans="1:59" s="1191" customFormat="1" ht="114.75" customHeight="1" x14ac:dyDescent="0.25">
      <c r="A696" s="1201">
        <v>792</v>
      </c>
      <c r="B696" s="691" t="s">
        <v>4789</v>
      </c>
      <c r="C696" s="1105"/>
      <c r="D696" s="825" t="s">
        <v>4825</v>
      </c>
      <c r="E696" s="1105" t="s">
        <v>4947</v>
      </c>
      <c r="F696" s="1105" t="s">
        <v>4948</v>
      </c>
      <c r="G696" s="1048" t="s">
        <v>4949</v>
      </c>
      <c r="H696" s="1105" t="s">
        <v>4950</v>
      </c>
      <c r="I696" s="1048" t="s">
        <v>4951</v>
      </c>
      <c r="J696" s="1200">
        <v>28817</v>
      </c>
      <c r="K696" s="1048" t="s">
        <v>4795</v>
      </c>
      <c r="L696" s="1192" t="s">
        <v>4796</v>
      </c>
      <c r="M696" s="691" t="s">
        <v>4797</v>
      </c>
      <c r="N696" s="1202" t="s">
        <v>4952</v>
      </c>
      <c r="O696" s="1202" t="s">
        <v>4953</v>
      </c>
      <c r="P696" s="691">
        <v>20811</v>
      </c>
      <c r="Q696" s="1077">
        <v>74.429835294117652</v>
      </c>
      <c r="R696" s="1077">
        <v>3.3902352941176472</v>
      </c>
      <c r="S696" s="1077">
        <v>1.1499999999999999</v>
      </c>
      <c r="T696" s="1077">
        <v>70</v>
      </c>
      <c r="U696" s="1077">
        <v>74.54023529411765</v>
      </c>
      <c r="V696" s="1077">
        <v>15</v>
      </c>
      <c r="W696" s="1077">
        <v>100</v>
      </c>
      <c r="X696" s="98" t="s">
        <v>4800</v>
      </c>
      <c r="Y696" s="1202"/>
      <c r="Z696" s="1202"/>
      <c r="AA696" s="1202"/>
      <c r="AB696" s="1202"/>
      <c r="AC696" s="1202"/>
      <c r="AD696" s="691">
        <v>61</v>
      </c>
      <c r="AE696" s="691">
        <v>5</v>
      </c>
      <c r="AF696" s="691">
        <v>75</v>
      </c>
      <c r="AG696" s="691" t="s">
        <v>4801</v>
      </c>
      <c r="AH696" s="691" t="s">
        <v>4954</v>
      </c>
      <c r="AI696" s="691">
        <v>15</v>
      </c>
      <c r="AJ696" s="691"/>
      <c r="AK696" s="691"/>
      <c r="AL696" s="691"/>
      <c r="AM696" s="691"/>
      <c r="AN696" s="691"/>
      <c r="AO696" s="691"/>
      <c r="AP696" s="691"/>
      <c r="AQ696" s="691"/>
      <c r="AR696" s="691"/>
      <c r="AS696" s="691" t="s">
        <v>4955</v>
      </c>
      <c r="AT696" s="691" t="s">
        <v>4954</v>
      </c>
      <c r="AU696" s="691">
        <v>65</v>
      </c>
      <c r="AV696" s="691" t="s">
        <v>4856</v>
      </c>
      <c r="AW696" s="691" t="s">
        <v>4855</v>
      </c>
      <c r="AX696" s="1203">
        <v>5</v>
      </c>
      <c r="AY696" s="768"/>
      <c r="AZ696" s="768"/>
      <c r="BA696" s="768"/>
      <c r="BB696" s="768"/>
      <c r="BC696" s="768"/>
      <c r="BD696" s="768"/>
      <c r="BE696" s="768"/>
      <c r="BF696" s="768"/>
      <c r="BG696" s="768"/>
    </row>
    <row r="697" spans="1:59" s="1191" customFormat="1" ht="316.8" x14ac:dyDescent="0.25">
      <c r="A697" s="1201">
        <v>792</v>
      </c>
      <c r="B697" s="691" t="s">
        <v>4789</v>
      </c>
      <c r="C697" s="1105"/>
      <c r="D697" s="825" t="s">
        <v>4825</v>
      </c>
      <c r="E697" s="1105" t="s">
        <v>4872</v>
      </c>
      <c r="F697" s="1105">
        <v>30040</v>
      </c>
      <c r="G697" s="1048" t="s">
        <v>4956</v>
      </c>
      <c r="H697" s="1105">
        <v>2019</v>
      </c>
      <c r="I697" s="1048" t="s">
        <v>4957</v>
      </c>
      <c r="J697" s="1200">
        <v>89548</v>
      </c>
      <c r="K697" s="1048" t="s">
        <v>779</v>
      </c>
      <c r="L697" s="1192" t="s">
        <v>4796</v>
      </c>
      <c r="M697" s="691" t="s">
        <v>4797</v>
      </c>
      <c r="N697" s="1202" t="s">
        <v>4958</v>
      </c>
      <c r="O697" s="1202" t="s">
        <v>4959</v>
      </c>
      <c r="P697" s="1204">
        <v>26544</v>
      </c>
      <c r="Q697" s="1205">
        <v>92.107011764705874</v>
      </c>
      <c r="R697" s="1205">
        <v>10.535058823529413</v>
      </c>
      <c r="S697" s="1204">
        <v>20</v>
      </c>
      <c r="T697" s="1204">
        <v>70</v>
      </c>
      <c r="U697" s="1205">
        <v>100.53505882352941</v>
      </c>
      <c r="V697" s="1204">
        <v>5</v>
      </c>
      <c r="W697" s="1204">
        <v>28.33</v>
      </c>
      <c r="X697" s="1204" t="s">
        <v>4960</v>
      </c>
      <c r="Y697" s="1204">
        <v>3</v>
      </c>
      <c r="Z697" s="1204">
        <v>10</v>
      </c>
      <c r="AA697" s="1204">
        <v>6</v>
      </c>
      <c r="AB697" s="1204">
        <v>16</v>
      </c>
      <c r="AC697" s="1204"/>
      <c r="AD697" s="1204">
        <v>61</v>
      </c>
      <c r="AE697" s="1204">
        <v>5</v>
      </c>
      <c r="AF697" s="1204">
        <v>20</v>
      </c>
      <c r="AG697" s="1204" t="s">
        <v>4825</v>
      </c>
      <c r="AH697" s="1204" t="s">
        <v>4961</v>
      </c>
      <c r="AI697" s="1204">
        <v>20</v>
      </c>
      <c r="AJ697" s="1204"/>
      <c r="AK697" s="1204"/>
      <c r="AL697" s="1204"/>
      <c r="AM697" s="1204"/>
      <c r="AN697" s="1204"/>
      <c r="AO697" s="1204"/>
      <c r="AP697" s="1204"/>
      <c r="AQ697" s="1204"/>
      <c r="AR697" s="1204"/>
      <c r="AS697" s="1204"/>
      <c r="AT697" s="1204"/>
      <c r="AU697" s="1204"/>
      <c r="AV697" s="1204"/>
      <c r="AW697" s="1204"/>
      <c r="AX697" s="1206"/>
      <c r="AY697" s="768"/>
      <c r="AZ697" s="768"/>
      <c r="BA697" s="768"/>
      <c r="BB697" s="768"/>
      <c r="BC697" s="768"/>
      <c r="BD697" s="768"/>
      <c r="BE697" s="768"/>
      <c r="BF697" s="768"/>
      <c r="BG697" s="768"/>
    </row>
    <row r="698" spans="1:59" s="1191" customFormat="1" ht="396" x14ac:dyDescent="0.25">
      <c r="A698" s="1201">
        <v>792</v>
      </c>
      <c r="B698" s="691" t="s">
        <v>4789</v>
      </c>
      <c r="C698" s="1105"/>
      <c r="D698" s="825" t="s">
        <v>4825</v>
      </c>
      <c r="E698" s="1105" t="s">
        <v>4962</v>
      </c>
      <c r="F698" s="1105">
        <v>8245</v>
      </c>
      <c r="G698" s="1048" t="s">
        <v>4963</v>
      </c>
      <c r="H698" s="1105">
        <v>2020</v>
      </c>
      <c r="I698" s="1048" t="s">
        <v>4964</v>
      </c>
      <c r="J698" s="1200">
        <v>31263</v>
      </c>
      <c r="K698" s="1048" t="s">
        <v>771</v>
      </c>
      <c r="L698" s="1192" t="s">
        <v>4829</v>
      </c>
      <c r="M698" s="691" t="s">
        <v>4830</v>
      </c>
      <c r="N698" s="1202" t="s">
        <v>4965</v>
      </c>
      <c r="O698" s="1202" t="s">
        <v>4966</v>
      </c>
      <c r="P698" s="1204">
        <v>25616</v>
      </c>
      <c r="Q698" s="1204">
        <v>75</v>
      </c>
      <c r="R698" s="1205">
        <v>3.6780000000000004</v>
      </c>
      <c r="S698" s="1204">
        <v>5</v>
      </c>
      <c r="T698" s="1204">
        <v>70</v>
      </c>
      <c r="U698" s="1205">
        <v>78.680000000000007</v>
      </c>
      <c r="V698" s="1204">
        <v>10</v>
      </c>
      <c r="W698" s="1204">
        <v>11.67</v>
      </c>
      <c r="X698" s="1204" t="s">
        <v>4960</v>
      </c>
      <c r="Y698" s="1204">
        <v>6</v>
      </c>
      <c r="Z698" s="1204">
        <v>4</v>
      </c>
      <c r="AA698" s="1204">
        <v>3</v>
      </c>
      <c r="AB698" s="1204">
        <v>16</v>
      </c>
      <c r="AC698" s="1204">
        <v>187</v>
      </c>
      <c r="AD698" s="1204">
        <v>61</v>
      </c>
      <c r="AE698" s="1204">
        <v>5</v>
      </c>
      <c r="AF698" s="1170">
        <v>10</v>
      </c>
      <c r="AG698" s="1170" t="s">
        <v>4967</v>
      </c>
      <c r="AH698" s="1170" t="s">
        <v>4968</v>
      </c>
      <c r="AI698" s="1170">
        <v>10</v>
      </c>
      <c r="AJ698" s="1170"/>
      <c r="AK698" s="1170"/>
      <c r="AL698" s="1170"/>
      <c r="AM698" s="1170"/>
      <c r="AN698" s="1170"/>
      <c r="AO698" s="1170"/>
      <c r="AP698" s="1170"/>
      <c r="AQ698" s="1170"/>
      <c r="AR698" s="1170"/>
      <c r="AS698" s="1170"/>
      <c r="AT698" s="1170"/>
      <c r="AU698" s="1170"/>
      <c r="AV698" s="1170"/>
      <c r="AW698" s="1170"/>
      <c r="AX698" s="1207"/>
      <c r="AY698" s="768"/>
      <c r="AZ698" s="768"/>
      <c r="BA698" s="768"/>
      <c r="BB698" s="768"/>
      <c r="BC698" s="768"/>
      <c r="BD698" s="768"/>
      <c r="BE698" s="768"/>
      <c r="BF698" s="768"/>
      <c r="BG698" s="768"/>
    </row>
    <row r="699" spans="1:59" s="664" customFormat="1" ht="237.6" x14ac:dyDescent="0.25">
      <c r="A699" s="858">
        <v>794</v>
      </c>
      <c r="B699" s="858" t="s">
        <v>4969</v>
      </c>
      <c r="C699" s="858"/>
      <c r="D699" s="858"/>
      <c r="E699" s="858" t="s">
        <v>4970</v>
      </c>
      <c r="F699" s="858">
        <v>26217</v>
      </c>
      <c r="G699" s="858" t="s">
        <v>4971</v>
      </c>
      <c r="H699" s="858">
        <v>2019</v>
      </c>
      <c r="I699" s="858" t="s">
        <v>4972</v>
      </c>
      <c r="J699" s="1208">
        <v>14906</v>
      </c>
      <c r="K699" s="858" t="s">
        <v>779</v>
      </c>
      <c r="L699" s="791" t="s">
        <v>4973</v>
      </c>
      <c r="M699" s="791" t="s">
        <v>4974</v>
      </c>
      <c r="N699" s="791" t="s">
        <v>4975</v>
      </c>
      <c r="O699" s="791" t="s">
        <v>4976</v>
      </c>
      <c r="P699" s="858" t="s">
        <v>4977</v>
      </c>
      <c r="Q699" s="858">
        <v>47</v>
      </c>
      <c r="R699" s="858">
        <v>0.03</v>
      </c>
      <c r="S699" s="858">
        <v>0</v>
      </c>
      <c r="T699" s="858">
        <v>0</v>
      </c>
      <c r="U699" s="858">
        <v>61.8</v>
      </c>
      <c r="V699" s="858"/>
      <c r="W699" s="858">
        <v>21.67</v>
      </c>
      <c r="X699" s="858" t="s">
        <v>4978</v>
      </c>
      <c r="Y699" s="858"/>
      <c r="Z699" s="858"/>
      <c r="AA699" s="858"/>
      <c r="AB699" s="858"/>
      <c r="AC699" s="672"/>
      <c r="AD699" s="672"/>
      <c r="AE699" s="696">
        <v>5</v>
      </c>
      <c r="AF699" s="777"/>
      <c r="AG699" s="778"/>
      <c r="AH699" s="779"/>
      <c r="AI699" s="696"/>
      <c r="AJ699" s="778"/>
      <c r="AK699" s="672"/>
      <c r="AL699" s="696"/>
      <c r="AM699" s="778"/>
      <c r="AN699" s="672"/>
      <c r="AO699" s="696"/>
      <c r="AP699" s="778"/>
      <c r="AQ699" s="672"/>
      <c r="AR699" s="696"/>
      <c r="AS699" s="780"/>
      <c r="AT699" s="780"/>
      <c r="AU699" s="780"/>
      <c r="AV699" s="780"/>
      <c r="AW699" s="780"/>
      <c r="AX699" s="781"/>
      <c r="AY699" s="663"/>
      <c r="AZ699" s="663"/>
      <c r="BA699" s="663"/>
      <c r="BB699" s="663"/>
      <c r="BC699" s="663"/>
      <c r="BD699" s="663"/>
      <c r="BE699" s="663"/>
      <c r="BF699" s="663"/>
      <c r="BG699" s="663"/>
    </row>
    <row r="700" spans="1:59" s="664" customFormat="1" ht="237.6" x14ac:dyDescent="0.25">
      <c r="A700" s="858">
        <v>794</v>
      </c>
      <c r="B700" s="858" t="s">
        <v>4969</v>
      </c>
      <c r="C700" s="858"/>
      <c r="D700" s="858"/>
      <c r="E700" s="858" t="s">
        <v>4970</v>
      </c>
      <c r="F700" s="858">
        <v>26217</v>
      </c>
      <c r="G700" s="858" t="s">
        <v>4979</v>
      </c>
      <c r="H700" s="858">
        <v>2019</v>
      </c>
      <c r="I700" s="858" t="s">
        <v>4980</v>
      </c>
      <c r="J700" s="1208">
        <v>14612</v>
      </c>
      <c r="K700" s="858" t="s">
        <v>779</v>
      </c>
      <c r="L700" s="791" t="s">
        <v>4981</v>
      </c>
      <c r="M700" s="791" t="s">
        <v>4974</v>
      </c>
      <c r="N700" s="791" t="s">
        <v>4982</v>
      </c>
      <c r="O700" s="791" t="s">
        <v>4983</v>
      </c>
      <c r="P700" s="858" t="s">
        <v>4984</v>
      </c>
      <c r="Q700" s="858">
        <v>47</v>
      </c>
      <c r="R700" s="858">
        <v>0.03</v>
      </c>
      <c r="S700" s="858">
        <v>0</v>
      </c>
      <c r="T700" s="858">
        <v>0</v>
      </c>
      <c r="U700" s="858">
        <v>61.8</v>
      </c>
      <c r="V700" s="858"/>
      <c r="W700" s="858">
        <v>21.67</v>
      </c>
      <c r="X700" s="858" t="s">
        <v>4978</v>
      </c>
      <c r="Y700" s="858"/>
      <c r="Z700" s="858"/>
      <c r="AA700" s="858"/>
      <c r="AB700" s="858"/>
      <c r="AC700" s="679"/>
      <c r="AD700" s="679"/>
      <c r="AE700" s="679">
        <v>5</v>
      </c>
      <c r="AF700" s="679"/>
      <c r="AG700" s="679"/>
      <c r="AH700" s="679"/>
      <c r="AI700" s="679"/>
      <c r="AJ700" s="679"/>
      <c r="AK700" s="679"/>
      <c r="AL700" s="679"/>
      <c r="AM700" s="679"/>
      <c r="AN700" s="679"/>
      <c r="AO700" s="679"/>
      <c r="AP700" s="679"/>
      <c r="AQ700" s="679"/>
      <c r="AR700" s="679"/>
      <c r="AS700" s="679"/>
      <c r="AT700" s="679"/>
      <c r="AU700" s="679"/>
      <c r="AV700" s="679"/>
      <c r="AW700" s="679"/>
      <c r="AX700" s="684"/>
      <c r="AY700" s="663"/>
      <c r="AZ700" s="663"/>
      <c r="BA700" s="663"/>
      <c r="BB700" s="663"/>
      <c r="BC700" s="663"/>
      <c r="BD700" s="663"/>
      <c r="BE700" s="663"/>
      <c r="BF700" s="663"/>
      <c r="BG700" s="663"/>
    </row>
    <row r="701" spans="1:59" s="664" customFormat="1" ht="316.8" x14ac:dyDescent="0.25">
      <c r="A701" s="858">
        <v>794</v>
      </c>
      <c r="B701" s="858" t="s">
        <v>4969</v>
      </c>
      <c r="C701" s="858"/>
      <c r="D701" s="858"/>
      <c r="E701" s="858" t="s">
        <v>4985</v>
      </c>
      <c r="F701" s="858">
        <v>19271</v>
      </c>
      <c r="G701" s="858" t="s">
        <v>4986</v>
      </c>
      <c r="H701" s="858">
        <v>2019</v>
      </c>
      <c r="I701" s="858" t="s">
        <v>4987</v>
      </c>
      <c r="J701" s="1208">
        <v>73400</v>
      </c>
      <c r="K701" s="858" t="s">
        <v>779</v>
      </c>
      <c r="L701" s="791" t="s">
        <v>4988</v>
      </c>
      <c r="M701" s="791" t="s">
        <v>4989</v>
      </c>
      <c r="N701" s="791" t="s">
        <v>4990</v>
      </c>
      <c r="O701" s="791" t="s">
        <v>4991</v>
      </c>
      <c r="P701" s="858" t="s">
        <v>4992</v>
      </c>
      <c r="Q701" s="858">
        <v>47</v>
      </c>
      <c r="R701" s="858">
        <v>0.32</v>
      </c>
      <c r="S701" s="858">
        <v>7</v>
      </c>
      <c r="T701" s="858">
        <v>0</v>
      </c>
      <c r="U701" s="858">
        <v>61.8</v>
      </c>
      <c r="V701" s="858"/>
      <c r="W701" s="858">
        <v>23.33</v>
      </c>
      <c r="X701" s="858" t="s">
        <v>4978</v>
      </c>
      <c r="Y701" s="858">
        <v>3</v>
      </c>
      <c r="Z701" s="858">
        <v>11</v>
      </c>
      <c r="AA701" s="858">
        <v>4</v>
      </c>
      <c r="AB701" s="858"/>
      <c r="AC701" s="679"/>
      <c r="AD701" s="679"/>
      <c r="AE701" s="679">
        <v>5</v>
      </c>
      <c r="AF701" s="679"/>
      <c r="AG701" s="679"/>
      <c r="AH701" s="679"/>
      <c r="AI701" s="679"/>
      <c r="AJ701" s="679"/>
      <c r="AK701" s="679"/>
      <c r="AL701" s="679"/>
      <c r="AM701" s="679"/>
      <c r="AN701" s="679"/>
      <c r="AO701" s="679"/>
      <c r="AP701" s="679"/>
      <c r="AQ701" s="679"/>
      <c r="AR701" s="679"/>
      <c r="AS701" s="679"/>
      <c r="AT701" s="679"/>
      <c r="AU701" s="679"/>
      <c r="AV701" s="679"/>
      <c r="AW701" s="679"/>
      <c r="AX701" s="684"/>
      <c r="AY701" s="663"/>
      <c r="AZ701" s="663"/>
      <c r="BA701" s="663"/>
      <c r="BB701" s="663"/>
      <c r="BC701" s="663"/>
      <c r="BD701" s="663"/>
      <c r="BE701" s="663"/>
      <c r="BF701" s="663"/>
      <c r="BG701" s="663"/>
    </row>
    <row r="702" spans="1:59" s="664" customFormat="1" ht="303.60000000000002" x14ac:dyDescent="0.25">
      <c r="A702" s="1082">
        <v>794</v>
      </c>
      <c r="B702" s="1209" t="s">
        <v>4993</v>
      </c>
      <c r="C702" s="1082"/>
      <c r="D702" s="1081"/>
      <c r="E702" s="1210" t="s">
        <v>4994</v>
      </c>
      <c r="F702" s="1211">
        <v>6005</v>
      </c>
      <c r="G702" s="1210" t="s">
        <v>4995</v>
      </c>
      <c r="H702" s="1211">
        <v>2018</v>
      </c>
      <c r="I702" s="1210" t="s">
        <v>4996</v>
      </c>
      <c r="J702" s="1212">
        <v>45115.6</v>
      </c>
      <c r="K702" s="1213" t="s">
        <v>779</v>
      </c>
      <c r="L702" s="1075" t="s">
        <v>4997</v>
      </c>
      <c r="M702" s="1075" t="s">
        <v>4998</v>
      </c>
      <c r="N702" s="1075" t="s">
        <v>4999</v>
      </c>
      <c r="O702" s="1075" t="s">
        <v>5000</v>
      </c>
      <c r="P702" s="1214" t="s">
        <v>5001</v>
      </c>
      <c r="Q702" s="1213">
        <v>25</v>
      </c>
      <c r="R702" s="1213">
        <v>0.8</v>
      </c>
      <c r="S702" s="1213">
        <v>0</v>
      </c>
      <c r="T702" s="1213">
        <v>0</v>
      </c>
      <c r="U702" s="1213">
        <v>25</v>
      </c>
      <c r="V702" s="1214"/>
      <c r="W702" s="1210">
        <v>3.33</v>
      </c>
      <c r="X702" s="1406" t="s">
        <v>5002</v>
      </c>
      <c r="Y702" s="1076"/>
      <c r="Z702" s="1076"/>
      <c r="AA702" s="1076"/>
      <c r="AB702" s="1076"/>
      <c r="AC702" s="679"/>
      <c r="AD702" s="679"/>
      <c r="AE702" s="679">
        <v>5</v>
      </c>
      <c r="AF702" s="679"/>
      <c r="AG702" s="679"/>
      <c r="AH702" s="679"/>
      <c r="AI702" s="679"/>
      <c r="AJ702" s="679"/>
      <c r="AK702" s="679"/>
      <c r="AL702" s="679"/>
      <c r="AM702" s="679"/>
      <c r="AN702" s="679"/>
      <c r="AO702" s="679"/>
      <c r="AP702" s="679"/>
      <c r="AQ702" s="679"/>
      <c r="AR702" s="679"/>
      <c r="AS702" s="679"/>
      <c r="AT702" s="679"/>
      <c r="AU702" s="679"/>
      <c r="AV702" s="679"/>
      <c r="AW702" s="679"/>
      <c r="AX702" s="684"/>
      <c r="AY702" s="663"/>
      <c r="AZ702" s="663"/>
      <c r="BA702" s="663"/>
      <c r="BB702" s="663"/>
      <c r="BC702" s="663"/>
      <c r="BD702" s="663"/>
      <c r="BE702" s="663"/>
      <c r="BF702" s="663"/>
      <c r="BG702" s="663"/>
    </row>
    <row r="703" spans="1:59" s="664" customFormat="1" ht="198" x14ac:dyDescent="0.25">
      <c r="A703" s="1082">
        <v>794</v>
      </c>
      <c r="B703" s="1209" t="s">
        <v>4993</v>
      </c>
      <c r="C703" s="1082"/>
      <c r="D703" s="1081"/>
      <c r="E703" s="1210" t="s">
        <v>5003</v>
      </c>
      <c r="F703" s="1211">
        <v>28477</v>
      </c>
      <c r="G703" s="1210" t="s">
        <v>5004</v>
      </c>
      <c r="H703" s="1211">
        <v>2018</v>
      </c>
      <c r="I703" s="1210" t="s">
        <v>5005</v>
      </c>
      <c r="J703" s="1212">
        <v>3111</v>
      </c>
      <c r="K703" s="1213" t="s">
        <v>779</v>
      </c>
      <c r="L703" s="1075" t="s">
        <v>5006</v>
      </c>
      <c r="M703" s="1075" t="s">
        <v>5007</v>
      </c>
      <c r="N703" s="1075" t="s">
        <v>5008</v>
      </c>
      <c r="O703" s="1075" t="s">
        <v>5009</v>
      </c>
      <c r="P703" s="1214">
        <v>42497</v>
      </c>
      <c r="Q703" s="1213">
        <v>20</v>
      </c>
      <c r="R703" s="1213">
        <v>7.0000000000000007E-2</v>
      </c>
      <c r="S703" s="1213">
        <v>0</v>
      </c>
      <c r="T703" s="1213">
        <v>0</v>
      </c>
      <c r="U703" s="1213">
        <v>20</v>
      </c>
      <c r="V703" s="1214"/>
      <c r="W703" s="1210">
        <v>43.33</v>
      </c>
      <c r="X703" s="1407" t="s">
        <v>5002</v>
      </c>
      <c r="Y703" s="1076">
        <v>4</v>
      </c>
      <c r="Z703" s="1076">
        <v>9</v>
      </c>
      <c r="AA703" s="1076">
        <v>2</v>
      </c>
      <c r="AB703" s="1076">
        <v>4</v>
      </c>
      <c r="AC703" s="679"/>
      <c r="AD703" s="679"/>
      <c r="AE703" s="679">
        <v>5</v>
      </c>
      <c r="AF703" s="679"/>
      <c r="AG703" s="679"/>
      <c r="AH703" s="679"/>
      <c r="AI703" s="679"/>
      <c r="AJ703" s="679"/>
      <c r="AK703" s="679"/>
      <c r="AL703" s="679"/>
      <c r="AM703" s="679"/>
      <c r="AN703" s="679"/>
      <c r="AO703" s="679"/>
      <c r="AP703" s="679"/>
      <c r="AQ703" s="679"/>
      <c r="AR703" s="679"/>
      <c r="AS703" s="679"/>
      <c r="AT703" s="679"/>
      <c r="AU703" s="679"/>
      <c r="AV703" s="679"/>
      <c r="AW703" s="679"/>
      <c r="AX703" s="684"/>
      <c r="AY703" s="663"/>
      <c r="AZ703" s="663"/>
      <c r="BA703" s="663"/>
      <c r="BB703" s="663"/>
      <c r="BC703" s="663"/>
      <c r="BD703" s="663"/>
      <c r="BE703" s="663"/>
      <c r="BF703" s="663"/>
      <c r="BG703" s="663"/>
    </row>
    <row r="704" spans="1:59" s="664" customFormat="1" ht="167.25" customHeight="1" x14ac:dyDescent="0.25">
      <c r="A704" s="1082">
        <v>794</v>
      </c>
      <c r="B704" s="1209" t="s">
        <v>4993</v>
      </c>
      <c r="C704" s="1082"/>
      <c r="D704" s="1081"/>
      <c r="E704" s="1210" t="s">
        <v>4994</v>
      </c>
      <c r="F704" s="1408">
        <v>6005</v>
      </c>
      <c r="G704" s="1210" t="s">
        <v>635</v>
      </c>
      <c r="H704" s="1211">
        <v>2015</v>
      </c>
      <c r="I704" s="1210" t="s">
        <v>5010</v>
      </c>
      <c r="J704" s="1212">
        <v>45567</v>
      </c>
      <c r="K704" s="1213" t="s">
        <v>648</v>
      </c>
      <c r="L704" s="1075" t="s">
        <v>4988</v>
      </c>
      <c r="M704" s="1075" t="s">
        <v>5011</v>
      </c>
      <c r="N704" s="1075" t="s">
        <v>5012</v>
      </c>
      <c r="O704" s="1075" t="s">
        <v>5013</v>
      </c>
      <c r="P704" s="1214">
        <v>42230</v>
      </c>
      <c r="Q704" s="1213">
        <v>35.56</v>
      </c>
      <c r="R704" s="1213">
        <v>3.13</v>
      </c>
      <c r="S704" s="1213">
        <v>20</v>
      </c>
      <c r="T704" s="1213">
        <v>25</v>
      </c>
      <c r="U704" s="1213">
        <v>48.129999999999995</v>
      </c>
      <c r="V704" s="1214">
        <v>75</v>
      </c>
      <c r="W704" s="1210">
        <v>97.35</v>
      </c>
      <c r="X704" s="1075" t="s">
        <v>4978</v>
      </c>
      <c r="Y704" s="1076">
        <v>6</v>
      </c>
      <c r="Z704" s="1076">
        <v>4</v>
      </c>
      <c r="AA704" s="1076">
        <v>1</v>
      </c>
      <c r="AB704" s="1076">
        <v>60</v>
      </c>
      <c r="AC704" s="679"/>
      <c r="AD704" s="679"/>
      <c r="AE704" s="679">
        <v>5</v>
      </c>
      <c r="AF704" s="679"/>
      <c r="AG704" s="679"/>
      <c r="AH704" s="679"/>
      <c r="AI704" s="679"/>
      <c r="AJ704" s="679"/>
      <c r="AK704" s="679"/>
      <c r="AL704" s="679"/>
      <c r="AM704" s="679"/>
      <c r="AN704" s="679"/>
      <c r="AO704" s="679"/>
      <c r="AP704" s="679"/>
      <c r="AQ704" s="679"/>
      <c r="AR704" s="679"/>
      <c r="AS704" s="679"/>
      <c r="AT704" s="679"/>
      <c r="AU704" s="679"/>
      <c r="AV704" s="679"/>
      <c r="AW704" s="679"/>
      <c r="AX704" s="684"/>
      <c r="AY704" s="663"/>
      <c r="AZ704" s="663"/>
      <c r="BA704" s="663"/>
      <c r="BB704" s="663"/>
      <c r="BC704" s="663"/>
      <c r="BD704" s="663"/>
      <c r="BE704" s="663"/>
      <c r="BF704" s="663"/>
      <c r="BG704" s="663"/>
    </row>
    <row r="705" spans="1:59" s="664" customFormat="1" ht="330" x14ac:dyDescent="0.25">
      <c r="A705" s="1082">
        <v>794</v>
      </c>
      <c r="B705" s="1209" t="s">
        <v>4993</v>
      </c>
      <c r="C705" s="1082"/>
      <c r="D705" s="1081"/>
      <c r="E705" s="1210" t="s">
        <v>4994</v>
      </c>
      <c r="F705" s="1211">
        <v>6005</v>
      </c>
      <c r="G705" s="1210" t="s">
        <v>5014</v>
      </c>
      <c r="H705" s="1211">
        <v>2015</v>
      </c>
      <c r="I705" s="1210" t="s">
        <v>5015</v>
      </c>
      <c r="J705" s="1212">
        <v>51666</v>
      </c>
      <c r="K705" s="1213" t="s">
        <v>648</v>
      </c>
      <c r="L705" s="1075" t="s">
        <v>4988</v>
      </c>
      <c r="M705" s="1075" t="s">
        <v>5011</v>
      </c>
      <c r="N705" s="1075" t="s">
        <v>5016</v>
      </c>
      <c r="O705" s="1075" t="s">
        <v>5017</v>
      </c>
      <c r="P705" s="1214">
        <v>42231</v>
      </c>
      <c r="Q705" s="1213">
        <v>46.95</v>
      </c>
      <c r="R705" s="1213">
        <v>3.55</v>
      </c>
      <c r="S705" s="1213">
        <v>60</v>
      </c>
      <c r="T705" s="1213">
        <v>0</v>
      </c>
      <c r="U705" s="1213">
        <v>63.55</v>
      </c>
      <c r="V705" s="1214">
        <v>60</v>
      </c>
      <c r="W705" s="1210">
        <v>100</v>
      </c>
      <c r="X705" s="1075" t="s">
        <v>4978</v>
      </c>
      <c r="Y705" s="1076">
        <v>2</v>
      </c>
      <c r="Z705" s="1076">
        <v>5</v>
      </c>
      <c r="AA705" s="1076">
        <v>6</v>
      </c>
      <c r="AB705" s="1076">
        <v>60</v>
      </c>
      <c r="AC705" s="679"/>
      <c r="AD705" s="679"/>
      <c r="AE705" s="679">
        <v>5</v>
      </c>
      <c r="AF705" s="679"/>
      <c r="AG705" s="679"/>
      <c r="AH705" s="679"/>
      <c r="AI705" s="679"/>
      <c r="AJ705" s="679"/>
      <c r="AK705" s="679"/>
      <c r="AL705" s="679"/>
      <c r="AM705" s="679"/>
      <c r="AN705" s="679"/>
      <c r="AO705" s="679"/>
      <c r="AP705" s="679"/>
      <c r="AQ705" s="679"/>
      <c r="AR705" s="679"/>
      <c r="AS705" s="679"/>
      <c r="AT705" s="679"/>
      <c r="AU705" s="679"/>
      <c r="AV705" s="679"/>
      <c r="AW705" s="679"/>
      <c r="AX705" s="684"/>
      <c r="AY705" s="663"/>
      <c r="AZ705" s="663"/>
      <c r="BA705" s="663"/>
      <c r="BB705" s="663"/>
      <c r="BC705" s="663"/>
      <c r="BD705" s="663"/>
      <c r="BE705" s="663"/>
      <c r="BF705" s="663"/>
      <c r="BG705" s="663"/>
    </row>
    <row r="706" spans="1:59" s="664" customFormat="1" ht="382.8" x14ac:dyDescent="0.25">
      <c r="A706" s="1082">
        <v>794</v>
      </c>
      <c r="B706" s="1209" t="s">
        <v>4993</v>
      </c>
      <c r="C706" s="1082"/>
      <c r="D706" s="1081"/>
      <c r="E706" s="1210" t="s">
        <v>5018</v>
      </c>
      <c r="F706" s="1211"/>
      <c r="G706" s="1210" t="s">
        <v>5019</v>
      </c>
      <c r="H706" s="1211">
        <v>2016</v>
      </c>
      <c r="I706" s="1210" t="s">
        <v>5020</v>
      </c>
      <c r="J706" s="1212">
        <v>18910</v>
      </c>
      <c r="K706" s="1213" t="s">
        <v>648</v>
      </c>
      <c r="L706" s="1075" t="s">
        <v>4988</v>
      </c>
      <c r="M706" s="1075" t="s">
        <v>5011</v>
      </c>
      <c r="N706" s="1075" t="s">
        <v>5021</v>
      </c>
      <c r="O706" s="1075"/>
      <c r="P706" s="1214">
        <v>42282</v>
      </c>
      <c r="Q706" s="1213">
        <v>23.13</v>
      </c>
      <c r="R706" s="1213">
        <v>1.3</v>
      </c>
      <c r="S706" s="1213">
        <v>15</v>
      </c>
      <c r="T706" s="1213">
        <v>15</v>
      </c>
      <c r="U706" s="1213">
        <v>31.3</v>
      </c>
      <c r="V706" s="1214">
        <v>70</v>
      </c>
      <c r="W706" s="1210">
        <v>93.33</v>
      </c>
      <c r="X706" s="1075" t="s">
        <v>4978</v>
      </c>
      <c r="Y706" s="1076">
        <v>6</v>
      </c>
      <c r="Z706" s="1076">
        <v>1</v>
      </c>
      <c r="AA706" s="1076">
        <v>1</v>
      </c>
      <c r="AB706" s="1076">
        <v>60</v>
      </c>
      <c r="AC706" s="679"/>
      <c r="AD706" s="679"/>
      <c r="AE706" s="679">
        <v>5</v>
      </c>
      <c r="AF706" s="679"/>
      <c r="AG706" s="679"/>
      <c r="AH706" s="679"/>
      <c r="AI706" s="679"/>
      <c r="AJ706" s="679"/>
      <c r="AK706" s="679"/>
      <c r="AL706" s="679"/>
      <c r="AM706" s="679"/>
      <c r="AN706" s="679"/>
      <c r="AO706" s="679"/>
      <c r="AP706" s="679"/>
      <c r="AQ706" s="679"/>
      <c r="AR706" s="679"/>
      <c r="AS706" s="679"/>
      <c r="AT706" s="679"/>
      <c r="AU706" s="679"/>
      <c r="AV706" s="679"/>
      <c r="AW706" s="679"/>
      <c r="AX706" s="684"/>
      <c r="AY706" s="663"/>
      <c r="AZ706" s="663"/>
      <c r="BA706" s="663"/>
      <c r="BB706" s="663"/>
      <c r="BC706" s="663"/>
      <c r="BD706" s="663"/>
      <c r="BE706" s="663"/>
      <c r="BF706" s="663"/>
      <c r="BG706" s="663"/>
    </row>
    <row r="707" spans="1:59" s="664" customFormat="1" ht="277.2" x14ac:dyDescent="0.25">
      <c r="A707" s="1167">
        <v>794</v>
      </c>
      <c r="B707" s="1167" t="s">
        <v>4993</v>
      </c>
      <c r="C707" s="1211"/>
      <c r="D707" s="1210"/>
      <c r="E707" s="1210" t="s">
        <v>5022</v>
      </c>
      <c r="F707" s="1211">
        <v>19271</v>
      </c>
      <c r="G707" s="1210" t="s">
        <v>5023</v>
      </c>
      <c r="H707" s="1211">
        <v>2011</v>
      </c>
      <c r="I707" s="1210" t="s">
        <v>5024</v>
      </c>
      <c r="J707" s="1212">
        <v>51408</v>
      </c>
      <c r="K707" s="1213" t="s">
        <v>5025</v>
      </c>
      <c r="L707" s="1075" t="s">
        <v>5026</v>
      </c>
      <c r="M707" s="1075" t="s">
        <v>5011</v>
      </c>
      <c r="N707" s="1213" t="s">
        <v>5027</v>
      </c>
      <c r="O707" s="1213" t="s">
        <v>5028</v>
      </c>
      <c r="P707" s="1214" t="s">
        <v>5029</v>
      </c>
      <c r="Q707" s="1213">
        <v>62</v>
      </c>
      <c r="R707" s="1213">
        <v>1</v>
      </c>
      <c r="S707" s="1213">
        <v>29.37</v>
      </c>
      <c r="T707" s="1213">
        <v>62</v>
      </c>
      <c r="U707" s="1213">
        <v>92.37</v>
      </c>
      <c r="V707" s="1214">
        <v>80</v>
      </c>
      <c r="W707" s="1210">
        <v>100</v>
      </c>
      <c r="X707" s="857"/>
      <c r="Y707" s="857"/>
      <c r="Z707" s="857"/>
      <c r="AA707" s="857"/>
      <c r="AB707" s="857"/>
      <c r="AC707" s="679"/>
      <c r="AD707" s="679"/>
      <c r="AE707" s="679">
        <v>5</v>
      </c>
      <c r="AF707" s="679"/>
      <c r="AG707" s="679"/>
      <c r="AH707" s="679"/>
      <c r="AI707" s="679"/>
      <c r="AJ707" s="679"/>
      <c r="AK707" s="679"/>
      <c r="AL707" s="679"/>
      <c r="AM707" s="679"/>
      <c r="AN707" s="679"/>
      <c r="AO707" s="679"/>
      <c r="AP707" s="679"/>
      <c r="AQ707" s="679"/>
      <c r="AR707" s="679"/>
      <c r="AS707" s="679"/>
      <c r="AT707" s="679"/>
      <c r="AU707" s="679"/>
      <c r="AV707" s="679"/>
      <c r="AW707" s="679"/>
      <c r="AX707" s="684"/>
      <c r="AY707" s="663"/>
      <c r="AZ707" s="663"/>
      <c r="BA707" s="663"/>
      <c r="BB707" s="663"/>
      <c r="BC707" s="663"/>
      <c r="BD707" s="663"/>
      <c r="BE707" s="663"/>
      <c r="BF707" s="663"/>
      <c r="BG707" s="663"/>
    </row>
    <row r="708" spans="1:59" s="664" customFormat="1" ht="138" x14ac:dyDescent="0.25">
      <c r="A708" s="479">
        <v>795</v>
      </c>
      <c r="B708" s="480" t="s">
        <v>5030</v>
      </c>
      <c r="C708" s="481">
        <v>54</v>
      </c>
      <c r="D708" s="482" t="s">
        <v>5031</v>
      </c>
      <c r="E708" s="483" t="s">
        <v>5032</v>
      </c>
      <c r="F708" s="481">
        <v>7814</v>
      </c>
      <c r="G708" s="483" t="s">
        <v>5033</v>
      </c>
      <c r="H708" s="481">
        <v>2007</v>
      </c>
      <c r="I708" s="484" t="s">
        <v>5034</v>
      </c>
      <c r="J708" s="485">
        <v>100000</v>
      </c>
      <c r="K708" s="486" t="s">
        <v>656</v>
      </c>
      <c r="L708" s="484" t="s">
        <v>5035</v>
      </c>
      <c r="M708" s="484" t="s">
        <v>5036</v>
      </c>
      <c r="N708" s="484" t="s">
        <v>5037</v>
      </c>
      <c r="O708" s="484" t="s">
        <v>5038</v>
      </c>
      <c r="P708" s="481">
        <v>45156</v>
      </c>
      <c r="Q708" s="482">
        <v>24.9</v>
      </c>
      <c r="R708" s="482">
        <v>0</v>
      </c>
      <c r="S708" s="482">
        <v>2.48</v>
      </c>
      <c r="T708" s="482">
        <v>22.4</v>
      </c>
      <c r="U708" s="482">
        <v>24.9</v>
      </c>
      <c r="V708" s="481">
        <v>85</v>
      </c>
      <c r="W708" s="481">
        <v>100</v>
      </c>
      <c r="X708" s="487" t="s">
        <v>5039</v>
      </c>
      <c r="Y708" s="481">
        <v>3</v>
      </c>
      <c r="Z708" s="481">
        <v>7</v>
      </c>
      <c r="AA708" s="481">
        <v>2</v>
      </c>
      <c r="AB708" s="481">
        <v>4</v>
      </c>
      <c r="AC708" s="481">
        <v>13</v>
      </c>
      <c r="AD708" s="482"/>
      <c r="AE708" s="488">
        <v>5</v>
      </c>
      <c r="AF708" s="489">
        <v>85</v>
      </c>
      <c r="AG708" s="490" t="s">
        <v>5031</v>
      </c>
      <c r="AH708" s="484" t="s">
        <v>5040</v>
      </c>
      <c r="AI708" s="491">
        <v>40</v>
      </c>
      <c r="AJ708" s="479" t="s">
        <v>5041</v>
      </c>
      <c r="AK708" s="492" t="s">
        <v>5042</v>
      </c>
      <c r="AL708" s="491">
        <v>10</v>
      </c>
      <c r="AM708" s="479" t="s">
        <v>3735</v>
      </c>
      <c r="AN708" s="492" t="s">
        <v>5043</v>
      </c>
      <c r="AO708" s="491">
        <v>5</v>
      </c>
      <c r="AP708" s="479" t="s">
        <v>5044</v>
      </c>
      <c r="AQ708" s="492" t="s">
        <v>5045</v>
      </c>
      <c r="AR708" s="491">
        <v>30</v>
      </c>
      <c r="AS708" s="479"/>
      <c r="AT708" s="481"/>
      <c r="AU708" s="488"/>
      <c r="AV708" s="493"/>
      <c r="AW708" s="494"/>
      <c r="AX708" s="495"/>
      <c r="AY708" s="663"/>
      <c r="AZ708" s="663"/>
      <c r="BA708" s="663"/>
      <c r="BB708" s="663"/>
      <c r="BC708" s="663"/>
      <c r="BD708" s="663"/>
      <c r="BE708" s="663"/>
      <c r="BF708" s="663"/>
      <c r="BG708" s="663"/>
    </row>
    <row r="709" spans="1:59" s="664" customFormat="1" ht="213" customHeight="1" x14ac:dyDescent="0.25">
      <c r="A709" s="479">
        <v>795</v>
      </c>
      <c r="B709" s="480" t="s">
        <v>5030</v>
      </c>
      <c r="C709" s="481">
        <v>54</v>
      </c>
      <c r="D709" s="482" t="s">
        <v>5031</v>
      </c>
      <c r="E709" s="483" t="s">
        <v>5032</v>
      </c>
      <c r="F709" s="481">
        <v>7814</v>
      </c>
      <c r="G709" s="483" t="s">
        <v>5046</v>
      </c>
      <c r="H709" s="481">
        <v>2009</v>
      </c>
      <c r="I709" s="484" t="s">
        <v>5047</v>
      </c>
      <c r="J709" s="485">
        <v>138000</v>
      </c>
      <c r="K709" s="486" t="s">
        <v>697</v>
      </c>
      <c r="L709" s="484" t="s">
        <v>5048</v>
      </c>
      <c r="M709" s="484" t="s">
        <v>5036</v>
      </c>
      <c r="N709" s="484" t="s">
        <v>5049</v>
      </c>
      <c r="O709" s="496" t="s">
        <v>5050</v>
      </c>
      <c r="P709" s="481">
        <v>45915.459159999999</v>
      </c>
      <c r="Q709" s="482">
        <v>25</v>
      </c>
      <c r="R709" s="482">
        <v>0</v>
      </c>
      <c r="S709" s="482">
        <v>2.62</v>
      </c>
      <c r="T709" s="482">
        <v>22.4</v>
      </c>
      <c r="U709" s="482">
        <v>25</v>
      </c>
      <c r="V709" s="481">
        <v>20</v>
      </c>
      <c r="W709" s="481">
        <v>100</v>
      </c>
      <c r="X709" s="497" t="s">
        <v>5039</v>
      </c>
      <c r="Y709" s="481">
        <v>3</v>
      </c>
      <c r="Z709" s="481">
        <v>8</v>
      </c>
      <c r="AA709" s="481">
        <v>2</v>
      </c>
      <c r="AB709" s="481">
        <v>4</v>
      </c>
      <c r="AC709" s="481">
        <v>14</v>
      </c>
      <c r="AD709" s="482"/>
      <c r="AE709" s="488">
        <v>5</v>
      </c>
      <c r="AF709" s="489">
        <v>20</v>
      </c>
      <c r="AG709" s="479" t="s">
        <v>3735</v>
      </c>
      <c r="AH709" s="484" t="s">
        <v>5051</v>
      </c>
      <c r="AI709" s="491">
        <v>20</v>
      </c>
      <c r="AJ709" s="479"/>
      <c r="AK709" s="492"/>
      <c r="AL709" s="491"/>
      <c r="AM709" s="479"/>
      <c r="AN709" s="492"/>
      <c r="AO709" s="491"/>
      <c r="AP709" s="479"/>
      <c r="AQ709" s="492"/>
      <c r="AR709" s="491"/>
      <c r="AS709" s="479"/>
      <c r="AT709" s="481"/>
      <c r="AU709" s="488"/>
      <c r="AV709" s="498"/>
      <c r="AW709" s="481"/>
      <c r="AX709" s="499"/>
      <c r="AY709" s="663"/>
      <c r="AZ709" s="663"/>
      <c r="BA709" s="663"/>
      <c r="BB709" s="663"/>
      <c r="BC709" s="663"/>
      <c r="BD709" s="663"/>
      <c r="BE709" s="663"/>
      <c r="BF709" s="663"/>
      <c r="BG709" s="663"/>
    </row>
    <row r="710" spans="1:59" s="664" customFormat="1" ht="225" customHeight="1" x14ac:dyDescent="0.25">
      <c r="A710" s="479">
        <v>795</v>
      </c>
      <c r="B710" s="480" t="s">
        <v>5030</v>
      </c>
      <c r="C710" s="481">
        <v>54</v>
      </c>
      <c r="D710" s="482" t="s">
        <v>5031</v>
      </c>
      <c r="E710" s="483" t="s">
        <v>5032</v>
      </c>
      <c r="F710" s="481">
        <v>7814</v>
      </c>
      <c r="G710" s="500" t="s">
        <v>5052</v>
      </c>
      <c r="H710" s="501">
        <v>2010</v>
      </c>
      <c r="I710" s="484" t="s">
        <v>5053</v>
      </c>
      <c r="J710" s="502">
        <v>35287.769999999997</v>
      </c>
      <c r="K710" s="486" t="s">
        <v>5054</v>
      </c>
      <c r="L710" s="484" t="s">
        <v>5055</v>
      </c>
      <c r="M710" s="484" t="s">
        <v>5036</v>
      </c>
      <c r="N710" s="484" t="s">
        <v>5056</v>
      </c>
      <c r="O710" s="484" t="s">
        <v>5057</v>
      </c>
      <c r="P710" s="501" t="s">
        <v>5058</v>
      </c>
      <c r="Q710" s="482">
        <v>24.5</v>
      </c>
      <c r="R710" s="482">
        <v>0</v>
      </c>
      <c r="S710" s="482">
        <v>2.1</v>
      </c>
      <c r="T710" s="482">
        <v>22.4</v>
      </c>
      <c r="U710" s="482">
        <v>24.5</v>
      </c>
      <c r="V710" s="481">
        <v>80</v>
      </c>
      <c r="W710" s="481">
        <v>100</v>
      </c>
      <c r="X710" s="497" t="s">
        <v>5039</v>
      </c>
      <c r="Y710" s="481">
        <v>1</v>
      </c>
      <c r="Z710" s="481">
        <v>9</v>
      </c>
      <c r="AA710" s="481">
        <v>1</v>
      </c>
      <c r="AB710" s="481">
        <v>4</v>
      </c>
      <c r="AC710" s="481"/>
      <c r="AD710" s="482"/>
      <c r="AE710" s="488">
        <v>5</v>
      </c>
      <c r="AF710" s="489">
        <v>80</v>
      </c>
      <c r="AG710" s="490" t="s">
        <v>5031</v>
      </c>
      <c r="AH710" s="484" t="s">
        <v>5040</v>
      </c>
      <c r="AI710" s="491">
        <v>30</v>
      </c>
      <c r="AJ710" s="479" t="s">
        <v>5041</v>
      </c>
      <c r="AK710" s="492" t="s">
        <v>5042</v>
      </c>
      <c r="AL710" s="491">
        <v>10</v>
      </c>
      <c r="AM710" s="479" t="s">
        <v>3735</v>
      </c>
      <c r="AN710" s="492" t="s">
        <v>5040</v>
      </c>
      <c r="AO710" s="491">
        <v>10</v>
      </c>
      <c r="AP710" s="479" t="s">
        <v>5059</v>
      </c>
      <c r="AQ710" s="492" t="s">
        <v>5045</v>
      </c>
      <c r="AR710" s="491">
        <v>30</v>
      </c>
      <c r="AS710" s="479"/>
      <c r="AT710" s="481"/>
      <c r="AU710" s="488"/>
      <c r="AV710" s="498"/>
      <c r="AW710" s="481"/>
      <c r="AX710" s="499"/>
      <c r="AY710" s="663"/>
      <c r="AZ710" s="663"/>
      <c r="BA710" s="663"/>
      <c r="BB710" s="663"/>
      <c r="BC710" s="663"/>
      <c r="BD710" s="663"/>
      <c r="BE710" s="663"/>
      <c r="BF710" s="663"/>
      <c r="BG710" s="663"/>
    </row>
    <row r="711" spans="1:59" s="664" customFormat="1" ht="295.5" customHeight="1" x14ac:dyDescent="0.25">
      <c r="A711" s="479">
        <v>795</v>
      </c>
      <c r="B711" s="480" t="s">
        <v>5030</v>
      </c>
      <c r="C711" s="481">
        <v>54</v>
      </c>
      <c r="D711" s="482" t="s">
        <v>5031</v>
      </c>
      <c r="E711" s="483" t="s">
        <v>5032</v>
      </c>
      <c r="F711" s="481">
        <v>7814</v>
      </c>
      <c r="G711" s="500" t="s">
        <v>5060</v>
      </c>
      <c r="H711" s="501">
        <v>2014</v>
      </c>
      <c r="I711" s="484" t="s">
        <v>5061</v>
      </c>
      <c r="J711" s="502">
        <v>51644.19</v>
      </c>
      <c r="K711" s="486" t="s">
        <v>5054</v>
      </c>
      <c r="L711" s="484" t="s">
        <v>5055</v>
      </c>
      <c r="M711" s="484" t="s">
        <v>5036</v>
      </c>
      <c r="N711" s="484" t="s">
        <v>5062</v>
      </c>
      <c r="O711" s="496" t="s">
        <v>5063</v>
      </c>
      <c r="P711" s="501" t="s">
        <v>5064</v>
      </c>
      <c r="Q711" s="482">
        <v>24.6</v>
      </c>
      <c r="R711" s="482">
        <v>0</v>
      </c>
      <c r="S711" s="482">
        <v>2.2000000000000002</v>
      </c>
      <c r="T711" s="482">
        <v>22.4</v>
      </c>
      <c r="U711" s="482">
        <v>30.8</v>
      </c>
      <c r="V711" s="481">
        <v>30</v>
      </c>
      <c r="W711" s="481">
        <v>100</v>
      </c>
      <c r="X711" s="497" t="s">
        <v>5039</v>
      </c>
      <c r="Y711" s="481">
        <v>1</v>
      </c>
      <c r="Z711" s="481">
        <v>9</v>
      </c>
      <c r="AA711" s="481">
        <v>2</v>
      </c>
      <c r="AB711" s="481">
        <v>4</v>
      </c>
      <c r="AC711" s="481"/>
      <c r="AD711" s="482"/>
      <c r="AE711" s="488">
        <v>4</v>
      </c>
      <c r="AF711" s="489">
        <v>30</v>
      </c>
      <c r="AG711" s="490" t="s">
        <v>5031</v>
      </c>
      <c r="AH711" s="484" t="s">
        <v>5040</v>
      </c>
      <c r="AI711" s="491">
        <v>10</v>
      </c>
      <c r="AJ711" s="479" t="s">
        <v>5065</v>
      </c>
      <c r="AK711" s="492" t="s">
        <v>5066</v>
      </c>
      <c r="AL711" s="491">
        <v>5</v>
      </c>
      <c r="AM711" s="479" t="s">
        <v>5067</v>
      </c>
      <c r="AN711" s="492" t="s">
        <v>5068</v>
      </c>
      <c r="AO711" s="491">
        <v>15</v>
      </c>
      <c r="AP711" s="479"/>
      <c r="AQ711" s="492"/>
      <c r="AR711" s="491"/>
      <c r="AS711" s="479"/>
      <c r="AT711" s="481"/>
      <c r="AU711" s="488"/>
      <c r="AV711" s="498"/>
      <c r="AW711" s="481"/>
      <c r="AX711" s="499"/>
      <c r="AY711" s="663"/>
      <c r="AZ711" s="663"/>
      <c r="BA711" s="663"/>
      <c r="BB711" s="663"/>
      <c r="BC711" s="663"/>
      <c r="BD711" s="663"/>
      <c r="BE711" s="663"/>
      <c r="BF711" s="663"/>
      <c r="BG711" s="663"/>
    </row>
    <row r="712" spans="1:59" s="664" customFormat="1" ht="226.5" customHeight="1" x14ac:dyDescent="0.3">
      <c r="A712" s="479">
        <v>795</v>
      </c>
      <c r="B712" s="480" t="s">
        <v>5030</v>
      </c>
      <c r="C712" s="481">
        <v>54</v>
      </c>
      <c r="D712" s="482" t="s">
        <v>5031</v>
      </c>
      <c r="E712" s="483" t="s">
        <v>5069</v>
      </c>
      <c r="F712" s="481">
        <v>19753</v>
      </c>
      <c r="G712" s="500" t="s">
        <v>5070</v>
      </c>
      <c r="H712" s="501">
        <v>2016</v>
      </c>
      <c r="I712" s="484" t="s">
        <v>5071</v>
      </c>
      <c r="J712" s="502">
        <v>99430</v>
      </c>
      <c r="K712" s="486" t="s">
        <v>648</v>
      </c>
      <c r="L712" s="484" t="s">
        <v>5055</v>
      </c>
      <c r="M712" s="484" t="s">
        <v>5036</v>
      </c>
      <c r="N712" s="503" t="s">
        <v>5072</v>
      </c>
      <c r="O712" s="496" t="s">
        <v>5073</v>
      </c>
      <c r="P712" s="501">
        <v>47340</v>
      </c>
      <c r="Q712" s="482">
        <v>29.33</v>
      </c>
      <c r="R712" s="482">
        <v>9.43</v>
      </c>
      <c r="S712" s="482">
        <v>6.12</v>
      </c>
      <c r="T712" s="482">
        <v>13.79</v>
      </c>
      <c r="U712" s="482">
        <v>29.33</v>
      </c>
      <c r="V712" s="481">
        <v>80</v>
      </c>
      <c r="W712" s="481">
        <v>82</v>
      </c>
      <c r="X712" s="497" t="s">
        <v>5039</v>
      </c>
      <c r="Y712" s="481">
        <v>1</v>
      </c>
      <c r="Z712" s="481">
        <v>9</v>
      </c>
      <c r="AA712" s="481">
        <v>2</v>
      </c>
      <c r="AB712" s="481">
        <v>4</v>
      </c>
      <c r="AC712" s="481">
        <v>16</v>
      </c>
      <c r="AD712" s="482"/>
      <c r="AE712" s="488">
        <v>5</v>
      </c>
      <c r="AF712" s="489">
        <v>80</v>
      </c>
      <c r="AG712" s="490" t="s">
        <v>5031</v>
      </c>
      <c r="AH712" s="484" t="s">
        <v>5040</v>
      </c>
      <c r="AI712" s="491">
        <v>20</v>
      </c>
      <c r="AJ712" s="479" t="s">
        <v>5065</v>
      </c>
      <c r="AK712" s="492" t="s">
        <v>5074</v>
      </c>
      <c r="AL712" s="491">
        <v>30</v>
      </c>
      <c r="AM712" s="479" t="s">
        <v>5075</v>
      </c>
      <c r="AN712" s="492" t="s">
        <v>5076</v>
      </c>
      <c r="AO712" s="491">
        <v>10</v>
      </c>
      <c r="AP712" s="479" t="s">
        <v>5041</v>
      </c>
      <c r="AQ712" s="492" t="s">
        <v>5042</v>
      </c>
      <c r="AR712" s="491">
        <v>20</v>
      </c>
      <c r="AS712" s="479"/>
      <c r="AT712" s="481"/>
      <c r="AU712" s="488"/>
      <c r="AV712" s="498"/>
      <c r="AW712" s="481"/>
      <c r="AX712" s="499"/>
      <c r="AY712" s="663"/>
      <c r="AZ712" s="663"/>
      <c r="BA712" s="663"/>
      <c r="BB712" s="663"/>
      <c r="BC712" s="663"/>
      <c r="BD712" s="663"/>
      <c r="BE712" s="663"/>
      <c r="BF712" s="663"/>
      <c r="BG712" s="663"/>
    </row>
    <row r="713" spans="1:59" s="664" customFormat="1" ht="179.4" x14ac:dyDescent="0.25">
      <c r="A713" s="479">
        <v>795</v>
      </c>
      <c r="B713" s="480" t="s">
        <v>5030</v>
      </c>
      <c r="C713" s="481">
        <v>45</v>
      </c>
      <c r="D713" s="482" t="s">
        <v>5077</v>
      </c>
      <c r="E713" s="483" t="s">
        <v>5078</v>
      </c>
      <c r="F713" s="481">
        <v>10470</v>
      </c>
      <c r="G713" s="483" t="s">
        <v>5079</v>
      </c>
      <c r="H713" s="481">
        <v>2006</v>
      </c>
      <c r="I713" s="484" t="s">
        <v>5080</v>
      </c>
      <c r="J713" s="485">
        <v>122712.1</v>
      </c>
      <c r="K713" s="486" t="s">
        <v>675</v>
      </c>
      <c r="L713" s="484" t="s">
        <v>5081</v>
      </c>
      <c r="M713" s="484" t="s">
        <v>5036</v>
      </c>
      <c r="N713" s="484" t="s">
        <v>5082</v>
      </c>
      <c r="O713" s="484" t="s">
        <v>5083</v>
      </c>
      <c r="P713" s="481">
        <v>44662</v>
      </c>
      <c r="Q713" s="482">
        <v>30.9</v>
      </c>
      <c r="R713" s="482">
        <v>0</v>
      </c>
      <c r="S713" s="482">
        <v>8.5</v>
      </c>
      <c r="T713" s="482">
        <v>22.4</v>
      </c>
      <c r="U713" s="482">
        <v>30.9</v>
      </c>
      <c r="V713" s="481">
        <v>100</v>
      </c>
      <c r="W713" s="481">
        <v>100</v>
      </c>
      <c r="X713" s="497" t="s">
        <v>5039</v>
      </c>
      <c r="Y713" s="481">
        <v>4</v>
      </c>
      <c r="Z713" s="481">
        <v>5</v>
      </c>
      <c r="AA713" s="481">
        <v>5</v>
      </c>
      <c r="AB713" s="481">
        <v>46</v>
      </c>
      <c r="AC713" s="481">
        <v>12</v>
      </c>
      <c r="AD713" s="482">
        <v>70</v>
      </c>
      <c r="AE713" s="488">
        <v>5</v>
      </c>
      <c r="AF713" s="489">
        <v>100</v>
      </c>
      <c r="AG713" s="490" t="s">
        <v>5077</v>
      </c>
      <c r="AH713" s="484" t="s">
        <v>5084</v>
      </c>
      <c r="AI713" s="491">
        <v>90</v>
      </c>
      <c r="AJ713" s="479" t="s">
        <v>5075</v>
      </c>
      <c r="AK713" s="492" t="s">
        <v>5075</v>
      </c>
      <c r="AL713" s="491">
        <v>10</v>
      </c>
      <c r="AM713" s="479"/>
      <c r="AN713" s="492"/>
      <c r="AO713" s="491"/>
      <c r="AP713" s="479"/>
      <c r="AQ713" s="492"/>
      <c r="AR713" s="491"/>
      <c r="AS713" s="479"/>
      <c r="AT713" s="481"/>
      <c r="AU713" s="488"/>
      <c r="AV713" s="498"/>
      <c r="AW713" s="481"/>
      <c r="AX713" s="499"/>
      <c r="AY713" s="663"/>
      <c r="AZ713" s="663"/>
      <c r="BA713" s="663"/>
      <c r="BB713" s="663"/>
      <c r="BC713" s="663"/>
      <c r="BD713" s="663"/>
      <c r="BE713" s="663"/>
      <c r="BF713" s="663"/>
      <c r="BG713" s="663"/>
    </row>
    <row r="714" spans="1:59" s="664" customFormat="1" ht="179.4" x14ac:dyDescent="0.25">
      <c r="A714" s="479">
        <v>795</v>
      </c>
      <c r="B714" s="480" t="s">
        <v>5030</v>
      </c>
      <c r="C714" s="481">
        <v>45</v>
      </c>
      <c r="D714" s="482" t="s">
        <v>5077</v>
      </c>
      <c r="E714" s="483" t="s">
        <v>5078</v>
      </c>
      <c r="F714" s="481">
        <v>10470</v>
      </c>
      <c r="G714" s="500" t="s">
        <v>5085</v>
      </c>
      <c r="H714" s="481">
        <v>2006</v>
      </c>
      <c r="I714" s="484" t="s">
        <v>5086</v>
      </c>
      <c r="J714" s="502">
        <v>37257.24</v>
      </c>
      <c r="K714" s="486" t="s">
        <v>5054</v>
      </c>
      <c r="L714" s="484" t="s">
        <v>5081</v>
      </c>
      <c r="M714" s="484" t="s">
        <v>5036</v>
      </c>
      <c r="N714" s="484" t="s">
        <v>5082</v>
      </c>
      <c r="O714" s="484" t="s">
        <v>5083</v>
      </c>
      <c r="P714" s="501" t="s">
        <v>5087</v>
      </c>
      <c r="Q714" s="482">
        <v>34.9</v>
      </c>
      <c r="R714" s="482">
        <v>0</v>
      </c>
      <c r="S714" s="482">
        <v>12.5</v>
      </c>
      <c r="T714" s="482">
        <v>22.4</v>
      </c>
      <c r="U714" s="482">
        <v>34.9</v>
      </c>
      <c r="V714" s="481">
        <v>100</v>
      </c>
      <c r="W714" s="481">
        <v>100</v>
      </c>
      <c r="X714" s="497" t="s">
        <v>5039</v>
      </c>
      <c r="Y714" s="481">
        <v>4</v>
      </c>
      <c r="Z714" s="481">
        <v>5</v>
      </c>
      <c r="AA714" s="481">
        <v>5</v>
      </c>
      <c r="AB714" s="481">
        <v>46</v>
      </c>
      <c r="AC714" s="481">
        <v>12</v>
      </c>
      <c r="AD714" s="482">
        <v>75</v>
      </c>
      <c r="AE714" s="488">
        <v>5</v>
      </c>
      <c r="AF714" s="489">
        <v>100</v>
      </c>
      <c r="AG714" s="490" t="s">
        <v>5077</v>
      </c>
      <c r="AH714" s="484" t="s">
        <v>5084</v>
      </c>
      <c r="AI714" s="491">
        <v>90</v>
      </c>
      <c r="AJ714" s="479" t="s">
        <v>5075</v>
      </c>
      <c r="AK714" s="492" t="s">
        <v>5075</v>
      </c>
      <c r="AL714" s="491">
        <v>10</v>
      </c>
      <c r="AM714" s="479"/>
      <c r="AN714" s="492"/>
      <c r="AO714" s="491"/>
      <c r="AP714" s="479"/>
      <c r="AQ714" s="492"/>
      <c r="AR714" s="491"/>
      <c r="AS714" s="479"/>
      <c r="AT714" s="481"/>
      <c r="AU714" s="488"/>
      <c r="AV714" s="498"/>
      <c r="AW714" s="481"/>
      <c r="AX714" s="499"/>
      <c r="AY714" s="663"/>
      <c r="AZ714" s="663"/>
      <c r="BA714" s="663"/>
      <c r="BB714" s="663"/>
      <c r="BC714" s="663"/>
      <c r="BD714" s="663"/>
      <c r="BE714" s="663"/>
      <c r="BF714" s="663"/>
      <c r="BG714" s="663"/>
    </row>
    <row r="715" spans="1:59" s="664" customFormat="1" ht="179.4" x14ac:dyDescent="0.25">
      <c r="A715" s="479">
        <v>795</v>
      </c>
      <c r="B715" s="480" t="s">
        <v>5030</v>
      </c>
      <c r="C715" s="481">
        <v>45</v>
      </c>
      <c r="D715" s="482" t="s">
        <v>5077</v>
      </c>
      <c r="E715" s="483" t="s">
        <v>5078</v>
      </c>
      <c r="F715" s="481">
        <v>10470</v>
      </c>
      <c r="G715" s="500" t="s">
        <v>5088</v>
      </c>
      <c r="H715" s="481">
        <v>2007</v>
      </c>
      <c r="I715" s="484" t="s">
        <v>5089</v>
      </c>
      <c r="J715" s="502">
        <v>47917.4</v>
      </c>
      <c r="K715" s="486" t="s">
        <v>5054</v>
      </c>
      <c r="L715" s="484" t="s">
        <v>5081</v>
      </c>
      <c r="M715" s="484" t="s">
        <v>5036</v>
      </c>
      <c r="N715" s="484" t="s">
        <v>5082</v>
      </c>
      <c r="O715" s="484" t="s">
        <v>5083</v>
      </c>
      <c r="P715" s="501" t="s">
        <v>5090</v>
      </c>
      <c r="Q715" s="482">
        <v>34.200000000000003</v>
      </c>
      <c r="R715" s="482">
        <v>0</v>
      </c>
      <c r="S715" s="482">
        <v>11.8</v>
      </c>
      <c r="T715" s="482">
        <v>22.4</v>
      </c>
      <c r="U715" s="482">
        <v>34.200000000000003</v>
      </c>
      <c r="V715" s="481">
        <v>100</v>
      </c>
      <c r="W715" s="481">
        <v>100</v>
      </c>
      <c r="X715" s="497" t="s">
        <v>5039</v>
      </c>
      <c r="Y715" s="481">
        <v>3</v>
      </c>
      <c r="Z715" s="481">
        <v>4</v>
      </c>
      <c r="AA715" s="481">
        <v>8</v>
      </c>
      <c r="AB715" s="481">
        <v>46</v>
      </c>
      <c r="AC715" s="481">
        <v>12</v>
      </c>
      <c r="AD715" s="482">
        <v>75</v>
      </c>
      <c r="AE715" s="488">
        <v>5</v>
      </c>
      <c r="AF715" s="489">
        <v>100</v>
      </c>
      <c r="AG715" s="490" t="s">
        <v>5077</v>
      </c>
      <c r="AH715" s="484" t="s">
        <v>5084</v>
      </c>
      <c r="AI715" s="491">
        <v>90</v>
      </c>
      <c r="AJ715" s="479" t="s">
        <v>5075</v>
      </c>
      <c r="AK715" s="492" t="s">
        <v>5075</v>
      </c>
      <c r="AL715" s="491">
        <v>10</v>
      </c>
      <c r="AM715" s="479"/>
      <c r="AN715" s="492"/>
      <c r="AO715" s="491"/>
      <c r="AP715" s="479"/>
      <c r="AQ715" s="492"/>
      <c r="AR715" s="491"/>
      <c r="AS715" s="479"/>
      <c r="AT715" s="481"/>
      <c r="AU715" s="488"/>
      <c r="AV715" s="498"/>
      <c r="AW715" s="481"/>
      <c r="AX715" s="499"/>
      <c r="AY715" s="663"/>
      <c r="AZ715" s="663"/>
      <c r="BA715" s="663"/>
      <c r="BB715" s="663"/>
      <c r="BC715" s="663"/>
      <c r="BD715" s="663"/>
      <c r="BE715" s="663"/>
      <c r="BF715" s="663"/>
      <c r="BG715" s="663"/>
    </row>
    <row r="716" spans="1:59" s="664" customFormat="1" ht="82.8" x14ac:dyDescent="0.25">
      <c r="A716" s="479">
        <v>795</v>
      </c>
      <c r="B716" s="480" t="s">
        <v>5030</v>
      </c>
      <c r="C716" s="481">
        <v>45</v>
      </c>
      <c r="D716" s="482" t="s">
        <v>5077</v>
      </c>
      <c r="E716" s="483" t="s">
        <v>5078</v>
      </c>
      <c r="F716" s="481">
        <v>10470</v>
      </c>
      <c r="G716" s="500" t="s">
        <v>5091</v>
      </c>
      <c r="H716" s="481">
        <v>2003</v>
      </c>
      <c r="I716" s="484" t="s">
        <v>5092</v>
      </c>
      <c r="J716" s="502">
        <v>20642.759999999998</v>
      </c>
      <c r="K716" s="486" t="s">
        <v>5054</v>
      </c>
      <c r="L716" s="484" t="s">
        <v>5093</v>
      </c>
      <c r="M716" s="484" t="s">
        <v>5094</v>
      </c>
      <c r="N716" s="484" t="s">
        <v>5095</v>
      </c>
      <c r="O716" s="484" t="s">
        <v>5096</v>
      </c>
      <c r="P716" s="501">
        <v>43509</v>
      </c>
      <c r="Q716" s="482" t="s">
        <v>5097</v>
      </c>
      <c r="R716" s="482">
        <v>0</v>
      </c>
      <c r="S716" s="482">
        <v>8.5</v>
      </c>
      <c r="T716" s="482">
        <v>22.4</v>
      </c>
      <c r="U716" s="482">
        <v>30.9</v>
      </c>
      <c r="V716" s="481">
        <v>100</v>
      </c>
      <c r="W716" s="481">
        <v>100</v>
      </c>
      <c r="X716" s="497" t="s">
        <v>5039</v>
      </c>
      <c r="Y716" s="481">
        <v>3</v>
      </c>
      <c r="Z716" s="481">
        <v>4</v>
      </c>
      <c r="AA716" s="481">
        <v>8</v>
      </c>
      <c r="AB716" s="481">
        <v>46</v>
      </c>
      <c r="AC716" s="481"/>
      <c r="AD716" s="482">
        <v>45</v>
      </c>
      <c r="AE716" s="488">
        <v>5</v>
      </c>
      <c r="AF716" s="489">
        <v>100</v>
      </c>
      <c r="AG716" s="490" t="s">
        <v>5077</v>
      </c>
      <c r="AH716" s="484" t="s">
        <v>5084</v>
      </c>
      <c r="AI716" s="491">
        <v>90</v>
      </c>
      <c r="AJ716" s="479" t="s">
        <v>5075</v>
      </c>
      <c r="AK716" s="492" t="s">
        <v>5075</v>
      </c>
      <c r="AL716" s="491">
        <v>10</v>
      </c>
      <c r="AM716" s="479"/>
      <c r="AN716" s="492"/>
      <c r="AO716" s="491"/>
      <c r="AP716" s="479"/>
      <c r="AQ716" s="492"/>
      <c r="AR716" s="491"/>
      <c r="AS716" s="479"/>
      <c r="AT716" s="481"/>
      <c r="AU716" s="488"/>
      <c r="AV716" s="498"/>
      <c r="AW716" s="481"/>
      <c r="AX716" s="499"/>
      <c r="AY716" s="663"/>
      <c r="AZ716" s="663"/>
      <c r="BA716" s="663"/>
      <c r="BB716" s="663"/>
      <c r="BC716" s="663"/>
      <c r="BD716" s="663"/>
      <c r="BE716" s="663"/>
      <c r="BF716" s="663"/>
      <c r="BG716" s="663"/>
    </row>
    <row r="717" spans="1:59" s="664" customFormat="1" ht="82.8" x14ac:dyDescent="0.25">
      <c r="A717" s="479">
        <v>795</v>
      </c>
      <c r="B717" s="480" t="s">
        <v>5030</v>
      </c>
      <c r="C717" s="481">
        <v>45</v>
      </c>
      <c r="D717" s="482" t="s">
        <v>5077</v>
      </c>
      <c r="E717" s="483" t="s">
        <v>5078</v>
      </c>
      <c r="F717" s="481">
        <v>10470</v>
      </c>
      <c r="G717" s="500" t="s">
        <v>5098</v>
      </c>
      <c r="H717" s="481">
        <v>2017</v>
      </c>
      <c r="I717" s="484" t="s">
        <v>5099</v>
      </c>
      <c r="J717" s="502">
        <v>60560</v>
      </c>
      <c r="K717" s="486" t="s">
        <v>5054</v>
      </c>
      <c r="L717" s="484" t="s">
        <v>5093</v>
      </c>
      <c r="M717" s="484" t="s">
        <v>5094</v>
      </c>
      <c r="N717" s="484" t="s">
        <v>5100</v>
      </c>
      <c r="O717" s="484" t="s">
        <v>5101</v>
      </c>
      <c r="P717" s="501">
        <v>47523</v>
      </c>
      <c r="Q717" s="504">
        <v>46.4</v>
      </c>
      <c r="R717" s="504">
        <v>10.5</v>
      </c>
      <c r="S717" s="504">
        <v>10.9</v>
      </c>
      <c r="T717" s="504">
        <v>25</v>
      </c>
      <c r="U717" s="504">
        <v>46.4</v>
      </c>
      <c r="V717" s="505">
        <v>100</v>
      </c>
      <c r="W717" s="505">
        <v>62</v>
      </c>
      <c r="X717" s="506" t="s">
        <v>5039</v>
      </c>
      <c r="Y717" s="505">
        <v>3</v>
      </c>
      <c r="Z717" s="505">
        <v>10</v>
      </c>
      <c r="AA717" s="505">
        <v>6</v>
      </c>
      <c r="AB717" s="505">
        <v>46</v>
      </c>
      <c r="AC717" s="505"/>
      <c r="AD717" s="505">
        <v>40</v>
      </c>
      <c r="AE717" s="507">
        <v>5</v>
      </c>
      <c r="AF717" s="508">
        <v>100</v>
      </c>
      <c r="AG717" s="509" t="s">
        <v>5077</v>
      </c>
      <c r="AH717" s="510" t="s">
        <v>5084</v>
      </c>
      <c r="AI717" s="511">
        <v>90</v>
      </c>
      <c r="AJ717" s="512" t="s">
        <v>5075</v>
      </c>
      <c r="AK717" s="510" t="s">
        <v>5075</v>
      </c>
      <c r="AL717" s="511">
        <v>10</v>
      </c>
      <c r="AM717" s="512"/>
      <c r="AN717" s="510"/>
      <c r="AO717" s="511"/>
      <c r="AP717" s="512"/>
      <c r="AQ717" s="510"/>
      <c r="AR717" s="511"/>
      <c r="AS717" s="512"/>
      <c r="AT717" s="504"/>
      <c r="AU717" s="507"/>
      <c r="AV717" s="513"/>
      <c r="AW717" s="504"/>
      <c r="AX717" s="104"/>
      <c r="AY717" s="663"/>
      <c r="AZ717" s="663"/>
      <c r="BA717" s="663"/>
      <c r="BB717" s="663"/>
      <c r="BC717" s="663"/>
      <c r="BD717" s="663"/>
      <c r="BE717" s="663"/>
      <c r="BF717" s="663"/>
      <c r="BG717" s="663"/>
    </row>
    <row r="718" spans="1:59" s="664" customFormat="1" ht="96.6" x14ac:dyDescent="0.25">
      <c r="A718" s="479">
        <v>795</v>
      </c>
      <c r="B718" s="480" t="s">
        <v>5030</v>
      </c>
      <c r="C718" s="481">
        <v>49</v>
      </c>
      <c r="D718" s="482" t="s">
        <v>5102</v>
      </c>
      <c r="E718" s="483" t="s">
        <v>5103</v>
      </c>
      <c r="F718" s="481">
        <v>15682</v>
      </c>
      <c r="G718" s="500" t="s">
        <v>5104</v>
      </c>
      <c r="H718" s="481">
        <v>2002</v>
      </c>
      <c r="I718" s="484" t="s">
        <v>5105</v>
      </c>
      <c r="J718" s="502">
        <v>28975.55</v>
      </c>
      <c r="K718" s="486" t="s">
        <v>5054</v>
      </c>
      <c r="L718" s="484" t="s">
        <v>5106</v>
      </c>
      <c r="M718" s="484" t="s">
        <v>5107</v>
      </c>
      <c r="N718" s="484" t="s">
        <v>5108</v>
      </c>
      <c r="O718" s="484" t="s">
        <v>5109</v>
      </c>
      <c r="P718" s="501" t="s">
        <v>5110</v>
      </c>
      <c r="Q718" s="482">
        <v>25.4</v>
      </c>
      <c r="R718" s="482">
        <v>0</v>
      </c>
      <c r="S718" s="482">
        <v>3</v>
      </c>
      <c r="T718" s="482">
        <v>22.35</v>
      </c>
      <c r="U718" s="482">
        <v>25.4</v>
      </c>
      <c r="V718" s="481">
        <v>100</v>
      </c>
      <c r="W718" s="481">
        <v>100</v>
      </c>
      <c r="X718" s="497" t="s">
        <v>5039</v>
      </c>
      <c r="Y718" s="481">
        <v>3</v>
      </c>
      <c r="Z718" s="481">
        <v>10</v>
      </c>
      <c r="AA718" s="481">
        <v>6</v>
      </c>
      <c r="AB718" s="481">
        <v>47</v>
      </c>
      <c r="AC718" s="481"/>
      <c r="AD718" s="481">
        <v>5</v>
      </c>
      <c r="AE718" s="488">
        <v>5</v>
      </c>
      <c r="AF718" s="489">
        <v>100</v>
      </c>
      <c r="AG718" s="490" t="s">
        <v>5111</v>
      </c>
      <c r="AH718" s="484" t="s">
        <v>5112</v>
      </c>
      <c r="AI718" s="491">
        <v>85</v>
      </c>
      <c r="AJ718" s="479" t="s">
        <v>5113</v>
      </c>
      <c r="AK718" s="492" t="s">
        <v>5114</v>
      </c>
      <c r="AL718" s="492">
        <v>15</v>
      </c>
      <c r="AM718" s="479"/>
      <c r="AN718" s="492"/>
      <c r="AO718" s="491"/>
      <c r="AP718" s="479"/>
      <c r="AQ718" s="492"/>
      <c r="AR718" s="491"/>
      <c r="AS718" s="514"/>
      <c r="AT718" s="481"/>
      <c r="AU718" s="488"/>
      <c r="AV718" s="498"/>
      <c r="AW718" s="481"/>
      <c r="AX718" s="499"/>
      <c r="AY718" s="663"/>
      <c r="AZ718" s="663"/>
      <c r="BA718" s="663"/>
      <c r="BB718" s="663"/>
      <c r="BC718" s="663"/>
      <c r="BD718" s="663"/>
      <c r="BE718" s="663"/>
      <c r="BF718" s="663"/>
      <c r="BG718" s="663"/>
    </row>
    <row r="719" spans="1:59" s="664" customFormat="1" ht="96.6" x14ac:dyDescent="0.25">
      <c r="A719" s="479">
        <v>795</v>
      </c>
      <c r="B719" s="480" t="s">
        <v>5030</v>
      </c>
      <c r="C719" s="481">
        <v>49</v>
      </c>
      <c r="D719" s="482" t="s">
        <v>5102</v>
      </c>
      <c r="E719" s="483" t="s">
        <v>5115</v>
      </c>
      <c r="F719" s="481">
        <v>15682</v>
      </c>
      <c r="G719" s="500" t="s">
        <v>5116</v>
      </c>
      <c r="H719" s="481">
        <v>2010</v>
      </c>
      <c r="I719" s="484" t="s">
        <v>5117</v>
      </c>
      <c r="J719" s="502">
        <v>61045.97</v>
      </c>
      <c r="K719" s="486" t="s">
        <v>5054</v>
      </c>
      <c r="L719" s="484" t="s">
        <v>5106</v>
      </c>
      <c r="M719" s="484" t="s">
        <v>5107</v>
      </c>
      <c r="N719" s="484" t="s">
        <v>5118</v>
      </c>
      <c r="O719" s="484" t="s">
        <v>5119</v>
      </c>
      <c r="P719" s="501" t="s">
        <v>5120</v>
      </c>
      <c r="Q719" s="482" t="s">
        <v>5121</v>
      </c>
      <c r="R719" s="482">
        <v>0</v>
      </c>
      <c r="S719" s="482">
        <v>2</v>
      </c>
      <c r="T719" s="482">
        <v>22.4</v>
      </c>
      <c r="U719" s="482">
        <v>24.4</v>
      </c>
      <c r="V719" s="481">
        <v>100</v>
      </c>
      <c r="W719" s="481">
        <v>100</v>
      </c>
      <c r="X719" s="497" t="s">
        <v>5039</v>
      </c>
      <c r="Y719" s="481">
        <v>3</v>
      </c>
      <c r="Z719" s="481">
        <v>10</v>
      </c>
      <c r="AA719" s="481">
        <v>6</v>
      </c>
      <c r="AB719" s="481">
        <v>47</v>
      </c>
      <c r="AC719" s="481"/>
      <c r="AD719" s="481">
        <v>20</v>
      </c>
      <c r="AE719" s="488">
        <v>5</v>
      </c>
      <c r="AF719" s="489">
        <v>100</v>
      </c>
      <c r="AG719" s="490" t="s">
        <v>5111</v>
      </c>
      <c r="AH719" s="484" t="s">
        <v>5112</v>
      </c>
      <c r="AI719" s="491">
        <v>80</v>
      </c>
      <c r="AJ719" s="479" t="s">
        <v>5113</v>
      </c>
      <c r="AK719" s="492" t="s">
        <v>5114</v>
      </c>
      <c r="AL719" s="492">
        <v>20</v>
      </c>
      <c r="AM719" s="479"/>
      <c r="AN719" s="492"/>
      <c r="AO719" s="491"/>
      <c r="AP719" s="479"/>
      <c r="AQ719" s="492"/>
      <c r="AR719" s="491"/>
      <c r="AS719" s="514"/>
      <c r="AT719" s="481"/>
      <c r="AU719" s="488"/>
      <c r="AV719" s="498"/>
      <c r="AW719" s="481"/>
      <c r="AX719" s="499"/>
      <c r="AY719" s="663"/>
      <c r="AZ719" s="663"/>
      <c r="BA719" s="663"/>
      <c r="BB719" s="663"/>
      <c r="BC719" s="663"/>
      <c r="BD719" s="663"/>
      <c r="BE719" s="663"/>
      <c r="BF719" s="663"/>
      <c r="BG719" s="663"/>
    </row>
    <row r="720" spans="1:59" s="664" customFormat="1" ht="236.25" customHeight="1" x14ac:dyDescent="0.25">
      <c r="A720" s="479">
        <v>795</v>
      </c>
      <c r="B720" s="480" t="s">
        <v>5030</v>
      </c>
      <c r="C720" s="481">
        <v>44</v>
      </c>
      <c r="D720" s="482" t="s">
        <v>5122</v>
      </c>
      <c r="E720" s="483" t="s">
        <v>5123</v>
      </c>
      <c r="F720" s="481">
        <v>6673</v>
      </c>
      <c r="G720" s="483" t="s">
        <v>5124</v>
      </c>
      <c r="H720" s="481">
        <v>2005</v>
      </c>
      <c r="I720" s="484" t="s">
        <v>5125</v>
      </c>
      <c r="J720" s="485">
        <v>66766.820000000007</v>
      </c>
      <c r="K720" s="486" t="s">
        <v>675</v>
      </c>
      <c r="L720" s="484" t="s">
        <v>5126</v>
      </c>
      <c r="M720" s="484" t="s">
        <v>5036</v>
      </c>
      <c r="N720" s="484" t="s">
        <v>5127</v>
      </c>
      <c r="O720" s="484" t="s">
        <v>5128</v>
      </c>
      <c r="P720" s="481" t="s">
        <v>5129</v>
      </c>
      <c r="Q720" s="482">
        <v>83</v>
      </c>
      <c r="R720" s="482">
        <v>0</v>
      </c>
      <c r="S720" s="482">
        <v>60.65</v>
      </c>
      <c r="T720" s="482">
        <v>22.35</v>
      </c>
      <c r="U720" s="482">
        <v>83</v>
      </c>
      <c r="V720" s="481">
        <v>100</v>
      </c>
      <c r="W720" s="481">
        <v>100</v>
      </c>
      <c r="X720" s="497" t="s">
        <v>5039</v>
      </c>
      <c r="Y720" s="481">
        <v>1</v>
      </c>
      <c r="Z720" s="481">
        <v>6</v>
      </c>
      <c r="AA720" s="481">
        <v>2</v>
      </c>
      <c r="AB720" s="481">
        <v>46</v>
      </c>
      <c r="AC720" s="481">
        <v>12</v>
      </c>
      <c r="AD720" s="482"/>
      <c r="AE720" s="488">
        <v>5</v>
      </c>
      <c r="AF720" s="489">
        <v>100</v>
      </c>
      <c r="AG720" s="490" t="s">
        <v>5122</v>
      </c>
      <c r="AH720" s="484" t="s">
        <v>5130</v>
      </c>
      <c r="AI720" s="491">
        <v>70</v>
      </c>
      <c r="AJ720" s="479" t="s">
        <v>5131</v>
      </c>
      <c r="AK720" s="492" t="s">
        <v>5130</v>
      </c>
      <c r="AL720" s="491">
        <v>20</v>
      </c>
      <c r="AM720" s="479" t="s">
        <v>5075</v>
      </c>
      <c r="AN720" s="492" t="s">
        <v>5075</v>
      </c>
      <c r="AO720" s="491">
        <v>10</v>
      </c>
      <c r="AP720" s="479"/>
      <c r="AQ720" s="492"/>
      <c r="AR720" s="491"/>
      <c r="AS720" s="479"/>
      <c r="AT720" s="481"/>
      <c r="AU720" s="488"/>
      <c r="AV720" s="498"/>
      <c r="AW720" s="481"/>
      <c r="AX720" s="499"/>
      <c r="AY720" s="663"/>
      <c r="AZ720" s="663"/>
      <c r="BA720" s="663"/>
      <c r="BB720" s="663"/>
      <c r="BC720" s="663"/>
      <c r="BD720" s="663"/>
      <c r="BE720" s="663"/>
      <c r="BF720" s="663"/>
      <c r="BG720" s="663"/>
    </row>
    <row r="721" spans="1:59" s="664" customFormat="1" ht="213.75" customHeight="1" x14ac:dyDescent="0.25">
      <c r="A721" s="479">
        <v>795</v>
      </c>
      <c r="B721" s="480" t="s">
        <v>5030</v>
      </c>
      <c r="C721" s="481">
        <v>44</v>
      </c>
      <c r="D721" s="482" t="s">
        <v>5122</v>
      </c>
      <c r="E721" s="483" t="s">
        <v>5123</v>
      </c>
      <c r="F721" s="481">
        <v>6673</v>
      </c>
      <c r="G721" s="500" t="s">
        <v>5132</v>
      </c>
      <c r="H721" s="481">
        <v>2008</v>
      </c>
      <c r="I721" s="484" t="s">
        <v>5133</v>
      </c>
      <c r="J721" s="502">
        <v>33618.300000000003</v>
      </c>
      <c r="K721" s="486" t="s">
        <v>656</v>
      </c>
      <c r="L721" s="484" t="s">
        <v>5134</v>
      </c>
      <c r="M721" s="484" t="s">
        <v>5036</v>
      </c>
      <c r="N721" s="484" t="s">
        <v>5135</v>
      </c>
      <c r="O721" s="484" t="s">
        <v>5136</v>
      </c>
      <c r="P721" s="481">
        <v>45248</v>
      </c>
      <c r="Q721" s="482">
        <v>80</v>
      </c>
      <c r="R721" s="482">
        <v>0</v>
      </c>
      <c r="S721" s="482">
        <v>55</v>
      </c>
      <c r="T721" s="482">
        <v>25</v>
      </c>
      <c r="U721" s="482">
        <v>80</v>
      </c>
      <c r="V721" s="481">
        <v>100</v>
      </c>
      <c r="W721" s="481">
        <v>100</v>
      </c>
      <c r="X721" s="497" t="s">
        <v>5039</v>
      </c>
      <c r="Y721" s="481">
        <v>4</v>
      </c>
      <c r="Z721" s="481">
        <v>4</v>
      </c>
      <c r="AA721" s="481">
        <v>1</v>
      </c>
      <c r="AB721" s="481">
        <v>4</v>
      </c>
      <c r="AC721" s="481">
        <v>13</v>
      </c>
      <c r="AD721" s="482"/>
      <c r="AE721" s="488">
        <v>5</v>
      </c>
      <c r="AF721" s="489">
        <v>100</v>
      </c>
      <c r="AG721" s="490" t="s">
        <v>5122</v>
      </c>
      <c r="AH721" s="484" t="s">
        <v>5130</v>
      </c>
      <c r="AI721" s="491">
        <v>60</v>
      </c>
      <c r="AJ721" s="479" t="s">
        <v>5131</v>
      </c>
      <c r="AK721" s="492" t="s">
        <v>5137</v>
      </c>
      <c r="AL721" s="491">
        <v>30</v>
      </c>
      <c r="AM721" s="479" t="s">
        <v>5075</v>
      </c>
      <c r="AN721" s="492" t="s">
        <v>5075</v>
      </c>
      <c r="AO721" s="491">
        <v>10</v>
      </c>
      <c r="AP721" s="479"/>
      <c r="AQ721" s="492"/>
      <c r="AR721" s="491"/>
      <c r="AS721" s="479"/>
      <c r="AT721" s="481"/>
      <c r="AU721" s="488"/>
      <c r="AV721" s="498"/>
      <c r="AW721" s="481"/>
      <c r="AX721" s="499"/>
      <c r="AY721" s="663"/>
      <c r="AZ721" s="663"/>
      <c r="BA721" s="663"/>
      <c r="BB721" s="663"/>
      <c r="BC721" s="663"/>
      <c r="BD721" s="663"/>
      <c r="BE721" s="663"/>
      <c r="BF721" s="663"/>
      <c r="BG721" s="663"/>
    </row>
    <row r="722" spans="1:59" s="664" customFormat="1" ht="237" customHeight="1" x14ac:dyDescent="0.25">
      <c r="A722" s="479">
        <v>795</v>
      </c>
      <c r="B722" s="480" t="s">
        <v>5030</v>
      </c>
      <c r="C722" s="481">
        <v>44</v>
      </c>
      <c r="D722" s="482" t="s">
        <v>5122</v>
      </c>
      <c r="E722" s="483" t="s">
        <v>5123</v>
      </c>
      <c r="F722" s="481">
        <v>6673</v>
      </c>
      <c r="G722" s="500" t="s">
        <v>5138</v>
      </c>
      <c r="H722" s="481">
        <v>2007</v>
      </c>
      <c r="I722" s="484" t="s">
        <v>5139</v>
      </c>
      <c r="J722" s="502">
        <v>28663.13</v>
      </c>
      <c r="K722" s="486" t="s">
        <v>656</v>
      </c>
      <c r="L722" s="484" t="s">
        <v>5134</v>
      </c>
      <c r="M722" s="484" t="s">
        <v>5036</v>
      </c>
      <c r="N722" s="484" t="s">
        <v>5140</v>
      </c>
      <c r="O722" s="484" t="s">
        <v>5141</v>
      </c>
      <c r="P722" s="481">
        <v>45174</v>
      </c>
      <c r="Q722" s="482">
        <v>80</v>
      </c>
      <c r="R722" s="482">
        <v>0</v>
      </c>
      <c r="S722" s="482">
        <v>55</v>
      </c>
      <c r="T722" s="482">
        <v>25</v>
      </c>
      <c r="U722" s="482">
        <v>80</v>
      </c>
      <c r="V722" s="481">
        <v>100</v>
      </c>
      <c r="W722" s="481">
        <v>100</v>
      </c>
      <c r="X722" s="497" t="s">
        <v>5039</v>
      </c>
      <c r="Y722" s="481">
        <v>4</v>
      </c>
      <c r="Z722" s="481">
        <v>4</v>
      </c>
      <c r="AA722" s="481">
        <v>1</v>
      </c>
      <c r="AB722" s="481">
        <v>4</v>
      </c>
      <c r="AC722" s="481">
        <v>13</v>
      </c>
      <c r="AD722" s="482"/>
      <c r="AE722" s="488">
        <v>5</v>
      </c>
      <c r="AF722" s="489">
        <v>100</v>
      </c>
      <c r="AG722" s="490" t="s">
        <v>5122</v>
      </c>
      <c r="AH722" s="484" t="s">
        <v>5130</v>
      </c>
      <c r="AI722" s="491">
        <v>50</v>
      </c>
      <c r="AJ722" s="479" t="s">
        <v>5131</v>
      </c>
      <c r="AK722" s="492" t="s">
        <v>5137</v>
      </c>
      <c r="AL722" s="491">
        <v>40</v>
      </c>
      <c r="AM722" s="479" t="s">
        <v>5075</v>
      </c>
      <c r="AN722" s="492" t="s">
        <v>5075</v>
      </c>
      <c r="AO722" s="491">
        <v>10</v>
      </c>
      <c r="AP722" s="479"/>
      <c r="AQ722" s="492"/>
      <c r="AR722" s="491"/>
      <c r="AS722" s="479"/>
      <c r="AT722" s="481"/>
      <c r="AU722" s="488"/>
      <c r="AV722" s="498"/>
      <c r="AW722" s="481"/>
      <c r="AX722" s="499"/>
      <c r="AY722" s="663"/>
      <c r="AZ722" s="663"/>
      <c r="BA722" s="663"/>
      <c r="BB722" s="663"/>
      <c r="BC722" s="663"/>
      <c r="BD722" s="663"/>
      <c r="BE722" s="663"/>
      <c r="BF722" s="663"/>
      <c r="BG722" s="663"/>
    </row>
    <row r="723" spans="1:59" s="664" customFormat="1" ht="409.6" x14ac:dyDescent="0.25">
      <c r="A723" s="479">
        <v>795</v>
      </c>
      <c r="B723" s="480" t="s">
        <v>5030</v>
      </c>
      <c r="C723" s="481">
        <v>56</v>
      </c>
      <c r="D723" s="482" t="s">
        <v>5142</v>
      </c>
      <c r="E723" s="483" t="s">
        <v>5143</v>
      </c>
      <c r="F723" s="481">
        <v>11594</v>
      </c>
      <c r="G723" s="483" t="s">
        <v>5144</v>
      </c>
      <c r="H723" s="481">
        <v>2007</v>
      </c>
      <c r="I723" s="484" t="s">
        <v>5144</v>
      </c>
      <c r="J723" s="485">
        <v>50619.93</v>
      </c>
      <c r="K723" s="486" t="s">
        <v>656</v>
      </c>
      <c r="L723" s="1215" t="s">
        <v>5145</v>
      </c>
      <c r="M723" s="1216" t="s">
        <v>5146</v>
      </c>
      <c r="N723" s="484" t="s">
        <v>5147</v>
      </c>
      <c r="O723" s="484" t="s">
        <v>5038</v>
      </c>
      <c r="P723" s="481">
        <v>44833.448340000003</v>
      </c>
      <c r="Q723" s="515">
        <v>39.5</v>
      </c>
      <c r="R723" s="515">
        <v>0</v>
      </c>
      <c r="S723" s="515">
        <v>12.5</v>
      </c>
      <c r="T723" s="515">
        <v>27</v>
      </c>
      <c r="U723" s="482">
        <v>39.5</v>
      </c>
      <c r="V723" s="516">
        <v>40</v>
      </c>
      <c r="W723" s="481">
        <v>100</v>
      </c>
      <c r="X723" s="497" t="s">
        <v>5039</v>
      </c>
      <c r="Y723" s="481">
        <v>3</v>
      </c>
      <c r="Z723" s="481">
        <v>12</v>
      </c>
      <c r="AA723" s="481">
        <v>1</v>
      </c>
      <c r="AB723" s="481">
        <v>4</v>
      </c>
      <c r="AC723" s="481">
        <v>13</v>
      </c>
      <c r="AD723" s="482"/>
      <c r="AE723" s="488">
        <v>5</v>
      </c>
      <c r="AF723" s="489">
        <v>0</v>
      </c>
      <c r="AG723" s="490"/>
      <c r="AH723" s="484"/>
      <c r="AI723" s="491"/>
      <c r="AJ723" s="479"/>
      <c r="AK723" s="492"/>
      <c r="AL723" s="491"/>
      <c r="AM723" s="479"/>
      <c r="AN723" s="492"/>
      <c r="AO723" s="491"/>
      <c r="AP723" s="479"/>
      <c r="AQ723" s="492"/>
      <c r="AR723" s="491"/>
      <c r="AS723" s="479"/>
      <c r="AT723" s="481"/>
      <c r="AU723" s="488"/>
      <c r="AV723" s="498"/>
      <c r="AW723" s="481"/>
      <c r="AX723" s="499"/>
      <c r="AY723" s="663"/>
      <c r="AZ723" s="663"/>
      <c r="BA723" s="663"/>
      <c r="BB723" s="663"/>
      <c r="BC723" s="663"/>
      <c r="BD723" s="663"/>
      <c r="BE723" s="663"/>
      <c r="BF723" s="663"/>
      <c r="BG723" s="663"/>
    </row>
    <row r="724" spans="1:59" s="664" customFormat="1" ht="409.6" x14ac:dyDescent="0.25">
      <c r="A724" s="479">
        <v>795</v>
      </c>
      <c r="B724" s="480" t="s">
        <v>5030</v>
      </c>
      <c r="C724" s="481">
        <v>64</v>
      </c>
      <c r="D724" s="482" t="s">
        <v>5142</v>
      </c>
      <c r="E724" s="483" t="s">
        <v>5148</v>
      </c>
      <c r="F724" s="481">
        <v>8779</v>
      </c>
      <c r="G724" s="500" t="s">
        <v>5149</v>
      </c>
      <c r="H724" s="481">
        <v>2013</v>
      </c>
      <c r="I724" s="517" t="s">
        <v>5150</v>
      </c>
      <c r="J724" s="502">
        <v>120441.69</v>
      </c>
      <c r="K724" s="486" t="s">
        <v>1108</v>
      </c>
      <c r="L724" s="518" t="s">
        <v>5151</v>
      </c>
      <c r="M724" s="518" t="s">
        <v>5152</v>
      </c>
      <c r="N724" s="517" t="s">
        <v>5153</v>
      </c>
      <c r="O724" s="517" t="s">
        <v>5154</v>
      </c>
      <c r="P724" s="501" t="s">
        <v>5155</v>
      </c>
      <c r="Q724" s="482">
        <v>3.41</v>
      </c>
      <c r="R724" s="482">
        <v>0</v>
      </c>
      <c r="S724" s="482">
        <v>2</v>
      </c>
      <c r="T724" s="482">
        <v>1.41</v>
      </c>
      <c r="U724" s="482">
        <v>3.41</v>
      </c>
      <c r="V724" s="481">
        <v>100</v>
      </c>
      <c r="W724" s="481">
        <v>100</v>
      </c>
      <c r="X724" s="497" t="s">
        <v>5039</v>
      </c>
      <c r="Y724" s="481"/>
      <c r="Z724" s="481">
        <v>1</v>
      </c>
      <c r="AA724" s="481">
        <v>1</v>
      </c>
      <c r="AB724" s="481">
        <v>26</v>
      </c>
      <c r="AC724" s="481"/>
      <c r="AD724" s="482"/>
      <c r="AE724" s="488">
        <v>2</v>
      </c>
      <c r="AF724" s="489">
        <v>100</v>
      </c>
      <c r="AG724" s="519" t="s">
        <v>5156</v>
      </c>
      <c r="AH724" s="517" t="s">
        <v>5157</v>
      </c>
      <c r="AI724" s="520">
        <v>10</v>
      </c>
      <c r="AJ724" s="514" t="s">
        <v>5142</v>
      </c>
      <c r="AK724" s="521" t="s">
        <v>5157</v>
      </c>
      <c r="AL724" s="520">
        <v>40</v>
      </c>
      <c r="AM724" s="514" t="s">
        <v>5158</v>
      </c>
      <c r="AN724" s="521" t="s">
        <v>5159</v>
      </c>
      <c r="AO724" s="520">
        <v>40</v>
      </c>
      <c r="AP724" s="479" t="s">
        <v>5075</v>
      </c>
      <c r="AQ724" s="492" t="s">
        <v>5075</v>
      </c>
      <c r="AR724" s="491">
        <v>10</v>
      </c>
      <c r="AS724" s="833"/>
      <c r="AT724" s="833"/>
      <c r="AU724" s="833"/>
      <c r="AV724" s="833"/>
      <c r="AW724" s="833"/>
      <c r="AX724" s="834"/>
      <c r="AY724" s="663"/>
      <c r="AZ724" s="663"/>
      <c r="BA724" s="663"/>
      <c r="BB724" s="663"/>
      <c r="BC724" s="663"/>
      <c r="BD724" s="663"/>
      <c r="BE724" s="663"/>
      <c r="BF724" s="663"/>
      <c r="BG724" s="663"/>
    </row>
    <row r="725" spans="1:59" s="664" customFormat="1" ht="234.6" x14ac:dyDescent="0.25">
      <c r="A725" s="479">
        <v>795</v>
      </c>
      <c r="B725" s="480" t="s">
        <v>5030</v>
      </c>
      <c r="C725" s="481">
        <v>54</v>
      </c>
      <c r="D725" s="482" t="s">
        <v>5031</v>
      </c>
      <c r="E725" s="483" t="s">
        <v>5160</v>
      </c>
      <c r="F725" s="481">
        <v>15322</v>
      </c>
      <c r="G725" s="500" t="s">
        <v>5161</v>
      </c>
      <c r="H725" s="501">
        <v>2006</v>
      </c>
      <c r="I725" s="484" t="s">
        <v>5162</v>
      </c>
      <c r="J725" s="502">
        <v>36791.53</v>
      </c>
      <c r="K725" s="486" t="s">
        <v>5054</v>
      </c>
      <c r="L725" s="484" t="s">
        <v>5163</v>
      </c>
      <c r="M725" s="484" t="s">
        <v>5164</v>
      </c>
      <c r="N725" s="484" t="s">
        <v>5165</v>
      </c>
      <c r="O725" s="484" t="s">
        <v>5166</v>
      </c>
      <c r="P725" s="501" t="s">
        <v>5167</v>
      </c>
      <c r="Q725" s="482">
        <f t="shared" ref="Q725:Q730" si="28">U725</f>
        <v>25</v>
      </c>
      <c r="R725" s="482">
        <v>0</v>
      </c>
      <c r="S725" s="482">
        <v>2</v>
      </c>
      <c r="T725" s="482">
        <v>23</v>
      </c>
      <c r="U725" s="482">
        <f t="shared" ref="U725:U730" si="29">SUM(R725:T725)</f>
        <v>25</v>
      </c>
      <c r="V725" s="481">
        <v>100</v>
      </c>
      <c r="W725" s="481">
        <v>100</v>
      </c>
      <c r="X725" s="497" t="s">
        <v>5039</v>
      </c>
      <c r="Y725" s="481">
        <v>3</v>
      </c>
      <c r="Z725" s="481">
        <v>2</v>
      </c>
      <c r="AA725" s="481">
        <v>1</v>
      </c>
      <c r="AB725" s="481">
        <v>4</v>
      </c>
      <c r="AC725" s="481"/>
      <c r="AD725" s="482"/>
      <c r="AE725" s="488">
        <v>5</v>
      </c>
      <c r="AF725" s="489">
        <v>100</v>
      </c>
      <c r="AG725" s="490" t="s">
        <v>5031</v>
      </c>
      <c r="AH725" s="484" t="s">
        <v>5168</v>
      </c>
      <c r="AI725" s="491">
        <v>30</v>
      </c>
      <c r="AJ725" s="479" t="s">
        <v>5169</v>
      </c>
      <c r="AK725" s="492" t="s">
        <v>5168</v>
      </c>
      <c r="AL725" s="491">
        <v>50</v>
      </c>
      <c r="AM725" s="479" t="s">
        <v>5170</v>
      </c>
      <c r="AN725" s="492" t="s">
        <v>5168</v>
      </c>
      <c r="AO725" s="491">
        <v>5</v>
      </c>
      <c r="AP725" s="479" t="s">
        <v>5171</v>
      </c>
      <c r="AQ725" s="492" t="s">
        <v>5168</v>
      </c>
      <c r="AR725" s="491">
        <v>15</v>
      </c>
      <c r="AS725" s="479"/>
      <c r="AT725" s="481"/>
      <c r="AU725" s="488"/>
      <c r="AV725" s="498"/>
      <c r="AW725" s="481"/>
      <c r="AX725" s="499"/>
      <c r="AY725" s="663"/>
      <c r="AZ725" s="663"/>
      <c r="BA725" s="663"/>
      <c r="BB725" s="663"/>
      <c r="BC725" s="663"/>
      <c r="BD725" s="663"/>
      <c r="BE725" s="663"/>
      <c r="BF725" s="663"/>
      <c r="BG725" s="663"/>
    </row>
    <row r="726" spans="1:59" s="664" customFormat="1" ht="400.2" x14ac:dyDescent="0.25">
      <c r="A726" s="479">
        <v>795</v>
      </c>
      <c r="B726" s="480" t="s">
        <v>5030</v>
      </c>
      <c r="C726" s="481">
        <v>54</v>
      </c>
      <c r="D726" s="482" t="s">
        <v>5031</v>
      </c>
      <c r="E726" s="483" t="s">
        <v>5160</v>
      </c>
      <c r="F726" s="481">
        <v>15322</v>
      </c>
      <c r="G726" s="500" t="s">
        <v>5172</v>
      </c>
      <c r="H726" s="501">
        <v>2006</v>
      </c>
      <c r="I726" s="484" t="s">
        <v>5173</v>
      </c>
      <c r="J726" s="502">
        <v>49021.64</v>
      </c>
      <c r="K726" s="486" t="s">
        <v>5054</v>
      </c>
      <c r="L726" s="484" t="s">
        <v>5163</v>
      </c>
      <c r="M726" s="484" t="s">
        <v>5164</v>
      </c>
      <c r="N726" s="484" t="s">
        <v>5174</v>
      </c>
      <c r="O726" s="484" t="s">
        <v>5175</v>
      </c>
      <c r="P726" s="501" t="s">
        <v>5176</v>
      </c>
      <c r="Q726" s="482">
        <f t="shared" si="28"/>
        <v>43</v>
      </c>
      <c r="R726" s="482">
        <v>0</v>
      </c>
      <c r="S726" s="482">
        <v>20</v>
      </c>
      <c r="T726" s="482">
        <v>23</v>
      </c>
      <c r="U726" s="482">
        <f t="shared" si="29"/>
        <v>43</v>
      </c>
      <c r="V726" s="481">
        <v>0</v>
      </c>
      <c r="W726" s="481">
        <v>100</v>
      </c>
      <c r="X726" s="497" t="s">
        <v>5039</v>
      </c>
      <c r="Y726" s="481">
        <v>3</v>
      </c>
      <c r="Z726" s="481">
        <v>11</v>
      </c>
      <c r="AA726" s="481">
        <v>7</v>
      </c>
      <c r="AB726" s="481">
        <v>4</v>
      </c>
      <c r="AC726" s="481"/>
      <c r="AD726" s="482"/>
      <c r="AE726" s="488">
        <v>5</v>
      </c>
      <c r="AF726" s="489">
        <v>0</v>
      </c>
      <c r="AG726" s="490"/>
      <c r="AH726" s="484"/>
      <c r="AI726" s="491"/>
      <c r="AJ726" s="479"/>
      <c r="AK726" s="492"/>
      <c r="AL726" s="491"/>
      <c r="AM726" s="479"/>
      <c r="AN726" s="492"/>
      <c r="AO726" s="491"/>
      <c r="AP726" s="479"/>
      <c r="AQ726" s="492"/>
      <c r="AR726" s="491"/>
      <c r="AS726" s="479"/>
      <c r="AT726" s="481"/>
      <c r="AU726" s="488"/>
      <c r="AV726" s="498"/>
      <c r="AW726" s="481"/>
      <c r="AX726" s="499"/>
      <c r="AY726" s="663"/>
      <c r="AZ726" s="663"/>
      <c r="BA726" s="663"/>
      <c r="BB726" s="663"/>
      <c r="BC726" s="663"/>
      <c r="BD726" s="663"/>
      <c r="BE726" s="663"/>
      <c r="BF726" s="663"/>
      <c r="BG726" s="663"/>
    </row>
    <row r="727" spans="1:59" s="664" customFormat="1" ht="345" x14ac:dyDescent="0.25">
      <c r="A727" s="479">
        <v>795</v>
      </c>
      <c r="B727" s="480" t="s">
        <v>5030</v>
      </c>
      <c r="C727" s="481">
        <v>54</v>
      </c>
      <c r="D727" s="482" t="s">
        <v>5031</v>
      </c>
      <c r="E727" s="483" t="s">
        <v>5160</v>
      </c>
      <c r="F727" s="481">
        <v>15322</v>
      </c>
      <c r="G727" s="500" t="s">
        <v>5177</v>
      </c>
      <c r="H727" s="501">
        <v>2009</v>
      </c>
      <c r="I727" s="484" t="s">
        <v>5178</v>
      </c>
      <c r="J727" s="502">
        <v>41817.449999999997</v>
      </c>
      <c r="K727" s="486" t="s">
        <v>5054</v>
      </c>
      <c r="L727" s="484" t="s">
        <v>5163</v>
      </c>
      <c r="M727" s="484" t="s">
        <v>5164</v>
      </c>
      <c r="N727" s="484" t="s">
        <v>5179</v>
      </c>
      <c r="O727" s="484" t="s">
        <v>5180</v>
      </c>
      <c r="P727" s="501" t="s">
        <v>5181</v>
      </c>
      <c r="Q727" s="482">
        <f t="shared" si="28"/>
        <v>43</v>
      </c>
      <c r="R727" s="482">
        <v>0</v>
      </c>
      <c r="S727" s="482">
        <v>20</v>
      </c>
      <c r="T727" s="482">
        <v>23</v>
      </c>
      <c r="U727" s="482">
        <f t="shared" si="29"/>
        <v>43</v>
      </c>
      <c r="V727" s="481">
        <v>100</v>
      </c>
      <c r="W727" s="481">
        <v>100</v>
      </c>
      <c r="X727" s="497" t="s">
        <v>5039</v>
      </c>
      <c r="Y727" s="481">
        <v>3</v>
      </c>
      <c r="Z727" s="481">
        <v>11</v>
      </c>
      <c r="AA727" s="481">
        <v>5</v>
      </c>
      <c r="AB727" s="481">
        <v>4</v>
      </c>
      <c r="AC727" s="481"/>
      <c r="AD727" s="482"/>
      <c r="AE727" s="488">
        <v>5</v>
      </c>
      <c r="AF727" s="489">
        <v>50</v>
      </c>
      <c r="AG727" s="490" t="s">
        <v>5031</v>
      </c>
      <c r="AH727" s="484" t="s">
        <v>5168</v>
      </c>
      <c r="AI727" s="491">
        <v>10</v>
      </c>
      <c r="AJ727" s="479" t="s">
        <v>5170</v>
      </c>
      <c r="AK727" s="492" t="s">
        <v>5168</v>
      </c>
      <c r="AL727" s="491">
        <v>40</v>
      </c>
      <c r="AM727" s="479"/>
      <c r="AN727" s="492"/>
      <c r="AO727" s="491"/>
      <c r="AP727" s="479"/>
      <c r="AQ727" s="492"/>
      <c r="AR727" s="491"/>
      <c r="AS727" s="479"/>
      <c r="AT727" s="481"/>
      <c r="AU727" s="488"/>
      <c r="AV727" s="498"/>
      <c r="AW727" s="481"/>
      <c r="AX727" s="499"/>
      <c r="AY727" s="663"/>
      <c r="AZ727" s="663"/>
      <c r="BA727" s="663"/>
      <c r="BB727" s="663"/>
      <c r="BC727" s="663"/>
      <c r="BD727" s="663"/>
      <c r="BE727" s="663"/>
      <c r="BF727" s="663"/>
      <c r="BG727" s="663"/>
    </row>
    <row r="728" spans="1:59" s="664" customFormat="1" ht="234.6" x14ac:dyDescent="0.25">
      <c r="A728" s="479">
        <v>795</v>
      </c>
      <c r="B728" s="480" t="s">
        <v>5030</v>
      </c>
      <c r="C728" s="481">
        <v>54</v>
      </c>
      <c r="D728" s="482" t="s">
        <v>5031</v>
      </c>
      <c r="E728" s="483" t="s">
        <v>5160</v>
      </c>
      <c r="F728" s="481">
        <v>15322</v>
      </c>
      <c r="G728" s="500" t="s">
        <v>5182</v>
      </c>
      <c r="H728" s="501">
        <v>2011</v>
      </c>
      <c r="I728" s="484" t="s">
        <v>5183</v>
      </c>
      <c r="J728" s="502">
        <v>46926</v>
      </c>
      <c r="K728" s="486" t="s">
        <v>5054</v>
      </c>
      <c r="L728" s="484" t="s">
        <v>5163</v>
      </c>
      <c r="M728" s="484" t="s">
        <v>5164</v>
      </c>
      <c r="N728" s="484" t="s">
        <v>5184</v>
      </c>
      <c r="O728" s="484" t="s">
        <v>5185</v>
      </c>
      <c r="P728" s="501" t="s">
        <v>5186</v>
      </c>
      <c r="Q728" s="482">
        <f t="shared" si="28"/>
        <v>25</v>
      </c>
      <c r="R728" s="482">
        <v>0</v>
      </c>
      <c r="S728" s="482">
        <v>2</v>
      </c>
      <c r="T728" s="482">
        <v>23</v>
      </c>
      <c r="U728" s="482">
        <f t="shared" si="29"/>
        <v>25</v>
      </c>
      <c r="V728" s="481">
        <v>100</v>
      </c>
      <c r="W728" s="481">
        <v>100</v>
      </c>
      <c r="X728" s="497" t="s">
        <v>5039</v>
      </c>
      <c r="Y728" s="481">
        <v>3</v>
      </c>
      <c r="Z728" s="481">
        <v>11</v>
      </c>
      <c r="AA728" s="481">
        <v>3</v>
      </c>
      <c r="AB728" s="481">
        <v>4</v>
      </c>
      <c r="AC728" s="481"/>
      <c r="AD728" s="482"/>
      <c r="AE728" s="488">
        <v>5</v>
      </c>
      <c r="AF728" s="489">
        <v>0</v>
      </c>
      <c r="AG728" s="490"/>
      <c r="AH728" s="484"/>
      <c r="AI728" s="491"/>
      <c r="AJ728" s="479"/>
      <c r="AK728" s="492"/>
      <c r="AL728" s="491"/>
      <c r="AM728" s="479"/>
      <c r="AN728" s="492"/>
      <c r="AO728" s="491"/>
      <c r="AP728" s="479"/>
      <c r="AQ728" s="492"/>
      <c r="AR728" s="491"/>
      <c r="AS728" s="479"/>
      <c r="AT728" s="481"/>
      <c r="AU728" s="488"/>
      <c r="AV728" s="498"/>
      <c r="AW728" s="481"/>
      <c r="AX728" s="499"/>
      <c r="AY728" s="663"/>
      <c r="AZ728" s="663"/>
      <c r="BA728" s="663"/>
      <c r="BB728" s="663"/>
      <c r="BC728" s="663"/>
      <c r="BD728" s="663"/>
      <c r="BE728" s="663"/>
      <c r="BF728" s="663"/>
      <c r="BG728" s="663"/>
    </row>
    <row r="729" spans="1:59" s="664" customFormat="1" ht="234.6" x14ac:dyDescent="0.25">
      <c r="A729" s="479">
        <v>795</v>
      </c>
      <c r="B729" s="480" t="s">
        <v>5030</v>
      </c>
      <c r="C729" s="481">
        <v>54</v>
      </c>
      <c r="D729" s="482" t="s">
        <v>5031</v>
      </c>
      <c r="E729" s="483" t="s">
        <v>5160</v>
      </c>
      <c r="F729" s="481">
        <v>15322</v>
      </c>
      <c r="G729" s="500" t="s">
        <v>5187</v>
      </c>
      <c r="H729" s="501">
        <v>2014</v>
      </c>
      <c r="I729" s="484" t="s">
        <v>5188</v>
      </c>
      <c r="J729" s="502">
        <v>44777.11</v>
      </c>
      <c r="K729" s="486" t="s">
        <v>5054</v>
      </c>
      <c r="L729" s="484" t="s">
        <v>5163</v>
      </c>
      <c r="M729" s="484" t="s">
        <v>5164</v>
      </c>
      <c r="N729" s="484" t="s">
        <v>5189</v>
      </c>
      <c r="O729" s="484" t="s">
        <v>5190</v>
      </c>
      <c r="P729" s="501" t="s">
        <v>5191</v>
      </c>
      <c r="Q729" s="482">
        <f t="shared" si="28"/>
        <v>33</v>
      </c>
      <c r="R729" s="482">
        <v>0</v>
      </c>
      <c r="S729" s="482">
        <v>10</v>
      </c>
      <c r="T729" s="482">
        <v>23</v>
      </c>
      <c r="U729" s="482">
        <f t="shared" si="29"/>
        <v>33</v>
      </c>
      <c r="V729" s="481">
        <v>100</v>
      </c>
      <c r="W729" s="481">
        <v>100</v>
      </c>
      <c r="X729" s="497" t="s">
        <v>5039</v>
      </c>
      <c r="Y729" s="481">
        <v>3</v>
      </c>
      <c r="Z729" s="481">
        <v>11</v>
      </c>
      <c r="AA729" s="481">
        <v>4</v>
      </c>
      <c r="AB729" s="481">
        <v>4</v>
      </c>
      <c r="AC729" s="481"/>
      <c r="AD729" s="482"/>
      <c r="AE729" s="488">
        <v>5</v>
      </c>
      <c r="AF729" s="489">
        <v>70</v>
      </c>
      <c r="AG729" s="479" t="s">
        <v>5169</v>
      </c>
      <c r="AH729" s="492" t="s">
        <v>5168</v>
      </c>
      <c r="AI729" s="491">
        <v>30</v>
      </c>
      <c r="AJ729" s="479" t="s">
        <v>5192</v>
      </c>
      <c r="AK729" s="492" t="s">
        <v>5168</v>
      </c>
      <c r="AL729" s="491">
        <v>30</v>
      </c>
      <c r="AM729" s="490" t="s">
        <v>5031</v>
      </c>
      <c r="AN729" s="484" t="s">
        <v>5168</v>
      </c>
      <c r="AO729" s="491">
        <v>10</v>
      </c>
      <c r="AP729" s="1031"/>
      <c r="AQ729" s="1031"/>
      <c r="AR729" s="491"/>
      <c r="AS729" s="479"/>
      <c r="AT729" s="481"/>
      <c r="AU729" s="488"/>
      <c r="AV729" s="498"/>
      <c r="AW729" s="481"/>
      <c r="AX729" s="499"/>
      <c r="AY729" s="663"/>
      <c r="AZ729" s="663"/>
      <c r="BA729" s="663"/>
      <c r="BB729" s="663"/>
      <c r="BC729" s="663"/>
      <c r="BD729" s="663"/>
      <c r="BE729" s="663"/>
      <c r="BF729" s="663"/>
      <c r="BG729" s="663"/>
    </row>
    <row r="730" spans="1:59" s="664" customFormat="1" ht="110.4" x14ac:dyDescent="0.25">
      <c r="A730" s="479">
        <v>795</v>
      </c>
      <c r="B730" s="480" t="s">
        <v>5030</v>
      </c>
      <c r="C730" s="494">
        <v>54</v>
      </c>
      <c r="D730" s="522" t="s">
        <v>5031</v>
      </c>
      <c r="E730" s="523" t="s">
        <v>5160</v>
      </c>
      <c r="F730" s="494">
        <v>15322</v>
      </c>
      <c r="G730" s="500" t="s">
        <v>5193</v>
      </c>
      <c r="H730" s="494">
        <v>2019</v>
      </c>
      <c r="I730" s="500" t="s">
        <v>5194</v>
      </c>
      <c r="J730" s="502">
        <v>31000.33</v>
      </c>
      <c r="K730" s="486" t="s">
        <v>5195</v>
      </c>
      <c r="L730" s="517" t="s">
        <v>5196</v>
      </c>
      <c r="M730" s="517" t="s">
        <v>5197</v>
      </c>
      <c r="N730" s="517" t="s">
        <v>5198</v>
      </c>
      <c r="O730" s="517" t="s">
        <v>5199</v>
      </c>
      <c r="P730" s="501">
        <v>47808</v>
      </c>
      <c r="Q730" s="522">
        <f t="shared" si="28"/>
        <v>30.53</v>
      </c>
      <c r="R730" s="522">
        <v>5.53</v>
      </c>
      <c r="S730" s="522">
        <v>2</v>
      </c>
      <c r="T730" s="482">
        <v>23</v>
      </c>
      <c r="U730" s="482">
        <f t="shared" si="29"/>
        <v>30.53</v>
      </c>
      <c r="V730" s="494">
        <v>40</v>
      </c>
      <c r="W730" s="494">
        <v>37</v>
      </c>
      <c r="X730" s="497" t="s">
        <v>5039</v>
      </c>
      <c r="Y730" s="494">
        <v>1</v>
      </c>
      <c r="Z730" s="494">
        <v>9</v>
      </c>
      <c r="AA730" s="494">
        <v>1</v>
      </c>
      <c r="AB730" s="494">
        <v>60</v>
      </c>
      <c r="AC730" s="494"/>
      <c r="AD730" s="522"/>
      <c r="AE730" s="488">
        <v>5</v>
      </c>
      <c r="AF730" s="489">
        <v>40</v>
      </c>
      <c r="AG730" s="490" t="s">
        <v>5031</v>
      </c>
      <c r="AH730" s="484" t="s">
        <v>5168</v>
      </c>
      <c r="AI730" s="491">
        <v>10</v>
      </c>
      <c r="AJ730" s="479" t="s">
        <v>5169</v>
      </c>
      <c r="AK730" s="492" t="s">
        <v>5168</v>
      </c>
      <c r="AL730" s="491">
        <v>30</v>
      </c>
      <c r="AM730" s="479"/>
      <c r="AN730" s="492"/>
      <c r="AO730" s="491"/>
      <c r="AP730" s="514"/>
      <c r="AQ730" s="521"/>
      <c r="AR730" s="520"/>
      <c r="AS730" s="514"/>
      <c r="AT730" s="494"/>
      <c r="AU730" s="524"/>
      <c r="AV730" s="493"/>
      <c r="AW730" s="494"/>
      <c r="AX730" s="495"/>
      <c r="AY730" s="663"/>
      <c r="AZ730" s="663"/>
      <c r="BA730" s="663"/>
      <c r="BB730" s="663"/>
      <c r="BC730" s="663"/>
      <c r="BD730" s="663"/>
      <c r="BE730" s="663"/>
      <c r="BF730" s="663"/>
      <c r="BG730" s="663"/>
    </row>
    <row r="731" spans="1:59" s="664" customFormat="1" ht="138" x14ac:dyDescent="0.25">
      <c r="A731" s="479">
        <v>795</v>
      </c>
      <c r="B731" s="480" t="s">
        <v>5030</v>
      </c>
      <c r="C731" s="481">
        <v>55</v>
      </c>
      <c r="D731" s="482" t="s">
        <v>5031</v>
      </c>
      <c r="E731" s="483" t="s">
        <v>5200</v>
      </c>
      <c r="F731" s="481">
        <v>1407</v>
      </c>
      <c r="G731" s="500" t="s">
        <v>5201</v>
      </c>
      <c r="H731" s="481">
        <v>2005</v>
      </c>
      <c r="I731" s="484" t="s">
        <v>5202</v>
      </c>
      <c r="J731" s="502">
        <v>187440.66</v>
      </c>
      <c r="K731" s="486" t="s">
        <v>675</v>
      </c>
      <c r="L731" s="484" t="s">
        <v>5055</v>
      </c>
      <c r="M731" s="484" t="s">
        <v>5036</v>
      </c>
      <c r="N731" s="484" t="s">
        <v>5203</v>
      </c>
      <c r="O731" s="484" t="s">
        <v>5038</v>
      </c>
      <c r="P731" s="481">
        <v>43030</v>
      </c>
      <c r="Q731" s="482">
        <v>24</v>
      </c>
      <c r="R731" s="482">
        <v>0</v>
      </c>
      <c r="S731" s="482">
        <v>1.56</v>
      </c>
      <c r="T731" s="482">
        <v>22.4</v>
      </c>
      <c r="U731" s="482">
        <v>24</v>
      </c>
      <c r="V731" s="481">
        <v>100</v>
      </c>
      <c r="W731" s="481">
        <v>100</v>
      </c>
      <c r="X731" s="497" t="s">
        <v>5039</v>
      </c>
      <c r="Y731" s="481">
        <v>3</v>
      </c>
      <c r="Z731" s="481">
        <v>1</v>
      </c>
      <c r="AA731" s="481">
        <v>1</v>
      </c>
      <c r="AB731" s="481">
        <v>4</v>
      </c>
      <c r="AC731" s="481">
        <v>12</v>
      </c>
      <c r="AD731" s="482"/>
      <c r="AE731" s="488">
        <v>5</v>
      </c>
      <c r="AF731" s="489">
        <v>100</v>
      </c>
      <c r="AG731" s="490" t="s">
        <v>5031</v>
      </c>
      <c r="AH731" s="484" t="s">
        <v>5204</v>
      </c>
      <c r="AI731" s="491">
        <v>60</v>
      </c>
      <c r="AJ731" s="479" t="s">
        <v>5075</v>
      </c>
      <c r="AK731" s="492" t="s">
        <v>5075</v>
      </c>
      <c r="AL731" s="491">
        <v>40</v>
      </c>
      <c r="AM731" s="479"/>
      <c r="AN731" s="492"/>
      <c r="AO731" s="491"/>
      <c r="AP731" s="479"/>
      <c r="AQ731" s="492"/>
      <c r="AR731" s="491"/>
      <c r="AS731" s="479"/>
      <c r="AT731" s="481"/>
      <c r="AU731" s="488"/>
      <c r="AV731" s="498"/>
      <c r="AW731" s="481"/>
      <c r="AX731" s="499"/>
      <c r="AY731" s="663"/>
      <c r="AZ731" s="663"/>
      <c r="BA731" s="663"/>
      <c r="BB731" s="663"/>
      <c r="BC731" s="663"/>
      <c r="BD731" s="663"/>
      <c r="BE731" s="663"/>
      <c r="BF731" s="663"/>
      <c r="BG731" s="663"/>
    </row>
    <row r="732" spans="1:59" s="664" customFormat="1" ht="138" x14ac:dyDescent="0.25">
      <c r="A732" s="479">
        <v>795</v>
      </c>
      <c r="B732" s="480" t="s">
        <v>5030</v>
      </c>
      <c r="C732" s="481">
        <v>55</v>
      </c>
      <c r="D732" s="482" t="s">
        <v>5031</v>
      </c>
      <c r="E732" s="483" t="s">
        <v>5200</v>
      </c>
      <c r="F732" s="481">
        <v>1407</v>
      </c>
      <c r="G732" s="500" t="s">
        <v>5205</v>
      </c>
      <c r="H732" s="481">
        <v>2009</v>
      </c>
      <c r="I732" s="484" t="s">
        <v>5206</v>
      </c>
      <c r="J732" s="502">
        <v>38185.879999999997</v>
      </c>
      <c r="K732" s="486" t="s">
        <v>5054</v>
      </c>
      <c r="L732" s="484" t="s">
        <v>5055</v>
      </c>
      <c r="M732" s="484" t="s">
        <v>5036</v>
      </c>
      <c r="N732" s="484" t="s">
        <v>5207</v>
      </c>
      <c r="O732" s="484" t="s">
        <v>5208</v>
      </c>
      <c r="P732" s="481">
        <v>45660</v>
      </c>
      <c r="Q732" s="482">
        <v>23.8</v>
      </c>
      <c r="R732" s="482">
        <v>0</v>
      </c>
      <c r="S732" s="482">
        <v>1.4</v>
      </c>
      <c r="T732" s="482">
        <v>22.4</v>
      </c>
      <c r="U732" s="482">
        <v>23.8</v>
      </c>
      <c r="V732" s="481">
        <v>100</v>
      </c>
      <c r="W732" s="481">
        <v>100</v>
      </c>
      <c r="X732" s="497" t="s">
        <v>5039</v>
      </c>
      <c r="Y732" s="481">
        <v>3</v>
      </c>
      <c r="Z732" s="481">
        <v>11</v>
      </c>
      <c r="AA732" s="481">
        <v>3</v>
      </c>
      <c r="AB732" s="481">
        <v>4</v>
      </c>
      <c r="AC732" s="481"/>
      <c r="AD732" s="482"/>
      <c r="AE732" s="488">
        <v>5</v>
      </c>
      <c r="AF732" s="489">
        <v>0</v>
      </c>
      <c r="AG732" s="490"/>
      <c r="AH732" s="484"/>
      <c r="AI732" s="491"/>
      <c r="AJ732" s="479"/>
      <c r="AK732" s="492"/>
      <c r="AL732" s="491"/>
      <c r="AM732" s="514"/>
      <c r="AN732" s="521"/>
      <c r="AO732" s="491"/>
      <c r="AP732" s="479"/>
      <c r="AQ732" s="492"/>
      <c r="AR732" s="491"/>
      <c r="AS732" s="479"/>
      <c r="AT732" s="481"/>
      <c r="AU732" s="488"/>
      <c r="AV732" s="498"/>
      <c r="AW732" s="481"/>
      <c r="AX732" s="499"/>
      <c r="AY732" s="663"/>
      <c r="AZ732" s="663"/>
      <c r="BA732" s="663"/>
      <c r="BB732" s="663"/>
      <c r="BC732" s="663"/>
      <c r="BD732" s="663"/>
      <c r="BE732" s="663"/>
      <c r="BF732" s="663"/>
      <c r="BG732" s="663"/>
    </row>
    <row r="733" spans="1:59" s="664" customFormat="1" ht="69" x14ac:dyDescent="0.25">
      <c r="A733" s="479">
        <v>795</v>
      </c>
      <c r="B733" s="480" t="s">
        <v>5030</v>
      </c>
      <c r="C733" s="494">
        <v>54</v>
      </c>
      <c r="D733" s="522" t="s">
        <v>5031</v>
      </c>
      <c r="E733" s="523" t="s">
        <v>5209</v>
      </c>
      <c r="F733" s="494">
        <v>1407</v>
      </c>
      <c r="G733" s="500" t="s">
        <v>5210</v>
      </c>
      <c r="H733" s="494">
        <v>2016</v>
      </c>
      <c r="I733" s="500" t="s">
        <v>5211</v>
      </c>
      <c r="J733" s="502">
        <v>68340.47</v>
      </c>
      <c r="K733" s="486" t="s">
        <v>5054</v>
      </c>
      <c r="L733" s="517" t="s">
        <v>5212</v>
      </c>
      <c r="M733" s="517" t="s">
        <v>5036</v>
      </c>
      <c r="N733" s="517" t="s">
        <v>5213</v>
      </c>
      <c r="O733" s="517" t="s">
        <v>5214</v>
      </c>
      <c r="P733" s="501">
        <v>47232</v>
      </c>
      <c r="Q733" s="522">
        <v>32.9</v>
      </c>
      <c r="R733" s="522">
        <v>8.0399999999999991</v>
      </c>
      <c r="S733" s="522">
        <v>2.5</v>
      </c>
      <c r="T733" s="482">
        <v>22.4</v>
      </c>
      <c r="U733" s="482">
        <v>32.9</v>
      </c>
      <c r="V733" s="494">
        <v>50</v>
      </c>
      <c r="W733" s="494">
        <v>90</v>
      </c>
      <c r="X733" s="497" t="s">
        <v>5039</v>
      </c>
      <c r="Y733" s="494">
        <v>1</v>
      </c>
      <c r="Z733" s="494">
        <v>7</v>
      </c>
      <c r="AA733" s="494">
        <v>6</v>
      </c>
      <c r="AB733" s="494">
        <v>60</v>
      </c>
      <c r="AC733" s="494"/>
      <c r="AD733" s="522"/>
      <c r="AE733" s="488">
        <v>5</v>
      </c>
      <c r="AF733" s="489">
        <v>10</v>
      </c>
      <c r="AG733" s="490" t="s">
        <v>5031</v>
      </c>
      <c r="AH733" s="484" t="s">
        <v>5204</v>
      </c>
      <c r="AI733" s="491">
        <v>10</v>
      </c>
      <c r="AJ733" s="479"/>
      <c r="AK733" s="492"/>
      <c r="AL733" s="491"/>
      <c r="AM733" s="479"/>
      <c r="AN733" s="492"/>
      <c r="AO733" s="491"/>
      <c r="AP733" s="514"/>
      <c r="AQ733" s="521"/>
      <c r="AR733" s="520"/>
      <c r="AS733" s="514"/>
      <c r="AT733" s="494"/>
      <c r="AU733" s="524"/>
      <c r="AV733" s="493"/>
      <c r="AW733" s="494"/>
      <c r="AX733" s="495"/>
      <c r="AY733" s="663"/>
      <c r="AZ733" s="663"/>
      <c r="BA733" s="663"/>
      <c r="BB733" s="663"/>
      <c r="BC733" s="663"/>
      <c r="BD733" s="663"/>
      <c r="BE733" s="663"/>
      <c r="BF733" s="663"/>
      <c r="BG733" s="663"/>
    </row>
    <row r="734" spans="1:59" s="664" customFormat="1" ht="138" x14ac:dyDescent="0.25">
      <c r="A734" s="479">
        <v>795</v>
      </c>
      <c r="B734" s="480" t="s">
        <v>5030</v>
      </c>
      <c r="C734" s="481">
        <v>43</v>
      </c>
      <c r="D734" s="482" t="s">
        <v>5215</v>
      </c>
      <c r="E734" s="523" t="s">
        <v>5216</v>
      </c>
      <c r="F734" s="481">
        <v>11943</v>
      </c>
      <c r="G734" s="483" t="s">
        <v>5217</v>
      </c>
      <c r="H734" s="481">
        <v>2006</v>
      </c>
      <c r="I734" s="484" t="s">
        <v>5218</v>
      </c>
      <c r="J734" s="485">
        <v>136705.06</v>
      </c>
      <c r="K734" s="486" t="s">
        <v>675</v>
      </c>
      <c r="L734" s="484" t="s">
        <v>5219</v>
      </c>
      <c r="M734" s="484" t="s">
        <v>5036</v>
      </c>
      <c r="N734" s="484" t="s">
        <v>5220</v>
      </c>
      <c r="O734" s="484" t="s">
        <v>5221</v>
      </c>
      <c r="P734" s="481">
        <v>44876</v>
      </c>
      <c r="Q734" s="482">
        <v>26.9</v>
      </c>
      <c r="R734" s="482">
        <v>0</v>
      </c>
      <c r="S734" s="482">
        <v>4.49</v>
      </c>
      <c r="T734" s="482">
        <v>22.4</v>
      </c>
      <c r="U734" s="482">
        <v>26.9</v>
      </c>
      <c r="V734" s="481">
        <v>100</v>
      </c>
      <c r="W734" s="481">
        <v>100</v>
      </c>
      <c r="X734" s="497" t="s">
        <v>5039</v>
      </c>
      <c r="Y734" s="481">
        <v>4</v>
      </c>
      <c r="Z734" s="481">
        <v>5</v>
      </c>
      <c r="AA734" s="481">
        <v>5</v>
      </c>
      <c r="AB734" s="481">
        <v>46</v>
      </c>
      <c r="AC734" s="481">
        <v>12</v>
      </c>
      <c r="AD734" s="482"/>
      <c r="AE734" s="488">
        <v>5</v>
      </c>
      <c r="AF734" s="489">
        <v>100</v>
      </c>
      <c r="AG734" s="490" t="s">
        <v>5215</v>
      </c>
      <c r="AH734" s="484" t="s">
        <v>5222</v>
      </c>
      <c r="AI734" s="491">
        <v>80</v>
      </c>
      <c r="AJ734" s="479" t="s">
        <v>5075</v>
      </c>
      <c r="AK734" s="492" t="s">
        <v>5075</v>
      </c>
      <c r="AL734" s="491">
        <v>20</v>
      </c>
      <c r="AM734" s="479"/>
      <c r="AN734" s="492"/>
      <c r="AO734" s="491"/>
      <c r="AP734" s="479"/>
      <c r="AQ734" s="492"/>
      <c r="AR734" s="491"/>
      <c r="AS734" s="479"/>
      <c r="AT734" s="481"/>
      <c r="AU734" s="488"/>
      <c r="AV734" s="498"/>
      <c r="AW734" s="481"/>
      <c r="AX734" s="499"/>
      <c r="AY734" s="663"/>
      <c r="AZ734" s="663"/>
      <c r="BA734" s="663"/>
      <c r="BB734" s="663"/>
      <c r="BC734" s="663"/>
      <c r="BD734" s="663"/>
      <c r="BE734" s="663"/>
      <c r="BF734" s="663"/>
      <c r="BG734" s="663"/>
    </row>
    <row r="735" spans="1:59" s="664" customFormat="1" ht="124.2" x14ac:dyDescent="0.25">
      <c r="A735" s="479">
        <v>795</v>
      </c>
      <c r="B735" s="480" t="s">
        <v>5030</v>
      </c>
      <c r="C735" s="494">
        <v>43</v>
      </c>
      <c r="D735" s="522" t="s">
        <v>5215</v>
      </c>
      <c r="E735" s="523" t="s">
        <v>5216</v>
      </c>
      <c r="F735" s="494">
        <v>11943</v>
      </c>
      <c r="G735" s="500" t="s">
        <v>5223</v>
      </c>
      <c r="H735" s="494">
        <v>2006</v>
      </c>
      <c r="I735" s="517" t="s">
        <v>5224</v>
      </c>
      <c r="J735" s="502">
        <v>69132.47</v>
      </c>
      <c r="K735" s="486" t="s">
        <v>5195</v>
      </c>
      <c r="L735" s="517" t="s">
        <v>5219</v>
      </c>
      <c r="M735" s="517" t="s">
        <v>5225</v>
      </c>
      <c r="N735" s="517" t="s">
        <v>5226</v>
      </c>
      <c r="O735" s="517" t="s">
        <v>5227</v>
      </c>
      <c r="P735" s="501" t="s">
        <v>5228</v>
      </c>
      <c r="Q735" s="522">
        <v>26.9</v>
      </c>
      <c r="R735" s="522">
        <v>0</v>
      </c>
      <c r="S735" s="522">
        <v>4.5</v>
      </c>
      <c r="T735" s="522">
        <v>22.4</v>
      </c>
      <c r="U735" s="522">
        <v>26.9</v>
      </c>
      <c r="V735" s="494">
        <v>100</v>
      </c>
      <c r="W735" s="494">
        <v>100</v>
      </c>
      <c r="X735" s="497" t="s">
        <v>5039</v>
      </c>
      <c r="Y735" s="494">
        <v>4</v>
      </c>
      <c r="Z735" s="494">
        <v>5</v>
      </c>
      <c r="AA735" s="494">
        <v>5</v>
      </c>
      <c r="AB735" s="494">
        <v>60</v>
      </c>
      <c r="AC735" s="494"/>
      <c r="AD735" s="522"/>
      <c r="AE735" s="524">
        <v>5</v>
      </c>
      <c r="AF735" s="489">
        <v>100</v>
      </c>
      <c r="AG735" s="525" t="s">
        <v>5215</v>
      </c>
      <c r="AH735" s="484" t="s">
        <v>5222</v>
      </c>
      <c r="AI735" s="520">
        <v>75</v>
      </c>
      <c r="AJ735" s="514" t="s">
        <v>5075</v>
      </c>
      <c r="AK735" s="521" t="s">
        <v>5075</v>
      </c>
      <c r="AL735" s="520">
        <v>25</v>
      </c>
      <c r="AM735" s="514"/>
      <c r="AN735" s="521"/>
      <c r="AO735" s="520"/>
      <c r="AP735" s="514"/>
      <c r="AQ735" s="521"/>
      <c r="AR735" s="520"/>
      <c r="AS735" s="514"/>
      <c r="AT735" s="494"/>
      <c r="AU735" s="524"/>
      <c r="AV735" s="493"/>
      <c r="AW735" s="494"/>
      <c r="AX735" s="495"/>
      <c r="AY735" s="663"/>
      <c r="AZ735" s="663"/>
      <c r="BA735" s="663"/>
      <c r="BB735" s="663"/>
      <c r="BC735" s="663"/>
      <c r="BD735" s="663"/>
      <c r="BE735" s="663"/>
      <c r="BF735" s="663"/>
      <c r="BG735" s="663"/>
    </row>
    <row r="736" spans="1:59" s="664" customFormat="1" ht="124.2" x14ac:dyDescent="0.25">
      <c r="A736" s="479">
        <v>795</v>
      </c>
      <c r="B736" s="480" t="s">
        <v>5030</v>
      </c>
      <c r="C736" s="494">
        <v>43</v>
      </c>
      <c r="D736" s="522" t="s">
        <v>5215</v>
      </c>
      <c r="E736" s="523" t="s">
        <v>5216</v>
      </c>
      <c r="F736" s="494">
        <v>11943</v>
      </c>
      <c r="G736" s="500" t="s">
        <v>5229</v>
      </c>
      <c r="H736" s="494">
        <v>2006</v>
      </c>
      <c r="I736" s="517" t="s">
        <v>5224</v>
      </c>
      <c r="J736" s="502">
        <v>30737.33</v>
      </c>
      <c r="K736" s="486" t="s">
        <v>5195</v>
      </c>
      <c r="L736" s="517" t="s">
        <v>5219</v>
      </c>
      <c r="M736" s="517" t="s">
        <v>5225</v>
      </c>
      <c r="N736" s="517" t="s">
        <v>5226</v>
      </c>
      <c r="O736" s="517" t="s">
        <v>5227</v>
      </c>
      <c r="P736" s="501" t="s">
        <v>5230</v>
      </c>
      <c r="Q736" s="522">
        <v>26.7</v>
      </c>
      <c r="R736" s="522">
        <v>0</v>
      </c>
      <c r="S736" s="522">
        <v>4.3</v>
      </c>
      <c r="T736" s="522">
        <v>22.4</v>
      </c>
      <c r="U736" s="522">
        <v>26.7</v>
      </c>
      <c r="V736" s="494">
        <v>100</v>
      </c>
      <c r="W736" s="494">
        <v>100</v>
      </c>
      <c r="X736" s="497" t="s">
        <v>5039</v>
      </c>
      <c r="Y736" s="494">
        <v>4</v>
      </c>
      <c r="Z736" s="494">
        <v>5</v>
      </c>
      <c r="AA736" s="494">
        <v>5</v>
      </c>
      <c r="AB736" s="494">
        <v>60</v>
      </c>
      <c r="AC736" s="494"/>
      <c r="AD736" s="522"/>
      <c r="AE736" s="524">
        <v>2</v>
      </c>
      <c r="AF736" s="489">
        <v>100</v>
      </c>
      <c r="AG736" s="525" t="s">
        <v>5215</v>
      </c>
      <c r="AH736" s="484" t="s">
        <v>5222</v>
      </c>
      <c r="AI736" s="520">
        <v>80</v>
      </c>
      <c r="AJ736" s="514" t="s">
        <v>5075</v>
      </c>
      <c r="AK736" s="521" t="s">
        <v>5075</v>
      </c>
      <c r="AL736" s="520">
        <v>20</v>
      </c>
      <c r="AM736" s="514"/>
      <c r="AN736" s="521"/>
      <c r="AO736" s="520"/>
      <c r="AP736" s="514"/>
      <c r="AQ736" s="521"/>
      <c r="AR736" s="520"/>
      <c r="AS736" s="514"/>
      <c r="AT736" s="494"/>
      <c r="AU736" s="524"/>
      <c r="AV736" s="493"/>
      <c r="AW736" s="494"/>
      <c r="AX736" s="495"/>
      <c r="AY736" s="663"/>
      <c r="AZ736" s="663"/>
      <c r="BA736" s="663"/>
      <c r="BB736" s="663"/>
      <c r="BC736" s="663"/>
      <c r="BD736" s="663"/>
      <c r="BE736" s="663"/>
      <c r="BF736" s="663"/>
      <c r="BG736" s="663"/>
    </row>
    <row r="737" spans="1:59" s="664" customFormat="1" ht="124.2" x14ac:dyDescent="0.25">
      <c r="A737" s="479">
        <v>795</v>
      </c>
      <c r="B737" s="480" t="s">
        <v>5030</v>
      </c>
      <c r="C737" s="494">
        <v>43</v>
      </c>
      <c r="D737" s="522" t="s">
        <v>5215</v>
      </c>
      <c r="E737" s="523" t="s">
        <v>5216</v>
      </c>
      <c r="F737" s="494">
        <v>11943</v>
      </c>
      <c r="G737" s="500" t="s">
        <v>5231</v>
      </c>
      <c r="H737" s="494">
        <v>2006</v>
      </c>
      <c r="I737" s="517" t="s">
        <v>5224</v>
      </c>
      <c r="J737" s="502">
        <v>30342.880000000001</v>
      </c>
      <c r="K737" s="486" t="s">
        <v>5195</v>
      </c>
      <c r="L737" s="517" t="s">
        <v>5219</v>
      </c>
      <c r="M737" s="517" t="s">
        <v>5225</v>
      </c>
      <c r="N737" s="517" t="s">
        <v>5226</v>
      </c>
      <c r="O737" s="517" t="s">
        <v>5227</v>
      </c>
      <c r="P737" s="501" t="s">
        <v>5232</v>
      </c>
      <c r="Q737" s="522">
        <v>26.6</v>
      </c>
      <c r="R737" s="522">
        <v>0</v>
      </c>
      <c r="S737" s="522">
        <v>4.2</v>
      </c>
      <c r="T737" s="522">
        <v>22.4</v>
      </c>
      <c r="U737" s="522">
        <v>26.6</v>
      </c>
      <c r="V737" s="494">
        <v>100</v>
      </c>
      <c r="W737" s="494">
        <v>100</v>
      </c>
      <c r="X737" s="497" t="s">
        <v>5039</v>
      </c>
      <c r="Y737" s="494">
        <v>4</v>
      </c>
      <c r="Z737" s="494">
        <v>5</v>
      </c>
      <c r="AA737" s="494">
        <v>5</v>
      </c>
      <c r="AB737" s="494">
        <v>60</v>
      </c>
      <c r="AC737" s="494"/>
      <c r="AD737" s="522"/>
      <c r="AE737" s="524">
        <v>2</v>
      </c>
      <c r="AF737" s="489">
        <v>100</v>
      </c>
      <c r="AG737" s="525" t="s">
        <v>5215</v>
      </c>
      <c r="AH737" s="484" t="s">
        <v>5222</v>
      </c>
      <c r="AI737" s="520">
        <v>70</v>
      </c>
      <c r="AJ737" s="514" t="s">
        <v>5075</v>
      </c>
      <c r="AK737" s="521" t="s">
        <v>5075</v>
      </c>
      <c r="AL737" s="520">
        <v>30</v>
      </c>
      <c r="AM737" s="514"/>
      <c r="AN737" s="521"/>
      <c r="AO737" s="520"/>
      <c r="AP737" s="514"/>
      <c r="AQ737" s="521"/>
      <c r="AR737" s="520"/>
      <c r="AS737" s="514"/>
      <c r="AT737" s="494"/>
      <c r="AU737" s="524"/>
      <c r="AV737" s="493"/>
      <c r="AW737" s="494"/>
      <c r="AX737" s="495"/>
      <c r="AY737" s="663"/>
      <c r="AZ737" s="663"/>
      <c r="BA737" s="663"/>
      <c r="BB737" s="663"/>
      <c r="BC737" s="663"/>
      <c r="BD737" s="663"/>
      <c r="BE737" s="663"/>
      <c r="BF737" s="663"/>
      <c r="BG737" s="663"/>
    </row>
    <row r="738" spans="1:59" s="664" customFormat="1" ht="207" x14ac:dyDescent="0.25">
      <c r="A738" s="479">
        <v>795</v>
      </c>
      <c r="B738" s="480" t="s">
        <v>5030</v>
      </c>
      <c r="C738" s="494">
        <v>43</v>
      </c>
      <c r="D738" s="522" t="s">
        <v>5215</v>
      </c>
      <c r="E738" s="523" t="s">
        <v>5216</v>
      </c>
      <c r="F738" s="494">
        <v>11943</v>
      </c>
      <c r="G738" s="500" t="s">
        <v>5233</v>
      </c>
      <c r="H738" s="494">
        <v>2008</v>
      </c>
      <c r="I738" s="517" t="s">
        <v>5234</v>
      </c>
      <c r="J738" s="502">
        <v>138996</v>
      </c>
      <c r="K738" s="486" t="s">
        <v>656</v>
      </c>
      <c r="L738" s="517" t="s">
        <v>5219</v>
      </c>
      <c r="M738" s="517" t="s">
        <v>5225</v>
      </c>
      <c r="N738" s="517" t="s">
        <v>5235</v>
      </c>
      <c r="O738" s="517" t="s">
        <v>5236</v>
      </c>
      <c r="P738" s="501" t="s">
        <v>5237</v>
      </c>
      <c r="Q738" s="522">
        <v>31.4</v>
      </c>
      <c r="R738" s="522">
        <v>0</v>
      </c>
      <c r="S738" s="522">
        <v>9</v>
      </c>
      <c r="T738" s="522">
        <v>22.4</v>
      </c>
      <c r="U738" s="522">
        <v>31.4</v>
      </c>
      <c r="V738" s="494">
        <v>100</v>
      </c>
      <c r="W738" s="494">
        <v>100</v>
      </c>
      <c r="X738" s="497" t="s">
        <v>5039</v>
      </c>
      <c r="Y738" s="494">
        <v>1</v>
      </c>
      <c r="Z738" s="494">
        <v>2</v>
      </c>
      <c r="AA738" s="494">
        <v>4</v>
      </c>
      <c r="AB738" s="494">
        <v>46</v>
      </c>
      <c r="AC738" s="494">
        <v>13</v>
      </c>
      <c r="AD738" s="522"/>
      <c r="AE738" s="524">
        <v>5</v>
      </c>
      <c r="AF738" s="489">
        <v>100</v>
      </c>
      <c r="AG738" s="525" t="s">
        <v>5215</v>
      </c>
      <c r="AH738" s="484" t="s">
        <v>5222</v>
      </c>
      <c r="AI738" s="520">
        <v>80</v>
      </c>
      <c r="AJ738" s="514" t="s">
        <v>5075</v>
      </c>
      <c r="AK738" s="521" t="s">
        <v>5075</v>
      </c>
      <c r="AL738" s="520">
        <v>20</v>
      </c>
      <c r="AM738" s="514"/>
      <c r="AN738" s="521"/>
      <c r="AO738" s="520"/>
      <c r="AP738" s="514"/>
      <c r="AQ738" s="521"/>
      <c r="AR738" s="520"/>
      <c r="AS738" s="514"/>
      <c r="AT738" s="494"/>
      <c r="AU738" s="524"/>
      <c r="AV738" s="493"/>
      <c r="AW738" s="494"/>
      <c r="AX738" s="495"/>
      <c r="AY738" s="663"/>
      <c r="AZ738" s="663"/>
      <c r="BA738" s="663"/>
      <c r="BB738" s="663"/>
      <c r="BC738" s="663"/>
      <c r="BD738" s="663"/>
      <c r="BE738" s="663"/>
      <c r="BF738" s="663"/>
      <c r="BG738" s="663"/>
    </row>
    <row r="739" spans="1:59" s="664" customFormat="1" ht="124.2" x14ac:dyDescent="0.25">
      <c r="A739" s="479">
        <v>795</v>
      </c>
      <c r="B739" s="480" t="s">
        <v>5030</v>
      </c>
      <c r="C739" s="481">
        <v>43</v>
      </c>
      <c r="D739" s="482" t="s">
        <v>5215</v>
      </c>
      <c r="E739" s="483" t="s">
        <v>5238</v>
      </c>
      <c r="F739" s="481">
        <v>11943</v>
      </c>
      <c r="G739" s="483" t="s">
        <v>5239</v>
      </c>
      <c r="H739" s="481">
        <v>2005</v>
      </c>
      <c r="I739" s="484" t="s">
        <v>5240</v>
      </c>
      <c r="J739" s="485">
        <v>148801.51</v>
      </c>
      <c r="K739" s="486" t="s">
        <v>675</v>
      </c>
      <c r="L739" s="484" t="s">
        <v>5219</v>
      </c>
      <c r="M739" s="484" t="s">
        <v>5036</v>
      </c>
      <c r="N739" s="484" t="s">
        <v>5241</v>
      </c>
      <c r="O739" s="484" t="s">
        <v>5242</v>
      </c>
      <c r="P739" s="481">
        <v>44512</v>
      </c>
      <c r="Q739" s="482">
        <v>25.6</v>
      </c>
      <c r="R739" s="482">
        <v>0</v>
      </c>
      <c r="S739" s="482">
        <v>3.2</v>
      </c>
      <c r="T739" s="482">
        <v>22.4</v>
      </c>
      <c r="U739" s="482">
        <v>25.6</v>
      </c>
      <c r="V739" s="481">
        <v>100</v>
      </c>
      <c r="W739" s="481">
        <v>100</v>
      </c>
      <c r="X739" s="497" t="s">
        <v>5039</v>
      </c>
      <c r="Y739" s="481">
        <v>1</v>
      </c>
      <c r="Z739" s="481">
        <v>4</v>
      </c>
      <c r="AA739" s="481">
        <v>1</v>
      </c>
      <c r="AB739" s="481">
        <v>46</v>
      </c>
      <c r="AC739" s="481">
        <v>12</v>
      </c>
      <c r="AD739" s="482"/>
      <c r="AE739" s="488">
        <v>5</v>
      </c>
      <c r="AF739" s="489">
        <v>100</v>
      </c>
      <c r="AG739" s="525" t="s">
        <v>5215</v>
      </c>
      <c r="AH739" s="517" t="s">
        <v>5222</v>
      </c>
      <c r="AI739" s="491">
        <v>90</v>
      </c>
      <c r="AJ739" s="479" t="s">
        <v>5075</v>
      </c>
      <c r="AK739" s="492" t="s">
        <v>5075</v>
      </c>
      <c r="AL739" s="491">
        <v>10</v>
      </c>
      <c r="AM739" s="479"/>
      <c r="AN739" s="492"/>
      <c r="AO739" s="491"/>
      <c r="AP739" s="479"/>
      <c r="AQ739" s="492"/>
      <c r="AR739" s="491"/>
      <c r="AS739" s="479"/>
      <c r="AT739" s="481"/>
      <c r="AU739" s="488"/>
      <c r="AV739" s="498"/>
      <c r="AW739" s="481"/>
      <c r="AX739" s="499"/>
      <c r="AY739" s="663"/>
      <c r="AZ739" s="663"/>
      <c r="BA739" s="663"/>
      <c r="BB739" s="663"/>
      <c r="BC739" s="663"/>
      <c r="BD739" s="663"/>
      <c r="BE739" s="663"/>
      <c r="BF739" s="663"/>
      <c r="BG739" s="663"/>
    </row>
    <row r="740" spans="1:59" s="664" customFormat="1" ht="124.2" x14ac:dyDescent="0.25">
      <c r="A740" s="479">
        <v>795</v>
      </c>
      <c r="B740" s="480" t="s">
        <v>5030</v>
      </c>
      <c r="C740" s="494">
        <v>43</v>
      </c>
      <c r="D740" s="522" t="s">
        <v>5215</v>
      </c>
      <c r="E740" s="523" t="s">
        <v>5216</v>
      </c>
      <c r="F740" s="494">
        <v>11943</v>
      </c>
      <c r="G740" s="500" t="s">
        <v>5243</v>
      </c>
      <c r="H740" s="494">
        <v>2005</v>
      </c>
      <c r="I740" s="517" t="s">
        <v>5244</v>
      </c>
      <c r="J740" s="502">
        <v>103212.13</v>
      </c>
      <c r="K740" s="486" t="s">
        <v>5054</v>
      </c>
      <c r="L740" s="517" t="s">
        <v>5219</v>
      </c>
      <c r="M740" s="517" t="s">
        <v>5036</v>
      </c>
      <c r="N740" s="517" t="s">
        <v>5245</v>
      </c>
      <c r="O740" s="517" t="s">
        <v>5246</v>
      </c>
      <c r="P740" s="501" t="s">
        <v>5247</v>
      </c>
      <c r="Q740" s="522">
        <v>26.6</v>
      </c>
      <c r="R740" s="522">
        <v>0</v>
      </c>
      <c r="S740" s="522">
        <v>4.2</v>
      </c>
      <c r="T740" s="522">
        <v>22.4</v>
      </c>
      <c r="U740" s="522">
        <v>26.6</v>
      </c>
      <c r="V740" s="494">
        <v>100</v>
      </c>
      <c r="W740" s="494">
        <v>100</v>
      </c>
      <c r="X740" s="497" t="s">
        <v>5039</v>
      </c>
      <c r="Y740" s="494">
        <v>1</v>
      </c>
      <c r="Z740" s="494">
        <v>8</v>
      </c>
      <c r="AA740" s="494">
        <v>1</v>
      </c>
      <c r="AB740" s="494">
        <v>46</v>
      </c>
      <c r="AC740" s="494"/>
      <c r="AD740" s="522"/>
      <c r="AE740" s="488">
        <v>5</v>
      </c>
      <c r="AF740" s="489">
        <v>100</v>
      </c>
      <c r="AG740" s="525" t="s">
        <v>5215</v>
      </c>
      <c r="AH740" s="517" t="s">
        <v>5222</v>
      </c>
      <c r="AI740" s="520">
        <v>90</v>
      </c>
      <c r="AJ740" s="514" t="s">
        <v>5075</v>
      </c>
      <c r="AK740" s="521" t="s">
        <v>5075</v>
      </c>
      <c r="AL740" s="520">
        <v>10</v>
      </c>
      <c r="AM740" s="514"/>
      <c r="AN740" s="521"/>
      <c r="AO740" s="520"/>
      <c r="AP740" s="514"/>
      <c r="AQ740" s="521"/>
      <c r="AR740" s="520"/>
      <c r="AS740" s="514"/>
      <c r="AT740" s="494"/>
      <c r="AU740" s="524"/>
      <c r="AV740" s="493"/>
      <c r="AW740" s="494"/>
      <c r="AX740" s="495"/>
      <c r="AY740" s="663"/>
      <c r="AZ740" s="663"/>
      <c r="BA740" s="663"/>
      <c r="BB740" s="663"/>
      <c r="BC740" s="663"/>
      <c r="BD740" s="663"/>
      <c r="BE740" s="663"/>
      <c r="BF740" s="663"/>
      <c r="BG740" s="663"/>
    </row>
    <row r="741" spans="1:59" s="664" customFormat="1" ht="151.80000000000001" x14ac:dyDescent="0.25">
      <c r="A741" s="479">
        <v>795</v>
      </c>
      <c r="B741" s="480" t="s">
        <v>5030</v>
      </c>
      <c r="C741" s="481">
        <v>57</v>
      </c>
      <c r="D741" s="482" t="s">
        <v>5248</v>
      </c>
      <c r="E741" s="483" t="s">
        <v>5249</v>
      </c>
      <c r="F741" s="481">
        <v>4628</v>
      </c>
      <c r="G741" s="500" t="s">
        <v>5250</v>
      </c>
      <c r="H741" s="481">
        <v>2008</v>
      </c>
      <c r="I741" s="484" t="s">
        <v>5251</v>
      </c>
      <c r="J741" s="502">
        <v>20463.3</v>
      </c>
      <c r="K741" s="486" t="s">
        <v>5054</v>
      </c>
      <c r="L741" s="484" t="s">
        <v>5252</v>
      </c>
      <c r="M741" s="484" t="s">
        <v>5094</v>
      </c>
      <c r="N741" s="517" t="s">
        <v>5253</v>
      </c>
      <c r="O741" s="484" t="s">
        <v>5254</v>
      </c>
      <c r="P741" s="501">
        <v>45399</v>
      </c>
      <c r="Q741" s="482">
        <v>29.3</v>
      </c>
      <c r="R741" s="482">
        <v>0</v>
      </c>
      <c r="S741" s="482">
        <v>2.9</v>
      </c>
      <c r="T741" s="482">
        <v>26.4</v>
      </c>
      <c r="U741" s="482">
        <v>29.3</v>
      </c>
      <c r="V741" s="481">
        <v>65</v>
      </c>
      <c r="W741" s="481">
        <v>100</v>
      </c>
      <c r="X741" s="497" t="s">
        <v>5039</v>
      </c>
      <c r="Y741" s="481">
        <v>3</v>
      </c>
      <c r="Z741" s="481">
        <v>3</v>
      </c>
      <c r="AA741" s="481">
        <v>3</v>
      </c>
      <c r="AB741" s="481">
        <v>4</v>
      </c>
      <c r="AC741" s="481"/>
      <c r="AD741" s="482"/>
      <c r="AE741" s="488">
        <v>5</v>
      </c>
      <c r="AF741" s="489">
        <v>65</v>
      </c>
      <c r="AG741" s="490" t="s">
        <v>5255</v>
      </c>
      <c r="AH741" s="484" t="s">
        <v>5256</v>
      </c>
      <c r="AI741" s="491">
        <v>50</v>
      </c>
      <c r="AJ741" s="479" t="s">
        <v>5257</v>
      </c>
      <c r="AK741" s="492" t="s">
        <v>5258</v>
      </c>
      <c r="AL741" s="491">
        <v>15</v>
      </c>
      <c r="AM741" s="479"/>
      <c r="AN741" s="492"/>
      <c r="AO741" s="491"/>
      <c r="AP741" s="479"/>
      <c r="AQ741" s="492"/>
      <c r="AR741" s="491"/>
      <c r="AS741" s="479"/>
      <c r="AT741" s="481"/>
      <c r="AU741" s="488"/>
      <c r="AV741" s="498"/>
      <c r="AW741" s="481"/>
      <c r="AX741" s="499"/>
      <c r="AY741" s="663"/>
      <c r="AZ741" s="663"/>
      <c r="BA741" s="663"/>
      <c r="BB741" s="663"/>
      <c r="BC741" s="663"/>
      <c r="BD741" s="663"/>
      <c r="BE741" s="663"/>
      <c r="BF741" s="663"/>
      <c r="BG741" s="663"/>
    </row>
    <row r="742" spans="1:59" s="664" customFormat="1" ht="138" x14ac:dyDescent="0.25">
      <c r="A742" s="479">
        <v>795</v>
      </c>
      <c r="B742" s="480" t="s">
        <v>5030</v>
      </c>
      <c r="C742" s="481">
        <v>63</v>
      </c>
      <c r="D742" s="482" t="s">
        <v>5158</v>
      </c>
      <c r="E742" s="483" t="s">
        <v>5259</v>
      </c>
      <c r="F742" s="481">
        <v>8584</v>
      </c>
      <c r="G742" s="500" t="s">
        <v>5260</v>
      </c>
      <c r="H742" s="481">
        <v>2002</v>
      </c>
      <c r="I742" s="484" t="s">
        <v>5261</v>
      </c>
      <c r="J742" s="502">
        <v>28504.74</v>
      </c>
      <c r="K742" s="486" t="s">
        <v>5054</v>
      </c>
      <c r="L742" s="484" t="s">
        <v>5055</v>
      </c>
      <c r="M742" s="484" t="s">
        <v>5036</v>
      </c>
      <c r="N742" s="484" t="s">
        <v>5262</v>
      </c>
      <c r="O742" s="484" t="s">
        <v>5263</v>
      </c>
      <c r="P742" s="501" t="s">
        <v>5264</v>
      </c>
      <c r="Q742" s="482">
        <v>24.6</v>
      </c>
      <c r="R742" s="482">
        <v>0</v>
      </c>
      <c r="S742" s="482">
        <v>2.15</v>
      </c>
      <c r="T742" s="482">
        <v>22.35</v>
      </c>
      <c r="U742" s="482">
        <v>24.6</v>
      </c>
      <c r="V742" s="481">
        <v>100</v>
      </c>
      <c r="W742" s="481">
        <v>100</v>
      </c>
      <c r="X742" s="497" t="s">
        <v>5039</v>
      </c>
      <c r="Y742" s="481">
        <v>4</v>
      </c>
      <c r="Z742" s="481">
        <v>3</v>
      </c>
      <c r="AA742" s="481">
        <v>4</v>
      </c>
      <c r="AB742" s="481">
        <v>46</v>
      </c>
      <c r="AC742" s="481"/>
      <c r="AD742" s="482"/>
      <c r="AE742" s="488">
        <v>5</v>
      </c>
      <c r="AF742" s="489">
        <v>100</v>
      </c>
      <c r="AG742" s="490" t="s">
        <v>5158</v>
      </c>
      <c r="AH742" s="484" t="s">
        <v>5265</v>
      </c>
      <c r="AI742" s="491">
        <v>80</v>
      </c>
      <c r="AJ742" s="479" t="s">
        <v>5075</v>
      </c>
      <c r="AK742" s="492" t="s">
        <v>5075</v>
      </c>
      <c r="AL742" s="491">
        <v>20</v>
      </c>
      <c r="AM742" s="479"/>
      <c r="AN742" s="492"/>
      <c r="AO742" s="491"/>
      <c r="AP742" s="479"/>
      <c r="AQ742" s="492"/>
      <c r="AR742" s="491"/>
      <c r="AS742" s="479"/>
      <c r="AT742" s="481"/>
      <c r="AU742" s="488"/>
      <c r="AV742" s="498"/>
      <c r="AW742" s="481"/>
      <c r="AX742" s="499"/>
      <c r="AY742" s="663"/>
      <c r="AZ742" s="663"/>
      <c r="BA742" s="663"/>
      <c r="BB742" s="663"/>
      <c r="BC742" s="663"/>
      <c r="BD742" s="663"/>
      <c r="BE742" s="663"/>
      <c r="BF742" s="663"/>
      <c r="BG742" s="663"/>
    </row>
    <row r="743" spans="1:59" s="664" customFormat="1" ht="138" x14ac:dyDescent="0.25">
      <c r="A743" s="479">
        <v>795</v>
      </c>
      <c r="B743" s="480" t="s">
        <v>5030</v>
      </c>
      <c r="C743" s="481">
        <v>63</v>
      </c>
      <c r="D743" s="482" t="s">
        <v>5158</v>
      </c>
      <c r="E743" s="483" t="s">
        <v>5259</v>
      </c>
      <c r="F743" s="481">
        <v>8584</v>
      </c>
      <c r="G743" s="500" t="s">
        <v>5266</v>
      </c>
      <c r="H743" s="481">
        <v>2002</v>
      </c>
      <c r="I743" s="484" t="s">
        <v>5267</v>
      </c>
      <c r="J743" s="502">
        <v>25436.19</v>
      </c>
      <c r="K743" s="486" t="s">
        <v>5054</v>
      </c>
      <c r="L743" s="484" t="s">
        <v>5055</v>
      </c>
      <c r="M743" s="484" t="s">
        <v>5036</v>
      </c>
      <c r="N743" s="484" t="s">
        <v>5262</v>
      </c>
      <c r="O743" s="484" t="s">
        <v>5263</v>
      </c>
      <c r="P743" s="501" t="s">
        <v>5268</v>
      </c>
      <c r="Q743" s="482">
        <v>24.9</v>
      </c>
      <c r="R743" s="482">
        <v>0</v>
      </c>
      <c r="S743" s="482">
        <v>2.5</v>
      </c>
      <c r="T743" s="482">
        <v>22.35</v>
      </c>
      <c r="U743" s="482">
        <v>24.9</v>
      </c>
      <c r="V743" s="481">
        <v>100</v>
      </c>
      <c r="W743" s="481">
        <v>100</v>
      </c>
      <c r="X743" s="497" t="s">
        <v>5039</v>
      </c>
      <c r="Y743" s="481">
        <v>4</v>
      </c>
      <c r="Z743" s="481">
        <v>3</v>
      </c>
      <c r="AA743" s="481">
        <v>4</v>
      </c>
      <c r="AB743" s="481">
        <v>46</v>
      </c>
      <c r="AC743" s="481"/>
      <c r="AD743" s="482"/>
      <c r="AE743" s="488">
        <v>5</v>
      </c>
      <c r="AF743" s="489">
        <v>100</v>
      </c>
      <c r="AG743" s="490" t="s">
        <v>5158</v>
      </c>
      <c r="AH743" s="484" t="s">
        <v>5265</v>
      </c>
      <c r="AI743" s="491">
        <v>75</v>
      </c>
      <c r="AJ743" s="479" t="s">
        <v>5075</v>
      </c>
      <c r="AK743" s="492" t="s">
        <v>5075</v>
      </c>
      <c r="AL743" s="491">
        <v>25</v>
      </c>
      <c r="AM743" s="479"/>
      <c r="AN743" s="492"/>
      <c r="AO743" s="491"/>
      <c r="AP743" s="479"/>
      <c r="AQ743" s="492"/>
      <c r="AR743" s="491"/>
      <c r="AS743" s="479"/>
      <c r="AT743" s="481"/>
      <c r="AU743" s="488"/>
      <c r="AV743" s="498"/>
      <c r="AW743" s="481"/>
      <c r="AX743" s="499"/>
      <c r="AY743" s="663"/>
      <c r="AZ743" s="663"/>
      <c r="BA743" s="663"/>
      <c r="BB743" s="663"/>
      <c r="BC743" s="663"/>
      <c r="BD743" s="663"/>
      <c r="BE743" s="663"/>
      <c r="BF743" s="663"/>
      <c r="BG743" s="663"/>
    </row>
    <row r="744" spans="1:59" s="664" customFormat="1" ht="138" x14ac:dyDescent="0.25">
      <c r="A744" s="479">
        <v>795</v>
      </c>
      <c r="B744" s="480" t="s">
        <v>5030</v>
      </c>
      <c r="C744" s="481">
        <v>63</v>
      </c>
      <c r="D744" s="482" t="s">
        <v>5158</v>
      </c>
      <c r="E744" s="483" t="s">
        <v>5269</v>
      </c>
      <c r="F744" s="481">
        <v>25797</v>
      </c>
      <c r="G744" s="500" t="s">
        <v>5270</v>
      </c>
      <c r="H744" s="481">
        <v>2016</v>
      </c>
      <c r="I744" s="484" t="s">
        <v>5271</v>
      </c>
      <c r="J744" s="502">
        <v>45236</v>
      </c>
      <c r="K744" s="486" t="s">
        <v>648</v>
      </c>
      <c r="L744" s="484" t="s">
        <v>5055</v>
      </c>
      <c r="M744" s="484" t="s">
        <v>5036</v>
      </c>
      <c r="N744" s="484" t="s">
        <v>5272</v>
      </c>
      <c r="O744" s="484" t="s">
        <v>5273</v>
      </c>
      <c r="P744" s="501">
        <v>47261</v>
      </c>
      <c r="Q744" s="482">
        <v>31.73</v>
      </c>
      <c r="R744" s="482">
        <v>4.33</v>
      </c>
      <c r="S744" s="482">
        <v>5</v>
      </c>
      <c r="T744" s="482">
        <v>22.4</v>
      </c>
      <c r="U744" s="482">
        <v>31.7</v>
      </c>
      <c r="V744" s="481">
        <v>100</v>
      </c>
      <c r="W744" s="481">
        <v>88</v>
      </c>
      <c r="X744" s="497" t="s">
        <v>5039</v>
      </c>
      <c r="Y744" s="481">
        <v>1</v>
      </c>
      <c r="Z744" s="481">
        <v>4</v>
      </c>
      <c r="AA744" s="481">
        <v>4</v>
      </c>
      <c r="AB744" s="481">
        <v>46</v>
      </c>
      <c r="AC744" s="481">
        <v>16</v>
      </c>
      <c r="AD744" s="482"/>
      <c r="AE744" s="488">
        <v>5</v>
      </c>
      <c r="AF744" s="489">
        <v>100</v>
      </c>
      <c r="AG744" s="490" t="s">
        <v>5158</v>
      </c>
      <c r="AH744" s="484" t="s">
        <v>5265</v>
      </c>
      <c r="AI744" s="491">
        <v>50</v>
      </c>
      <c r="AJ744" s="479" t="s">
        <v>5075</v>
      </c>
      <c r="AK744" s="492" t="s">
        <v>5274</v>
      </c>
      <c r="AL744" s="491">
        <v>50</v>
      </c>
      <c r="AM744" s="479"/>
      <c r="AN744" s="492"/>
      <c r="AO744" s="491"/>
      <c r="AP744" s="479"/>
      <c r="AQ744" s="492"/>
      <c r="AR744" s="491"/>
      <c r="AS744" s="479"/>
      <c r="AT744" s="481"/>
      <c r="AU744" s="488"/>
      <c r="AV744" s="498"/>
      <c r="AW744" s="481"/>
      <c r="AX744" s="499"/>
      <c r="AY744" s="663"/>
      <c r="AZ744" s="663"/>
      <c r="BA744" s="663"/>
      <c r="BB744" s="663"/>
      <c r="BC744" s="663"/>
      <c r="BD744" s="663"/>
      <c r="BE744" s="663"/>
      <c r="BF744" s="663"/>
      <c r="BG744" s="663"/>
    </row>
    <row r="745" spans="1:59" s="664" customFormat="1" ht="138" x14ac:dyDescent="0.25">
      <c r="A745" s="479">
        <v>795</v>
      </c>
      <c r="B745" s="480" t="s">
        <v>5030</v>
      </c>
      <c r="C745" s="481">
        <v>63</v>
      </c>
      <c r="D745" s="482" t="s">
        <v>5158</v>
      </c>
      <c r="E745" s="483" t="s">
        <v>5275</v>
      </c>
      <c r="F745" s="481">
        <v>29573</v>
      </c>
      <c r="G745" s="483" t="s">
        <v>5276</v>
      </c>
      <c r="H745" s="481">
        <v>2016</v>
      </c>
      <c r="I745" s="484" t="s">
        <v>5277</v>
      </c>
      <c r="J745" s="485">
        <v>41345</v>
      </c>
      <c r="K745" s="486" t="s">
        <v>648</v>
      </c>
      <c r="L745" s="484" t="s">
        <v>5055</v>
      </c>
      <c r="M745" s="484" t="s">
        <v>5036</v>
      </c>
      <c r="N745" s="484" t="s">
        <v>5278</v>
      </c>
      <c r="O745" s="484" t="s">
        <v>5279</v>
      </c>
      <c r="P745" s="481" t="s">
        <v>5280</v>
      </c>
      <c r="Q745" s="482">
        <v>28.86</v>
      </c>
      <c r="R745" s="482">
        <v>3.96</v>
      </c>
      <c r="S745" s="482">
        <v>2.5</v>
      </c>
      <c r="T745" s="482">
        <v>22.4</v>
      </c>
      <c r="U745" s="482">
        <v>28.86</v>
      </c>
      <c r="V745" s="481">
        <v>100</v>
      </c>
      <c r="W745" s="481">
        <v>82</v>
      </c>
      <c r="X745" s="497" t="s">
        <v>5039</v>
      </c>
      <c r="Y745" s="481">
        <v>3</v>
      </c>
      <c r="Z745" s="481">
        <v>1</v>
      </c>
      <c r="AA745" s="481">
        <v>2</v>
      </c>
      <c r="AB745" s="481">
        <v>46</v>
      </c>
      <c r="AC745" s="481">
        <v>16</v>
      </c>
      <c r="AD745" s="482"/>
      <c r="AE745" s="488">
        <v>5</v>
      </c>
      <c r="AF745" s="489">
        <v>100</v>
      </c>
      <c r="AG745" s="525" t="s">
        <v>5158</v>
      </c>
      <c r="AH745" s="517" t="s">
        <v>5265</v>
      </c>
      <c r="AI745" s="491">
        <v>80</v>
      </c>
      <c r="AJ745" s="479" t="s">
        <v>5075</v>
      </c>
      <c r="AK745" s="492" t="s">
        <v>5075</v>
      </c>
      <c r="AL745" s="491">
        <v>20</v>
      </c>
      <c r="AM745" s="479"/>
      <c r="AN745" s="492"/>
      <c r="AO745" s="491"/>
      <c r="AP745" s="479"/>
      <c r="AQ745" s="492"/>
      <c r="AR745" s="491"/>
      <c r="AS745" s="479"/>
      <c r="AT745" s="481"/>
      <c r="AU745" s="488"/>
      <c r="AV745" s="498"/>
      <c r="AW745" s="481"/>
      <c r="AX745" s="499"/>
      <c r="AY745" s="663"/>
      <c r="AZ745" s="663"/>
      <c r="BA745" s="663"/>
      <c r="BB745" s="663"/>
      <c r="BC745" s="663"/>
      <c r="BD745" s="663"/>
      <c r="BE745" s="663"/>
      <c r="BF745" s="663"/>
      <c r="BG745" s="663"/>
    </row>
    <row r="746" spans="1:59" s="664" customFormat="1" ht="138" x14ac:dyDescent="0.25">
      <c r="A746" s="479">
        <v>795</v>
      </c>
      <c r="B746" s="480" t="s">
        <v>5030</v>
      </c>
      <c r="C746" s="481">
        <v>59</v>
      </c>
      <c r="D746" s="482" t="s">
        <v>5111</v>
      </c>
      <c r="E746" s="483" t="s">
        <v>5281</v>
      </c>
      <c r="F746" s="481">
        <v>10369</v>
      </c>
      <c r="G746" s="483" t="s">
        <v>5282</v>
      </c>
      <c r="H746" s="481">
        <v>2003</v>
      </c>
      <c r="I746" s="484" t="s">
        <v>5283</v>
      </c>
      <c r="J746" s="485">
        <v>23994</v>
      </c>
      <c r="K746" s="486" t="s">
        <v>939</v>
      </c>
      <c r="L746" s="484" t="s">
        <v>5219</v>
      </c>
      <c r="M746" s="484" t="s">
        <v>5036</v>
      </c>
      <c r="N746" s="484" t="s">
        <v>5284</v>
      </c>
      <c r="O746" s="484" t="s">
        <v>5285</v>
      </c>
      <c r="P746" s="481" t="s">
        <v>5286</v>
      </c>
      <c r="Q746" s="482">
        <v>26.6</v>
      </c>
      <c r="R746" s="482">
        <v>0</v>
      </c>
      <c r="S746" s="482">
        <v>4.2</v>
      </c>
      <c r="T746" s="482">
        <v>22.4</v>
      </c>
      <c r="U746" s="482">
        <v>26.6</v>
      </c>
      <c r="V746" s="481">
        <v>100</v>
      </c>
      <c r="W746" s="481">
        <v>100</v>
      </c>
      <c r="X746" s="497" t="s">
        <v>5039</v>
      </c>
      <c r="Y746" s="481">
        <v>3</v>
      </c>
      <c r="Z746" s="481">
        <v>4</v>
      </c>
      <c r="AA746" s="481">
        <v>4</v>
      </c>
      <c r="AB746" s="481">
        <v>44</v>
      </c>
      <c r="AC746" s="481">
        <v>11</v>
      </c>
      <c r="AD746" s="482"/>
      <c r="AE746" s="488">
        <v>5</v>
      </c>
      <c r="AF746" s="489">
        <v>100</v>
      </c>
      <c r="AG746" s="490" t="s">
        <v>5111</v>
      </c>
      <c r="AH746" s="484" t="s">
        <v>5287</v>
      </c>
      <c r="AI746" s="491">
        <v>60</v>
      </c>
      <c r="AJ746" s="479" t="s">
        <v>5288</v>
      </c>
      <c r="AK746" s="492" t="s">
        <v>5289</v>
      </c>
      <c r="AL746" s="491">
        <v>25</v>
      </c>
      <c r="AM746" s="479" t="s">
        <v>5075</v>
      </c>
      <c r="AN746" s="492" t="s">
        <v>5075</v>
      </c>
      <c r="AO746" s="491">
        <v>15</v>
      </c>
      <c r="AP746" s="514"/>
      <c r="AQ746" s="492"/>
      <c r="AR746" s="491"/>
      <c r="AS746" s="479"/>
      <c r="AT746" s="481"/>
      <c r="AU746" s="488"/>
      <c r="AV746" s="498"/>
      <c r="AW746" s="481"/>
      <c r="AX746" s="499"/>
      <c r="AY746" s="663"/>
      <c r="AZ746" s="663"/>
      <c r="BA746" s="663"/>
      <c r="BB746" s="663"/>
      <c r="BC746" s="663"/>
      <c r="BD746" s="663"/>
      <c r="BE746" s="663"/>
      <c r="BF746" s="663"/>
      <c r="BG746" s="663"/>
    </row>
    <row r="747" spans="1:59" s="664" customFormat="1" ht="409.6" x14ac:dyDescent="0.25">
      <c r="A747" s="479">
        <v>795</v>
      </c>
      <c r="B747" s="480" t="s">
        <v>5030</v>
      </c>
      <c r="C747" s="481">
        <v>59</v>
      </c>
      <c r="D747" s="482" t="s">
        <v>5111</v>
      </c>
      <c r="E747" s="483" t="s">
        <v>5290</v>
      </c>
      <c r="F747" s="481">
        <v>12295</v>
      </c>
      <c r="G747" s="500" t="s">
        <v>5291</v>
      </c>
      <c r="H747" s="481">
        <v>2005</v>
      </c>
      <c r="I747" s="484" t="s">
        <v>5292</v>
      </c>
      <c r="J747" s="502">
        <v>296952.18</v>
      </c>
      <c r="K747" s="486" t="s">
        <v>675</v>
      </c>
      <c r="L747" s="484" t="s">
        <v>5293</v>
      </c>
      <c r="M747" s="484" t="s">
        <v>5036</v>
      </c>
      <c r="N747" s="484" t="s">
        <v>5294</v>
      </c>
      <c r="O747" s="484" t="s">
        <v>5295</v>
      </c>
      <c r="P747" s="501" t="s">
        <v>5296</v>
      </c>
      <c r="Q747" s="482">
        <v>47.4</v>
      </c>
      <c r="R747" s="482">
        <v>0</v>
      </c>
      <c r="S747" s="482">
        <v>25</v>
      </c>
      <c r="T747" s="482">
        <v>22.4</v>
      </c>
      <c r="U747" s="482">
        <v>47.4</v>
      </c>
      <c r="V747" s="481">
        <v>100</v>
      </c>
      <c r="W747" s="481">
        <v>100</v>
      </c>
      <c r="X747" s="497" t="s">
        <v>5039</v>
      </c>
      <c r="Y747" s="481">
        <v>3</v>
      </c>
      <c r="Z747" s="481">
        <v>4</v>
      </c>
      <c r="AA747" s="481">
        <v>4</v>
      </c>
      <c r="AB747" s="481">
        <v>44</v>
      </c>
      <c r="AC747" s="481">
        <v>12</v>
      </c>
      <c r="AD747" s="482"/>
      <c r="AE747" s="488">
        <v>5</v>
      </c>
      <c r="AF747" s="489">
        <v>100</v>
      </c>
      <c r="AG747" s="490" t="s">
        <v>5111</v>
      </c>
      <c r="AH747" s="484" t="s">
        <v>5297</v>
      </c>
      <c r="AI747" s="491">
        <v>70</v>
      </c>
      <c r="AJ747" s="479" t="s">
        <v>5288</v>
      </c>
      <c r="AK747" s="492" t="s">
        <v>5289</v>
      </c>
      <c r="AL747" s="491">
        <v>15</v>
      </c>
      <c r="AM747" s="514" t="s">
        <v>5075</v>
      </c>
      <c r="AN747" s="492" t="s">
        <v>5075</v>
      </c>
      <c r="AO747" s="491">
        <v>15</v>
      </c>
      <c r="AP747" s="479"/>
      <c r="AQ747" s="492"/>
      <c r="AR747" s="491"/>
      <c r="AS747" s="479"/>
      <c r="AT747" s="481"/>
      <c r="AU747" s="488"/>
      <c r="AV747" s="498"/>
      <c r="AW747" s="481"/>
      <c r="AX747" s="499"/>
      <c r="AY747" s="663"/>
      <c r="AZ747" s="663"/>
      <c r="BA747" s="663"/>
      <c r="BB747" s="663"/>
      <c r="BC747" s="663"/>
      <c r="BD747" s="663"/>
      <c r="BE747" s="663"/>
      <c r="BF747" s="663"/>
      <c r="BG747" s="663"/>
    </row>
    <row r="748" spans="1:59" s="664" customFormat="1" ht="409.6" x14ac:dyDescent="0.25">
      <c r="A748" s="479">
        <v>795</v>
      </c>
      <c r="B748" s="480" t="s">
        <v>5030</v>
      </c>
      <c r="C748" s="481">
        <v>59</v>
      </c>
      <c r="D748" s="482" t="s">
        <v>5111</v>
      </c>
      <c r="E748" s="483" t="s">
        <v>5290</v>
      </c>
      <c r="F748" s="481">
        <v>12295</v>
      </c>
      <c r="G748" s="500" t="s">
        <v>5298</v>
      </c>
      <c r="H748" s="481">
        <v>2005</v>
      </c>
      <c r="I748" s="484" t="s">
        <v>5299</v>
      </c>
      <c r="J748" s="502">
        <v>296952.18</v>
      </c>
      <c r="K748" s="486" t="s">
        <v>675</v>
      </c>
      <c r="L748" s="484" t="s">
        <v>5293</v>
      </c>
      <c r="M748" s="484" t="s">
        <v>5036</v>
      </c>
      <c r="N748" s="484" t="s">
        <v>5300</v>
      </c>
      <c r="O748" s="484" t="s">
        <v>5301</v>
      </c>
      <c r="P748" s="501" t="s">
        <v>5302</v>
      </c>
      <c r="Q748" s="482">
        <v>47.4</v>
      </c>
      <c r="R748" s="482">
        <v>0</v>
      </c>
      <c r="S748" s="482">
        <v>25</v>
      </c>
      <c r="T748" s="482">
        <v>22.4</v>
      </c>
      <c r="U748" s="482">
        <v>47.4</v>
      </c>
      <c r="V748" s="481">
        <v>100</v>
      </c>
      <c r="W748" s="481">
        <v>100</v>
      </c>
      <c r="X748" s="497" t="s">
        <v>5039</v>
      </c>
      <c r="Y748" s="481">
        <v>3</v>
      </c>
      <c r="Z748" s="481">
        <v>4</v>
      </c>
      <c r="AA748" s="481">
        <v>4</v>
      </c>
      <c r="AB748" s="481">
        <v>44</v>
      </c>
      <c r="AC748" s="481">
        <v>12</v>
      </c>
      <c r="AD748" s="482"/>
      <c r="AE748" s="488">
        <v>5</v>
      </c>
      <c r="AF748" s="489">
        <v>100</v>
      </c>
      <c r="AG748" s="490" t="s">
        <v>5111</v>
      </c>
      <c r="AH748" s="484" t="s">
        <v>5297</v>
      </c>
      <c r="AI748" s="491">
        <v>80</v>
      </c>
      <c r="AJ748" s="479" t="s">
        <v>5075</v>
      </c>
      <c r="AK748" s="492" t="s">
        <v>5075</v>
      </c>
      <c r="AL748" s="491">
        <v>20</v>
      </c>
      <c r="AM748" s="514"/>
      <c r="AN748" s="492"/>
      <c r="AO748" s="491"/>
      <c r="AP748" s="479"/>
      <c r="AQ748" s="492"/>
      <c r="AR748" s="491"/>
      <c r="AS748" s="479"/>
      <c r="AT748" s="481"/>
      <c r="AU748" s="488"/>
      <c r="AV748" s="498"/>
      <c r="AW748" s="481"/>
      <c r="AX748" s="499"/>
      <c r="AY748" s="663"/>
      <c r="AZ748" s="663"/>
      <c r="BA748" s="663"/>
      <c r="BB748" s="663"/>
      <c r="BC748" s="663"/>
      <c r="BD748" s="663"/>
      <c r="BE748" s="663"/>
      <c r="BF748" s="663"/>
      <c r="BG748" s="663"/>
    </row>
    <row r="749" spans="1:59" s="664" customFormat="1" ht="262.2" x14ac:dyDescent="0.25">
      <c r="A749" s="479">
        <v>795</v>
      </c>
      <c r="B749" s="480" t="s">
        <v>5030</v>
      </c>
      <c r="C749" s="494">
        <v>43</v>
      </c>
      <c r="D749" s="522" t="s">
        <v>5215</v>
      </c>
      <c r="E749" s="523" t="s">
        <v>5303</v>
      </c>
      <c r="F749" s="494">
        <v>4169</v>
      </c>
      <c r="G749" s="500" t="s">
        <v>5304</v>
      </c>
      <c r="H749" s="494">
        <v>2014</v>
      </c>
      <c r="I749" s="517" t="s">
        <v>5305</v>
      </c>
      <c r="J749" s="502">
        <v>62884.480000000003</v>
      </c>
      <c r="K749" s="486" t="s">
        <v>5054</v>
      </c>
      <c r="L749" s="517" t="s">
        <v>5306</v>
      </c>
      <c r="M749" s="517" t="s">
        <v>5307</v>
      </c>
      <c r="N749" s="517" t="s">
        <v>5308</v>
      </c>
      <c r="O749" s="517" t="s">
        <v>5309</v>
      </c>
      <c r="P749" s="501" t="s">
        <v>5310</v>
      </c>
      <c r="Q749" s="522">
        <v>32.9</v>
      </c>
      <c r="R749" s="522">
        <v>6</v>
      </c>
      <c r="S749" s="522">
        <v>4.5</v>
      </c>
      <c r="T749" s="522">
        <v>22.4</v>
      </c>
      <c r="U749" s="522">
        <v>32.9</v>
      </c>
      <c r="V749" s="494">
        <v>100</v>
      </c>
      <c r="W749" s="494">
        <v>100</v>
      </c>
      <c r="X749" s="497" t="s">
        <v>5039</v>
      </c>
      <c r="Y749" s="494">
        <v>1</v>
      </c>
      <c r="Z749" s="494">
        <v>8</v>
      </c>
      <c r="AA749" s="494">
        <v>2</v>
      </c>
      <c r="AB749" s="494">
        <v>46</v>
      </c>
      <c r="AC749" s="494"/>
      <c r="AD749" s="522"/>
      <c r="AE749" s="488">
        <v>5</v>
      </c>
      <c r="AF749" s="489">
        <v>100</v>
      </c>
      <c r="AG749" s="525" t="s">
        <v>5215</v>
      </c>
      <c r="AH749" s="517" t="s">
        <v>5311</v>
      </c>
      <c r="AI749" s="520">
        <v>85</v>
      </c>
      <c r="AJ749" s="514" t="s">
        <v>5075</v>
      </c>
      <c r="AK749" s="521" t="s">
        <v>5075</v>
      </c>
      <c r="AL749" s="520">
        <v>15</v>
      </c>
      <c r="AM749" s="514"/>
      <c r="AN749" s="521"/>
      <c r="AO749" s="520"/>
      <c r="AP749" s="514"/>
      <c r="AQ749" s="521"/>
      <c r="AR749" s="520"/>
      <c r="AS749" s="514"/>
      <c r="AT749" s="494"/>
      <c r="AU749" s="524"/>
      <c r="AV749" s="493"/>
      <c r="AW749" s="494"/>
      <c r="AX749" s="495"/>
      <c r="AY749" s="663"/>
      <c r="AZ749" s="663"/>
      <c r="BA749" s="663"/>
      <c r="BB749" s="663"/>
      <c r="BC749" s="663"/>
      <c r="BD749" s="663"/>
      <c r="BE749" s="663"/>
      <c r="BF749" s="663"/>
      <c r="BG749" s="663"/>
    </row>
    <row r="750" spans="1:59" s="664" customFormat="1" ht="234.6" x14ac:dyDescent="0.25">
      <c r="A750" s="479">
        <v>795</v>
      </c>
      <c r="B750" s="480" t="s">
        <v>5030</v>
      </c>
      <c r="C750" s="494">
        <v>54</v>
      </c>
      <c r="D750" s="522" t="s">
        <v>5031</v>
      </c>
      <c r="E750" s="523" t="s">
        <v>5312</v>
      </c>
      <c r="F750" s="494">
        <v>24332</v>
      </c>
      <c r="G750" s="500" t="s">
        <v>5313</v>
      </c>
      <c r="H750" s="494">
        <v>2017</v>
      </c>
      <c r="I750" s="517" t="s">
        <v>5314</v>
      </c>
      <c r="J750" s="502">
        <v>71150.05</v>
      </c>
      <c r="K750" s="486" t="s">
        <v>5195</v>
      </c>
      <c r="L750" s="517" t="s">
        <v>5315</v>
      </c>
      <c r="M750" s="517" t="s">
        <v>5316</v>
      </c>
      <c r="N750" s="517" t="s">
        <v>5317</v>
      </c>
      <c r="O750" s="517" t="s">
        <v>5318</v>
      </c>
      <c r="P750" s="501">
        <v>47552</v>
      </c>
      <c r="Q750" s="522">
        <v>100.77</v>
      </c>
      <c r="R750" s="522">
        <v>8.3699999999999992</v>
      </c>
      <c r="S750" s="522">
        <v>70</v>
      </c>
      <c r="T750" s="522">
        <v>22.4</v>
      </c>
      <c r="U750" s="522">
        <v>100.77</v>
      </c>
      <c r="V750" s="494">
        <v>100</v>
      </c>
      <c r="W750" s="494">
        <v>59</v>
      </c>
      <c r="X750" s="497" t="s">
        <v>5039</v>
      </c>
      <c r="Y750" s="494">
        <v>3</v>
      </c>
      <c r="Z750" s="494">
        <v>11</v>
      </c>
      <c r="AA750" s="494">
        <v>5</v>
      </c>
      <c r="AB750" s="494">
        <v>44</v>
      </c>
      <c r="AC750" s="494"/>
      <c r="AD750" s="522"/>
      <c r="AE750" s="488">
        <v>5</v>
      </c>
      <c r="AF750" s="489">
        <v>100</v>
      </c>
      <c r="AG750" s="490" t="s">
        <v>5031</v>
      </c>
      <c r="AH750" s="517" t="s">
        <v>5319</v>
      </c>
      <c r="AI750" s="520">
        <v>100</v>
      </c>
      <c r="AJ750" s="514"/>
      <c r="AK750" s="521"/>
      <c r="AL750" s="520"/>
      <c r="AM750" s="514"/>
      <c r="AN750" s="521"/>
      <c r="AO750" s="520"/>
      <c r="AP750" s="514"/>
      <c r="AQ750" s="521"/>
      <c r="AR750" s="520"/>
      <c r="AS750" s="514"/>
      <c r="AT750" s="494"/>
      <c r="AU750" s="524"/>
      <c r="AV750" s="493"/>
      <c r="AW750" s="494"/>
      <c r="AX750" s="495"/>
      <c r="AY750" s="663"/>
      <c r="AZ750" s="663"/>
      <c r="BA750" s="663"/>
      <c r="BB750" s="663"/>
      <c r="BC750" s="663"/>
      <c r="BD750" s="663"/>
      <c r="BE750" s="663"/>
      <c r="BF750" s="663"/>
      <c r="BG750" s="663"/>
    </row>
    <row r="751" spans="1:59" s="100" customFormat="1" ht="182.1" customHeight="1" x14ac:dyDescent="0.25">
      <c r="A751" s="116">
        <v>796</v>
      </c>
      <c r="B751" s="121" t="s">
        <v>5320</v>
      </c>
      <c r="C751" s="116">
        <v>5</v>
      </c>
      <c r="D751" s="115" t="s">
        <v>5321</v>
      </c>
      <c r="E751" s="122" t="s">
        <v>5322</v>
      </c>
      <c r="F751" s="116">
        <v>2077</v>
      </c>
      <c r="G751" s="122" t="s">
        <v>5323</v>
      </c>
      <c r="H751" s="116">
        <v>2004</v>
      </c>
      <c r="I751" s="123" t="s">
        <v>5324</v>
      </c>
      <c r="J751" s="124">
        <v>43202.64</v>
      </c>
      <c r="K751" s="125" t="s">
        <v>675</v>
      </c>
      <c r="L751" s="123" t="s">
        <v>5325</v>
      </c>
      <c r="M751" s="123" t="s">
        <v>5326</v>
      </c>
      <c r="N751" s="123" t="s">
        <v>5327</v>
      </c>
      <c r="O751" s="123" t="s">
        <v>5328</v>
      </c>
      <c r="P751" s="116" t="s">
        <v>5329</v>
      </c>
      <c r="Q751" s="115">
        <v>50</v>
      </c>
      <c r="R751" s="115">
        <v>0</v>
      </c>
      <c r="S751" s="115">
        <v>10</v>
      </c>
      <c r="T751" s="115">
        <v>40</v>
      </c>
      <c r="U751" s="115">
        <v>50</v>
      </c>
      <c r="V751" s="116">
        <v>33</v>
      </c>
      <c r="W751" s="116">
        <v>100</v>
      </c>
      <c r="X751" s="115" t="s">
        <v>5330</v>
      </c>
      <c r="Y751" s="116">
        <v>4</v>
      </c>
      <c r="Z751" s="116">
        <v>2</v>
      </c>
      <c r="AA751" s="116">
        <v>2</v>
      </c>
      <c r="AB751" s="116">
        <v>30</v>
      </c>
      <c r="AC751" s="116">
        <v>12</v>
      </c>
      <c r="AD751" s="115"/>
      <c r="AE751" s="104"/>
      <c r="AF751" s="126">
        <v>33</v>
      </c>
      <c r="AG751" s="127" t="s">
        <v>5321</v>
      </c>
      <c r="AH751" s="123" t="s">
        <v>5322</v>
      </c>
      <c r="AI751" s="128">
        <v>33</v>
      </c>
      <c r="AJ751" s="129"/>
      <c r="AK751" s="130"/>
      <c r="AL751" s="128"/>
      <c r="AM751" s="129"/>
      <c r="AN751" s="130"/>
      <c r="AO751" s="128"/>
      <c r="AP751" s="129"/>
      <c r="AQ751" s="130"/>
      <c r="AR751" s="128"/>
      <c r="AS751" s="129"/>
      <c r="AT751" s="116"/>
      <c r="AU751" s="128"/>
      <c r="AV751" s="131"/>
      <c r="AW751" s="116"/>
      <c r="AX751" s="128"/>
      <c r="AY751" s="866"/>
      <c r="AZ751" s="866"/>
      <c r="BA751" s="866"/>
      <c r="BB751" s="866"/>
      <c r="BC751" s="866"/>
    </row>
    <row r="752" spans="1:59" s="100" customFormat="1" ht="78" customHeight="1" x14ac:dyDescent="0.25">
      <c r="A752" s="116">
        <v>796</v>
      </c>
      <c r="B752" s="121" t="s">
        <v>5320</v>
      </c>
      <c r="C752" s="116">
        <v>3</v>
      </c>
      <c r="D752" s="115" t="s">
        <v>5331</v>
      </c>
      <c r="E752" s="122" t="s">
        <v>5332</v>
      </c>
      <c r="F752" s="116">
        <v>3869</v>
      </c>
      <c r="G752" s="122" t="s">
        <v>5333</v>
      </c>
      <c r="H752" s="116">
        <v>2004</v>
      </c>
      <c r="I752" s="123" t="s">
        <v>5334</v>
      </c>
      <c r="J752" s="124">
        <v>146970.46</v>
      </c>
      <c r="K752" s="125" t="s">
        <v>675</v>
      </c>
      <c r="L752" s="123" t="s">
        <v>5335</v>
      </c>
      <c r="M752" s="123" t="s">
        <v>5336</v>
      </c>
      <c r="N752" s="123" t="s">
        <v>5337</v>
      </c>
      <c r="O752" s="123" t="s">
        <v>5338</v>
      </c>
      <c r="P752" s="116">
        <v>46201.465340000002</v>
      </c>
      <c r="Q752" s="115">
        <v>0</v>
      </c>
      <c r="R752" s="115">
        <v>0</v>
      </c>
      <c r="S752" s="115">
        <v>0</v>
      </c>
      <c r="T752" s="115">
        <v>0</v>
      </c>
      <c r="U752" s="115">
        <v>0</v>
      </c>
      <c r="V752" s="116">
        <v>100</v>
      </c>
      <c r="W752" s="116">
        <v>100</v>
      </c>
      <c r="X752" s="115" t="s">
        <v>5330</v>
      </c>
      <c r="Y752" s="116">
        <v>1</v>
      </c>
      <c r="Z752" s="116">
        <v>8</v>
      </c>
      <c r="AA752" s="116">
        <v>2</v>
      </c>
      <c r="AB752" s="116">
        <v>60</v>
      </c>
      <c r="AC752" s="116">
        <v>12</v>
      </c>
      <c r="AD752" s="115"/>
      <c r="AE752" s="104"/>
      <c r="AF752" s="126">
        <v>100</v>
      </c>
      <c r="AG752" s="127" t="s">
        <v>5331</v>
      </c>
      <c r="AH752" s="123" t="s">
        <v>5332</v>
      </c>
      <c r="AI752" s="128">
        <v>100</v>
      </c>
      <c r="AJ752" s="129"/>
      <c r="AK752" s="130"/>
      <c r="AL752" s="128"/>
      <c r="AM752" s="129"/>
      <c r="AN752" s="130"/>
      <c r="AO752" s="128"/>
      <c r="AP752" s="129"/>
      <c r="AQ752" s="130"/>
      <c r="AR752" s="128"/>
      <c r="AS752" s="129"/>
      <c r="AT752" s="116"/>
      <c r="AU752" s="128"/>
      <c r="AV752" s="131"/>
      <c r="AW752" s="116"/>
      <c r="AX752" s="128"/>
      <c r="AY752" s="866"/>
      <c r="AZ752" s="866"/>
      <c r="BA752" s="866"/>
      <c r="BB752" s="866"/>
      <c r="BC752" s="866"/>
    </row>
    <row r="753" spans="1:59" s="100" customFormat="1" ht="90.9" customHeight="1" x14ac:dyDescent="0.25">
      <c r="A753" s="116">
        <v>796</v>
      </c>
      <c r="B753" s="121" t="s">
        <v>5320</v>
      </c>
      <c r="C753" s="116">
        <v>7</v>
      </c>
      <c r="D753" s="115" t="s">
        <v>5339</v>
      </c>
      <c r="E753" s="122" t="s">
        <v>5340</v>
      </c>
      <c r="F753" s="116">
        <v>8919</v>
      </c>
      <c r="G753" s="122" t="s">
        <v>5341</v>
      </c>
      <c r="H753" s="116">
        <v>2002</v>
      </c>
      <c r="I753" s="123" t="s">
        <v>5342</v>
      </c>
      <c r="J753" s="124">
        <v>62593.89</v>
      </c>
      <c r="K753" s="125" t="s">
        <v>939</v>
      </c>
      <c r="L753" s="123" t="s">
        <v>5343</v>
      </c>
      <c r="M753" s="123" t="s">
        <v>5344</v>
      </c>
      <c r="N753" s="123" t="s">
        <v>5345</v>
      </c>
      <c r="O753" s="123" t="s">
        <v>5346</v>
      </c>
      <c r="P753" s="116">
        <v>42215.458570000003</v>
      </c>
      <c r="Q753" s="115">
        <v>35</v>
      </c>
      <c r="R753" s="115">
        <v>0</v>
      </c>
      <c r="S753" s="115">
        <v>10</v>
      </c>
      <c r="T753" s="115">
        <v>25</v>
      </c>
      <c r="U753" s="115">
        <v>35</v>
      </c>
      <c r="V753" s="116">
        <v>100</v>
      </c>
      <c r="W753" s="116">
        <v>100</v>
      </c>
      <c r="X753" s="115" t="s">
        <v>5330</v>
      </c>
      <c r="Y753" s="116">
        <v>1</v>
      </c>
      <c r="Z753" s="116">
        <v>8</v>
      </c>
      <c r="AA753" s="116">
        <v>2</v>
      </c>
      <c r="AB753" s="116">
        <v>30</v>
      </c>
      <c r="AC753" s="116">
        <v>11</v>
      </c>
      <c r="AD753" s="115"/>
      <c r="AE753" s="104"/>
      <c r="AF753" s="126">
        <v>100</v>
      </c>
      <c r="AG753" s="127" t="s">
        <v>5347</v>
      </c>
      <c r="AH753" s="123" t="s">
        <v>9440</v>
      </c>
      <c r="AI753" s="128">
        <v>100</v>
      </c>
      <c r="AJ753" s="129"/>
      <c r="AK753" s="130"/>
      <c r="AL753" s="128"/>
      <c r="AM753" s="129"/>
      <c r="AN753" s="130"/>
      <c r="AO753" s="128"/>
      <c r="AP753" s="129"/>
      <c r="AQ753" s="130"/>
      <c r="AR753" s="128"/>
      <c r="AS753" s="129"/>
      <c r="AT753" s="116"/>
      <c r="AU753" s="128"/>
      <c r="AV753" s="131"/>
      <c r="AW753" s="116"/>
      <c r="AX753" s="128"/>
      <c r="AY753" s="866"/>
      <c r="AZ753" s="866"/>
      <c r="BA753" s="866"/>
      <c r="BB753" s="866"/>
      <c r="BC753" s="866"/>
    </row>
    <row r="754" spans="1:59" s="100" customFormat="1" ht="270.75" customHeight="1" x14ac:dyDescent="0.25">
      <c r="A754" s="116">
        <v>796</v>
      </c>
      <c r="B754" s="121" t="s">
        <v>5320</v>
      </c>
      <c r="C754" s="116">
        <v>7</v>
      </c>
      <c r="D754" s="115" t="s">
        <v>5347</v>
      </c>
      <c r="E754" s="122" t="s">
        <v>5340</v>
      </c>
      <c r="F754" s="116">
        <v>8919</v>
      </c>
      <c r="G754" s="122" t="s">
        <v>5348</v>
      </c>
      <c r="H754" s="116">
        <v>2015</v>
      </c>
      <c r="I754" s="123" t="s">
        <v>5349</v>
      </c>
      <c r="J754" s="124">
        <v>45493.8</v>
      </c>
      <c r="K754" s="125" t="s">
        <v>648</v>
      </c>
      <c r="L754" s="123" t="s">
        <v>5350</v>
      </c>
      <c r="M754" s="123" t="s">
        <v>5351</v>
      </c>
      <c r="N754" s="123" t="s">
        <v>5352</v>
      </c>
      <c r="O754" s="123" t="s">
        <v>5353</v>
      </c>
      <c r="P754" s="116">
        <v>55734</v>
      </c>
      <c r="Q754" s="115">
        <v>35</v>
      </c>
      <c r="R754" s="115">
        <v>0</v>
      </c>
      <c r="S754" s="115">
        <v>10</v>
      </c>
      <c r="T754" s="115">
        <v>25</v>
      </c>
      <c r="U754" s="115">
        <v>35</v>
      </c>
      <c r="V754" s="116">
        <v>0</v>
      </c>
      <c r="W754" s="116">
        <v>83</v>
      </c>
      <c r="X754" s="115" t="s">
        <v>5330</v>
      </c>
      <c r="Y754" s="116">
        <v>4</v>
      </c>
      <c r="Z754" s="116">
        <v>2</v>
      </c>
      <c r="AA754" s="116">
        <v>4</v>
      </c>
      <c r="AB754" s="116">
        <v>60</v>
      </c>
      <c r="AC754" s="116" t="s">
        <v>5354</v>
      </c>
      <c r="AD754" s="115"/>
      <c r="AE754" s="104">
        <v>5</v>
      </c>
      <c r="AF754" s="126">
        <v>100</v>
      </c>
      <c r="AG754" s="127" t="s">
        <v>5347</v>
      </c>
      <c r="AH754" s="123" t="s">
        <v>9440</v>
      </c>
      <c r="AI754" s="128">
        <v>100</v>
      </c>
      <c r="AJ754" s="129"/>
      <c r="AK754" s="130"/>
      <c r="AL754" s="128"/>
      <c r="AM754" s="129"/>
      <c r="AN754" s="130"/>
      <c r="AO754" s="128"/>
      <c r="AP754" s="129"/>
      <c r="AQ754" s="130"/>
      <c r="AR754" s="128"/>
      <c r="AS754" s="129"/>
      <c r="AT754" s="116"/>
      <c r="AU754" s="128"/>
      <c r="AV754" s="131"/>
      <c r="AW754" s="116"/>
      <c r="AX754" s="128"/>
      <c r="AY754" s="866"/>
      <c r="AZ754" s="866"/>
      <c r="BA754" s="866"/>
      <c r="BB754" s="866"/>
      <c r="BC754" s="866"/>
    </row>
    <row r="755" spans="1:59" s="100" customFormat="1" ht="182.1" customHeight="1" x14ac:dyDescent="0.25">
      <c r="A755" s="116">
        <v>796</v>
      </c>
      <c r="B755" s="121" t="s">
        <v>5320</v>
      </c>
      <c r="C755" s="116">
        <v>3</v>
      </c>
      <c r="D755" s="115" t="s">
        <v>5355</v>
      </c>
      <c r="E755" s="122" t="s">
        <v>5356</v>
      </c>
      <c r="F755" s="116">
        <v>15006</v>
      </c>
      <c r="G755" s="122" t="s">
        <v>5357</v>
      </c>
      <c r="H755" s="116">
        <v>2016</v>
      </c>
      <c r="I755" s="123" t="s">
        <v>5358</v>
      </c>
      <c r="J755" s="124">
        <v>39906.6</v>
      </c>
      <c r="K755" s="125" t="s">
        <v>648</v>
      </c>
      <c r="L755" s="123" t="s">
        <v>5350</v>
      </c>
      <c r="M755" s="123" t="s">
        <v>5351</v>
      </c>
      <c r="N755" s="123" t="s">
        <v>5359</v>
      </c>
      <c r="O755" s="123" t="s">
        <v>5360</v>
      </c>
      <c r="P755" s="116" t="s">
        <v>9441</v>
      </c>
      <c r="Q755" s="115">
        <v>50</v>
      </c>
      <c r="R755" s="115">
        <v>5</v>
      </c>
      <c r="S755" s="115">
        <v>20</v>
      </c>
      <c r="T755" s="115">
        <v>25</v>
      </c>
      <c r="U755" s="115">
        <v>50</v>
      </c>
      <c r="V755" s="116">
        <v>0</v>
      </c>
      <c r="W755" s="116">
        <v>94</v>
      </c>
      <c r="X755" s="115" t="s">
        <v>5330</v>
      </c>
      <c r="Y755" s="116">
        <v>4</v>
      </c>
      <c r="Z755" s="116">
        <v>4</v>
      </c>
      <c r="AA755" s="116">
        <v>4</v>
      </c>
      <c r="AB755" s="116">
        <v>30</v>
      </c>
      <c r="AC755" s="116" t="s">
        <v>5361</v>
      </c>
      <c r="AD755" s="115"/>
      <c r="AE755" s="104"/>
      <c r="AF755" s="126">
        <v>100</v>
      </c>
      <c r="AG755" s="127" t="s">
        <v>5355</v>
      </c>
      <c r="AH755" s="123" t="s">
        <v>5356</v>
      </c>
      <c r="AI755" s="128">
        <v>80</v>
      </c>
      <c r="AJ755" s="129" t="s">
        <v>5331</v>
      </c>
      <c r="AK755" s="130" t="s">
        <v>5332</v>
      </c>
      <c r="AL755" s="128">
        <v>10</v>
      </c>
      <c r="AM755" s="129" t="s">
        <v>5362</v>
      </c>
      <c r="AN755" s="130" t="s">
        <v>5363</v>
      </c>
      <c r="AO755" s="128">
        <v>5</v>
      </c>
      <c r="AP755" s="129" t="s">
        <v>5364</v>
      </c>
      <c r="AQ755" s="130" t="s">
        <v>5356</v>
      </c>
      <c r="AR755" s="128">
        <v>5</v>
      </c>
      <c r="AS755" s="129"/>
      <c r="AT755" s="116"/>
      <c r="AU755" s="128"/>
      <c r="AV755" s="131"/>
      <c r="AW755" s="116"/>
      <c r="AX755" s="128"/>
      <c r="AY755" s="866"/>
      <c r="AZ755" s="866"/>
      <c r="BA755" s="866"/>
      <c r="BB755" s="866"/>
      <c r="BC755" s="866"/>
    </row>
    <row r="756" spans="1:59" s="100" customFormat="1" ht="182.1" customHeight="1" x14ac:dyDescent="0.25">
      <c r="A756" s="116">
        <v>796</v>
      </c>
      <c r="B756" s="121" t="s">
        <v>5320</v>
      </c>
      <c r="C756" s="116">
        <v>3</v>
      </c>
      <c r="D756" s="115" t="s">
        <v>5355</v>
      </c>
      <c r="E756" s="122" t="s">
        <v>5356</v>
      </c>
      <c r="F756" s="116">
        <v>15006</v>
      </c>
      <c r="G756" s="122" t="s">
        <v>5365</v>
      </c>
      <c r="H756" s="116">
        <v>2018</v>
      </c>
      <c r="I756" s="123" t="s">
        <v>5366</v>
      </c>
      <c r="J756" s="124">
        <v>87230.36</v>
      </c>
      <c r="K756" s="125" t="s">
        <v>779</v>
      </c>
      <c r="L756" s="123" t="s">
        <v>5350</v>
      </c>
      <c r="M756" s="123" t="s">
        <v>5351</v>
      </c>
      <c r="N756" s="123" t="s">
        <v>5367</v>
      </c>
      <c r="O756" s="123" t="s">
        <v>5368</v>
      </c>
      <c r="P756" s="116">
        <v>57523</v>
      </c>
      <c r="Q756" s="115"/>
      <c r="R756" s="115"/>
      <c r="S756" s="115"/>
      <c r="T756" s="115"/>
      <c r="U756" s="115"/>
      <c r="V756" s="116"/>
      <c r="W756" s="116">
        <v>22</v>
      </c>
      <c r="X756" s="115"/>
      <c r="Y756" s="116"/>
      <c r="Z756" s="116"/>
      <c r="AA756" s="116"/>
      <c r="AB756" s="116"/>
      <c r="AC756" s="116"/>
      <c r="AD756" s="115"/>
      <c r="AE756" s="104"/>
      <c r="AF756" s="126"/>
      <c r="AG756" s="127"/>
      <c r="AH756" s="123"/>
      <c r="AI756" s="128"/>
      <c r="AJ756" s="129"/>
      <c r="AK756" s="130"/>
      <c r="AL756" s="128"/>
      <c r="AM756" s="129"/>
      <c r="AN756" s="130"/>
      <c r="AO756" s="128"/>
      <c r="AP756" s="129"/>
      <c r="AQ756" s="130"/>
      <c r="AR756" s="128"/>
      <c r="AS756" s="129"/>
      <c r="AT756" s="116"/>
      <c r="AU756" s="128"/>
      <c r="AV756" s="131"/>
      <c r="AW756" s="116"/>
      <c r="AX756" s="128"/>
      <c r="AY756" s="866"/>
      <c r="AZ756" s="866"/>
      <c r="BA756" s="866"/>
      <c r="BB756" s="866"/>
      <c r="BC756" s="866"/>
    </row>
    <row r="757" spans="1:59" s="100" customFormat="1" ht="143.1" customHeight="1" x14ac:dyDescent="0.25">
      <c r="A757" s="116">
        <v>796</v>
      </c>
      <c r="B757" s="121" t="s">
        <v>5320</v>
      </c>
      <c r="C757" s="116">
        <v>9</v>
      </c>
      <c r="D757" s="115" t="s">
        <v>5369</v>
      </c>
      <c r="E757" s="122" t="s">
        <v>5370</v>
      </c>
      <c r="F757" s="116">
        <v>11064</v>
      </c>
      <c r="G757" s="122" t="s">
        <v>5371</v>
      </c>
      <c r="H757" s="116">
        <v>2002</v>
      </c>
      <c r="I757" s="123" t="s">
        <v>5372</v>
      </c>
      <c r="J757" s="124">
        <v>138753.96</v>
      </c>
      <c r="K757" s="125" t="s">
        <v>939</v>
      </c>
      <c r="L757" s="123" t="s">
        <v>5373</v>
      </c>
      <c r="M757" s="123" t="s">
        <v>5374</v>
      </c>
      <c r="N757" s="123" t="s">
        <v>5375</v>
      </c>
      <c r="O757" s="123" t="s">
        <v>5376</v>
      </c>
      <c r="P757" s="116" t="s">
        <v>9442</v>
      </c>
      <c r="Q757" s="115">
        <v>16.323995294117644</v>
      </c>
      <c r="R757" s="115">
        <v>16.323995294117644</v>
      </c>
      <c r="S757" s="115">
        <v>0</v>
      </c>
      <c r="T757" s="115">
        <v>0</v>
      </c>
      <c r="U757" s="115">
        <v>16.323995294117644</v>
      </c>
      <c r="V757" s="116">
        <v>100</v>
      </c>
      <c r="W757" s="116">
        <v>100</v>
      </c>
      <c r="X757" s="1409" t="s">
        <v>5330</v>
      </c>
      <c r="Y757" s="116">
        <v>6</v>
      </c>
      <c r="Z757" s="116">
        <v>1</v>
      </c>
      <c r="AA757" s="116">
        <v>1</v>
      </c>
      <c r="AB757" s="116">
        <v>26</v>
      </c>
      <c r="AC757" s="116">
        <v>11</v>
      </c>
      <c r="AD757" s="115"/>
      <c r="AE757" s="104"/>
      <c r="AF757" s="126">
        <v>0</v>
      </c>
      <c r="AG757" s="127" t="s">
        <v>5369</v>
      </c>
      <c r="AH757" s="123" t="s">
        <v>5370</v>
      </c>
      <c r="AI757" s="128">
        <v>0</v>
      </c>
      <c r="AJ757" s="129"/>
      <c r="AK757" s="130"/>
      <c r="AL757" s="128"/>
      <c r="AM757" s="129"/>
      <c r="AN757" s="130"/>
      <c r="AO757" s="128"/>
      <c r="AP757" s="129"/>
      <c r="AQ757" s="130"/>
      <c r="AR757" s="128"/>
      <c r="AS757" s="129"/>
      <c r="AT757" s="116"/>
      <c r="AU757" s="128"/>
      <c r="AV757" s="131"/>
      <c r="AW757" s="116"/>
      <c r="AX757" s="128"/>
      <c r="AY757" s="866"/>
      <c r="AZ757" s="866"/>
      <c r="BA757" s="866"/>
      <c r="BB757" s="866"/>
      <c r="BC757" s="866"/>
    </row>
    <row r="758" spans="1:59" s="100" customFormat="1" ht="169.35" customHeight="1" x14ac:dyDescent="0.25">
      <c r="A758" s="116">
        <v>796</v>
      </c>
      <c r="B758" s="121" t="s">
        <v>5320</v>
      </c>
      <c r="C758" s="116">
        <v>3</v>
      </c>
      <c r="D758" s="115" t="s">
        <v>5355</v>
      </c>
      <c r="E758" s="122" t="s">
        <v>5356</v>
      </c>
      <c r="F758" s="116">
        <v>15006</v>
      </c>
      <c r="G758" s="122" t="s">
        <v>5377</v>
      </c>
      <c r="H758" s="116">
        <v>2019</v>
      </c>
      <c r="I758" s="123" t="s">
        <v>5378</v>
      </c>
      <c r="J758" s="982">
        <v>115657.59</v>
      </c>
      <c r="K758" s="125" t="s">
        <v>771</v>
      </c>
      <c r="L758" s="123" t="s">
        <v>5379</v>
      </c>
      <c r="M758" s="123" t="s">
        <v>5380</v>
      </c>
      <c r="N758" s="123" t="s">
        <v>5381</v>
      </c>
      <c r="O758" s="123" t="s">
        <v>5382</v>
      </c>
      <c r="P758" s="116">
        <v>57666</v>
      </c>
      <c r="Q758" s="115">
        <v>50</v>
      </c>
      <c r="R758" s="115">
        <v>5</v>
      </c>
      <c r="S758" s="115">
        <v>20</v>
      </c>
      <c r="T758" s="115">
        <v>25</v>
      </c>
      <c r="U758" s="115">
        <v>50</v>
      </c>
      <c r="V758" s="116">
        <v>0</v>
      </c>
      <c r="W758" s="116">
        <v>17</v>
      </c>
      <c r="X758" s="1409" t="s">
        <v>5330</v>
      </c>
      <c r="Y758" s="116">
        <v>4</v>
      </c>
      <c r="Z758" s="116">
        <v>4</v>
      </c>
      <c r="AA758" s="116">
        <v>4</v>
      </c>
      <c r="AB758" s="116">
        <v>30</v>
      </c>
      <c r="AC758" s="116">
        <v>18</v>
      </c>
      <c r="AD758" s="115"/>
      <c r="AE758" s="104"/>
      <c r="AF758" s="126">
        <v>100</v>
      </c>
      <c r="AG758" s="127" t="s">
        <v>5362</v>
      </c>
      <c r="AH758" s="123" t="s">
        <v>5363</v>
      </c>
      <c r="AI758" s="128">
        <v>80</v>
      </c>
      <c r="AJ758" s="129" t="s">
        <v>5331</v>
      </c>
      <c r="AK758" s="130" t="s">
        <v>5332</v>
      </c>
      <c r="AL758" s="128">
        <v>10</v>
      </c>
      <c r="AM758" s="129" t="s">
        <v>5355</v>
      </c>
      <c r="AN758" s="130" t="s">
        <v>5356</v>
      </c>
      <c r="AO758" s="128">
        <v>5</v>
      </c>
      <c r="AP758" s="129" t="s">
        <v>9443</v>
      </c>
      <c r="AQ758" s="130" t="s">
        <v>5356</v>
      </c>
      <c r="AR758" s="128">
        <v>5</v>
      </c>
      <c r="AS758" s="129"/>
      <c r="AT758" s="116"/>
      <c r="AU758" s="128"/>
      <c r="AV758" s="131"/>
      <c r="AW758" s="116"/>
      <c r="AX758" s="128"/>
      <c r="AY758" s="866"/>
      <c r="AZ758" s="866"/>
      <c r="BA758" s="866"/>
      <c r="BB758" s="866"/>
      <c r="BC758" s="866"/>
    </row>
    <row r="759" spans="1:59" s="100" customFormat="1" ht="169.35" customHeight="1" x14ac:dyDescent="0.25">
      <c r="A759" s="116">
        <v>796</v>
      </c>
      <c r="B759" s="121" t="s">
        <v>5320</v>
      </c>
      <c r="C759" s="116">
        <v>3</v>
      </c>
      <c r="D759" s="115" t="s">
        <v>5355</v>
      </c>
      <c r="E759" s="122" t="s">
        <v>5356</v>
      </c>
      <c r="F759" s="116">
        <v>15006</v>
      </c>
      <c r="G759" s="122" t="s">
        <v>5383</v>
      </c>
      <c r="H759" s="116">
        <v>2020</v>
      </c>
      <c r="I759" s="123" t="s">
        <v>5384</v>
      </c>
      <c r="J759" s="982">
        <v>62277.1</v>
      </c>
      <c r="K759" s="125" t="s">
        <v>771</v>
      </c>
      <c r="L759" s="123" t="s">
        <v>5350</v>
      </c>
      <c r="M759" s="123" t="s">
        <v>5351</v>
      </c>
      <c r="N759" s="123" t="s">
        <v>5385</v>
      </c>
      <c r="O759" s="123" t="s">
        <v>5386</v>
      </c>
      <c r="P759" s="116">
        <v>58355</v>
      </c>
      <c r="Q759" s="115">
        <v>50</v>
      </c>
      <c r="R759" s="115">
        <v>5</v>
      </c>
      <c r="S759" s="115">
        <v>20</v>
      </c>
      <c r="T759" s="115">
        <v>25</v>
      </c>
      <c r="U759" s="115">
        <v>50</v>
      </c>
      <c r="V759" s="116">
        <v>0</v>
      </c>
      <c r="W759" s="116">
        <v>8</v>
      </c>
      <c r="X759" s="1409" t="s">
        <v>5330</v>
      </c>
      <c r="Y759" s="116">
        <v>4</v>
      </c>
      <c r="Z759" s="116">
        <v>4</v>
      </c>
      <c r="AA759" s="116">
        <v>4</v>
      </c>
      <c r="AB759" s="116">
        <v>30</v>
      </c>
      <c r="AC759" s="116">
        <v>18</v>
      </c>
      <c r="AD759" s="115"/>
      <c r="AE759" s="104"/>
      <c r="AF759" s="126">
        <v>100</v>
      </c>
      <c r="AG759" s="127" t="s">
        <v>5355</v>
      </c>
      <c r="AH759" s="123" t="s">
        <v>5356</v>
      </c>
      <c r="AI759" s="128">
        <v>80</v>
      </c>
      <c r="AJ759" s="129" t="s">
        <v>5331</v>
      </c>
      <c r="AK759" s="130" t="s">
        <v>5332</v>
      </c>
      <c r="AL759" s="128">
        <v>10</v>
      </c>
      <c r="AM759" s="129" t="s">
        <v>5362</v>
      </c>
      <c r="AN759" s="130" t="s">
        <v>5363</v>
      </c>
      <c r="AO759" s="128">
        <v>5</v>
      </c>
      <c r="AP759" s="129" t="s">
        <v>9444</v>
      </c>
      <c r="AQ759" s="130" t="s">
        <v>9445</v>
      </c>
      <c r="AR759" s="128">
        <v>5</v>
      </c>
      <c r="AS759" s="129"/>
      <c r="AT759" s="116"/>
      <c r="AU759" s="128"/>
      <c r="AV759" s="131"/>
      <c r="AW759" s="116"/>
      <c r="AX759" s="128"/>
      <c r="AY759" s="866"/>
      <c r="AZ759" s="866"/>
      <c r="BA759" s="866"/>
      <c r="BB759" s="866"/>
      <c r="BC759" s="866"/>
    </row>
    <row r="760" spans="1:59" s="100" customFormat="1" ht="409.6" x14ac:dyDescent="0.3">
      <c r="A760" s="116">
        <v>1500</v>
      </c>
      <c r="B760" s="130" t="s">
        <v>8397</v>
      </c>
      <c r="C760" s="116" t="s">
        <v>8398</v>
      </c>
      <c r="D760" s="123"/>
      <c r="E760" s="122" t="s">
        <v>8399</v>
      </c>
      <c r="F760" s="130">
        <v>26112</v>
      </c>
      <c r="G760" s="122" t="s">
        <v>8400</v>
      </c>
      <c r="H760" s="364">
        <v>2005</v>
      </c>
      <c r="I760" s="122" t="s">
        <v>8401</v>
      </c>
      <c r="J760" s="444">
        <v>124770.49</v>
      </c>
      <c r="K760" s="391" t="s">
        <v>939</v>
      </c>
      <c r="L760" s="445" t="s">
        <v>8402</v>
      </c>
      <c r="M760" s="445" t="s">
        <v>8403</v>
      </c>
      <c r="N760" s="445" t="s">
        <v>8404</v>
      </c>
      <c r="O760" s="445" t="s">
        <v>8405</v>
      </c>
      <c r="P760" s="364">
        <v>101698</v>
      </c>
      <c r="Q760" s="445">
        <v>44.06</v>
      </c>
      <c r="R760" s="445"/>
      <c r="S760" s="445">
        <v>14.36</v>
      </c>
      <c r="T760" s="445">
        <v>29.7</v>
      </c>
      <c r="U760" s="445">
        <v>44.06</v>
      </c>
      <c r="V760" s="364">
        <v>40</v>
      </c>
      <c r="W760" s="364">
        <v>100</v>
      </c>
      <c r="X760" s="445" t="s">
        <v>8406</v>
      </c>
      <c r="Y760" s="364">
        <v>6</v>
      </c>
      <c r="Z760" s="364">
        <v>4</v>
      </c>
      <c r="AA760" s="364">
        <v>1</v>
      </c>
      <c r="AB760" s="364">
        <v>16</v>
      </c>
      <c r="AC760" s="364" t="s">
        <v>8407</v>
      </c>
      <c r="AD760" s="445">
        <v>47</v>
      </c>
      <c r="AE760" s="446">
        <v>5</v>
      </c>
      <c r="AF760" s="412">
        <v>15</v>
      </c>
      <c r="AG760" s="447" t="s">
        <v>4825</v>
      </c>
      <c r="AH760" s="445" t="s">
        <v>8408</v>
      </c>
      <c r="AI760" s="365">
        <v>5</v>
      </c>
      <c r="AJ760" s="363" t="s">
        <v>8409</v>
      </c>
      <c r="AK760" s="364" t="s">
        <v>8408</v>
      </c>
      <c r="AL760" s="365">
        <v>10</v>
      </c>
      <c r="AM760" s="363"/>
      <c r="AN760" s="364"/>
      <c r="AO760" s="365"/>
      <c r="AP760" s="363"/>
      <c r="AQ760" s="364"/>
      <c r="AR760" s="365"/>
      <c r="AS760" s="363"/>
      <c r="AT760" s="364"/>
      <c r="AU760" s="365"/>
      <c r="AV760" s="363"/>
      <c r="AW760" s="364"/>
      <c r="AX760" s="365"/>
      <c r="AY760" s="108"/>
      <c r="AZ760" s="108"/>
      <c r="BA760" s="108"/>
      <c r="BB760" s="108"/>
      <c r="BC760" s="108"/>
    </row>
    <row r="761" spans="1:59" s="100" customFormat="1" ht="409.6" x14ac:dyDescent="0.3">
      <c r="A761" s="116">
        <v>1500</v>
      </c>
      <c r="B761" s="130" t="s">
        <v>8397</v>
      </c>
      <c r="C761" s="116" t="s">
        <v>8410</v>
      </c>
      <c r="D761" s="123"/>
      <c r="E761" s="122" t="s">
        <v>8411</v>
      </c>
      <c r="F761" s="130">
        <v>11013</v>
      </c>
      <c r="G761" s="122" t="s">
        <v>8412</v>
      </c>
      <c r="H761" s="364">
        <v>2015</v>
      </c>
      <c r="I761" s="122" t="s">
        <v>8413</v>
      </c>
      <c r="J761" s="444">
        <v>49769.46</v>
      </c>
      <c r="K761" s="391" t="s">
        <v>8414</v>
      </c>
      <c r="L761" s="445" t="s">
        <v>8415</v>
      </c>
      <c r="M761" s="445" t="s">
        <v>8416</v>
      </c>
      <c r="N761" s="445" t="s">
        <v>8417</v>
      </c>
      <c r="O761" s="445" t="s">
        <v>8418</v>
      </c>
      <c r="P761" s="364" t="s">
        <v>8419</v>
      </c>
      <c r="Q761" s="445">
        <v>9.64</v>
      </c>
      <c r="R761" s="445">
        <v>1.46</v>
      </c>
      <c r="S761" s="445">
        <v>8.18</v>
      </c>
      <c r="T761" s="445"/>
      <c r="U761" s="445">
        <v>9.64</v>
      </c>
      <c r="V761" s="364">
        <v>60</v>
      </c>
      <c r="W761" s="364">
        <v>5</v>
      </c>
      <c r="X761" s="445" t="s">
        <v>8406</v>
      </c>
      <c r="Y761" s="364">
        <v>6</v>
      </c>
      <c r="Z761" s="364">
        <v>4</v>
      </c>
      <c r="AA761" s="364">
        <v>1</v>
      </c>
      <c r="AB761" s="364">
        <v>16</v>
      </c>
      <c r="AC761" s="364"/>
      <c r="AD761" s="445"/>
      <c r="AE761" s="446">
        <v>20</v>
      </c>
      <c r="AF761" s="412">
        <v>70</v>
      </c>
      <c r="AG761" s="447" t="s">
        <v>4825</v>
      </c>
      <c r="AH761" s="445" t="s">
        <v>8408</v>
      </c>
      <c r="AI761" s="365">
        <v>50</v>
      </c>
      <c r="AJ761" s="363"/>
      <c r="AK761" s="364"/>
      <c r="AL761" s="365"/>
      <c r="AM761" s="363"/>
      <c r="AN761" s="364"/>
      <c r="AO761" s="365"/>
      <c r="AP761" s="363"/>
      <c r="AQ761" s="364"/>
      <c r="AR761" s="365"/>
      <c r="AS761" s="363"/>
      <c r="AT761" s="364"/>
      <c r="AU761" s="365"/>
      <c r="AV761" s="363"/>
      <c r="AW761" s="364"/>
      <c r="AX761" s="365"/>
      <c r="AY761" s="108"/>
      <c r="AZ761" s="108"/>
      <c r="BA761" s="108"/>
      <c r="BB761" s="108"/>
      <c r="BC761" s="108"/>
    </row>
    <row r="762" spans="1:59" s="664" customFormat="1" ht="132" x14ac:dyDescent="0.25">
      <c r="A762" s="857">
        <v>1502</v>
      </c>
      <c r="B762" s="857" t="s">
        <v>5387</v>
      </c>
      <c r="C762" s="857" t="s">
        <v>5388</v>
      </c>
      <c r="D762" s="1217"/>
      <c r="E762" s="857" t="s">
        <v>5389</v>
      </c>
      <c r="F762" s="857">
        <v>5703</v>
      </c>
      <c r="G762" s="857" t="s">
        <v>5390</v>
      </c>
      <c r="H762" s="857">
        <v>2014</v>
      </c>
      <c r="I762" s="857" t="s">
        <v>5391</v>
      </c>
      <c r="J762" s="1218">
        <v>20700.47</v>
      </c>
      <c r="K762" s="857" t="s">
        <v>4795</v>
      </c>
      <c r="L762" s="857" t="s">
        <v>5392</v>
      </c>
      <c r="M762" s="857" t="s">
        <v>5393</v>
      </c>
      <c r="N762" s="857" t="s">
        <v>5394</v>
      </c>
      <c r="O762" s="857" t="s">
        <v>5395</v>
      </c>
      <c r="P762" s="857">
        <v>2902000</v>
      </c>
      <c r="Q762" s="1219">
        <v>24.43</v>
      </c>
      <c r="R762" s="1219">
        <v>2.44</v>
      </c>
      <c r="S762" s="1219">
        <v>0.61</v>
      </c>
      <c r="T762" s="1219">
        <v>21.38</v>
      </c>
      <c r="U762" s="1219">
        <v>24.43</v>
      </c>
      <c r="V762" s="857">
        <v>100</v>
      </c>
      <c r="W762" s="1219">
        <v>100</v>
      </c>
      <c r="X762" s="1220" t="s">
        <v>5396</v>
      </c>
      <c r="Y762" s="857">
        <v>4</v>
      </c>
      <c r="Z762" s="857">
        <v>8</v>
      </c>
      <c r="AA762" s="857">
        <v>3</v>
      </c>
      <c r="AB762" s="857">
        <v>16</v>
      </c>
      <c r="AC762" s="857"/>
      <c r="AD762" s="857">
        <v>21.38</v>
      </c>
      <c r="AE762" s="857">
        <v>5</v>
      </c>
      <c r="AF762" s="857">
        <v>100</v>
      </c>
      <c r="AG762" s="857" t="s">
        <v>5397</v>
      </c>
      <c r="AH762" s="857" t="s">
        <v>5398</v>
      </c>
      <c r="AI762" s="857">
        <v>30</v>
      </c>
      <c r="AJ762" s="857" t="s">
        <v>5399</v>
      </c>
      <c r="AK762" s="857" t="s">
        <v>5398</v>
      </c>
      <c r="AL762" s="857">
        <v>30</v>
      </c>
      <c r="AM762" s="857"/>
      <c r="AN762" s="857"/>
      <c r="AO762" s="857"/>
      <c r="AP762" s="857"/>
      <c r="AQ762" s="857"/>
      <c r="AR762" s="857"/>
      <c r="AS762" s="857" t="s">
        <v>5400</v>
      </c>
      <c r="AT762" s="857" t="s">
        <v>5398</v>
      </c>
      <c r="AU762" s="857">
        <v>40</v>
      </c>
      <c r="AV762" s="857"/>
      <c r="AW762" s="857"/>
      <c r="AX762" s="1221"/>
      <c r="AY762" s="663">
        <f t="shared" ref="AY762:AY805" si="30">AX762+AU762+AR762+AO762+AL762+AI762</f>
        <v>100</v>
      </c>
      <c r="AZ762" s="663"/>
      <c r="BA762" s="663"/>
      <c r="BB762" s="663"/>
      <c r="BC762" s="663"/>
      <c r="BD762" s="663"/>
      <c r="BE762" s="663"/>
      <c r="BF762" s="663"/>
      <c r="BG762" s="663"/>
    </row>
    <row r="763" spans="1:59" s="664" customFormat="1" ht="184.8" x14ac:dyDescent="0.25">
      <c r="A763" s="857">
        <v>1502</v>
      </c>
      <c r="B763" s="857" t="s">
        <v>5387</v>
      </c>
      <c r="C763" s="857" t="s">
        <v>5401</v>
      </c>
      <c r="D763" s="1217"/>
      <c r="E763" s="857" t="s">
        <v>5402</v>
      </c>
      <c r="F763" s="857">
        <v>21593</v>
      </c>
      <c r="G763" s="857" t="s">
        <v>5403</v>
      </c>
      <c r="H763" s="857">
        <v>2008</v>
      </c>
      <c r="I763" s="857" t="s">
        <v>5404</v>
      </c>
      <c r="J763" s="1218">
        <v>145923.18</v>
      </c>
      <c r="K763" s="857" t="s">
        <v>656</v>
      </c>
      <c r="L763" s="857" t="s">
        <v>5405</v>
      </c>
      <c r="M763" s="857" t="s">
        <v>5406</v>
      </c>
      <c r="N763" s="857" t="s">
        <v>5407</v>
      </c>
      <c r="O763" s="857" t="s">
        <v>5408</v>
      </c>
      <c r="P763" s="857" t="s">
        <v>5409</v>
      </c>
      <c r="Q763" s="1219">
        <v>28.529999999999998</v>
      </c>
      <c r="R763" s="1219">
        <v>0</v>
      </c>
      <c r="S763" s="1219">
        <v>4.29</v>
      </c>
      <c r="T763" s="1219">
        <v>24.24</v>
      </c>
      <c r="U763" s="1219">
        <v>28.529999999999998</v>
      </c>
      <c r="V763" s="857">
        <v>100</v>
      </c>
      <c r="W763" s="1219">
        <v>100</v>
      </c>
      <c r="X763" s="857" t="s">
        <v>5410</v>
      </c>
      <c r="Y763" s="857">
        <v>3</v>
      </c>
      <c r="Z763" s="857">
        <v>10</v>
      </c>
      <c r="AA763" s="857">
        <v>4</v>
      </c>
      <c r="AB763" s="857">
        <v>16</v>
      </c>
      <c r="AC763" s="857">
        <v>77</v>
      </c>
      <c r="AD763" s="857">
        <v>24.24</v>
      </c>
      <c r="AE763" s="857">
        <v>5</v>
      </c>
      <c r="AF763" s="857" t="s">
        <v>5411</v>
      </c>
      <c r="AG763" s="857"/>
      <c r="AH763" s="857"/>
      <c r="AI763" s="857"/>
      <c r="AJ763" s="857"/>
      <c r="AK763" s="857"/>
      <c r="AL763" s="857"/>
      <c r="AM763" s="857"/>
      <c r="AN763" s="857"/>
      <c r="AO763" s="857"/>
      <c r="AP763" s="857"/>
      <c r="AQ763" s="857"/>
      <c r="AR763" s="857"/>
      <c r="AS763" s="857"/>
      <c r="AT763" s="857"/>
      <c r="AU763" s="857"/>
      <c r="AV763" s="857"/>
      <c r="AW763" s="857"/>
      <c r="AX763" s="1221"/>
      <c r="AY763" s="663">
        <f t="shared" si="30"/>
        <v>0</v>
      </c>
      <c r="AZ763" s="663"/>
      <c r="BA763" s="663"/>
      <c r="BB763" s="663"/>
      <c r="BC763" s="663"/>
      <c r="BD763" s="663"/>
      <c r="BE763" s="663"/>
      <c r="BF763" s="663"/>
      <c r="BG763" s="663"/>
    </row>
    <row r="764" spans="1:59" s="664" customFormat="1" ht="198" x14ac:dyDescent="0.25">
      <c r="A764" s="857">
        <v>1502</v>
      </c>
      <c r="B764" s="857" t="s">
        <v>5387</v>
      </c>
      <c r="C764" s="857" t="s">
        <v>5388</v>
      </c>
      <c r="D764" s="1217" t="s">
        <v>5399</v>
      </c>
      <c r="E764" s="857" t="s">
        <v>5412</v>
      </c>
      <c r="F764" s="857">
        <v>13411</v>
      </c>
      <c r="G764" s="857" t="s">
        <v>5413</v>
      </c>
      <c r="H764" s="857">
        <v>2011</v>
      </c>
      <c r="I764" s="857" t="s">
        <v>5414</v>
      </c>
      <c r="J764" s="1218">
        <v>323400</v>
      </c>
      <c r="K764" s="857" t="s">
        <v>697</v>
      </c>
      <c r="L764" s="857" t="s">
        <v>5415</v>
      </c>
      <c r="M764" s="857" t="s">
        <v>5416</v>
      </c>
      <c r="N764" s="857" t="s">
        <v>5417</v>
      </c>
      <c r="O764" s="857" t="s">
        <v>5418</v>
      </c>
      <c r="P764" s="857" t="s">
        <v>5419</v>
      </c>
      <c r="Q764" s="1219">
        <v>35.659999999999997</v>
      </c>
      <c r="R764" s="1219">
        <v>0</v>
      </c>
      <c r="S764" s="1219">
        <v>9.51</v>
      </c>
      <c r="T764" s="1219">
        <v>26.15</v>
      </c>
      <c r="U764" s="1219">
        <v>35.659999999999997</v>
      </c>
      <c r="V764" s="857">
        <v>100</v>
      </c>
      <c r="W764" s="1219">
        <v>100</v>
      </c>
      <c r="X764" s="857" t="s">
        <v>5420</v>
      </c>
      <c r="Y764" s="857">
        <v>3</v>
      </c>
      <c r="Z764" s="857">
        <v>12</v>
      </c>
      <c r="AA764" s="857">
        <v>3</v>
      </c>
      <c r="AB764" s="857">
        <v>16</v>
      </c>
      <c r="AC764" s="857">
        <v>62</v>
      </c>
      <c r="AD764" s="857">
        <v>26.15</v>
      </c>
      <c r="AE764" s="857">
        <v>5</v>
      </c>
      <c r="AF764" s="857">
        <v>100</v>
      </c>
      <c r="AG764" s="857" t="s">
        <v>5397</v>
      </c>
      <c r="AH764" s="857" t="s">
        <v>5398</v>
      </c>
      <c r="AI764" s="857">
        <v>20</v>
      </c>
      <c r="AJ764" s="857" t="s">
        <v>5421</v>
      </c>
      <c r="AK764" s="857" t="s">
        <v>5398</v>
      </c>
      <c r="AL764" s="857">
        <v>20</v>
      </c>
      <c r="AM764" s="857"/>
      <c r="AN764" s="857"/>
      <c r="AO764" s="857"/>
      <c r="AP764" s="857"/>
      <c r="AQ764" s="857"/>
      <c r="AR764" s="857"/>
      <c r="AS764" s="857" t="s">
        <v>5400</v>
      </c>
      <c r="AT764" s="857" t="s">
        <v>5398</v>
      </c>
      <c r="AU764" s="857">
        <v>60</v>
      </c>
      <c r="AV764" s="857"/>
      <c r="AW764" s="857"/>
      <c r="AX764" s="1221"/>
      <c r="AY764" s="663">
        <f t="shared" si="30"/>
        <v>100</v>
      </c>
      <c r="AZ764" s="663"/>
      <c r="BA764" s="663"/>
      <c r="BB764" s="663"/>
      <c r="BC764" s="663"/>
      <c r="BD764" s="663"/>
      <c r="BE764" s="663"/>
      <c r="BF764" s="663"/>
      <c r="BG764" s="663"/>
    </row>
    <row r="765" spans="1:59" s="664" customFormat="1" ht="356.4" x14ac:dyDescent="0.25">
      <c r="A765" s="857">
        <v>1502</v>
      </c>
      <c r="B765" s="857" t="s">
        <v>5387</v>
      </c>
      <c r="C765" s="857" t="s">
        <v>5422</v>
      </c>
      <c r="D765" s="1217"/>
      <c r="E765" s="857" t="s">
        <v>5423</v>
      </c>
      <c r="F765" s="857">
        <v>20631</v>
      </c>
      <c r="G765" s="857" t="s">
        <v>5424</v>
      </c>
      <c r="H765" s="857">
        <v>2005</v>
      </c>
      <c r="I765" s="857" t="s">
        <v>5425</v>
      </c>
      <c r="J765" s="1218">
        <v>106213.49</v>
      </c>
      <c r="K765" s="857" t="s">
        <v>675</v>
      </c>
      <c r="L765" s="857" t="s">
        <v>5426</v>
      </c>
      <c r="M765" s="857" t="s">
        <v>5427</v>
      </c>
      <c r="N765" s="857" t="s">
        <v>5428</v>
      </c>
      <c r="O765" s="857" t="s">
        <v>5429</v>
      </c>
      <c r="P765" s="857" t="s">
        <v>5430</v>
      </c>
      <c r="Q765" s="1219">
        <v>23.67</v>
      </c>
      <c r="R765" s="1219">
        <v>0</v>
      </c>
      <c r="S765" s="1219">
        <v>3.12</v>
      </c>
      <c r="T765" s="1219">
        <v>20.55</v>
      </c>
      <c r="U765" s="1219">
        <v>23.67</v>
      </c>
      <c r="V765" s="857">
        <v>100</v>
      </c>
      <c r="W765" s="1219">
        <v>100</v>
      </c>
      <c r="X765" s="1222" t="s">
        <v>5431</v>
      </c>
      <c r="Y765" s="857">
        <v>4</v>
      </c>
      <c r="Z765" s="857">
        <v>9</v>
      </c>
      <c r="AA765" s="857">
        <v>1</v>
      </c>
      <c r="AB765" s="857">
        <v>16</v>
      </c>
      <c r="AC765" s="857">
        <v>106</v>
      </c>
      <c r="AD765" s="857">
        <v>20.55</v>
      </c>
      <c r="AE765" s="857">
        <v>5</v>
      </c>
      <c r="AF765" s="857" t="s">
        <v>5432</v>
      </c>
      <c r="AG765" s="857"/>
      <c r="AH765" s="857"/>
      <c r="AI765" s="857"/>
      <c r="AJ765" s="857"/>
      <c r="AK765" s="857"/>
      <c r="AL765" s="857"/>
      <c r="AM765" s="857"/>
      <c r="AN765" s="857"/>
      <c r="AO765" s="857"/>
      <c r="AP765" s="857"/>
      <c r="AQ765" s="857"/>
      <c r="AR765" s="857"/>
      <c r="AS765" s="857"/>
      <c r="AT765" s="857"/>
      <c r="AU765" s="857"/>
      <c r="AV765" s="857"/>
      <c r="AW765" s="857"/>
      <c r="AX765" s="1221"/>
      <c r="AY765" s="663">
        <f t="shared" si="30"/>
        <v>0</v>
      </c>
      <c r="AZ765" s="663"/>
      <c r="BA765" s="663"/>
      <c r="BB765" s="663"/>
      <c r="BC765" s="663"/>
      <c r="BD765" s="663"/>
      <c r="BE765" s="663"/>
      <c r="BF765" s="663"/>
      <c r="BG765" s="663"/>
    </row>
    <row r="766" spans="1:59" s="664" customFormat="1" ht="356.4" x14ac:dyDescent="0.25">
      <c r="A766" s="857">
        <v>1502</v>
      </c>
      <c r="B766" s="857" t="s">
        <v>5387</v>
      </c>
      <c r="C766" s="857" t="s">
        <v>5422</v>
      </c>
      <c r="D766" s="1217"/>
      <c r="E766" s="857" t="s">
        <v>5423</v>
      </c>
      <c r="F766" s="857">
        <v>20631</v>
      </c>
      <c r="G766" s="857" t="s">
        <v>5433</v>
      </c>
      <c r="H766" s="857">
        <v>2003</v>
      </c>
      <c r="I766" s="857" t="s">
        <v>5434</v>
      </c>
      <c r="J766" s="1218">
        <v>54248.04</v>
      </c>
      <c r="K766" s="857" t="s">
        <v>939</v>
      </c>
      <c r="L766" s="857" t="s">
        <v>5435</v>
      </c>
      <c r="M766" s="857" t="s">
        <v>5427</v>
      </c>
      <c r="N766" s="857" t="s">
        <v>5436</v>
      </c>
      <c r="O766" s="857" t="s">
        <v>5437</v>
      </c>
      <c r="P766" s="857" t="s">
        <v>5438</v>
      </c>
      <c r="Q766" s="1219">
        <v>22.150000000000002</v>
      </c>
      <c r="R766" s="1219">
        <v>0</v>
      </c>
      <c r="S766" s="1219">
        <v>1.6</v>
      </c>
      <c r="T766" s="1219">
        <v>20.55</v>
      </c>
      <c r="U766" s="1219">
        <v>22.150000000000002</v>
      </c>
      <c r="V766" s="857">
        <v>100</v>
      </c>
      <c r="W766" s="1219">
        <v>100</v>
      </c>
      <c r="X766" s="1222" t="s">
        <v>5439</v>
      </c>
      <c r="Y766" s="857">
        <v>4</v>
      </c>
      <c r="Z766" s="857">
        <v>9</v>
      </c>
      <c r="AA766" s="857">
        <v>1</v>
      </c>
      <c r="AB766" s="857">
        <v>16</v>
      </c>
      <c r="AC766" s="857">
        <v>148</v>
      </c>
      <c r="AD766" s="857">
        <v>20.55</v>
      </c>
      <c r="AE766" s="857">
        <v>5</v>
      </c>
      <c r="AF766" s="857">
        <v>100</v>
      </c>
      <c r="AG766" s="857" t="s">
        <v>5397</v>
      </c>
      <c r="AH766" s="857" t="s">
        <v>5398</v>
      </c>
      <c r="AI766" s="857">
        <v>20</v>
      </c>
      <c r="AJ766" s="857" t="s">
        <v>5421</v>
      </c>
      <c r="AK766" s="857" t="s">
        <v>5398</v>
      </c>
      <c r="AL766" s="857">
        <v>20</v>
      </c>
      <c r="AM766" s="857"/>
      <c r="AN766" s="857"/>
      <c r="AO766" s="857"/>
      <c r="AP766" s="857"/>
      <c r="AQ766" s="857"/>
      <c r="AR766" s="857"/>
      <c r="AS766" s="857" t="s">
        <v>5400</v>
      </c>
      <c r="AT766" s="857" t="s">
        <v>5398</v>
      </c>
      <c r="AU766" s="857">
        <v>60</v>
      </c>
      <c r="AV766" s="857"/>
      <c r="AW766" s="857"/>
      <c r="AX766" s="1221"/>
      <c r="AY766" s="663">
        <f t="shared" si="30"/>
        <v>100</v>
      </c>
      <c r="AZ766" s="663"/>
      <c r="BA766" s="663"/>
      <c r="BB766" s="663"/>
      <c r="BC766" s="663"/>
      <c r="BD766" s="663"/>
      <c r="BE766" s="663"/>
      <c r="BF766" s="663"/>
      <c r="BG766" s="663"/>
    </row>
    <row r="767" spans="1:59" s="664" customFormat="1" ht="303.60000000000002" x14ac:dyDescent="0.25">
      <c r="A767" s="857">
        <v>1502</v>
      </c>
      <c r="B767" s="857" t="s">
        <v>5387</v>
      </c>
      <c r="C767" s="857" t="s">
        <v>5422</v>
      </c>
      <c r="D767" s="1217"/>
      <c r="E767" s="857" t="s">
        <v>5423</v>
      </c>
      <c r="F767" s="857">
        <v>20631</v>
      </c>
      <c r="G767" s="857" t="s">
        <v>5440</v>
      </c>
      <c r="H767" s="857">
        <v>2002</v>
      </c>
      <c r="I767" s="857" t="s">
        <v>5441</v>
      </c>
      <c r="J767" s="1218">
        <v>86424.2</v>
      </c>
      <c r="K767" s="857" t="s">
        <v>1329</v>
      </c>
      <c r="L767" s="857" t="s">
        <v>5442</v>
      </c>
      <c r="M767" s="857" t="s">
        <v>5443</v>
      </c>
      <c r="N767" s="857" t="s">
        <v>5444</v>
      </c>
      <c r="O767" s="857" t="s">
        <v>5445</v>
      </c>
      <c r="P767" s="857" t="s">
        <v>5446</v>
      </c>
      <c r="Q767" s="1219">
        <v>37.369999999999997</v>
      </c>
      <c r="R767" s="1219">
        <v>0</v>
      </c>
      <c r="S767" s="1219">
        <v>2.54</v>
      </c>
      <c r="T767" s="1219">
        <v>34.83</v>
      </c>
      <c r="U767" s="1219">
        <v>37.369999999999997</v>
      </c>
      <c r="V767" s="857">
        <v>100</v>
      </c>
      <c r="W767" s="1219">
        <v>100</v>
      </c>
      <c r="X767" s="857" t="s">
        <v>5447</v>
      </c>
      <c r="Y767" s="857">
        <v>3</v>
      </c>
      <c r="Z767" s="857">
        <v>10</v>
      </c>
      <c r="AA767" s="857">
        <v>3</v>
      </c>
      <c r="AB767" s="857">
        <v>16</v>
      </c>
      <c r="AC767" s="857"/>
      <c r="AD767" s="857">
        <v>34.83</v>
      </c>
      <c r="AE767" s="857">
        <v>5</v>
      </c>
      <c r="AF767" s="857" t="s">
        <v>5447</v>
      </c>
      <c r="AG767" s="857"/>
      <c r="AH767" s="857"/>
      <c r="AI767" s="857"/>
      <c r="AJ767" s="857"/>
      <c r="AK767" s="857"/>
      <c r="AL767" s="857"/>
      <c r="AM767" s="857"/>
      <c r="AN767" s="857"/>
      <c r="AO767" s="857"/>
      <c r="AP767" s="857"/>
      <c r="AQ767" s="857"/>
      <c r="AR767" s="857"/>
      <c r="AS767" s="857"/>
      <c r="AT767" s="857"/>
      <c r="AU767" s="857"/>
      <c r="AV767" s="857"/>
      <c r="AW767" s="857"/>
      <c r="AX767" s="1221"/>
      <c r="AY767" s="663">
        <f t="shared" si="30"/>
        <v>0</v>
      </c>
      <c r="AZ767" s="663"/>
      <c r="BA767" s="663"/>
      <c r="BB767" s="663"/>
      <c r="BC767" s="663"/>
      <c r="BD767" s="663"/>
      <c r="BE767" s="663"/>
      <c r="BF767" s="663"/>
      <c r="BG767" s="663"/>
    </row>
    <row r="768" spans="1:59" s="664" customFormat="1" ht="250.8" x14ac:dyDescent="0.25">
      <c r="A768" s="857">
        <v>1502</v>
      </c>
      <c r="B768" s="857" t="s">
        <v>5387</v>
      </c>
      <c r="C768" s="857" t="s">
        <v>5448</v>
      </c>
      <c r="D768" s="1217" t="s">
        <v>5397</v>
      </c>
      <c r="E768" s="857" t="s">
        <v>5449</v>
      </c>
      <c r="F768" s="857">
        <v>22315</v>
      </c>
      <c r="G768" s="857" t="s">
        <v>5450</v>
      </c>
      <c r="H768" s="857">
        <v>2010</v>
      </c>
      <c r="I768" s="857" t="s">
        <v>5451</v>
      </c>
      <c r="J768" s="1218">
        <v>18167</v>
      </c>
      <c r="K768" s="857" t="s">
        <v>697</v>
      </c>
      <c r="L768" s="857" t="s">
        <v>5452</v>
      </c>
      <c r="M768" s="857" t="s">
        <v>5416</v>
      </c>
      <c r="N768" s="857" t="s">
        <v>5453</v>
      </c>
      <c r="O768" s="857" t="s">
        <v>5454</v>
      </c>
      <c r="P768" s="857" t="s">
        <v>5455</v>
      </c>
      <c r="Q768" s="1219">
        <v>26.580000000000002</v>
      </c>
      <c r="R768" s="1219">
        <v>0</v>
      </c>
      <c r="S768" s="1219">
        <v>0.53</v>
      </c>
      <c r="T768" s="1219">
        <v>26.05</v>
      </c>
      <c r="U768" s="1219">
        <v>26.580000000000002</v>
      </c>
      <c r="V768" s="857">
        <v>100</v>
      </c>
      <c r="W768" s="1219">
        <v>100</v>
      </c>
      <c r="X768" s="1222" t="s">
        <v>5456</v>
      </c>
      <c r="Y768" s="857">
        <v>3</v>
      </c>
      <c r="Z768" s="857">
        <v>12</v>
      </c>
      <c r="AA768" s="857"/>
      <c r="AB768" s="857">
        <v>44</v>
      </c>
      <c r="AC768" s="857">
        <v>61</v>
      </c>
      <c r="AD768" s="857">
        <v>26.05</v>
      </c>
      <c r="AE768" s="857">
        <v>5</v>
      </c>
      <c r="AF768" s="857">
        <v>100</v>
      </c>
      <c r="AG768" s="857" t="s">
        <v>5397</v>
      </c>
      <c r="AH768" s="857" t="s">
        <v>5398</v>
      </c>
      <c r="AI768" s="857">
        <v>10</v>
      </c>
      <c r="AJ768" s="857" t="s">
        <v>5421</v>
      </c>
      <c r="AK768" s="857" t="s">
        <v>5398</v>
      </c>
      <c r="AL768" s="857">
        <v>10</v>
      </c>
      <c r="AM768" s="857"/>
      <c r="AN768" s="857"/>
      <c r="AO768" s="857"/>
      <c r="AP768" s="857"/>
      <c r="AQ768" s="857"/>
      <c r="AR768" s="857"/>
      <c r="AS768" s="857" t="s">
        <v>5400</v>
      </c>
      <c r="AT768" s="857" t="s">
        <v>5398</v>
      </c>
      <c r="AU768" s="857">
        <v>45</v>
      </c>
      <c r="AV768" s="857" t="s">
        <v>5457</v>
      </c>
      <c r="AW768" s="857" t="s">
        <v>5398</v>
      </c>
      <c r="AX768" s="1221">
        <v>35</v>
      </c>
      <c r="AY768" s="663">
        <f t="shared" si="30"/>
        <v>100</v>
      </c>
      <c r="AZ768" s="663"/>
      <c r="BA768" s="663"/>
      <c r="BB768" s="663"/>
      <c r="BC768" s="663"/>
      <c r="BD768" s="663"/>
      <c r="BE768" s="663"/>
      <c r="BF768" s="663"/>
      <c r="BG768" s="663"/>
    </row>
    <row r="769" spans="1:59" s="664" customFormat="1" ht="145.19999999999999" x14ac:dyDescent="0.25">
      <c r="A769" s="857">
        <v>1502</v>
      </c>
      <c r="B769" s="857" t="s">
        <v>5387</v>
      </c>
      <c r="C769" s="857" t="s">
        <v>5458</v>
      </c>
      <c r="D769" s="1217"/>
      <c r="E769" s="857" t="s">
        <v>5459</v>
      </c>
      <c r="F769" s="857">
        <v>2669</v>
      </c>
      <c r="G769" s="857" t="s">
        <v>5460</v>
      </c>
      <c r="H769" s="857">
        <v>2012</v>
      </c>
      <c r="I769" s="857" t="s">
        <v>5461</v>
      </c>
      <c r="J769" s="1218">
        <v>208746.56</v>
      </c>
      <c r="K769" s="857" t="s">
        <v>4795</v>
      </c>
      <c r="L769" s="857" t="s">
        <v>5462</v>
      </c>
      <c r="M769" s="857" t="s">
        <v>5463</v>
      </c>
      <c r="N769" s="857" t="s">
        <v>5464</v>
      </c>
      <c r="O769" s="857" t="s">
        <v>5465</v>
      </c>
      <c r="P769" s="857" t="s">
        <v>5466</v>
      </c>
      <c r="Q769" s="1219">
        <v>27.23</v>
      </c>
      <c r="R769" s="1219">
        <v>0</v>
      </c>
      <c r="S769" s="1219">
        <v>6.14</v>
      </c>
      <c r="T769" s="1219">
        <v>21.09</v>
      </c>
      <c r="U769" s="1219">
        <v>27.23</v>
      </c>
      <c r="V769" s="857">
        <v>100</v>
      </c>
      <c r="W769" s="1219">
        <v>100</v>
      </c>
      <c r="X769" s="1222" t="s">
        <v>5467</v>
      </c>
      <c r="Y769" s="857">
        <v>3</v>
      </c>
      <c r="Z769" s="857">
        <v>10</v>
      </c>
      <c r="AA769" s="857">
        <v>3</v>
      </c>
      <c r="AB769" s="857">
        <v>16</v>
      </c>
      <c r="AC769" s="857"/>
      <c r="AD769" s="857">
        <v>21.09</v>
      </c>
      <c r="AE769" s="857">
        <v>5</v>
      </c>
      <c r="AF769" s="857">
        <v>100</v>
      </c>
      <c r="AG769" s="857" t="s">
        <v>5397</v>
      </c>
      <c r="AH769" s="857" t="s">
        <v>5398</v>
      </c>
      <c r="AI769" s="857">
        <v>20</v>
      </c>
      <c r="AJ769" s="857" t="s">
        <v>5421</v>
      </c>
      <c r="AK769" s="857" t="s">
        <v>5398</v>
      </c>
      <c r="AL769" s="857">
        <v>30</v>
      </c>
      <c r="AM769" s="857"/>
      <c r="AN769" s="857"/>
      <c r="AO769" s="857"/>
      <c r="AP769" s="857"/>
      <c r="AQ769" s="857"/>
      <c r="AR769" s="857"/>
      <c r="AS769" s="857" t="s">
        <v>5400</v>
      </c>
      <c r="AT769" s="857" t="s">
        <v>5398</v>
      </c>
      <c r="AU769" s="857">
        <v>30</v>
      </c>
      <c r="AV769" s="857" t="s">
        <v>5457</v>
      </c>
      <c r="AW769" s="857" t="s">
        <v>5398</v>
      </c>
      <c r="AX769" s="1221">
        <v>20</v>
      </c>
      <c r="AY769" s="663">
        <f t="shared" si="30"/>
        <v>100</v>
      </c>
      <c r="AZ769" s="663"/>
      <c r="BA769" s="663"/>
      <c r="BB769" s="663"/>
      <c r="BC769" s="663"/>
      <c r="BD769" s="663"/>
      <c r="BE769" s="663"/>
      <c r="BF769" s="663"/>
      <c r="BG769" s="663"/>
    </row>
    <row r="770" spans="1:59" s="664" customFormat="1" ht="132" x14ac:dyDescent="0.25">
      <c r="A770" s="857">
        <v>1502</v>
      </c>
      <c r="B770" s="857" t="s">
        <v>5387</v>
      </c>
      <c r="C770" s="857" t="s">
        <v>5468</v>
      </c>
      <c r="D770" s="1217"/>
      <c r="E770" s="857" t="s">
        <v>5469</v>
      </c>
      <c r="F770" s="857">
        <v>13200</v>
      </c>
      <c r="G770" s="857" t="s">
        <v>5470</v>
      </c>
      <c r="H770" s="857">
        <v>2012</v>
      </c>
      <c r="I770" s="857" t="s">
        <v>5471</v>
      </c>
      <c r="J770" s="1218">
        <v>39270</v>
      </c>
      <c r="K770" s="857" t="s">
        <v>4795</v>
      </c>
      <c r="L770" s="857" t="s">
        <v>5392</v>
      </c>
      <c r="M770" s="857" t="s">
        <v>5393</v>
      </c>
      <c r="N770" s="857" t="s">
        <v>5472</v>
      </c>
      <c r="O770" s="857" t="s">
        <v>5473</v>
      </c>
      <c r="P770" s="857">
        <v>2843300</v>
      </c>
      <c r="Q770" s="1219">
        <v>28.04</v>
      </c>
      <c r="R770" s="1219">
        <v>0</v>
      </c>
      <c r="S770" s="1219">
        <v>1.1599999999999999</v>
      </c>
      <c r="T770" s="1219">
        <v>26.88</v>
      </c>
      <c r="U770" s="1219">
        <v>28.04</v>
      </c>
      <c r="V770" s="857">
        <v>100</v>
      </c>
      <c r="W770" s="1219">
        <v>100</v>
      </c>
      <c r="X770" s="1222" t="s">
        <v>5474</v>
      </c>
      <c r="Y770" s="857">
        <v>4</v>
      </c>
      <c r="Z770" s="857">
        <v>8</v>
      </c>
      <c r="AA770" s="857">
        <v>2</v>
      </c>
      <c r="AB770" s="857">
        <v>16</v>
      </c>
      <c r="AC770" s="857"/>
      <c r="AD770" s="857">
        <v>26.88</v>
      </c>
      <c r="AE770" s="857">
        <v>5</v>
      </c>
      <c r="AF770" s="857">
        <v>100</v>
      </c>
      <c r="AG770" s="857" t="s">
        <v>5397</v>
      </c>
      <c r="AH770" s="857" t="s">
        <v>5398</v>
      </c>
      <c r="AI770" s="857">
        <v>20</v>
      </c>
      <c r="AJ770" s="857"/>
      <c r="AK770" s="857"/>
      <c r="AL770" s="857"/>
      <c r="AM770" s="857"/>
      <c r="AN770" s="857"/>
      <c r="AO770" s="857"/>
      <c r="AP770" s="857"/>
      <c r="AQ770" s="857"/>
      <c r="AR770" s="857"/>
      <c r="AS770" s="857" t="s">
        <v>5400</v>
      </c>
      <c r="AT770" s="857" t="s">
        <v>5398</v>
      </c>
      <c r="AU770" s="857">
        <v>70</v>
      </c>
      <c r="AV770" s="857" t="s">
        <v>5457</v>
      </c>
      <c r="AW770" s="857" t="s">
        <v>5398</v>
      </c>
      <c r="AX770" s="1221">
        <v>10</v>
      </c>
      <c r="AY770" s="663">
        <f t="shared" si="30"/>
        <v>100</v>
      </c>
      <c r="AZ770" s="663"/>
      <c r="BA770" s="663"/>
      <c r="BB770" s="663"/>
      <c r="BC770" s="663"/>
      <c r="BD770" s="663"/>
      <c r="BE770" s="663"/>
      <c r="BF770" s="663"/>
      <c r="BG770" s="663"/>
    </row>
    <row r="771" spans="1:59" s="664" customFormat="1" ht="213" customHeight="1" x14ac:dyDescent="0.25">
      <c r="A771" s="857">
        <v>1502</v>
      </c>
      <c r="B771" s="857" t="s">
        <v>5387</v>
      </c>
      <c r="C771" s="857" t="s">
        <v>5448</v>
      </c>
      <c r="D771" s="1217" t="s">
        <v>5399</v>
      </c>
      <c r="E771" s="857" t="s">
        <v>5449</v>
      </c>
      <c r="F771" s="857">
        <v>22315</v>
      </c>
      <c r="G771" s="857" t="s">
        <v>5475</v>
      </c>
      <c r="H771" s="857" t="s">
        <v>5476</v>
      </c>
      <c r="I771" s="857" t="s">
        <v>5477</v>
      </c>
      <c r="J771" s="1218">
        <v>286387.78000000003</v>
      </c>
      <c r="K771" s="857" t="s">
        <v>5478</v>
      </c>
      <c r="L771" s="857" t="s">
        <v>5479</v>
      </c>
      <c r="M771" s="857" t="s">
        <v>5416</v>
      </c>
      <c r="N771" s="857" t="s">
        <v>5480</v>
      </c>
      <c r="O771" s="857" t="s">
        <v>5481</v>
      </c>
      <c r="P771" s="857" t="s">
        <v>5482</v>
      </c>
      <c r="Q771" s="1219">
        <v>38.86</v>
      </c>
      <c r="R771" s="1219">
        <v>6.22</v>
      </c>
      <c r="S771" s="1219">
        <v>6.59</v>
      </c>
      <c r="T771" s="1219">
        <v>26.05</v>
      </c>
      <c r="U771" s="1219">
        <v>38.86</v>
      </c>
      <c r="V771" s="857">
        <v>100</v>
      </c>
      <c r="W771" s="1219">
        <v>100</v>
      </c>
      <c r="X771" s="857" t="s">
        <v>5483</v>
      </c>
      <c r="Y771" s="857">
        <v>6</v>
      </c>
      <c r="Z771" s="857">
        <v>4</v>
      </c>
      <c r="AA771" s="857">
        <v>3</v>
      </c>
      <c r="AB771" s="857">
        <v>44</v>
      </c>
      <c r="AC771" s="857" t="s">
        <v>5484</v>
      </c>
      <c r="AD771" s="857">
        <v>26.05</v>
      </c>
      <c r="AE771" s="857">
        <v>5</v>
      </c>
      <c r="AF771" s="857">
        <v>100</v>
      </c>
      <c r="AG771" s="857" t="s">
        <v>5397</v>
      </c>
      <c r="AH771" s="857" t="s">
        <v>5398</v>
      </c>
      <c r="AI771" s="857">
        <v>35</v>
      </c>
      <c r="AJ771" s="857" t="s">
        <v>5421</v>
      </c>
      <c r="AK771" s="857" t="s">
        <v>5398</v>
      </c>
      <c r="AL771" s="857">
        <v>30</v>
      </c>
      <c r="AM771" s="857" t="s">
        <v>5485</v>
      </c>
      <c r="AN771" s="857" t="s">
        <v>5398</v>
      </c>
      <c r="AO771" s="857">
        <v>25</v>
      </c>
      <c r="AP771" s="857"/>
      <c r="AQ771" s="857"/>
      <c r="AR771" s="857"/>
      <c r="AS771" s="857" t="s">
        <v>5400</v>
      </c>
      <c r="AT771" s="857" t="s">
        <v>5398</v>
      </c>
      <c r="AU771" s="857">
        <v>5</v>
      </c>
      <c r="AV771" s="857" t="s">
        <v>5457</v>
      </c>
      <c r="AW771" s="857" t="s">
        <v>5398</v>
      </c>
      <c r="AX771" s="1221">
        <v>5</v>
      </c>
      <c r="AY771" s="663">
        <f t="shared" si="30"/>
        <v>100</v>
      </c>
      <c r="AZ771" s="663"/>
      <c r="BA771" s="663"/>
      <c r="BB771" s="663"/>
      <c r="BC771" s="663"/>
      <c r="BD771" s="663"/>
      <c r="BE771" s="663"/>
      <c r="BF771" s="663"/>
      <c r="BG771" s="663"/>
    </row>
    <row r="772" spans="1:59" s="664" customFormat="1" ht="303.60000000000002" x14ac:dyDescent="0.25">
      <c r="A772" s="857">
        <v>1502</v>
      </c>
      <c r="B772" s="857" t="s">
        <v>5387</v>
      </c>
      <c r="C772" s="857" t="s">
        <v>5468</v>
      </c>
      <c r="D772" s="1217" t="s">
        <v>5399</v>
      </c>
      <c r="E772" s="857" t="s">
        <v>5486</v>
      </c>
      <c r="F772" s="857">
        <v>33198</v>
      </c>
      <c r="G772" s="857" t="s">
        <v>5487</v>
      </c>
      <c r="H772" s="857">
        <v>2011</v>
      </c>
      <c r="I772" s="857" t="s">
        <v>5488</v>
      </c>
      <c r="J772" s="1218">
        <v>511826</v>
      </c>
      <c r="K772" s="857" t="s">
        <v>697</v>
      </c>
      <c r="L772" s="857" t="s">
        <v>5489</v>
      </c>
      <c r="M772" s="857" t="s">
        <v>5490</v>
      </c>
      <c r="N772" s="857" t="s">
        <v>5491</v>
      </c>
      <c r="O772" s="857" t="s">
        <v>5492</v>
      </c>
      <c r="P772" s="857" t="s">
        <v>5493</v>
      </c>
      <c r="Q772" s="1219">
        <v>64.34</v>
      </c>
      <c r="R772" s="1219">
        <v>0</v>
      </c>
      <c r="S772" s="1219">
        <v>36.78</v>
      </c>
      <c r="T772" s="1219">
        <v>27.56</v>
      </c>
      <c r="U772" s="1219">
        <v>64.34</v>
      </c>
      <c r="V772" s="857">
        <v>100</v>
      </c>
      <c r="W772" s="1219">
        <v>100</v>
      </c>
      <c r="X772" s="1222" t="s">
        <v>5494</v>
      </c>
      <c r="Y772" s="857">
        <v>3</v>
      </c>
      <c r="Z772" s="857">
        <v>3</v>
      </c>
      <c r="AA772" s="857">
        <v>2</v>
      </c>
      <c r="AB772" s="857">
        <v>4</v>
      </c>
      <c r="AC772" s="857">
        <v>64</v>
      </c>
      <c r="AD772" s="857">
        <v>27.56</v>
      </c>
      <c r="AE772" s="857">
        <v>5</v>
      </c>
      <c r="AF772" s="857">
        <v>100</v>
      </c>
      <c r="AG772" s="1222" t="s">
        <v>5421</v>
      </c>
      <c r="AH772" s="857" t="s">
        <v>5398</v>
      </c>
      <c r="AI772" s="857">
        <v>30</v>
      </c>
      <c r="AJ772" s="857" t="s">
        <v>5397</v>
      </c>
      <c r="AK772" s="857" t="s">
        <v>5398</v>
      </c>
      <c r="AL772" s="857">
        <v>45</v>
      </c>
      <c r="AM772" s="857"/>
      <c r="AN772" s="857"/>
      <c r="AO772" s="857"/>
      <c r="AP772" s="857" t="s">
        <v>5495</v>
      </c>
      <c r="AQ772" s="857" t="s">
        <v>5486</v>
      </c>
      <c r="AR772" s="857">
        <v>20</v>
      </c>
      <c r="AS772" s="857" t="s">
        <v>5400</v>
      </c>
      <c r="AT772" s="857" t="s">
        <v>5398</v>
      </c>
      <c r="AU772" s="857">
        <v>5</v>
      </c>
      <c r="AV772" s="857"/>
      <c r="AW772" s="857"/>
      <c r="AX772" s="1221"/>
      <c r="AY772" s="663">
        <f t="shared" si="30"/>
        <v>100</v>
      </c>
      <c r="AZ772" s="663"/>
      <c r="BA772" s="663"/>
      <c r="BB772" s="663"/>
      <c r="BC772" s="663"/>
      <c r="BD772" s="663"/>
      <c r="BE772" s="663"/>
      <c r="BF772" s="663"/>
      <c r="BG772" s="663"/>
    </row>
    <row r="773" spans="1:59" s="664" customFormat="1" ht="184.8" x14ac:dyDescent="0.25">
      <c r="A773" s="857">
        <v>1502</v>
      </c>
      <c r="B773" s="857" t="s">
        <v>5387</v>
      </c>
      <c r="C773" s="857" t="s">
        <v>5401</v>
      </c>
      <c r="D773" s="1217"/>
      <c r="E773" s="857" t="s">
        <v>5402</v>
      </c>
      <c r="F773" s="857">
        <v>21593</v>
      </c>
      <c r="G773" s="857" t="s">
        <v>5496</v>
      </c>
      <c r="H773" s="857">
        <v>2009</v>
      </c>
      <c r="I773" s="857" t="s">
        <v>5497</v>
      </c>
      <c r="J773" s="1218">
        <v>24514</v>
      </c>
      <c r="K773" s="857" t="s">
        <v>4795</v>
      </c>
      <c r="L773" s="857" t="s">
        <v>5405</v>
      </c>
      <c r="M773" s="857" t="s">
        <v>5406</v>
      </c>
      <c r="N773" s="857" t="s">
        <v>5498</v>
      </c>
      <c r="O773" s="857" t="s">
        <v>5499</v>
      </c>
      <c r="P773" s="857">
        <v>2767500</v>
      </c>
      <c r="Q773" s="1219">
        <v>26.88</v>
      </c>
      <c r="R773" s="1219">
        <v>0</v>
      </c>
      <c r="S773" s="1219">
        <v>0.72</v>
      </c>
      <c r="T773" s="1219">
        <v>26.16</v>
      </c>
      <c r="U773" s="1219">
        <v>26.88</v>
      </c>
      <c r="V773" s="857">
        <v>100</v>
      </c>
      <c r="W773" s="1219">
        <v>100</v>
      </c>
      <c r="X773" s="1222" t="s">
        <v>5500</v>
      </c>
      <c r="Y773" s="857">
        <v>3</v>
      </c>
      <c r="Z773" s="857">
        <v>10</v>
      </c>
      <c r="AA773" s="857">
        <v>4</v>
      </c>
      <c r="AB773" s="857">
        <v>16</v>
      </c>
      <c r="AC773" s="857"/>
      <c r="AD773" s="857">
        <v>26.16</v>
      </c>
      <c r="AE773" s="857">
        <v>5</v>
      </c>
      <c r="AF773" s="857">
        <v>100</v>
      </c>
      <c r="AG773" s="1222" t="s">
        <v>5421</v>
      </c>
      <c r="AH773" s="857" t="s">
        <v>5398</v>
      </c>
      <c r="AI773" s="857">
        <v>30</v>
      </c>
      <c r="AJ773" s="857" t="s">
        <v>5397</v>
      </c>
      <c r="AK773" s="857" t="s">
        <v>5398</v>
      </c>
      <c r="AL773" s="857">
        <v>30</v>
      </c>
      <c r="AM773" s="857"/>
      <c r="AN773" s="857"/>
      <c r="AO773" s="857"/>
      <c r="AP773" s="857"/>
      <c r="AQ773" s="857"/>
      <c r="AR773" s="857"/>
      <c r="AS773" s="857" t="s">
        <v>5400</v>
      </c>
      <c r="AT773" s="857" t="s">
        <v>5398</v>
      </c>
      <c r="AU773" s="857">
        <v>30</v>
      </c>
      <c r="AV773" s="857" t="s">
        <v>5457</v>
      </c>
      <c r="AW773" s="857" t="s">
        <v>5398</v>
      </c>
      <c r="AX773" s="1221">
        <v>10</v>
      </c>
      <c r="AY773" s="663">
        <f t="shared" si="30"/>
        <v>100</v>
      </c>
      <c r="AZ773" s="663"/>
      <c r="BA773" s="663"/>
      <c r="BB773" s="663"/>
      <c r="BC773" s="663"/>
      <c r="BD773" s="663"/>
      <c r="BE773" s="663"/>
      <c r="BF773" s="663"/>
      <c r="BG773" s="663"/>
    </row>
    <row r="774" spans="1:59" s="664" customFormat="1" ht="303.60000000000002" x14ac:dyDescent="0.25">
      <c r="A774" s="857">
        <v>1502</v>
      </c>
      <c r="B774" s="857" t="s">
        <v>5387</v>
      </c>
      <c r="C774" s="857" t="s">
        <v>5448</v>
      </c>
      <c r="D774" s="1217"/>
      <c r="E774" s="857" t="s">
        <v>5449</v>
      </c>
      <c r="F774" s="857">
        <v>22315</v>
      </c>
      <c r="G774" s="857" t="s">
        <v>5501</v>
      </c>
      <c r="H774" s="857">
        <v>2012</v>
      </c>
      <c r="I774" s="857" t="s">
        <v>5502</v>
      </c>
      <c r="J774" s="1218">
        <v>53775.17</v>
      </c>
      <c r="K774" s="857" t="s">
        <v>4795</v>
      </c>
      <c r="L774" s="857" t="s">
        <v>5489</v>
      </c>
      <c r="M774" s="857" t="s">
        <v>5490</v>
      </c>
      <c r="N774" s="857" t="s">
        <v>5503</v>
      </c>
      <c r="O774" s="857" t="s">
        <v>5504</v>
      </c>
      <c r="P774" s="857">
        <v>2847800</v>
      </c>
      <c r="Q774" s="1219">
        <v>26.67</v>
      </c>
      <c r="R774" s="1219">
        <v>0</v>
      </c>
      <c r="S774" s="1219">
        <v>1.58</v>
      </c>
      <c r="T774" s="1219">
        <v>25.09</v>
      </c>
      <c r="U774" s="1219">
        <v>26.67</v>
      </c>
      <c r="V774" s="857">
        <v>100</v>
      </c>
      <c r="W774" s="1219">
        <v>100</v>
      </c>
      <c r="X774" s="1222" t="s">
        <v>5505</v>
      </c>
      <c r="Y774" s="857">
        <v>3</v>
      </c>
      <c r="Z774" s="857">
        <v>11</v>
      </c>
      <c r="AA774" s="857">
        <v>4</v>
      </c>
      <c r="AB774" s="857">
        <v>44</v>
      </c>
      <c r="AC774" s="857"/>
      <c r="AD774" s="857">
        <v>25.09</v>
      </c>
      <c r="AE774" s="857">
        <v>5</v>
      </c>
      <c r="AF774" s="857">
        <v>100</v>
      </c>
      <c r="AG774" s="1222" t="s">
        <v>5421</v>
      </c>
      <c r="AH774" s="857" t="s">
        <v>5398</v>
      </c>
      <c r="AI774" s="857">
        <v>30</v>
      </c>
      <c r="AJ774" s="857" t="s">
        <v>5397</v>
      </c>
      <c r="AK774" s="857" t="s">
        <v>5398</v>
      </c>
      <c r="AL774" s="857">
        <v>10</v>
      </c>
      <c r="AM774" s="857"/>
      <c r="AN774" s="857"/>
      <c r="AO774" s="857"/>
      <c r="AP774" s="857"/>
      <c r="AQ774" s="857"/>
      <c r="AR774" s="857"/>
      <c r="AS774" s="857" t="s">
        <v>5400</v>
      </c>
      <c r="AT774" s="857" t="s">
        <v>5398</v>
      </c>
      <c r="AU774" s="857">
        <v>10</v>
      </c>
      <c r="AV774" s="857" t="s">
        <v>5457</v>
      </c>
      <c r="AW774" s="857" t="s">
        <v>5398</v>
      </c>
      <c r="AX774" s="1221">
        <v>50</v>
      </c>
      <c r="AY774" s="663">
        <f t="shared" si="30"/>
        <v>100</v>
      </c>
      <c r="AZ774" s="663"/>
      <c r="BA774" s="663"/>
      <c r="BB774" s="663"/>
      <c r="BC774" s="663"/>
      <c r="BD774" s="663"/>
      <c r="BE774" s="663"/>
      <c r="BF774" s="663"/>
      <c r="BG774" s="663"/>
    </row>
    <row r="775" spans="1:59" s="664" customFormat="1" ht="264" x14ac:dyDescent="0.25">
      <c r="A775" s="857">
        <v>1502</v>
      </c>
      <c r="B775" s="857" t="s">
        <v>5387</v>
      </c>
      <c r="C775" s="857" t="s">
        <v>5448</v>
      </c>
      <c r="D775" s="1217" t="s">
        <v>5397</v>
      </c>
      <c r="E775" s="857" t="s">
        <v>5449</v>
      </c>
      <c r="F775" s="857">
        <v>22315</v>
      </c>
      <c r="G775" s="857" t="s">
        <v>5506</v>
      </c>
      <c r="H775" s="857">
        <v>2009</v>
      </c>
      <c r="I775" s="857" t="s">
        <v>5507</v>
      </c>
      <c r="J775" s="1218">
        <v>39962</v>
      </c>
      <c r="K775" s="857" t="s">
        <v>697</v>
      </c>
      <c r="L775" s="857" t="s">
        <v>5479</v>
      </c>
      <c r="M775" s="857" t="s">
        <v>5508</v>
      </c>
      <c r="N775" s="857" t="s">
        <v>5509</v>
      </c>
      <c r="O775" s="857" t="s">
        <v>5510</v>
      </c>
      <c r="P775" s="857" t="s">
        <v>5511</v>
      </c>
      <c r="Q775" s="1219">
        <v>27.23</v>
      </c>
      <c r="R775" s="1219">
        <v>0</v>
      </c>
      <c r="S775" s="1219">
        <v>1.18</v>
      </c>
      <c r="T775" s="1219">
        <v>26.05</v>
      </c>
      <c r="U775" s="1219">
        <v>27.23</v>
      </c>
      <c r="V775" s="857">
        <v>100</v>
      </c>
      <c r="W775" s="1219">
        <v>100</v>
      </c>
      <c r="X775" s="1222" t="s">
        <v>5512</v>
      </c>
      <c r="Y775" s="857">
        <v>3</v>
      </c>
      <c r="Z775" s="857">
        <v>10</v>
      </c>
      <c r="AA775" s="857">
        <v>5</v>
      </c>
      <c r="AB775" s="857">
        <v>44</v>
      </c>
      <c r="AC775" s="857">
        <v>61</v>
      </c>
      <c r="AD775" s="857">
        <v>26.05</v>
      </c>
      <c r="AE775" s="857">
        <v>5</v>
      </c>
      <c r="AF775" s="857">
        <v>100</v>
      </c>
      <c r="AG775" s="857" t="s">
        <v>5421</v>
      </c>
      <c r="AH775" s="857" t="s">
        <v>5398</v>
      </c>
      <c r="AI775" s="857">
        <v>10</v>
      </c>
      <c r="AJ775" s="857" t="s">
        <v>5485</v>
      </c>
      <c r="AK775" s="857" t="s">
        <v>5398</v>
      </c>
      <c r="AL775" s="857">
        <v>20</v>
      </c>
      <c r="AM775" s="857" t="s">
        <v>5513</v>
      </c>
      <c r="AN775" s="857" t="s">
        <v>5398</v>
      </c>
      <c r="AO775" s="857">
        <v>20</v>
      </c>
      <c r="AP775" s="857" t="s">
        <v>5397</v>
      </c>
      <c r="AQ775" s="857" t="s">
        <v>5398</v>
      </c>
      <c r="AR775" s="857">
        <v>10</v>
      </c>
      <c r="AS775" s="857" t="s">
        <v>5400</v>
      </c>
      <c r="AT775" s="857" t="s">
        <v>5398</v>
      </c>
      <c r="AU775" s="857">
        <v>30</v>
      </c>
      <c r="AV775" s="857" t="s">
        <v>5457</v>
      </c>
      <c r="AW775" s="857" t="s">
        <v>5398</v>
      </c>
      <c r="AX775" s="1221">
        <v>10</v>
      </c>
      <c r="AY775" s="663">
        <f t="shared" si="30"/>
        <v>100</v>
      </c>
      <c r="AZ775" s="663"/>
      <c r="BA775" s="663"/>
      <c r="BB775" s="663"/>
      <c r="BC775" s="663"/>
      <c r="BD775" s="663"/>
      <c r="BE775" s="663"/>
      <c r="BF775" s="663"/>
      <c r="BG775" s="663"/>
    </row>
    <row r="776" spans="1:59" s="664" customFormat="1" ht="409.2" x14ac:dyDescent="0.25">
      <c r="A776" s="857">
        <v>1502</v>
      </c>
      <c r="B776" s="857" t="s">
        <v>5387</v>
      </c>
      <c r="C776" s="857" t="s">
        <v>5448</v>
      </c>
      <c r="D776" s="1217"/>
      <c r="E776" s="857" t="s">
        <v>5514</v>
      </c>
      <c r="F776" s="857">
        <v>17970</v>
      </c>
      <c r="G776" s="857" t="s">
        <v>5515</v>
      </c>
      <c r="H776" s="857" t="s">
        <v>5516</v>
      </c>
      <c r="I776" s="857" t="s">
        <v>5517</v>
      </c>
      <c r="J776" s="1218" t="s">
        <v>5518</v>
      </c>
      <c r="K776" s="857" t="s">
        <v>939</v>
      </c>
      <c r="L776" s="857" t="s">
        <v>5519</v>
      </c>
      <c r="M776" s="857" t="s">
        <v>5520</v>
      </c>
      <c r="N776" s="857" t="s">
        <v>5521</v>
      </c>
      <c r="O776" s="857" t="s">
        <v>5522</v>
      </c>
      <c r="P776" s="857" t="s">
        <v>5523</v>
      </c>
      <c r="Q776" s="1219">
        <v>31.200000000000003</v>
      </c>
      <c r="R776" s="1219">
        <v>0</v>
      </c>
      <c r="S776" s="1219">
        <v>5.15</v>
      </c>
      <c r="T776" s="1219">
        <v>26.05</v>
      </c>
      <c r="U776" s="1219">
        <v>31.200000000000003</v>
      </c>
      <c r="V776" s="857">
        <v>100</v>
      </c>
      <c r="W776" s="1219">
        <v>100</v>
      </c>
      <c r="X776" s="1222" t="s">
        <v>5524</v>
      </c>
      <c r="Y776" s="857">
        <v>3</v>
      </c>
      <c r="Z776" s="857">
        <v>10</v>
      </c>
      <c r="AA776" s="857">
        <v>4</v>
      </c>
      <c r="AB776" s="857">
        <v>16</v>
      </c>
      <c r="AC776" s="857">
        <v>147</v>
      </c>
      <c r="AD776" s="857">
        <v>26.05</v>
      </c>
      <c r="AE776" s="857">
        <v>5</v>
      </c>
      <c r="AF776" s="857">
        <v>100</v>
      </c>
      <c r="AG776" s="857" t="s">
        <v>5421</v>
      </c>
      <c r="AH776" s="857" t="s">
        <v>5398</v>
      </c>
      <c r="AI776" s="857">
        <v>30</v>
      </c>
      <c r="AJ776" s="857" t="s">
        <v>5397</v>
      </c>
      <c r="AK776" s="857" t="s">
        <v>5398</v>
      </c>
      <c r="AL776" s="857">
        <v>50</v>
      </c>
      <c r="AM776" s="857" t="s">
        <v>5525</v>
      </c>
      <c r="AN776" s="857" t="s">
        <v>5398</v>
      </c>
      <c r="AO776" s="857">
        <v>10</v>
      </c>
      <c r="AP776" s="857"/>
      <c r="AQ776" s="857"/>
      <c r="AR776" s="857"/>
      <c r="AS776" s="857" t="s">
        <v>5400</v>
      </c>
      <c r="AT776" s="857" t="s">
        <v>5398</v>
      </c>
      <c r="AU776" s="857">
        <v>5</v>
      </c>
      <c r="AV776" s="857" t="s">
        <v>5457</v>
      </c>
      <c r="AW776" s="857" t="s">
        <v>5398</v>
      </c>
      <c r="AX776" s="1221">
        <v>5</v>
      </c>
      <c r="AY776" s="663">
        <f t="shared" si="30"/>
        <v>100</v>
      </c>
      <c r="AZ776" s="663"/>
      <c r="BA776" s="663"/>
      <c r="BB776" s="663"/>
      <c r="BC776" s="663"/>
      <c r="BD776" s="663"/>
      <c r="BE776" s="663"/>
      <c r="BF776" s="663"/>
      <c r="BG776" s="663"/>
    </row>
    <row r="777" spans="1:59" s="664" customFormat="1" ht="356.4" x14ac:dyDescent="0.25">
      <c r="A777" s="857">
        <v>1502</v>
      </c>
      <c r="B777" s="857" t="s">
        <v>5387</v>
      </c>
      <c r="C777" s="857" t="s">
        <v>5526</v>
      </c>
      <c r="D777" s="1217"/>
      <c r="E777" s="857" t="s">
        <v>5527</v>
      </c>
      <c r="F777" s="857">
        <v>11292</v>
      </c>
      <c r="G777" s="857" t="s">
        <v>5528</v>
      </c>
      <c r="H777" s="857">
        <v>2007</v>
      </c>
      <c r="I777" s="857" t="s">
        <v>5529</v>
      </c>
      <c r="J777" s="1218">
        <v>76344</v>
      </c>
      <c r="K777" s="857" t="s">
        <v>656</v>
      </c>
      <c r="L777" s="857" t="s">
        <v>5530</v>
      </c>
      <c r="M777" s="857" t="s">
        <v>5531</v>
      </c>
      <c r="N777" s="857" t="s">
        <v>5532</v>
      </c>
      <c r="O777" s="857" t="s">
        <v>5533</v>
      </c>
      <c r="P777" s="857" t="s">
        <v>5534</v>
      </c>
      <c r="Q777" s="1219">
        <v>30.55</v>
      </c>
      <c r="R777" s="1219">
        <v>0</v>
      </c>
      <c r="S777" s="1219">
        <v>2.25</v>
      </c>
      <c r="T777" s="1219">
        <v>28.3</v>
      </c>
      <c r="U777" s="1219">
        <v>30.55</v>
      </c>
      <c r="V777" s="857">
        <v>100</v>
      </c>
      <c r="W777" s="1219">
        <v>100</v>
      </c>
      <c r="X777" s="1222" t="s">
        <v>5535</v>
      </c>
      <c r="Y777" s="857">
        <v>3</v>
      </c>
      <c r="Z777" s="857">
        <v>12</v>
      </c>
      <c r="AA777" s="857">
        <v>4</v>
      </c>
      <c r="AB777" s="857">
        <v>16</v>
      </c>
      <c r="AC777" s="857">
        <v>75</v>
      </c>
      <c r="AD777" s="857">
        <v>28.3</v>
      </c>
      <c r="AE777" s="857">
        <v>5</v>
      </c>
      <c r="AF777" s="857">
        <v>100</v>
      </c>
      <c r="AG777" s="857" t="s">
        <v>5536</v>
      </c>
      <c r="AH777" s="857" t="s">
        <v>5398</v>
      </c>
      <c r="AI777" s="857">
        <v>5</v>
      </c>
      <c r="AJ777" s="857" t="s">
        <v>5537</v>
      </c>
      <c r="AK777" s="857" t="s">
        <v>5538</v>
      </c>
      <c r="AL777" s="857">
        <v>5</v>
      </c>
      <c r="AM777" s="1222" t="s">
        <v>5421</v>
      </c>
      <c r="AN777" s="857" t="s">
        <v>5398</v>
      </c>
      <c r="AO777" s="857">
        <v>35</v>
      </c>
      <c r="AP777" s="857" t="s">
        <v>5397</v>
      </c>
      <c r="AQ777" s="857" t="s">
        <v>5398</v>
      </c>
      <c r="AR777" s="857">
        <v>45</v>
      </c>
      <c r="AS777" s="857" t="s">
        <v>5400</v>
      </c>
      <c r="AT777" s="857" t="s">
        <v>5398</v>
      </c>
      <c r="AU777" s="857">
        <v>5</v>
      </c>
      <c r="AV777" s="857" t="s">
        <v>5457</v>
      </c>
      <c r="AW777" s="857" t="s">
        <v>5398</v>
      </c>
      <c r="AX777" s="1221">
        <v>5</v>
      </c>
      <c r="AY777" s="663">
        <f t="shared" si="30"/>
        <v>100</v>
      </c>
      <c r="AZ777" s="663"/>
      <c r="BA777" s="663"/>
      <c r="BB777" s="663"/>
      <c r="BC777" s="663"/>
      <c r="BD777" s="663"/>
      <c r="BE777" s="663"/>
      <c r="BF777" s="663"/>
      <c r="BG777" s="663"/>
    </row>
    <row r="778" spans="1:59" s="664" customFormat="1" ht="118.8" x14ac:dyDescent="0.25">
      <c r="A778" s="857">
        <v>1502</v>
      </c>
      <c r="B778" s="857" t="s">
        <v>5387</v>
      </c>
      <c r="C778" s="857" t="s">
        <v>5388</v>
      </c>
      <c r="D778" s="1217"/>
      <c r="E778" s="857" t="s">
        <v>5539</v>
      </c>
      <c r="F778" s="857">
        <v>14926</v>
      </c>
      <c r="G778" s="857" t="s">
        <v>5540</v>
      </c>
      <c r="H778" s="857">
        <v>2015</v>
      </c>
      <c r="I778" s="857" t="s">
        <v>5541</v>
      </c>
      <c r="J778" s="1218">
        <v>159281.29</v>
      </c>
      <c r="K778" s="857" t="s">
        <v>4795</v>
      </c>
      <c r="L778" s="857" t="s">
        <v>5542</v>
      </c>
      <c r="M778" s="857" t="s">
        <v>5543</v>
      </c>
      <c r="N778" s="857" t="s">
        <v>5544</v>
      </c>
      <c r="O778" s="857" t="s">
        <v>5545</v>
      </c>
      <c r="P778" s="857">
        <v>2959700</v>
      </c>
      <c r="Q778" s="1219">
        <v>54.73</v>
      </c>
      <c r="R778" s="1219">
        <v>18.739999999999998</v>
      </c>
      <c r="S778" s="1219">
        <v>4.68</v>
      </c>
      <c r="T778" s="1219">
        <v>31.31</v>
      </c>
      <c r="U778" s="1219">
        <v>54.73</v>
      </c>
      <c r="V778" s="857">
        <v>100</v>
      </c>
      <c r="W778" s="1219">
        <v>80.000045329143404</v>
      </c>
      <c r="X778" s="1222" t="s">
        <v>5546</v>
      </c>
      <c r="Y778" s="857">
        <v>3</v>
      </c>
      <c r="Z778" s="857">
        <v>1</v>
      </c>
      <c r="AA778" s="857">
        <v>2</v>
      </c>
      <c r="AB778" s="857">
        <v>44</v>
      </c>
      <c r="AC778" s="857"/>
      <c r="AD778" s="857">
        <v>31.31</v>
      </c>
      <c r="AE778" s="857">
        <v>5</v>
      </c>
      <c r="AF778" s="857">
        <v>100</v>
      </c>
      <c r="AG778" s="1222" t="s">
        <v>5421</v>
      </c>
      <c r="AH778" s="857" t="s">
        <v>5398</v>
      </c>
      <c r="AI778" s="857">
        <v>25</v>
      </c>
      <c r="AJ778" s="857" t="s">
        <v>5397</v>
      </c>
      <c r="AK778" s="857" t="s">
        <v>5398</v>
      </c>
      <c r="AL778" s="857">
        <v>70</v>
      </c>
      <c r="AM778" s="857"/>
      <c r="AN778" s="857"/>
      <c r="AO778" s="857"/>
      <c r="AP778" s="857"/>
      <c r="AQ778" s="857"/>
      <c r="AR778" s="857"/>
      <c r="AS778" s="857" t="s">
        <v>5400</v>
      </c>
      <c r="AT778" s="857" t="s">
        <v>5398</v>
      </c>
      <c r="AU778" s="857">
        <v>5</v>
      </c>
      <c r="AV778" s="857"/>
      <c r="AW778" s="857"/>
      <c r="AX778" s="1221"/>
      <c r="AY778" s="663">
        <f t="shared" si="30"/>
        <v>100</v>
      </c>
      <c r="AZ778" s="663"/>
      <c r="BA778" s="663"/>
      <c r="BB778" s="663"/>
      <c r="BC778" s="663"/>
      <c r="BD778" s="663"/>
      <c r="BE778" s="663"/>
      <c r="BF778" s="663"/>
      <c r="BG778" s="663"/>
    </row>
    <row r="779" spans="1:59" s="664" customFormat="1" ht="250.8" x14ac:dyDescent="0.25">
      <c r="A779" s="857">
        <v>1502</v>
      </c>
      <c r="B779" s="857" t="s">
        <v>5387</v>
      </c>
      <c r="C779" s="857" t="s">
        <v>5388</v>
      </c>
      <c r="D779" s="1217"/>
      <c r="E779" s="857" t="s">
        <v>5539</v>
      </c>
      <c r="F779" s="857">
        <v>14926</v>
      </c>
      <c r="G779" s="857" t="s">
        <v>5547</v>
      </c>
      <c r="H779" s="857" t="s">
        <v>5548</v>
      </c>
      <c r="I779" s="857" t="s">
        <v>5549</v>
      </c>
      <c r="J779" s="1218">
        <v>106279.26</v>
      </c>
      <c r="K779" s="857" t="s">
        <v>4795</v>
      </c>
      <c r="L779" s="857" t="s">
        <v>5542</v>
      </c>
      <c r="M779" s="857" t="s">
        <v>5543</v>
      </c>
      <c r="N779" s="857" t="s">
        <v>5550</v>
      </c>
      <c r="O779" s="857" t="s">
        <v>5551</v>
      </c>
      <c r="P779" s="857" t="s">
        <v>5552</v>
      </c>
      <c r="Q779" s="1219">
        <v>46.44</v>
      </c>
      <c r="R779" s="1219">
        <v>12.1</v>
      </c>
      <c r="S779" s="1219">
        <v>3.03</v>
      </c>
      <c r="T779" s="1219">
        <v>31.31</v>
      </c>
      <c r="U779" s="1219">
        <v>46.44</v>
      </c>
      <c r="V779" s="857">
        <v>100</v>
      </c>
      <c r="W779" s="1219">
        <v>78.804613430691916</v>
      </c>
      <c r="X779" s="1222" t="s">
        <v>5553</v>
      </c>
      <c r="Y779" s="857">
        <v>5</v>
      </c>
      <c r="Z779" s="857">
        <v>1</v>
      </c>
      <c r="AA779" s="857">
        <v>2</v>
      </c>
      <c r="AB779" s="857">
        <v>44</v>
      </c>
      <c r="AC779" s="857"/>
      <c r="AD779" s="857">
        <v>31.31</v>
      </c>
      <c r="AE779" s="857">
        <v>5</v>
      </c>
      <c r="AF779" s="857">
        <v>100</v>
      </c>
      <c r="AG779" s="1222" t="s">
        <v>5421</v>
      </c>
      <c r="AH779" s="857" t="s">
        <v>5398</v>
      </c>
      <c r="AI779" s="857">
        <v>25</v>
      </c>
      <c r="AJ779" s="857" t="s">
        <v>5397</v>
      </c>
      <c r="AK779" s="857" t="s">
        <v>5398</v>
      </c>
      <c r="AL779" s="857">
        <v>70</v>
      </c>
      <c r="AM779" s="857"/>
      <c r="AN779" s="857"/>
      <c r="AO779" s="857"/>
      <c r="AP779" s="857"/>
      <c r="AQ779" s="857"/>
      <c r="AR779" s="857"/>
      <c r="AS779" s="857" t="s">
        <v>5400</v>
      </c>
      <c r="AT779" s="857" t="s">
        <v>5398</v>
      </c>
      <c r="AU779" s="857">
        <v>5</v>
      </c>
      <c r="AV779" s="857"/>
      <c r="AW779" s="857"/>
      <c r="AX779" s="1221"/>
      <c r="AY779" s="663">
        <f t="shared" si="30"/>
        <v>100</v>
      </c>
      <c r="AZ779" s="663"/>
      <c r="BA779" s="663"/>
      <c r="BB779" s="663"/>
      <c r="BC779" s="663"/>
      <c r="BD779" s="663"/>
      <c r="BE779" s="663"/>
      <c r="BF779" s="663"/>
      <c r="BG779" s="663"/>
    </row>
    <row r="780" spans="1:59" s="664" customFormat="1" ht="159" x14ac:dyDescent="0.3">
      <c r="A780" s="857">
        <v>1502</v>
      </c>
      <c r="B780" s="857" t="s">
        <v>5387</v>
      </c>
      <c r="C780" s="857" t="s">
        <v>5388</v>
      </c>
      <c r="D780" s="1217"/>
      <c r="E780" s="857" t="s">
        <v>5539</v>
      </c>
      <c r="F780" s="857">
        <v>14926</v>
      </c>
      <c r="G780" s="1410" t="s">
        <v>5554</v>
      </c>
      <c r="H780" s="857">
        <v>2015</v>
      </c>
      <c r="I780" s="857" t="s">
        <v>5555</v>
      </c>
      <c r="J780" s="1218">
        <v>70594.759999999995</v>
      </c>
      <c r="K780" s="857" t="s">
        <v>4795</v>
      </c>
      <c r="L780" s="857" t="s">
        <v>5542</v>
      </c>
      <c r="M780" s="857" t="s">
        <v>5543</v>
      </c>
      <c r="N780" s="857" t="s">
        <v>5556</v>
      </c>
      <c r="O780" s="857" t="s">
        <v>5557</v>
      </c>
      <c r="P780" s="857">
        <v>2959600</v>
      </c>
      <c r="Q780" s="1219">
        <v>41.7</v>
      </c>
      <c r="R780" s="1219">
        <v>8.31</v>
      </c>
      <c r="S780" s="1219">
        <v>2.08</v>
      </c>
      <c r="T780" s="1219">
        <v>31.31</v>
      </c>
      <c r="U780" s="1219">
        <v>41.7</v>
      </c>
      <c r="V780" s="857">
        <v>100</v>
      </c>
      <c r="W780" s="1219">
        <v>80.000045329143404</v>
      </c>
      <c r="X780" s="1222" t="s">
        <v>5558</v>
      </c>
      <c r="Y780" s="857">
        <v>5</v>
      </c>
      <c r="Z780" s="857">
        <v>1</v>
      </c>
      <c r="AA780" s="857">
        <v>2</v>
      </c>
      <c r="AB780" s="857">
        <v>44</v>
      </c>
      <c r="AC780" s="857"/>
      <c r="AD780" s="857">
        <v>31.31</v>
      </c>
      <c r="AE780" s="857">
        <v>5</v>
      </c>
      <c r="AF780" s="857">
        <v>100</v>
      </c>
      <c r="AG780" s="1222" t="s">
        <v>5421</v>
      </c>
      <c r="AH780" s="857" t="s">
        <v>5398</v>
      </c>
      <c r="AI780" s="857">
        <v>35</v>
      </c>
      <c r="AJ780" s="857" t="s">
        <v>5397</v>
      </c>
      <c r="AK780" s="857" t="s">
        <v>5398</v>
      </c>
      <c r="AL780" s="857">
        <v>55</v>
      </c>
      <c r="AM780" s="857"/>
      <c r="AN780" s="857"/>
      <c r="AO780" s="857"/>
      <c r="AP780" s="857"/>
      <c r="AQ780" s="857"/>
      <c r="AR780" s="857"/>
      <c r="AS780" s="857" t="s">
        <v>5400</v>
      </c>
      <c r="AT780" s="857" t="s">
        <v>5398</v>
      </c>
      <c r="AU780" s="857">
        <v>5</v>
      </c>
      <c r="AV780" s="857" t="s">
        <v>5457</v>
      </c>
      <c r="AW780" s="857" t="s">
        <v>5398</v>
      </c>
      <c r="AX780" s="1221">
        <v>5</v>
      </c>
      <c r="AY780" s="663">
        <f t="shared" si="30"/>
        <v>100</v>
      </c>
      <c r="AZ780" s="663"/>
      <c r="BA780" s="663"/>
      <c r="BB780" s="663"/>
      <c r="BC780" s="663"/>
      <c r="BD780" s="663"/>
      <c r="BE780" s="663"/>
      <c r="BF780" s="663"/>
      <c r="BG780" s="663"/>
    </row>
    <row r="781" spans="1:59" s="664" customFormat="1" ht="105.6" x14ac:dyDescent="0.25">
      <c r="A781" s="857">
        <v>1502</v>
      </c>
      <c r="B781" s="857" t="s">
        <v>5387</v>
      </c>
      <c r="C781" s="857" t="s">
        <v>5559</v>
      </c>
      <c r="D781" s="1217"/>
      <c r="E781" s="857" t="s">
        <v>5560</v>
      </c>
      <c r="F781" s="857">
        <v>32104</v>
      </c>
      <c r="G781" s="857" t="s">
        <v>5561</v>
      </c>
      <c r="H781" s="857">
        <v>2015</v>
      </c>
      <c r="I781" s="857" t="s">
        <v>5562</v>
      </c>
      <c r="J781" s="1218">
        <v>41920</v>
      </c>
      <c r="K781" s="857" t="s">
        <v>4795</v>
      </c>
      <c r="L781" s="857" t="s">
        <v>5563</v>
      </c>
      <c r="M781" s="857" t="s">
        <v>5564</v>
      </c>
      <c r="N781" s="857" t="s">
        <v>5565</v>
      </c>
      <c r="O781" s="857" t="s">
        <v>5566</v>
      </c>
      <c r="P781" s="857">
        <v>2922300</v>
      </c>
      <c r="Q781" s="1219">
        <v>47.930000000000007</v>
      </c>
      <c r="R781" s="1219">
        <v>4.93</v>
      </c>
      <c r="S781" s="1219">
        <v>1.23</v>
      </c>
      <c r="T781" s="1219">
        <v>41.77</v>
      </c>
      <c r="U781" s="1219">
        <v>47.930000000000007</v>
      </c>
      <c r="V781" s="857">
        <v>100</v>
      </c>
      <c r="W781" s="1219">
        <v>91.666666666666657</v>
      </c>
      <c r="X781" s="1222" t="s">
        <v>5567</v>
      </c>
      <c r="Y781" s="857">
        <v>3</v>
      </c>
      <c r="Z781" s="857">
        <v>12</v>
      </c>
      <c r="AA781" s="857">
        <v>1.2</v>
      </c>
      <c r="AB781" s="857">
        <v>44</v>
      </c>
      <c r="AC781" s="857"/>
      <c r="AD781" s="857">
        <v>41.77</v>
      </c>
      <c r="AE781" s="857">
        <v>5</v>
      </c>
      <c r="AF781" s="857">
        <v>100</v>
      </c>
      <c r="AG781" s="857" t="s">
        <v>5397</v>
      </c>
      <c r="AH781" s="857" t="s">
        <v>5398</v>
      </c>
      <c r="AI781" s="857">
        <v>50</v>
      </c>
      <c r="AJ781" s="857" t="s">
        <v>5399</v>
      </c>
      <c r="AK781" s="857" t="s">
        <v>5398</v>
      </c>
      <c r="AL781" s="857">
        <v>30</v>
      </c>
      <c r="AM781" s="857" t="s">
        <v>5568</v>
      </c>
      <c r="AN781" s="857" t="s">
        <v>5398</v>
      </c>
      <c r="AO781" s="857">
        <v>10</v>
      </c>
      <c r="AP781" s="857"/>
      <c r="AQ781" s="857"/>
      <c r="AR781" s="857"/>
      <c r="AS781" s="857" t="s">
        <v>5400</v>
      </c>
      <c r="AT781" s="857" t="s">
        <v>5398</v>
      </c>
      <c r="AU781" s="857">
        <v>5</v>
      </c>
      <c r="AV781" s="857" t="s">
        <v>5457</v>
      </c>
      <c r="AW781" s="857" t="s">
        <v>5398</v>
      </c>
      <c r="AX781" s="1221">
        <v>5</v>
      </c>
      <c r="AY781" s="663">
        <f t="shared" si="30"/>
        <v>100</v>
      </c>
      <c r="AZ781" s="663"/>
      <c r="BA781" s="663"/>
      <c r="BB781" s="663"/>
      <c r="BC781" s="663"/>
      <c r="BD781" s="663"/>
      <c r="BE781" s="663"/>
      <c r="BF781" s="663"/>
      <c r="BG781" s="663"/>
    </row>
    <row r="782" spans="1:59" s="664" customFormat="1" ht="132" x14ac:dyDescent="0.25">
      <c r="A782" s="857">
        <v>1502</v>
      </c>
      <c r="B782" s="857" t="s">
        <v>5387</v>
      </c>
      <c r="C782" s="857" t="s">
        <v>5468</v>
      </c>
      <c r="D782" s="1217"/>
      <c r="E782" s="857" t="s">
        <v>5569</v>
      </c>
      <c r="F782" s="857">
        <v>18494</v>
      </c>
      <c r="G782" s="857" t="s">
        <v>5570</v>
      </c>
      <c r="H782" s="857">
        <v>2015</v>
      </c>
      <c r="I782" s="857" t="s">
        <v>5571</v>
      </c>
      <c r="J782" s="1218">
        <v>32563.84</v>
      </c>
      <c r="K782" s="857" t="s">
        <v>4795</v>
      </c>
      <c r="L782" s="857" t="s">
        <v>5572</v>
      </c>
      <c r="M782" s="857" t="s">
        <v>5573</v>
      </c>
      <c r="N782" s="857" t="s">
        <v>5574</v>
      </c>
      <c r="O782" s="857" t="s">
        <v>5575</v>
      </c>
      <c r="P782" s="857">
        <v>2910600</v>
      </c>
      <c r="Q782" s="1219">
        <v>27.71</v>
      </c>
      <c r="R782" s="1219">
        <v>3.83</v>
      </c>
      <c r="S782" s="1219">
        <v>0.96</v>
      </c>
      <c r="T782" s="1219">
        <v>22.92</v>
      </c>
      <c r="U782" s="1219">
        <v>27.71</v>
      </c>
      <c r="V782" s="857">
        <v>100</v>
      </c>
      <c r="W782" s="1219">
        <v>94.84815058666301</v>
      </c>
      <c r="X782" s="1222" t="s">
        <v>5576</v>
      </c>
      <c r="Y782" s="857">
        <v>1</v>
      </c>
      <c r="Z782" s="857">
        <v>4</v>
      </c>
      <c r="AA782" s="857">
        <v>2</v>
      </c>
      <c r="AB782" s="857">
        <v>44</v>
      </c>
      <c r="AC782" s="857"/>
      <c r="AD782" s="857">
        <v>22.92</v>
      </c>
      <c r="AE782" s="857">
        <v>5</v>
      </c>
      <c r="AF782" s="857">
        <v>100</v>
      </c>
      <c r="AG782" s="857" t="s">
        <v>5397</v>
      </c>
      <c r="AH782" s="857" t="s">
        <v>5398</v>
      </c>
      <c r="AI782" s="857">
        <v>60</v>
      </c>
      <c r="AJ782" s="857" t="s">
        <v>5399</v>
      </c>
      <c r="AK782" s="857" t="s">
        <v>5398</v>
      </c>
      <c r="AL782" s="857">
        <v>30</v>
      </c>
      <c r="AM782" s="857"/>
      <c r="AN782" s="857"/>
      <c r="AO782" s="857"/>
      <c r="AP782" s="857"/>
      <c r="AQ782" s="857"/>
      <c r="AR782" s="857"/>
      <c r="AS782" s="857" t="s">
        <v>5400</v>
      </c>
      <c r="AT782" s="857" t="s">
        <v>5398</v>
      </c>
      <c r="AU782" s="857">
        <v>5</v>
      </c>
      <c r="AV782" s="857" t="s">
        <v>5457</v>
      </c>
      <c r="AW782" s="857" t="s">
        <v>5398</v>
      </c>
      <c r="AX782" s="1221">
        <v>5</v>
      </c>
      <c r="AY782" s="663">
        <f t="shared" si="30"/>
        <v>100</v>
      </c>
      <c r="AZ782" s="663"/>
      <c r="BA782" s="663"/>
      <c r="BB782" s="663"/>
      <c r="BC782" s="663"/>
      <c r="BD782" s="663"/>
      <c r="BE782" s="663"/>
      <c r="BF782" s="663"/>
      <c r="BG782" s="663"/>
    </row>
    <row r="783" spans="1:59" s="664" customFormat="1" ht="92.4" x14ac:dyDescent="0.25">
      <c r="A783" s="857">
        <v>1502</v>
      </c>
      <c r="B783" s="857" t="s">
        <v>5387</v>
      </c>
      <c r="C783" s="857" t="s">
        <v>5559</v>
      </c>
      <c r="D783" s="1217"/>
      <c r="E783" s="857" t="s">
        <v>5560</v>
      </c>
      <c r="F783" s="857">
        <v>32104</v>
      </c>
      <c r="G783" s="857" t="s">
        <v>5577</v>
      </c>
      <c r="H783" s="857">
        <v>2015</v>
      </c>
      <c r="I783" s="857" t="s">
        <v>5578</v>
      </c>
      <c r="J783" s="1218">
        <v>55037.7</v>
      </c>
      <c r="K783" s="857" t="s">
        <v>4795</v>
      </c>
      <c r="L783" s="857" t="s">
        <v>5563</v>
      </c>
      <c r="M783" s="857" t="s">
        <v>5564</v>
      </c>
      <c r="N783" s="857" t="s">
        <v>5579</v>
      </c>
      <c r="O783" s="857" t="s">
        <v>5580</v>
      </c>
      <c r="P783" s="857" t="s">
        <v>5581</v>
      </c>
      <c r="Q783" s="1219">
        <v>49.870000000000005</v>
      </c>
      <c r="R783" s="1219">
        <v>6.48</v>
      </c>
      <c r="S783" s="1219">
        <v>1.62</v>
      </c>
      <c r="T783" s="1219">
        <v>41.77</v>
      </c>
      <c r="U783" s="1219">
        <v>49.870000000000005</v>
      </c>
      <c r="V783" s="857">
        <v>100</v>
      </c>
      <c r="W783" s="1219">
        <v>94.334511778119307</v>
      </c>
      <c r="X783" s="1222" t="s">
        <v>5582</v>
      </c>
      <c r="Y783" s="857">
        <v>6</v>
      </c>
      <c r="Z783" s="857">
        <v>4</v>
      </c>
      <c r="AA783" s="857">
        <v>1</v>
      </c>
      <c r="AB783" s="857">
        <v>44</v>
      </c>
      <c r="AC783" s="857"/>
      <c r="AD783" s="857">
        <v>41.77</v>
      </c>
      <c r="AE783" s="857">
        <v>5</v>
      </c>
      <c r="AF783" s="857">
        <v>100</v>
      </c>
      <c r="AG783" s="857" t="s">
        <v>5397</v>
      </c>
      <c r="AH783" s="857" t="s">
        <v>5398</v>
      </c>
      <c r="AI783" s="857">
        <v>65</v>
      </c>
      <c r="AJ783" s="857" t="s">
        <v>5399</v>
      </c>
      <c r="AK783" s="857" t="s">
        <v>5398</v>
      </c>
      <c r="AL783" s="857">
        <v>25</v>
      </c>
      <c r="AM783" s="857"/>
      <c r="AN783" s="857"/>
      <c r="AO783" s="857"/>
      <c r="AP783" s="857"/>
      <c r="AQ783" s="857"/>
      <c r="AR783" s="857"/>
      <c r="AS783" s="857" t="s">
        <v>5400</v>
      </c>
      <c r="AT783" s="857" t="s">
        <v>5398</v>
      </c>
      <c r="AU783" s="857">
        <v>5</v>
      </c>
      <c r="AV783" s="857" t="s">
        <v>5457</v>
      </c>
      <c r="AW783" s="857" t="s">
        <v>5398</v>
      </c>
      <c r="AX783" s="1221">
        <v>5</v>
      </c>
      <c r="AY783" s="663">
        <f t="shared" si="30"/>
        <v>100</v>
      </c>
      <c r="AZ783" s="663"/>
      <c r="BA783" s="663"/>
      <c r="BB783" s="663"/>
      <c r="BC783" s="663"/>
      <c r="BD783" s="663"/>
      <c r="BE783" s="663"/>
      <c r="BF783" s="663"/>
      <c r="BG783" s="663"/>
    </row>
    <row r="784" spans="1:59" s="664" customFormat="1" ht="396" x14ac:dyDescent="0.25">
      <c r="A784" s="857">
        <v>1502</v>
      </c>
      <c r="B784" s="857" t="s">
        <v>5387</v>
      </c>
      <c r="C784" s="857" t="s">
        <v>5526</v>
      </c>
      <c r="D784" s="1217"/>
      <c r="E784" s="857" t="s">
        <v>5583</v>
      </c>
      <c r="F784" s="857">
        <v>35413</v>
      </c>
      <c r="G784" s="857" t="s">
        <v>5584</v>
      </c>
      <c r="H784" s="857">
        <v>2016</v>
      </c>
      <c r="I784" s="857" t="s">
        <v>5585</v>
      </c>
      <c r="J784" s="1218">
        <v>69090.52</v>
      </c>
      <c r="K784" s="857" t="s">
        <v>4795</v>
      </c>
      <c r="L784" s="857" t="s">
        <v>5586</v>
      </c>
      <c r="M784" s="857" t="s">
        <v>5587</v>
      </c>
      <c r="N784" s="857" t="s">
        <v>5588</v>
      </c>
      <c r="O784" s="857" t="s">
        <v>5589</v>
      </c>
      <c r="P784" s="857" t="s">
        <v>5590</v>
      </c>
      <c r="Q784" s="1219">
        <v>38.46</v>
      </c>
      <c r="R784" s="1219">
        <v>8.1300000000000008</v>
      </c>
      <c r="S784" s="1219">
        <v>2.0299999999999998</v>
      </c>
      <c r="T784" s="1219">
        <v>28.3</v>
      </c>
      <c r="U784" s="1219">
        <v>38.46</v>
      </c>
      <c r="V784" s="857">
        <v>100</v>
      </c>
      <c r="W784" s="1219">
        <v>82.509934831490639</v>
      </c>
      <c r="X784" s="1222" t="s">
        <v>5591</v>
      </c>
      <c r="Y784" s="857">
        <v>3</v>
      </c>
      <c r="Z784" s="857">
        <v>10</v>
      </c>
      <c r="AA784" s="857">
        <v>2</v>
      </c>
      <c r="AB784" s="857">
        <v>16</v>
      </c>
      <c r="AC784" s="857"/>
      <c r="AD784" s="857">
        <v>28.3</v>
      </c>
      <c r="AE784" s="857">
        <v>5</v>
      </c>
      <c r="AF784" s="857">
        <v>100</v>
      </c>
      <c r="AG784" s="857" t="s">
        <v>5397</v>
      </c>
      <c r="AH784" s="857" t="s">
        <v>5398</v>
      </c>
      <c r="AI784" s="857">
        <v>55</v>
      </c>
      <c r="AJ784" s="857" t="s">
        <v>5399</v>
      </c>
      <c r="AK784" s="857" t="s">
        <v>5398</v>
      </c>
      <c r="AL784" s="857">
        <v>25</v>
      </c>
      <c r="AM784" s="857" t="s">
        <v>5495</v>
      </c>
      <c r="AN784" s="857" t="s">
        <v>5486</v>
      </c>
      <c r="AO784" s="857">
        <v>5</v>
      </c>
      <c r="AP784" s="857" t="s">
        <v>5592</v>
      </c>
      <c r="AQ784" s="857" t="s">
        <v>5398</v>
      </c>
      <c r="AR784" s="857">
        <v>5</v>
      </c>
      <c r="AS784" s="857" t="s">
        <v>5400</v>
      </c>
      <c r="AT784" s="857" t="s">
        <v>5398</v>
      </c>
      <c r="AU784" s="857">
        <v>5</v>
      </c>
      <c r="AV784" s="857" t="s">
        <v>5457</v>
      </c>
      <c r="AW784" s="857" t="s">
        <v>5398</v>
      </c>
      <c r="AX784" s="1221">
        <v>5</v>
      </c>
      <c r="AY784" s="663">
        <f t="shared" si="30"/>
        <v>100</v>
      </c>
      <c r="AZ784" s="663"/>
      <c r="BA784" s="663"/>
      <c r="BB784" s="663"/>
      <c r="BC784" s="663"/>
      <c r="BD784" s="663"/>
      <c r="BE784" s="663"/>
      <c r="BF784" s="663"/>
      <c r="BG784" s="663"/>
    </row>
    <row r="785" spans="1:59" s="664" customFormat="1" ht="250.8" x14ac:dyDescent="0.25">
      <c r="A785" s="857">
        <v>1502</v>
      </c>
      <c r="B785" s="857" t="s">
        <v>5387</v>
      </c>
      <c r="C785" s="857" t="s">
        <v>5559</v>
      </c>
      <c r="D785" s="1217"/>
      <c r="E785" s="857" t="s">
        <v>5593</v>
      </c>
      <c r="F785" s="857">
        <v>51145</v>
      </c>
      <c r="G785" s="857" t="s">
        <v>5594</v>
      </c>
      <c r="H785" s="857">
        <v>2016</v>
      </c>
      <c r="I785" s="857" t="s">
        <v>5595</v>
      </c>
      <c r="J785" s="1218">
        <v>36563.33</v>
      </c>
      <c r="K785" s="857" t="s">
        <v>4795</v>
      </c>
      <c r="L785" s="857" t="s">
        <v>5596</v>
      </c>
      <c r="M785" s="857" t="s">
        <v>5597</v>
      </c>
      <c r="N785" s="857" t="s">
        <v>5598</v>
      </c>
      <c r="O785" s="857" t="s">
        <v>5599</v>
      </c>
      <c r="P785" s="857">
        <v>3001300</v>
      </c>
      <c r="Q785" s="1219">
        <v>2.41</v>
      </c>
      <c r="R785" s="1219">
        <v>1.43</v>
      </c>
      <c r="S785" s="1219">
        <v>0.36</v>
      </c>
      <c r="T785" s="1219">
        <v>0.62</v>
      </c>
      <c r="U785" s="1219">
        <v>2.41</v>
      </c>
      <c r="V785" s="857">
        <v>100</v>
      </c>
      <c r="W785" s="1219">
        <v>66.749003937737072</v>
      </c>
      <c r="X785" s="1222" t="s">
        <v>5600</v>
      </c>
      <c r="Y785" s="857">
        <v>1</v>
      </c>
      <c r="Z785" s="857">
        <v>4</v>
      </c>
      <c r="AA785" s="857">
        <v>4</v>
      </c>
      <c r="AB785" s="857">
        <v>44</v>
      </c>
      <c r="AC785" s="857"/>
      <c r="AD785" s="857">
        <v>0.62</v>
      </c>
      <c r="AE785" s="857">
        <v>5</v>
      </c>
      <c r="AF785" s="857">
        <v>100</v>
      </c>
      <c r="AG785" s="857" t="s">
        <v>5397</v>
      </c>
      <c r="AH785" s="857" t="s">
        <v>5398</v>
      </c>
      <c r="AI785" s="857">
        <v>70</v>
      </c>
      <c r="AJ785" s="857" t="s">
        <v>5399</v>
      </c>
      <c r="AK785" s="857" t="s">
        <v>5398</v>
      </c>
      <c r="AL785" s="857">
        <v>20</v>
      </c>
      <c r="AM785" s="857"/>
      <c r="AN785" s="857"/>
      <c r="AO785" s="857"/>
      <c r="AP785" s="857"/>
      <c r="AQ785" s="857"/>
      <c r="AR785" s="857"/>
      <c r="AS785" s="857" t="s">
        <v>5400</v>
      </c>
      <c r="AT785" s="857" t="s">
        <v>5398</v>
      </c>
      <c r="AU785" s="857">
        <v>5</v>
      </c>
      <c r="AV785" s="857" t="s">
        <v>5457</v>
      </c>
      <c r="AW785" s="857" t="s">
        <v>5398</v>
      </c>
      <c r="AX785" s="1221">
        <v>5</v>
      </c>
      <c r="AY785" s="663">
        <f t="shared" si="30"/>
        <v>100</v>
      </c>
      <c r="AZ785" s="663"/>
      <c r="BA785" s="663"/>
      <c r="BB785" s="663"/>
      <c r="BC785" s="663"/>
      <c r="BD785" s="663"/>
      <c r="BE785" s="663"/>
      <c r="BF785" s="663"/>
      <c r="BG785" s="663"/>
    </row>
    <row r="786" spans="1:59" s="664" customFormat="1" ht="211.2" x14ac:dyDescent="0.25">
      <c r="A786" s="857">
        <v>1502</v>
      </c>
      <c r="B786" s="857" t="s">
        <v>5387</v>
      </c>
      <c r="C786" s="857" t="s">
        <v>5526</v>
      </c>
      <c r="D786" s="1217"/>
      <c r="E786" s="857" t="s">
        <v>5601</v>
      </c>
      <c r="F786" s="857">
        <v>27655</v>
      </c>
      <c r="G786" s="857" t="s">
        <v>5602</v>
      </c>
      <c r="H786" s="857">
        <v>2017</v>
      </c>
      <c r="I786" s="857" t="s">
        <v>5603</v>
      </c>
      <c r="J786" s="1218">
        <v>33012.15</v>
      </c>
      <c r="K786" s="857" t="s">
        <v>4795</v>
      </c>
      <c r="L786" s="857" t="s">
        <v>5586</v>
      </c>
      <c r="M786" s="857" t="s">
        <v>5587</v>
      </c>
      <c r="N786" s="857" t="s">
        <v>5604</v>
      </c>
      <c r="O786" s="857" t="s">
        <v>5605</v>
      </c>
      <c r="P786" s="857" t="s">
        <v>5606</v>
      </c>
      <c r="Q786" s="1219">
        <v>33.160000000000004</v>
      </c>
      <c r="R786" s="1219">
        <v>3.89</v>
      </c>
      <c r="S786" s="1219">
        <v>0.97</v>
      </c>
      <c r="T786" s="1219">
        <v>28.3</v>
      </c>
      <c r="U786" s="1219">
        <v>33.160000000000004</v>
      </c>
      <c r="V786" s="857">
        <v>100</v>
      </c>
      <c r="W786" s="1219">
        <v>47.343508972006063</v>
      </c>
      <c r="X786" s="1222" t="s">
        <v>5607</v>
      </c>
      <c r="Y786" s="857">
        <v>3</v>
      </c>
      <c r="Z786" s="857">
        <v>12</v>
      </c>
      <c r="AA786" s="857">
        <v>3</v>
      </c>
      <c r="AB786" s="857">
        <v>16</v>
      </c>
      <c r="AC786" s="857"/>
      <c r="AD786" s="857">
        <v>28.3</v>
      </c>
      <c r="AE786" s="857">
        <v>5</v>
      </c>
      <c r="AF786" s="857">
        <v>100</v>
      </c>
      <c r="AG786" s="857" t="s">
        <v>5397</v>
      </c>
      <c r="AH786" s="857" t="s">
        <v>5398</v>
      </c>
      <c r="AI786" s="857">
        <v>65</v>
      </c>
      <c r="AJ786" s="857" t="s">
        <v>5399</v>
      </c>
      <c r="AK786" s="857" t="s">
        <v>5398</v>
      </c>
      <c r="AL786" s="857">
        <v>25</v>
      </c>
      <c r="AM786" s="857" t="s">
        <v>5495</v>
      </c>
      <c r="AN786" s="857" t="s">
        <v>5486</v>
      </c>
      <c r="AO786" s="857">
        <v>0</v>
      </c>
      <c r="AP786" s="857"/>
      <c r="AQ786" s="857"/>
      <c r="AR786" s="857"/>
      <c r="AS786" s="857" t="s">
        <v>5400</v>
      </c>
      <c r="AT786" s="857" t="s">
        <v>5398</v>
      </c>
      <c r="AU786" s="857">
        <v>5</v>
      </c>
      <c r="AV786" s="857" t="s">
        <v>5457</v>
      </c>
      <c r="AW786" s="857" t="s">
        <v>5398</v>
      </c>
      <c r="AX786" s="1221">
        <v>5</v>
      </c>
      <c r="AY786" s="663">
        <f t="shared" si="30"/>
        <v>100</v>
      </c>
      <c r="AZ786" s="663"/>
      <c r="BA786" s="663"/>
      <c r="BB786" s="663"/>
      <c r="BC786" s="663"/>
      <c r="BD786" s="663"/>
      <c r="BE786" s="663"/>
      <c r="BF786" s="663"/>
      <c r="BG786" s="663"/>
    </row>
    <row r="787" spans="1:59" s="664" customFormat="1" ht="184.8" x14ac:dyDescent="0.25">
      <c r="A787" s="857">
        <v>1502</v>
      </c>
      <c r="B787" s="857" t="s">
        <v>5387</v>
      </c>
      <c r="C787" s="857" t="s">
        <v>5401</v>
      </c>
      <c r="D787" s="1217"/>
      <c r="E787" s="857" t="s">
        <v>5608</v>
      </c>
      <c r="F787" s="857">
        <v>39821</v>
      </c>
      <c r="G787" s="857" t="s">
        <v>5609</v>
      </c>
      <c r="H787" s="857">
        <v>2017</v>
      </c>
      <c r="I787" s="857" t="s">
        <v>5610</v>
      </c>
      <c r="J787" s="1218">
        <v>19008.509999999998</v>
      </c>
      <c r="K787" s="857" t="s">
        <v>4795</v>
      </c>
      <c r="L787" s="857" t="s">
        <v>5586</v>
      </c>
      <c r="M787" s="857" t="s">
        <v>5587</v>
      </c>
      <c r="N787" s="857" t="s">
        <v>5611</v>
      </c>
      <c r="O787" s="857" t="s">
        <v>5612</v>
      </c>
      <c r="P787" s="857">
        <v>3020100</v>
      </c>
      <c r="Q787" s="1219">
        <v>49.44</v>
      </c>
      <c r="R787" s="1219">
        <v>2.2400000000000002</v>
      </c>
      <c r="S787" s="1219">
        <v>0.56000000000000005</v>
      </c>
      <c r="T787" s="1219">
        <v>46.64</v>
      </c>
      <c r="U787" s="1219">
        <v>49.44</v>
      </c>
      <c r="V787" s="857">
        <v>100</v>
      </c>
      <c r="W787" s="1219">
        <v>51.572269472988687</v>
      </c>
      <c r="X787" s="857" t="s">
        <v>5613</v>
      </c>
      <c r="Y787" s="857">
        <v>3</v>
      </c>
      <c r="Z787" s="857">
        <v>12</v>
      </c>
      <c r="AA787" s="857"/>
      <c r="AB787" s="857">
        <v>16</v>
      </c>
      <c r="AC787" s="857"/>
      <c r="AD787" s="857">
        <v>46.64</v>
      </c>
      <c r="AE787" s="857">
        <v>5</v>
      </c>
      <c r="AF787" s="857">
        <v>100</v>
      </c>
      <c r="AG787" s="857" t="s">
        <v>5397</v>
      </c>
      <c r="AH787" s="857" t="s">
        <v>5398</v>
      </c>
      <c r="AI787" s="857">
        <v>60</v>
      </c>
      <c r="AJ787" s="857" t="s">
        <v>5399</v>
      </c>
      <c r="AK787" s="857" t="s">
        <v>5398</v>
      </c>
      <c r="AL787" s="857">
        <v>25</v>
      </c>
      <c r="AM787" s="857" t="s">
        <v>5614</v>
      </c>
      <c r="AN787" s="857" t="s">
        <v>5398</v>
      </c>
      <c r="AO787" s="857">
        <v>5</v>
      </c>
      <c r="AP787" s="857"/>
      <c r="AQ787" s="857"/>
      <c r="AR787" s="857"/>
      <c r="AS787" s="857" t="s">
        <v>5400</v>
      </c>
      <c r="AT787" s="857" t="s">
        <v>5398</v>
      </c>
      <c r="AU787" s="857">
        <v>5</v>
      </c>
      <c r="AV787" s="857" t="s">
        <v>5457</v>
      </c>
      <c r="AW787" s="857" t="s">
        <v>5398</v>
      </c>
      <c r="AX787" s="1221">
        <v>5</v>
      </c>
      <c r="AY787" s="663">
        <f t="shared" si="30"/>
        <v>100</v>
      </c>
      <c r="AZ787" s="663"/>
      <c r="BA787" s="663"/>
      <c r="BB787" s="663"/>
      <c r="BC787" s="663"/>
      <c r="BD787" s="663"/>
      <c r="BE787" s="663"/>
      <c r="BF787" s="663"/>
      <c r="BG787" s="663"/>
    </row>
    <row r="788" spans="1:59" s="664" customFormat="1" ht="184.8" x14ac:dyDescent="0.25">
      <c r="A788" s="857">
        <v>1502</v>
      </c>
      <c r="B788" s="857" t="s">
        <v>5387</v>
      </c>
      <c r="C788" s="857" t="s">
        <v>5422</v>
      </c>
      <c r="D788" s="1217"/>
      <c r="E788" s="857" t="s">
        <v>5423</v>
      </c>
      <c r="F788" s="857">
        <v>20631</v>
      </c>
      <c r="G788" s="857" t="s">
        <v>5615</v>
      </c>
      <c r="H788" s="857">
        <v>2017</v>
      </c>
      <c r="I788" s="857" t="s">
        <v>5616</v>
      </c>
      <c r="J788" s="1218">
        <v>91997.64</v>
      </c>
      <c r="K788" s="1223" t="s">
        <v>4795</v>
      </c>
      <c r="L788" s="1223" t="s">
        <v>5586</v>
      </c>
      <c r="M788" s="1223" t="s">
        <v>5587</v>
      </c>
      <c r="N788" s="1223" t="s">
        <v>5617</v>
      </c>
      <c r="O788" s="1223" t="s">
        <v>5618</v>
      </c>
      <c r="P788" s="857">
        <v>3016900</v>
      </c>
      <c r="Q788" s="1219">
        <v>55.300000000000004</v>
      </c>
      <c r="R788" s="1219">
        <v>10.82</v>
      </c>
      <c r="S788" s="1219">
        <v>2.71</v>
      </c>
      <c r="T788" s="1219">
        <v>41.77</v>
      </c>
      <c r="U788" s="1219">
        <v>55.300000000000004</v>
      </c>
      <c r="V788" s="857">
        <v>100</v>
      </c>
      <c r="W788" s="1219">
        <v>54.878059915450009</v>
      </c>
      <c r="X788" s="857" t="s">
        <v>5619</v>
      </c>
      <c r="Y788" s="857">
        <v>3</v>
      </c>
      <c r="Z788" s="857">
        <v>10</v>
      </c>
      <c r="AA788" s="857">
        <v>3</v>
      </c>
      <c r="AB788" s="857">
        <v>16</v>
      </c>
      <c r="AC788" s="857"/>
      <c r="AD788" s="857">
        <v>41.77</v>
      </c>
      <c r="AE788" s="857">
        <v>5</v>
      </c>
      <c r="AF788" s="857">
        <v>100</v>
      </c>
      <c r="AG788" s="857" t="s">
        <v>5397</v>
      </c>
      <c r="AH788" s="857" t="s">
        <v>5398</v>
      </c>
      <c r="AI788" s="857">
        <v>55</v>
      </c>
      <c r="AJ788" s="857" t="s">
        <v>5399</v>
      </c>
      <c r="AK788" s="857" t="s">
        <v>5398</v>
      </c>
      <c r="AL788" s="857">
        <v>15</v>
      </c>
      <c r="AM788" s="857" t="s">
        <v>5614</v>
      </c>
      <c r="AN788" s="857" t="s">
        <v>5398</v>
      </c>
      <c r="AO788" s="857">
        <v>10</v>
      </c>
      <c r="AP788" s="857" t="s">
        <v>5620</v>
      </c>
      <c r="AQ788" s="857" t="s">
        <v>5398</v>
      </c>
      <c r="AR788" s="857">
        <v>10</v>
      </c>
      <c r="AS788" s="857" t="s">
        <v>5400</v>
      </c>
      <c r="AT788" s="857" t="s">
        <v>5398</v>
      </c>
      <c r="AU788" s="857">
        <v>5</v>
      </c>
      <c r="AV788" s="857" t="s">
        <v>5457</v>
      </c>
      <c r="AW788" s="857" t="s">
        <v>5398</v>
      </c>
      <c r="AX788" s="1221">
        <v>5</v>
      </c>
      <c r="AY788" s="663">
        <f t="shared" si="30"/>
        <v>100</v>
      </c>
      <c r="AZ788" s="663"/>
      <c r="BA788" s="663"/>
      <c r="BB788" s="663"/>
      <c r="BC788" s="663"/>
      <c r="BD788" s="663"/>
      <c r="BE788" s="663"/>
      <c r="BF788" s="663"/>
      <c r="BG788" s="663"/>
    </row>
    <row r="789" spans="1:59" s="664" customFormat="1" ht="224.4" x14ac:dyDescent="0.25">
      <c r="A789" s="857">
        <v>1502</v>
      </c>
      <c r="B789" s="857" t="s">
        <v>5387</v>
      </c>
      <c r="C789" s="857" t="s">
        <v>5388</v>
      </c>
      <c r="D789" s="1217"/>
      <c r="E789" s="857" t="s">
        <v>5412</v>
      </c>
      <c r="F789" s="857">
        <v>13411</v>
      </c>
      <c r="G789" s="857" t="s">
        <v>5621</v>
      </c>
      <c r="H789" s="857">
        <v>2017</v>
      </c>
      <c r="I789" s="857" t="s">
        <v>5622</v>
      </c>
      <c r="J789" s="1218">
        <v>53096.4</v>
      </c>
      <c r="K789" s="857" t="s">
        <v>4795</v>
      </c>
      <c r="L789" s="857" t="s">
        <v>5392</v>
      </c>
      <c r="M789" s="857" t="s">
        <v>5393</v>
      </c>
      <c r="N789" s="857" t="s">
        <v>5623</v>
      </c>
      <c r="O789" s="857" t="s">
        <v>5624</v>
      </c>
      <c r="P789" s="857">
        <v>3016500</v>
      </c>
      <c r="Q789" s="1219">
        <v>36.11</v>
      </c>
      <c r="R789" s="1219">
        <v>6.25</v>
      </c>
      <c r="S789" s="1219">
        <v>1.56</v>
      </c>
      <c r="T789" s="1219">
        <v>28.3</v>
      </c>
      <c r="U789" s="1219">
        <v>36.11</v>
      </c>
      <c r="V789" s="857">
        <v>100</v>
      </c>
      <c r="W789" s="1219">
        <v>53.225002071703543</v>
      </c>
      <c r="X789" s="857" t="s">
        <v>5625</v>
      </c>
      <c r="Y789" s="857">
        <v>6</v>
      </c>
      <c r="Z789" s="857">
        <v>4</v>
      </c>
      <c r="AA789" s="857">
        <v>3</v>
      </c>
      <c r="AB789" s="857">
        <v>16</v>
      </c>
      <c r="AC789" s="857"/>
      <c r="AD789" s="857">
        <v>28.3</v>
      </c>
      <c r="AE789" s="857">
        <v>5</v>
      </c>
      <c r="AF789" s="857">
        <v>100</v>
      </c>
      <c r="AG789" s="857" t="s">
        <v>5397</v>
      </c>
      <c r="AH789" s="857" t="s">
        <v>5398</v>
      </c>
      <c r="AI789" s="857">
        <v>75</v>
      </c>
      <c r="AJ789" s="857" t="s">
        <v>5399</v>
      </c>
      <c r="AK789" s="857" t="s">
        <v>5398</v>
      </c>
      <c r="AL789" s="857">
        <v>15</v>
      </c>
      <c r="AM789" s="857"/>
      <c r="AN789" s="857"/>
      <c r="AO789" s="857"/>
      <c r="AP789" s="857"/>
      <c r="AQ789" s="857"/>
      <c r="AR789" s="857"/>
      <c r="AS789" s="857" t="s">
        <v>5400</v>
      </c>
      <c r="AT789" s="857" t="s">
        <v>5398</v>
      </c>
      <c r="AU789" s="857">
        <v>5</v>
      </c>
      <c r="AV789" s="857" t="s">
        <v>5457</v>
      </c>
      <c r="AW789" s="857" t="s">
        <v>5398</v>
      </c>
      <c r="AX789" s="1221">
        <v>5</v>
      </c>
      <c r="AY789" s="663">
        <f t="shared" si="30"/>
        <v>100</v>
      </c>
      <c r="AZ789" s="663"/>
      <c r="BA789" s="663"/>
      <c r="BB789" s="663"/>
      <c r="BC789" s="663"/>
      <c r="BD789" s="663"/>
      <c r="BE789" s="663"/>
      <c r="BF789" s="663"/>
      <c r="BG789" s="663"/>
    </row>
    <row r="790" spans="1:59" s="664" customFormat="1" ht="132" x14ac:dyDescent="0.25">
      <c r="A790" s="857">
        <v>1502</v>
      </c>
      <c r="B790" s="857" t="s">
        <v>5387</v>
      </c>
      <c r="C790" s="857" t="s">
        <v>5559</v>
      </c>
      <c r="D790" s="1217"/>
      <c r="E790" s="857" t="s">
        <v>5626</v>
      </c>
      <c r="F790" s="857" t="s">
        <v>5627</v>
      </c>
      <c r="G790" s="857" t="s">
        <v>9467</v>
      </c>
      <c r="H790" s="857" t="s">
        <v>5628</v>
      </c>
      <c r="I790" s="857" t="s">
        <v>5629</v>
      </c>
      <c r="J790" s="1218" t="s">
        <v>5630</v>
      </c>
      <c r="K790" s="857" t="s">
        <v>4795</v>
      </c>
      <c r="L790" s="857" t="s">
        <v>5392</v>
      </c>
      <c r="M790" s="857" t="s">
        <v>5393</v>
      </c>
      <c r="N790" s="857" t="s">
        <v>5631</v>
      </c>
      <c r="O790" s="857" t="s">
        <v>5632</v>
      </c>
      <c r="P790" s="857" t="s">
        <v>5633</v>
      </c>
      <c r="Q790" s="1219">
        <v>43.150000000000006</v>
      </c>
      <c r="R790" s="1219">
        <v>13.68</v>
      </c>
      <c r="S790" s="1219">
        <v>3.42</v>
      </c>
      <c r="T790" s="1219">
        <v>26.05</v>
      </c>
      <c r="U790" s="1219">
        <v>43.150000000000006</v>
      </c>
      <c r="V790" s="857">
        <v>100</v>
      </c>
      <c r="W790" s="1219">
        <v>72.968209848869748</v>
      </c>
      <c r="X790" s="857" t="s">
        <v>5634</v>
      </c>
      <c r="Y790" s="857">
        <v>3</v>
      </c>
      <c r="Z790" s="857">
        <v>10</v>
      </c>
      <c r="AA790" s="857">
        <v>4</v>
      </c>
      <c r="AB790" s="857">
        <v>16</v>
      </c>
      <c r="AC790" s="857"/>
      <c r="AD790" s="857">
        <v>26.05</v>
      </c>
      <c r="AE790" s="857">
        <v>5</v>
      </c>
      <c r="AF790" s="857">
        <v>100</v>
      </c>
      <c r="AG790" s="857" t="s">
        <v>5397</v>
      </c>
      <c r="AH790" s="857" t="s">
        <v>5398</v>
      </c>
      <c r="AI790" s="857">
        <v>65</v>
      </c>
      <c r="AJ790" s="857" t="s">
        <v>5399</v>
      </c>
      <c r="AK790" s="857" t="s">
        <v>5398</v>
      </c>
      <c r="AL790" s="857">
        <v>25</v>
      </c>
      <c r="AM790" s="857" t="s">
        <v>5635</v>
      </c>
      <c r="AN790" s="857" t="s">
        <v>5636</v>
      </c>
      <c r="AO790" s="857">
        <v>0</v>
      </c>
      <c r="AP790" s="857"/>
      <c r="AQ790" s="857"/>
      <c r="AR790" s="857"/>
      <c r="AS790" s="857" t="s">
        <v>5400</v>
      </c>
      <c r="AT790" s="857" t="s">
        <v>5398</v>
      </c>
      <c r="AU790" s="857">
        <v>5</v>
      </c>
      <c r="AV790" s="857" t="s">
        <v>5457</v>
      </c>
      <c r="AW790" s="857" t="s">
        <v>5398</v>
      </c>
      <c r="AX790" s="1221">
        <v>5</v>
      </c>
      <c r="AY790" s="663">
        <f t="shared" si="30"/>
        <v>100</v>
      </c>
      <c r="AZ790" s="663"/>
      <c r="BA790" s="663"/>
      <c r="BB790" s="663"/>
      <c r="BC790" s="663"/>
      <c r="BD790" s="663"/>
      <c r="BE790" s="663"/>
      <c r="BF790" s="663"/>
      <c r="BG790" s="663"/>
    </row>
    <row r="791" spans="1:59" s="664" customFormat="1" ht="132" x14ac:dyDescent="0.25">
      <c r="A791" s="857">
        <v>1502</v>
      </c>
      <c r="B791" s="857" t="s">
        <v>5387</v>
      </c>
      <c r="C791" s="857" t="s">
        <v>5388</v>
      </c>
      <c r="D791" s="1217"/>
      <c r="E791" s="857" t="s">
        <v>5539</v>
      </c>
      <c r="F791" s="857">
        <v>14926</v>
      </c>
      <c r="G791" s="857" t="s">
        <v>5637</v>
      </c>
      <c r="H791" s="857">
        <v>2017</v>
      </c>
      <c r="I791" s="857" t="s">
        <v>5638</v>
      </c>
      <c r="J791" s="1218">
        <v>21614.75</v>
      </c>
      <c r="K791" s="857" t="s">
        <v>4795</v>
      </c>
      <c r="L791" s="857" t="s">
        <v>5392</v>
      </c>
      <c r="M791" s="857" t="s">
        <v>5393</v>
      </c>
      <c r="N791" s="857" t="s">
        <v>5639</v>
      </c>
      <c r="O791" s="857" t="s">
        <v>5640</v>
      </c>
      <c r="P791" s="857">
        <v>3010300</v>
      </c>
      <c r="Q791" s="1219">
        <v>34.49</v>
      </c>
      <c r="R791" s="1219">
        <v>2.54</v>
      </c>
      <c r="S791" s="1219">
        <v>0.64</v>
      </c>
      <c r="T791" s="1219">
        <v>31.31</v>
      </c>
      <c r="U791" s="1219">
        <v>34.49</v>
      </c>
      <c r="V791" s="857">
        <v>100</v>
      </c>
      <c r="W791" s="1219">
        <v>58.334008026926057</v>
      </c>
      <c r="X791" s="857" t="s">
        <v>5641</v>
      </c>
      <c r="Y791" s="857">
        <v>3</v>
      </c>
      <c r="Z791" s="857">
        <v>12</v>
      </c>
      <c r="AA791" s="857">
        <v>3</v>
      </c>
      <c r="AB791" s="857">
        <v>16</v>
      </c>
      <c r="AC791" s="857"/>
      <c r="AD791" s="857">
        <v>31.31</v>
      </c>
      <c r="AE791" s="857">
        <v>5</v>
      </c>
      <c r="AF791" s="857">
        <v>100</v>
      </c>
      <c r="AG791" s="857" t="s">
        <v>5397</v>
      </c>
      <c r="AH791" s="857" t="s">
        <v>5398</v>
      </c>
      <c r="AI791" s="857">
        <v>75</v>
      </c>
      <c r="AJ791" s="857" t="s">
        <v>5399</v>
      </c>
      <c r="AK791" s="857" t="s">
        <v>5398</v>
      </c>
      <c r="AL791" s="857">
        <v>15</v>
      </c>
      <c r="AM791" s="857"/>
      <c r="AN791" s="857"/>
      <c r="AO791" s="857"/>
      <c r="AP791" s="857"/>
      <c r="AQ791" s="857"/>
      <c r="AR791" s="857"/>
      <c r="AS791" s="857" t="s">
        <v>5400</v>
      </c>
      <c r="AT791" s="857" t="s">
        <v>5398</v>
      </c>
      <c r="AU791" s="857">
        <v>5</v>
      </c>
      <c r="AV791" s="857" t="s">
        <v>5457</v>
      </c>
      <c r="AW791" s="857" t="s">
        <v>5398</v>
      </c>
      <c r="AX791" s="1221">
        <v>5</v>
      </c>
      <c r="AY791" s="663">
        <f t="shared" si="30"/>
        <v>100</v>
      </c>
      <c r="AZ791" s="663"/>
      <c r="BA791" s="663"/>
      <c r="BB791" s="663"/>
      <c r="BC791" s="663"/>
      <c r="BD791" s="663"/>
      <c r="BE791" s="663"/>
      <c r="BF791" s="663"/>
      <c r="BG791" s="663"/>
    </row>
    <row r="792" spans="1:59" s="664" customFormat="1" ht="132" x14ac:dyDescent="0.25">
      <c r="A792" s="857">
        <v>1502</v>
      </c>
      <c r="B792" s="857" t="s">
        <v>5387</v>
      </c>
      <c r="C792" s="857" t="s">
        <v>5448</v>
      </c>
      <c r="D792" s="1217"/>
      <c r="E792" s="857" t="s">
        <v>5642</v>
      </c>
      <c r="F792" s="857">
        <v>31345</v>
      </c>
      <c r="G792" s="857" t="s">
        <v>5643</v>
      </c>
      <c r="H792" s="857" t="s">
        <v>5644</v>
      </c>
      <c r="I792" s="857" t="s">
        <v>5645</v>
      </c>
      <c r="J792" s="1218" t="s">
        <v>5646</v>
      </c>
      <c r="K792" s="857" t="s">
        <v>4795</v>
      </c>
      <c r="L792" s="857" t="s">
        <v>5392</v>
      </c>
      <c r="M792" s="857" t="s">
        <v>5393</v>
      </c>
      <c r="N792" s="857" t="s">
        <v>5647</v>
      </c>
      <c r="O792" s="857" t="s">
        <v>5648</v>
      </c>
      <c r="P792" s="857" t="s">
        <v>5649</v>
      </c>
      <c r="Q792" s="1219">
        <v>32.11</v>
      </c>
      <c r="R792" s="1219">
        <v>5.05</v>
      </c>
      <c r="S792" s="1219">
        <v>1.26</v>
      </c>
      <c r="T792" s="1219">
        <v>25.8</v>
      </c>
      <c r="U792" s="1219">
        <v>32.11</v>
      </c>
      <c r="V792" s="857">
        <v>100</v>
      </c>
      <c r="W792" s="1219">
        <v>83.399477025419202</v>
      </c>
      <c r="X792" s="857" t="s">
        <v>5650</v>
      </c>
      <c r="Y792" s="857">
        <v>3</v>
      </c>
      <c r="Z792" s="857">
        <v>10</v>
      </c>
      <c r="AA792" s="857">
        <v>6</v>
      </c>
      <c r="AB792" s="857">
        <v>44</v>
      </c>
      <c r="AC792" s="857"/>
      <c r="AD792" s="857">
        <v>25.08</v>
      </c>
      <c r="AE792" s="857">
        <v>5</v>
      </c>
      <c r="AF792" s="857">
        <v>100</v>
      </c>
      <c r="AG792" s="857" t="s">
        <v>5397</v>
      </c>
      <c r="AH792" s="857" t="s">
        <v>5398</v>
      </c>
      <c r="AI792" s="857">
        <v>60</v>
      </c>
      <c r="AJ792" s="857" t="s">
        <v>5399</v>
      </c>
      <c r="AK792" s="857" t="s">
        <v>5398</v>
      </c>
      <c r="AL792" s="857">
        <v>20</v>
      </c>
      <c r="AM792" s="1222" t="s">
        <v>5651</v>
      </c>
      <c r="AN792" s="857" t="s">
        <v>5398</v>
      </c>
      <c r="AO792" s="857">
        <v>10</v>
      </c>
      <c r="AP792" s="857"/>
      <c r="AQ792" s="857"/>
      <c r="AR792" s="857"/>
      <c r="AS792" s="857" t="s">
        <v>5400</v>
      </c>
      <c r="AT792" s="857" t="s">
        <v>5398</v>
      </c>
      <c r="AU792" s="857">
        <v>5</v>
      </c>
      <c r="AV792" s="857" t="s">
        <v>5457</v>
      </c>
      <c r="AW792" s="857" t="s">
        <v>5398</v>
      </c>
      <c r="AX792" s="1221">
        <v>5</v>
      </c>
      <c r="AY792" s="663">
        <f t="shared" si="30"/>
        <v>100</v>
      </c>
      <c r="AZ792" s="663"/>
      <c r="BA792" s="663"/>
      <c r="BB792" s="663"/>
      <c r="BC792" s="663"/>
      <c r="BD792" s="663"/>
      <c r="BE792" s="663"/>
      <c r="BF792" s="663"/>
      <c r="BG792" s="663"/>
    </row>
    <row r="793" spans="1:59" s="664" customFormat="1" ht="409.6" x14ac:dyDescent="0.3">
      <c r="A793" s="857">
        <v>1502</v>
      </c>
      <c r="B793" s="857" t="s">
        <v>5387</v>
      </c>
      <c r="C793" s="857" t="s">
        <v>5526</v>
      </c>
      <c r="D793" s="1217"/>
      <c r="E793" s="857" t="s">
        <v>5652</v>
      </c>
      <c r="F793" s="857">
        <v>18452</v>
      </c>
      <c r="G793" s="1411" t="s">
        <v>5653</v>
      </c>
      <c r="H793" s="857">
        <v>2019</v>
      </c>
      <c r="I793" s="857" t="s">
        <v>5654</v>
      </c>
      <c r="J793" s="857">
        <v>37479.839999999997</v>
      </c>
      <c r="K793" s="857" t="s">
        <v>4795</v>
      </c>
      <c r="L793" s="857" t="s">
        <v>5586</v>
      </c>
      <c r="M793" s="857" t="s">
        <v>5587</v>
      </c>
      <c r="N793" s="857" t="s">
        <v>5655</v>
      </c>
      <c r="O793" s="857" t="s">
        <v>5656</v>
      </c>
      <c r="P793" s="857">
        <v>3116000</v>
      </c>
      <c r="Q793" s="1219">
        <v>22.009999999999998</v>
      </c>
      <c r="R793" s="1219">
        <v>4.41</v>
      </c>
      <c r="S793" s="1219">
        <v>1.1000000000000001</v>
      </c>
      <c r="T793" s="1219">
        <v>16.5</v>
      </c>
      <c r="U793" s="1219">
        <v>22.009999999999998</v>
      </c>
      <c r="V793" s="857">
        <v>100</v>
      </c>
      <c r="W793" s="1219">
        <v>16.533955321047262</v>
      </c>
      <c r="X793" s="857" t="s">
        <v>5657</v>
      </c>
      <c r="Y793" s="857">
        <v>1</v>
      </c>
      <c r="Z793" s="857">
        <v>4</v>
      </c>
      <c r="AA793" s="857">
        <v>2</v>
      </c>
      <c r="AB793" s="857">
        <v>44</v>
      </c>
      <c r="AC793" s="857"/>
      <c r="AD793" s="857">
        <v>16.5</v>
      </c>
      <c r="AE793" s="857">
        <v>5</v>
      </c>
      <c r="AF793" s="857">
        <v>100</v>
      </c>
      <c r="AG793" s="857" t="s">
        <v>5397</v>
      </c>
      <c r="AH793" s="857" t="s">
        <v>5398</v>
      </c>
      <c r="AI793" s="857">
        <v>25</v>
      </c>
      <c r="AJ793" s="857" t="s">
        <v>5399</v>
      </c>
      <c r="AK793" s="857" t="s">
        <v>5398</v>
      </c>
      <c r="AL793" s="857">
        <v>10</v>
      </c>
      <c r="AM793" s="857" t="s">
        <v>5536</v>
      </c>
      <c r="AN793" s="857" t="s">
        <v>5398</v>
      </c>
      <c r="AO793" s="857">
        <v>20</v>
      </c>
      <c r="AP793" s="857" t="s">
        <v>5658</v>
      </c>
      <c r="AQ793" s="857" t="s">
        <v>5398</v>
      </c>
      <c r="AR793" s="1224">
        <v>40</v>
      </c>
      <c r="AS793" s="857"/>
      <c r="AT793" s="857"/>
      <c r="AU793" s="857"/>
      <c r="AV793" s="857" t="s">
        <v>5400</v>
      </c>
      <c r="AW793" s="857" t="s">
        <v>5398</v>
      </c>
      <c r="AX793" s="1221">
        <v>5</v>
      </c>
      <c r="AY793" s="663">
        <f t="shared" si="30"/>
        <v>100</v>
      </c>
      <c r="AZ793" s="663"/>
      <c r="BA793" s="663"/>
      <c r="BB793" s="663"/>
      <c r="BC793" s="663"/>
      <c r="BD793" s="663"/>
      <c r="BE793" s="663"/>
      <c r="BF793" s="663"/>
      <c r="BG793" s="663"/>
    </row>
    <row r="794" spans="1:59" s="664" customFormat="1" ht="396" x14ac:dyDescent="0.25">
      <c r="A794" s="857">
        <v>1502</v>
      </c>
      <c r="B794" s="857" t="s">
        <v>5387</v>
      </c>
      <c r="C794" s="857" t="s">
        <v>5401</v>
      </c>
      <c r="D794" s="1217"/>
      <c r="E794" s="857" t="s">
        <v>5659</v>
      </c>
      <c r="F794" s="857">
        <v>35376</v>
      </c>
      <c r="G794" s="857" t="s">
        <v>5660</v>
      </c>
      <c r="H794" s="857">
        <v>2019</v>
      </c>
      <c r="I794" s="857" t="s">
        <v>5585</v>
      </c>
      <c r="J794" s="857">
        <v>29535</v>
      </c>
      <c r="K794" s="857" t="s">
        <v>4795</v>
      </c>
      <c r="L794" s="857" t="s">
        <v>5586</v>
      </c>
      <c r="M794" s="857" t="s">
        <v>5587</v>
      </c>
      <c r="N794" s="857" t="s">
        <v>5588</v>
      </c>
      <c r="O794" s="857" t="s">
        <v>5589</v>
      </c>
      <c r="P794" s="857" t="s">
        <v>5661</v>
      </c>
      <c r="Q794" s="1219">
        <v>32.64</v>
      </c>
      <c r="R794" s="1219">
        <v>3.47</v>
      </c>
      <c r="S794" s="1219">
        <v>0.87</v>
      </c>
      <c r="T794" s="1219">
        <v>28.3</v>
      </c>
      <c r="U794" s="1219">
        <v>32.64</v>
      </c>
      <c r="V794" s="857">
        <v>100</v>
      </c>
      <c r="W794" s="1219">
        <v>11.141764008803111</v>
      </c>
      <c r="X794" s="857" t="s">
        <v>5657</v>
      </c>
      <c r="Y794" s="857">
        <v>3</v>
      </c>
      <c r="Z794" s="857">
        <v>10</v>
      </c>
      <c r="AA794" s="857">
        <v>2</v>
      </c>
      <c r="AB794" s="857">
        <v>16</v>
      </c>
      <c r="AC794" s="857"/>
      <c r="AD794" s="857">
        <v>28.3</v>
      </c>
      <c r="AE794" s="857">
        <v>5</v>
      </c>
      <c r="AF794" s="857">
        <v>100</v>
      </c>
      <c r="AG794" s="857" t="s">
        <v>5397</v>
      </c>
      <c r="AH794" s="857" t="s">
        <v>5398</v>
      </c>
      <c r="AI794" s="857">
        <v>75</v>
      </c>
      <c r="AJ794" s="857" t="s">
        <v>5399</v>
      </c>
      <c r="AK794" s="857" t="s">
        <v>5398</v>
      </c>
      <c r="AL794" s="857">
        <v>15</v>
      </c>
      <c r="AM794" s="857"/>
      <c r="AN794" s="857"/>
      <c r="AO794" s="857"/>
      <c r="AP794" s="857"/>
      <c r="AQ794" s="857"/>
      <c r="AR794" s="857"/>
      <c r="AS794" s="857" t="s">
        <v>5400</v>
      </c>
      <c r="AT794" s="857" t="s">
        <v>5398</v>
      </c>
      <c r="AU794" s="857">
        <v>5</v>
      </c>
      <c r="AV794" s="857" t="s">
        <v>5457</v>
      </c>
      <c r="AW794" s="857" t="s">
        <v>5398</v>
      </c>
      <c r="AX794" s="1221">
        <v>5</v>
      </c>
      <c r="AY794" s="663">
        <f t="shared" si="30"/>
        <v>100</v>
      </c>
      <c r="AZ794" s="663"/>
      <c r="BA794" s="663"/>
      <c r="BB794" s="663"/>
      <c r="BC794" s="663"/>
      <c r="BD794" s="663"/>
      <c r="BE794" s="663"/>
      <c r="BF794" s="663"/>
      <c r="BG794" s="663"/>
    </row>
    <row r="795" spans="1:59" s="664" customFormat="1" ht="211.2" x14ac:dyDescent="0.25">
      <c r="A795" s="857">
        <v>1502</v>
      </c>
      <c r="B795" s="857" t="s">
        <v>5387</v>
      </c>
      <c r="C795" s="857" t="s">
        <v>5526</v>
      </c>
      <c r="D795" s="1217"/>
      <c r="E795" s="857" t="s">
        <v>5601</v>
      </c>
      <c r="F795" s="857">
        <v>27655</v>
      </c>
      <c r="G795" s="857" t="s">
        <v>5662</v>
      </c>
      <c r="H795" s="857">
        <v>2017</v>
      </c>
      <c r="I795" s="857" t="s">
        <v>5663</v>
      </c>
      <c r="J795" s="1218">
        <v>45383.02</v>
      </c>
      <c r="K795" s="857" t="s">
        <v>4795</v>
      </c>
      <c r="L795" s="857" t="s">
        <v>5586</v>
      </c>
      <c r="M795" s="857" t="s">
        <v>5587</v>
      </c>
      <c r="N795" s="857" t="s">
        <v>5604</v>
      </c>
      <c r="O795" s="857" t="s">
        <v>5605</v>
      </c>
      <c r="P795" s="857">
        <v>3020900</v>
      </c>
      <c r="Q795" s="1219">
        <v>34.980000000000004</v>
      </c>
      <c r="R795" s="1219">
        <v>5.34</v>
      </c>
      <c r="S795" s="1219">
        <v>1.34</v>
      </c>
      <c r="T795" s="1219">
        <v>28.3</v>
      </c>
      <c r="U795" s="1219">
        <v>34.980000000000004</v>
      </c>
      <c r="V795" s="857">
        <v>100</v>
      </c>
      <c r="W795" s="1219">
        <v>47.343508972006063</v>
      </c>
      <c r="X795" s="1222" t="s">
        <v>5607</v>
      </c>
      <c r="Y795" s="857">
        <v>3</v>
      </c>
      <c r="Z795" s="857">
        <v>12</v>
      </c>
      <c r="AA795" s="857">
        <v>3</v>
      </c>
      <c r="AB795" s="857">
        <v>16</v>
      </c>
      <c r="AC795" s="857"/>
      <c r="AD795" s="857">
        <v>28.3</v>
      </c>
      <c r="AE795" s="857">
        <v>5</v>
      </c>
      <c r="AF795" s="857">
        <v>100</v>
      </c>
      <c r="AG795" s="857" t="s">
        <v>5397</v>
      </c>
      <c r="AH795" s="857" t="s">
        <v>5398</v>
      </c>
      <c r="AI795" s="857">
        <v>75</v>
      </c>
      <c r="AJ795" s="857" t="s">
        <v>5399</v>
      </c>
      <c r="AK795" s="857" t="s">
        <v>5398</v>
      </c>
      <c r="AL795" s="857">
        <v>5</v>
      </c>
      <c r="AM795" s="857" t="s">
        <v>5568</v>
      </c>
      <c r="AN795" s="857" t="s">
        <v>5398</v>
      </c>
      <c r="AO795" s="857">
        <v>10</v>
      </c>
      <c r="AP795" s="857"/>
      <c r="AQ795" s="857"/>
      <c r="AR795" s="857"/>
      <c r="AS795" s="857" t="s">
        <v>5400</v>
      </c>
      <c r="AT795" s="857" t="s">
        <v>5398</v>
      </c>
      <c r="AU795" s="857">
        <v>5</v>
      </c>
      <c r="AV795" s="857" t="s">
        <v>5457</v>
      </c>
      <c r="AW795" s="857" t="s">
        <v>5398</v>
      </c>
      <c r="AX795" s="1221">
        <v>5</v>
      </c>
      <c r="AY795" s="663">
        <f t="shared" si="30"/>
        <v>100</v>
      </c>
      <c r="AZ795" s="663"/>
      <c r="BA795" s="663"/>
      <c r="BB795" s="663"/>
      <c r="BC795" s="663"/>
      <c r="BD795" s="663"/>
      <c r="BE795" s="663"/>
      <c r="BF795" s="663"/>
      <c r="BG795" s="663"/>
    </row>
    <row r="796" spans="1:59" s="664" customFormat="1" ht="184.8" x14ac:dyDescent="0.25">
      <c r="A796" s="857">
        <v>1502</v>
      </c>
      <c r="B796" s="857" t="s">
        <v>5387</v>
      </c>
      <c r="C796" s="857" t="s">
        <v>5526</v>
      </c>
      <c r="D796" s="1217"/>
      <c r="E796" s="857" t="s">
        <v>5664</v>
      </c>
      <c r="F796" s="857">
        <v>5930</v>
      </c>
      <c r="G796" s="857" t="s">
        <v>5665</v>
      </c>
      <c r="H796" s="857">
        <v>2019</v>
      </c>
      <c r="I796" s="857" t="s">
        <v>5666</v>
      </c>
      <c r="J796" s="1218">
        <v>244142.1</v>
      </c>
      <c r="K796" s="857" t="s">
        <v>779</v>
      </c>
      <c r="L796" s="857" t="s">
        <v>5586</v>
      </c>
      <c r="M796" s="857" t="s">
        <v>5587</v>
      </c>
      <c r="N796" s="857" t="s">
        <v>5667</v>
      </c>
      <c r="O796" s="857" t="s">
        <v>5668</v>
      </c>
      <c r="P796" s="857" t="s">
        <v>5669</v>
      </c>
      <c r="Q796" s="1219">
        <v>60.269999999999996</v>
      </c>
      <c r="R796" s="1219">
        <v>17.32</v>
      </c>
      <c r="S796" s="1219">
        <v>4.33</v>
      </c>
      <c r="T796" s="1219">
        <v>38.619999999999997</v>
      </c>
      <c r="U796" s="1219">
        <v>60.269999999999996</v>
      </c>
      <c r="V796" s="857">
        <v>0</v>
      </c>
      <c r="W796" s="1219">
        <v>0</v>
      </c>
      <c r="X796" s="1222" t="s">
        <v>5670</v>
      </c>
      <c r="Y796" s="857">
        <v>3</v>
      </c>
      <c r="Z796" s="857">
        <v>2</v>
      </c>
      <c r="AA796" s="857">
        <v>3</v>
      </c>
      <c r="AB796" s="857">
        <v>4</v>
      </c>
      <c r="AC796" s="857">
        <v>204</v>
      </c>
      <c r="AD796" s="857">
        <v>38.619999999999997</v>
      </c>
      <c r="AE796" s="857">
        <v>5</v>
      </c>
      <c r="AF796" s="857">
        <v>100</v>
      </c>
      <c r="AG796" s="857" t="s">
        <v>5397</v>
      </c>
      <c r="AH796" s="857" t="s">
        <v>5398</v>
      </c>
      <c r="AI796" s="857">
        <v>10</v>
      </c>
      <c r="AJ796" s="857" t="s">
        <v>5399</v>
      </c>
      <c r="AK796" s="857" t="s">
        <v>5398</v>
      </c>
      <c r="AL796" s="857">
        <v>5</v>
      </c>
      <c r="AM796" s="857" t="s">
        <v>5671</v>
      </c>
      <c r="AN796" s="857" t="s">
        <v>5672</v>
      </c>
      <c r="AO796" s="857" t="s">
        <v>5673</v>
      </c>
      <c r="AP796" s="857" t="s">
        <v>5674</v>
      </c>
      <c r="AQ796" s="857" t="s">
        <v>5398</v>
      </c>
      <c r="AR796" s="857" t="s">
        <v>5675</v>
      </c>
      <c r="AS796" s="857" t="s">
        <v>5400</v>
      </c>
      <c r="AT796" s="857" t="s">
        <v>5398</v>
      </c>
      <c r="AU796" s="857">
        <v>5</v>
      </c>
      <c r="AV796" s="857" t="s">
        <v>5457</v>
      </c>
      <c r="AW796" s="857" t="s">
        <v>5398</v>
      </c>
      <c r="AX796" s="1221">
        <v>5</v>
      </c>
      <c r="AY796" s="663">
        <f>10+5+20+10+15+10+20+5+5</f>
        <v>100</v>
      </c>
      <c r="AZ796" s="663"/>
      <c r="BA796" s="663"/>
      <c r="BB796" s="663"/>
      <c r="BC796" s="663"/>
      <c r="BD796" s="663"/>
      <c r="BE796" s="663"/>
      <c r="BF796" s="663"/>
      <c r="BG796" s="663"/>
    </row>
    <row r="797" spans="1:59" s="664" customFormat="1" ht="185.4" x14ac:dyDescent="0.3">
      <c r="A797" s="857">
        <v>1502</v>
      </c>
      <c r="B797" s="857" t="s">
        <v>5387</v>
      </c>
      <c r="C797" s="857" t="s">
        <v>5526</v>
      </c>
      <c r="D797" s="1217"/>
      <c r="E797" s="857" t="s">
        <v>5652</v>
      </c>
      <c r="F797" s="857">
        <v>18452</v>
      </c>
      <c r="G797" s="1411" t="s">
        <v>5676</v>
      </c>
      <c r="H797" s="857">
        <v>2020</v>
      </c>
      <c r="I797" s="857" t="s">
        <v>5677</v>
      </c>
      <c r="J797" s="1218">
        <v>65288.31</v>
      </c>
      <c r="K797" s="857" t="s">
        <v>4795</v>
      </c>
      <c r="L797" s="857" t="s">
        <v>5586</v>
      </c>
      <c r="M797" s="857" t="s">
        <v>5587</v>
      </c>
      <c r="N797" s="857" t="s">
        <v>5678</v>
      </c>
      <c r="O797" s="1225" t="s">
        <v>5679</v>
      </c>
      <c r="P797" s="857">
        <v>3175700</v>
      </c>
      <c r="Q797" s="1219">
        <v>26.1</v>
      </c>
      <c r="R797" s="1219">
        <v>7.68</v>
      </c>
      <c r="S797" s="1219">
        <v>1.92</v>
      </c>
      <c r="T797" s="1219">
        <v>16.5</v>
      </c>
      <c r="U797" s="1219">
        <v>26.1</v>
      </c>
      <c r="V797" s="857">
        <v>0</v>
      </c>
      <c r="W797" s="1219">
        <v>0</v>
      </c>
      <c r="X797" s="857" t="s">
        <v>5657</v>
      </c>
      <c r="Y797" s="857"/>
      <c r="Z797" s="857"/>
      <c r="AA797" s="857"/>
      <c r="AB797" s="857">
        <v>44</v>
      </c>
      <c r="AC797" s="857"/>
      <c r="AD797" s="857">
        <v>16.5</v>
      </c>
      <c r="AE797" s="857">
        <v>5</v>
      </c>
      <c r="AF797" s="857">
        <v>100</v>
      </c>
      <c r="AG797" s="857" t="s">
        <v>5397</v>
      </c>
      <c r="AH797" s="857" t="s">
        <v>5398</v>
      </c>
      <c r="AI797" s="857">
        <v>5</v>
      </c>
      <c r="AJ797" s="857" t="s">
        <v>5399</v>
      </c>
      <c r="AK797" s="857" t="s">
        <v>5398</v>
      </c>
      <c r="AL797" s="857">
        <v>5</v>
      </c>
      <c r="AM797" s="857" t="s">
        <v>5680</v>
      </c>
      <c r="AN797" s="857" t="s">
        <v>5486</v>
      </c>
      <c r="AO797" s="857">
        <v>15</v>
      </c>
      <c r="AP797" s="857" t="s">
        <v>5681</v>
      </c>
      <c r="AQ797" s="857" t="s">
        <v>5398</v>
      </c>
      <c r="AR797" s="857" t="s">
        <v>5682</v>
      </c>
      <c r="AS797" s="857" t="s">
        <v>5568</v>
      </c>
      <c r="AT797" s="857" t="s">
        <v>5398</v>
      </c>
      <c r="AU797" s="857">
        <v>20</v>
      </c>
      <c r="AV797" s="857" t="s">
        <v>5457</v>
      </c>
      <c r="AW797" s="857" t="s">
        <v>5398</v>
      </c>
      <c r="AX797" s="1221">
        <v>5</v>
      </c>
      <c r="AY797" s="663">
        <f>5+5+15+20+20+10+20+5</f>
        <v>100</v>
      </c>
      <c r="AZ797" s="663"/>
      <c r="BA797" s="663"/>
      <c r="BB797" s="663"/>
      <c r="BC797" s="663"/>
      <c r="BD797" s="663"/>
      <c r="BE797" s="663"/>
      <c r="BF797" s="663"/>
      <c r="BG797" s="663"/>
    </row>
    <row r="798" spans="1:59" s="664" customFormat="1" ht="185.4" x14ac:dyDescent="0.3">
      <c r="A798" s="857">
        <v>1502</v>
      </c>
      <c r="B798" s="857" t="s">
        <v>5387</v>
      </c>
      <c r="C798" s="857" t="s">
        <v>5401</v>
      </c>
      <c r="D798" s="1217"/>
      <c r="E798" s="857" t="s">
        <v>5659</v>
      </c>
      <c r="F798" s="857">
        <v>35376</v>
      </c>
      <c r="G798" s="1411" t="s">
        <v>5683</v>
      </c>
      <c r="H798" s="857">
        <v>2020</v>
      </c>
      <c r="I798" s="857" t="s">
        <v>5684</v>
      </c>
      <c r="J798" s="1218">
        <v>69100.009999999995</v>
      </c>
      <c r="K798" s="857" t="s">
        <v>4795</v>
      </c>
      <c r="L798" s="857" t="s">
        <v>5586</v>
      </c>
      <c r="M798" s="857" t="s">
        <v>5587</v>
      </c>
      <c r="N798" s="857" t="s">
        <v>5678</v>
      </c>
      <c r="O798" s="1225" t="s">
        <v>5679</v>
      </c>
      <c r="P798" s="857">
        <v>3178000</v>
      </c>
      <c r="Q798" s="1219">
        <v>38.46</v>
      </c>
      <c r="R798" s="1219">
        <v>8.1300000000000008</v>
      </c>
      <c r="S798" s="1219">
        <v>2.0299999999999998</v>
      </c>
      <c r="T798" s="1219">
        <v>28.3</v>
      </c>
      <c r="U798" s="1219">
        <v>38.46</v>
      </c>
      <c r="V798" s="857">
        <v>0</v>
      </c>
      <c r="W798" s="1219">
        <v>0</v>
      </c>
      <c r="X798" s="857" t="s">
        <v>5657</v>
      </c>
      <c r="Y798" s="857"/>
      <c r="Z798" s="857"/>
      <c r="AA798" s="857"/>
      <c r="AB798" s="857">
        <v>16</v>
      </c>
      <c r="AC798" s="857"/>
      <c r="AD798" s="857">
        <v>28.3</v>
      </c>
      <c r="AE798" s="857">
        <v>5</v>
      </c>
      <c r="AF798" s="857">
        <v>100</v>
      </c>
      <c r="AG798" s="857" t="s">
        <v>5397</v>
      </c>
      <c r="AH798" s="857" t="s">
        <v>5398</v>
      </c>
      <c r="AI798" s="857">
        <v>70</v>
      </c>
      <c r="AJ798" s="857" t="s">
        <v>5399</v>
      </c>
      <c r="AK798" s="857" t="s">
        <v>5398</v>
      </c>
      <c r="AL798" s="857">
        <v>20</v>
      </c>
      <c r="AM798" s="857"/>
      <c r="AN798" s="857"/>
      <c r="AO798" s="857"/>
      <c r="AP798" s="857"/>
      <c r="AQ798" s="857"/>
      <c r="AR798" s="857"/>
      <c r="AS798" s="857" t="s">
        <v>5400</v>
      </c>
      <c r="AT798" s="857" t="s">
        <v>5398</v>
      </c>
      <c r="AU798" s="857">
        <v>10</v>
      </c>
      <c r="AV798" s="857"/>
      <c r="AW798" s="857"/>
      <c r="AX798" s="1221"/>
      <c r="AY798" s="663">
        <f t="shared" si="30"/>
        <v>100</v>
      </c>
      <c r="AZ798" s="663"/>
      <c r="BA798" s="663"/>
      <c r="BB798" s="663"/>
      <c r="BC798" s="663"/>
      <c r="BD798" s="663"/>
      <c r="BE798" s="663"/>
      <c r="BF798" s="663"/>
      <c r="BG798" s="663"/>
    </row>
    <row r="799" spans="1:59" s="664" customFormat="1" ht="185.4" x14ac:dyDescent="0.3">
      <c r="A799" s="857">
        <v>1502</v>
      </c>
      <c r="B799" s="857" t="s">
        <v>5387</v>
      </c>
      <c r="C799" s="857" t="s">
        <v>5422</v>
      </c>
      <c r="D799" s="1217"/>
      <c r="E799" s="857" t="s">
        <v>5423</v>
      </c>
      <c r="F799" s="857">
        <v>20631</v>
      </c>
      <c r="G799" s="1411" t="s">
        <v>5685</v>
      </c>
      <c r="H799" s="857">
        <v>2020</v>
      </c>
      <c r="I799" s="857" t="s">
        <v>5686</v>
      </c>
      <c r="J799" s="1218">
        <v>124101.16</v>
      </c>
      <c r="K799" s="857" t="s">
        <v>771</v>
      </c>
      <c r="L799" s="857" t="s">
        <v>5586</v>
      </c>
      <c r="M799" s="857" t="s">
        <v>5587</v>
      </c>
      <c r="N799" s="857" t="s">
        <v>5687</v>
      </c>
      <c r="O799" s="857" t="s">
        <v>5688</v>
      </c>
      <c r="P799" s="857" t="s">
        <v>5689</v>
      </c>
      <c r="Q799" s="1219">
        <v>54.774467647058827</v>
      </c>
      <c r="R799" s="1219">
        <v>10.403574117647059</v>
      </c>
      <c r="S799" s="1219">
        <v>2.6008935294117648</v>
      </c>
      <c r="T799" s="1219">
        <v>41.77</v>
      </c>
      <c r="U799" s="1219">
        <v>54.774467647058827</v>
      </c>
      <c r="V799" s="857">
        <v>0</v>
      </c>
      <c r="W799" s="1219">
        <v>0</v>
      </c>
      <c r="X799" s="857" t="s">
        <v>5657</v>
      </c>
      <c r="Y799" s="857">
        <v>3</v>
      </c>
      <c r="Z799" s="857">
        <v>10</v>
      </c>
      <c r="AA799" s="857">
        <v>1</v>
      </c>
      <c r="AB799" s="857">
        <v>16</v>
      </c>
      <c r="AC799" s="857">
        <v>164</v>
      </c>
      <c r="AD799" s="857">
        <f>+T799</f>
        <v>41.77</v>
      </c>
      <c r="AE799" s="857">
        <v>5</v>
      </c>
      <c r="AF799" s="857">
        <v>100</v>
      </c>
      <c r="AG799" s="857" t="s">
        <v>5397</v>
      </c>
      <c r="AH799" s="857" t="s">
        <v>5398</v>
      </c>
      <c r="AI799" s="857">
        <v>60</v>
      </c>
      <c r="AJ799" s="857" t="s">
        <v>5399</v>
      </c>
      <c r="AK799" s="857" t="s">
        <v>5398</v>
      </c>
      <c r="AL799" s="857">
        <v>10</v>
      </c>
      <c r="AM799" s="857" t="s">
        <v>5525</v>
      </c>
      <c r="AN799" s="857" t="s">
        <v>5398</v>
      </c>
      <c r="AO799" s="857">
        <v>10</v>
      </c>
      <c r="AP799" s="857" t="s">
        <v>5690</v>
      </c>
      <c r="AQ799" s="857" t="s">
        <v>5398</v>
      </c>
      <c r="AR799" s="857">
        <v>15</v>
      </c>
      <c r="AS799" s="857"/>
      <c r="AT799" s="857"/>
      <c r="AU799" s="857"/>
      <c r="AV799" s="857" t="s">
        <v>5457</v>
      </c>
      <c r="AW799" s="857" t="s">
        <v>5398</v>
      </c>
      <c r="AX799" s="1221">
        <v>5</v>
      </c>
      <c r="AY799" s="663">
        <f t="shared" si="30"/>
        <v>100</v>
      </c>
      <c r="AZ799" s="663"/>
      <c r="BA799" s="663"/>
      <c r="BB799" s="663"/>
      <c r="BC799" s="663"/>
      <c r="BD799" s="663"/>
      <c r="BE799" s="663"/>
      <c r="BF799" s="663"/>
      <c r="BG799" s="663"/>
    </row>
    <row r="800" spans="1:59" s="664" customFormat="1" ht="185.4" x14ac:dyDescent="0.3">
      <c r="A800" s="857">
        <v>1502</v>
      </c>
      <c r="B800" s="857" t="s">
        <v>5387</v>
      </c>
      <c r="C800" s="857" t="s">
        <v>5526</v>
      </c>
      <c r="D800" s="1217"/>
      <c r="E800" s="857" t="s">
        <v>5664</v>
      </c>
      <c r="F800" s="857">
        <v>5930</v>
      </c>
      <c r="G800" s="1411" t="s">
        <v>5691</v>
      </c>
      <c r="H800" s="857">
        <v>2020</v>
      </c>
      <c r="I800" s="857" t="s">
        <v>5692</v>
      </c>
      <c r="J800" s="1218">
        <v>45565.08</v>
      </c>
      <c r="K800" s="857" t="s">
        <v>771</v>
      </c>
      <c r="L800" s="857" t="s">
        <v>5586</v>
      </c>
      <c r="M800" s="857" t="s">
        <v>5587</v>
      </c>
      <c r="N800" s="857" t="s">
        <v>5693</v>
      </c>
      <c r="O800" s="857" t="s">
        <v>5694</v>
      </c>
      <c r="P800" s="857" t="s">
        <v>5695</v>
      </c>
      <c r="Q800" s="1219">
        <v>43.310464705882353</v>
      </c>
      <c r="R800" s="1219">
        <v>3.7523717647058823</v>
      </c>
      <c r="S800" s="1219">
        <v>0.93809294117647057</v>
      </c>
      <c r="T800" s="1219">
        <v>38.619999999999997</v>
      </c>
      <c r="U800" s="1219">
        <v>43.310464705882353</v>
      </c>
      <c r="V800" s="857">
        <v>0</v>
      </c>
      <c r="W800" s="1219">
        <v>0</v>
      </c>
      <c r="X800" s="857" t="s">
        <v>5657</v>
      </c>
      <c r="Y800" s="857">
        <v>3</v>
      </c>
      <c r="Z800" s="857">
        <v>11</v>
      </c>
      <c r="AA800" s="857">
        <v>4</v>
      </c>
      <c r="AB800" s="857">
        <v>4</v>
      </c>
      <c r="AC800" s="857">
        <v>166</v>
      </c>
      <c r="AD800" s="857">
        <v>38.619999999999997</v>
      </c>
      <c r="AE800" s="857">
        <v>5</v>
      </c>
      <c r="AF800" s="857">
        <v>100</v>
      </c>
      <c r="AG800" s="857" t="s">
        <v>5397</v>
      </c>
      <c r="AH800" s="857" t="s">
        <v>5398</v>
      </c>
      <c r="AI800" s="857">
        <v>55</v>
      </c>
      <c r="AJ800" s="857" t="s">
        <v>5399</v>
      </c>
      <c r="AK800" s="857" t="s">
        <v>5398</v>
      </c>
      <c r="AL800" s="857">
        <v>15</v>
      </c>
      <c r="AM800" s="857" t="s">
        <v>5696</v>
      </c>
      <c r="AN800" s="857" t="s">
        <v>5697</v>
      </c>
      <c r="AO800" s="857">
        <v>20</v>
      </c>
      <c r="AP800" s="857"/>
      <c r="AQ800" s="857"/>
      <c r="AR800" s="857"/>
      <c r="AS800" s="857" t="s">
        <v>5400</v>
      </c>
      <c r="AT800" s="857" t="s">
        <v>5398</v>
      </c>
      <c r="AU800" s="857">
        <v>5</v>
      </c>
      <c r="AV800" s="857" t="s">
        <v>5457</v>
      </c>
      <c r="AW800" s="857" t="s">
        <v>5398</v>
      </c>
      <c r="AX800" s="1221">
        <v>5</v>
      </c>
      <c r="AY800" s="663">
        <f t="shared" si="30"/>
        <v>100</v>
      </c>
      <c r="AZ800" s="663"/>
      <c r="BA800" s="663"/>
      <c r="BB800" s="663"/>
      <c r="BC800" s="663"/>
      <c r="BD800" s="663"/>
      <c r="BE800" s="663"/>
      <c r="BF800" s="663"/>
      <c r="BG800" s="663"/>
    </row>
    <row r="801" spans="1:74" s="664" customFormat="1" ht="185.4" x14ac:dyDescent="0.3">
      <c r="A801" s="857">
        <v>1502</v>
      </c>
      <c r="B801" s="857" t="s">
        <v>5387</v>
      </c>
      <c r="C801" s="857" t="s">
        <v>5526</v>
      </c>
      <c r="D801" s="1217"/>
      <c r="E801" s="857" t="s">
        <v>5601</v>
      </c>
      <c r="F801" s="857">
        <v>27655</v>
      </c>
      <c r="G801" s="1411" t="s">
        <v>5698</v>
      </c>
      <c r="H801" s="857">
        <v>2020</v>
      </c>
      <c r="I801" s="857" t="s">
        <v>5699</v>
      </c>
      <c r="J801" s="1218">
        <v>80627.86</v>
      </c>
      <c r="K801" s="857" t="s">
        <v>771</v>
      </c>
      <c r="L801" s="857" t="s">
        <v>5586</v>
      </c>
      <c r="M801" s="857" t="s">
        <v>5587</v>
      </c>
      <c r="N801" s="857" t="s">
        <v>5678</v>
      </c>
      <c r="O801" s="1225" t="s">
        <v>5679</v>
      </c>
      <c r="P801" s="857" t="s">
        <v>5700</v>
      </c>
      <c r="Q801" s="1219">
        <v>36.837810294117645</v>
      </c>
      <c r="R801" s="1219">
        <v>6.8302482352941176</v>
      </c>
      <c r="S801" s="1219">
        <v>1.7075620588235294</v>
      </c>
      <c r="T801" s="1219">
        <v>28.3</v>
      </c>
      <c r="U801" s="1219">
        <v>36.837810294117645</v>
      </c>
      <c r="V801" s="857">
        <v>0</v>
      </c>
      <c r="W801" s="1219">
        <v>0</v>
      </c>
      <c r="X801" s="857" t="s">
        <v>5657</v>
      </c>
      <c r="Y801" s="857">
        <v>3</v>
      </c>
      <c r="Z801" s="857">
        <v>12</v>
      </c>
      <c r="AA801" s="857">
        <v>1</v>
      </c>
      <c r="AB801" s="857">
        <v>4</v>
      </c>
      <c r="AC801" s="857">
        <v>165</v>
      </c>
      <c r="AD801" s="857">
        <v>28.3</v>
      </c>
      <c r="AE801" s="857">
        <v>5</v>
      </c>
      <c r="AF801" s="857">
        <v>100</v>
      </c>
      <c r="AG801" s="857" t="s">
        <v>5397</v>
      </c>
      <c r="AH801" s="857" t="s">
        <v>5398</v>
      </c>
      <c r="AI801" s="857">
        <v>50</v>
      </c>
      <c r="AJ801" s="857" t="s">
        <v>5399</v>
      </c>
      <c r="AK801" s="857" t="s">
        <v>5398</v>
      </c>
      <c r="AL801" s="857">
        <v>15</v>
      </c>
      <c r="AM801" s="857" t="s">
        <v>5495</v>
      </c>
      <c r="AN801" s="857" t="s">
        <v>5486</v>
      </c>
      <c r="AO801" s="857">
        <v>10</v>
      </c>
      <c r="AP801" s="857" t="s">
        <v>5658</v>
      </c>
      <c r="AQ801" s="857" t="s">
        <v>5398</v>
      </c>
      <c r="AR801" s="857">
        <v>15</v>
      </c>
      <c r="AS801" s="857" t="s">
        <v>5400</v>
      </c>
      <c r="AT801" s="857" t="s">
        <v>5398</v>
      </c>
      <c r="AU801" s="857">
        <v>5</v>
      </c>
      <c r="AV801" s="857" t="s">
        <v>5457</v>
      </c>
      <c r="AW801" s="857" t="s">
        <v>5398</v>
      </c>
      <c r="AX801" s="1221">
        <v>5</v>
      </c>
      <c r="AY801" s="663">
        <f t="shared" si="30"/>
        <v>100</v>
      </c>
      <c r="AZ801" s="663"/>
      <c r="BA801" s="663"/>
      <c r="BB801" s="663"/>
      <c r="BC801" s="663"/>
      <c r="BD801" s="663"/>
      <c r="BE801" s="663"/>
      <c r="BF801" s="663"/>
      <c r="BG801" s="663"/>
    </row>
    <row r="802" spans="1:74" s="664" customFormat="1" ht="291" x14ac:dyDescent="0.3">
      <c r="A802" s="857">
        <v>1502</v>
      </c>
      <c r="B802" s="857" t="s">
        <v>5387</v>
      </c>
      <c r="C802" s="857" t="s">
        <v>5559</v>
      </c>
      <c r="D802" s="1217"/>
      <c r="E802" s="857" t="s">
        <v>5636</v>
      </c>
      <c r="F802" s="857">
        <v>35412</v>
      </c>
      <c r="G802" s="1411" t="s">
        <v>5701</v>
      </c>
      <c r="H802" s="857">
        <v>2020</v>
      </c>
      <c r="I802" s="857" t="s">
        <v>5702</v>
      </c>
      <c r="J802" s="1218">
        <v>54143.93</v>
      </c>
      <c r="K802" s="857" t="s">
        <v>771</v>
      </c>
      <c r="L802" s="857" t="s">
        <v>5586</v>
      </c>
      <c r="M802" s="857" t="s">
        <v>5587</v>
      </c>
      <c r="N802" s="857" t="s">
        <v>5703</v>
      </c>
      <c r="O802" s="857" t="s">
        <v>5704</v>
      </c>
      <c r="P802" s="857" t="s">
        <v>5705</v>
      </c>
      <c r="Q802" s="1219">
        <v>45.158142647058824</v>
      </c>
      <c r="R802" s="1219">
        <v>2.7105141176470586</v>
      </c>
      <c r="S802" s="1219">
        <v>0.67762852941176466</v>
      </c>
      <c r="T802" s="1219">
        <v>41.77</v>
      </c>
      <c r="U802" s="1219">
        <v>45.158142647058824</v>
      </c>
      <c r="V802" s="857">
        <v>0</v>
      </c>
      <c r="W802" s="1219">
        <v>0</v>
      </c>
      <c r="X802" s="857" t="s">
        <v>5657</v>
      </c>
      <c r="Y802" s="857">
        <v>1</v>
      </c>
      <c r="Z802" s="857">
        <v>7</v>
      </c>
      <c r="AA802" s="857">
        <v>6</v>
      </c>
      <c r="AB802" s="857">
        <v>16</v>
      </c>
      <c r="AC802" s="857">
        <v>108</v>
      </c>
      <c r="AD802" s="857">
        <f>+T802</f>
        <v>41.77</v>
      </c>
      <c r="AE802" s="857">
        <v>5</v>
      </c>
      <c r="AF802" s="857">
        <v>100</v>
      </c>
      <c r="AG802" s="857" t="s">
        <v>5397</v>
      </c>
      <c r="AH802" s="857" t="s">
        <v>5398</v>
      </c>
      <c r="AI802" s="857">
        <v>70</v>
      </c>
      <c r="AJ802" s="857" t="s">
        <v>5399</v>
      </c>
      <c r="AK802" s="857" t="s">
        <v>5398</v>
      </c>
      <c r="AL802" s="857">
        <v>20</v>
      </c>
      <c r="AM802" s="857"/>
      <c r="AN802" s="857"/>
      <c r="AO802" s="857"/>
      <c r="AP802" s="857"/>
      <c r="AQ802" s="857"/>
      <c r="AR802" s="857"/>
      <c r="AS802" s="857" t="s">
        <v>5400</v>
      </c>
      <c r="AT802" s="857" t="s">
        <v>5398</v>
      </c>
      <c r="AU802" s="857">
        <v>5</v>
      </c>
      <c r="AV802" s="857" t="s">
        <v>5457</v>
      </c>
      <c r="AW802" s="857" t="s">
        <v>5398</v>
      </c>
      <c r="AX802" s="1221">
        <v>5</v>
      </c>
      <c r="AY802" s="663">
        <f t="shared" si="30"/>
        <v>100</v>
      </c>
      <c r="AZ802" s="663"/>
      <c r="BA802" s="663"/>
      <c r="BB802" s="663"/>
      <c r="BC802" s="663"/>
      <c r="BD802" s="663"/>
      <c r="BE802" s="663"/>
      <c r="BF802" s="663"/>
      <c r="BG802" s="663"/>
    </row>
    <row r="803" spans="1:74" s="664" customFormat="1" ht="185.4" x14ac:dyDescent="0.3">
      <c r="A803" s="857">
        <v>1502</v>
      </c>
      <c r="B803" s="857" t="s">
        <v>5387</v>
      </c>
      <c r="C803" s="857" t="s">
        <v>5448</v>
      </c>
      <c r="D803" s="1217"/>
      <c r="E803" s="857" t="s">
        <v>5642</v>
      </c>
      <c r="F803" s="857">
        <v>31345</v>
      </c>
      <c r="G803" s="1411" t="s">
        <v>5706</v>
      </c>
      <c r="H803" s="857">
        <v>2020</v>
      </c>
      <c r="I803" s="857" t="s">
        <v>5707</v>
      </c>
      <c r="J803" s="1218">
        <v>42430.8</v>
      </c>
      <c r="K803" s="857" t="s">
        <v>771</v>
      </c>
      <c r="L803" s="857" t="s">
        <v>5586</v>
      </c>
      <c r="M803" s="857" t="s">
        <v>5587</v>
      </c>
      <c r="N803" s="857" t="s">
        <v>5678</v>
      </c>
      <c r="O803" s="1225" t="s">
        <v>5679</v>
      </c>
      <c r="P803" s="857" t="s">
        <v>5708</v>
      </c>
      <c r="Q803" s="1219">
        <v>30.32938529411765</v>
      </c>
      <c r="R803" s="1219">
        <v>3.6235082352941177</v>
      </c>
      <c r="S803" s="1219">
        <v>0.90587705882352942</v>
      </c>
      <c r="T803" s="1219">
        <v>25.8</v>
      </c>
      <c r="U803" s="1219">
        <v>30.32938529411765</v>
      </c>
      <c r="V803" s="857">
        <v>0</v>
      </c>
      <c r="W803" s="1219">
        <v>0</v>
      </c>
      <c r="X803" s="857" t="s">
        <v>5657</v>
      </c>
      <c r="Y803" s="857">
        <v>3</v>
      </c>
      <c r="Z803" s="857">
        <v>12</v>
      </c>
      <c r="AA803" s="857">
        <v>4</v>
      </c>
      <c r="AB803" s="857">
        <v>16</v>
      </c>
      <c r="AC803" s="857">
        <v>152</v>
      </c>
      <c r="AD803" s="857">
        <v>25.08</v>
      </c>
      <c r="AE803" s="857">
        <v>5</v>
      </c>
      <c r="AF803" s="857">
        <v>100</v>
      </c>
      <c r="AG803" s="857" t="s">
        <v>5397</v>
      </c>
      <c r="AH803" s="857" t="s">
        <v>5398</v>
      </c>
      <c r="AI803" s="857">
        <v>45</v>
      </c>
      <c r="AJ803" s="857" t="s">
        <v>5399</v>
      </c>
      <c r="AK803" s="857" t="s">
        <v>5398</v>
      </c>
      <c r="AL803" s="857">
        <v>40</v>
      </c>
      <c r="AM803" s="857" t="s">
        <v>5709</v>
      </c>
      <c r="AN803" s="857" t="s">
        <v>5710</v>
      </c>
      <c r="AO803" s="857">
        <v>5</v>
      </c>
      <c r="AP803" s="857"/>
      <c r="AQ803" s="857"/>
      <c r="AR803" s="857"/>
      <c r="AS803" s="857" t="s">
        <v>5400</v>
      </c>
      <c r="AT803" s="857" t="s">
        <v>5398</v>
      </c>
      <c r="AU803" s="857">
        <v>5</v>
      </c>
      <c r="AV803" s="857" t="s">
        <v>5457</v>
      </c>
      <c r="AW803" s="857" t="s">
        <v>5398</v>
      </c>
      <c r="AX803" s="1221">
        <v>5</v>
      </c>
      <c r="AY803" s="663">
        <f t="shared" si="30"/>
        <v>100</v>
      </c>
      <c r="AZ803" s="663"/>
      <c r="BA803" s="663"/>
      <c r="BB803" s="663"/>
      <c r="BC803" s="663"/>
      <c r="BD803" s="663"/>
      <c r="BE803" s="663"/>
      <c r="BF803" s="663"/>
      <c r="BG803" s="663"/>
    </row>
    <row r="804" spans="1:74" s="664" customFormat="1" ht="185.4" x14ac:dyDescent="0.3">
      <c r="A804" s="857">
        <v>1502</v>
      </c>
      <c r="B804" s="857" t="s">
        <v>5387</v>
      </c>
      <c r="C804" s="857" t="s">
        <v>5388</v>
      </c>
      <c r="D804" s="1217"/>
      <c r="E804" s="857" t="s">
        <v>5539</v>
      </c>
      <c r="F804" s="857">
        <v>14926</v>
      </c>
      <c r="G804" s="1411" t="s">
        <v>5711</v>
      </c>
      <c r="H804" s="857">
        <v>2020</v>
      </c>
      <c r="I804" s="857" t="s">
        <v>5712</v>
      </c>
      <c r="J804" s="1218">
        <v>63568.04</v>
      </c>
      <c r="K804" s="857" t="s">
        <v>771</v>
      </c>
      <c r="L804" s="857" t="s">
        <v>5586</v>
      </c>
      <c r="M804" s="857" t="s">
        <v>5587</v>
      </c>
      <c r="N804" s="857" t="s">
        <v>5713</v>
      </c>
      <c r="O804" s="857" t="s">
        <v>5714</v>
      </c>
      <c r="P804" s="857" t="s">
        <v>5715</v>
      </c>
      <c r="Q804" s="1219">
        <v>35.286976470588236</v>
      </c>
      <c r="R804" s="1219">
        <v>3.1815811764705884</v>
      </c>
      <c r="S804" s="1219">
        <v>0.79539529411764709</v>
      </c>
      <c r="T804" s="1219">
        <v>31.31</v>
      </c>
      <c r="U804" s="1219">
        <v>35.286976470588236</v>
      </c>
      <c r="V804" s="857">
        <v>0</v>
      </c>
      <c r="W804" s="1219">
        <v>0</v>
      </c>
      <c r="X804" s="857" t="s">
        <v>5657</v>
      </c>
      <c r="Y804" s="857">
        <v>5</v>
      </c>
      <c r="Z804" s="857">
        <v>1</v>
      </c>
      <c r="AA804" s="857">
        <v>2</v>
      </c>
      <c r="AB804" s="857">
        <v>4</v>
      </c>
      <c r="AC804" s="857">
        <v>173</v>
      </c>
      <c r="AD804" s="857">
        <v>31.31</v>
      </c>
      <c r="AE804" s="857">
        <v>5</v>
      </c>
      <c r="AF804" s="857">
        <v>100</v>
      </c>
      <c r="AG804" s="857" t="s">
        <v>5397</v>
      </c>
      <c r="AH804" s="857" t="s">
        <v>5398</v>
      </c>
      <c r="AI804" s="857">
        <v>70</v>
      </c>
      <c r="AJ804" s="857" t="s">
        <v>5399</v>
      </c>
      <c r="AK804" s="857" t="s">
        <v>5398</v>
      </c>
      <c r="AL804" s="857">
        <v>20</v>
      </c>
      <c r="AM804" s="857"/>
      <c r="AN804" s="857"/>
      <c r="AO804" s="857"/>
      <c r="AP804" s="857"/>
      <c r="AQ804" s="857"/>
      <c r="AR804" s="857"/>
      <c r="AS804" s="857" t="s">
        <v>5400</v>
      </c>
      <c r="AT804" s="857" t="s">
        <v>5398</v>
      </c>
      <c r="AU804" s="857">
        <v>5</v>
      </c>
      <c r="AV804" s="857" t="s">
        <v>5457</v>
      </c>
      <c r="AW804" s="857" t="s">
        <v>5398</v>
      </c>
      <c r="AX804" s="1221">
        <v>5</v>
      </c>
      <c r="AY804" s="663">
        <f t="shared" si="30"/>
        <v>100</v>
      </c>
      <c r="AZ804" s="663"/>
      <c r="BA804" s="663"/>
      <c r="BB804" s="663"/>
      <c r="BC804" s="663"/>
      <c r="BD804" s="663"/>
      <c r="BE804" s="663"/>
      <c r="BF804" s="663"/>
      <c r="BG804" s="663"/>
    </row>
    <row r="805" spans="1:74" s="664" customFormat="1" ht="185.4" x14ac:dyDescent="0.3">
      <c r="A805" s="857">
        <v>1502</v>
      </c>
      <c r="B805" s="857" t="s">
        <v>5387</v>
      </c>
      <c r="C805" s="857" t="s">
        <v>5559</v>
      </c>
      <c r="D805" s="1217"/>
      <c r="E805" s="857" t="s">
        <v>5560</v>
      </c>
      <c r="F805" s="857">
        <v>32104</v>
      </c>
      <c r="G805" s="1411" t="s">
        <v>5716</v>
      </c>
      <c r="H805" s="857">
        <v>2020</v>
      </c>
      <c r="I805" s="857" t="s">
        <v>5717</v>
      </c>
      <c r="J805" s="1218">
        <v>88088.06</v>
      </c>
      <c r="K805" s="857" t="s">
        <v>771</v>
      </c>
      <c r="L805" s="857" t="s">
        <v>5586</v>
      </c>
      <c r="M805" s="857" t="s">
        <v>5587</v>
      </c>
      <c r="N805" s="857" t="s">
        <v>5678</v>
      </c>
      <c r="O805" s="1225" t="s">
        <v>5679</v>
      </c>
      <c r="P805" s="857" t="s">
        <v>5718</v>
      </c>
      <c r="Q805" s="1219">
        <v>46.951651470588239</v>
      </c>
      <c r="R805" s="1219">
        <v>4.1453211764705884</v>
      </c>
      <c r="S805" s="1219">
        <v>1.0363302941176471</v>
      </c>
      <c r="T805" s="1219">
        <v>41.77</v>
      </c>
      <c r="U805" s="1219">
        <v>46.951651470588239</v>
      </c>
      <c r="V805" s="857">
        <v>0</v>
      </c>
      <c r="W805" s="1219">
        <v>0</v>
      </c>
      <c r="X805" s="857" t="s">
        <v>5657</v>
      </c>
      <c r="Y805" s="857">
        <v>3</v>
      </c>
      <c r="Z805" s="857">
        <v>2</v>
      </c>
      <c r="AA805" s="857">
        <v>1</v>
      </c>
      <c r="AB805" s="857">
        <v>4</v>
      </c>
      <c r="AC805" s="857">
        <v>52</v>
      </c>
      <c r="AD805" s="857">
        <v>41.77</v>
      </c>
      <c r="AE805" s="857">
        <v>5</v>
      </c>
      <c r="AF805" s="857">
        <v>100</v>
      </c>
      <c r="AG805" s="857" t="s">
        <v>5397</v>
      </c>
      <c r="AH805" s="857" t="s">
        <v>5398</v>
      </c>
      <c r="AI805" s="857">
        <v>75</v>
      </c>
      <c r="AJ805" s="857" t="s">
        <v>5399</v>
      </c>
      <c r="AK805" s="857" t="s">
        <v>5398</v>
      </c>
      <c r="AL805" s="857">
        <v>15</v>
      </c>
      <c r="AM805" s="857"/>
      <c r="AN805" s="857"/>
      <c r="AO805" s="857"/>
      <c r="AP805" s="857"/>
      <c r="AQ805" s="857"/>
      <c r="AR805" s="857"/>
      <c r="AS805" s="857" t="s">
        <v>5400</v>
      </c>
      <c r="AT805" s="857" t="s">
        <v>5398</v>
      </c>
      <c r="AU805" s="857">
        <v>5</v>
      </c>
      <c r="AV805" s="857" t="s">
        <v>5457</v>
      </c>
      <c r="AW805" s="857" t="s">
        <v>5398</v>
      </c>
      <c r="AX805" s="1221">
        <v>5</v>
      </c>
      <c r="AY805" s="663">
        <f t="shared" si="30"/>
        <v>100</v>
      </c>
      <c r="AZ805" s="663"/>
      <c r="BA805" s="663"/>
      <c r="BB805" s="663"/>
      <c r="BC805" s="663"/>
      <c r="BD805" s="663"/>
      <c r="BE805" s="663"/>
      <c r="BF805" s="663"/>
      <c r="BG805" s="663"/>
    </row>
    <row r="806" spans="1:74" s="664" customFormat="1" ht="145.19999999999999" x14ac:dyDescent="0.25">
      <c r="A806" s="845">
        <v>1510</v>
      </c>
      <c r="B806" s="1073" t="s">
        <v>5719</v>
      </c>
      <c r="C806" s="794">
        <v>8</v>
      </c>
      <c r="D806" s="843" t="s">
        <v>5720</v>
      </c>
      <c r="E806" s="794" t="s">
        <v>5721</v>
      </c>
      <c r="F806" s="794">
        <v>10756</v>
      </c>
      <c r="G806" s="794" t="s">
        <v>5722</v>
      </c>
      <c r="H806" s="794">
        <v>2018</v>
      </c>
      <c r="I806" s="794" t="s">
        <v>5723</v>
      </c>
      <c r="J806" s="1226">
        <v>66270.86</v>
      </c>
      <c r="K806" s="794" t="s">
        <v>779</v>
      </c>
      <c r="L806" s="794" t="s">
        <v>5724</v>
      </c>
      <c r="M806" s="794" t="s">
        <v>5725</v>
      </c>
      <c r="N806" s="794" t="s">
        <v>5726</v>
      </c>
      <c r="O806" s="794" t="s">
        <v>5727</v>
      </c>
      <c r="P806" s="794">
        <v>1180026</v>
      </c>
      <c r="Q806" s="794">
        <v>0</v>
      </c>
      <c r="R806" s="794">
        <v>0</v>
      </c>
      <c r="S806" s="794">
        <v>0</v>
      </c>
      <c r="T806" s="794">
        <v>13.11</v>
      </c>
      <c r="U806" s="794">
        <f>SUM(R806:T806)</f>
        <v>13.11</v>
      </c>
      <c r="V806" s="794">
        <v>98</v>
      </c>
      <c r="W806" s="794">
        <v>64</v>
      </c>
      <c r="X806" s="1412" t="s">
        <v>5728</v>
      </c>
      <c r="Y806" s="794">
        <v>6</v>
      </c>
      <c r="Z806" s="794">
        <v>1</v>
      </c>
      <c r="AA806" s="794">
        <v>1</v>
      </c>
      <c r="AB806" s="794">
        <v>23</v>
      </c>
      <c r="AC806" s="794">
        <v>80</v>
      </c>
      <c r="AD806" s="794">
        <v>13.11</v>
      </c>
      <c r="AE806" s="1227">
        <v>5</v>
      </c>
      <c r="AF806" s="1228">
        <v>100</v>
      </c>
      <c r="AG806" s="1229" t="s">
        <v>5729</v>
      </c>
      <c r="AH806" s="794" t="s">
        <v>5730</v>
      </c>
      <c r="AI806" s="1227">
        <v>20</v>
      </c>
      <c r="AJ806" s="1229" t="s">
        <v>5731</v>
      </c>
      <c r="AK806" s="794" t="s">
        <v>5732</v>
      </c>
      <c r="AL806" s="1227">
        <v>20</v>
      </c>
      <c r="AM806" s="1229" t="s">
        <v>5733</v>
      </c>
      <c r="AN806" s="794" t="s">
        <v>5734</v>
      </c>
      <c r="AO806" s="1227">
        <v>10</v>
      </c>
      <c r="AP806" s="1229" t="s">
        <v>5735</v>
      </c>
      <c r="AQ806" s="794" t="s">
        <v>5736</v>
      </c>
      <c r="AR806" s="1230">
        <v>10</v>
      </c>
      <c r="AS806" s="1231" t="s">
        <v>5720</v>
      </c>
      <c r="AT806" s="794" t="s">
        <v>5721</v>
      </c>
      <c r="AU806" s="1227">
        <v>20</v>
      </c>
      <c r="AV806" s="1229" t="s">
        <v>5737</v>
      </c>
      <c r="AW806" s="794"/>
      <c r="AX806" s="1232">
        <v>20</v>
      </c>
      <c r="AY806" s="1233"/>
      <c r="AZ806" s="1233"/>
      <c r="BA806" s="1233"/>
      <c r="BB806" s="663"/>
      <c r="BC806" s="663"/>
      <c r="BD806" s="663"/>
      <c r="BE806" s="663"/>
      <c r="BF806" s="663"/>
      <c r="BG806" s="663"/>
      <c r="BH806" s="704"/>
      <c r="BI806" s="704"/>
      <c r="BJ806" s="704"/>
      <c r="BK806" s="704"/>
      <c r="BL806" s="704"/>
      <c r="BM806" s="704"/>
      <c r="BN806" s="704"/>
      <c r="BO806" s="704"/>
      <c r="BP806" s="704"/>
      <c r="BQ806" s="704"/>
      <c r="BR806" s="704"/>
      <c r="BS806" s="704"/>
      <c r="BT806" s="704"/>
      <c r="BU806" s="704"/>
      <c r="BV806" s="704"/>
    </row>
    <row r="807" spans="1:74" s="664" customFormat="1" ht="171.6" x14ac:dyDescent="0.25">
      <c r="A807" s="845">
        <v>1510</v>
      </c>
      <c r="B807" s="1073" t="s">
        <v>5719</v>
      </c>
      <c r="C807" s="794">
        <v>7</v>
      </c>
      <c r="D807" s="843" t="s">
        <v>5720</v>
      </c>
      <c r="E807" s="794" t="s">
        <v>5738</v>
      </c>
      <c r="F807" s="794">
        <v>18697</v>
      </c>
      <c r="G807" s="794" t="s">
        <v>5739</v>
      </c>
      <c r="H807" s="794">
        <v>2002</v>
      </c>
      <c r="I807" s="794" t="s">
        <v>5740</v>
      </c>
      <c r="J807" s="1226">
        <v>75112.67</v>
      </c>
      <c r="K807" s="794" t="s">
        <v>939</v>
      </c>
      <c r="L807" s="794" t="s">
        <v>5741</v>
      </c>
      <c r="M807" s="794" t="s">
        <v>5742</v>
      </c>
      <c r="N807" s="794" t="s">
        <v>5743</v>
      </c>
      <c r="O807" s="794" t="s">
        <v>5744</v>
      </c>
      <c r="P807" s="794">
        <v>1020020</v>
      </c>
      <c r="Q807" s="1234">
        <v>2.3529411764705883</v>
      </c>
      <c r="R807" s="794">
        <v>0</v>
      </c>
      <c r="S807" s="794">
        <v>2.35</v>
      </c>
      <c r="T807" s="794">
        <v>18.829999999999998</v>
      </c>
      <c r="U807" s="794">
        <v>21.18</v>
      </c>
      <c r="V807" s="794">
        <v>64</v>
      </c>
      <c r="W807" s="794">
        <v>100</v>
      </c>
      <c r="X807" s="1412" t="s">
        <v>5728</v>
      </c>
      <c r="Y807" s="794">
        <v>3</v>
      </c>
      <c r="Z807" s="794">
        <v>11</v>
      </c>
      <c r="AA807" s="794">
        <v>5</v>
      </c>
      <c r="AB807" s="794">
        <v>4</v>
      </c>
      <c r="AC807" s="794">
        <v>298</v>
      </c>
      <c r="AD807" s="794">
        <v>18.829999999999998</v>
      </c>
      <c r="AE807" s="1227">
        <v>5</v>
      </c>
      <c r="AF807" s="1228">
        <v>59</v>
      </c>
      <c r="AG807" s="1229" t="s">
        <v>5720</v>
      </c>
      <c r="AH807" s="794" t="s">
        <v>5738</v>
      </c>
      <c r="AI807" s="1227">
        <v>100</v>
      </c>
      <c r="AJ807" s="1229"/>
      <c r="AK807" s="794"/>
      <c r="AL807" s="1227"/>
      <c r="AM807" s="1229"/>
      <c r="AN807" s="794"/>
      <c r="AO807" s="1227"/>
      <c r="AP807" s="1229"/>
      <c r="AQ807" s="794"/>
      <c r="AR807" s="1230"/>
      <c r="AS807" s="1231"/>
      <c r="AT807" s="794"/>
      <c r="AU807" s="1227"/>
      <c r="AV807" s="1229"/>
      <c r="AW807" s="794"/>
      <c r="AX807" s="1232"/>
      <c r="AY807" s="1233"/>
      <c r="AZ807" s="1233"/>
      <c r="BA807" s="1233"/>
      <c r="BB807" s="663"/>
      <c r="BC807" s="663"/>
      <c r="BD807" s="663"/>
      <c r="BE807" s="663"/>
      <c r="BF807" s="663"/>
      <c r="BG807" s="663"/>
      <c r="BH807" s="704"/>
      <c r="BI807" s="704"/>
      <c r="BJ807" s="704"/>
      <c r="BK807" s="704"/>
      <c r="BL807" s="704"/>
      <c r="BM807" s="704"/>
      <c r="BN807" s="704"/>
      <c r="BO807" s="704"/>
      <c r="BP807" s="704"/>
      <c r="BQ807" s="704"/>
      <c r="BR807" s="704"/>
      <c r="BS807" s="704"/>
      <c r="BT807" s="704"/>
      <c r="BU807" s="704"/>
      <c r="BV807" s="704"/>
    </row>
    <row r="808" spans="1:74" s="664" customFormat="1" ht="409.6" x14ac:dyDescent="0.25">
      <c r="A808" s="845">
        <v>1510</v>
      </c>
      <c r="B808" s="1073" t="s">
        <v>5719</v>
      </c>
      <c r="C808" s="794">
        <v>3</v>
      </c>
      <c r="D808" s="843" t="s">
        <v>5731</v>
      </c>
      <c r="E808" s="794" t="s">
        <v>5745</v>
      </c>
      <c r="F808" s="794">
        <v>50196</v>
      </c>
      <c r="G808" s="794" t="s">
        <v>5746</v>
      </c>
      <c r="H808" s="794">
        <v>2006</v>
      </c>
      <c r="I808" s="794" t="s">
        <v>5747</v>
      </c>
      <c r="J808" s="1226">
        <v>50492.4</v>
      </c>
      <c r="K808" s="794" t="s">
        <v>656</v>
      </c>
      <c r="L808" s="794" t="s">
        <v>5748</v>
      </c>
      <c r="M808" s="794" t="s">
        <v>5749</v>
      </c>
      <c r="N808" s="794" t="s">
        <v>5750</v>
      </c>
      <c r="O808" s="794" t="s">
        <v>5751</v>
      </c>
      <c r="P808" s="794">
        <v>1070007</v>
      </c>
      <c r="Q808" s="794">
        <v>17</v>
      </c>
      <c r="R808" s="794">
        <v>0</v>
      </c>
      <c r="S808" s="794">
        <v>17</v>
      </c>
      <c r="T808" s="794">
        <v>14.41</v>
      </c>
      <c r="U808" s="794">
        <v>31.41</v>
      </c>
      <c r="V808" s="794">
        <v>0</v>
      </c>
      <c r="W808" s="794">
        <v>100</v>
      </c>
      <c r="X808" s="1412" t="s">
        <v>5728</v>
      </c>
      <c r="Y808" s="794">
        <v>4</v>
      </c>
      <c r="Z808" s="794">
        <v>3</v>
      </c>
      <c r="AA808" s="794">
        <v>3</v>
      </c>
      <c r="AB808" s="794">
        <v>17</v>
      </c>
      <c r="AC808" s="794">
        <v>72</v>
      </c>
      <c r="AD808" s="794">
        <v>14.41</v>
      </c>
      <c r="AE808" s="1227">
        <v>5</v>
      </c>
      <c r="AF808" s="1228">
        <v>0</v>
      </c>
      <c r="AG808" s="1229"/>
      <c r="AH808" s="794"/>
      <c r="AI808" s="1227"/>
      <c r="AJ808" s="1229"/>
      <c r="AK808" s="794"/>
      <c r="AL808" s="1227"/>
      <c r="AM808" s="1229"/>
      <c r="AN808" s="794"/>
      <c r="AO808" s="1227"/>
      <c r="AP808" s="1229"/>
      <c r="AQ808" s="794"/>
      <c r="AR808" s="1230"/>
      <c r="AS808" s="1231"/>
      <c r="AT808" s="794"/>
      <c r="AU808" s="794"/>
      <c r="AV808" s="1229"/>
      <c r="AW808" s="794"/>
      <c r="AX808" s="1232"/>
      <c r="AY808" s="1233"/>
      <c r="AZ808" s="1233"/>
      <c r="BA808" s="1233"/>
      <c r="BB808" s="663"/>
      <c r="BC808" s="663"/>
      <c r="BD808" s="663"/>
      <c r="BE808" s="663"/>
      <c r="BF808" s="663"/>
      <c r="BG808" s="663"/>
      <c r="BH808" s="704"/>
      <c r="BI808" s="704"/>
      <c r="BJ808" s="704"/>
      <c r="BK808" s="704"/>
      <c r="BL808" s="704"/>
      <c r="BM808" s="704"/>
      <c r="BN808" s="704"/>
      <c r="BO808" s="704"/>
      <c r="BP808" s="704"/>
      <c r="BQ808" s="704"/>
      <c r="BR808" s="704"/>
      <c r="BS808" s="704"/>
      <c r="BT808" s="704"/>
      <c r="BU808" s="704"/>
      <c r="BV808" s="704"/>
    </row>
    <row r="809" spans="1:74" s="664" customFormat="1" ht="409.6" x14ac:dyDescent="0.25">
      <c r="A809" s="845">
        <v>1510</v>
      </c>
      <c r="B809" s="1073" t="s">
        <v>5719</v>
      </c>
      <c r="C809" s="794">
        <v>3</v>
      </c>
      <c r="D809" s="843" t="s">
        <v>5731</v>
      </c>
      <c r="E809" s="794" t="s">
        <v>5745</v>
      </c>
      <c r="F809" s="794">
        <v>50196</v>
      </c>
      <c r="G809" s="794" t="s">
        <v>5752</v>
      </c>
      <c r="H809" s="794">
        <v>2008</v>
      </c>
      <c r="I809" s="794" t="s">
        <v>5753</v>
      </c>
      <c r="J809" s="1226">
        <v>28315</v>
      </c>
      <c r="K809" s="794" t="s">
        <v>697</v>
      </c>
      <c r="L809" s="794" t="s">
        <v>5748</v>
      </c>
      <c r="M809" s="794" t="s">
        <v>5749</v>
      </c>
      <c r="N809" s="794" t="s">
        <v>5754</v>
      </c>
      <c r="O809" s="794" t="s">
        <v>5755</v>
      </c>
      <c r="P809" s="794">
        <v>1080098</v>
      </c>
      <c r="Q809" s="794">
        <v>1.5</v>
      </c>
      <c r="R809" s="794">
        <v>0</v>
      </c>
      <c r="S809" s="794">
        <v>1.5</v>
      </c>
      <c r="T809" s="794">
        <v>20.78</v>
      </c>
      <c r="U809" s="794">
        <v>22.28</v>
      </c>
      <c r="V809" s="794">
        <v>0</v>
      </c>
      <c r="W809" s="794">
        <v>100</v>
      </c>
      <c r="X809" s="1412" t="s">
        <v>5728</v>
      </c>
      <c r="Y809" s="794">
        <v>4</v>
      </c>
      <c r="Z809" s="794">
        <v>3</v>
      </c>
      <c r="AA809" s="794">
        <v>3</v>
      </c>
      <c r="AB809" s="794">
        <v>60</v>
      </c>
      <c r="AC809" s="794">
        <v>45</v>
      </c>
      <c r="AD809" s="794">
        <v>20.78</v>
      </c>
      <c r="AE809" s="1227">
        <v>5</v>
      </c>
      <c r="AF809" s="1228">
        <v>0</v>
      </c>
      <c r="AG809" s="1235"/>
      <c r="AH809" s="794"/>
      <c r="AI809" s="1236"/>
      <c r="AJ809" s="1229"/>
      <c r="AK809" s="794"/>
      <c r="AL809" s="1227"/>
      <c r="AM809" s="1229"/>
      <c r="AN809" s="794"/>
      <c r="AO809" s="1227"/>
      <c r="AP809" s="1229"/>
      <c r="AQ809" s="794"/>
      <c r="AR809" s="1230"/>
      <c r="AS809" s="1231"/>
      <c r="AT809" s="794"/>
      <c r="AU809" s="794"/>
      <c r="AV809" s="1229"/>
      <c r="AW809" s="794"/>
      <c r="AX809" s="1232"/>
      <c r="AY809" s="1233"/>
      <c r="AZ809" s="1233"/>
      <c r="BA809" s="1233"/>
      <c r="BB809" s="663"/>
      <c r="BC809" s="663"/>
      <c r="BD809" s="663"/>
      <c r="BE809" s="663"/>
      <c r="BF809" s="663"/>
      <c r="BG809" s="663"/>
      <c r="BH809" s="704"/>
      <c r="BI809" s="704"/>
      <c r="BJ809" s="704"/>
      <c r="BK809" s="704"/>
      <c r="BL809" s="704"/>
      <c r="BM809" s="704"/>
      <c r="BN809" s="704"/>
      <c r="BO809" s="704"/>
      <c r="BP809" s="704"/>
      <c r="BQ809" s="704"/>
      <c r="BR809" s="704"/>
      <c r="BS809" s="704"/>
      <c r="BT809" s="704"/>
      <c r="BU809" s="704"/>
      <c r="BV809" s="704"/>
    </row>
    <row r="810" spans="1:74" s="664" customFormat="1" ht="409.6" x14ac:dyDescent="0.25">
      <c r="A810" s="845">
        <v>1510</v>
      </c>
      <c r="B810" s="1073" t="s">
        <v>5719</v>
      </c>
      <c r="C810" s="794">
        <v>3</v>
      </c>
      <c r="D810" s="843" t="s">
        <v>5731</v>
      </c>
      <c r="E810" s="794" t="s">
        <v>5745</v>
      </c>
      <c r="F810" s="794">
        <v>50196</v>
      </c>
      <c r="G810" s="794" t="s">
        <v>5756</v>
      </c>
      <c r="H810" s="794">
        <v>2008</v>
      </c>
      <c r="I810" s="794" t="s">
        <v>5757</v>
      </c>
      <c r="J810" s="1226">
        <v>41563</v>
      </c>
      <c r="K810" s="794" t="s">
        <v>697</v>
      </c>
      <c r="L810" s="794" t="s">
        <v>5748</v>
      </c>
      <c r="M810" s="794" t="s">
        <v>5749</v>
      </c>
      <c r="N810" s="794" t="s">
        <v>5758</v>
      </c>
      <c r="O810" s="794" t="s">
        <v>5759</v>
      </c>
      <c r="P810" s="794">
        <v>1080099</v>
      </c>
      <c r="Q810" s="794">
        <v>0.88</v>
      </c>
      <c r="R810" s="794">
        <v>0</v>
      </c>
      <c r="S810" s="794">
        <v>0.88</v>
      </c>
      <c r="T810" s="794">
        <v>14.41</v>
      </c>
      <c r="U810" s="794">
        <v>15.290000000000001</v>
      </c>
      <c r="V810" s="794">
        <v>0</v>
      </c>
      <c r="W810" s="794">
        <v>100</v>
      </c>
      <c r="X810" s="1412" t="s">
        <v>5728</v>
      </c>
      <c r="Y810" s="794">
        <v>4</v>
      </c>
      <c r="Z810" s="794">
        <v>7</v>
      </c>
      <c r="AA810" s="794">
        <v>2</v>
      </c>
      <c r="AB810" s="794">
        <v>60</v>
      </c>
      <c r="AC810" s="794">
        <v>45</v>
      </c>
      <c r="AD810" s="794">
        <v>14.41</v>
      </c>
      <c r="AE810" s="1227">
        <v>5</v>
      </c>
      <c r="AF810" s="1228">
        <v>0</v>
      </c>
      <c r="AG810" s="1229"/>
      <c r="AH810" s="794"/>
      <c r="AI810" s="1227"/>
      <c r="AJ810" s="839"/>
      <c r="AK810" s="839"/>
      <c r="AL810" s="1237"/>
      <c r="AM810" s="1229"/>
      <c r="AN810" s="794"/>
      <c r="AO810" s="1227"/>
      <c r="AP810" s="1229"/>
      <c r="AQ810" s="794"/>
      <c r="AR810" s="1230"/>
      <c r="AS810" s="1231"/>
      <c r="AT810" s="794"/>
      <c r="AU810" s="794"/>
      <c r="AV810" s="1229"/>
      <c r="AW810" s="794"/>
      <c r="AX810" s="1232"/>
      <c r="AY810" s="1233"/>
      <c r="AZ810" s="1233"/>
      <c r="BA810" s="1233"/>
      <c r="BB810" s="663"/>
      <c r="BC810" s="663"/>
      <c r="BD810" s="663"/>
      <c r="BE810" s="663"/>
      <c r="BF810" s="663"/>
      <c r="BG810" s="663"/>
      <c r="BH810" s="704"/>
      <c r="BI810" s="704"/>
      <c r="BJ810" s="704"/>
      <c r="BK810" s="704"/>
      <c r="BL810" s="704"/>
      <c r="BM810" s="704"/>
      <c r="BN810" s="704"/>
      <c r="BO810" s="704"/>
      <c r="BP810" s="704"/>
      <c r="BQ810" s="704"/>
      <c r="BR810" s="704"/>
      <c r="BS810" s="704"/>
      <c r="BT810" s="704"/>
      <c r="BU810" s="704"/>
      <c r="BV810" s="704"/>
    </row>
    <row r="811" spans="1:74" s="664" customFormat="1" ht="409.6" x14ac:dyDescent="0.25">
      <c r="A811" s="845">
        <v>1510</v>
      </c>
      <c r="B811" s="1073" t="s">
        <v>5719</v>
      </c>
      <c r="C811" s="794">
        <v>3</v>
      </c>
      <c r="D811" s="843" t="s">
        <v>5731</v>
      </c>
      <c r="E811" s="794" t="s">
        <v>5745</v>
      </c>
      <c r="F811" s="794">
        <v>50196</v>
      </c>
      <c r="G811" s="794" t="s">
        <v>5760</v>
      </c>
      <c r="H811" s="794">
        <v>2008</v>
      </c>
      <c r="I811" s="794" t="s">
        <v>5761</v>
      </c>
      <c r="J811" s="1226">
        <v>46847</v>
      </c>
      <c r="K811" s="794" t="s">
        <v>697</v>
      </c>
      <c r="L811" s="794" t="s">
        <v>5748</v>
      </c>
      <c r="M811" s="794" t="s">
        <v>5749</v>
      </c>
      <c r="N811" s="794" t="s">
        <v>5762</v>
      </c>
      <c r="O811" s="794" t="s">
        <v>5763</v>
      </c>
      <c r="P811" s="794">
        <v>1080100</v>
      </c>
      <c r="Q811" s="794">
        <v>2</v>
      </c>
      <c r="R811" s="794">
        <v>0</v>
      </c>
      <c r="S811" s="794">
        <v>2</v>
      </c>
      <c r="T811" s="794">
        <v>18.64</v>
      </c>
      <c r="U811" s="794">
        <v>20.64</v>
      </c>
      <c r="V811" s="794">
        <v>0</v>
      </c>
      <c r="W811" s="794">
        <v>100</v>
      </c>
      <c r="X811" s="1412" t="s">
        <v>5728</v>
      </c>
      <c r="Y811" s="794">
        <v>4</v>
      </c>
      <c r="Z811" s="794">
        <v>7</v>
      </c>
      <c r="AA811" s="794">
        <v>2</v>
      </c>
      <c r="AB811" s="794">
        <v>60</v>
      </c>
      <c r="AC811" s="794">
        <v>45</v>
      </c>
      <c r="AD811" s="794">
        <v>18.64</v>
      </c>
      <c r="AE811" s="1227">
        <v>5</v>
      </c>
      <c r="AF811" s="1228">
        <v>0</v>
      </c>
      <c r="AG811" s="1229"/>
      <c r="AH811" s="794"/>
      <c r="AI811" s="1227"/>
      <c r="AJ811" s="833"/>
      <c r="AK811" s="833"/>
      <c r="AL811" s="833"/>
      <c r="AM811" s="1229"/>
      <c r="AN811" s="794"/>
      <c r="AO811" s="1227"/>
      <c r="AP811" s="1229"/>
      <c r="AQ811" s="794"/>
      <c r="AR811" s="1230"/>
      <c r="AS811" s="1231"/>
      <c r="AT811" s="794"/>
      <c r="AU811" s="794"/>
      <c r="AV811" s="794"/>
      <c r="AW811" s="794"/>
      <c r="AX811" s="1232"/>
      <c r="AY811" s="1233"/>
      <c r="AZ811" s="1233"/>
      <c r="BA811" s="1233"/>
      <c r="BB811" s="663"/>
      <c r="BC811" s="663"/>
      <c r="BD811" s="663"/>
      <c r="BE811" s="663"/>
      <c r="BF811" s="663"/>
      <c r="BG811" s="663"/>
      <c r="BH811" s="704"/>
      <c r="BI811" s="704"/>
      <c r="BJ811" s="704"/>
      <c r="BK811" s="704"/>
      <c r="BL811" s="704"/>
      <c r="BM811" s="704"/>
      <c r="BN811" s="704"/>
      <c r="BO811" s="704"/>
      <c r="BP811" s="704"/>
      <c r="BQ811" s="704"/>
      <c r="BR811" s="704"/>
      <c r="BS811" s="704"/>
      <c r="BT811" s="704"/>
      <c r="BU811" s="704"/>
      <c r="BV811" s="704"/>
    </row>
    <row r="812" spans="1:74" s="664" customFormat="1" ht="409.6" x14ac:dyDescent="0.25">
      <c r="A812" s="845">
        <v>1510</v>
      </c>
      <c r="B812" s="1073" t="s">
        <v>5719</v>
      </c>
      <c r="C812" s="794">
        <v>3</v>
      </c>
      <c r="D812" s="843" t="s">
        <v>5731</v>
      </c>
      <c r="E812" s="794" t="s">
        <v>5745</v>
      </c>
      <c r="F812" s="794">
        <v>50196</v>
      </c>
      <c r="G812" s="794" t="s">
        <v>5764</v>
      </c>
      <c r="H812" s="794">
        <v>2014</v>
      </c>
      <c r="I812" s="794" t="s">
        <v>5765</v>
      </c>
      <c r="J812" s="1226">
        <v>20620</v>
      </c>
      <c r="K812" s="794" t="s">
        <v>5766</v>
      </c>
      <c r="L812" s="794" t="s">
        <v>5748</v>
      </c>
      <c r="M812" s="794" t="s">
        <v>5749</v>
      </c>
      <c r="N812" s="794" t="s">
        <v>5767</v>
      </c>
      <c r="O812" s="794" t="s">
        <v>5768</v>
      </c>
      <c r="P812" s="794">
        <v>1140004</v>
      </c>
      <c r="Q812" s="794">
        <v>0.88</v>
      </c>
      <c r="R812" s="794">
        <v>0</v>
      </c>
      <c r="S812" s="794">
        <v>0.88</v>
      </c>
      <c r="T812" s="794">
        <v>20.78</v>
      </c>
      <c r="U812" s="794">
        <v>21.66</v>
      </c>
      <c r="V812" s="794">
        <v>22</v>
      </c>
      <c r="W812" s="794">
        <v>100</v>
      </c>
      <c r="X812" s="1412" t="s">
        <v>5728</v>
      </c>
      <c r="Y812" s="794">
        <v>4</v>
      </c>
      <c r="Z812" s="794">
        <v>7</v>
      </c>
      <c r="AA812" s="794">
        <v>2</v>
      </c>
      <c r="AB812" s="794">
        <v>60</v>
      </c>
      <c r="AC812" s="794"/>
      <c r="AD812" s="794">
        <v>20.78</v>
      </c>
      <c r="AE812" s="1227">
        <v>5</v>
      </c>
      <c r="AF812" s="1228">
        <v>20</v>
      </c>
      <c r="AG812" s="1229"/>
      <c r="AH812" s="794"/>
      <c r="AI812" s="1227"/>
      <c r="AJ812" s="1174"/>
      <c r="AK812" s="1238"/>
      <c r="AL812" s="1227"/>
      <c r="AM812" s="1174"/>
      <c r="AN812" s="1174"/>
      <c r="AO812" s="1227"/>
      <c r="AP812" s="1229"/>
      <c r="AQ812" s="794"/>
      <c r="AR812" s="1230"/>
      <c r="AS812" s="1231" t="s">
        <v>5769</v>
      </c>
      <c r="AT812" s="794" t="s">
        <v>5732</v>
      </c>
      <c r="AU812" s="794">
        <v>100</v>
      </c>
      <c r="AV812" s="794"/>
      <c r="AW812" s="794"/>
      <c r="AX812" s="1232"/>
      <c r="AY812" s="1233"/>
      <c r="AZ812" s="1233"/>
      <c r="BA812" s="1233"/>
      <c r="BB812" s="663"/>
      <c r="BC812" s="663"/>
      <c r="BD812" s="663"/>
      <c r="BE812" s="663"/>
      <c r="BF812" s="663"/>
      <c r="BG812" s="663"/>
      <c r="BH812" s="704"/>
      <c r="BI812" s="704"/>
      <c r="BJ812" s="704"/>
      <c r="BK812" s="704"/>
      <c r="BL812" s="704"/>
      <c r="BM812" s="704"/>
      <c r="BN812" s="704"/>
      <c r="BO812" s="704"/>
      <c r="BP812" s="704"/>
      <c r="BQ812" s="704"/>
      <c r="BR812" s="704"/>
      <c r="BS812" s="704"/>
      <c r="BT812" s="704"/>
      <c r="BU812" s="704"/>
      <c r="BV812" s="704"/>
    </row>
    <row r="813" spans="1:74" s="664" customFormat="1" ht="320.25" customHeight="1" x14ac:dyDescent="0.25">
      <c r="A813" s="845">
        <v>1510</v>
      </c>
      <c r="B813" s="1073" t="s">
        <v>5719</v>
      </c>
      <c r="C813" s="794">
        <v>3</v>
      </c>
      <c r="D813" s="843" t="s">
        <v>5731</v>
      </c>
      <c r="E813" s="794" t="s">
        <v>5745</v>
      </c>
      <c r="F813" s="794">
        <v>50196</v>
      </c>
      <c r="G813" s="794" t="s">
        <v>5770</v>
      </c>
      <c r="H813" s="794">
        <v>2018</v>
      </c>
      <c r="I813" s="794" t="s">
        <v>5771</v>
      </c>
      <c r="J813" s="1226">
        <v>80681.759999999995</v>
      </c>
      <c r="K813" s="794" t="s">
        <v>779</v>
      </c>
      <c r="L813" s="794" t="s">
        <v>5772</v>
      </c>
      <c r="M813" s="794" t="s">
        <v>5749</v>
      </c>
      <c r="N813" s="794" t="s">
        <v>5773</v>
      </c>
      <c r="O813" s="794" t="s">
        <v>5774</v>
      </c>
      <c r="P813" s="794">
        <v>1180016</v>
      </c>
      <c r="Q813" s="794">
        <v>0.88</v>
      </c>
      <c r="R813" s="794">
        <v>0</v>
      </c>
      <c r="S813" s="794">
        <v>0.88</v>
      </c>
      <c r="T813" s="794">
        <v>20.78</v>
      </c>
      <c r="U813" s="794">
        <v>21.66</v>
      </c>
      <c r="V813" s="794">
        <v>36</v>
      </c>
      <c r="W813" s="794">
        <v>50</v>
      </c>
      <c r="X813" s="1412" t="s">
        <v>5728</v>
      </c>
      <c r="Y813" s="794">
        <v>4</v>
      </c>
      <c r="Z813" s="794">
        <v>7</v>
      </c>
      <c r="AA813" s="794">
        <v>2</v>
      </c>
      <c r="AB813" s="794">
        <v>60</v>
      </c>
      <c r="AC813" s="794">
        <v>198</v>
      </c>
      <c r="AD813" s="794">
        <v>20.78</v>
      </c>
      <c r="AE813" s="1227">
        <v>5</v>
      </c>
      <c r="AF813" s="1228">
        <v>100</v>
      </c>
      <c r="AG813" s="1229"/>
      <c r="AH813" s="794"/>
      <c r="AI813" s="1227"/>
      <c r="AJ813" s="1229"/>
      <c r="AK813" s="794"/>
      <c r="AL813" s="1227"/>
      <c r="AM813" s="1174"/>
      <c r="AN813" s="1174"/>
      <c r="AO813" s="1227"/>
      <c r="AP813" s="1229"/>
      <c r="AQ813" s="794"/>
      <c r="AR813" s="1230"/>
      <c r="AS813" s="1231"/>
      <c r="AT813" s="794"/>
      <c r="AU813" s="1227"/>
      <c r="AV813" s="794" t="s">
        <v>5775</v>
      </c>
      <c r="AW813" s="794" t="s">
        <v>5745</v>
      </c>
      <c r="AX813" s="1232">
        <v>1</v>
      </c>
      <c r="AY813" s="1233"/>
      <c r="AZ813" s="1233"/>
      <c r="BA813" s="1233"/>
      <c r="BB813" s="663"/>
      <c r="BC813" s="663"/>
      <c r="BD813" s="663"/>
      <c r="BE813" s="663"/>
      <c r="BF813" s="663"/>
      <c r="BG813" s="663"/>
      <c r="BH813" s="704"/>
      <c r="BI813" s="704"/>
      <c r="BJ813" s="704"/>
      <c r="BK813" s="704"/>
      <c r="BL813" s="704"/>
      <c r="BM813" s="704"/>
      <c r="BN813" s="704"/>
      <c r="BO813" s="704"/>
      <c r="BP813" s="704"/>
      <c r="BQ813" s="704"/>
      <c r="BR813" s="704"/>
      <c r="BS813" s="704"/>
      <c r="BT813" s="704"/>
      <c r="BU813" s="704"/>
      <c r="BV813" s="704"/>
    </row>
    <row r="814" spans="1:74" s="664" customFormat="1" ht="171.6" x14ac:dyDescent="0.25">
      <c r="A814" s="845">
        <v>1510</v>
      </c>
      <c r="B814" s="1073" t="s">
        <v>5719</v>
      </c>
      <c r="C814" s="1239">
        <v>7</v>
      </c>
      <c r="D814" s="1240" t="s">
        <v>5720</v>
      </c>
      <c r="E814" s="1239" t="s">
        <v>5738</v>
      </c>
      <c r="F814" s="1239">
        <v>18697</v>
      </c>
      <c r="G814" s="1239" t="s">
        <v>5776</v>
      </c>
      <c r="H814" s="1239">
        <v>2018</v>
      </c>
      <c r="I814" s="1239" t="s">
        <v>5777</v>
      </c>
      <c r="J814" s="1241">
        <v>71412.820000000007</v>
      </c>
      <c r="K814" s="1239" t="s">
        <v>779</v>
      </c>
      <c r="L814" s="1239" t="s">
        <v>5741</v>
      </c>
      <c r="M814" s="1239" t="s">
        <v>5742</v>
      </c>
      <c r="N814" s="1239" t="s">
        <v>5743</v>
      </c>
      <c r="O814" s="1239" t="s">
        <v>5744</v>
      </c>
      <c r="P814" s="1239">
        <v>1180034</v>
      </c>
      <c r="Q814" s="1242">
        <v>2.3529411764705883</v>
      </c>
      <c r="R814" s="1239">
        <v>0</v>
      </c>
      <c r="S814" s="1239">
        <v>2.35</v>
      </c>
      <c r="T814" s="1239">
        <v>18.829999999999998</v>
      </c>
      <c r="U814" s="1239">
        <v>21.18</v>
      </c>
      <c r="V814" s="1239">
        <v>79</v>
      </c>
      <c r="W814" s="1239">
        <v>34</v>
      </c>
      <c r="X814" s="1413" t="s">
        <v>5728</v>
      </c>
      <c r="Y814" s="1239">
        <v>3</v>
      </c>
      <c r="Z814" s="1239">
        <v>11</v>
      </c>
      <c r="AA814" s="1239">
        <v>5</v>
      </c>
      <c r="AB814" s="1239">
        <v>4</v>
      </c>
      <c r="AC814" s="1239">
        <v>194</v>
      </c>
      <c r="AD814" s="1239">
        <v>18.829999999999998</v>
      </c>
      <c r="AE814" s="1239">
        <v>5</v>
      </c>
      <c r="AF814" s="1243">
        <v>26</v>
      </c>
      <c r="AG814" s="794" t="s">
        <v>5720</v>
      </c>
      <c r="AH814" s="794" t="s">
        <v>5738</v>
      </c>
      <c r="AI814" s="794">
        <v>75</v>
      </c>
      <c r="AJ814" s="1244"/>
      <c r="AK814" s="1239"/>
      <c r="AL814" s="1245"/>
      <c r="AM814" s="1246"/>
      <c r="AN814" s="1246"/>
      <c r="AO814" s="1245"/>
      <c r="AP814" s="1244"/>
      <c r="AQ814" s="1239"/>
      <c r="AR814" s="1247"/>
      <c r="AS814" s="1248" t="s">
        <v>5778</v>
      </c>
      <c r="AT814" s="1239" t="s">
        <v>5738</v>
      </c>
      <c r="AU814" s="1245">
        <v>25</v>
      </c>
      <c r="AV814" s="1239"/>
      <c r="AW814" s="1239"/>
      <c r="AX814" s="1249"/>
      <c r="AY814" s="1233"/>
      <c r="AZ814" s="1233"/>
      <c r="BA814" s="1233"/>
      <c r="BB814" s="663"/>
      <c r="BC814" s="663"/>
      <c r="BD814" s="663"/>
      <c r="BE814" s="663"/>
      <c r="BF814" s="663"/>
      <c r="BG814" s="663"/>
      <c r="BH814" s="704"/>
      <c r="BI814" s="704"/>
      <c r="BJ814" s="704"/>
      <c r="BK814" s="704"/>
      <c r="BL814" s="704"/>
      <c r="BM814" s="704"/>
      <c r="BN814" s="704"/>
      <c r="BO814" s="704"/>
      <c r="BP814" s="704"/>
      <c r="BQ814" s="704"/>
      <c r="BR814" s="704"/>
      <c r="BS814" s="704"/>
      <c r="BT814" s="704"/>
      <c r="BU814" s="704"/>
      <c r="BV814" s="704"/>
    </row>
    <row r="815" spans="1:74" s="664" customFormat="1" ht="206.25" customHeight="1" x14ac:dyDescent="0.25">
      <c r="A815" s="845">
        <v>1510</v>
      </c>
      <c r="B815" s="1073" t="s">
        <v>5719</v>
      </c>
      <c r="C815" s="794">
        <v>8</v>
      </c>
      <c r="D815" s="843" t="s">
        <v>5720</v>
      </c>
      <c r="E815" s="794" t="s">
        <v>5721</v>
      </c>
      <c r="F815" s="794">
        <v>10756</v>
      </c>
      <c r="G815" s="1239" t="s">
        <v>5779</v>
      </c>
      <c r="H815" s="1239">
        <v>2020</v>
      </c>
      <c r="I815" s="1239" t="s">
        <v>5780</v>
      </c>
      <c r="J815" s="1241">
        <v>113315</v>
      </c>
      <c r="K815" s="1239" t="s">
        <v>771</v>
      </c>
      <c r="L815" s="1239" t="s">
        <v>5781</v>
      </c>
      <c r="M815" s="1239" t="s">
        <v>5782</v>
      </c>
      <c r="N815" s="1239" t="s">
        <v>5783</v>
      </c>
      <c r="O815" s="1239" t="s">
        <v>5784</v>
      </c>
      <c r="P815" s="1239">
        <v>1200003</v>
      </c>
      <c r="Q815" s="794">
        <v>0</v>
      </c>
      <c r="R815" s="794">
        <v>0</v>
      </c>
      <c r="S815" s="794">
        <v>0</v>
      </c>
      <c r="T815" s="794">
        <v>13.11</v>
      </c>
      <c r="U815" s="1239">
        <f>SUM(R815,T815)</f>
        <v>13.11</v>
      </c>
      <c r="V815" s="1239">
        <v>1</v>
      </c>
      <c r="W815" s="1239">
        <v>5</v>
      </c>
      <c r="X815" s="1413" t="s">
        <v>5785</v>
      </c>
      <c r="Y815" s="1239">
        <v>6</v>
      </c>
      <c r="Z815" s="1239">
        <v>1</v>
      </c>
      <c r="AA815" s="1239">
        <v>5</v>
      </c>
      <c r="AB815" s="1239">
        <v>25</v>
      </c>
      <c r="AC815" s="1239">
        <v>71</v>
      </c>
      <c r="AD815" s="1239">
        <v>0</v>
      </c>
      <c r="AE815" s="1239"/>
      <c r="AF815" s="1243">
        <v>100</v>
      </c>
      <c r="AG815" s="1248" t="s">
        <v>5720</v>
      </c>
      <c r="AH815" s="794" t="s">
        <v>5721</v>
      </c>
      <c r="AI815" s="794">
        <v>100</v>
      </c>
      <c r="AJ815" s="1248"/>
      <c r="AK815" s="1239"/>
      <c r="AL815" s="1245"/>
      <c r="AM815" s="1246"/>
      <c r="AN815" s="1246"/>
      <c r="AO815" s="1245"/>
      <c r="AP815" s="1244"/>
      <c r="AQ815" s="1239"/>
      <c r="AR815" s="1247"/>
      <c r="AS815" s="1248"/>
      <c r="AT815" s="1239"/>
      <c r="AU815" s="1245"/>
      <c r="AV815" s="1239"/>
      <c r="AW815" s="1239"/>
      <c r="AX815" s="1249"/>
      <c r="AY815" s="1233"/>
      <c r="AZ815" s="1233"/>
      <c r="BA815" s="1233"/>
      <c r="BB815" s="663"/>
      <c r="BC815" s="663"/>
      <c r="BD815" s="663"/>
      <c r="BE815" s="663"/>
      <c r="BF815" s="663"/>
      <c r="BG815" s="663"/>
      <c r="BH815" s="704"/>
      <c r="BI815" s="704"/>
      <c r="BJ815" s="704"/>
      <c r="BK815" s="704"/>
      <c r="BL815" s="704"/>
      <c r="BM815" s="704"/>
      <c r="BN815" s="704"/>
      <c r="BO815" s="704"/>
      <c r="BP815" s="704"/>
      <c r="BQ815" s="704"/>
      <c r="BR815" s="704"/>
      <c r="BS815" s="704"/>
      <c r="BT815" s="704"/>
      <c r="BU815" s="704"/>
      <c r="BV815" s="704"/>
    </row>
    <row r="816" spans="1:74" s="664" customFormat="1" ht="205.5" customHeight="1" x14ac:dyDescent="0.25">
      <c r="A816" s="845">
        <v>1510</v>
      </c>
      <c r="B816" s="1073" t="s">
        <v>5719</v>
      </c>
      <c r="C816" s="794">
        <v>3</v>
      </c>
      <c r="D816" s="843" t="s">
        <v>5731</v>
      </c>
      <c r="E816" s="794" t="s">
        <v>5745</v>
      </c>
      <c r="F816" s="794">
        <v>50196</v>
      </c>
      <c r="G816" s="794" t="s">
        <v>5786</v>
      </c>
      <c r="H816" s="794">
        <v>2020</v>
      </c>
      <c r="I816" s="794" t="s">
        <v>5787</v>
      </c>
      <c r="J816" s="1226">
        <v>26057.54</v>
      </c>
      <c r="K816" s="794" t="s">
        <v>771</v>
      </c>
      <c r="L816" s="794" t="s">
        <v>5772</v>
      </c>
      <c r="M816" s="794" t="s">
        <v>5749</v>
      </c>
      <c r="N816" s="1239" t="s">
        <v>5788</v>
      </c>
      <c r="O816" s="1239" t="s">
        <v>5789</v>
      </c>
      <c r="P816" s="1239">
        <v>1200004</v>
      </c>
      <c r="Q816" s="1242">
        <v>2.35</v>
      </c>
      <c r="R816" s="1239">
        <v>0</v>
      </c>
      <c r="S816" s="1239">
        <v>2.35</v>
      </c>
      <c r="T816" s="1239">
        <v>18.829999999999998</v>
      </c>
      <c r="U816" s="1239">
        <v>21.18</v>
      </c>
      <c r="V816" s="1239">
        <v>4</v>
      </c>
      <c r="W816" s="1239">
        <v>10</v>
      </c>
      <c r="X816" s="1413" t="s">
        <v>5785</v>
      </c>
      <c r="Y816" s="1239">
        <v>4</v>
      </c>
      <c r="Z816" s="1239">
        <v>7</v>
      </c>
      <c r="AA816" s="1239">
        <v>4</v>
      </c>
      <c r="AB816" s="1239">
        <v>4</v>
      </c>
      <c r="AC816" s="1239">
        <v>135</v>
      </c>
      <c r="AD816" s="1239">
        <v>18.829999999999998</v>
      </c>
      <c r="AE816" s="1239">
        <v>5</v>
      </c>
      <c r="AF816" s="1243">
        <v>20</v>
      </c>
      <c r="AG816" s="1248"/>
      <c r="AH816" s="794"/>
      <c r="AI816" s="794"/>
      <c r="AJ816" s="794"/>
      <c r="AK816" s="1239"/>
      <c r="AL816" s="1245"/>
      <c r="AM816" s="1246"/>
      <c r="AN816" s="1246"/>
      <c r="AO816" s="1227"/>
      <c r="AP816" s="1229"/>
      <c r="AQ816" s="794"/>
      <c r="AR816" s="1230"/>
      <c r="AS816" s="1231" t="s">
        <v>5769</v>
      </c>
      <c r="AT816" s="794" t="s">
        <v>5732</v>
      </c>
      <c r="AU816" s="794">
        <v>100</v>
      </c>
      <c r="AV816" s="1239"/>
      <c r="AW816" s="1239"/>
      <c r="AX816" s="1249"/>
      <c r="AY816" s="1233"/>
      <c r="AZ816" s="1233"/>
      <c r="BA816" s="1233"/>
      <c r="BB816" s="663"/>
      <c r="BC816" s="663"/>
      <c r="BD816" s="663"/>
      <c r="BE816" s="663"/>
      <c r="BF816" s="663"/>
      <c r="BG816" s="663"/>
      <c r="BH816" s="704"/>
      <c r="BI816" s="704"/>
      <c r="BJ816" s="704"/>
      <c r="BK816" s="704"/>
      <c r="BL816" s="704"/>
      <c r="BM816" s="704"/>
      <c r="BN816" s="704"/>
      <c r="BO816" s="704"/>
      <c r="BP816" s="704"/>
      <c r="BQ816" s="704"/>
      <c r="BR816" s="704"/>
      <c r="BS816" s="704"/>
      <c r="BT816" s="704"/>
      <c r="BU816" s="704"/>
      <c r="BV816" s="704"/>
    </row>
    <row r="817" spans="1:75" s="794" customFormat="1" ht="171.6" x14ac:dyDescent="0.25">
      <c r="A817" s="845">
        <v>1510</v>
      </c>
      <c r="B817" s="1073" t="s">
        <v>5719</v>
      </c>
      <c r="C817" s="794">
        <v>7</v>
      </c>
      <c r="D817" s="843" t="s">
        <v>5720</v>
      </c>
      <c r="E817" s="794" t="s">
        <v>5790</v>
      </c>
      <c r="F817" s="794">
        <v>27613</v>
      </c>
      <c r="G817" s="794" t="s">
        <v>5791</v>
      </c>
      <c r="H817" s="794">
        <v>2020</v>
      </c>
      <c r="I817" s="794" t="s">
        <v>5792</v>
      </c>
      <c r="J817" s="1226">
        <v>38219</v>
      </c>
      <c r="K817" s="794" t="s">
        <v>771</v>
      </c>
      <c r="L817" s="1239" t="s">
        <v>5793</v>
      </c>
      <c r="M817" s="1239" t="s">
        <v>5794</v>
      </c>
      <c r="N817" s="794" t="s">
        <v>5795</v>
      </c>
      <c r="O817" s="794" t="s">
        <v>5796</v>
      </c>
      <c r="P817" s="794">
        <v>1200005</v>
      </c>
      <c r="Q817" s="794">
        <v>0</v>
      </c>
      <c r="R817" s="794">
        <v>0</v>
      </c>
      <c r="S817" s="794">
        <v>0</v>
      </c>
      <c r="T817" s="794">
        <v>18.829999999999998</v>
      </c>
      <c r="U817" s="794">
        <v>18.829999999999998</v>
      </c>
      <c r="V817" s="794">
        <v>100</v>
      </c>
      <c r="W817" s="794">
        <v>8</v>
      </c>
      <c r="X817" s="1413" t="s">
        <v>5785</v>
      </c>
      <c r="Y817" s="794">
        <v>6</v>
      </c>
      <c r="Z817" s="794">
        <v>1</v>
      </c>
      <c r="AA817" s="794">
        <v>5</v>
      </c>
      <c r="AB817" s="794">
        <v>7</v>
      </c>
      <c r="AC817" s="794">
        <v>112</v>
      </c>
      <c r="AD817" s="794">
        <v>0</v>
      </c>
      <c r="AE817" s="794">
        <v>5</v>
      </c>
      <c r="AF817" s="794">
        <v>100</v>
      </c>
      <c r="AO817" s="1227"/>
      <c r="AP817" s="1229"/>
      <c r="AR817" s="1230"/>
      <c r="AS817" s="1231" t="s">
        <v>5797</v>
      </c>
      <c r="AT817" s="794" t="s">
        <v>5790</v>
      </c>
      <c r="AU817" s="794">
        <v>100</v>
      </c>
      <c r="AX817" s="1232"/>
      <c r="AY817" s="1233"/>
      <c r="AZ817" s="1233"/>
      <c r="BA817" s="1233"/>
      <c r="BB817" s="1233"/>
      <c r="BC817" s="1233"/>
      <c r="BD817" s="1233"/>
      <c r="BE817" s="1233"/>
      <c r="BF817" s="1233"/>
      <c r="BG817" s="1233"/>
      <c r="BH817" s="1250"/>
      <c r="BI817" s="1250"/>
      <c r="BJ817" s="1250"/>
      <c r="BK817" s="1250"/>
      <c r="BL817" s="1250"/>
      <c r="BM817" s="1250"/>
      <c r="BN817" s="1250"/>
      <c r="BO817" s="1250"/>
      <c r="BP817" s="1250"/>
      <c r="BQ817" s="1250"/>
      <c r="BR817" s="1250"/>
      <c r="BS817" s="1250"/>
      <c r="BT817" s="1250"/>
      <c r="BU817" s="1250"/>
      <c r="BV817" s="1250"/>
      <c r="BW817" s="1231"/>
    </row>
    <row r="818" spans="1:75" s="794" customFormat="1" ht="224.4" x14ac:dyDescent="0.25">
      <c r="A818" s="845">
        <v>1510</v>
      </c>
      <c r="B818" s="1073" t="s">
        <v>5719</v>
      </c>
      <c r="C818" s="794">
        <v>7</v>
      </c>
      <c r="D818" s="843" t="s">
        <v>5720</v>
      </c>
      <c r="E818" s="794" t="s">
        <v>5738</v>
      </c>
      <c r="F818" s="794">
        <v>18697</v>
      </c>
      <c r="G818" s="794" t="s">
        <v>5798</v>
      </c>
      <c r="H818" s="794">
        <v>2020</v>
      </c>
      <c r="I818" s="794" t="s">
        <v>5799</v>
      </c>
      <c r="J818" s="1226">
        <v>104820</v>
      </c>
      <c r="K818" s="794" t="s">
        <v>779</v>
      </c>
      <c r="L818" s="1239" t="s">
        <v>5741</v>
      </c>
      <c r="M818" s="1239" t="s">
        <v>5742</v>
      </c>
      <c r="N818" s="1239" t="s">
        <v>5800</v>
      </c>
      <c r="O818" s="1239" t="s">
        <v>5801</v>
      </c>
      <c r="P818" s="794">
        <v>1200008</v>
      </c>
      <c r="Q818" s="1234">
        <v>2.3529411764705883</v>
      </c>
      <c r="R818" s="794">
        <v>0</v>
      </c>
      <c r="S818" s="794">
        <v>2.35</v>
      </c>
      <c r="T818" s="794">
        <v>18.829999999999998</v>
      </c>
      <c r="U818" s="1234">
        <f>SUM(R818:T818)</f>
        <v>21.18</v>
      </c>
      <c r="V818" s="794">
        <v>10</v>
      </c>
      <c r="W818" s="794">
        <v>8</v>
      </c>
      <c r="X818" s="1413" t="s">
        <v>5802</v>
      </c>
      <c r="Y818" s="794">
        <v>3</v>
      </c>
      <c r="Z818" s="794">
        <v>11</v>
      </c>
      <c r="AA818" s="794">
        <v>5</v>
      </c>
      <c r="AB818" s="794">
        <v>4</v>
      </c>
      <c r="AC818" s="794">
        <v>194</v>
      </c>
      <c r="AD818" s="794">
        <v>18.829999999999998</v>
      </c>
      <c r="AE818" s="794">
        <v>5</v>
      </c>
      <c r="AF818" s="794">
        <v>5</v>
      </c>
      <c r="AG818" s="794" t="s">
        <v>5720</v>
      </c>
      <c r="AH818" s="794" t="s">
        <v>5738</v>
      </c>
      <c r="AI818" s="794">
        <v>100</v>
      </c>
      <c r="AO818" s="1227"/>
      <c r="AP818" s="1229"/>
      <c r="AR818" s="1230"/>
      <c r="AS818" s="1231"/>
      <c r="AX818" s="1232"/>
      <c r="AY818" s="1233"/>
      <c r="AZ818" s="1233"/>
      <c r="BA818" s="1233"/>
      <c r="BB818" s="1233"/>
      <c r="BC818" s="1233"/>
      <c r="BD818" s="1233"/>
      <c r="BE818" s="1233"/>
      <c r="BF818" s="1233"/>
      <c r="BG818" s="1233"/>
      <c r="BH818" s="1250"/>
      <c r="BI818" s="1250"/>
      <c r="BJ818" s="1250"/>
      <c r="BK818" s="1250"/>
      <c r="BL818" s="1250"/>
      <c r="BM818" s="1250"/>
      <c r="BN818" s="1250"/>
      <c r="BO818" s="1250"/>
      <c r="BP818" s="1250"/>
      <c r="BQ818" s="1250"/>
      <c r="BR818" s="1250"/>
      <c r="BS818" s="1250"/>
      <c r="BT818" s="1250"/>
      <c r="BU818" s="1250"/>
      <c r="BV818" s="1250"/>
      <c r="BW818" s="1231"/>
    </row>
    <row r="819" spans="1:75" s="794" customFormat="1" ht="171.6" x14ac:dyDescent="0.25">
      <c r="A819" s="845">
        <v>1510</v>
      </c>
      <c r="B819" s="1073" t="s">
        <v>5719</v>
      </c>
      <c r="C819" s="794">
        <v>7</v>
      </c>
      <c r="D819" s="843" t="s">
        <v>5720</v>
      </c>
      <c r="E819" s="794" t="s">
        <v>5738</v>
      </c>
      <c r="F819" s="794">
        <v>18697</v>
      </c>
      <c r="G819" s="794" t="s">
        <v>5803</v>
      </c>
      <c r="H819" s="794">
        <v>2020</v>
      </c>
      <c r="I819" s="794" t="s">
        <v>5804</v>
      </c>
      <c r="J819" s="1251">
        <v>103137.54</v>
      </c>
      <c r="K819" s="794" t="s">
        <v>771</v>
      </c>
      <c r="L819" s="1239" t="s">
        <v>5741</v>
      </c>
      <c r="M819" s="1239" t="s">
        <v>5742</v>
      </c>
      <c r="N819" s="1239" t="s">
        <v>5743</v>
      </c>
      <c r="O819" s="1239" t="s">
        <v>5744</v>
      </c>
      <c r="P819" s="794">
        <v>1200021</v>
      </c>
      <c r="Q819" s="794">
        <v>2.35</v>
      </c>
      <c r="R819" s="794">
        <v>0</v>
      </c>
      <c r="S819" s="794">
        <v>2.35</v>
      </c>
      <c r="T819" s="794">
        <v>18.829999999999998</v>
      </c>
      <c r="U819" s="1234">
        <f>SUM(R819:T819)</f>
        <v>21.18</v>
      </c>
      <c r="V819" s="794">
        <v>17</v>
      </c>
      <c r="W819" s="794">
        <v>1.67</v>
      </c>
      <c r="X819" s="1413" t="s">
        <v>5785</v>
      </c>
      <c r="Y819" s="794">
        <v>3</v>
      </c>
      <c r="Z819" s="794">
        <v>11</v>
      </c>
      <c r="AA819" s="794">
        <v>5</v>
      </c>
      <c r="AB819" s="794">
        <v>4</v>
      </c>
      <c r="AC819" s="794">
        <v>104</v>
      </c>
      <c r="AD819" s="794">
        <v>18.829999999999998</v>
      </c>
      <c r="AE819" s="794">
        <v>5</v>
      </c>
      <c r="AF819" s="794">
        <v>0</v>
      </c>
      <c r="AO819" s="1227"/>
      <c r="AP819" s="1229"/>
      <c r="AR819" s="1230"/>
      <c r="AS819" s="1231"/>
      <c r="AX819" s="1232"/>
      <c r="AY819" s="1233"/>
      <c r="AZ819" s="1233"/>
      <c r="BA819" s="1233"/>
      <c r="BB819" s="1233"/>
      <c r="BC819" s="1233"/>
      <c r="BD819" s="1233"/>
      <c r="BE819" s="1233"/>
      <c r="BF819" s="1233"/>
      <c r="BG819" s="1233"/>
      <c r="BH819" s="1250"/>
      <c r="BI819" s="1250"/>
      <c r="BJ819" s="1250"/>
      <c r="BK819" s="1250"/>
      <c r="BL819" s="1250"/>
      <c r="BM819" s="1250"/>
      <c r="BN819" s="1250"/>
      <c r="BO819" s="1250"/>
      <c r="BP819" s="1250"/>
      <c r="BQ819" s="1250"/>
      <c r="BR819" s="1250"/>
      <c r="BS819" s="1250"/>
      <c r="BT819" s="1250"/>
      <c r="BU819" s="1250"/>
      <c r="BV819" s="1250"/>
      <c r="BW819" s="1250"/>
    </row>
    <row r="820" spans="1:75" s="794" customFormat="1" ht="172.2" thickBot="1" x14ac:dyDescent="0.3">
      <c r="A820" s="845">
        <v>1510</v>
      </c>
      <c r="B820" s="1073" t="s">
        <v>5719</v>
      </c>
      <c r="C820" s="794">
        <v>7</v>
      </c>
      <c r="D820" s="843" t="s">
        <v>5720</v>
      </c>
      <c r="E820" s="794" t="s">
        <v>5738</v>
      </c>
      <c r="F820" s="794">
        <v>18697</v>
      </c>
      <c r="G820" s="794" t="s">
        <v>5805</v>
      </c>
      <c r="H820" s="794">
        <v>2020</v>
      </c>
      <c r="I820" s="794" t="s">
        <v>5806</v>
      </c>
      <c r="J820" s="1251">
        <v>13870</v>
      </c>
      <c r="K820" s="794" t="s">
        <v>771</v>
      </c>
      <c r="L820" s="794" t="s">
        <v>5741</v>
      </c>
      <c r="M820" s="794" t="s">
        <v>5742</v>
      </c>
      <c r="N820" s="794" t="s">
        <v>5743</v>
      </c>
      <c r="O820" s="794" t="s">
        <v>5744</v>
      </c>
      <c r="P820" s="794">
        <v>1200042</v>
      </c>
      <c r="Q820" s="794">
        <v>2.35</v>
      </c>
      <c r="R820" s="794">
        <v>0</v>
      </c>
      <c r="S820" s="794">
        <v>2.35</v>
      </c>
      <c r="T820" s="794">
        <v>18.829999999999998</v>
      </c>
      <c r="U820" s="1234">
        <f>SUM(R820:T820)</f>
        <v>21.18</v>
      </c>
      <c r="V820" s="794">
        <v>8</v>
      </c>
      <c r="W820" s="794">
        <v>1.67</v>
      </c>
      <c r="X820" s="1412" t="s">
        <v>5785</v>
      </c>
      <c r="Y820" s="794">
        <v>3</v>
      </c>
      <c r="Z820" s="794">
        <v>11</v>
      </c>
      <c r="AA820" s="794">
        <v>5</v>
      </c>
      <c r="AB820" s="794">
        <v>4</v>
      </c>
      <c r="AC820" s="794">
        <v>104</v>
      </c>
      <c r="AD820" s="794">
        <v>18.829999999999998</v>
      </c>
      <c r="AE820" s="794">
        <v>5</v>
      </c>
      <c r="AF820" s="794">
        <v>9</v>
      </c>
      <c r="AG820" s="794" t="s">
        <v>5807</v>
      </c>
      <c r="AH820" s="794" t="s">
        <v>5738</v>
      </c>
      <c r="AI820" s="794">
        <v>100</v>
      </c>
      <c r="AO820" s="1227"/>
      <c r="AP820" s="1252"/>
      <c r="AQ820" s="1253"/>
      <c r="AR820" s="1254"/>
      <c r="AS820" s="1231"/>
      <c r="AV820" s="1229"/>
      <c r="AX820" s="1232"/>
      <c r="AY820" s="1233"/>
      <c r="AZ820" s="1233"/>
      <c r="BA820" s="1233"/>
      <c r="BB820" s="1233"/>
      <c r="BC820" s="1233"/>
      <c r="BD820" s="1233"/>
      <c r="BE820" s="1233"/>
      <c r="BF820" s="1233"/>
      <c r="BG820" s="1233"/>
      <c r="BH820" s="1250"/>
      <c r="BI820" s="1250"/>
      <c r="BJ820" s="1250"/>
      <c r="BK820" s="1250"/>
      <c r="BL820" s="1250"/>
      <c r="BM820" s="1250"/>
      <c r="BN820" s="1250"/>
      <c r="BO820" s="1250"/>
      <c r="BP820" s="1250"/>
      <c r="BQ820" s="1250"/>
      <c r="BR820" s="1250"/>
      <c r="BS820" s="1250"/>
      <c r="BT820" s="1250"/>
      <c r="BU820" s="1250"/>
      <c r="BV820" s="1250"/>
      <c r="BW820" s="1250"/>
    </row>
    <row r="821" spans="1:75" s="1039" customFormat="1" ht="382.8" x14ac:dyDescent="0.25">
      <c r="A821" s="698">
        <v>1538</v>
      </c>
      <c r="B821" s="698" t="s">
        <v>5808</v>
      </c>
      <c r="C821" s="698">
        <v>4</v>
      </c>
      <c r="D821" s="667" t="s">
        <v>5809</v>
      </c>
      <c r="E821" s="668" t="s">
        <v>5810</v>
      </c>
      <c r="F821" s="666">
        <v>10268</v>
      </c>
      <c r="G821" s="668" t="s">
        <v>5811</v>
      </c>
      <c r="H821" s="672">
        <v>2003</v>
      </c>
      <c r="I821" s="779" t="s">
        <v>5812</v>
      </c>
      <c r="J821" s="1255">
        <v>82874.31</v>
      </c>
      <c r="K821" s="779" t="s">
        <v>939</v>
      </c>
      <c r="L821" s="779" t="s">
        <v>5813</v>
      </c>
      <c r="M821" s="779" t="s">
        <v>5814</v>
      </c>
      <c r="N821" s="779" t="s">
        <v>5815</v>
      </c>
      <c r="O821" s="779" t="s">
        <v>5816</v>
      </c>
      <c r="P821" s="779" t="s">
        <v>5817</v>
      </c>
      <c r="Q821" s="1256">
        <v>42.23</v>
      </c>
      <c r="R821" s="1256">
        <v>0</v>
      </c>
      <c r="S821" s="1256">
        <v>12.94</v>
      </c>
      <c r="T821" s="1256">
        <v>29.29</v>
      </c>
      <c r="U821" s="1256">
        <v>42.23</v>
      </c>
      <c r="V821" s="1256">
        <v>27</v>
      </c>
      <c r="W821" s="1256">
        <v>100</v>
      </c>
      <c r="X821" s="1393" t="s">
        <v>5818</v>
      </c>
      <c r="Y821" s="672">
        <v>3</v>
      </c>
      <c r="Z821" s="672">
        <v>1</v>
      </c>
      <c r="AA821" s="672">
        <v>7</v>
      </c>
      <c r="AB821" s="672">
        <v>60</v>
      </c>
      <c r="AC821" s="672">
        <v>55</v>
      </c>
      <c r="AD821" s="672"/>
      <c r="AE821" s="696">
        <v>0.25</v>
      </c>
      <c r="AF821" s="777">
        <v>29</v>
      </c>
      <c r="AG821" s="675" t="s">
        <v>3636</v>
      </c>
      <c r="AH821" s="668" t="s">
        <v>5819</v>
      </c>
      <c r="AI821" s="676">
        <v>29</v>
      </c>
      <c r="AJ821" s="675"/>
      <c r="AK821" s="666"/>
      <c r="AL821" s="676"/>
      <c r="AM821" s="675"/>
      <c r="AN821" s="666"/>
      <c r="AO821" s="696"/>
      <c r="AP821" s="778"/>
      <c r="AQ821" s="672"/>
      <c r="AR821" s="696"/>
      <c r="AS821" s="672"/>
      <c r="AT821" s="672"/>
      <c r="AU821" s="672"/>
      <c r="AV821" s="672"/>
      <c r="AW821" s="672"/>
      <c r="AX821" s="696"/>
      <c r="AY821" s="1038"/>
      <c r="AZ821" s="1038"/>
      <c r="BA821" s="1038"/>
      <c r="BB821" s="1038"/>
      <c r="BC821" s="1038"/>
      <c r="BD821" s="1038"/>
      <c r="BE821" s="1038"/>
      <c r="BF821" s="1038"/>
      <c r="BG821" s="1038"/>
    </row>
    <row r="822" spans="1:75" s="1039" customFormat="1" ht="246" customHeight="1" x14ac:dyDescent="0.25">
      <c r="A822" s="698">
        <v>1538</v>
      </c>
      <c r="B822" s="698" t="s">
        <v>5808</v>
      </c>
      <c r="C822" s="698">
        <v>25</v>
      </c>
      <c r="D822" s="1257" t="s">
        <v>5820</v>
      </c>
      <c r="E822" s="668" t="s">
        <v>5821</v>
      </c>
      <c r="F822" s="668">
        <v>10774</v>
      </c>
      <c r="G822" s="668" t="s">
        <v>5822</v>
      </c>
      <c r="H822" s="668">
        <v>2002</v>
      </c>
      <c r="I822" s="668" t="s">
        <v>5823</v>
      </c>
      <c r="J822" s="1258">
        <v>50075.11</v>
      </c>
      <c r="K822" s="668" t="s">
        <v>939</v>
      </c>
      <c r="L822" s="668" t="s">
        <v>5824</v>
      </c>
      <c r="M822" s="668" t="s">
        <v>5825</v>
      </c>
      <c r="N822" s="668" t="s">
        <v>5826</v>
      </c>
      <c r="O822" s="668" t="s">
        <v>5827</v>
      </c>
      <c r="P822" s="668">
        <v>19584</v>
      </c>
      <c r="Q822" s="698">
        <v>85.89</v>
      </c>
      <c r="R822" s="698">
        <v>5.89</v>
      </c>
      <c r="S822" s="698">
        <v>35</v>
      </c>
      <c r="T822" s="698">
        <v>45</v>
      </c>
      <c r="U822" s="698">
        <v>85.89</v>
      </c>
      <c r="V822" s="698">
        <v>100</v>
      </c>
      <c r="W822" s="698">
        <v>100</v>
      </c>
      <c r="X822" s="1351" t="s">
        <v>5828</v>
      </c>
      <c r="Y822" s="672"/>
      <c r="Z822" s="672"/>
      <c r="AA822" s="672"/>
      <c r="AB822" s="672">
        <v>25</v>
      </c>
      <c r="AC822" s="666">
        <v>1.2</v>
      </c>
      <c r="AD822" s="672"/>
      <c r="AE822" s="696">
        <v>0.2</v>
      </c>
      <c r="AF822" s="674">
        <v>100</v>
      </c>
      <c r="AG822" s="675" t="s">
        <v>5820</v>
      </c>
      <c r="AH822" s="668" t="s">
        <v>5821</v>
      </c>
      <c r="AI822" s="666"/>
      <c r="AJ822" s="666"/>
      <c r="AK822" s="666"/>
      <c r="AL822" s="666"/>
      <c r="AM822" s="666"/>
      <c r="AN822" s="666"/>
      <c r="AO822" s="666"/>
      <c r="AP822" s="666"/>
      <c r="AQ822" s="666"/>
      <c r="AR822" s="666"/>
      <c r="AS822" s="666"/>
      <c r="AT822" s="666"/>
      <c r="AU822" s="666"/>
      <c r="AV822" s="666"/>
      <c r="AW822" s="666"/>
      <c r="AX822" s="689"/>
      <c r="AY822" s="1038"/>
      <c r="AZ822" s="1038"/>
      <c r="BA822" s="1038"/>
      <c r="BB822" s="1038"/>
      <c r="BC822" s="1038"/>
      <c r="BD822" s="1038"/>
      <c r="BE822" s="1038"/>
      <c r="BF822" s="1038"/>
      <c r="BG822" s="1038"/>
    </row>
    <row r="823" spans="1:75" s="1039" customFormat="1" ht="250.8" x14ac:dyDescent="0.25">
      <c r="A823" s="698">
        <v>1538</v>
      </c>
      <c r="B823" s="698" t="s">
        <v>5808</v>
      </c>
      <c r="C823" s="698">
        <v>18</v>
      </c>
      <c r="D823" s="1257" t="s">
        <v>5829</v>
      </c>
      <c r="E823" s="668" t="s">
        <v>5830</v>
      </c>
      <c r="F823" s="668">
        <v>18174</v>
      </c>
      <c r="G823" s="668" t="s">
        <v>5831</v>
      </c>
      <c r="H823" s="668">
        <v>2002</v>
      </c>
      <c r="I823" s="668" t="s">
        <v>5832</v>
      </c>
      <c r="J823" s="1258">
        <v>50075.11</v>
      </c>
      <c r="K823" s="668" t="s">
        <v>939</v>
      </c>
      <c r="L823" s="668" t="s">
        <v>5833</v>
      </c>
      <c r="M823" s="668" t="s">
        <v>5834</v>
      </c>
      <c r="N823" s="668" t="s">
        <v>5835</v>
      </c>
      <c r="O823" s="668" t="s">
        <v>5836</v>
      </c>
      <c r="P823" s="668" t="s">
        <v>5837</v>
      </c>
      <c r="Q823" s="666">
        <v>87.9</v>
      </c>
      <c r="R823" s="666">
        <v>7.9</v>
      </c>
      <c r="S823" s="666">
        <v>35</v>
      </c>
      <c r="T823" s="666">
        <v>45</v>
      </c>
      <c r="U823" s="666">
        <v>87.9</v>
      </c>
      <c r="V823" s="666">
        <v>100</v>
      </c>
      <c r="W823" s="666">
        <v>100</v>
      </c>
      <c r="X823" s="1351" t="s">
        <v>5838</v>
      </c>
      <c r="Y823" s="672">
        <v>4</v>
      </c>
      <c r="Z823" s="672">
        <v>2</v>
      </c>
      <c r="AA823" s="672">
        <v>2</v>
      </c>
      <c r="AB823" s="672">
        <v>30</v>
      </c>
      <c r="AC823" s="666">
        <v>89</v>
      </c>
      <c r="AD823" s="672"/>
      <c r="AE823" s="696">
        <v>0.2</v>
      </c>
      <c r="AF823" s="674">
        <v>100</v>
      </c>
      <c r="AG823" s="675" t="s">
        <v>5829</v>
      </c>
      <c r="AH823" s="668" t="s">
        <v>5839</v>
      </c>
      <c r="AI823" s="666"/>
      <c r="AJ823" s="666"/>
      <c r="AK823" s="666"/>
      <c r="AL823" s="666"/>
      <c r="AM823" s="666"/>
      <c r="AN823" s="666"/>
      <c r="AO823" s="666"/>
      <c r="AP823" s="666"/>
      <c r="AQ823" s="666"/>
      <c r="AR823" s="666"/>
      <c r="AS823" s="666"/>
      <c r="AT823" s="666"/>
      <c r="AU823" s="666"/>
      <c r="AV823" s="666"/>
      <c r="AW823" s="666"/>
      <c r="AX823" s="689"/>
      <c r="AY823" s="1038"/>
      <c r="AZ823" s="1038"/>
      <c r="BA823" s="1038"/>
      <c r="BB823" s="1038"/>
      <c r="BC823" s="1038"/>
      <c r="BD823" s="1038"/>
      <c r="BE823" s="1038"/>
      <c r="BF823" s="1038"/>
      <c r="BG823" s="1038"/>
    </row>
    <row r="824" spans="1:75" s="1039" customFormat="1" ht="246" customHeight="1" x14ac:dyDescent="0.25">
      <c r="A824" s="698">
        <v>1538</v>
      </c>
      <c r="B824" s="698" t="s">
        <v>5808</v>
      </c>
      <c r="C824" s="698">
        <v>25</v>
      </c>
      <c r="D824" s="1257" t="s">
        <v>5820</v>
      </c>
      <c r="E824" s="668" t="s">
        <v>5821</v>
      </c>
      <c r="F824" s="668">
        <v>10774</v>
      </c>
      <c r="G824" s="668" t="s">
        <v>5840</v>
      </c>
      <c r="H824" s="668">
        <v>2001</v>
      </c>
      <c r="I824" s="668" t="s">
        <v>5841</v>
      </c>
      <c r="J824" s="1258">
        <v>68853.279999999999</v>
      </c>
      <c r="K824" s="668" t="s">
        <v>1329</v>
      </c>
      <c r="L824" s="779" t="s">
        <v>5824</v>
      </c>
      <c r="M824" s="779" t="s">
        <v>5825</v>
      </c>
      <c r="N824" s="668" t="s">
        <v>5826</v>
      </c>
      <c r="O824" s="779" t="s">
        <v>5827</v>
      </c>
      <c r="P824" s="668" t="s">
        <v>5842</v>
      </c>
      <c r="Q824" s="666">
        <v>88.1</v>
      </c>
      <c r="R824" s="666">
        <v>8.1</v>
      </c>
      <c r="S824" s="666">
        <v>35</v>
      </c>
      <c r="T824" s="666">
        <v>45</v>
      </c>
      <c r="U824" s="666">
        <v>88.1</v>
      </c>
      <c r="V824" s="666">
        <v>100</v>
      </c>
      <c r="W824" s="666">
        <v>100</v>
      </c>
      <c r="X824" s="1351" t="s">
        <v>5828</v>
      </c>
      <c r="Y824" s="672"/>
      <c r="Z824" s="672"/>
      <c r="AA824" s="672"/>
      <c r="AB824" s="672">
        <v>25</v>
      </c>
      <c r="AC824" s="666"/>
      <c r="AD824" s="672"/>
      <c r="AE824" s="696">
        <v>0.5</v>
      </c>
      <c r="AF824" s="674">
        <v>100</v>
      </c>
      <c r="AG824" s="675" t="s">
        <v>5820</v>
      </c>
      <c r="AH824" s="668" t="s">
        <v>5821</v>
      </c>
      <c r="AI824" s="666"/>
      <c r="AJ824" s="666"/>
      <c r="AK824" s="666"/>
      <c r="AL824" s="666"/>
      <c r="AM824" s="666"/>
      <c r="AN824" s="666"/>
      <c r="AO824" s="666"/>
      <c r="AP824" s="666"/>
      <c r="AQ824" s="666"/>
      <c r="AR824" s="666"/>
      <c r="AS824" s="666"/>
      <c r="AT824" s="666"/>
      <c r="AU824" s="666"/>
      <c r="AV824" s="666"/>
      <c r="AW824" s="666"/>
      <c r="AX824" s="689"/>
      <c r="AY824" s="1038"/>
      <c r="AZ824" s="1038"/>
      <c r="BA824" s="1038"/>
      <c r="BB824" s="1038"/>
      <c r="BC824" s="1038"/>
      <c r="BD824" s="1038"/>
      <c r="BE824" s="1038"/>
      <c r="BF824" s="1038"/>
      <c r="BG824" s="1038"/>
    </row>
    <row r="825" spans="1:75" s="1039" customFormat="1" ht="272.39999999999998" customHeight="1" x14ac:dyDescent="0.25">
      <c r="A825" s="698">
        <v>1538</v>
      </c>
      <c r="B825" s="698" t="s">
        <v>5808</v>
      </c>
      <c r="C825" s="698">
        <v>25</v>
      </c>
      <c r="D825" s="1257" t="s">
        <v>5843</v>
      </c>
      <c r="E825" s="668" t="s">
        <v>5821</v>
      </c>
      <c r="F825" s="668">
        <v>10774</v>
      </c>
      <c r="G825" s="668" t="s">
        <v>5844</v>
      </c>
      <c r="H825" s="668">
        <v>2002</v>
      </c>
      <c r="I825" s="668" t="s">
        <v>5845</v>
      </c>
      <c r="J825" s="1258">
        <v>46945.43</v>
      </c>
      <c r="K825" s="668" t="s">
        <v>1329</v>
      </c>
      <c r="L825" s="668" t="s">
        <v>5846</v>
      </c>
      <c r="M825" s="668" t="s">
        <v>5825</v>
      </c>
      <c r="N825" s="668" t="s">
        <v>5847</v>
      </c>
      <c r="O825" s="668" t="s">
        <v>5848</v>
      </c>
      <c r="P825" s="668">
        <v>18761</v>
      </c>
      <c r="Q825" s="666">
        <v>85.52</v>
      </c>
      <c r="R825" s="666">
        <v>5.52</v>
      </c>
      <c r="S825" s="666">
        <v>35</v>
      </c>
      <c r="T825" s="666">
        <v>45</v>
      </c>
      <c r="U825" s="666">
        <v>85.52</v>
      </c>
      <c r="V825" s="666">
        <v>100</v>
      </c>
      <c r="W825" s="666">
        <v>100</v>
      </c>
      <c r="X825" s="1351" t="s">
        <v>5828</v>
      </c>
      <c r="Y825" s="672"/>
      <c r="Z825" s="672"/>
      <c r="AA825" s="672"/>
      <c r="AB825" s="672">
        <v>25</v>
      </c>
      <c r="AC825" s="666">
        <v>1.1000000000000001</v>
      </c>
      <c r="AD825" s="672"/>
      <c r="AE825" s="696">
        <v>0.2</v>
      </c>
      <c r="AF825" s="674">
        <v>100</v>
      </c>
      <c r="AG825" s="675" t="s">
        <v>5820</v>
      </c>
      <c r="AH825" s="668" t="s">
        <v>5821</v>
      </c>
      <c r="AI825" s="676"/>
      <c r="AJ825" s="666"/>
      <c r="AK825" s="666"/>
      <c r="AL825" s="666"/>
      <c r="AM825" s="666"/>
      <c r="AN825" s="666"/>
      <c r="AO825" s="666"/>
      <c r="AP825" s="666"/>
      <c r="AQ825" s="666"/>
      <c r="AR825" s="666"/>
      <c r="AS825" s="666"/>
      <c r="AT825" s="666"/>
      <c r="AU825" s="666"/>
      <c r="AV825" s="666"/>
      <c r="AW825" s="666"/>
      <c r="AX825" s="689"/>
      <c r="AY825" s="1038"/>
      <c r="AZ825" s="1038"/>
      <c r="BA825" s="1038"/>
      <c r="BB825" s="1038"/>
      <c r="BC825" s="1038"/>
      <c r="BD825" s="1038"/>
      <c r="BE825" s="1038"/>
      <c r="BF825" s="1038"/>
      <c r="BG825" s="1038"/>
    </row>
    <row r="826" spans="1:75" s="1039" customFormat="1" ht="272.39999999999998" customHeight="1" x14ac:dyDescent="0.25">
      <c r="A826" s="698">
        <v>1538</v>
      </c>
      <c r="B826" s="698" t="s">
        <v>5808</v>
      </c>
      <c r="C826" s="698">
        <v>4</v>
      </c>
      <c r="D826" s="1257" t="s">
        <v>5809</v>
      </c>
      <c r="E826" s="668" t="s">
        <v>5810</v>
      </c>
      <c r="F826" s="668">
        <v>10268</v>
      </c>
      <c r="G826" s="668" t="s">
        <v>5849</v>
      </c>
      <c r="H826" s="668">
        <v>2005</v>
      </c>
      <c r="I826" s="668" t="s">
        <v>5850</v>
      </c>
      <c r="J826" s="1258">
        <v>83458.52</v>
      </c>
      <c r="K826" s="668" t="s">
        <v>675</v>
      </c>
      <c r="L826" s="668" t="s">
        <v>5851</v>
      </c>
      <c r="M826" s="668" t="s">
        <v>5852</v>
      </c>
      <c r="N826" s="668" t="s">
        <v>5853</v>
      </c>
      <c r="O826" s="668" t="s">
        <v>5854</v>
      </c>
      <c r="P826" s="668" t="s">
        <v>5855</v>
      </c>
      <c r="Q826" s="666">
        <v>48.09</v>
      </c>
      <c r="R826" s="666">
        <v>0</v>
      </c>
      <c r="S826" s="666">
        <v>12.94</v>
      </c>
      <c r="T826" s="666">
        <v>35.96</v>
      </c>
      <c r="U826" s="666">
        <v>48.09</v>
      </c>
      <c r="V826" s="666">
        <v>5</v>
      </c>
      <c r="W826" s="666">
        <v>100</v>
      </c>
      <c r="X826" s="1351" t="s">
        <v>5818</v>
      </c>
      <c r="Y826" s="672">
        <v>3</v>
      </c>
      <c r="Z826" s="672">
        <v>1</v>
      </c>
      <c r="AA826" s="672">
        <v>7</v>
      </c>
      <c r="AB826" s="672">
        <v>11</v>
      </c>
      <c r="AC826" s="666"/>
      <c r="AD826" s="672"/>
      <c r="AE826" s="696">
        <v>0.2</v>
      </c>
      <c r="AF826" s="674">
        <v>4</v>
      </c>
      <c r="AG826" s="675" t="s">
        <v>1351</v>
      </c>
      <c r="AH826" s="668" t="s">
        <v>5856</v>
      </c>
      <c r="AI826" s="676">
        <v>4</v>
      </c>
      <c r="AJ826" s="675"/>
      <c r="AK826" s="666"/>
      <c r="AL826" s="676"/>
      <c r="AM826" s="675"/>
      <c r="AN826" s="666"/>
      <c r="AO826" s="676"/>
      <c r="AP826" s="675"/>
      <c r="AQ826" s="666"/>
      <c r="AR826" s="666"/>
      <c r="AS826" s="666"/>
      <c r="AT826" s="666"/>
      <c r="AU826" s="666"/>
      <c r="AV826" s="666"/>
      <c r="AW826" s="666"/>
      <c r="AX826" s="689"/>
      <c r="AY826" s="1038"/>
      <c r="AZ826" s="1038"/>
      <c r="BA826" s="1038"/>
      <c r="BB826" s="1038"/>
      <c r="BC826" s="1038"/>
      <c r="BD826" s="1038"/>
      <c r="BE826" s="1038"/>
      <c r="BF826" s="1038"/>
      <c r="BG826" s="1038"/>
    </row>
    <row r="827" spans="1:75" s="1039" customFormat="1" ht="213.6" customHeight="1" x14ac:dyDescent="0.25">
      <c r="A827" s="698">
        <v>1538</v>
      </c>
      <c r="B827" s="698" t="s">
        <v>5808</v>
      </c>
      <c r="C827" s="698">
        <v>30</v>
      </c>
      <c r="D827" s="1257" t="s">
        <v>5857</v>
      </c>
      <c r="E827" s="668" t="s">
        <v>5858</v>
      </c>
      <c r="F827" s="668">
        <v>12609</v>
      </c>
      <c r="G827" s="668" t="s">
        <v>5859</v>
      </c>
      <c r="H827" s="668">
        <v>2004</v>
      </c>
      <c r="I827" s="668" t="s">
        <v>5860</v>
      </c>
      <c r="J827" s="1258">
        <v>80954.77</v>
      </c>
      <c r="K827" s="668" t="s">
        <v>675</v>
      </c>
      <c r="L827" s="668" t="s">
        <v>5861</v>
      </c>
      <c r="M827" s="668" t="s">
        <v>5862</v>
      </c>
      <c r="N827" s="668" t="s">
        <v>5863</v>
      </c>
      <c r="O827" s="668" t="s">
        <v>5864</v>
      </c>
      <c r="P827" s="668">
        <v>21277</v>
      </c>
      <c r="Q827" s="666">
        <v>89.52</v>
      </c>
      <c r="R827" s="666">
        <v>9.52</v>
      </c>
      <c r="S827" s="666">
        <v>35</v>
      </c>
      <c r="T827" s="666">
        <v>45</v>
      </c>
      <c r="U827" s="666">
        <v>89.52</v>
      </c>
      <c r="V827" s="666">
        <v>100</v>
      </c>
      <c r="W827" s="666">
        <v>100</v>
      </c>
      <c r="X827" s="1351" t="s">
        <v>5865</v>
      </c>
      <c r="Y827" s="672">
        <v>3</v>
      </c>
      <c r="Z827" s="672">
        <v>1</v>
      </c>
      <c r="AA827" s="672">
        <v>4</v>
      </c>
      <c r="AB827" s="672">
        <v>4</v>
      </c>
      <c r="AC827" s="666">
        <v>301</v>
      </c>
      <c r="AD827" s="672"/>
      <c r="AE827" s="696">
        <v>0.2</v>
      </c>
      <c r="AF827" s="674">
        <v>100</v>
      </c>
      <c r="AG827" s="675" t="s">
        <v>5857</v>
      </c>
      <c r="AH827" s="668" t="s">
        <v>5858</v>
      </c>
      <c r="AI827" s="676">
        <v>50</v>
      </c>
      <c r="AJ827" s="675" t="s">
        <v>5866</v>
      </c>
      <c r="AK827" s="666" t="s">
        <v>5858</v>
      </c>
      <c r="AL827" s="676">
        <v>50</v>
      </c>
      <c r="AM827" s="675"/>
      <c r="AN827" s="666"/>
      <c r="AO827" s="676"/>
      <c r="AP827" s="675"/>
      <c r="AQ827" s="666"/>
      <c r="AR827" s="666"/>
      <c r="AS827" s="666"/>
      <c r="AT827" s="666"/>
      <c r="AU827" s="666"/>
      <c r="AV827" s="666"/>
      <c r="AW827" s="666"/>
      <c r="AX827" s="689"/>
      <c r="AY827" s="1038"/>
      <c r="AZ827" s="1038"/>
      <c r="BA827" s="1038"/>
      <c r="BB827" s="1038"/>
      <c r="BC827" s="1038"/>
      <c r="BD827" s="1038"/>
      <c r="BE827" s="1038"/>
      <c r="BF827" s="1038"/>
      <c r="BG827" s="1038"/>
    </row>
    <row r="828" spans="1:75" s="1039" customFormat="1" ht="252" customHeight="1" x14ac:dyDescent="0.25">
      <c r="A828" s="698">
        <v>1538</v>
      </c>
      <c r="B828" s="698" t="s">
        <v>5808</v>
      </c>
      <c r="C828" s="698">
        <v>25</v>
      </c>
      <c r="D828" s="1257" t="s">
        <v>5820</v>
      </c>
      <c r="E828" s="668" t="s">
        <v>5821</v>
      </c>
      <c r="F828" s="668">
        <v>10774</v>
      </c>
      <c r="G828" s="668" t="s">
        <v>5867</v>
      </c>
      <c r="H828" s="668">
        <v>2004</v>
      </c>
      <c r="I828" s="668" t="s">
        <v>5868</v>
      </c>
      <c r="J828" s="1258">
        <v>75638.460000000006</v>
      </c>
      <c r="K828" s="668" t="s">
        <v>675</v>
      </c>
      <c r="L828" s="668" t="s">
        <v>5824</v>
      </c>
      <c r="M828" s="668" t="s">
        <v>5825</v>
      </c>
      <c r="N828" s="668" t="s">
        <v>5869</v>
      </c>
      <c r="O828" s="668" t="s">
        <v>5870</v>
      </c>
      <c r="P828" s="668" t="s">
        <v>5871</v>
      </c>
      <c r="Q828" s="666">
        <v>88.9</v>
      </c>
      <c r="R828" s="666">
        <v>8.9</v>
      </c>
      <c r="S828" s="666">
        <v>35</v>
      </c>
      <c r="T828" s="666">
        <v>45</v>
      </c>
      <c r="U828" s="666">
        <v>88.9</v>
      </c>
      <c r="V828" s="666">
        <v>100</v>
      </c>
      <c r="W828" s="666">
        <v>100</v>
      </c>
      <c r="X828" s="1351" t="s">
        <v>5828</v>
      </c>
      <c r="Y828" s="672"/>
      <c r="Z828" s="672"/>
      <c r="AA828" s="672"/>
      <c r="AB828" s="672">
        <v>25</v>
      </c>
      <c r="AC828" s="666">
        <v>298.02999999999997</v>
      </c>
      <c r="AD828" s="672"/>
      <c r="AE828" s="696">
        <v>0.2</v>
      </c>
      <c r="AF828" s="674">
        <v>100</v>
      </c>
      <c r="AG828" s="675" t="s">
        <v>5820</v>
      </c>
      <c r="AH828" s="668" t="s">
        <v>5821</v>
      </c>
      <c r="AI828" s="676"/>
      <c r="AJ828" s="675"/>
      <c r="AK828" s="666"/>
      <c r="AL828" s="676"/>
      <c r="AM828" s="675"/>
      <c r="AN828" s="666"/>
      <c r="AO828" s="676"/>
      <c r="AP828" s="675"/>
      <c r="AQ828" s="666"/>
      <c r="AR828" s="666"/>
      <c r="AS828" s="679"/>
      <c r="AT828" s="666"/>
      <c r="AU828" s="666"/>
      <c r="AV828" s="666"/>
      <c r="AW828" s="666"/>
      <c r="AX828" s="689"/>
      <c r="AY828" s="1038"/>
      <c r="AZ828" s="1038"/>
      <c r="BA828" s="1038"/>
      <c r="BB828" s="1038"/>
      <c r="BC828" s="1038"/>
      <c r="BD828" s="1038"/>
      <c r="BE828" s="1038"/>
      <c r="BF828" s="1038"/>
      <c r="BG828" s="1038"/>
    </row>
    <row r="829" spans="1:75" s="1039" customFormat="1" ht="234" customHeight="1" x14ac:dyDescent="0.25">
      <c r="A829" s="698">
        <v>1538</v>
      </c>
      <c r="B829" s="698" t="s">
        <v>5808</v>
      </c>
      <c r="C829" s="698">
        <v>8</v>
      </c>
      <c r="D829" s="1257" t="s">
        <v>5872</v>
      </c>
      <c r="E829" s="668" t="s">
        <v>5873</v>
      </c>
      <c r="F829" s="668">
        <v>25418</v>
      </c>
      <c r="G829" s="668" t="s">
        <v>5874</v>
      </c>
      <c r="H829" s="668" t="s">
        <v>5875</v>
      </c>
      <c r="I829" s="668" t="s">
        <v>5876</v>
      </c>
      <c r="J829" s="1258">
        <v>70132.05</v>
      </c>
      <c r="K829" s="668" t="s">
        <v>675</v>
      </c>
      <c r="L829" s="668" t="s">
        <v>5877</v>
      </c>
      <c r="M829" s="668" t="s">
        <v>5878</v>
      </c>
      <c r="N829" s="668" t="s">
        <v>5879</v>
      </c>
      <c r="O829" s="668" t="s">
        <v>5880</v>
      </c>
      <c r="P829" s="668" t="s">
        <v>5881</v>
      </c>
      <c r="Q829" s="666">
        <v>88.25</v>
      </c>
      <c r="R829" s="666">
        <v>8.25</v>
      </c>
      <c r="S829" s="666">
        <v>35</v>
      </c>
      <c r="T829" s="666">
        <v>45</v>
      </c>
      <c r="U829" s="666">
        <v>88.25</v>
      </c>
      <c r="V829" s="666">
        <v>100</v>
      </c>
      <c r="W829" s="666">
        <v>100</v>
      </c>
      <c r="X829" s="1351" t="s">
        <v>5882</v>
      </c>
      <c r="Y829" s="672">
        <v>3</v>
      </c>
      <c r="Z829" s="672">
        <v>1</v>
      </c>
      <c r="AA829" s="672">
        <v>4</v>
      </c>
      <c r="AB829" s="672">
        <v>4</v>
      </c>
      <c r="AC829" s="666">
        <v>301</v>
      </c>
      <c r="AD829" s="672"/>
      <c r="AE829" s="696">
        <v>0.2</v>
      </c>
      <c r="AF829" s="674">
        <v>100</v>
      </c>
      <c r="AG829" s="675" t="s">
        <v>5872</v>
      </c>
      <c r="AH829" s="668" t="s">
        <v>5883</v>
      </c>
      <c r="AI829" s="676">
        <v>40</v>
      </c>
      <c r="AJ829" s="675" t="s">
        <v>5872</v>
      </c>
      <c r="AK829" s="666" t="s">
        <v>5884</v>
      </c>
      <c r="AL829" s="676">
        <v>60</v>
      </c>
      <c r="AM829" s="675"/>
      <c r="AN829" s="666"/>
      <c r="AO829" s="676"/>
      <c r="AP829" s="675"/>
      <c r="AQ829" s="666"/>
      <c r="AR829" s="666"/>
      <c r="AS829" s="666"/>
      <c r="AT829" s="666"/>
      <c r="AU829" s="666"/>
      <c r="AV829" s="666"/>
      <c r="AW829" s="666"/>
      <c r="AX829" s="689"/>
      <c r="AY829" s="1038"/>
      <c r="AZ829" s="1038"/>
      <c r="BA829" s="1038"/>
      <c r="BB829" s="1038"/>
      <c r="BC829" s="1038"/>
      <c r="BD829" s="1038"/>
      <c r="BE829" s="1038"/>
      <c r="BF829" s="1038"/>
      <c r="BG829" s="1038"/>
    </row>
    <row r="830" spans="1:75" s="1039" customFormat="1" ht="409.6" x14ac:dyDescent="0.25">
      <c r="A830" s="698">
        <v>1538</v>
      </c>
      <c r="B830" s="698" t="s">
        <v>5808</v>
      </c>
      <c r="C830" s="698">
        <v>24</v>
      </c>
      <c r="D830" s="1257" t="s">
        <v>3224</v>
      </c>
      <c r="E830" s="668" t="s">
        <v>5885</v>
      </c>
      <c r="F830" s="668">
        <v>7134</v>
      </c>
      <c r="G830" s="668" t="s">
        <v>5886</v>
      </c>
      <c r="H830" s="668">
        <v>2005</v>
      </c>
      <c r="I830" s="668" t="s">
        <v>5887</v>
      </c>
      <c r="J830" s="1258">
        <v>64694.21</v>
      </c>
      <c r="K830" s="668" t="s">
        <v>675</v>
      </c>
      <c r="L830" s="668" t="s">
        <v>5888</v>
      </c>
      <c r="M830" s="668" t="s">
        <v>5889</v>
      </c>
      <c r="N830" s="668" t="s">
        <v>5890</v>
      </c>
      <c r="O830" s="668" t="s">
        <v>5891</v>
      </c>
      <c r="P830" s="668">
        <v>21746</v>
      </c>
      <c r="Q830" s="666">
        <v>87.61</v>
      </c>
      <c r="R830" s="666">
        <v>7.61</v>
      </c>
      <c r="S830" s="666">
        <v>35</v>
      </c>
      <c r="T830" s="666">
        <v>45</v>
      </c>
      <c r="U830" s="666">
        <v>87.61</v>
      </c>
      <c r="V830" s="666">
        <v>100</v>
      </c>
      <c r="W830" s="666">
        <v>100</v>
      </c>
      <c r="X830" s="1351" t="s">
        <v>5892</v>
      </c>
      <c r="Y830" s="672">
        <v>4</v>
      </c>
      <c r="Z830" s="672">
        <v>4</v>
      </c>
      <c r="AA830" s="672">
        <v>5</v>
      </c>
      <c r="AB830" s="672">
        <v>51</v>
      </c>
      <c r="AC830" s="666">
        <v>292</v>
      </c>
      <c r="AD830" s="672"/>
      <c r="AE830" s="696">
        <v>0.5</v>
      </c>
      <c r="AF830" s="674">
        <v>100</v>
      </c>
      <c r="AG830" s="675" t="s">
        <v>5893</v>
      </c>
      <c r="AH830" s="668"/>
      <c r="AI830" s="676"/>
      <c r="AJ830" s="675" t="s">
        <v>3224</v>
      </c>
      <c r="AK830" s="666" t="s">
        <v>5894</v>
      </c>
      <c r="AL830" s="676"/>
      <c r="AM830" s="675" t="s">
        <v>5895</v>
      </c>
      <c r="AN830" s="666"/>
      <c r="AO830" s="676"/>
      <c r="AP830" s="675" t="s">
        <v>5896</v>
      </c>
      <c r="AQ830" s="666"/>
      <c r="AR830" s="666"/>
      <c r="AS830" s="666"/>
      <c r="AT830" s="666"/>
      <c r="AU830" s="666"/>
      <c r="AV830" s="666"/>
      <c r="AW830" s="666"/>
      <c r="AX830" s="689"/>
      <c r="AY830" s="1038"/>
      <c r="AZ830" s="1038"/>
      <c r="BA830" s="1038"/>
      <c r="BB830" s="1038"/>
      <c r="BC830" s="1038"/>
      <c r="BD830" s="1038"/>
      <c r="BE830" s="1038"/>
      <c r="BF830" s="1038"/>
      <c r="BG830" s="1038"/>
    </row>
    <row r="831" spans="1:75" s="1039" customFormat="1" ht="140.4" customHeight="1" x14ac:dyDescent="0.25">
      <c r="A831" s="698">
        <v>1538</v>
      </c>
      <c r="B831" s="698" t="s">
        <v>5808</v>
      </c>
      <c r="C831" s="698">
        <v>29</v>
      </c>
      <c r="D831" s="1257" t="s">
        <v>5897</v>
      </c>
      <c r="E831" s="668" t="s">
        <v>5898</v>
      </c>
      <c r="F831" s="668">
        <v>4383</v>
      </c>
      <c r="G831" s="668" t="s">
        <v>5899</v>
      </c>
      <c r="H831" s="668">
        <v>2004</v>
      </c>
      <c r="I831" s="668" t="s">
        <v>5900</v>
      </c>
      <c r="J831" s="1258">
        <v>63097.56</v>
      </c>
      <c r="K831" s="668" t="s">
        <v>675</v>
      </c>
      <c r="L831" s="668" t="s">
        <v>5901</v>
      </c>
      <c r="M831" s="668" t="s">
        <v>5902</v>
      </c>
      <c r="N831" s="668" t="s">
        <v>5903</v>
      </c>
      <c r="O831" s="668" t="s">
        <v>5904</v>
      </c>
      <c r="P831" s="668">
        <v>21333</v>
      </c>
      <c r="Q831" s="666">
        <v>87.42</v>
      </c>
      <c r="R831" s="666">
        <v>7.42</v>
      </c>
      <c r="S831" s="666">
        <v>35</v>
      </c>
      <c r="T831" s="666">
        <v>45</v>
      </c>
      <c r="U831" s="666">
        <v>87.42</v>
      </c>
      <c r="V831" s="666">
        <v>100</v>
      </c>
      <c r="W831" s="666">
        <v>100</v>
      </c>
      <c r="X831" s="1351" t="s">
        <v>5905</v>
      </c>
      <c r="Y831" s="672">
        <v>2</v>
      </c>
      <c r="Z831" s="672">
        <v>4</v>
      </c>
      <c r="AA831" s="672">
        <v>2</v>
      </c>
      <c r="AB831" s="672">
        <v>47</v>
      </c>
      <c r="AC831" s="666">
        <v>302</v>
      </c>
      <c r="AD831" s="672"/>
      <c r="AE831" s="696">
        <v>0.2</v>
      </c>
      <c r="AF831" s="674">
        <v>100</v>
      </c>
      <c r="AG831" s="675" t="s">
        <v>5897</v>
      </c>
      <c r="AH831" s="668" t="s">
        <v>5906</v>
      </c>
      <c r="AI831" s="676"/>
      <c r="AJ831" s="675" t="s">
        <v>5907</v>
      </c>
      <c r="AK831" s="666"/>
      <c r="AL831" s="676"/>
      <c r="AM831" s="675" t="s">
        <v>5908</v>
      </c>
      <c r="AN831" s="666" t="s">
        <v>5909</v>
      </c>
      <c r="AO831" s="676"/>
      <c r="AP831" s="675" t="s">
        <v>5910</v>
      </c>
      <c r="AQ831" s="666" t="s">
        <v>5911</v>
      </c>
      <c r="AR831" s="666"/>
      <c r="AS831" s="666"/>
      <c r="AT831" s="666"/>
      <c r="AU831" s="666"/>
      <c r="AV831" s="666"/>
      <c r="AW831" s="666"/>
      <c r="AX831" s="689"/>
      <c r="AY831" s="1038"/>
      <c r="AZ831" s="1038"/>
      <c r="BA831" s="1038"/>
      <c r="BB831" s="1038"/>
      <c r="BC831" s="1038"/>
      <c r="BD831" s="1038"/>
      <c r="BE831" s="1038"/>
      <c r="BF831" s="1038"/>
      <c r="BG831" s="1038"/>
    </row>
    <row r="832" spans="1:75" s="1039" customFormat="1" ht="409.6" x14ac:dyDescent="0.25">
      <c r="A832" s="698">
        <v>1538</v>
      </c>
      <c r="B832" s="698" t="s">
        <v>5808</v>
      </c>
      <c r="C832" s="698">
        <v>24</v>
      </c>
      <c r="D832" s="1257" t="s">
        <v>3224</v>
      </c>
      <c r="E832" s="668" t="s">
        <v>5885</v>
      </c>
      <c r="F832" s="668">
        <v>7134</v>
      </c>
      <c r="G832" s="668" t="s">
        <v>5912</v>
      </c>
      <c r="H832" s="668">
        <v>2006</v>
      </c>
      <c r="I832" s="668" t="s">
        <v>5913</v>
      </c>
      <c r="J832" s="1258">
        <v>58889.75</v>
      </c>
      <c r="K832" s="668" t="s">
        <v>675</v>
      </c>
      <c r="L832" s="668" t="s">
        <v>5888</v>
      </c>
      <c r="M832" s="668" t="s">
        <v>5889</v>
      </c>
      <c r="N832" s="668" t="s">
        <v>5914</v>
      </c>
      <c r="O832" s="668" t="s">
        <v>5915</v>
      </c>
      <c r="P832" s="668" t="s">
        <v>5916</v>
      </c>
      <c r="Q832" s="666">
        <v>86.93</v>
      </c>
      <c r="R832" s="666">
        <v>6.93</v>
      </c>
      <c r="S832" s="666">
        <v>35</v>
      </c>
      <c r="T832" s="666">
        <v>45</v>
      </c>
      <c r="U832" s="666">
        <v>86.93</v>
      </c>
      <c r="V832" s="666">
        <v>100</v>
      </c>
      <c r="W832" s="666">
        <v>100</v>
      </c>
      <c r="X832" s="1351" t="s">
        <v>5917</v>
      </c>
      <c r="Y832" s="672">
        <v>1</v>
      </c>
      <c r="Z832" s="672">
        <v>8</v>
      </c>
      <c r="AA832" s="672">
        <v>2</v>
      </c>
      <c r="AB832" s="672">
        <v>53</v>
      </c>
      <c r="AC832" s="666">
        <v>293</v>
      </c>
      <c r="AD832" s="672"/>
      <c r="AE832" s="696">
        <v>0.2</v>
      </c>
      <c r="AF832" s="674">
        <v>100</v>
      </c>
      <c r="AG832" s="675" t="s">
        <v>5893</v>
      </c>
      <c r="AH832" s="668"/>
      <c r="AI832" s="676"/>
      <c r="AJ832" s="675" t="s">
        <v>3224</v>
      </c>
      <c r="AK832" s="666" t="s">
        <v>5894</v>
      </c>
      <c r="AL832" s="676"/>
      <c r="AM832" s="675" t="s">
        <v>5918</v>
      </c>
      <c r="AN832" s="666"/>
      <c r="AO832" s="676"/>
      <c r="AP832" s="666"/>
      <c r="AQ832" s="666"/>
      <c r="AR832" s="666"/>
      <c r="AS832" s="666"/>
      <c r="AT832" s="666"/>
      <c r="AU832" s="666"/>
      <c r="AV832" s="666"/>
      <c r="AW832" s="666"/>
      <c r="AX832" s="689"/>
      <c r="AY832" s="1038"/>
      <c r="AZ832" s="1038"/>
      <c r="BA832" s="1038"/>
      <c r="BB832" s="1038"/>
      <c r="BC832" s="1038"/>
      <c r="BD832" s="1038"/>
      <c r="BE832" s="1038"/>
      <c r="BF832" s="1038"/>
      <c r="BG832" s="1038"/>
    </row>
    <row r="833" spans="1:59" s="1039" customFormat="1" ht="180" customHeight="1" x14ac:dyDescent="0.25">
      <c r="A833" s="698">
        <v>1538</v>
      </c>
      <c r="B833" s="698" t="s">
        <v>5808</v>
      </c>
      <c r="C833" s="698">
        <v>24</v>
      </c>
      <c r="D833" s="1257" t="s">
        <v>3224</v>
      </c>
      <c r="E833" s="668" t="s">
        <v>5885</v>
      </c>
      <c r="F833" s="668">
        <v>7134</v>
      </c>
      <c r="G833" s="668" t="s">
        <v>5919</v>
      </c>
      <c r="H833" s="668">
        <v>2007</v>
      </c>
      <c r="I833" s="668" t="s">
        <v>5920</v>
      </c>
      <c r="J833" s="1258">
        <v>115355</v>
      </c>
      <c r="K833" s="668" t="s">
        <v>656</v>
      </c>
      <c r="L833" s="668" t="s">
        <v>5888</v>
      </c>
      <c r="M833" s="668" t="s">
        <v>5889</v>
      </c>
      <c r="N833" s="668" t="s">
        <v>5921</v>
      </c>
      <c r="O833" s="668" t="s">
        <v>5922</v>
      </c>
      <c r="P833" s="668">
        <v>24637</v>
      </c>
      <c r="Q833" s="666">
        <v>93.57</v>
      </c>
      <c r="R833" s="666">
        <v>13.57</v>
      </c>
      <c r="S833" s="666">
        <v>35</v>
      </c>
      <c r="T833" s="666">
        <v>45</v>
      </c>
      <c r="U833" s="666">
        <v>93.57</v>
      </c>
      <c r="V833" s="666">
        <v>100</v>
      </c>
      <c r="W833" s="666">
        <v>100</v>
      </c>
      <c r="X833" s="1351" t="s">
        <v>5923</v>
      </c>
      <c r="Y833" s="672">
        <v>4</v>
      </c>
      <c r="Z833" s="672">
        <v>4</v>
      </c>
      <c r="AA833" s="672">
        <v>6</v>
      </c>
      <c r="AB833" s="672">
        <v>20</v>
      </c>
      <c r="AC833" s="666">
        <v>116</v>
      </c>
      <c r="AD833" s="672"/>
      <c r="AE833" s="696">
        <v>0.2</v>
      </c>
      <c r="AF833" s="674">
        <v>100</v>
      </c>
      <c r="AG833" s="675" t="s">
        <v>5893</v>
      </c>
      <c r="AH833" s="668"/>
      <c r="AI833" s="676"/>
      <c r="AJ833" s="675" t="s">
        <v>3224</v>
      </c>
      <c r="AK833" s="666" t="s">
        <v>5894</v>
      </c>
      <c r="AL833" s="676"/>
      <c r="AM833" s="675" t="s">
        <v>5924</v>
      </c>
      <c r="AN833" s="666"/>
      <c r="AO833" s="676"/>
      <c r="AP833" s="675" t="s">
        <v>5896</v>
      </c>
      <c r="AQ833" s="666"/>
      <c r="AR833" s="666"/>
      <c r="AS833" s="666"/>
      <c r="AT833" s="666"/>
      <c r="AU833" s="666"/>
      <c r="AV833" s="666"/>
      <c r="AW833" s="666"/>
      <c r="AX833" s="689"/>
      <c r="AY833" s="1038"/>
      <c r="AZ833" s="1038"/>
      <c r="BA833" s="1038"/>
      <c r="BB833" s="1038"/>
      <c r="BC833" s="1038"/>
      <c r="BD833" s="1038"/>
      <c r="BE833" s="1038"/>
      <c r="BF833" s="1038"/>
      <c r="BG833" s="1038"/>
    </row>
    <row r="834" spans="1:59" s="1039" customFormat="1" ht="69" customHeight="1" x14ac:dyDescent="0.25">
      <c r="A834" s="698">
        <v>1538</v>
      </c>
      <c r="B834" s="698" t="s">
        <v>5808</v>
      </c>
      <c r="C834" s="698">
        <v>27</v>
      </c>
      <c r="D834" s="1257" t="s">
        <v>5925</v>
      </c>
      <c r="E834" s="668" t="s">
        <v>5926</v>
      </c>
      <c r="F834" s="668">
        <v>6857</v>
      </c>
      <c r="G834" s="668" t="s">
        <v>5927</v>
      </c>
      <c r="H834" s="668">
        <v>2008</v>
      </c>
      <c r="I834" s="668" t="s">
        <v>5928</v>
      </c>
      <c r="J834" s="1258">
        <v>62594</v>
      </c>
      <c r="K834" s="668" t="s">
        <v>656</v>
      </c>
      <c r="L834" s="668" t="s">
        <v>5929</v>
      </c>
      <c r="M834" s="668" t="s">
        <v>5930</v>
      </c>
      <c r="N834" s="668" t="s">
        <v>5931</v>
      </c>
      <c r="O834" s="668" t="s">
        <v>5932</v>
      </c>
      <c r="P834" s="668" t="s">
        <v>5933</v>
      </c>
      <c r="Q834" s="666">
        <v>87.36</v>
      </c>
      <c r="R834" s="666">
        <v>7.36</v>
      </c>
      <c r="S834" s="666">
        <v>35</v>
      </c>
      <c r="T834" s="666">
        <v>45</v>
      </c>
      <c r="U834" s="666">
        <v>87.36</v>
      </c>
      <c r="V834" s="666">
        <v>100</v>
      </c>
      <c r="W834" s="666">
        <v>100</v>
      </c>
      <c r="X834" s="1351" t="s">
        <v>5934</v>
      </c>
      <c r="Y834" s="672">
        <v>3</v>
      </c>
      <c r="Z834" s="672">
        <v>1</v>
      </c>
      <c r="AA834" s="672">
        <v>4</v>
      </c>
      <c r="AB834" s="672">
        <v>4</v>
      </c>
      <c r="AC834" s="666">
        <v>115</v>
      </c>
      <c r="AD834" s="672"/>
      <c r="AE834" s="696">
        <v>0.2</v>
      </c>
      <c r="AF834" s="674">
        <v>100</v>
      </c>
      <c r="AG834" s="675" t="s">
        <v>5935</v>
      </c>
      <c r="AH834" s="668" t="s">
        <v>5936</v>
      </c>
      <c r="AI834" s="676">
        <v>50</v>
      </c>
      <c r="AJ834" s="675" t="s">
        <v>5937</v>
      </c>
      <c r="AK834" s="666" t="s">
        <v>5938</v>
      </c>
      <c r="AL834" s="676">
        <v>10</v>
      </c>
      <c r="AM834" s="675" t="s">
        <v>5939</v>
      </c>
      <c r="AN834" s="666" t="s">
        <v>5940</v>
      </c>
      <c r="AO834" s="676">
        <v>20</v>
      </c>
      <c r="AP834" s="675" t="s">
        <v>5941</v>
      </c>
      <c r="AQ834" s="666" t="s">
        <v>5926</v>
      </c>
      <c r="AR834" s="666">
        <v>30</v>
      </c>
      <c r="AS834" s="666"/>
      <c r="AT834" s="666"/>
      <c r="AU834" s="666"/>
      <c r="AV834" s="666"/>
      <c r="AW834" s="666"/>
      <c r="AX834" s="689"/>
      <c r="AY834" s="1038"/>
      <c r="AZ834" s="1038"/>
      <c r="BA834" s="1038"/>
      <c r="BB834" s="1038"/>
      <c r="BC834" s="1038"/>
      <c r="BD834" s="1038"/>
      <c r="BE834" s="1038"/>
      <c r="BF834" s="1038"/>
      <c r="BG834" s="1038"/>
    </row>
    <row r="835" spans="1:59" s="1039" customFormat="1" ht="249" customHeight="1" x14ac:dyDescent="0.25">
      <c r="A835" s="698">
        <v>1538</v>
      </c>
      <c r="B835" s="698" t="s">
        <v>5808</v>
      </c>
      <c r="C835" s="698">
        <v>25</v>
      </c>
      <c r="D835" s="1257" t="s">
        <v>5820</v>
      </c>
      <c r="E835" s="668" t="s">
        <v>5821</v>
      </c>
      <c r="F835" s="668">
        <v>10774</v>
      </c>
      <c r="G835" s="668" t="s">
        <v>5942</v>
      </c>
      <c r="H835" s="668" t="s">
        <v>5943</v>
      </c>
      <c r="I835" s="668" t="s">
        <v>5944</v>
      </c>
      <c r="J835" s="1258">
        <v>75000</v>
      </c>
      <c r="K835" s="668" t="s">
        <v>656</v>
      </c>
      <c r="L835" s="668" t="s">
        <v>5824</v>
      </c>
      <c r="M835" s="668" t="s">
        <v>5825</v>
      </c>
      <c r="N835" s="668" t="s">
        <v>5945</v>
      </c>
      <c r="O835" s="668" t="s">
        <v>5946</v>
      </c>
      <c r="P835" s="668" t="s">
        <v>5947</v>
      </c>
      <c r="Q835" s="666">
        <v>88.82</v>
      </c>
      <c r="R835" s="666">
        <v>8.82</v>
      </c>
      <c r="S835" s="666">
        <v>35</v>
      </c>
      <c r="T835" s="666">
        <v>45</v>
      </c>
      <c r="U835" s="666">
        <v>88.82</v>
      </c>
      <c r="V835" s="666">
        <v>100</v>
      </c>
      <c r="W835" s="666">
        <v>100</v>
      </c>
      <c r="X835" s="1351" t="s">
        <v>5828</v>
      </c>
      <c r="Y835" s="672"/>
      <c r="Z835" s="672"/>
      <c r="AA835" s="672"/>
      <c r="AB835" s="672">
        <v>25</v>
      </c>
      <c r="AC835" s="666">
        <v>137.1</v>
      </c>
      <c r="AD835" s="672"/>
      <c r="AE835" s="696">
        <v>0.2</v>
      </c>
      <c r="AF835" s="674">
        <v>100</v>
      </c>
      <c r="AG835" s="675" t="s">
        <v>5820</v>
      </c>
      <c r="AH835" s="668" t="s">
        <v>5821</v>
      </c>
      <c r="AI835" s="676"/>
      <c r="AJ835" s="675"/>
      <c r="AK835" s="666"/>
      <c r="AL835" s="676"/>
      <c r="AM835" s="675"/>
      <c r="AN835" s="666"/>
      <c r="AO835" s="676"/>
      <c r="AP835" s="666"/>
      <c r="AQ835" s="666"/>
      <c r="AR835" s="666"/>
      <c r="AS835" s="666"/>
      <c r="AT835" s="666"/>
      <c r="AU835" s="666"/>
      <c r="AV835" s="666"/>
      <c r="AW835" s="666"/>
      <c r="AX835" s="689"/>
      <c r="AY835" s="1038"/>
      <c r="AZ835" s="1038"/>
      <c r="BA835" s="1038"/>
      <c r="BB835" s="1038"/>
      <c r="BC835" s="1038"/>
      <c r="BD835" s="1038"/>
      <c r="BE835" s="1038"/>
      <c r="BF835" s="1038"/>
      <c r="BG835" s="1038"/>
    </row>
    <row r="836" spans="1:59" s="1039" customFormat="1" ht="124.2" customHeight="1" x14ac:dyDescent="0.25">
      <c r="A836" s="698">
        <v>1538</v>
      </c>
      <c r="B836" s="698" t="s">
        <v>5808</v>
      </c>
      <c r="C836" s="698">
        <v>29</v>
      </c>
      <c r="D836" s="1257" t="s">
        <v>5897</v>
      </c>
      <c r="E836" s="668" t="s">
        <v>5898</v>
      </c>
      <c r="F836" s="668">
        <v>4383</v>
      </c>
      <c r="G836" s="668" t="s">
        <v>5948</v>
      </c>
      <c r="H836" s="668" t="s">
        <v>5943</v>
      </c>
      <c r="I836" s="668" t="s">
        <v>5949</v>
      </c>
      <c r="J836" s="1258">
        <v>78000</v>
      </c>
      <c r="K836" s="668" t="s">
        <v>656</v>
      </c>
      <c r="L836" s="668" t="s">
        <v>5950</v>
      </c>
      <c r="M836" s="668" t="s">
        <v>5951</v>
      </c>
      <c r="N836" s="668" t="s">
        <v>5952</v>
      </c>
      <c r="O836" s="668" t="s">
        <v>5953</v>
      </c>
      <c r="P836" s="668" t="s">
        <v>5954</v>
      </c>
      <c r="Q836" s="666">
        <v>89.18</v>
      </c>
      <c r="R836" s="666">
        <v>9.18</v>
      </c>
      <c r="S836" s="666">
        <v>35</v>
      </c>
      <c r="T836" s="666">
        <v>45</v>
      </c>
      <c r="U836" s="666">
        <v>89.18</v>
      </c>
      <c r="V836" s="666">
        <v>100</v>
      </c>
      <c r="W836" s="666">
        <v>100</v>
      </c>
      <c r="X836" s="1351" t="s">
        <v>5905</v>
      </c>
      <c r="Y836" s="672">
        <v>1</v>
      </c>
      <c r="Z836" s="672">
        <v>6</v>
      </c>
      <c r="AA836" s="672">
        <v>1</v>
      </c>
      <c r="AB836" s="672">
        <v>4</v>
      </c>
      <c r="AC836" s="666">
        <v>107</v>
      </c>
      <c r="AD836" s="672"/>
      <c r="AE836" s="696">
        <v>0.2</v>
      </c>
      <c r="AF836" s="674">
        <v>100</v>
      </c>
      <c r="AG836" s="675" t="s">
        <v>5897</v>
      </c>
      <c r="AH836" s="668" t="s">
        <v>5906</v>
      </c>
      <c r="AI836" s="676"/>
      <c r="AJ836" s="675" t="s">
        <v>5907</v>
      </c>
      <c r="AK836" s="666"/>
      <c r="AL836" s="676"/>
      <c r="AM836" s="675" t="s">
        <v>5908</v>
      </c>
      <c r="AN836" s="666" t="s">
        <v>5909</v>
      </c>
      <c r="AO836" s="676"/>
      <c r="AP836" s="675" t="s">
        <v>5910</v>
      </c>
      <c r="AQ836" s="666" t="s">
        <v>5911</v>
      </c>
      <c r="AR836" s="666"/>
      <c r="AS836" s="666"/>
      <c r="AT836" s="666"/>
      <c r="AU836" s="666"/>
      <c r="AV836" s="666"/>
      <c r="AW836" s="666"/>
      <c r="AX836" s="689"/>
      <c r="AY836" s="1038"/>
      <c r="AZ836" s="1038"/>
      <c r="BA836" s="1038"/>
      <c r="BB836" s="1038"/>
      <c r="BC836" s="1038"/>
      <c r="BD836" s="1038"/>
      <c r="BE836" s="1038"/>
      <c r="BF836" s="1038"/>
      <c r="BG836" s="1038"/>
    </row>
    <row r="837" spans="1:59" s="1039" customFormat="1" ht="202.2" customHeight="1" x14ac:dyDescent="0.25">
      <c r="A837" s="698">
        <v>1538</v>
      </c>
      <c r="B837" s="698" t="s">
        <v>5808</v>
      </c>
      <c r="C837" s="698">
        <v>4</v>
      </c>
      <c r="D837" s="1257" t="s">
        <v>5809</v>
      </c>
      <c r="E837" s="668" t="s">
        <v>5810</v>
      </c>
      <c r="F837" s="668">
        <v>10268</v>
      </c>
      <c r="G837" s="668" t="s">
        <v>5955</v>
      </c>
      <c r="H837" s="668">
        <v>2007</v>
      </c>
      <c r="I837" s="668" t="s">
        <v>5956</v>
      </c>
      <c r="J837" s="1258">
        <v>75000</v>
      </c>
      <c r="K837" s="668" t="s">
        <v>656</v>
      </c>
      <c r="L837" s="668" t="s">
        <v>5957</v>
      </c>
      <c r="M837" s="668" t="s">
        <v>5958</v>
      </c>
      <c r="N837" s="668" t="s">
        <v>5959</v>
      </c>
      <c r="O837" s="668" t="s">
        <v>5960</v>
      </c>
      <c r="P837" s="668" t="s">
        <v>5961</v>
      </c>
      <c r="Q837" s="666">
        <v>42.23</v>
      </c>
      <c r="R837" s="666">
        <v>0</v>
      </c>
      <c r="S837" s="666">
        <v>12.94</v>
      </c>
      <c r="T837" s="666">
        <v>29.29</v>
      </c>
      <c r="U837" s="666">
        <v>42.23</v>
      </c>
      <c r="V837" s="666">
        <v>36</v>
      </c>
      <c r="W837" s="666">
        <v>100</v>
      </c>
      <c r="X837" s="1351" t="s">
        <v>5818</v>
      </c>
      <c r="Y837" s="672">
        <v>4</v>
      </c>
      <c r="Z837" s="672">
        <v>2</v>
      </c>
      <c r="AA837" s="672">
        <v>4</v>
      </c>
      <c r="AB837" s="672">
        <v>11</v>
      </c>
      <c r="AC837" s="666">
        <v>114</v>
      </c>
      <c r="AD837" s="672"/>
      <c r="AE837" s="696">
        <v>0.2</v>
      </c>
      <c r="AF837" s="674">
        <v>29</v>
      </c>
      <c r="AG837" s="675" t="s">
        <v>3636</v>
      </c>
      <c r="AH837" s="668" t="s">
        <v>5819</v>
      </c>
      <c r="AI837" s="676">
        <v>29</v>
      </c>
      <c r="AJ837" s="675"/>
      <c r="AK837" s="666"/>
      <c r="AL837" s="676"/>
      <c r="AM837" s="666"/>
      <c r="AN837" s="666"/>
      <c r="AO837" s="666"/>
      <c r="AP837" s="666"/>
      <c r="AQ837" s="666"/>
      <c r="AR837" s="666"/>
      <c r="AS837" s="666"/>
      <c r="AT837" s="666"/>
      <c r="AU837" s="666"/>
      <c r="AV837" s="666"/>
      <c r="AW837" s="666"/>
      <c r="AX837" s="689"/>
      <c r="AY837" s="1038"/>
      <c r="AZ837" s="1038"/>
      <c r="BA837" s="1038"/>
      <c r="BB837" s="1038"/>
      <c r="BC837" s="1038"/>
      <c r="BD837" s="1038"/>
      <c r="BE837" s="1038"/>
      <c r="BF837" s="1038"/>
      <c r="BG837" s="1038"/>
    </row>
    <row r="838" spans="1:59" s="1039" customFormat="1" ht="186.6" customHeight="1" x14ac:dyDescent="0.25">
      <c r="A838" s="698">
        <v>1538</v>
      </c>
      <c r="B838" s="698" t="s">
        <v>5808</v>
      </c>
      <c r="C838" s="698">
        <v>13</v>
      </c>
      <c r="D838" s="1257" t="s">
        <v>5872</v>
      </c>
      <c r="E838" s="668" t="s">
        <v>5962</v>
      </c>
      <c r="F838" s="668">
        <v>20181</v>
      </c>
      <c r="G838" s="668" t="s">
        <v>5963</v>
      </c>
      <c r="H838" s="668" t="s">
        <v>5943</v>
      </c>
      <c r="I838" s="668" t="s">
        <v>5964</v>
      </c>
      <c r="J838" s="1258">
        <v>74900</v>
      </c>
      <c r="K838" s="668" t="s">
        <v>656</v>
      </c>
      <c r="L838" s="668" t="s">
        <v>5965</v>
      </c>
      <c r="M838" s="668" t="s">
        <v>5966</v>
      </c>
      <c r="N838" s="668" t="s">
        <v>5967</v>
      </c>
      <c r="O838" s="668" t="s">
        <v>5968</v>
      </c>
      <c r="P838" s="668" t="s">
        <v>5969</v>
      </c>
      <c r="Q838" s="666">
        <v>88.76</v>
      </c>
      <c r="R838" s="666">
        <v>8.76</v>
      </c>
      <c r="S838" s="666">
        <v>35</v>
      </c>
      <c r="T838" s="666">
        <v>45</v>
      </c>
      <c r="U838" s="666">
        <v>88.76</v>
      </c>
      <c r="V838" s="666">
        <v>100</v>
      </c>
      <c r="W838" s="666">
        <v>100</v>
      </c>
      <c r="X838" s="1351" t="s">
        <v>5970</v>
      </c>
      <c r="Y838" s="672">
        <v>1</v>
      </c>
      <c r="Z838" s="672">
        <v>8</v>
      </c>
      <c r="AA838" s="672">
        <v>2</v>
      </c>
      <c r="AB838" s="672">
        <v>30</v>
      </c>
      <c r="AC838" s="666">
        <v>117.2</v>
      </c>
      <c r="AD838" s="672"/>
      <c r="AE838" s="696">
        <v>0.2</v>
      </c>
      <c r="AF838" s="674">
        <v>100</v>
      </c>
      <c r="AG838" s="675" t="s">
        <v>5872</v>
      </c>
      <c r="AH838" s="668" t="s">
        <v>5883</v>
      </c>
      <c r="AI838" s="676">
        <v>30</v>
      </c>
      <c r="AJ838" s="675" t="s">
        <v>5971</v>
      </c>
      <c r="AK838" s="666" t="s">
        <v>5972</v>
      </c>
      <c r="AL838" s="676">
        <v>10</v>
      </c>
      <c r="AM838" s="675" t="s">
        <v>5973</v>
      </c>
      <c r="AN838" s="666" t="s">
        <v>5974</v>
      </c>
      <c r="AO838" s="676">
        <v>10</v>
      </c>
      <c r="AP838" s="675" t="s">
        <v>5975</v>
      </c>
      <c r="AQ838" s="666" t="s">
        <v>5976</v>
      </c>
      <c r="AR838" s="666">
        <v>50</v>
      </c>
      <c r="AS838" s="666"/>
      <c r="AT838" s="666"/>
      <c r="AU838" s="666"/>
      <c r="AV838" s="666"/>
      <c r="AW838" s="666"/>
      <c r="AX838" s="689"/>
      <c r="AY838" s="1038"/>
      <c r="AZ838" s="1038"/>
      <c r="BA838" s="1038"/>
      <c r="BB838" s="1038"/>
      <c r="BC838" s="1038"/>
      <c r="BD838" s="1038"/>
      <c r="BE838" s="1038"/>
      <c r="BF838" s="1038"/>
      <c r="BG838" s="1038"/>
    </row>
    <row r="839" spans="1:59" s="1039" customFormat="1" ht="211.95" customHeight="1" x14ac:dyDescent="0.25">
      <c r="A839" s="698">
        <v>1538</v>
      </c>
      <c r="B839" s="698" t="s">
        <v>5808</v>
      </c>
      <c r="C839" s="698">
        <v>30</v>
      </c>
      <c r="D839" s="1257" t="s">
        <v>5857</v>
      </c>
      <c r="E839" s="668" t="s">
        <v>5858</v>
      </c>
      <c r="F839" s="668">
        <v>12609</v>
      </c>
      <c r="G839" s="668" t="s">
        <v>5977</v>
      </c>
      <c r="H839" s="668">
        <v>2007</v>
      </c>
      <c r="I839" s="668" t="s">
        <v>5978</v>
      </c>
      <c r="J839" s="1258">
        <v>99553</v>
      </c>
      <c r="K839" s="668" t="s">
        <v>656</v>
      </c>
      <c r="L839" s="668" t="s">
        <v>5979</v>
      </c>
      <c r="M839" s="668" t="s">
        <v>5862</v>
      </c>
      <c r="N839" s="668" t="s">
        <v>5980</v>
      </c>
      <c r="O839" s="668" t="s">
        <v>5981</v>
      </c>
      <c r="P839" s="668" t="s">
        <v>5982</v>
      </c>
      <c r="Q839" s="666">
        <v>91.71</v>
      </c>
      <c r="R839" s="666">
        <v>11.71</v>
      </c>
      <c r="S839" s="666">
        <v>35</v>
      </c>
      <c r="T839" s="666">
        <v>45</v>
      </c>
      <c r="U839" s="666">
        <v>91.71</v>
      </c>
      <c r="V839" s="666">
        <v>100</v>
      </c>
      <c r="W839" s="666">
        <v>100</v>
      </c>
      <c r="X839" s="1351" t="s">
        <v>5865</v>
      </c>
      <c r="Y839" s="672">
        <v>4</v>
      </c>
      <c r="Z839" s="672">
        <v>2</v>
      </c>
      <c r="AA839" s="672">
        <v>1</v>
      </c>
      <c r="AB839" s="672">
        <v>4</v>
      </c>
      <c r="AC839" s="666">
        <v>136</v>
      </c>
      <c r="AD839" s="672"/>
      <c r="AE839" s="696">
        <v>0.2</v>
      </c>
      <c r="AF839" s="674">
        <v>100</v>
      </c>
      <c r="AG839" s="675" t="s">
        <v>5857</v>
      </c>
      <c r="AH839" s="668" t="s">
        <v>5858</v>
      </c>
      <c r="AI839" s="676">
        <v>50</v>
      </c>
      <c r="AJ839" s="675" t="s">
        <v>5866</v>
      </c>
      <c r="AK839" s="666" t="s">
        <v>5858</v>
      </c>
      <c r="AL839" s="676">
        <v>50</v>
      </c>
      <c r="AM839" s="675"/>
      <c r="AN839" s="666"/>
      <c r="AO839" s="676"/>
      <c r="AP839" s="675"/>
      <c r="AQ839" s="666"/>
      <c r="AR839" s="666"/>
      <c r="AS839" s="666"/>
      <c r="AT839" s="666"/>
      <c r="AU839" s="666"/>
      <c r="AV839" s="666"/>
      <c r="AW839" s="666"/>
      <c r="AX839" s="689"/>
      <c r="AY839" s="1038"/>
      <c r="AZ839" s="1038"/>
      <c r="BA839" s="1038"/>
      <c r="BB839" s="1038"/>
      <c r="BC839" s="1038"/>
      <c r="BD839" s="1038"/>
      <c r="BE839" s="1038"/>
      <c r="BF839" s="1038"/>
      <c r="BG839" s="1038"/>
    </row>
    <row r="840" spans="1:59" s="1039" customFormat="1" ht="186" customHeight="1" x14ac:dyDescent="0.25">
      <c r="A840" s="698">
        <v>1538</v>
      </c>
      <c r="B840" s="698" t="s">
        <v>5808</v>
      </c>
      <c r="C840" s="698">
        <v>3</v>
      </c>
      <c r="D840" s="1257" t="s">
        <v>5829</v>
      </c>
      <c r="E840" s="668" t="s">
        <v>5983</v>
      </c>
      <c r="F840" s="668">
        <v>15365</v>
      </c>
      <c r="G840" s="668" t="s">
        <v>5984</v>
      </c>
      <c r="H840" s="668">
        <v>2007</v>
      </c>
      <c r="I840" s="668"/>
      <c r="J840" s="1258">
        <v>71000</v>
      </c>
      <c r="K840" s="668" t="s">
        <v>656</v>
      </c>
      <c r="L840" s="668" t="s">
        <v>5985</v>
      </c>
      <c r="M840" s="668" t="s">
        <v>5986</v>
      </c>
      <c r="N840" s="668" t="s">
        <v>5987</v>
      </c>
      <c r="O840" s="668" t="s">
        <v>5988</v>
      </c>
      <c r="P840" s="668" t="s">
        <v>5989</v>
      </c>
      <c r="Q840" s="666">
        <v>88.35</v>
      </c>
      <c r="R840" s="666">
        <v>8.35</v>
      </c>
      <c r="S840" s="666">
        <v>35</v>
      </c>
      <c r="T840" s="666">
        <v>45</v>
      </c>
      <c r="U840" s="666">
        <v>88.35</v>
      </c>
      <c r="V840" s="666">
        <v>100</v>
      </c>
      <c r="W840" s="666">
        <v>100</v>
      </c>
      <c r="X840" s="1351" t="s">
        <v>5990</v>
      </c>
      <c r="Y840" s="672">
        <v>6</v>
      </c>
      <c r="Z840" s="672">
        <v>1</v>
      </c>
      <c r="AA840" s="672">
        <v>5</v>
      </c>
      <c r="AB840" s="672">
        <v>30</v>
      </c>
      <c r="AC840" s="666">
        <v>180</v>
      </c>
      <c r="AD840" s="672"/>
      <c r="AE840" s="696">
        <v>0.5</v>
      </c>
      <c r="AF840" s="674">
        <v>100</v>
      </c>
      <c r="AG840" s="675" t="s">
        <v>5991</v>
      </c>
      <c r="AH840" s="668"/>
      <c r="AI840" s="676"/>
      <c r="AJ840" s="675" t="s">
        <v>5992</v>
      </c>
      <c r="AK840" s="666"/>
      <c r="AL840" s="676"/>
      <c r="AM840" s="675" t="s">
        <v>5993</v>
      </c>
      <c r="AN840" s="666" t="s">
        <v>5839</v>
      </c>
      <c r="AO840" s="676"/>
      <c r="AP840" s="675" t="s">
        <v>5994</v>
      </c>
      <c r="AQ840" s="666"/>
      <c r="AR840" s="666"/>
      <c r="AS840" s="666"/>
      <c r="AT840" s="666"/>
      <c r="AU840" s="666"/>
      <c r="AV840" s="666"/>
      <c r="AW840" s="666"/>
      <c r="AX840" s="689"/>
      <c r="AY840" s="1038"/>
      <c r="AZ840" s="1038"/>
      <c r="BA840" s="1038"/>
      <c r="BB840" s="1038"/>
      <c r="BC840" s="1038"/>
      <c r="BD840" s="1038"/>
      <c r="BE840" s="1038"/>
      <c r="BF840" s="1038"/>
      <c r="BG840" s="1038"/>
    </row>
    <row r="841" spans="1:59" s="1039" customFormat="1" ht="212.4" customHeight="1" x14ac:dyDescent="0.25">
      <c r="A841" s="698">
        <v>1538</v>
      </c>
      <c r="B841" s="698" t="s">
        <v>5808</v>
      </c>
      <c r="C841" s="698">
        <v>4</v>
      </c>
      <c r="D841" s="1257" t="s">
        <v>5809</v>
      </c>
      <c r="E841" s="668" t="s">
        <v>5810</v>
      </c>
      <c r="F841" s="668">
        <v>10268</v>
      </c>
      <c r="G841" s="668" t="s">
        <v>5995</v>
      </c>
      <c r="H841" s="668">
        <v>1999</v>
      </c>
      <c r="I841" s="668" t="s">
        <v>5996</v>
      </c>
      <c r="J841" s="1258">
        <v>75113</v>
      </c>
      <c r="K841" s="668" t="s">
        <v>1329</v>
      </c>
      <c r="L841" s="668" t="s">
        <v>5997</v>
      </c>
      <c r="M841" s="668" t="s">
        <v>5998</v>
      </c>
      <c r="N841" s="668" t="s">
        <v>5999</v>
      </c>
      <c r="O841" s="668" t="s">
        <v>6000</v>
      </c>
      <c r="P841" s="668">
        <v>18452</v>
      </c>
      <c r="Q841" s="666">
        <v>61.43</v>
      </c>
      <c r="R841" s="666">
        <v>0</v>
      </c>
      <c r="S841" s="666">
        <v>12.94</v>
      </c>
      <c r="T841" s="666">
        <v>48.49</v>
      </c>
      <c r="U841" s="666">
        <v>61.43</v>
      </c>
      <c r="V841" s="666">
        <v>11</v>
      </c>
      <c r="W841" s="666">
        <v>100</v>
      </c>
      <c r="X841" s="1351" t="s">
        <v>5818</v>
      </c>
      <c r="Y841" s="672">
        <v>3</v>
      </c>
      <c r="Z841" s="672">
        <v>4</v>
      </c>
      <c r="AA841" s="672">
        <v>3</v>
      </c>
      <c r="AB841" s="672">
        <v>11</v>
      </c>
      <c r="AC841" s="666"/>
      <c r="AD841" s="672"/>
      <c r="AE841" s="696">
        <v>0.2</v>
      </c>
      <c r="AF841" s="674">
        <v>3</v>
      </c>
      <c r="AG841" s="675" t="s">
        <v>1351</v>
      </c>
      <c r="AH841" s="668" t="s">
        <v>5856</v>
      </c>
      <c r="AI841" s="676">
        <v>3</v>
      </c>
      <c r="AJ841" s="675"/>
      <c r="AK841" s="666"/>
      <c r="AL841" s="676"/>
      <c r="AM841" s="675"/>
      <c r="AN841" s="666"/>
      <c r="AO841" s="676"/>
      <c r="AP841" s="675"/>
      <c r="AQ841" s="666"/>
      <c r="AR841" s="666"/>
      <c r="AS841" s="666"/>
      <c r="AT841" s="666"/>
      <c r="AU841" s="666"/>
      <c r="AV841" s="666"/>
      <c r="AW841" s="666"/>
      <c r="AX841" s="689"/>
      <c r="AY841" s="1038"/>
      <c r="AZ841" s="1038"/>
      <c r="BA841" s="1038"/>
      <c r="BB841" s="1038"/>
      <c r="BC841" s="1038"/>
      <c r="BD841" s="1038"/>
      <c r="BE841" s="1038"/>
      <c r="BF841" s="1038"/>
      <c r="BG841" s="1038"/>
    </row>
    <row r="842" spans="1:59" s="1039" customFormat="1" ht="133.94999999999999" customHeight="1" x14ac:dyDescent="0.25">
      <c r="A842" s="698">
        <v>1538</v>
      </c>
      <c r="B842" s="698" t="s">
        <v>5808</v>
      </c>
      <c r="C842" s="698">
        <v>4</v>
      </c>
      <c r="D842" s="1257" t="s">
        <v>3636</v>
      </c>
      <c r="E842" s="668" t="s">
        <v>5810</v>
      </c>
      <c r="F842" s="668">
        <v>10268</v>
      </c>
      <c r="G842" s="668" t="s">
        <v>6001</v>
      </c>
      <c r="H842" s="668">
        <v>2009</v>
      </c>
      <c r="I842" s="668" t="s">
        <v>6002</v>
      </c>
      <c r="J842" s="1258">
        <v>132000</v>
      </c>
      <c r="K842" s="668" t="s">
        <v>697</v>
      </c>
      <c r="L842" s="668" t="s">
        <v>5997</v>
      </c>
      <c r="M842" s="668" t="s">
        <v>6003</v>
      </c>
      <c r="N842" s="668" t="s">
        <v>6004</v>
      </c>
      <c r="O842" s="668" t="s">
        <v>6005</v>
      </c>
      <c r="P842" s="668">
        <v>27729</v>
      </c>
      <c r="Q842" s="666">
        <v>56.28</v>
      </c>
      <c r="R842" s="666">
        <v>0</v>
      </c>
      <c r="S842" s="666">
        <v>12.94</v>
      </c>
      <c r="T842" s="666">
        <v>43.34</v>
      </c>
      <c r="U842" s="666">
        <v>56.28</v>
      </c>
      <c r="V842" s="666">
        <v>19</v>
      </c>
      <c r="W842" s="666">
        <v>100</v>
      </c>
      <c r="X842" s="1351" t="s">
        <v>5818</v>
      </c>
      <c r="Y842" s="672">
        <v>4</v>
      </c>
      <c r="Z842" s="672">
        <v>7</v>
      </c>
      <c r="AA842" s="672">
        <v>5</v>
      </c>
      <c r="AB842" s="672">
        <v>11</v>
      </c>
      <c r="AC842" s="666">
        <v>147</v>
      </c>
      <c r="AD842" s="672"/>
      <c r="AE842" s="696">
        <v>0.2</v>
      </c>
      <c r="AF842" s="674">
        <v>14</v>
      </c>
      <c r="AG842" s="675" t="s">
        <v>3636</v>
      </c>
      <c r="AH842" s="668" t="s">
        <v>6006</v>
      </c>
      <c r="AI842" s="676">
        <v>14</v>
      </c>
      <c r="AJ842" s="675"/>
      <c r="AK842" s="666"/>
      <c r="AL842" s="676"/>
      <c r="AM842" s="675"/>
      <c r="AN842" s="666"/>
      <c r="AO842" s="666"/>
      <c r="AP842" s="666"/>
      <c r="AQ842" s="666"/>
      <c r="AR842" s="666"/>
      <c r="AS842" s="666"/>
      <c r="AT842" s="666"/>
      <c r="AU842" s="666"/>
      <c r="AV842" s="666"/>
      <c r="AW842" s="666"/>
      <c r="AX842" s="689"/>
      <c r="AY842" s="1038"/>
      <c r="AZ842" s="1038"/>
      <c r="BA842" s="1038"/>
      <c r="BB842" s="1038"/>
      <c r="BC842" s="1038"/>
      <c r="BD842" s="1038"/>
      <c r="BE842" s="1038"/>
      <c r="BF842" s="1038"/>
      <c r="BG842" s="1038"/>
    </row>
    <row r="843" spans="1:59" s="1039" customFormat="1" ht="289.2" customHeight="1" x14ac:dyDescent="0.25">
      <c r="A843" s="698">
        <v>1538</v>
      </c>
      <c r="B843" s="698" t="s">
        <v>5808</v>
      </c>
      <c r="C843" s="698">
        <v>36</v>
      </c>
      <c r="D843" s="1257" t="s">
        <v>5829</v>
      </c>
      <c r="E843" s="668" t="s">
        <v>6007</v>
      </c>
      <c r="F843" s="668">
        <v>4546</v>
      </c>
      <c r="G843" s="668" t="s">
        <v>6008</v>
      </c>
      <c r="H843" s="668">
        <v>2009</v>
      </c>
      <c r="I843" s="668" t="s">
        <v>6009</v>
      </c>
      <c r="J843" s="1258">
        <v>137500</v>
      </c>
      <c r="K843" s="668" t="s">
        <v>697</v>
      </c>
      <c r="L843" s="668" t="s">
        <v>6010</v>
      </c>
      <c r="M843" s="668" t="s">
        <v>6011</v>
      </c>
      <c r="N843" s="668" t="s">
        <v>6012</v>
      </c>
      <c r="O843" s="668" t="s">
        <v>6013</v>
      </c>
      <c r="P843" s="668">
        <v>28198</v>
      </c>
      <c r="Q843" s="666">
        <v>96.18</v>
      </c>
      <c r="R843" s="666">
        <v>16.18</v>
      </c>
      <c r="S843" s="666">
        <v>35</v>
      </c>
      <c r="T843" s="666">
        <v>45</v>
      </c>
      <c r="U843" s="666">
        <v>96.18</v>
      </c>
      <c r="V843" s="666">
        <v>100</v>
      </c>
      <c r="W843" s="666">
        <v>100</v>
      </c>
      <c r="X843" s="1351" t="s">
        <v>6014</v>
      </c>
      <c r="Y843" s="672">
        <v>4</v>
      </c>
      <c r="Z843" s="672">
        <v>2</v>
      </c>
      <c r="AA843" s="672">
        <v>1</v>
      </c>
      <c r="AB843" s="672">
        <v>19</v>
      </c>
      <c r="AC843" s="666">
        <v>154</v>
      </c>
      <c r="AD843" s="672"/>
      <c r="AE843" s="696">
        <v>0.2</v>
      </c>
      <c r="AF843" s="674">
        <v>100</v>
      </c>
      <c r="AG843" s="675" t="s">
        <v>6015</v>
      </c>
      <c r="AH843" s="668" t="s">
        <v>5839</v>
      </c>
      <c r="AI843" s="676">
        <v>100</v>
      </c>
      <c r="AJ843" s="675"/>
      <c r="AK843" s="666"/>
      <c r="AL843" s="676"/>
      <c r="AM843" s="675"/>
      <c r="AN843" s="666"/>
      <c r="AO843" s="676"/>
      <c r="AP843" s="675"/>
      <c r="AQ843" s="666"/>
      <c r="AR843" s="666"/>
      <c r="AS843" s="679" t="s">
        <v>6016</v>
      </c>
      <c r="AT843" s="679" t="s">
        <v>6007</v>
      </c>
      <c r="AU843" s="679">
        <v>30</v>
      </c>
      <c r="AV843" s="666"/>
      <c r="AW843" s="666"/>
      <c r="AX843" s="689"/>
      <c r="AY843" s="1038"/>
      <c r="AZ843" s="1038"/>
      <c r="BA843" s="1038"/>
      <c r="BB843" s="1038"/>
      <c r="BC843" s="1038"/>
      <c r="BD843" s="1038"/>
      <c r="BE843" s="1038"/>
      <c r="BF843" s="1038"/>
      <c r="BG843" s="1038"/>
    </row>
    <row r="844" spans="1:59" s="1039" customFormat="1" ht="354.6" customHeight="1" x14ac:dyDescent="0.25">
      <c r="A844" s="698">
        <v>1538</v>
      </c>
      <c r="B844" s="698" t="s">
        <v>5808</v>
      </c>
      <c r="C844" s="698">
        <v>36</v>
      </c>
      <c r="D844" s="1257" t="s">
        <v>5829</v>
      </c>
      <c r="E844" s="668" t="s">
        <v>6007</v>
      </c>
      <c r="F844" s="668">
        <v>4546</v>
      </c>
      <c r="G844" s="668" t="s">
        <v>6017</v>
      </c>
      <c r="H844" s="668">
        <v>2010</v>
      </c>
      <c r="I844" s="668" t="s">
        <v>6018</v>
      </c>
      <c r="J844" s="1258">
        <v>143244</v>
      </c>
      <c r="K844" s="668" t="s">
        <v>697</v>
      </c>
      <c r="L844" s="668" t="s">
        <v>6019</v>
      </c>
      <c r="M844" s="668" t="s">
        <v>6020</v>
      </c>
      <c r="N844" s="668" t="s">
        <v>6021</v>
      </c>
      <c r="O844" s="668" t="s">
        <v>6022</v>
      </c>
      <c r="P844" s="668" t="s">
        <v>6023</v>
      </c>
      <c r="Q844" s="666">
        <v>96.85</v>
      </c>
      <c r="R844" s="666">
        <v>16.850000000000001</v>
      </c>
      <c r="S844" s="666">
        <v>35</v>
      </c>
      <c r="T844" s="666">
        <v>45</v>
      </c>
      <c r="U844" s="666">
        <v>96.85</v>
      </c>
      <c r="V844" s="666">
        <v>100</v>
      </c>
      <c r="W844" s="666">
        <v>100</v>
      </c>
      <c r="X844" s="1351" t="s">
        <v>6024</v>
      </c>
      <c r="Y844" s="672">
        <v>4</v>
      </c>
      <c r="Z844" s="672">
        <v>3</v>
      </c>
      <c r="AA844" s="672">
        <v>2</v>
      </c>
      <c r="AB844" s="672">
        <v>14</v>
      </c>
      <c r="AC844" s="666">
        <v>153</v>
      </c>
      <c r="AD844" s="672"/>
      <c r="AE844" s="696">
        <v>0.2</v>
      </c>
      <c r="AF844" s="674">
        <v>100</v>
      </c>
      <c r="AG844" s="675" t="s">
        <v>5829</v>
      </c>
      <c r="AH844" s="668" t="s">
        <v>5839</v>
      </c>
      <c r="AI844" s="676">
        <v>100</v>
      </c>
      <c r="AJ844" s="675"/>
      <c r="AK844" s="666"/>
      <c r="AL844" s="676"/>
      <c r="AM844" s="675"/>
      <c r="AN844" s="666"/>
      <c r="AO844" s="676"/>
      <c r="AP844" s="675"/>
      <c r="AQ844" s="666"/>
      <c r="AR844" s="666"/>
      <c r="AS844" s="679" t="s">
        <v>6025</v>
      </c>
      <c r="AT844" s="679" t="s">
        <v>6007</v>
      </c>
      <c r="AU844" s="679">
        <v>30</v>
      </c>
      <c r="AV844" s="666"/>
      <c r="AW844" s="666"/>
      <c r="AX844" s="689"/>
      <c r="AY844" s="1038"/>
      <c r="AZ844" s="1038"/>
      <c r="BA844" s="1038"/>
      <c r="BB844" s="1038"/>
      <c r="BC844" s="1038"/>
      <c r="BD844" s="1038"/>
      <c r="BE844" s="1038"/>
      <c r="BF844" s="1038"/>
      <c r="BG844" s="1038"/>
    </row>
    <row r="845" spans="1:59" s="1039" customFormat="1" ht="409.6" x14ac:dyDescent="0.25">
      <c r="A845" s="698">
        <v>1538</v>
      </c>
      <c r="B845" s="698" t="s">
        <v>5808</v>
      </c>
      <c r="C845" s="698">
        <v>24</v>
      </c>
      <c r="D845" s="1257" t="s">
        <v>3224</v>
      </c>
      <c r="E845" s="668" t="s">
        <v>5885</v>
      </c>
      <c r="F845" s="668">
        <v>7134</v>
      </c>
      <c r="G845" s="668" t="s">
        <v>6026</v>
      </c>
      <c r="H845" s="668">
        <v>2009</v>
      </c>
      <c r="I845" s="668" t="s">
        <v>6027</v>
      </c>
      <c r="J845" s="1258">
        <v>125730</v>
      </c>
      <c r="K845" s="668" t="s">
        <v>697</v>
      </c>
      <c r="L845" s="668" t="s">
        <v>5888</v>
      </c>
      <c r="M845" s="668" t="s">
        <v>5889</v>
      </c>
      <c r="N845" s="668" t="s">
        <v>6028</v>
      </c>
      <c r="O845" s="668" t="s">
        <v>6029</v>
      </c>
      <c r="P845" s="668" t="s">
        <v>6030</v>
      </c>
      <c r="Q845" s="666">
        <v>94.79</v>
      </c>
      <c r="R845" s="666">
        <v>14.79</v>
      </c>
      <c r="S845" s="666">
        <v>35</v>
      </c>
      <c r="T845" s="666">
        <v>45</v>
      </c>
      <c r="U845" s="666">
        <v>94.79</v>
      </c>
      <c r="V845" s="666">
        <v>100</v>
      </c>
      <c r="W845" s="666">
        <v>100</v>
      </c>
      <c r="X845" s="1351" t="s">
        <v>6031</v>
      </c>
      <c r="Y845" s="672">
        <v>4</v>
      </c>
      <c r="Z845" s="672">
        <v>4</v>
      </c>
      <c r="AA845" s="672">
        <v>5</v>
      </c>
      <c r="AB845" s="672">
        <v>51</v>
      </c>
      <c r="AC845" s="666">
        <v>151</v>
      </c>
      <c r="AD845" s="672"/>
      <c r="AE845" s="696">
        <v>0.2</v>
      </c>
      <c r="AF845" s="674">
        <v>100</v>
      </c>
      <c r="AG845" s="675" t="s">
        <v>5893</v>
      </c>
      <c r="AH845" s="668"/>
      <c r="AI845" s="676">
        <v>50</v>
      </c>
      <c r="AJ845" s="675" t="s">
        <v>3224</v>
      </c>
      <c r="AK845" s="666" t="s">
        <v>5894</v>
      </c>
      <c r="AL845" s="676">
        <v>50</v>
      </c>
      <c r="AM845" s="666"/>
      <c r="AN845" s="666"/>
      <c r="AO845" s="666"/>
      <c r="AP845" s="666"/>
      <c r="AQ845" s="666"/>
      <c r="AR845" s="666"/>
      <c r="AS845" s="666"/>
      <c r="AT845" s="666"/>
      <c r="AU845" s="666"/>
      <c r="AV845" s="666"/>
      <c r="AW845" s="666"/>
      <c r="AX845" s="689"/>
      <c r="AY845" s="1038"/>
      <c r="AZ845" s="1038"/>
      <c r="BA845" s="1038"/>
      <c r="BB845" s="1038"/>
      <c r="BC845" s="1038"/>
      <c r="BD845" s="1038"/>
      <c r="BE845" s="1038"/>
      <c r="BF845" s="1038"/>
      <c r="BG845" s="1038"/>
    </row>
    <row r="846" spans="1:59" s="1039" customFormat="1" ht="211.2" customHeight="1" x14ac:dyDescent="0.25">
      <c r="A846" s="698">
        <v>1538</v>
      </c>
      <c r="B846" s="698" t="s">
        <v>5808</v>
      </c>
      <c r="C846" s="698">
        <v>30</v>
      </c>
      <c r="D846" s="1257" t="s">
        <v>6032</v>
      </c>
      <c r="E846" s="668" t="s">
        <v>5858</v>
      </c>
      <c r="F846" s="668">
        <v>12609</v>
      </c>
      <c r="G846" s="668" t="s">
        <v>6033</v>
      </c>
      <c r="H846" s="668">
        <v>2010</v>
      </c>
      <c r="I846" s="668" t="s">
        <v>6034</v>
      </c>
      <c r="J846" s="1258">
        <v>99600</v>
      </c>
      <c r="K846" s="668" t="s">
        <v>697</v>
      </c>
      <c r="L846" s="668" t="s">
        <v>6035</v>
      </c>
      <c r="M846" s="668" t="s">
        <v>6036</v>
      </c>
      <c r="N846" s="668" t="s">
        <v>6037</v>
      </c>
      <c r="O846" s="668" t="s">
        <v>6038</v>
      </c>
      <c r="P846" s="668" t="s">
        <v>6039</v>
      </c>
      <c r="Q846" s="666">
        <v>91.72</v>
      </c>
      <c r="R846" s="666">
        <v>11.72</v>
      </c>
      <c r="S846" s="666">
        <v>35</v>
      </c>
      <c r="T846" s="666">
        <v>45</v>
      </c>
      <c r="U846" s="666">
        <v>91.72</v>
      </c>
      <c r="V846" s="666">
        <v>100</v>
      </c>
      <c r="W846" s="666">
        <v>100</v>
      </c>
      <c r="X846" s="1351" t="s">
        <v>5865</v>
      </c>
      <c r="Y846" s="672">
        <v>4</v>
      </c>
      <c r="Z846" s="672">
        <v>2</v>
      </c>
      <c r="AA846" s="672">
        <v>1</v>
      </c>
      <c r="AB846" s="672">
        <v>60</v>
      </c>
      <c r="AC846" s="666">
        <v>155</v>
      </c>
      <c r="AD846" s="672"/>
      <c r="AE846" s="696">
        <v>0.2</v>
      </c>
      <c r="AF846" s="674">
        <v>100</v>
      </c>
      <c r="AG846" s="675" t="s">
        <v>5857</v>
      </c>
      <c r="AH846" s="668" t="s">
        <v>5858</v>
      </c>
      <c r="AI846" s="676">
        <v>50</v>
      </c>
      <c r="AJ846" s="675" t="s">
        <v>5866</v>
      </c>
      <c r="AK846" s="666" t="s">
        <v>5858</v>
      </c>
      <c r="AL846" s="676">
        <v>50</v>
      </c>
      <c r="AM846" s="675"/>
      <c r="AN846" s="666"/>
      <c r="AO846" s="676"/>
      <c r="AP846" s="675"/>
      <c r="AQ846" s="666"/>
      <c r="AR846" s="666"/>
      <c r="AS846" s="666"/>
      <c r="AT846" s="666"/>
      <c r="AU846" s="666"/>
      <c r="AV846" s="666"/>
      <c r="AW846" s="666"/>
      <c r="AX846" s="689"/>
      <c r="AY846" s="1038"/>
      <c r="AZ846" s="1038"/>
      <c r="BA846" s="1038"/>
      <c r="BB846" s="1038"/>
      <c r="BC846" s="1038"/>
      <c r="BD846" s="1038"/>
      <c r="BE846" s="1038"/>
      <c r="BF846" s="1038"/>
      <c r="BG846" s="1038"/>
    </row>
    <row r="847" spans="1:59" s="1039" customFormat="1" ht="201" customHeight="1" x14ac:dyDescent="0.25">
      <c r="A847" s="698">
        <v>1538</v>
      </c>
      <c r="B847" s="698" t="s">
        <v>5808</v>
      </c>
      <c r="C847" s="698">
        <v>30</v>
      </c>
      <c r="D847" s="1257" t="s">
        <v>6032</v>
      </c>
      <c r="E847" s="668" t="s">
        <v>5858</v>
      </c>
      <c r="F847" s="668">
        <v>12609</v>
      </c>
      <c r="G847" s="668" t="s">
        <v>6040</v>
      </c>
      <c r="H847" s="668">
        <v>2010</v>
      </c>
      <c r="I847" s="668" t="s">
        <v>6041</v>
      </c>
      <c r="J847" s="1258">
        <v>99376.8</v>
      </c>
      <c r="K847" s="668" t="s">
        <v>697</v>
      </c>
      <c r="L847" s="668" t="s">
        <v>6042</v>
      </c>
      <c r="M847" s="668" t="s">
        <v>6043</v>
      </c>
      <c r="N847" s="668" t="s">
        <v>6044</v>
      </c>
      <c r="O847" s="668" t="s">
        <v>6045</v>
      </c>
      <c r="P847" s="668">
        <v>27949</v>
      </c>
      <c r="Q847" s="666">
        <v>91.69</v>
      </c>
      <c r="R847" s="666">
        <v>11.69</v>
      </c>
      <c r="S847" s="666">
        <v>35</v>
      </c>
      <c r="T847" s="666">
        <v>45</v>
      </c>
      <c r="U847" s="666">
        <v>91.69</v>
      </c>
      <c r="V847" s="666">
        <v>100</v>
      </c>
      <c r="W847" s="666">
        <v>100</v>
      </c>
      <c r="X847" s="1351" t="s">
        <v>5865</v>
      </c>
      <c r="Y847" s="672">
        <v>1</v>
      </c>
      <c r="Z847" s="672">
        <v>4</v>
      </c>
      <c r="AA847" s="672">
        <v>3</v>
      </c>
      <c r="AB847" s="672">
        <v>60</v>
      </c>
      <c r="AC847" s="666">
        <v>156</v>
      </c>
      <c r="AD847" s="672"/>
      <c r="AE847" s="696">
        <v>0.2</v>
      </c>
      <c r="AF847" s="674">
        <v>100</v>
      </c>
      <c r="AG847" s="675" t="s">
        <v>5857</v>
      </c>
      <c r="AH847" s="668" t="s">
        <v>5858</v>
      </c>
      <c r="AI847" s="676">
        <v>50</v>
      </c>
      <c r="AJ847" s="675" t="s">
        <v>5866</v>
      </c>
      <c r="AK847" s="666" t="s">
        <v>5858</v>
      </c>
      <c r="AL847" s="676">
        <v>50</v>
      </c>
      <c r="AM847" s="675"/>
      <c r="AN847" s="666"/>
      <c r="AO847" s="676"/>
      <c r="AP847" s="675"/>
      <c r="AQ847" s="666"/>
      <c r="AR847" s="666"/>
      <c r="AS847" s="666"/>
      <c r="AT847" s="666"/>
      <c r="AU847" s="666"/>
      <c r="AV847" s="666"/>
      <c r="AW847" s="666"/>
      <c r="AX847" s="689"/>
      <c r="AY847" s="1038"/>
      <c r="AZ847" s="1038"/>
      <c r="BA847" s="1038"/>
      <c r="BB847" s="1038"/>
      <c r="BC847" s="1038"/>
      <c r="BD847" s="1038"/>
      <c r="BE847" s="1038"/>
      <c r="BF847" s="1038"/>
      <c r="BG847" s="1038"/>
    </row>
    <row r="848" spans="1:59" s="1039" customFormat="1" ht="209.4" customHeight="1" x14ac:dyDescent="0.25">
      <c r="A848" s="698">
        <v>1538</v>
      </c>
      <c r="B848" s="698" t="s">
        <v>5808</v>
      </c>
      <c r="C848" s="698">
        <v>30</v>
      </c>
      <c r="D848" s="1257" t="s">
        <v>6032</v>
      </c>
      <c r="E848" s="668" t="s">
        <v>5858</v>
      </c>
      <c r="F848" s="668">
        <v>12609</v>
      </c>
      <c r="G848" s="668" t="s">
        <v>6040</v>
      </c>
      <c r="H848" s="668">
        <v>2011</v>
      </c>
      <c r="I848" s="668" t="s">
        <v>6041</v>
      </c>
      <c r="J848" s="1258">
        <v>3302.09</v>
      </c>
      <c r="K848" s="668" t="s">
        <v>697</v>
      </c>
      <c r="L848" s="668" t="s">
        <v>6046</v>
      </c>
      <c r="M848" s="668" t="s">
        <v>6043</v>
      </c>
      <c r="N848" s="668" t="s">
        <v>6044</v>
      </c>
      <c r="O848" s="668" t="s">
        <v>6045</v>
      </c>
      <c r="P848" s="668">
        <v>30120</v>
      </c>
      <c r="Q848" s="666">
        <v>91.69</v>
      </c>
      <c r="R848" s="666">
        <v>11.69</v>
      </c>
      <c r="S848" s="666">
        <v>35</v>
      </c>
      <c r="T848" s="666">
        <v>45</v>
      </c>
      <c r="U848" s="666">
        <v>91.69</v>
      </c>
      <c r="V848" s="666">
        <v>100</v>
      </c>
      <c r="W848" s="666">
        <v>100</v>
      </c>
      <c r="X848" s="1351" t="s">
        <v>5865</v>
      </c>
      <c r="Y848" s="672">
        <v>1</v>
      </c>
      <c r="Z848" s="672">
        <v>4</v>
      </c>
      <c r="AA848" s="672">
        <v>3</v>
      </c>
      <c r="AB848" s="672">
        <v>60</v>
      </c>
      <c r="AC848" s="666">
        <v>156</v>
      </c>
      <c r="AD848" s="672"/>
      <c r="AE848" s="696">
        <v>0.2</v>
      </c>
      <c r="AF848" s="674">
        <v>100</v>
      </c>
      <c r="AG848" s="675" t="s">
        <v>5857</v>
      </c>
      <c r="AH848" s="668" t="s">
        <v>5858</v>
      </c>
      <c r="AI848" s="676">
        <v>50</v>
      </c>
      <c r="AJ848" s="675" t="s">
        <v>5866</v>
      </c>
      <c r="AK848" s="666" t="s">
        <v>5858</v>
      </c>
      <c r="AL848" s="676">
        <v>50</v>
      </c>
      <c r="AM848" s="675"/>
      <c r="AN848" s="666"/>
      <c r="AO848" s="676"/>
      <c r="AP848" s="675"/>
      <c r="AQ848" s="666"/>
      <c r="AR848" s="666"/>
      <c r="AS848" s="666"/>
      <c r="AT848" s="666"/>
      <c r="AU848" s="666"/>
      <c r="AV848" s="666"/>
      <c r="AW848" s="666"/>
      <c r="AX848" s="689"/>
      <c r="AY848" s="1038"/>
      <c r="AZ848" s="1038"/>
      <c r="BA848" s="1038"/>
      <c r="BB848" s="1038"/>
      <c r="BC848" s="1038"/>
      <c r="BD848" s="1038"/>
      <c r="BE848" s="1038"/>
      <c r="BF848" s="1038"/>
      <c r="BG848" s="1038"/>
    </row>
    <row r="849" spans="1:59" s="1039" customFormat="1" ht="123.6" customHeight="1" x14ac:dyDescent="0.25">
      <c r="A849" s="698">
        <v>1538</v>
      </c>
      <c r="B849" s="698" t="s">
        <v>5808</v>
      </c>
      <c r="C849" s="698">
        <v>18</v>
      </c>
      <c r="D849" s="1257" t="s">
        <v>5829</v>
      </c>
      <c r="E849" s="668" t="s">
        <v>6047</v>
      </c>
      <c r="F849" s="668">
        <v>5967</v>
      </c>
      <c r="G849" s="668" t="s">
        <v>6048</v>
      </c>
      <c r="H849" s="668">
        <v>2010</v>
      </c>
      <c r="I849" s="668" t="s">
        <v>6049</v>
      </c>
      <c r="J849" s="1258">
        <v>235976.4</v>
      </c>
      <c r="K849" s="668" t="s">
        <v>697</v>
      </c>
      <c r="L849" s="668" t="s">
        <v>5833</v>
      </c>
      <c r="M849" s="668" t="s">
        <v>6050</v>
      </c>
      <c r="N849" s="668" t="s">
        <v>6051</v>
      </c>
      <c r="O849" s="668" t="s">
        <v>6052</v>
      </c>
      <c r="P849" s="668">
        <v>29089</v>
      </c>
      <c r="Q849" s="666">
        <v>107.76</v>
      </c>
      <c r="R849" s="666">
        <v>27.76</v>
      </c>
      <c r="S849" s="666">
        <v>35</v>
      </c>
      <c r="T849" s="666">
        <v>45</v>
      </c>
      <c r="U849" s="666">
        <v>107.76</v>
      </c>
      <c r="V849" s="666">
        <v>100</v>
      </c>
      <c r="W849" s="666">
        <v>100</v>
      </c>
      <c r="X849" s="1351" t="s">
        <v>6053</v>
      </c>
      <c r="Y849" s="672">
        <v>4</v>
      </c>
      <c r="Z849" s="672">
        <v>2</v>
      </c>
      <c r="AA849" s="672">
        <v>2</v>
      </c>
      <c r="AB849" s="672">
        <v>30</v>
      </c>
      <c r="AC849" s="666">
        <v>162</v>
      </c>
      <c r="AD849" s="672"/>
      <c r="AE849" s="696">
        <v>0.2</v>
      </c>
      <c r="AF849" s="674">
        <v>100</v>
      </c>
      <c r="AG849" s="675" t="s">
        <v>6054</v>
      </c>
      <c r="AH849" s="668" t="s">
        <v>4730</v>
      </c>
      <c r="AI849" s="676">
        <v>100</v>
      </c>
      <c r="AJ849" s="666"/>
      <c r="AK849" s="666"/>
      <c r="AL849" s="666"/>
      <c r="AM849" s="666"/>
      <c r="AN849" s="666"/>
      <c r="AO849" s="666"/>
      <c r="AP849" s="666"/>
      <c r="AQ849" s="666"/>
      <c r="AR849" s="666"/>
      <c r="AS849" s="666"/>
      <c r="AT849" s="666"/>
      <c r="AU849" s="666"/>
      <c r="AV849" s="666"/>
      <c r="AW849" s="666"/>
      <c r="AX849" s="689"/>
      <c r="AY849" s="1038"/>
      <c r="AZ849" s="1038"/>
      <c r="BA849" s="1038"/>
      <c r="BB849" s="1038"/>
      <c r="BC849" s="1038"/>
      <c r="BD849" s="1038"/>
      <c r="BE849" s="1038"/>
      <c r="BF849" s="1038"/>
      <c r="BG849" s="1038"/>
    </row>
    <row r="850" spans="1:59" s="1039" customFormat="1" ht="70.2" customHeight="1" x14ac:dyDescent="0.25">
      <c r="A850" s="698">
        <v>1538</v>
      </c>
      <c r="B850" s="698" t="s">
        <v>5808</v>
      </c>
      <c r="C850" s="698">
        <v>27</v>
      </c>
      <c r="D850" s="1257" t="s">
        <v>5925</v>
      </c>
      <c r="E850" s="668" t="s">
        <v>5926</v>
      </c>
      <c r="F850" s="668">
        <v>6857</v>
      </c>
      <c r="G850" s="668" t="s">
        <v>6055</v>
      </c>
      <c r="H850" s="668">
        <v>2010</v>
      </c>
      <c r="I850" s="668" t="s">
        <v>6056</v>
      </c>
      <c r="J850" s="1258">
        <v>87976</v>
      </c>
      <c r="K850" s="668" t="s">
        <v>697</v>
      </c>
      <c r="L850" s="668" t="s">
        <v>5929</v>
      </c>
      <c r="M850" s="668" t="s">
        <v>5930</v>
      </c>
      <c r="N850" s="668" t="s">
        <v>6057</v>
      </c>
      <c r="O850" s="668" t="s">
        <v>6058</v>
      </c>
      <c r="P850" s="668"/>
      <c r="Q850" s="666">
        <v>90.35</v>
      </c>
      <c r="R850" s="666">
        <v>10.35</v>
      </c>
      <c r="S850" s="666">
        <v>35</v>
      </c>
      <c r="T850" s="666">
        <v>45</v>
      </c>
      <c r="U850" s="666">
        <v>90.35</v>
      </c>
      <c r="V850" s="666">
        <v>100</v>
      </c>
      <c r="W850" s="666">
        <v>100</v>
      </c>
      <c r="X850" s="1351" t="s">
        <v>6059</v>
      </c>
      <c r="Y850" s="672">
        <v>3</v>
      </c>
      <c r="Z850" s="672">
        <v>1</v>
      </c>
      <c r="AA850" s="672">
        <v>2</v>
      </c>
      <c r="AB850" s="672">
        <v>4</v>
      </c>
      <c r="AC850" s="666">
        <v>146</v>
      </c>
      <c r="AD850" s="672"/>
      <c r="AE850" s="696">
        <v>0.2</v>
      </c>
      <c r="AF850" s="674">
        <v>100</v>
      </c>
      <c r="AG850" s="675" t="s">
        <v>5941</v>
      </c>
      <c r="AH850" s="668" t="s">
        <v>5926</v>
      </c>
      <c r="AI850" s="676">
        <v>20</v>
      </c>
      <c r="AJ850" s="675" t="s">
        <v>5935</v>
      </c>
      <c r="AK850" s="666" t="s">
        <v>5936</v>
      </c>
      <c r="AL850" s="676">
        <v>30</v>
      </c>
      <c r="AM850" s="675" t="s">
        <v>5939</v>
      </c>
      <c r="AN850" s="666" t="s">
        <v>6060</v>
      </c>
      <c r="AO850" s="676">
        <v>20</v>
      </c>
      <c r="AP850" s="675" t="s">
        <v>5941</v>
      </c>
      <c r="AQ850" s="666" t="s">
        <v>6061</v>
      </c>
      <c r="AR850" s="666">
        <v>30</v>
      </c>
      <c r="AS850" s="666"/>
      <c r="AT850" s="666"/>
      <c r="AU850" s="666"/>
      <c r="AV850" s="666"/>
      <c r="AW850" s="666"/>
      <c r="AX850" s="689"/>
      <c r="AY850" s="1038"/>
      <c r="AZ850" s="1038"/>
      <c r="BA850" s="1038"/>
      <c r="BB850" s="1038"/>
      <c r="BC850" s="1038"/>
      <c r="BD850" s="1038"/>
      <c r="BE850" s="1038"/>
      <c r="BF850" s="1038"/>
      <c r="BG850" s="1038"/>
    </row>
    <row r="851" spans="1:59" s="1039" customFormat="1" ht="158.4" x14ac:dyDescent="0.25">
      <c r="A851" s="698">
        <v>1538</v>
      </c>
      <c r="B851" s="698" t="s">
        <v>5808</v>
      </c>
      <c r="C851" s="698">
        <v>27</v>
      </c>
      <c r="D851" s="1257" t="s">
        <v>5925</v>
      </c>
      <c r="E851" s="668" t="s">
        <v>5926</v>
      </c>
      <c r="F851" s="668">
        <v>6857</v>
      </c>
      <c r="G851" s="668" t="s">
        <v>6055</v>
      </c>
      <c r="H851" s="668">
        <v>2011</v>
      </c>
      <c r="I851" s="668" t="s">
        <v>6056</v>
      </c>
      <c r="J851" s="1258">
        <v>45069.34</v>
      </c>
      <c r="K851" s="668" t="s">
        <v>697</v>
      </c>
      <c r="L851" s="668" t="s">
        <v>5929</v>
      </c>
      <c r="M851" s="668" t="s">
        <v>5930</v>
      </c>
      <c r="N851" s="668" t="s">
        <v>6057</v>
      </c>
      <c r="O851" s="668" t="s">
        <v>6058</v>
      </c>
      <c r="P851" s="668"/>
      <c r="Q851" s="666">
        <v>90.35</v>
      </c>
      <c r="R851" s="666">
        <v>10.35</v>
      </c>
      <c r="S851" s="666">
        <v>35</v>
      </c>
      <c r="T851" s="666">
        <v>45</v>
      </c>
      <c r="U851" s="666">
        <v>90.35</v>
      </c>
      <c r="V851" s="666">
        <v>100</v>
      </c>
      <c r="W851" s="666">
        <v>100</v>
      </c>
      <c r="X851" s="1351" t="s">
        <v>6059</v>
      </c>
      <c r="Y851" s="672">
        <v>3</v>
      </c>
      <c r="Z851" s="672">
        <v>1</v>
      </c>
      <c r="AA851" s="672">
        <v>2</v>
      </c>
      <c r="AB851" s="672">
        <v>4</v>
      </c>
      <c r="AC851" s="666">
        <v>146</v>
      </c>
      <c r="AD851" s="672"/>
      <c r="AE851" s="696">
        <v>0.2</v>
      </c>
      <c r="AF851" s="674">
        <v>100</v>
      </c>
      <c r="AG851" s="675" t="s">
        <v>5941</v>
      </c>
      <c r="AH851" s="668" t="s">
        <v>5926</v>
      </c>
      <c r="AI851" s="676">
        <v>20</v>
      </c>
      <c r="AJ851" s="675" t="s">
        <v>5935</v>
      </c>
      <c r="AK851" s="666" t="s">
        <v>5936</v>
      </c>
      <c r="AL851" s="676">
        <v>30</v>
      </c>
      <c r="AM851" s="675" t="s">
        <v>5939</v>
      </c>
      <c r="AN851" s="666" t="s">
        <v>6060</v>
      </c>
      <c r="AO851" s="676">
        <v>20</v>
      </c>
      <c r="AP851" s="675" t="s">
        <v>5941</v>
      </c>
      <c r="AQ851" s="666" t="s">
        <v>6061</v>
      </c>
      <c r="AR851" s="666">
        <v>30</v>
      </c>
      <c r="AS851" s="666"/>
      <c r="AT851" s="666"/>
      <c r="AU851" s="666"/>
      <c r="AV851" s="666"/>
      <c r="AW851" s="666"/>
      <c r="AX851" s="689"/>
      <c r="AY851" s="1038"/>
      <c r="AZ851" s="1038"/>
      <c r="BA851" s="1038"/>
      <c r="BB851" s="1038"/>
      <c r="BC851" s="1038"/>
      <c r="BD851" s="1038"/>
      <c r="BE851" s="1038"/>
      <c r="BF851" s="1038"/>
      <c r="BG851" s="1038"/>
    </row>
    <row r="852" spans="1:59" s="1039" customFormat="1" ht="168" customHeight="1" x14ac:dyDescent="0.25">
      <c r="A852" s="698">
        <v>1538</v>
      </c>
      <c r="B852" s="698" t="s">
        <v>5808</v>
      </c>
      <c r="C852" s="698">
        <v>4</v>
      </c>
      <c r="D852" s="1257" t="s">
        <v>3636</v>
      </c>
      <c r="E852" s="668" t="s">
        <v>5810</v>
      </c>
      <c r="F852" s="668">
        <v>10268</v>
      </c>
      <c r="G852" s="668" t="s">
        <v>4703</v>
      </c>
      <c r="H852" s="668">
        <v>2016</v>
      </c>
      <c r="I852" s="668" t="s">
        <v>6062</v>
      </c>
      <c r="J852" s="1258">
        <v>117930.08</v>
      </c>
      <c r="K852" s="668" t="s">
        <v>648</v>
      </c>
      <c r="L852" s="668" t="s">
        <v>5813</v>
      </c>
      <c r="M852" s="668" t="s">
        <v>5814</v>
      </c>
      <c r="N852" s="668" t="s">
        <v>6063</v>
      </c>
      <c r="O852" s="668" t="s">
        <v>6064</v>
      </c>
      <c r="P852" s="668">
        <v>33915</v>
      </c>
      <c r="Q852" s="666">
        <v>76.52</v>
      </c>
      <c r="R852" s="666">
        <v>13.88</v>
      </c>
      <c r="S852" s="666">
        <v>12.94</v>
      </c>
      <c r="T852" s="666">
        <v>51.79</v>
      </c>
      <c r="U852" s="666">
        <v>76.52</v>
      </c>
      <c r="V852" s="666">
        <v>36</v>
      </c>
      <c r="W852" s="666">
        <v>95</v>
      </c>
      <c r="X852" s="1351" t="s">
        <v>5818</v>
      </c>
      <c r="Y852" s="668">
        <v>2</v>
      </c>
      <c r="Z852" s="668">
        <v>5</v>
      </c>
      <c r="AA852" s="668">
        <v>6</v>
      </c>
      <c r="AB852" s="668">
        <v>11</v>
      </c>
      <c r="AC852" s="666">
        <v>133</v>
      </c>
      <c r="AD852" s="666"/>
      <c r="AE852" s="666"/>
      <c r="AF852" s="674">
        <v>27</v>
      </c>
      <c r="AG852" s="675" t="s">
        <v>6065</v>
      </c>
      <c r="AH852" s="668" t="s">
        <v>6066</v>
      </c>
      <c r="AI852" s="676">
        <v>20</v>
      </c>
      <c r="AJ852" s="675" t="s">
        <v>1351</v>
      </c>
      <c r="AK852" s="666" t="s">
        <v>5856</v>
      </c>
      <c r="AL852" s="676">
        <v>7</v>
      </c>
      <c r="AM852" s="666"/>
      <c r="AN852" s="666"/>
      <c r="AO852" s="666"/>
      <c r="AP852" s="666"/>
      <c r="AQ852" s="666"/>
      <c r="AR852" s="666"/>
      <c r="AS852" s="666"/>
      <c r="AT852" s="666"/>
      <c r="AU852" s="666"/>
      <c r="AV852" s="666"/>
      <c r="AW852" s="666"/>
      <c r="AX852" s="689"/>
      <c r="AY852" s="1038"/>
      <c r="AZ852" s="1038"/>
      <c r="BA852" s="1038"/>
      <c r="BB852" s="1038"/>
      <c r="BC852" s="1038"/>
      <c r="BD852" s="1038"/>
      <c r="BE852" s="1038"/>
      <c r="BF852" s="1038"/>
      <c r="BG852" s="1038"/>
    </row>
    <row r="853" spans="1:59" s="1039" customFormat="1" ht="99" customHeight="1" x14ac:dyDescent="0.25">
      <c r="A853" s="698">
        <v>1538</v>
      </c>
      <c r="B853" s="698" t="s">
        <v>5808</v>
      </c>
      <c r="C853" s="698">
        <v>24</v>
      </c>
      <c r="D853" s="1257" t="s">
        <v>3224</v>
      </c>
      <c r="E853" s="668" t="s">
        <v>5885</v>
      </c>
      <c r="F853" s="668">
        <v>7134</v>
      </c>
      <c r="G853" s="668" t="s">
        <v>6067</v>
      </c>
      <c r="H853" s="668">
        <v>2015</v>
      </c>
      <c r="I853" s="668" t="s">
        <v>6068</v>
      </c>
      <c r="J853" s="1258">
        <v>48679.34</v>
      </c>
      <c r="K853" s="668" t="s">
        <v>648</v>
      </c>
      <c r="L853" s="668" t="s">
        <v>5929</v>
      </c>
      <c r="M853" s="668" t="s">
        <v>5930</v>
      </c>
      <c r="N853" s="668" t="s">
        <v>6069</v>
      </c>
      <c r="O853" s="668" t="s">
        <v>6070</v>
      </c>
      <c r="P853" s="668">
        <v>33817</v>
      </c>
      <c r="Q853" s="666">
        <v>85.73</v>
      </c>
      <c r="R853" s="666">
        <v>5.73</v>
      </c>
      <c r="S853" s="666">
        <v>35</v>
      </c>
      <c r="T853" s="666">
        <v>45</v>
      </c>
      <c r="U853" s="666">
        <v>85.73</v>
      </c>
      <c r="V853" s="666">
        <v>100</v>
      </c>
      <c r="W853" s="666">
        <v>100</v>
      </c>
      <c r="X853" s="1351" t="s">
        <v>6071</v>
      </c>
      <c r="Y853" s="679">
        <v>1</v>
      </c>
      <c r="Z853" s="679">
        <v>8</v>
      </c>
      <c r="AA853" s="679">
        <v>2</v>
      </c>
      <c r="AB853" s="679">
        <v>60</v>
      </c>
      <c r="AC853" s="666">
        <v>133</v>
      </c>
      <c r="AD853" s="666"/>
      <c r="AE853" s="666">
        <v>0.2</v>
      </c>
      <c r="AF853" s="674">
        <v>100</v>
      </c>
      <c r="AG853" s="675" t="s">
        <v>5893</v>
      </c>
      <c r="AH853" s="668"/>
      <c r="AI853" s="676"/>
      <c r="AJ853" s="675" t="s">
        <v>3224</v>
      </c>
      <c r="AK853" s="666" t="s">
        <v>5885</v>
      </c>
      <c r="AL853" s="666"/>
      <c r="AM853" s="666"/>
      <c r="AN853" s="666"/>
      <c r="AO853" s="666"/>
      <c r="AP853" s="666"/>
      <c r="AQ853" s="666"/>
      <c r="AR853" s="666"/>
      <c r="AS853" s="666"/>
      <c r="AT853" s="666"/>
      <c r="AU853" s="666"/>
      <c r="AV853" s="666"/>
      <c r="AW853" s="666"/>
      <c r="AX853" s="689"/>
      <c r="AY853" s="1038"/>
      <c r="AZ853" s="1038"/>
      <c r="BA853" s="1038"/>
      <c r="BB853" s="1038"/>
      <c r="BC853" s="1038"/>
      <c r="BD853" s="1038"/>
      <c r="BE853" s="1038"/>
      <c r="BF853" s="1038"/>
      <c r="BG853" s="1038"/>
    </row>
    <row r="854" spans="1:59" s="1039" customFormat="1" ht="82.2" customHeight="1" x14ac:dyDescent="0.25">
      <c r="A854" s="698">
        <v>1538</v>
      </c>
      <c r="B854" s="698" t="s">
        <v>5808</v>
      </c>
      <c r="C854" s="698">
        <v>24</v>
      </c>
      <c r="D854" s="1257" t="s">
        <v>3224</v>
      </c>
      <c r="E854" s="668" t="s">
        <v>5885</v>
      </c>
      <c r="F854" s="668">
        <v>7134</v>
      </c>
      <c r="G854" s="668" t="s">
        <v>6072</v>
      </c>
      <c r="H854" s="668">
        <v>2018</v>
      </c>
      <c r="I854" s="668" t="s">
        <v>6073</v>
      </c>
      <c r="J854" s="1258">
        <v>31717.23</v>
      </c>
      <c r="K854" s="668" t="s">
        <v>779</v>
      </c>
      <c r="L854" s="668" t="s">
        <v>5929</v>
      </c>
      <c r="M854" s="668" t="s">
        <v>5930</v>
      </c>
      <c r="N854" s="668" t="s">
        <v>6074</v>
      </c>
      <c r="O854" s="668" t="s">
        <v>6075</v>
      </c>
      <c r="P854" s="668" t="s">
        <v>6076</v>
      </c>
      <c r="Q854" s="666">
        <v>83.73</v>
      </c>
      <c r="R854" s="666">
        <v>3.73</v>
      </c>
      <c r="S854" s="666">
        <v>35</v>
      </c>
      <c r="T854" s="666">
        <v>45</v>
      </c>
      <c r="U854" s="666">
        <v>83.73</v>
      </c>
      <c r="V854" s="666">
        <v>100</v>
      </c>
      <c r="W854" s="666">
        <v>47.75</v>
      </c>
      <c r="X854" s="1351" t="s">
        <v>6077</v>
      </c>
      <c r="Y854" s="679">
        <v>1</v>
      </c>
      <c r="Z854" s="679">
        <v>8</v>
      </c>
      <c r="AA854" s="679">
        <v>2</v>
      </c>
      <c r="AB854" s="679">
        <v>60</v>
      </c>
      <c r="AC854" s="666">
        <v>133</v>
      </c>
      <c r="AD854" s="666"/>
      <c r="AE854" s="666">
        <v>0.2</v>
      </c>
      <c r="AF854" s="674">
        <v>100</v>
      </c>
      <c r="AG854" s="675" t="s">
        <v>5893</v>
      </c>
      <c r="AH854" s="668"/>
      <c r="AI854" s="676"/>
      <c r="AJ854" s="675" t="s">
        <v>3224</v>
      </c>
      <c r="AK854" s="666" t="s">
        <v>5885</v>
      </c>
      <c r="AL854" s="666"/>
      <c r="AM854" s="666"/>
      <c r="AN854" s="666"/>
      <c r="AO854" s="666"/>
      <c r="AP854" s="666"/>
      <c r="AQ854" s="666"/>
      <c r="AR854" s="666"/>
      <c r="AS854" s="666"/>
      <c r="AT854" s="666"/>
      <c r="AU854" s="666"/>
      <c r="AV854" s="666"/>
      <c r="AW854" s="666"/>
      <c r="AX854" s="689"/>
      <c r="AY854" s="1038"/>
      <c r="AZ854" s="1038"/>
      <c r="BA854" s="1038"/>
      <c r="BB854" s="1038"/>
      <c r="BC854" s="1038"/>
      <c r="BD854" s="1038"/>
      <c r="BE854" s="1038"/>
      <c r="BF854" s="1038"/>
      <c r="BG854" s="1038"/>
    </row>
    <row r="855" spans="1:59" s="1039" customFormat="1" ht="96.6" customHeight="1" x14ac:dyDescent="0.25">
      <c r="A855" s="698">
        <v>1538</v>
      </c>
      <c r="B855" s="698" t="s">
        <v>5808</v>
      </c>
      <c r="C855" s="698">
        <v>24</v>
      </c>
      <c r="D855" s="1257" t="s">
        <v>3224</v>
      </c>
      <c r="E855" s="668" t="s">
        <v>5885</v>
      </c>
      <c r="F855" s="668">
        <v>7134</v>
      </c>
      <c r="G855" s="668" t="s">
        <v>6072</v>
      </c>
      <c r="H855" s="668">
        <v>2018</v>
      </c>
      <c r="I855" s="668" t="s">
        <v>6078</v>
      </c>
      <c r="J855" s="1258">
        <v>28824.84</v>
      </c>
      <c r="K855" s="668" t="s">
        <v>779</v>
      </c>
      <c r="L855" s="668" t="s">
        <v>5929</v>
      </c>
      <c r="M855" s="668" t="s">
        <v>5930</v>
      </c>
      <c r="N855" s="668" t="s">
        <v>6079</v>
      </c>
      <c r="O855" s="668" t="s">
        <v>6080</v>
      </c>
      <c r="P855" s="668" t="s">
        <v>6081</v>
      </c>
      <c r="Q855" s="666">
        <v>83.39</v>
      </c>
      <c r="R855" s="666">
        <v>3.39</v>
      </c>
      <c r="S855" s="666">
        <v>35</v>
      </c>
      <c r="T855" s="666">
        <v>45</v>
      </c>
      <c r="U855" s="666">
        <v>83.39</v>
      </c>
      <c r="V855" s="666">
        <v>100</v>
      </c>
      <c r="W855" s="666">
        <v>49.23</v>
      </c>
      <c r="X855" s="1351" t="s">
        <v>6082</v>
      </c>
      <c r="Y855" s="679">
        <v>1</v>
      </c>
      <c r="Z855" s="679">
        <v>8</v>
      </c>
      <c r="AA855" s="679">
        <v>2</v>
      </c>
      <c r="AB855" s="679">
        <v>60</v>
      </c>
      <c r="AC855" s="666">
        <v>133</v>
      </c>
      <c r="AD855" s="666"/>
      <c r="AE855" s="666">
        <v>0.2</v>
      </c>
      <c r="AF855" s="674">
        <v>100</v>
      </c>
      <c r="AG855" s="675" t="s">
        <v>5893</v>
      </c>
      <c r="AH855" s="668"/>
      <c r="AI855" s="676"/>
      <c r="AJ855" s="675" t="s">
        <v>3224</v>
      </c>
      <c r="AK855" s="666" t="s">
        <v>5885</v>
      </c>
      <c r="AL855" s="666"/>
      <c r="AM855" s="666"/>
      <c r="AN855" s="666"/>
      <c r="AO855" s="666"/>
      <c r="AP855" s="666"/>
      <c r="AQ855" s="666"/>
      <c r="AR855" s="666"/>
      <c r="AS855" s="666"/>
      <c r="AT855" s="666"/>
      <c r="AU855" s="666"/>
      <c r="AV855" s="666"/>
      <c r="AW855" s="666"/>
      <c r="AX855" s="689"/>
      <c r="AY855" s="1038"/>
      <c r="AZ855" s="1038"/>
      <c r="BA855" s="1038"/>
      <c r="BB855" s="1038"/>
      <c r="BC855" s="1038"/>
      <c r="BD855" s="1038"/>
      <c r="BE855" s="1038"/>
      <c r="BF855" s="1038"/>
      <c r="BG855" s="1038"/>
    </row>
    <row r="856" spans="1:59" s="1039" customFormat="1" ht="158.4" x14ac:dyDescent="0.25">
      <c r="A856" s="698">
        <v>1538</v>
      </c>
      <c r="B856" s="698" t="s">
        <v>5808</v>
      </c>
      <c r="C856" s="698">
        <v>24</v>
      </c>
      <c r="D856" s="1257" t="s">
        <v>3224</v>
      </c>
      <c r="E856" s="668" t="s">
        <v>5885</v>
      </c>
      <c r="F856" s="668">
        <v>7134</v>
      </c>
      <c r="G856" s="668" t="s">
        <v>6072</v>
      </c>
      <c r="H856" s="668">
        <v>2018</v>
      </c>
      <c r="I856" s="668" t="s">
        <v>6083</v>
      </c>
      <c r="J856" s="1258">
        <v>45298.63</v>
      </c>
      <c r="K856" s="668" t="s">
        <v>779</v>
      </c>
      <c r="L856" s="668" t="s">
        <v>5929</v>
      </c>
      <c r="M856" s="668" t="s">
        <v>5930</v>
      </c>
      <c r="N856" s="668" t="s">
        <v>6084</v>
      </c>
      <c r="O856" s="668" t="s">
        <v>6085</v>
      </c>
      <c r="P856" s="668" t="s">
        <v>6086</v>
      </c>
      <c r="Q856" s="666">
        <v>85.32</v>
      </c>
      <c r="R856" s="666">
        <v>5.32</v>
      </c>
      <c r="S856" s="666">
        <v>35</v>
      </c>
      <c r="T856" s="666">
        <v>45</v>
      </c>
      <c r="U856" s="666">
        <v>85.32</v>
      </c>
      <c r="V856" s="666">
        <v>100</v>
      </c>
      <c r="W856" s="666">
        <v>51.29</v>
      </c>
      <c r="X856" s="1351" t="s">
        <v>6087</v>
      </c>
      <c r="Y856" s="679">
        <v>1</v>
      </c>
      <c r="Z856" s="679">
        <v>8</v>
      </c>
      <c r="AA856" s="679">
        <v>2</v>
      </c>
      <c r="AB856" s="679">
        <v>60</v>
      </c>
      <c r="AC856" s="666">
        <v>133</v>
      </c>
      <c r="AD856" s="666"/>
      <c r="AE856" s="666">
        <v>0.2</v>
      </c>
      <c r="AF856" s="674">
        <v>100</v>
      </c>
      <c r="AG856" s="675" t="s">
        <v>5893</v>
      </c>
      <c r="AH856" s="668"/>
      <c r="AI856" s="676"/>
      <c r="AJ856" s="675" t="s">
        <v>3224</v>
      </c>
      <c r="AK856" s="666" t="s">
        <v>5885</v>
      </c>
      <c r="AL856" s="666"/>
      <c r="AM856" s="666"/>
      <c r="AN856" s="666"/>
      <c r="AO856" s="666"/>
      <c r="AP856" s="666"/>
      <c r="AQ856" s="666"/>
      <c r="AR856" s="666"/>
      <c r="AS856" s="666"/>
      <c r="AT856" s="666"/>
      <c r="AU856" s="666"/>
      <c r="AV856" s="666"/>
      <c r="AW856" s="666"/>
      <c r="AX856" s="689"/>
      <c r="AY856" s="1038"/>
      <c r="AZ856" s="1038"/>
      <c r="BA856" s="1038"/>
      <c r="BB856" s="1038"/>
      <c r="BC856" s="1038"/>
      <c r="BD856" s="1038"/>
      <c r="BE856" s="1038"/>
      <c r="BF856" s="1038"/>
      <c r="BG856" s="1038"/>
    </row>
    <row r="857" spans="1:59" s="1039" customFormat="1" ht="158.4" x14ac:dyDescent="0.25">
      <c r="A857" s="698">
        <v>1538</v>
      </c>
      <c r="B857" s="698" t="s">
        <v>5808</v>
      </c>
      <c r="C857" s="698">
        <v>24</v>
      </c>
      <c r="D857" s="1257" t="s">
        <v>3224</v>
      </c>
      <c r="E857" s="668" t="s">
        <v>5885</v>
      </c>
      <c r="F857" s="668">
        <v>7134</v>
      </c>
      <c r="G857" s="668" t="s">
        <v>6072</v>
      </c>
      <c r="H857" s="668">
        <v>2018</v>
      </c>
      <c r="I857" s="668" t="s">
        <v>6088</v>
      </c>
      <c r="J857" s="1258">
        <v>34316.400000000001</v>
      </c>
      <c r="K857" s="668" t="s">
        <v>779</v>
      </c>
      <c r="L857" s="668" t="s">
        <v>5929</v>
      </c>
      <c r="M857" s="668" t="s">
        <v>5930</v>
      </c>
      <c r="N857" s="668" t="s">
        <v>6089</v>
      </c>
      <c r="O857" s="668" t="s">
        <v>6090</v>
      </c>
      <c r="P857" s="668" t="s">
        <v>6091</v>
      </c>
      <c r="Q857" s="666">
        <v>84.03</v>
      </c>
      <c r="R857" s="666">
        <v>4.03</v>
      </c>
      <c r="S857" s="666">
        <v>35</v>
      </c>
      <c r="T857" s="666">
        <v>45</v>
      </c>
      <c r="U857" s="666">
        <v>84.03</v>
      </c>
      <c r="V857" s="666">
        <v>100</v>
      </c>
      <c r="W857" s="666">
        <v>47.62</v>
      </c>
      <c r="X857" s="1351" t="s">
        <v>6092</v>
      </c>
      <c r="Y857" s="666">
        <v>1</v>
      </c>
      <c r="Z857" s="666">
        <v>8</v>
      </c>
      <c r="AA857" s="666">
        <v>2</v>
      </c>
      <c r="AB857" s="666">
        <v>60</v>
      </c>
      <c r="AC857" s="666">
        <v>133</v>
      </c>
      <c r="AD857" s="666"/>
      <c r="AE857" s="666">
        <v>0.2</v>
      </c>
      <c r="AF857" s="674">
        <v>100</v>
      </c>
      <c r="AG857" s="675" t="s">
        <v>5893</v>
      </c>
      <c r="AH857" s="668"/>
      <c r="AI857" s="676"/>
      <c r="AJ857" s="675" t="s">
        <v>3224</v>
      </c>
      <c r="AK857" s="666" t="s">
        <v>5885</v>
      </c>
      <c r="AL857" s="666"/>
      <c r="AM857" s="666"/>
      <c r="AN857" s="666"/>
      <c r="AO857" s="666"/>
      <c r="AP857" s="666"/>
      <c r="AQ857" s="666"/>
      <c r="AR857" s="666"/>
      <c r="AS857" s="666"/>
      <c r="AT857" s="666"/>
      <c r="AU857" s="666"/>
      <c r="AV857" s="666"/>
      <c r="AW857" s="666"/>
      <c r="AX857" s="689"/>
      <c r="AY857" s="1038"/>
      <c r="AZ857" s="1038"/>
      <c r="BA857" s="1038"/>
      <c r="BB857" s="1038"/>
      <c r="BC857" s="1038"/>
      <c r="BD857" s="1038"/>
      <c r="BE857" s="1038"/>
      <c r="BF857" s="1038"/>
      <c r="BG857" s="1038"/>
    </row>
    <row r="858" spans="1:59" s="1039" customFormat="1" ht="184.8" x14ac:dyDescent="0.25">
      <c r="A858" s="698">
        <v>1538</v>
      </c>
      <c r="B858" s="698" t="s">
        <v>5808</v>
      </c>
      <c r="C858" s="698">
        <v>10</v>
      </c>
      <c r="D858" s="1257" t="s">
        <v>6093</v>
      </c>
      <c r="E858" s="668" t="s">
        <v>6094</v>
      </c>
      <c r="F858" s="668">
        <v>21354</v>
      </c>
      <c r="G858" s="1039" t="s">
        <v>6095</v>
      </c>
      <c r="H858" s="668">
        <v>2018</v>
      </c>
      <c r="I858" s="668" t="s">
        <v>6096</v>
      </c>
      <c r="J858" s="1258">
        <v>24424.400000000001</v>
      </c>
      <c r="K858" s="668" t="s">
        <v>779</v>
      </c>
      <c r="L858" s="668" t="s">
        <v>5929</v>
      </c>
      <c r="M858" s="668" t="s">
        <v>5930</v>
      </c>
      <c r="N858" s="668" t="s">
        <v>6097</v>
      </c>
      <c r="O858" s="668" t="s">
        <v>6098</v>
      </c>
      <c r="P858" s="668">
        <v>35133</v>
      </c>
      <c r="Q858" s="666">
        <v>87.18</v>
      </c>
      <c r="R858" s="666">
        <v>7.18</v>
      </c>
      <c r="S858" s="666">
        <v>35</v>
      </c>
      <c r="T858" s="666">
        <v>45</v>
      </c>
      <c r="U858" s="666">
        <v>87.18</v>
      </c>
      <c r="V858" s="666">
        <v>100</v>
      </c>
      <c r="W858" s="666">
        <v>100</v>
      </c>
      <c r="X858" s="1351" t="s">
        <v>6099</v>
      </c>
      <c r="Y858" s="666">
        <v>6</v>
      </c>
      <c r="Z858" s="666">
        <v>1</v>
      </c>
      <c r="AA858" s="666">
        <v>5</v>
      </c>
      <c r="AB858" s="666">
        <v>19</v>
      </c>
      <c r="AC858" s="666"/>
      <c r="AD858" s="666"/>
      <c r="AE858" s="666">
        <v>0.5</v>
      </c>
      <c r="AF858" s="666">
        <v>100</v>
      </c>
      <c r="AG858" s="666" t="s">
        <v>6100</v>
      </c>
      <c r="AH858" s="666" t="s">
        <v>6101</v>
      </c>
      <c r="AI858" s="1259">
        <v>0.5</v>
      </c>
      <c r="AJ858" s="666" t="s">
        <v>6102</v>
      </c>
      <c r="AK858" s="666" t="s">
        <v>6101</v>
      </c>
      <c r="AL858" s="1259">
        <v>0.25</v>
      </c>
      <c r="AM858" s="666" t="s">
        <v>6103</v>
      </c>
      <c r="AN858" s="666" t="s">
        <v>6101</v>
      </c>
      <c r="AO858" s="1259">
        <v>0.25</v>
      </c>
      <c r="AP858" s="666"/>
      <c r="AQ858" s="666"/>
      <c r="AR858" s="666"/>
      <c r="AS858" s="666"/>
      <c r="AT858" s="666"/>
      <c r="AU858" s="666"/>
      <c r="AV858" s="666"/>
      <c r="AW858" s="666"/>
      <c r="AX858" s="689"/>
      <c r="AY858" s="1038"/>
      <c r="AZ858" s="1038"/>
      <c r="BA858" s="1038"/>
      <c r="BB858" s="1038"/>
      <c r="BC858" s="1038"/>
      <c r="BD858" s="1038"/>
      <c r="BE858" s="1038"/>
      <c r="BF858" s="1038"/>
      <c r="BG858" s="1038"/>
    </row>
    <row r="859" spans="1:59" s="1039" customFormat="1" ht="184.2" customHeight="1" x14ac:dyDescent="0.25">
      <c r="A859" s="698">
        <v>1538</v>
      </c>
      <c r="B859" s="698" t="s">
        <v>5808</v>
      </c>
      <c r="C859" s="698">
        <v>25</v>
      </c>
      <c r="D859" s="1257" t="s">
        <v>5820</v>
      </c>
      <c r="E859" s="668" t="s">
        <v>6104</v>
      </c>
      <c r="F859" s="668">
        <v>15901</v>
      </c>
      <c r="G859" s="668" t="s">
        <v>6105</v>
      </c>
      <c r="H859" s="668">
        <v>2018</v>
      </c>
      <c r="I859" s="668" t="s">
        <v>6106</v>
      </c>
      <c r="J859" s="1258">
        <v>31500.01</v>
      </c>
      <c r="K859" s="668" t="s">
        <v>779</v>
      </c>
      <c r="L859" s="668" t="s">
        <v>6107</v>
      </c>
      <c r="M859" s="668" t="s">
        <v>6108</v>
      </c>
      <c r="N859" s="668" t="s">
        <v>6109</v>
      </c>
      <c r="O859" s="668" t="s">
        <v>6110</v>
      </c>
      <c r="P859" s="668">
        <v>35490</v>
      </c>
      <c r="Q859" s="666">
        <v>83.71</v>
      </c>
      <c r="R859" s="666">
        <v>3.71</v>
      </c>
      <c r="S859" s="666">
        <v>35</v>
      </c>
      <c r="T859" s="666">
        <v>45</v>
      </c>
      <c r="U859" s="666">
        <v>83.71</v>
      </c>
      <c r="V859" s="666">
        <v>100</v>
      </c>
      <c r="W859" s="666">
        <v>45</v>
      </c>
      <c r="X859" s="1351" t="s">
        <v>5828</v>
      </c>
      <c r="Y859" s="666"/>
      <c r="Z859" s="666"/>
      <c r="AA859" s="666"/>
      <c r="AB859" s="666">
        <v>25</v>
      </c>
      <c r="AC859" s="666"/>
      <c r="AD859" s="666">
        <v>200</v>
      </c>
      <c r="AE859" s="666">
        <v>0.2</v>
      </c>
      <c r="AF859" s="666">
        <v>100</v>
      </c>
      <c r="AG859" s="675" t="s">
        <v>5820</v>
      </c>
      <c r="AH859" s="668" t="s">
        <v>5821</v>
      </c>
      <c r="AI859" s="666"/>
      <c r="AJ859" s="666"/>
      <c r="AK859" s="666"/>
      <c r="AL859" s="666"/>
      <c r="AM859" s="666"/>
      <c r="AN859" s="666"/>
      <c r="AO859" s="666"/>
      <c r="AP859" s="666"/>
      <c r="AQ859" s="666"/>
      <c r="AR859" s="666"/>
      <c r="AS859" s="666"/>
      <c r="AT859" s="666"/>
      <c r="AU859" s="666"/>
      <c r="AV859" s="666"/>
      <c r="AW859" s="666"/>
      <c r="AX859" s="689"/>
      <c r="AY859" s="1038"/>
      <c r="AZ859" s="1038"/>
      <c r="BA859" s="1038"/>
      <c r="BB859" s="1038"/>
      <c r="BC859" s="1038"/>
      <c r="BD859" s="1038"/>
      <c r="BE859" s="1038"/>
      <c r="BF859" s="1038"/>
      <c r="BG859" s="1038"/>
    </row>
    <row r="860" spans="1:59" s="1039" customFormat="1" ht="157.19999999999999" customHeight="1" x14ac:dyDescent="0.25">
      <c r="A860" s="698">
        <v>1538</v>
      </c>
      <c r="B860" s="698" t="s">
        <v>5808</v>
      </c>
      <c r="C860" s="698">
        <v>14</v>
      </c>
      <c r="D860" s="1257" t="s">
        <v>6111</v>
      </c>
      <c r="E860" s="668" t="s">
        <v>6112</v>
      </c>
      <c r="F860" s="668">
        <v>1927</v>
      </c>
      <c r="G860" s="668" t="s">
        <v>6113</v>
      </c>
      <c r="H860" s="668">
        <v>2018</v>
      </c>
      <c r="I860" s="668" t="s">
        <v>6114</v>
      </c>
      <c r="J860" s="1258">
        <v>243939</v>
      </c>
      <c r="K860" s="668" t="s">
        <v>779</v>
      </c>
      <c r="L860" s="668" t="s">
        <v>6115</v>
      </c>
      <c r="M860" s="668" t="s">
        <v>6116</v>
      </c>
      <c r="N860" s="668" t="s">
        <v>6117</v>
      </c>
      <c r="O860" s="668" t="s">
        <v>6118</v>
      </c>
      <c r="P860" s="668">
        <v>35344</v>
      </c>
      <c r="Q860" s="666">
        <v>108.7</v>
      </c>
      <c r="R860" s="666">
        <v>28.7</v>
      </c>
      <c r="S860" s="666">
        <v>35</v>
      </c>
      <c r="T860" s="666">
        <v>45</v>
      </c>
      <c r="U860" s="666">
        <v>108.7</v>
      </c>
      <c r="V860" s="666">
        <v>10</v>
      </c>
      <c r="W860" s="666">
        <v>43.33</v>
      </c>
      <c r="X860" s="1351" t="s">
        <v>6119</v>
      </c>
      <c r="Y860" s="666">
        <v>1</v>
      </c>
      <c r="Z860" s="666">
        <v>2</v>
      </c>
      <c r="AA860" s="666">
        <v>1</v>
      </c>
      <c r="AB860" s="666">
        <v>47</v>
      </c>
      <c r="AC860" s="666"/>
      <c r="AD860" s="666">
        <v>72</v>
      </c>
      <c r="AE860" s="666">
        <v>0.2</v>
      </c>
      <c r="AF860" s="666">
        <v>10</v>
      </c>
      <c r="AG860" s="666" t="s">
        <v>6111</v>
      </c>
      <c r="AH860" s="666" t="s">
        <v>6120</v>
      </c>
      <c r="AI860" s="666">
        <v>6</v>
      </c>
      <c r="AJ860" s="666" t="s">
        <v>6121</v>
      </c>
      <c r="AK860" s="666" t="s">
        <v>6120</v>
      </c>
      <c r="AL860" s="666">
        <v>4</v>
      </c>
      <c r="AM860" s="666" t="s">
        <v>6122</v>
      </c>
      <c r="AN860" s="666" t="s">
        <v>6120</v>
      </c>
      <c r="AO860" s="666">
        <v>0</v>
      </c>
      <c r="AP860" s="666"/>
      <c r="AQ860" s="666"/>
      <c r="AR860" s="666"/>
      <c r="AS860" s="666"/>
      <c r="AT860" s="666"/>
      <c r="AU860" s="666"/>
      <c r="AV860" s="666"/>
      <c r="AW860" s="666"/>
      <c r="AX860" s="689"/>
      <c r="AY860" s="1038"/>
      <c r="AZ860" s="1038"/>
      <c r="BA860" s="1038"/>
      <c r="BB860" s="1038"/>
      <c r="BC860" s="1038"/>
      <c r="BD860" s="1038"/>
      <c r="BE860" s="1038"/>
      <c r="BF860" s="1038"/>
      <c r="BG860" s="1038"/>
    </row>
    <row r="861" spans="1:59" s="1039" customFormat="1" ht="168" customHeight="1" x14ac:dyDescent="0.25">
      <c r="A861" s="698">
        <v>1538</v>
      </c>
      <c r="B861" s="698" t="s">
        <v>5808</v>
      </c>
      <c r="C861" s="698">
        <v>4</v>
      </c>
      <c r="D861" s="1257" t="s">
        <v>3636</v>
      </c>
      <c r="E861" s="668" t="s">
        <v>5810</v>
      </c>
      <c r="F861" s="668">
        <v>10268</v>
      </c>
      <c r="G861" s="668" t="s">
        <v>6123</v>
      </c>
      <c r="H861" s="668">
        <v>2019</v>
      </c>
      <c r="I861" s="668" t="s">
        <v>6124</v>
      </c>
      <c r="J861" s="1258">
        <v>93204.55</v>
      </c>
      <c r="K861" s="668" t="s">
        <v>779</v>
      </c>
      <c r="L861" s="668" t="s">
        <v>5813</v>
      </c>
      <c r="M861" s="668" t="s">
        <v>5814</v>
      </c>
      <c r="N861" s="668" t="s">
        <v>6125</v>
      </c>
      <c r="O861" s="668" t="s">
        <v>6126</v>
      </c>
      <c r="P861" s="668" t="s">
        <v>6127</v>
      </c>
      <c r="Q861" s="666">
        <v>90.97</v>
      </c>
      <c r="R861" s="666">
        <v>10.97</v>
      </c>
      <c r="S861" s="666">
        <v>35</v>
      </c>
      <c r="T861" s="666">
        <v>45</v>
      </c>
      <c r="U861" s="666">
        <v>90.97</v>
      </c>
      <c r="V861" s="666">
        <v>83</v>
      </c>
      <c r="W861" s="666">
        <v>37.869999999999997</v>
      </c>
      <c r="X861" s="1351" t="s">
        <v>5818</v>
      </c>
      <c r="Y861" s="666">
        <v>4</v>
      </c>
      <c r="Z861" s="666">
        <v>2</v>
      </c>
      <c r="AA861" s="666">
        <v>4</v>
      </c>
      <c r="AB861" s="666">
        <v>60</v>
      </c>
      <c r="AC861" s="666"/>
      <c r="AD861" s="666"/>
      <c r="AE861" s="666">
        <v>0.2</v>
      </c>
      <c r="AF861" s="674">
        <v>90</v>
      </c>
      <c r="AG861" s="675" t="s">
        <v>6128</v>
      </c>
      <c r="AH861" s="668" t="s">
        <v>6066</v>
      </c>
      <c r="AI861" s="676">
        <v>50</v>
      </c>
      <c r="AJ861" s="675" t="s">
        <v>1351</v>
      </c>
      <c r="AK861" s="666" t="s">
        <v>6129</v>
      </c>
      <c r="AL861" s="676">
        <v>40</v>
      </c>
      <c r="AM861" s="666"/>
      <c r="AN861" s="666"/>
      <c r="AO861" s="666"/>
      <c r="AP861" s="666"/>
      <c r="AQ861" s="666"/>
      <c r="AR861" s="666"/>
      <c r="AS861" s="666"/>
      <c r="AT861" s="666"/>
      <c r="AU861" s="666"/>
      <c r="AV861" s="666"/>
      <c r="AW861" s="666"/>
      <c r="AX861" s="689"/>
      <c r="AY861" s="1038"/>
      <c r="AZ861" s="1038"/>
      <c r="BA861" s="1038"/>
      <c r="BB861" s="1038"/>
      <c r="BC861" s="1038"/>
      <c r="BD861" s="1038"/>
      <c r="BE861" s="1038"/>
      <c r="BF861" s="1038"/>
      <c r="BG861" s="1038"/>
    </row>
    <row r="862" spans="1:59" s="1039" customFormat="1" ht="382.8" x14ac:dyDescent="0.25">
      <c r="A862" s="668">
        <v>1538</v>
      </c>
      <c r="B862" s="668">
        <v>60</v>
      </c>
      <c r="C862" s="666">
        <v>4</v>
      </c>
      <c r="D862" s="1257" t="s">
        <v>3636</v>
      </c>
      <c r="E862" s="668" t="s">
        <v>5810</v>
      </c>
      <c r="F862" s="668">
        <v>10268</v>
      </c>
      <c r="G862" s="668" t="s">
        <v>6130</v>
      </c>
      <c r="H862" s="668">
        <v>2020</v>
      </c>
      <c r="I862" s="668" t="s">
        <v>6131</v>
      </c>
      <c r="J862" s="1258">
        <v>197030</v>
      </c>
      <c r="K862" s="668" t="s">
        <v>771</v>
      </c>
      <c r="L862" s="668" t="s">
        <v>5813</v>
      </c>
      <c r="M862" s="857"/>
      <c r="N862" s="857"/>
      <c r="O862" s="857"/>
      <c r="P862" s="668">
        <v>36857</v>
      </c>
      <c r="Q862" s="668">
        <v>103.08</v>
      </c>
      <c r="R862" s="668">
        <v>23.08</v>
      </c>
      <c r="S862" s="668">
        <v>35</v>
      </c>
      <c r="T862" s="668">
        <v>45</v>
      </c>
      <c r="U862" s="668">
        <f>+R862+S862+T862</f>
        <v>103.08</v>
      </c>
      <c r="V862" s="668">
        <v>29</v>
      </c>
      <c r="W862" s="668">
        <v>0</v>
      </c>
      <c r="X862" s="1351" t="s">
        <v>5818</v>
      </c>
      <c r="Y862" s="666">
        <v>3</v>
      </c>
      <c r="Z862" s="666">
        <v>4</v>
      </c>
      <c r="AA862" s="666">
        <v>6</v>
      </c>
      <c r="AB862" s="666">
        <v>11</v>
      </c>
      <c r="AC862" s="666"/>
      <c r="AD862" s="666"/>
      <c r="AE862" s="666"/>
      <c r="AF862" s="666">
        <v>0</v>
      </c>
      <c r="AG862" s="666"/>
      <c r="AH862" s="666"/>
      <c r="AI862" s="666"/>
      <c r="AJ862" s="666"/>
      <c r="AK862" s="666"/>
      <c r="AL862" s="666"/>
      <c r="AM862" s="666"/>
      <c r="AN862" s="666"/>
      <c r="AO862" s="666"/>
      <c r="AP862" s="666"/>
      <c r="AQ862" s="666"/>
      <c r="AR862" s="666"/>
      <c r="AS862" s="666"/>
      <c r="AT862" s="666"/>
      <c r="AU862" s="666"/>
      <c r="AV862" s="666"/>
      <c r="AW862" s="666"/>
      <c r="AX862" s="689"/>
      <c r="AY862" s="1038"/>
      <c r="AZ862" s="1038"/>
      <c r="BA862" s="1038"/>
      <c r="BB862" s="1038"/>
      <c r="BC862" s="1038"/>
      <c r="BD862" s="1038"/>
      <c r="BE862" s="1038"/>
      <c r="BF862" s="1038"/>
      <c r="BG862" s="1038"/>
    </row>
    <row r="863" spans="1:59" s="1039" customFormat="1" ht="158.4" x14ac:dyDescent="0.25">
      <c r="A863" s="668">
        <v>1538</v>
      </c>
      <c r="B863" s="668" t="s">
        <v>5808</v>
      </c>
      <c r="C863" s="698">
        <v>24</v>
      </c>
      <c r="D863" s="1257" t="s">
        <v>3224</v>
      </c>
      <c r="E863" s="668" t="s">
        <v>5885</v>
      </c>
      <c r="F863" s="668">
        <v>7134</v>
      </c>
      <c r="G863" s="668" t="s">
        <v>6132</v>
      </c>
      <c r="H863" s="668">
        <v>2020</v>
      </c>
      <c r="I863" s="1260" t="s">
        <v>6133</v>
      </c>
      <c r="J863" s="1258">
        <v>93676.59</v>
      </c>
      <c r="K863" s="668" t="s">
        <v>771</v>
      </c>
      <c r="L863" s="668" t="s">
        <v>5929</v>
      </c>
      <c r="M863" s="857"/>
      <c r="N863" s="857"/>
      <c r="O863" s="857"/>
      <c r="P863" s="668" t="s">
        <v>6134</v>
      </c>
      <c r="Q863" s="668">
        <v>91.02</v>
      </c>
      <c r="R863" s="668">
        <v>11.02</v>
      </c>
      <c r="S863" s="668">
        <v>35</v>
      </c>
      <c r="T863" s="668">
        <v>45</v>
      </c>
      <c r="U863" s="668">
        <f>+R863+S863+T863</f>
        <v>91.02</v>
      </c>
      <c r="V863" s="666">
        <v>100</v>
      </c>
      <c r="W863" s="668">
        <v>16.59</v>
      </c>
      <c r="X863" s="1351" t="s">
        <v>6092</v>
      </c>
      <c r="Y863" s="672">
        <v>4</v>
      </c>
      <c r="Z863" s="672">
        <v>4</v>
      </c>
      <c r="AA863" s="672">
        <v>6</v>
      </c>
      <c r="AB863" s="672">
        <v>20</v>
      </c>
      <c r="AC863" s="666"/>
      <c r="AD863" s="666"/>
      <c r="AE863" s="666"/>
      <c r="AF863" s="1261">
        <v>100</v>
      </c>
      <c r="AG863" s="1262" t="s">
        <v>5893</v>
      </c>
      <c r="AH863" s="1263"/>
      <c r="AI863" s="1264"/>
      <c r="AJ863" s="1262" t="s">
        <v>3224</v>
      </c>
      <c r="AK863" s="1265" t="s">
        <v>5885</v>
      </c>
      <c r="AL863" s="666"/>
      <c r="AM863" s="666"/>
      <c r="AN863" s="666"/>
      <c r="AO863" s="666"/>
      <c r="AP863" s="666"/>
      <c r="AQ863" s="666"/>
      <c r="AR863" s="666"/>
      <c r="AS863" s="666"/>
      <c r="AT863" s="666"/>
      <c r="AU863" s="666"/>
      <c r="AV863" s="666"/>
      <c r="AW863" s="666"/>
      <c r="AX863" s="689"/>
      <c r="AY863" s="1038"/>
      <c r="AZ863" s="1038"/>
      <c r="BA863" s="1038"/>
      <c r="BB863" s="1038"/>
      <c r="BC863" s="1038"/>
      <c r="BD863" s="1038"/>
      <c r="BE863" s="1038"/>
      <c r="BF863" s="1038"/>
      <c r="BG863" s="1038"/>
    </row>
    <row r="864" spans="1:59" s="658" customFormat="1" ht="158.4" x14ac:dyDescent="0.25">
      <c r="A864" s="1266">
        <v>1540</v>
      </c>
      <c r="B864" s="1266" t="s">
        <v>6135</v>
      </c>
      <c r="C864" s="526" t="s">
        <v>6136</v>
      </c>
      <c r="D864" s="527" t="s">
        <v>6137</v>
      </c>
      <c r="E864" s="528" t="s">
        <v>6138</v>
      </c>
      <c r="F864" s="526">
        <v>20044</v>
      </c>
      <c r="G864" s="654" t="s">
        <v>6139</v>
      </c>
      <c r="H864" s="654">
        <v>2016</v>
      </c>
      <c r="I864" s="654" t="s">
        <v>6140</v>
      </c>
      <c r="J864" s="654">
        <v>40000</v>
      </c>
      <c r="K864" s="654">
        <v>16</v>
      </c>
      <c r="L864" s="529" t="s">
        <v>6141</v>
      </c>
      <c r="M864" s="529" t="s">
        <v>6142</v>
      </c>
      <c r="N864" s="660" t="s">
        <v>6143</v>
      </c>
      <c r="O864" s="660" t="s">
        <v>6144</v>
      </c>
      <c r="P864" s="530">
        <v>6286</v>
      </c>
      <c r="Q864" s="531">
        <v>74.47</v>
      </c>
      <c r="R864" s="532">
        <v>7.84</v>
      </c>
      <c r="S864" s="531">
        <v>1</v>
      </c>
      <c r="T864" s="531">
        <v>25.6</v>
      </c>
      <c r="U864" s="531">
        <v>26.6</v>
      </c>
      <c r="V864" s="531">
        <v>40</v>
      </c>
      <c r="W864" s="531">
        <v>100</v>
      </c>
      <c r="X864" s="654" t="s">
        <v>6145</v>
      </c>
      <c r="Y864" s="654">
        <v>6</v>
      </c>
      <c r="Z864" s="654">
        <v>4</v>
      </c>
      <c r="AA864" s="654">
        <v>7</v>
      </c>
      <c r="AB864" s="654">
        <v>60</v>
      </c>
      <c r="AC864" s="654" t="s">
        <v>6146</v>
      </c>
      <c r="AD864" s="654">
        <v>25.6</v>
      </c>
      <c r="AE864" s="654">
        <v>3</v>
      </c>
      <c r="AF864" s="1267">
        <v>50</v>
      </c>
      <c r="AG864" s="533" t="s">
        <v>6137</v>
      </c>
      <c r="AH864" s="1268" t="s">
        <v>6138</v>
      </c>
      <c r="AI864" s="654">
        <v>50</v>
      </c>
      <c r="AJ864" s="534"/>
      <c r="AK864" s="531"/>
      <c r="AL864" s="535"/>
      <c r="AM864" s="534"/>
      <c r="AN864" s="531"/>
      <c r="AO864" s="535"/>
      <c r="AP864" s="534"/>
      <c r="AQ864" s="531"/>
      <c r="AR864" s="535"/>
      <c r="AS864" s="1269"/>
      <c r="AT864" s="1269"/>
      <c r="AU864" s="1269"/>
      <c r="AV864" s="1269"/>
      <c r="AW864" s="1269"/>
      <c r="AX864" s="1270"/>
      <c r="AY864" s="657"/>
      <c r="AZ864" s="657"/>
      <c r="BA864" s="657"/>
      <c r="BB864" s="657"/>
      <c r="BC864" s="657"/>
      <c r="BD864" s="657"/>
      <c r="BE864" s="657"/>
      <c r="BF864" s="657"/>
      <c r="BG864" s="657"/>
    </row>
    <row r="865" spans="1:59" s="664" customFormat="1" ht="264" x14ac:dyDescent="0.25">
      <c r="A865" s="1266">
        <v>1540</v>
      </c>
      <c r="B865" s="1266" t="s">
        <v>6135</v>
      </c>
      <c r="C865" s="526" t="s">
        <v>6136</v>
      </c>
      <c r="D865" s="527" t="s">
        <v>6137</v>
      </c>
      <c r="E865" s="536" t="s">
        <v>6147</v>
      </c>
      <c r="F865" s="526">
        <v>31177</v>
      </c>
      <c r="G865" s="537" t="s">
        <v>6148</v>
      </c>
      <c r="H865" s="538">
        <v>2019</v>
      </c>
      <c r="I865" s="538" t="s">
        <v>6149</v>
      </c>
      <c r="J865" s="537">
        <v>40748</v>
      </c>
      <c r="K865" s="538">
        <v>17</v>
      </c>
      <c r="L865" s="529" t="s">
        <v>6141</v>
      </c>
      <c r="M865" s="529" t="s">
        <v>6142</v>
      </c>
      <c r="N865" s="476" t="s">
        <v>6150</v>
      </c>
      <c r="O865" s="539" t="s">
        <v>6151</v>
      </c>
      <c r="P865" s="540">
        <v>7441</v>
      </c>
      <c r="Q865" s="531">
        <v>73.19</v>
      </c>
      <c r="R865" s="532">
        <v>4.79</v>
      </c>
      <c r="S865" s="531">
        <v>3</v>
      </c>
      <c r="T865" s="531">
        <v>25.6</v>
      </c>
      <c r="U865" s="531">
        <v>26.6</v>
      </c>
      <c r="V865" s="531">
        <v>10</v>
      </c>
      <c r="W865" s="531">
        <v>5</v>
      </c>
      <c r="X865" s="538" t="s">
        <v>6145</v>
      </c>
      <c r="Y865" s="538">
        <v>4</v>
      </c>
      <c r="Z865" s="538">
        <v>7</v>
      </c>
      <c r="AA865" s="538">
        <v>5</v>
      </c>
      <c r="AB865" s="538">
        <v>60</v>
      </c>
      <c r="AC865" s="541" t="s">
        <v>6152</v>
      </c>
      <c r="AD865" s="654">
        <v>25.6</v>
      </c>
      <c r="AE865" s="654">
        <v>5</v>
      </c>
      <c r="AF865" s="654">
        <v>40</v>
      </c>
      <c r="AG865" s="476" t="s">
        <v>6137</v>
      </c>
      <c r="AH865" s="538" t="s">
        <v>6147</v>
      </c>
      <c r="AI865" s="654">
        <v>40</v>
      </c>
      <c r="AJ865" s="1271"/>
      <c r="AK865" s="1271"/>
      <c r="AL865" s="1271"/>
      <c r="AM865" s="1271"/>
      <c r="AN865" s="1271"/>
      <c r="AO865" s="1271"/>
      <c r="AP865" s="1271"/>
      <c r="AQ865" s="1271"/>
      <c r="AR865" s="1271"/>
      <c r="AS865" s="1271"/>
      <c r="AT865" s="1271"/>
      <c r="AU865" s="1271"/>
      <c r="AV865" s="1271"/>
      <c r="AW865" s="1271"/>
      <c r="AX865" s="1272"/>
      <c r="AY865" s="663"/>
      <c r="AZ865" s="663"/>
      <c r="BA865" s="663"/>
      <c r="BB865" s="663"/>
      <c r="BC865" s="663"/>
      <c r="BD865" s="663"/>
      <c r="BE865" s="663"/>
      <c r="BF865" s="663"/>
      <c r="BG865" s="663"/>
    </row>
    <row r="866" spans="1:59" s="1276" customFormat="1" ht="52.8" x14ac:dyDescent="0.25">
      <c r="A866" s="1266">
        <v>1540</v>
      </c>
      <c r="B866" s="1266" t="s">
        <v>6135</v>
      </c>
      <c r="C866" s="542"/>
      <c r="D866" s="543"/>
      <c r="E866" s="544" t="s">
        <v>6153</v>
      </c>
      <c r="F866" s="542">
        <v>22305</v>
      </c>
      <c r="G866" s="544" t="s">
        <v>43</v>
      </c>
      <c r="H866" s="545">
        <v>2009</v>
      </c>
      <c r="I866" s="546" t="s">
        <v>43</v>
      </c>
      <c r="J866" s="547">
        <v>54832</v>
      </c>
      <c r="K866" s="548"/>
      <c r="L866" s="549"/>
      <c r="M866" s="549"/>
      <c r="N866" s="549" t="s">
        <v>6154</v>
      </c>
      <c r="O866" s="549" t="s">
        <v>6155</v>
      </c>
      <c r="P866" s="549">
        <v>4196</v>
      </c>
      <c r="Q866" s="545"/>
      <c r="R866" s="545"/>
      <c r="S866" s="545"/>
      <c r="T866" s="545"/>
      <c r="U866" s="545"/>
      <c r="V866" s="545">
        <v>100</v>
      </c>
      <c r="W866" s="545">
        <v>100</v>
      </c>
      <c r="X866" s="550" t="s">
        <v>6156</v>
      </c>
      <c r="Y866" s="545">
        <v>4</v>
      </c>
      <c r="Z866" s="545">
        <v>4</v>
      </c>
      <c r="AA866" s="545">
        <v>1</v>
      </c>
      <c r="AB866" s="545">
        <v>44</v>
      </c>
      <c r="AC866" s="545"/>
      <c r="AD866" s="545"/>
      <c r="AE866" s="551">
        <v>3</v>
      </c>
      <c r="AF866" s="552">
        <v>100</v>
      </c>
      <c r="AG866" s="553" t="s">
        <v>1755</v>
      </c>
      <c r="AH866" s="549" t="s">
        <v>6153</v>
      </c>
      <c r="AI866" s="551">
        <v>100</v>
      </c>
      <c r="AJ866" s="553"/>
      <c r="AK866" s="545"/>
      <c r="AL866" s="551"/>
      <c r="AM866" s="553"/>
      <c r="AN866" s="545"/>
      <c r="AO866" s="551"/>
      <c r="AP866" s="553"/>
      <c r="AQ866" s="545"/>
      <c r="AR866" s="551"/>
      <c r="AS866" s="1273"/>
      <c r="AT866" s="1273"/>
      <c r="AU866" s="1273"/>
      <c r="AV866" s="1273"/>
      <c r="AW866" s="1273"/>
      <c r="AX866" s="1274"/>
      <c r="AY866" s="1275"/>
      <c r="AZ866" s="1275"/>
      <c r="BA866" s="1275"/>
      <c r="BB866" s="1275"/>
      <c r="BC866" s="1275"/>
      <c r="BD866" s="1275"/>
      <c r="BE866" s="1275"/>
      <c r="BF866" s="1275"/>
      <c r="BG866" s="1275"/>
    </row>
    <row r="867" spans="1:59" s="837" customFormat="1" ht="39.6" x14ac:dyDescent="0.25">
      <c r="A867" s="1266">
        <v>1540</v>
      </c>
      <c r="B867" s="1266" t="s">
        <v>6135</v>
      </c>
      <c r="C867" s="1277"/>
      <c r="D867" s="1278"/>
      <c r="E867" s="1277" t="s">
        <v>6157</v>
      </c>
      <c r="F867" s="1277">
        <v>39934</v>
      </c>
      <c r="G867" s="1277" t="s">
        <v>6158</v>
      </c>
      <c r="H867" s="1277">
        <v>2019</v>
      </c>
      <c r="I867" s="1277" t="s">
        <v>6159</v>
      </c>
      <c r="J867" s="1279">
        <v>175139</v>
      </c>
      <c r="K867" s="1277" t="s">
        <v>779</v>
      </c>
      <c r="L867" s="1277" t="s">
        <v>6160</v>
      </c>
      <c r="M867" s="1277" t="s">
        <v>6161</v>
      </c>
      <c r="N867" s="1277" t="s">
        <v>6162</v>
      </c>
      <c r="O867" s="1277" t="s">
        <v>6163</v>
      </c>
      <c r="P867" s="1277">
        <v>7256</v>
      </c>
      <c r="Q867" s="1277">
        <v>18.239999999999998</v>
      </c>
      <c r="R867" s="1277">
        <v>16.600000000000001</v>
      </c>
      <c r="S867" s="1277">
        <v>1.64</v>
      </c>
      <c r="T867" s="1277">
        <v>0</v>
      </c>
      <c r="U867" s="1277">
        <v>18.239999999999998</v>
      </c>
      <c r="V867" s="1277">
        <v>100</v>
      </c>
      <c r="W867" s="1277">
        <v>20</v>
      </c>
      <c r="X867" s="1277" t="s">
        <v>6164</v>
      </c>
      <c r="Y867" s="1277">
        <v>1</v>
      </c>
      <c r="Z867" s="1277">
        <v>2</v>
      </c>
      <c r="AA867" s="1277">
        <v>1</v>
      </c>
      <c r="AB867" s="1277">
        <v>47</v>
      </c>
      <c r="AC867" s="1277"/>
      <c r="AD867" s="1277">
        <v>23.7</v>
      </c>
      <c r="AE867" s="1277">
        <v>5</v>
      </c>
      <c r="AF867" s="1277">
        <v>100</v>
      </c>
      <c r="AG867" s="1277" t="s">
        <v>1755</v>
      </c>
      <c r="AH867" s="1277" t="s">
        <v>6165</v>
      </c>
      <c r="AI867" s="1277">
        <v>100</v>
      </c>
      <c r="AJ867" s="1277"/>
      <c r="AK867" s="1277"/>
      <c r="AL867" s="1277"/>
      <c r="AM867" s="1277"/>
      <c r="AN867" s="1277"/>
      <c r="AO867" s="1277"/>
      <c r="AP867" s="1277"/>
      <c r="AQ867" s="1277"/>
      <c r="AR867" s="1277"/>
      <c r="AS867" s="1277"/>
      <c r="AT867" s="1277"/>
      <c r="AU867" s="1277"/>
      <c r="AV867" s="1277"/>
      <c r="AW867" s="1277"/>
      <c r="AX867" s="890"/>
      <c r="AY867" s="836"/>
      <c r="AZ867" s="836"/>
      <c r="BA867" s="836"/>
      <c r="BB867" s="836"/>
      <c r="BC867" s="836"/>
      <c r="BD867" s="836"/>
      <c r="BE867" s="836"/>
      <c r="BF867" s="836"/>
      <c r="BG867" s="836"/>
    </row>
    <row r="868" spans="1:59" s="1287" customFormat="1" ht="66" x14ac:dyDescent="0.25">
      <c r="A868" s="1280">
        <v>1540</v>
      </c>
      <c r="B868" s="554" t="s">
        <v>6166</v>
      </c>
      <c r="C868" s="555">
        <v>2</v>
      </c>
      <c r="D868" s="556" t="s">
        <v>1932</v>
      </c>
      <c r="E868" s="557" t="s">
        <v>6167</v>
      </c>
      <c r="F868" s="555">
        <v>15649</v>
      </c>
      <c r="G868" s="558" t="s">
        <v>6168</v>
      </c>
      <c r="H868" s="1280">
        <v>2004</v>
      </c>
      <c r="I868" s="559" t="s">
        <v>6168</v>
      </c>
      <c r="J868" s="1281">
        <v>43815.72</v>
      </c>
      <c r="K868" s="1280" t="s">
        <v>675</v>
      </c>
      <c r="L868" s="529" t="s">
        <v>6141</v>
      </c>
      <c r="M868" s="529" t="s">
        <v>6142</v>
      </c>
      <c r="N868" s="554" t="s">
        <v>6169</v>
      </c>
      <c r="O868" s="554" t="s">
        <v>6170</v>
      </c>
      <c r="P868" s="1282">
        <v>2224</v>
      </c>
      <c r="Q868" s="1282" t="s">
        <v>6171</v>
      </c>
      <c r="R868" s="1282" t="s">
        <v>6172</v>
      </c>
      <c r="S868" s="1282" t="s">
        <v>6173</v>
      </c>
      <c r="T868" s="560" t="s">
        <v>6174</v>
      </c>
      <c r="U868" s="560" t="s">
        <v>6175</v>
      </c>
      <c r="V868" s="1271">
        <v>100</v>
      </c>
      <c r="W868" s="1271">
        <v>100</v>
      </c>
      <c r="X868" s="1414" t="s">
        <v>6176</v>
      </c>
      <c r="Y868" s="561">
        <v>6</v>
      </c>
      <c r="Z868" s="561">
        <v>4</v>
      </c>
      <c r="AA868" s="561">
        <v>7</v>
      </c>
      <c r="AB868" s="561">
        <v>7</v>
      </c>
      <c r="AC868" s="561" t="s">
        <v>727</v>
      </c>
      <c r="AD868" s="561">
        <v>0</v>
      </c>
      <c r="AE868" s="562">
        <v>5</v>
      </c>
      <c r="AF868" s="1283">
        <v>1</v>
      </c>
      <c r="AG868" s="563" t="s">
        <v>1932</v>
      </c>
      <c r="AH868" s="564" t="s">
        <v>6177</v>
      </c>
      <c r="AI868" s="1283">
        <v>1</v>
      </c>
      <c r="AJ868" s="565"/>
      <c r="AK868" s="561"/>
      <c r="AL868" s="562"/>
      <c r="AM868" s="565"/>
      <c r="AN868" s="561"/>
      <c r="AO868" s="562"/>
      <c r="AP868" s="565"/>
      <c r="AQ868" s="561"/>
      <c r="AR868" s="562"/>
      <c r="AS868" s="1284"/>
      <c r="AT868" s="1284"/>
      <c r="AU868" s="1284"/>
      <c r="AV868" s="1284"/>
      <c r="AW868" s="1284"/>
      <c r="AX868" s="1285"/>
      <c r="AY868" s="1286"/>
      <c r="AZ868" s="1286"/>
      <c r="BA868" s="1286"/>
      <c r="BB868" s="1286"/>
      <c r="BC868" s="1286"/>
      <c r="BD868" s="1286"/>
      <c r="BE868" s="1286"/>
      <c r="BF868" s="1286"/>
      <c r="BG868" s="1286"/>
    </row>
    <row r="869" spans="1:59" s="1294" customFormat="1" ht="66" x14ac:dyDescent="0.25">
      <c r="A869" s="566">
        <v>1540</v>
      </c>
      <c r="B869" s="558" t="s">
        <v>6135</v>
      </c>
      <c r="C869" s="1288">
        <v>2</v>
      </c>
      <c r="D869" s="556" t="s">
        <v>1932</v>
      </c>
      <c r="E869" s="557" t="s">
        <v>6167</v>
      </c>
      <c r="F869" s="555">
        <v>15649</v>
      </c>
      <c r="G869" s="558" t="s">
        <v>6178</v>
      </c>
      <c r="H869" s="1280">
        <v>2008</v>
      </c>
      <c r="I869" s="1289" t="s">
        <v>6179</v>
      </c>
      <c r="J869" s="1290">
        <v>52578.87</v>
      </c>
      <c r="K869" s="567" t="s">
        <v>656</v>
      </c>
      <c r="L869" s="529" t="s">
        <v>6141</v>
      </c>
      <c r="M869" s="529" t="s">
        <v>6142</v>
      </c>
      <c r="N869" s="554" t="s">
        <v>6169</v>
      </c>
      <c r="O869" s="554" t="s">
        <v>6170</v>
      </c>
      <c r="P869" s="1282">
        <v>3432</v>
      </c>
      <c r="Q869" s="1282" t="s">
        <v>6180</v>
      </c>
      <c r="R869" s="1282" t="s">
        <v>6172</v>
      </c>
      <c r="S869" s="1282" t="s">
        <v>6173</v>
      </c>
      <c r="T869" s="560" t="s">
        <v>6174</v>
      </c>
      <c r="U869" s="1282" t="s">
        <v>6181</v>
      </c>
      <c r="V869" s="1271">
        <v>100</v>
      </c>
      <c r="W869" s="1271">
        <v>100</v>
      </c>
      <c r="X869" s="1414" t="s">
        <v>6176</v>
      </c>
      <c r="Y869" s="1291">
        <v>6</v>
      </c>
      <c r="Z869" s="1291">
        <v>4</v>
      </c>
      <c r="AA869" s="1291">
        <v>7</v>
      </c>
      <c r="AB869" s="1291">
        <v>7</v>
      </c>
      <c r="AC869" s="1291" t="s">
        <v>727</v>
      </c>
      <c r="AD869" s="1291">
        <v>0</v>
      </c>
      <c r="AE869" s="1291">
        <v>5</v>
      </c>
      <c r="AF869" s="1283">
        <v>1</v>
      </c>
      <c r="AG869" s="563" t="s">
        <v>1932</v>
      </c>
      <c r="AH869" s="564" t="s">
        <v>6182</v>
      </c>
      <c r="AI869" s="1283">
        <v>1</v>
      </c>
      <c r="AJ869" s="1291"/>
      <c r="AK869" s="1291"/>
      <c r="AL869" s="1291"/>
      <c r="AM869" s="1291"/>
      <c r="AN869" s="1291"/>
      <c r="AO869" s="1291"/>
      <c r="AP869" s="1291"/>
      <c r="AQ869" s="1291"/>
      <c r="AR869" s="1291"/>
      <c r="AS869" s="1291"/>
      <c r="AT869" s="1291"/>
      <c r="AU869" s="1291"/>
      <c r="AV869" s="1291"/>
      <c r="AW869" s="1291"/>
      <c r="AX869" s="1292"/>
      <c r="AY869" s="1293"/>
      <c r="AZ869" s="1293"/>
      <c r="BA869" s="1293"/>
      <c r="BB869" s="1293"/>
      <c r="BC869" s="1293"/>
      <c r="BD869" s="1293"/>
      <c r="BE869" s="1293"/>
      <c r="BF869" s="1293"/>
      <c r="BG869" s="1293"/>
    </row>
    <row r="870" spans="1:59" s="1294" customFormat="1" ht="79.2" x14ac:dyDescent="0.25">
      <c r="A870" s="563">
        <v>1540</v>
      </c>
      <c r="B870" s="568" t="s">
        <v>6135</v>
      </c>
      <c r="C870" s="1288">
        <v>2</v>
      </c>
      <c r="D870" s="556" t="s">
        <v>1932</v>
      </c>
      <c r="E870" s="557" t="s">
        <v>6183</v>
      </c>
      <c r="F870" s="555">
        <v>14573</v>
      </c>
      <c r="G870" s="568" t="s">
        <v>6184</v>
      </c>
      <c r="H870" s="563">
        <v>2010</v>
      </c>
      <c r="I870" s="1289" t="s">
        <v>6185</v>
      </c>
      <c r="J870" s="1295">
        <v>110000</v>
      </c>
      <c r="K870" s="569" t="s">
        <v>697</v>
      </c>
      <c r="L870" s="570" t="s">
        <v>6186</v>
      </c>
      <c r="M870" s="1289" t="s">
        <v>6187</v>
      </c>
      <c r="N870" s="571" t="s">
        <v>6188</v>
      </c>
      <c r="O870" s="571" t="s">
        <v>6189</v>
      </c>
      <c r="P870" s="572" t="s">
        <v>6190</v>
      </c>
      <c r="Q870" s="572" t="s">
        <v>6191</v>
      </c>
      <c r="R870" s="1282" t="s">
        <v>6172</v>
      </c>
      <c r="S870" s="1282" t="s">
        <v>6192</v>
      </c>
      <c r="T870" s="568" t="s">
        <v>6174</v>
      </c>
      <c r="U870" s="568" t="s">
        <v>6193</v>
      </c>
      <c r="V870" s="1271">
        <v>100</v>
      </c>
      <c r="W870" s="1271">
        <v>100</v>
      </c>
      <c r="X870" s="1415" t="s">
        <v>6176</v>
      </c>
      <c r="Y870" s="1291">
        <v>6</v>
      </c>
      <c r="Z870" s="1291">
        <v>1</v>
      </c>
      <c r="AA870" s="1291">
        <v>1</v>
      </c>
      <c r="AB870" s="1291">
        <v>26</v>
      </c>
      <c r="AC870" s="1291" t="s">
        <v>727</v>
      </c>
      <c r="AD870" s="1291">
        <v>0</v>
      </c>
      <c r="AE870" s="1291">
        <v>2</v>
      </c>
      <c r="AF870" s="1271">
        <v>100</v>
      </c>
      <c r="AG870" s="563" t="s">
        <v>1932</v>
      </c>
      <c r="AH870" s="1416" t="s">
        <v>6194</v>
      </c>
      <c r="AI870" s="1271">
        <v>100</v>
      </c>
      <c r="AJ870" s="1291"/>
      <c r="AK870" s="1291"/>
      <c r="AL870" s="1291"/>
      <c r="AM870" s="1291"/>
      <c r="AN870" s="1291"/>
      <c r="AO870" s="1291"/>
      <c r="AP870" s="1291"/>
      <c r="AQ870" s="1291"/>
      <c r="AR870" s="1291"/>
      <c r="AS870" s="1291"/>
      <c r="AT870" s="1291"/>
      <c r="AU870" s="1291"/>
      <c r="AV870" s="1291"/>
      <c r="AW870" s="1291"/>
      <c r="AX870" s="1292"/>
      <c r="AY870" s="1293"/>
      <c r="AZ870" s="1293"/>
      <c r="BA870" s="1293"/>
      <c r="BB870" s="1293"/>
      <c r="BC870" s="1293"/>
      <c r="BD870" s="1293"/>
      <c r="BE870" s="1293"/>
      <c r="BF870" s="1293"/>
      <c r="BG870" s="1293"/>
    </row>
    <row r="871" spans="1:59" s="1294" customFormat="1" ht="78" x14ac:dyDescent="0.25">
      <c r="A871" s="1280">
        <v>1540</v>
      </c>
      <c r="B871" s="554" t="s">
        <v>6166</v>
      </c>
      <c r="C871" s="1288">
        <v>2</v>
      </c>
      <c r="D871" s="1278" t="s">
        <v>6195</v>
      </c>
      <c r="E871" s="557" t="s">
        <v>6183</v>
      </c>
      <c r="F871" s="555">
        <v>14573</v>
      </c>
      <c r="G871" s="1296" t="s">
        <v>6196</v>
      </c>
      <c r="H871" s="573">
        <v>2016</v>
      </c>
      <c r="I871" s="529" t="s">
        <v>6197</v>
      </c>
      <c r="J871" s="574">
        <v>46238</v>
      </c>
      <c r="K871" s="573" t="s">
        <v>648</v>
      </c>
      <c r="L871" s="529" t="s">
        <v>6141</v>
      </c>
      <c r="M871" s="529" t="s">
        <v>6142</v>
      </c>
      <c r="N871" s="529" t="s">
        <v>6198</v>
      </c>
      <c r="O871" s="529" t="s">
        <v>6199</v>
      </c>
      <c r="P871" s="575">
        <v>6282</v>
      </c>
      <c r="Q871" s="1289" t="s">
        <v>6171</v>
      </c>
      <c r="R871" s="1282" t="s">
        <v>6172</v>
      </c>
      <c r="S871" s="1282" t="s">
        <v>6192</v>
      </c>
      <c r="T871" s="568" t="s">
        <v>6174</v>
      </c>
      <c r="U871" s="1291" t="s">
        <v>6200</v>
      </c>
      <c r="V871" s="1271">
        <v>100</v>
      </c>
      <c r="W871" s="1271">
        <v>100</v>
      </c>
      <c r="X871" s="1417" t="s">
        <v>6201</v>
      </c>
      <c r="Y871" s="576">
        <v>6</v>
      </c>
      <c r="Z871" s="576">
        <v>1</v>
      </c>
      <c r="AA871" s="576">
        <v>1</v>
      </c>
      <c r="AB871" s="576">
        <v>7</v>
      </c>
      <c r="AC871" s="1291" t="s">
        <v>6202</v>
      </c>
      <c r="AD871" s="1291">
        <v>0</v>
      </c>
      <c r="AE871" s="1291">
        <v>5</v>
      </c>
      <c r="AF871" s="1271">
        <v>100</v>
      </c>
      <c r="AG871" s="1280" t="s">
        <v>6195</v>
      </c>
      <c r="AH871" s="564" t="s">
        <v>6203</v>
      </c>
      <c r="AI871" s="1271">
        <v>100</v>
      </c>
      <c r="AJ871" s="1291"/>
      <c r="AK871" s="1291"/>
      <c r="AL871" s="1291"/>
      <c r="AM871" s="1291"/>
      <c r="AN871" s="1291"/>
      <c r="AO871" s="1291"/>
      <c r="AP871" s="1291"/>
      <c r="AQ871" s="1291"/>
      <c r="AR871" s="1291"/>
      <c r="AS871" s="1291"/>
      <c r="AT871" s="1291"/>
      <c r="AU871" s="1291"/>
      <c r="AV871" s="1291"/>
      <c r="AW871" s="1291"/>
      <c r="AX871" s="1292"/>
      <c r="AY871" s="1293"/>
      <c r="AZ871" s="1293"/>
      <c r="BA871" s="1293"/>
      <c r="BB871" s="1293"/>
      <c r="BC871" s="1293"/>
      <c r="BD871" s="1293"/>
      <c r="BE871" s="1293"/>
      <c r="BF871" s="1293"/>
      <c r="BG871" s="1293"/>
    </row>
    <row r="872" spans="1:59" s="1294" customFormat="1" ht="78" x14ac:dyDescent="0.25">
      <c r="A872" s="566">
        <v>1540</v>
      </c>
      <c r="B872" s="558" t="s">
        <v>6135</v>
      </c>
      <c r="C872" s="1288">
        <v>7</v>
      </c>
      <c r="D872" s="1278" t="s">
        <v>6195</v>
      </c>
      <c r="E872" s="557" t="s">
        <v>6167</v>
      </c>
      <c r="F872" s="555">
        <v>15649</v>
      </c>
      <c r="G872" s="529" t="s">
        <v>43</v>
      </c>
      <c r="H872" s="573">
        <v>2017</v>
      </c>
      <c r="I872" s="529" t="s">
        <v>43</v>
      </c>
      <c r="J872" s="574">
        <v>34831</v>
      </c>
      <c r="K872" s="573" t="s">
        <v>648</v>
      </c>
      <c r="L872" s="529" t="s">
        <v>6141</v>
      </c>
      <c r="M872" s="529" t="s">
        <v>6142</v>
      </c>
      <c r="N872" s="529" t="s">
        <v>6204</v>
      </c>
      <c r="O872" s="529" t="s">
        <v>6205</v>
      </c>
      <c r="P872" s="575">
        <v>6298</v>
      </c>
      <c r="Q872" s="1289" t="s">
        <v>6171</v>
      </c>
      <c r="R872" s="1282" t="s">
        <v>6206</v>
      </c>
      <c r="S872" s="1282" t="s">
        <v>6173</v>
      </c>
      <c r="T872" s="568" t="s">
        <v>6174</v>
      </c>
      <c r="U872" s="1291" t="s">
        <v>6200</v>
      </c>
      <c r="V872" s="1271">
        <v>100</v>
      </c>
      <c r="W872" s="1271">
        <v>95</v>
      </c>
      <c r="X872" s="1417" t="s">
        <v>6201</v>
      </c>
      <c r="Y872" s="576">
        <v>4</v>
      </c>
      <c r="Z872" s="576">
        <v>4</v>
      </c>
      <c r="AA872" s="576">
        <v>8</v>
      </c>
      <c r="AB872" s="576">
        <v>7</v>
      </c>
      <c r="AC872" s="1291" t="s">
        <v>6202</v>
      </c>
      <c r="AD872" s="1291">
        <v>0</v>
      </c>
      <c r="AE872" s="1291">
        <v>3</v>
      </c>
      <c r="AF872" s="1271">
        <v>100</v>
      </c>
      <c r="AG872" s="563" t="s">
        <v>1932</v>
      </c>
      <c r="AH872" s="564" t="s">
        <v>6182</v>
      </c>
      <c r="AI872" s="1271">
        <v>100</v>
      </c>
      <c r="AJ872" s="1291"/>
      <c r="AK872" s="1291"/>
      <c r="AL872" s="1291"/>
      <c r="AM872" s="1291"/>
      <c r="AN872" s="1291"/>
      <c r="AO872" s="1291"/>
      <c r="AP872" s="1291"/>
      <c r="AQ872" s="1291"/>
      <c r="AR872" s="1291"/>
      <c r="AS872" s="1291"/>
      <c r="AT872" s="1291"/>
      <c r="AU872" s="1291"/>
      <c r="AV872" s="1291"/>
      <c r="AW872" s="1291"/>
      <c r="AX872" s="1292"/>
      <c r="AY872" s="1293"/>
      <c r="AZ872" s="1293"/>
      <c r="BA872" s="1293"/>
      <c r="BB872" s="1293"/>
      <c r="BC872" s="1293"/>
      <c r="BD872" s="1293"/>
      <c r="BE872" s="1293"/>
      <c r="BF872" s="1293"/>
      <c r="BG872" s="1293"/>
    </row>
    <row r="873" spans="1:59" s="1294" customFormat="1" ht="78" x14ac:dyDescent="0.25">
      <c r="A873" s="563">
        <v>1540</v>
      </c>
      <c r="B873" s="568" t="s">
        <v>6135</v>
      </c>
      <c r="C873" s="1288">
        <v>7</v>
      </c>
      <c r="D873" s="1278" t="s">
        <v>6195</v>
      </c>
      <c r="E873" s="557" t="s">
        <v>6167</v>
      </c>
      <c r="F873" s="555">
        <v>15649</v>
      </c>
      <c r="G873" s="529" t="s">
        <v>6207</v>
      </c>
      <c r="H873" s="573">
        <v>2017</v>
      </c>
      <c r="I873" s="529" t="s">
        <v>6207</v>
      </c>
      <c r="J873" s="574">
        <v>48280</v>
      </c>
      <c r="K873" s="573" t="s">
        <v>648</v>
      </c>
      <c r="L873" s="529" t="s">
        <v>6141</v>
      </c>
      <c r="M873" s="529" t="s">
        <v>6142</v>
      </c>
      <c r="N873" s="529" t="s">
        <v>6208</v>
      </c>
      <c r="O873" s="529" t="s">
        <v>6209</v>
      </c>
      <c r="P873" s="575">
        <v>6297</v>
      </c>
      <c r="Q873" s="1289" t="s">
        <v>6171</v>
      </c>
      <c r="R873" s="1282" t="s">
        <v>6206</v>
      </c>
      <c r="S873" s="1282" t="s">
        <v>6192</v>
      </c>
      <c r="T873" s="568" t="s">
        <v>6174</v>
      </c>
      <c r="U873" s="1291" t="s">
        <v>6200</v>
      </c>
      <c r="V873" s="1271">
        <v>100</v>
      </c>
      <c r="W873" s="1271">
        <v>95</v>
      </c>
      <c r="X873" s="1417" t="s">
        <v>6201</v>
      </c>
      <c r="Y873" s="576">
        <v>6</v>
      </c>
      <c r="Z873" s="576">
        <v>4</v>
      </c>
      <c r="AA873" s="576">
        <v>7</v>
      </c>
      <c r="AB873" s="576">
        <v>7</v>
      </c>
      <c r="AC873" s="1291" t="s">
        <v>6202</v>
      </c>
      <c r="AD873" s="1291">
        <v>0</v>
      </c>
      <c r="AE873" s="1291">
        <v>3</v>
      </c>
      <c r="AF873" s="1271">
        <v>100</v>
      </c>
      <c r="AG873" s="1280" t="s">
        <v>6195</v>
      </c>
      <c r="AH873" s="564" t="s">
        <v>6203</v>
      </c>
      <c r="AI873" s="1271">
        <v>100</v>
      </c>
      <c r="AJ873" s="1291"/>
      <c r="AK873" s="1291"/>
      <c r="AL873" s="1291"/>
      <c r="AM873" s="1291"/>
      <c r="AN873" s="1291"/>
      <c r="AO873" s="1291"/>
      <c r="AP873" s="1291"/>
      <c r="AQ873" s="1291"/>
      <c r="AR873" s="1291"/>
      <c r="AS873" s="1291"/>
      <c r="AT873" s="1291"/>
      <c r="AU873" s="1291"/>
      <c r="AV873" s="1291"/>
      <c r="AW873" s="1291"/>
      <c r="AX873" s="1292"/>
      <c r="AY873" s="1293"/>
      <c r="AZ873" s="1293"/>
      <c r="BA873" s="1293"/>
      <c r="BB873" s="1293"/>
      <c r="BC873" s="1293"/>
      <c r="BD873" s="1293"/>
      <c r="BE873" s="1293"/>
      <c r="BF873" s="1293"/>
      <c r="BG873" s="1293"/>
    </row>
    <row r="874" spans="1:59" s="1287" customFormat="1" ht="66" x14ac:dyDescent="0.25">
      <c r="A874" s="1280">
        <v>1540</v>
      </c>
      <c r="B874" s="554" t="s">
        <v>6166</v>
      </c>
      <c r="C874" s="555">
        <v>2</v>
      </c>
      <c r="D874" s="556" t="s">
        <v>1932</v>
      </c>
      <c r="E874" s="557" t="s">
        <v>6183</v>
      </c>
      <c r="F874" s="555">
        <v>14573</v>
      </c>
      <c r="G874" s="1418" t="s">
        <v>6210</v>
      </c>
      <c r="H874" s="1280">
        <v>2020</v>
      </c>
      <c r="I874" s="559" t="s">
        <v>6211</v>
      </c>
      <c r="J874" s="1281">
        <v>87266.96</v>
      </c>
      <c r="K874" s="1280" t="s">
        <v>771</v>
      </c>
      <c r="L874" s="529" t="s">
        <v>6141</v>
      </c>
      <c r="M874" s="529" t="s">
        <v>6142</v>
      </c>
      <c r="N874" s="554" t="s">
        <v>6169</v>
      </c>
      <c r="O874" s="554" t="s">
        <v>6212</v>
      </c>
      <c r="P874" s="1282" t="s">
        <v>6213</v>
      </c>
      <c r="Q874" s="1282" t="s">
        <v>6171</v>
      </c>
      <c r="R874" s="1282" t="s">
        <v>6172</v>
      </c>
      <c r="S874" s="1282" t="s">
        <v>6173</v>
      </c>
      <c r="T874" s="560" t="s">
        <v>6174</v>
      </c>
      <c r="U874" s="560" t="s">
        <v>6175</v>
      </c>
      <c r="V874" s="1271">
        <v>100</v>
      </c>
      <c r="W874" s="1271">
        <v>100</v>
      </c>
      <c r="X874" s="1414" t="s">
        <v>6176</v>
      </c>
      <c r="Y874" s="561">
        <v>6</v>
      </c>
      <c r="Z874" s="561">
        <v>4</v>
      </c>
      <c r="AA874" s="561">
        <v>7</v>
      </c>
      <c r="AB874" s="561">
        <v>7</v>
      </c>
      <c r="AC874" s="561" t="s">
        <v>6214</v>
      </c>
      <c r="AD874" s="561">
        <v>0</v>
      </c>
      <c r="AE874" s="562">
        <v>5</v>
      </c>
      <c r="AF874" s="1271">
        <v>100</v>
      </c>
      <c r="AG874" s="563" t="s">
        <v>1932</v>
      </c>
      <c r="AH874" s="564" t="s">
        <v>6182</v>
      </c>
      <c r="AI874" s="1271">
        <v>100</v>
      </c>
      <c r="AJ874" s="565"/>
      <c r="AK874" s="561"/>
      <c r="AL874" s="562"/>
      <c r="AM874" s="565"/>
      <c r="AN874" s="561"/>
      <c r="AO874" s="562"/>
      <c r="AP874" s="565"/>
      <c r="AQ874" s="561"/>
      <c r="AR874" s="562"/>
      <c r="AS874" s="1284"/>
      <c r="AT874" s="1284"/>
      <c r="AU874" s="1284"/>
      <c r="AV874" s="1284"/>
      <c r="AW874" s="1284"/>
      <c r="AX874" s="1285"/>
      <c r="AY874" s="1286"/>
      <c r="AZ874" s="1286"/>
      <c r="BA874" s="1286"/>
      <c r="BB874" s="1286"/>
      <c r="BC874" s="1286"/>
      <c r="BD874" s="1286"/>
      <c r="BE874" s="1286"/>
      <c r="BF874" s="1286"/>
      <c r="BG874" s="1286"/>
    </row>
    <row r="875" spans="1:59" s="664" customFormat="1" ht="134.69999999999999" customHeight="1" x14ac:dyDescent="0.25">
      <c r="A875" s="1297">
        <v>1540</v>
      </c>
      <c r="B875" s="1297" t="s">
        <v>6135</v>
      </c>
      <c r="C875" s="1271" t="s">
        <v>6215</v>
      </c>
      <c r="D875" s="1298" t="s">
        <v>667</v>
      </c>
      <c r="E875" s="1271" t="s">
        <v>9439</v>
      </c>
      <c r="F875" s="1271">
        <v>21387</v>
      </c>
      <c r="G875" s="1271" t="s">
        <v>6216</v>
      </c>
      <c r="H875" s="1271">
        <v>2020</v>
      </c>
      <c r="I875" s="1271" t="s">
        <v>6217</v>
      </c>
      <c r="J875" s="1271">
        <v>185142.88</v>
      </c>
      <c r="K875" s="1271" t="s">
        <v>771</v>
      </c>
      <c r="L875" s="1271" t="s">
        <v>6141</v>
      </c>
      <c r="M875" s="1271" t="s">
        <v>6142</v>
      </c>
      <c r="N875" s="1271" t="s">
        <v>6218</v>
      </c>
      <c r="O875" s="1271" t="s">
        <v>6219</v>
      </c>
      <c r="P875" s="1271">
        <v>7992</v>
      </c>
      <c r="Q875" s="1271">
        <f>(S875+T875)*1.22</f>
        <v>32.547344865882351</v>
      </c>
      <c r="R875" s="1271">
        <f>(J875*0.33)/1700</f>
        <v>35.939500235294119</v>
      </c>
      <c r="S875" s="1271">
        <f>0.02*J875/1700</f>
        <v>2.1781515294117648</v>
      </c>
      <c r="T875" s="1271">
        <v>24.5</v>
      </c>
      <c r="U875" s="1271">
        <f>T875+S875+R875</f>
        <v>62.617651764705883</v>
      </c>
      <c r="V875" s="1271">
        <v>100</v>
      </c>
      <c r="W875" s="1271">
        <v>100</v>
      </c>
      <c r="X875" s="1271" t="s">
        <v>6220</v>
      </c>
      <c r="Y875" s="1271">
        <v>3</v>
      </c>
      <c r="Z875" s="1271">
        <v>11</v>
      </c>
      <c r="AA875" s="1271">
        <v>5</v>
      </c>
      <c r="AB875" s="1271">
        <v>4</v>
      </c>
      <c r="AC875" s="1271" t="s">
        <v>6221</v>
      </c>
      <c r="AD875" s="1271">
        <v>24.5</v>
      </c>
      <c r="AE875" s="1271">
        <v>3</v>
      </c>
      <c r="AF875" s="1271">
        <v>100</v>
      </c>
      <c r="AG875" s="1271" t="s">
        <v>667</v>
      </c>
      <c r="AH875" s="1271" t="s">
        <v>6222</v>
      </c>
      <c r="AI875" s="1271">
        <v>30</v>
      </c>
      <c r="AJ875" s="1271"/>
      <c r="AK875" s="1271"/>
      <c r="AL875" s="1271"/>
      <c r="AM875" s="1271"/>
      <c r="AN875" s="1271"/>
      <c r="AO875" s="1271"/>
      <c r="AP875" s="1271"/>
      <c r="AQ875" s="1271"/>
      <c r="AR875" s="1271"/>
      <c r="AS875" s="1271" t="s">
        <v>6223</v>
      </c>
      <c r="AT875" s="1271" t="s">
        <v>6224</v>
      </c>
      <c r="AU875" s="1271">
        <v>70</v>
      </c>
      <c r="AV875" s="1271"/>
      <c r="AW875" s="1271"/>
      <c r="AX875" s="1272"/>
      <c r="AY875" s="663"/>
      <c r="AZ875" s="663"/>
      <c r="BA875" s="663"/>
      <c r="BB875" s="663"/>
      <c r="BC875" s="663"/>
      <c r="BD875" s="663"/>
      <c r="BE875" s="663"/>
      <c r="BF875" s="663"/>
      <c r="BG875" s="663"/>
    </row>
    <row r="876" spans="1:59" s="592" customFormat="1" ht="91.2" x14ac:dyDescent="0.2">
      <c r="A876" s="577">
        <v>1554</v>
      </c>
      <c r="B876" s="577" t="s">
        <v>6225</v>
      </c>
      <c r="C876" s="578">
        <v>5</v>
      </c>
      <c r="D876" s="579" t="s">
        <v>1610</v>
      </c>
      <c r="E876" s="580" t="s">
        <v>1611</v>
      </c>
      <c r="F876" s="578">
        <v>7110</v>
      </c>
      <c r="G876" s="580" t="s">
        <v>6226</v>
      </c>
      <c r="H876" s="578">
        <v>2007</v>
      </c>
      <c r="I876" s="580" t="s">
        <v>6227</v>
      </c>
      <c r="J876" s="581">
        <v>90544.69</v>
      </c>
      <c r="K876" s="580" t="s">
        <v>6228</v>
      </c>
      <c r="L876" s="582" t="s">
        <v>6229</v>
      </c>
      <c r="M876" s="582" t="s">
        <v>6230</v>
      </c>
      <c r="N876" s="582" t="s">
        <v>6231</v>
      </c>
      <c r="O876" s="582" t="s">
        <v>6232</v>
      </c>
      <c r="P876" s="580">
        <v>1690</v>
      </c>
      <c r="Q876" s="583">
        <v>0</v>
      </c>
      <c r="R876" s="584">
        <v>13.32</v>
      </c>
      <c r="S876" s="584">
        <v>7.84</v>
      </c>
      <c r="T876" s="584">
        <v>14.08</v>
      </c>
      <c r="U876" s="585">
        <v>35.24</v>
      </c>
      <c r="V876" s="578">
        <v>96</v>
      </c>
      <c r="W876" s="578">
        <v>100</v>
      </c>
      <c r="X876" s="586" t="s">
        <v>6233</v>
      </c>
      <c r="Y876" s="578">
        <v>6</v>
      </c>
      <c r="Z876" s="578">
        <v>1</v>
      </c>
      <c r="AA876" s="578">
        <v>4</v>
      </c>
      <c r="AB876" s="578">
        <v>14</v>
      </c>
      <c r="AC876" s="578">
        <v>106</v>
      </c>
      <c r="AD876" s="578">
        <f t="shared" ref="AD876:AD881" si="31">T876</f>
        <v>14.08</v>
      </c>
      <c r="AE876" s="587">
        <v>48</v>
      </c>
      <c r="AF876" s="588">
        <v>100</v>
      </c>
      <c r="AG876" s="589" t="s">
        <v>1755</v>
      </c>
      <c r="AH876" s="580" t="s">
        <v>6234</v>
      </c>
      <c r="AI876" s="587">
        <v>2</v>
      </c>
      <c r="AJ876" s="589" t="s">
        <v>1610</v>
      </c>
      <c r="AK876" s="578" t="s">
        <v>1611</v>
      </c>
      <c r="AL876" s="587">
        <v>16</v>
      </c>
      <c r="AM876" s="589" t="s">
        <v>6235</v>
      </c>
      <c r="AN876" s="578" t="s">
        <v>6236</v>
      </c>
      <c r="AO876" s="587">
        <v>4</v>
      </c>
      <c r="AP876" s="589" t="s">
        <v>1351</v>
      </c>
      <c r="AQ876" s="578" t="s">
        <v>6237</v>
      </c>
      <c r="AR876" s="587">
        <v>78</v>
      </c>
      <c r="AS876" s="589"/>
      <c r="AT876" s="578"/>
      <c r="AU876" s="587"/>
      <c r="AV876" s="589"/>
      <c r="AW876" s="578"/>
      <c r="AX876" s="590"/>
      <c r="AY876" s="591"/>
      <c r="AZ876" s="591"/>
      <c r="BA876" s="591"/>
      <c r="BB876" s="591"/>
      <c r="BC876" s="591"/>
      <c r="BD876" s="591"/>
      <c r="BE876" s="591"/>
      <c r="BF876" s="591"/>
      <c r="BG876" s="591"/>
    </row>
    <row r="877" spans="1:59" s="597" customFormat="1" ht="89.25" customHeight="1" x14ac:dyDescent="0.2">
      <c r="A877" s="593">
        <v>1554</v>
      </c>
      <c r="B877" s="577" t="s">
        <v>6225</v>
      </c>
      <c r="C877" s="578">
        <v>5</v>
      </c>
      <c r="D877" s="579" t="s">
        <v>1610</v>
      </c>
      <c r="E877" s="580" t="s">
        <v>1611</v>
      </c>
      <c r="F877" s="578">
        <v>7110</v>
      </c>
      <c r="G877" s="580" t="s">
        <v>6238</v>
      </c>
      <c r="H877" s="578">
        <v>2016</v>
      </c>
      <c r="I877" s="580" t="s">
        <v>6239</v>
      </c>
      <c r="J877" s="581">
        <v>102363.7</v>
      </c>
      <c r="K877" s="580" t="s">
        <v>6240</v>
      </c>
      <c r="L877" s="582" t="s">
        <v>6229</v>
      </c>
      <c r="M877" s="582" t="s">
        <v>6230</v>
      </c>
      <c r="N877" s="582" t="s">
        <v>6241</v>
      </c>
      <c r="O877" s="582" t="s">
        <v>6242</v>
      </c>
      <c r="P877" s="580">
        <v>11375</v>
      </c>
      <c r="Q877" s="583">
        <v>0</v>
      </c>
      <c r="R877" s="584">
        <v>14.87</v>
      </c>
      <c r="S877" s="584">
        <v>8.36</v>
      </c>
      <c r="T877" s="584">
        <v>21.58</v>
      </c>
      <c r="U877" s="585">
        <v>44.81</v>
      </c>
      <c r="V877" s="578">
        <v>96</v>
      </c>
      <c r="W877" s="578">
        <v>100</v>
      </c>
      <c r="X877" s="586" t="s">
        <v>6233</v>
      </c>
      <c r="Y877" s="578">
        <v>6</v>
      </c>
      <c r="Z877" s="578">
        <v>1</v>
      </c>
      <c r="AA877" s="578">
        <v>4</v>
      </c>
      <c r="AB877" s="578">
        <v>14</v>
      </c>
      <c r="AC877" s="578">
        <v>75</v>
      </c>
      <c r="AD877" s="578">
        <f t="shared" si="31"/>
        <v>21.58</v>
      </c>
      <c r="AE877" s="587">
        <v>48</v>
      </c>
      <c r="AF877" s="588">
        <v>100</v>
      </c>
      <c r="AG877" s="589" t="s">
        <v>1610</v>
      </c>
      <c r="AH877" s="580" t="s">
        <v>1611</v>
      </c>
      <c r="AI877" s="587">
        <v>25</v>
      </c>
      <c r="AJ877" s="589" t="s">
        <v>6243</v>
      </c>
      <c r="AK877" s="578" t="s">
        <v>6244</v>
      </c>
      <c r="AL877" s="587">
        <v>8</v>
      </c>
      <c r="AM877" s="589" t="s">
        <v>6235</v>
      </c>
      <c r="AN877" s="578" t="s">
        <v>6236</v>
      </c>
      <c r="AO877" s="587">
        <v>15</v>
      </c>
      <c r="AP877" s="589" t="s">
        <v>1351</v>
      </c>
      <c r="AQ877" s="578" t="s">
        <v>6245</v>
      </c>
      <c r="AR877" s="594">
        <v>41</v>
      </c>
      <c r="AS877" s="589" t="s">
        <v>2884</v>
      </c>
      <c r="AT877" s="578" t="s">
        <v>6246</v>
      </c>
      <c r="AU877" s="594">
        <v>11</v>
      </c>
      <c r="AV877" s="589"/>
      <c r="AW877" s="578"/>
      <c r="AX877" s="595"/>
      <c r="AY877" s="596"/>
      <c r="AZ877" s="596"/>
      <c r="BA877" s="596"/>
      <c r="BB877" s="596"/>
      <c r="BC877" s="596"/>
      <c r="BD877" s="596"/>
      <c r="BE877" s="596"/>
      <c r="BF877" s="596"/>
      <c r="BG877" s="596"/>
    </row>
    <row r="878" spans="1:59" s="597" customFormat="1" ht="91.2" x14ac:dyDescent="0.2">
      <c r="A878" s="593">
        <v>1554</v>
      </c>
      <c r="B878" s="593" t="s">
        <v>6225</v>
      </c>
      <c r="C878" s="578">
        <v>5</v>
      </c>
      <c r="D878" s="579" t="s">
        <v>1753</v>
      </c>
      <c r="E878" s="580" t="s">
        <v>6244</v>
      </c>
      <c r="F878" s="578">
        <v>12279</v>
      </c>
      <c r="G878" s="580" t="s">
        <v>6247</v>
      </c>
      <c r="H878" s="578">
        <v>2008</v>
      </c>
      <c r="I878" s="580" t="s">
        <v>6248</v>
      </c>
      <c r="J878" s="581">
        <v>58348.56</v>
      </c>
      <c r="K878" s="580" t="s">
        <v>6249</v>
      </c>
      <c r="L878" s="598" t="s">
        <v>6229</v>
      </c>
      <c r="M878" s="598" t="s">
        <v>6230</v>
      </c>
      <c r="N878" s="598" t="s">
        <v>6250</v>
      </c>
      <c r="O878" s="598" t="s">
        <v>6251</v>
      </c>
      <c r="P878" s="580">
        <v>1656</v>
      </c>
      <c r="Q878" s="583">
        <v>0</v>
      </c>
      <c r="R878" s="584">
        <v>8.58</v>
      </c>
      <c r="S878" s="584">
        <v>7.25</v>
      </c>
      <c r="T878" s="584">
        <v>21.58</v>
      </c>
      <c r="U878" s="585">
        <v>37.409999999999997</v>
      </c>
      <c r="V878" s="578">
        <v>96</v>
      </c>
      <c r="W878" s="578">
        <v>100</v>
      </c>
      <c r="X878" s="586" t="s">
        <v>6233</v>
      </c>
      <c r="Y878" s="578">
        <v>6</v>
      </c>
      <c r="Z878" s="578">
        <v>1</v>
      </c>
      <c r="AA878" s="578">
        <v>4</v>
      </c>
      <c r="AB878" s="578">
        <v>14</v>
      </c>
      <c r="AC878" s="578"/>
      <c r="AD878" s="578">
        <f t="shared" si="31"/>
        <v>21.58</v>
      </c>
      <c r="AE878" s="587">
        <v>48</v>
      </c>
      <c r="AF878" s="588">
        <v>100</v>
      </c>
      <c r="AG878" s="589" t="s">
        <v>6243</v>
      </c>
      <c r="AH878" s="580" t="s">
        <v>6244</v>
      </c>
      <c r="AI878" s="587">
        <v>12</v>
      </c>
      <c r="AJ878" s="589" t="s">
        <v>1755</v>
      </c>
      <c r="AK878" s="580" t="s">
        <v>6234</v>
      </c>
      <c r="AL878" s="587">
        <v>9</v>
      </c>
      <c r="AM878" s="589" t="s">
        <v>1753</v>
      </c>
      <c r="AN878" s="580" t="s">
        <v>1754</v>
      </c>
      <c r="AO878" s="587">
        <v>33</v>
      </c>
      <c r="AP878" s="589" t="s">
        <v>1351</v>
      </c>
      <c r="AQ878" s="578" t="s">
        <v>6237</v>
      </c>
      <c r="AR878" s="587">
        <v>46</v>
      </c>
      <c r="AS878" s="589"/>
      <c r="AT878" s="578"/>
      <c r="AU878" s="587"/>
      <c r="AV878" s="589"/>
      <c r="AW878" s="578"/>
      <c r="AX878" s="590"/>
      <c r="AY878" s="596"/>
      <c r="AZ878" s="596"/>
      <c r="BA878" s="596"/>
      <c r="BB878" s="596"/>
      <c r="BC878" s="596"/>
      <c r="BD878" s="596"/>
      <c r="BE878" s="596"/>
      <c r="BF878" s="596"/>
      <c r="BG878" s="596"/>
    </row>
    <row r="879" spans="1:59" s="597" customFormat="1" ht="91.2" x14ac:dyDescent="0.2">
      <c r="A879" s="593">
        <v>1554</v>
      </c>
      <c r="B879" s="577" t="s">
        <v>6225</v>
      </c>
      <c r="C879" s="578">
        <v>5</v>
      </c>
      <c r="D879" s="579" t="s">
        <v>1610</v>
      </c>
      <c r="E879" s="580" t="s">
        <v>1611</v>
      </c>
      <c r="F879" s="578">
        <v>7110</v>
      </c>
      <c r="G879" s="580" t="s">
        <v>6252</v>
      </c>
      <c r="H879" s="578">
        <v>2010</v>
      </c>
      <c r="I879" s="580" t="s">
        <v>6253</v>
      </c>
      <c r="J879" s="581">
        <v>18196.560000000001</v>
      </c>
      <c r="K879" s="580" t="s">
        <v>6249</v>
      </c>
      <c r="L879" s="582" t="s">
        <v>6229</v>
      </c>
      <c r="M879" s="582" t="s">
        <v>6230</v>
      </c>
      <c r="N879" s="582" t="s">
        <v>6254</v>
      </c>
      <c r="O879" s="582" t="s">
        <v>6255</v>
      </c>
      <c r="P879" s="580">
        <v>1653</v>
      </c>
      <c r="Q879" s="583">
        <v>0</v>
      </c>
      <c r="R879" s="584">
        <v>2.68</v>
      </c>
      <c r="S879" s="584">
        <v>6.27</v>
      </c>
      <c r="T879" s="584">
        <v>14.08</v>
      </c>
      <c r="U879" s="585">
        <v>2303</v>
      </c>
      <c r="V879" s="578">
        <v>95</v>
      </c>
      <c r="W879" s="578">
        <v>100</v>
      </c>
      <c r="X879" s="586" t="s">
        <v>6233</v>
      </c>
      <c r="Y879" s="578">
        <v>6</v>
      </c>
      <c r="Z879" s="578">
        <v>1</v>
      </c>
      <c r="AA879" s="578">
        <v>4</v>
      </c>
      <c r="AB879" s="578">
        <v>14</v>
      </c>
      <c r="AC879" s="578"/>
      <c r="AD879" s="578">
        <f t="shared" si="31"/>
        <v>14.08</v>
      </c>
      <c r="AE879" s="587">
        <v>48</v>
      </c>
      <c r="AF879" s="588">
        <v>100</v>
      </c>
      <c r="AG879" s="589" t="s">
        <v>1610</v>
      </c>
      <c r="AH879" s="580" t="s">
        <v>1611</v>
      </c>
      <c r="AI879" s="587">
        <v>100</v>
      </c>
      <c r="AJ879" s="589"/>
      <c r="AK879" s="578"/>
      <c r="AL879" s="587"/>
      <c r="AM879" s="589"/>
      <c r="AN879" s="578"/>
      <c r="AO879" s="587"/>
      <c r="AP879" s="589"/>
      <c r="AQ879" s="578"/>
      <c r="AR879" s="587"/>
      <c r="AS879" s="589"/>
      <c r="AT879" s="578"/>
      <c r="AU879" s="587"/>
      <c r="AV879" s="589"/>
      <c r="AW879" s="578"/>
      <c r="AX879" s="590"/>
      <c r="AY879" s="596"/>
      <c r="AZ879" s="596"/>
      <c r="BA879" s="596"/>
      <c r="BB879" s="596"/>
      <c r="BC879" s="596"/>
      <c r="BD879" s="596"/>
      <c r="BE879" s="596"/>
      <c r="BF879" s="596"/>
      <c r="BG879" s="596"/>
    </row>
    <row r="880" spans="1:59" s="597" customFormat="1" ht="102.6" x14ac:dyDescent="0.2">
      <c r="A880" s="593">
        <v>1554</v>
      </c>
      <c r="B880" s="577" t="s">
        <v>6225</v>
      </c>
      <c r="C880" s="578">
        <v>5</v>
      </c>
      <c r="D880" s="579" t="s">
        <v>1610</v>
      </c>
      <c r="E880" s="580" t="s">
        <v>6256</v>
      </c>
      <c r="F880" s="578">
        <v>25670</v>
      </c>
      <c r="G880" s="599" t="s">
        <v>6257</v>
      </c>
      <c r="H880" s="578">
        <v>2018</v>
      </c>
      <c r="I880" s="599" t="s">
        <v>6239</v>
      </c>
      <c r="J880" s="581">
        <v>90443.18</v>
      </c>
      <c r="K880" s="580" t="s">
        <v>6258</v>
      </c>
      <c r="L880" s="582" t="s">
        <v>6229</v>
      </c>
      <c r="M880" s="582" t="s">
        <v>6230</v>
      </c>
      <c r="N880" s="582" t="s">
        <v>6259</v>
      </c>
      <c r="O880" s="582" t="s">
        <v>6260</v>
      </c>
      <c r="P880" s="580">
        <v>12126</v>
      </c>
      <c r="Q880" s="583">
        <v>0</v>
      </c>
      <c r="R880" s="584">
        <v>13</v>
      </c>
      <c r="S880" s="584">
        <v>8.75</v>
      </c>
      <c r="T880" s="584">
        <v>17.829999999999998</v>
      </c>
      <c r="U880" s="585">
        <v>39.58</v>
      </c>
      <c r="V880" s="578">
        <v>95</v>
      </c>
      <c r="W880" s="578">
        <v>58</v>
      </c>
      <c r="X880" s="586" t="s">
        <v>6233</v>
      </c>
      <c r="Y880" s="578">
        <v>6</v>
      </c>
      <c r="Z880" s="578">
        <v>1</v>
      </c>
      <c r="AA880" s="578">
        <v>4</v>
      </c>
      <c r="AB880" s="578">
        <v>14</v>
      </c>
      <c r="AC880" s="578">
        <v>38</v>
      </c>
      <c r="AD880" s="578">
        <f t="shared" si="31"/>
        <v>17.829999999999998</v>
      </c>
      <c r="AE880" s="587">
        <v>48</v>
      </c>
      <c r="AF880" s="588">
        <v>100</v>
      </c>
      <c r="AG880" s="589" t="s">
        <v>1610</v>
      </c>
      <c r="AH880" s="580" t="s">
        <v>1611</v>
      </c>
      <c r="AI880" s="587">
        <v>51</v>
      </c>
      <c r="AJ880" s="589" t="s">
        <v>6235</v>
      </c>
      <c r="AK880" s="578" t="s">
        <v>6261</v>
      </c>
      <c r="AL880" s="587">
        <v>28</v>
      </c>
      <c r="AM880" s="600" t="s">
        <v>6262</v>
      </c>
      <c r="AN880" s="601" t="s">
        <v>6263</v>
      </c>
      <c r="AO880" s="587">
        <v>14</v>
      </c>
      <c r="AP880" s="589" t="s">
        <v>1755</v>
      </c>
      <c r="AQ880" s="580" t="s">
        <v>6234</v>
      </c>
      <c r="AR880" s="587">
        <v>7</v>
      </c>
      <c r="AS880" s="589"/>
      <c r="AT880" s="578"/>
      <c r="AU880" s="587"/>
      <c r="AV880" s="589"/>
      <c r="AW880" s="578"/>
      <c r="AX880" s="590"/>
      <c r="AY880" s="596"/>
      <c r="AZ880" s="596"/>
      <c r="BA880" s="596"/>
      <c r="BB880" s="596"/>
      <c r="BC880" s="596"/>
      <c r="BD880" s="596"/>
      <c r="BE880" s="596"/>
      <c r="BF880" s="596"/>
      <c r="BG880" s="596"/>
    </row>
    <row r="881" spans="1:59" s="597" customFormat="1" ht="91.2" x14ac:dyDescent="0.2">
      <c r="A881" s="593">
        <v>1554</v>
      </c>
      <c r="B881" s="577" t="s">
        <v>6225</v>
      </c>
      <c r="C881" s="578">
        <v>5</v>
      </c>
      <c r="D881" s="579" t="s">
        <v>1610</v>
      </c>
      <c r="E881" s="580" t="s">
        <v>6264</v>
      </c>
      <c r="F881" s="578">
        <v>17046</v>
      </c>
      <c r="G881" s="580" t="s">
        <v>6265</v>
      </c>
      <c r="H881" s="578" t="s">
        <v>6266</v>
      </c>
      <c r="I881" s="580" t="s">
        <v>6267</v>
      </c>
      <c r="J881" s="581">
        <v>58079.32</v>
      </c>
      <c r="K881" s="580" t="s">
        <v>6268</v>
      </c>
      <c r="L881" s="582" t="s">
        <v>6229</v>
      </c>
      <c r="M881" s="582" t="s">
        <v>6230</v>
      </c>
      <c r="N881" s="582" t="s">
        <v>6269</v>
      </c>
      <c r="O881" s="598" t="s">
        <v>6270</v>
      </c>
      <c r="P881" s="580">
        <v>12345</v>
      </c>
      <c r="Q881" s="578">
        <v>0</v>
      </c>
      <c r="R881" s="578">
        <v>15.3</v>
      </c>
      <c r="S881" s="578">
        <v>7.11</v>
      </c>
      <c r="T881" s="578">
        <v>14.08</v>
      </c>
      <c r="U881" s="578">
        <v>36.49</v>
      </c>
      <c r="V881" s="578">
        <v>100</v>
      </c>
      <c r="W881" s="578">
        <v>81</v>
      </c>
      <c r="X881" s="1419" t="s">
        <v>6233</v>
      </c>
      <c r="Y881" s="578">
        <v>6</v>
      </c>
      <c r="Z881" s="578">
        <v>1</v>
      </c>
      <c r="AA881" s="578">
        <v>4</v>
      </c>
      <c r="AB881" s="578">
        <v>14</v>
      </c>
      <c r="AC881" s="578"/>
      <c r="AD881" s="578">
        <f t="shared" si="31"/>
        <v>14.08</v>
      </c>
      <c r="AE881" s="602">
        <v>48</v>
      </c>
      <c r="AF881" s="603">
        <v>100</v>
      </c>
      <c r="AG881" s="589" t="s">
        <v>1610</v>
      </c>
      <c r="AH881" s="580" t="s">
        <v>1611</v>
      </c>
      <c r="AI881" s="602">
        <v>100</v>
      </c>
      <c r="AJ881" s="604"/>
      <c r="AK881" s="605"/>
      <c r="AL881" s="606"/>
      <c r="AM881" s="604"/>
      <c r="AN881" s="605"/>
      <c r="AO881" s="606"/>
      <c r="AP881" s="604"/>
      <c r="AQ881" s="605"/>
      <c r="AR881" s="606"/>
      <c r="AS881" s="604"/>
      <c r="AT881" s="605"/>
      <c r="AU881" s="606"/>
      <c r="AV881" s="604"/>
      <c r="AW881" s="605"/>
      <c r="AX881" s="607"/>
      <c r="AY881" s="596"/>
      <c r="AZ881" s="596"/>
      <c r="BA881" s="596"/>
      <c r="BB881" s="596"/>
      <c r="BC881" s="596"/>
      <c r="BD881" s="596"/>
      <c r="BE881" s="596"/>
      <c r="BF881" s="596"/>
      <c r="BG881" s="596"/>
    </row>
    <row r="882" spans="1:59" s="597" customFormat="1" ht="182.4" x14ac:dyDescent="0.2">
      <c r="A882" s="593">
        <v>1554</v>
      </c>
      <c r="B882" s="593" t="s">
        <v>6225</v>
      </c>
      <c r="C882" s="578">
        <v>5</v>
      </c>
      <c r="D882" s="579" t="s">
        <v>6235</v>
      </c>
      <c r="E882" s="580" t="s">
        <v>6271</v>
      </c>
      <c r="F882" s="578">
        <v>35896</v>
      </c>
      <c r="G882" s="580" t="s">
        <v>6272</v>
      </c>
      <c r="H882" s="578">
        <v>2020</v>
      </c>
      <c r="I882" s="580" t="s">
        <v>6273</v>
      </c>
      <c r="J882" s="581">
        <v>49578.26</v>
      </c>
      <c r="K882" s="580" t="s">
        <v>6274</v>
      </c>
      <c r="L882" s="608" t="s">
        <v>6275</v>
      </c>
      <c r="M882" s="608" t="s">
        <v>6276</v>
      </c>
      <c r="N882" s="608" t="s">
        <v>6277</v>
      </c>
      <c r="O882" s="608" t="s">
        <v>6278</v>
      </c>
      <c r="P882" s="580">
        <v>12905</v>
      </c>
      <c r="Q882" s="578">
        <v>0</v>
      </c>
      <c r="R882" s="578">
        <v>7.29</v>
      </c>
      <c r="S882" s="578">
        <v>5.7</v>
      </c>
      <c r="T882" s="578">
        <v>14.08</v>
      </c>
      <c r="U882" s="578">
        <v>27.07</v>
      </c>
      <c r="V882" s="578">
        <v>95</v>
      </c>
      <c r="W882" s="578">
        <v>21</v>
      </c>
      <c r="X882" s="1419" t="s">
        <v>6233</v>
      </c>
      <c r="Y882" s="578">
        <v>6</v>
      </c>
      <c r="Z882" s="578">
        <v>1</v>
      </c>
      <c r="AA882" s="578">
        <v>4</v>
      </c>
      <c r="AB882" s="578">
        <v>14</v>
      </c>
      <c r="AC882" s="578">
        <v>44</v>
      </c>
      <c r="AD882" s="578">
        <v>14.08</v>
      </c>
      <c r="AE882" s="602">
        <v>48</v>
      </c>
      <c r="AF882" s="588">
        <v>100</v>
      </c>
      <c r="AG882" s="603" t="s">
        <v>1610</v>
      </c>
      <c r="AH882" s="578" t="s">
        <v>1611</v>
      </c>
      <c r="AI882" s="602">
        <v>33</v>
      </c>
      <c r="AJ882" s="603" t="s">
        <v>6235</v>
      </c>
      <c r="AK882" s="578" t="s">
        <v>6261</v>
      </c>
      <c r="AL882" s="602">
        <v>67</v>
      </c>
      <c r="AM882" s="603"/>
      <c r="AN882" s="578"/>
      <c r="AO882" s="578"/>
      <c r="AP882" s="578"/>
      <c r="AQ882" s="578"/>
      <c r="AR882" s="578"/>
      <c r="AS882" s="578"/>
      <c r="AT882" s="578"/>
      <c r="AU882" s="578"/>
      <c r="AV882" s="578"/>
      <c r="AW882" s="578"/>
      <c r="AX882" s="590"/>
      <c r="AY882" s="596"/>
      <c r="AZ882" s="596"/>
      <c r="BA882" s="596"/>
      <c r="BB882" s="596"/>
      <c r="BC882" s="596"/>
      <c r="BD882" s="596"/>
      <c r="BE882" s="596"/>
      <c r="BF882" s="596"/>
      <c r="BG882" s="596"/>
    </row>
    <row r="883" spans="1:59" s="597" customFormat="1" ht="251.4" thickBot="1" x14ac:dyDescent="0.25">
      <c r="A883" s="593">
        <v>1554</v>
      </c>
      <c r="B883" s="593" t="s">
        <v>6225</v>
      </c>
      <c r="C883" s="578">
        <v>5</v>
      </c>
      <c r="D883" s="579" t="s">
        <v>2884</v>
      </c>
      <c r="E883" s="580" t="s">
        <v>6246</v>
      </c>
      <c r="F883" s="578">
        <v>22288</v>
      </c>
      <c r="G883" s="580" t="s">
        <v>6279</v>
      </c>
      <c r="H883" s="578">
        <v>2020</v>
      </c>
      <c r="I883" s="580" t="s">
        <v>6280</v>
      </c>
      <c r="J883" s="581">
        <v>19618.330000000002</v>
      </c>
      <c r="K883" s="580" t="s">
        <v>6274</v>
      </c>
      <c r="L883" s="608" t="s">
        <v>6281</v>
      </c>
      <c r="M883" s="608" t="s">
        <v>6282</v>
      </c>
      <c r="N883" s="608" t="s">
        <v>6283</v>
      </c>
      <c r="O883" s="608" t="s">
        <v>6284</v>
      </c>
      <c r="P883" s="580">
        <v>12924</v>
      </c>
      <c r="Q883" s="578">
        <v>0</v>
      </c>
      <c r="R883" s="578">
        <v>2.31</v>
      </c>
      <c r="S883" s="578">
        <v>4.82</v>
      </c>
      <c r="T883" s="578">
        <v>14.08</v>
      </c>
      <c r="U883" s="578">
        <v>21.21</v>
      </c>
      <c r="V883" s="578">
        <v>95</v>
      </c>
      <c r="W883" s="578">
        <v>17</v>
      </c>
      <c r="X883" s="1420" t="s">
        <v>6233</v>
      </c>
      <c r="Y883" s="578">
        <v>6</v>
      </c>
      <c r="Z883" s="578">
        <v>1</v>
      </c>
      <c r="AA883" s="578">
        <v>4</v>
      </c>
      <c r="AB883" s="578">
        <v>14</v>
      </c>
      <c r="AC883" s="578">
        <v>44</v>
      </c>
      <c r="AD883" s="578">
        <v>14.08</v>
      </c>
      <c r="AE883" s="602">
        <v>60</v>
      </c>
      <c r="AF883" s="609">
        <v>100</v>
      </c>
      <c r="AG883" s="603" t="s">
        <v>2884</v>
      </c>
      <c r="AH883" s="578" t="s">
        <v>6246</v>
      </c>
      <c r="AI883" s="602">
        <v>100</v>
      </c>
      <c r="AJ883" s="604"/>
      <c r="AK883" s="605"/>
      <c r="AL883" s="605"/>
      <c r="AM883" s="605"/>
      <c r="AN883" s="605"/>
      <c r="AO883" s="605"/>
      <c r="AP883" s="605"/>
      <c r="AQ883" s="605"/>
      <c r="AR883" s="605"/>
      <c r="AS883" s="605"/>
      <c r="AT883" s="605"/>
      <c r="AU883" s="605"/>
      <c r="AV883" s="605"/>
      <c r="AW883" s="605"/>
      <c r="AX883" s="607"/>
      <c r="AY883" s="596"/>
      <c r="AZ883" s="596"/>
      <c r="BA883" s="596"/>
      <c r="BB883" s="596"/>
      <c r="BC883" s="596"/>
      <c r="BD883" s="596"/>
      <c r="BE883" s="596"/>
      <c r="BF883" s="596"/>
      <c r="BG883" s="596"/>
    </row>
    <row r="884" spans="1:59" s="664" customFormat="1" ht="198" x14ac:dyDescent="0.25">
      <c r="A884" s="664">
        <v>1555</v>
      </c>
      <c r="B884" s="664" t="s">
        <v>6285</v>
      </c>
      <c r="C884" s="610">
        <v>8</v>
      </c>
      <c r="D884" s="1299"/>
      <c r="E884" s="791" t="s">
        <v>6286</v>
      </c>
      <c r="F884" s="1300">
        <v>24022</v>
      </c>
      <c r="G884" s="791" t="s">
        <v>6287</v>
      </c>
      <c r="H884" s="792">
        <v>2005</v>
      </c>
      <c r="I884" s="791" t="s">
        <v>6288</v>
      </c>
      <c r="J884" s="1301">
        <v>133449.31</v>
      </c>
      <c r="K884" s="791" t="s">
        <v>939</v>
      </c>
      <c r="L884" s="791" t="s">
        <v>6289</v>
      </c>
      <c r="M884" s="791" t="s">
        <v>6290</v>
      </c>
      <c r="N884" s="791" t="s">
        <v>6291</v>
      </c>
      <c r="O884" s="791" t="s">
        <v>6292</v>
      </c>
      <c r="P884" s="791" t="s">
        <v>6293</v>
      </c>
      <c r="Q884" s="1304">
        <v>10.130000000000001</v>
      </c>
      <c r="R884" s="792">
        <v>0</v>
      </c>
      <c r="S884" s="792">
        <v>2.0299999999999998</v>
      </c>
      <c r="T884" s="792">
        <v>8.09</v>
      </c>
      <c r="U884" s="1304">
        <v>10.130000000000001</v>
      </c>
      <c r="V884" s="1421">
        <v>10.5</v>
      </c>
      <c r="W884" s="794">
        <v>100</v>
      </c>
      <c r="X884" s="1422" t="s">
        <v>6294</v>
      </c>
      <c r="Y884" s="611">
        <v>3</v>
      </c>
      <c r="Z884" s="612">
        <v>5</v>
      </c>
      <c r="AA884" s="612">
        <v>1</v>
      </c>
      <c r="AB884" s="1302">
        <v>4</v>
      </c>
      <c r="AC884" s="613">
        <v>100</v>
      </c>
      <c r="AD884" s="1304">
        <v>8.09</v>
      </c>
      <c r="AE884" s="1423">
        <v>5</v>
      </c>
      <c r="AF884" s="1303">
        <v>16</v>
      </c>
      <c r="AG884" s="1229" t="s">
        <v>6295</v>
      </c>
      <c r="AH884" s="794"/>
      <c r="AI884" s="1230">
        <v>14</v>
      </c>
      <c r="AJ884" s="1229"/>
      <c r="AK884" s="794"/>
      <c r="AL884" s="1230"/>
      <c r="AM884" s="1231"/>
      <c r="AN884" s="794"/>
      <c r="AO884" s="1227"/>
      <c r="AP884" s="1229"/>
      <c r="AQ884" s="794"/>
      <c r="AR884" s="1230"/>
      <c r="AS884" s="1231" t="s">
        <v>6296</v>
      </c>
      <c r="AT884" s="794" t="s">
        <v>6297</v>
      </c>
      <c r="AU884" s="1227">
        <v>1</v>
      </c>
      <c r="AV884" s="1229" t="s">
        <v>1463</v>
      </c>
      <c r="AW884" s="794"/>
      <c r="AX884" s="1232">
        <v>1</v>
      </c>
      <c r="AY884" s="663"/>
      <c r="AZ884" s="663"/>
      <c r="BA884" s="663"/>
      <c r="BB884" s="663"/>
      <c r="BC884" s="663"/>
      <c r="BD884" s="663"/>
      <c r="BE884" s="663"/>
      <c r="BF884" s="663"/>
      <c r="BG884" s="663"/>
    </row>
    <row r="885" spans="1:59" s="664" customFormat="1" ht="150" customHeight="1" x14ac:dyDescent="0.25">
      <c r="A885" s="664">
        <v>1555</v>
      </c>
      <c r="B885" s="664" t="s">
        <v>6285</v>
      </c>
      <c r="C885" s="614">
        <v>2</v>
      </c>
      <c r="D885" s="839"/>
      <c r="E885" s="791" t="s">
        <v>6298</v>
      </c>
      <c r="F885" s="792">
        <v>11625</v>
      </c>
      <c r="G885" s="791" t="s">
        <v>6299</v>
      </c>
      <c r="H885" s="792">
        <v>2003</v>
      </c>
      <c r="I885" s="791" t="s">
        <v>6300</v>
      </c>
      <c r="J885" s="1301">
        <v>150830.18</v>
      </c>
      <c r="K885" s="791" t="s">
        <v>6301</v>
      </c>
      <c r="L885" s="791" t="s">
        <v>6302</v>
      </c>
      <c r="M885" s="791" t="s">
        <v>6303</v>
      </c>
      <c r="N885" s="791" t="s">
        <v>6304</v>
      </c>
      <c r="O885" s="791" t="s">
        <v>6305</v>
      </c>
      <c r="P885" s="791" t="s">
        <v>6306</v>
      </c>
      <c r="Q885" s="1304">
        <v>34.270000000000003</v>
      </c>
      <c r="R885" s="792">
        <v>0.28000000000000003</v>
      </c>
      <c r="S885" s="792">
        <v>7.8</v>
      </c>
      <c r="T885" s="792">
        <v>26.2</v>
      </c>
      <c r="U885" s="1304">
        <v>34.270000000000003</v>
      </c>
      <c r="V885" s="1421">
        <v>84.916666666666671</v>
      </c>
      <c r="W885" s="794">
        <v>90</v>
      </c>
      <c r="X885" s="615" t="s">
        <v>6294</v>
      </c>
      <c r="Y885" s="1302">
        <v>3</v>
      </c>
      <c r="Z885" s="1302">
        <v>12</v>
      </c>
      <c r="AA885" s="1302">
        <v>3</v>
      </c>
      <c r="AB885" s="1302">
        <v>4</v>
      </c>
      <c r="AC885" s="613">
        <v>180.3</v>
      </c>
      <c r="AD885" s="1304">
        <v>26.2</v>
      </c>
      <c r="AE885" s="1305">
        <v>5</v>
      </c>
      <c r="AF885" s="1303">
        <v>92</v>
      </c>
      <c r="AG885" s="1229" t="s">
        <v>6307</v>
      </c>
      <c r="AH885" s="794"/>
      <c r="AI885" s="1230">
        <v>46</v>
      </c>
      <c r="AJ885" s="1229">
        <v>50113</v>
      </c>
      <c r="AK885" s="794"/>
      <c r="AL885" s="1230">
        <v>20</v>
      </c>
      <c r="AM885" s="1231" t="s">
        <v>6308</v>
      </c>
      <c r="AN885" s="794"/>
      <c r="AO885" s="1227">
        <v>26</v>
      </c>
      <c r="AP885" s="1229"/>
      <c r="AQ885" s="794"/>
      <c r="AR885" s="1230"/>
      <c r="AS885" s="1231" t="s">
        <v>1448</v>
      </c>
      <c r="AT885" s="794"/>
      <c r="AU885" s="1227"/>
      <c r="AV885" s="1229"/>
      <c r="AW885" s="794"/>
      <c r="AX885" s="1232"/>
      <c r="AY885" s="663"/>
      <c r="AZ885" s="663"/>
      <c r="BA885" s="663"/>
      <c r="BB885" s="663"/>
      <c r="BC885" s="663"/>
      <c r="BD885" s="663"/>
      <c r="BE885" s="663"/>
      <c r="BF885" s="663"/>
      <c r="BG885" s="663"/>
    </row>
    <row r="886" spans="1:59" s="664" customFormat="1" ht="150" customHeight="1" x14ac:dyDescent="0.25">
      <c r="A886" s="664">
        <v>1555</v>
      </c>
      <c r="B886" s="664" t="s">
        <v>6285</v>
      </c>
      <c r="C886" s="614">
        <v>5</v>
      </c>
      <c r="D886" s="839"/>
      <c r="E886" s="791" t="s">
        <v>6309</v>
      </c>
      <c r="F886" s="1306" t="s">
        <v>6310</v>
      </c>
      <c r="G886" s="791" t="s">
        <v>6311</v>
      </c>
      <c r="H886" s="792">
        <v>2004</v>
      </c>
      <c r="I886" s="791" t="s">
        <v>6312</v>
      </c>
      <c r="J886" s="1301">
        <v>97706</v>
      </c>
      <c r="K886" s="791" t="s">
        <v>939</v>
      </c>
      <c r="L886" s="791" t="s">
        <v>6313</v>
      </c>
      <c r="M886" s="791" t="s">
        <v>6314</v>
      </c>
      <c r="N886" s="791" t="s">
        <v>6315</v>
      </c>
      <c r="O886" s="791" t="s">
        <v>6316</v>
      </c>
      <c r="P886" s="791" t="s">
        <v>6317</v>
      </c>
      <c r="Q886" s="1304">
        <v>28.33</v>
      </c>
      <c r="R886" s="792">
        <v>1.98</v>
      </c>
      <c r="S886" s="792">
        <v>9.49</v>
      </c>
      <c r="T886" s="792">
        <v>16.87</v>
      </c>
      <c r="U886" s="1304">
        <v>28.33</v>
      </c>
      <c r="V886" s="1421">
        <v>43.083333333333336</v>
      </c>
      <c r="W886" s="794">
        <v>92</v>
      </c>
      <c r="X886" s="1422" t="s">
        <v>6294</v>
      </c>
      <c r="Y886" s="1174">
        <v>3</v>
      </c>
      <c r="Z886" s="1174">
        <v>10</v>
      </c>
      <c r="AA886" s="1174">
        <v>1</v>
      </c>
      <c r="AB886" s="1302">
        <v>44</v>
      </c>
      <c r="AC886" s="616">
        <v>180.6</v>
      </c>
      <c r="AD886" s="1304">
        <v>32.01</v>
      </c>
      <c r="AE886" s="1305">
        <v>5</v>
      </c>
      <c r="AF886" s="1303">
        <v>47</v>
      </c>
      <c r="AG886" s="1229" t="s">
        <v>6318</v>
      </c>
      <c r="AH886" s="794"/>
      <c r="AI886" s="1230">
        <v>44</v>
      </c>
      <c r="AJ886" s="1307"/>
      <c r="AK886" s="794"/>
      <c r="AL886" s="1230"/>
      <c r="AM886" s="1231"/>
      <c r="AN886" s="794"/>
      <c r="AO886" s="1227"/>
      <c r="AP886" s="1229"/>
      <c r="AQ886" s="794"/>
      <c r="AR886" s="1230"/>
      <c r="AS886" s="1231" t="s">
        <v>6296</v>
      </c>
      <c r="AT886" s="794"/>
      <c r="AU886" s="1227">
        <v>3</v>
      </c>
      <c r="AV886" s="1229"/>
      <c r="AW886" s="794"/>
      <c r="AX886" s="1232"/>
      <c r="AY886" s="663"/>
      <c r="AZ886" s="663"/>
      <c r="BA886" s="663"/>
      <c r="BB886" s="663"/>
      <c r="BC886" s="663"/>
      <c r="BD886" s="663"/>
      <c r="BE886" s="663"/>
      <c r="BF886" s="663"/>
      <c r="BG886" s="663"/>
    </row>
    <row r="887" spans="1:59" s="664" customFormat="1" ht="150" customHeight="1" x14ac:dyDescent="0.25">
      <c r="A887" s="664">
        <v>1555</v>
      </c>
      <c r="B887" s="664" t="s">
        <v>6285</v>
      </c>
      <c r="C887" s="617">
        <v>13</v>
      </c>
      <c r="D887" s="839"/>
      <c r="E887" s="791" t="s">
        <v>6319</v>
      </c>
      <c r="F887" s="1306" t="s">
        <v>6320</v>
      </c>
      <c r="G887" s="791" t="s">
        <v>6321</v>
      </c>
      <c r="H887" s="792">
        <v>2004</v>
      </c>
      <c r="I887" s="791" t="s">
        <v>6322</v>
      </c>
      <c r="J887" s="1301">
        <v>156503.16</v>
      </c>
      <c r="K887" s="791" t="s">
        <v>939</v>
      </c>
      <c r="L887" s="791" t="s">
        <v>6289</v>
      </c>
      <c r="M887" s="791" t="s">
        <v>6290</v>
      </c>
      <c r="N887" s="791" t="s">
        <v>6323</v>
      </c>
      <c r="O887" s="791" t="s">
        <v>6324</v>
      </c>
      <c r="P887" s="791" t="s">
        <v>6325</v>
      </c>
      <c r="Q887" s="1304">
        <v>31.43</v>
      </c>
      <c r="R887" s="792">
        <v>0</v>
      </c>
      <c r="S887" s="792">
        <v>1.39</v>
      </c>
      <c r="T887" s="792">
        <v>30.05</v>
      </c>
      <c r="U887" s="1304">
        <v>31.43</v>
      </c>
      <c r="V887" s="1421">
        <v>6.583333333333333</v>
      </c>
      <c r="W887" s="794">
        <v>92</v>
      </c>
      <c r="X887" s="1422" t="s">
        <v>6294</v>
      </c>
      <c r="Y887" s="382">
        <v>3</v>
      </c>
      <c r="Z887" s="382">
        <v>10</v>
      </c>
      <c r="AA887" s="382">
        <v>1</v>
      </c>
      <c r="AB887" s="1302">
        <v>4</v>
      </c>
      <c r="AC887" s="382">
        <v>99.1</v>
      </c>
      <c r="AD887" s="1304">
        <v>8.09</v>
      </c>
      <c r="AE887" s="1424">
        <v>5</v>
      </c>
      <c r="AF887" s="1303">
        <v>0</v>
      </c>
      <c r="AG887" s="1229"/>
      <c r="AH887" s="794"/>
      <c r="AI887" s="1230"/>
      <c r="AJ887" s="1229"/>
      <c r="AK887" s="794"/>
      <c r="AL887" s="1230"/>
      <c r="AM887" s="1231"/>
      <c r="AN887" s="794"/>
      <c r="AO887" s="1227"/>
      <c r="AP887" s="1229"/>
      <c r="AQ887" s="794"/>
      <c r="AR887" s="1230"/>
      <c r="AS887" s="1231"/>
      <c r="AT887" s="794"/>
      <c r="AU887" s="1227"/>
      <c r="AV887" s="1229"/>
      <c r="AW887" s="794"/>
      <c r="AX887" s="1232"/>
      <c r="AY887" s="663"/>
      <c r="AZ887" s="663"/>
      <c r="BA887" s="663"/>
      <c r="BB887" s="663"/>
      <c r="BC887" s="663"/>
      <c r="BD887" s="663"/>
      <c r="BE887" s="663"/>
      <c r="BF887" s="663"/>
      <c r="BG887" s="663"/>
    </row>
    <row r="888" spans="1:59" s="664" customFormat="1" ht="150" customHeight="1" x14ac:dyDescent="0.25">
      <c r="A888" s="664">
        <v>1555</v>
      </c>
      <c r="B888" s="664" t="s">
        <v>6285</v>
      </c>
      <c r="C888" s="614">
        <v>11</v>
      </c>
      <c r="D888" s="839"/>
      <c r="E888" s="791" t="s">
        <v>6326</v>
      </c>
      <c r="F888" s="792">
        <v>11411</v>
      </c>
      <c r="G888" s="791" t="s">
        <v>6327</v>
      </c>
      <c r="H888" s="792">
        <v>2003</v>
      </c>
      <c r="I888" s="791" t="s">
        <v>6328</v>
      </c>
      <c r="J888" s="1301">
        <v>58828.49</v>
      </c>
      <c r="K888" s="791" t="s">
        <v>939</v>
      </c>
      <c r="L888" s="791" t="s">
        <v>6289</v>
      </c>
      <c r="M888" s="791" t="s">
        <v>6290</v>
      </c>
      <c r="N888" s="791" t="s">
        <v>6329</v>
      </c>
      <c r="O888" s="791" t="s">
        <v>6330</v>
      </c>
      <c r="P888" s="791">
        <v>901540</v>
      </c>
      <c r="Q888" s="1304">
        <v>26.72</v>
      </c>
      <c r="R888" s="792">
        <v>0</v>
      </c>
      <c r="S888" s="792">
        <v>3.33</v>
      </c>
      <c r="T888" s="792">
        <v>23.39</v>
      </c>
      <c r="U888" s="1304">
        <v>26.72</v>
      </c>
      <c r="V888" s="1421">
        <v>45.833333333333336</v>
      </c>
      <c r="W888" s="794">
        <v>100</v>
      </c>
      <c r="X888" s="1422" t="s">
        <v>6294</v>
      </c>
      <c r="Y888" s="618">
        <v>1</v>
      </c>
      <c r="Z888" s="618">
        <v>9</v>
      </c>
      <c r="AA888" s="618">
        <v>1</v>
      </c>
      <c r="AB888" s="1302">
        <v>4</v>
      </c>
      <c r="AC888" s="616">
        <v>101</v>
      </c>
      <c r="AD888" s="1304">
        <v>23.39</v>
      </c>
      <c r="AE888" s="1423">
        <v>2</v>
      </c>
      <c r="AF888" s="1303">
        <v>79</v>
      </c>
      <c r="AG888" s="1229"/>
      <c r="AH888" s="794"/>
      <c r="AI888" s="1230"/>
      <c r="AJ888" s="1229"/>
      <c r="AK888" s="794"/>
      <c r="AL888" s="1230"/>
      <c r="AM888" s="1231"/>
      <c r="AN888" s="794"/>
      <c r="AO888" s="1227"/>
      <c r="AP888" s="1229"/>
      <c r="AQ888" s="794"/>
      <c r="AR888" s="1230"/>
      <c r="AS888" s="1231" t="s">
        <v>6296</v>
      </c>
      <c r="AT888" s="794"/>
      <c r="AU888" s="1227">
        <v>79</v>
      </c>
      <c r="AV888" s="1229"/>
      <c r="AW888" s="794"/>
      <c r="AX888" s="1232"/>
      <c r="AY888" s="663"/>
      <c r="AZ888" s="663"/>
      <c r="BA888" s="663"/>
      <c r="BB888" s="663"/>
      <c r="BC888" s="663"/>
      <c r="BD888" s="663"/>
      <c r="BE888" s="663"/>
      <c r="BF888" s="663"/>
      <c r="BG888" s="663"/>
    </row>
    <row r="889" spans="1:59" s="664" customFormat="1" ht="150" customHeight="1" x14ac:dyDescent="0.25">
      <c r="A889" s="664">
        <v>1555</v>
      </c>
      <c r="B889" s="664" t="s">
        <v>6285</v>
      </c>
      <c r="C889" s="619">
        <v>3</v>
      </c>
      <c r="D889" s="839"/>
      <c r="E889" s="791" t="s">
        <v>6331</v>
      </c>
      <c r="F889" s="792">
        <v>18565</v>
      </c>
      <c r="G889" s="791" t="s">
        <v>6332</v>
      </c>
      <c r="H889" s="792">
        <v>2005</v>
      </c>
      <c r="I889" s="791" t="s">
        <v>6333</v>
      </c>
      <c r="J889" s="1301">
        <v>63642.400000000001</v>
      </c>
      <c r="K889" s="791" t="s">
        <v>675</v>
      </c>
      <c r="L889" s="791" t="s">
        <v>6302</v>
      </c>
      <c r="M889" s="791" t="s">
        <v>6303</v>
      </c>
      <c r="N889" s="791" t="s">
        <v>6334</v>
      </c>
      <c r="O889" s="791" t="s">
        <v>6335</v>
      </c>
      <c r="P889" s="791" t="s">
        <v>6336</v>
      </c>
      <c r="Q889" s="1304">
        <v>35.229999999999997</v>
      </c>
      <c r="R889" s="792">
        <v>0</v>
      </c>
      <c r="S889" s="792">
        <v>0</v>
      </c>
      <c r="T889" s="792">
        <v>35.229999999999997</v>
      </c>
      <c r="U889" s="1304">
        <v>35.229999999999997</v>
      </c>
      <c r="V889" s="1421">
        <v>21.333333333333332</v>
      </c>
      <c r="W889" s="794">
        <v>100</v>
      </c>
      <c r="X889" s="1422" t="s">
        <v>6294</v>
      </c>
      <c r="Y889" s="1174">
        <v>3</v>
      </c>
      <c r="Z889" s="1174">
        <v>4</v>
      </c>
      <c r="AA889" s="1174">
        <v>4</v>
      </c>
      <c r="AB889" s="1302">
        <v>44</v>
      </c>
      <c r="AC889" s="616">
        <v>328</v>
      </c>
      <c r="AD889" s="1304">
        <v>33.06</v>
      </c>
      <c r="AE889" s="1305">
        <v>5</v>
      </c>
      <c r="AF889" s="1303">
        <v>22</v>
      </c>
      <c r="AG889" s="1229" t="s">
        <v>6337</v>
      </c>
      <c r="AH889" s="794"/>
      <c r="AI889" s="1230">
        <v>22</v>
      </c>
      <c r="AJ889" s="1229"/>
      <c r="AK889" s="794"/>
      <c r="AL889" s="1230"/>
      <c r="AM889" s="1231"/>
      <c r="AN889" s="794"/>
      <c r="AO889" s="1227"/>
      <c r="AP889" s="1229"/>
      <c r="AQ889" s="794"/>
      <c r="AR889" s="1230"/>
      <c r="AS889" s="1231"/>
      <c r="AT889" s="794"/>
      <c r="AU889" s="1227"/>
      <c r="AV889" s="1229"/>
      <c r="AW889" s="794"/>
      <c r="AX889" s="1232"/>
      <c r="AY889" s="663"/>
      <c r="AZ889" s="663"/>
      <c r="BA889" s="663"/>
      <c r="BB889" s="663"/>
      <c r="BC889" s="663"/>
      <c r="BD889" s="663"/>
      <c r="BE889" s="663"/>
      <c r="BF889" s="663"/>
      <c r="BG889" s="663"/>
    </row>
    <row r="890" spans="1:59" s="664" customFormat="1" ht="150" customHeight="1" x14ac:dyDescent="0.25">
      <c r="A890" s="664">
        <v>1555</v>
      </c>
      <c r="B890" s="664" t="s">
        <v>6285</v>
      </c>
      <c r="C890" s="619">
        <v>5</v>
      </c>
      <c r="D890" s="839"/>
      <c r="E890" s="791" t="s">
        <v>6338</v>
      </c>
      <c r="F890" s="792">
        <v>24381</v>
      </c>
      <c r="G890" s="791" t="s">
        <v>6339</v>
      </c>
      <c r="H890" s="792">
        <v>2002</v>
      </c>
      <c r="I890" s="791" t="s">
        <v>6340</v>
      </c>
      <c r="J890" s="1301">
        <v>155206.16</v>
      </c>
      <c r="K890" s="791" t="s">
        <v>1329</v>
      </c>
      <c r="L890" s="791" t="s">
        <v>6302</v>
      </c>
      <c r="M890" s="791" t="s">
        <v>6341</v>
      </c>
      <c r="N890" s="791" t="s">
        <v>6342</v>
      </c>
      <c r="O890" s="791" t="s">
        <v>6343</v>
      </c>
      <c r="P890" s="791" t="s">
        <v>6344</v>
      </c>
      <c r="Q890" s="1304">
        <v>18.72</v>
      </c>
      <c r="R890" s="792">
        <v>0</v>
      </c>
      <c r="S890" s="792">
        <v>5.0599999999999996</v>
      </c>
      <c r="T890" s="792">
        <v>13.66</v>
      </c>
      <c r="U890" s="1304">
        <v>18.72</v>
      </c>
      <c r="V890" s="1421">
        <v>4.166666666666667</v>
      </c>
      <c r="W890" s="794">
        <v>100</v>
      </c>
      <c r="X890" s="1422" t="s">
        <v>6294</v>
      </c>
      <c r="Y890" s="1174">
        <v>3</v>
      </c>
      <c r="Z890" s="1174">
        <v>5</v>
      </c>
      <c r="AA890" s="1174">
        <v>1</v>
      </c>
      <c r="AB890" s="1302">
        <v>44</v>
      </c>
      <c r="AC890" s="616">
        <v>204</v>
      </c>
      <c r="AD890" s="1304">
        <v>41</v>
      </c>
      <c r="AE890" s="1305">
        <v>5</v>
      </c>
      <c r="AF890" s="1303">
        <v>0</v>
      </c>
      <c r="AG890" s="1229"/>
      <c r="AH890" s="794"/>
      <c r="AI890" s="1230"/>
      <c r="AJ890" s="1229"/>
      <c r="AK890" s="794"/>
      <c r="AL890" s="1230"/>
      <c r="AM890" s="1231"/>
      <c r="AN890" s="794"/>
      <c r="AO890" s="1227"/>
      <c r="AP890" s="1229"/>
      <c r="AQ890" s="794"/>
      <c r="AR890" s="1230"/>
      <c r="AS890" s="1229"/>
      <c r="AT890" s="794"/>
      <c r="AU890" s="1230"/>
      <c r="AV890" s="1307"/>
      <c r="AW890" s="794"/>
      <c r="AX890" s="1232"/>
      <c r="AY890" s="663"/>
      <c r="AZ890" s="663"/>
      <c r="BA890" s="663"/>
      <c r="BB890" s="663"/>
      <c r="BC890" s="663"/>
      <c r="BD890" s="663"/>
      <c r="BE890" s="663"/>
      <c r="BF890" s="663"/>
      <c r="BG890" s="663"/>
    </row>
    <row r="891" spans="1:59" s="664" customFormat="1" ht="150" customHeight="1" x14ac:dyDescent="0.25">
      <c r="A891" s="664">
        <v>1555</v>
      </c>
      <c r="B891" s="664" t="s">
        <v>6285</v>
      </c>
      <c r="C891" s="620">
        <v>3</v>
      </c>
      <c r="D891" s="839"/>
      <c r="E891" s="791" t="s">
        <v>6331</v>
      </c>
      <c r="F891" s="792">
        <v>18565</v>
      </c>
      <c r="G891" s="791" t="s">
        <v>6345</v>
      </c>
      <c r="H891" s="792">
        <v>2008</v>
      </c>
      <c r="I891" s="791" t="s">
        <v>6346</v>
      </c>
      <c r="J891" s="1301">
        <v>149413.79</v>
      </c>
      <c r="K891" s="791" t="s">
        <v>656</v>
      </c>
      <c r="L891" s="791" t="s">
        <v>6302</v>
      </c>
      <c r="M891" s="791" t="s">
        <v>6302</v>
      </c>
      <c r="N891" s="791" t="s">
        <v>6347</v>
      </c>
      <c r="O891" s="791" t="s">
        <v>6348</v>
      </c>
      <c r="P891" s="791" t="s">
        <v>6349</v>
      </c>
      <c r="Q891" s="1304">
        <v>125.37</v>
      </c>
      <c r="R891" s="792">
        <v>0</v>
      </c>
      <c r="S891" s="792">
        <v>109.42</v>
      </c>
      <c r="T891" s="792">
        <v>15.95</v>
      </c>
      <c r="U891" s="1304">
        <v>125.37</v>
      </c>
      <c r="V891" s="1421">
        <v>3.25</v>
      </c>
      <c r="W891" s="794">
        <v>100</v>
      </c>
      <c r="X891" s="615" t="s">
        <v>6294</v>
      </c>
      <c r="Y891" s="1174">
        <v>1</v>
      </c>
      <c r="Z891" s="1174">
        <v>4</v>
      </c>
      <c r="AA891" s="1174">
        <v>1</v>
      </c>
      <c r="AB891" s="1302">
        <v>44</v>
      </c>
      <c r="AC891" s="616">
        <v>163</v>
      </c>
      <c r="AD891" s="1304">
        <v>15.95</v>
      </c>
      <c r="AE891" s="1305">
        <v>5</v>
      </c>
      <c r="AF891" s="1303">
        <v>0</v>
      </c>
      <c r="AG891" s="1229"/>
      <c r="AH891" s="794"/>
      <c r="AI891" s="1230"/>
      <c r="AJ891" s="1229"/>
      <c r="AK891" s="794"/>
      <c r="AL891" s="1230"/>
      <c r="AM891" s="1231"/>
      <c r="AN891" s="794"/>
      <c r="AO891" s="1227"/>
      <c r="AP891" s="1229"/>
      <c r="AQ891" s="794"/>
      <c r="AR891" s="1230"/>
      <c r="AS891" s="1231"/>
      <c r="AT891" s="794"/>
      <c r="AU891" s="1227"/>
      <c r="AV891" s="1229"/>
      <c r="AW891" s="794"/>
      <c r="AX891" s="1232"/>
      <c r="AY891" s="663"/>
      <c r="AZ891" s="663"/>
      <c r="BA891" s="663"/>
      <c r="BB891" s="663"/>
      <c r="BC891" s="663"/>
      <c r="BD891" s="663"/>
      <c r="BE891" s="663"/>
      <c r="BF891" s="663"/>
      <c r="BG891" s="663"/>
    </row>
    <row r="892" spans="1:59" s="664" customFormat="1" ht="150" customHeight="1" x14ac:dyDescent="0.25">
      <c r="A892" s="664">
        <v>1555</v>
      </c>
      <c r="B892" s="664" t="s">
        <v>6285</v>
      </c>
      <c r="C892" s="619">
        <v>5</v>
      </c>
      <c r="D892" s="839"/>
      <c r="E892" s="791" t="s">
        <v>6350</v>
      </c>
      <c r="F892" s="792">
        <v>16115</v>
      </c>
      <c r="G892" s="791" t="s">
        <v>6351</v>
      </c>
      <c r="H892" s="792">
        <v>2008</v>
      </c>
      <c r="I892" s="791" t="s">
        <v>6352</v>
      </c>
      <c r="J892" s="1301">
        <v>50008.959999999999</v>
      </c>
      <c r="K892" s="791" t="s">
        <v>6353</v>
      </c>
      <c r="L892" s="791" t="s">
        <v>6354</v>
      </c>
      <c r="M892" s="791" t="s">
        <v>6355</v>
      </c>
      <c r="N892" s="791" t="s">
        <v>6356</v>
      </c>
      <c r="O892" s="791" t="s">
        <v>6357</v>
      </c>
      <c r="P892" s="791" t="s">
        <v>6358</v>
      </c>
      <c r="Q892" s="1304">
        <v>34.909999999999997</v>
      </c>
      <c r="R892" s="792">
        <v>0</v>
      </c>
      <c r="S892" s="792">
        <v>0</v>
      </c>
      <c r="T892" s="792">
        <v>34.909999999999997</v>
      </c>
      <c r="U892" s="1304">
        <v>34.909999999999997</v>
      </c>
      <c r="V892" s="1421">
        <v>2.0833333333333335</v>
      </c>
      <c r="W892" s="794">
        <v>100</v>
      </c>
      <c r="X892" s="1422" t="s">
        <v>6294</v>
      </c>
      <c r="Y892" s="1174">
        <v>3</v>
      </c>
      <c r="Z892" s="1174">
        <v>5</v>
      </c>
      <c r="AA892" s="1174">
        <v>1</v>
      </c>
      <c r="AB892" s="1302">
        <v>4</v>
      </c>
      <c r="AC892" s="616"/>
      <c r="AD892" s="1304">
        <v>34.909999999999997</v>
      </c>
      <c r="AE892" s="1305">
        <v>5</v>
      </c>
      <c r="AF892" s="1303">
        <v>0</v>
      </c>
      <c r="AG892" s="1229"/>
      <c r="AH892" s="794"/>
      <c r="AI892" s="1230"/>
      <c r="AJ892" s="1229"/>
      <c r="AK892" s="794"/>
      <c r="AL892" s="1230"/>
      <c r="AM892" s="1231"/>
      <c r="AN892" s="794"/>
      <c r="AO892" s="1227"/>
      <c r="AP892" s="1229"/>
      <c r="AQ892" s="794"/>
      <c r="AR892" s="1230"/>
      <c r="AS892" s="1231"/>
      <c r="AT892" s="794"/>
      <c r="AU892" s="1227"/>
      <c r="AV892" s="1229"/>
      <c r="AW892" s="794"/>
      <c r="AX892" s="1232"/>
      <c r="AY892" s="663"/>
      <c r="AZ892" s="663"/>
      <c r="BA892" s="663"/>
      <c r="BB892" s="663"/>
      <c r="BC892" s="663"/>
      <c r="BD892" s="663"/>
      <c r="BE892" s="663"/>
      <c r="BF892" s="663"/>
      <c r="BG892" s="663"/>
    </row>
    <row r="893" spans="1:59" s="664" customFormat="1" ht="150" customHeight="1" x14ac:dyDescent="0.25">
      <c r="A893" s="664">
        <v>1555</v>
      </c>
      <c r="B893" s="664" t="s">
        <v>6285</v>
      </c>
      <c r="C893" s="619">
        <v>7</v>
      </c>
      <c r="D893" s="839"/>
      <c r="E893" s="791" t="s">
        <v>6359</v>
      </c>
      <c r="F893" s="792">
        <v>17146</v>
      </c>
      <c r="G893" s="791" t="s">
        <v>6360</v>
      </c>
      <c r="H893" s="792">
        <v>2008</v>
      </c>
      <c r="I893" s="791" t="s">
        <v>6361</v>
      </c>
      <c r="J893" s="1301">
        <v>72637.05</v>
      </c>
      <c r="K893" s="791" t="s">
        <v>6362</v>
      </c>
      <c r="L893" s="791" t="s">
        <v>6363</v>
      </c>
      <c r="M893" s="791" t="s">
        <v>6364</v>
      </c>
      <c r="N893" s="791" t="s">
        <v>6365</v>
      </c>
      <c r="O893" s="791" t="s">
        <v>6366</v>
      </c>
      <c r="P893" s="791" t="s">
        <v>6367</v>
      </c>
      <c r="Q893" s="1304">
        <v>6.26</v>
      </c>
      <c r="R893" s="792">
        <v>0</v>
      </c>
      <c r="S893" s="792">
        <v>0.31</v>
      </c>
      <c r="T893" s="792">
        <v>5.95</v>
      </c>
      <c r="U893" s="1304">
        <v>6.26</v>
      </c>
      <c r="V893" s="1421">
        <v>16.083333333333332</v>
      </c>
      <c r="W893" s="794">
        <v>100</v>
      </c>
      <c r="X893" s="1422" t="s">
        <v>6294</v>
      </c>
      <c r="Y893" s="1174">
        <v>3</v>
      </c>
      <c r="Z893" s="1174">
        <v>4</v>
      </c>
      <c r="AA893" s="1174">
        <v>3</v>
      </c>
      <c r="AB893" s="1302">
        <v>4</v>
      </c>
      <c r="AC893" s="616"/>
      <c r="AD893" s="1304">
        <v>17.84</v>
      </c>
      <c r="AE893" s="1305">
        <v>5</v>
      </c>
      <c r="AF893" s="1303">
        <v>44</v>
      </c>
      <c r="AG893" s="1229"/>
      <c r="AH893" s="794"/>
      <c r="AI893" s="1230"/>
      <c r="AJ893" s="1229"/>
      <c r="AK893" s="794"/>
      <c r="AL893" s="1230"/>
      <c r="AM893" s="1231"/>
      <c r="AN893" s="794"/>
      <c r="AO893" s="1227"/>
      <c r="AP893" s="1229"/>
      <c r="AQ893" s="794"/>
      <c r="AR893" s="1230"/>
      <c r="AS893" s="1231" t="s">
        <v>6296</v>
      </c>
      <c r="AT893" s="794"/>
      <c r="AU893" s="1227">
        <v>44</v>
      </c>
      <c r="AV893" s="1229"/>
      <c r="AW893" s="794"/>
      <c r="AX893" s="1232"/>
      <c r="AY893" s="663"/>
      <c r="AZ893" s="663"/>
      <c r="BA893" s="663"/>
      <c r="BB893" s="663"/>
      <c r="BC893" s="663"/>
      <c r="BD893" s="663"/>
      <c r="BE893" s="663"/>
      <c r="BF893" s="663"/>
      <c r="BG893" s="663"/>
    </row>
    <row r="894" spans="1:59" s="664" customFormat="1" ht="150" customHeight="1" x14ac:dyDescent="0.25">
      <c r="A894" s="664">
        <v>1555</v>
      </c>
      <c r="B894" s="664" t="s">
        <v>6285</v>
      </c>
      <c r="C894" s="614">
        <v>8</v>
      </c>
      <c r="D894" s="839"/>
      <c r="E894" s="791" t="s">
        <v>6286</v>
      </c>
      <c r="F894" s="1300">
        <v>24022</v>
      </c>
      <c r="G894" s="791" t="s">
        <v>6368</v>
      </c>
      <c r="H894" s="792">
        <v>2007</v>
      </c>
      <c r="I894" s="791" t="s">
        <v>6369</v>
      </c>
      <c r="J894" s="1301">
        <v>117171.25</v>
      </c>
      <c r="K894" s="791" t="s">
        <v>6370</v>
      </c>
      <c r="L894" s="791" t="s">
        <v>6289</v>
      </c>
      <c r="M894" s="791" t="s">
        <v>6371</v>
      </c>
      <c r="N894" s="791" t="s">
        <v>6372</v>
      </c>
      <c r="O894" s="791" t="s">
        <v>6373</v>
      </c>
      <c r="P894" s="791" t="s">
        <v>6374</v>
      </c>
      <c r="Q894" s="1304">
        <v>19.309999999999999</v>
      </c>
      <c r="R894" s="792">
        <v>0</v>
      </c>
      <c r="S894" s="792">
        <v>1.93</v>
      </c>
      <c r="T894" s="792">
        <v>17.38</v>
      </c>
      <c r="U894" s="1304">
        <v>19.309999999999999</v>
      </c>
      <c r="V894" s="1421">
        <v>12.25</v>
      </c>
      <c r="W894" s="794">
        <v>100</v>
      </c>
      <c r="X894" s="1422" t="s">
        <v>6294</v>
      </c>
      <c r="Y894" s="618">
        <v>3</v>
      </c>
      <c r="Z894" s="618">
        <v>10</v>
      </c>
      <c r="AA894" s="618">
        <v>1</v>
      </c>
      <c r="AB894" s="1302">
        <v>4</v>
      </c>
      <c r="AC894" s="616">
        <v>100</v>
      </c>
      <c r="AD894" s="1304">
        <v>17.38</v>
      </c>
      <c r="AE894" s="1423">
        <v>5</v>
      </c>
      <c r="AF894" s="1303">
        <v>11</v>
      </c>
      <c r="AG894" s="1229"/>
      <c r="AH894" s="794"/>
      <c r="AI894" s="1230"/>
      <c r="AJ894" s="1229"/>
      <c r="AK894" s="794"/>
      <c r="AL894" s="1230"/>
      <c r="AM894" s="1231"/>
      <c r="AN894" s="794"/>
      <c r="AO894" s="1227"/>
      <c r="AP894" s="1229"/>
      <c r="AQ894" s="794"/>
      <c r="AR894" s="1308"/>
      <c r="AS894" s="1231"/>
      <c r="AT894" s="794"/>
      <c r="AU894" s="1227"/>
      <c r="AV894" s="1229" t="s">
        <v>1463</v>
      </c>
      <c r="AW894" s="794"/>
      <c r="AX894" s="1232">
        <v>11</v>
      </c>
      <c r="AY894" s="663"/>
      <c r="AZ894" s="663"/>
      <c r="BA894" s="663"/>
      <c r="BB894" s="663"/>
      <c r="BC894" s="663"/>
      <c r="BD894" s="663"/>
      <c r="BE894" s="663"/>
      <c r="BF894" s="663"/>
      <c r="BG894" s="663"/>
    </row>
    <row r="895" spans="1:59" s="664" customFormat="1" ht="150" customHeight="1" x14ac:dyDescent="0.25">
      <c r="A895" s="664">
        <v>1555</v>
      </c>
      <c r="B895" s="664" t="s">
        <v>6285</v>
      </c>
      <c r="C895" s="614">
        <v>13</v>
      </c>
      <c r="D895" s="839"/>
      <c r="E895" s="791" t="s">
        <v>6375</v>
      </c>
      <c r="F895" s="792">
        <v>22912</v>
      </c>
      <c r="G895" s="791" t="s">
        <v>6376</v>
      </c>
      <c r="H895" s="792">
        <v>2010</v>
      </c>
      <c r="I895" s="791" t="s">
        <v>6377</v>
      </c>
      <c r="J895" s="1301">
        <v>77458</v>
      </c>
      <c r="K895" s="791" t="s">
        <v>6378</v>
      </c>
      <c r="L895" s="791" t="s">
        <v>6379</v>
      </c>
      <c r="M895" s="791" t="s">
        <v>6380</v>
      </c>
      <c r="N895" s="791" t="s">
        <v>6381</v>
      </c>
      <c r="O895" s="791" t="s">
        <v>6382</v>
      </c>
      <c r="P895" s="791">
        <v>902490</v>
      </c>
      <c r="Q895" s="1304">
        <v>22.35</v>
      </c>
      <c r="R895" s="792">
        <v>0</v>
      </c>
      <c r="S895" s="792">
        <v>0.42</v>
      </c>
      <c r="T895" s="792">
        <v>21.93</v>
      </c>
      <c r="U895" s="1304">
        <v>22.35</v>
      </c>
      <c r="V895" s="1421">
        <v>1.0833333333333333</v>
      </c>
      <c r="W895" s="794">
        <v>100</v>
      </c>
      <c r="X895" s="1422" t="s">
        <v>6294</v>
      </c>
      <c r="Y895" s="618">
        <v>6</v>
      </c>
      <c r="Z895" s="618">
        <v>3</v>
      </c>
      <c r="AA895" s="618">
        <v>9</v>
      </c>
      <c r="AB895" s="1302">
        <v>46</v>
      </c>
      <c r="AC895" s="616"/>
      <c r="AD895" s="1304">
        <v>0</v>
      </c>
      <c r="AE895" s="1423">
        <v>5</v>
      </c>
      <c r="AF895" s="1309">
        <v>1</v>
      </c>
      <c r="AG895" s="1229"/>
      <c r="AH895" s="794"/>
      <c r="AI895" s="1230"/>
      <c r="AJ895" s="1229"/>
      <c r="AK895" s="794"/>
      <c r="AL895" s="1230"/>
      <c r="AM895" s="1231"/>
      <c r="AN895" s="794"/>
      <c r="AO895" s="1227"/>
      <c r="AP895" s="1229"/>
      <c r="AQ895" s="794"/>
      <c r="AR895" s="1230"/>
      <c r="AS895" s="1231" t="s">
        <v>6383</v>
      </c>
      <c r="AT895" s="794" t="s">
        <v>6384</v>
      </c>
      <c r="AU895" s="1310">
        <v>1</v>
      </c>
      <c r="AV895" s="1229"/>
      <c r="AW895" s="794"/>
      <c r="AX895" s="1232"/>
      <c r="AY895" s="663"/>
      <c r="AZ895" s="663"/>
      <c r="BA895" s="663"/>
      <c r="BB895" s="663"/>
      <c r="BC895" s="663"/>
      <c r="BD895" s="663"/>
      <c r="BE895" s="663"/>
      <c r="BF895" s="663"/>
      <c r="BG895" s="663"/>
    </row>
    <row r="896" spans="1:59" s="664" customFormat="1" ht="150" customHeight="1" x14ac:dyDescent="0.25">
      <c r="A896" s="664">
        <v>1555</v>
      </c>
      <c r="B896" s="664" t="s">
        <v>6285</v>
      </c>
      <c r="C896" s="621">
        <v>1</v>
      </c>
      <c r="D896" s="839"/>
      <c r="E896" s="791" t="s">
        <v>6385</v>
      </c>
      <c r="F896" s="792">
        <v>15886</v>
      </c>
      <c r="G896" s="791" t="s">
        <v>6386</v>
      </c>
      <c r="H896" s="792" t="s">
        <v>6387</v>
      </c>
      <c r="I896" s="791" t="s">
        <v>6386</v>
      </c>
      <c r="J896" s="1301">
        <v>36038.65</v>
      </c>
      <c r="K896" s="791" t="s">
        <v>6388</v>
      </c>
      <c r="L896" s="791" t="s">
        <v>6389</v>
      </c>
      <c r="M896" s="791" t="s">
        <v>6390</v>
      </c>
      <c r="N896" s="791" t="s">
        <v>6391</v>
      </c>
      <c r="O896" s="791" t="s">
        <v>6392</v>
      </c>
      <c r="P896" s="791" t="s">
        <v>6393</v>
      </c>
      <c r="Q896" s="1304">
        <v>38.020000000000003</v>
      </c>
      <c r="R896" s="792">
        <v>0</v>
      </c>
      <c r="S896" s="792">
        <v>4.5599999999999996</v>
      </c>
      <c r="T896" s="792">
        <v>33.46</v>
      </c>
      <c r="U896" s="1304">
        <v>38.020000000000003</v>
      </c>
      <c r="V896" s="1421">
        <v>31.333333333333332</v>
      </c>
      <c r="W896" s="794">
        <v>100</v>
      </c>
      <c r="X896" s="1422" t="s">
        <v>6294</v>
      </c>
      <c r="Y896" s="1174"/>
      <c r="Z896" s="1174"/>
      <c r="AA896" s="1174"/>
      <c r="AB896" s="1302">
        <v>39</v>
      </c>
      <c r="AC896" s="616"/>
      <c r="AD896" s="1304">
        <v>0</v>
      </c>
      <c r="AE896" s="1305">
        <v>5</v>
      </c>
      <c r="AF896" s="1303">
        <v>16</v>
      </c>
      <c r="AG896" s="1229"/>
      <c r="AH896" s="794"/>
      <c r="AI896" s="1230"/>
      <c r="AJ896" s="1229"/>
      <c r="AK896" s="794"/>
      <c r="AL896" s="1230"/>
      <c r="AM896" s="1231"/>
      <c r="AN896" s="794"/>
      <c r="AO896" s="1227"/>
      <c r="AP896" s="1229"/>
      <c r="AQ896" s="794"/>
      <c r="AR896" s="1230"/>
      <c r="AS896" s="1231" t="s">
        <v>6394</v>
      </c>
      <c r="AT896" s="794"/>
      <c r="AU896" s="1227">
        <v>16</v>
      </c>
      <c r="AV896" s="1229"/>
      <c r="AW896" s="794"/>
      <c r="AX896" s="684"/>
      <c r="AY896" s="663"/>
      <c r="AZ896" s="663"/>
      <c r="BA896" s="663"/>
      <c r="BB896" s="663"/>
      <c r="BC896" s="663"/>
      <c r="BD896" s="663"/>
      <c r="BE896" s="663"/>
      <c r="BF896" s="663"/>
      <c r="BG896" s="663"/>
    </row>
    <row r="897" spans="1:59" s="664" customFormat="1" ht="150" customHeight="1" x14ac:dyDescent="0.25">
      <c r="A897" s="664">
        <v>1555</v>
      </c>
      <c r="B897" s="664" t="s">
        <v>6285</v>
      </c>
      <c r="C897" s="619">
        <v>2</v>
      </c>
      <c r="D897" s="839"/>
      <c r="E897" s="791" t="s">
        <v>6298</v>
      </c>
      <c r="F897" s="792">
        <v>11625</v>
      </c>
      <c r="G897" s="791" t="s">
        <v>6395</v>
      </c>
      <c r="H897" s="792">
        <v>2012</v>
      </c>
      <c r="I897" s="791"/>
      <c r="J897" s="1301">
        <v>63332.78</v>
      </c>
      <c r="K897" s="791" t="s">
        <v>4416</v>
      </c>
      <c r="L897" s="791" t="s">
        <v>6302</v>
      </c>
      <c r="M897" s="791" t="s">
        <v>6303</v>
      </c>
      <c r="N897" s="791" t="s">
        <v>6396</v>
      </c>
      <c r="O897" s="791" t="s">
        <v>6397</v>
      </c>
      <c r="P897" s="791" t="s">
        <v>6398</v>
      </c>
      <c r="Q897" s="1304">
        <v>1.1299999999999999</v>
      </c>
      <c r="R897" s="792">
        <v>0</v>
      </c>
      <c r="S897" s="792">
        <v>0</v>
      </c>
      <c r="T897" s="792">
        <v>0</v>
      </c>
      <c r="U897" s="1304">
        <v>1.1299999999999999</v>
      </c>
      <c r="V897" s="1421">
        <v>84.25</v>
      </c>
      <c r="W897" s="794">
        <v>82</v>
      </c>
      <c r="X897" s="1422" t="s">
        <v>6294</v>
      </c>
      <c r="Y897" s="1174">
        <v>6</v>
      </c>
      <c r="Z897" s="1174">
        <v>1</v>
      </c>
      <c r="AA897" s="1174">
        <v>5</v>
      </c>
      <c r="AB897" s="1302">
        <v>24</v>
      </c>
      <c r="AC897" s="616"/>
      <c r="AD897" s="1304">
        <v>38.58</v>
      </c>
      <c r="AE897" s="1305">
        <v>5</v>
      </c>
      <c r="AF897" s="1303">
        <v>92</v>
      </c>
      <c r="AG897" s="1229">
        <v>50113</v>
      </c>
      <c r="AH897" s="794"/>
      <c r="AI897" s="1230">
        <v>33</v>
      </c>
      <c r="AJ897" s="1229" t="s">
        <v>6399</v>
      </c>
      <c r="AK897" s="794"/>
      <c r="AL897" s="1230">
        <v>33</v>
      </c>
      <c r="AM897" s="1231" t="s">
        <v>6308</v>
      </c>
      <c r="AN897" s="794"/>
      <c r="AO897" s="1227">
        <v>26</v>
      </c>
      <c r="AP897" s="1229"/>
      <c r="AQ897" s="794"/>
      <c r="AR897" s="1230"/>
      <c r="AS897" s="1231"/>
      <c r="AT897" s="794"/>
      <c r="AU897" s="1227"/>
      <c r="AV897" s="1229"/>
      <c r="AW897" s="794"/>
      <c r="AX897" s="1232"/>
      <c r="AY897" s="663"/>
      <c r="AZ897" s="663"/>
      <c r="BA897" s="663"/>
      <c r="BB897" s="663"/>
      <c r="BC897" s="663"/>
      <c r="BD897" s="663"/>
      <c r="BE897" s="663"/>
      <c r="BF897" s="663"/>
      <c r="BG897" s="663"/>
    </row>
    <row r="898" spans="1:59" s="664" customFormat="1" ht="150" customHeight="1" x14ac:dyDescent="0.25">
      <c r="A898" s="664">
        <v>1555</v>
      </c>
      <c r="B898" s="664" t="s">
        <v>6285</v>
      </c>
      <c r="C898" s="621">
        <v>5</v>
      </c>
      <c r="D898" s="839"/>
      <c r="E898" s="791" t="s">
        <v>6400</v>
      </c>
      <c r="F898" s="792">
        <v>16115</v>
      </c>
      <c r="G898" s="791" t="s">
        <v>6401</v>
      </c>
      <c r="H898" s="792">
        <v>2008</v>
      </c>
      <c r="I898" s="791" t="s">
        <v>6402</v>
      </c>
      <c r="J898" s="1301">
        <v>36826.050000000003</v>
      </c>
      <c r="K898" s="791" t="s">
        <v>6403</v>
      </c>
      <c r="L898" s="791" t="s">
        <v>6404</v>
      </c>
      <c r="M898" s="791" t="s">
        <v>6405</v>
      </c>
      <c r="N898" s="791" t="s">
        <v>6406</v>
      </c>
      <c r="O898" s="791" t="s">
        <v>6407</v>
      </c>
      <c r="P898" s="791">
        <v>260646</v>
      </c>
      <c r="Q898" s="1304">
        <v>34.909999999999997</v>
      </c>
      <c r="R898" s="792">
        <v>0</v>
      </c>
      <c r="S898" s="792">
        <v>0</v>
      </c>
      <c r="T898" s="792">
        <v>34.909999999999997</v>
      </c>
      <c r="U898" s="1304">
        <v>34.909999999999997</v>
      </c>
      <c r="V898" s="1421">
        <v>90.833333333333329</v>
      </c>
      <c r="W898" s="794">
        <v>100</v>
      </c>
      <c r="X898" s="1422" t="s">
        <v>6294</v>
      </c>
      <c r="Y898" s="1174">
        <v>3</v>
      </c>
      <c r="Z898" s="1174">
        <v>4</v>
      </c>
      <c r="AA898" s="1174">
        <v>4</v>
      </c>
      <c r="AB898" s="1302">
        <v>4</v>
      </c>
      <c r="AC898" s="616"/>
      <c r="AD898" s="1304">
        <v>34.909999999999997</v>
      </c>
      <c r="AE898" s="1305">
        <v>5</v>
      </c>
      <c r="AF898" s="1303">
        <v>100</v>
      </c>
      <c r="AG898" s="1229" t="s">
        <v>6399</v>
      </c>
      <c r="AH898" s="794"/>
      <c r="AI898" s="1230">
        <v>13</v>
      </c>
      <c r="AJ898" s="1229" t="s">
        <v>6307</v>
      </c>
      <c r="AK898" s="794"/>
      <c r="AL898" s="1230">
        <v>28</v>
      </c>
      <c r="AM898" s="1231" t="s">
        <v>6408</v>
      </c>
      <c r="AN898" s="794"/>
      <c r="AO898" s="1227">
        <v>11</v>
      </c>
      <c r="AP898" s="1229" t="s">
        <v>6409</v>
      </c>
      <c r="AQ898" s="794"/>
      <c r="AR898" s="1230">
        <v>25</v>
      </c>
      <c r="AS898" s="1231" t="s">
        <v>6410</v>
      </c>
      <c r="AT898" s="794" t="s">
        <v>6411</v>
      </c>
      <c r="AU898" s="1227">
        <v>24</v>
      </c>
      <c r="AV898" s="1229"/>
      <c r="AW898" s="794"/>
      <c r="AX898" s="1232"/>
      <c r="AY898" s="663"/>
      <c r="AZ898" s="663"/>
      <c r="BA898" s="663"/>
      <c r="BB898" s="663"/>
      <c r="BC898" s="663"/>
      <c r="BD898" s="663"/>
      <c r="BE898" s="663"/>
      <c r="BF898" s="663"/>
      <c r="BG898" s="663"/>
    </row>
    <row r="899" spans="1:59" s="664" customFormat="1" ht="150" customHeight="1" x14ac:dyDescent="0.25">
      <c r="A899" s="664">
        <v>1555</v>
      </c>
      <c r="B899" s="664" t="s">
        <v>6285</v>
      </c>
      <c r="C899" s="618">
        <v>2</v>
      </c>
      <c r="D899" s="839"/>
      <c r="E899" s="791" t="s">
        <v>6412</v>
      </c>
      <c r="F899" s="792">
        <v>11624</v>
      </c>
      <c r="G899" s="791" t="s">
        <v>6413</v>
      </c>
      <c r="H899" s="792">
        <v>2010</v>
      </c>
      <c r="I899" s="791" t="s">
        <v>6414</v>
      </c>
      <c r="J899" s="1301">
        <v>20121.060000000001</v>
      </c>
      <c r="K899" s="791" t="s">
        <v>6415</v>
      </c>
      <c r="L899" s="791" t="s">
        <v>6416</v>
      </c>
      <c r="M899" s="791" t="s">
        <v>6417</v>
      </c>
      <c r="N899" s="791" t="s">
        <v>6418</v>
      </c>
      <c r="O899" s="791" t="s">
        <v>6419</v>
      </c>
      <c r="P899" s="791" t="s">
        <v>6420</v>
      </c>
      <c r="Q899" s="1304">
        <v>18.739999999999998</v>
      </c>
      <c r="R899" s="792">
        <v>0</v>
      </c>
      <c r="S899" s="792">
        <v>1.18</v>
      </c>
      <c r="T899" s="792">
        <v>17.57</v>
      </c>
      <c r="U899" s="1304">
        <v>18.739999999999998</v>
      </c>
      <c r="V899" s="1421">
        <v>6.416666666666667</v>
      </c>
      <c r="W899" s="794">
        <v>100</v>
      </c>
      <c r="X899" s="1422" t="s">
        <v>6294</v>
      </c>
      <c r="Y899" s="1174">
        <v>3</v>
      </c>
      <c r="Z899" s="1174">
        <v>12</v>
      </c>
      <c r="AA899" s="1174">
        <v>3</v>
      </c>
      <c r="AB899" s="1302">
        <v>31</v>
      </c>
      <c r="AC899" s="616"/>
      <c r="AD899" s="1304">
        <v>25.56</v>
      </c>
      <c r="AE899" s="1305">
        <v>5</v>
      </c>
      <c r="AF899" s="1303">
        <v>6</v>
      </c>
      <c r="AG899" s="1229"/>
      <c r="AH899" s="794"/>
      <c r="AI899" s="1230"/>
      <c r="AJ899" s="1229"/>
      <c r="AK899" s="794"/>
      <c r="AL899" s="1230"/>
      <c r="AM899" s="1231"/>
      <c r="AN899" s="794"/>
      <c r="AO899" s="1227"/>
      <c r="AP899" s="1229"/>
      <c r="AQ899" s="794"/>
      <c r="AR899" s="1230"/>
      <c r="AS899" s="1231" t="s">
        <v>6421</v>
      </c>
      <c r="AT899" s="794" t="s">
        <v>6422</v>
      </c>
      <c r="AU899" s="1227">
        <v>6</v>
      </c>
      <c r="AV899" s="1229"/>
      <c r="AW899" s="794"/>
      <c r="AX899" s="1232"/>
      <c r="AY899" s="663"/>
      <c r="AZ899" s="663"/>
      <c r="BA899" s="663"/>
      <c r="BB899" s="663"/>
      <c r="BC899" s="663"/>
      <c r="BD899" s="663"/>
      <c r="BE899" s="663"/>
      <c r="BF899" s="663"/>
      <c r="BG899" s="663"/>
    </row>
    <row r="900" spans="1:59" s="664" customFormat="1" ht="150" customHeight="1" x14ac:dyDescent="0.25">
      <c r="A900" s="664">
        <v>1555</v>
      </c>
      <c r="B900" s="664" t="s">
        <v>6285</v>
      </c>
      <c r="C900" s="621">
        <v>5</v>
      </c>
      <c r="D900" s="839"/>
      <c r="E900" s="791" t="s">
        <v>6423</v>
      </c>
      <c r="F900" s="1306" t="s">
        <v>6424</v>
      </c>
      <c r="G900" s="791" t="s">
        <v>6425</v>
      </c>
      <c r="H900" s="792">
        <v>2010</v>
      </c>
      <c r="I900" s="791" t="s">
        <v>6426</v>
      </c>
      <c r="J900" s="1301">
        <v>23867.29</v>
      </c>
      <c r="K900" s="791" t="s">
        <v>6427</v>
      </c>
      <c r="L900" s="791" t="s">
        <v>6428</v>
      </c>
      <c r="M900" s="791" t="s">
        <v>6429</v>
      </c>
      <c r="N900" s="791" t="s">
        <v>6430</v>
      </c>
      <c r="O900" s="791" t="s">
        <v>6431</v>
      </c>
      <c r="P900" s="791" t="s">
        <v>6432</v>
      </c>
      <c r="Q900" s="1304">
        <v>14.19</v>
      </c>
      <c r="R900" s="792">
        <v>0</v>
      </c>
      <c r="S900" s="792">
        <v>0</v>
      </c>
      <c r="T900" s="792">
        <v>14.19</v>
      </c>
      <c r="U900" s="1304">
        <v>14.19</v>
      </c>
      <c r="V900" s="1421">
        <v>0</v>
      </c>
      <c r="W900" s="794">
        <v>100</v>
      </c>
      <c r="X900" s="1422" t="s">
        <v>6294</v>
      </c>
      <c r="Y900" s="1174">
        <v>3</v>
      </c>
      <c r="Z900" s="1174">
        <v>12</v>
      </c>
      <c r="AA900" s="1174">
        <v>4</v>
      </c>
      <c r="AB900" s="1302">
        <v>44</v>
      </c>
      <c r="AC900" s="616"/>
      <c r="AD900" s="1304">
        <v>0</v>
      </c>
      <c r="AE900" s="1305">
        <v>5</v>
      </c>
      <c r="AF900" s="1303"/>
      <c r="AG900" s="1229"/>
      <c r="AH900" s="794"/>
      <c r="AI900" s="1230"/>
      <c r="AJ900" s="1229"/>
      <c r="AK900" s="794"/>
      <c r="AL900" s="1230"/>
      <c r="AM900" s="1231"/>
      <c r="AN900" s="794"/>
      <c r="AO900" s="1227"/>
      <c r="AP900" s="1229"/>
      <c r="AQ900" s="794"/>
      <c r="AR900" s="1230"/>
      <c r="AS900" s="1231"/>
      <c r="AT900" s="794"/>
      <c r="AU900" s="1227"/>
      <c r="AV900" s="1229"/>
      <c r="AW900" s="794"/>
      <c r="AX900" s="1232"/>
      <c r="AY900" s="663"/>
      <c r="AZ900" s="663"/>
      <c r="BA900" s="663"/>
      <c r="BB900" s="663"/>
      <c r="BC900" s="663"/>
      <c r="BD900" s="663"/>
      <c r="BE900" s="663"/>
      <c r="BF900" s="663"/>
      <c r="BG900" s="663"/>
    </row>
    <row r="901" spans="1:59" s="664" customFormat="1" ht="150" customHeight="1" x14ac:dyDescent="0.25">
      <c r="A901" s="664">
        <v>1555</v>
      </c>
      <c r="B901" s="664" t="s">
        <v>6285</v>
      </c>
      <c r="C901" s="621">
        <v>7</v>
      </c>
      <c r="D901" s="839"/>
      <c r="E901" s="791" t="s">
        <v>6433</v>
      </c>
      <c r="F901" s="792">
        <v>21372</v>
      </c>
      <c r="G901" s="791" t="s">
        <v>6434</v>
      </c>
      <c r="H901" s="792">
        <v>2010</v>
      </c>
      <c r="I901" s="791" t="s">
        <v>6435</v>
      </c>
      <c r="J901" s="1301">
        <v>47782.7</v>
      </c>
      <c r="K901" s="791" t="s">
        <v>6436</v>
      </c>
      <c r="L901" s="791" t="s">
        <v>6437</v>
      </c>
      <c r="M901" s="791" t="s">
        <v>6438</v>
      </c>
      <c r="N901" s="791" t="s">
        <v>6439</v>
      </c>
      <c r="O901" s="791" t="s">
        <v>6440</v>
      </c>
      <c r="P901" s="791" t="s">
        <v>6441</v>
      </c>
      <c r="Q901" s="1304">
        <v>9.1999999999999993</v>
      </c>
      <c r="R901" s="792">
        <v>0</v>
      </c>
      <c r="S901" s="792">
        <v>2.65</v>
      </c>
      <c r="T901" s="792">
        <v>6.55</v>
      </c>
      <c r="U901" s="1304">
        <v>9.1999999999999993</v>
      </c>
      <c r="V901" s="1421">
        <v>3.9166666666666665</v>
      </c>
      <c r="W901" s="794">
        <v>100</v>
      </c>
      <c r="X901" s="1422" t="s">
        <v>6294</v>
      </c>
      <c r="Y901" s="1174">
        <v>3</v>
      </c>
      <c r="Z901" s="1174">
        <v>1</v>
      </c>
      <c r="AA901" s="1174">
        <v>7</v>
      </c>
      <c r="AB901" s="1302">
        <v>4</v>
      </c>
      <c r="AC901" s="616"/>
      <c r="AD901" s="1304">
        <v>15.74</v>
      </c>
      <c r="AE901" s="1305">
        <v>5</v>
      </c>
      <c r="AF901" s="1303">
        <v>4</v>
      </c>
      <c r="AG901" s="1229"/>
      <c r="AH901" s="794"/>
      <c r="AI901" s="1311"/>
      <c r="AJ901" s="1229"/>
      <c r="AK901" s="794"/>
      <c r="AL901" s="1311"/>
      <c r="AM901" s="1231"/>
      <c r="AN901" s="794"/>
      <c r="AO901" s="1227"/>
      <c r="AP901" s="1229"/>
      <c r="AQ901" s="794"/>
      <c r="AR901" s="1230"/>
      <c r="AS901" s="1231" t="s">
        <v>6296</v>
      </c>
      <c r="AT901" s="794"/>
      <c r="AU901" s="1310">
        <v>1</v>
      </c>
      <c r="AV901" s="1229" t="s">
        <v>6442</v>
      </c>
      <c r="AW901" s="794" t="s">
        <v>6443</v>
      </c>
      <c r="AX901" s="1312">
        <v>4</v>
      </c>
      <c r="AY901" s="663" t="s">
        <v>1448</v>
      </c>
      <c r="AZ901" s="663"/>
      <c r="BA901" s="663"/>
      <c r="BB901" s="663"/>
      <c r="BC901" s="663"/>
      <c r="BD901" s="663"/>
      <c r="BE901" s="663"/>
      <c r="BF901" s="663"/>
      <c r="BG901" s="663"/>
    </row>
    <row r="902" spans="1:59" s="664" customFormat="1" ht="150" customHeight="1" x14ac:dyDescent="0.25">
      <c r="A902" s="664">
        <v>1555</v>
      </c>
      <c r="B902" s="664" t="s">
        <v>6285</v>
      </c>
      <c r="C902" s="618">
        <v>8</v>
      </c>
      <c r="D902" s="839"/>
      <c r="E902" s="791" t="s">
        <v>6444</v>
      </c>
      <c r="F902" s="792">
        <v>12571</v>
      </c>
      <c r="G902" s="791" t="s">
        <v>6445</v>
      </c>
      <c r="H902" s="792">
        <v>2007</v>
      </c>
      <c r="I902" s="791" t="s">
        <v>6446</v>
      </c>
      <c r="J902" s="1301">
        <v>21892.61</v>
      </c>
      <c r="K902" s="791" t="s">
        <v>4416</v>
      </c>
      <c r="L902" s="791" t="s">
        <v>6289</v>
      </c>
      <c r="M902" s="791" t="s">
        <v>6371</v>
      </c>
      <c r="N902" s="791" t="s">
        <v>6447</v>
      </c>
      <c r="O902" s="791" t="s">
        <v>6448</v>
      </c>
      <c r="P902" s="791" t="s">
        <v>6449</v>
      </c>
      <c r="Q902" s="1304">
        <v>12.96</v>
      </c>
      <c r="R902" s="792">
        <v>0</v>
      </c>
      <c r="S902" s="792">
        <v>3.7</v>
      </c>
      <c r="T902" s="792">
        <v>9.25</v>
      </c>
      <c r="U902" s="1304">
        <v>12.96</v>
      </c>
      <c r="V902" s="1421">
        <v>1.8333333333333333</v>
      </c>
      <c r="W902" s="794">
        <v>100</v>
      </c>
      <c r="X902" s="1422" t="s">
        <v>6294</v>
      </c>
      <c r="Y902" s="618">
        <v>3</v>
      </c>
      <c r="Z902" s="618">
        <v>1</v>
      </c>
      <c r="AA902" s="618">
        <v>2</v>
      </c>
      <c r="AB902" s="1302">
        <v>4</v>
      </c>
      <c r="AC902" s="616"/>
      <c r="AD902" s="1304">
        <v>19.260000000000002</v>
      </c>
      <c r="AE902" s="1423">
        <v>5</v>
      </c>
      <c r="AF902" s="1303">
        <v>0</v>
      </c>
      <c r="AG902" s="1229"/>
      <c r="AH902" s="794"/>
      <c r="AI902" s="1230"/>
      <c r="AJ902" s="1425"/>
      <c r="AK902" s="794"/>
      <c r="AL902" s="1230"/>
      <c r="AM902" s="1231"/>
      <c r="AN902" s="794"/>
      <c r="AO902" s="1227"/>
      <c r="AP902" s="1229"/>
      <c r="AQ902" s="794"/>
      <c r="AR902" s="1230"/>
      <c r="AS902" s="1231"/>
      <c r="AT902" s="794"/>
      <c r="AU902" s="1227"/>
      <c r="AV902" s="1426"/>
      <c r="AW902" s="794"/>
      <c r="AX902" s="1232"/>
      <c r="AY902" s="805" t="s">
        <v>6450</v>
      </c>
      <c r="AZ902" s="663"/>
      <c r="BA902" s="663"/>
      <c r="BB902" s="663"/>
      <c r="BC902" s="663"/>
      <c r="BD902" s="663"/>
      <c r="BE902" s="663"/>
      <c r="BF902" s="663"/>
      <c r="BG902" s="663"/>
    </row>
    <row r="903" spans="1:59" s="664" customFormat="1" ht="150" customHeight="1" x14ac:dyDescent="0.25">
      <c r="A903" s="664">
        <v>1555</v>
      </c>
      <c r="B903" s="664" t="s">
        <v>6285</v>
      </c>
      <c r="C903" s="618">
        <v>13</v>
      </c>
      <c r="D903" s="839"/>
      <c r="E903" s="791" t="s">
        <v>6451</v>
      </c>
      <c r="F903" s="794">
        <v>20447</v>
      </c>
      <c r="G903" s="791" t="s">
        <v>6452</v>
      </c>
      <c r="H903" s="792">
        <v>2010</v>
      </c>
      <c r="I903" s="791" t="s">
        <v>6453</v>
      </c>
      <c r="J903" s="1301">
        <v>38035.019999999997</v>
      </c>
      <c r="K903" s="791" t="s">
        <v>6378</v>
      </c>
      <c r="L903" s="791" t="s">
        <v>6508</v>
      </c>
      <c r="M903" s="791" t="s">
        <v>6509</v>
      </c>
      <c r="N903" s="791" t="s">
        <v>6454</v>
      </c>
      <c r="O903" s="791" t="s">
        <v>6455</v>
      </c>
      <c r="P903" s="791" t="s">
        <v>6456</v>
      </c>
      <c r="Q903" s="1304">
        <v>16.87</v>
      </c>
      <c r="R903" s="792">
        <v>0</v>
      </c>
      <c r="S903" s="792">
        <v>0.55000000000000004</v>
      </c>
      <c r="T903" s="792">
        <v>16.309999999999999</v>
      </c>
      <c r="U903" s="1304">
        <v>16.87</v>
      </c>
      <c r="V903" s="1421">
        <v>4.666666666666667</v>
      </c>
      <c r="W903" s="794">
        <v>100</v>
      </c>
      <c r="X903" s="1422" t="s">
        <v>6294</v>
      </c>
      <c r="Y903" s="618">
        <v>6</v>
      </c>
      <c r="Z903" s="618">
        <v>1</v>
      </c>
      <c r="AA903" s="618">
        <v>5</v>
      </c>
      <c r="AB903" s="1302">
        <v>60</v>
      </c>
      <c r="AC903" s="616"/>
      <c r="AD903" s="1304">
        <v>15.23</v>
      </c>
      <c r="AE903" s="1423">
        <v>5</v>
      </c>
      <c r="AF903" s="1303">
        <v>1</v>
      </c>
      <c r="AG903" s="1229"/>
      <c r="AH903" s="794"/>
      <c r="AI903" s="1230"/>
      <c r="AJ903" s="1229"/>
      <c r="AK903" s="794"/>
      <c r="AL903" s="1230"/>
      <c r="AM903" s="1231"/>
      <c r="AN903" s="794"/>
      <c r="AO903" s="1227"/>
      <c r="AP903" s="1229"/>
      <c r="AQ903" s="794"/>
      <c r="AR903" s="1230"/>
      <c r="AS903" s="1231" t="s">
        <v>6296</v>
      </c>
      <c r="AT903" s="794" t="s">
        <v>6297</v>
      </c>
      <c r="AU903" s="1227">
        <v>1</v>
      </c>
      <c r="AV903" s="1229"/>
      <c r="AW903" s="794"/>
      <c r="AX903" s="1232"/>
      <c r="AY903" s="663"/>
      <c r="AZ903" s="663"/>
      <c r="BA903" s="663"/>
      <c r="BB903" s="663"/>
      <c r="BC903" s="663"/>
      <c r="BD903" s="663"/>
      <c r="BE903" s="663"/>
      <c r="BF903" s="663"/>
      <c r="BG903" s="663"/>
    </row>
    <row r="904" spans="1:59" s="664" customFormat="1" ht="150" customHeight="1" x14ac:dyDescent="0.25">
      <c r="A904" s="664">
        <v>1555</v>
      </c>
      <c r="B904" s="664" t="s">
        <v>6285</v>
      </c>
      <c r="C904" s="618">
        <v>2</v>
      </c>
      <c r="D904" s="839" t="s">
        <v>6457</v>
      </c>
      <c r="E904" s="791" t="s">
        <v>6412</v>
      </c>
      <c r="F904" s="792">
        <v>11624</v>
      </c>
      <c r="G904" s="791" t="s">
        <v>6458</v>
      </c>
      <c r="H904" s="792">
        <v>2016</v>
      </c>
      <c r="I904" s="791" t="s">
        <v>6459</v>
      </c>
      <c r="J904" s="1301">
        <v>67560.73</v>
      </c>
      <c r="K904" s="811" t="s">
        <v>648</v>
      </c>
      <c r="L904" s="811" t="s">
        <v>6416</v>
      </c>
      <c r="M904" s="811" t="s">
        <v>6417</v>
      </c>
      <c r="N904" s="811" t="s">
        <v>6418</v>
      </c>
      <c r="O904" s="811" t="s">
        <v>6419</v>
      </c>
      <c r="P904" s="791">
        <v>260944</v>
      </c>
      <c r="Q904" s="1304">
        <v>198.22</v>
      </c>
      <c r="R904" s="792">
        <v>0</v>
      </c>
      <c r="S904" s="792">
        <v>148.04</v>
      </c>
      <c r="T904" s="792">
        <v>50.19</v>
      </c>
      <c r="U904" s="1304">
        <v>198.22</v>
      </c>
      <c r="V904" s="1421">
        <v>8.3333333333333339</v>
      </c>
      <c r="W904" s="794">
        <v>83</v>
      </c>
      <c r="X904" s="1422" t="s">
        <v>6294</v>
      </c>
      <c r="Y904" s="1174">
        <v>3</v>
      </c>
      <c r="Z904" s="1174">
        <v>12</v>
      </c>
      <c r="AA904" s="1174">
        <v>3</v>
      </c>
      <c r="AB904" s="1302">
        <v>44</v>
      </c>
      <c r="AC904" s="616">
        <v>13</v>
      </c>
      <c r="AD904" s="1304">
        <v>29.95</v>
      </c>
      <c r="AE904" s="1305">
        <v>5</v>
      </c>
      <c r="AF904" s="1303">
        <v>10</v>
      </c>
      <c r="AG904" s="1229"/>
      <c r="AH904" s="794"/>
      <c r="AI904" s="1230"/>
      <c r="AJ904" s="1229"/>
      <c r="AK904" s="794"/>
      <c r="AL904" s="1230"/>
      <c r="AM904" s="1231"/>
      <c r="AN904" s="794"/>
      <c r="AO904" s="1227"/>
      <c r="AP904" s="1229"/>
      <c r="AQ904" s="794"/>
      <c r="AR904" s="1230"/>
      <c r="AS904" s="1231" t="s">
        <v>6296</v>
      </c>
      <c r="AT904" s="794" t="s">
        <v>6460</v>
      </c>
      <c r="AU904" s="1227">
        <v>3</v>
      </c>
      <c r="AV904" s="1229" t="s">
        <v>1463</v>
      </c>
      <c r="AW904" s="794" t="s">
        <v>6461</v>
      </c>
      <c r="AX904" s="1232">
        <v>7</v>
      </c>
      <c r="AY904" s="663"/>
      <c r="AZ904" s="663"/>
      <c r="BA904" s="663"/>
      <c r="BB904" s="663"/>
      <c r="BC904" s="663"/>
      <c r="BD904" s="663"/>
      <c r="BE904" s="663"/>
      <c r="BF904" s="663"/>
      <c r="BG904" s="663"/>
    </row>
    <row r="905" spans="1:59" s="664" customFormat="1" ht="150" customHeight="1" x14ac:dyDescent="0.25">
      <c r="A905" s="664">
        <v>1555</v>
      </c>
      <c r="B905" s="664" t="s">
        <v>6285</v>
      </c>
      <c r="C905" s="794">
        <v>11</v>
      </c>
      <c r="D905" s="843" t="s">
        <v>6462</v>
      </c>
      <c r="E905" s="791" t="s">
        <v>6463</v>
      </c>
      <c r="F905" s="1306" t="s">
        <v>6464</v>
      </c>
      <c r="G905" s="791" t="s">
        <v>6465</v>
      </c>
      <c r="H905" s="792">
        <v>2017</v>
      </c>
      <c r="I905" s="792" t="s">
        <v>6466</v>
      </c>
      <c r="J905" s="1301">
        <v>95460.73</v>
      </c>
      <c r="K905" s="811" t="s">
        <v>648</v>
      </c>
      <c r="L905" s="791" t="s">
        <v>6289</v>
      </c>
      <c r="M905" s="791" t="s">
        <v>6371</v>
      </c>
      <c r="N905" s="857" t="s">
        <v>6467</v>
      </c>
      <c r="O905" s="857" t="s">
        <v>6468</v>
      </c>
      <c r="P905" s="791" t="s">
        <v>6469</v>
      </c>
      <c r="Q905" s="792">
        <v>83.16</v>
      </c>
      <c r="R905" s="792">
        <v>0</v>
      </c>
      <c r="S905" s="792">
        <v>0.19</v>
      </c>
      <c r="T905" s="792">
        <v>82.97</v>
      </c>
      <c r="U905" s="792">
        <v>83.16</v>
      </c>
      <c r="V905" s="1421">
        <v>11.833333333333334</v>
      </c>
      <c r="W905" s="794">
        <v>68</v>
      </c>
      <c r="X905" s="1427" t="s">
        <v>6294</v>
      </c>
      <c r="Y905" s="794">
        <v>1</v>
      </c>
      <c r="Z905" s="794">
        <v>9</v>
      </c>
      <c r="AA905" s="794">
        <v>1</v>
      </c>
      <c r="AB905" s="794">
        <v>46</v>
      </c>
      <c r="AC905" s="616">
        <v>109</v>
      </c>
      <c r="AD905" s="792">
        <v>55.23</v>
      </c>
      <c r="AE905" s="1227">
        <v>5</v>
      </c>
      <c r="AF905" s="1303">
        <v>43</v>
      </c>
      <c r="AG905" s="1229" t="s">
        <v>787</v>
      </c>
      <c r="AH905" s="794"/>
      <c r="AI905" s="1311">
        <v>32</v>
      </c>
      <c r="AJ905" s="1229"/>
      <c r="AK905" s="794"/>
      <c r="AL905" s="1230"/>
      <c r="AM905" s="1231"/>
      <c r="AN905" s="794"/>
      <c r="AO905" s="1227"/>
      <c r="AP905" s="1229"/>
      <c r="AQ905" s="794"/>
      <c r="AR905" s="1230"/>
      <c r="AS905" s="1231" t="s">
        <v>6383</v>
      </c>
      <c r="AT905" s="794"/>
      <c r="AU905" s="1310">
        <v>7.5</v>
      </c>
      <c r="AV905" s="1229" t="s">
        <v>1463</v>
      </c>
      <c r="AW905" s="794" t="s">
        <v>6470</v>
      </c>
      <c r="AX905" s="1232">
        <v>3</v>
      </c>
      <c r="AY905" s="663"/>
      <c r="AZ905" s="663"/>
      <c r="BA905" s="663"/>
      <c r="BB905" s="663"/>
      <c r="BC905" s="663"/>
      <c r="BD905" s="663"/>
      <c r="BE905" s="663"/>
      <c r="BF905" s="663"/>
      <c r="BG905" s="663"/>
    </row>
    <row r="906" spans="1:59" s="664" customFormat="1" ht="150" customHeight="1" x14ac:dyDescent="0.25">
      <c r="A906" s="664">
        <v>1555</v>
      </c>
      <c r="B906" s="664" t="s">
        <v>6285</v>
      </c>
      <c r="C906" s="679"/>
      <c r="D906" s="843" t="s">
        <v>6471</v>
      </c>
      <c r="E906" s="794" t="s">
        <v>6338</v>
      </c>
      <c r="F906" s="792">
        <v>24381</v>
      </c>
      <c r="G906" s="794" t="s">
        <v>6472</v>
      </c>
      <c r="H906" s="794">
        <v>2018</v>
      </c>
      <c r="I906" s="794" t="s">
        <v>6473</v>
      </c>
      <c r="J906" s="1226">
        <v>354932.87</v>
      </c>
      <c r="K906" s="794" t="s">
        <v>6474</v>
      </c>
      <c r="L906" s="791" t="s">
        <v>6302</v>
      </c>
      <c r="M906" s="791" t="s">
        <v>6475</v>
      </c>
      <c r="N906" s="794" t="s">
        <v>6476</v>
      </c>
      <c r="O906" s="794" t="s">
        <v>6477</v>
      </c>
      <c r="P906" s="794">
        <v>260997</v>
      </c>
      <c r="Q906" s="794" t="s">
        <v>9472</v>
      </c>
      <c r="R906" s="794">
        <v>29.42</v>
      </c>
      <c r="S906" s="794">
        <v>150.88</v>
      </c>
      <c r="T906" s="794">
        <v>38.36</v>
      </c>
      <c r="U906" s="794" t="s">
        <v>9473</v>
      </c>
      <c r="V906" s="1421">
        <v>50</v>
      </c>
      <c r="W906" s="794">
        <v>37</v>
      </c>
      <c r="X906" s="1427" t="s">
        <v>6294</v>
      </c>
      <c r="Y906" s="679"/>
      <c r="Z906" s="679"/>
      <c r="AA906" s="679"/>
      <c r="AB906" s="679"/>
      <c r="AC906" s="616">
        <v>19</v>
      </c>
      <c r="AD906" s="794">
        <v>38.36</v>
      </c>
      <c r="AE906" s="853"/>
      <c r="AF906" s="1228">
        <v>68</v>
      </c>
      <c r="AG906" s="1231" t="s">
        <v>6399</v>
      </c>
      <c r="AH906" s="794"/>
      <c r="AI906" s="1227">
        <v>1</v>
      </c>
      <c r="AJ906" s="1229" t="s">
        <v>6478</v>
      </c>
      <c r="AK906" s="794"/>
      <c r="AL906" s="1230">
        <v>21</v>
      </c>
      <c r="AM906" s="1231" t="s">
        <v>6307</v>
      </c>
      <c r="AN906" s="794"/>
      <c r="AO906" s="1227">
        <v>6</v>
      </c>
      <c r="AP906" s="1229"/>
      <c r="AQ906" s="794"/>
      <c r="AR906" s="1230"/>
      <c r="AS906" s="1231" t="s">
        <v>6421</v>
      </c>
      <c r="AT906" s="794" t="s">
        <v>6479</v>
      </c>
      <c r="AU906" s="1227">
        <v>14</v>
      </c>
      <c r="AV906" s="1229" t="s">
        <v>1463</v>
      </c>
      <c r="AW906" s="622" t="s">
        <v>6480</v>
      </c>
      <c r="AX906" s="1232">
        <v>26</v>
      </c>
      <c r="AY906" s="663"/>
      <c r="AZ906" s="663"/>
      <c r="BA906" s="663"/>
      <c r="BB906" s="663"/>
      <c r="BC906" s="663"/>
      <c r="BD906" s="663"/>
      <c r="BE906" s="663"/>
      <c r="BF906" s="663"/>
      <c r="BG906" s="663"/>
    </row>
    <row r="907" spans="1:59" s="920" customFormat="1" ht="150" customHeight="1" thickBot="1" x14ac:dyDescent="0.3">
      <c r="A907" s="664">
        <v>1555</v>
      </c>
      <c r="B907" s="664" t="s">
        <v>6285</v>
      </c>
      <c r="C907" s="1174"/>
      <c r="D907" s="839" t="s">
        <v>6307</v>
      </c>
      <c r="E907" s="1174" t="s">
        <v>6481</v>
      </c>
      <c r="F907" s="1428">
        <v>20249</v>
      </c>
      <c r="G907" s="1174" t="s">
        <v>6482</v>
      </c>
      <c r="H907" s="1174">
        <v>2020</v>
      </c>
      <c r="I907" s="1174" t="s">
        <v>6483</v>
      </c>
      <c r="J907" s="1226">
        <v>68497.3</v>
      </c>
      <c r="K907" s="1174" t="s">
        <v>6484</v>
      </c>
      <c r="L907" s="1174" t="s">
        <v>6485</v>
      </c>
      <c r="M907" s="1174" t="s">
        <v>6486</v>
      </c>
      <c r="N907" s="1174" t="s">
        <v>6487</v>
      </c>
      <c r="O907" s="1174" t="s">
        <v>6488</v>
      </c>
      <c r="P907" s="1174">
        <v>341309</v>
      </c>
      <c r="Q907" s="1174">
        <v>32.51</v>
      </c>
      <c r="R907" s="1174">
        <v>0</v>
      </c>
      <c r="S907" s="1174">
        <v>0</v>
      </c>
      <c r="T907" s="1174">
        <v>32.51</v>
      </c>
      <c r="U907" s="1174">
        <v>32.51</v>
      </c>
      <c r="V907" s="1421">
        <v>5.666666666666667</v>
      </c>
      <c r="W907" s="794">
        <v>15</v>
      </c>
      <c r="X907" s="1429" t="s">
        <v>6489</v>
      </c>
      <c r="Y907" s="1174"/>
      <c r="Z907" s="1174"/>
      <c r="AA907" s="1174"/>
      <c r="AB907" s="1174"/>
      <c r="AC907" s="616">
        <v>15</v>
      </c>
      <c r="AD907" s="1174"/>
      <c r="AE907" s="1174"/>
      <c r="AF907" s="1174">
        <v>8</v>
      </c>
      <c r="AG907" s="1174" t="s">
        <v>6490</v>
      </c>
      <c r="AH907" s="1174"/>
      <c r="AI907" s="1174">
        <v>2</v>
      </c>
      <c r="AJ907" s="1174"/>
      <c r="AK907" s="1174"/>
      <c r="AL907" s="1174"/>
      <c r="AM907" s="1174"/>
      <c r="AN907" s="1174"/>
      <c r="AO907" s="1174"/>
      <c r="AP907" s="1174"/>
      <c r="AQ907" s="1174"/>
      <c r="AR907" s="1174"/>
      <c r="AS907" s="1174" t="s">
        <v>6296</v>
      </c>
      <c r="AT907" s="1174"/>
      <c r="AU907" s="1174">
        <v>6</v>
      </c>
      <c r="AV907" s="1174"/>
      <c r="AW907" s="1174"/>
      <c r="AX907" s="1177"/>
      <c r="AY907" s="919"/>
      <c r="AZ907" s="919"/>
      <c r="BA907" s="919"/>
      <c r="BB907" s="919"/>
      <c r="BC907" s="919"/>
      <c r="BD907" s="919"/>
      <c r="BE907" s="919"/>
      <c r="BF907" s="919"/>
      <c r="BG907" s="919"/>
    </row>
    <row r="908" spans="1:59" s="920" customFormat="1" ht="150" customHeight="1" x14ac:dyDescent="0.25">
      <c r="A908" s="664">
        <v>1555</v>
      </c>
      <c r="B908" s="664" t="s">
        <v>6285</v>
      </c>
      <c r="C908" s="1174"/>
      <c r="D908" s="839"/>
      <c r="E908" s="1174" t="s">
        <v>6463</v>
      </c>
      <c r="F908" s="1306" t="s">
        <v>6464</v>
      </c>
      <c r="G908" s="1174" t="s">
        <v>6491</v>
      </c>
      <c r="H908" s="1174">
        <v>2020</v>
      </c>
      <c r="I908" s="1174" t="s">
        <v>6492</v>
      </c>
      <c r="J908" s="1226">
        <v>20692.91</v>
      </c>
      <c r="K908" s="794" t="s">
        <v>6493</v>
      </c>
      <c r="L908" s="1174" t="s">
        <v>6494</v>
      </c>
      <c r="M908" s="1174" t="s">
        <v>6495</v>
      </c>
      <c r="N908" s="1174" t="s">
        <v>6496</v>
      </c>
      <c r="O908" s="1174" t="s">
        <v>6497</v>
      </c>
      <c r="P908" s="1174">
        <v>903269</v>
      </c>
      <c r="Q908" s="1174">
        <v>95.34</v>
      </c>
      <c r="R908" s="1174">
        <v>0</v>
      </c>
      <c r="S908" s="1174">
        <v>3.58</v>
      </c>
      <c r="T908" s="1174">
        <v>91.76</v>
      </c>
      <c r="U908" s="1174">
        <v>95.34</v>
      </c>
      <c r="V908" s="1421">
        <v>0</v>
      </c>
      <c r="W908" s="794">
        <v>15</v>
      </c>
      <c r="X908" s="1174"/>
      <c r="Y908" s="1174"/>
      <c r="Z908" s="1174"/>
      <c r="AA908" s="1174"/>
      <c r="AB908" s="1174"/>
      <c r="AC908" s="616"/>
      <c r="AD908" s="1174"/>
      <c r="AE908" s="1174"/>
      <c r="AF908" s="1174">
        <v>0</v>
      </c>
      <c r="AG908" s="1174"/>
      <c r="AH908" s="1174"/>
      <c r="AI908" s="1174"/>
      <c r="AJ908" s="1174"/>
      <c r="AK908" s="1174"/>
      <c r="AL908" s="1174"/>
      <c r="AM908" s="1174"/>
      <c r="AN908" s="1174"/>
      <c r="AO908" s="1174"/>
      <c r="AP908" s="1174"/>
      <c r="AQ908" s="1174"/>
      <c r="AR908" s="1174"/>
      <c r="AS908" s="1174"/>
      <c r="AT908" s="1174"/>
      <c r="AU908" s="1174"/>
      <c r="AV908" s="1174"/>
      <c r="AW908" s="1174"/>
      <c r="AX908" s="1177"/>
      <c r="AY908" s="919"/>
      <c r="AZ908" s="919"/>
      <c r="BA908" s="919"/>
      <c r="BB908" s="919"/>
      <c r="BC908" s="919"/>
      <c r="BD908" s="919"/>
      <c r="BE908" s="919"/>
      <c r="BF908" s="919"/>
      <c r="BG908" s="919"/>
    </row>
    <row r="909" spans="1:59" s="920" customFormat="1" ht="150" customHeight="1" x14ac:dyDescent="0.25">
      <c r="A909" s="664">
        <v>1555</v>
      </c>
      <c r="B909" s="664" t="s">
        <v>6285</v>
      </c>
      <c r="C909" s="1174"/>
      <c r="D909" s="839"/>
      <c r="E909" s="1174" t="s">
        <v>6481</v>
      </c>
      <c r="F909" s="792">
        <v>20249</v>
      </c>
      <c r="G909" s="1174" t="s">
        <v>6498</v>
      </c>
      <c r="H909" s="1174">
        <v>2020</v>
      </c>
      <c r="I909" s="1174" t="s">
        <v>6499</v>
      </c>
      <c r="J909" s="1226">
        <v>18704.439999999999</v>
      </c>
      <c r="K909" s="1174" t="s">
        <v>6500</v>
      </c>
      <c r="L909" s="1174" t="s">
        <v>6501</v>
      </c>
      <c r="M909" s="1174" t="s">
        <v>6502</v>
      </c>
      <c r="N909" s="1174" t="s">
        <v>6503</v>
      </c>
      <c r="O909" s="1174" t="s">
        <v>6504</v>
      </c>
      <c r="P909" s="1174">
        <v>341301</v>
      </c>
      <c r="Q909" s="1174">
        <v>172.78</v>
      </c>
      <c r="R909" s="1174">
        <v>1.29</v>
      </c>
      <c r="S909" s="1174">
        <v>33.33</v>
      </c>
      <c r="T909" s="1174">
        <v>138.16</v>
      </c>
      <c r="U909" s="1174">
        <v>172.78</v>
      </c>
      <c r="V909" s="1421">
        <v>0</v>
      </c>
      <c r="W909" s="794">
        <v>13</v>
      </c>
      <c r="X909" s="1174"/>
      <c r="Y909" s="1174"/>
      <c r="Z909" s="1174"/>
      <c r="AA909" s="1174"/>
      <c r="AB909" s="1174"/>
      <c r="AC909" s="616"/>
      <c r="AD909" s="1174"/>
      <c r="AE909" s="1174"/>
      <c r="AF909" s="1174">
        <v>0</v>
      </c>
      <c r="AG909" s="1174"/>
      <c r="AH909" s="1174"/>
      <c r="AI909" s="1174"/>
      <c r="AJ909" s="1174"/>
      <c r="AK909" s="1174"/>
      <c r="AL909" s="1174"/>
      <c r="AM909" s="1174"/>
      <c r="AN909" s="1174"/>
      <c r="AO909" s="1174"/>
      <c r="AP909" s="1174"/>
      <c r="AQ909" s="1174"/>
      <c r="AR909" s="1174"/>
      <c r="AS909" s="1174"/>
      <c r="AT909" s="1174"/>
      <c r="AU909" s="1174"/>
      <c r="AV909" s="1174"/>
      <c r="AW909" s="1174"/>
      <c r="AX909" s="1177"/>
      <c r="AY909" s="919"/>
      <c r="AZ909" s="919"/>
      <c r="BA909" s="919"/>
      <c r="BB909" s="919"/>
      <c r="BC909" s="919"/>
      <c r="BD909" s="919"/>
      <c r="BE909" s="919"/>
      <c r="BF909" s="919"/>
      <c r="BG909" s="919"/>
    </row>
    <row r="910" spans="1:59" s="920" customFormat="1" ht="150" customHeight="1" x14ac:dyDescent="0.25">
      <c r="A910" s="664">
        <v>1555</v>
      </c>
      <c r="B910" s="664" t="s">
        <v>6285</v>
      </c>
      <c r="C910" s="1174"/>
      <c r="D910" s="839"/>
      <c r="E910" s="1174" t="s">
        <v>6451</v>
      </c>
      <c r="F910" s="794">
        <v>20447</v>
      </c>
      <c r="G910" s="1174" t="s">
        <v>6505</v>
      </c>
      <c r="H910" s="1174">
        <v>2020</v>
      </c>
      <c r="I910" s="1174" t="s">
        <v>6506</v>
      </c>
      <c r="J910" s="1226">
        <v>28625.49</v>
      </c>
      <c r="K910" s="1174" t="s">
        <v>6507</v>
      </c>
      <c r="L910" s="1174" t="s">
        <v>6508</v>
      </c>
      <c r="M910" s="1174" t="s">
        <v>6509</v>
      </c>
      <c r="N910" s="1174" t="s">
        <v>6510</v>
      </c>
      <c r="O910" s="1174" t="s">
        <v>6511</v>
      </c>
      <c r="P910" s="1174">
        <v>903276</v>
      </c>
      <c r="Q910" s="1174">
        <v>16.91</v>
      </c>
      <c r="R910" s="1174">
        <v>0</v>
      </c>
      <c r="S910" s="1174">
        <v>0</v>
      </c>
      <c r="T910" s="1174">
        <v>16.91</v>
      </c>
      <c r="U910" s="1174">
        <v>16.91</v>
      </c>
      <c r="V910" s="1421">
        <v>0</v>
      </c>
      <c r="W910" s="794">
        <v>8</v>
      </c>
      <c r="X910" s="1174"/>
      <c r="Y910" s="1174"/>
      <c r="Z910" s="1174"/>
      <c r="AA910" s="1174"/>
      <c r="AB910" s="1174"/>
      <c r="AC910" s="616"/>
      <c r="AD910" s="1174"/>
      <c r="AE910" s="1174"/>
      <c r="AF910" s="1174">
        <v>0</v>
      </c>
      <c r="AG910" s="1174"/>
      <c r="AH910" s="1174"/>
      <c r="AI910" s="1174"/>
      <c r="AJ910" s="1174"/>
      <c r="AK910" s="1174"/>
      <c r="AL910" s="1174"/>
      <c r="AM910" s="1174"/>
      <c r="AN910" s="1174"/>
      <c r="AO910" s="1174"/>
      <c r="AP910" s="1174"/>
      <c r="AQ910" s="1174"/>
      <c r="AR910" s="1174"/>
      <c r="AS910" s="1174"/>
      <c r="AT910" s="1174"/>
      <c r="AU910" s="1174"/>
      <c r="AV910" s="1174"/>
      <c r="AW910" s="1174"/>
      <c r="AX910" s="1177"/>
      <c r="AY910" s="919"/>
      <c r="AZ910" s="919"/>
      <c r="BA910" s="919"/>
      <c r="BB910" s="919"/>
      <c r="BC910" s="919"/>
      <c r="BD910" s="919"/>
      <c r="BE910" s="919"/>
      <c r="BF910" s="919"/>
      <c r="BG910" s="919"/>
    </row>
    <row r="911" spans="1:59" s="664" customFormat="1" ht="124.5" customHeight="1" x14ac:dyDescent="0.25">
      <c r="A911" s="668">
        <v>1613</v>
      </c>
      <c r="B911" s="668" t="s">
        <v>6512</v>
      </c>
      <c r="C911" s="666">
        <v>1</v>
      </c>
      <c r="D911" s="667"/>
      <c r="E911" s="668" t="s">
        <v>6513</v>
      </c>
      <c r="F911" s="666" t="s">
        <v>6514</v>
      </c>
      <c r="G911" s="668" t="s">
        <v>6515</v>
      </c>
      <c r="H911" s="666">
        <v>2009</v>
      </c>
      <c r="I911" s="668" t="s">
        <v>6515</v>
      </c>
      <c r="J911" s="669">
        <v>33915</v>
      </c>
      <c r="K911" s="668" t="s">
        <v>4795</v>
      </c>
      <c r="L911" s="668" t="s">
        <v>6516</v>
      </c>
      <c r="M911" s="668" t="s">
        <v>6517</v>
      </c>
      <c r="N911" s="668" t="s">
        <v>6518</v>
      </c>
      <c r="O911" s="668" t="s">
        <v>6519</v>
      </c>
      <c r="P911" s="668">
        <v>9936</v>
      </c>
      <c r="Q911" s="666">
        <v>30.22</v>
      </c>
      <c r="R911" s="666">
        <v>0</v>
      </c>
      <c r="S911" s="666">
        <v>5.04</v>
      </c>
      <c r="T911" s="666">
        <v>25.18</v>
      </c>
      <c r="U911" s="666">
        <f t="shared" ref="U911:U918" si="32">T911+S911</f>
        <v>30.22</v>
      </c>
      <c r="V911" s="666">
        <v>100</v>
      </c>
      <c r="W911" s="666">
        <v>100</v>
      </c>
      <c r="X911" s="136" t="s">
        <v>6520</v>
      </c>
      <c r="Y911" s="666">
        <v>3</v>
      </c>
      <c r="Z911" s="666">
        <v>4</v>
      </c>
      <c r="AA911" s="666">
        <v>6</v>
      </c>
      <c r="AB911" s="666"/>
      <c r="AC911" s="666"/>
      <c r="AD911" s="666">
        <v>7.36</v>
      </c>
      <c r="AE911" s="676">
        <v>5</v>
      </c>
      <c r="AF911" s="674">
        <v>100</v>
      </c>
      <c r="AG911" s="675" t="s">
        <v>6521</v>
      </c>
      <c r="AH911" s="668" t="s">
        <v>6522</v>
      </c>
      <c r="AI911" s="676">
        <v>100</v>
      </c>
      <c r="AJ911" s="675"/>
      <c r="AK911" s="668"/>
      <c r="AL911" s="676"/>
      <c r="AM911" s="675"/>
      <c r="AN911" s="666"/>
      <c r="AO911" s="676"/>
      <c r="AP911" s="675"/>
      <c r="AQ911" s="666"/>
      <c r="AR911" s="676"/>
      <c r="AS911" s="780"/>
      <c r="AT911" s="780"/>
      <c r="AU911" s="780"/>
      <c r="AV911" s="780"/>
      <c r="AW911" s="780"/>
      <c r="AX911" s="781"/>
      <c r="AY911" s="663"/>
      <c r="AZ911" s="663"/>
      <c r="BA911" s="663"/>
      <c r="BB911" s="663"/>
      <c r="BC911" s="663"/>
      <c r="BD911" s="663"/>
      <c r="BE911" s="663"/>
      <c r="BF911" s="663"/>
      <c r="BG911" s="663"/>
    </row>
    <row r="912" spans="1:59" s="664" customFormat="1" ht="129" customHeight="1" x14ac:dyDescent="0.25">
      <c r="A912" s="668">
        <v>1613</v>
      </c>
      <c r="B912" s="668" t="s">
        <v>6512</v>
      </c>
      <c r="C912" s="666">
        <v>1</v>
      </c>
      <c r="D912" s="667"/>
      <c r="E912" s="668" t="s">
        <v>6523</v>
      </c>
      <c r="F912" s="666" t="s">
        <v>6524</v>
      </c>
      <c r="G912" s="668" t="s">
        <v>6525</v>
      </c>
      <c r="H912" s="666">
        <v>2007</v>
      </c>
      <c r="I912" s="668" t="s">
        <v>6526</v>
      </c>
      <c r="J912" s="669">
        <v>21600</v>
      </c>
      <c r="K912" s="668" t="s">
        <v>656</v>
      </c>
      <c r="L912" s="668" t="s">
        <v>6516</v>
      </c>
      <c r="M912" s="668" t="s">
        <v>6517</v>
      </c>
      <c r="N912" s="668" t="s">
        <v>6518</v>
      </c>
      <c r="O912" s="668" t="s">
        <v>6519</v>
      </c>
      <c r="P912" s="668">
        <v>7833</v>
      </c>
      <c r="Q912" s="666">
        <v>31.73</v>
      </c>
      <c r="R912" s="666">
        <v>0</v>
      </c>
      <c r="S912" s="666">
        <v>5.81</v>
      </c>
      <c r="T912" s="666">
        <v>25.92</v>
      </c>
      <c r="U912" s="666">
        <f t="shared" si="32"/>
        <v>31.73</v>
      </c>
      <c r="V912" s="666">
        <v>100</v>
      </c>
      <c r="W912" s="666">
        <v>100</v>
      </c>
      <c r="X912" s="136" t="s">
        <v>6520</v>
      </c>
      <c r="Y912" s="666">
        <v>3</v>
      </c>
      <c r="Z912" s="666">
        <v>4</v>
      </c>
      <c r="AA912" s="666">
        <v>1</v>
      </c>
      <c r="AB912" s="666">
        <v>17</v>
      </c>
      <c r="AC912" s="666" t="s">
        <v>6527</v>
      </c>
      <c r="AD912" s="666">
        <v>7.97</v>
      </c>
      <c r="AE912" s="676">
        <v>5</v>
      </c>
      <c r="AF912" s="674">
        <v>100</v>
      </c>
      <c r="AG912" s="675" t="s">
        <v>6521</v>
      </c>
      <c r="AH912" s="668" t="s">
        <v>6522</v>
      </c>
      <c r="AI912" s="676">
        <v>70</v>
      </c>
      <c r="AJ912" s="675"/>
      <c r="AK912" s="666"/>
      <c r="AL912" s="676"/>
      <c r="AM912" s="675"/>
      <c r="AN912" s="666"/>
      <c r="AO912" s="676"/>
      <c r="AP912" s="675"/>
      <c r="AQ912" s="666"/>
      <c r="AR912" s="676"/>
      <c r="AS912" s="675" t="s">
        <v>6528</v>
      </c>
      <c r="AT912" s="666" t="s">
        <v>6529</v>
      </c>
      <c r="AU912" s="666">
        <v>30</v>
      </c>
      <c r="AV912" s="679"/>
      <c r="AW912" s="679"/>
      <c r="AX912" s="684"/>
      <c r="AY912" s="663"/>
      <c r="AZ912" s="663"/>
      <c r="BA912" s="663"/>
      <c r="BB912" s="663"/>
      <c r="BC912" s="663"/>
      <c r="BD912" s="663"/>
      <c r="BE912" s="663"/>
      <c r="BF912" s="663"/>
      <c r="BG912" s="663"/>
    </row>
    <row r="913" spans="1:59" s="664" customFormat="1" ht="105.6" x14ac:dyDescent="0.25">
      <c r="A913" s="668">
        <v>1613</v>
      </c>
      <c r="B913" s="668" t="s">
        <v>6512</v>
      </c>
      <c r="C913" s="666">
        <v>1</v>
      </c>
      <c r="D913" s="667"/>
      <c r="E913" s="668" t="s">
        <v>6513</v>
      </c>
      <c r="F913" s="666" t="s">
        <v>6514</v>
      </c>
      <c r="G913" s="668" t="s">
        <v>6530</v>
      </c>
      <c r="H913" s="666">
        <v>2007</v>
      </c>
      <c r="I913" s="668" t="s">
        <v>6531</v>
      </c>
      <c r="J913" s="669">
        <v>11761</v>
      </c>
      <c r="K913" s="668" t="s">
        <v>656</v>
      </c>
      <c r="L913" s="668" t="s">
        <v>6516</v>
      </c>
      <c r="M913" s="668" t="s">
        <v>6517</v>
      </c>
      <c r="N913" s="668" t="s">
        <v>6518</v>
      </c>
      <c r="O913" s="668" t="s">
        <v>6519</v>
      </c>
      <c r="P913" s="668">
        <v>7730</v>
      </c>
      <c r="Q913" s="666">
        <v>13.7</v>
      </c>
      <c r="R913" s="666">
        <v>0</v>
      </c>
      <c r="S913" s="666">
        <v>2.36</v>
      </c>
      <c r="T913" s="666">
        <v>11.34</v>
      </c>
      <c r="U913" s="666">
        <f t="shared" si="32"/>
        <v>13.7</v>
      </c>
      <c r="V913" s="666">
        <v>100</v>
      </c>
      <c r="W913" s="666">
        <v>100</v>
      </c>
      <c r="X913" s="136" t="s">
        <v>6520</v>
      </c>
      <c r="Y913" s="666">
        <v>2</v>
      </c>
      <c r="Z913" s="666">
        <v>2</v>
      </c>
      <c r="AA913" s="666">
        <v>1</v>
      </c>
      <c r="AB913" s="666">
        <v>17</v>
      </c>
      <c r="AC913" s="666" t="s">
        <v>6527</v>
      </c>
      <c r="AD913" s="666">
        <v>10.9</v>
      </c>
      <c r="AE913" s="676">
        <v>5</v>
      </c>
      <c r="AF913" s="674">
        <v>100</v>
      </c>
      <c r="AG913" s="675" t="s">
        <v>6521</v>
      </c>
      <c r="AH913" s="668" t="s">
        <v>6522</v>
      </c>
      <c r="AI913" s="676">
        <v>100</v>
      </c>
      <c r="AJ913" s="675"/>
      <c r="AK913" s="666"/>
      <c r="AL913" s="676"/>
      <c r="AM913" s="675"/>
      <c r="AN913" s="666"/>
      <c r="AO913" s="676"/>
      <c r="AP913" s="675"/>
      <c r="AQ913" s="666"/>
      <c r="AR913" s="676"/>
      <c r="AS913" s="679"/>
      <c r="AT913" s="679"/>
      <c r="AU913" s="679"/>
      <c r="AV913" s="679"/>
      <c r="AW913" s="679"/>
      <c r="AX913" s="684"/>
      <c r="AY913" s="663"/>
      <c r="AZ913" s="663"/>
      <c r="BA913" s="663"/>
      <c r="BB913" s="663"/>
      <c r="BC913" s="663"/>
      <c r="BD913" s="663"/>
      <c r="BE913" s="663"/>
      <c r="BF913" s="663"/>
      <c r="BG913" s="663"/>
    </row>
    <row r="914" spans="1:59" s="664" customFormat="1" ht="129.75" customHeight="1" x14ac:dyDescent="0.25">
      <c r="A914" s="668">
        <v>1613</v>
      </c>
      <c r="B914" s="668" t="s">
        <v>6512</v>
      </c>
      <c r="C914" s="666">
        <v>1</v>
      </c>
      <c r="D914" s="667"/>
      <c r="E914" s="668" t="s">
        <v>6513</v>
      </c>
      <c r="F914" s="666" t="s">
        <v>6514</v>
      </c>
      <c r="G914" s="668" t="s">
        <v>6530</v>
      </c>
      <c r="H914" s="666">
        <v>2007</v>
      </c>
      <c r="I914" s="668" t="s">
        <v>6532</v>
      </c>
      <c r="J914" s="669">
        <v>45120</v>
      </c>
      <c r="K914" s="668" t="s">
        <v>656</v>
      </c>
      <c r="L914" s="668" t="s">
        <v>6516</v>
      </c>
      <c r="M914" s="668" t="s">
        <v>6517</v>
      </c>
      <c r="N914" s="668" t="s">
        <v>6518</v>
      </c>
      <c r="O914" s="668" t="s">
        <v>6519</v>
      </c>
      <c r="P914" s="668">
        <v>7777</v>
      </c>
      <c r="Q914" s="666">
        <v>13.88</v>
      </c>
      <c r="R914" s="666">
        <v>0</v>
      </c>
      <c r="S914" s="666">
        <v>6.44</v>
      </c>
      <c r="T914" s="666">
        <v>7.44</v>
      </c>
      <c r="U914" s="670">
        <f t="shared" si="32"/>
        <v>13.88</v>
      </c>
      <c r="V914" s="666">
        <v>100</v>
      </c>
      <c r="W914" s="666">
        <v>100</v>
      </c>
      <c r="X914" s="136" t="s">
        <v>6520</v>
      </c>
      <c r="Y914" s="666">
        <v>4</v>
      </c>
      <c r="Z914" s="666">
        <v>6</v>
      </c>
      <c r="AA914" s="666">
        <v>2</v>
      </c>
      <c r="AB914" s="666">
        <v>17</v>
      </c>
      <c r="AC914" s="666" t="s">
        <v>6527</v>
      </c>
      <c r="AD914" s="666">
        <v>7.44</v>
      </c>
      <c r="AE914" s="676">
        <v>5</v>
      </c>
      <c r="AF914" s="674">
        <v>100</v>
      </c>
      <c r="AG914" s="675" t="s">
        <v>6521</v>
      </c>
      <c r="AH914" s="668" t="s">
        <v>6522</v>
      </c>
      <c r="AI914" s="676">
        <v>70</v>
      </c>
      <c r="AJ914" s="675" t="s">
        <v>6533</v>
      </c>
      <c r="AK914" s="668" t="s">
        <v>6534</v>
      </c>
      <c r="AL914" s="676">
        <v>10</v>
      </c>
      <c r="AM914" s="675"/>
      <c r="AN914" s="666"/>
      <c r="AO914" s="676"/>
      <c r="AP914" s="675"/>
      <c r="AQ914" s="666"/>
      <c r="AR914" s="676"/>
      <c r="AS914" s="675" t="s">
        <v>6535</v>
      </c>
      <c r="AT914" s="666" t="s">
        <v>6536</v>
      </c>
      <c r="AU914" s="676">
        <v>20</v>
      </c>
      <c r="AV914" s="679"/>
      <c r="AW914" s="679"/>
      <c r="AX914" s="684"/>
      <c r="AY914" s="663"/>
      <c r="AZ914" s="663"/>
      <c r="BA914" s="663"/>
      <c r="BB914" s="663"/>
      <c r="BC914" s="663"/>
      <c r="BD914" s="663"/>
      <c r="BE914" s="663"/>
      <c r="BF914" s="663"/>
      <c r="BG914" s="663"/>
    </row>
    <row r="915" spans="1:59" s="664" customFormat="1" ht="105.6" x14ac:dyDescent="0.25">
      <c r="A915" s="668">
        <v>1613</v>
      </c>
      <c r="B915" s="668" t="s">
        <v>6512</v>
      </c>
      <c r="C915" s="666">
        <v>1</v>
      </c>
      <c r="D915" s="667"/>
      <c r="E915" s="668" t="s">
        <v>6523</v>
      </c>
      <c r="F915" s="666" t="s">
        <v>6524</v>
      </c>
      <c r="G915" s="668" t="s">
        <v>6530</v>
      </c>
      <c r="H915" s="666">
        <v>2007</v>
      </c>
      <c r="I915" s="668" t="s">
        <v>6537</v>
      </c>
      <c r="J915" s="669">
        <v>18100</v>
      </c>
      <c r="K915" s="668" t="s">
        <v>656</v>
      </c>
      <c r="L915" s="668" t="s">
        <v>6516</v>
      </c>
      <c r="M915" s="668" t="s">
        <v>6517</v>
      </c>
      <c r="N915" s="668" t="s">
        <v>6518</v>
      </c>
      <c r="O915" s="668" t="s">
        <v>6519</v>
      </c>
      <c r="P915" s="668">
        <v>7964</v>
      </c>
      <c r="Q915" s="666">
        <v>23.56</v>
      </c>
      <c r="R915" s="666">
        <v>0</v>
      </c>
      <c r="S915" s="666">
        <v>3.93</v>
      </c>
      <c r="T915" s="666">
        <v>19.63</v>
      </c>
      <c r="U915" s="666">
        <f t="shared" si="32"/>
        <v>23.56</v>
      </c>
      <c r="V915" s="666">
        <v>100</v>
      </c>
      <c r="W915" s="666">
        <v>100</v>
      </c>
      <c r="X915" s="136" t="s">
        <v>6520</v>
      </c>
      <c r="Y915" s="666">
        <v>2</v>
      </c>
      <c r="Z915" s="666">
        <v>5</v>
      </c>
      <c r="AA915" s="666">
        <v>1</v>
      </c>
      <c r="AB915" s="666">
        <v>10</v>
      </c>
      <c r="AC915" s="666" t="s">
        <v>6527</v>
      </c>
      <c r="AD915" s="666">
        <v>9.0399999999999991</v>
      </c>
      <c r="AE915" s="676">
        <v>2</v>
      </c>
      <c r="AF915" s="674">
        <v>100</v>
      </c>
      <c r="AG915" s="675" t="s">
        <v>6533</v>
      </c>
      <c r="AH915" s="668" t="s">
        <v>6534</v>
      </c>
      <c r="AI915" s="676">
        <v>40</v>
      </c>
      <c r="AJ915" s="675"/>
      <c r="AK915" s="666"/>
      <c r="AL915" s="676"/>
      <c r="AM915" s="675"/>
      <c r="AN915" s="666"/>
      <c r="AO915" s="676"/>
      <c r="AP915" s="675"/>
      <c r="AQ915" s="666"/>
      <c r="AR915" s="676"/>
      <c r="AS915" s="675" t="s">
        <v>6528</v>
      </c>
      <c r="AT915" s="666" t="s">
        <v>6538</v>
      </c>
      <c r="AU915" s="676">
        <v>60</v>
      </c>
      <c r="AV915" s="679"/>
      <c r="AW915" s="679"/>
      <c r="AX915" s="684"/>
      <c r="AY915" s="663"/>
      <c r="AZ915" s="663"/>
      <c r="BA915" s="663"/>
      <c r="BB915" s="663"/>
      <c r="BC915" s="663"/>
      <c r="BD915" s="663"/>
      <c r="BE915" s="663"/>
      <c r="BF915" s="663"/>
      <c r="BG915" s="663"/>
    </row>
    <row r="916" spans="1:59" s="664" customFormat="1" ht="133.5" customHeight="1" x14ac:dyDescent="0.25">
      <c r="A916" s="668">
        <v>1613</v>
      </c>
      <c r="B916" s="668" t="s">
        <v>6512</v>
      </c>
      <c r="C916" s="666">
        <v>1</v>
      </c>
      <c r="D916" s="667"/>
      <c r="E916" s="668" t="s">
        <v>6523</v>
      </c>
      <c r="F916" s="666" t="s">
        <v>6524</v>
      </c>
      <c r="G916" s="668" t="s">
        <v>6530</v>
      </c>
      <c r="H916" s="666">
        <v>2007</v>
      </c>
      <c r="I916" s="668" t="s">
        <v>6539</v>
      </c>
      <c r="J916" s="669">
        <v>12103</v>
      </c>
      <c r="K916" s="668" t="s">
        <v>656</v>
      </c>
      <c r="L916" s="668" t="s">
        <v>6516</v>
      </c>
      <c r="M916" s="668" t="s">
        <v>6517</v>
      </c>
      <c r="N916" s="668" t="s">
        <v>6518</v>
      </c>
      <c r="O916" s="668" t="s">
        <v>6519</v>
      </c>
      <c r="P916" s="668">
        <v>7965</v>
      </c>
      <c r="Q916" s="666">
        <v>23.56</v>
      </c>
      <c r="R916" s="666">
        <v>0</v>
      </c>
      <c r="S916" s="666">
        <v>3.93</v>
      </c>
      <c r="T916" s="666">
        <v>19.63</v>
      </c>
      <c r="U916" s="666">
        <f t="shared" si="32"/>
        <v>23.56</v>
      </c>
      <c r="V916" s="666">
        <v>100</v>
      </c>
      <c r="W916" s="666">
        <v>100</v>
      </c>
      <c r="X916" s="136" t="s">
        <v>6520</v>
      </c>
      <c r="Y916" s="666">
        <v>2</v>
      </c>
      <c r="Z916" s="666">
        <v>5</v>
      </c>
      <c r="AA916" s="666">
        <v>1</v>
      </c>
      <c r="AB916" s="666">
        <v>10</v>
      </c>
      <c r="AC916" s="666" t="s">
        <v>6527</v>
      </c>
      <c r="AD916" s="666">
        <v>9.0399999999999991</v>
      </c>
      <c r="AE916" s="676">
        <v>5</v>
      </c>
      <c r="AF916" s="674">
        <v>100</v>
      </c>
      <c r="AG916" s="675" t="s">
        <v>6521</v>
      </c>
      <c r="AH916" s="668" t="s">
        <v>6522</v>
      </c>
      <c r="AI916" s="676">
        <v>100</v>
      </c>
      <c r="AJ916" s="675"/>
      <c r="AK916" s="666"/>
      <c r="AL916" s="676"/>
      <c r="AM916" s="675"/>
      <c r="AN916" s="666"/>
      <c r="AO916" s="676"/>
      <c r="AP916" s="675"/>
      <c r="AQ916" s="666"/>
      <c r="AR916" s="676"/>
      <c r="AS916" s="679"/>
      <c r="AT916" s="679"/>
      <c r="AU916" s="679"/>
      <c r="AV916" s="679"/>
      <c r="AW916" s="679"/>
      <c r="AX916" s="684"/>
      <c r="AY916" s="663"/>
      <c r="AZ916" s="663"/>
      <c r="BA916" s="663"/>
      <c r="BB916" s="663"/>
      <c r="BC916" s="663"/>
      <c r="BD916" s="663"/>
      <c r="BE916" s="663"/>
      <c r="BF916" s="663"/>
      <c r="BG916" s="663"/>
    </row>
    <row r="917" spans="1:59" s="664" customFormat="1" ht="161.25" customHeight="1" x14ac:dyDescent="0.25">
      <c r="A917" s="668">
        <v>1613</v>
      </c>
      <c r="B917" s="668" t="s">
        <v>6512</v>
      </c>
      <c r="C917" s="666">
        <v>1</v>
      </c>
      <c r="D917" s="667"/>
      <c r="E917" s="668" t="s">
        <v>6513</v>
      </c>
      <c r="F917" s="666" t="s">
        <v>6514</v>
      </c>
      <c r="G917" s="668" t="s">
        <v>6540</v>
      </c>
      <c r="H917" s="666">
        <v>2008</v>
      </c>
      <c r="I917" s="668" t="s">
        <v>6541</v>
      </c>
      <c r="J917" s="669">
        <v>26800</v>
      </c>
      <c r="K917" s="668" t="s">
        <v>656</v>
      </c>
      <c r="L917" s="668" t="s">
        <v>6516</v>
      </c>
      <c r="M917" s="668" t="s">
        <v>6517</v>
      </c>
      <c r="N917" s="668" t="s">
        <v>6518</v>
      </c>
      <c r="O917" s="668" t="s">
        <v>6519</v>
      </c>
      <c r="P917" s="668">
        <v>9018</v>
      </c>
      <c r="Q917" s="666">
        <v>21.39</v>
      </c>
      <c r="R917" s="666">
        <v>0</v>
      </c>
      <c r="S917" s="666">
        <v>3.56</v>
      </c>
      <c r="T917" s="666">
        <v>17.829999999999998</v>
      </c>
      <c r="U917" s="666">
        <f t="shared" si="32"/>
        <v>21.389999999999997</v>
      </c>
      <c r="V917" s="666">
        <v>100</v>
      </c>
      <c r="W917" s="666">
        <v>10</v>
      </c>
      <c r="X917" s="136" t="s">
        <v>6520</v>
      </c>
      <c r="Y917" s="666">
        <v>3</v>
      </c>
      <c r="Z917" s="666">
        <v>4</v>
      </c>
      <c r="AA917" s="666">
        <v>6</v>
      </c>
      <c r="AB917" s="666">
        <v>11</v>
      </c>
      <c r="AC917" s="666" t="s">
        <v>6527</v>
      </c>
      <c r="AD917" s="666">
        <v>17.14</v>
      </c>
      <c r="AE917" s="676">
        <v>5</v>
      </c>
      <c r="AF917" s="674">
        <v>100</v>
      </c>
      <c r="AG917" s="675" t="s">
        <v>6521</v>
      </c>
      <c r="AH917" s="668" t="s">
        <v>6522</v>
      </c>
      <c r="AI917" s="676">
        <v>80</v>
      </c>
      <c r="AJ917" s="675"/>
      <c r="AK917" s="666"/>
      <c r="AL917" s="676"/>
      <c r="AM917" s="675"/>
      <c r="AN917" s="666"/>
      <c r="AO917" s="676"/>
      <c r="AP917" s="675"/>
      <c r="AQ917" s="666"/>
      <c r="AR917" s="676"/>
      <c r="AS917" s="668" t="s">
        <v>6542</v>
      </c>
      <c r="AT917" s="668" t="s">
        <v>6543</v>
      </c>
      <c r="AU917" s="668">
        <v>20</v>
      </c>
      <c r="AV917" s="679"/>
      <c r="AW917" s="679"/>
      <c r="AX917" s="684"/>
      <c r="AY917" s="663"/>
      <c r="AZ917" s="663"/>
      <c r="BA917" s="663"/>
      <c r="BB917" s="663"/>
      <c r="BC917" s="663"/>
      <c r="BD917" s="663"/>
      <c r="BE917" s="663"/>
      <c r="BF917" s="663"/>
      <c r="BG917" s="663"/>
    </row>
    <row r="918" spans="1:59" s="664" customFormat="1" ht="133.5" customHeight="1" x14ac:dyDescent="0.25">
      <c r="A918" s="668">
        <v>1613</v>
      </c>
      <c r="B918" s="668" t="s">
        <v>6512</v>
      </c>
      <c r="C918" s="666">
        <v>1</v>
      </c>
      <c r="D918" s="667"/>
      <c r="E918" s="668" t="s">
        <v>6544</v>
      </c>
      <c r="F918" s="666" t="s">
        <v>6545</v>
      </c>
      <c r="G918" s="668" t="s">
        <v>6546</v>
      </c>
      <c r="H918" s="666">
        <v>2009</v>
      </c>
      <c r="I918" s="668" t="s">
        <v>6546</v>
      </c>
      <c r="J918" s="669">
        <v>35153</v>
      </c>
      <c r="K918" s="668" t="s">
        <v>4795</v>
      </c>
      <c r="L918" s="668" t="s">
        <v>6516</v>
      </c>
      <c r="M918" s="668" t="s">
        <v>6517</v>
      </c>
      <c r="N918" s="668" t="s">
        <v>6518</v>
      </c>
      <c r="O918" s="668" t="s">
        <v>6519</v>
      </c>
      <c r="P918" s="668">
        <v>9939</v>
      </c>
      <c r="Q918" s="670">
        <v>18.260000000000002</v>
      </c>
      <c r="R918" s="666">
        <v>0</v>
      </c>
      <c r="S918" s="666">
        <v>5.52</v>
      </c>
      <c r="T918" s="670">
        <v>12.74</v>
      </c>
      <c r="U918" s="670">
        <f t="shared" si="32"/>
        <v>18.259999999999998</v>
      </c>
      <c r="V918" s="666">
        <v>100</v>
      </c>
      <c r="W918" s="666">
        <v>100</v>
      </c>
      <c r="X918" s="136" t="s">
        <v>6520</v>
      </c>
      <c r="Y918" s="666">
        <v>3</v>
      </c>
      <c r="Z918" s="666">
        <v>4</v>
      </c>
      <c r="AA918" s="666">
        <v>6</v>
      </c>
      <c r="AB918" s="666"/>
      <c r="AC918" s="666"/>
      <c r="AD918" s="670">
        <v>12.74</v>
      </c>
      <c r="AE918" s="676">
        <v>5</v>
      </c>
      <c r="AF918" s="674">
        <v>100</v>
      </c>
      <c r="AG918" s="675" t="s">
        <v>6521</v>
      </c>
      <c r="AH918" s="668" t="s">
        <v>6522</v>
      </c>
      <c r="AI918" s="676">
        <v>80</v>
      </c>
      <c r="AJ918" s="675"/>
      <c r="AK918" s="666"/>
      <c r="AL918" s="676"/>
      <c r="AM918" s="675"/>
      <c r="AN918" s="666"/>
      <c r="AO918" s="676"/>
      <c r="AP918" s="675"/>
      <c r="AQ918" s="666"/>
      <c r="AR918" s="676"/>
      <c r="AS918" s="668" t="s">
        <v>6547</v>
      </c>
      <c r="AT918" s="668" t="s">
        <v>6548</v>
      </c>
      <c r="AU918" s="668">
        <v>20</v>
      </c>
      <c r="AV918" s="679"/>
      <c r="AW918" s="679"/>
      <c r="AX918" s="684"/>
      <c r="AY918" s="663"/>
      <c r="AZ918" s="663"/>
      <c r="BA918" s="663"/>
      <c r="BB918" s="663"/>
      <c r="BC918" s="663"/>
      <c r="BD918" s="663"/>
      <c r="BE918" s="663"/>
      <c r="BF918" s="663"/>
      <c r="BG918" s="663"/>
    </row>
    <row r="919" spans="1:59" s="664" customFormat="1" ht="148.5" customHeight="1" x14ac:dyDescent="0.25">
      <c r="A919" s="668">
        <v>1613</v>
      </c>
      <c r="B919" s="668" t="s">
        <v>6512</v>
      </c>
      <c r="C919" s="666">
        <v>1</v>
      </c>
      <c r="D919" s="667"/>
      <c r="E919" s="668" t="s">
        <v>6513</v>
      </c>
      <c r="F919" s="666">
        <v>22807</v>
      </c>
      <c r="G919" s="668" t="s">
        <v>6549</v>
      </c>
      <c r="H919" s="666">
        <v>2015</v>
      </c>
      <c r="I919" s="668" t="s">
        <v>6550</v>
      </c>
      <c r="J919" s="669">
        <v>117934.3</v>
      </c>
      <c r="K919" s="668" t="s">
        <v>648</v>
      </c>
      <c r="L919" s="668" t="s">
        <v>6516</v>
      </c>
      <c r="M919" s="668" t="s">
        <v>6517</v>
      </c>
      <c r="N919" s="668" t="s">
        <v>6518</v>
      </c>
      <c r="O919" s="668" t="s">
        <v>6519</v>
      </c>
      <c r="P919" s="668">
        <v>13668</v>
      </c>
      <c r="Q919" s="666">
        <v>38.22</v>
      </c>
      <c r="R919" s="666">
        <v>11.17</v>
      </c>
      <c r="S919" s="666">
        <v>8.34</v>
      </c>
      <c r="T919" s="666">
        <v>18.71</v>
      </c>
      <c r="U919" s="666">
        <f>T919+S919+R919</f>
        <v>38.22</v>
      </c>
      <c r="V919" s="666">
        <v>100</v>
      </c>
      <c r="W919" s="666">
        <v>80</v>
      </c>
      <c r="X919" s="136" t="s">
        <v>6520</v>
      </c>
      <c r="Y919" s="666">
        <v>4</v>
      </c>
      <c r="Z919" s="666">
        <v>6</v>
      </c>
      <c r="AA919" s="666">
        <v>2</v>
      </c>
      <c r="AB919" s="666"/>
      <c r="AC919" s="666" t="s">
        <v>6551</v>
      </c>
      <c r="AD919" s="666">
        <v>18.71</v>
      </c>
      <c r="AE919" s="676">
        <v>5</v>
      </c>
      <c r="AF919" s="674">
        <v>100</v>
      </c>
      <c r="AG919" s="675" t="s">
        <v>6521</v>
      </c>
      <c r="AH919" s="668" t="s">
        <v>6522</v>
      </c>
      <c r="AI919" s="676">
        <v>70</v>
      </c>
      <c r="AJ919" s="675" t="s">
        <v>6533</v>
      </c>
      <c r="AK919" s="668" t="s">
        <v>6534</v>
      </c>
      <c r="AL919" s="676">
        <v>10</v>
      </c>
      <c r="AM919" s="675"/>
      <c r="AN919" s="666"/>
      <c r="AO919" s="676"/>
      <c r="AP919" s="675"/>
      <c r="AQ919" s="666"/>
      <c r="AR919" s="676"/>
      <c r="AS919" s="668" t="s">
        <v>6552</v>
      </c>
      <c r="AT919" s="668" t="s">
        <v>6553</v>
      </c>
      <c r="AU919" s="668">
        <v>20</v>
      </c>
      <c r="AV919" s="679"/>
      <c r="AW919" s="679"/>
      <c r="AX919" s="684"/>
      <c r="AY919" s="663"/>
      <c r="AZ919" s="663"/>
      <c r="BA919" s="663"/>
      <c r="BB919" s="663"/>
      <c r="BC919" s="663"/>
      <c r="BD919" s="663"/>
      <c r="BE919" s="663"/>
      <c r="BF919" s="663"/>
      <c r="BG919" s="663"/>
    </row>
    <row r="920" spans="1:59" s="664" customFormat="1" ht="132" x14ac:dyDescent="0.25">
      <c r="A920" s="769">
        <v>1669</v>
      </c>
      <c r="B920" s="769" t="s">
        <v>6554</v>
      </c>
      <c r="C920" s="666">
        <v>1</v>
      </c>
      <c r="D920" s="667" t="s">
        <v>6555</v>
      </c>
      <c r="E920" s="668" t="s">
        <v>6556</v>
      </c>
      <c r="F920" s="666">
        <v>1941</v>
      </c>
      <c r="G920" s="668" t="s">
        <v>6557</v>
      </c>
      <c r="H920" s="672">
        <v>2007</v>
      </c>
      <c r="I920" s="779" t="s">
        <v>6558</v>
      </c>
      <c r="J920" s="829">
        <v>52168.59</v>
      </c>
      <c r="K920" s="779" t="s">
        <v>656</v>
      </c>
      <c r="L920" s="779" t="s">
        <v>6559</v>
      </c>
      <c r="M920" s="779" t="s">
        <v>6560</v>
      </c>
      <c r="N920" s="779" t="s">
        <v>6561</v>
      </c>
      <c r="O920" s="779" t="s">
        <v>6562</v>
      </c>
      <c r="P920" s="779" t="s">
        <v>6563</v>
      </c>
      <c r="Q920" s="672">
        <v>52.43</v>
      </c>
      <c r="R920" s="672">
        <v>0</v>
      </c>
      <c r="S920" s="672">
        <v>8</v>
      </c>
      <c r="T920" s="672">
        <v>44.43</v>
      </c>
      <c r="U920" s="672">
        <v>52.43</v>
      </c>
      <c r="V920" s="672">
        <v>300</v>
      </c>
      <c r="W920" s="672">
        <v>100</v>
      </c>
      <c r="X920" s="1393" t="s">
        <v>6564</v>
      </c>
      <c r="Y920" s="672">
        <v>6</v>
      </c>
      <c r="Z920" s="672">
        <v>4</v>
      </c>
      <c r="AA920" s="672">
        <v>8</v>
      </c>
      <c r="AB920" s="672">
        <v>32</v>
      </c>
      <c r="AC920" s="672"/>
      <c r="AD920" s="672"/>
      <c r="AE920" s="696">
        <v>9</v>
      </c>
      <c r="AF920" s="777">
        <v>300</v>
      </c>
      <c r="AG920" s="778"/>
      <c r="AH920" s="779"/>
      <c r="AI920" s="696"/>
      <c r="AJ920" s="778"/>
      <c r="AK920" s="672"/>
      <c r="AL920" s="696"/>
      <c r="AM920" s="778"/>
      <c r="AN920" s="672"/>
      <c r="AO920" s="696"/>
      <c r="AP920" s="778"/>
      <c r="AQ920" s="672"/>
      <c r="AR920" s="696"/>
      <c r="AS920" s="1313" t="s">
        <v>6565</v>
      </c>
      <c r="AT920" s="1313" t="s">
        <v>6566</v>
      </c>
      <c r="AU920" s="780"/>
      <c r="AV920" s="780"/>
      <c r="AW920" s="780"/>
      <c r="AX920" s="781"/>
      <c r="AY920" s="663"/>
      <c r="AZ920" s="663"/>
      <c r="BA920" s="663"/>
      <c r="BB920" s="663"/>
      <c r="BC920" s="663"/>
      <c r="BD920" s="663"/>
      <c r="BE920" s="663"/>
      <c r="BF920" s="663"/>
      <c r="BG920" s="663"/>
    </row>
    <row r="921" spans="1:59" s="664" customFormat="1" ht="224.4" x14ac:dyDescent="0.25">
      <c r="A921" s="769">
        <v>1683</v>
      </c>
      <c r="B921" s="769" t="s">
        <v>6567</v>
      </c>
      <c r="C921" s="666">
        <v>1</v>
      </c>
      <c r="D921" s="667" t="s">
        <v>6568</v>
      </c>
      <c r="E921" s="668" t="s">
        <v>6569</v>
      </c>
      <c r="F921" s="666" t="s">
        <v>6570</v>
      </c>
      <c r="G921" s="668" t="s">
        <v>6571</v>
      </c>
      <c r="H921" s="666">
        <v>2011</v>
      </c>
      <c r="I921" s="668" t="s">
        <v>6572</v>
      </c>
      <c r="J921" s="669" t="s">
        <v>6573</v>
      </c>
      <c r="K921" s="668" t="s">
        <v>4795</v>
      </c>
      <c r="L921" s="668" t="s">
        <v>6574</v>
      </c>
      <c r="M921" s="668" t="s">
        <v>6575</v>
      </c>
      <c r="N921" s="668" t="s">
        <v>6576</v>
      </c>
      <c r="O921" s="668" t="s">
        <v>6577</v>
      </c>
      <c r="P921" s="668">
        <v>186</v>
      </c>
      <c r="Q921" s="666" t="s">
        <v>6578</v>
      </c>
      <c r="R921" s="666">
        <v>3.2</v>
      </c>
      <c r="S921" s="666">
        <v>3.4</v>
      </c>
      <c r="T921" s="666">
        <v>25</v>
      </c>
      <c r="U921" s="666">
        <v>31.6</v>
      </c>
      <c r="V921" s="666">
        <v>100</v>
      </c>
      <c r="W921" s="666">
        <v>100</v>
      </c>
      <c r="X921" s="136" t="s">
        <v>6579</v>
      </c>
      <c r="Y921" s="666">
        <v>4</v>
      </c>
      <c r="Z921" s="666">
        <v>5</v>
      </c>
      <c r="AA921" s="666">
        <v>5</v>
      </c>
      <c r="AB921" s="666">
        <v>10</v>
      </c>
      <c r="AC921" s="672"/>
      <c r="AD921" s="666">
        <v>25</v>
      </c>
      <c r="AE921" s="676">
        <v>5</v>
      </c>
      <c r="AF921" s="674">
        <v>100</v>
      </c>
      <c r="AG921" s="675" t="s">
        <v>6568</v>
      </c>
      <c r="AH921" s="668" t="s">
        <v>6580</v>
      </c>
      <c r="AI921" s="676">
        <v>70</v>
      </c>
      <c r="AJ921" s="778"/>
      <c r="AK921" s="672"/>
      <c r="AL921" s="696"/>
      <c r="AM921" s="778"/>
      <c r="AN921" s="672"/>
      <c r="AO921" s="696"/>
      <c r="AP921" s="778"/>
      <c r="AQ921" s="672"/>
      <c r="AR921" s="696"/>
      <c r="AS921" s="623" t="s">
        <v>6581</v>
      </c>
      <c r="AT921" s="101" t="s">
        <v>6582</v>
      </c>
      <c r="AU921" s="780">
        <v>30</v>
      </c>
      <c r="AV921" s="780"/>
      <c r="AW921" s="780"/>
      <c r="AX921" s="781"/>
      <c r="AY921" s="663"/>
      <c r="AZ921" s="663"/>
      <c r="BA921" s="663"/>
      <c r="BB921" s="663"/>
      <c r="BC921" s="663"/>
      <c r="BD921" s="663"/>
      <c r="BE921" s="663"/>
      <c r="BF921" s="663"/>
      <c r="BG921" s="663"/>
    </row>
    <row r="922" spans="1:59" s="664" customFormat="1" ht="224.4" x14ac:dyDescent="0.25">
      <c r="A922" s="769">
        <v>1683</v>
      </c>
      <c r="B922" s="769" t="s">
        <v>6567</v>
      </c>
      <c r="C922" s="679">
        <v>2</v>
      </c>
      <c r="D922" s="667" t="s">
        <v>6568</v>
      </c>
      <c r="E922" s="668" t="s">
        <v>6569</v>
      </c>
      <c r="F922" s="666" t="s">
        <v>6570</v>
      </c>
      <c r="G922" s="668" t="s">
        <v>6583</v>
      </c>
      <c r="H922" s="666">
        <v>2011</v>
      </c>
      <c r="I922" s="668" t="s">
        <v>6584</v>
      </c>
      <c r="J922" s="669" t="s">
        <v>6585</v>
      </c>
      <c r="K922" s="668" t="s">
        <v>4795</v>
      </c>
      <c r="L922" s="668" t="s">
        <v>6574</v>
      </c>
      <c r="M922" s="668" t="s">
        <v>6575</v>
      </c>
      <c r="N922" s="668" t="s">
        <v>6576</v>
      </c>
      <c r="O922" s="668" t="s">
        <v>6577</v>
      </c>
      <c r="P922" s="668">
        <v>187</v>
      </c>
      <c r="Q922" s="666" t="s">
        <v>6578</v>
      </c>
      <c r="R922" s="666">
        <v>5.05</v>
      </c>
      <c r="S922" s="666">
        <v>3.4</v>
      </c>
      <c r="T922" s="666">
        <v>25</v>
      </c>
      <c r="U922" s="666">
        <v>33.450000000000003</v>
      </c>
      <c r="V922" s="666">
        <v>100</v>
      </c>
      <c r="W922" s="666">
        <v>100</v>
      </c>
      <c r="X922" s="136" t="s">
        <v>6579</v>
      </c>
      <c r="Y922" s="666">
        <v>4</v>
      </c>
      <c r="Z922" s="666">
        <v>5</v>
      </c>
      <c r="AA922" s="666">
        <v>5</v>
      </c>
      <c r="AB922" s="666">
        <v>10</v>
      </c>
      <c r="AC922" s="679"/>
      <c r="AD922" s="666">
        <v>25</v>
      </c>
      <c r="AE922" s="676">
        <v>5</v>
      </c>
      <c r="AF922" s="674">
        <v>100</v>
      </c>
      <c r="AG922" s="675" t="s">
        <v>6568</v>
      </c>
      <c r="AH922" s="668" t="s">
        <v>6580</v>
      </c>
      <c r="AI922" s="676">
        <v>70</v>
      </c>
      <c r="AJ922" s="679"/>
      <c r="AK922" s="679"/>
      <c r="AL922" s="679"/>
      <c r="AM922" s="679"/>
      <c r="AN922" s="679"/>
      <c r="AO922" s="679"/>
      <c r="AP922" s="679"/>
      <c r="AQ922" s="679"/>
      <c r="AR922" s="679"/>
      <c r="AS922" s="623" t="s">
        <v>6581</v>
      </c>
      <c r="AT922" s="101" t="s">
        <v>6582</v>
      </c>
      <c r="AU922" s="679">
        <v>30</v>
      </c>
      <c r="AV922" s="679"/>
      <c r="AW922" s="679"/>
      <c r="AX922" s="684"/>
      <c r="AY922" s="663"/>
      <c r="AZ922" s="663"/>
      <c r="BA922" s="663"/>
      <c r="BB922" s="663"/>
      <c r="BC922" s="663"/>
      <c r="BD922" s="663"/>
      <c r="BE922" s="663"/>
      <c r="BF922" s="663"/>
      <c r="BG922" s="663"/>
    </row>
    <row r="923" spans="1:59" s="664" customFormat="1" ht="224.4" x14ac:dyDescent="0.25">
      <c r="A923" s="769">
        <v>1683</v>
      </c>
      <c r="B923" s="769" t="s">
        <v>6567</v>
      </c>
      <c r="C923" s="679">
        <v>3</v>
      </c>
      <c r="D923" s="667" t="s">
        <v>6568</v>
      </c>
      <c r="E923" s="668" t="s">
        <v>6569</v>
      </c>
      <c r="F923" s="666" t="s">
        <v>6570</v>
      </c>
      <c r="G923" s="668" t="s">
        <v>6586</v>
      </c>
      <c r="H923" s="666">
        <v>2011</v>
      </c>
      <c r="I923" s="668" t="s">
        <v>6587</v>
      </c>
      <c r="J923" s="669" t="s">
        <v>6588</v>
      </c>
      <c r="K923" s="668" t="s">
        <v>4795</v>
      </c>
      <c r="L923" s="668" t="s">
        <v>6574</v>
      </c>
      <c r="M923" s="668" t="s">
        <v>6575</v>
      </c>
      <c r="N923" s="668" t="s">
        <v>6576</v>
      </c>
      <c r="O923" s="668" t="s">
        <v>6577</v>
      </c>
      <c r="P923" s="668">
        <v>177</v>
      </c>
      <c r="Q923" s="666" t="s">
        <v>6578</v>
      </c>
      <c r="R923" s="666">
        <v>2.5</v>
      </c>
      <c r="S923" s="666">
        <v>3.4</v>
      </c>
      <c r="T923" s="666">
        <v>25</v>
      </c>
      <c r="U923" s="666">
        <v>30.9</v>
      </c>
      <c r="V923" s="666">
        <v>100</v>
      </c>
      <c r="W923" s="666">
        <v>100</v>
      </c>
      <c r="X923" s="136" t="s">
        <v>6579</v>
      </c>
      <c r="Y923" s="666">
        <v>4</v>
      </c>
      <c r="Z923" s="666">
        <v>5</v>
      </c>
      <c r="AA923" s="666">
        <v>5</v>
      </c>
      <c r="AB923" s="666">
        <v>10</v>
      </c>
      <c r="AC923" s="679"/>
      <c r="AD923" s="666">
        <v>25</v>
      </c>
      <c r="AE923" s="676">
        <v>5</v>
      </c>
      <c r="AF923" s="674">
        <v>100</v>
      </c>
      <c r="AG923" s="675" t="s">
        <v>6568</v>
      </c>
      <c r="AH923" s="668" t="s">
        <v>6580</v>
      </c>
      <c r="AI923" s="676">
        <v>70</v>
      </c>
      <c r="AJ923" s="679"/>
      <c r="AK923" s="679"/>
      <c r="AL923" s="679"/>
      <c r="AM923" s="679"/>
      <c r="AN923" s="679"/>
      <c r="AO923" s="679"/>
      <c r="AP923" s="679"/>
      <c r="AQ923" s="679"/>
      <c r="AR923" s="679"/>
      <c r="AS923" s="623" t="s">
        <v>6581</v>
      </c>
      <c r="AT923" s="101" t="s">
        <v>6582</v>
      </c>
      <c r="AU923" s="679">
        <v>30</v>
      </c>
      <c r="AV923" s="679"/>
      <c r="AW923" s="679"/>
      <c r="AX923" s="684"/>
      <c r="AY923" s="663"/>
      <c r="AZ923" s="663"/>
      <c r="BA923" s="663"/>
      <c r="BB923" s="663"/>
      <c r="BC923" s="663"/>
      <c r="BD923" s="663"/>
      <c r="BE923" s="663"/>
      <c r="BF923" s="663"/>
      <c r="BG923" s="663"/>
    </row>
    <row r="924" spans="1:59" s="664" customFormat="1" ht="224.4" x14ac:dyDescent="0.25">
      <c r="A924" s="769">
        <v>1683</v>
      </c>
      <c r="B924" s="769" t="s">
        <v>6567</v>
      </c>
      <c r="C924" s="679">
        <v>4</v>
      </c>
      <c r="D924" s="667" t="s">
        <v>6568</v>
      </c>
      <c r="E924" s="668" t="s">
        <v>6569</v>
      </c>
      <c r="F924" s="666" t="s">
        <v>6570</v>
      </c>
      <c r="G924" s="668" t="s">
        <v>6589</v>
      </c>
      <c r="H924" s="666">
        <v>2016</v>
      </c>
      <c r="I924" s="668" t="s">
        <v>6590</v>
      </c>
      <c r="J924" s="669">
        <v>66687.460000000006</v>
      </c>
      <c r="K924" s="668" t="s">
        <v>4795</v>
      </c>
      <c r="L924" s="668" t="s">
        <v>6574</v>
      </c>
      <c r="M924" s="668" t="s">
        <v>6575</v>
      </c>
      <c r="N924" s="668" t="s">
        <v>6576</v>
      </c>
      <c r="O924" s="668" t="s">
        <v>6577</v>
      </c>
      <c r="P924" s="668">
        <v>280</v>
      </c>
      <c r="Q924" s="666" t="s">
        <v>6578</v>
      </c>
      <c r="R924" s="666">
        <v>7.64</v>
      </c>
      <c r="S924" s="666">
        <v>3.4</v>
      </c>
      <c r="T924" s="666">
        <v>25</v>
      </c>
      <c r="U924" s="666">
        <v>36.04</v>
      </c>
      <c r="V924" s="666">
        <v>100</v>
      </c>
      <c r="W924" s="666">
        <v>100</v>
      </c>
      <c r="X924" s="136" t="s">
        <v>6579</v>
      </c>
      <c r="Y924" s="666">
        <v>4</v>
      </c>
      <c r="Z924" s="666">
        <v>5</v>
      </c>
      <c r="AA924" s="666">
        <v>5</v>
      </c>
      <c r="AB924" s="666">
        <v>10</v>
      </c>
      <c r="AC924" s="679"/>
      <c r="AD924" s="666">
        <v>25</v>
      </c>
      <c r="AE924" s="676">
        <v>5</v>
      </c>
      <c r="AF924" s="674">
        <v>100</v>
      </c>
      <c r="AG924" s="675" t="s">
        <v>6568</v>
      </c>
      <c r="AH924" s="668" t="s">
        <v>6580</v>
      </c>
      <c r="AI924" s="676">
        <v>70</v>
      </c>
      <c r="AJ924" s="679"/>
      <c r="AK924" s="679"/>
      <c r="AL924" s="679"/>
      <c r="AM924" s="679"/>
      <c r="AN924" s="679"/>
      <c r="AO924" s="679"/>
      <c r="AP924" s="679"/>
      <c r="AQ924" s="679"/>
      <c r="AR924" s="679"/>
      <c r="AS924" s="623" t="s">
        <v>6581</v>
      </c>
      <c r="AT924" s="101" t="s">
        <v>6582</v>
      </c>
      <c r="AU924" s="679">
        <v>30</v>
      </c>
      <c r="AV924" s="679"/>
      <c r="AW924" s="679"/>
      <c r="AX924" s="684"/>
      <c r="AY924" s="663"/>
      <c r="AZ924" s="663"/>
      <c r="BA924" s="663"/>
      <c r="BB924" s="663"/>
      <c r="BC924" s="663"/>
      <c r="BD924" s="663"/>
      <c r="BE924" s="663"/>
      <c r="BF924" s="663"/>
      <c r="BG924" s="663"/>
    </row>
    <row r="925" spans="1:59" s="664" customFormat="1" ht="224.4" x14ac:dyDescent="0.25">
      <c r="A925" s="769">
        <v>1683</v>
      </c>
      <c r="B925" s="769" t="s">
        <v>6567</v>
      </c>
      <c r="C925" s="679">
        <v>5</v>
      </c>
      <c r="D925" s="667" t="s">
        <v>6568</v>
      </c>
      <c r="E925" s="668" t="s">
        <v>6569</v>
      </c>
      <c r="F925" s="666" t="s">
        <v>6570</v>
      </c>
      <c r="G925" s="668" t="s">
        <v>6591</v>
      </c>
      <c r="H925" s="666">
        <v>2020</v>
      </c>
      <c r="I925" s="668" t="s">
        <v>6592</v>
      </c>
      <c r="J925" s="669">
        <v>105168.75</v>
      </c>
      <c r="K925" s="668" t="s">
        <v>4795</v>
      </c>
      <c r="L925" s="668" t="s">
        <v>6574</v>
      </c>
      <c r="M925" s="668" t="s">
        <v>6575</v>
      </c>
      <c r="N925" s="668" t="s">
        <v>6576</v>
      </c>
      <c r="O925" s="668" t="s">
        <v>6577</v>
      </c>
      <c r="P925" s="668">
        <v>302</v>
      </c>
      <c r="Q925" s="666" t="s">
        <v>6578</v>
      </c>
      <c r="R925" s="666">
        <v>12.37</v>
      </c>
      <c r="S925" s="666">
        <v>3.4</v>
      </c>
      <c r="T925" s="666">
        <v>25</v>
      </c>
      <c r="U925" s="666">
        <v>40.770000000000003</v>
      </c>
      <c r="V925" s="666">
        <v>100</v>
      </c>
      <c r="W925" s="666">
        <v>10</v>
      </c>
      <c r="X925" s="136" t="s">
        <v>6579</v>
      </c>
      <c r="Y925" s="666">
        <v>4</v>
      </c>
      <c r="Z925" s="666">
        <v>5</v>
      </c>
      <c r="AA925" s="666">
        <v>5</v>
      </c>
      <c r="AB925" s="666">
        <v>10</v>
      </c>
      <c r="AC925" s="679"/>
      <c r="AD925" s="666">
        <v>25</v>
      </c>
      <c r="AE925" s="676">
        <v>5</v>
      </c>
      <c r="AF925" s="674">
        <v>100</v>
      </c>
      <c r="AG925" s="675" t="s">
        <v>6568</v>
      </c>
      <c r="AH925" s="668" t="s">
        <v>6580</v>
      </c>
      <c r="AI925" s="676">
        <v>70</v>
      </c>
      <c r="AJ925" s="679"/>
      <c r="AK925" s="679"/>
      <c r="AL925" s="679"/>
      <c r="AM925" s="679"/>
      <c r="AN925" s="679"/>
      <c r="AO925" s="679"/>
      <c r="AP925" s="679"/>
      <c r="AQ925" s="679"/>
      <c r="AR925" s="679"/>
      <c r="AS925" s="623" t="s">
        <v>6581</v>
      </c>
      <c r="AT925" s="101" t="s">
        <v>6582</v>
      </c>
      <c r="AU925" s="679">
        <v>30</v>
      </c>
      <c r="AV925" s="679"/>
      <c r="AW925" s="679"/>
      <c r="AX925" s="684"/>
      <c r="AY925" s="663"/>
      <c r="AZ925" s="663"/>
      <c r="BA925" s="663"/>
      <c r="BB925" s="663"/>
      <c r="BC925" s="663"/>
      <c r="BD925" s="663"/>
      <c r="BE925" s="663"/>
      <c r="BF925" s="663"/>
      <c r="BG925" s="663"/>
    </row>
    <row r="926" spans="1:59" s="100" customFormat="1" ht="96.6" x14ac:dyDescent="0.3">
      <c r="A926" s="116">
        <v>2294</v>
      </c>
      <c r="B926" s="130" t="s">
        <v>8420</v>
      </c>
      <c r="C926" s="116" t="s">
        <v>8421</v>
      </c>
      <c r="D926" s="123"/>
      <c r="E926" s="122" t="s">
        <v>8422</v>
      </c>
      <c r="F926" s="130" t="s">
        <v>8423</v>
      </c>
      <c r="G926" s="122" t="s">
        <v>8424</v>
      </c>
      <c r="H926" s="364">
        <v>2009</v>
      </c>
      <c r="I926" s="122" t="s">
        <v>8424</v>
      </c>
      <c r="J926" s="444">
        <v>105355</v>
      </c>
      <c r="K926" s="391" t="s">
        <v>4795</v>
      </c>
      <c r="L926" s="445" t="s">
        <v>8425</v>
      </c>
      <c r="M926" s="445" t="s">
        <v>8426</v>
      </c>
      <c r="N926" s="445" t="s">
        <v>8427</v>
      </c>
      <c r="O926" s="445" t="s">
        <v>8428</v>
      </c>
      <c r="P926" s="364">
        <v>209</v>
      </c>
      <c r="Q926" s="445">
        <v>29.81</v>
      </c>
      <c r="R926" s="445">
        <v>10.97</v>
      </c>
      <c r="S926" s="445">
        <v>1.56</v>
      </c>
      <c r="T926" s="445">
        <v>17.28</v>
      </c>
      <c r="U926" s="445">
        <v>29.810000000000002</v>
      </c>
      <c r="V926" s="364">
        <v>100</v>
      </c>
      <c r="W926" s="364">
        <v>100</v>
      </c>
      <c r="X926" s="445" t="s">
        <v>8429</v>
      </c>
      <c r="Y926" s="364">
        <v>6</v>
      </c>
      <c r="Z926" s="364">
        <v>3</v>
      </c>
      <c r="AA926" s="364">
        <v>1</v>
      </c>
      <c r="AB926" s="364">
        <v>44</v>
      </c>
      <c r="AC926" s="364"/>
      <c r="AD926" s="445"/>
      <c r="AE926" s="446">
        <v>5</v>
      </c>
      <c r="AF926" s="412">
        <v>100</v>
      </c>
      <c r="AG926" s="447"/>
      <c r="AH926" s="445" t="s">
        <v>8430</v>
      </c>
      <c r="AI926" s="365">
        <v>100</v>
      </c>
      <c r="AJ926" s="363"/>
      <c r="AK926" s="364"/>
      <c r="AL926" s="365"/>
      <c r="AM926" s="363"/>
      <c r="AN926" s="364"/>
      <c r="AO926" s="365"/>
      <c r="AP926" s="363"/>
      <c r="AQ926" s="364"/>
      <c r="AR926" s="365"/>
      <c r="AS926" s="363"/>
      <c r="AT926" s="364"/>
      <c r="AU926" s="365"/>
      <c r="AV926" s="363"/>
      <c r="AW926" s="364"/>
      <c r="AX926" s="365"/>
      <c r="AY926" s="108"/>
      <c r="AZ926" s="108"/>
      <c r="BA926" s="108"/>
      <c r="BB926" s="108"/>
      <c r="BC926" s="108"/>
    </row>
    <row r="927" spans="1:59" s="664" customFormat="1" ht="330" x14ac:dyDescent="0.25">
      <c r="A927" s="769">
        <v>2316</v>
      </c>
      <c r="B927" s="769" t="s">
        <v>6593</v>
      </c>
      <c r="C927" s="666">
        <v>1</v>
      </c>
      <c r="D927" s="667" t="s">
        <v>6594</v>
      </c>
      <c r="E927" s="668" t="s">
        <v>6595</v>
      </c>
      <c r="F927" s="666">
        <v>28079</v>
      </c>
      <c r="G927" s="679" t="s">
        <v>6596</v>
      </c>
      <c r="H927" s="679">
        <v>2008</v>
      </c>
      <c r="I927" s="679" t="s">
        <v>6597</v>
      </c>
      <c r="J927" s="859">
        <v>205835.45</v>
      </c>
      <c r="K927" s="779" t="s">
        <v>656</v>
      </c>
      <c r="L927" s="1314" t="s">
        <v>6598</v>
      </c>
      <c r="M927" s="1315" t="s">
        <v>6599</v>
      </c>
      <c r="N927" s="1315" t="s">
        <v>6600</v>
      </c>
      <c r="O927" s="679"/>
      <c r="P927" s="679"/>
      <c r="Q927" s="679" t="s">
        <v>6601</v>
      </c>
      <c r="R927" s="679">
        <v>41.16</v>
      </c>
      <c r="S927" s="679">
        <v>21.7</v>
      </c>
      <c r="T927" s="679">
        <v>37.14</v>
      </c>
      <c r="U927" s="679">
        <f>SUM(R927:T927)</f>
        <v>100</v>
      </c>
      <c r="V927" s="679">
        <v>80</v>
      </c>
      <c r="W927" s="679">
        <v>91.67</v>
      </c>
      <c r="X927" s="1352" t="s">
        <v>6602</v>
      </c>
      <c r="Y927" s="679">
        <v>3</v>
      </c>
      <c r="Z927" s="679">
        <v>1</v>
      </c>
      <c r="AA927" s="679">
        <v>1</v>
      </c>
      <c r="AB927" s="679">
        <v>60</v>
      </c>
      <c r="AC927" s="679"/>
      <c r="AD927" s="679">
        <v>0</v>
      </c>
      <c r="AE927" s="679">
        <v>5</v>
      </c>
      <c r="AF927" s="1095">
        <f>AI927+AL927+AO927</f>
        <v>99.990000000000009</v>
      </c>
      <c r="AG927" s="778">
        <v>664330</v>
      </c>
      <c r="AH927" s="779" t="s">
        <v>6603</v>
      </c>
      <c r="AI927" s="679">
        <v>20.059999999999999</v>
      </c>
      <c r="AJ927" s="778">
        <v>1576</v>
      </c>
      <c r="AK927" s="672" t="s">
        <v>6604</v>
      </c>
      <c r="AL927" s="1095">
        <v>77.09</v>
      </c>
      <c r="AM927" s="778" t="s">
        <v>5399</v>
      </c>
      <c r="AN927" s="672" t="s">
        <v>6605</v>
      </c>
      <c r="AO927" s="1095">
        <v>2.84</v>
      </c>
      <c r="AP927" s="679"/>
      <c r="AQ927" s="679"/>
      <c r="AR927" s="679"/>
      <c r="AS927" s="679"/>
      <c r="AT927" s="679"/>
      <c r="AU927" s="679"/>
      <c r="AV927" s="679"/>
      <c r="AW927" s="679"/>
      <c r="AX927" s="684"/>
      <c r="AY927" s="663"/>
      <c r="AZ927" s="663"/>
      <c r="BA927" s="663"/>
      <c r="BB927" s="663"/>
      <c r="BC927" s="663"/>
      <c r="BD927" s="663"/>
      <c r="BE927" s="663"/>
      <c r="BF927" s="663"/>
      <c r="BG927" s="663"/>
    </row>
    <row r="928" spans="1:59" s="664" customFormat="1" ht="330" x14ac:dyDescent="0.25">
      <c r="A928" s="769">
        <v>2316</v>
      </c>
      <c r="B928" s="769" t="s">
        <v>6593</v>
      </c>
      <c r="C928" s="666">
        <v>1</v>
      </c>
      <c r="D928" s="667" t="s">
        <v>6594</v>
      </c>
      <c r="E928" s="668" t="s">
        <v>6595</v>
      </c>
      <c r="F928" s="666">
        <v>28079</v>
      </c>
      <c r="G928" s="679" t="s">
        <v>6606</v>
      </c>
      <c r="H928" s="679">
        <v>2008</v>
      </c>
      <c r="I928" s="679" t="s">
        <v>6597</v>
      </c>
      <c r="J928" s="859">
        <v>84134.7</v>
      </c>
      <c r="K928" s="779" t="s">
        <v>656</v>
      </c>
      <c r="L928" s="1314" t="s">
        <v>6598</v>
      </c>
      <c r="M928" s="1315" t="s">
        <v>6599</v>
      </c>
      <c r="N928" s="1315" t="s">
        <v>6600</v>
      </c>
      <c r="O928" s="679"/>
      <c r="P928" s="679"/>
      <c r="Q928" s="679" t="s">
        <v>6607</v>
      </c>
      <c r="R928" s="679">
        <v>16.82</v>
      </c>
      <c r="S928" s="679">
        <v>16.04</v>
      </c>
      <c r="T928" s="679">
        <v>37.14</v>
      </c>
      <c r="U928" s="679">
        <f>SUM(R928:T928)</f>
        <v>70</v>
      </c>
      <c r="V928" s="679">
        <v>80</v>
      </c>
      <c r="W928" s="679">
        <v>96.67</v>
      </c>
      <c r="X928" s="1352" t="s">
        <v>6602</v>
      </c>
      <c r="Y928" s="679">
        <v>3</v>
      </c>
      <c r="Z928" s="679">
        <v>1</v>
      </c>
      <c r="AA928" s="679">
        <v>2</v>
      </c>
      <c r="AB928" s="679">
        <v>60</v>
      </c>
      <c r="AC928" s="679"/>
      <c r="AD928" s="679">
        <v>0</v>
      </c>
      <c r="AE928" s="679">
        <v>5</v>
      </c>
      <c r="AF928" s="1095">
        <f>AI928+AL928+AO928</f>
        <v>100</v>
      </c>
      <c r="AG928" s="778">
        <v>664330</v>
      </c>
      <c r="AH928" s="779" t="s">
        <v>6603</v>
      </c>
      <c r="AI928" s="679">
        <v>45.95</v>
      </c>
      <c r="AJ928" s="778">
        <v>1576</v>
      </c>
      <c r="AK928" s="672" t="s">
        <v>6604</v>
      </c>
      <c r="AL928" s="1095">
        <v>52.43</v>
      </c>
      <c r="AM928" s="778" t="s">
        <v>5399</v>
      </c>
      <c r="AN928" s="672" t="s">
        <v>6605</v>
      </c>
      <c r="AO928" s="1095">
        <v>1.62</v>
      </c>
      <c r="AP928" s="679"/>
      <c r="AQ928" s="679"/>
      <c r="AR928" s="679"/>
      <c r="AS928" s="679"/>
      <c r="AT928" s="679"/>
      <c r="AU928" s="679"/>
      <c r="AV928" s="679"/>
      <c r="AW928" s="679"/>
      <c r="AX928" s="684"/>
      <c r="AY928" s="663"/>
      <c r="AZ928" s="663"/>
      <c r="BA928" s="663"/>
      <c r="BB928" s="663"/>
      <c r="BC928" s="663"/>
      <c r="BD928" s="663"/>
      <c r="BE928" s="663"/>
      <c r="BF928" s="663"/>
      <c r="BG928" s="663"/>
    </row>
    <row r="929" spans="1:249" s="664" customFormat="1" ht="237.6" x14ac:dyDescent="0.25">
      <c r="A929" s="789">
        <v>2334</v>
      </c>
      <c r="B929" s="789" t="s">
        <v>6608</v>
      </c>
      <c r="C929" s="792">
        <v>3</v>
      </c>
      <c r="D929" s="843" t="s">
        <v>6568</v>
      </c>
      <c r="E929" s="791" t="s">
        <v>6609</v>
      </c>
      <c r="F929" s="794">
        <v>12266</v>
      </c>
      <c r="G929" s="794" t="s">
        <v>6610</v>
      </c>
      <c r="H929" s="1316">
        <v>2008</v>
      </c>
      <c r="I929" s="1316" t="s">
        <v>6611</v>
      </c>
      <c r="J929" s="1317">
        <v>131417</v>
      </c>
      <c r="K929" s="1316" t="s">
        <v>6612</v>
      </c>
      <c r="L929" s="1316" t="s">
        <v>6613</v>
      </c>
      <c r="M929" s="1316" t="s">
        <v>6614</v>
      </c>
      <c r="N929" s="1316" t="s">
        <v>6615</v>
      </c>
      <c r="O929" s="1316" t="s">
        <v>6616</v>
      </c>
      <c r="P929" s="1316" t="s">
        <v>6617</v>
      </c>
      <c r="Q929" s="1316">
        <v>29.21</v>
      </c>
      <c r="R929" s="1316">
        <v>0</v>
      </c>
      <c r="S929" s="1316"/>
      <c r="T929" s="1316">
        <v>29.21</v>
      </c>
      <c r="U929" s="1316">
        <v>29.21</v>
      </c>
      <c r="V929" s="1316">
        <v>20</v>
      </c>
      <c r="W929" s="1316">
        <v>100</v>
      </c>
      <c r="X929" s="1393" t="s">
        <v>6618</v>
      </c>
      <c r="Y929" s="1316">
        <v>3</v>
      </c>
      <c r="Z929" s="1316">
        <v>4</v>
      </c>
      <c r="AA929" s="1316">
        <v>1</v>
      </c>
      <c r="AB929" s="1316">
        <v>60</v>
      </c>
      <c r="AC929" s="1316"/>
      <c r="AD929" s="1316">
        <v>29.21</v>
      </c>
      <c r="AE929" s="1318">
        <v>5</v>
      </c>
      <c r="AF929" s="794">
        <v>39</v>
      </c>
      <c r="AG929" s="794" t="s">
        <v>6619</v>
      </c>
      <c r="AH929" s="794" t="s">
        <v>6620</v>
      </c>
      <c r="AI929" s="1318">
        <v>13</v>
      </c>
      <c r="AJ929" s="794" t="s">
        <v>6621</v>
      </c>
      <c r="AK929" s="794" t="s">
        <v>6622</v>
      </c>
      <c r="AL929" s="1318">
        <v>13</v>
      </c>
      <c r="AM929" s="794" t="s">
        <v>6623</v>
      </c>
      <c r="AN929" s="794" t="s">
        <v>6622</v>
      </c>
      <c r="AO929" s="794">
        <v>13</v>
      </c>
      <c r="AP929" s="1319"/>
      <c r="AQ929" s="672"/>
      <c r="AR929" s="696"/>
      <c r="AS929" s="780"/>
      <c r="AT929" s="780"/>
      <c r="AU929" s="780"/>
      <c r="AV929" s="780"/>
      <c r="AW929" s="780"/>
      <c r="AX929" s="781"/>
      <c r="AY929" s="663"/>
      <c r="AZ929" s="663"/>
      <c r="BA929" s="663"/>
      <c r="BB929" s="663"/>
      <c r="BC929" s="663"/>
      <c r="BD929" s="663"/>
      <c r="BE929" s="663"/>
      <c r="BF929" s="663"/>
      <c r="BG929" s="663"/>
    </row>
    <row r="930" spans="1:249" s="664" customFormat="1" ht="237.6" x14ac:dyDescent="0.25">
      <c r="A930" s="789">
        <v>2334</v>
      </c>
      <c r="B930" s="789" t="s">
        <v>6608</v>
      </c>
      <c r="C930" s="792">
        <v>3</v>
      </c>
      <c r="D930" s="843" t="s">
        <v>6568</v>
      </c>
      <c r="E930" s="792" t="s">
        <v>6609</v>
      </c>
      <c r="F930" s="794">
        <v>12266</v>
      </c>
      <c r="G930" s="794" t="s">
        <v>6624</v>
      </c>
      <c r="H930" s="794">
        <v>2010</v>
      </c>
      <c r="I930" s="794" t="s">
        <v>6625</v>
      </c>
      <c r="J930" s="1226">
        <v>585556</v>
      </c>
      <c r="K930" s="794" t="s">
        <v>6626</v>
      </c>
      <c r="L930" s="794" t="s">
        <v>6613</v>
      </c>
      <c r="M930" s="794" t="s">
        <v>6614</v>
      </c>
      <c r="N930" s="794" t="s">
        <v>6627</v>
      </c>
      <c r="O930" s="794" t="s">
        <v>6628</v>
      </c>
      <c r="P930" s="794" t="s">
        <v>6629</v>
      </c>
      <c r="Q930" s="794">
        <v>29.21</v>
      </c>
      <c r="R930" s="794">
        <v>0</v>
      </c>
      <c r="S930" s="794"/>
      <c r="T930" s="794">
        <v>29.21</v>
      </c>
      <c r="U930" s="794">
        <v>29.21</v>
      </c>
      <c r="V930" s="794">
        <v>20</v>
      </c>
      <c r="W930" s="794">
        <v>100</v>
      </c>
      <c r="X930" s="1352" t="s">
        <v>6618</v>
      </c>
      <c r="Y930" s="794">
        <v>3</v>
      </c>
      <c r="Z930" s="794">
        <v>4</v>
      </c>
      <c r="AA930" s="794">
        <v>1</v>
      </c>
      <c r="AB930" s="794">
        <v>60</v>
      </c>
      <c r="AC930" s="794" t="s">
        <v>656</v>
      </c>
      <c r="AD930" s="794">
        <v>29.21</v>
      </c>
      <c r="AE930" s="794">
        <v>5</v>
      </c>
      <c r="AF930" s="794">
        <v>39</v>
      </c>
      <c r="AG930" s="794" t="s">
        <v>6619</v>
      </c>
      <c r="AH930" s="794" t="s">
        <v>6620</v>
      </c>
      <c r="AI930" s="1318">
        <v>13</v>
      </c>
      <c r="AJ930" s="794" t="s">
        <v>6621</v>
      </c>
      <c r="AK930" s="794" t="s">
        <v>6622</v>
      </c>
      <c r="AL930" s="1318">
        <v>13</v>
      </c>
      <c r="AM930" s="794" t="s">
        <v>6623</v>
      </c>
      <c r="AN930" s="794" t="s">
        <v>6622</v>
      </c>
      <c r="AO930" s="1318">
        <v>13</v>
      </c>
      <c r="AP930" s="679"/>
      <c r="AQ930" s="679"/>
      <c r="AR930" s="696"/>
      <c r="AS930" s="679"/>
      <c r="AT930" s="679"/>
      <c r="AU930" s="780"/>
      <c r="AV930" s="679"/>
      <c r="AW930" s="679"/>
      <c r="AX930" s="781"/>
      <c r="AY930" s="663"/>
      <c r="AZ930" s="663"/>
      <c r="BA930" s="663"/>
      <c r="BB930" s="663"/>
      <c r="BC930" s="663"/>
      <c r="BD930" s="663"/>
      <c r="BE930" s="663"/>
      <c r="BF930" s="663"/>
      <c r="BG930" s="663"/>
    </row>
    <row r="931" spans="1:249" s="664" customFormat="1" ht="237.6" x14ac:dyDescent="0.25">
      <c r="A931" s="789">
        <v>2334</v>
      </c>
      <c r="B931" s="789" t="s">
        <v>6608</v>
      </c>
      <c r="C931" s="792">
        <v>1</v>
      </c>
      <c r="D931" s="843" t="s">
        <v>3322</v>
      </c>
      <c r="E931" s="792" t="s">
        <v>6630</v>
      </c>
      <c r="F931" s="794">
        <v>30850</v>
      </c>
      <c r="G931" s="794" t="s">
        <v>6631</v>
      </c>
      <c r="H931" s="794">
        <v>2020</v>
      </c>
      <c r="I931" s="794" t="s">
        <v>6632</v>
      </c>
      <c r="J931" s="1226">
        <v>23910.05</v>
      </c>
      <c r="K931" s="794" t="s">
        <v>6633</v>
      </c>
      <c r="L931" s="794" t="s">
        <v>6634</v>
      </c>
      <c r="M931" s="794" t="s">
        <v>6635</v>
      </c>
      <c r="N931" s="794" t="s">
        <v>6636</v>
      </c>
      <c r="O931" s="794" t="s">
        <v>6637</v>
      </c>
      <c r="P931" s="794">
        <v>8167</v>
      </c>
      <c r="Q931" s="794">
        <v>30.28</v>
      </c>
      <c r="R931" s="794">
        <v>0.51</v>
      </c>
      <c r="S931" s="794">
        <v>0</v>
      </c>
      <c r="T931" s="794">
        <v>29.77</v>
      </c>
      <c r="U931" s="794">
        <f>R931+S931+T931</f>
        <v>30.28</v>
      </c>
      <c r="V931" s="794">
        <v>80</v>
      </c>
      <c r="W931" s="794">
        <v>2</v>
      </c>
      <c r="X931" s="1352" t="s">
        <v>6618</v>
      </c>
      <c r="Y931" s="794">
        <v>6</v>
      </c>
      <c r="Z931" s="794">
        <v>4</v>
      </c>
      <c r="AA931" s="794">
        <v>2</v>
      </c>
      <c r="AB931" s="794">
        <v>11</v>
      </c>
      <c r="AC931" s="794" t="s">
        <v>727</v>
      </c>
      <c r="AD931" s="794">
        <v>29.77</v>
      </c>
      <c r="AE931" s="794">
        <v>5</v>
      </c>
      <c r="AF931" s="794">
        <v>80</v>
      </c>
      <c r="AG931" s="794" t="s">
        <v>6638</v>
      </c>
      <c r="AH931" s="794" t="s">
        <v>6639</v>
      </c>
      <c r="AI931" s="794">
        <v>80</v>
      </c>
      <c r="AJ931" s="794"/>
      <c r="AK931" s="794"/>
      <c r="AL931" s="794"/>
      <c r="AM931" s="794"/>
      <c r="AN931" s="794"/>
      <c r="AO931" s="794"/>
      <c r="AP931" s="679"/>
      <c r="AQ931" s="679"/>
      <c r="AR931" s="679"/>
      <c r="AS931" s="679"/>
      <c r="AT931" s="679"/>
      <c r="AU931" s="679"/>
      <c r="AV931" s="679"/>
      <c r="AW931" s="679"/>
      <c r="AX931" s="684"/>
      <c r="AY931" s="663"/>
      <c r="AZ931" s="663"/>
      <c r="BA931" s="663"/>
      <c r="BB931" s="663"/>
      <c r="BC931" s="663"/>
      <c r="BD931" s="663"/>
      <c r="BE931" s="663"/>
      <c r="BF931" s="663"/>
      <c r="BG931" s="663"/>
    </row>
    <row r="932" spans="1:249" s="664" customFormat="1" ht="271.95" customHeight="1" x14ac:dyDescent="0.25">
      <c r="A932" s="668">
        <v>2413</v>
      </c>
      <c r="B932" s="1257" t="s">
        <v>6641</v>
      </c>
      <c r="C932" s="668" t="s">
        <v>6640</v>
      </c>
      <c r="D932" s="1257" t="s">
        <v>6642</v>
      </c>
      <c r="E932" s="668" t="s">
        <v>6643</v>
      </c>
      <c r="F932" s="668">
        <v>35374</v>
      </c>
      <c r="G932" s="668" t="s">
        <v>6644</v>
      </c>
      <c r="H932" s="668">
        <v>2016</v>
      </c>
      <c r="I932" s="668" t="s">
        <v>6645</v>
      </c>
      <c r="J932" s="1320">
        <v>29742.62</v>
      </c>
      <c r="K932" s="668" t="s">
        <v>6646</v>
      </c>
      <c r="L932" s="668" t="s">
        <v>6647</v>
      </c>
      <c r="M932" s="1048" t="s">
        <v>6648</v>
      </c>
      <c r="N932" s="1048" t="s">
        <v>6649</v>
      </c>
      <c r="O932" s="1048" t="s">
        <v>6650</v>
      </c>
      <c r="P932" s="668">
        <v>1601520</v>
      </c>
      <c r="Q932" s="668">
        <v>0</v>
      </c>
      <c r="R932" s="668">
        <v>0</v>
      </c>
      <c r="S932" s="779">
        <v>0</v>
      </c>
      <c r="T932" s="1321">
        <v>0</v>
      </c>
      <c r="U932" s="1321">
        <v>0</v>
      </c>
      <c r="V932" s="136">
        <v>50</v>
      </c>
      <c r="W932" s="1322">
        <v>80</v>
      </c>
      <c r="X932" s="1393" t="s">
        <v>6651</v>
      </c>
      <c r="Y932" s="1323">
        <v>2</v>
      </c>
      <c r="Z932" s="1323">
        <v>1</v>
      </c>
      <c r="AA932" s="1323">
        <v>3</v>
      </c>
      <c r="AB932" s="1323">
        <v>11</v>
      </c>
      <c r="AC932" s="1324" t="s">
        <v>6652</v>
      </c>
      <c r="AD932" s="668">
        <v>0</v>
      </c>
      <c r="AE932" s="678">
        <v>5</v>
      </c>
      <c r="AF932" s="668">
        <v>50</v>
      </c>
      <c r="AG932" s="1325" t="s">
        <v>3185</v>
      </c>
      <c r="AH932" s="675" t="s">
        <v>3191</v>
      </c>
      <c r="AI932" s="668">
        <v>25</v>
      </c>
      <c r="AJ932" s="1325" t="s">
        <v>3586</v>
      </c>
      <c r="AK932" s="675" t="s">
        <v>6643</v>
      </c>
      <c r="AL932" s="668">
        <v>25</v>
      </c>
      <c r="AM932" s="1325"/>
      <c r="AN932" s="675"/>
      <c r="AO932" s="668"/>
      <c r="AP932" s="1325"/>
      <c r="AQ932" s="668"/>
      <c r="AR932" s="668"/>
      <c r="AS932" s="857"/>
      <c r="AT932" s="857"/>
      <c r="AU932" s="857"/>
      <c r="AV932" s="857"/>
      <c r="AW932" s="1326"/>
      <c r="AX932" s="1327"/>
      <c r="AY932" s="663"/>
      <c r="AZ932" s="663"/>
      <c r="BA932" s="663"/>
      <c r="BB932" s="663"/>
      <c r="BC932" s="663"/>
      <c r="BD932" s="663"/>
      <c r="BE932" s="663"/>
      <c r="BF932" s="663"/>
      <c r="BG932" s="663"/>
    </row>
    <row r="933" spans="1:249" s="664" customFormat="1" ht="313.2" customHeight="1" x14ac:dyDescent="0.25">
      <c r="A933" s="668">
        <v>2413</v>
      </c>
      <c r="B933" s="1257" t="s">
        <v>6641</v>
      </c>
      <c r="C933" s="668" t="s">
        <v>6640</v>
      </c>
      <c r="D933" s="1257" t="s">
        <v>3185</v>
      </c>
      <c r="E933" s="668" t="s">
        <v>6653</v>
      </c>
      <c r="F933" s="668">
        <v>21495</v>
      </c>
      <c r="G933" s="668" t="s">
        <v>6654</v>
      </c>
      <c r="H933" s="668">
        <v>2020</v>
      </c>
      <c r="I933" s="668" t="s">
        <v>6655</v>
      </c>
      <c r="J933" s="1320">
        <v>80091.66</v>
      </c>
      <c r="K933" s="668" t="s">
        <v>6656</v>
      </c>
      <c r="L933" s="668" t="s">
        <v>6657</v>
      </c>
      <c r="M933" s="668" t="s">
        <v>6658</v>
      </c>
      <c r="N933" s="668" t="s">
        <v>6659</v>
      </c>
      <c r="O933" s="668" t="s">
        <v>6660</v>
      </c>
      <c r="P933" s="668">
        <v>1602906</v>
      </c>
      <c r="Q933" s="668">
        <v>0</v>
      </c>
      <c r="R933" s="668">
        <v>0</v>
      </c>
      <c r="S933" s="668">
        <v>0</v>
      </c>
      <c r="T933" s="668">
        <v>0</v>
      </c>
      <c r="U933" s="668">
        <v>0</v>
      </c>
      <c r="V933" s="668">
        <v>15</v>
      </c>
      <c r="W933" s="1321">
        <v>6</v>
      </c>
      <c r="X933" s="1393" t="s">
        <v>6651</v>
      </c>
      <c r="Y933" s="668">
        <v>3</v>
      </c>
      <c r="Z933" s="668">
        <v>3</v>
      </c>
      <c r="AA933" s="668">
        <v>4</v>
      </c>
      <c r="AB933" s="668">
        <v>10</v>
      </c>
      <c r="AC933" s="668" t="s">
        <v>6661</v>
      </c>
      <c r="AD933" s="668">
        <v>0</v>
      </c>
      <c r="AE933" s="668">
        <v>5</v>
      </c>
      <c r="AF933" s="668">
        <v>15</v>
      </c>
      <c r="AG933" s="668" t="s">
        <v>6662</v>
      </c>
      <c r="AH933" s="668" t="s">
        <v>6663</v>
      </c>
      <c r="AI933" s="668">
        <v>5</v>
      </c>
      <c r="AJ933" s="668" t="s">
        <v>6664</v>
      </c>
      <c r="AK933" s="668" t="s">
        <v>6665</v>
      </c>
      <c r="AL933" s="668">
        <v>10</v>
      </c>
      <c r="AM933" s="668"/>
      <c r="AN933" s="668"/>
      <c r="AO933" s="668"/>
      <c r="AP933" s="668"/>
      <c r="AQ933" s="668"/>
      <c r="AR933" s="668"/>
      <c r="AS933" s="668"/>
      <c r="AT933" s="668"/>
      <c r="AU933" s="668"/>
      <c r="AV933" s="668"/>
      <c r="AW933" s="668"/>
      <c r="AX933" s="680"/>
      <c r="AY933" s="663"/>
      <c r="AZ933" s="663"/>
      <c r="BA933" s="663"/>
      <c r="BB933" s="663"/>
      <c r="BC933" s="663"/>
      <c r="BD933" s="663"/>
      <c r="BE933" s="663"/>
      <c r="BF933" s="663"/>
      <c r="BG933" s="663"/>
    </row>
    <row r="934" spans="1:249" s="664" customFormat="1" ht="303.60000000000002" x14ac:dyDescent="0.25">
      <c r="A934" s="1328">
        <v>2547</v>
      </c>
      <c r="B934" s="1329" t="s">
        <v>6666</v>
      </c>
      <c r="C934" s="1328" t="s">
        <v>6667</v>
      </c>
      <c r="D934" s="1330" t="s">
        <v>1755</v>
      </c>
      <c r="E934" s="1331" t="s">
        <v>6668</v>
      </c>
      <c r="F934" s="1332">
        <v>26467</v>
      </c>
      <c r="G934" s="1333" t="s">
        <v>6669</v>
      </c>
      <c r="H934" s="1328">
        <v>2010</v>
      </c>
      <c r="I934" s="1333" t="s">
        <v>6670</v>
      </c>
      <c r="J934" s="1334">
        <v>137287.24</v>
      </c>
      <c r="K934" s="1333" t="s">
        <v>697</v>
      </c>
      <c r="L934" s="1333" t="s">
        <v>6671</v>
      </c>
      <c r="M934" s="1333" t="s">
        <v>6672</v>
      </c>
      <c r="N934" s="1333" t="s">
        <v>6673</v>
      </c>
      <c r="O934" s="1333" t="s">
        <v>6674</v>
      </c>
      <c r="P934" s="1328" t="s">
        <v>6675</v>
      </c>
      <c r="Q934" s="1330">
        <v>30</v>
      </c>
      <c r="R934" s="1330">
        <v>0</v>
      </c>
      <c r="S934" s="1330">
        <v>50</v>
      </c>
      <c r="T934" s="1330">
        <v>38</v>
      </c>
      <c r="U934" s="1330">
        <v>88</v>
      </c>
      <c r="V934" s="1328">
        <v>70</v>
      </c>
      <c r="W934" s="1328">
        <v>100</v>
      </c>
      <c r="X934" s="1430" t="s">
        <v>6676</v>
      </c>
      <c r="Y934" s="1328">
        <v>1</v>
      </c>
      <c r="Z934" s="1328">
        <v>8</v>
      </c>
      <c r="AA934" s="1328">
        <v>1</v>
      </c>
      <c r="AB934" s="1328">
        <v>47</v>
      </c>
      <c r="AC934" s="1328">
        <v>22</v>
      </c>
      <c r="AD934" s="1330">
        <v>30</v>
      </c>
      <c r="AE934" s="1328">
        <v>4</v>
      </c>
      <c r="AF934" s="666">
        <v>70</v>
      </c>
      <c r="AG934" s="1335" t="s">
        <v>1755</v>
      </c>
      <c r="AH934" s="1330" t="s">
        <v>6677</v>
      </c>
      <c r="AI934" s="666">
        <v>100</v>
      </c>
      <c r="AJ934" s="679"/>
      <c r="AK934" s="679"/>
      <c r="AL934" s="679"/>
      <c r="AM934" s="679"/>
      <c r="AN934" s="679"/>
      <c r="AO934" s="679"/>
      <c r="AP934" s="679"/>
      <c r="AQ934" s="679"/>
      <c r="AR934" s="679"/>
      <c r="AS934" s="679"/>
      <c r="AT934" s="679"/>
      <c r="AU934" s="679"/>
      <c r="AV934" s="679"/>
      <c r="AW934" s="679"/>
      <c r="AX934" s="684"/>
      <c r="AY934" s="663"/>
      <c r="AZ934" s="663"/>
      <c r="BA934" s="663"/>
      <c r="BB934" s="663"/>
      <c r="BC934" s="663"/>
      <c r="BD934" s="663"/>
      <c r="BE934" s="663"/>
      <c r="BF934" s="663"/>
      <c r="BG934" s="663"/>
    </row>
    <row r="935" spans="1:249" s="664" customFormat="1" ht="220.8" x14ac:dyDescent="0.25">
      <c r="A935" s="624">
        <v>2990</v>
      </c>
      <c r="B935" s="624" t="s">
        <v>6678</v>
      </c>
      <c r="C935" s="625" t="s">
        <v>6679</v>
      </c>
      <c r="D935" s="626" t="s">
        <v>6680</v>
      </c>
      <c r="E935" s="625" t="s">
        <v>1630</v>
      </c>
      <c r="F935" s="627">
        <v>13301</v>
      </c>
      <c r="G935" s="627" t="s">
        <v>9474</v>
      </c>
      <c r="H935" s="625">
        <v>2011</v>
      </c>
      <c r="I935" s="627" t="s">
        <v>6681</v>
      </c>
      <c r="J935" s="1431">
        <v>161360.82999999999</v>
      </c>
      <c r="K935" s="625" t="s">
        <v>6682</v>
      </c>
      <c r="L935" s="627" t="s">
        <v>6683</v>
      </c>
      <c r="M935" s="627" t="s">
        <v>6684</v>
      </c>
      <c r="N935" s="627" t="s">
        <v>9475</v>
      </c>
      <c r="O935" s="627" t="s">
        <v>6685</v>
      </c>
      <c r="P935" s="627" t="s">
        <v>6686</v>
      </c>
      <c r="Q935" s="628">
        <v>22.35</v>
      </c>
      <c r="R935" s="628"/>
      <c r="S935" s="628">
        <f>(1500+4000+120+500+0+0)/2088*1</f>
        <v>2.9310344827586206</v>
      </c>
      <c r="T935" s="628">
        <v>22.35</v>
      </c>
      <c r="U935" s="628">
        <f>SUM(R935:T935)</f>
        <v>25.281034482758621</v>
      </c>
      <c r="V935" s="625">
        <v>100</v>
      </c>
      <c r="W935" s="625">
        <f>ROUND(100/161360.83*161360.83,0)</f>
        <v>100</v>
      </c>
      <c r="X935" s="1432" t="s">
        <v>6687</v>
      </c>
      <c r="Y935" s="679"/>
      <c r="Z935" s="679"/>
      <c r="AA935" s="679"/>
      <c r="AB935" s="625">
        <v>10</v>
      </c>
      <c r="AC935" s="679"/>
      <c r="AD935" s="628">
        <v>12.57</v>
      </c>
      <c r="AE935" s="668">
        <v>5</v>
      </c>
      <c r="AF935" s="625"/>
      <c r="AG935" s="625"/>
      <c r="AH935" s="625" t="s">
        <v>6688</v>
      </c>
      <c r="AI935" s="625"/>
      <c r="AJ935" s="625"/>
      <c r="AK935" s="625"/>
      <c r="AL935" s="625"/>
      <c r="AM935" s="625"/>
      <c r="AN935" s="625"/>
      <c r="AO935" s="625"/>
      <c r="AP935" s="625"/>
      <c r="AQ935" s="625"/>
      <c r="AR935" s="625"/>
      <c r="AS935" s="625"/>
      <c r="AT935" s="625"/>
      <c r="AU935" s="625"/>
      <c r="AV935" s="625"/>
      <c r="AW935" s="625"/>
      <c r="AX935" s="629"/>
      <c r="AY935" s="630"/>
      <c r="AZ935" s="663"/>
      <c r="BA935" s="631"/>
      <c r="BB935" s="1023"/>
      <c r="BC935" s="1023"/>
      <c r="BD935" s="1023"/>
      <c r="BE935" s="663"/>
      <c r="BF935" s="663"/>
      <c r="BG935" s="663"/>
      <c r="BH935" s="704"/>
      <c r="BI935" s="704"/>
      <c r="BJ935" s="704"/>
      <c r="BK935" s="704"/>
      <c r="BL935" s="704"/>
      <c r="BM935" s="704"/>
      <c r="BN935" s="704"/>
      <c r="BO935" s="704"/>
      <c r="BP935" s="704"/>
      <c r="BQ935" s="704"/>
      <c r="BR935" s="704"/>
      <c r="BS935" s="704"/>
      <c r="BT935" s="704"/>
      <c r="BU935" s="704"/>
      <c r="BV935" s="704"/>
      <c r="BW935" s="704"/>
      <c r="BX935" s="704"/>
      <c r="BY935" s="704"/>
      <c r="BZ935" s="704"/>
      <c r="CA935" s="704"/>
      <c r="CB935" s="704"/>
      <c r="CC935" s="704"/>
      <c r="CD935" s="704"/>
      <c r="CE935" s="704"/>
      <c r="CF935" s="704"/>
      <c r="CG935" s="704"/>
      <c r="CH935" s="704"/>
      <c r="CI935" s="704"/>
      <c r="CJ935" s="704"/>
      <c r="CK935" s="704"/>
      <c r="CL935" s="704"/>
      <c r="CM935" s="704"/>
      <c r="CN935" s="704"/>
      <c r="CO935" s="704"/>
      <c r="CP935" s="704"/>
      <c r="CQ935" s="704"/>
      <c r="CR935" s="704"/>
      <c r="CS935" s="704"/>
      <c r="CT935" s="704"/>
      <c r="CU935" s="704"/>
      <c r="CV935" s="704"/>
      <c r="CW935" s="704"/>
      <c r="CX935" s="704"/>
      <c r="CY935" s="704"/>
      <c r="CZ935" s="704"/>
      <c r="DA935" s="704"/>
      <c r="DB935" s="704"/>
      <c r="DC935" s="704"/>
      <c r="DD935" s="704"/>
      <c r="DE935" s="704"/>
      <c r="DF935" s="704"/>
      <c r="DG935" s="704"/>
      <c r="DH935" s="704"/>
      <c r="DI935" s="704"/>
      <c r="DJ935" s="704"/>
      <c r="DK935" s="704"/>
      <c r="DL935" s="704"/>
      <c r="DM935" s="704"/>
      <c r="DN935" s="704"/>
      <c r="DO935" s="704"/>
      <c r="DP935" s="704"/>
      <c r="DQ935" s="704"/>
      <c r="DR935" s="704"/>
      <c r="DS935" s="704"/>
      <c r="DT935" s="704"/>
      <c r="DU935" s="704"/>
      <c r="DV935" s="704"/>
      <c r="DW935" s="704"/>
      <c r="DX935" s="704"/>
      <c r="DY935" s="704"/>
      <c r="DZ935" s="704"/>
      <c r="EA935" s="704"/>
      <c r="EB935" s="704"/>
      <c r="EC935" s="704"/>
      <c r="ED935" s="704"/>
      <c r="EE935" s="704"/>
      <c r="EF935" s="704"/>
      <c r="EG935" s="704"/>
      <c r="EH935" s="704"/>
      <c r="EI935" s="704"/>
      <c r="EJ935" s="704"/>
      <c r="EK935" s="704"/>
      <c r="EL935" s="704"/>
      <c r="EM935" s="704"/>
      <c r="EN935" s="704"/>
      <c r="EO935" s="704"/>
      <c r="EP935" s="704"/>
      <c r="EQ935" s="704"/>
      <c r="ER935" s="704"/>
      <c r="ES935" s="704"/>
      <c r="ET935" s="704"/>
      <c r="EU935" s="704"/>
      <c r="EV935" s="704"/>
      <c r="EW935" s="704"/>
      <c r="EX935" s="704"/>
      <c r="EY935" s="704"/>
      <c r="EZ935" s="704"/>
      <c r="FA935" s="704"/>
      <c r="FB935" s="704"/>
      <c r="FC935" s="704"/>
      <c r="FD935" s="704"/>
      <c r="FE935" s="704"/>
      <c r="FF935" s="704"/>
      <c r="FG935" s="704"/>
      <c r="FH935" s="704"/>
      <c r="FI935" s="704"/>
      <c r="FJ935" s="704"/>
      <c r="FK935" s="704"/>
      <c r="FL935" s="704"/>
      <c r="FM935" s="704"/>
      <c r="FN935" s="704"/>
      <c r="FO935" s="704"/>
      <c r="FP935" s="704"/>
      <c r="FQ935" s="704"/>
      <c r="FR935" s="704"/>
      <c r="FS935" s="704"/>
      <c r="FT935" s="704"/>
      <c r="FU935" s="704"/>
      <c r="FV935" s="704"/>
      <c r="FW935" s="704"/>
      <c r="FX935" s="704"/>
      <c r="FY935" s="704"/>
      <c r="FZ935" s="704"/>
      <c r="GA935" s="704"/>
      <c r="GB935" s="704"/>
      <c r="GC935" s="704"/>
      <c r="GD935" s="704"/>
      <c r="GE935" s="704"/>
      <c r="GF935" s="704"/>
      <c r="GG935" s="704"/>
      <c r="GH935" s="704"/>
      <c r="GI935" s="704"/>
      <c r="GJ935" s="704"/>
      <c r="GK935" s="704"/>
      <c r="GL935" s="704"/>
      <c r="GM935" s="704"/>
      <c r="GN935" s="704"/>
      <c r="GO935" s="704"/>
      <c r="GP935" s="704"/>
      <c r="GQ935" s="704"/>
      <c r="GR935" s="704"/>
      <c r="GS935" s="704"/>
      <c r="GT935" s="704"/>
      <c r="GU935" s="704"/>
      <c r="GV935" s="704"/>
      <c r="GW935" s="704"/>
      <c r="GX935" s="704"/>
      <c r="GY935" s="704"/>
      <c r="GZ935" s="704"/>
      <c r="HA935" s="704"/>
      <c r="HB935" s="704"/>
      <c r="HC935" s="704"/>
      <c r="HD935" s="704"/>
      <c r="HE935" s="704"/>
      <c r="HF935" s="704"/>
      <c r="HG935" s="704"/>
      <c r="HH935" s="704"/>
      <c r="HI935" s="704"/>
      <c r="HJ935" s="704"/>
      <c r="HK935" s="704"/>
      <c r="HL935" s="704"/>
      <c r="HM935" s="704"/>
      <c r="HN935" s="704"/>
      <c r="HO935" s="704"/>
      <c r="HP935" s="704"/>
      <c r="HQ935" s="704"/>
      <c r="HR935" s="704"/>
      <c r="HS935" s="704"/>
      <c r="HT935" s="704"/>
      <c r="HU935" s="704"/>
      <c r="HV935" s="704"/>
      <c r="HW935" s="704"/>
      <c r="HX935" s="704"/>
      <c r="HY935" s="704"/>
      <c r="HZ935" s="704"/>
      <c r="IA935" s="704"/>
      <c r="IB935" s="704"/>
      <c r="IC935" s="704"/>
      <c r="ID935" s="704"/>
      <c r="IE935" s="704"/>
      <c r="IF935" s="704"/>
      <c r="IG935" s="704"/>
      <c r="IH935" s="704"/>
      <c r="II935" s="704"/>
      <c r="IJ935" s="704"/>
      <c r="IK935" s="704"/>
      <c r="IL935" s="704"/>
      <c r="IM935" s="704"/>
      <c r="IN935" s="704"/>
      <c r="IO935" s="704"/>
    </row>
    <row r="936" spans="1:249" s="664" customFormat="1" ht="409.6" x14ac:dyDescent="0.25">
      <c r="A936" s="624">
        <v>2990</v>
      </c>
      <c r="B936" s="624" t="s">
        <v>6678</v>
      </c>
      <c r="C936" s="625" t="s">
        <v>6679</v>
      </c>
      <c r="D936" s="626" t="s">
        <v>6680</v>
      </c>
      <c r="E936" s="627" t="s">
        <v>6609</v>
      </c>
      <c r="F936" s="1433" t="s">
        <v>6689</v>
      </c>
      <c r="G936" s="627" t="s">
        <v>6690</v>
      </c>
      <c r="H936" s="625">
        <v>2011</v>
      </c>
      <c r="I936" s="627" t="s">
        <v>6691</v>
      </c>
      <c r="J936" s="1431">
        <v>244920</v>
      </c>
      <c r="K936" s="625" t="s">
        <v>6682</v>
      </c>
      <c r="L936" s="627" t="s">
        <v>6692</v>
      </c>
      <c r="M936" s="627" t="s">
        <v>6693</v>
      </c>
      <c r="N936" s="627" t="s">
        <v>6694</v>
      </c>
      <c r="O936" s="627" t="s">
        <v>6695</v>
      </c>
      <c r="P936" s="627" t="s">
        <v>6696</v>
      </c>
      <c r="Q936" s="628">
        <v>22.35</v>
      </c>
      <c r="R936" s="628"/>
      <c r="S936" s="628">
        <f>(1500+4000+120+500+0+0)/2088*1</f>
        <v>2.9310344827586206</v>
      </c>
      <c r="T936" s="628">
        <v>22.35</v>
      </c>
      <c r="U936" s="628">
        <f t="shared" ref="U936:U977" si="33">SUM(R936:T936)</f>
        <v>25.281034482758621</v>
      </c>
      <c r="V936" s="625">
        <v>100</v>
      </c>
      <c r="W936" s="625">
        <f>ROUND(100/244920*244920,0)</f>
        <v>100</v>
      </c>
      <c r="X936" s="1432" t="s">
        <v>6687</v>
      </c>
      <c r="Y936" s="679"/>
      <c r="Z936" s="679"/>
      <c r="AA936" s="679"/>
      <c r="AB936" s="625">
        <v>66</v>
      </c>
      <c r="AC936" s="679"/>
      <c r="AD936" s="628">
        <v>12.57</v>
      </c>
      <c r="AE936" s="668">
        <v>5</v>
      </c>
      <c r="AF936" s="625">
        <v>100</v>
      </c>
      <c r="AG936" s="625" t="s">
        <v>6619</v>
      </c>
      <c r="AH936" s="625" t="s">
        <v>6697</v>
      </c>
      <c r="AI936" s="625">
        <v>90</v>
      </c>
      <c r="AJ936" s="625" t="s">
        <v>6698</v>
      </c>
      <c r="AK936" s="625" t="s">
        <v>6699</v>
      </c>
      <c r="AL936" s="625">
        <v>10</v>
      </c>
      <c r="AM936" s="625"/>
      <c r="AN936" s="625"/>
      <c r="AO936" s="625"/>
      <c r="AP936" s="625"/>
      <c r="AQ936" s="625"/>
      <c r="AR936" s="625"/>
      <c r="AS936" s="625"/>
      <c r="AT936" s="625"/>
      <c r="AU936" s="625"/>
      <c r="AV936" s="625"/>
      <c r="AW936" s="625"/>
      <c r="AX936" s="629"/>
      <c r="AY936" s="630"/>
      <c r="AZ936" s="663"/>
      <c r="BA936" s="631"/>
      <c r="BB936" s="1023"/>
      <c r="BC936" s="1023"/>
      <c r="BD936" s="1023"/>
      <c r="BE936" s="663"/>
      <c r="BF936" s="663"/>
      <c r="BG936" s="663"/>
      <c r="BH936" s="704"/>
      <c r="BI936" s="704"/>
      <c r="BJ936" s="704"/>
      <c r="BK936" s="704"/>
      <c r="BL936" s="704"/>
      <c r="BM936" s="704"/>
      <c r="BN936" s="704"/>
      <c r="BO936" s="704"/>
      <c r="BP936" s="704"/>
      <c r="BQ936" s="704"/>
      <c r="BR936" s="704"/>
      <c r="BS936" s="704"/>
      <c r="BT936" s="704"/>
      <c r="BU936" s="704"/>
      <c r="BV936" s="704"/>
      <c r="BW936" s="704"/>
      <c r="BX936" s="704"/>
      <c r="BY936" s="704"/>
      <c r="BZ936" s="704"/>
      <c r="CA936" s="704"/>
      <c r="CB936" s="704"/>
      <c r="CC936" s="704"/>
      <c r="CD936" s="704"/>
      <c r="CE936" s="704"/>
      <c r="CF936" s="704"/>
      <c r="CG936" s="704"/>
      <c r="CH936" s="704"/>
      <c r="CI936" s="704"/>
      <c r="CJ936" s="704"/>
      <c r="CK936" s="704"/>
      <c r="CL936" s="704"/>
      <c r="CM936" s="704"/>
      <c r="CN936" s="704"/>
      <c r="CO936" s="704"/>
      <c r="CP936" s="704"/>
      <c r="CQ936" s="704"/>
      <c r="CR936" s="704"/>
      <c r="CS936" s="704"/>
      <c r="CT936" s="704"/>
      <c r="CU936" s="704"/>
      <c r="CV936" s="704"/>
      <c r="CW936" s="704"/>
      <c r="CX936" s="704"/>
      <c r="CY936" s="704"/>
      <c r="CZ936" s="704"/>
      <c r="DA936" s="704"/>
      <c r="DB936" s="704"/>
      <c r="DC936" s="704"/>
      <c r="DD936" s="704"/>
      <c r="DE936" s="704"/>
      <c r="DF936" s="704"/>
      <c r="DG936" s="704"/>
      <c r="DH936" s="704"/>
      <c r="DI936" s="704"/>
      <c r="DJ936" s="704"/>
      <c r="DK936" s="704"/>
      <c r="DL936" s="704"/>
      <c r="DM936" s="704"/>
      <c r="DN936" s="704"/>
      <c r="DO936" s="704"/>
      <c r="DP936" s="704"/>
      <c r="DQ936" s="704"/>
      <c r="DR936" s="704"/>
      <c r="DS936" s="704"/>
      <c r="DT936" s="704"/>
      <c r="DU936" s="704"/>
      <c r="DV936" s="704"/>
      <c r="DW936" s="704"/>
      <c r="DX936" s="704"/>
      <c r="DY936" s="704"/>
      <c r="DZ936" s="704"/>
      <c r="EA936" s="704"/>
      <c r="EB936" s="704"/>
      <c r="EC936" s="704"/>
      <c r="ED936" s="704"/>
      <c r="EE936" s="704"/>
      <c r="EF936" s="704"/>
      <c r="EG936" s="704"/>
      <c r="EH936" s="704"/>
      <c r="EI936" s="704"/>
      <c r="EJ936" s="704"/>
      <c r="EK936" s="704"/>
      <c r="EL936" s="704"/>
      <c r="EM936" s="704"/>
      <c r="EN936" s="704"/>
      <c r="EO936" s="704"/>
      <c r="EP936" s="704"/>
      <c r="EQ936" s="704"/>
      <c r="ER936" s="704"/>
      <c r="ES936" s="704"/>
      <c r="ET936" s="704"/>
      <c r="EU936" s="704"/>
      <c r="EV936" s="704"/>
      <c r="EW936" s="704"/>
      <c r="EX936" s="704"/>
      <c r="EY936" s="704"/>
      <c r="EZ936" s="704"/>
      <c r="FA936" s="704"/>
      <c r="FB936" s="704"/>
      <c r="FC936" s="704"/>
      <c r="FD936" s="704"/>
      <c r="FE936" s="704"/>
      <c r="FF936" s="704"/>
      <c r="FG936" s="704"/>
      <c r="FH936" s="704"/>
      <c r="FI936" s="704"/>
      <c r="FJ936" s="704"/>
      <c r="FK936" s="704"/>
      <c r="FL936" s="704"/>
      <c r="FM936" s="704"/>
      <c r="FN936" s="704"/>
      <c r="FO936" s="704"/>
      <c r="FP936" s="704"/>
      <c r="FQ936" s="704"/>
      <c r="FR936" s="704"/>
      <c r="FS936" s="704"/>
      <c r="FT936" s="704"/>
      <c r="FU936" s="704"/>
      <c r="FV936" s="704"/>
      <c r="FW936" s="704"/>
      <c r="FX936" s="704"/>
      <c r="FY936" s="704"/>
      <c r="FZ936" s="704"/>
      <c r="GA936" s="704"/>
      <c r="GB936" s="704"/>
      <c r="GC936" s="704"/>
      <c r="GD936" s="704"/>
      <c r="GE936" s="704"/>
      <c r="GF936" s="704"/>
      <c r="GG936" s="704"/>
      <c r="GH936" s="704"/>
      <c r="GI936" s="704"/>
      <c r="GJ936" s="704"/>
      <c r="GK936" s="704"/>
      <c r="GL936" s="704"/>
      <c r="GM936" s="704"/>
      <c r="GN936" s="704"/>
      <c r="GO936" s="704"/>
      <c r="GP936" s="704"/>
      <c r="GQ936" s="704"/>
      <c r="GR936" s="704"/>
      <c r="GS936" s="704"/>
      <c r="GT936" s="704"/>
      <c r="GU936" s="704"/>
      <c r="GV936" s="704"/>
      <c r="GW936" s="704"/>
      <c r="GX936" s="704"/>
      <c r="GY936" s="704"/>
      <c r="GZ936" s="704"/>
      <c r="HA936" s="704"/>
      <c r="HB936" s="704"/>
      <c r="HC936" s="704"/>
      <c r="HD936" s="704"/>
      <c r="HE936" s="704"/>
      <c r="HF936" s="704"/>
      <c r="HG936" s="704"/>
      <c r="HH936" s="704"/>
      <c r="HI936" s="704"/>
      <c r="HJ936" s="704"/>
      <c r="HK936" s="704"/>
      <c r="HL936" s="704"/>
      <c r="HM936" s="704"/>
      <c r="HN936" s="704"/>
      <c r="HO936" s="704"/>
      <c r="HP936" s="704"/>
      <c r="HQ936" s="704"/>
      <c r="HR936" s="704"/>
      <c r="HS936" s="704"/>
      <c r="HT936" s="704"/>
      <c r="HU936" s="704"/>
      <c r="HV936" s="704"/>
      <c r="HW936" s="704"/>
      <c r="HX936" s="704"/>
      <c r="HY936" s="704"/>
      <c r="HZ936" s="704"/>
      <c r="IA936" s="704"/>
      <c r="IB936" s="704"/>
      <c r="IC936" s="704"/>
      <c r="ID936" s="704"/>
      <c r="IE936" s="704"/>
      <c r="IF936" s="704"/>
      <c r="IG936" s="704"/>
      <c r="IH936" s="704"/>
      <c r="II936" s="704"/>
      <c r="IJ936" s="704"/>
      <c r="IK936" s="704"/>
      <c r="IL936" s="704"/>
      <c r="IM936" s="704"/>
      <c r="IN936" s="704"/>
      <c r="IO936" s="704"/>
    </row>
    <row r="937" spans="1:249" s="664" customFormat="1" ht="409.6" x14ac:dyDescent="0.25">
      <c r="A937" s="624">
        <v>2990</v>
      </c>
      <c r="B937" s="624" t="s">
        <v>6678</v>
      </c>
      <c r="C937" s="625" t="s">
        <v>6679</v>
      </c>
      <c r="D937" s="626" t="s">
        <v>6680</v>
      </c>
      <c r="E937" s="627" t="s">
        <v>6609</v>
      </c>
      <c r="F937" s="1433" t="s">
        <v>6689</v>
      </c>
      <c r="G937" s="627" t="s">
        <v>6700</v>
      </c>
      <c r="H937" s="625">
        <v>2011</v>
      </c>
      <c r="I937" s="627" t="s">
        <v>6701</v>
      </c>
      <c r="J937" s="1431">
        <v>244920</v>
      </c>
      <c r="K937" s="625" t="s">
        <v>6682</v>
      </c>
      <c r="L937" s="627" t="s">
        <v>6692</v>
      </c>
      <c r="M937" s="627" t="s">
        <v>6693</v>
      </c>
      <c r="N937" s="627" t="s">
        <v>6702</v>
      </c>
      <c r="O937" s="627" t="s">
        <v>6703</v>
      </c>
      <c r="P937" s="627" t="s">
        <v>6704</v>
      </c>
      <c r="Q937" s="628">
        <v>22.35</v>
      </c>
      <c r="R937" s="628"/>
      <c r="S937" s="628">
        <f>(1500+4000+120+500+0+0)/2088*1</f>
        <v>2.9310344827586206</v>
      </c>
      <c r="T937" s="628">
        <v>22.35</v>
      </c>
      <c r="U937" s="628">
        <f t="shared" si="33"/>
        <v>25.281034482758621</v>
      </c>
      <c r="V937" s="625">
        <v>100</v>
      </c>
      <c r="W937" s="625">
        <f>ROUND(100/244920*244920,0)</f>
        <v>100</v>
      </c>
      <c r="X937" s="1432" t="s">
        <v>6687</v>
      </c>
      <c r="Y937" s="679"/>
      <c r="Z937" s="679"/>
      <c r="AA937" s="679"/>
      <c r="AB937" s="625">
        <v>66</v>
      </c>
      <c r="AC937" s="679"/>
      <c r="AD937" s="628">
        <v>12.57</v>
      </c>
      <c r="AE937" s="668">
        <v>5</v>
      </c>
      <c r="AF937" s="625">
        <v>100</v>
      </c>
      <c r="AG937" s="625" t="s">
        <v>6619</v>
      </c>
      <c r="AH937" s="625" t="s">
        <v>6697</v>
      </c>
      <c r="AI937" s="625">
        <v>90</v>
      </c>
      <c r="AJ937" s="625" t="s">
        <v>6698</v>
      </c>
      <c r="AK937" s="625" t="s">
        <v>6699</v>
      </c>
      <c r="AL937" s="625">
        <v>10</v>
      </c>
      <c r="AM937" s="625"/>
      <c r="AN937" s="625"/>
      <c r="AO937" s="625"/>
      <c r="AP937" s="625"/>
      <c r="AQ937" s="625"/>
      <c r="AR937" s="625"/>
      <c r="AS937" s="625"/>
      <c r="AT937" s="625"/>
      <c r="AU937" s="625"/>
      <c r="AV937" s="625"/>
      <c r="AW937" s="625"/>
      <c r="AX937" s="629"/>
      <c r="AY937" s="630"/>
      <c r="AZ937" s="663"/>
      <c r="BA937" s="631"/>
      <c r="BB937" s="1023"/>
      <c r="BC937" s="1023"/>
      <c r="BD937" s="1023"/>
      <c r="BE937" s="663"/>
      <c r="BF937" s="663"/>
      <c r="BG937" s="663"/>
      <c r="BH937" s="704"/>
      <c r="BI937" s="704"/>
      <c r="BJ937" s="704"/>
      <c r="BK937" s="704"/>
      <c r="BL937" s="704"/>
      <c r="BM937" s="704"/>
      <c r="BN937" s="704"/>
      <c r="BO937" s="704"/>
      <c r="BP937" s="704"/>
      <c r="BQ937" s="704"/>
      <c r="BR937" s="704"/>
      <c r="BS937" s="704"/>
      <c r="BT937" s="704"/>
      <c r="BU937" s="704"/>
      <c r="BV937" s="704"/>
      <c r="BW937" s="704"/>
      <c r="BX937" s="704"/>
      <c r="BY937" s="704"/>
      <c r="BZ937" s="704"/>
      <c r="CA937" s="704"/>
      <c r="CB937" s="704"/>
      <c r="CC937" s="704"/>
      <c r="CD937" s="704"/>
      <c r="CE937" s="704"/>
      <c r="CF937" s="704"/>
      <c r="CG937" s="704"/>
      <c r="CH937" s="704"/>
      <c r="CI937" s="704"/>
      <c r="CJ937" s="704"/>
      <c r="CK937" s="704"/>
      <c r="CL937" s="704"/>
      <c r="CM937" s="704"/>
      <c r="CN937" s="704"/>
      <c r="CO937" s="704"/>
      <c r="CP937" s="704"/>
      <c r="CQ937" s="704"/>
      <c r="CR937" s="704"/>
      <c r="CS937" s="704"/>
      <c r="CT937" s="704"/>
      <c r="CU937" s="704"/>
      <c r="CV937" s="704"/>
      <c r="CW937" s="704"/>
      <c r="CX937" s="704"/>
      <c r="CY937" s="704"/>
      <c r="CZ937" s="704"/>
      <c r="DA937" s="704"/>
      <c r="DB937" s="704"/>
      <c r="DC937" s="704"/>
      <c r="DD937" s="704"/>
      <c r="DE937" s="704"/>
      <c r="DF937" s="704"/>
      <c r="DG937" s="704"/>
      <c r="DH937" s="704"/>
      <c r="DI937" s="704"/>
      <c r="DJ937" s="704"/>
      <c r="DK937" s="704"/>
      <c r="DL937" s="704"/>
      <c r="DM937" s="704"/>
      <c r="DN937" s="704"/>
      <c r="DO937" s="704"/>
      <c r="DP937" s="704"/>
      <c r="DQ937" s="704"/>
      <c r="DR937" s="704"/>
      <c r="DS937" s="704"/>
      <c r="DT937" s="704"/>
      <c r="DU937" s="704"/>
      <c r="DV937" s="704"/>
      <c r="DW937" s="704"/>
      <c r="DX937" s="704"/>
      <c r="DY937" s="704"/>
      <c r="DZ937" s="704"/>
      <c r="EA937" s="704"/>
      <c r="EB937" s="704"/>
      <c r="EC937" s="704"/>
      <c r="ED937" s="704"/>
      <c r="EE937" s="704"/>
      <c r="EF937" s="704"/>
      <c r="EG937" s="704"/>
      <c r="EH937" s="704"/>
      <c r="EI937" s="704"/>
      <c r="EJ937" s="704"/>
      <c r="EK937" s="704"/>
      <c r="EL937" s="704"/>
      <c r="EM937" s="704"/>
      <c r="EN937" s="704"/>
      <c r="EO937" s="704"/>
      <c r="EP937" s="704"/>
      <c r="EQ937" s="704"/>
      <c r="ER937" s="704"/>
      <c r="ES937" s="704"/>
      <c r="ET937" s="704"/>
      <c r="EU937" s="704"/>
      <c r="EV937" s="704"/>
      <c r="EW937" s="704"/>
      <c r="EX937" s="704"/>
      <c r="EY937" s="704"/>
      <c r="EZ937" s="704"/>
      <c r="FA937" s="704"/>
      <c r="FB937" s="704"/>
      <c r="FC937" s="704"/>
      <c r="FD937" s="704"/>
      <c r="FE937" s="704"/>
      <c r="FF937" s="704"/>
      <c r="FG937" s="704"/>
      <c r="FH937" s="704"/>
      <c r="FI937" s="704"/>
      <c r="FJ937" s="704"/>
      <c r="FK937" s="704"/>
      <c r="FL937" s="704"/>
      <c r="FM937" s="704"/>
      <c r="FN937" s="704"/>
      <c r="FO937" s="704"/>
      <c r="FP937" s="704"/>
      <c r="FQ937" s="704"/>
      <c r="FR937" s="704"/>
      <c r="FS937" s="704"/>
      <c r="FT937" s="704"/>
      <c r="FU937" s="704"/>
      <c r="FV937" s="704"/>
      <c r="FW937" s="704"/>
      <c r="FX937" s="704"/>
      <c r="FY937" s="704"/>
      <c r="FZ937" s="704"/>
      <c r="GA937" s="704"/>
      <c r="GB937" s="704"/>
      <c r="GC937" s="704"/>
      <c r="GD937" s="704"/>
      <c r="GE937" s="704"/>
      <c r="GF937" s="704"/>
      <c r="GG937" s="704"/>
      <c r="GH937" s="704"/>
      <c r="GI937" s="704"/>
      <c r="GJ937" s="704"/>
      <c r="GK937" s="704"/>
      <c r="GL937" s="704"/>
      <c r="GM937" s="704"/>
      <c r="GN937" s="704"/>
      <c r="GO937" s="704"/>
      <c r="GP937" s="704"/>
      <c r="GQ937" s="704"/>
      <c r="GR937" s="704"/>
      <c r="GS937" s="704"/>
      <c r="GT937" s="704"/>
      <c r="GU937" s="704"/>
      <c r="GV937" s="704"/>
      <c r="GW937" s="704"/>
      <c r="GX937" s="704"/>
      <c r="GY937" s="704"/>
      <c r="GZ937" s="704"/>
      <c r="HA937" s="704"/>
      <c r="HB937" s="704"/>
      <c r="HC937" s="704"/>
      <c r="HD937" s="704"/>
      <c r="HE937" s="704"/>
      <c r="HF937" s="704"/>
      <c r="HG937" s="704"/>
      <c r="HH937" s="704"/>
      <c r="HI937" s="704"/>
      <c r="HJ937" s="704"/>
      <c r="HK937" s="704"/>
      <c r="HL937" s="704"/>
      <c r="HM937" s="704"/>
      <c r="HN937" s="704"/>
      <c r="HO937" s="704"/>
      <c r="HP937" s="704"/>
      <c r="HQ937" s="704"/>
      <c r="HR937" s="704"/>
      <c r="HS937" s="704"/>
      <c r="HT937" s="704"/>
      <c r="HU937" s="704"/>
      <c r="HV937" s="704"/>
      <c r="HW937" s="704"/>
      <c r="HX937" s="704"/>
      <c r="HY937" s="704"/>
      <c r="HZ937" s="704"/>
      <c r="IA937" s="704"/>
      <c r="IB937" s="704"/>
      <c r="IC937" s="704"/>
      <c r="ID937" s="704"/>
      <c r="IE937" s="704"/>
      <c r="IF937" s="704"/>
      <c r="IG937" s="704"/>
      <c r="IH937" s="704"/>
      <c r="II937" s="704"/>
      <c r="IJ937" s="704"/>
      <c r="IK937" s="704"/>
      <c r="IL937" s="704"/>
      <c r="IM937" s="704"/>
      <c r="IN937" s="704"/>
      <c r="IO937" s="704"/>
    </row>
    <row r="938" spans="1:249" s="664" customFormat="1" ht="216.75" customHeight="1" x14ac:dyDescent="0.25">
      <c r="A938" s="624">
        <v>2990</v>
      </c>
      <c r="B938" s="624" t="s">
        <v>6678</v>
      </c>
      <c r="C938" s="625" t="s">
        <v>6679</v>
      </c>
      <c r="D938" s="626" t="s">
        <v>6680</v>
      </c>
      <c r="E938" s="627" t="s">
        <v>6569</v>
      </c>
      <c r="F938" s="1433" t="s">
        <v>6705</v>
      </c>
      <c r="G938" s="1434" t="s">
        <v>6706</v>
      </c>
      <c r="H938" s="625">
        <v>2010</v>
      </c>
      <c r="I938" s="627" t="s">
        <v>6707</v>
      </c>
      <c r="J938" s="1431">
        <v>159981.9</v>
      </c>
      <c r="K938" s="625" t="s">
        <v>6682</v>
      </c>
      <c r="L938" s="627" t="s">
        <v>6708</v>
      </c>
      <c r="M938" s="627" t="s">
        <v>6709</v>
      </c>
      <c r="N938" s="625" t="s">
        <v>6710</v>
      </c>
      <c r="O938" s="625" t="s">
        <v>6711</v>
      </c>
      <c r="P938" s="627" t="s">
        <v>6712</v>
      </c>
      <c r="Q938" s="628">
        <v>22.35</v>
      </c>
      <c r="R938" s="628"/>
      <c r="S938" s="628">
        <f>(10000+10000+1000+1000+0+0)/2088*1</f>
        <v>10.536398467432949</v>
      </c>
      <c r="T938" s="628">
        <v>22.35</v>
      </c>
      <c r="U938" s="628">
        <f t="shared" si="33"/>
        <v>32.886398467432954</v>
      </c>
      <c r="V938" s="625">
        <v>100</v>
      </c>
      <c r="W938" s="625">
        <f>ROUND(100/159981.9*159981.9,0)</f>
        <v>100</v>
      </c>
      <c r="X938" s="1432" t="s">
        <v>6687</v>
      </c>
      <c r="Y938" s="679"/>
      <c r="Z938" s="679"/>
      <c r="AA938" s="679"/>
      <c r="AB938" s="625">
        <v>66</v>
      </c>
      <c r="AC938" s="679"/>
      <c r="AD938" s="628">
        <v>12.57</v>
      </c>
      <c r="AE938" s="668">
        <v>3</v>
      </c>
      <c r="AF938" s="625">
        <v>100</v>
      </c>
      <c r="AG938" s="625" t="s">
        <v>6568</v>
      </c>
      <c r="AH938" s="625" t="s">
        <v>6713</v>
      </c>
      <c r="AI938" s="625">
        <v>90</v>
      </c>
      <c r="AJ938" s="625" t="s">
        <v>6698</v>
      </c>
      <c r="AK938" s="625" t="s">
        <v>6699</v>
      </c>
      <c r="AL938" s="625">
        <v>10</v>
      </c>
      <c r="AM938" s="625"/>
      <c r="AN938" s="625"/>
      <c r="AO938" s="625"/>
      <c r="AP938" s="625"/>
      <c r="AQ938" s="625"/>
      <c r="AR938" s="625"/>
      <c r="AS938" s="625"/>
      <c r="AT938" s="625"/>
      <c r="AU938" s="625"/>
      <c r="AV938" s="625"/>
      <c r="AW938" s="625"/>
      <c r="AX938" s="629"/>
      <c r="AY938" s="630"/>
      <c r="AZ938" s="663"/>
      <c r="BA938" s="631"/>
      <c r="BB938" s="1023"/>
      <c r="BC938" s="1023"/>
      <c r="BD938" s="1023"/>
      <c r="BE938" s="663"/>
      <c r="BF938" s="663"/>
      <c r="BG938" s="663"/>
      <c r="BH938" s="704"/>
      <c r="BI938" s="704"/>
      <c r="BJ938" s="704"/>
      <c r="BK938" s="704"/>
      <c r="BL938" s="704"/>
      <c r="BM938" s="704"/>
      <c r="BN938" s="704"/>
      <c r="BO938" s="704"/>
      <c r="BP938" s="704"/>
      <c r="BQ938" s="704"/>
      <c r="BR938" s="704"/>
      <c r="BS938" s="704"/>
      <c r="BT938" s="704"/>
      <c r="BU938" s="704"/>
      <c r="BV938" s="704"/>
      <c r="BW938" s="704"/>
      <c r="BX938" s="704"/>
      <c r="BY938" s="704"/>
      <c r="BZ938" s="704"/>
      <c r="CA938" s="704"/>
      <c r="CB938" s="704"/>
      <c r="CC938" s="704"/>
      <c r="CD938" s="704"/>
      <c r="CE938" s="704"/>
      <c r="CF938" s="704"/>
      <c r="CG938" s="704"/>
      <c r="CH938" s="704"/>
      <c r="CI938" s="704"/>
      <c r="CJ938" s="704"/>
      <c r="CK938" s="704"/>
      <c r="CL938" s="704"/>
      <c r="CM938" s="704"/>
      <c r="CN938" s="704"/>
      <c r="CO938" s="704"/>
      <c r="CP938" s="704"/>
      <c r="CQ938" s="704"/>
      <c r="CR938" s="704"/>
      <c r="CS938" s="704"/>
      <c r="CT938" s="704"/>
      <c r="CU938" s="704"/>
      <c r="CV938" s="704"/>
      <c r="CW938" s="704"/>
      <c r="CX938" s="704"/>
      <c r="CY938" s="704"/>
      <c r="CZ938" s="704"/>
      <c r="DA938" s="704"/>
      <c r="DB938" s="704"/>
      <c r="DC938" s="704"/>
      <c r="DD938" s="704"/>
      <c r="DE938" s="704"/>
      <c r="DF938" s="704"/>
      <c r="DG938" s="704"/>
      <c r="DH938" s="704"/>
      <c r="DI938" s="704"/>
      <c r="DJ938" s="704"/>
      <c r="DK938" s="704"/>
      <c r="DL938" s="704"/>
      <c r="DM938" s="704"/>
      <c r="DN938" s="704"/>
      <c r="DO938" s="704"/>
      <c r="DP938" s="704"/>
      <c r="DQ938" s="704"/>
      <c r="DR938" s="704"/>
      <c r="DS938" s="704"/>
      <c r="DT938" s="704"/>
      <c r="DU938" s="704"/>
      <c r="DV938" s="704"/>
      <c r="DW938" s="704"/>
      <c r="DX938" s="704"/>
      <c r="DY938" s="704"/>
      <c r="DZ938" s="704"/>
      <c r="EA938" s="704"/>
      <c r="EB938" s="704"/>
      <c r="EC938" s="704"/>
      <c r="ED938" s="704"/>
      <c r="EE938" s="704"/>
      <c r="EF938" s="704"/>
      <c r="EG938" s="704"/>
      <c r="EH938" s="704"/>
      <c r="EI938" s="704"/>
      <c r="EJ938" s="704"/>
      <c r="EK938" s="704"/>
      <c r="EL938" s="704"/>
      <c r="EM938" s="704"/>
      <c r="EN938" s="704"/>
      <c r="EO938" s="704"/>
      <c r="EP938" s="704"/>
      <c r="EQ938" s="704"/>
      <c r="ER938" s="704"/>
      <c r="ES938" s="704"/>
      <c r="ET938" s="704"/>
      <c r="EU938" s="704"/>
      <c r="EV938" s="704"/>
      <c r="EW938" s="704"/>
      <c r="EX938" s="704"/>
      <c r="EY938" s="704"/>
      <c r="EZ938" s="704"/>
      <c r="FA938" s="704"/>
      <c r="FB938" s="704"/>
      <c r="FC938" s="704"/>
      <c r="FD938" s="704"/>
      <c r="FE938" s="704"/>
      <c r="FF938" s="704"/>
      <c r="FG938" s="704"/>
      <c r="FH938" s="704"/>
      <c r="FI938" s="704"/>
      <c r="FJ938" s="704"/>
      <c r="FK938" s="704"/>
      <c r="FL938" s="704"/>
      <c r="FM938" s="704"/>
      <c r="FN938" s="704"/>
      <c r="FO938" s="704"/>
      <c r="FP938" s="704"/>
      <c r="FQ938" s="704"/>
      <c r="FR938" s="704"/>
      <c r="FS938" s="704"/>
      <c r="FT938" s="704"/>
      <c r="FU938" s="704"/>
      <c r="FV938" s="704"/>
      <c r="FW938" s="704"/>
      <c r="FX938" s="704"/>
      <c r="FY938" s="704"/>
      <c r="FZ938" s="704"/>
      <c r="GA938" s="704"/>
      <c r="GB938" s="704"/>
      <c r="GC938" s="704"/>
      <c r="GD938" s="704"/>
      <c r="GE938" s="704"/>
      <c r="GF938" s="704"/>
      <c r="GG938" s="704"/>
      <c r="GH938" s="704"/>
      <c r="GI938" s="704"/>
      <c r="GJ938" s="704"/>
      <c r="GK938" s="704"/>
      <c r="GL938" s="704"/>
      <c r="GM938" s="704"/>
      <c r="GN938" s="704"/>
      <c r="GO938" s="704"/>
      <c r="GP938" s="704"/>
      <c r="GQ938" s="704"/>
      <c r="GR938" s="704"/>
      <c r="GS938" s="704"/>
      <c r="GT938" s="704"/>
      <c r="GU938" s="704"/>
      <c r="GV938" s="704"/>
      <c r="GW938" s="704"/>
      <c r="GX938" s="704"/>
      <c r="GY938" s="704"/>
      <c r="GZ938" s="704"/>
      <c r="HA938" s="704"/>
      <c r="HB938" s="704"/>
      <c r="HC938" s="704"/>
      <c r="HD938" s="704"/>
      <c r="HE938" s="704"/>
      <c r="HF938" s="704"/>
      <c r="HG938" s="704"/>
      <c r="HH938" s="704"/>
      <c r="HI938" s="704"/>
      <c r="HJ938" s="704"/>
      <c r="HK938" s="704"/>
      <c r="HL938" s="704"/>
      <c r="HM938" s="704"/>
      <c r="HN938" s="704"/>
      <c r="HO938" s="704"/>
      <c r="HP938" s="704"/>
      <c r="HQ938" s="704"/>
      <c r="HR938" s="704"/>
      <c r="HS938" s="704"/>
      <c r="HT938" s="704"/>
      <c r="HU938" s="704"/>
      <c r="HV938" s="704"/>
      <c r="HW938" s="704"/>
      <c r="HX938" s="704"/>
      <c r="HY938" s="704"/>
      <c r="HZ938" s="704"/>
      <c r="IA938" s="704"/>
      <c r="IB938" s="704"/>
      <c r="IC938" s="704"/>
      <c r="ID938" s="704"/>
      <c r="IE938" s="704"/>
      <c r="IF938" s="704"/>
      <c r="IG938" s="704"/>
      <c r="IH938" s="704"/>
      <c r="II938" s="704"/>
      <c r="IJ938" s="704"/>
      <c r="IK938" s="704"/>
      <c r="IL938" s="704"/>
      <c r="IM938" s="704"/>
      <c r="IN938" s="704"/>
      <c r="IO938" s="704"/>
    </row>
    <row r="939" spans="1:249" s="664" customFormat="1" ht="179.4" x14ac:dyDescent="0.25">
      <c r="A939" s="624">
        <v>2990</v>
      </c>
      <c r="B939" s="624" t="s">
        <v>6678</v>
      </c>
      <c r="C939" s="625" t="s">
        <v>6679</v>
      </c>
      <c r="D939" s="626" t="s">
        <v>6680</v>
      </c>
      <c r="E939" s="627" t="s">
        <v>6569</v>
      </c>
      <c r="F939" s="1433" t="s">
        <v>6705</v>
      </c>
      <c r="G939" s="1434" t="s">
        <v>6714</v>
      </c>
      <c r="H939" s="625">
        <v>2011</v>
      </c>
      <c r="I939" s="627" t="s">
        <v>6715</v>
      </c>
      <c r="J939" s="1431">
        <v>175336.82</v>
      </c>
      <c r="K939" s="625" t="s">
        <v>6682</v>
      </c>
      <c r="L939" s="627" t="s">
        <v>6708</v>
      </c>
      <c r="M939" s="627" t="s">
        <v>6709</v>
      </c>
      <c r="N939" s="625" t="s">
        <v>6716</v>
      </c>
      <c r="O939" s="625" t="s">
        <v>6717</v>
      </c>
      <c r="P939" s="627" t="s">
        <v>6718</v>
      </c>
      <c r="Q939" s="628">
        <v>22.35</v>
      </c>
      <c r="R939" s="628"/>
      <c r="S939" s="628">
        <f>(10000+10000+1000+1000+0+0)/2088*1</f>
        <v>10.536398467432949</v>
      </c>
      <c r="T939" s="628">
        <v>22.35</v>
      </c>
      <c r="U939" s="628">
        <f t="shared" si="33"/>
        <v>32.886398467432954</v>
      </c>
      <c r="V939" s="625">
        <v>100</v>
      </c>
      <c r="W939" s="625">
        <f>ROUND(100/175336.82*175336.82,0)</f>
        <v>100</v>
      </c>
      <c r="X939" s="1432" t="s">
        <v>6687</v>
      </c>
      <c r="Y939" s="679"/>
      <c r="Z939" s="679"/>
      <c r="AA939" s="679"/>
      <c r="AB939" s="625">
        <v>66</v>
      </c>
      <c r="AC939" s="679"/>
      <c r="AD939" s="628">
        <v>12.57</v>
      </c>
      <c r="AE939" s="668">
        <v>5</v>
      </c>
      <c r="AF939" s="625">
        <v>100</v>
      </c>
      <c r="AG939" s="625" t="s">
        <v>6568</v>
      </c>
      <c r="AH939" s="625" t="s">
        <v>6713</v>
      </c>
      <c r="AI939" s="625">
        <v>90</v>
      </c>
      <c r="AJ939" s="625" t="s">
        <v>6698</v>
      </c>
      <c r="AK939" s="625" t="s">
        <v>6699</v>
      </c>
      <c r="AL939" s="625">
        <v>10</v>
      </c>
      <c r="AM939" s="625"/>
      <c r="AN939" s="625"/>
      <c r="AO939" s="625"/>
      <c r="AP939" s="625"/>
      <c r="AQ939" s="625"/>
      <c r="AR939" s="625"/>
      <c r="AS939" s="625"/>
      <c r="AT939" s="625"/>
      <c r="AU939" s="625"/>
      <c r="AV939" s="625"/>
      <c r="AW939" s="625"/>
      <c r="AX939" s="629"/>
      <c r="AY939" s="630"/>
      <c r="AZ939" s="663"/>
      <c r="BA939" s="631"/>
      <c r="BB939" s="1023"/>
      <c r="BC939" s="1023"/>
      <c r="BD939" s="1023"/>
      <c r="BE939" s="663"/>
      <c r="BF939" s="663"/>
      <c r="BG939" s="663"/>
      <c r="BH939" s="704"/>
      <c r="BI939" s="704"/>
      <c r="BJ939" s="704"/>
      <c r="BK939" s="704"/>
      <c r="BL939" s="704"/>
      <c r="BM939" s="704"/>
      <c r="BN939" s="704"/>
      <c r="BO939" s="704"/>
      <c r="BP939" s="704"/>
      <c r="BQ939" s="704"/>
      <c r="BR939" s="704"/>
      <c r="BS939" s="704"/>
      <c r="BT939" s="704"/>
      <c r="BU939" s="704"/>
      <c r="BV939" s="704"/>
      <c r="BW939" s="704"/>
      <c r="BX939" s="704"/>
      <c r="BY939" s="704"/>
      <c r="BZ939" s="704"/>
      <c r="CA939" s="704"/>
      <c r="CB939" s="704"/>
      <c r="CC939" s="704"/>
      <c r="CD939" s="704"/>
      <c r="CE939" s="704"/>
      <c r="CF939" s="704"/>
      <c r="CG939" s="704"/>
      <c r="CH939" s="704"/>
      <c r="CI939" s="704"/>
      <c r="CJ939" s="704"/>
      <c r="CK939" s="704"/>
      <c r="CL939" s="704"/>
      <c r="CM939" s="704"/>
      <c r="CN939" s="704"/>
      <c r="CO939" s="704"/>
      <c r="CP939" s="704"/>
      <c r="CQ939" s="704"/>
      <c r="CR939" s="704"/>
      <c r="CS939" s="704"/>
      <c r="CT939" s="704"/>
      <c r="CU939" s="704"/>
      <c r="CV939" s="704"/>
      <c r="CW939" s="704"/>
      <c r="CX939" s="704"/>
      <c r="CY939" s="704"/>
      <c r="CZ939" s="704"/>
      <c r="DA939" s="704"/>
      <c r="DB939" s="704"/>
      <c r="DC939" s="704"/>
      <c r="DD939" s="704"/>
      <c r="DE939" s="704"/>
      <c r="DF939" s="704"/>
      <c r="DG939" s="704"/>
      <c r="DH939" s="704"/>
      <c r="DI939" s="704"/>
      <c r="DJ939" s="704"/>
      <c r="DK939" s="704"/>
      <c r="DL939" s="704"/>
      <c r="DM939" s="704"/>
      <c r="DN939" s="704"/>
      <c r="DO939" s="704"/>
      <c r="DP939" s="704"/>
      <c r="DQ939" s="704"/>
      <c r="DR939" s="704"/>
      <c r="DS939" s="704"/>
      <c r="DT939" s="704"/>
      <c r="DU939" s="704"/>
      <c r="DV939" s="704"/>
      <c r="DW939" s="704"/>
      <c r="DX939" s="704"/>
      <c r="DY939" s="704"/>
      <c r="DZ939" s="704"/>
      <c r="EA939" s="704"/>
      <c r="EB939" s="704"/>
      <c r="EC939" s="704"/>
      <c r="ED939" s="704"/>
      <c r="EE939" s="704"/>
      <c r="EF939" s="704"/>
      <c r="EG939" s="704"/>
      <c r="EH939" s="704"/>
      <c r="EI939" s="704"/>
      <c r="EJ939" s="704"/>
      <c r="EK939" s="704"/>
      <c r="EL939" s="704"/>
      <c r="EM939" s="704"/>
      <c r="EN939" s="704"/>
      <c r="EO939" s="704"/>
      <c r="EP939" s="704"/>
      <c r="EQ939" s="704"/>
      <c r="ER939" s="704"/>
      <c r="ES939" s="704"/>
      <c r="ET939" s="704"/>
      <c r="EU939" s="704"/>
      <c r="EV939" s="704"/>
      <c r="EW939" s="704"/>
      <c r="EX939" s="704"/>
      <c r="EY939" s="704"/>
      <c r="EZ939" s="704"/>
      <c r="FA939" s="704"/>
      <c r="FB939" s="704"/>
      <c r="FC939" s="704"/>
      <c r="FD939" s="704"/>
      <c r="FE939" s="704"/>
      <c r="FF939" s="704"/>
      <c r="FG939" s="704"/>
      <c r="FH939" s="704"/>
      <c r="FI939" s="704"/>
      <c r="FJ939" s="704"/>
      <c r="FK939" s="704"/>
      <c r="FL939" s="704"/>
      <c r="FM939" s="704"/>
      <c r="FN939" s="704"/>
      <c r="FO939" s="704"/>
      <c r="FP939" s="704"/>
      <c r="FQ939" s="704"/>
      <c r="FR939" s="704"/>
      <c r="FS939" s="704"/>
      <c r="FT939" s="704"/>
      <c r="FU939" s="704"/>
      <c r="FV939" s="704"/>
      <c r="FW939" s="704"/>
      <c r="FX939" s="704"/>
      <c r="FY939" s="704"/>
      <c r="FZ939" s="704"/>
      <c r="GA939" s="704"/>
      <c r="GB939" s="704"/>
      <c r="GC939" s="704"/>
      <c r="GD939" s="704"/>
      <c r="GE939" s="704"/>
      <c r="GF939" s="704"/>
      <c r="GG939" s="704"/>
      <c r="GH939" s="704"/>
      <c r="GI939" s="704"/>
      <c r="GJ939" s="704"/>
      <c r="GK939" s="704"/>
      <c r="GL939" s="704"/>
      <c r="GM939" s="704"/>
      <c r="GN939" s="704"/>
      <c r="GO939" s="704"/>
      <c r="GP939" s="704"/>
      <c r="GQ939" s="704"/>
      <c r="GR939" s="704"/>
      <c r="GS939" s="704"/>
      <c r="GT939" s="704"/>
      <c r="GU939" s="704"/>
      <c r="GV939" s="704"/>
      <c r="GW939" s="704"/>
      <c r="GX939" s="704"/>
      <c r="GY939" s="704"/>
      <c r="GZ939" s="704"/>
      <c r="HA939" s="704"/>
      <c r="HB939" s="704"/>
      <c r="HC939" s="704"/>
      <c r="HD939" s="704"/>
      <c r="HE939" s="704"/>
      <c r="HF939" s="704"/>
      <c r="HG939" s="704"/>
      <c r="HH939" s="704"/>
      <c r="HI939" s="704"/>
      <c r="HJ939" s="704"/>
      <c r="HK939" s="704"/>
      <c r="HL939" s="704"/>
      <c r="HM939" s="704"/>
      <c r="HN939" s="704"/>
      <c r="HO939" s="704"/>
      <c r="HP939" s="704"/>
      <c r="HQ939" s="704"/>
      <c r="HR939" s="704"/>
      <c r="HS939" s="704"/>
      <c r="HT939" s="704"/>
      <c r="HU939" s="704"/>
      <c r="HV939" s="704"/>
      <c r="HW939" s="704"/>
      <c r="HX939" s="704"/>
      <c r="HY939" s="704"/>
      <c r="HZ939" s="704"/>
      <c r="IA939" s="704"/>
      <c r="IB939" s="704"/>
      <c r="IC939" s="704"/>
      <c r="ID939" s="704"/>
      <c r="IE939" s="704"/>
      <c r="IF939" s="704"/>
      <c r="IG939" s="704"/>
      <c r="IH939" s="704"/>
      <c r="II939" s="704"/>
      <c r="IJ939" s="704"/>
      <c r="IK939" s="704"/>
      <c r="IL939" s="704"/>
      <c r="IM939" s="704"/>
      <c r="IN939" s="704"/>
      <c r="IO939" s="704"/>
    </row>
    <row r="940" spans="1:249" s="664" customFormat="1" ht="179.4" x14ac:dyDescent="0.25">
      <c r="A940" s="624">
        <v>2990</v>
      </c>
      <c r="B940" s="624" t="s">
        <v>6678</v>
      </c>
      <c r="C940" s="625" t="s">
        <v>6679</v>
      </c>
      <c r="D940" s="626" t="s">
        <v>6680</v>
      </c>
      <c r="E940" s="627" t="s">
        <v>6569</v>
      </c>
      <c r="F940" s="1433" t="s">
        <v>6705</v>
      </c>
      <c r="G940" s="1434" t="s">
        <v>6719</v>
      </c>
      <c r="H940" s="625">
        <v>2011</v>
      </c>
      <c r="I940" s="627" t="s">
        <v>6720</v>
      </c>
      <c r="J940" s="1431">
        <v>179156.45</v>
      </c>
      <c r="K940" s="625" t="s">
        <v>6682</v>
      </c>
      <c r="L940" s="627" t="s">
        <v>6708</v>
      </c>
      <c r="M940" s="627" t="s">
        <v>6709</v>
      </c>
      <c r="N940" s="625" t="s">
        <v>6716</v>
      </c>
      <c r="O940" s="625" t="s">
        <v>6717</v>
      </c>
      <c r="P940" s="627" t="s">
        <v>6721</v>
      </c>
      <c r="Q940" s="628">
        <v>22.35</v>
      </c>
      <c r="R940" s="628"/>
      <c r="S940" s="628">
        <f>(10000+10000+1000+1000+0+0)/2088*1</f>
        <v>10.536398467432949</v>
      </c>
      <c r="T940" s="628">
        <v>22.35</v>
      </c>
      <c r="U940" s="628">
        <f t="shared" si="33"/>
        <v>32.886398467432954</v>
      </c>
      <c r="V940" s="625">
        <v>100</v>
      </c>
      <c r="W940" s="625">
        <f>ROUND(100/179156.45*179156.45,0)</f>
        <v>100</v>
      </c>
      <c r="X940" s="1432" t="s">
        <v>6687</v>
      </c>
      <c r="Y940" s="679"/>
      <c r="Z940" s="679"/>
      <c r="AA940" s="679"/>
      <c r="AB940" s="625">
        <v>66</v>
      </c>
      <c r="AC940" s="679"/>
      <c r="AD940" s="628">
        <v>12.57</v>
      </c>
      <c r="AE940" s="668">
        <v>5</v>
      </c>
      <c r="AF940" s="625">
        <v>100</v>
      </c>
      <c r="AG940" s="625" t="s">
        <v>6568</v>
      </c>
      <c r="AH940" s="625" t="s">
        <v>6713</v>
      </c>
      <c r="AI940" s="625">
        <v>90</v>
      </c>
      <c r="AJ940" s="625" t="s">
        <v>6698</v>
      </c>
      <c r="AK940" s="625" t="s">
        <v>6699</v>
      </c>
      <c r="AL940" s="625">
        <v>10</v>
      </c>
      <c r="AM940" s="625"/>
      <c r="AN940" s="625"/>
      <c r="AO940" s="625"/>
      <c r="AP940" s="625"/>
      <c r="AQ940" s="625"/>
      <c r="AR940" s="625"/>
      <c r="AS940" s="625"/>
      <c r="AT940" s="625"/>
      <c r="AU940" s="625"/>
      <c r="AV940" s="625"/>
      <c r="AW940" s="625"/>
      <c r="AX940" s="629"/>
      <c r="AY940" s="630"/>
      <c r="AZ940" s="663"/>
      <c r="BA940" s="631"/>
      <c r="BB940" s="1023"/>
      <c r="BC940" s="1023"/>
      <c r="BD940" s="1023"/>
      <c r="BE940" s="663"/>
      <c r="BF940" s="663"/>
      <c r="BG940" s="663"/>
      <c r="BH940" s="704"/>
      <c r="BI940" s="704"/>
      <c r="BJ940" s="704"/>
      <c r="BK940" s="704"/>
      <c r="BL940" s="704"/>
      <c r="BM940" s="704"/>
      <c r="BN940" s="704"/>
      <c r="BO940" s="704"/>
      <c r="BP940" s="704"/>
      <c r="BQ940" s="704"/>
      <c r="BR940" s="704"/>
      <c r="BS940" s="704"/>
      <c r="BT940" s="704"/>
      <c r="BU940" s="704"/>
      <c r="BV940" s="704"/>
      <c r="BW940" s="704"/>
      <c r="BX940" s="704"/>
      <c r="BY940" s="704"/>
      <c r="BZ940" s="704"/>
      <c r="CA940" s="704"/>
      <c r="CB940" s="704"/>
      <c r="CC940" s="704"/>
      <c r="CD940" s="704"/>
      <c r="CE940" s="704"/>
      <c r="CF940" s="704"/>
      <c r="CG940" s="704"/>
      <c r="CH940" s="704"/>
      <c r="CI940" s="704"/>
      <c r="CJ940" s="704"/>
      <c r="CK940" s="704"/>
      <c r="CL940" s="704"/>
      <c r="CM940" s="704"/>
      <c r="CN940" s="704"/>
      <c r="CO940" s="704"/>
      <c r="CP940" s="704"/>
      <c r="CQ940" s="704"/>
      <c r="CR940" s="704"/>
      <c r="CS940" s="704"/>
      <c r="CT940" s="704"/>
      <c r="CU940" s="704"/>
      <c r="CV940" s="704"/>
      <c r="CW940" s="704"/>
      <c r="CX940" s="704"/>
      <c r="CY940" s="704"/>
      <c r="CZ940" s="704"/>
      <c r="DA940" s="704"/>
      <c r="DB940" s="704"/>
      <c r="DC940" s="704"/>
      <c r="DD940" s="704"/>
      <c r="DE940" s="704"/>
      <c r="DF940" s="704"/>
      <c r="DG940" s="704"/>
      <c r="DH940" s="704"/>
      <c r="DI940" s="704"/>
      <c r="DJ940" s="704"/>
      <c r="DK940" s="704"/>
      <c r="DL940" s="704"/>
      <c r="DM940" s="704"/>
      <c r="DN940" s="704"/>
      <c r="DO940" s="704"/>
      <c r="DP940" s="704"/>
      <c r="DQ940" s="704"/>
      <c r="DR940" s="704"/>
      <c r="DS940" s="704"/>
      <c r="DT940" s="704"/>
      <c r="DU940" s="704"/>
      <c r="DV940" s="704"/>
      <c r="DW940" s="704"/>
      <c r="DX940" s="704"/>
      <c r="DY940" s="704"/>
      <c r="DZ940" s="704"/>
      <c r="EA940" s="704"/>
      <c r="EB940" s="704"/>
      <c r="EC940" s="704"/>
      <c r="ED940" s="704"/>
      <c r="EE940" s="704"/>
      <c r="EF940" s="704"/>
      <c r="EG940" s="704"/>
      <c r="EH940" s="704"/>
      <c r="EI940" s="704"/>
      <c r="EJ940" s="704"/>
      <c r="EK940" s="704"/>
      <c r="EL940" s="704"/>
      <c r="EM940" s="704"/>
      <c r="EN940" s="704"/>
      <c r="EO940" s="704"/>
      <c r="EP940" s="704"/>
      <c r="EQ940" s="704"/>
      <c r="ER940" s="704"/>
      <c r="ES940" s="704"/>
      <c r="ET940" s="704"/>
      <c r="EU940" s="704"/>
      <c r="EV940" s="704"/>
      <c r="EW940" s="704"/>
      <c r="EX940" s="704"/>
      <c r="EY940" s="704"/>
      <c r="EZ940" s="704"/>
      <c r="FA940" s="704"/>
      <c r="FB940" s="704"/>
      <c r="FC940" s="704"/>
      <c r="FD940" s="704"/>
      <c r="FE940" s="704"/>
      <c r="FF940" s="704"/>
      <c r="FG940" s="704"/>
      <c r="FH940" s="704"/>
      <c r="FI940" s="704"/>
      <c r="FJ940" s="704"/>
      <c r="FK940" s="704"/>
      <c r="FL940" s="704"/>
      <c r="FM940" s="704"/>
      <c r="FN940" s="704"/>
      <c r="FO940" s="704"/>
      <c r="FP940" s="704"/>
      <c r="FQ940" s="704"/>
      <c r="FR940" s="704"/>
      <c r="FS940" s="704"/>
      <c r="FT940" s="704"/>
      <c r="FU940" s="704"/>
      <c r="FV940" s="704"/>
      <c r="FW940" s="704"/>
      <c r="FX940" s="704"/>
      <c r="FY940" s="704"/>
      <c r="FZ940" s="704"/>
      <c r="GA940" s="704"/>
      <c r="GB940" s="704"/>
      <c r="GC940" s="704"/>
      <c r="GD940" s="704"/>
      <c r="GE940" s="704"/>
      <c r="GF940" s="704"/>
      <c r="GG940" s="704"/>
      <c r="GH940" s="704"/>
      <c r="GI940" s="704"/>
      <c r="GJ940" s="704"/>
      <c r="GK940" s="704"/>
      <c r="GL940" s="704"/>
      <c r="GM940" s="704"/>
      <c r="GN940" s="704"/>
      <c r="GO940" s="704"/>
      <c r="GP940" s="704"/>
      <c r="GQ940" s="704"/>
      <c r="GR940" s="704"/>
      <c r="GS940" s="704"/>
      <c r="GT940" s="704"/>
      <c r="GU940" s="704"/>
      <c r="GV940" s="704"/>
      <c r="GW940" s="704"/>
      <c r="GX940" s="704"/>
      <c r="GY940" s="704"/>
      <c r="GZ940" s="704"/>
      <c r="HA940" s="704"/>
      <c r="HB940" s="704"/>
      <c r="HC940" s="704"/>
      <c r="HD940" s="704"/>
      <c r="HE940" s="704"/>
      <c r="HF940" s="704"/>
      <c r="HG940" s="704"/>
      <c r="HH940" s="704"/>
      <c r="HI940" s="704"/>
      <c r="HJ940" s="704"/>
      <c r="HK940" s="704"/>
      <c r="HL940" s="704"/>
      <c r="HM940" s="704"/>
      <c r="HN940" s="704"/>
      <c r="HO940" s="704"/>
      <c r="HP940" s="704"/>
      <c r="HQ940" s="704"/>
      <c r="HR940" s="704"/>
      <c r="HS940" s="704"/>
      <c r="HT940" s="704"/>
      <c r="HU940" s="704"/>
      <c r="HV940" s="704"/>
      <c r="HW940" s="704"/>
      <c r="HX940" s="704"/>
      <c r="HY940" s="704"/>
      <c r="HZ940" s="704"/>
      <c r="IA940" s="704"/>
      <c r="IB940" s="704"/>
      <c r="IC940" s="704"/>
      <c r="ID940" s="704"/>
      <c r="IE940" s="704"/>
      <c r="IF940" s="704"/>
      <c r="IG940" s="704"/>
      <c r="IH940" s="704"/>
      <c r="II940" s="704"/>
      <c r="IJ940" s="704"/>
      <c r="IK940" s="704"/>
      <c r="IL940" s="704"/>
      <c r="IM940" s="704"/>
      <c r="IN940" s="704"/>
      <c r="IO940" s="704"/>
    </row>
    <row r="941" spans="1:249" s="664" customFormat="1" ht="179.4" x14ac:dyDescent="0.25">
      <c r="A941" s="624">
        <v>2990</v>
      </c>
      <c r="B941" s="624" t="s">
        <v>6678</v>
      </c>
      <c r="C941" s="625" t="s">
        <v>6679</v>
      </c>
      <c r="D941" s="626" t="s">
        <v>6680</v>
      </c>
      <c r="E941" s="627" t="s">
        <v>6569</v>
      </c>
      <c r="F941" s="1433" t="s">
        <v>6705</v>
      </c>
      <c r="G941" s="1434" t="s">
        <v>6722</v>
      </c>
      <c r="H941" s="625">
        <v>2011</v>
      </c>
      <c r="I941" s="627" t="s">
        <v>6723</v>
      </c>
      <c r="J941" s="1431">
        <v>102000</v>
      </c>
      <c r="K941" s="625" t="s">
        <v>6682</v>
      </c>
      <c r="L941" s="627" t="s">
        <v>6708</v>
      </c>
      <c r="M941" s="627" t="s">
        <v>6709</v>
      </c>
      <c r="N941" s="625" t="s">
        <v>6724</v>
      </c>
      <c r="O941" s="625" t="s">
        <v>6725</v>
      </c>
      <c r="P941" s="627" t="s">
        <v>6726</v>
      </c>
      <c r="Q941" s="628">
        <v>22.35</v>
      </c>
      <c r="R941" s="628"/>
      <c r="S941" s="628">
        <f>(10000+10000+1000+1000+0+0)/2088*1</f>
        <v>10.536398467432949</v>
      </c>
      <c r="T941" s="628">
        <v>22.35</v>
      </c>
      <c r="U941" s="628">
        <f t="shared" si="33"/>
        <v>32.886398467432954</v>
      </c>
      <c r="V941" s="625">
        <v>100</v>
      </c>
      <c r="W941" s="625">
        <f>ROUND(100/102000*102000,0)</f>
        <v>100</v>
      </c>
      <c r="X941" s="1432" t="s">
        <v>6687</v>
      </c>
      <c r="Y941" s="679"/>
      <c r="Z941" s="679"/>
      <c r="AA941" s="679"/>
      <c r="AB941" s="625">
        <v>66</v>
      </c>
      <c r="AC941" s="679"/>
      <c r="AD941" s="628">
        <v>12.57</v>
      </c>
      <c r="AE941" s="668">
        <v>5</v>
      </c>
      <c r="AF941" s="625">
        <v>100</v>
      </c>
      <c r="AG941" s="625" t="s">
        <v>6568</v>
      </c>
      <c r="AH941" s="625" t="s">
        <v>6713</v>
      </c>
      <c r="AI941" s="625">
        <v>90</v>
      </c>
      <c r="AJ941" s="625" t="s">
        <v>6698</v>
      </c>
      <c r="AK941" s="625" t="s">
        <v>6699</v>
      </c>
      <c r="AL941" s="625">
        <v>10</v>
      </c>
      <c r="AM941" s="625"/>
      <c r="AN941" s="625"/>
      <c r="AO941" s="625"/>
      <c r="AP941" s="625"/>
      <c r="AQ941" s="625"/>
      <c r="AR941" s="625"/>
      <c r="AS941" s="625"/>
      <c r="AT941" s="625"/>
      <c r="AU941" s="625"/>
      <c r="AV941" s="625"/>
      <c r="AW941" s="625"/>
      <c r="AX941" s="629"/>
      <c r="AY941" s="630"/>
      <c r="AZ941" s="663"/>
      <c r="BA941" s="631"/>
      <c r="BB941" s="1023"/>
      <c r="BC941" s="1023"/>
      <c r="BD941" s="1023"/>
      <c r="BE941" s="663"/>
      <c r="BF941" s="663"/>
      <c r="BG941" s="663"/>
      <c r="BH941" s="704"/>
      <c r="BI941" s="704"/>
      <c r="BJ941" s="704"/>
      <c r="BK941" s="704"/>
      <c r="BL941" s="704"/>
      <c r="BM941" s="704"/>
      <c r="BN941" s="704"/>
      <c r="BO941" s="704"/>
      <c r="BP941" s="704"/>
      <c r="BQ941" s="704"/>
      <c r="BR941" s="704"/>
      <c r="BS941" s="704"/>
      <c r="BT941" s="704"/>
      <c r="BU941" s="704"/>
      <c r="BV941" s="704"/>
      <c r="BW941" s="704"/>
      <c r="BX941" s="704"/>
      <c r="BY941" s="704"/>
      <c r="BZ941" s="704"/>
      <c r="CA941" s="704"/>
      <c r="CB941" s="704"/>
      <c r="CC941" s="704"/>
      <c r="CD941" s="704"/>
      <c r="CE941" s="704"/>
      <c r="CF941" s="704"/>
      <c r="CG941" s="704"/>
      <c r="CH941" s="704"/>
      <c r="CI941" s="704"/>
      <c r="CJ941" s="704"/>
      <c r="CK941" s="704"/>
      <c r="CL941" s="704"/>
      <c r="CM941" s="704"/>
      <c r="CN941" s="704"/>
      <c r="CO941" s="704"/>
      <c r="CP941" s="704"/>
      <c r="CQ941" s="704"/>
      <c r="CR941" s="704"/>
      <c r="CS941" s="704"/>
      <c r="CT941" s="704"/>
      <c r="CU941" s="704"/>
      <c r="CV941" s="704"/>
      <c r="CW941" s="704"/>
      <c r="CX941" s="704"/>
      <c r="CY941" s="704"/>
      <c r="CZ941" s="704"/>
      <c r="DA941" s="704"/>
      <c r="DB941" s="704"/>
      <c r="DC941" s="704"/>
      <c r="DD941" s="704"/>
      <c r="DE941" s="704"/>
      <c r="DF941" s="704"/>
      <c r="DG941" s="704"/>
      <c r="DH941" s="704"/>
      <c r="DI941" s="704"/>
      <c r="DJ941" s="704"/>
      <c r="DK941" s="704"/>
      <c r="DL941" s="704"/>
      <c r="DM941" s="704"/>
      <c r="DN941" s="704"/>
      <c r="DO941" s="704"/>
      <c r="DP941" s="704"/>
      <c r="DQ941" s="704"/>
      <c r="DR941" s="704"/>
      <c r="DS941" s="704"/>
      <c r="DT941" s="704"/>
      <c r="DU941" s="704"/>
      <c r="DV941" s="704"/>
      <c r="DW941" s="704"/>
      <c r="DX941" s="704"/>
      <c r="DY941" s="704"/>
      <c r="DZ941" s="704"/>
      <c r="EA941" s="704"/>
      <c r="EB941" s="704"/>
      <c r="EC941" s="704"/>
      <c r="ED941" s="704"/>
      <c r="EE941" s="704"/>
      <c r="EF941" s="704"/>
      <c r="EG941" s="704"/>
      <c r="EH941" s="704"/>
      <c r="EI941" s="704"/>
      <c r="EJ941" s="704"/>
      <c r="EK941" s="704"/>
      <c r="EL941" s="704"/>
      <c r="EM941" s="704"/>
      <c r="EN941" s="704"/>
      <c r="EO941" s="704"/>
      <c r="EP941" s="704"/>
      <c r="EQ941" s="704"/>
      <c r="ER941" s="704"/>
      <c r="ES941" s="704"/>
      <c r="ET941" s="704"/>
      <c r="EU941" s="704"/>
      <c r="EV941" s="704"/>
      <c r="EW941" s="704"/>
      <c r="EX941" s="704"/>
      <c r="EY941" s="704"/>
      <c r="EZ941" s="704"/>
      <c r="FA941" s="704"/>
      <c r="FB941" s="704"/>
      <c r="FC941" s="704"/>
      <c r="FD941" s="704"/>
      <c r="FE941" s="704"/>
      <c r="FF941" s="704"/>
      <c r="FG941" s="704"/>
      <c r="FH941" s="704"/>
      <c r="FI941" s="704"/>
      <c r="FJ941" s="704"/>
      <c r="FK941" s="704"/>
      <c r="FL941" s="704"/>
      <c r="FM941" s="704"/>
      <c r="FN941" s="704"/>
      <c r="FO941" s="704"/>
      <c r="FP941" s="704"/>
      <c r="FQ941" s="704"/>
      <c r="FR941" s="704"/>
      <c r="FS941" s="704"/>
      <c r="FT941" s="704"/>
      <c r="FU941" s="704"/>
      <c r="FV941" s="704"/>
      <c r="FW941" s="704"/>
      <c r="FX941" s="704"/>
      <c r="FY941" s="704"/>
      <c r="FZ941" s="704"/>
      <c r="GA941" s="704"/>
      <c r="GB941" s="704"/>
      <c r="GC941" s="704"/>
      <c r="GD941" s="704"/>
      <c r="GE941" s="704"/>
      <c r="GF941" s="704"/>
      <c r="GG941" s="704"/>
      <c r="GH941" s="704"/>
      <c r="GI941" s="704"/>
      <c r="GJ941" s="704"/>
      <c r="GK941" s="704"/>
      <c r="GL941" s="704"/>
      <c r="GM941" s="704"/>
      <c r="GN941" s="704"/>
      <c r="GO941" s="704"/>
      <c r="GP941" s="704"/>
      <c r="GQ941" s="704"/>
      <c r="GR941" s="704"/>
      <c r="GS941" s="704"/>
      <c r="GT941" s="704"/>
      <c r="GU941" s="704"/>
      <c r="GV941" s="704"/>
      <c r="GW941" s="704"/>
      <c r="GX941" s="704"/>
      <c r="GY941" s="704"/>
      <c r="GZ941" s="704"/>
      <c r="HA941" s="704"/>
      <c r="HB941" s="704"/>
      <c r="HC941" s="704"/>
      <c r="HD941" s="704"/>
      <c r="HE941" s="704"/>
      <c r="HF941" s="704"/>
      <c r="HG941" s="704"/>
      <c r="HH941" s="704"/>
      <c r="HI941" s="704"/>
      <c r="HJ941" s="704"/>
      <c r="HK941" s="704"/>
      <c r="HL941" s="704"/>
      <c r="HM941" s="704"/>
      <c r="HN941" s="704"/>
      <c r="HO941" s="704"/>
      <c r="HP941" s="704"/>
      <c r="HQ941" s="704"/>
      <c r="HR941" s="704"/>
      <c r="HS941" s="704"/>
      <c r="HT941" s="704"/>
      <c r="HU941" s="704"/>
      <c r="HV941" s="704"/>
      <c r="HW941" s="704"/>
      <c r="HX941" s="704"/>
      <c r="HY941" s="704"/>
      <c r="HZ941" s="704"/>
      <c r="IA941" s="704"/>
      <c r="IB941" s="704"/>
      <c r="IC941" s="704"/>
      <c r="ID941" s="704"/>
      <c r="IE941" s="704"/>
      <c r="IF941" s="704"/>
      <c r="IG941" s="704"/>
      <c r="IH941" s="704"/>
      <c r="II941" s="704"/>
      <c r="IJ941" s="704"/>
      <c r="IK941" s="704"/>
      <c r="IL941" s="704"/>
      <c r="IM941" s="704"/>
      <c r="IN941" s="704"/>
      <c r="IO941" s="704"/>
    </row>
    <row r="942" spans="1:249" s="664" customFormat="1" ht="179.4" x14ac:dyDescent="0.25">
      <c r="A942" s="624">
        <v>2990</v>
      </c>
      <c r="B942" s="624" t="s">
        <v>6678</v>
      </c>
      <c r="C942" s="625" t="s">
        <v>6679</v>
      </c>
      <c r="D942" s="626" t="s">
        <v>6680</v>
      </c>
      <c r="E942" s="627" t="s">
        <v>6569</v>
      </c>
      <c r="F942" s="1433" t="s">
        <v>6705</v>
      </c>
      <c r="G942" s="1434" t="s">
        <v>6727</v>
      </c>
      <c r="H942" s="625">
        <v>2011</v>
      </c>
      <c r="I942" s="627" t="s">
        <v>6728</v>
      </c>
      <c r="J942" s="1431">
        <v>584938.55000000005</v>
      </c>
      <c r="K942" s="625" t="s">
        <v>6682</v>
      </c>
      <c r="L942" s="627" t="s">
        <v>6708</v>
      </c>
      <c r="M942" s="627" t="s">
        <v>6709</v>
      </c>
      <c r="N942" s="625" t="s">
        <v>6729</v>
      </c>
      <c r="O942" s="625" t="s">
        <v>6730</v>
      </c>
      <c r="P942" s="627" t="s">
        <v>6731</v>
      </c>
      <c r="Q942" s="628">
        <v>22.35</v>
      </c>
      <c r="R942" s="628"/>
      <c r="S942" s="628">
        <f>(10000+10000+1000+1000+0+0)/2088*1</f>
        <v>10.536398467432949</v>
      </c>
      <c r="T942" s="628">
        <v>22.35</v>
      </c>
      <c r="U942" s="628">
        <f t="shared" si="33"/>
        <v>32.886398467432954</v>
      </c>
      <c r="V942" s="625">
        <v>100</v>
      </c>
      <c r="W942" s="625">
        <f>ROUND(100/584938.55*584938.55,0)</f>
        <v>100</v>
      </c>
      <c r="X942" s="1432" t="s">
        <v>6687</v>
      </c>
      <c r="Y942" s="679"/>
      <c r="Z942" s="679"/>
      <c r="AA942" s="679"/>
      <c r="AB942" s="625">
        <v>66</v>
      </c>
      <c r="AC942" s="679"/>
      <c r="AD942" s="628">
        <v>12.57</v>
      </c>
      <c r="AE942" s="668">
        <v>5</v>
      </c>
      <c r="AF942" s="625">
        <v>100</v>
      </c>
      <c r="AG942" s="625" t="s">
        <v>6568</v>
      </c>
      <c r="AH942" s="625" t="s">
        <v>6713</v>
      </c>
      <c r="AI942" s="625">
        <v>90</v>
      </c>
      <c r="AJ942" s="625" t="s">
        <v>6698</v>
      </c>
      <c r="AK942" s="625" t="s">
        <v>6699</v>
      </c>
      <c r="AL942" s="625">
        <v>10</v>
      </c>
      <c r="AM942" s="625"/>
      <c r="AN942" s="625"/>
      <c r="AO942" s="625"/>
      <c r="AP942" s="625"/>
      <c r="AQ942" s="625"/>
      <c r="AR942" s="625"/>
      <c r="AS942" s="625"/>
      <c r="AT942" s="625"/>
      <c r="AU942" s="625"/>
      <c r="AV942" s="625"/>
      <c r="AW942" s="625"/>
      <c r="AX942" s="629"/>
      <c r="AY942" s="630"/>
      <c r="AZ942" s="663"/>
      <c r="BA942" s="631"/>
      <c r="BB942" s="1023"/>
      <c r="BC942" s="1023"/>
      <c r="BD942" s="1023"/>
      <c r="BE942" s="663"/>
      <c r="BF942" s="663"/>
      <c r="BG942" s="663"/>
      <c r="BH942" s="704"/>
      <c r="BI942" s="704"/>
      <c r="BJ942" s="704"/>
      <c r="BK942" s="704"/>
      <c r="BL942" s="704"/>
      <c r="BM942" s="704"/>
      <c r="BN942" s="704"/>
      <c r="BO942" s="704"/>
      <c r="BP942" s="704"/>
      <c r="BQ942" s="704"/>
      <c r="BR942" s="704"/>
      <c r="BS942" s="704"/>
      <c r="BT942" s="704"/>
      <c r="BU942" s="704"/>
      <c r="BV942" s="704"/>
      <c r="BW942" s="704"/>
      <c r="BX942" s="704"/>
      <c r="BY942" s="704"/>
      <c r="BZ942" s="704"/>
      <c r="CA942" s="704"/>
      <c r="CB942" s="704"/>
      <c r="CC942" s="704"/>
      <c r="CD942" s="704"/>
      <c r="CE942" s="704"/>
      <c r="CF942" s="704"/>
      <c r="CG942" s="704"/>
      <c r="CH942" s="704"/>
      <c r="CI942" s="704"/>
      <c r="CJ942" s="704"/>
      <c r="CK942" s="704"/>
      <c r="CL942" s="704"/>
      <c r="CM942" s="704"/>
      <c r="CN942" s="704"/>
      <c r="CO942" s="704"/>
      <c r="CP942" s="704"/>
      <c r="CQ942" s="704"/>
      <c r="CR942" s="704"/>
      <c r="CS942" s="704"/>
      <c r="CT942" s="704"/>
      <c r="CU942" s="704"/>
      <c r="CV942" s="704"/>
      <c r="CW942" s="704"/>
      <c r="CX942" s="704"/>
      <c r="CY942" s="704"/>
      <c r="CZ942" s="704"/>
      <c r="DA942" s="704"/>
      <c r="DB942" s="704"/>
      <c r="DC942" s="704"/>
      <c r="DD942" s="704"/>
      <c r="DE942" s="704"/>
      <c r="DF942" s="704"/>
      <c r="DG942" s="704"/>
      <c r="DH942" s="704"/>
      <c r="DI942" s="704"/>
      <c r="DJ942" s="704"/>
      <c r="DK942" s="704"/>
      <c r="DL942" s="704"/>
      <c r="DM942" s="704"/>
      <c r="DN942" s="704"/>
      <c r="DO942" s="704"/>
      <c r="DP942" s="704"/>
      <c r="DQ942" s="704"/>
      <c r="DR942" s="704"/>
      <c r="DS942" s="704"/>
      <c r="DT942" s="704"/>
      <c r="DU942" s="704"/>
      <c r="DV942" s="704"/>
      <c r="DW942" s="704"/>
      <c r="DX942" s="704"/>
      <c r="DY942" s="704"/>
      <c r="DZ942" s="704"/>
      <c r="EA942" s="704"/>
      <c r="EB942" s="704"/>
      <c r="EC942" s="704"/>
      <c r="ED942" s="704"/>
      <c r="EE942" s="704"/>
      <c r="EF942" s="704"/>
      <c r="EG942" s="704"/>
      <c r="EH942" s="704"/>
      <c r="EI942" s="704"/>
      <c r="EJ942" s="704"/>
      <c r="EK942" s="704"/>
      <c r="EL942" s="704"/>
      <c r="EM942" s="704"/>
      <c r="EN942" s="704"/>
      <c r="EO942" s="704"/>
      <c r="EP942" s="704"/>
      <c r="EQ942" s="704"/>
      <c r="ER942" s="704"/>
      <c r="ES942" s="704"/>
      <c r="ET942" s="704"/>
      <c r="EU942" s="704"/>
      <c r="EV942" s="704"/>
      <c r="EW942" s="704"/>
      <c r="EX942" s="704"/>
      <c r="EY942" s="704"/>
      <c r="EZ942" s="704"/>
      <c r="FA942" s="704"/>
      <c r="FB942" s="704"/>
      <c r="FC942" s="704"/>
      <c r="FD942" s="704"/>
      <c r="FE942" s="704"/>
      <c r="FF942" s="704"/>
      <c r="FG942" s="704"/>
      <c r="FH942" s="704"/>
      <c r="FI942" s="704"/>
      <c r="FJ942" s="704"/>
      <c r="FK942" s="704"/>
      <c r="FL942" s="704"/>
      <c r="FM942" s="704"/>
      <c r="FN942" s="704"/>
      <c r="FO942" s="704"/>
      <c r="FP942" s="704"/>
      <c r="FQ942" s="704"/>
      <c r="FR942" s="704"/>
      <c r="FS942" s="704"/>
      <c r="FT942" s="704"/>
      <c r="FU942" s="704"/>
      <c r="FV942" s="704"/>
      <c r="FW942" s="704"/>
      <c r="FX942" s="704"/>
      <c r="FY942" s="704"/>
      <c r="FZ942" s="704"/>
      <c r="GA942" s="704"/>
      <c r="GB942" s="704"/>
      <c r="GC942" s="704"/>
      <c r="GD942" s="704"/>
      <c r="GE942" s="704"/>
      <c r="GF942" s="704"/>
      <c r="GG942" s="704"/>
      <c r="GH942" s="704"/>
      <c r="GI942" s="704"/>
      <c r="GJ942" s="704"/>
      <c r="GK942" s="704"/>
      <c r="GL942" s="704"/>
      <c r="GM942" s="704"/>
      <c r="GN942" s="704"/>
      <c r="GO942" s="704"/>
      <c r="GP942" s="704"/>
      <c r="GQ942" s="704"/>
      <c r="GR942" s="704"/>
      <c r="GS942" s="704"/>
      <c r="GT942" s="704"/>
      <c r="GU942" s="704"/>
      <c r="GV942" s="704"/>
      <c r="GW942" s="704"/>
      <c r="GX942" s="704"/>
      <c r="GY942" s="704"/>
      <c r="GZ942" s="704"/>
      <c r="HA942" s="704"/>
      <c r="HB942" s="704"/>
      <c r="HC942" s="704"/>
      <c r="HD942" s="704"/>
      <c r="HE942" s="704"/>
      <c r="HF942" s="704"/>
      <c r="HG942" s="704"/>
      <c r="HH942" s="704"/>
      <c r="HI942" s="704"/>
      <c r="HJ942" s="704"/>
      <c r="HK942" s="704"/>
      <c r="HL942" s="704"/>
      <c r="HM942" s="704"/>
      <c r="HN942" s="704"/>
      <c r="HO942" s="704"/>
      <c r="HP942" s="704"/>
      <c r="HQ942" s="704"/>
      <c r="HR942" s="704"/>
      <c r="HS942" s="704"/>
      <c r="HT942" s="704"/>
      <c r="HU942" s="704"/>
      <c r="HV942" s="704"/>
      <c r="HW942" s="704"/>
      <c r="HX942" s="704"/>
      <c r="HY942" s="704"/>
      <c r="HZ942" s="704"/>
      <c r="IA942" s="704"/>
      <c r="IB942" s="704"/>
      <c r="IC942" s="704"/>
      <c r="ID942" s="704"/>
      <c r="IE942" s="704"/>
      <c r="IF942" s="704"/>
      <c r="IG942" s="704"/>
      <c r="IH942" s="704"/>
      <c r="II942" s="704"/>
      <c r="IJ942" s="704"/>
      <c r="IK942" s="704"/>
      <c r="IL942" s="704"/>
      <c r="IM942" s="704"/>
      <c r="IN942" s="704"/>
      <c r="IO942" s="704"/>
    </row>
    <row r="943" spans="1:249" s="664" customFormat="1" ht="289.8" x14ac:dyDescent="0.25">
      <c r="A943" s="624">
        <v>2990</v>
      </c>
      <c r="B943" s="624" t="s">
        <v>6678</v>
      </c>
      <c r="C943" s="625" t="s">
        <v>6679</v>
      </c>
      <c r="D943" s="626" t="s">
        <v>6680</v>
      </c>
      <c r="E943" s="627" t="s">
        <v>1631</v>
      </c>
      <c r="F943" s="1433" t="s">
        <v>6732</v>
      </c>
      <c r="G943" s="627" t="s">
        <v>6733</v>
      </c>
      <c r="H943" s="625">
        <v>2011</v>
      </c>
      <c r="I943" s="627" t="s">
        <v>6734</v>
      </c>
      <c r="J943" s="1431">
        <v>174000</v>
      </c>
      <c r="K943" s="625" t="s">
        <v>6682</v>
      </c>
      <c r="L943" s="627" t="s">
        <v>6735</v>
      </c>
      <c r="M943" s="627" t="s">
        <v>6736</v>
      </c>
      <c r="N943" s="627" t="s">
        <v>9476</v>
      </c>
      <c r="O943" s="627" t="s">
        <v>6737</v>
      </c>
      <c r="P943" s="627" t="s">
        <v>6738</v>
      </c>
      <c r="Q943" s="628">
        <v>22.35</v>
      </c>
      <c r="R943" s="628"/>
      <c r="S943" s="628">
        <f>(2000+10000+120+1000+0+0)/2088*0.8</f>
        <v>5.0268199233716473</v>
      </c>
      <c r="T943" s="628">
        <v>22.35</v>
      </c>
      <c r="U943" s="628">
        <f>SUM(R943:T943)</f>
        <v>27.376819923371649</v>
      </c>
      <c r="V943" s="625">
        <v>100</v>
      </c>
      <c r="W943" s="625">
        <f>ROUND(100/174000*174000,0)</f>
        <v>100</v>
      </c>
      <c r="X943" s="1432" t="s">
        <v>6687</v>
      </c>
      <c r="Y943" s="679"/>
      <c r="Z943" s="679"/>
      <c r="AA943" s="679"/>
      <c r="AB943" s="625">
        <v>4</v>
      </c>
      <c r="AC943" s="679"/>
      <c r="AD943" s="628">
        <v>12.57</v>
      </c>
      <c r="AE943" s="668">
        <v>5</v>
      </c>
      <c r="AF943" s="625">
        <v>100</v>
      </c>
      <c r="AG943" s="625" t="s">
        <v>1486</v>
      </c>
      <c r="AH943" s="625" t="s">
        <v>6739</v>
      </c>
      <c r="AI943" s="625">
        <v>90</v>
      </c>
      <c r="AJ943" s="625" t="s">
        <v>6698</v>
      </c>
      <c r="AK943" s="625" t="s">
        <v>6699</v>
      </c>
      <c r="AL943" s="625">
        <v>10</v>
      </c>
      <c r="AM943" s="625"/>
      <c r="AN943" s="625"/>
      <c r="AO943" s="625"/>
      <c r="AP943" s="625"/>
      <c r="AQ943" s="625"/>
      <c r="AR943" s="625"/>
      <c r="AS943" s="625"/>
      <c r="AT943" s="625"/>
      <c r="AU943" s="625"/>
      <c r="AV943" s="625"/>
      <c r="AW943" s="625"/>
      <c r="AX943" s="629"/>
      <c r="AY943" s="630"/>
      <c r="AZ943" s="663"/>
      <c r="BA943" s="631"/>
      <c r="BB943" s="1023"/>
      <c r="BC943" s="1023"/>
      <c r="BD943" s="1023"/>
      <c r="BE943" s="663"/>
      <c r="BF943" s="663"/>
      <c r="BG943" s="663"/>
      <c r="BH943" s="704"/>
      <c r="BI943" s="704"/>
      <c r="BJ943" s="704"/>
      <c r="BK943" s="704"/>
      <c r="BL943" s="704"/>
      <c r="BM943" s="704"/>
      <c r="BN943" s="704"/>
      <c r="BO943" s="704"/>
      <c r="BP943" s="704"/>
      <c r="BQ943" s="704"/>
      <c r="BR943" s="704"/>
      <c r="BS943" s="704"/>
      <c r="BT943" s="704"/>
      <c r="BU943" s="704"/>
      <c r="BV943" s="704"/>
      <c r="BW943" s="704"/>
      <c r="BX943" s="704"/>
      <c r="BY943" s="704"/>
      <c r="BZ943" s="704"/>
      <c r="CA943" s="704"/>
      <c r="CB943" s="704"/>
      <c r="CC943" s="704"/>
      <c r="CD943" s="704"/>
      <c r="CE943" s="704"/>
      <c r="CF943" s="704"/>
      <c r="CG943" s="704"/>
      <c r="CH943" s="704"/>
      <c r="CI943" s="704"/>
      <c r="CJ943" s="704"/>
      <c r="CK943" s="704"/>
      <c r="CL943" s="704"/>
      <c r="CM943" s="704"/>
      <c r="CN943" s="704"/>
      <c r="CO943" s="704"/>
      <c r="CP943" s="704"/>
      <c r="CQ943" s="704"/>
      <c r="CR943" s="704"/>
      <c r="CS943" s="704"/>
      <c r="CT943" s="704"/>
      <c r="CU943" s="704"/>
      <c r="CV943" s="704"/>
      <c r="CW943" s="704"/>
      <c r="CX943" s="704"/>
      <c r="CY943" s="704"/>
      <c r="CZ943" s="704"/>
      <c r="DA943" s="704"/>
      <c r="DB943" s="704"/>
      <c r="DC943" s="704"/>
      <c r="DD943" s="704"/>
      <c r="DE943" s="704"/>
      <c r="DF943" s="704"/>
      <c r="DG943" s="704"/>
      <c r="DH943" s="704"/>
      <c r="DI943" s="704"/>
      <c r="DJ943" s="704"/>
      <c r="DK943" s="704"/>
      <c r="DL943" s="704"/>
      <c r="DM943" s="704"/>
      <c r="DN943" s="704"/>
      <c r="DO943" s="704"/>
      <c r="DP943" s="704"/>
      <c r="DQ943" s="704"/>
      <c r="DR943" s="704"/>
      <c r="DS943" s="704"/>
      <c r="DT943" s="704"/>
      <c r="DU943" s="704"/>
      <c r="DV943" s="704"/>
      <c r="DW943" s="704"/>
      <c r="DX943" s="704"/>
      <c r="DY943" s="704"/>
      <c r="DZ943" s="704"/>
      <c r="EA943" s="704"/>
      <c r="EB943" s="704"/>
      <c r="EC943" s="704"/>
      <c r="ED943" s="704"/>
      <c r="EE943" s="704"/>
      <c r="EF943" s="704"/>
      <c r="EG943" s="704"/>
      <c r="EH943" s="704"/>
      <c r="EI943" s="704"/>
      <c r="EJ943" s="704"/>
      <c r="EK943" s="704"/>
      <c r="EL943" s="704"/>
      <c r="EM943" s="704"/>
      <c r="EN943" s="704"/>
      <c r="EO943" s="704"/>
      <c r="EP943" s="704"/>
      <c r="EQ943" s="704"/>
      <c r="ER943" s="704"/>
      <c r="ES943" s="704"/>
      <c r="ET943" s="704"/>
      <c r="EU943" s="704"/>
      <c r="EV943" s="704"/>
      <c r="EW943" s="704"/>
      <c r="EX943" s="704"/>
      <c r="EY943" s="704"/>
      <c r="EZ943" s="704"/>
      <c r="FA943" s="704"/>
      <c r="FB943" s="704"/>
      <c r="FC943" s="704"/>
      <c r="FD943" s="704"/>
      <c r="FE943" s="704"/>
      <c r="FF943" s="704"/>
      <c r="FG943" s="704"/>
      <c r="FH943" s="704"/>
      <c r="FI943" s="704"/>
      <c r="FJ943" s="704"/>
      <c r="FK943" s="704"/>
      <c r="FL943" s="704"/>
      <c r="FM943" s="704"/>
      <c r="FN943" s="704"/>
      <c r="FO943" s="704"/>
      <c r="FP943" s="704"/>
      <c r="FQ943" s="704"/>
      <c r="FR943" s="704"/>
      <c r="FS943" s="704"/>
      <c r="FT943" s="704"/>
      <c r="FU943" s="704"/>
      <c r="FV943" s="704"/>
      <c r="FW943" s="704"/>
      <c r="FX943" s="704"/>
      <c r="FY943" s="704"/>
      <c r="FZ943" s="704"/>
      <c r="GA943" s="704"/>
      <c r="GB943" s="704"/>
      <c r="GC943" s="704"/>
      <c r="GD943" s="704"/>
      <c r="GE943" s="704"/>
      <c r="GF943" s="704"/>
      <c r="GG943" s="704"/>
      <c r="GH943" s="704"/>
      <c r="GI943" s="704"/>
      <c r="GJ943" s="704"/>
      <c r="GK943" s="704"/>
      <c r="GL943" s="704"/>
      <c r="GM943" s="704"/>
      <c r="GN943" s="704"/>
      <c r="GO943" s="704"/>
      <c r="GP943" s="704"/>
      <c r="GQ943" s="704"/>
      <c r="GR943" s="704"/>
      <c r="GS943" s="704"/>
      <c r="GT943" s="704"/>
      <c r="GU943" s="704"/>
      <c r="GV943" s="704"/>
      <c r="GW943" s="704"/>
      <c r="GX943" s="704"/>
      <c r="GY943" s="704"/>
      <c r="GZ943" s="704"/>
      <c r="HA943" s="704"/>
      <c r="HB943" s="704"/>
      <c r="HC943" s="704"/>
      <c r="HD943" s="704"/>
      <c r="HE943" s="704"/>
      <c r="HF943" s="704"/>
      <c r="HG943" s="704"/>
      <c r="HH943" s="704"/>
      <c r="HI943" s="704"/>
      <c r="HJ943" s="704"/>
      <c r="HK943" s="704"/>
      <c r="HL943" s="704"/>
      <c r="HM943" s="704"/>
      <c r="HN943" s="704"/>
      <c r="HO943" s="704"/>
      <c r="HP943" s="704"/>
      <c r="HQ943" s="704"/>
      <c r="HR943" s="704"/>
      <c r="HS943" s="704"/>
      <c r="HT943" s="704"/>
      <c r="HU943" s="704"/>
      <c r="HV943" s="704"/>
      <c r="HW943" s="704"/>
      <c r="HX943" s="704"/>
      <c r="HY943" s="704"/>
      <c r="HZ943" s="704"/>
      <c r="IA943" s="704"/>
      <c r="IB943" s="704"/>
      <c r="IC943" s="704"/>
      <c r="ID943" s="704"/>
      <c r="IE943" s="704"/>
      <c r="IF943" s="704"/>
      <c r="IG943" s="704"/>
      <c r="IH943" s="704"/>
      <c r="II943" s="704"/>
      <c r="IJ943" s="704"/>
      <c r="IK943" s="704"/>
      <c r="IL943" s="704"/>
      <c r="IM943" s="704"/>
      <c r="IN943" s="704"/>
      <c r="IO943" s="704"/>
    </row>
    <row r="944" spans="1:249" s="664" customFormat="1" ht="303.60000000000002" x14ac:dyDescent="0.25">
      <c r="A944" s="624">
        <v>2990</v>
      </c>
      <c r="B944" s="624" t="s">
        <v>6678</v>
      </c>
      <c r="C944" s="625" t="s">
        <v>6679</v>
      </c>
      <c r="D944" s="626" t="s">
        <v>6680</v>
      </c>
      <c r="E944" s="627" t="s">
        <v>6740</v>
      </c>
      <c r="F944" s="1433" t="s">
        <v>6732</v>
      </c>
      <c r="G944" s="627" t="s">
        <v>6741</v>
      </c>
      <c r="H944" s="625">
        <v>2010</v>
      </c>
      <c r="I944" s="627" t="s">
        <v>6742</v>
      </c>
      <c r="J944" s="1431">
        <v>44714.36</v>
      </c>
      <c r="K944" s="625" t="s">
        <v>6682</v>
      </c>
      <c r="L944" s="627" t="s">
        <v>6743</v>
      </c>
      <c r="M944" s="627" t="s">
        <v>6744</v>
      </c>
      <c r="N944" s="627" t="s">
        <v>6745</v>
      </c>
      <c r="O944" s="627" t="s">
        <v>6746</v>
      </c>
      <c r="P944" s="627" t="s">
        <v>6747</v>
      </c>
      <c r="Q944" s="628">
        <v>22.35</v>
      </c>
      <c r="R944" s="628"/>
      <c r="S944" s="628">
        <f>(1500+500+120+500+0+0)/2088*0.8</f>
        <v>1.0038314176245211</v>
      </c>
      <c r="T944" s="628">
        <v>22.35</v>
      </c>
      <c r="U944" s="628">
        <f t="shared" si="33"/>
        <v>23.353831417624523</v>
      </c>
      <c r="V944" s="625">
        <v>100</v>
      </c>
      <c r="W944" s="625">
        <f>ROUND(100/44714.36*44714.36,0)</f>
        <v>100</v>
      </c>
      <c r="X944" s="1432" t="s">
        <v>6687</v>
      </c>
      <c r="Y944" s="679"/>
      <c r="Z944" s="679"/>
      <c r="AA944" s="679"/>
      <c r="AB944" s="625">
        <v>35</v>
      </c>
      <c r="AC944" s="679"/>
      <c r="AD944" s="628"/>
      <c r="AE944" s="668">
        <v>5</v>
      </c>
      <c r="AF944" s="625">
        <v>100</v>
      </c>
      <c r="AG944" s="625" t="s">
        <v>6748</v>
      </c>
      <c r="AH944" s="625" t="s">
        <v>6749</v>
      </c>
      <c r="AI944" s="625">
        <v>90</v>
      </c>
      <c r="AJ944" s="625" t="s">
        <v>6698</v>
      </c>
      <c r="AK944" s="625" t="s">
        <v>6699</v>
      </c>
      <c r="AL944" s="625">
        <v>10</v>
      </c>
      <c r="AM944" s="625"/>
      <c r="AN944" s="625"/>
      <c r="AO944" s="625"/>
      <c r="AP944" s="625"/>
      <c r="AQ944" s="625"/>
      <c r="AR944" s="625"/>
      <c r="AS944" s="625"/>
      <c r="AT944" s="625"/>
      <c r="AU944" s="625"/>
      <c r="AV944" s="625"/>
      <c r="AW944" s="625"/>
      <c r="AX944" s="629"/>
      <c r="AY944" s="630"/>
      <c r="AZ944" s="663"/>
      <c r="BA944" s="631"/>
      <c r="BB944" s="1023"/>
      <c r="BC944" s="1023"/>
      <c r="BD944" s="1023"/>
      <c r="BE944" s="663"/>
      <c r="BF944" s="663"/>
      <c r="BG944" s="663"/>
      <c r="BH944" s="704"/>
      <c r="BI944" s="704"/>
      <c r="BJ944" s="704"/>
      <c r="BK944" s="704"/>
      <c r="BL944" s="704"/>
      <c r="BM944" s="704"/>
      <c r="BN944" s="704"/>
      <c r="BO944" s="704"/>
      <c r="BP944" s="704"/>
      <c r="BQ944" s="704"/>
      <c r="BR944" s="704"/>
      <c r="BS944" s="704"/>
      <c r="BT944" s="704"/>
      <c r="BU944" s="704"/>
      <c r="BV944" s="704"/>
      <c r="BW944" s="704"/>
      <c r="BX944" s="704"/>
      <c r="BY944" s="704"/>
      <c r="BZ944" s="704"/>
      <c r="CA944" s="704"/>
      <c r="CB944" s="704"/>
      <c r="CC944" s="704"/>
      <c r="CD944" s="704"/>
      <c r="CE944" s="704"/>
      <c r="CF944" s="704"/>
      <c r="CG944" s="704"/>
      <c r="CH944" s="704"/>
      <c r="CI944" s="704"/>
      <c r="CJ944" s="704"/>
      <c r="CK944" s="704"/>
      <c r="CL944" s="704"/>
      <c r="CM944" s="704"/>
      <c r="CN944" s="704"/>
      <c r="CO944" s="704"/>
      <c r="CP944" s="704"/>
      <c r="CQ944" s="704"/>
      <c r="CR944" s="704"/>
      <c r="CS944" s="704"/>
      <c r="CT944" s="704"/>
      <c r="CU944" s="704"/>
      <c r="CV944" s="704"/>
      <c r="CW944" s="704"/>
      <c r="CX944" s="704"/>
      <c r="CY944" s="704"/>
      <c r="CZ944" s="704"/>
      <c r="DA944" s="704"/>
      <c r="DB944" s="704"/>
      <c r="DC944" s="704"/>
      <c r="DD944" s="704"/>
      <c r="DE944" s="704"/>
      <c r="DF944" s="704"/>
      <c r="DG944" s="704"/>
      <c r="DH944" s="704"/>
      <c r="DI944" s="704"/>
      <c r="DJ944" s="704"/>
      <c r="DK944" s="704"/>
      <c r="DL944" s="704"/>
      <c r="DM944" s="704"/>
      <c r="DN944" s="704"/>
      <c r="DO944" s="704"/>
      <c r="DP944" s="704"/>
      <c r="DQ944" s="704"/>
      <c r="DR944" s="704"/>
      <c r="DS944" s="704"/>
      <c r="DT944" s="704"/>
      <c r="DU944" s="704"/>
      <c r="DV944" s="704"/>
      <c r="DW944" s="704"/>
      <c r="DX944" s="704"/>
      <c r="DY944" s="704"/>
      <c r="DZ944" s="704"/>
      <c r="EA944" s="704"/>
      <c r="EB944" s="704"/>
      <c r="EC944" s="704"/>
      <c r="ED944" s="704"/>
      <c r="EE944" s="704"/>
      <c r="EF944" s="704"/>
      <c r="EG944" s="704"/>
      <c r="EH944" s="704"/>
      <c r="EI944" s="704"/>
      <c r="EJ944" s="704"/>
      <c r="EK944" s="704"/>
      <c r="EL944" s="704"/>
      <c r="EM944" s="704"/>
      <c r="EN944" s="704"/>
      <c r="EO944" s="704"/>
      <c r="EP944" s="704"/>
      <c r="EQ944" s="704"/>
      <c r="ER944" s="704"/>
      <c r="ES944" s="704"/>
      <c r="ET944" s="704"/>
      <c r="EU944" s="704"/>
      <c r="EV944" s="704"/>
      <c r="EW944" s="704"/>
      <c r="EX944" s="704"/>
      <c r="EY944" s="704"/>
      <c r="EZ944" s="704"/>
      <c r="FA944" s="704"/>
      <c r="FB944" s="704"/>
      <c r="FC944" s="704"/>
      <c r="FD944" s="704"/>
      <c r="FE944" s="704"/>
      <c r="FF944" s="704"/>
      <c r="FG944" s="704"/>
      <c r="FH944" s="704"/>
      <c r="FI944" s="704"/>
      <c r="FJ944" s="704"/>
      <c r="FK944" s="704"/>
      <c r="FL944" s="704"/>
      <c r="FM944" s="704"/>
      <c r="FN944" s="704"/>
      <c r="FO944" s="704"/>
      <c r="FP944" s="704"/>
      <c r="FQ944" s="704"/>
      <c r="FR944" s="704"/>
      <c r="FS944" s="704"/>
      <c r="FT944" s="704"/>
      <c r="FU944" s="704"/>
      <c r="FV944" s="704"/>
      <c r="FW944" s="704"/>
      <c r="FX944" s="704"/>
      <c r="FY944" s="704"/>
      <c r="FZ944" s="704"/>
      <c r="GA944" s="704"/>
      <c r="GB944" s="704"/>
      <c r="GC944" s="704"/>
      <c r="GD944" s="704"/>
      <c r="GE944" s="704"/>
      <c r="GF944" s="704"/>
      <c r="GG944" s="704"/>
      <c r="GH944" s="704"/>
      <c r="GI944" s="704"/>
      <c r="GJ944" s="704"/>
      <c r="GK944" s="704"/>
      <c r="GL944" s="704"/>
      <c r="GM944" s="704"/>
      <c r="GN944" s="704"/>
      <c r="GO944" s="704"/>
      <c r="GP944" s="704"/>
      <c r="GQ944" s="704"/>
      <c r="GR944" s="704"/>
      <c r="GS944" s="704"/>
      <c r="GT944" s="704"/>
      <c r="GU944" s="704"/>
      <c r="GV944" s="704"/>
      <c r="GW944" s="704"/>
      <c r="GX944" s="704"/>
      <c r="GY944" s="704"/>
      <c r="GZ944" s="704"/>
      <c r="HA944" s="704"/>
      <c r="HB944" s="704"/>
      <c r="HC944" s="704"/>
      <c r="HD944" s="704"/>
      <c r="HE944" s="704"/>
      <c r="HF944" s="704"/>
      <c r="HG944" s="704"/>
      <c r="HH944" s="704"/>
      <c r="HI944" s="704"/>
      <c r="HJ944" s="704"/>
      <c r="HK944" s="704"/>
      <c r="HL944" s="704"/>
      <c r="HM944" s="704"/>
      <c r="HN944" s="704"/>
      <c r="HO944" s="704"/>
      <c r="HP944" s="704"/>
      <c r="HQ944" s="704"/>
      <c r="HR944" s="704"/>
      <c r="HS944" s="704"/>
      <c r="HT944" s="704"/>
      <c r="HU944" s="704"/>
      <c r="HV944" s="704"/>
      <c r="HW944" s="704"/>
      <c r="HX944" s="704"/>
      <c r="HY944" s="704"/>
      <c r="HZ944" s="704"/>
      <c r="IA944" s="704"/>
      <c r="IB944" s="704"/>
      <c r="IC944" s="704"/>
      <c r="ID944" s="704"/>
      <c r="IE944" s="704"/>
      <c r="IF944" s="704"/>
      <c r="IG944" s="704"/>
      <c r="IH944" s="704"/>
      <c r="II944" s="704"/>
      <c r="IJ944" s="704"/>
      <c r="IK944" s="704"/>
      <c r="IL944" s="704"/>
      <c r="IM944" s="704"/>
      <c r="IN944" s="704"/>
      <c r="IO944" s="704"/>
    </row>
    <row r="945" spans="1:249" s="664" customFormat="1" ht="138" x14ac:dyDescent="0.25">
      <c r="A945" s="624">
        <v>2990</v>
      </c>
      <c r="B945" s="624" t="s">
        <v>6678</v>
      </c>
      <c r="C945" s="625" t="s">
        <v>6679</v>
      </c>
      <c r="D945" s="626" t="s">
        <v>6680</v>
      </c>
      <c r="E945" s="627" t="s">
        <v>6740</v>
      </c>
      <c r="F945" s="1433" t="s">
        <v>6732</v>
      </c>
      <c r="G945" s="627" t="s">
        <v>6750</v>
      </c>
      <c r="H945" s="625">
        <v>2011</v>
      </c>
      <c r="I945" s="627" t="s">
        <v>6751</v>
      </c>
      <c r="J945" s="1431">
        <v>23501.09</v>
      </c>
      <c r="K945" s="625" t="s">
        <v>6682</v>
      </c>
      <c r="L945" s="627" t="s">
        <v>6743</v>
      </c>
      <c r="M945" s="627" t="s">
        <v>6744</v>
      </c>
      <c r="N945" s="627" t="s">
        <v>6752</v>
      </c>
      <c r="O945" s="627" t="s">
        <v>6753</v>
      </c>
      <c r="P945" s="627" t="s">
        <v>6754</v>
      </c>
      <c r="Q945" s="628">
        <v>22.35</v>
      </c>
      <c r="R945" s="628"/>
      <c r="S945" s="628">
        <f>(1500+500+120+500+0+0)/2088*0.8</f>
        <v>1.0038314176245211</v>
      </c>
      <c r="T945" s="628">
        <v>22.35</v>
      </c>
      <c r="U945" s="628">
        <f>SUM(R945:T945)</f>
        <v>23.353831417624523</v>
      </c>
      <c r="V945" s="625">
        <v>100</v>
      </c>
      <c r="W945" s="625">
        <f>ROUND(100/23501.09*23501.09,0)</f>
        <v>100</v>
      </c>
      <c r="X945" s="1432" t="s">
        <v>6687</v>
      </c>
      <c r="Y945" s="679"/>
      <c r="Z945" s="679"/>
      <c r="AA945" s="679"/>
      <c r="AB945" s="625">
        <v>4</v>
      </c>
      <c r="AC945" s="679"/>
      <c r="AD945" s="628"/>
      <c r="AE945" s="668">
        <v>5</v>
      </c>
      <c r="AF945" s="625">
        <v>100</v>
      </c>
      <c r="AG945" s="625" t="s">
        <v>6748</v>
      </c>
      <c r="AH945" s="625" t="s">
        <v>6749</v>
      </c>
      <c r="AI945" s="625">
        <v>90</v>
      </c>
      <c r="AJ945" s="625" t="s">
        <v>6698</v>
      </c>
      <c r="AK945" s="625" t="s">
        <v>6699</v>
      </c>
      <c r="AL945" s="625">
        <v>10</v>
      </c>
      <c r="AM945" s="625"/>
      <c r="AN945" s="625"/>
      <c r="AO945" s="625"/>
      <c r="AP945" s="625"/>
      <c r="AQ945" s="625"/>
      <c r="AR945" s="625"/>
      <c r="AS945" s="625"/>
      <c r="AT945" s="625"/>
      <c r="AU945" s="625"/>
      <c r="AV945" s="625"/>
      <c r="AW945" s="625"/>
      <c r="AX945" s="629"/>
      <c r="AY945" s="630"/>
      <c r="AZ945" s="663"/>
      <c r="BA945" s="631"/>
      <c r="BB945" s="1023"/>
      <c r="BC945" s="1023"/>
      <c r="BD945" s="1023"/>
      <c r="BE945" s="663"/>
      <c r="BF945" s="663"/>
      <c r="BG945" s="663"/>
      <c r="BH945" s="704"/>
      <c r="BI945" s="704"/>
      <c r="BJ945" s="704"/>
      <c r="BK945" s="704"/>
      <c r="BL945" s="704"/>
      <c r="BM945" s="704"/>
      <c r="BN945" s="704"/>
      <c r="BO945" s="704"/>
      <c r="BP945" s="704"/>
      <c r="BQ945" s="704"/>
      <c r="BR945" s="704"/>
      <c r="BS945" s="704"/>
      <c r="BT945" s="704"/>
      <c r="BU945" s="704"/>
      <c r="BV945" s="704"/>
      <c r="BW945" s="704"/>
      <c r="BX945" s="704"/>
      <c r="BY945" s="704"/>
      <c r="BZ945" s="704"/>
      <c r="CA945" s="704"/>
      <c r="CB945" s="704"/>
      <c r="CC945" s="704"/>
      <c r="CD945" s="704"/>
      <c r="CE945" s="704"/>
      <c r="CF945" s="704"/>
      <c r="CG945" s="704"/>
      <c r="CH945" s="704"/>
      <c r="CI945" s="704"/>
      <c r="CJ945" s="704"/>
      <c r="CK945" s="704"/>
      <c r="CL945" s="704"/>
      <c r="CM945" s="704"/>
      <c r="CN945" s="704"/>
      <c r="CO945" s="704"/>
      <c r="CP945" s="704"/>
      <c r="CQ945" s="704"/>
      <c r="CR945" s="704"/>
      <c r="CS945" s="704"/>
      <c r="CT945" s="704"/>
      <c r="CU945" s="704"/>
      <c r="CV945" s="704"/>
      <c r="CW945" s="704"/>
      <c r="CX945" s="704"/>
      <c r="CY945" s="704"/>
      <c r="CZ945" s="704"/>
      <c r="DA945" s="704"/>
      <c r="DB945" s="704"/>
      <c r="DC945" s="704"/>
      <c r="DD945" s="704"/>
      <c r="DE945" s="704"/>
      <c r="DF945" s="704"/>
      <c r="DG945" s="704"/>
      <c r="DH945" s="704"/>
      <c r="DI945" s="704"/>
      <c r="DJ945" s="704"/>
      <c r="DK945" s="704"/>
      <c r="DL945" s="704"/>
      <c r="DM945" s="704"/>
      <c r="DN945" s="704"/>
      <c r="DO945" s="704"/>
      <c r="DP945" s="704"/>
      <c r="DQ945" s="704"/>
      <c r="DR945" s="704"/>
      <c r="DS945" s="704"/>
      <c r="DT945" s="704"/>
      <c r="DU945" s="704"/>
      <c r="DV945" s="704"/>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4"/>
      <c r="EZ945" s="704"/>
      <c r="FA945" s="704"/>
      <c r="FB945" s="704"/>
      <c r="FC945" s="704"/>
      <c r="FD945" s="704"/>
      <c r="FE945" s="704"/>
      <c r="FF945" s="704"/>
      <c r="FG945" s="704"/>
      <c r="FH945" s="704"/>
      <c r="FI945" s="704"/>
      <c r="FJ945" s="704"/>
      <c r="FK945" s="704"/>
      <c r="FL945" s="704"/>
      <c r="FM945" s="704"/>
      <c r="FN945" s="704"/>
      <c r="FO945" s="704"/>
      <c r="FP945" s="704"/>
      <c r="FQ945" s="704"/>
      <c r="FR945" s="704"/>
      <c r="FS945" s="704"/>
      <c r="FT945" s="704"/>
      <c r="FU945" s="704"/>
      <c r="FV945" s="704"/>
      <c r="FW945" s="704"/>
      <c r="FX945" s="704"/>
      <c r="FY945" s="704"/>
      <c r="FZ945" s="704"/>
      <c r="GA945" s="704"/>
      <c r="GB945" s="704"/>
      <c r="GC945" s="704"/>
      <c r="GD945" s="704"/>
      <c r="GE945" s="704"/>
      <c r="GF945" s="704"/>
      <c r="GG945" s="704"/>
      <c r="GH945" s="704"/>
      <c r="GI945" s="704"/>
      <c r="GJ945" s="704"/>
      <c r="GK945" s="704"/>
      <c r="GL945" s="704"/>
      <c r="GM945" s="704"/>
      <c r="GN945" s="704"/>
      <c r="GO945" s="704"/>
      <c r="GP945" s="704"/>
      <c r="GQ945" s="704"/>
      <c r="GR945" s="704"/>
      <c r="GS945" s="704"/>
      <c r="GT945" s="704"/>
      <c r="GU945" s="704"/>
      <c r="GV945" s="704"/>
      <c r="GW945" s="704"/>
      <c r="GX945" s="704"/>
      <c r="GY945" s="704"/>
      <c r="GZ945" s="704"/>
      <c r="HA945" s="704"/>
      <c r="HB945" s="704"/>
      <c r="HC945" s="704"/>
      <c r="HD945" s="704"/>
      <c r="HE945" s="704"/>
      <c r="HF945" s="704"/>
      <c r="HG945" s="704"/>
      <c r="HH945" s="704"/>
      <c r="HI945" s="704"/>
      <c r="HJ945" s="704"/>
      <c r="HK945" s="704"/>
      <c r="HL945" s="704"/>
      <c r="HM945" s="704"/>
      <c r="HN945" s="704"/>
      <c r="HO945" s="704"/>
      <c r="HP945" s="704"/>
      <c r="HQ945" s="704"/>
      <c r="HR945" s="704"/>
      <c r="HS945" s="704"/>
      <c r="HT945" s="704"/>
      <c r="HU945" s="704"/>
      <c r="HV945" s="704"/>
      <c r="HW945" s="704"/>
      <c r="HX945" s="704"/>
      <c r="HY945" s="704"/>
      <c r="HZ945" s="704"/>
      <c r="IA945" s="704"/>
      <c r="IB945" s="704"/>
      <c r="IC945" s="704"/>
      <c r="ID945" s="704"/>
      <c r="IE945" s="704"/>
      <c r="IF945" s="704"/>
      <c r="IG945" s="704"/>
      <c r="IH945" s="704"/>
      <c r="II945" s="704"/>
      <c r="IJ945" s="704"/>
      <c r="IK945" s="704"/>
      <c r="IL945" s="704"/>
      <c r="IM945" s="704"/>
      <c r="IN945" s="704"/>
      <c r="IO945" s="704"/>
    </row>
    <row r="946" spans="1:249" s="664" customFormat="1" ht="409.6" x14ac:dyDescent="0.25">
      <c r="A946" s="624">
        <v>2990</v>
      </c>
      <c r="B946" s="624" t="s">
        <v>6678</v>
      </c>
      <c r="C946" s="625" t="s">
        <v>6679</v>
      </c>
      <c r="D946" s="626" t="s">
        <v>6680</v>
      </c>
      <c r="E946" s="627" t="s">
        <v>6755</v>
      </c>
      <c r="F946" s="1433" t="s">
        <v>6756</v>
      </c>
      <c r="G946" s="627" t="s">
        <v>6757</v>
      </c>
      <c r="H946" s="625">
        <v>2011</v>
      </c>
      <c r="I946" s="627" t="s">
        <v>6758</v>
      </c>
      <c r="J946" s="1431">
        <v>118800</v>
      </c>
      <c r="K946" s="625" t="s">
        <v>6682</v>
      </c>
      <c r="L946" s="627" t="s">
        <v>6759</v>
      </c>
      <c r="M946" s="627" t="s">
        <v>6759</v>
      </c>
      <c r="N946" s="625" t="s">
        <v>6760</v>
      </c>
      <c r="O946" s="625" t="s">
        <v>6761</v>
      </c>
      <c r="P946" s="627" t="s">
        <v>9477</v>
      </c>
      <c r="Q946" s="628">
        <v>22.35</v>
      </c>
      <c r="R946" s="628"/>
      <c r="S946" s="628">
        <f>(8000+13000+120+1100+200+0)/2088*1</f>
        <v>10.737547892720306</v>
      </c>
      <c r="T946" s="628">
        <v>22.35</v>
      </c>
      <c r="U946" s="628">
        <f>SUM(R946:T946)</f>
        <v>33.087547892720309</v>
      </c>
      <c r="V946" s="625">
        <v>100</v>
      </c>
      <c r="W946" s="625">
        <f>ROUND(100/118800*118800,0)</f>
        <v>100</v>
      </c>
      <c r="X946" s="1432" t="s">
        <v>6687</v>
      </c>
      <c r="Y946" s="679"/>
      <c r="Z946" s="679"/>
      <c r="AA946" s="679"/>
      <c r="AB946" s="625">
        <v>11</v>
      </c>
      <c r="AC946" s="679"/>
      <c r="AD946" s="628">
        <v>12.57</v>
      </c>
      <c r="AE946" s="668">
        <v>5</v>
      </c>
      <c r="AF946" s="625">
        <v>100</v>
      </c>
      <c r="AG946" s="625" t="s">
        <v>6762</v>
      </c>
      <c r="AH946" s="625" t="s">
        <v>6763</v>
      </c>
      <c r="AI946" s="625">
        <v>20</v>
      </c>
      <c r="AJ946" s="625" t="s">
        <v>6698</v>
      </c>
      <c r="AK946" s="625" t="s">
        <v>6699</v>
      </c>
      <c r="AL946" s="625">
        <v>30</v>
      </c>
      <c r="AM946" s="625" t="s">
        <v>6764</v>
      </c>
      <c r="AN946" s="625" t="s">
        <v>6765</v>
      </c>
      <c r="AO946" s="625">
        <v>50</v>
      </c>
      <c r="AP946" s="625"/>
      <c r="AQ946" s="625"/>
      <c r="AR946" s="625"/>
      <c r="AS946" s="625"/>
      <c r="AT946" s="625"/>
      <c r="AU946" s="625"/>
      <c r="AV946" s="625"/>
      <c r="AW946" s="625"/>
      <c r="AX946" s="629"/>
      <c r="AY946" s="630"/>
      <c r="AZ946" s="663"/>
      <c r="BA946" s="631"/>
      <c r="BB946" s="1023"/>
      <c r="BC946" s="1023"/>
      <c r="BD946" s="1023"/>
      <c r="BE946" s="663"/>
      <c r="BF946" s="663"/>
      <c r="BG946" s="663"/>
      <c r="BH946" s="704"/>
      <c r="BI946" s="704"/>
      <c r="BJ946" s="704"/>
      <c r="BK946" s="704"/>
      <c r="BL946" s="704"/>
      <c r="BM946" s="704"/>
      <c r="BN946" s="704"/>
      <c r="BO946" s="704"/>
      <c r="BP946" s="704"/>
      <c r="BQ946" s="704"/>
      <c r="BR946" s="704"/>
      <c r="BS946" s="704"/>
      <c r="BT946" s="704"/>
      <c r="BU946" s="704"/>
      <c r="BV946" s="704"/>
      <c r="BW946" s="704"/>
      <c r="BX946" s="704"/>
      <c r="BY946" s="704"/>
      <c r="BZ946" s="704"/>
      <c r="CA946" s="704"/>
      <c r="CB946" s="704"/>
      <c r="CC946" s="704"/>
      <c r="CD946" s="704"/>
      <c r="CE946" s="704"/>
      <c r="CF946" s="704"/>
      <c r="CG946" s="704"/>
      <c r="CH946" s="704"/>
      <c r="CI946" s="704"/>
      <c r="CJ946" s="704"/>
      <c r="CK946" s="704"/>
      <c r="CL946" s="704"/>
      <c r="CM946" s="704"/>
      <c r="CN946" s="704"/>
      <c r="CO946" s="704"/>
      <c r="CP946" s="704"/>
      <c r="CQ946" s="704"/>
      <c r="CR946" s="704"/>
      <c r="CS946" s="704"/>
      <c r="CT946" s="704"/>
      <c r="CU946" s="704"/>
      <c r="CV946" s="704"/>
      <c r="CW946" s="704"/>
      <c r="CX946" s="704"/>
      <c r="CY946" s="704"/>
      <c r="CZ946" s="704"/>
      <c r="DA946" s="704"/>
      <c r="DB946" s="704"/>
      <c r="DC946" s="704"/>
      <c r="DD946" s="704"/>
      <c r="DE946" s="704"/>
      <c r="DF946" s="704"/>
      <c r="DG946" s="704"/>
      <c r="DH946" s="704"/>
      <c r="DI946" s="704"/>
      <c r="DJ946" s="704"/>
      <c r="DK946" s="704"/>
      <c r="DL946" s="704"/>
      <c r="DM946" s="704"/>
      <c r="DN946" s="704"/>
      <c r="DO946" s="704"/>
      <c r="DP946" s="704"/>
      <c r="DQ946" s="704"/>
      <c r="DR946" s="704"/>
      <c r="DS946" s="704"/>
      <c r="DT946" s="704"/>
      <c r="DU946" s="704"/>
      <c r="DV946" s="704"/>
      <c r="DW946" s="704"/>
      <c r="DX946" s="704"/>
      <c r="DY946" s="704"/>
      <c r="DZ946" s="704"/>
      <c r="EA946" s="704"/>
      <c r="EB946" s="704"/>
      <c r="EC946" s="704"/>
      <c r="ED946" s="704"/>
      <c r="EE946" s="704"/>
      <c r="EF946" s="704"/>
      <c r="EG946" s="704"/>
      <c r="EH946" s="704"/>
      <c r="EI946" s="704"/>
      <c r="EJ946" s="704"/>
      <c r="EK946" s="704"/>
      <c r="EL946" s="704"/>
      <c r="EM946" s="704"/>
      <c r="EN946" s="704"/>
      <c r="EO946" s="704"/>
      <c r="EP946" s="704"/>
      <c r="EQ946" s="704"/>
      <c r="ER946" s="704"/>
      <c r="ES946" s="704"/>
      <c r="ET946" s="704"/>
      <c r="EU946" s="704"/>
      <c r="EV946" s="704"/>
      <c r="EW946" s="704"/>
      <c r="EX946" s="704"/>
      <c r="EY946" s="704"/>
      <c r="EZ946" s="704"/>
      <c r="FA946" s="704"/>
      <c r="FB946" s="704"/>
      <c r="FC946" s="704"/>
      <c r="FD946" s="704"/>
      <c r="FE946" s="704"/>
      <c r="FF946" s="704"/>
      <c r="FG946" s="704"/>
      <c r="FH946" s="704"/>
      <c r="FI946" s="704"/>
      <c r="FJ946" s="704"/>
      <c r="FK946" s="704"/>
      <c r="FL946" s="704"/>
      <c r="FM946" s="704"/>
      <c r="FN946" s="704"/>
      <c r="FO946" s="704"/>
      <c r="FP946" s="704"/>
      <c r="FQ946" s="704"/>
      <c r="FR946" s="704"/>
      <c r="FS946" s="704"/>
      <c r="FT946" s="704"/>
      <c r="FU946" s="704"/>
      <c r="FV946" s="704"/>
      <c r="FW946" s="704"/>
      <c r="FX946" s="704"/>
      <c r="FY946" s="704"/>
      <c r="FZ946" s="704"/>
      <c r="GA946" s="704"/>
      <c r="GB946" s="704"/>
      <c r="GC946" s="704"/>
      <c r="GD946" s="704"/>
      <c r="GE946" s="704"/>
      <c r="GF946" s="704"/>
      <c r="GG946" s="704"/>
      <c r="GH946" s="704"/>
      <c r="GI946" s="704"/>
      <c r="GJ946" s="704"/>
      <c r="GK946" s="704"/>
      <c r="GL946" s="704"/>
      <c r="GM946" s="704"/>
      <c r="GN946" s="704"/>
      <c r="GO946" s="704"/>
      <c r="GP946" s="704"/>
      <c r="GQ946" s="704"/>
      <c r="GR946" s="704"/>
      <c r="GS946" s="704"/>
      <c r="GT946" s="704"/>
      <c r="GU946" s="704"/>
      <c r="GV946" s="704"/>
      <c r="GW946" s="704"/>
      <c r="GX946" s="704"/>
      <c r="GY946" s="704"/>
      <c r="GZ946" s="704"/>
      <c r="HA946" s="704"/>
      <c r="HB946" s="704"/>
      <c r="HC946" s="704"/>
      <c r="HD946" s="704"/>
      <c r="HE946" s="704"/>
      <c r="HF946" s="704"/>
      <c r="HG946" s="704"/>
      <c r="HH946" s="704"/>
      <c r="HI946" s="704"/>
      <c r="HJ946" s="704"/>
      <c r="HK946" s="704"/>
      <c r="HL946" s="704"/>
      <c r="HM946" s="704"/>
      <c r="HN946" s="704"/>
      <c r="HO946" s="704"/>
      <c r="HP946" s="704"/>
      <c r="HQ946" s="704"/>
      <c r="HR946" s="704"/>
      <c r="HS946" s="704"/>
      <c r="HT946" s="704"/>
      <c r="HU946" s="704"/>
      <c r="HV946" s="704"/>
      <c r="HW946" s="704"/>
      <c r="HX946" s="704"/>
      <c r="HY946" s="704"/>
      <c r="HZ946" s="704"/>
      <c r="IA946" s="704"/>
      <c r="IB946" s="704"/>
      <c r="IC946" s="704"/>
      <c r="ID946" s="704"/>
      <c r="IE946" s="704"/>
      <c r="IF946" s="704"/>
      <c r="IG946" s="704"/>
      <c r="IH946" s="704"/>
      <c r="II946" s="704"/>
      <c r="IJ946" s="704"/>
      <c r="IK946" s="704"/>
      <c r="IL946" s="704"/>
      <c r="IM946" s="704"/>
      <c r="IN946" s="704"/>
      <c r="IO946" s="704"/>
    </row>
    <row r="947" spans="1:249" s="664" customFormat="1" ht="409.6" x14ac:dyDescent="0.25">
      <c r="A947" s="624">
        <v>2990</v>
      </c>
      <c r="B947" s="624" t="s">
        <v>6678</v>
      </c>
      <c r="C947" s="625" t="s">
        <v>6679</v>
      </c>
      <c r="D947" s="626" t="s">
        <v>6680</v>
      </c>
      <c r="E947" s="627" t="s">
        <v>6755</v>
      </c>
      <c r="F947" s="1433" t="s">
        <v>6756</v>
      </c>
      <c r="G947" s="627" t="s">
        <v>6766</v>
      </c>
      <c r="H947" s="625">
        <v>2011</v>
      </c>
      <c r="I947" s="627" t="s">
        <v>6767</v>
      </c>
      <c r="J947" s="1431">
        <v>246000</v>
      </c>
      <c r="K947" s="625" t="s">
        <v>6682</v>
      </c>
      <c r="L947" s="627" t="s">
        <v>6759</v>
      </c>
      <c r="M947" s="627" t="s">
        <v>6759</v>
      </c>
      <c r="N947" s="625" t="s">
        <v>6760</v>
      </c>
      <c r="O947" s="625" t="s">
        <v>6761</v>
      </c>
      <c r="P947" s="627" t="s">
        <v>9478</v>
      </c>
      <c r="Q947" s="628">
        <v>22.35</v>
      </c>
      <c r="R947" s="628"/>
      <c r="S947" s="628">
        <f>(15000+22000+120+2800+500+0)/2088*1</f>
        <v>19.35823754789272</v>
      </c>
      <c r="T947" s="628">
        <f>22.35*2</f>
        <v>44.7</v>
      </c>
      <c r="U947" s="628">
        <f t="shared" si="33"/>
        <v>64.05823754789273</v>
      </c>
      <c r="V947" s="625">
        <v>100</v>
      </c>
      <c r="W947" s="625">
        <f>ROUND(100/246000*246000,0)</f>
        <v>100</v>
      </c>
      <c r="X947" s="1432" t="s">
        <v>6687</v>
      </c>
      <c r="Y947" s="679"/>
      <c r="Z947" s="679"/>
      <c r="AA947" s="679"/>
      <c r="AB947" s="625">
        <v>11</v>
      </c>
      <c r="AC947" s="679"/>
      <c r="AD947" s="628">
        <v>12.57</v>
      </c>
      <c r="AE947" s="668">
        <v>5</v>
      </c>
      <c r="AF947" s="625">
        <v>100</v>
      </c>
      <c r="AG947" s="625" t="s">
        <v>6762</v>
      </c>
      <c r="AH947" s="625" t="s">
        <v>6763</v>
      </c>
      <c r="AI947" s="625">
        <v>20</v>
      </c>
      <c r="AJ947" s="625" t="s">
        <v>6698</v>
      </c>
      <c r="AK947" s="625" t="s">
        <v>6699</v>
      </c>
      <c r="AL947" s="625">
        <v>30</v>
      </c>
      <c r="AM947" s="625" t="s">
        <v>6764</v>
      </c>
      <c r="AN947" s="625" t="s">
        <v>6765</v>
      </c>
      <c r="AO947" s="625">
        <v>50</v>
      </c>
      <c r="AP947" s="625"/>
      <c r="AQ947" s="625"/>
      <c r="AR947" s="625"/>
      <c r="AS947" s="625"/>
      <c r="AT947" s="625"/>
      <c r="AU947" s="625"/>
      <c r="AV947" s="625"/>
      <c r="AW947" s="625"/>
      <c r="AX947" s="629"/>
      <c r="AY947" s="630"/>
      <c r="AZ947" s="663"/>
      <c r="BA947" s="631"/>
      <c r="BB947" s="1023"/>
      <c r="BC947" s="1023"/>
      <c r="BD947" s="1023"/>
      <c r="BE947" s="663"/>
      <c r="BF947" s="663"/>
      <c r="BG947" s="663"/>
      <c r="BH947" s="704"/>
      <c r="BI947" s="704"/>
      <c r="BJ947" s="704"/>
      <c r="BK947" s="704"/>
      <c r="BL947" s="704"/>
      <c r="BM947" s="704"/>
      <c r="BN947" s="704"/>
      <c r="BO947" s="704"/>
      <c r="BP947" s="704"/>
      <c r="BQ947" s="704"/>
      <c r="BR947" s="704"/>
      <c r="BS947" s="704"/>
      <c r="BT947" s="704"/>
      <c r="BU947" s="704"/>
      <c r="BV947" s="704"/>
      <c r="BW947" s="704"/>
      <c r="BX947" s="704"/>
      <c r="BY947" s="704"/>
      <c r="BZ947" s="704"/>
      <c r="CA947" s="704"/>
      <c r="CB947" s="704"/>
      <c r="CC947" s="704"/>
      <c r="CD947" s="704"/>
      <c r="CE947" s="704"/>
      <c r="CF947" s="704"/>
      <c r="CG947" s="704"/>
      <c r="CH947" s="704"/>
      <c r="CI947" s="704"/>
      <c r="CJ947" s="704"/>
      <c r="CK947" s="704"/>
      <c r="CL947" s="704"/>
      <c r="CM947" s="704"/>
      <c r="CN947" s="704"/>
      <c r="CO947" s="704"/>
      <c r="CP947" s="704"/>
      <c r="CQ947" s="704"/>
      <c r="CR947" s="704"/>
      <c r="CS947" s="704"/>
      <c r="CT947" s="704"/>
      <c r="CU947" s="704"/>
      <c r="CV947" s="704"/>
      <c r="CW947" s="704"/>
      <c r="CX947" s="704"/>
      <c r="CY947" s="704"/>
      <c r="CZ947" s="704"/>
      <c r="DA947" s="704"/>
      <c r="DB947" s="704"/>
      <c r="DC947" s="704"/>
      <c r="DD947" s="704"/>
      <c r="DE947" s="704"/>
      <c r="DF947" s="704"/>
      <c r="DG947" s="704"/>
      <c r="DH947" s="704"/>
      <c r="DI947" s="704"/>
      <c r="DJ947" s="704"/>
      <c r="DK947" s="704"/>
      <c r="DL947" s="704"/>
      <c r="DM947" s="704"/>
      <c r="DN947" s="704"/>
      <c r="DO947" s="704"/>
      <c r="DP947" s="704"/>
      <c r="DQ947" s="704"/>
      <c r="DR947" s="704"/>
      <c r="DS947" s="704"/>
      <c r="DT947" s="704"/>
      <c r="DU947" s="704"/>
      <c r="DV947" s="704"/>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4"/>
      <c r="EZ947" s="704"/>
      <c r="FA947" s="704"/>
      <c r="FB947" s="704"/>
      <c r="FC947" s="704"/>
      <c r="FD947" s="704"/>
      <c r="FE947" s="704"/>
      <c r="FF947" s="704"/>
      <c r="FG947" s="704"/>
      <c r="FH947" s="704"/>
      <c r="FI947" s="704"/>
      <c r="FJ947" s="704"/>
      <c r="FK947" s="704"/>
      <c r="FL947" s="704"/>
      <c r="FM947" s="704"/>
      <c r="FN947" s="704"/>
      <c r="FO947" s="704"/>
      <c r="FP947" s="704"/>
      <c r="FQ947" s="704"/>
      <c r="FR947" s="704"/>
      <c r="FS947" s="704"/>
      <c r="FT947" s="704"/>
      <c r="FU947" s="704"/>
      <c r="FV947" s="704"/>
      <c r="FW947" s="704"/>
      <c r="FX947" s="704"/>
      <c r="FY947" s="704"/>
      <c r="FZ947" s="704"/>
      <c r="GA947" s="704"/>
      <c r="GB947" s="704"/>
      <c r="GC947" s="704"/>
      <c r="GD947" s="704"/>
      <c r="GE947" s="704"/>
      <c r="GF947" s="704"/>
      <c r="GG947" s="704"/>
      <c r="GH947" s="704"/>
      <c r="GI947" s="704"/>
      <c r="GJ947" s="704"/>
      <c r="GK947" s="704"/>
      <c r="GL947" s="704"/>
      <c r="GM947" s="704"/>
      <c r="GN947" s="704"/>
      <c r="GO947" s="704"/>
      <c r="GP947" s="704"/>
      <c r="GQ947" s="704"/>
      <c r="GR947" s="704"/>
      <c r="GS947" s="704"/>
      <c r="GT947" s="704"/>
      <c r="GU947" s="704"/>
      <c r="GV947" s="704"/>
      <c r="GW947" s="704"/>
      <c r="GX947" s="704"/>
      <c r="GY947" s="704"/>
      <c r="GZ947" s="704"/>
      <c r="HA947" s="704"/>
      <c r="HB947" s="704"/>
      <c r="HC947" s="704"/>
      <c r="HD947" s="704"/>
      <c r="HE947" s="704"/>
      <c r="HF947" s="704"/>
      <c r="HG947" s="704"/>
      <c r="HH947" s="704"/>
      <c r="HI947" s="704"/>
      <c r="HJ947" s="704"/>
      <c r="HK947" s="704"/>
      <c r="HL947" s="704"/>
      <c r="HM947" s="704"/>
      <c r="HN947" s="704"/>
      <c r="HO947" s="704"/>
      <c r="HP947" s="704"/>
      <c r="HQ947" s="704"/>
      <c r="HR947" s="704"/>
      <c r="HS947" s="704"/>
      <c r="HT947" s="704"/>
      <c r="HU947" s="704"/>
      <c r="HV947" s="704"/>
      <c r="HW947" s="704"/>
      <c r="HX947" s="704"/>
      <c r="HY947" s="704"/>
      <c r="HZ947" s="704"/>
      <c r="IA947" s="704"/>
      <c r="IB947" s="704"/>
      <c r="IC947" s="704"/>
      <c r="ID947" s="704"/>
      <c r="IE947" s="704"/>
      <c r="IF947" s="704"/>
      <c r="IG947" s="704"/>
      <c r="IH947" s="704"/>
      <c r="II947" s="704"/>
      <c r="IJ947" s="704"/>
      <c r="IK947" s="704"/>
      <c r="IL947" s="704"/>
      <c r="IM947" s="704"/>
      <c r="IN947" s="704"/>
      <c r="IO947" s="704"/>
    </row>
    <row r="948" spans="1:249" s="664" customFormat="1" ht="409.6" x14ac:dyDescent="0.25">
      <c r="A948" s="624">
        <v>2990</v>
      </c>
      <c r="B948" s="624" t="s">
        <v>6678</v>
      </c>
      <c r="C948" s="625" t="s">
        <v>6679</v>
      </c>
      <c r="D948" s="626" t="s">
        <v>6680</v>
      </c>
      <c r="E948" s="627" t="s">
        <v>6755</v>
      </c>
      <c r="F948" s="1433" t="s">
        <v>6756</v>
      </c>
      <c r="G948" s="627" t="s">
        <v>6768</v>
      </c>
      <c r="H948" s="625">
        <v>2011</v>
      </c>
      <c r="I948" s="627" t="s">
        <v>6769</v>
      </c>
      <c r="J948" s="1431">
        <v>200400</v>
      </c>
      <c r="K948" s="625" t="s">
        <v>6682</v>
      </c>
      <c r="L948" s="627" t="s">
        <v>6759</v>
      </c>
      <c r="M948" s="627" t="s">
        <v>6759</v>
      </c>
      <c r="N948" s="625" t="s">
        <v>6760</v>
      </c>
      <c r="O948" s="625" t="s">
        <v>6761</v>
      </c>
      <c r="P948" s="627" t="s">
        <v>9479</v>
      </c>
      <c r="Q948" s="628">
        <v>22.35</v>
      </c>
      <c r="R948" s="628"/>
      <c r="S948" s="628">
        <f>(15000+22000+120+2800+500+0)/2088*1</f>
        <v>19.35823754789272</v>
      </c>
      <c r="T948" s="628">
        <f>22.35*2</f>
        <v>44.7</v>
      </c>
      <c r="U948" s="628">
        <f t="shared" si="33"/>
        <v>64.05823754789273</v>
      </c>
      <c r="V948" s="625">
        <v>100</v>
      </c>
      <c r="W948" s="625">
        <f>ROUND(100/200400*200400,0)</f>
        <v>100</v>
      </c>
      <c r="X948" s="1432" t="s">
        <v>6687</v>
      </c>
      <c r="Y948" s="679"/>
      <c r="Z948" s="679"/>
      <c r="AA948" s="679"/>
      <c r="AB948" s="625">
        <v>11</v>
      </c>
      <c r="AC948" s="679"/>
      <c r="AD948" s="628">
        <v>12.57</v>
      </c>
      <c r="AE948" s="668">
        <v>5</v>
      </c>
      <c r="AF948" s="625">
        <v>100</v>
      </c>
      <c r="AG948" s="625" t="s">
        <v>6762</v>
      </c>
      <c r="AH948" s="625" t="s">
        <v>6763</v>
      </c>
      <c r="AI948" s="625">
        <v>20</v>
      </c>
      <c r="AJ948" s="625" t="s">
        <v>6698</v>
      </c>
      <c r="AK948" s="625" t="s">
        <v>6699</v>
      </c>
      <c r="AL948" s="625">
        <v>30</v>
      </c>
      <c r="AM948" s="625" t="s">
        <v>6764</v>
      </c>
      <c r="AN948" s="625" t="s">
        <v>6765</v>
      </c>
      <c r="AO948" s="625">
        <v>50</v>
      </c>
      <c r="AP948" s="625"/>
      <c r="AQ948" s="625"/>
      <c r="AR948" s="625"/>
      <c r="AS948" s="625"/>
      <c r="AT948" s="625"/>
      <c r="AU948" s="625"/>
      <c r="AV948" s="625"/>
      <c r="AW948" s="625"/>
      <c r="AX948" s="629"/>
      <c r="AY948" s="630"/>
      <c r="AZ948" s="663"/>
      <c r="BA948" s="631"/>
      <c r="BB948" s="1023"/>
      <c r="BC948" s="1023"/>
      <c r="BD948" s="1023"/>
      <c r="BE948" s="663"/>
      <c r="BF948" s="663"/>
      <c r="BG948" s="663"/>
      <c r="BH948" s="704"/>
      <c r="BI948" s="704"/>
      <c r="BJ948" s="704"/>
      <c r="BK948" s="704"/>
      <c r="BL948" s="704"/>
      <c r="BM948" s="704"/>
      <c r="BN948" s="704"/>
      <c r="BO948" s="704"/>
      <c r="BP948" s="704"/>
      <c r="BQ948" s="704"/>
      <c r="BR948" s="704"/>
      <c r="BS948" s="704"/>
      <c r="BT948" s="704"/>
      <c r="BU948" s="704"/>
      <c r="BV948" s="704"/>
      <c r="BW948" s="704"/>
      <c r="BX948" s="704"/>
      <c r="BY948" s="704"/>
      <c r="BZ948" s="704"/>
      <c r="CA948" s="704"/>
      <c r="CB948" s="704"/>
      <c r="CC948" s="704"/>
      <c r="CD948" s="704"/>
      <c r="CE948" s="704"/>
      <c r="CF948" s="704"/>
      <c r="CG948" s="704"/>
      <c r="CH948" s="704"/>
      <c r="CI948" s="704"/>
      <c r="CJ948" s="704"/>
      <c r="CK948" s="704"/>
      <c r="CL948" s="704"/>
      <c r="CM948" s="704"/>
      <c r="CN948" s="704"/>
      <c r="CO948" s="704"/>
      <c r="CP948" s="704"/>
      <c r="CQ948" s="704"/>
      <c r="CR948" s="704"/>
      <c r="CS948" s="704"/>
      <c r="CT948" s="704"/>
      <c r="CU948" s="704"/>
      <c r="CV948" s="704"/>
      <c r="CW948" s="704"/>
      <c r="CX948" s="704"/>
      <c r="CY948" s="704"/>
      <c r="CZ948" s="704"/>
      <c r="DA948" s="704"/>
      <c r="DB948" s="704"/>
      <c r="DC948" s="704"/>
      <c r="DD948" s="704"/>
      <c r="DE948" s="704"/>
      <c r="DF948" s="704"/>
      <c r="DG948" s="704"/>
      <c r="DH948" s="704"/>
      <c r="DI948" s="704"/>
      <c r="DJ948" s="704"/>
      <c r="DK948" s="704"/>
      <c r="DL948" s="704"/>
      <c r="DM948" s="704"/>
      <c r="DN948" s="704"/>
      <c r="DO948" s="704"/>
      <c r="DP948" s="704"/>
      <c r="DQ948" s="704"/>
      <c r="DR948" s="704"/>
      <c r="DS948" s="704"/>
      <c r="DT948" s="704"/>
      <c r="DU948" s="704"/>
      <c r="DV948" s="704"/>
      <c r="DW948" s="704"/>
      <c r="DX948" s="704"/>
      <c r="DY948" s="704"/>
      <c r="DZ948" s="704"/>
      <c r="EA948" s="704"/>
      <c r="EB948" s="704"/>
      <c r="EC948" s="704"/>
      <c r="ED948" s="704"/>
      <c r="EE948" s="704"/>
      <c r="EF948" s="704"/>
      <c r="EG948" s="704"/>
      <c r="EH948" s="704"/>
      <c r="EI948" s="704"/>
      <c r="EJ948" s="704"/>
      <c r="EK948" s="704"/>
      <c r="EL948" s="704"/>
      <c r="EM948" s="704"/>
      <c r="EN948" s="704"/>
      <c r="EO948" s="704"/>
      <c r="EP948" s="704"/>
      <c r="EQ948" s="704"/>
      <c r="ER948" s="704"/>
      <c r="ES948" s="704"/>
      <c r="ET948" s="704"/>
      <c r="EU948" s="704"/>
      <c r="EV948" s="704"/>
      <c r="EW948" s="704"/>
      <c r="EX948" s="704"/>
      <c r="EY948" s="704"/>
      <c r="EZ948" s="704"/>
      <c r="FA948" s="704"/>
      <c r="FB948" s="704"/>
      <c r="FC948" s="704"/>
      <c r="FD948" s="704"/>
      <c r="FE948" s="704"/>
      <c r="FF948" s="704"/>
      <c r="FG948" s="704"/>
      <c r="FH948" s="704"/>
      <c r="FI948" s="704"/>
      <c r="FJ948" s="704"/>
      <c r="FK948" s="704"/>
      <c r="FL948" s="704"/>
      <c r="FM948" s="704"/>
      <c r="FN948" s="704"/>
      <c r="FO948" s="704"/>
      <c r="FP948" s="704"/>
      <c r="FQ948" s="704"/>
      <c r="FR948" s="704"/>
      <c r="FS948" s="704"/>
      <c r="FT948" s="704"/>
      <c r="FU948" s="704"/>
      <c r="FV948" s="704"/>
      <c r="FW948" s="704"/>
      <c r="FX948" s="704"/>
      <c r="FY948" s="704"/>
      <c r="FZ948" s="704"/>
      <c r="GA948" s="704"/>
      <c r="GB948" s="704"/>
      <c r="GC948" s="704"/>
      <c r="GD948" s="704"/>
      <c r="GE948" s="704"/>
      <c r="GF948" s="704"/>
      <c r="GG948" s="704"/>
      <c r="GH948" s="704"/>
      <c r="GI948" s="704"/>
      <c r="GJ948" s="704"/>
      <c r="GK948" s="704"/>
      <c r="GL948" s="704"/>
      <c r="GM948" s="704"/>
      <c r="GN948" s="704"/>
      <c r="GO948" s="704"/>
      <c r="GP948" s="704"/>
      <c r="GQ948" s="704"/>
      <c r="GR948" s="704"/>
      <c r="GS948" s="704"/>
      <c r="GT948" s="704"/>
      <c r="GU948" s="704"/>
      <c r="GV948" s="704"/>
      <c r="GW948" s="704"/>
      <c r="GX948" s="704"/>
      <c r="GY948" s="704"/>
      <c r="GZ948" s="704"/>
      <c r="HA948" s="704"/>
      <c r="HB948" s="704"/>
      <c r="HC948" s="704"/>
      <c r="HD948" s="704"/>
      <c r="HE948" s="704"/>
      <c r="HF948" s="704"/>
      <c r="HG948" s="704"/>
      <c r="HH948" s="704"/>
      <c r="HI948" s="704"/>
      <c r="HJ948" s="704"/>
      <c r="HK948" s="704"/>
      <c r="HL948" s="704"/>
      <c r="HM948" s="704"/>
      <c r="HN948" s="704"/>
      <c r="HO948" s="704"/>
      <c r="HP948" s="704"/>
      <c r="HQ948" s="704"/>
      <c r="HR948" s="704"/>
      <c r="HS948" s="704"/>
      <c r="HT948" s="704"/>
      <c r="HU948" s="704"/>
      <c r="HV948" s="704"/>
      <c r="HW948" s="704"/>
      <c r="HX948" s="704"/>
      <c r="HY948" s="704"/>
      <c r="HZ948" s="704"/>
      <c r="IA948" s="704"/>
      <c r="IB948" s="704"/>
      <c r="IC948" s="704"/>
      <c r="ID948" s="704"/>
      <c r="IE948" s="704"/>
      <c r="IF948" s="704"/>
      <c r="IG948" s="704"/>
      <c r="IH948" s="704"/>
      <c r="II948" s="704"/>
      <c r="IJ948" s="704"/>
      <c r="IK948" s="704"/>
      <c r="IL948" s="704"/>
      <c r="IM948" s="704"/>
      <c r="IN948" s="704"/>
      <c r="IO948" s="704"/>
    </row>
    <row r="949" spans="1:249" s="664" customFormat="1" ht="409.6" x14ac:dyDescent="0.25">
      <c r="A949" s="624">
        <v>2990</v>
      </c>
      <c r="B949" s="624" t="s">
        <v>6678</v>
      </c>
      <c r="C949" s="625" t="s">
        <v>6679</v>
      </c>
      <c r="D949" s="626" t="s">
        <v>6680</v>
      </c>
      <c r="E949" s="627" t="s">
        <v>6755</v>
      </c>
      <c r="F949" s="1433" t="s">
        <v>6756</v>
      </c>
      <c r="G949" s="627" t="s">
        <v>6770</v>
      </c>
      <c r="H949" s="625">
        <v>2010</v>
      </c>
      <c r="I949" s="627" t="s">
        <v>6771</v>
      </c>
      <c r="J949" s="1431">
        <v>49098.94</v>
      </c>
      <c r="K949" s="625" t="s">
        <v>6682</v>
      </c>
      <c r="L949" s="627" t="s">
        <v>6759</v>
      </c>
      <c r="M949" s="627" t="s">
        <v>6759</v>
      </c>
      <c r="N949" s="625" t="s">
        <v>6760</v>
      </c>
      <c r="O949" s="625" t="s">
        <v>6761</v>
      </c>
      <c r="P949" s="627" t="s">
        <v>9480</v>
      </c>
      <c r="Q949" s="628">
        <v>22.35</v>
      </c>
      <c r="R949" s="628"/>
      <c r="S949" s="628">
        <f>(6500+7000+120+1100+100+0)/2088*1</f>
        <v>7.0977011494252871</v>
      </c>
      <c r="T949" s="628">
        <v>22.35</v>
      </c>
      <c r="U949" s="628">
        <f>SUM(R949:T949)</f>
        <v>29.447701149425288</v>
      </c>
      <c r="V949" s="625">
        <v>100</v>
      </c>
      <c r="W949" s="625">
        <f>ROUND(100/49098.94*49098.94,0)</f>
        <v>100</v>
      </c>
      <c r="X949" s="1432" t="s">
        <v>6687</v>
      </c>
      <c r="Y949" s="679"/>
      <c r="Z949" s="679"/>
      <c r="AA949" s="679"/>
      <c r="AB949" s="625">
        <v>11</v>
      </c>
      <c r="AC949" s="679"/>
      <c r="AD949" s="628">
        <v>12.57</v>
      </c>
      <c r="AE949" s="668">
        <v>3</v>
      </c>
      <c r="AF949" s="625">
        <v>100</v>
      </c>
      <c r="AG949" s="625" t="s">
        <v>6762</v>
      </c>
      <c r="AH949" s="625" t="s">
        <v>6763</v>
      </c>
      <c r="AI949" s="625">
        <v>20</v>
      </c>
      <c r="AJ949" s="625" t="s">
        <v>6698</v>
      </c>
      <c r="AK949" s="625" t="s">
        <v>6699</v>
      </c>
      <c r="AL949" s="625">
        <v>30</v>
      </c>
      <c r="AM949" s="625" t="s">
        <v>6764</v>
      </c>
      <c r="AN949" s="625" t="s">
        <v>6765</v>
      </c>
      <c r="AO949" s="625">
        <v>50</v>
      </c>
      <c r="AP949" s="625"/>
      <c r="AQ949" s="625"/>
      <c r="AR949" s="625"/>
      <c r="AS949" s="625"/>
      <c r="AT949" s="625"/>
      <c r="AU949" s="625"/>
      <c r="AV949" s="625"/>
      <c r="AW949" s="625"/>
      <c r="AX949" s="629"/>
      <c r="AY949" s="630"/>
      <c r="AZ949" s="663"/>
      <c r="BA949" s="631"/>
      <c r="BB949" s="1023"/>
      <c r="BC949" s="1023"/>
      <c r="BD949" s="1023"/>
      <c r="BE949" s="663"/>
      <c r="BF949" s="663"/>
      <c r="BG949" s="663"/>
      <c r="BH949" s="704"/>
      <c r="BI949" s="704"/>
      <c r="BJ949" s="704"/>
      <c r="BK949" s="704"/>
      <c r="BL949" s="704"/>
      <c r="BM949" s="704"/>
      <c r="BN949" s="704"/>
      <c r="BO949" s="704"/>
      <c r="BP949" s="704"/>
      <c r="BQ949" s="704"/>
      <c r="BR949" s="704"/>
      <c r="BS949" s="704"/>
      <c r="BT949" s="704"/>
      <c r="BU949" s="704"/>
      <c r="BV949" s="704"/>
      <c r="BW949" s="704"/>
      <c r="BX949" s="704"/>
      <c r="BY949" s="704"/>
      <c r="BZ949" s="704"/>
      <c r="CA949" s="704"/>
      <c r="CB949" s="704"/>
      <c r="CC949" s="704"/>
      <c r="CD949" s="704"/>
      <c r="CE949" s="704"/>
      <c r="CF949" s="704"/>
      <c r="CG949" s="704"/>
      <c r="CH949" s="704"/>
      <c r="CI949" s="704"/>
      <c r="CJ949" s="704"/>
      <c r="CK949" s="704"/>
      <c r="CL949" s="704"/>
      <c r="CM949" s="704"/>
      <c r="CN949" s="704"/>
      <c r="CO949" s="704"/>
      <c r="CP949" s="704"/>
      <c r="CQ949" s="704"/>
      <c r="CR949" s="704"/>
      <c r="CS949" s="704"/>
      <c r="CT949" s="704"/>
      <c r="CU949" s="704"/>
      <c r="CV949" s="704"/>
      <c r="CW949" s="704"/>
      <c r="CX949" s="704"/>
      <c r="CY949" s="704"/>
      <c r="CZ949" s="704"/>
      <c r="DA949" s="704"/>
      <c r="DB949" s="704"/>
      <c r="DC949" s="704"/>
      <c r="DD949" s="704"/>
      <c r="DE949" s="704"/>
      <c r="DF949" s="704"/>
      <c r="DG949" s="704"/>
      <c r="DH949" s="704"/>
      <c r="DI949" s="704"/>
      <c r="DJ949" s="704"/>
      <c r="DK949" s="704"/>
      <c r="DL949" s="704"/>
      <c r="DM949" s="704"/>
      <c r="DN949" s="704"/>
      <c r="DO949" s="704"/>
      <c r="DP949" s="704"/>
      <c r="DQ949" s="704"/>
      <c r="DR949" s="704"/>
      <c r="DS949" s="704"/>
      <c r="DT949" s="704"/>
      <c r="DU949" s="704"/>
      <c r="DV949" s="704"/>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4"/>
      <c r="EZ949" s="704"/>
      <c r="FA949" s="704"/>
      <c r="FB949" s="704"/>
      <c r="FC949" s="704"/>
      <c r="FD949" s="704"/>
      <c r="FE949" s="704"/>
      <c r="FF949" s="704"/>
      <c r="FG949" s="704"/>
      <c r="FH949" s="704"/>
      <c r="FI949" s="704"/>
      <c r="FJ949" s="704"/>
      <c r="FK949" s="704"/>
      <c r="FL949" s="704"/>
      <c r="FM949" s="704"/>
      <c r="FN949" s="704"/>
      <c r="FO949" s="704"/>
      <c r="FP949" s="704"/>
      <c r="FQ949" s="704"/>
      <c r="FR949" s="704"/>
      <c r="FS949" s="704"/>
      <c r="FT949" s="704"/>
      <c r="FU949" s="704"/>
      <c r="FV949" s="704"/>
      <c r="FW949" s="704"/>
      <c r="FX949" s="704"/>
      <c r="FY949" s="704"/>
      <c r="FZ949" s="704"/>
      <c r="GA949" s="704"/>
      <c r="GB949" s="704"/>
      <c r="GC949" s="704"/>
      <c r="GD949" s="704"/>
      <c r="GE949" s="704"/>
      <c r="GF949" s="704"/>
      <c r="GG949" s="704"/>
      <c r="GH949" s="704"/>
      <c r="GI949" s="704"/>
      <c r="GJ949" s="704"/>
      <c r="GK949" s="704"/>
      <c r="GL949" s="704"/>
      <c r="GM949" s="704"/>
      <c r="GN949" s="704"/>
      <c r="GO949" s="704"/>
      <c r="GP949" s="704"/>
      <c r="GQ949" s="704"/>
      <c r="GR949" s="704"/>
      <c r="GS949" s="704"/>
      <c r="GT949" s="704"/>
      <c r="GU949" s="704"/>
      <c r="GV949" s="704"/>
      <c r="GW949" s="704"/>
      <c r="GX949" s="704"/>
      <c r="GY949" s="704"/>
      <c r="GZ949" s="704"/>
      <c r="HA949" s="704"/>
      <c r="HB949" s="704"/>
      <c r="HC949" s="704"/>
      <c r="HD949" s="704"/>
      <c r="HE949" s="704"/>
      <c r="HF949" s="704"/>
      <c r="HG949" s="704"/>
      <c r="HH949" s="704"/>
      <c r="HI949" s="704"/>
      <c r="HJ949" s="704"/>
      <c r="HK949" s="704"/>
      <c r="HL949" s="704"/>
      <c r="HM949" s="704"/>
      <c r="HN949" s="704"/>
      <c r="HO949" s="704"/>
      <c r="HP949" s="704"/>
      <c r="HQ949" s="704"/>
      <c r="HR949" s="704"/>
      <c r="HS949" s="704"/>
      <c r="HT949" s="704"/>
      <c r="HU949" s="704"/>
      <c r="HV949" s="704"/>
      <c r="HW949" s="704"/>
      <c r="HX949" s="704"/>
      <c r="HY949" s="704"/>
      <c r="HZ949" s="704"/>
      <c r="IA949" s="704"/>
      <c r="IB949" s="704"/>
      <c r="IC949" s="704"/>
      <c r="ID949" s="704"/>
      <c r="IE949" s="704"/>
      <c r="IF949" s="704"/>
      <c r="IG949" s="704"/>
      <c r="IH949" s="704"/>
      <c r="II949" s="704"/>
      <c r="IJ949" s="704"/>
      <c r="IK949" s="704"/>
      <c r="IL949" s="704"/>
      <c r="IM949" s="704"/>
      <c r="IN949" s="704"/>
      <c r="IO949" s="704"/>
    </row>
    <row r="950" spans="1:249" s="664" customFormat="1" ht="409.6" x14ac:dyDescent="0.25">
      <c r="A950" s="624">
        <v>2990</v>
      </c>
      <c r="B950" s="624" t="s">
        <v>6678</v>
      </c>
      <c r="C950" s="625" t="s">
        <v>6679</v>
      </c>
      <c r="D950" s="626" t="s">
        <v>6680</v>
      </c>
      <c r="E950" s="627" t="s">
        <v>6755</v>
      </c>
      <c r="F950" s="1433" t="s">
        <v>6756</v>
      </c>
      <c r="G950" s="627" t="s">
        <v>6772</v>
      </c>
      <c r="H950" s="625">
        <v>2010</v>
      </c>
      <c r="I950" s="627" t="s">
        <v>6773</v>
      </c>
      <c r="J950" s="1431">
        <v>41275.199999999997</v>
      </c>
      <c r="K950" s="625" t="s">
        <v>6682</v>
      </c>
      <c r="L950" s="627" t="s">
        <v>6759</v>
      </c>
      <c r="M950" s="627" t="s">
        <v>6759</v>
      </c>
      <c r="N950" s="625" t="s">
        <v>6760</v>
      </c>
      <c r="O950" s="625" t="s">
        <v>6761</v>
      </c>
      <c r="P950" s="627" t="s">
        <v>9481</v>
      </c>
      <c r="Q950" s="628">
        <v>22.35</v>
      </c>
      <c r="R950" s="628"/>
      <c r="S950" s="628">
        <f>(4500+2500+120+400+100+0)/2088*1</f>
        <v>3.6494252873563218</v>
      </c>
      <c r="T950" s="628">
        <v>22.35</v>
      </c>
      <c r="U950" s="628">
        <f>SUM(R950:T950)</f>
        <v>25.999425287356324</v>
      </c>
      <c r="V950" s="625">
        <v>100</v>
      </c>
      <c r="W950" s="625">
        <f>ROUND(100/41275.2*41275.2,0)</f>
        <v>100</v>
      </c>
      <c r="X950" s="1432" t="s">
        <v>6687</v>
      </c>
      <c r="Y950" s="679"/>
      <c r="Z950" s="679"/>
      <c r="AA950" s="679"/>
      <c r="AB950" s="625">
        <v>11</v>
      </c>
      <c r="AC950" s="679"/>
      <c r="AD950" s="628">
        <v>12.57</v>
      </c>
      <c r="AE950" s="668">
        <v>5</v>
      </c>
      <c r="AF950" s="625">
        <v>100</v>
      </c>
      <c r="AG950" s="625" t="s">
        <v>6762</v>
      </c>
      <c r="AH950" s="625" t="s">
        <v>6763</v>
      </c>
      <c r="AI950" s="625">
        <v>20</v>
      </c>
      <c r="AJ950" s="625" t="s">
        <v>6698</v>
      </c>
      <c r="AK950" s="625" t="s">
        <v>6699</v>
      </c>
      <c r="AL950" s="625">
        <v>30</v>
      </c>
      <c r="AM950" s="625" t="s">
        <v>6764</v>
      </c>
      <c r="AN950" s="625" t="s">
        <v>6765</v>
      </c>
      <c r="AO950" s="625">
        <v>50</v>
      </c>
      <c r="AP950" s="625"/>
      <c r="AQ950" s="625"/>
      <c r="AR950" s="625"/>
      <c r="AS950" s="625"/>
      <c r="AT950" s="625"/>
      <c r="AU950" s="625"/>
      <c r="AV950" s="625"/>
      <c r="AW950" s="625"/>
      <c r="AX950" s="629"/>
      <c r="AY950" s="630"/>
      <c r="AZ950" s="663"/>
      <c r="BA950" s="631"/>
      <c r="BB950" s="1023"/>
      <c r="BC950" s="1023"/>
      <c r="BD950" s="1023"/>
      <c r="BE950" s="663"/>
      <c r="BF950" s="663"/>
      <c r="BG950" s="663"/>
      <c r="BH950" s="704"/>
      <c r="BI950" s="704"/>
      <c r="BJ950" s="704"/>
      <c r="BK950" s="704"/>
      <c r="BL950" s="704"/>
      <c r="BM950" s="704"/>
      <c r="BN950" s="704"/>
      <c r="BO950" s="704"/>
      <c r="BP950" s="704"/>
      <c r="BQ950" s="704"/>
      <c r="BR950" s="704"/>
      <c r="BS950" s="704"/>
      <c r="BT950" s="704"/>
      <c r="BU950" s="704"/>
      <c r="BV950" s="704"/>
      <c r="BW950" s="704"/>
      <c r="BX950" s="704"/>
      <c r="BY950" s="704"/>
      <c r="BZ950" s="704"/>
      <c r="CA950" s="704"/>
      <c r="CB950" s="704"/>
      <c r="CC950" s="704"/>
      <c r="CD950" s="704"/>
      <c r="CE950" s="704"/>
      <c r="CF950" s="704"/>
      <c r="CG950" s="704"/>
      <c r="CH950" s="704"/>
      <c r="CI950" s="704"/>
      <c r="CJ950" s="704"/>
      <c r="CK950" s="704"/>
      <c r="CL950" s="704"/>
      <c r="CM950" s="704"/>
      <c r="CN950" s="704"/>
      <c r="CO950" s="704"/>
      <c r="CP950" s="704"/>
      <c r="CQ950" s="704"/>
      <c r="CR950" s="704"/>
      <c r="CS950" s="704"/>
      <c r="CT950" s="704"/>
      <c r="CU950" s="704"/>
      <c r="CV950" s="704"/>
      <c r="CW950" s="704"/>
      <c r="CX950" s="704"/>
      <c r="CY950" s="704"/>
      <c r="CZ950" s="704"/>
      <c r="DA950" s="704"/>
      <c r="DB950" s="704"/>
      <c r="DC950" s="704"/>
      <c r="DD950" s="704"/>
      <c r="DE950" s="704"/>
      <c r="DF950" s="704"/>
      <c r="DG950" s="704"/>
      <c r="DH950" s="704"/>
      <c r="DI950" s="704"/>
      <c r="DJ950" s="704"/>
      <c r="DK950" s="704"/>
      <c r="DL950" s="704"/>
      <c r="DM950" s="704"/>
      <c r="DN950" s="704"/>
      <c r="DO950" s="704"/>
      <c r="DP950" s="704"/>
      <c r="DQ950" s="704"/>
      <c r="DR950" s="704"/>
      <c r="DS950" s="704"/>
      <c r="DT950" s="704"/>
      <c r="DU950" s="704"/>
      <c r="DV950" s="704"/>
      <c r="DW950" s="704"/>
      <c r="DX950" s="704"/>
      <c r="DY950" s="704"/>
      <c r="DZ950" s="704"/>
      <c r="EA950" s="704"/>
      <c r="EB950" s="704"/>
      <c r="EC950" s="704"/>
      <c r="ED950" s="704"/>
      <c r="EE950" s="704"/>
      <c r="EF950" s="704"/>
      <c r="EG950" s="704"/>
      <c r="EH950" s="704"/>
      <c r="EI950" s="704"/>
      <c r="EJ950" s="704"/>
      <c r="EK950" s="704"/>
      <c r="EL950" s="704"/>
      <c r="EM950" s="704"/>
      <c r="EN950" s="704"/>
      <c r="EO950" s="704"/>
      <c r="EP950" s="704"/>
      <c r="EQ950" s="704"/>
      <c r="ER950" s="704"/>
      <c r="ES950" s="704"/>
      <c r="ET950" s="704"/>
      <c r="EU950" s="704"/>
      <c r="EV950" s="704"/>
      <c r="EW950" s="704"/>
      <c r="EX950" s="704"/>
      <c r="EY950" s="704"/>
      <c r="EZ950" s="704"/>
      <c r="FA950" s="704"/>
      <c r="FB950" s="704"/>
      <c r="FC950" s="704"/>
      <c r="FD950" s="704"/>
      <c r="FE950" s="704"/>
      <c r="FF950" s="704"/>
      <c r="FG950" s="704"/>
      <c r="FH950" s="704"/>
      <c r="FI950" s="704"/>
      <c r="FJ950" s="704"/>
      <c r="FK950" s="704"/>
      <c r="FL950" s="704"/>
      <c r="FM950" s="704"/>
      <c r="FN950" s="704"/>
      <c r="FO950" s="704"/>
      <c r="FP950" s="704"/>
      <c r="FQ950" s="704"/>
      <c r="FR950" s="704"/>
      <c r="FS950" s="704"/>
      <c r="FT950" s="704"/>
      <c r="FU950" s="704"/>
      <c r="FV950" s="704"/>
      <c r="FW950" s="704"/>
      <c r="FX950" s="704"/>
      <c r="FY950" s="704"/>
      <c r="FZ950" s="704"/>
      <c r="GA950" s="704"/>
      <c r="GB950" s="704"/>
      <c r="GC950" s="704"/>
      <c r="GD950" s="704"/>
      <c r="GE950" s="704"/>
      <c r="GF950" s="704"/>
      <c r="GG950" s="704"/>
      <c r="GH950" s="704"/>
      <c r="GI950" s="704"/>
      <c r="GJ950" s="704"/>
      <c r="GK950" s="704"/>
      <c r="GL950" s="704"/>
      <c r="GM950" s="704"/>
      <c r="GN950" s="704"/>
      <c r="GO950" s="704"/>
      <c r="GP950" s="704"/>
      <c r="GQ950" s="704"/>
      <c r="GR950" s="704"/>
      <c r="GS950" s="704"/>
      <c r="GT950" s="704"/>
      <c r="GU950" s="704"/>
      <c r="GV950" s="704"/>
      <c r="GW950" s="704"/>
      <c r="GX950" s="704"/>
      <c r="GY950" s="704"/>
      <c r="GZ950" s="704"/>
      <c r="HA950" s="704"/>
      <c r="HB950" s="704"/>
      <c r="HC950" s="704"/>
      <c r="HD950" s="704"/>
      <c r="HE950" s="704"/>
      <c r="HF950" s="704"/>
      <c r="HG950" s="704"/>
      <c r="HH950" s="704"/>
      <c r="HI950" s="704"/>
      <c r="HJ950" s="704"/>
      <c r="HK950" s="704"/>
      <c r="HL950" s="704"/>
      <c r="HM950" s="704"/>
      <c r="HN950" s="704"/>
      <c r="HO950" s="704"/>
      <c r="HP950" s="704"/>
      <c r="HQ950" s="704"/>
      <c r="HR950" s="704"/>
      <c r="HS950" s="704"/>
      <c r="HT950" s="704"/>
      <c r="HU950" s="704"/>
      <c r="HV950" s="704"/>
      <c r="HW950" s="704"/>
      <c r="HX950" s="704"/>
      <c r="HY950" s="704"/>
      <c r="HZ950" s="704"/>
      <c r="IA950" s="704"/>
      <c r="IB950" s="704"/>
      <c r="IC950" s="704"/>
      <c r="ID950" s="704"/>
      <c r="IE950" s="704"/>
      <c r="IF950" s="704"/>
      <c r="IG950" s="704"/>
      <c r="IH950" s="704"/>
      <c r="II950" s="704"/>
      <c r="IJ950" s="704"/>
      <c r="IK950" s="704"/>
      <c r="IL950" s="704"/>
      <c r="IM950" s="704"/>
      <c r="IN950" s="704"/>
      <c r="IO950" s="704"/>
    </row>
    <row r="951" spans="1:249" s="664" customFormat="1" ht="165" customHeight="1" x14ac:dyDescent="0.25">
      <c r="A951" s="624">
        <v>2990</v>
      </c>
      <c r="B951" s="624" t="s">
        <v>6678</v>
      </c>
      <c r="C951" s="625" t="s">
        <v>6679</v>
      </c>
      <c r="D951" s="626" t="s">
        <v>6680</v>
      </c>
      <c r="E951" s="627" t="s">
        <v>6755</v>
      </c>
      <c r="F951" s="1433" t="s">
        <v>6756</v>
      </c>
      <c r="G951" s="627" t="s">
        <v>6774</v>
      </c>
      <c r="H951" s="625">
        <v>2010</v>
      </c>
      <c r="I951" s="625" t="s">
        <v>6775</v>
      </c>
      <c r="J951" s="1431">
        <v>46198.8</v>
      </c>
      <c r="K951" s="625" t="s">
        <v>6682</v>
      </c>
      <c r="L951" s="627" t="s">
        <v>6759</v>
      </c>
      <c r="M951" s="627" t="s">
        <v>6759</v>
      </c>
      <c r="N951" s="625" t="s">
        <v>6760</v>
      </c>
      <c r="O951" s="625" t="s">
        <v>6761</v>
      </c>
      <c r="P951" s="627" t="s">
        <v>9482</v>
      </c>
      <c r="Q951" s="628">
        <v>22.35</v>
      </c>
      <c r="R951" s="628"/>
      <c r="S951" s="628">
        <f>(5500+15000+120+600+100+0)/2088*1</f>
        <v>10.210727969348659</v>
      </c>
      <c r="T951" s="628">
        <v>22.35</v>
      </c>
      <c r="U951" s="628">
        <f>SUM(R951:T951)</f>
        <v>32.560727969348662</v>
      </c>
      <c r="V951" s="625">
        <v>100</v>
      </c>
      <c r="W951" s="625">
        <f>ROUND(100/46198.8*46198.8,0)</f>
        <v>100</v>
      </c>
      <c r="X951" s="1432" t="s">
        <v>6687</v>
      </c>
      <c r="Y951" s="679"/>
      <c r="Z951" s="679"/>
      <c r="AA951" s="679"/>
      <c r="AB951" s="625">
        <v>11</v>
      </c>
      <c r="AC951" s="679"/>
      <c r="AD951" s="628">
        <v>12.57</v>
      </c>
      <c r="AE951" s="668">
        <v>3</v>
      </c>
      <c r="AF951" s="625">
        <v>100</v>
      </c>
      <c r="AG951" s="625" t="s">
        <v>6762</v>
      </c>
      <c r="AH951" s="625" t="s">
        <v>6763</v>
      </c>
      <c r="AI951" s="625">
        <v>20</v>
      </c>
      <c r="AJ951" s="625" t="s">
        <v>6698</v>
      </c>
      <c r="AK951" s="625" t="s">
        <v>6699</v>
      </c>
      <c r="AL951" s="625">
        <v>30</v>
      </c>
      <c r="AM951" s="625" t="s">
        <v>6764</v>
      </c>
      <c r="AN951" s="625" t="s">
        <v>6765</v>
      </c>
      <c r="AO951" s="625">
        <v>50</v>
      </c>
      <c r="AP951" s="625"/>
      <c r="AQ951" s="625"/>
      <c r="AR951" s="625"/>
      <c r="AS951" s="625"/>
      <c r="AT951" s="625"/>
      <c r="AU951" s="625"/>
      <c r="AV951" s="625"/>
      <c r="AW951" s="625"/>
      <c r="AX951" s="629"/>
      <c r="AY951" s="630"/>
      <c r="AZ951" s="663"/>
      <c r="BA951" s="631"/>
      <c r="BB951" s="1023"/>
      <c r="BC951" s="1023"/>
      <c r="BD951" s="1023"/>
      <c r="BE951" s="663"/>
      <c r="BF951" s="663"/>
      <c r="BG951" s="663"/>
      <c r="BH951" s="704"/>
      <c r="BI951" s="704"/>
      <c r="BJ951" s="704"/>
      <c r="BK951" s="704"/>
      <c r="BL951" s="704"/>
      <c r="BM951" s="704"/>
      <c r="BN951" s="704"/>
      <c r="BO951" s="704"/>
      <c r="BP951" s="704"/>
      <c r="BQ951" s="704"/>
      <c r="BR951" s="704"/>
      <c r="BS951" s="704"/>
      <c r="BT951" s="704"/>
      <c r="BU951" s="704"/>
      <c r="BV951" s="704"/>
      <c r="BW951" s="704"/>
      <c r="BX951" s="704"/>
      <c r="BY951" s="704"/>
      <c r="BZ951" s="704"/>
      <c r="CA951" s="704"/>
      <c r="CB951" s="704"/>
      <c r="CC951" s="704"/>
      <c r="CD951" s="704"/>
      <c r="CE951" s="704"/>
      <c r="CF951" s="704"/>
      <c r="CG951" s="704"/>
      <c r="CH951" s="704"/>
      <c r="CI951" s="704"/>
      <c r="CJ951" s="704"/>
      <c r="CK951" s="704"/>
      <c r="CL951" s="704"/>
      <c r="CM951" s="704"/>
      <c r="CN951" s="704"/>
      <c r="CO951" s="704"/>
      <c r="CP951" s="704"/>
      <c r="CQ951" s="704"/>
      <c r="CR951" s="704"/>
      <c r="CS951" s="704"/>
      <c r="CT951" s="704"/>
      <c r="CU951" s="704"/>
      <c r="CV951" s="704"/>
      <c r="CW951" s="704"/>
      <c r="CX951" s="704"/>
      <c r="CY951" s="704"/>
      <c r="CZ951" s="704"/>
      <c r="DA951" s="704"/>
      <c r="DB951" s="704"/>
      <c r="DC951" s="704"/>
      <c r="DD951" s="704"/>
      <c r="DE951" s="704"/>
      <c r="DF951" s="704"/>
      <c r="DG951" s="704"/>
      <c r="DH951" s="704"/>
      <c r="DI951" s="704"/>
      <c r="DJ951" s="704"/>
      <c r="DK951" s="704"/>
      <c r="DL951" s="704"/>
      <c r="DM951" s="704"/>
      <c r="DN951" s="704"/>
      <c r="DO951" s="704"/>
      <c r="DP951" s="704"/>
      <c r="DQ951" s="704"/>
      <c r="DR951" s="704"/>
      <c r="DS951" s="704"/>
      <c r="DT951" s="704"/>
      <c r="DU951" s="704"/>
      <c r="DV951" s="704"/>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4"/>
      <c r="EZ951" s="704"/>
      <c r="FA951" s="704"/>
      <c r="FB951" s="704"/>
      <c r="FC951" s="704"/>
      <c r="FD951" s="704"/>
      <c r="FE951" s="704"/>
      <c r="FF951" s="704"/>
      <c r="FG951" s="704"/>
      <c r="FH951" s="704"/>
      <c r="FI951" s="704"/>
      <c r="FJ951" s="704"/>
      <c r="FK951" s="704"/>
      <c r="FL951" s="704"/>
      <c r="FM951" s="704"/>
      <c r="FN951" s="704"/>
      <c r="FO951" s="704"/>
      <c r="FP951" s="704"/>
      <c r="FQ951" s="704"/>
      <c r="FR951" s="704"/>
      <c r="FS951" s="704"/>
      <c r="FT951" s="704"/>
      <c r="FU951" s="704"/>
      <c r="FV951" s="704"/>
      <c r="FW951" s="704"/>
      <c r="FX951" s="704"/>
      <c r="FY951" s="704"/>
      <c r="FZ951" s="704"/>
      <c r="GA951" s="704"/>
      <c r="GB951" s="704"/>
      <c r="GC951" s="704"/>
      <c r="GD951" s="704"/>
      <c r="GE951" s="704"/>
      <c r="GF951" s="704"/>
      <c r="GG951" s="704"/>
      <c r="GH951" s="704"/>
      <c r="GI951" s="704"/>
      <c r="GJ951" s="704"/>
      <c r="GK951" s="704"/>
      <c r="GL951" s="704"/>
      <c r="GM951" s="704"/>
      <c r="GN951" s="704"/>
      <c r="GO951" s="704"/>
      <c r="GP951" s="704"/>
      <c r="GQ951" s="704"/>
      <c r="GR951" s="704"/>
      <c r="GS951" s="704"/>
      <c r="GT951" s="704"/>
      <c r="GU951" s="704"/>
      <c r="GV951" s="704"/>
      <c r="GW951" s="704"/>
      <c r="GX951" s="704"/>
      <c r="GY951" s="704"/>
      <c r="GZ951" s="704"/>
      <c r="HA951" s="704"/>
      <c r="HB951" s="704"/>
      <c r="HC951" s="704"/>
      <c r="HD951" s="704"/>
      <c r="HE951" s="704"/>
      <c r="HF951" s="704"/>
      <c r="HG951" s="704"/>
      <c r="HH951" s="704"/>
      <c r="HI951" s="704"/>
      <c r="HJ951" s="704"/>
      <c r="HK951" s="704"/>
      <c r="HL951" s="704"/>
      <c r="HM951" s="704"/>
      <c r="HN951" s="704"/>
      <c r="HO951" s="704"/>
      <c r="HP951" s="704"/>
      <c r="HQ951" s="704"/>
      <c r="HR951" s="704"/>
      <c r="HS951" s="704"/>
      <c r="HT951" s="704"/>
      <c r="HU951" s="704"/>
      <c r="HV951" s="704"/>
      <c r="HW951" s="704"/>
      <c r="HX951" s="704"/>
      <c r="HY951" s="704"/>
      <c r="HZ951" s="704"/>
      <c r="IA951" s="704"/>
      <c r="IB951" s="704"/>
      <c r="IC951" s="704"/>
      <c r="ID951" s="704"/>
      <c r="IE951" s="704"/>
      <c r="IF951" s="704"/>
      <c r="IG951" s="704"/>
      <c r="IH951" s="704"/>
      <c r="II951" s="704"/>
      <c r="IJ951" s="704"/>
      <c r="IK951" s="704"/>
      <c r="IL951" s="704"/>
      <c r="IM951" s="704"/>
      <c r="IN951" s="704"/>
      <c r="IO951" s="704"/>
    </row>
    <row r="952" spans="1:249" s="664" customFormat="1" ht="164.25" customHeight="1" x14ac:dyDescent="0.25">
      <c r="A952" s="624">
        <v>2990</v>
      </c>
      <c r="B952" s="624" t="s">
        <v>6678</v>
      </c>
      <c r="C952" s="625" t="s">
        <v>6679</v>
      </c>
      <c r="D952" s="626" t="s">
        <v>6680</v>
      </c>
      <c r="E952" s="627" t="s">
        <v>6776</v>
      </c>
      <c r="F952" s="1433" t="s">
        <v>6756</v>
      </c>
      <c r="G952" s="627" t="s">
        <v>6777</v>
      </c>
      <c r="H952" s="625">
        <v>2011</v>
      </c>
      <c r="I952" s="625" t="s">
        <v>6778</v>
      </c>
      <c r="J952" s="1431">
        <v>40992</v>
      </c>
      <c r="K952" s="625" t="s">
        <v>6682</v>
      </c>
      <c r="L952" s="627" t="s">
        <v>6779</v>
      </c>
      <c r="M952" s="627" t="s">
        <v>6779</v>
      </c>
      <c r="N952" s="625" t="s">
        <v>6760</v>
      </c>
      <c r="O952" s="625" t="s">
        <v>6761</v>
      </c>
      <c r="P952" s="627" t="s">
        <v>9483</v>
      </c>
      <c r="Q952" s="628">
        <v>22.35</v>
      </c>
      <c r="R952" s="628"/>
      <c r="S952" s="628">
        <f>(4500+5600+120+302+100+0)/2088*1</f>
        <v>5.0871647509578546</v>
      </c>
      <c r="T952" s="628">
        <v>22.35</v>
      </c>
      <c r="U952" s="628">
        <f>SUM(R952:T952)</f>
        <v>27.437164750957855</v>
      </c>
      <c r="V952" s="625">
        <v>100</v>
      </c>
      <c r="W952" s="625">
        <f>ROUND(100/40992*40992,0)</f>
        <v>100</v>
      </c>
      <c r="X952" s="1432" t="s">
        <v>6687</v>
      </c>
      <c r="Y952" s="679"/>
      <c r="Z952" s="679"/>
      <c r="AA952" s="679"/>
      <c r="AB952" s="625">
        <v>11</v>
      </c>
      <c r="AC952" s="679"/>
      <c r="AD952" s="628">
        <v>12.57</v>
      </c>
      <c r="AE952" s="668">
        <v>5</v>
      </c>
      <c r="AF952" s="625">
        <v>100</v>
      </c>
      <c r="AG952" s="625" t="s">
        <v>6698</v>
      </c>
      <c r="AH952" s="625" t="s">
        <v>6699</v>
      </c>
      <c r="AI952" s="625">
        <v>30</v>
      </c>
      <c r="AJ952" s="625" t="s">
        <v>6780</v>
      </c>
      <c r="AK952" s="625" t="s">
        <v>6781</v>
      </c>
      <c r="AL952" s="625">
        <v>50</v>
      </c>
      <c r="AM952" s="679"/>
      <c r="AN952" s="679"/>
      <c r="AO952" s="679"/>
      <c r="AP952" s="625"/>
      <c r="AQ952" s="625"/>
      <c r="AR952" s="625"/>
      <c r="AS952" s="625"/>
      <c r="AT952" s="625"/>
      <c r="AU952" s="625"/>
      <c r="AV952" s="625"/>
      <c r="AW952" s="625"/>
      <c r="AX952" s="629"/>
      <c r="AY952" s="630"/>
      <c r="AZ952" s="663"/>
      <c r="BA952" s="631"/>
      <c r="BB952" s="1023"/>
      <c r="BC952" s="1023"/>
      <c r="BD952" s="1023"/>
      <c r="BE952" s="663"/>
      <c r="BF952" s="663"/>
      <c r="BG952" s="663"/>
      <c r="BH952" s="704"/>
      <c r="BI952" s="704"/>
      <c r="BJ952" s="704"/>
      <c r="BK952" s="704"/>
      <c r="BL952" s="704"/>
      <c r="BM952" s="704"/>
      <c r="BN952" s="704"/>
      <c r="BO952" s="704"/>
      <c r="BP952" s="704"/>
      <c r="BQ952" s="704"/>
      <c r="BR952" s="704"/>
      <c r="BS952" s="704"/>
      <c r="BT952" s="704"/>
      <c r="BU952" s="704"/>
      <c r="BV952" s="704"/>
      <c r="BW952" s="704"/>
      <c r="BX952" s="704"/>
      <c r="BY952" s="704"/>
      <c r="BZ952" s="704"/>
      <c r="CA952" s="704"/>
      <c r="CB952" s="704"/>
      <c r="CC952" s="704"/>
      <c r="CD952" s="704"/>
      <c r="CE952" s="704"/>
      <c r="CF952" s="704"/>
      <c r="CG952" s="704"/>
      <c r="CH952" s="704"/>
      <c r="CI952" s="704"/>
      <c r="CJ952" s="704"/>
      <c r="CK952" s="704"/>
      <c r="CL952" s="704"/>
      <c r="CM952" s="704"/>
      <c r="CN952" s="704"/>
      <c r="CO952" s="704"/>
      <c r="CP952" s="704"/>
      <c r="CQ952" s="704"/>
      <c r="CR952" s="704"/>
      <c r="CS952" s="704"/>
      <c r="CT952" s="704"/>
      <c r="CU952" s="704"/>
      <c r="CV952" s="704"/>
      <c r="CW952" s="704"/>
      <c r="CX952" s="704"/>
      <c r="CY952" s="704"/>
      <c r="CZ952" s="704"/>
      <c r="DA952" s="704"/>
      <c r="DB952" s="704"/>
      <c r="DC952" s="704"/>
      <c r="DD952" s="704"/>
      <c r="DE952" s="704"/>
      <c r="DF952" s="704"/>
      <c r="DG952" s="704"/>
      <c r="DH952" s="704"/>
      <c r="DI952" s="704"/>
      <c r="DJ952" s="704"/>
      <c r="DK952" s="704"/>
      <c r="DL952" s="704"/>
      <c r="DM952" s="704"/>
      <c r="DN952" s="704"/>
      <c r="DO952" s="704"/>
      <c r="DP952" s="704"/>
      <c r="DQ952" s="704"/>
      <c r="DR952" s="704"/>
      <c r="DS952" s="704"/>
      <c r="DT952" s="704"/>
      <c r="DU952" s="704"/>
      <c r="DV952" s="704"/>
      <c r="DW952" s="704"/>
      <c r="DX952" s="704"/>
      <c r="DY952" s="704"/>
      <c r="DZ952" s="704"/>
      <c r="EA952" s="704"/>
      <c r="EB952" s="704"/>
      <c r="EC952" s="704"/>
      <c r="ED952" s="704"/>
      <c r="EE952" s="704"/>
      <c r="EF952" s="704"/>
      <c r="EG952" s="704"/>
      <c r="EH952" s="704"/>
      <c r="EI952" s="704"/>
      <c r="EJ952" s="704"/>
      <c r="EK952" s="704"/>
      <c r="EL952" s="704"/>
      <c r="EM952" s="704"/>
      <c r="EN952" s="704"/>
      <c r="EO952" s="704"/>
      <c r="EP952" s="704"/>
      <c r="EQ952" s="704"/>
      <c r="ER952" s="704"/>
      <c r="ES952" s="704"/>
      <c r="ET952" s="704"/>
      <c r="EU952" s="704"/>
      <c r="EV952" s="704"/>
      <c r="EW952" s="704"/>
      <c r="EX952" s="704"/>
      <c r="EY952" s="704"/>
      <c r="EZ952" s="704"/>
      <c r="FA952" s="704"/>
      <c r="FB952" s="704"/>
      <c r="FC952" s="704"/>
      <c r="FD952" s="704"/>
      <c r="FE952" s="704"/>
      <c r="FF952" s="704"/>
      <c r="FG952" s="704"/>
      <c r="FH952" s="704"/>
      <c r="FI952" s="704"/>
      <c r="FJ952" s="704"/>
      <c r="FK952" s="704"/>
      <c r="FL952" s="704"/>
      <c r="FM952" s="704"/>
      <c r="FN952" s="704"/>
      <c r="FO952" s="704"/>
      <c r="FP952" s="704"/>
      <c r="FQ952" s="704"/>
      <c r="FR952" s="704"/>
      <c r="FS952" s="704"/>
      <c r="FT952" s="704"/>
      <c r="FU952" s="704"/>
      <c r="FV952" s="704"/>
      <c r="FW952" s="704"/>
      <c r="FX952" s="704"/>
      <c r="FY952" s="704"/>
      <c r="FZ952" s="704"/>
      <c r="GA952" s="704"/>
      <c r="GB952" s="704"/>
      <c r="GC952" s="704"/>
      <c r="GD952" s="704"/>
      <c r="GE952" s="704"/>
      <c r="GF952" s="704"/>
      <c r="GG952" s="704"/>
      <c r="GH952" s="704"/>
      <c r="GI952" s="704"/>
      <c r="GJ952" s="704"/>
      <c r="GK952" s="704"/>
      <c r="GL952" s="704"/>
      <c r="GM952" s="704"/>
      <c r="GN952" s="704"/>
      <c r="GO952" s="704"/>
      <c r="GP952" s="704"/>
      <c r="GQ952" s="704"/>
      <c r="GR952" s="704"/>
      <c r="GS952" s="704"/>
      <c r="GT952" s="704"/>
      <c r="GU952" s="704"/>
      <c r="GV952" s="704"/>
      <c r="GW952" s="704"/>
      <c r="GX952" s="704"/>
      <c r="GY952" s="704"/>
      <c r="GZ952" s="704"/>
      <c r="HA952" s="704"/>
      <c r="HB952" s="704"/>
      <c r="HC952" s="704"/>
      <c r="HD952" s="704"/>
      <c r="HE952" s="704"/>
      <c r="HF952" s="704"/>
      <c r="HG952" s="704"/>
      <c r="HH952" s="704"/>
      <c r="HI952" s="704"/>
      <c r="HJ952" s="704"/>
      <c r="HK952" s="704"/>
      <c r="HL952" s="704"/>
      <c r="HM952" s="704"/>
      <c r="HN952" s="704"/>
      <c r="HO952" s="704"/>
      <c r="HP952" s="704"/>
      <c r="HQ952" s="704"/>
      <c r="HR952" s="704"/>
      <c r="HS952" s="704"/>
      <c r="HT952" s="704"/>
      <c r="HU952" s="704"/>
      <c r="HV952" s="704"/>
      <c r="HW952" s="704"/>
      <c r="HX952" s="704"/>
      <c r="HY952" s="704"/>
      <c r="HZ952" s="704"/>
      <c r="IA952" s="704"/>
      <c r="IB952" s="704"/>
      <c r="IC952" s="704"/>
      <c r="ID952" s="704"/>
      <c r="IE952" s="704"/>
      <c r="IF952" s="704"/>
      <c r="IG952" s="704"/>
      <c r="IH952" s="704"/>
      <c r="II952" s="704"/>
      <c r="IJ952" s="704"/>
      <c r="IK952" s="704"/>
      <c r="IL952" s="704"/>
      <c r="IM952" s="704"/>
      <c r="IN952" s="704"/>
      <c r="IO952" s="704"/>
    </row>
    <row r="953" spans="1:249" s="664" customFormat="1" ht="184.8" x14ac:dyDescent="0.25">
      <c r="A953" s="624">
        <v>2990</v>
      </c>
      <c r="B953" s="624" t="s">
        <v>6678</v>
      </c>
      <c r="C953" s="625" t="s">
        <v>6679</v>
      </c>
      <c r="D953" s="626" t="s">
        <v>6680</v>
      </c>
      <c r="E953" s="627" t="s">
        <v>6776</v>
      </c>
      <c r="F953" s="1433" t="s">
        <v>6782</v>
      </c>
      <c r="G953" s="627" t="s">
        <v>6783</v>
      </c>
      <c r="H953" s="625">
        <v>2011</v>
      </c>
      <c r="I953" s="627" t="s">
        <v>6784</v>
      </c>
      <c r="J953" s="1431">
        <v>43864.62</v>
      </c>
      <c r="K953" s="625" t="s">
        <v>6682</v>
      </c>
      <c r="L953" s="627" t="s">
        <v>6779</v>
      </c>
      <c r="M953" s="627" t="s">
        <v>6779</v>
      </c>
      <c r="N953" s="632" t="s">
        <v>6785</v>
      </c>
      <c r="O953" s="691" t="s">
        <v>6786</v>
      </c>
      <c r="P953" s="627" t="s">
        <v>6787</v>
      </c>
      <c r="Q953" s="628">
        <v>22.35</v>
      </c>
      <c r="R953" s="628"/>
      <c r="S953" s="628">
        <f>(2500+5500+120+600+100+0)/2088*1</f>
        <v>4.2241379310344831</v>
      </c>
      <c r="T953" s="628">
        <v>22.35</v>
      </c>
      <c r="U953" s="628">
        <f t="shared" si="33"/>
        <v>26.574137931034485</v>
      </c>
      <c r="V953" s="625">
        <v>100</v>
      </c>
      <c r="W953" s="625">
        <f>ROUND(100/43864.62*43864.62,0)</f>
        <v>100</v>
      </c>
      <c r="X953" s="1432" t="s">
        <v>6687</v>
      </c>
      <c r="Y953" s="679"/>
      <c r="Z953" s="679"/>
      <c r="AA953" s="679"/>
      <c r="AB953" s="625">
        <v>44</v>
      </c>
      <c r="AC953" s="679"/>
      <c r="AD953" s="628">
        <v>12.57</v>
      </c>
      <c r="AE953" s="668">
        <v>5</v>
      </c>
      <c r="AF953" s="625">
        <v>100</v>
      </c>
      <c r="AG953" s="625" t="s">
        <v>6698</v>
      </c>
      <c r="AH953" s="625" t="s">
        <v>6699</v>
      </c>
      <c r="AI953" s="625">
        <v>30</v>
      </c>
      <c r="AJ953" s="625" t="s">
        <v>6780</v>
      </c>
      <c r="AK953" s="625" t="s">
        <v>6781</v>
      </c>
      <c r="AL953" s="625">
        <v>50</v>
      </c>
      <c r="AM953" s="679"/>
      <c r="AN953" s="679"/>
      <c r="AO953" s="679"/>
      <c r="AP953" s="625"/>
      <c r="AQ953" s="625"/>
      <c r="AR953" s="625"/>
      <c r="AS953" s="625"/>
      <c r="AT953" s="625"/>
      <c r="AU953" s="625"/>
      <c r="AV953" s="625"/>
      <c r="AW953" s="625"/>
      <c r="AX953" s="629"/>
      <c r="AY953" s="630"/>
      <c r="AZ953" s="663"/>
      <c r="BA953" s="631"/>
      <c r="BB953" s="1023"/>
      <c r="BC953" s="1023"/>
      <c r="BD953" s="1023"/>
      <c r="BE953" s="663"/>
      <c r="BF953" s="663"/>
      <c r="BG953" s="663"/>
      <c r="BH953" s="704"/>
      <c r="BI953" s="704"/>
      <c r="BJ953" s="704"/>
      <c r="BK953" s="704"/>
      <c r="BL953" s="704"/>
      <c r="BM953" s="704"/>
      <c r="BN953" s="704"/>
      <c r="BO953" s="704"/>
      <c r="BP953" s="704"/>
      <c r="BQ953" s="704"/>
      <c r="BR953" s="704"/>
      <c r="BS953" s="704"/>
      <c r="BT953" s="704"/>
      <c r="BU953" s="704"/>
      <c r="BV953" s="704"/>
      <c r="BW953" s="704"/>
      <c r="BX953" s="704"/>
      <c r="BY953" s="704"/>
      <c r="BZ953" s="704"/>
      <c r="CA953" s="704"/>
      <c r="CB953" s="704"/>
      <c r="CC953" s="704"/>
      <c r="CD953" s="704"/>
      <c r="CE953" s="704"/>
      <c r="CF953" s="704"/>
      <c r="CG953" s="704"/>
      <c r="CH953" s="704"/>
      <c r="CI953" s="704"/>
      <c r="CJ953" s="704"/>
      <c r="CK953" s="704"/>
      <c r="CL953" s="704"/>
      <c r="CM953" s="704"/>
      <c r="CN953" s="704"/>
      <c r="CO953" s="704"/>
      <c r="CP953" s="704"/>
      <c r="CQ953" s="704"/>
      <c r="CR953" s="704"/>
      <c r="CS953" s="704"/>
      <c r="CT953" s="704"/>
      <c r="CU953" s="704"/>
      <c r="CV953" s="704"/>
      <c r="CW953" s="704"/>
      <c r="CX953" s="704"/>
      <c r="CY953" s="704"/>
      <c r="CZ953" s="704"/>
      <c r="DA953" s="704"/>
      <c r="DB953" s="704"/>
      <c r="DC953" s="704"/>
      <c r="DD953" s="704"/>
      <c r="DE953" s="704"/>
      <c r="DF953" s="704"/>
      <c r="DG953" s="704"/>
      <c r="DH953" s="704"/>
      <c r="DI953" s="704"/>
      <c r="DJ953" s="704"/>
      <c r="DK953" s="704"/>
      <c r="DL953" s="704"/>
      <c r="DM953" s="704"/>
      <c r="DN953" s="704"/>
      <c r="DO953" s="704"/>
      <c r="DP953" s="704"/>
      <c r="DQ953" s="704"/>
      <c r="DR953" s="704"/>
      <c r="DS953" s="704"/>
      <c r="DT953" s="704"/>
      <c r="DU953" s="704"/>
      <c r="DV953" s="704"/>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4"/>
      <c r="EZ953" s="704"/>
      <c r="FA953" s="704"/>
      <c r="FB953" s="704"/>
      <c r="FC953" s="704"/>
      <c r="FD953" s="704"/>
      <c r="FE953" s="704"/>
      <c r="FF953" s="704"/>
      <c r="FG953" s="704"/>
      <c r="FH953" s="704"/>
      <c r="FI953" s="704"/>
      <c r="FJ953" s="704"/>
      <c r="FK953" s="704"/>
      <c r="FL953" s="704"/>
      <c r="FM953" s="704"/>
      <c r="FN953" s="704"/>
      <c r="FO953" s="704"/>
      <c r="FP953" s="704"/>
      <c r="FQ953" s="704"/>
      <c r="FR953" s="704"/>
      <c r="FS953" s="704"/>
      <c r="FT953" s="704"/>
      <c r="FU953" s="704"/>
      <c r="FV953" s="704"/>
      <c r="FW953" s="704"/>
      <c r="FX953" s="704"/>
      <c r="FY953" s="704"/>
      <c r="FZ953" s="704"/>
      <c r="GA953" s="704"/>
      <c r="GB953" s="704"/>
      <c r="GC953" s="704"/>
      <c r="GD953" s="704"/>
      <c r="GE953" s="704"/>
      <c r="GF953" s="704"/>
      <c r="GG953" s="704"/>
      <c r="GH953" s="704"/>
      <c r="GI953" s="704"/>
      <c r="GJ953" s="704"/>
      <c r="GK953" s="704"/>
      <c r="GL953" s="704"/>
      <c r="GM953" s="704"/>
      <c r="GN953" s="704"/>
      <c r="GO953" s="704"/>
      <c r="GP953" s="704"/>
      <c r="GQ953" s="704"/>
      <c r="GR953" s="704"/>
      <c r="GS953" s="704"/>
      <c r="GT953" s="704"/>
      <c r="GU953" s="704"/>
      <c r="GV953" s="704"/>
      <c r="GW953" s="704"/>
      <c r="GX953" s="704"/>
      <c r="GY953" s="704"/>
      <c r="GZ953" s="704"/>
      <c r="HA953" s="704"/>
      <c r="HB953" s="704"/>
      <c r="HC953" s="704"/>
      <c r="HD953" s="704"/>
      <c r="HE953" s="704"/>
      <c r="HF953" s="704"/>
      <c r="HG953" s="704"/>
      <c r="HH953" s="704"/>
      <c r="HI953" s="704"/>
      <c r="HJ953" s="704"/>
      <c r="HK953" s="704"/>
      <c r="HL953" s="704"/>
      <c r="HM953" s="704"/>
      <c r="HN953" s="704"/>
      <c r="HO953" s="704"/>
      <c r="HP953" s="704"/>
      <c r="HQ953" s="704"/>
      <c r="HR953" s="704"/>
      <c r="HS953" s="704"/>
      <c r="HT953" s="704"/>
      <c r="HU953" s="704"/>
      <c r="HV953" s="704"/>
      <c r="HW953" s="704"/>
      <c r="HX953" s="704"/>
      <c r="HY953" s="704"/>
      <c r="HZ953" s="704"/>
      <c r="IA953" s="704"/>
      <c r="IB953" s="704"/>
      <c r="IC953" s="704"/>
      <c r="ID953" s="704"/>
      <c r="IE953" s="704"/>
      <c r="IF953" s="704"/>
      <c r="IG953" s="704"/>
      <c r="IH953" s="704"/>
      <c r="II953" s="704"/>
      <c r="IJ953" s="704"/>
      <c r="IK953" s="704"/>
      <c r="IL953" s="704"/>
      <c r="IM953" s="704"/>
      <c r="IN953" s="704"/>
      <c r="IO953" s="704"/>
    </row>
    <row r="954" spans="1:249" s="664" customFormat="1" ht="179.4" x14ac:dyDescent="0.25">
      <c r="A954" s="624">
        <v>2990</v>
      </c>
      <c r="B954" s="624" t="s">
        <v>6678</v>
      </c>
      <c r="C954" s="625" t="s">
        <v>6679</v>
      </c>
      <c r="D954" s="626" t="s">
        <v>6680</v>
      </c>
      <c r="E954" s="627" t="s">
        <v>6755</v>
      </c>
      <c r="F954" s="1433" t="s">
        <v>6782</v>
      </c>
      <c r="G954" s="627" t="s">
        <v>6788</v>
      </c>
      <c r="H954" s="625">
        <v>2011</v>
      </c>
      <c r="I954" s="627" t="s">
        <v>6789</v>
      </c>
      <c r="J954" s="1431">
        <v>248943</v>
      </c>
      <c r="K954" s="625" t="s">
        <v>6682</v>
      </c>
      <c r="L954" s="627" t="s">
        <v>6759</v>
      </c>
      <c r="M954" s="627" t="s">
        <v>6759</v>
      </c>
      <c r="N954" s="627" t="s">
        <v>6790</v>
      </c>
      <c r="O954" s="627" t="s">
        <v>6791</v>
      </c>
      <c r="P954" s="627" t="s">
        <v>6792</v>
      </c>
      <c r="Q954" s="628">
        <v>22.35</v>
      </c>
      <c r="R954" s="628"/>
      <c r="S954" s="628">
        <f>(7500+14500+120+1700+0+0)/2088*1</f>
        <v>11.408045977011493</v>
      </c>
      <c r="T954" s="628">
        <v>22.35</v>
      </c>
      <c r="U954" s="628">
        <f>SUM(R954:T954)</f>
        <v>33.758045977011491</v>
      </c>
      <c r="V954" s="625">
        <v>100</v>
      </c>
      <c r="W954" s="625">
        <f>ROUND(100/248943*248943,0)</f>
        <v>100</v>
      </c>
      <c r="X954" s="1432" t="s">
        <v>6687</v>
      </c>
      <c r="Y954" s="679"/>
      <c r="Z954" s="679"/>
      <c r="AA954" s="679"/>
      <c r="AB954" s="625">
        <v>4</v>
      </c>
      <c r="AC954" s="679"/>
      <c r="AD954" s="628">
        <v>12.57</v>
      </c>
      <c r="AE954" s="668">
        <v>5</v>
      </c>
      <c r="AF954" s="625">
        <v>100</v>
      </c>
      <c r="AG954" s="625" t="s">
        <v>6762</v>
      </c>
      <c r="AH954" s="625" t="s">
        <v>6763</v>
      </c>
      <c r="AI954" s="625">
        <v>20</v>
      </c>
      <c r="AJ954" s="625" t="s">
        <v>6698</v>
      </c>
      <c r="AK954" s="625" t="s">
        <v>6699</v>
      </c>
      <c r="AL954" s="625">
        <v>30</v>
      </c>
      <c r="AM954" s="625" t="s">
        <v>6793</v>
      </c>
      <c r="AN954" s="625" t="s">
        <v>6765</v>
      </c>
      <c r="AO954" s="625">
        <v>50</v>
      </c>
      <c r="AP954" s="625"/>
      <c r="AQ954" s="625"/>
      <c r="AR954" s="625"/>
      <c r="AS954" s="625"/>
      <c r="AT954" s="625"/>
      <c r="AU954" s="625"/>
      <c r="AV954" s="625"/>
      <c r="AW954" s="625"/>
      <c r="AX954" s="629"/>
      <c r="AY954" s="630"/>
      <c r="AZ954" s="663"/>
      <c r="BA954" s="631"/>
      <c r="BB954" s="1023"/>
      <c r="BC954" s="1023"/>
      <c r="BD954" s="1023"/>
      <c r="BE954" s="663"/>
      <c r="BF954" s="663"/>
      <c r="BG954" s="663"/>
      <c r="BH954" s="704"/>
      <c r="BI954" s="704"/>
      <c r="BJ954" s="704"/>
      <c r="BK954" s="704"/>
      <c r="BL954" s="704"/>
      <c r="BM954" s="704"/>
      <c r="BN954" s="704"/>
      <c r="BO954" s="704"/>
      <c r="BP954" s="704"/>
      <c r="BQ954" s="704"/>
      <c r="BR954" s="704"/>
      <c r="BS954" s="704"/>
      <c r="BT954" s="704"/>
      <c r="BU954" s="704"/>
      <c r="BV954" s="704"/>
      <c r="BW954" s="704"/>
      <c r="BX954" s="704"/>
      <c r="BY954" s="704"/>
      <c r="BZ954" s="704"/>
      <c r="CA954" s="704"/>
      <c r="CB954" s="704"/>
      <c r="CC954" s="704"/>
      <c r="CD954" s="704"/>
      <c r="CE954" s="704"/>
      <c r="CF954" s="704"/>
      <c r="CG954" s="704"/>
      <c r="CH954" s="704"/>
      <c r="CI954" s="704"/>
      <c r="CJ954" s="704"/>
      <c r="CK954" s="704"/>
      <c r="CL954" s="704"/>
      <c r="CM954" s="704"/>
      <c r="CN954" s="704"/>
      <c r="CO954" s="704"/>
      <c r="CP954" s="704"/>
      <c r="CQ954" s="704"/>
      <c r="CR954" s="704"/>
      <c r="CS954" s="704"/>
      <c r="CT954" s="704"/>
      <c r="CU954" s="704"/>
      <c r="CV954" s="704"/>
      <c r="CW954" s="704"/>
      <c r="CX954" s="704"/>
      <c r="CY954" s="704"/>
      <c r="CZ954" s="704"/>
      <c r="DA954" s="704"/>
      <c r="DB954" s="704"/>
      <c r="DC954" s="704"/>
      <c r="DD954" s="704"/>
      <c r="DE954" s="704"/>
      <c r="DF954" s="704"/>
      <c r="DG954" s="704"/>
      <c r="DH954" s="704"/>
      <c r="DI954" s="704"/>
      <c r="DJ954" s="704"/>
      <c r="DK954" s="704"/>
      <c r="DL954" s="704"/>
      <c r="DM954" s="704"/>
      <c r="DN954" s="704"/>
      <c r="DO954" s="704"/>
      <c r="DP954" s="704"/>
      <c r="DQ954" s="704"/>
      <c r="DR954" s="704"/>
      <c r="DS954" s="704"/>
      <c r="DT954" s="704"/>
      <c r="DU954" s="704"/>
      <c r="DV954" s="704"/>
      <c r="DW954" s="704"/>
      <c r="DX954" s="704"/>
      <c r="DY954" s="704"/>
      <c r="DZ954" s="704"/>
      <c r="EA954" s="704"/>
      <c r="EB954" s="704"/>
      <c r="EC954" s="704"/>
      <c r="ED954" s="704"/>
      <c r="EE954" s="704"/>
      <c r="EF954" s="704"/>
      <c r="EG954" s="704"/>
      <c r="EH954" s="704"/>
      <c r="EI954" s="704"/>
      <c r="EJ954" s="704"/>
      <c r="EK954" s="704"/>
      <c r="EL954" s="704"/>
      <c r="EM954" s="704"/>
      <c r="EN954" s="704"/>
      <c r="EO954" s="704"/>
      <c r="EP954" s="704"/>
      <c r="EQ954" s="704"/>
      <c r="ER954" s="704"/>
      <c r="ES954" s="704"/>
      <c r="ET954" s="704"/>
      <c r="EU954" s="704"/>
      <c r="EV954" s="704"/>
      <c r="EW954" s="704"/>
      <c r="EX954" s="704"/>
      <c r="EY954" s="704"/>
      <c r="EZ954" s="704"/>
      <c r="FA954" s="704"/>
      <c r="FB954" s="704"/>
      <c r="FC954" s="704"/>
      <c r="FD954" s="704"/>
      <c r="FE954" s="704"/>
      <c r="FF954" s="704"/>
      <c r="FG954" s="704"/>
      <c r="FH954" s="704"/>
      <c r="FI954" s="704"/>
      <c r="FJ954" s="704"/>
      <c r="FK954" s="704"/>
      <c r="FL954" s="704"/>
      <c r="FM954" s="704"/>
      <c r="FN954" s="704"/>
      <c r="FO954" s="704"/>
      <c r="FP954" s="704"/>
      <c r="FQ954" s="704"/>
      <c r="FR954" s="704"/>
      <c r="FS954" s="704"/>
      <c r="FT954" s="704"/>
      <c r="FU954" s="704"/>
      <c r="FV954" s="704"/>
      <c r="FW954" s="704"/>
      <c r="FX954" s="704"/>
      <c r="FY954" s="704"/>
      <c r="FZ954" s="704"/>
      <c r="GA954" s="704"/>
      <c r="GB954" s="704"/>
      <c r="GC954" s="704"/>
      <c r="GD954" s="704"/>
      <c r="GE954" s="704"/>
      <c r="GF954" s="704"/>
      <c r="GG954" s="704"/>
      <c r="GH954" s="704"/>
      <c r="GI954" s="704"/>
      <c r="GJ954" s="704"/>
      <c r="GK954" s="704"/>
      <c r="GL954" s="704"/>
      <c r="GM954" s="704"/>
      <c r="GN954" s="704"/>
      <c r="GO954" s="704"/>
      <c r="GP954" s="704"/>
      <c r="GQ954" s="704"/>
      <c r="GR954" s="704"/>
      <c r="GS954" s="704"/>
      <c r="GT954" s="704"/>
      <c r="GU954" s="704"/>
      <c r="GV954" s="704"/>
      <c r="GW954" s="704"/>
      <c r="GX954" s="704"/>
      <c r="GY954" s="704"/>
      <c r="GZ954" s="704"/>
      <c r="HA954" s="704"/>
      <c r="HB954" s="704"/>
      <c r="HC954" s="704"/>
      <c r="HD954" s="704"/>
      <c r="HE954" s="704"/>
      <c r="HF954" s="704"/>
      <c r="HG954" s="704"/>
      <c r="HH954" s="704"/>
      <c r="HI954" s="704"/>
      <c r="HJ954" s="704"/>
      <c r="HK954" s="704"/>
      <c r="HL954" s="704"/>
      <c r="HM954" s="704"/>
      <c r="HN954" s="704"/>
      <c r="HO954" s="704"/>
      <c r="HP954" s="704"/>
      <c r="HQ954" s="704"/>
      <c r="HR954" s="704"/>
      <c r="HS954" s="704"/>
      <c r="HT954" s="704"/>
      <c r="HU954" s="704"/>
      <c r="HV954" s="704"/>
      <c r="HW954" s="704"/>
      <c r="HX954" s="704"/>
      <c r="HY954" s="704"/>
      <c r="HZ954" s="704"/>
      <c r="IA954" s="704"/>
      <c r="IB954" s="704"/>
      <c r="IC954" s="704"/>
      <c r="ID954" s="704"/>
      <c r="IE954" s="704"/>
      <c r="IF954" s="704"/>
      <c r="IG954" s="704"/>
      <c r="IH954" s="704"/>
      <c r="II954" s="704"/>
      <c r="IJ954" s="704"/>
      <c r="IK954" s="704"/>
      <c r="IL954" s="704"/>
      <c r="IM954" s="704"/>
      <c r="IN954" s="704"/>
      <c r="IO954" s="704"/>
    </row>
    <row r="955" spans="1:249" s="664" customFormat="1" ht="138" x14ac:dyDescent="0.25">
      <c r="A955" s="624">
        <v>2990</v>
      </c>
      <c r="B955" s="624" t="s">
        <v>6678</v>
      </c>
      <c r="C955" s="625" t="s">
        <v>6679</v>
      </c>
      <c r="D955" s="626" t="s">
        <v>6680</v>
      </c>
      <c r="E955" s="627" t="s">
        <v>6794</v>
      </c>
      <c r="F955" s="1433" t="s">
        <v>6795</v>
      </c>
      <c r="G955" s="627" t="s">
        <v>6796</v>
      </c>
      <c r="H955" s="625">
        <v>2011</v>
      </c>
      <c r="I955" s="627" t="s">
        <v>6797</v>
      </c>
      <c r="J955" s="1431">
        <v>86193.67</v>
      </c>
      <c r="K955" s="625" t="s">
        <v>6682</v>
      </c>
      <c r="L955" s="627" t="s">
        <v>6798</v>
      </c>
      <c r="M955" s="627" t="s">
        <v>6799</v>
      </c>
      <c r="N955" s="627" t="s">
        <v>6800</v>
      </c>
      <c r="O955" s="627" t="s">
        <v>6801</v>
      </c>
      <c r="P955" s="627" t="s">
        <v>6802</v>
      </c>
      <c r="Q955" s="628">
        <v>22.35</v>
      </c>
      <c r="R955" s="628"/>
      <c r="S955" s="628">
        <f>(1500+4000+120+1000+0+0)/2088*1</f>
        <v>3.1704980842911876</v>
      </c>
      <c r="T955" s="628">
        <v>22.35</v>
      </c>
      <c r="U955" s="628">
        <f>SUM(R955:T955)</f>
        <v>25.520498084291191</v>
      </c>
      <c r="V955" s="625">
        <v>100</v>
      </c>
      <c r="W955" s="625">
        <f>ROUND(100/86193.67*86193.67,0)</f>
        <v>100</v>
      </c>
      <c r="X955" s="1432" t="s">
        <v>6687</v>
      </c>
      <c r="Y955" s="679"/>
      <c r="Z955" s="679"/>
      <c r="AA955" s="679"/>
      <c r="AB955" s="625">
        <v>4</v>
      </c>
      <c r="AC955" s="679"/>
      <c r="AD955" s="628">
        <v>12.57</v>
      </c>
      <c r="AE955" s="668">
        <v>5</v>
      </c>
      <c r="AF955" s="625">
        <v>100</v>
      </c>
      <c r="AG955" s="625" t="s">
        <v>6803</v>
      </c>
      <c r="AH955" s="625" t="s">
        <v>6804</v>
      </c>
      <c r="AI955" s="625">
        <v>90</v>
      </c>
      <c r="AJ955" s="625" t="s">
        <v>6698</v>
      </c>
      <c r="AK955" s="625" t="s">
        <v>6805</v>
      </c>
      <c r="AL955" s="625">
        <v>10</v>
      </c>
      <c r="AM955" s="625"/>
      <c r="AN955" s="625"/>
      <c r="AO955" s="625"/>
      <c r="AP955" s="625"/>
      <c r="AQ955" s="625"/>
      <c r="AR955" s="625"/>
      <c r="AS955" s="625"/>
      <c r="AT955" s="625"/>
      <c r="AU955" s="625"/>
      <c r="AV955" s="625"/>
      <c r="AW955" s="625"/>
      <c r="AX955" s="629"/>
      <c r="AY955" s="630"/>
      <c r="AZ955" s="663"/>
      <c r="BA955" s="631"/>
      <c r="BB955" s="1023"/>
      <c r="BC955" s="1023"/>
      <c r="BD955" s="1023"/>
      <c r="BE955" s="663"/>
      <c r="BF955" s="663"/>
      <c r="BG955" s="663"/>
      <c r="BH955" s="704"/>
      <c r="BI955" s="704"/>
      <c r="BJ955" s="704"/>
      <c r="BK955" s="704"/>
      <c r="BL955" s="704"/>
      <c r="BM955" s="704"/>
      <c r="BN955" s="704"/>
      <c r="BO955" s="704"/>
      <c r="BP955" s="704"/>
      <c r="BQ955" s="704"/>
      <c r="BR955" s="704"/>
      <c r="BS955" s="704"/>
      <c r="BT955" s="704"/>
      <c r="BU955" s="704"/>
      <c r="BV955" s="704"/>
      <c r="BW955" s="704"/>
      <c r="BX955" s="704"/>
      <c r="BY955" s="704"/>
      <c r="BZ955" s="704"/>
      <c r="CA955" s="704"/>
      <c r="CB955" s="704"/>
      <c r="CC955" s="704"/>
      <c r="CD955" s="704"/>
      <c r="CE955" s="704"/>
      <c r="CF955" s="704"/>
      <c r="CG955" s="704"/>
      <c r="CH955" s="704"/>
      <c r="CI955" s="704"/>
      <c r="CJ955" s="704"/>
      <c r="CK955" s="704"/>
      <c r="CL955" s="704"/>
      <c r="CM955" s="704"/>
      <c r="CN955" s="704"/>
      <c r="CO955" s="704"/>
      <c r="CP955" s="704"/>
      <c r="CQ955" s="704"/>
      <c r="CR955" s="704"/>
      <c r="CS955" s="704"/>
      <c r="CT955" s="704"/>
      <c r="CU955" s="704"/>
      <c r="CV955" s="704"/>
      <c r="CW955" s="704"/>
      <c r="CX955" s="704"/>
      <c r="CY955" s="704"/>
      <c r="CZ955" s="704"/>
      <c r="DA955" s="704"/>
      <c r="DB955" s="704"/>
      <c r="DC955" s="704"/>
      <c r="DD955" s="704"/>
      <c r="DE955" s="704"/>
      <c r="DF955" s="704"/>
      <c r="DG955" s="704"/>
      <c r="DH955" s="704"/>
      <c r="DI955" s="704"/>
      <c r="DJ955" s="704"/>
      <c r="DK955" s="704"/>
      <c r="DL955" s="704"/>
      <c r="DM955" s="704"/>
      <c r="DN955" s="704"/>
      <c r="DO955" s="704"/>
      <c r="DP955" s="704"/>
      <c r="DQ955" s="704"/>
      <c r="DR955" s="704"/>
      <c r="DS955" s="704"/>
      <c r="DT955" s="704"/>
      <c r="DU955" s="704"/>
      <c r="DV955" s="704"/>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4"/>
      <c r="EZ955" s="704"/>
      <c r="FA955" s="704"/>
      <c r="FB955" s="704"/>
      <c r="FC955" s="704"/>
      <c r="FD955" s="704"/>
      <c r="FE955" s="704"/>
      <c r="FF955" s="704"/>
      <c r="FG955" s="704"/>
      <c r="FH955" s="704"/>
      <c r="FI955" s="704"/>
      <c r="FJ955" s="704"/>
      <c r="FK955" s="704"/>
      <c r="FL955" s="704"/>
      <c r="FM955" s="704"/>
      <c r="FN955" s="704"/>
      <c r="FO955" s="704"/>
      <c r="FP955" s="704"/>
      <c r="FQ955" s="704"/>
      <c r="FR955" s="704"/>
      <c r="FS955" s="704"/>
      <c r="FT955" s="704"/>
      <c r="FU955" s="704"/>
      <c r="FV955" s="704"/>
      <c r="FW955" s="704"/>
      <c r="FX955" s="704"/>
      <c r="FY955" s="704"/>
      <c r="FZ955" s="704"/>
      <c r="GA955" s="704"/>
      <c r="GB955" s="704"/>
      <c r="GC955" s="704"/>
      <c r="GD955" s="704"/>
      <c r="GE955" s="704"/>
      <c r="GF955" s="704"/>
      <c r="GG955" s="704"/>
      <c r="GH955" s="704"/>
      <c r="GI955" s="704"/>
      <c r="GJ955" s="704"/>
      <c r="GK955" s="704"/>
      <c r="GL955" s="704"/>
      <c r="GM955" s="704"/>
      <c r="GN955" s="704"/>
      <c r="GO955" s="704"/>
      <c r="GP955" s="704"/>
      <c r="GQ955" s="704"/>
      <c r="GR955" s="704"/>
      <c r="GS955" s="704"/>
      <c r="GT955" s="704"/>
      <c r="GU955" s="704"/>
      <c r="GV955" s="704"/>
      <c r="GW955" s="704"/>
      <c r="GX955" s="704"/>
      <c r="GY955" s="704"/>
      <c r="GZ955" s="704"/>
      <c r="HA955" s="704"/>
      <c r="HB955" s="704"/>
      <c r="HC955" s="704"/>
      <c r="HD955" s="704"/>
      <c r="HE955" s="704"/>
      <c r="HF955" s="704"/>
      <c r="HG955" s="704"/>
      <c r="HH955" s="704"/>
      <c r="HI955" s="704"/>
      <c r="HJ955" s="704"/>
      <c r="HK955" s="704"/>
      <c r="HL955" s="704"/>
      <c r="HM955" s="704"/>
      <c r="HN955" s="704"/>
      <c r="HO955" s="704"/>
      <c r="HP955" s="704"/>
      <c r="HQ955" s="704"/>
      <c r="HR955" s="704"/>
      <c r="HS955" s="704"/>
      <c r="HT955" s="704"/>
      <c r="HU955" s="704"/>
      <c r="HV955" s="704"/>
      <c r="HW955" s="704"/>
      <c r="HX955" s="704"/>
      <c r="HY955" s="704"/>
      <c r="HZ955" s="704"/>
      <c r="IA955" s="704"/>
      <c r="IB955" s="704"/>
      <c r="IC955" s="704"/>
      <c r="ID955" s="704"/>
      <c r="IE955" s="704"/>
      <c r="IF955" s="704"/>
      <c r="IG955" s="704"/>
      <c r="IH955" s="704"/>
      <c r="II955" s="704"/>
      <c r="IJ955" s="704"/>
      <c r="IK955" s="704"/>
      <c r="IL955" s="704"/>
      <c r="IM955" s="704"/>
      <c r="IN955" s="704"/>
      <c r="IO955" s="704"/>
    </row>
    <row r="956" spans="1:249" s="664" customFormat="1" ht="124.2" x14ac:dyDescent="0.25">
      <c r="A956" s="624">
        <v>2990</v>
      </c>
      <c r="B956" s="624" t="s">
        <v>6678</v>
      </c>
      <c r="C956" s="625" t="s">
        <v>6679</v>
      </c>
      <c r="D956" s="626" t="s">
        <v>6680</v>
      </c>
      <c r="E956" s="627" t="s">
        <v>6806</v>
      </c>
      <c r="F956" s="1433" t="s">
        <v>6807</v>
      </c>
      <c r="G956" s="627" t="s">
        <v>6808</v>
      </c>
      <c r="H956" s="625">
        <v>2011</v>
      </c>
      <c r="I956" s="627" t="s">
        <v>6809</v>
      </c>
      <c r="J956" s="1431">
        <v>37664.71</v>
      </c>
      <c r="K956" s="625" t="s">
        <v>6682</v>
      </c>
      <c r="L956" s="627" t="s">
        <v>6810</v>
      </c>
      <c r="M956" s="627" t="s">
        <v>6810</v>
      </c>
      <c r="N956" s="627" t="s">
        <v>6811</v>
      </c>
      <c r="O956" s="627" t="s">
        <v>6812</v>
      </c>
      <c r="P956" s="627" t="s">
        <v>6813</v>
      </c>
      <c r="Q956" s="628">
        <v>22.35</v>
      </c>
      <c r="R956" s="628"/>
      <c r="S956" s="628">
        <f>(2000+10000+120+200+0+0)/2088*1</f>
        <v>5.9003831417624522</v>
      </c>
      <c r="T956" s="628">
        <v>22.35</v>
      </c>
      <c r="U956" s="628">
        <f t="shared" si="33"/>
        <v>28.250383141762455</v>
      </c>
      <c r="V956" s="625">
        <v>100</v>
      </c>
      <c r="W956" s="625">
        <f>ROUND(100/37335.57*37335.57,0)</f>
        <v>100</v>
      </c>
      <c r="X956" s="1432" t="s">
        <v>6687</v>
      </c>
      <c r="Y956" s="679"/>
      <c r="Z956" s="679"/>
      <c r="AA956" s="679"/>
      <c r="AB956" s="625">
        <v>4</v>
      </c>
      <c r="AC956" s="679"/>
      <c r="AD956" s="628">
        <v>12.57</v>
      </c>
      <c r="AE956" s="668">
        <v>5</v>
      </c>
      <c r="AF956" s="625">
        <v>100</v>
      </c>
      <c r="AG956" s="625" t="s">
        <v>1366</v>
      </c>
      <c r="AH956" s="625" t="s">
        <v>6814</v>
      </c>
      <c r="AI956" s="625">
        <v>60</v>
      </c>
      <c r="AJ956" s="625" t="s">
        <v>6698</v>
      </c>
      <c r="AK956" s="625" t="s">
        <v>6805</v>
      </c>
      <c r="AL956" s="625">
        <v>20</v>
      </c>
      <c r="AM956" s="625" t="s">
        <v>1339</v>
      </c>
      <c r="AN956" s="625" t="s">
        <v>6815</v>
      </c>
      <c r="AO956" s="625">
        <v>10</v>
      </c>
      <c r="AP956" s="625" t="s">
        <v>652</v>
      </c>
      <c r="AQ956" s="625" t="s">
        <v>6816</v>
      </c>
      <c r="AR956" s="625">
        <v>10</v>
      </c>
      <c r="AS956" s="625"/>
      <c r="AT956" s="625"/>
      <c r="AU956" s="625"/>
      <c r="AV956" s="633"/>
      <c r="AW956" s="625"/>
      <c r="AX956" s="629"/>
      <c r="AY956" s="630"/>
      <c r="AZ956" s="663"/>
      <c r="BA956" s="631"/>
      <c r="BB956" s="1023"/>
      <c r="BC956" s="1023"/>
      <c r="BD956" s="1023"/>
      <c r="BE956" s="663"/>
      <c r="BF956" s="663"/>
      <c r="BG956" s="663"/>
      <c r="BH956" s="704"/>
      <c r="BI956" s="704"/>
      <c r="BJ956" s="704"/>
      <c r="BK956" s="704"/>
      <c r="BL956" s="704"/>
      <c r="BM956" s="704"/>
      <c r="BN956" s="704"/>
      <c r="BO956" s="704"/>
      <c r="BP956" s="704"/>
      <c r="BQ956" s="704"/>
      <c r="BR956" s="704"/>
      <c r="BS956" s="704"/>
      <c r="BT956" s="704"/>
      <c r="BU956" s="704"/>
      <c r="BV956" s="704"/>
      <c r="BW956" s="704"/>
      <c r="BX956" s="704"/>
      <c r="BY956" s="704"/>
      <c r="BZ956" s="704"/>
      <c r="CA956" s="704"/>
      <c r="CB956" s="704"/>
      <c r="CC956" s="704"/>
      <c r="CD956" s="704"/>
      <c r="CE956" s="704"/>
      <c r="CF956" s="704"/>
      <c r="CG956" s="704"/>
      <c r="CH956" s="704"/>
      <c r="CI956" s="704"/>
      <c r="CJ956" s="704"/>
      <c r="CK956" s="704"/>
      <c r="CL956" s="704"/>
      <c r="CM956" s="704"/>
      <c r="CN956" s="704"/>
      <c r="CO956" s="704"/>
      <c r="CP956" s="704"/>
      <c r="CQ956" s="704"/>
      <c r="CR956" s="704"/>
      <c r="CS956" s="704"/>
      <c r="CT956" s="704"/>
      <c r="CU956" s="704"/>
      <c r="CV956" s="704"/>
      <c r="CW956" s="704"/>
      <c r="CX956" s="704"/>
      <c r="CY956" s="704"/>
      <c r="CZ956" s="704"/>
      <c r="DA956" s="704"/>
      <c r="DB956" s="704"/>
      <c r="DC956" s="704"/>
      <c r="DD956" s="704"/>
      <c r="DE956" s="704"/>
      <c r="DF956" s="704"/>
      <c r="DG956" s="704"/>
      <c r="DH956" s="704"/>
      <c r="DI956" s="704"/>
      <c r="DJ956" s="704"/>
      <c r="DK956" s="704"/>
      <c r="DL956" s="704"/>
      <c r="DM956" s="704"/>
      <c r="DN956" s="704"/>
      <c r="DO956" s="704"/>
      <c r="DP956" s="704"/>
      <c r="DQ956" s="704"/>
      <c r="DR956" s="704"/>
      <c r="DS956" s="704"/>
      <c r="DT956" s="704"/>
      <c r="DU956" s="704"/>
      <c r="DV956" s="704"/>
      <c r="DW956" s="704"/>
      <c r="DX956" s="704"/>
      <c r="DY956" s="704"/>
      <c r="DZ956" s="704"/>
      <c r="EA956" s="704"/>
      <c r="EB956" s="704"/>
      <c r="EC956" s="704"/>
      <c r="ED956" s="704"/>
      <c r="EE956" s="704"/>
      <c r="EF956" s="704"/>
      <c r="EG956" s="704"/>
      <c r="EH956" s="704"/>
      <c r="EI956" s="704"/>
      <c r="EJ956" s="704"/>
      <c r="EK956" s="704"/>
      <c r="EL956" s="704"/>
      <c r="EM956" s="704"/>
      <c r="EN956" s="704"/>
      <c r="EO956" s="704"/>
      <c r="EP956" s="704"/>
      <c r="EQ956" s="704"/>
      <c r="ER956" s="704"/>
      <c r="ES956" s="704"/>
      <c r="ET956" s="704"/>
      <c r="EU956" s="704"/>
      <c r="EV956" s="704"/>
      <c r="EW956" s="704"/>
      <c r="EX956" s="704"/>
      <c r="EY956" s="704"/>
      <c r="EZ956" s="704"/>
      <c r="FA956" s="704"/>
      <c r="FB956" s="704"/>
      <c r="FC956" s="704"/>
      <c r="FD956" s="704"/>
      <c r="FE956" s="704"/>
      <c r="FF956" s="704"/>
      <c r="FG956" s="704"/>
      <c r="FH956" s="704"/>
      <c r="FI956" s="704"/>
      <c r="FJ956" s="704"/>
      <c r="FK956" s="704"/>
      <c r="FL956" s="704"/>
      <c r="FM956" s="704"/>
      <c r="FN956" s="704"/>
      <c r="FO956" s="704"/>
      <c r="FP956" s="704"/>
      <c r="FQ956" s="704"/>
      <c r="FR956" s="704"/>
      <c r="FS956" s="704"/>
      <c r="FT956" s="704"/>
      <c r="FU956" s="704"/>
      <c r="FV956" s="704"/>
      <c r="FW956" s="704"/>
      <c r="FX956" s="704"/>
      <c r="FY956" s="704"/>
      <c r="FZ956" s="704"/>
      <c r="GA956" s="704"/>
      <c r="GB956" s="704"/>
      <c r="GC956" s="704"/>
      <c r="GD956" s="704"/>
      <c r="GE956" s="704"/>
      <c r="GF956" s="704"/>
      <c r="GG956" s="704"/>
      <c r="GH956" s="704"/>
      <c r="GI956" s="704"/>
      <c r="GJ956" s="704"/>
      <c r="GK956" s="704"/>
      <c r="GL956" s="704"/>
      <c r="GM956" s="704"/>
      <c r="GN956" s="704"/>
      <c r="GO956" s="704"/>
      <c r="GP956" s="704"/>
      <c r="GQ956" s="704"/>
      <c r="GR956" s="704"/>
      <c r="GS956" s="704"/>
      <c r="GT956" s="704"/>
      <c r="GU956" s="704"/>
      <c r="GV956" s="704"/>
      <c r="GW956" s="704"/>
      <c r="GX956" s="704"/>
      <c r="GY956" s="704"/>
      <c r="GZ956" s="704"/>
      <c r="HA956" s="704"/>
      <c r="HB956" s="704"/>
      <c r="HC956" s="704"/>
      <c r="HD956" s="704"/>
      <c r="HE956" s="704"/>
      <c r="HF956" s="704"/>
      <c r="HG956" s="704"/>
      <c r="HH956" s="704"/>
      <c r="HI956" s="704"/>
      <c r="HJ956" s="704"/>
      <c r="HK956" s="704"/>
      <c r="HL956" s="704"/>
      <c r="HM956" s="704"/>
      <c r="HN956" s="704"/>
      <c r="HO956" s="704"/>
      <c r="HP956" s="704"/>
      <c r="HQ956" s="704"/>
      <c r="HR956" s="704"/>
      <c r="HS956" s="704"/>
      <c r="HT956" s="704"/>
      <c r="HU956" s="704"/>
      <c r="HV956" s="704"/>
      <c r="HW956" s="704"/>
      <c r="HX956" s="704"/>
      <c r="HY956" s="704"/>
      <c r="HZ956" s="704"/>
      <c r="IA956" s="704"/>
      <c r="IB956" s="704"/>
      <c r="IC956" s="704"/>
      <c r="ID956" s="704"/>
      <c r="IE956" s="704"/>
      <c r="IF956" s="704"/>
      <c r="IG956" s="704"/>
      <c r="IH956" s="704"/>
      <c r="II956" s="704"/>
      <c r="IJ956" s="704"/>
      <c r="IK956" s="704"/>
      <c r="IL956" s="704"/>
      <c r="IM956" s="704"/>
      <c r="IN956" s="704"/>
      <c r="IO956" s="704"/>
    </row>
    <row r="957" spans="1:249" s="664" customFormat="1" ht="193.2" x14ac:dyDescent="0.25">
      <c r="A957" s="624">
        <v>2990</v>
      </c>
      <c r="B957" s="624" t="s">
        <v>6678</v>
      </c>
      <c r="C957" s="625" t="s">
        <v>6679</v>
      </c>
      <c r="D957" s="626" t="s">
        <v>6680</v>
      </c>
      <c r="E957" s="627" t="s">
        <v>6806</v>
      </c>
      <c r="F957" s="1433" t="s">
        <v>6807</v>
      </c>
      <c r="G957" s="627" t="s">
        <v>6817</v>
      </c>
      <c r="H957" s="625">
        <v>2011</v>
      </c>
      <c r="I957" s="627" t="s">
        <v>6818</v>
      </c>
      <c r="J957" s="1431">
        <v>172320</v>
      </c>
      <c r="K957" s="625" t="s">
        <v>6682</v>
      </c>
      <c r="L957" s="627" t="s">
        <v>6810</v>
      </c>
      <c r="M957" s="627" t="s">
        <v>6810</v>
      </c>
      <c r="N957" s="627" t="s">
        <v>6819</v>
      </c>
      <c r="O957" s="627" t="s">
        <v>6820</v>
      </c>
      <c r="P957" s="627" t="s">
        <v>6821</v>
      </c>
      <c r="Q957" s="628">
        <v>22.35</v>
      </c>
      <c r="R957" s="628"/>
      <c r="S957" s="628">
        <f>(6000+5000+120+200+0+0)/2088*1</f>
        <v>5.421455938697318</v>
      </c>
      <c r="T957" s="628">
        <v>22.35</v>
      </c>
      <c r="U957" s="628">
        <f t="shared" si="33"/>
        <v>27.771455938697319</v>
      </c>
      <c r="V957" s="625">
        <v>100</v>
      </c>
      <c r="W957" s="625">
        <f>ROUND(100/172320*172320,0)</f>
        <v>100</v>
      </c>
      <c r="X957" s="1432" t="s">
        <v>6687</v>
      </c>
      <c r="Y957" s="679"/>
      <c r="Z957" s="679"/>
      <c r="AA957" s="679"/>
      <c r="AB957" s="625">
        <v>44</v>
      </c>
      <c r="AC957" s="679"/>
      <c r="AD957" s="628">
        <v>12.57</v>
      </c>
      <c r="AE957" s="668">
        <v>5</v>
      </c>
      <c r="AF957" s="625">
        <v>100</v>
      </c>
      <c r="AG957" s="625" t="s">
        <v>1366</v>
      </c>
      <c r="AH957" s="625" t="s">
        <v>6814</v>
      </c>
      <c r="AI957" s="625">
        <v>60</v>
      </c>
      <c r="AJ957" s="625" t="s">
        <v>6698</v>
      </c>
      <c r="AK957" s="625" t="s">
        <v>6805</v>
      </c>
      <c r="AL957" s="625">
        <v>20</v>
      </c>
      <c r="AM957" s="625" t="s">
        <v>1339</v>
      </c>
      <c r="AN957" s="625" t="s">
        <v>6815</v>
      </c>
      <c r="AO957" s="625">
        <v>10</v>
      </c>
      <c r="AP957" s="625" t="s">
        <v>652</v>
      </c>
      <c r="AQ957" s="625" t="s">
        <v>6822</v>
      </c>
      <c r="AR957" s="625">
        <v>10</v>
      </c>
      <c r="AS957" s="625"/>
      <c r="AT957" s="625"/>
      <c r="AU957" s="625"/>
      <c r="AV957" s="633"/>
      <c r="AW957" s="625"/>
      <c r="AX957" s="629"/>
      <c r="AY957" s="630"/>
      <c r="AZ957" s="663"/>
      <c r="BA957" s="631"/>
      <c r="BB957" s="1023"/>
      <c r="BC957" s="1023"/>
      <c r="BD957" s="1023"/>
      <c r="BE957" s="663"/>
      <c r="BF957" s="663"/>
      <c r="BG957" s="663"/>
      <c r="BH957" s="704"/>
      <c r="BI957" s="704"/>
      <c r="BJ957" s="704"/>
      <c r="BK957" s="704"/>
      <c r="BL957" s="704"/>
      <c r="BM957" s="704"/>
      <c r="BN957" s="704"/>
      <c r="BO957" s="704"/>
      <c r="BP957" s="704"/>
      <c r="BQ957" s="704"/>
      <c r="BR957" s="704"/>
      <c r="BS957" s="704"/>
      <c r="BT957" s="704"/>
      <c r="BU957" s="704"/>
      <c r="BV957" s="704"/>
      <c r="BW957" s="704"/>
      <c r="BX957" s="704"/>
      <c r="BY957" s="704"/>
      <c r="BZ957" s="704"/>
      <c r="CA957" s="704"/>
      <c r="CB957" s="704"/>
      <c r="CC957" s="704"/>
      <c r="CD957" s="704"/>
      <c r="CE957" s="704"/>
      <c r="CF957" s="704"/>
      <c r="CG957" s="704"/>
      <c r="CH957" s="704"/>
      <c r="CI957" s="704"/>
      <c r="CJ957" s="704"/>
      <c r="CK957" s="704"/>
      <c r="CL957" s="704"/>
      <c r="CM957" s="704"/>
      <c r="CN957" s="704"/>
      <c r="CO957" s="704"/>
      <c r="CP957" s="704"/>
      <c r="CQ957" s="704"/>
      <c r="CR957" s="704"/>
      <c r="CS957" s="704"/>
      <c r="CT957" s="704"/>
      <c r="CU957" s="704"/>
      <c r="CV957" s="704"/>
      <c r="CW957" s="704"/>
      <c r="CX957" s="704"/>
      <c r="CY957" s="704"/>
      <c r="CZ957" s="704"/>
      <c r="DA957" s="704"/>
      <c r="DB957" s="704"/>
      <c r="DC957" s="704"/>
      <c r="DD957" s="704"/>
      <c r="DE957" s="704"/>
      <c r="DF957" s="704"/>
      <c r="DG957" s="704"/>
      <c r="DH957" s="704"/>
      <c r="DI957" s="704"/>
      <c r="DJ957" s="704"/>
      <c r="DK957" s="704"/>
      <c r="DL957" s="704"/>
      <c r="DM957" s="704"/>
      <c r="DN957" s="704"/>
      <c r="DO957" s="704"/>
      <c r="DP957" s="704"/>
      <c r="DQ957" s="704"/>
      <c r="DR957" s="704"/>
      <c r="DS957" s="704"/>
      <c r="DT957" s="704"/>
      <c r="DU957" s="704"/>
      <c r="DV957" s="704"/>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4"/>
      <c r="EZ957" s="704"/>
      <c r="FA957" s="704"/>
      <c r="FB957" s="704"/>
      <c r="FC957" s="704"/>
      <c r="FD957" s="704"/>
      <c r="FE957" s="704"/>
      <c r="FF957" s="704"/>
      <c r="FG957" s="704"/>
      <c r="FH957" s="704"/>
      <c r="FI957" s="704"/>
      <c r="FJ957" s="704"/>
      <c r="FK957" s="704"/>
      <c r="FL957" s="704"/>
      <c r="FM957" s="704"/>
      <c r="FN957" s="704"/>
      <c r="FO957" s="704"/>
      <c r="FP957" s="704"/>
      <c r="FQ957" s="704"/>
      <c r="FR957" s="704"/>
      <c r="FS957" s="704"/>
      <c r="FT957" s="704"/>
      <c r="FU957" s="704"/>
      <c r="FV957" s="704"/>
      <c r="FW957" s="704"/>
      <c r="FX957" s="704"/>
      <c r="FY957" s="704"/>
      <c r="FZ957" s="704"/>
      <c r="GA957" s="704"/>
      <c r="GB957" s="704"/>
      <c r="GC957" s="704"/>
      <c r="GD957" s="704"/>
      <c r="GE957" s="704"/>
      <c r="GF957" s="704"/>
      <c r="GG957" s="704"/>
      <c r="GH957" s="704"/>
      <c r="GI957" s="704"/>
      <c r="GJ957" s="704"/>
      <c r="GK957" s="704"/>
      <c r="GL957" s="704"/>
      <c r="GM957" s="704"/>
      <c r="GN957" s="704"/>
      <c r="GO957" s="704"/>
      <c r="GP957" s="704"/>
      <c r="GQ957" s="704"/>
      <c r="GR957" s="704"/>
      <c r="GS957" s="704"/>
      <c r="GT957" s="704"/>
      <c r="GU957" s="704"/>
      <c r="GV957" s="704"/>
      <c r="GW957" s="704"/>
      <c r="GX957" s="704"/>
      <c r="GY957" s="704"/>
      <c r="GZ957" s="704"/>
      <c r="HA957" s="704"/>
      <c r="HB957" s="704"/>
      <c r="HC957" s="704"/>
      <c r="HD957" s="704"/>
      <c r="HE957" s="704"/>
      <c r="HF957" s="704"/>
      <c r="HG957" s="704"/>
      <c r="HH957" s="704"/>
      <c r="HI957" s="704"/>
      <c r="HJ957" s="704"/>
      <c r="HK957" s="704"/>
      <c r="HL957" s="704"/>
      <c r="HM957" s="704"/>
      <c r="HN957" s="704"/>
      <c r="HO957" s="704"/>
      <c r="HP957" s="704"/>
      <c r="HQ957" s="704"/>
      <c r="HR957" s="704"/>
      <c r="HS957" s="704"/>
      <c r="HT957" s="704"/>
      <c r="HU957" s="704"/>
      <c r="HV957" s="704"/>
      <c r="HW957" s="704"/>
      <c r="HX957" s="704"/>
      <c r="HY957" s="704"/>
      <c r="HZ957" s="704"/>
      <c r="IA957" s="704"/>
      <c r="IB957" s="704"/>
      <c r="IC957" s="704"/>
      <c r="ID957" s="704"/>
      <c r="IE957" s="704"/>
      <c r="IF957" s="704"/>
      <c r="IG957" s="704"/>
      <c r="IH957" s="704"/>
      <c r="II957" s="704"/>
      <c r="IJ957" s="704"/>
      <c r="IK957" s="704"/>
      <c r="IL957" s="704"/>
      <c r="IM957" s="704"/>
      <c r="IN957" s="704"/>
      <c r="IO957" s="704"/>
    </row>
    <row r="958" spans="1:249" s="664" customFormat="1" ht="290.39999999999998" x14ac:dyDescent="0.25">
      <c r="A958" s="624">
        <v>2990</v>
      </c>
      <c r="B958" s="624" t="s">
        <v>6678</v>
      </c>
      <c r="C958" s="625" t="s">
        <v>6679</v>
      </c>
      <c r="D958" s="626" t="s">
        <v>6680</v>
      </c>
      <c r="E958" s="627" t="s">
        <v>1622</v>
      </c>
      <c r="F958" s="1433" t="s">
        <v>6823</v>
      </c>
      <c r="G958" s="627" t="s">
        <v>6824</v>
      </c>
      <c r="H958" s="625">
        <v>2013</v>
      </c>
      <c r="I958" s="1048" t="s">
        <v>6825</v>
      </c>
      <c r="J958" s="1431">
        <v>76283.25</v>
      </c>
      <c r="K958" s="625" t="s">
        <v>6682</v>
      </c>
      <c r="L958" s="625" t="s">
        <v>6826</v>
      </c>
      <c r="M958" s="627" t="s">
        <v>6827</v>
      </c>
      <c r="N958" s="625" t="s">
        <v>6828</v>
      </c>
      <c r="O958" s="691" t="s">
        <v>6829</v>
      </c>
      <c r="P958" s="627" t="s">
        <v>6830</v>
      </c>
      <c r="Q958" s="628">
        <v>22.35</v>
      </c>
      <c r="R958" s="628"/>
      <c r="S958" s="628">
        <f>(1500+4000+120+500+0+0)/2088*1</f>
        <v>2.9310344827586206</v>
      </c>
      <c r="T958" s="628">
        <v>22.35</v>
      </c>
      <c r="U958" s="628">
        <f>SUM(R958:T958)</f>
        <v>25.281034482758621</v>
      </c>
      <c r="V958" s="625">
        <v>100</v>
      </c>
      <c r="W958" s="625">
        <v>100</v>
      </c>
      <c r="X958" s="1432" t="s">
        <v>6687</v>
      </c>
      <c r="Y958" s="679"/>
      <c r="Z958" s="679"/>
      <c r="AA958" s="679"/>
      <c r="AB958" s="625">
        <v>4</v>
      </c>
      <c r="AC958" s="679"/>
      <c r="AD958" s="628">
        <v>12.57</v>
      </c>
      <c r="AE958" s="668">
        <v>5</v>
      </c>
      <c r="AF958" s="625">
        <v>100</v>
      </c>
      <c r="AG958" s="625" t="s">
        <v>1551</v>
      </c>
      <c r="AH958" s="625" t="s">
        <v>6831</v>
      </c>
      <c r="AI958" s="625">
        <v>70</v>
      </c>
      <c r="AJ958" s="625" t="s">
        <v>6698</v>
      </c>
      <c r="AK958" s="625" t="s">
        <v>6805</v>
      </c>
      <c r="AL958" s="625">
        <v>30</v>
      </c>
      <c r="AM958" s="625"/>
      <c r="AN958" s="625"/>
      <c r="AO958" s="625"/>
      <c r="AP958" s="625"/>
      <c r="AQ958" s="625"/>
      <c r="AR958" s="625"/>
      <c r="AS958" s="625"/>
      <c r="AT958" s="625"/>
      <c r="AU958" s="625"/>
      <c r="AV958" s="625"/>
      <c r="AW958" s="625"/>
      <c r="AX958" s="629"/>
      <c r="AY958" s="630"/>
      <c r="AZ958" s="663"/>
      <c r="BA958" s="631"/>
      <c r="BB958" s="1023"/>
      <c r="BC958" s="1023"/>
      <c r="BD958" s="1023"/>
      <c r="BE958" s="663"/>
      <c r="BF958" s="663"/>
      <c r="BG958" s="663"/>
      <c r="BH958" s="704"/>
      <c r="BI958" s="704"/>
      <c r="BJ958" s="704"/>
      <c r="BK958" s="704"/>
      <c r="BL958" s="704"/>
      <c r="BM958" s="704"/>
      <c r="BN958" s="704"/>
      <c r="BO958" s="704"/>
      <c r="BP958" s="704"/>
      <c r="BQ958" s="704"/>
      <c r="BR958" s="704"/>
      <c r="BS958" s="704"/>
      <c r="BT958" s="704"/>
      <c r="BU958" s="704"/>
      <c r="BV958" s="704"/>
      <c r="BW958" s="704"/>
      <c r="BX958" s="704"/>
      <c r="BY958" s="704"/>
      <c r="BZ958" s="704"/>
      <c r="CA958" s="704"/>
      <c r="CB958" s="704"/>
      <c r="CC958" s="704"/>
      <c r="CD958" s="704"/>
      <c r="CE958" s="704"/>
      <c r="CF958" s="704"/>
      <c r="CG958" s="704"/>
      <c r="CH958" s="704"/>
      <c r="CI958" s="704"/>
      <c r="CJ958" s="704"/>
      <c r="CK958" s="704"/>
      <c r="CL958" s="704"/>
      <c r="CM958" s="704"/>
      <c r="CN958" s="704"/>
      <c r="CO958" s="704"/>
      <c r="CP958" s="704"/>
      <c r="CQ958" s="704"/>
      <c r="CR958" s="704"/>
      <c r="CS958" s="704"/>
      <c r="CT958" s="704"/>
      <c r="CU958" s="704"/>
      <c r="CV958" s="704"/>
      <c r="CW958" s="704"/>
      <c r="CX958" s="704"/>
      <c r="CY958" s="704"/>
      <c r="CZ958" s="704"/>
      <c r="DA958" s="704"/>
      <c r="DB958" s="704"/>
      <c r="DC958" s="704"/>
      <c r="DD958" s="704"/>
      <c r="DE958" s="704"/>
      <c r="DF958" s="704"/>
      <c r="DG958" s="704"/>
      <c r="DH958" s="704"/>
      <c r="DI958" s="704"/>
      <c r="DJ958" s="704"/>
      <c r="DK958" s="704"/>
      <c r="DL958" s="704"/>
      <c r="DM958" s="704"/>
      <c r="DN958" s="704"/>
      <c r="DO958" s="704"/>
      <c r="DP958" s="704"/>
      <c r="DQ958" s="704"/>
      <c r="DR958" s="704"/>
      <c r="DS958" s="704"/>
      <c r="DT958" s="704"/>
      <c r="DU958" s="704"/>
      <c r="DV958" s="704"/>
      <c r="DW958" s="704"/>
      <c r="DX958" s="704"/>
      <c r="DY958" s="704"/>
      <c r="DZ958" s="704"/>
      <c r="EA958" s="704"/>
      <c r="EB958" s="704"/>
      <c r="EC958" s="704"/>
      <c r="ED958" s="704"/>
      <c r="EE958" s="704"/>
      <c r="EF958" s="704"/>
      <c r="EG958" s="704"/>
      <c r="EH958" s="704"/>
      <c r="EI958" s="704"/>
      <c r="EJ958" s="704"/>
      <c r="EK958" s="704"/>
      <c r="EL958" s="704"/>
      <c r="EM958" s="704"/>
      <c r="EN958" s="704"/>
      <c r="EO958" s="704"/>
      <c r="EP958" s="704"/>
      <c r="EQ958" s="704"/>
      <c r="ER958" s="704"/>
      <c r="ES958" s="704"/>
      <c r="ET958" s="704"/>
      <c r="EU958" s="704"/>
      <c r="EV958" s="704"/>
      <c r="EW958" s="704"/>
      <c r="EX958" s="704"/>
      <c r="EY958" s="704"/>
      <c r="EZ958" s="704"/>
      <c r="FA958" s="704"/>
      <c r="FB958" s="704"/>
      <c r="FC958" s="704"/>
      <c r="FD958" s="704"/>
      <c r="FE958" s="704"/>
      <c r="FF958" s="704"/>
      <c r="FG958" s="704"/>
      <c r="FH958" s="704"/>
      <c r="FI958" s="704"/>
      <c r="FJ958" s="704"/>
      <c r="FK958" s="704"/>
      <c r="FL958" s="704"/>
      <c r="FM958" s="704"/>
      <c r="FN958" s="704"/>
      <c r="FO958" s="704"/>
      <c r="FP958" s="704"/>
      <c r="FQ958" s="704"/>
      <c r="FR958" s="704"/>
      <c r="FS958" s="704"/>
      <c r="FT958" s="704"/>
      <c r="FU958" s="704"/>
      <c r="FV958" s="704"/>
      <c r="FW958" s="704"/>
      <c r="FX958" s="704"/>
      <c r="FY958" s="704"/>
      <c r="FZ958" s="704"/>
      <c r="GA958" s="704"/>
      <c r="GB958" s="704"/>
      <c r="GC958" s="704"/>
      <c r="GD958" s="704"/>
      <c r="GE958" s="704"/>
      <c r="GF958" s="704"/>
      <c r="GG958" s="704"/>
      <c r="GH958" s="704"/>
      <c r="GI958" s="704"/>
      <c r="GJ958" s="704"/>
      <c r="GK958" s="704"/>
      <c r="GL958" s="704"/>
      <c r="GM958" s="704"/>
      <c r="GN958" s="704"/>
      <c r="GO958" s="704"/>
      <c r="GP958" s="704"/>
      <c r="GQ958" s="704"/>
      <c r="GR958" s="704"/>
      <c r="GS958" s="704"/>
      <c r="GT958" s="704"/>
      <c r="GU958" s="704"/>
      <c r="GV958" s="704"/>
      <c r="GW958" s="704"/>
      <c r="GX958" s="704"/>
      <c r="GY958" s="704"/>
      <c r="GZ958" s="704"/>
      <c r="HA958" s="704"/>
      <c r="HB958" s="704"/>
      <c r="HC958" s="704"/>
      <c r="HD958" s="704"/>
      <c r="HE958" s="704"/>
      <c r="HF958" s="704"/>
      <c r="HG958" s="704"/>
      <c r="HH958" s="704"/>
      <c r="HI958" s="704"/>
      <c r="HJ958" s="704"/>
      <c r="HK958" s="704"/>
      <c r="HL958" s="704"/>
      <c r="HM958" s="704"/>
      <c r="HN958" s="704"/>
      <c r="HO958" s="704"/>
      <c r="HP958" s="704"/>
      <c r="HQ958" s="704"/>
      <c r="HR958" s="704"/>
      <c r="HS958" s="704"/>
      <c r="HT958" s="704"/>
      <c r="HU958" s="704"/>
      <c r="HV958" s="704"/>
      <c r="HW958" s="704"/>
      <c r="HX958" s="704"/>
      <c r="HY958" s="704"/>
      <c r="HZ958" s="704"/>
      <c r="IA958" s="704"/>
      <c r="IB958" s="704"/>
      <c r="IC958" s="704"/>
      <c r="ID958" s="704"/>
      <c r="IE958" s="704"/>
      <c r="IF958" s="704"/>
      <c r="IG958" s="704"/>
      <c r="IH958" s="704"/>
      <c r="II958" s="704"/>
      <c r="IJ958" s="704"/>
      <c r="IK958" s="704"/>
      <c r="IL958" s="704"/>
      <c r="IM958" s="704"/>
      <c r="IN958" s="704"/>
      <c r="IO958" s="704"/>
    </row>
    <row r="959" spans="1:249" s="664" customFormat="1" ht="220.8" x14ac:dyDescent="0.25">
      <c r="A959" s="624">
        <v>2990</v>
      </c>
      <c r="B959" s="624" t="s">
        <v>6678</v>
      </c>
      <c r="C959" s="625" t="s">
        <v>6679</v>
      </c>
      <c r="D959" s="626" t="s">
        <v>6680</v>
      </c>
      <c r="E959" s="627" t="s">
        <v>1622</v>
      </c>
      <c r="F959" s="1433" t="s">
        <v>6823</v>
      </c>
      <c r="G959" s="627" t="s">
        <v>6832</v>
      </c>
      <c r="H959" s="625">
        <v>2012</v>
      </c>
      <c r="I959" s="627" t="s">
        <v>6833</v>
      </c>
      <c r="J959" s="1431">
        <v>68999.179999999993</v>
      </c>
      <c r="K959" s="625" t="s">
        <v>6682</v>
      </c>
      <c r="L959" s="625" t="s">
        <v>6826</v>
      </c>
      <c r="M959" s="627" t="s">
        <v>6827</v>
      </c>
      <c r="N959" s="627" t="s">
        <v>6834</v>
      </c>
      <c r="O959" s="627" t="s">
        <v>6835</v>
      </c>
      <c r="P959" s="627" t="s">
        <v>6836</v>
      </c>
      <c r="Q959" s="628">
        <v>22.35</v>
      </c>
      <c r="R959" s="628"/>
      <c r="S959" s="628">
        <f>(1500+4000+500+1000+0+0)/2088*1</f>
        <v>3.3524904214559386</v>
      </c>
      <c r="T959" s="628">
        <v>22.35</v>
      </c>
      <c r="U959" s="628">
        <f>SUM(R959:T959)</f>
        <v>25.702490421455941</v>
      </c>
      <c r="V959" s="625">
        <v>100</v>
      </c>
      <c r="W959" s="625">
        <v>100</v>
      </c>
      <c r="X959" s="1432" t="s">
        <v>6687</v>
      </c>
      <c r="Y959" s="679"/>
      <c r="Z959" s="679"/>
      <c r="AA959" s="679"/>
      <c r="AB959" s="625">
        <v>4</v>
      </c>
      <c r="AC959" s="679"/>
      <c r="AD959" s="628">
        <v>12.57</v>
      </c>
      <c r="AE959" s="668">
        <v>5</v>
      </c>
      <c r="AF959" s="625">
        <v>100</v>
      </c>
      <c r="AG959" s="625" t="s">
        <v>1551</v>
      </c>
      <c r="AH959" s="625" t="s">
        <v>6831</v>
      </c>
      <c r="AI959" s="625">
        <v>80</v>
      </c>
      <c r="AJ959" s="625" t="s">
        <v>6698</v>
      </c>
      <c r="AK959" s="625" t="s">
        <v>6805</v>
      </c>
      <c r="AL959" s="625">
        <v>20</v>
      </c>
      <c r="AM959" s="625"/>
      <c r="AN959" s="625"/>
      <c r="AO959" s="625"/>
      <c r="AP959" s="625"/>
      <c r="AQ959" s="625"/>
      <c r="AR959" s="625"/>
      <c r="AS959" s="625"/>
      <c r="AT959" s="625"/>
      <c r="AU959" s="625"/>
      <c r="AV959" s="625"/>
      <c r="AW959" s="625"/>
      <c r="AX959" s="629"/>
      <c r="AY959" s="630"/>
      <c r="AZ959" s="663"/>
      <c r="BA959" s="631"/>
      <c r="BB959" s="1023"/>
      <c r="BC959" s="1023"/>
      <c r="BD959" s="1023"/>
      <c r="BE959" s="663"/>
      <c r="BF959" s="663"/>
      <c r="BG959" s="663"/>
      <c r="BH959" s="704"/>
      <c r="BI959" s="704"/>
      <c r="BJ959" s="704"/>
      <c r="BK959" s="704"/>
      <c r="BL959" s="704"/>
      <c r="BM959" s="704"/>
      <c r="BN959" s="704"/>
      <c r="BO959" s="704"/>
      <c r="BP959" s="704"/>
      <c r="BQ959" s="704"/>
      <c r="BR959" s="704"/>
      <c r="BS959" s="704"/>
      <c r="BT959" s="704"/>
      <c r="BU959" s="704"/>
      <c r="BV959" s="704"/>
      <c r="BW959" s="704"/>
      <c r="BX959" s="704"/>
      <c r="BY959" s="704"/>
      <c r="BZ959" s="704"/>
      <c r="CA959" s="704"/>
      <c r="CB959" s="704"/>
      <c r="CC959" s="704"/>
      <c r="CD959" s="704"/>
      <c r="CE959" s="704"/>
      <c r="CF959" s="704"/>
      <c r="CG959" s="704"/>
      <c r="CH959" s="704"/>
      <c r="CI959" s="704"/>
      <c r="CJ959" s="704"/>
      <c r="CK959" s="704"/>
      <c r="CL959" s="704"/>
      <c r="CM959" s="704"/>
      <c r="CN959" s="704"/>
      <c r="CO959" s="704"/>
      <c r="CP959" s="704"/>
      <c r="CQ959" s="704"/>
      <c r="CR959" s="704"/>
      <c r="CS959" s="704"/>
      <c r="CT959" s="704"/>
      <c r="CU959" s="704"/>
      <c r="CV959" s="704"/>
      <c r="CW959" s="704"/>
      <c r="CX959" s="704"/>
      <c r="CY959" s="704"/>
      <c r="CZ959" s="704"/>
      <c r="DA959" s="704"/>
      <c r="DB959" s="704"/>
      <c r="DC959" s="704"/>
      <c r="DD959" s="704"/>
      <c r="DE959" s="704"/>
      <c r="DF959" s="704"/>
      <c r="DG959" s="704"/>
      <c r="DH959" s="704"/>
      <c r="DI959" s="704"/>
      <c r="DJ959" s="704"/>
      <c r="DK959" s="704"/>
      <c r="DL959" s="704"/>
      <c r="DM959" s="704"/>
      <c r="DN959" s="704"/>
      <c r="DO959" s="704"/>
      <c r="DP959" s="704"/>
      <c r="DQ959" s="704"/>
      <c r="DR959" s="704"/>
      <c r="DS959" s="704"/>
      <c r="DT959" s="704"/>
      <c r="DU959" s="704"/>
      <c r="DV959" s="704"/>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4"/>
      <c r="EZ959" s="704"/>
      <c r="FA959" s="704"/>
      <c r="FB959" s="704"/>
      <c r="FC959" s="704"/>
      <c r="FD959" s="704"/>
      <c r="FE959" s="704"/>
      <c r="FF959" s="704"/>
      <c r="FG959" s="704"/>
      <c r="FH959" s="704"/>
      <c r="FI959" s="704"/>
      <c r="FJ959" s="704"/>
      <c r="FK959" s="704"/>
      <c r="FL959" s="704"/>
      <c r="FM959" s="704"/>
      <c r="FN959" s="704"/>
      <c r="FO959" s="704"/>
      <c r="FP959" s="704"/>
      <c r="FQ959" s="704"/>
      <c r="FR959" s="704"/>
      <c r="FS959" s="704"/>
      <c r="FT959" s="704"/>
      <c r="FU959" s="704"/>
      <c r="FV959" s="704"/>
      <c r="FW959" s="704"/>
      <c r="FX959" s="704"/>
      <c r="FY959" s="704"/>
      <c r="FZ959" s="704"/>
      <c r="GA959" s="704"/>
      <c r="GB959" s="704"/>
      <c r="GC959" s="704"/>
      <c r="GD959" s="704"/>
      <c r="GE959" s="704"/>
      <c r="GF959" s="704"/>
      <c r="GG959" s="704"/>
      <c r="GH959" s="704"/>
      <c r="GI959" s="704"/>
      <c r="GJ959" s="704"/>
      <c r="GK959" s="704"/>
      <c r="GL959" s="704"/>
      <c r="GM959" s="704"/>
      <c r="GN959" s="704"/>
      <c r="GO959" s="704"/>
      <c r="GP959" s="704"/>
      <c r="GQ959" s="704"/>
      <c r="GR959" s="704"/>
      <c r="GS959" s="704"/>
      <c r="GT959" s="704"/>
      <c r="GU959" s="704"/>
      <c r="GV959" s="704"/>
      <c r="GW959" s="704"/>
      <c r="GX959" s="704"/>
      <c r="GY959" s="704"/>
      <c r="GZ959" s="704"/>
      <c r="HA959" s="704"/>
      <c r="HB959" s="704"/>
      <c r="HC959" s="704"/>
      <c r="HD959" s="704"/>
      <c r="HE959" s="704"/>
      <c r="HF959" s="704"/>
      <c r="HG959" s="704"/>
      <c r="HH959" s="704"/>
      <c r="HI959" s="704"/>
      <c r="HJ959" s="704"/>
      <c r="HK959" s="704"/>
      <c r="HL959" s="704"/>
      <c r="HM959" s="704"/>
      <c r="HN959" s="704"/>
      <c r="HO959" s="704"/>
      <c r="HP959" s="704"/>
      <c r="HQ959" s="704"/>
      <c r="HR959" s="704"/>
      <c r="HS959" s="704"/>
      <c r="HT959" s="704"/>
      <c r="HU959" s="704"/>
      <c r="HV959" s="704"/>
      <c r="HW959" s="704"/>
      <c r="HX959" s="704"/>
      <c r="HY959" s="704"/>
      <c r="HZ959" s="704"/>
      <c r="IA959" s="704"/>
      <c r="IB959" s="704"/>
      <c r="IC959" s="704"/>
      <c r="ID959" s="704"/>
      <c r="IE959" s="704"/>
      <c r="IF959" s="704"/>
      <c r="IG959" s="704"/>
      <c r="IH959" s="704"/>
      <c r="II959" s="704"/>
      <c r="IJ959" s="704"/>
      <c r="IK959" s="704"/>
      <c r="IL959" s="704"/>
      <c r="IM959" s="704"/>
      <c r="IN959" s="704"/>
      <c r="IO959" s="704"/>
    </row>
    <row r="960" spans="1:249" s="664" customFormat="1" ht="409.6" x14ac:dyDescent="0.25">
      <c r="A960" s="624">
        <v>2990</v>
      </c>
      <c r="B960" s="624" t="s">
        <v>6678</v>
      </c>
      <c r="C960" s="625" t="s">
        <v>6679</v>
      </c>
      <c r="D960" s="626" t="s">
        <v>6680</v>
      </c>
      <c r="E960" s="627" t="s">
        <v>1622</v>
      </c>
      <c r="F960" s="1433" t="s">
        <v>6823</v>
      </c>
      <c r="G960" s="627" t="s">
        <v>6837</v>
      </c>
      <c r="H960" s="625">
        <v>2010</v>
      </c>
      <c r="I960" s="627" t="s">
        <v>6838</v>
      </c>
      <c r="J960" s="1431">
        <v>28390.84</v>
      </c>
      <c r="K960" s="625" t="s">
        <v>6682</v>
      </c>
      <c r="L960" s="625" t="s">
        <v>6826</v>
      </c>
      <c r="M960" s="627" t="s">
        <v>6827</v>
      </c>
      <c r="N960" s="627" t="s">
        <v>9484</v>
      </c>
      <c r="O960" s="627" t="s">
        <v>6839</v>
      </c>
      <c r="P960" s="627" t="s">
        <v>6840</v>
      </c>
      <c r="Q960" s="628">
        <v>22.35</v>
      </c>
      <c r="R960" s="628"/>
      <c r="S960" s="628">
        <f>(1500+4000+120+500+0+0)/2088*1</f>
        <v>2.9310344827586206</v>
      </c>
      <c r="T960" s="628">
        <v>22.35</v>
      </c>
      <c r="U960" s="628">
        <f>SUM(R960:T960)</f>
        <v>25.281034482758621</v>
      </c>
      <c r="V960" s="625">
        <v>100</v>
      </c>
      <c r="W960" s="625">
        <f>ROUND(100/28390.84*28390.84,0)</f>
        <v>100</v>
      </c>
      <c r="X960" s="1432" t="s">
        <v>6687</v>
      </c>
      <c r="Y960" s="679"/>
      <c r="Z960" s="679"/>
      <c r="AA960" s="679"/>
      <c r="AB960" s="625">
        <v>66</v>
      </c>
      <c r="AC960" s="679"/>
      <c r="AD960" s="628">
        <v>12.57</v>
      </c>
      <c r="AE960" s="668">
        <v>5</v>
      </c>
      <c r="AF960" s="625">
        <v>100</v>
      </c>
      <c r="AG960" s="625" t="s">
        <v>1551</v>
      </c>
      <c r="AH960" s="625" t="s">
        <v>6831</v>
      </c>
      <c r="AI960" s="625">
        <v>80</v>
      </c>
      <c r="AJ960" s="625" t="s">
        <v>6698</v>
      </c>
      <c r="AK960" s="625" t="s">
        <v>6805</v>
      </c>
      <c r="AL960" s="625">
        <v>20</v>
      </c>
      <c r="AM960" s="625"/>
      <c r="AN960" s="625"/>
      <c r="AO960" s="625"/>
      <c r="AP960" s="625"/>
      <c r="AQ960" s="625"/>
      <c r="AR960" s="625"/>
      <c r="AS960" s="625"/>
      <c r="AT960" s="625"/>
      <c r="AU960" s="625"/>
      <c r="AV960" s="625"/>
      <c r="AW960" s="625"/>
      <c r="AX960" s="629"/>
      <c r="AY960" s="630"/>
      <c r="AZ960" s="663"/>
      <c r="BA960" s="631"/>
      <c r="BB960" s="1023"/>
      <c r="BC960" s="1023"/>
      <c r="BD960" s="1023"/>
      <c r="BE960" s="663"/>
      <c r="BF960" s="663"/>
      <c r="BG960" s="663"/>
      <c r="BH960" s="704"/>
      <c r="BI960" s="704"/>
      <c r="BJ960" s="704"/>
      <c r="BK960" s="704"/>
      <c r="BL960" s="704"/>
      <c r="BM960" s="704"/>
      <c r="BN960" s="704"/>
      <c r="BO960" s="704"/>
      <c r="BP960" s="704"/>
      <c r="BQ960" s="704"/>
      <c r="BR960" s="704"/>
      <c r="BS960" s="704"/>
      <c r="BT960" s="704"/>
      <c r="BU960" s="704"/>
      <c r="BV960" s="704"/>
      <c r="BW960" s="704"/>
      <c r="BX960" s="704"/>
      <c r="BY960" s="704"/>
      <c r="BZ960" s="704"/>
      <c r="CA960" s="704"/>
      <c r="CB960" s="704"/>
      <c r="CC960" s="704"/>
      <c r="CD960" s="704"/>
      <c r="CE960" s="704"/>
      <c r="CF960" s="704"/>
      <c r="CG960" s="704"/>
      <c r="CH960" s="704"/>
      <c r="CI960" s="704"/>
      <c r="CJ960" s="704"/>
      <c r="CK960" s="704"/>
      <c r="CL960" s="704"/>
      <c r="CM960" s="704"/>
      <c r="CN960" s="704"/>
      <c r="CO960" s="704"/>
      <c r="CP960" s="704"/>
      <c r="CQ960" s="704"/>
      <c r="CR960" s="704"/>
      <c r="CS960" s="704"/>
      <c r="CT960" s="704"/>
      <c r="CU960" s="704"/>
      <c r="CV960" s="704"/>
      <c r="CW960" s="704"/>
      <c r="CX960" s="704"/>
      <c r="CY960" s="704"/>
      <c r="CZ960" s="704"/>
      <c r="DA960" s="704"/>
      <c r="DB960" s="704"/>
      <c r="DC960" s="704"/>
      <c r="DD960" s="704"/>
      <c r="DE960" s="704"/>
      <c r="DF960" s="704"/>
      <c r="DG960" s="704"/>
      <c r="DH960" s="704"/>
      <c r="DI960" s="704"/>
      <c r="DJ960" s="704"/>
      <c r="DK960" s="704"/>
      <c r="DL960" s="704"/>
      <c r="DM960" s="704"/>
      <c r="DN960" s="704"/>
      <c r="DO960" s="704"/>
      <c r="DP960" s="704"/>
      <c r="DQ960" s="704"/>
      <c r="DR960" s="704"/>
      <c r="DS960" s="704"/>
      <c r="DT960" s="704"/>
      <c r="DU960" s="704"/>
      <c r="DV960" s="704"/>
      <c r="DW960" s="704"/>
      <c r="DX960" s="704"/>
      <c r="DY960" s="704"/>
      <c r="DZ960" s="704"/>
      <c r="EA960" s="704"/>
      <c r="EB960" s="704"/>
      <c r="EC960" s="704"/>
      <c r="ED960" s="704"/>
      <c r="EE960" s="704"/>
      <c r="EF960" s="704"/>
      <c r="EG960" s="704"/>
      <c r="EH960" s="704"/>
      <c r="EI960" s="704"/>
      <c r="EJ960" s="704"/>
      <c r="EK960" s="704"/>
      <c r="EL960" s="704"/>
      <c r="EM960" s="704"/>
      <c r="EN960" s="704"/>
      <c r="EO960" s="704"/>
      <c r="EP960" s="704"/>
      <c r="EQ960" s="704"/>
      <c r="ER960" s="704"/>
      <c r="ES960" s="704"/>
      <c r="ET960" s="704"/>
      <c r="EU960" s="704"/>
      <c r="EV960" s="704"/>
      <c r="EW960" s="704"/>
      <c r="EX960" s="704"/>
      <c r="EY960" s="704"/>
      <c r="EZ960" s="704"/>
      <c r="FA960" s="704"/>
      <c r="FB960" s="704"/>
      <c r="FC960" s="704"/>
      <c r="FD960" s="704"/>
      <c r="FE960" s="704"/>
      <c r="FF960" s="704"/>
      <c r="FG960" s="704"/>
      <c r="FH960" s="704"/>
      <c r="FI960" s="704"/>
      <c r="FJ960" s="704"/>
      <c r="FK960" s="704"/>
      <c r="FL960" s="704"/>
      <c r="FM960" s="704"/>
      <c r="FN960" s="704"/>
      <c r="FO960" s="704"/>
      <c r="FP960" s="704"/>
      <c r="FQ960" s="704"/>
      <c r="FR960" s="704"/>
      <c r="FS960" s="704"/>
      <c r="FT960" s="704"/>
      <c r="FU960" s="704"/>
      <c r="FV960" s="704"/>
      <c r="FW960" s="704"/>
      <c r="FX960" s="704"/>
      <c r="FY960" s="704"/>
      <c r="FZ960" s="704"/>
      <c r="GA960" s="704"/>
      <c r="GB960" s="704"/>
      <c r="GC960" s="704"/>
      <c r="GD960" s="704"/>
      <c r="GE960" s="704"/>
      <c r="GF960" s="704"/>
      <c r="GG960" s="704"/>
      <c r="GH960" s="704"/>
      <c r="GI960" s="704"/>
      <c r="GJ960" s="704"/>
      <c r="GK960" s="704"/>
      <c r="GL960" s="704"/>
      <c r="GM960" s="704"/>
      <c r="GN960" s="704"/>
      <c r="GO960" s="704"/>
      <c r="GP960" s="704"/>
      <c r="GQ960" s="704"/>
      <c r="GR960" s="704"/>
      <c r="GS960" s="704"/>
      <c r="GT960" s="704"/>
      <c r="GU960" s="704"/>
      <c r="GV960" s="704"/>
      <c r="GW960" s="704"/>
      <c r="GX960" s="704"/>
      <c r="GY960" s="704"/>
      <c r="GZ960" s="704"/>
      <c r="HA960" s="704"/>
      <c r="HB960" s="704"/>
      <c r="HC960" s="704"/>
      <c r="HD960" s="704"/>
      <c r="HE960" s="704"/>
      <c r="HF960" s="704"/>
      <c r="HG960" s="704"/>
      <c r="HH960" s="704"/>
      <c r="HI960" s="704"/>
      <c r="HJ960" s="704"/>
      <c r="HK960" s="704"/>
      <c r="HL960" s="704"/>
      <c r="HM960" s="704"/>
      <c r="HN960" s="704"/>
      <c r="HO960" s="704"/>
      <c r="HP960" s="704"/>
      <c r="HQ960" s="704"/>
      <c r="HR960" s="704"/>
      <c r="HS960" s="704"/>
      <c r="HT960" s="704"/>
      <c r="HU960" s="704"/>
      <c r="HV960" s="704"/>
      <c r="HW960" s="704"/>
      <c r="HX960" s="704"/>
      <c r="HY960" s="704"/>
      <c r="HZ960" s="704"/>
      <c r="IA960" s="704"/>
      <c r="IB960" s="704"/>
      <c r="IC960" s="704"/>
      <c r="ID960" s="704"/>
      <c r="IE960" s="704"/>
      <c r="IF960" s="704"/>
      <c r="IG960" s="704"/>
      <c r="IH960" s="704"/>
      <c r="II960" s="704"/>
      <c r="IJ960" s="704"/>
      <c r="IK960" s="704"/>
      <c r="IL960" s="704"/>
      <c r="IM960" s="704"/>
      <c r="IN960" s="704"/>
      <c r="IO960" s="704"/>
    </row>
    <row r="961" spans="1:249" s="664" customFormat="1" ht="138" x14ac:dyDescent="0.25">
      <c r="A961" s="624">
        <v>2990</v>
      </c>
      <c r="B961" s="624" t="s">
        <v>6678</v>
      </c>
      <c r="C961" s="625" t="s">
        <v>6679</v>
      </c>
      <c r="D961" s="626" t="s">
        <v>6680</v>
      </c>
      <c r="E961" s="627" t="s">
        <v>1622</v>
      </c>
      <c r="F961" s="1433" t="s">
        <v>6823</v>
      </c>
      <c r="G961" s="627" t="s">
        <v>6841</v>
      </c>
      <c r="H961" s="625">
        <v>2010</v>
      </c>
      <c r="I961" s="627" t="s">
        <v>6842</v>
      </c>
      <c r="J961" s="1431">
        <v>792044.16</v>
      </c>
      <c r="K961" s="625" t="s">
        <v>6682</v>
      </c>
      <c r="L961" s="627" t="s">
        <v>6843</v>
      </c>
      <c r="M961" s="627" t="s">
        <v>6827</v>
      </c>
      <c r="N961" s="627" t="s">
        <v>6844</v>
      </c>
      <c r="O961" s="627" t="s">
        <v>6845</v>
      </c>
      <c r="P961" s="627" t="s">
        <v>6846</v>
      </c>
      <c r="Q961" s="628">
        <v>22.35</v>
      </c>
      <c r="R961" s="628"/>
      <c r="S961" s="628">
        <f>(10000+10000+1000+2000+0+0)/2088*1</f>
        <v>11.015325670498084</v>
      </c>
      <c r="T961" s="628">
        <v>22.35</v>
      </c>
      <c r="U961" s="628">
        <f t="shared" si="33"/>
        <v>33.365325670498088</v>
      </c>
      <c r="V961" s="625">
        <v>100</v>
      </c>
      <c r="W961" s="625">
        <f>ROUND(100/792044.16*792044.16,0)</f>
        <v>100</v>
      </c>
      <c r="X961" s="1432" t="s">
        <v>6687</v>
      </c>
      <c r="Y961" s="679"/>
      <c r="Z961" s="679"/>
      <c r="AA961" s="679"/>
      <c r="AB961" s="625">
        <v>35</v>
      </c>
      <c r="AC961" s="679"/>
      <c r="AD961" s="628">
        <v>12.57</v>
      </c>
      <c r="AE961" s="668">
        <v>3</v>
      </c>
      <c r="AF961" s="625">
        <v>100</v>
      </c>
      <c r="AG961" s="625" t="s">
        <v>1551</v>
      </c>
      <c r="AH961" s="625" t="s">
        <v>6831</v>
      </c>
      <c r="AI961" s="625">
        <v>80</v>
      </c>
      <c r="AJ961" s="625" t="s">
        <v>6698</v>
      </c>
      <c r="AK961" s="625" t="s">
        <v>6805</v>
      </c>
      <c r="AL961" s="625">
        <v>20</v>
      </c>
      <c r="AM961" s="625"/>
      <c r="AN961" s="625"/>
      <c r="AO961" s="625"/>
      <c r="AP961" s="625"/>
      <c r="AQ961" s="625"/>
      <c r="AR961" s="625"/>
      <c r="AS961" s="625"/>
      <c r="AT961" s="625"/>
      <c r="AU961" s="625"/>
      <c r="AV961" s="625"/>
      <c r="AW961" s="625"/>
      <c r="AX961" s="629"/>
      <c r="AY961" s="630"/>
      <c r="AZ961" s="663"/>
      <c r="BA961" s="631"/>
      <c r="BB961" s="1023"/>
      <c r="BC961" s="1023"/>
      <c r="BD961" s="1023"/>
      <c r="BE961" s="663"/>
      <c r="BF961" s="663"/>
      <c r="BG961" s="663"/>
      <c r="BH961" s="704"/>
      <c r="BI961" s="704"/>
      <c r="BJ961" s="704"/>
      <c r="BK961" s="704"/>
      <c r="BL961" s="704"/>
      <c r="BM961" s="704"/>
      <c r="BN961" s="704"/>
      <c r="BO961" s="704"/>
      <c r="BP961" s="704"/>
      <c r="BQ961" s="704"/>
      <c r="BR961" s="704"/>
      <c r="BS961" s="704"/>
      <c r="BT961" s="704"/>
      <c r="BU961" s="704"/>
      <c r="BV961" s="704"/>
      <c r="BW961" s="704"/>
      <c r="BX961" s="704"/>
      <c r="BY961" s="704"/>
      <c r="BZ961" s="704"/>
      <c r="CA961" s="704"/>
      <c r="CB961" s="704"/>
      <c r="CC961" s="704"/>
      <c r="CD961" s="704"/>
      <c r="CE961" s="704"/>
      <c r="CF961" s="704"/>
      <c r="CG961" s="704"/>
      <c r="CH961" s="704"/>
      <c r="CI961" s="704"/>
      <c r="CJ961" s="704"/>
      <c r="CK961" s="704"/>
      <c r="CL961" s="704"/>
      <c r="CM961" s="704"/>
      <c r="CN961" s="704"/>
      <c r="CO961" s="704"/>
      <c r="CP961" s="704"/>
      <c r="CQ961" s="704"/>
      <c r="CR961" s="704"/>
      <c r="CS961" s="704"/>
      <c r="CT961" s="704"/>
      <c r="CU961" s="704"/>
      <c r="CV961" s="704"/>
      <c r="CW961" s="704"/>
      <c r="CX961" s="704"/>
      <c r="CY961" s="704"/>
      <c r="CZ961" s="704"/>
      <c r="DA961" s="704"/>
      <c r="DB961" s="704"/>
      <c r="DC961" s="704"/>
      <c r="DD961" s="704"/>
      <c r="DE961" s="704"/>
      <c r="DF961" s="704"/>
      <c r="DG961" s="704"/>
      <c r="DH961" s="704"/>
      <c r="DI961" s="704"/>
      <c r="DJ961" s="704"/>
      <c r="DK961" s="704"/>
      <c r="DL961" s="704"/>
      <c r="DM961" s="704"/>
      <c r="DN961" s="704"/>
      <c r="DO961" s="704"/>
      <c r="DP961" s="704"/>
      <c r="DQ961" s="704"/>
      <c r="DR961" s="704"/>
      <c r="DS961" s="704"/>
      <c r="DT961" s="704"/>
      <c r="DU961" s="704"/>
      <c r="DV961" s="704"/>
      <c r="DW961" s="704"/>
      <c r="DX961" s="704"/>
      <c r="DY961" s="704"/>
      <c r="DZ961" s="704"/>
      <c r="EA961" s="704"/>
      <c r="EB961" s="704"/>
      <c r="EC961" s="704"/>
      <c r="ED961" s="704"/>
      <c r="EE961" s="704"/>
      <c r="EF961" s="704"/>
      <c r="EG961" s="704"/>
      <c r="EH961" s="704"/>
      <c r="EI961" s="704"/>
      <c r="EJ961" s="704"/>
      <c r="EK961" s="704"/>
      <c r="EL961" s="704"/>
      <c r="EM961" s="704"/>
      <c r="EN961" s="704"/>
      <c r="EO961" s="704"/>
      <c r="EP961" s="704"/>
      <c r="EQ961" s="704"/>
      <c r="ER961" s="704"/>
      <c r="ES961" s="704"/>
      <c r="ET961" s="704"/>
      <c r="EU961" s="704"/>
      <c r="EV961" s="704"/>
      <c r="EW961" s="704"/>
      <c r="EX961" s="704"/>
      <c r="EY961" s="704"/>
      <c r="EZ961" s="704"/>
      <c r="FA961" s="704"/>
      <c r="FB961" s="704"/>
      <c r="FC961" s="704"/>
      <c r="FD961" s="704"/>
      <c r="FE961" s="704"/>
      <c r="FF961" s="704"/>
      <c r="FG961" s="704"/>
      <c r="FH961" s="704"/>
      <c r="FI961" s="704"/>
      <c r="FJ961" s="704"/>
      <c r="FK961" s="704"/>
      <c r="FL961" s="704"/>
      <c r="FM961" s="704"/>
      <c r="FN961" s="704"/>
      <c r="FO961" s="704"/>
      <c r="FP961" s="704"/>
      <c r="FQ961" s="704"/>
      <c r="FR961" s="704"/>
      <c r="FS961" s="704"/>
      <c r="FT961" s="704"/>
      <c r="FU961" s="704"/>
      <c r="FV961" s="704"/>
      <c r="FW961" s="704"/>
      <c r="FX961" s="704"/>
      <c r="FY961" s="704"/>
      <c r="FZ961" s="704"/>
      <c r="GA961" s="704"/>
      <c r="GB961" s="704"/>
      <c r="GC961" s="704"/>
      <c r="GD961" s="704"/>
      <c r="GE961" s="704"/>
      <c r="GF961" s="704"/>
      <c r="GG961" s="704"/>
      <c r="GH961" s="704"/>
      <c r="GI961" s="704"/>
      <c r="GJ961" s="704"/>
      <c r="GK961" s="704"/>
      <c r="GL961" s="704"/>
      <c r="GM961" s="704"/>
      <c r="GN961" s="704"/>
      <c r="GO961" s="704"/>
      <c r="GP961" s="704"/>
      <c r="GQ961" s="704"/>
      <c r="GR961" s="704"/>
      <c r="GS961" s="704"/>
      <c r="GT961" s="704"/>
      <c r="GU961" s="704"/>
      <c r="GV961" s="704"/>
      <c r="GW961" s="704"/>
      <c r="GX961" s="704"/>
      <c r="GY961" s="704"/>
      <c r="GZ961" s="704"/>
      <c r="HA961" s="704"/>
      <c r="HB961" s="704"/>
      <c r="HC961" s="704"/>
      <c r="HD961" s="704"/>
      <c r="HE961" s="704"/>
      <c r="HF961" s="704"/>
      <c r="HG961" s="704"/>
      <c r="HH961" s="704"/>
      <c r="HI961" s="704"/>
      <c r="HJ961" s="704"/>
      <c r="HK961" s="704"/>
      <c r="HL961" s="704"/>
      <c r="HM961" s="704"/>
      <c r="HN961" s="704"/>
      <c r="HO961" s="704"/>
      <c r="HP961" s="704"/>
      <c r="HQ961" s="704"/>
      <c r="HR961" s="704"/>
      <c r="HS961" s="704"/>
      <c r="HT961" s="704"/>
      <c r="HU961" s="704"/>
      <c r="HV961" s="704"/>
      <c r="HW961" s="704"/>
      <c r="HX961" s="704"/>
      <c r="HY961" s="704"/>
      <c r="HZ961" s="704"/>
      <c r="IA961" s="704"/>
      <c r="IB961" s="704"/>
      <c r="IC961" s="704"/>
      <c r="ID961" s="704"/>
      <c r="IE961" s="704"/>
      <c r="IF961" s="704"/>
      <c r="IG961" s="704"/>
      <c r="IH961" s="704"/>
      <c r="II961" s="704"/>
      <c r="IJ961" s="704"/>
      <c r="IK961" s="704"/>
      <c r="IL961" s="704"/>
      <c r="IM961" s="704"/>
      <c r="IN961" s="704"/>
      <c r="IO961" s="704"/>
    </row>
    <row r="962" spans="1:249" s="664" customFormat="1" ht="234.6" x14ac:dyDescent="0.25">
      <c r="A962" s="624">
        <v>2990</v>
      </c>
      <c r="B962" s="624" t="s">
        <v>6678</v>
      </c>
      <c r="C962" s="625" t="s">
        <v>6679</v>
      </c>
      <c r="D962" s="626" t="s">
        <v>6680</v>
      </c>
      <c r="E962" s="627" t="s">
        <v>1622</v>
      </c>
      <c r="F962" s="1433" t="s">
        <v>6823</v>
      </c>
      <c r="G962" s="627" t="s">
        <v>6847</v>
      </c>
      <c r="H962" s="625">
        <v>2010</v>
      </c>
      <c r="I962" s="627" t="s">
        <v>6848</v>
      </c>
      <c r="J962" s="1431">
        <v>64284</v>
      </c>
      <c r="K962" s="625" t="s">
        <v>6682</v>
      </c>
      <c r="L962" s="627" t="s">
        <v>6843</v>
      </c>
      <c r="M962" s="627" t="s">
        <v>6827</v>
      </c>
      <c r="N962" s="627" t="s">
        <v>6849</v>
      </c>
      <c r="O962" s="627" t="s">
        <v>6850</v>
      </c>
      <c r="P962" s="627" t="s">
        <v>6851</v>
      </c>
      <c r="Q962" s="628">
        <v>22.35</v>
      </c>
      <c r="R962" s="628"/>
      <c r="S962" s="628">
        <f>(3000+4000+500+2000+0+0)/2088*1</f>
        <v>4.5498084291187739</v>
      </c>
      <c r="T962" s="628">
        <v>22.35</v>
      </c>
      <c r="U962" s="628">
        <f t="shared" si="33"/>
        <v>26.899808429118774</v>
      </c>
      <c r="V962" s="625">
        <v>100</v>
      </c>
      <c r="W962" s="625">
        <f>ROUND(100/64284*64284,0)</f>
        <v>100</v>
      </c>
      <c r="X962" s="1432" t="s">
        <v>6687</v>
      </c>
      <c r="Y962" s="679"/>
      <c r="Z962" s="679"/>
      <c r="AA962" s="679"/>
      <c r="AB962" s="625">
        <v>35</v>
      </c>
      <c r="AC962" s="679"/>
      <c r="AD962" s="628">
        <v>12.57</v>
      </c>
      <c r="AE962" s="668">
        <v>5</v>
      </c>
      <c r="AF962" s="625">
        <v>100</v>
      </c>
      <c r="AG962" s="625" t="s">
        <v>1551</v>
      </c>
      <c r="AH962" s="625" t="s">
        <v>6831</v>
      </c>
      <c r="AI962" s="625">
        <v>80</v>
      </c>
      <c r="AJ962" s="625" t="s">
        <v>6698</v>
      </c>
      <c r="AK962" s="625" t="s">
        <v>6805</v>
      </c>
      <c r="AL962" s="625">
        <v>20</v>
      </c>
      <c r="AM962" s="625"/>
      <c r="AN962" s="625"/>
      <c r="AO962" s="625"/>
      <c r="AP962" s="625"/>
      <c r="AQ962" s="625"/>
      <c r="AR962" s="625"/>
      <c r="AS962" s="625"/>
      <c r="AT962" s="625"/>
      <c r="AU962" s="625"/>
      <c r="AV962" s="625"/>
      <c r="AW962" s="625"/>
      <c r="AX962" s="629"/>
      <c r="AY962" s="630"/>
      <c r="AZ962" s="663"/>
      <c r="BA962" s="631"/>
      <c r="BB962" s="1023"/>
      <c r="BC962" s="1023"/>
      <c r="BD962" s="1023"/>
      <c r="BE962" s="663"/>
      <c r="BF962" s="663"/>
      <c r="BG962" s="663"/>
      <c r="BH962" s="704"/>
      <c r="BI962" s="704"/>
      <c r="BJ962" s="704"/>
      <c r="BK962" s="704"/>
      <c r="BL962" s="704"/>
      <c r="BM962" s="704"/>
      <c r="BN962" s="704"/>
      <c r="BO962" s="704"/>
      <c r="BP962" s="704"/>
      <c r="BQ962" s="704"/>
      <c r="BR962" s="704"/>
      <c r="BS962" s="704"/>
      <c r="BT962" s="704"/>
      <c r="BU962" s="704"/>
      <c r="BV962" s="704"/>
      <c r="BW962" s="704"/>
      <c r="BX962" s="704"/>
      <c r="BY962" s="704"/>
      <c r="BZ962" s="704"/>
      <c r="CA962" s="704"/>
      <c r="CB962" s="704"/>
      <c r="CC962" s="704"/>
      <c r="CD962" s="704"/>
      <c r="CE962" s="704"/>
      <c r="CF962" s="704"/>
      <c r="CG962" s="704"/>
      <c r="CH962" s="704"/>
      <c r="CI962" s="704"/>
      <c r="CJ962" s="704"/>
      <c r="CK962" s="704"/>
      <c r="CL962" s="704"/>
      <c r="CM962" s="704"/>
      <c r="CN962" s="704"/>
      <c r="CO962" s="704"/>
      <c r="CP962" s="704"/>
      <c r="CQ962" s="704"/>
      <c r="CR962" s="704"/>
      <c r="CS962" s="704"/>
      <c r="CT962" s="704"/>
      <c r="CU962" s="704"/>
      <c r="CV962" s="704"/>
      <c r="CW962" s="704"/>
      <c r="CX962" s="704"/>
      <c r="CY962" s="704"/>
      <c r="CZ962" s="704"/>
      <c r="DA962" s="704"/>
      <c r="DB962" s="704"/>
      <c r="DC962" s="704"/>
      <c r="DD962" s="704"/>
      <c r="DE962" s="704"/>
      <c r="DF962" s="704"/>
      <c r="DG962" s="704"/>
      <c r="DH962" s="704"/>
      <c r="DI962" s="704"/>
      <c r="DJ962" s="704"/>
      <c r="DK962" s="704"/>
      <c r="DL962" s="704"/>
      <c r="DM962" s="704"/>
      <c r="DN962" s="704"/>
      <c r="DO962" s="704"/>
      <c r="DP962" s="704"/>
      <c r="DQ962" s="704"/>
      <c r="DR962" s="704"/>
      <c r="DS962" s="704"/>
      <c r="DT962" s="704"/>
      <c r="DU962" s="704"/>
      <c r="DV962" s="704"/>
      <c r="DW962" s="704"/>
      <c r="DX962" s="704"/>
      <c r="DY962" s="704"/>
      <c r="DZ962" s="704"/>
      <c r="EA962" s="704"/>
      <c r="EB962" s="704"/>
      <c r="EC962" s="704"/>
      <c r="ED962" s="704"/>
      <c r="EE962" s="704"/>
      <c r="EF962" s="704"/>
      <c r="EG962" s="704"/>
      <c r="EH962" s="704"/>
      <c r="EI962" s="704"/>
      <c r="EJ962" s="704"/>
      <c r="EK962" s="704"/>
      <c r="EL962" s="704"/>
      <c r="EM962" s="704"/>
      <c r="EN962" s="704"/>
      <c r="EO962" s="704"/>
      <c r="EP962" s="704"/>
      <c r="EQ962" s="704"/>
      <c r="ER962" s="704"/>
      <c r="ES962" s="704"/>
      <c r="ET962" s="704"/>
      <c r="EU962" s="704"/>
      <c r="EV962" s="704"/>
      <c r="EW962" s="704"/>
      <c r="EX962" s="704"/>
      <c r="EY962" s="704"/>
      <c r="EZ962" s="704"/>
      <c r="FA962" s="704"/>
      <c r="FB962" s="704"/>
      <c r="FC962" s="704"/>
      <c r="FD962" s="704"/>
      <c r="FE962" s="704"/>
      <c r="FF962" s="704"/>
      <c r="FG962" s="704"/>
      <c r="FH962" s="704"/>
      <c r="FI962" s="704"/>
      <c r="FJ962" s="704"/>
      <c r="FK962" s="704"/>
      <c r="FL962" s="704"/>
      <c r="FM962" s="704"/>
      <c r="FN962" s="704"/>
      <c r="FO962" s="704"/>
      <c r="FP962" s="704"/>
      <c r="FQ962" s="704"/>
      <c r="FR962" s="704"/>
      <c r="FS962" s="704"/>
      <c r="FT962" s="704"/>
      <c r="FU962" s="704"/>
      <c r="FV962" s="704"/>
      <c r="FW962" s="704"/>
      <c r="FX962" s="704"/>
      <c r="FY962" s="704"/>
      <c r="FZ962" s="704"/>
      <c r="GA962" s="704"/>
      <c r="GB962" s="704"/>
      <c r="GC962" s="704"/>
      <c r="GD962" s="704"/>
      <c r="GE962" s="704"/>
      <c r="GF962" s="704"/>
      <c r="GG962" s="704"/>
      <c r="GH962" s="704"/>
      <c r="GI962" s="704"/>
      <c r="GJ962" s="704"/>
      <c r="GK962" s="704"/>
      <c r="GL962" s="704"/>
      <c r="GM962" s="704"/>
      <c r="GN962" s="704"/>
      <c r="GO962" s="704"/>
      <c r="GP962" s="704"/>
      <c r="GQ962" s="704"/>
      <c r="GR962" s="704"/>
      <c r="GS962" s="704"/>
      <c r="GT962" s="704"/>
      <c r="GU962" s="704"/>
      <c r="GV962" s="704"/>
      <c r="GW962" s="704"/>
      <c r="GX962" s="704"/>
      <c r="GY962" s="704"/>
      <c r="GZ962" s="704"/>
      <c r="HA962" s="704"/>
      <c r="HB962" s="704"/>
      <c r="HC962" s="704"/>
      <c r="HD962" s="704"/>
      <c r="HE962" s="704"/>
      <c r="HF962" s="704"/>
      <c r="HG962" s="704"/>
      <c r="HH962" s="704"/>
      <c r="HI962" s="704"/>
      <c r="HJ962" s="704"/>
      <c r="HK962" s="704"/>
      <c r="HL962" s="704"/>
      <c r="HM962" s="704"/>
      <c r="HN962" s="704"/>
      <c r="HO962" s="704"/>
      <c r="HP962" s="704"/>
      <c r="HQ962" s="704"/>
      <c r="HR962" s="704"/>
      <c r="HS962" s="704"/>
      <c r="HT962" s="704"/>
      <c r="HU962" s="704"/>
      <c r="HV962" s="704"/>
      <c r="HW962" s="704"/>
      <c r="HX962" s="704"/>
      <c r="HY962" s="704"/>
      <c r="HZ962" s="704"/>
      <c r="IA962" s="704"/>
      <c r="IB962" s="704"/>
      <c r="IC962" s="704"/>
      <c r="ID962" s="704"/>
      <c r="IE962" s="704"/>
      <c r="IF962" s="704"/>
      <c r="IG962" s="704"/>
      <c r="IH962" s="704"/>
      <c r="II962" s="704"/>
      <c r="IJ962" s="704"/>
      <c r="IK962" s="704"/>
      <c r="IL962" s="704"/>
      <c r="IM962" s="704"/>
      <c r="IN962" s="704"/>
      <c r="IO962" s="704"/>
    </row>
    <row r="963" spans="1:249" s="664" customFormat="1" ht="151.80000000000001" x14ac:dyDescent="0.25">
      <c r="A963" s="624">
        <v>2990</v>
      </c>
      <c r="B963" s="624" t="s">
        <v>6678</v>
      </c>
      <c r="C963" s="625" t="s">
        <v>6679</v>
      </c>
      <c r="D963" s="626" t="s">
        <v>6680</v>
      </c>
      <c r="E963" s="627" t="s">
        <v>1622</v>
      </c>
      <c r="F963" s="1433" t="s">
        <v>6823</v>
      </c>
      <c r="G963" s="627" t="s">
        <v>6852</v>
      </c>
      <c r="H963" s="625">
        <v>2013</v>
      </c>
      <c r="I963" s="627" t="s">
        <v>6853</v>
      </c>
      <c r="J963" s="634">
        <v>90144.47</v>
      </c>
      <c r="K963" s="625" t="s">
        <v>6682</v>
      </c>
      <c r="L963" s="625" t="s">
        <v>6826</v>
      </c>
      <c r="M963" s="627" t="s">
        <v>6827</v>
      </c>
      <c r="N963" s="627" t="s">
        <v>9485</v>
      </c>
      <c r="O963" s="627" t="s">
        <v>6854</v>
      </c>
      <c r="P963" s="627" t="s">
        <v>6855</v>
      </c>
      <c r="Q963" s="628">
        <v>22.35</v>
      </c>
      <c r="R963" s="628"/>
      <c r="S963" s="628">
        <f>(1500+4000+500+1000+0+0)/2088*1</f>
        <v>3.3524904214559386</v>
      </c>
      <c r="T963" s="628">
        <v>22.35</v>
      </c>
      <c r="U963" s="628">
        <f>SUM(R963:T963)</f>
        <v>25.702490421455941</v>
      </c>
      <c r="V963" s="625">
        <v>100</v>
      </c>
      <c r="W963" s="625">
        <v>100</v>
      </c>
      <c r="X963" s="1432" t="s">
        <v>6687</v>
      </c>
      <c r="Y963" s="679"/>
      <c r="Z963" s="679"/>
      <c r="AA963" s="679"/>
      <c r="AB963" s="625">
        <v>4</v>
      </c>
      <c r="AC963" s="679"/>
      <c r="AD963" s="628">
        <v>12.57</v>
      </c>
      <c r="AE963" s="668">
        <v>5</v>
      </c>
      <c r="AF963" s="625">
        <v>100</v>
      </c>
      <c r="AG963" s="625" t="s">
        <v>1551</v>
      </c>
      <c r="AH963" s="625" t="s">
        <v>6831</v>
      </c>
      <c r="AI963" s="625">
        <v>60</v>
      </c>
      <c r="AJ963" s="625" t="s">
        <v>6698</v>
      </c>
      <c r="AK963" s="625" t="s">
        <v>6805</v>
      </c>
      <c r="AL963" s="625">
        <v>40</v>
      </c>
      <c r="AM963" s="625"/>
      <c r="AN963" s="625"/>
      <c r="AO963" s="625"/>
      <c r="AP963" s="625"/>
      <c r="AQ963" s="625"/>
      <c r="AR963" s="625"/>
      <c r="AS963" s="625"/>
      <c r="AT963" s="625"/>
      <c r="AU963" s="625"/>
      <c r="AV963" s="625"/>
      <c r="AW963" s="625"/>
      <c r="AX963" s="629"/>
      <c r="AY963" s="630"/>
      <c r="AZ963" s="663"/>
      <c r="BA963" s="631"/>
      <c r="BB963" s="1023"/>
      <c r="BC963" s="1023"/>
      <c r="BD963" s="1023"/>
      <c r="BE963" s="663"/>
      <c r="BF963" s="663"/>
      <c r="BG963" s="663"/>
      <c r="BH963" s="704"/>
      <c r="BI963" s="704"/>
      <c r="BJ963" s="704"/>
      <c r="BK963" s="704"/>
      <c r="BL963" s="704"/>
      <c r="BM963" s="704"/>
      <c r="BN963" s="704"/>
      <c r="BO963" s="704"/>
      <c r="BP963" s="704"/>
      <c r="BQ963" s="704"/>
      <c r="BR963" s="704"/>
      <c r="BS963" s="704"/>
      <c r="BT963" s="704"/>
      <c r="BU963" s="704"/>
      <c r="BV963" s="704"/>
      <c r="BW963" s="704"/>
      <c r="BX963" s="704"/>
      <c r="BY963" s="704"/>
      <c r="BZ963" s="704"/>
      <c r="CA963" s="704"/>
      <c r="CB963" s="704"/>
      <c r="CC963" s="704"/>
      <c r="CD963" s="704"/>
      <c r="CE963" s="704"/>
      <c r="CF963" s="704"/>
      <c r="CG963" s="704"/>
      <c r="CH963" s="704"/>
      <c r="CI963" s="704"/>
      <c r="CJ963" s="704"/>
      <c r="CK963" s="704"/>
      <c r="CL963" s="704"/>
      <c r="CM963" s="704"/>
      <c r="CN963" s="704"/>
      <c r="CO963" s="704"/>
      <c r="CP963" s="704"/>
      <c r="CQ963" s="704"/>
      <c r="CR963" s="704"/>
      <c r="CS963" s="704"/>
      <c r="CT963" s="704"/>
      <c r="CU963" s="704"/>
      <c r="CV963" s="704"/>
      <c r="CW963" s="704"/>
      <c r="CX963" s="704"/>
      <c r="CY963" s="704"/>
      <c r="CZ963" s="704"/>
      <c r="DA963" s="704"/>
      <c r="DB963" s="704"/>
      <c r="DC963" s="704"/>
      <c r="DD963" s="704"/>
      <c r="DE963" s="704"/>
      <c r="DF963" s="704"/>
      <c r="DG963" s="704"/>
      <c r="DH963" s="704"/>
      <c r="DI963" s="704"/>
      <c r="DJ963" s="704"/>
      <c r="DK963" s="704"/>
      <c r="DL963" s="704"/>
      <c r="DM963" s="704"/>
      <c r="DN963" s="704"/>
      <c r="DO963" s="704"/>
      <c r="DP963" s="704"/>
      <c r="DQ963" s="704"/>
      <c r="DR963" s="704"/>
      <c r="DS963" s="704"/>
      <c r="DT963" s="704"/>
      <c r="DU963" s="704"/>
      <c r="DV963" s="704"/>
      <c r="DW963" s="704"/>
      <c r="DX963" s="704"/>
      <c r="DY963" s="704"/>
      <c r="DZ963" s="704"/>
      <c r="EA963" s="704"/>
      <c r="EB963" s="704"/>
      <c r="EC963" s="704"/>
      <c r="ED963" s="704"/>
      <c r="EE963" s="704"/>
      <c r="EF963" s="704"/>
      <c r="EG963" s="704"/>
      <c r="EH963" s="704"/>
      <c r="EI963" s="704"/>
      <c r="EJ963" s="704"/>
      <c r="EK963" s="704"/>
      <c r="EL963" s="704"/>
      <c r="EM963" s="704"/>
      <c r="EN963" s="704"/>
      <c r="EO963" s="704"/>
      <c r="EP963" s="704"/>
      <c r="EQ963" s="704"/>
      <c r="ER963" s="704"/>
      <c r="ES963" s="704"/>
      <c r="ET963" s="704"/>
      <c r="EU963" s="704"/>
      <c r="EV963" s="704"/>
      <c r="EW963" s="704"/>
      <c r="EX963" s="704"/>
      <c r="EY963" s="704"/>
      <c r="EZ963" s="704"/>
      <c r="FA963" s="704"/>
      <c r="FB963" s="704"/>
      <c r="FC963" s="704"/>
      <c r="FD963" s="704"/>
      <c r="FE963" s="704"/>
      <c r="FF963" s="704"/>
      <c r="FG963" s="704"/>
      <c r="FH963" s="704"/>
      <c r="FI963" s="704"/>
      <c r="FJ963" s="704"/>
      <c r="FK963" s="704"/>
      <c r="FL963" s="704"/>
      <c r="FM963" s="704"/>
      <c r="FN963" s="704"/>
      <c r="FO963" s="704"/>
      <c r="FP963" s="704"/>
      <c r="FQ963" s="704"/>
      <c r="FR963" s="704"/>
      <c r="FS963" s="704"/>
      <c r="FT963" s="704"/>
      <c r="FU963" s="704"/>
      <c r="FV963" s="704"/>
      <c r="FW963" s="704"/>
      <c r="FX963" s="704"/>
      <c r="FY963" s="704"/>
      <c r="FZ963" s="704"/>
      <c r="GA963" s="704"/>
      <c r="GB963" s="704"/>
      <c r="GC963" s="704"/>
      <c r="GD963" s="704"/>
      <c r="GE963" s="704"/>
      <c r="GF963" s="704"/>
      <c r="GG963" s="704"/>
      <c r="GH963" s="704"/>
      <c r="GI963" s="704"/>
      <c r="GJ963" s="704"/>
      <c r="GK963" s="704"/>
      <c r="GL963" s="704"/>
      <c r="GM963" s="704"/>
      <c r="GN963" s="704"/>
      <c r="GO963" s="704"/>
      <c r="GP963" s="704"/>
      <c r="GQ963" s="704"/>
      <c r="GR963" s="704"/>
      <c r="GS963" s="704"/>
      <c r="GT963" s="704"/>
      <c r="GU963" s="704"/>
      <c r="GV963" s="704"/>
      <c r="GW963" s="704"/>
      <c r="GX963" s="704"/>
      <c r="GY963" s="704"/>
      <c r="GZ963" s="704"/>
      <c r="HA963" s="704"/>
      <c r="HB963" s="704"/>
      <c r="HC963" s="704"/>
      <c r="HD963" s="704"/>
      <c r="HE963" s="704"/>
      <c r="HF963" s="704"/>
      <c r="HG963" s="704"/>
      <c r="HH963" s="704"/>
      <c r="HI963" s="704"/>
      <c r="HJ963" s="704"/>
      <c r="HK963" s="704"/>
      <c r="HL963" s="704"/>
      <c r="HM963" s="704"/>
      <c r="HN963" s="704"/>
      <c r="HO963" s="704"/>
      <c r="HP963" s="704"/>
      <c r="HQ963" s="704"/>
      <c r="HR963" s="704"/>
      <c r="HS963" s="704"/>
      <c r="HT963" s="704"/>
      <c r="HU963" s="704"/>
      <c r="HV963" s="704"/>
      <c r="HW963" s="704"/>
      <c r="HX963" s="704"/>
      <c r="HY963" s="704"/>
      <c r="HZ963" s="704"/>
      <c r="IA963" s="704"/>
      <c r="IB963" s="704"/>
      <c r="IC963" s="704"/>
      <c r="ID963" s="704"/>
      <c r="IE963" s="704"/>
      <c r="IF963" s="704"/>
      <c r="IG963" s="704"/>
      <c r="IH963" s="704"/>
      <c r="II963" s="704"/>
      <c r="IJ963" s="704"/>
      <c r="IK963" s="704"/>
      <c r="IL963" s="704"/>
      <c r="IM963" s="704"/>
      <c r="IN963" s="704"/>
      <c r="IO963" s="704"/>
    </row>
    <row r="964" spans="1:249" s="664" customFormat="1" ht="124.2" x14ac:dyDescent="0.25">
      <c r="A964" s="624">
        <v>2990</v>
      </c>
      <c r="B964" s="624" t="s">
        <v>6678</v>
      </c>
      <c r="C964" s="625" t="s">
        <v>6679</v>
      </c>
      <c r="D964" s="626" t="s">
        <v>6680</v>
      </c>
      <c r="E964" s="627" t="s">
        <v>1631</v>
      </c>
      <c r="F964" s="1433" t="s">
        <v>6856</v>
      </c>
      <c r="G964" s="627" t="s">
        <v>6857</v>
      </c>
      <c r="H964" s="625">
        <v>2010</v>
      </c>
      <c r="I964" s="627" t="s">
        <v>6858</v>
      </c>
      <c r="J964" s="1431">
        <v>111552.17</v>
      </c>
      <c r="K964" s="625" t="s">
        <v>6682</v>
      </c>
      <c r="L964" s="627" t="s">
        <v>6735</v>
      </c>
      <c r="M964" s="627" t="s">
        <v>6736</v>
      </c>
      <c r="N964" s="627" t="s">
        <v>6859</v>
      </c>
      <c r="O964" s="627" t="s">
        <v>6860</v>
      </c>
      <c r="P964" s="627" t="s">
        <v>6861</v>
      </c>
      <c r="Q964" s="628">
        <v>22.35</v>
      </c>
      <c r="R964" s="628"/>
      <c r="S964" s="628">
        <f>(15000+5000+120+1000+0+0)/2088*1</f>
        <v>10.114942528735632</v>
      </c>
      <c r="T964" s="628">
        <v>22.35</v>
      </c>
      <c r="U964" s="628">
        <f t="shared" si="33"/>
        <v>32.464942528735634</v>
      </c>
      <c r="V964" s="625">
        <v>100</v>
      </c>
      <c r="W964" s="625">
        <f>ROUND(100/111552.17*111552.17,0)</f>
        <v>100</v>
      </c>
      <c r="X964" s="1432" t="s">
        <v>6687</v>
      </c>
      <c r="Y964" s="679"/>
      <c r="Z964" s="679"/>
      <c r="AA964" s="679"/>
      <c r="AB964" s="625">
        <v>35</v>
      </c>
      <c r="AC964" s="679"/>
      <c r="AD964" s="628"/>
      <c r="AE964" s="668">
        <v>5</v>
      </c>
      <c r="AF964" s="625">
        <v>100</v>
      </c>
      <c r="AG964" s="625" t="s">
        <v>1486</v>
      </c>
      <c r="AH964" s="625" t="s">
        <v>6739</v>
      </c>
      <c r="AI964" s="625">
        <v>70</v>
      </c>
      <c r="AJ964" s="625" t="s">
        <v>6698</v>
      </c>
      <c r="AK964" s="625" t="s">
        <v>6805</v>
      </c>
      <c r="AL964" s="625">
        <v>30</v>
      </c>
      <c r="AM964" s="625"/>
      <c r="AN964" s="625"/>
      <c r="AO964" s="625"/>
      <c r="AP964" s="625"/>
      <c r="AQ964" s="625"/>
      <c r="AR964" s="625"/>
      <c r="AS964" s="625"/>
      <c r="AT964" s="625"/>
      <c r="AU964" s="625"/>
      <c r="AV964" s="625"/>
      <c r="AW964" s="625"/>
      <c r="AX964" s="629"/>
      <c r="AY964" s="630"/>
      <c r="AZ964" s="663"/>
      <c r="BA964" s="631"/>
      <c r="BB964" s="1023"/>
      <c r="BC964" s="1023"/>
      <c r="BD964" s="1023"/>
      <c r="BE964" s="663"/>
      <c r="BF964" s="663"/>
      <c r="BG964" s="663"/>
      <c r="BH964" s="704"/>
      <c r="BI964" s="704"/>
      <c r="BJ964" s="704"/>
      <c r="BK964" s="704"/>
      <c r="BL964" s="704"/>
      <c r="BM964" s="704"/>
      <c r="BN964" s="704"/>
      <c r="BO964" s="704"/>
      <c r="BP964" s="704"/>
      <c r="BQ964" s="704"/>
      <c r="BR964" s="704"/>
      <c r="BS964" s="704"/>
      <c r="BT964" s="704"/>
      <c r="BU964" s="704"/>
      <c r="BV964" s="704"/>
      <c r="BW964" s="704"/>
      <c r="BX964" s="704"/>
      <c r="BY964" s="704"/>
      <c r="BZ964" s="704"/>
      <c r="CA964" s="704"/>
      <c r="CB964" s="704"/>
      <c r="CC964" s="704"/>
      <c r="CD964" s="704"/>
      <c r="CE964" s="704"/>
      <c r="CF964" s="704"/>
      <c r="CG964" s="704"/>
      <c r="CH964" s="704"/>
      <c r="CI964" s="704"/>
      <c r="CJ964" s="704"/>
      <c r="CK964" s="704"/>
      <c r="CL964" s="704"/>
      <c r="CM964" s="704"/>
      <c r="CN964" s="704"/>
      <c r="CO964" s="704"/>
      <c r="CP964" s="704"/>
      <c r="CQ964" s="704"/>
      <c r="CR964" s="704"/>
      <c r="CS964" s="704"/>
      <c r="CT964" s="704"/>
      <c r="CU964" s="704"/>
      <c r="CV964" s="704"/>
      <c r="CW964" s="704"/>
      <c r="CX964" s="704"/>
      <c r="CY964" s="704"/>
      <c r="CZ964" s="704"/>
      <c r="DA964" s="704"/>
      <c r="DB964" s="704"/>
      <c r="DC964" s="704"/>
      <c r="DD964" s="704"/>
      <c r="DE964" s="704"/>
      <c r="DF964" s="704"/>
      <c r="DG964" s="704"/>
      <c r="DH964" s="704"/>
      <c r="DI964" s="704"/>
      <c r="DJ964" s="704"/>
      <c r="DK964" s="704"/>
      <c r="DL964" s="704"/>
      <c r="DM964" s="704"/>
      <c r="DN964" s="704"/>
      <c r="DO964" s="704"/>
      <c r="DP964" s="704"/>
      <c r="DQ964" s="704"/>
      <c r="DR964" s="704"/>
      <c r="DS964" s="704"/>
      <c r="DT964" s="704"/>
      <c r="DU964" s="704"/>
      <c r="DV964" s="704"/>
      <c r="DW964" s="704"/>
      <c r="DX964" s="704"/>
      <c r="DY964" s="704"/>
      <c r="DZ964" s="704"/>
      <c r="EA964" s="704"/>
      <c r="EB964" s="704"/>
      <c r="EC964" s="704"/>
      <c r="ED964" s="704"/>
      <c r="EE964" s="704"/>
      <c r="EF964" s="704"/>
      <c r="EG964" s="704"/>
      <c r="EH964" s="704"/>
      <c r="EI964" s="704"/>
      <c r="EJ964" s="704"/>
      <c r="EK964" s="704"/>
      <c r="EL964" s="704"/>
      <c r="EM964" s="704"/>
      <c r="EN964" s="704"/>
      <c r="EO964" s="704"/>
      <c r="EP964" s="704"/>
      <c r="EQ964" s="704"/>
      <c r="ER964" s="704"/>
      <c r="ES964" s="704"/>
      <c r="ET964" s="704"/>
      <c r="EU964" s="704"/>
      <c r="EV964" s="704"/>
      <c r="EW964" s="704"/>
      <c r="EX964" s="704"/>
      <c r="EY964" s="704"/>
      <c r="EZ964" s="704"/>
      <c r="FA964" s="704"/>
      <c r="FB964" s="704"/>
      <c r="FC964" s="704"/>
      <c r="FD964" s="704"/>
      <c r="FE964" s="704"/>
      <c r="FF964" s="704"/>
      <c r="FG964" s="704"/>
      <c r="FH964" s="704"/>
      <c r="FI964" s="704"/>
      <c r="FJ964" s="704"/>
      <c r="FK964" s="704"/>
      <c r="FL964" s="704"/>
      <c r="FM964" s="704"/>
      <c r="FN964" s="704"/>
      <c r="FO964" s="704"/>
      <c r="FP964" s="704"/>
      <c r="FQ964" s="704"/>
      <c r="FR964" s="704"/>
      <c r="FS964" s="704"/>
      <c r="FT964" s="704"/>
      <c r="FU964" s="704"/>
      <c r="FV964" s="704"/>
      <c r="FW964" s="704"/>
      <c r="FX964" s="704"/>
      <c r="FY964" s="704"/>
      <c r="FZ964" s="704"/>
      <c r="GA964" s="704"/>
      <c r="GB964" s="704"/>
      <c r="GC964" s="704"/>
      <c r="GD964" s="704"/>
      <c r="GE964" s="704"/>
      <c r="GF964" s="704"/>
      <c r="GG964" s="704"/>
      <c r="GH964" s="704"/>
      <c r="GI964" s="704"/>
      <c r="GJ964" s="704"/>
      <c r="GK964" s="704"/>
      <c r="GL964" s="704"/>
      <c r="GM964" s="704"/>
      <c r="GN964" s="704"/>
      <c r="GO964" s="704"/>
      <c r="GP964" s="704"/>
      <c r="GQ964" s="704"/>
      <c r="GR964" s="704"/>
      <c r="GS964" s="704"/>
      <c r="GT964" s="704"/>
      <c r="GU964" s="704"/>
      <c r="GV964" s="704"/>
      <c r="GW964" s="704"/>
      <c r="GX964" s="704"/>
      <c r="GY964" s="704"/>
      <c r="GZ964" s="704"/>
      <c r="HA964" s="704"/>
      <c r="HB964" s="704"/>
      <c r="HC964" s="704"/>
      <c r="HD964" s="704"/>
      <c r="HE964" s="704"/>
      <c r="HF964" s="704"/>
      <c r="HG964" s="704"/>
      <c r="HH964" s="704"/>
      <c r="HI964" s="704"/>
      <c r="HJ964" s="704"/>
      <c r="HK964" s="704"/>
      <c r="HL964" s="704"/>
      <c r="HM964" s="704"/>
      <c r="HN964" s="704"/>
      <c r="HO964" s="704"/>
      <c r="HP964" s="704"/>
      <c r="HQ964" s="704"/>
      <c r="HR964" s="704"/>
      <c r="HS964" s="704"/>
      <c r="HT964" s="704"/>
      <c r="HU964" s="704"/>
      <c r="HV964" s="704"/>
      <c r="HW964" s="704"/>
      <c r="HX964" s="704"/>
      <c r="HY964" s="704"/>
      <c r="HZ964" s="704"/>
      <c r="IA964" s="704"/>
      <c r="IB964" s="704"/>
      <c r="IC964" s="704"/>
      <c r="ID964" s="704"/>
      <c r="IE964" s="704"/>
      <c r="IF964" s="704"/>
      <c r="IG964" s="704"/>
      <c r="IH964" s="704"/>
      <c r="II964" s="704"/>
      <c r="IJ964" s="704"/>
      <c r="IK964" s="704"/>
      <c r="IL964" s="704"/>
      <c r="IM964" s="704"/>
      <c r="IN964" s="704"/>
      <c r="IO964" s="704"/>
    </row>
    <row r="965" spans="1:249" s="664" customFormat="1" ht="138" x14ac:dyDescent="0.25">
      <c r="A965" s="624">
        <v>2990</v>
      </c>
      <c r="B965" s="624" t="s">
        <v>6678</v>
      </c>
      <c r="C965" s="625" t="s">
        <v>6679</v>
      </c>
      <c r="D965" s="626" t="s">
        <v>6680</v>
      </c>
      <c r="E965" s="627" t="s">
        <v>1631</v>
      </c>
      <c r="F965" s="1433" t="s">
        <v>6856</v>
      </c>
      <c r="G965" s="627" t="s">
        <v>3228</v>
      </c>
      <c r="H965" s="625">
        <v>2011</v>
      </c>
      <c r="I965" s="627" t="s">
        <v>3229</v>
      </c>
      <c r="J965" s="1431">
        <v>74940</v>
      </c>
      <c r="K965" s="625" t="s">
        <v>6682</v>
      </c>
      <c r="L965" s="627" t="s">
        <v>6735</v>
      </c>
      <c r="M965" s="627" t="s">
        <v>6862</v>
      </c>
      <c r="N965" s="627" t="s">
        <v>6863</v>
      </c>
      <c r="O965" s="627" t="s">
        <v>6864</v>
      </c>
      <c r="P965" s="627" t="s">
        <v>6865</v>
      </c>
      <c r="Q965" s="628">
        <v>22.35</v>
      </c>
      <c r="R965" s="628"/>
      <c r="S965" s="628">
        <f>(2000+10000+120+1000+0+0)/2088*1</f>
        <v>6.2835249042145591</v>
      </c>
      <c r="T965" s="628">
        <v>22.35</v>
      </c>
      <c r="U965" s="628">
        <f t="shared" si="33"/>
        <v>28.633524904214561</v>
      </c>
      <c r="V965" s="625">
        <v>100</v>
      </c>
      <c r="W965" s="625">
        <f>ROUND(100/74940*74940,0)</f>
        <v>100</v>
      </c>
      <c r="X965" s="1432" t="s">
        <v>6687</v>
      </c>
      <c r="Y965" s="679"/>
      <c r="Z965" s="679"/>
      <c r="AA965" s="679"/>
      <c r="AB965" s="625">
        <v>4</v>
      </c>
      <c r="AC965" s="679"/>
      <c r="AD965" s="628"/>
      <c r="AE965" s="668">
        <v>5</v>
      </c>
      <c r="AF965" s="625">
        <v>100</v>
      </c>
      <c r="AG965" s="625" t="s">
        <v>1486</v>
      </c>
      <c r="AH965" s="625" t="s">
        <v>6739</v>
      </c>
      <c r="AI965" s="625">
        <v>70</v>
      </c>
      <c r="AJ965" s="625" t="s">
        <v>6698</v>
      </c>
      <c r="AK965" s="625" t="s">
        <v>6805</v>
      </c>
      <c r="AL965" s="625">
        <v>30</v>
      </c>
      <c r="AM965" s="625"/>
      <c r="AN965" s="625"/>
      <c r="AO965" s="625"/>
      <c r="AP965" s="625"/>
      <c r="AQ965" s="625"/>
      <c r="AR965" s="625"/>
      <c r="AS965" s="625"/>
      <c r="AT965" s="625"/>
      <c r="AU965" s="625"/>
      <c r="AV965" s="625"/>
      <c r="AW965" s="625"/>
      <c r="AX965" s="629"/>
      <c r="AY965" s="630"/>
      <c r="AZ965" s="663"/>
      <c r="BA965" s="631"/>
      <c r="BB965" s="1023"/>
      <c r="BC965" s="1023"/>
      <c r="BD965" s="1023"/>
      <c r="BE965" s="663"/>
      <c r="BF965" s="663"/>
      <c r="BG965" s="663"/>
      <c r="BH965" s="704"/>
      <c r="BI965" s="704"/>
      <c r="BJ965" s="704"/>
      <c r="BK965" s="704"/>
      <c r="BL965" s="704"/>
      <c r="BM965" s="704"/>
      <c r="BN965" s="704"/>
      <c r="BO965" s="704"/>
      <c r="BP965" s="704"/>
      <c r="BQ965" s="704"/>
      <c r="BR965" s="704"/>
      <c r="BS965" s="704"/>
      <c r="BT965" s="704"/>
      <c r="BU965" s="704"/>
      <c r="BV965" s="704"/>
      <c r="BW965" s="704"/>
      <c r="BX965" s="704"/>
      <c r="BY965" s="704"/>
      <c r="BZ965" s="704"/>
      <c r="CA965" s="704"/>
      <c r="CB965" s="704"/>
      <c r="CC965" s="704"/>
      <c r="CD965" s="704"/>
      <c r="CE965" s="704"/>
      <c r="CF965" s="704"/>
      <c r="CG965" s="704"/>
      <c r="CH965" s="704"/>
      <c r="CI965" s="704"/>
      <c r="CJ965" s="704"/>
      <c r="CK965" s="704"/>
      <c r="CL965" s="704"/>
      <c r="CM965" s="704"/>
      <c r="CN965" s="704"/>
      <c r="CO965" s="704"/>
      <c r="CP965" s="704"/>
      <c r="CQ965" s="704"/>
      <c r="CR965" s="704"/>
      <c r="CS965" s="704"/>
      <c r="CT965" s="704"/>
      <c r="CU965" s="704"/>
      <c r="CV965" s="704"/>
      <c r="CW965" s="704"/>
      <c r="CX965" s="704"/>
      <c r="CY965" s="704"/>
      <c r="CZ965" s="704"/>
      <c r="DA965" s="704"/>
      <c r="DB965" s="704"/>
      <c r="DC965" s="704"/>
      <c r="DD965" s="704"/>
      <c r="DE965" s="704"/>
      <c r="DF965" s="704"/>
      <c r="DG965" s="704"/>
      <c r="DH965" s="704"/>
      <c r="DI965" s="704"/>
      <c r="DJ965" s="704"/>
      <c r="DK965" s="704"/>
      <c r="DL965" s="704"/>
      <c r="DM965" s="704"/>
      <c r="DN965" s="704"/>
      <c r="DO965" s="704"/>
      <c r="DP965" s="704"/>
      <c r="DQ965" s="704"/>
      <c r="DR965" s="704"/>
      <c r="DS965" s="704"/>
      <c r="DT965" s="704"/>
      <c r="DU965" s="704"/>
      <c r="DV965" s="704"/>
      <c r="DW965" s="704"/>
      <c r="DX965" s="704"/>
      <c r="DY965" s="704"/>
      <c r="DZ965" s="704"/>
      <c r="EA965" s="704"/>
      <c r="EB965" s="704"/>
      <c r="EC965" s="704"/>
      <c r="ED965" s="704"/>
      <c r="EE965" s="704"/>
      <c r="EF965" s="704"/>
      <c r="EG965" s="704"/>
      <c r="EH965" s="704"/>
      <c r="EI965" s="704"/>
      <c r="EJ965" s="704"/>
      <c r="EK965" s="704"/>
      <c r="EL965" s="704"/>
      <c r="EM965" s="704"/>
      <c r="EN965" s="704"/>
      <c r="EO965" s="704"/>
      <c r="EP965" s="704"/>
      <c r="EQ965" s="704"/>
      <c r="ER965" s="704"/>
      <c r="ES965" s="704"/>
      <c r="ET965" s="704"/>
      <c r="EU965" s="704"/>
      <c r="EV965" s="704"/>
      <c r="EW965" s="704"/>
      <c r="EX965" s="704"/>
      <c r="EY965" s="704"/>
      <c r="EZ965" s="704"/>
      <c r="FA965" s="704"/>
      <c r="FB965" s="704"/>
      <c r="FC965" s="704"/>
      <c r="FD965" s="704"/>
      <c r="FE965" s="704"/>
      <c r="FF965" s="704"/>
      <c r="FG965" s="704"/>
      <c r="FH965" s="704"/>
      <c r="FI965" s="704"/>
      <c r="FJ965" s="704"/>
      <c r="FK965" s="704"/>
      <c r="FL965" s="704"/>
      <c r="FM965" s="704"/>
      <c r="FN965" s="704"/>
      <c r="FO965" s="704"/>
      <c r="FP965" s="704"/>
      <c r="FQ965" s="704"/>
      <c r="FR965" s="704"/>
      <c r="FS965" s="704"/>
      <c r="FT965" s="704"/>
      <c r="FU965" s="704"/>
      <c r="FV965" s="704"/>
      <c r="FW965" s="704"/>
      <c r="FX965" s="704"/>
      <c r="FY965" s="704"/>
      <c r="FZ965" s="704"/>
      <c r="GA965" s="704"/>
      <c r="GB965" s="704"/>
      <c r="GC965" s="704"/>
      <c r="GD965" s="704"/>
      <c r="GE965" s="704"/>
      <c r="GF965" s="704"/>
      <c r="GG965" s="704"/>
      <c r="GH965" s="704"/>
      <c r="GI965" s="704"/>
      <c r="GJ965" s="704"/>
      <c r="GK965" s="704"/>
      <c r="GL965" s="704"/>
      <c r="GM965" s="704"/>
      <c r="GN965" s="704"/>
      <c r="GO965" s="704"/>
      <c r="GP965" s="704"/>
      <c r="GQ965" s="704"/>
      <c r="GR965" s="704"/>
      <c r="GS965" s="704"/>
      <c r="GT965" s="704"/>
      <c r="GU965" s="704"/>
      <c r="GV965" s="704"/>
      <c r="GW965" s="704"/>
      <c r="GX965" s="704"/>
      <c r="GY965" s="704"/>
      <c r="GZ965" s="704"/>
      <c r="HA965" s="704"/>
      <c r="HB965" s="704"/>
      <c r="HC965" s="704"/>
      <c r="HD965" s="704"/>
      <c r="HE965" s="704"/>
      <c r="HF965" s="704"/>
      <c r="HG965" s="704"/>
      <c r="HH965" s="704"/>
      <c r="HI965" s="704"/>
      <c r="HJ965" s="704"/>
      <c r="HK965" s="704"/>
      <c r="HL965" s="704"/>
      <c r="HM965" s="704"/>
      <c r="HN965" s="704"/>
      <c r="HO965" s="704"/>
      <c r="HP965" s="704"/>
      <c r="HQ965" s="704"/>
      <c r="HR965" s="704"/>
      <c r="HS965" s="704"/>
      <c r="HT965" s="704"/>
      <c r="HU965" s="704"/>
      <c r="HV965" s="704"/>
      <c r="HW965" s="704"/>
      <c r="HX965" s="704"/>
      <c r="HY965" s="704"/>
      <c r="HZ965" s="704"/>
      <c r="IA965" s="704"/>
      <c r="IB965" s="704"/>
      <c r="IC965" s="704"/>
      <c r="ID965" s="704"/>
      <c r="IE965" s="704"/>
      <c r="IF965" s="704"/>
      <c r="IG965" s="704"/>
      <c r="IH965" s="704"/>
      <c r="II965" s="704"/>
      <c r="IJ965" s="704"/>
      <c r="IK965" s="704"/>
      <c r="IL965" s="704"/>
      <c r="IM965" s="704"/>
      <c r="IN965" s="704"/>
      <c r="IO965" s="704"/>
    </row>
    <row r="966" spans="1:249" s="664" customFormat="1" ht="207" x14ac:dyDescent="0.25">
      <c r="A966" s="624">
        <v>2990</v>
      </c>
      <c r="B966" s="624" t="s">
        <v>6678</v>
      </c>
      <c r="C966" s="625" t="s">
        <v>6679</v>
      </c>
      <c r="D966" s="626" t="s">
        <v>6680</v>
      </c>
      <c r="E966" s="627" t="s">
        <v>6866</v>
      </c>
      <c r="F966" s="635" t="s">
        <v>6867</v>
      </c>
      <c r="G966" s="627" t="s">
        <v>6868</v>
      </c>
      <c r="H966" s="625">
        <v>2013</v>
      </c>
      <c r="I966" s="627" t="s">
        <v>6869</v>
      </c>
      <c r="J966" s="1431">
        <v>51087.6</v>
      </c>
      <c r="K966" s="625" t="s">
        <v>6682</v>
      </c>
      <c r="L966" s="627" t="s">
        <v>6870</v>
      </c>
      <c r="M966" s="627" t="s">
        <v>6871</v>
      </c>
      <c r="N966" s="627" t="s">
        <v>6872</v>
      </c>
      <c r="O966" s="627" t="s">
        <v>6873</v>
      </c>
      <c r="P966" s="627" t="s">
        <v>6874</v>
      </c>
      <c r="Q966" s="628">
        <v>22.35</v>
      </c>
      <c r="R966" s="628"/>
      <c r="S966" s="628">
        <f>(1500+4000+120+500+0+0)/2088*0.8</f>
        <v>2.3448275862068964</v>
      </c>
      <c r="T966" s="628">
        <v>22.35</v>
      </c>
      <c r="U966" s="628">
        <f t="shared" si="33"/>
        <v>24.694827586206898</v>
      </c>
      <c r="V966" s="625">
        <v>100</v>
      </c>
      <c r="W966" s="625">
        <v>100</v>
      </c>
      <c r="X966" s="1432" t="s">
        <v>6687</v>
      </c>
      <c r="Y966" s="679"/>
      <c r="Z966" s="679"/>
      <c r="AA966" s="679"/>
      <c r="AB966" s="625">
        <v>11</v>
      </c>
      <c r="AC966" s="679"/>
      <c r="AD966" s="628">
        <v>12.57</v>
      </c>
      <c r="AE966" s="668">
        <v>5</v>
      </c>
      <c r="AF966" s="625">
        <v>100</v>
      </c>
      <c r="AG966" s="625" t="s">
        <v>6875</v>
      </c>
      <c r="AH966" s="625" t="s">
        <v>6876</v>
      </c>
      <c r="AI966" s="625">
        <v>80</v>
      </c>
      <c r="AJ966" s="625" t="s">
        <v>6698</v>
      </c>
      <c r="AK966" s="625" t="s">
        <v>6805</v>
      </c>
      <c r="AL966" s="625">
        <v>20</v>
      </c>
      <c r="AM966" s="625"/>
      <c r="AN966" s="625"/>
      <c r="AO966" s="625"/>
      <c r="AP966" s="625"/>
      <c r="AQ966" s="625"/>
      <c r="AR966" s="625"/>
      <c r="AS966" s="625"/>
      <c r="AT966" s="625"/>
      <c r="AU966" s="625"/>
      <c r="AV966" s="625"/>
      <c r="AW966" s="625"/>
      <c r="AX966" s="629"/>
      <c r="AY966" s="630"/>
      <c r="AZ966" s="663"/>
      <c r="BA966" s="631"/>
      <c r="BB966" s="1023"/>
      <c r="BC966" s="1023"/>
      <c r="BD966" s="1023"/>
      <c r="BE966" s="663"/>
      <c r="BF966" s="663"/>
      <c r="BG966" s="663"/>
      <c r="BH966" s="704"/>
      <c r="BI966" s="704"/>
      <c r="BJ966" s="704"/>
      <c r="BK966" s="704"/>
      <c r="BL966" s="704"/>
      <c r="BM966" s="704"/>
      <c r="BN966" s="704"/>
      <c r="BO966" s="704"/>
      <c r="BP966" s="704"/>
      <c r="BQ966" s="704"/>
      <c r="BR966" s="704"/>
      <c r="BS966" s="704"/>
      <c r="BT966" s="704"/>
      <c r="BU966" s="704"/>
      <c r="BV966" s="704"/>
      <c r="BW966" s="704"/>
      <c r="BX966" s="704"/>
      <c r="BY966" s="704"/>
      <c r="BZ966" s="704"/>
      <c r="CA966" s="704"/>
      <c r="CB966" s="704"/>
      <c r="CC966" s="704"/>
      <c r="CD966" s="704"/>
      <c r="CE966" s="704"/>
      <c r="CF966" s="704"/>
      <c r="CG966" s="704"/>
      <c r="CH966" s="704"/>
      <c r="CI966" s="704"/>
      <c r="CJ966" s="704"/>
      <c r="CK966" s="704"/>
      <c r="CL966" s="704"/>
      <c r="CM966" s="704"/>
      <c r="CN966" s="704"/>
      <c r="CO966" s="704"/>
      <c r="CP966" s="704"/>
      <c r="CQ966" s="704"/>
      <c r="CR966" s="704"/>
      <c r="CS966" s="704"/>
      <c r="CT966" s="704"/>
      <c r="CU966" s="704"/>
      <c r="CV966" s="704"/>
      <c r="CW966" s="704"/>
      <c r="CX966" s="704"/>
      <c r="CY966" s="704"/>
      <c r="CZ966" s="704"/>
      <c r="DA966" s="704"/>
      <c r="DB966" s="704"/>
      <c r="DC966" s="704"/>
      <c r="DD966" s="704"/>
      <c r="DE966" s="704"/>
      <c r="DF966" s="704"/>
      <c r="DG966" s="704"/>
      <c r="DH966" s="704"/>
      <c r="DI966" s="704"/>
      <c r="DJ966" s="704"/>
      <c r="DK966" s="704"/>
      <c r="DL966" s="704"/>
      <c r="DM966" s="704"/>
      <c r="DN966" s="704"/>
      <c r="DO966" s="704"/>
      <c r="DP966" s="704"/>
      <c r="DQ966" s="704"/>
      <c r="DR966" s="704"/>
      <c r="DS966" s="704"/>
      <c r="DT966" s="704"/>
      <c r="DU966" s="704"/>
      <c r="DV966" s="704"/>
      <c r="DW966" s="704"/>
      <c r="DX966" s="704"/>
      <c r="DY966" s="704"/>
      <c r="DZ966" s="704"/>
      <c r="EA966" s="704"/>
      <c r="EB966" s="704"/>
      <c r="EC966" s="704"/>
      <c r="ED966" s="704"/>
      <c r="EE966" s="704"/>
      <c r="EF966" s="704"/>
      <c r="EG966" s="704"/>
      <c r="EH966" s="704"/>
      <c r="EI966" s="704"/>
      <c r="EJ966" s="704"/>
      <c r="EK966" s="704"/>
      <c r="EL966" s="704"/>
      <c r="EM966" s="704"/>
      <c r="EN966" s="704"/>
      <c r="EO966" s="704"/>
      <c r="EP966" s="704"/>
      <c r="EQ966" s="704"/>
      <c r="ER966" s="704"/>
      <c r="ES966" s="704"/>
      <c r="ET966" s="704"/>
      <c r="EU966" s="704"/>
      <c r="EV966" s="704"/>
      <c r="EW966" s="704"/>
      <c r="EX966" s="704"/>
      <c r="EY966" s="704"/>
      <c r="EZ966" s="704"/>
      <c r="FA966" s="704"/>
      <c r="FB966" s="704"/>
      <c r="FC966" s="704"/>
      <c r="FD966" s="704"/>
      <c r="FE966" s="704"/>
      <c r="FF966" s="704"/>
      <c r="FG966" s="704"/>
      <c r="FH966" s="704"/>
      <c r="FI966" s="704"/>
      <c r="FJ966" s="704"/>
      <c r="FK966" s="704"/>
      <c r="FL966" s="704"/>
      <c r="FM966" s="704"/>
      <c r="FN966" s="704"/>
      <c r="FO966" s="704"/>
      <c r="FP966" s="704"/>
      <c r="FQ966" s="704"/>
      <c r="FR966" s="704"/>
      <c r="FS966" s="704"/>
      <c r="FT966" s="704"/>
      <c r="FU966" s="704"/>
      <c r="FV966" s="704"/>
      <c r="FW966" s="704"/>
      <c r="FX966" s="704"/>
      <c r="FY966" s="704"/>
      <c r="FZ966" s="704"/>
      <c r="GA966" s="704"/>
      <c r="GB966" s="704"/>
      <c r="GC966" s="704"/>
      <c r="GD966" s="704"/>
      <c r="GE966" s="704"/>
      <c r="GF966" s="704"/>
      <c r="GG966" s="704"/>
      <c r="GH966" s="704"/>
      <c r="GI966" s="704"/>
      <c r="GJ966" s="704"/>
      <c r="GK966" s="704"/>
      <c r="GL966" s="704"/>
      <c r="GM966" s="704"/>
      <c r="GN966" s="704"/>
      <c r="GO966" s="704"/>
      <c r="GP966" s="704"/>
      <c r="GQ966" s="704"/>
      <c r="GR966" s="704"/>
      <c r="GS966" s="704"/>
      <c r="GT966" s="704"/>
      <c r="GU966" s="704"/>
      <c r="GV966" s="704"/>
      <c r="GW966" s="704"/>
      <c r="GX966" s="704"/>
      <c r="GY966" s="704"/>
      <c r="GZ966" s="704"/>
      <c r="HA966" s="704"/>
      <c r="HB966" s="704"/>
      <c r="HC966" s="704"/>
      <c r="HD966" s="704"/>
      <c r="HE966" s="704"/>
      <c r="HF966" s="704"/>
      <c r="HG966" s="704"/>
      <c r="HH966" s="704"/>
      <c r="HI966" s="704"/>
      <c r="HJ966" s="704"/>
      <c r="HK966" s="704"/>
      <c r="HL966" s="704"/>
      <c r="HM966" s="704"/>
      <c r="HN966" s="704"/>
      <c r="HO966" s="704"/>
      <c r="HP966" s="704"/>
      <c r="HQ966" s="704"/>
      <c r="HR966" s="704"/>
      <c r="HS966" s="704"/>
      <c r="HT966" s="704"/>
      <c r="HU966" s="704"/>
      <c r="HV966" s="704"/>
      <c r="HW966" s="704"/>
      <c r="HX966" s="704"/>
      <c r="HY966" s="704"/>
      <c r="HZ966" s="704"/>
      <c r="IA966" s="704"/>
      <c r="IB966" s="704"/>
      <c r="IC966" s="704"/>
      <c r="ID966" s="704"/>
      <c r="IE966" s="704"/>
      <c r="IF966" s="704"/>
      <c r="IG966" s="704"/>
      <c r="IH966" s="704"/>
      <c r="II966" s="704"/>
      <c r="IJ966" s="704"/>
      <c r="IK966" s="704"/>
      <c r="IL966" s="704"/>
      <c r="IM966" s="704"/>
      <c r="IN966" s="704"/>
      <c r="IO966" s="704"/>
    </row>
    <row r="967" spans="1:249" s="664" customFormat="1" ht="262.2" x14ac:dyDescent="0.25">
      <c r="A967" s="624">
        <v>2990</v>
      </c>
      <c r="B967" s="624" t="s">
        <v>6678</v>
      </c>
      <c r="C967" s="625" t="s">
        <v>6679</v>
      </c>
      <c r="D967" s="626" t="s">
        <v>6680</v>
      </c>
      <c r="E967" s="627" t="s">
        <v>6866</v>
      </c>
      <c r="F967" s="635" t="s">
        <v>6867</v>
      </c>
      <c r="G967" s="627" t="s">
        <v>6877</v>
      </c>
      <c r="H967" s="625">
        <v>2010</v>
      </c>
      <c r="I967" s="627" t="s">
        <v>6878</v>
      </c>
      <c r="J967" s="1431">
        <v>32368.54</v>
      </c>
      <c r="K967" s="625" t="s">
        <v>6682</v>
      </c>
      <c r="L967" s="627" t="s">
        <v>6870</v>
      </c>
      <c r="M967" s="627" t="s">
        <v>6879</v>
      </c>
      <c r="N967" s="627" t="s">
        <v>6880</v>
      </c>
      <c r="O967" s="627" t="s">
        <v>6881</v>
      </c>
      <c r="P967" s="627" t="s">
        <v>6882</v>
      </c>
      <c r="Q967" s="628">
        <v>22.35</v>
      </c>
      <c r="R967" s="628"/>
      <c r="S967" s="628">
        <f>(1500+4000+120+500+0+0)/2088*0.8</f>
        <v>2.3448275862068964</v>
      </c>
      <c r="T967" s="628">
        <v>22.35</v>
      </c>
      <c r="U967" s="628">
        <f t="shared" si="33"/>
        <v>24.694827586206898</v>
      </c>
      <c r="V967" s="625">
        <v>100</v>
      </c>
      <c r="W967" s="625">
        <f>ROUND(100/32368.54*32368.54,0)</f>
        <v>100</v>
      </c>
      <c r="X967" s="1432" t="s">
        <v>6687</v>
      </c>
      <c r="Y967" s="679"/>
      <c r="Z967" s="679"/>
      <c r="AA967" s="679"/>
      <c r="AB967" s="625">
        <v>4</v>
      </c>
      <c r="AC967" s="679"/>
      <c r="AD967" s="628">
        <v>12.57</v>
      </c>
      <c r="AE967" s="668">
        <v>5</v>
      </c>
      <c r="AF967" s="625">
        <v>100</v>
      </c>
      <c r="AG967" s="625" t="s">
        <v>6875</v>
      </c>
      <c r="AH967" s="625" t="s">
        <v>6876</v>
      </c>
      <c r="AI967" s="625">
        <v>80</v>
      </c>
      <c r="AJ967" s="625" t="s">
        <v>6698</v>
      </c>
      <c r="AK967" s="625" t="s">
        <v>6805</v>
      </c>
      <c r="AL967" s="625">
        <v>20</v>
      </c>
      <c r="AM967" s="625"/>
      <c r="AN967" s="625"/>
      <c r="AO967" s="625"/>
      <c r="AP967" s="625"/>
      <c r="AQ967" s="625"/>
      <c r="AR967" s="625"/>
      <c r="AS967" s="625"/>
      <c r="AT967" s="625"/>
      <c r="AU967" s="625"/>
      <c r="AV967" s="625"/>
      <c r="AW967" s="625"/>
      <c r="AX967" s="629"/>
      <c r="AY967" s="630"/>
      <c r="AZ967" s="663"/>
      <c r="BA967" s="631"/>
      <c r="BB967" s="1023"/>
      <c r="BC967" s="1023"/>
      <c r="BD967" s="1023"/>
      <c r="BE967" s="663"/>
      <c r="BF967" s="663"/>
      <c r="BG967" s="663"/>
      <c r="BH967" s="704"/>
      <c r="BI967" s="704"/>
      <c r="BJ967" s="704"/>
      <c r="BK967" s="704"/>
      <c r="BL967" s="704"/>
      <c r="BM967" s="704"/>
      <c r="BN967" s="704"/>
      <c r="BO967" s="704"/>
      <c r="BP967" s="704"/>
      <c r="BQ967" s="704"/>
      <c r="BR967" s="704"/>
      <c r="BS967" s="704"/>
      <c r="BT967" s="704"/>
      <c r="BU967" s="704"/>
      <c r="BV967" s="704"/>
      <c r="BW967" s="704"/>
      <c r="BX967" s="704"/>
      <c r="BY967" s="704"/>
      <c r="BZ967" s="704"/>
      <c r="CA967" s="704"/>
      <c r="CB967" s="704"/>
      <c r="CC967" s="704"/>
      <c r="CD967" s="704"/>
      <c r="CE967" s="704"/>
      <c r="CF967" s="704"/>
      <c r="CG967" s="704"/>
      <c r="CH967" s="704"/>
      <c r="CI967" s="704"/>
      <c r="CJ967" s="704"/>
      <c r="CK967" s="704"/>
      <c r="CL967" s="704"/>
      <c r="CM967" s="704"/>
      <c r="CN967" s="704"/>
      <c r="CO967" s="704"/>
      <c r="CP967" s="704"/>
      <c r="CQ967" s="704"/>
      <c r="CR967" s="704"/>
      <c r="CS967" s="704"/>
      <c r="CT967" s="704"/>
      <c r="CU967" s="704"/>
      <c r="CV967" s="704"/>
      <c r="CW967" s="704"/>
      <c r="CX967" s="704"/>
      <c r="CY967" s="704"/>
      <c r="CZ967" s="704"/>
      <c r="DA967" s="704"/>
      <c r="DB967" s="704"/>
      <c r="DC967" s="704"/>
      <c r="DD967" s="704"/>
      <c r="DE967" s="704"/>
      <c r="DF967" s="704"/>
      <c r="DG967" s="704"/>
      <c r="DH967" s="704"/>
      <c r="DI967" s="704"/>
      <c r="DJ967" s="704"/>
      <c r="DK967" s="704"/>
      <c r="DL967" s="704"/>
      <c r="DM967" s="704"/>
      <c r="DN967" s="704"/>
      <c r="DO967" s="704"/>
      <c r="DP967" s="704"/>
      <c r="DQ967" s="704"/>
      <c r="DR967" s="704"/>
      <c r="DS967" s="704"/>
      <c r="DT967" s="704"/>
      <c r="DU967" s="704"/>
      <c r="DV967" s="704"/>
      <c r="DW967" s="704"/>
      <c r="DX967" s="704"/>
      <c r="DY967" s="704"/>
      <c r="DZ967" s="704"/>
      <c r="EA967" s="704"/>
      <c r="EB967" s="704"/>
      <c r="EC967" s="704"/>
      <c r="ED967" s="704"/>
      <c r="EE967" s="704"/>
      <c r="EF967" s="704"/>
      <c r="EG967" s="704"/>
      <c r="EH967" s="704"/>
      <c r="EI967" s="704"/>
      <c r="EJ967" s="704"/>
      <c r="EK967" s="704"/>
      <c r="EL967" s="704"/>
      <c r="EM967" s="704"/>
      <c r="EN967" s="704"/>
      <c r="EO967" s="704"/>
      <c r="EP967" s="704"/>
      <c r="EQ967" s="704"/>
      <c r="ER967" s="704"/>
      <c r="ES967" s="704"/>
      <c r="ET967" s="704"/>
      <c r="EU967" s="704"/>
      <c r="EV967" s="704"/>
      <c r="EW967" s="704"/>
      <c r="EX967" s="704"/>
      <c r="EY967" s="704"/>
      <c r="EZ967" s="704"/>
      <c r="FA967" s="704"/>
      <c r="FB967" s="704"/>
      <c r="FC967" s="704"/>
      <c r="FD967" s="704"/>
      <c r="FE967" s="704"/>
      <c r="FF967" s="704"/>
      <c r="FG967" s="704"/>
      <c r="FH967" s="704"/>
      <c r="FI967" s="704"/>
      <c r="FJ967" s="704"/>
      <c r="FK967" s="704"/>
      <c r="FL967" s="704"/>
      <c r="FM967" s="704"/>
      <c r="FN967" s="704"/>
      <c r="FO967" s="704"/>
      <c r="FP967" s="704"/>
      <c r="FQ967" s="704"/>
      <c r="FR967" s="704"/>
      <c r="FS967" s="704"/>
      <c r="FT967" s="704"/>
      <c r="FU967" s="704"/>
      <c r="FV967" s="704"/>
      <c r="FW967" s="704"/>
      <c r="FX967" s="704"/>
      <c r="FY967" s="704"/>
      <c r="FZ967" s="704"/>
      <c r="GA967" s="704"/>
      <c r="GB967" s="704"/>
      <c r="GC967" s="704"/>
      <c r="GD967" s="704"/>
      <c r="GE967" s="704"/>
      <c r="GF967" s="704"/>
      <c r="GG967" s="704"/>
      <c r="GH967" s="704"/>
      <c r="GI967" s="704"/>
      <c r="GJ967" s="704"/>
      <c r="GK967" s="704"/>
      <c r="GL967" s="704"/>
      <c r="GM967" s="704"/>
      <c r="GN967" s="704"/>
      <c r="GO967" s="704"/>
      <c r="GP967" s="704"/>
      <c r="GQ967" s="704"/>
      <c r="GR967" s="704"/>
      <c r="GS967" s="704"/>
      <c r="GT967" s="704"/>
      <c r="GU967" s="704"/>
      <c r="GV967" s="704"/>
      <c r="GW967" s="704"/>
      <c r="GX967" s="704"/>
      <c r="GY967" s="704"/>
      <c r="GZ967" s="704"/>
      <c r="HA967" s="704"/>
      <c r="HB967" s="704"/>
      <c r="HC967" s="704"/>
      <c r="HD967" s="704"/>
      <c r="HE967" s="704"/>
      <c r="HF967" s="704"/>
      <c r="HG967" s="704"/>
      <c r="HH967" s="704"/>
      <c r="HI967" s="704"/>
      <c r="HJ967" s="704"/>
      <c r="HK967" s="704"/>
      <c r="HL967" s="704"/>
      <c r="HM967" s="704"/>
      <c r="HN967" s="704"/>
      <c r="HO967" s="704"/>
      <c r="HP967" s="704"/>
      <c r="HQ967" s="704"/>
      <c r="HR967" s="704"/>
      <c r="HS967" s="704"/>
      <c r="HT967" s="704"/>
      <c r="HU967" s="704"/>
      <c r="HV967" s="704"/>
      <c r="HW967" s="704"/>
      <c r="HX967" s="704"/>
      <c r="HY967" s="704"/>
      <c r="HZ967" s="704"/>
      <c r="IA967" s="704"/>
      <c r="IB967" s="704"/>
      <c r="IC967" s="704"/>
      <c r="ID967" s="704"/>
      <c r="IE967" s="704"/>
      <c r="IF967" s="704"/>
      <c r="IG967" s="704"/>
      <c r="IH967" s="704"/>
      <c r="II967" s="704"/>
      <c r="IJ967" s="704"/>
      <c r="IK967" s="704"/>
      <c r="IL967" s="704"/>
      <c r="IM967" s="704"/>
      <c r="IN967" s="704"/>
      <c r="IO967" s="704"/>
    </row>
    <row r="968" spans="1:249" s="664" customFormat="1" ht="165.6" x14ac:dyDescent="0.25">
      <c r="A968" s="624">
        <v>2990</v>
      </c>
      <c r="B968" s="624" t="s">
        <v>6678</v>
      </c>
      <c r="C968" s="625" t="s">
        <v>6679</v>
      </c>
      <c r="D968" s="626" t="s">
        <v>6680</v>
      </c>
      <c r="E968" s="627" t="s">
        <v>6883</v>
      </c>
      <c r="F968" s="1433" t="s">
        <v>6884</v>
      </c>
      <c r="G968" s="627" t="s">
        <v>6885</v>
      </c>
      <c r="H968" s="625">
        <v>2013</v>
      </c>
      <c r="I968" s="625" t="s">
        <v>6886</v>
      </c>
      <c r="J968" s="1431">
        <v>23958</v>
      </c>
      <c r="K968" s="625" t="s">
        <v>6682</v>
      </c>
      <c r="L968" s="627" t="s">
        <v>6887</v>
      </c>
      <c r="M968" s="627" t="s">
        <v>6888</v>
      </c>
      <c r="N968" s="625" t="s">
        <v>6889</v>
      </c>
      <c r="O968" s="1435" t="s">
        <v>6890</v>
      </c>
      <c r="P968" s="627" t="s">
        <v>6891</v>
      </c>
      <c r="Q968" s="628">
        <v>22.35</v>
      </c>
      <c r="R968" s="628"/>
      <c r="S968" s="628">
        <f>(1500+4000+120+500+0+0)/2088*0.5</f>
        <v>1.4655172413793103</v>
      </c>
      <c r="T968" s="628">
        <v>22.35</v>
      </c>
      <c r="U968" s="628">
        <f t="shared" si="33"/>
        <v>23.815517241379311</v>
      </c>
      <c r="V968" s="625">
        <v>100</v>
      </c>
      <c r="W968" s="625">
        <v>100</v>
      </c>
      <c r="X968" s="1432" t="s">
        <v>6687</v>
      </c>
      <c r="Y968" s="679"/>
      <c r="Z968" s="679"/>
      <c r="AA968" s="679"/>
      <c r="AB968" s="625">
        <v>4</v>
      </c>
      <c r="AC968" s="679"/>
      <c r="AD968" s="628">
        <v>12.57</v>
      </c>
      <c r="AE968" s="668">
        <v>5</v>
      </c>
      <c r="AF968" s="625">
        <v>100</v>
      </c>
      <c r="AG968" s="625" t="s">
        <v>6875</v>
      </c>
      <c r="AH968" s="625" t="s">
        <v>6892</v>
      </c>
      <c r="AI968" s="625">
        <v>50</v>
      </c>
      <c r="AJ968" s="625" t="s">
        <v>6698</v>
      </c>
      <c r="AK968" s="625" t="s">
        <v>6805</v>
      </c>
      <c r="AL968" s="625">
        <v>50</v>
      </c>
      <c r="AM968" s="625"/>
      <c r="AN968" s="625"/>
      <c r="AO968" s="625"/>
      <c r="AP968" s="625"/>
      <c r="AQ968" s="625"/>
      <c r="AR968" s="625"/>
      <c r="AS968" s="625"/>
      <c r="AT968" s="625"/>
      <c r="AU968" s="625"/>
      <c r="AV968" s="625"/>
      <c r="AW968" s="625"/>
      <c r="AX968" s="629"/>
      <c r="AY968" s="630"/>
      <c r="AZ968" s="663"/>
      <c r="BA968" s="631"/>
      <c r="BB968" s="1023"/>
      <c r="BC968" s="1023"/>
      <c r="BD968" s="1023"/>
      <c r="BE968" s="663"/>
      <c r="BF968" s="663"/>
      <c r="BG968" s="663"/>
      <c r="BH968" s="704"/>
      <c r="BI968" s="704"/>
      <c r="BJ968" s="704"/>
      <c r="BK968" s="704"/>
      <c r="BL968" s="704"/>
      <c r="BM968" s="704"/>
      <c r="BN968" s="704"/>
      <c r="BO968" s="704"/>
      <c r="BP968" s="704"/>
      <c r="BQ968" s="704"/>
      <c r="BR968" s="704"/>
      <c r="BS968" s="704"/>
      <c r="BT968" s="704"/>
      <c r="BU968" s="704"/>
      <c r="BV968" s="704"/>
      <c r="BW968" s="704"/>
      <c r="BX968" s="704"/>
      <c r="BY968" s="704"/>
      <c r="BZ968" s="704"/>
      <c r="CA968" s="704"/>
      <c r="CB968" s="704"/>
      <c r="CC968" s="704"/>
      <c r="CD968" s="704"/>
      <c r="CE968" s="704"/>
      <c r="CF968" s="704"/>
      <c r="CG968" s="704"/>
      <c r="CH968" s="704"/>
      <c r="CI968" s="704"/>
      <c r="CJ968" s="704"/>
      <c r="CK968" s="704"/>
      <c r="CL968" s="704"/>
      <c r="CM968" s="704"/>
      <c r="CN968" s="704"/>
      <c r="CO968" s="704"/>
      <c r="CP968" s="704"/>
      <c r="CQ968" s="704"/>
      <c r="CR968" s="704"/>
      <c r="CS968" s="704"/>
      <c r="CT968" s="704"/>
      <c r="CU968" s="704"/>
      <c r="CV968" s="704"/>
      <c r="CW968" s="704"/>
      <c r="CX968" s="704"/>
      <c r="CY968" s="704"/>
      <c r="CZ968" s="704"/>
      <c r="DA968" s="704"/>
      <c r="DB968" s="704"/>
      <c r="DC968" s="704"/>
      <c r="DD968" s="704"/>
      <c r="DE968" s="704"/>
      <c r="DF968" s="704"/>
      <c r="DG968" s="704"/>
      <c r="DH968" s="704"/>
      <c r="DI968" s="704"/>
      <c r="DJ968" s="704"/>
      <c r="DK968" s="704"/>
      <c r="DL968" s="704"/>
      <c r="DM968" s="704"/>
      <c r="DN968" s="704"/>
      <c r="DO968" s="704"/>
      <c r="DP968" s="704"/>
      <c r="DQ968" s="704"/>
      <c r="DR968" s="704"/>
      <c r="DS968" s="704"/>
      <c r="DT968" s="704"/>
      <c r="DU968" s="704"/>
      <c r="DV968" s="704"/>
      <c r="DW968" s="704"/>
      <c r="DX968" s="704"/>
      <c r="DY968" s="704"/>
      <c r="DZ968" s="704"/>
      <c r="EA968" s="704"/>
      <c r="EB968" s="704"/>
      <c r="EC968" s="704"/>
      <c r="ED968" s="704"/>
      <c r="EE968" s="704"/>
      <c r="EF968" s="704"/>
      <c r="EG968" s="704"/>
      <c r="EH968" s="704"/>
      <c r="EI968" s="704"/>
      <c r="EJ968" s="704"/>
      <c r="EK968" s="704"/>
      <c r="EL968" s="704"/>
      <c r="EM968" s="704"/>
      <c r="EN968" s="704"/>
      <c r="EO968" s="704"/>
      <c r="EP968" s="704"/>
      <c r="EQ968" s="704"/>
      <c r="ER968" s="704"/>
      <c r="ES968" s="704"/>
      <c r="ET968" s="704"/>
      <c r="EU968" s="704"/>
      <c r="EV968" s="704"/>
      <c r="EW968" s="704"/>
      <c r="EX968" s="704"/>
      <c r="EY968" s="704"/>
      <c r="EZ968" s="704"/>
      <c r="FA968" s="704"/>
      <c r="FB968" s="704"/>
      <c r="FC968" s="704"/>
      <c r="FD968" s="704"/>
      <c r="FE968" s="704"/>
      <c r="FF968" s="704"/>
      <c r="FG968" s="704"/>
      <c r="FH968" s="704"/>
      <c r="FI968" s="704"/>
      <c r="FJ968" s="704"/>
      <c r="FK968" s="704"/>
      <c r="FL968" s="704"/>
      <c r="FM968" s="704"/>
      <c r="FN968" s="704"/>
      <c r="FO968" s="704"/>
      <c r="FP968" s="704"/>
      <c r="FQ968" s="704"/>
      <c r="FR968" s="704"/>
      <c r="FS968" s="704"/>
      <c r="FT968" s="704"/>
      <c r="FU968" s="704"/>
      <c r="FV968" s="704"/>
      <c r="FW968" s="704"/>
      <c r="FX968" s="704"/>
      <c r="FY968" s="704"/>
      <c r="FZ968" s="704"/>
      <c r="GA968" s="704"/>
      <c r="GB968" s="704"/>
      <c r="GC968" s="704"/>
      <c r="GD968" s="704"/>
      <c r="GE968" s="704"/>
      <c r="GF968" s="704"/>
      <c r="GG968" s="704"/>
      <c r="GH968" s="704"/>
      <c r="GI968" s="704"/>
      <c r="GJ968" s="704"/>
      <c r="GK968" s="704"/>
      <c r="GL968" s="704"/>
      <c r="GM968" s="704"/>
      <c r="GN968" s="704"/>
      <c r="GO968" s="704"/>
      <c r="GP968" s="704"/>
      <c r="GQ968" s="704"/>
      <c r="GR968" s="704"/>
      <c r="GS968" s="704"/>
      <c r="GT968" s="704"/>
      <c r="GU968" s="704"/>
      <c r="GV968" s="704"/>
      <c r="GW968" s="704"/>
      <c r="GX968" s="704"/>
      <c r="GY968" s="704"/>
      <c r="GZ968" s="704"/>
      <c r="HA968" s="704"/>
      <c r="HB968" s="704"/>
      <c r="HC968" s="704"/>
      <c r="HD968" s="704"/>
      <c r="HE968" s="704"/>
      <c r="HF968" s="704"/>
      <c r="HG968" s="704"/>
      <c r="HH968" s="704"/>
      <c r="HI968" s="704"/>
      <c r="HJ968" s="704"/>
      <c r="HK968" s="704"/>
      <c r="HL968" s="704"/>
      <c r="HM968" s="704"/>
      <c r="HN968" s="704"/>
      <c r="HO968" s="704"/>
      <c r="HP968" s="704"/>
      <c r="HQ968" s="704"/>
      <c r="HR968" s="704"/>
      <c r="HS968" s="704"/>
      <c r="HT968" s="704"/>
      <c r="HU968" s="704"/>
      <c r="HV968" s="704"/>
      <c r="HW968" s="704"/>
      <c r="HX968" s="704"/>
      <c r="HY968" s="704"/>
      <c r="HZ968" s="704"/>
      <c r="IA968" s="704"/>
      <c r="IB968" s="704"/>
      <c r="IC968" s="704"/>
      <c r="ID968" s="704"/>
      <c r="IE968" s="704"/>
      <c r="IF968" s="704"/>
      <c r="IG968" s="704"/>
      <c r="IH968" s="704"/>
      <c r="II968" s="704"/>
      <c r="IJ968" s="704"/>
      <c r="IK968" s="704"/>
      <c r="IL968" s="704"/>
      <c r="IM968" s="704"/>
      <c r="IN968" s="704"/>
      <c r="IO968" s="704"/>
    </row>
    <row r="969" spans="1:249" s="664" customFormat="1" ht="165.6" x14ac:dyDescent="0.25">
      <c r="A969" s="624">
        <v>2990</v>
      </c>
      <c r="B969" s="624" t="s">
        <v>6678</v>
      </c>
      <c r="C969" s="625" t="s">
        <v>6679</v>
      </c>
      <c r="D969" s="626" t="s">
        <v>6680</v>
      </c>
      <c r="E969" s="627" t="s">
        <v>6883</v>
      </c>
      <c r="F969" s="1433" t="s">
        <v>6884</v>
      </c>
      <c r="G969" s="625" t="s">
        <v>6893</v>
      </c>
      <c r="H969" s="625">
        <v>2012</v>
      </c>
      <c r="I969" s="627" t="s">
        <v>6894</v>
      </c>
      <c r="J969" s="1431">
        <v>49725.67</v>
      </c>
      <c r="K969" s="625" t="s">
        <v>6682</v>
      </c>
      <c r="L969" s="627" t="s">
        <v>6887</v>
      </c>
      <c r="M969" s="627" t="s">
        <v>6888</v>
      </c>
      <c r="N969" s="625" t="s">
        <v>6895</v>
      </c>
      <c r="O969" s="625" t="s">
        <v>6896</v>
      </c>
      <c r="P969" s="627" t="s">
        <v>6897</v>
      </c>
      <c r="Q969" s="628">
        <v>22.35</v>
      </c>
      <c r="R969" s="628"/>
      <c r="S969" s="628">
        <f>(1500+4000+120+2000+0+0)/2088*0.9</f>
        <v>3.2844827586206895</v>
      </c>
      <c r="T969" s="628">
        <v>22.35</v>
      </c>
      <c r="U969" s="628">
        <f>SUM(R969:T969)</f>
        <v>25.634482758620692</v>
      </c>
      <c r="V969" s="625">
        <v>100</v>
      </c>
      <c r="W969" s="625">
        <v>100</v>
      </c>
      <c r="X969" s="1432" t="s">
        <v>6687</v>
      </c>
      <c r="Y969" s="679"/>
      <c r="Z969" s="679"/>
      <c r="AA969" s="679"/>
      <c r="AB969" s="625">
        <v>8</v>
      </c>
      <c r="AC969" s="679"/>
      <c r="AD969" s="628">
        <v>12.57</v>
      </c>
      <c r="AE969" s="668">
        <v>5</v>
      </c>
      <c r="AF969" s="625">
        <v>100</v>
      </c>
      <c r="AG969" s="625" t="s">
        <v>6875</v>
      </c>
      <c r="AH969" s="625" t="s">
        <v>6892</v>
      </c>
      <c r="AI969" s="625">
        <v>50</v>
      </c>
      <c r="AJ969" s="625" t="s">
        <v>6698</v>
      </c>
      <c r="AK969" s="625" t="s">
        <v>6805</v>
      </c>
      <c r="AL969" s="625">
        <v>10</v>
      </c>
      <c r="AM969" s="679"/>
      <c r="AN969" s="679"/>
      <c r="AO969" s="679"/>
      <c r="AP969" s="625"/>
      <c r="AQ969" s="625"/>
      <c r="AR969" s="625"/>
      <c r="AS969" s="625"/>
      <c r="AT969" s="625"/>
      <c r="AU969" s="625"/>
      <c r="AV969" s="625"/>
      <c r="AW969" s="625"/>
      <c r="AX969" s="629"/>
      <c r="AY969" s="630"/>
      <c r="AZ969" s="663"/>
      <c r="BA969" s="631"/>
      <c r="BB969" s="1023"/>
      <c r="BC969" s="1023"/>
      <c r="BD969" s="1023"/>
      <c r="BE969" s="663"/>
      <c r="BF969" s="663"/>
      <c r="BG969" s="663"/>
      <c r="BH969" s="704"/>
      <c r="BI969" s="704"/>
      <c r="BJ969" s="704"/>
      <c r="BK969" s="704"/>
      <c r="BL969" s="704"/>
      <c r="BM969" s="704"/>
      <c r="BN969" s="704"/>
      <c r="BO969" s="704"/>
      <c r="BP969" s="704"/>
      <c r="BQ969" s="704"/>
      <c r="BR969" s="704"/>
      <c r="BS969" s="704"/>
      <c r="BT969" s="704"/>
      <c r="BU969" s="704"/>
      <c r="BV969" s="704"/>
      <c r="BW969" s="704"/>
      <c r="BX969" s="704"/>
      <c r="BY969" s="704"/>
      <c r="BZ969" s="704"/>
      <c r="CA969" s="704"/>
      <c r="CB969" s="704"/>
      <c r="CC969" s="704"/>
      <c r="CD969" s="704"/>
      <c r="CE969" s="704"/>
      <c r="CF969" s="704"/>
      <c r="CG969" s="704"/>
      <c r="CH969" s="704"/>
      <c r="CI969" s="704"/>
      <c r="CJ969" s="704"/>
      <c r="CK969" s="704"/>
      <c r="CL969" s="704"/>
      <c r="CM969" s="704"/>
      <c r="CN969" s="704"/>
      <c r="CO969" s="704"/>
      <c r="CP969" s="704"/>
      <c r="CQ969" s="704"/>
      <c r="CR969" s="704"/>
      <c r="CS969" s="704"/>
      <c r="CT969" s="704"/>
      <c r="CU969" s="704"/>
      <c r="CV969" s="704"/>
      <c r="CW969" s="704"/>
      <c r="CX969" s="704"/>
      <c r="CY969" s="704"/>
      <c r="CZ969" s="704"/>
      <c r="DA969" s="704"/>
      <c r="DB969" s="704"/>
      <c r="DC969" s="704"/>
      <c r="DD969" s="704"/>
      <c r="DE969" s="704"/>
      <c r="DF969" s="704"/>
      <c r="DG969" s="704"/>
      <c r="DH969" s="704"/>
      <c r="DI969" s="704"/>
      <c r="DJ969" s="704"/>
      <c r="DK969" s="704"/>
      <c r="DL969" s="704"/>
      <c r="DM969" s="704"/>
      <c r="DN969" s="704"/>
      <c r="DO969" s="704"/>
      <c r="DP969" s="704"/>
      <c r="DQ969" s="704"/>
      <c r="DR969" s="704"/>
      <c r="DS969" s="704"/>
      <c r="DT969" s="704"/>
      <c r="DU969" s="704"/>
      <c r="DV969" s="704"/>
      <c r="DW969" s="704"/>
      <c r="DX969" s="704"/>
      <c r="DY969" s="704"/>
      <c r="DZ969" s="704"/>
      <c r="EA969" s="704"/>
      <c r="EB969" s="704"/>
      <c r="EC969" s="704"/>
      <c r="ED969" s="704"/>
      <c r="EE969" s="704"/>
      <c r="EF969" s="704"/>
      <c r="EG969" s="704"/>
      <c r="EH969" s="704"/>
      <c r="EI969" s="704"/>
      <c r="EJ969" s="704"/>
      <c r="EK969" s="704"/>
      <c r="EL969" s="704"/>
      <c r="EM969" s="704"/>
      <c r="EN969" s="704"/>
      <c r="EO969" s="704"/>
      <c r="EP969" s="704"/>
      <c r="EQ969" s="704"/>
      <c r="ER969" s="704"/>
      <c r="ES969" s="704"/>
      <c r="ET969" s="704"/>
      <c r="EU969" s="704"/>
      <c r="EV969" s="704"/>
      <c r="EW969" s="704"/>
      <c r="EX969" s="704"/>
      <c r="EY969" s="704"/>
      <c r="EZ969" s="704"/>
      <c r="FA969" s="704"/>
      <c r="FB969" s="704"/>
      <c r="FC969" s="704"/>
      <c r="FD969" s="704"/>
      <c r="FE969" s="704"/>
      <c r="FF969" s="704"/>
      <c r="FG969" s="704"/>
      <c r="FH969" s="704"/>
      <c r="FI969" s="704"/>
      <c r="FJ969" s="704"/>
      <c r="FK969" s="704"/>
      <c r="FL969" s="704"/>
      <c r="FM969" s="704"/>
      <c r="FN969" s="704"/>
      <c r="FO969" s="704"/>
      <c r="FP969" s="704"/>
      <c r="FQ969" s="704"/>
      <c r="FR969" s="704"/>
      <c r="FS969" s="704"/>
      <c r="FT969" s="704"/>
      <c r="FU969" s="704"/>
      <c r="FV969" s="704"/>
      <c r="FW969" s="704"/>
      <c r="FX969" s="704"/>
      <c r="FY969" s="704"/>
      <c r="FZ969" s="704"/>
      <c r="GA969" s="704"/>
      <c r="GB969" s="704"/>
      <c r="GC969" s="704"/>
      <c r="GD969" s="704"/>
      <c r="GE969" s="704"/>
      <c r="GF969" s="704"/>
      <c r="GG969" s="704"/>
      <c r="GH969" s="704"/>
      <c r="GI969" s="704"/>
      <c r="GJ969" s="704"/>
      <c r="GK969" s="704"/>
      <c r="GL969" s="704"/>
      <c r="GM969" s="704"/>
      <c r="GN969" s="704"/>
      <c r="GO969" s="704"/>
      <c r="GP969" s="704"/>
      <c r="GQ969" s="704"/>
      <c r="GR969" s="704"/>
      <c r="GS969" s="704"/>
      <c r="GT969" s="704"/>
      <c r="GU969" s="704"/>
      <c r="GV969" s="704"/>
      <c r="GW969" s="704"/>
      <c r="GX969" s="704"/>
      <c r="GY969" s="704"/>
      <c r="GZ969" s="704"/>
      <c r="HA969" s="704"/>
      <c r="HB969" s="704"/>
      <c r="HC969" s="704"/>
      <c r="HD969" s="704"/>
      <c r="HE969" s="704"/>
      <c r="HF969" s="704"/>
      <c r="HG969" s="704"/>
      <c r="HH969" s="704"/>
      <c r="HI969" s="704"/>
      <c r="HJ969" s="704"/>
      <c r="HK969" s="704"/>
      <c r="HL969" s="704"/>
      <c r="HM969" s="704"/>
      <c r="HN969" s="704"/>
      <c r="HO969" s="704"/>
      <c r="HP969" s="704"/>
      <c r="HQ969" s="704"/>
      <c r="HR969" s="704"/>
      <c r="HS969" s="704"/>
      <c r="HT969" s="704"/>
      <c r="HU969" s="704"/>
      <c r="HV969" s="704"/>
      <c r="HW969" s="704"/>
      <c r="HX969" s="704"/>
      <c r="HY969" s="704"/>
      <c r="HZ969" s="704"/>
      <c r="IA969" s="704"/>
      <c r="IB969" s="704"/>
      <c r="IC969" s="704"/>
      <c r="ID969" s="704"/>
      <c r="IE969" s="704"/>
      <c r="IF969" s="704"/>
      <c r="IG969" s="704"/>
      <c r="IH969" s="704"/>
      <c r="II969" s="704"/>
      <c r="IJ969" s="704"/>
      <c r="IK969" s="704"/>
      <c r="IL969" s="704"/>
      <c r="IM969" s="704"/>
      <c r="IN969" s="704"/>
      <c r="IO969" s="704"/>
    </row>
    <row r="970" spans="1:249" s="664" customFormat="1" ht="124.2" x14ac:dyDescent="0.25">
      <c r="A970" s="624">
        <v>2990</v>
      </c>
      <c r="B970" s="624" t="s">
        <v>6678</v>
      </c>
      <c r="C970" s="625" t="s">
        <v>6679</v>
      </c>
      <c r="D970" s="626" t="s">
        <v>6680</v>
      </c>
      <c r="E970" s="627" t="s">
        <v>6898</v>
      </c>
      <c r="F970" s="1433">
        <v>11130</v>
      </c>
      <c r="G970" s="627" t="s">
        <v>6899</v>
      </c>
      <c r="H970" s="625">
        <v>2011</v>
      </c>
      <c r="I970" s="627" t="s">
        <v>6900</v>
      </c>
      <c r="J970" s="1431">
        <v>71850</v>
      </c>
      <c r="K970" s="625" t="s">
        <v>6682</v>
      </c>
      <c r="L970" s="627" t="s">
        <v>6901</v>
      </c>
      <c r="M970" s="627" t="s">
        <v>6902</v>
      </c>
      <c r="N970" s="627" t="s">
        <v>6903</v>
      </c>
      <c r="O970" s="627" t="s">
        <v>6904</v>
      </c>
      <c r="P970" s="627" t="s">
        <v>6905</v>
      </c>
      <c r="Q970" s="628">
        <v>22.35</v>
      </c>
      <c r="R970" s="628"/>
      <c r="S970" s="628">
        <f>(1500+0+120+3000+0+0)/2088*1</f>
        <v>2.2126436781609193</v>
      </c>
      <c r="T970" s="628">
        <v>22.35</v>
      </c>
      <c r="U970" s="628">
        <f t="shared" si="33"/>
        <v>24.562643678160921</v>
      </c>
      <c r="V970" s="625">
        <v>100</v>
      </c>
      <c r="W970" s="625">
        <f>ROUND(100/71850*71850,0)</f>
        <v>100</v>
      </c>
      <c r="X970" s="1432" t="s">
        <v>6687</v>
      </c>
      <c r="Y970" s="679"/>
      <c r="Z970" s="679"/>
      <c r="AA970" s="679"/>
      <c r="AB970" s="625">
        <v>67</v>
      </c>
      <c r="AC970" s="679"/>
      <c r="AD970" s="628">
        <v>12.57</v>
      </c>
      <c r="AE970" s="668">
        <v>5</v>
      </c>
      <c r="AF970" s="625">
        <v>100</v>
      </c>
      <c r="AG970" s="625" t="s">
        <v>2069</v>
      </c>
      <c r="AH970" s="625" t="s">
        <v>6906</v>
      </c>
      <c r="AI970" s="625">
        <v>85</v>
      </c>
      <c r="AJ970" s="625" t="s">
        <v>6698</v>
      </c>
      <c r="AK970" s="625" t="s">
        <v>6805</v>
      </c>
      <c r="AL970" s="625">
        <v>15</v>
      </c>
      <c r="AM970" s="625"/>
      <c r="AN970" s="625"/>
      <c r="AO970" s="625"/>
      <c r="AP970" s="625"/>
      <c r="AQ970" s="625"/>
      <c r="AR970" s="625"/>
      <c r="AS970" s="625"/>
      <c r="AT970" s="625"/>
      <c r="AU970" s="625"/>
      <c r="AV970" s="625"/>
      <c r="AW970" s="625"/>
      <c r="AX970" s="629"/>
      <c r="AY970" s="630"/>
      <c r="AZ970" s="663"/>
      <c r="BA970" s="631"/>
      <c r="BB970" s="1023"/>
      <c r="BC970" s="1023"/>
      <c r="BD970" s="1023"/>
      <c r="BE970" s="663"/>
      <c r="BF970" s="663"/>
      <c r="BG970" s="663"/>
      <c r="BH970" s="704"/>
      <c r="BI970" s="704"/>
      <c r="BJ970" s="704"/>
      <c r="BK970" s="704"/>
      <c r="BL970" s="704"/>
      <c r="BM970" s="704"/>
      <c r="BN970" s="704"/>
      <c r="BO970" s="704"/>
      <c r="BP970" s="704"/>
      <c r="BQ970" s="704"/>
      <c r="BR970" s="704"/>
      <c r="BS970" s="704"/>
      <c r="BT970" s="704"/>
      <c r="BU970" s="704"/>
      <c r="BV970" s="704"/>
      <c r="BW970" s="704"/>
      <c r="BX970" s="704"/>
      <c r="BY970" s="704"/>
      <c r="BZ970" s="704"/>
      <c r="CA970" s="704"/>
      <c r="CB970" s="704"/>
      <c r="CC970" s="704"/>
      <c r="CD970" s="704"/>
      <c r="CE970" s="704"/>
      <c r="CF970" s="704"/>
      <c r="CG970" s="704"/>
      <c r="CH970" s="704"/>
      <c r="CI970" s="704"/>
      <c r="CJ970" s="704"/>
      <c r="CK970" s="704"/>
      <c r="CL970" s="704"/>
      <c r="CM970" s="704"/>
      <c r="CN970" s="704"/>
      <c r="CO970" s="704"/>
      <c r="CP970" s="704"/>
      <c r="CQ970" s="704"/>
      <c r="CR970" s="704"/>
      <c r="CS970" s="704"/>
      <c r="CT970" s="704"/>
      <c r="CU970" s="704"/>
      <c r="CV970" s="704"/>
      <c r="CW970" s="704"/>
      <c r="CX970" s="704"/>
      <c r="CY970" s="704"/>
      <c r="CZ970" s="704"/>
      <c r="DA970" s="704"/>
      <c r="DB970" s="704"/>
      <c r="DC970" s="704"/>
      <c r="DD970" s="704"/>
      <c r="DE970" s="704"/>
      <c r="DF970" s="704"/>
      <c r="DG970" s="704"/>
      <c r="DH970" s="704"/>
      <c r="DI970" s="704"/>
      <c r="DJ970" s="704"/>
      <c r="DK970" s="704"/>
      <c r="DL970" s="704"/>
      <c r="DM970" s="704"/>
      <c r="DN970" s="704"/>
      <c r="DO970" s="704"/>
      <c r="DP970" s="704"/>
      <c r="DQ970" s="704"/>
      <c r="DR970" s="704"/>
      <c r="DS970" s="704"/>
      <c r="DT970" s="704"/>
      <c r="DU970" s="704"/>
      <c r="DV970" s="704"/>
      <c r="DW970" s="704"/>
      <c r="DX970" s="704"/>
      <c r="DY970" s="704"/>
      <c r="DZ970" s="704"/>
      <c r="EA970" s="704"/>
      <c r="EB970" s="704"/>
      <c r="EC970" s="704"/>
      <c r="ED970" s="704"/>
      <c r="EE970" s="704"/>
      <c r="EF970" s="704"/>
      <c r="EG970" s="704"/>
      <c r="EH970" s="704"/>
      <c r="EI970" s="704"/>
      <c r="EJ970" s="704"/>
      <c r="EK970" s="704"/>
      <c r="EL970" s="704"/>
      <c r="EM970" s="704"/>
      <c r="EN970" s="704"/>
      <c r="EO970" s="704"/>
      <c r="EP970" s="704"/>
      <c r="EQ970" s="704"/>
      <c r="ER970" s="704"/>
      <c r="ES970" s="704"/>
      <c r="ET970" s="704"/>
      <c r="EU970" s="704"/>
      <c r="EV970" s="704"/>
      <c r="EW970" s="704"/>
      <c r="EX970" s="704"/>
      <c r="EY970" s="704"/>
      <c r="EZ970" s="704"/>
      <c r="FA970" s="704"/>
      <c r="FB970" s="704"/>
      <c r="FC970" s="704"/>
      <c r="FD970" s="704"/>
      <c r="FE970" s="704"/>
      <c r="FF970" s="704"/>
      <c r="FG970" s="704"/>
      <c r="FH970" s="704"/>
      <c r="FI970" s="704"/>
      <c r="FJ970" s="704"/>
      <c r="FK970" s="704"/>
      <c r="FL970" s="704"/>
      <c r="FM970" s="704"/>
      <c r="FN970" s="704"/>
      <c r="FO970" s="704"/>
      <c r="FP970" s="704"/>
      <c r="FQ970" s="704"/>
      <c r="FR970" s="704"/>
      <c r="FS970" s="704"/>
      <c r="FT970" s="704"/>
      <c r="FU970" s="704"/>
      <c r="FV970" s="704"/>
      <c r="FW970" s="704"/>
      <c r="FX970" s="704"/>
      <c r="FY970" s="704"/>
      <c r="FZ970" s="704"/>
      <c r="GA970" s="704"/>
      <c r="GB970" s="704"/>
      <c r="GC970" s="704"/>
      <c r="GD970" s="704"/>
      <c r="GE970" s="704"/>
      <c r="GF970" s="704"/>
      <c r="GG970" s="704"/>
      <c r="GH970" s="704"/>
      <c r="GI970" s="704"/>
      <c r="GJ970" s="704"/>
      <c r="GK970" s="704"/>
      <c r="GL970" s="704"/>
      <c r="GM970" s="704"/>
      <c r="GN970" s="704"/>
      <c r="GO970" s="704"/>
      <c r="GP970" s="704"/>
      <c r="GQ970" s="704"/>
      <c r="GR970" s="704"/>
      <c r="GS970" s="704"/>
      <c r="GT970" s="704"/>
      <c r="GU970" s="704"/>
      <c r="GV970" s="704"/>
      <c r="GW970" s="704"/>
      <c r="GX970" s="704"/>
      <c r="GY970" s="704"/>
      <c r="GZ970" s="704"/>
      <c r="HA970" s="704"/>
      <c r="HB970" s="704"/>
      <c r="HC970" s="704"/>
      <c r="HD970" s="704"/>
      <c r="HE970" s="704"/>
      <c r="HF970" s="704"/>
      <c r="HG970" s="704"/>
      <c r="HH970" s="704"/>
      <c r="HI970" s="704"/>
      <c r="HJ970" s="704"/>
      <c r="HK970" s="704"/>
      <c r="HL970" s="704"/>
      <c r="HM970" s="704"/>
      <c r="HN970" s="704"/>
      <c r="HO970" s="704"/>
      <c r="HP970" s="704"/>
      <c r="HQ970" s="704"/>
      <c r="HR970" s="704"/>
      <c r="HS970" s="704"/>
      <c r="HT970" s="704"/>
      <c r="HU970" s="704"/>
      <c r="HV970" s="704"/>
      <c r="HW970" s="704"/>
      <c r="HX970" s="704"/>
      <c r="HY970" s="704"/>
      <c r="HZ970" s="704"/>
      <c r="IA970" s="704"/>
      <c r="IB970" s="704"/>
      <c r="IC970" s="704"/>
      <c r="ID970" s="704"/>
      <c r="IE970" s="704"/>
      <c r="IF970" s="704"/>
      <c r="IG970" s="704"/>
      <c r="IH970" s="704"/>
      <c r="II970" s="704"/>
      <c r="IJ970" s="704"/>
      <c r="IK970" s="704"/>
      <c r="IL970" s="704"/>
      <c r="IM970" s="704"/>
      <c r="IN970" s="704"/>
      <c r="IO970" s="704"/>
    </row>
    <row r="971" spans="1:249" s="664" customFormat="1" ht="124.2" x14ac:dyDescent="0.25">
      <c r="A971" s="624">
        <v>2990</v>
      </c>
      <c r="B971" s="624" t="s">
        <v>6678</v>
      </c>
      <c r="C971" s="625" t="s">
        <v>6679</v>
      </c>
      <c r="D971" s="626" t="s">
        <v>6680</v>
      </c>
      <c r="E971" s="627" t="s">
        <v>6898</v>
      </c>
      <c r="F971" s="1433">
        <v>11130</v>
      </c>
      <c r="G971" s="627" t="s">
        <v>6907</v>
      </c>
      <c r="H971" s="625">
        <v>2012</v>
      </c>
      <c r="I971" s="627" t="s">
        <v>6908</v>
      </c>
      <c r="J971" s="1431">
        <v>61703.199999999997</v>
      </c>
      <c r="K971" s="625" t="s">
        <v>6682</v>
      </c>
      <c r="L971" s="627" t="s">
        <v>6901</v>
      </c>
      <c r="M971" s="627" t="s">
        <v>6902</v>
      </c>
      <c r="N971" s="627" t="s">
        <v>6903</v>
      </c>
      <c r="O971" s="627" t="s">
        <v>6904</v>
      </c>
      <c r="P971" s="627" t="s">
        <v>6909</v>
      </c>
      <c r="Q971" s="628">
        <v>22.35</v>
      </c>
      <c r="R971" s="628"/>
      <c r="S971" s="628">
        <f>(1500+0+120+3000+0+0)/2088*1</f>
        <v>2.2126436781609193</v>
      </c>
      <c r="T971" s="628">
        <v>22.35</v>
      </c>
      <c r="U971" s="628">
        <f t="shared" si="33"/>
        <v>24.562643678160921</v>
      </c>
      <c r="V971" s="625">
        <v>100</v>
      </c>
      <c r="W971" s="625">
        <v>100</v>
      </c>
      <c r="X971" s="1432" t="s">
        <v>6687</v>
      </c>
      <c r="Y971" s="679"/>
      <c r="Z971" s="679"/>
      <c r="AA971" s="679"/>
      <c r="AB971" s="625">
        <v>67</v>
      </c>
      <c r="AC971" s="679"/>
      <c r="AD971" s="628">
        <v>12.57</v>
      </c>
      <c r="AE971" s="668">
        <v>5</v>
      </c>
      <c r="AF971" s="625">
        <v>100</v>
      </c>
      <c r="AG971" s="625" t="s">
        <v>2069</v>
      </c>
      <c r="AH971" s="625" t="s">
        <v>6906</v>
      </c>
      <c r="AI971" s="625">
        <v>85</v>
      </c>
      <c r="AJ971" s="625" t="s">
        <v>6698</v>
      </c>
      <c r="AK971" s="625" t="s">
        <v>6805</v>
      </c>
      <c r="AL971" s="625">
        <v>15</v>
      </c>
      <c r="AM971" s="625"/>
      <c r="AN971" s="625"/>
      <c r="AO971" s="625"/>
      <c r="AP971" s="625"/>
      <c r="AQ971" s="625"/>
      <c r="AR971" s="625"/>
      <c r="AS971" s="625"/>
      <c r="AT971" s="625"/>
      <c r="AU971" s="625"/>
      <c r="AV971" s="625"/>
      <c r="AW971" s="625"/>
      <c r="AX971" s="629"/>
      <c r="AY971" s="630"/>
      <c r="AZ971" s="663"/>
      <c r="BA971" s="631"/>
      <c r="BB971" s="1023"/>
      <c r="BC971" s="1023"/>
      <c r="BD971" s="1023"/>
      <c r="BE971" s="663"/>
      <c r="BF971" s="663"/>
      <c r="BG971" s="663"/>
      <c r="BH971" s="704"/>
      <c r="BI971" s="704"/>
      <c r="BJ971" s="704"/>
      <c r="BK971" s="704"/>
      <c r="BL971" s="704"/>
      <c r="BM971" s="704"/>
      <c r="BN971" s="704"/>
      <c r="BO971" s="704"/>
      <c r="BP971" s="704"/>
      <c r="BQ971" s="704"/>
      <c r="BR971" s="704"/>
      <c r="BS971" s="704"/>
      <c r="BT971" s="704"/>
      <c r="BU971" s="704"/>
      <c r="BV971" s="704"/>
      <c r="BW971" s="704"/>
      <c r="BX971" s="704"/>
      <c r="BY971" s="704"/>
      <c r="BZ971" s="704"/>
      <c r="CA971" s="704"/>
      <c r="CB971" s="704"/>
      <c r="CC971" s="704"/>
      <c r="CD971" s="704"/>
      <c r="CE971" s="704"/>
      <c r="CF971" s="704"/>
      <c r="CG971" s="704"/>
      <c r="CH971" s="704"/>
      <c r="CI971" s="704"/>
      <c r="CJ971" s="704"/>
      <c r="CK971" s="704"/>
      <c r="CL971" s="704"/>
      <c r="CM971" s="704"/>
      <c r="CN971" s="704"/>
      <c r="CO971" s="704"/>
      <c r="CP971" s="704"/>
      <c r="CQ971" s="704"/>
      <c r="CR971" s="704"/>
      <c r="CS971" s="704"/>
      <c r="CT971" s="704"/>
      <c r="CU971" s="704"/>
      <c r="CV971" s="704"/>
      <c r="CW971" s="704"/>
      <c r="CX971" s="704"/>
      <c r="CY971" s="704"/>
      <c r="CZ971" s="704"/>
      <c r="DA971" s="704"/>
      <c r="DB971" s="704"/>
      <c r="DC971" s="704"/>
      <c r="DD971" s="704"/>
      <c r="DE971" s="704"/>
      <c r="DF971" s="704"/>
      <c r="DG971" s="704"/>
      <c r="DH971" s="704"/>
      <c r="DI971" s="704"/>
      <c r="DJ971" s="704"/>
      <c r="DK971" s="704"/>
      <c r="DL971" s="704"/>
      <c r="DM971" s="704"/>
      <c r="DN971" s="704"/>
      <c r="DO971" s="704"/>
      <c r="DP971" s="704"/>
      <c r="DQ971" s="704"/>
      <c r="DR971" s="704"/>
      <c r="DS971" s="704"/>
      <c r="DT971" s="704"/>
      <c r="DU971" s="704"/>
      <c r="DV971" s="704"/>
      <c r="DW971" s="704"/>
      <c r="DX971" s="704"/>
      <c r="DY971" s="704"/>
      <c r="DZ971" s="704"/>
      <c r="EA971" s="704"/>
      <c r="EB971" s="704"/>
      <c r="EC971" s="704"/>
      <c r="ED971" s="704"/>
      <c r="EE971" s="704"/>
      <c r="EF971" s="704"/>
      <c r="EG971" s="704"/>
      <c r="EH971" s="704"/>
      <c r="EI971" s="704"/>
      <c r="EJ971" s="704"/>
      <c r="EK971" s="704"/>
      <c r="EL971" s="704"/>
      <c r="EM971" s="704"/>
      <c r="EN971" s="704"/>
      <c r="EO971" s="704"/>
      <c r="EP971" s="704"/>
      <c r="EQ971" s="704"/>
      <c r="ER971" s="704"/>
      <c r="ES971" s="704"/>
      <c r="ET971" s="704"/>
      <c r="EU971" s="704"/>
      <c r="EV971" s="704"/>
      <c r="EW971" s="704"/>
      <c r="EX971" s="704"/>
      <c r="EY971" s="704"/>
      <c r="EZ971" s="704"/>
      <c r="FA971" s="704"/>
      <c r="FB971" s="704"/>
      <c r="FC971" s="704"/>
      <c r="FD971" s="704"/>
      <c r="FE971" s="704"/>
      <c r="FF971" s="704"/>
      <c r="FG971" s="704"/>
      <c r="FH971" s="704"/>
      <c r="FI971" s="704"/>
      <c r="FJ971" s="704"/>
      <c r="FK971" s="704"/>
      <c r="FL971" s="704"/>
      <c r="FM971" s="704"/>
      <c r="FN971" s="704"/>
      <c r="FO971" s="704"/>
      <c r="FP971" s="704"/>
      <c r="FQ971" s="704"/>
      <c r="FR971" s="704"/>
      <c r="FS971" s="704"/>
      <c r="FT971" s="704"/>
      <c r="FU971" s="704"/>
      <c r="FV971" s="704"/>
      <c r="FW971" s="704"/>
      <c r="FX971" s="704"/>
      <c r="FY971" s="704"/>
      <c r="FZ971" s="704"/>
      <c r="GA971" s="704"/>
      <c r="GB971" s="704"/>
      <c r="GC971" s="704"/>
      <c r="GD971" s="704"/>
      <c r="GE971" s="704"/>
      <c r="GF971" s="704"/>
      <c r="GG971" s="704"/>
      <c r="GH971" s="704"/>
      <c r="GI971" s="704"/>
      <c r="GJ971" s="704"/>
      <c r="GK971" s="704"/>
      <c r="GL971" s="704"/>
      <c r="GM971" s="704"/>
      <c r="GN971" s="704"/>
      <c r="GO971" s="704"/>
      <c r="GP971" s="704"/>
      <c r="GQ971" s="704"/>
      <c r="GR971" s="704"/>
      <c r="GS971" s="704"/>
      <c r="GT971" s="704"/>
      <c r="GU971" s="704"/>
      <c r="GV971" s="704"/>
      <c r="GW971" s="704"/>
      <c r="GX971" s="704"/>
      <c r="GY971" s="704"/>
      <c r="GZ971" s="704"/>
      <c r="HA971" s="704"/>
      <c r="HB971" s="704"/>
      <c r="HC971" s="704"/>
      <c r="HD971" s="704"/>
      <c r="HE971" s="704"/>
      <c r="HF971" s="704"/>
      <c r="HG971" s="704"/>
      <c r="HH971" s="704"/>
      <c r="HI971" s="704"/>
      <c r="HJ971" s="704"/>
      <c r="HK971" s="704"/>
      <c r="HL971" s="704"/>
      <c r="HM971" s="704"/>
      <c r="HN971" s="704"/>
      <c r="HO971" s="704"/>
      <c r="HP971" s="704"/>
      <c r="HQ971" s="704"/>
      <c r="HR971" s="704"/>
      <c r="HS971" s="704"/>
      <c r="HT971" s="704"/>
      <c r="HU971" s="704"/>
      <c r="HV971" s="704"/>
      <c r="HW971" s="704"/>
      <c r="HX971" s="704"/>
      <c r="HY971" s="704"/>
      <c r="HZ971" s="704"/>
      <c r="IA971" s="704"/>
      <c r="IB971" s="704"/>
      <c r="IC971" s="704"/>
      <c r="ID971" s="704"/>
      <c r="IE971" s="704"/>
      <c r="IF971" s="704"/>
      <c r="IG971" s="704"/>
      <c r="IH971" s="704"/>
      <c r="II971" s="704"/>
      <c r="IJ971" s="704"/>
      <c r="IK971" s="704"/>
      <c r="IL971" s="704"/>
      <c r="IM971" s="704"/>
      <c r="IN971" s="704"/>
      <c r="IO971" s="704"/>
    </row>
    <row r="972" spans="1:249" s="664" customFormat="1" ht="124.2" x14ac:dyDescent="0.25">
      <c r="A972" s="624">
        <v>2990</v>
      </c>
      <c r="B972" s="624" t="s">
        <v>6678</v>
      </c>
      <c r="C972" s="625" t="s">
        <v>6679</v>
      </c>
      <c r="D972" s="626" t="s">
        <v>6680</v>
      </c>
      <c r="E972" s="627" t="s">
        <v>6898</v>
      </c>
      <c r="F972" s="1433">
        <v>11130</v>
      </c>
      <c r="G972" s="627" t="s">
        <v>6910</v>
      </c>
      <c r="H972" s="625">
        <v>2013</v>
      </c>
      <c r="I972" s="627" t="s">
        <v>6911</v>
      </c>
      <c r="J972" s="1431">
        <v>96044.5</v>
      </c>
      <c r="K972" s="625" t="s">
        <v>6682</v>
      </c>
      <c r="L972" s="627" t="s">
        <v>6901</v>
      </c>
      <c r="M972" s="627" t="s">
        <v>6902</v>
      </c>
      <c r="N972" s="627" t="s">
        <v>6903</v>
      </c>
      <c r="O972" s="627" t="s">
        <v>6904</v>
      </c>
      <c r="P972" s="627" t="s">
        <v>6912</v>
      </c>
      <c r="Q972" s="628">
        <v>22.35</v>
      </c>
      <c r="R972" s="628"/>
      <c r="S972" s="628">
        <f>(1500+0+120+3000+0+0)/2088*1</f>
        <v>2.2126436781609193</v>
      </c>
      <c r="T972" s="628">
        <v>22.35</v>
      </c>
      <c r="U972" s="628">
        <f t="shared" si="33"/>
        <v>24.562643678160921</v>
      </c>
      <c r="V972" s="625">
        <v>100</v>
      </c>
      <c r="W972" s="625">
        <v>100</v>
      </c>
      <c r="X972" s="1432" t="s">
        <v>6687</v>
      </c>
      <c r="Y972" s="679"/>
      <c r="Z972" s="679"/>
      <c r="AA972" s="679"/>
      <c r="AB972" s="625">
        <v>67</v>
      </c>
      <c r="AC972" s="679"/>
      <c r="AD972" s="628">
        <v>12.57</v>
      </c>
      <c r="AE972" s="668">
        <v>5</v>
      </c>
      <c r="AF972" s="625">
        <v>100</v>
      </c>
      <c r="AG972" s="625" t="s">
        <v>2069</v>
      </c>
      <c r="AH972" s="625" t="s">
        <v>6906</v>
      </c>
      <c r="AI972" s="625">
        <v>85</v>
      </c>
      <c r="AJ972" s="625" t="s">
        <v>6698</v>
      </c>
      <c r="AK972" s="625" t="s">
        <v>6805</v>
      </c>
      <c r="AL972" s="625">
        <v>15</v>
      </c>
      <c r="AM972" s="625"/>
      <c r="AN972" s="625"/>
      <c r="AO972" s="625"/>
      <c r="AP972" s="625"/>
      <c r="AQ972" s="625"/>
      <c r="AR972" s="625"/>
      <c r="AS972" s="625"/>
      <c r="AT972" s="625"/>
      <c r="AU972" s="625"/>
      <c r="AV972" s="625"/>
      <c r="AW972" s="625"/>
      <c r="AX972" s="629"/>
      <c r="AY972" s="630"/>
      <c r="AZ972" s="663"/>
      <c r="BA972" s="631"/>
      <c r="BB972" s="1023"/>
      <c r="BC972" s="1023"/>
      <c r="BD972" s="1023"/>
      <c r="BE972" s="663"/>
      <c r="BF972" s="663"/>
      <c r="BG972" s="663"/>
      <c r="BH972" s="704"/>
      <c r="BI972" s="704"/>
      <c r="BJ972" s="704"/>
      <c r="BK972" s="704"/>
      <c r="BL972" s="704"/>
      <c r="BM972" s="704"/>
      <c r="BN972" s="704"/>
      <c r="BO972" s="704"/>
      <c r="BP972" s="704"/>
      <c r="BQ972" s="704"/>
      <c r="BR972" s="704"/>
      <c r="BS972" s="704"/>
      <c r="BT972" s="704"/>
      <c r="BU972" s="704"/>
      <c r="BV972" s="704"/>
      <c r="BW972" s="704"/>
      <c r="BX972" s="704"/>
      <c r="BY972" s="704"/>
      <c r="BZ972" s="704"/>
      <c r="CA972" s="704"/>
      <c r="CB972" s="704"/>
      <c r="CC972" s="704"/>
      <c r="CD972" s="704"/>
      <c r="CE972" s="704"/>
      <c r="CF972" s="704"/>
      <c r="CG972" s="704"/>
      <c r="CH972" s="704"/>
      <c r="CI972" s="704"/>
      <c r="CJ972" s="704"/>
      <c r="CK972" s="704"/>
      <c r="CL972" s="704"/>
      <c r="CM972" s="704"/>
      <c r="CN972" s="704"/>
      <c r="CO972" s="704"/>
      <c r="CP972" s="704"/>
      <c r="CQ972" s="704"/>
      <c r="CR972" s="704"/>
      <c r="CS972" s="704"/>
      <c r="CT972" s="704"/>
      <c r="CU972" s="704"/>
      <c r="CV972" s="704"/>
      <c r="CW972" s="704"/>
      <c r="CX972" s="704"/>
      <c r="CY972" s="704"/>
      <c r="CZ972" s="704"/>
      <c r="DA972" s="704"/>
      <c r="DB972" s="704"/>
      <c r="DC972" s="704"/>
      <c r="DD972" s="704"/>
      <c r="DE972" s="704"/>
      <c r="DF972" s="704"/>
      <c r="DG972" s="704"/>
      <c r="DH972" s="704"/>
      <c r="DI972" s="704"/>
      <c r="DJ972" s="704"/>
      <c r="DK972" s="704"/>
      <c r="DL972" s="704"/>
      <c r="DM972" s="704"/>
      <c r="DN972" s="704"/>
      <c r="DO972" s="704"/>
      <c r="DP972" s="704"/>
      <c r="DQ972" s="704"/>
      <c r="DR972" s="704"/>
      <c r="DS972" s="704"/>
      <c r="DT972" s="704"/>
      <c r="DU972" s="704"/>
      <c r="DV972" s="704"/>
      <c r="DW972" s="704"/>
      <c r="DX972" s="704"/>
      <c r="DY972" s="704"/>
      <c r="DZ972" s="704"/>
      <c r="EA972" s="704"/>
      <c r="EB972" s="704"/>
      <c r="EC972" s="704"/>
      <c r="ED972" s="704"/>
      <c r="EE972" s="704"/>
      <c r="EF972" s="704"/>
      <c r="EG972" s="704"/>
      <c r="EH972" s="704"/>
      <c r="EI972" s="704"/>
      <c r="EJ972" s="704"/>
      <c r="EK972" s="704"/>
      <c r="EL972" s="704"/>
      <c r="EM972" s="704"/>
      <c r="EN972" s="704"/>
      <c r="EO972" s="704"/>
      <c r="EP972" s="704"/>
      <c r="EQ972" s="704"/>
      <c r="ER972" s="704"/>
      <c r="ES972" s="704"/>
      <c r="ET972" s="704"/>
      <c r="EU972" s="704"/>
      <c r="EV972" s="704"/>
      <c r="EW972" s="704"/>
      <c r="EX972" s="704"/>
      <c r="EY972" s="704"/>
      <c r="EZ972" s="704"/>
      <c r="FA972" s="704"/>
      <c r="FB972" s="704"/>
      <c r="FC972" s="704"/>
      <c r="FD972" s="704"/>
      <c r="FE972" s="704"/>
      <c r="FF972" s="704"/>
      <c r="FG972" s="704"/>
      <c r="FH972" s="704"/>
      <c r="FI972" s="704"/>
      <c r="FJ972" s="704"/>
      <c r="FK972" s="704"/>
      <c r="FL972" s="704"/>
      <c r="FM972" s="704"/>
      <c r="FN972" s="704"/>
      <c r="FO972" s="704"/>
      <c r="FP972" s="704"/>
      <c r="FQ972" s="704"/>
      <c r="FR972" s="704"/>
      <c r="FS972" s="704"/>
      <c r="FT972" s="704"/>
      <c r="FU972" s="704"/>
      <c r="FV972" s="704"/>
      <c r="FW972" s="704"/>
      <c r="FX972" s="704"/>
      <c r="FY972" s="704"/>
      <c r="FZ972" s="704"/>
      <c r="GA972" s="704"/>
      <c r="GB972" s="704"/>
      <c r="GC972" s="704"/>
      <c r="GD972" s="704"/>
      <c r="GE972" s="704"/>
      <c r="GF972" s="704"/>
      <c r="GG972" s="704"/>
      <c r="GH972" s="704"/>
      <c r="GI972" s="704"/>
      <c r="GJ972" s="704"/>
      <c r="GK972" s="704"/>
      <c r="GL972" s="704"/>
      <c r="GM972" s="704"/>
      <c r="GN972" s="704"/>
      <c r="GO972" s="704"/>
      <c r="GP972" s="704"/>
      <c r="GQ972" s="704"/>
      <c r="GR972" s="704"/>
      <c r="GS972" s="704"/>
      <c r="GT972" s="704"/>
      <c r="GU972" s="704"/>
      <c r="GV972" s="704"/>
      <c r="GW972" s="704"/>
      <c r="GX972" s="704"/>
      <c r="GY972" s="704"/>
      <c r="GZ972" s="704"/>
      <c r="HA972" s="704"/>
      <c r="HB972" s="704"/>
      <c r="HC972" s="704"/>
      <c r="HD972" s="704"/>
      <c r="HE972" s="704"/>
      <c r="HF972" s="704"/>
      <c r="HG972" s="704"/>
      <c r="HH972" s="704"/>
      <c r="HI972" s="704"/>
      <c r="HJ972" s="704"/>
      <c r="HK972" s="704"/>
      <c r="HL972" s="704"/>
      <c r="HM972" s="704"/>
      <c r="HN972" s="704"/>
      <c r="HO972" s="704"/>
      <c r="HP972" s="704"/>
      <c r="HQ972" s="704"/>
      <c r="HR972" s="704"/>
      <c r="HS972" s="704"/>
      <c r="HT972" s="704"/>
      <c r="HU972" s="704"/>
      <c r="HV972" s="704"/>
      <c r="HW972" s="704"/>
      <c r="HX972" s="704"/>
      <c r="HY972" s="704"/>
      <c r="HZ972" s="704"/>
      <c r="IA972" s="704"/>
      <c r="IB972" s="704"/>
      <c r="IC972" s="704"/>
      <c r="ID972" s="704"/>
      <c r="IE972" s="704"/>
      <c r="IF972" s="704"/>
      <c r="IG972" s="704"/>
      <c r="IH972" s="704"/>
      <c r="II972" s="704"/>
      <c r="IJ972" s="704"/>
      <c r="IK972" s="704"/>
      <c r="IL972" s="704"/>
      <c r="IM972" s="704"/>
      <c r="IN972" s="704"/>
      <c r="IO972" s="704"/>
    </row>
    <row r="973" spans="1:249" s="664" customFormat="1" ht="124.2" x14ac:dyDescent="0.25">
      <c r="A973" s="624">
        <v>2990</v>
      </c>
      <c r="B973" s="624" t="s">
        <v>6678</v>
      </c>
      <c r="C973" s="625" t="s">
        <v>6679</v>
      </c>
      <c r="D973" s="626" t="s">
        <v>6680</v>
      </c>
      <c r="E973" s="627" t="s">
        <v>1630</v>
      </c>
      <c r="F973" s="1433" t="s">
        <v>6913</v>
      </c>
      <c r="G973" s="627" t="s">
        <v>6914</v>
      </c>
      <c r="H973" s="625">
        <v>2012</v>
      </c>
      <c r="I973" s="625" t="s">
        <v>6914</v>
      </c>
      <c r="J973" s="1431">
        <v>77992.320000000007</v>
      </c>
      <c r="K973" s="625" t="s">
        <v>6682</v>
      </c>
      <c r="L973" s="627" t="s">
        <v>6683</v>
      </c>
      <c r="M973" s="627" t="s">
        <v>6684</v>
      </c>
      <c r="N973" s="627" t="s">
        <v>6915</v>
      </c>
      <c r="O973" s="627" t="s">
        <v>6916</v>
      </c>
      <c r="P973" s="627" t="s">
        <v>6917</v>
      </c>
      <c r="Q973" s="628">
        <v>22.35</v>
      </c>
      <c r="R973" s="628"/>
      <c r="S973" s="628">
        <f>(1500+4000+120+200+0+0)/2088*1</f>
        <v>2.7873563218390807</v>
      </c>
      <c r="T973" s="628">
        <v>22.35</v>
      </c>
      <c r="U973" s="628">
        <f t="shared" si="33"/>
        <v>25.137356321839082</v>
      </c>
      <c r="V973" s="625">
        <v>100</v>
      </c>
      <c r="W973" s="625">
        <v>100</v>
      </c>
      <c r="X973" s="1432" t="s">
        <v>6687</v>
      </c>
      <c r="Y973" s="679"/>
      <c r="Z973" s="679"/>
      <c r="AA973" s="679"/>
      <c r="AB973" s="625">
        <v>66</v>
      </c>
      <c r="AC973" s="679"/>
      <c r="AD973" s="628">
        <v>12.57</v>
      </c>
      <c r="AE973" s="668">
        <v>5</v>
      </c>
      <c r="AF973" s="625">
        <v>100</v>
      </c>
      <c r="AG973" s="625" t="s">
        <v>1629</v>
      </c>
      <c r="AH973" s="625" t="s">
        <v>6918</v>
      </c>
      <c r="AI973" s="625">
        <v>70</v>
      </c>
      <c r="AJ973" s="625" t="s">
        <v>6698</v>
      </c>
      <c r="AK973" s="625" t="s">
        <v>6805</v>
      </c>
      <c r="AL973" s="625">
        <v>30</v>
      </c>
      <c r="AM973" s="625"/>
      <c r="AN973" s="625"/>
      <c r="AO973" s="625"/>
      <c r="AP973" s="625"/>
      <c r="AQ973" s="625"/>
      <c r="AR973" s="625"/>
      <c r="AS973" s="625"/>
      <c r="AT973" s="625"/>
      <c r="AU973" s="625"/>
      <c r="AV973" s="625"/>
      <c r="AW973" s="625"/>
      <c r="AX973" s="629"/>
      <c r="AY973" s="630"/>
      <c r="AZ973" s="663"/>
      <c r="BA973" s="631"/>
      <c r="BB973" s="1023"/>
      <c r="BC973" s="1023"/>
      <c r="BD973" s="1023"/>
      <c r="BE973" s="663"/>
      <c r="BF973" s="663"/>
      <c r="BG973" s="663"/>
      <c r="BH973" s="704"/>
      <c r="BI973" s="704"/>
      <c r="BJ973" s="704"/>
      <c r="BK973" s="704"/>
      <c r="BL973" s="704"/>
      <c r="BM973" s="704"/>
      <c r="BN973" s="704"/>
      <c r="BO973" s="704"/>
      <c r="BP973" s="704"/>
      <c r="BQ973" s="704"/>
      <c r="BR973" s="704"/>
      <c r="BS973" s="704"/>
      <c r="BT973" s="704"/>
      <c r="BU973" s="704"/>
      <c r="BV973" s="704"/>
      <c r="BW973" s="704"/>
      <c r="BX973" s="704"/>
      <c r="BY973" s="704"/>
      <c r="BZ973" s="704"/>
      <c r="CA973" s="704"/>
      <c r="CB973" s="704"/>
      <c r="CC973" s="704"/>
      <c r="CD973" s="704"/>
      <c r="CE973" s="704"/>
      <c r="CF973" s="704"/>
      <c r="CG973" s="704"/>
      <c r="CH973" s="704"/>
      <c r="CI973" s="704"/>
      <c r="CJ973" s="704"/>
      <c r="CK973" s="704"/>
      <c r="CL973" s="704"/>
      <c r="CM973" s="704"/>
      <c r="CN973" s="704"/>
      <c r="CO973" s="704"/>
      <c r="CP973" s="704"/>
      <c r="CQ973" s="704"/>
      <c r="CR973" s="704"/>
      <c r="CS973" s="704"/>
      <c r="CT973" s="704"/>
      <c r="CU973" s="704"/>
      <c r="CV973" s="704"/>
      <c r="CW973" s="704"/>
      <c r="CX973" s="704"/>
      <c r="CY973" s="704"/>
      <c r="CZ973" s="704"/>
      <c r="DA973" s="704"/>
      <c r="DB973" s="704"/>
      <c r="DC973" s="704"/>
      <c r="DD973" s="704"/>
      <c r="DE973" s="704"/>
      <c r="DF973" s="704"/>
      <c r="DG973" s="704"/>
      <c r="DH973" s="704"/>
      <c r="DI973" s="704"/>
      <c r="DJ973" s="704"/>
      <c r="DK973" s="704"/>
      <c r="DL973" s="704"/>
      <c r="DM973" s="704"/>
      <c r="DN973" s="704"/>
      <c r="DO973" s="704"/>
      <c r="DP973" s="704"/>
      <c r="DQ973" s="704"/>
      <c r="DR973" s="704"/>
      <c r="DS973" s="704"/>
      <c r="DT973" s="704"/>
      <c r="DU973" s="704"/>
      <c r="DV973" s="704"/>
      <c r="DW973" s="704"/>
      <c r="DX973" s="704"/>
      <c r="DY973" s="704"/>
      <c r="DZ973" s="704"/>
      <c r="EA973" s="704"/>
      <c r="EB973" s="704"/>
      <c r="EC973" s="704"/>
      <c r="ED973" s="704"/>
      <c r="EE973" s="704"/>
      <c r="EF973" s="704"/>
      <c r="EG973" s="704"/>
      <c r="EH973" s="704"/>
      <c r="EI973" s="704"/>
      <c r="EJ973" s="704"/>
      <c r="EK973" s="704"/>
      <c r="EL973" s="704"/>
      <c r="EM973" s="704"/>
      <c r="EN973" s="704"/>
      <c r="EO973" s="704"/>
      <c r="EP973" s="704"/>
      <c r="EQ973" s="704"/>
      <c r="ER973" s="704"/>
      <c r="ES973" s="704"/>
      <c r="ET973" s="704"/>
      <c r="EU973" s="704"/>
      <c r="EV973" s="704"/>
      <c r="EW973" s="704"/>
      <c r="EX973" s="704"/>
      <c r="EY973" s="704"/>
      <c r="EZ973" s="704"/>
      <c r="FA973" s="704"/>
      <c r="FB973" s="704"/>
      <c r="FC973" s="704"/>
      <c r="FD973" s="704"/>
      <c r="FE973" s="704"/>
      <c r="FF973" s="704"/>
      <c r="FG973" s="704"/>
      <c r="FH973" s="704"/>
      <c r="FI973" s="704"/>
      <c r="FJ973" s="704"/>
      <c r="FK973" s="704"/>
      <c r="FL973" s="704"/>
      <c r="FM973" s="704"/>
      <c r="FN973" s="704"/>
      <c r="FO973" s="704"/>
      <c r="FP973" s="704"/>
      <c r="FQ973" s="704"/>
      <c r="FR973" s="704"/>
      <c r="FS973" s="704"/>
      <c r="FT973" s="704"/>
      <c r="FU973" s="704"/>
      <c r="FV973" s="704"/>
      <c r="FW973" s="704"/>
      <c r="FX973" s="704"/>
      <c r="FY973" s="704"/>
      <c r="FZ973" s="704"/>
      <c r="GA973" s="704"/>
      <c r="GB973" s="704"/>
      <c r="GC973" s="704"/>
      <c r="GD973" s="704"/>
      <c r="GE973" s="704"/>
      <c r="GF973" s="704"/>
      <c r="GG973" s="704"/>
      <c r="GH973" s="704"/>
      <c r="GI973" s="704"/>
      <c r="GJ973" s="704"/>
      <c r="GK973" s="704"/>
      <c r="GL973" s="704"/>
      <c r="GM973" s="704"/>
      <c r="GN973" s="704"/>
      <c r="GO973" s="704"/>
      <c r="GP973" s="704"/>
      <c r="GQ973" s="704"/>
      <c r="GR973" s="704"/>
      <c r="GS973" s="704"/>
      <c r="GT973" s="704"/>
      <c r="GU973" s="704"/>
      <c r="GV973" s="704"/>
      <c r="GW973" s="704"/>
      <c r="GX973" s="704"/>
      <c r="GY973" s="704"/>
      <c r="GZ973" s="704"/>
      <c r="HA973" s="704"/>
      <c r="HB973" s="704"/>
      <c r="HC973" s="704"/>
      <c r="HD973" s="704"/>
      <c r="HE973" s="704"/>
      <c r="HF973" s="704"/>
      <c r="HG973" s="704"/>
      <c r="HH973" s="704"/>
      <c r="HI973" s="704"/>
      <c r="HJ973" s="704"/>
      <c r="HK973" s="704"/>
      <c r="HL973" s="704"/>
      <c r="HM973" s="704"/>
      <c r="HN973" s="704"/>
      <c r="HO973" s="704"/>
      <c r="HP973" s="704"/>
      <c r="HQ973" s="704"/>
      <c r="HR973" s="704"/>
      <c r="HS973" s="704"/>
      <c r="HT973" s="704"/>
      <c r="HU973" s="704"/>
      <c r="HV973" s="704"/>
      <c r="HW973" s="704"/>
      <c r="HX973" s="704"/>
      <c r="HY973" s="704"/>
      <c r="HZ973" s="704"/>
      <c r="IA973" s="704"/>
      <c r="IB973" s="704"/>
      <c r="IC973" s="704"/>
      <c r="ID973" s="704"/>
      <c r="IE973" s="704"/>
      <c r="IF973" s="704"/>
      <c r="IG973" s="704"/>
      <c r="IH973" s="704"/>
      <c r="II973" s="704"/>
      <c r="IJ973" s="704"/>
      <c r="IK973" s="704"/>
      <c r="IL973" s="704"/>
      <c r="IM973" s="704"/>
      <c r="IN973" s="704"/>
      <c r="IO973" s="704"/>
    </row>
    <row r="974" spans="1:249" s="664" customFormat="1" ht="165.6" x14ac:dyDescent="0.25">
      <c r="A974" s="624">
        <v>2990</v>
      </c>
      <c r="B974" s="624" t="s">
        <v>6678</v>
      </c>
      <c r="C974" s="625" t="s">
        <v>6679</v>
      </c>
      <c r="D974" s="626" t="s">
        <v>6680</v>
      </c>
      <c r="E974" s="627" t="s">
        <v>1630</v>
      </c>
      <c r="F974" s="1433" t="s">
        <v>6913</v>
      </c>
      <c r="G974" s="627" t="s">
        <v>6919</v>
      </c>
      <c r="H974" s="625">
        <v>2013</v>
      </c>
      <c r="I974" s="627" t="s">
        <v>6920</v>
      </c>
      <c r="J974" s="636">
        <v>532520.57000000007</v>
      </c>
      <c r="K974" s="625" t="s">
        <v>6682</v>
      </c>
      <c r="L974" s="627" t="s">
        <v>6683</v>
      </c>
      <c r="M974" s="627" t="s">
        <v>6684</v>
      </c>
      <c r="N974" s="627" t="s">
        <v>6921</v>
      </c>
      <c r="O974" s="625" t="s">
        <v>6922</v>
      </c>
      <c r="P974" s="627" t="s">
        <v>6923</v>
      </c>
      <c r="Q974" s="628">
        <v>22.35</v>
      </c>
      <c r="R974" s="628"/>
      <c r="S974" s="628">
        <f>(2500+0+500+1500+0+0)/2088*1</f>
        <v>2.1551724137931036</v>
      </c>
      <c r="T974" s="628">
        <v>22.35</v>
      </c>
      <c r="U974" s="628">
        <f t="shared" si="33"/>
        <v>24.505172413793105</v>
      </c>
      <c r="V974" s="625">
        <v>100</v>
      </c>
      <c r="W974" s="625">
        <v>100</v>
      </c>
      <c r="X974" s="1432" t="s">
        <v>6687</v>
      </c>
      <c r="Y974" s="679"/>
      <c r="Z974" s="679"/>
      <c r="AA974" s="679"/>
      <c r="AB974" s="625">
        <v>66</v>
      </c>
      <c r="AC974" s="679"/>
      <c r="AD974" s="628">
        <v>12.57</v>
      </c>
      <c r="AE974" s="668">
        <v>5</v>
      </c>
      <c r="AF974" s="625">
        <v>100</v>
      </c>
      <c r="AG974" s="625" t="s">
        <v>1629</v>
      </c>
      <c r="AH974" s="625" t="s">
        <v>6918</v>
      </c>
      <c r="AI974" s="625">
        <v>90</v>
      </c>
      <c r="AJ974" s="625" t="s">
        <v>6698</v>
      </c>
      <c r="AK974" s="625" t="s">
        <v>6805</v>
      </c>
      <c r="AL974" s="625">
        <v>10</v>
      </c>
      <c r="AM974" s="625"/>
      <c r="AN974" s="625"/>
      <c r="AO974" s="625"/>
      <c r="AP974" s="625"/>
      <c r="AQ974" s="625"/>
      <c r="AR974" s="625"/>
      <c r="AS974" s="625"/>
      <c r="AT974" s="625"/>
      <c r="AU974" s="625"/>
      <c r="AV974" s="625"/>
      <c r="AW974" s="625"/>
      <c r="AX974" s="629"/>
      <c r="AY974" s="630"/>
      <c r="AZ974" s="663"/>
      <c r="BA974" s="631"/>
      <c r="BB974" s="1023"/>
      <c r="BC974" s="1023"/>
      <c r="BD974" s="1023"/>
      <c r="BE974" s="663"/>
      <c r="BF974" s="663"/>
      <c r="BG974" s="663"/>
      <c r="BH974" s="704"/>
      <c r="BI974" s="704"/>
      <c r="BJ974" s="704"/>
      <c r="BK974" s="704"/>
      <c r="BL974" s="704"/>
      <c r="BM974" s="704"/>
      <c r="BN974" s="704"/>
      <c r="BO974" s="704"/>
      <c r="BP974" s="704"/>
      <c r="BQ974" s="704"/>
      <c r="BR974" s="704"/>
      <c r="BS974" s="704"/>
      <c r="BT974" s="704"/>
      <c r="BU974" s="704"/>
      <c r="BV974" s="704"/>
      <c r="BW974" s="704"/>
      <c r="BX974" s="704"/>
      <c r="BY974" s="704"/>
      <c r="BZ974" s="704"/>
      <c r="CA974" s="704"/>
      <c r="CB974" s="704"/>
      <c r="CC974" s="704"/>
      <c r="CD974" s="704"/>
      <c r="CE974" s="704"/>
      <c r="CF974" s="704"/>
      <c r="CG974" s="704"/>
      <c r="CH974" s="704"/>
      <c r="CI974" s="704"/>
      <c r="CJ974" s="704"/>
      <c r="CK974" s="704"/>
      <c r="CL974" s="704"/>
      <c r="CM974" s="704"/>
      <c r="CN974" s="704"/>
      <c r="CO974" s="704"/>
      <c r="CP974" s="704"/>
      <c r="CQ974" s="704"/>
      <c r="CR974" s="704"/>
      <c r="CS974" s="704"/>
      <c r="CT974" s="704"/>
      <c r="CU974" s="704"/>
      <c r="CV974" s="704"/>
      <c r="CW974" s="704"/>
      <c r="CX974" s="704"/>
      <c r="CY974" s="704"/>
      <c r="CZ974" s="704"/>
      <c r="DA974" s="704"/>
      <c r="DB974" s="704"/>
      <c r="DC974" s="704"/>
      <c r="DD974" s="704"/>
      <c r="DE974" s="704"/>
      <c r="DF974" s="704"/>
      <c r="DG974" s="704"/>
      <c r="DH974" s="704"/>
      <c r="DI974" s="704"/>
      <c r="DJ974" s="704"/>
      <c r="DK974" s="704"/>
      <c r="DL974" s="704"/>
      <c r="DM974" s="704"/>
      <c r="DN974" s="704"/>
      <c r="DO974" s="704"/>
      <c r="DP974" s="704"/>
      <c r="DQ974" s="704"/>
      <c r="DR974" s="704"/>
      <c r="DS974" s="704"/>
      <c r="DT974" s="704"/>
      <c r="DU974" s="704"/>
      <c r="DV974" s="704"/>
      <c r="DW974" s="704"/>
      <c r="DX974" s="704"/>
      <c r="DY974" s="704"/>
      <c r="DZ974" s="704"/>
      <c r="EA974" s="704"/>
      <c r="EB974" s="704"/>
      <c r="EC974" s="704"/>
      <c r="ED974" s="704"/>
      <c r="EE974" s="704"/>
      <c r="EF974" s="704"/>
      <c r="EG974" s="704"/>
      <c r="EH974" s="704"/>
      <c r="EI974" s="704"/>
      <c r="EJ974" s="704"/>
      <c r="EK974" s="704"/>
      <c r="EL974" s="704"/>
      <c r="EM974" s="704"/>
      <c r="EN974" s="704"/>
      <c r="EO974" s="704"/>
      <c r="EP974" s="704"/>
      <c r="EQ974" s="704"/>
      <c r="ER974" s="704"/>
      <c r="ES974" s="704"/>
      <c r="ET974" s="704"/>
      <c r="EU974" s="704"/>
      <c r="EV974" s="704"/>
      <c r="EW974" s="704"/>
      <c r="EX974" s="704"/>
      <c r="EY974" s="704"/>
      <c r="EZ974" s="704"/>
      <c r="FA974" s="704"/>
      <c r="FB974" s="704"/>
      <c r="FC974" s="704"/>
      <c r="FD974" s="704"/>
      <c r="FE974" s="704"/>
      <c r="FF974" s="704"/>
      <c r="FG974" s="704"/>
      <c r="FH974" s="704"/>
      <c r="FI974" s="704"/>
      <c r="FJ974" s="704"/>
      <c r="FK974" s="704"/>
      <c r="FL974" s="704"/>
      <c r="FM974" s="704"/>
      <c r="FN974" s="704"/>
      <c r="FO974" s="704"/>
      <c r="FP974" s="704"/>
      <c r="FQ974" s="704"/>
      <c r="FR974" s="704"/>
      <c r="FS974" s="704"/>
      <c r="FT974" s="704"/>
      <c r="FU974" s="704"/>
      <c r="FV974" s="704"/>
      <c r="FW974" s="704"/>
      <c r="FX974" s="704"/>
      <c r="FY974" s="704"/>
      <c r="FZ974" s="704"/>
      <c r="GA974" s="704"/>
      <c r="GB974" s="704"/>
      <c r="GC974" s="704"/>
      <c r="GD974" s="704"/>
      <c r="GE974" s="704"/>
      <c r="GF974" s="704"/>
      <c r="GG974" s="704"/>
      <c r="GH974" s="704"/>
      <c r="GI974" s="704"/>
      <c r="GJ974" s="704"/>
      <c r="GK974" s="704"/>
      <c r="GL974" s="704"/>
      <c r="GM974" s="704"/>
      <c r="GN974" s="704"/>
      <c r="GO974" s="704"/>
      <c r="GP974" s="704"/>
      <c r="GQ974" s="704"/>
      <c r="GR974" s="704"/>
      <c r="GS974" s="704"/>
      <c r="GT974" s="704"/>
      <c r="GU974" s="704"/>
      <c r="GV974" s="704"/>
      <c r="GW974" s="704"/>
      <c r="GX974" s="704"/>
      <c r="GY974" s="704"/>
      <c r="GZ974" s="704"/>
      <c r="HA974" s="704"/>
      <c r="HB974" s="704"/>
      <c r="HC974" s="704"/>
      <c r="HD974" s="704"/>
      <c r="HE974" s="704"/>
      <c r="HF974" s="704"/>
      <c r="HG974" s="704"/>
      <c r="HH974" s="704"/>
      <c r="HI974" s="704"/>
      <c r="HJ974" s="704"/>
      <c r="HK974" s="704"/>
      <c r="HL974" s="704"/>
      <c r="HM974" s="704"/>
      <c r="HN974" s="704"/>
      <c r="HO974" s="704"/>
      <c r="HP974" s="704"/>
      <c r="HQ974" s="704"/>
      <c r="HR974" s="704"/>
      <c r="HS974" s="704"/>
      <c r="HT974" s="704"/>
      <c r="HU974" s="704"/>
      <c r="HV974" s="704"/>
      <c r="HW974" s="704"/>
      <c r="HX974" s="704"/>
      <c r="HY974" s="704"/>
      <c r="HZ974" s="704"/>
      <c r="IA974" s="704"/>
      <c r="IB974" s="704"/>
      <c r="IC974" s="704"/>
      <c r="ID974" s="704"/>
      <c r="IE974" s="704"/>
      <c r="IF974" s="704"/>
      <c r="IG974" s="704"/>
      <c r="IH974" s="704"/>
      <c r="II974" s="704"/>
      <c r="IJ974" s="704"/>
      <c r="IK974" s="704"/>
      <c r="IL974" s="704"/>
      <c r="IM974" s="704"/>
      <c r="IN974" s="704"/>
      <c r="IO974" s="704"/>
    </row>
    <row r="975" spans="1:249" s="664" customFormat="1" ht="124.2" x14ac:dyDescent="0.25">
      <c r="A975" s="624">
        <v>2990</v>
      </c>
      <c r="B975" s="624" t="s">
        <v>6678</v>
      </c>
      <c r="C975" s="625" t="s">
        <v>6679</v>
      </c>
      <c r="D975" s="626" t="s">
        <v>6680</v>
      </c>
      <c r="E975" s="627" t="s">
        <v>1630</v>
      </c>
      <c r="F975" s="1433" t="s">
        <v>6913</v>
      </c>
      <c r="G975" s="627" t="s">
        <v>6924</v>
      </c>
      <c r="H975" s="625">
        <v>2013</v>
      </c>
      <c r="I975" s="627" t="s">
        <v>6925</v>
      </c>
      <c r="J975" s="1431">
        <v>77689.2</v>
      </c>
      <c r="K975" s="625" t="s">
        <v>6682</v>
      </c>
      <c r="L975" s="627" t="s">
        <v>6683</v>
      </c>
      <c r="M975" s="627" t="s">
        <v>6684</v>
      </c>
      <c r="N975" s="627" t="s">
        <v>6926</v>
      </c>
      <c r="O975" s="632" t="s">
        <v>6927</v>
      </c>
      <c r="P975" s="627" t="s">
        <v>6928</v>
      </c>
      <c r="Q975" s="628">
        <v>22.35</v>
      </c>
      <c r="R975" s="628"/>
      <c r="S975" s="628">
        <f>(10000+15000+120+500+0+0)/2088*1</f>
        <v>12.270114942528735</v>
      </c>
      <c r="T975" s="628">
        <v>22.35</v>
      </c>
      <c r="U975" s="628">
        <f t="shared" si="33"/>
        <v>34.620114942528737</v>
      </c>
      <c r="V975" s="625">
        <v>100</v>
      </c>
      <c r="W975" s="625">
        <v>100</v>
      </c>
      <c r="X975" s="1432" t="s">
        <v>6687</v>
      </c>
      <c r="Y975" s="679"/>
      <c r="Z975" s="679"/>
      <c r="AA975" s="679"/>
      <c r="AB975" s="625">
        <v>66</v>
      </c>
      <c r="AC975" s="679"/>
      <c r="AD975" s="628">
        <v>12.57</v>
      </c>
      <c r="AE975" s="668">
        <v>5</v>
      </c>
      <c r="AF975" s="625">
        <v>100</v>
      </c>
      <c r="AG975" s="625" t="s">
        <v>1629</v>
      </c>
      <c r="AH975" s="625" t="s">
        <v>6918</v>
      </c>
      <c r="AI975" s="625">
        <v>70</v>
      </c>
      <c r="AJ975" s="625" t="s">
        <v>6698</v>
      </c>
      <c r="AK975" s="625" t="s">
        <v>6805</v>
      </c>
      <c r="AL975" s="625">
        <v>30</v>
      </c>
      <c r="AM975" s="625"/>
      <c r="AN975" s="625"/>
      <c r="AO975" s="625"/>
      <c r="AP975" s="625"/>
      <c r="AQ975" s="625"/>
      <c r="AR975" s="625"/>
      <c r="AS975" s="625"/>
      <c r="AT975" s="625"/>
      <c r="AU975" s="625"/>
      <c r="AV975" s="625"/>
      <c r="AW975" s="625"/>
      <c r="AX975" s="629"/>
      <c r="AY975" s="630"/>
      <c r="AZ975" s="663"/>
      <c r="BA975" s="631"/>
      <c r="BB975" s="1023"/>
      <c r="BC975" s="1023"/>
      <c r="BD975" s="1023"/>
      <c r="BE975" s="663"/>
      <c r="BF975" s="663"/>
      <c r="BG975" s="663"/>
      <c r="BH975" s="704"/>
      <c r="BI975" s="704"/>
      <c r="BJ975" s="704"/>
      <c r="BK975" s="704"/>
      <c r="BL975" s="704"/>
      <c r="BM975" s="704"/>
      <c r="BN975" s="704"/>
      <c r="BO975" s="704"/>
      <c r="BP975" s="704"/>
      <c r="BQ975" s="704"/>
      <c r="BR975" s="704"/>
      <c r="BS975" s="704"/>
      <c r="BT975" s="704"/>
      <c r="BU975" s="704"/>
      <c r="BV975" s="704"/>
      <c r="BW975" s="704"/>
      <c r="BX975" s="704"/>
      <c r="BY975" s="704"/>
      <c r="BZ975" s="704"/>
      <c r="CA975" s="704"/>
      <c r="CB975" s="704"/>
      <c r="CC975" s="704"/>
      <c r="CD975" s="704"/>
      <c r="CE975" s="704"/>
      <c r="CF975" s="704"/>
      <c r="CG975" s="704"/>
      <c r="CH975" s="704"/>
      <c r="CI975" s="704"/>
      <c r="CJ975" s="704"/>
      <c r="CK975" s="704"/>
      <c r="CL975" s="704"/>
      <c r="CM975" s="704"/>
      <c r="CN975" s="704"/>
      <c r="CO975" s="704"/>
      <c r="CP975" s="704"/>
      <c r="CQ975" s="704"/>
      <c r="CR975" s="704"/>
      <c r="CS975" s="704"/>
      <c r="CT975" s="704"/>
      <c r="CU975" s="704"/>
      <c r="CV975" s="704"/>
      <c r="CW975" s="704"/>
      <c r="CX975" s="704"/>
      <c r="CY975" s="704"/>
      <c r="CZ975" s="704"/>
      <c r="DA975" s="704"/>
      <c r="DB975" s="704"/>
      <c r="DC975" s="704"/>
      <c r="DD975" s="704"/>
      <c r="DE975" s="704"/>
      <c r="DF975" s="704"/>
      <c r="DG975" s="704"/>
      <c r="DH975" s="704"/>
      <c r="DI975" s="704"/>
      <c r="DJ975" s="704"/>
      <c r="DK975" s="704"/>
      <c r="DL975" s="704"/>
      <c r="DM975" s="704"/>
      <c r="DN975" s="704"/>
      <c r="DO975" s="704"/>
      <c r="DP975" s="704"/>
      <c r="DQ975" s="704"/>
      <c r="DR975" s="704"/>
      <c r="DS975" s="704"/>
      <c r="DT975" s="704"/>
      <c r="DU975" s="704"/>
      <c r="DV975" s="704"/>
      <c r="DW975" s="704"/>
      <c r="DX975" s="704"/>
      <c r="DY975" s="704"/>
      <c r="DZ975" s="704"/>
      <c r="EA975" s="704"/>
      <c r="EB975" s="704"/>
      <c r="EC975" s="704"/>
      <c r="ED975" s="704"/>
      <c r="EE975" s="704"/>
      <c r="EF975" s="704"/>
      <c r="EG975" s="704"/>
      <c r="EH975" s="704"/>
      <c r="EI975" s="704"/>
      <c r="EJ975" s="704"/>
      <c r="EK975" s="704"/>
      <c r="EL975" s="704"/>
      <c r="EM975" s="704"/>
      <c r="EN975" s="704"/>
      <c r="EO975" s="704"/>
      <c r="EP975" s="704"/>
      <c r="EQ975" s="704"/>
      <c r="ER975" s="704"/>
      <c r="ES975" s="704"/>
      <c r="ET975" s="704"/>
      <c r="EU975" s="704"/>
      <c r="EV975" s="704"/>
      <c r="EW975" s="704"/>
      <c r="EX975" s="704"/>
      <c r="EY975" s="704"/>
      <c r="EZ975" s="704"/>
      <c r="FA975" s="704"/>
      <c r="FB975" s="704"/>
      <c r="FC975" s="704"/>
      <c r="FD975" s="704"/>
      <c r="FE975" s="704"/>
      <c r="FF975" s="704"/>
      <c r="FG975" s="704"/>
      <c r="FH975" s="704"/>
      <c r="FI975" s="704"/>
      <c r="FJ975" s="704"/>
      <c r="FK975" s="704"/>
      <c r="FL975" s="704"/>
      <c r="FM975" s="704"/>
      <c r="FN975" s="704"/>
      <c r="FO975" s="704"/>
      <c r="FP975" s="704"/>
      <c r="FQ975" s="704"/>
      <c r="FR975" s="704"/>
      <c r="FS975" s="704"/>
      <c r="FT975" s="704"/>
      <c r="FU975" s="704"/>
      <c r="FV975" s="704"/>
      <c r="FW975" s="704"/>
      <c r="FX975" s="704"/>
      <c r="FY975" s="704"/>
      <c r="FZ975" s="704"/>
      <c r="GA975" s="704"/>
      <c r="GB975" s="704"/>
      <c r="GC975" s="704"/>
      <c r="GD975" s="704"/>
      <c r="GE975" s="704"/>
      <c r="GF975" s="704"/>
      <c r="GG975" s="704"/>
      <c r="GH975" s="704"/>
      <c r="GI975" s="704"/>
      <c r="GJ975" s="704"/>
      <c r="GK975" s="704"/>
      <c r="GL975" s="704"/>
      <c r="GM975" s="704"/>
      <c r="GN975" s="704"/>
      <c r="GO975" s="704"/>
      <c r="GP975" s="704"/>
      <c r="GQ975" s="704"/>
      <c r="GR975" s="704"/>
      <c r="GS975" s="704"/>
      <c r="GT975" s="704"/>
      <c r="GU975" s="704"/>
      <c r="GV975" s="704"/>
      <c r="GW975" s="704"/>
      <c r="GX975" s="704"/>
      <c r="GY975" s="704"/>
      <c r="GZ975" s="704"/>
      <c r="HA975" s="704"/>
      <c r="HB975" s="704"/>
      <c r="HC975" s="704"/>
      <c r="HD975" s="704"/>
      <c r="HE975" s="704"/>
      <c r="HF975" s="704"/>
      <c r="HG975" s="704"/>
      <c r="HH975" s="704"/>
      <c r="HI975" s="704"/>
      <c r="HJ975" s="704"/>
      <c r="HK975" s="704"/>
      <c r="HL975" s="704"/>
      <c r="HM975" s="704"/>
      <c r="HN975" s="704"/>
      <c r="HO975" s="704"/>
      <c r="HP975" s="704"/>
      <c r="HQ975" s="704"/>
      <c r="HR975" s="704"/>
      <c r="HS975" s="704"/>
      <c r="HT975" s="704"/>
      <c r="HU975" s="704"/>
      <c r="HV975" s="704"/>
      <c r="HW975" s="704"/>
      <c r="HX975" s="704"/>
      <c r="HY975" s="704"/>
      <c r="HZ975" s="704"/>
      <c r="IA975" s="704"/>
      <c r="IB975" s="704"/>
      <c r="IC975" s="704"/>
      <c r="ID975" s="704"/>
      <c r="IE975" s="704"/>
      <c r="IF975" s="704"/>
      <c r="IG975" s="704"/>
      <c r="IH975" s="704"/>
      <c r="II975" s="704"/>
      <c r="IJ975" s="704"/>
      <c r="IK975" s="704"/>
      <c r="IL975" s="704"/>
      <c r="IM975" s="704"/>
      <c r="IN975" s="704"/>
      <c r="IO975" s="704"/>
    </row>
    <row r="976" spans="1:249" s="664" customFormat="1" ht="138" x14ac:dyDescent="0.25">
      <c r="A976" s="624">
        <v>2990</v>
      </c>
      <c r="B976" s="624" t="s">
        <v>6678</v>
      </c>
      <c r="C976" s="625" t="s">
        <v>6679</v>
      </c>
      <c r="D976" s="626" t="s">
        <v>6680</v>
      </c>
      <c r="E976" s="627" t="s">
        <v>1630</v>
      </c>
      <c r="F976" s="1433" t="s">
        <v>6913</v>
      </c>
      <c r="G976" s="627" t="s">
        <v>6929</v>
      </c>
      <c r="H976" s="625">
        <v>2011</v>
      </c>
      <c r="I976" s="627" t="s">
        <v>6930</v>
      </c>
      <c r="J976" s="1431">
        <v>621414.93999999994</v>
      </c>
      <c r="K976" s="625" t="s">
        <v>6682</v>
      </c>
      <c r="L976" s="627" t="s">
        <v>6683</v>
      </c>
      <c r="M976" s="627" t="s">
        <v>6684</v>
      </c>
      <c r="N976" s="627" t="s">
        <v>6931</v>
      </c>
      <c r="O976" s="627" t="s">
        <v>6932</v>
      </c>
      <c r="P976" s="627" t="s">
        <v>6933</v>
      </c>
      <c r="Q976" s="628">
        <v>22.35</v>
      </c>
      <c r="R976" s="628"/>
      <c r="S976" s="628">
        <f>(10000+15000+120+5000+0+0)/2088*1</f>
        <v>14.425287356321839</v>
      </c>
      <c r="T976" s="628">
        <v>22.35</v>
      </c>
      <c r="U976" s="628">
        <f>SUM(R976:T976)</f>
        <v>36.77528735632184</v>
      </c>
      <c r="V976" s="625">
        <v>100</v>
      </c>
      <c r="W976" s="625">
        <f>ROUND(100/621414.94*621414.94,0)</f>
        <v>100</v>
      </c>
      <c r="X976" s="1432" t="s">
        <v>6687</v>
      </c>
      <c r="Y976" s="679"/>
      <c r="Z976" s="679"/>
      <c r="AA976" s="679"/>
      <c r="AB976" s="625">
        <v>66</v>
      </c>
      <c r="AC976" s="679"/>
      <c r="AD976" s="628">
        <v>12.57</v>
      </c>
      <c r="AE976" s="668">
        <v>5</v>
      </c>
      <c r="AF976" s="625">
        <v>100</v>
      </c>
      <c r="AG976" s="625" t="s">
        <v>1629</v>
      </c>
      <c r="AH976" s="625" t="s">
        <v>6918</v>
      </c>
      <c r="AI976" s="625">
        <v>70</v>
      </c>
      <c r="AJ976" s="625" t="s">
        <v>6698</v>
      </c>
      <c r="AK976" s="625" t="s">
        <v>6805</v>
      </c>
      <c r="AL976" s="625">
        <v>30</v>
      </c>
      <c r="AM976" s="625"/>
      <c r="AN976" s="625"/>
      <c r="AO976" s="625"/>
      <c r="AP976" s="625"/>
      <c r="AQ976" s="625"/>
      <c r="AR976" s="625"/>
      <c r="AS976" s="625"/>
      <c r="AT976" s="625"/>
      <c r="AU976" s="625"/>
      <c r="AV976" s="625"/>
      <c r="AW976" s="625"/>
      <c r="AX976" s="629"/>
      <c r="AY976" s="630"/>
      <c r="AZ976" s="663"/>
      <c r="BA976" s="631"/>
      <c r="BB976" s="1023"/>
      <c r="BC976" s="1023"/>
      <c r="BD976" s="1023"/>
      <c r="BE976" s="663"/>
      <c r="BF976" s="663"/>
      <c r="BG976" s="663"/>
      <c r="BH976" s="704"/>
      <c r="BI976" s="704"/>
      <c r="BJ976" s="704"/>
      <c r="BK976" s="704"/>
      <c r="BL976" s="704"/>
      <c r="BM976" s="704"/>
      <c r="BN976" s="704"/>
      <c r="BO976" s="704"/>
      <c r="BP976" s="704"/>
      <c r="BQ976" s="704"/>
      <c r="BR976" s="704"/>
      <c r="BS976" s="704"/>
      <c r="BT976" s="704"/>
      <c r="BU976" s="704"/>
      <c r="BV976" s="704"/>
      <c r="BW976" s="704"/>
      <c r="BX976" s="704"/>
      <c r="BY976" s="704"/>
      <c r="BZ976" s="704"/>
      <c r="CA976" s="704"/>
      <c r="CB976" s="704"/>
      <c r="CC976" s="704"/>
      <c r="CD976" s="704"/>
      <c r="CE976" s="704"/>
      <c r="CF976" s="704"/>
      <c r="CG976" s="704"/>
      <c r="CH976" s="704"/>
      <c r="CI976" s="704"/>
      <c r="CJ976" s="704"/>
      <c r="CK976" s="704"/>
      <c r="CL976" s="704"/>
      <c r="CM976" s="704"/>
      <c r="CN976" s="704"/>
      <c r="CO976" s="704"/>
      <c r="CP976" s="704"/>
      <c r="CQ976" s="704"/>
      <c r="CR976" s="704"/>
      <c r="CS976" s="704"/>
      <c r="CT976" s="704"/>
      <c r="CU976" s="704"/>
      <c r="CV976" s="704"/>
      <c r="CW976" s="704"/>
      <c r="CX976" s="704"/>
      <c r="CY976" s="704"/>
      <c r="CZ976" s="704"/>
      <c r="DA976" s="704"/>
      <c r="DB976" s="704"/>
      <c r="DC976" s="704"/>
      <c r="DD976" s="704"/>
      <c r="DE976" s="704"/>
      <c r="DF976" s="704"/>
      <c r="DG976" s="704"/>
      <c r="DH976" s="704"/>
      <c r="DI976" s="704"/>
      <c r="DJ976" s="704"/>
      <c r="DK976" s="704"/>
      <c r="DL976" s="704"/>
      <c r="DM976" s="704"/>
      <c r="DN976" s="704"/>
      <c r="DO976" s="704"/>
      <c r="DP976" s="704"/>
      <c r="DQ976" s="704"/>
      <c r="DR976" s="704"/>
      <c r="DS976" s="704"/>
      <c r="DT976" s="704"/>
      <c r="DU976" s="704"/>
      <c r="DV976" s="704"/>
      <c r="DW976" s="704"/>
      <c r="DX976" s="704"/>
      <c r="DY976" s="704"/>
      <c r="DZ976" s="704"/>
      <c r="EA976" s="704"/>
      <c r="EB976" s="704"/>
      <c r="EC976" s="704"/>
      <c r="ED976" s="704"/>
      <c r="EE976" s="704"/>
      <c r="EF976" s="704"/>
      <c r="EG976" s="704"/>
      <c r="EH976" s="704"/>
      <c r="EI976" s="704"/>
      <c r="EJ976" s="704"/>
      <c r="EK976" s="704"/>
      <c r="EL976" s="704"/>
      <c r="EM976" s="704"/>
      <c r="EN976" s="704"/>
      <c r="EO976" s="704"/>
      <c r="EP976" s="704"/>
      <c r="EQ976" s="704"/>
      <c r="ER976" s="704"/>
      <c r="ES976" s="704"/>
      <c r="ET976" s="704"/>
      <c r="EU976" s="704"/>
      <c r="EV976" s="704"/>
      <c r="EW976" s="704"/>
      <c r="EX976" s="704"/>
      <c r="EY976" s="704"/>
      <c r="EZ976" s="704"/>
      <c r="FA976" s="704"/>
      <c r="FB976" s="704"/>
      <c r="FC976" s="704"/>
      <c r="FD976" s="704"/>
      <c r="FE976" s="704"/>
      <c r="FF976" s="704"/>
      <c r="FG976" s="704"/>
      <c r="FH976" s="704"/>
      <c r="FI976" s="704"/>
      <c r="FJ976" s="704"/>
      <c r="FK976" s="704"/>
      <c r="FL976" s="704"/>
      <c r="FM976" s="704"/>
      <c r="FN976" s="704"/>
      <c r="FO976" s="704"/>
      <c r="FP976" s="704"/>
      <c r="FQ976" s="704"/>
      <c r="FR976" s="704"/>
      <c r="FS976" s="704"/>
      <c r="FT976" s="704"/>
      <c r="FU976" s="704"/>
      <c r="FV976" s="704"/>
      <c r="FW976" s="704"/>
      <c r="FX976" s="704"/>
      <c r="FY976" s="704"/>
      <c r="FZ976" s="704"/>
      <c r="GA976" s="704"/>
      <c r="GB976" s="704"/>
      <c r="GC976" s="704"/>
      <c r="GD976" s="704"/>
      <c r="GE976" s="704"/>
      <c r="GF976" s="704"/>
      <c r="GG976" s="704"/>
      <c r="GH976" s="704"/>
      <c r="GI976" s="704"/>
      <c r="GJ976" s="704"/>
      <c r="GK976" s="704"/>
      <c r="GL976" s="704"/>
      <c r="GM976" s="704"/>
      <c r="GN976" s="704"/>
      <c r="GO976" s="704"/>
      <c r="GP976" s="704"/>
      <c r="GQ976" s="704"/>
      <c r="GR976" s="704"/>
      <c r="GS976" s="704"/>
      <c r="GT976" s="704"/>
      <c r="GU976" s="704"/>
      <c r="GV976" s="704"/>
      <c r="GW976" s="704"/>
      <c r="GX976" s="704"/>
      <c r="GY976" s="704"/>
      <c r="GZ976" s="704"/>
      <c r="HA976" s="704"/>
      <c r="HB976" s="704"/>
      <c r="HC976" s="704"/>
      <c r="HD976" s="704"/>
      <c r="HE976" s="704"/>
      <c r="HF976" s="704"/>
      <c r="HG976" s="704"/>
      <c r="HH976" s="704"/>
      <c r="HI976" s="704"/>
      <c r="HJ976" s="704"/>
      <c r="HK976" s="704"/>
      <c r="HL976" s="704"/>
      <c r="HM976" s="704"/>
      <c r="HN976" s="704"/>
      <c r="HO976" s="704"/>
      <c r="HP976" s="704"/>
      <c r="HQ976" s="704"/>
      <c r="HR976" s="704"/>
      <c r="HS976" s="704"/>
      <c r="HT976" s="704"/>
      <c r="HU976" s="704"/>
      <c r="HV976" s="704"/>
      <c r="HW976" s="704"/>
      <c r="HX976" s="704"/>
      <c r="HY976" s="704"/>
      <c r="HZ976" s="704"/>
      <c r="IA976" s="704"/>
      <c r="IB976" s="704"/>
      <c r="IC976" s="704"/>
      <c r="ID976" s="704"/>
      <c r="IE976" s="704"/>
      <c r="IF976" s="704"/>
      <c r="IG976" s="704"/>
      <c r="IH976" s="704"/>
      <c r="II976" s="704"/>
      <c r="IJ976" s="704"/>
      <c r="IK976" s="704"/>
      <c r="IL976" s="704"/>
      <c r="IM976" s="704"/>
      <c r="IN976" s="704"/>
      <c r="IO976" s="704"/>
    </row>
    <row r="977" spans="1:249" s="664" customFormat="1" ht="124.2" x14ac:dyDescent="0.25">
      <c r="A977" s="624">
        <v>2990</v>
      </c>
      <c r="B977" s="624" t="s">
        <v>6678</v>
      </c>
      <c r="C977" s="625" t="s">
        <v>6679</v>
      </c>
      <c r="D977" s="626" t="s">
        <v>6680</v>
      </c>
      <c r="E977" s="627" t="s">
        <v>1630</v>
      </c>
      <c r="F977" s="1433" t="s">
        <v>6913</v>
      </c>
      <c r="G977" s="1048" t="s">
        <v>6934</v>
      </c>
      <c r="H977" s="625">
        <v>2013</v>
      </c>
      <c r="I977" s="627" t="s">
        <v>6935</v>
      </c>
      <c r="J977" s="1431">
        <v>79588.896000000008</v>
      </c>
      <c r="K977" s="625" t="s">
        <v>6682</v>
      </c>
      <c r="L977" s="627" t="s">
        <v>6683</v>
      </c>
      <c r="M977" s="627" t="s">
        <v>6684</v>
      </c>
      <c r="N977" s="1048" t="s">
        <v>9468</v>
      </c>
      <c r="O977" s="627" t="s">
        <v>6936</v>
      </c>
      <c r="P977" s="627" t="s">
        <v>6937</v>
      </c>
      <c r="Q977" s="628">
        <v>22.35</v>
      </c>
      <c r="R977" s="628"/>
      <c r="S977" s="628">
        <f>(2500+1000+120+200+0+0)/2088*1</f>
        <v>1.8295019157088122</v>
      </c>
      <c r="T977" s="628">
        <v>22.35</v>
      </c>
      <c r="U977" s="628">
        <f t="shared" si="33"/>
        <v>24.179501915708812</v>
      </c>
      <c r="V977" s="625">
        <v>100</v>
      </c>
      <c r="W977" s="625">
        <v>100</v>
      </c>
      <c r="X977" s="1432" t="s">
        <v>6687</v>
      </c>
      <c r="Y977" s="679"/>
      <c r="Z977" s="679"/>
      <c r="AA977" s="679"/>
      <c r="AB977" s="625">
        <v>66</v>
      </c>
      <c r="AC977" s="679"/>
      <c r="AD977" s="628">
        <v>12.57</v>
      </c>
      <c r="AE977" s="668">
        <v>5</v>
      </c>
      <c r="AF977" s="625">
        <v>100</v>
      </c>
      <c r="AG977" s="625" t="s">
        <v>1629</v>
      </c>
      <c r="AH977" s="625" t="s">
        <v>6918</v>
      </c>
      <c r="AI977" s="625">
        <v>70</v>
      </c>
      <c r="AJ977" s="625" t="s">
        <v>6698</v>
      </c>
      <c r="AK977" s="625" t="s">
        <v>6805</v>
      </c>
      <c r="AL977" s="625">
        <v>30</v>
      </c>
      <c r="AM977" s="625"/>
      <c r="AN977" s="625"/>
      <c r="AO977" s="625"/>
      <c r="AP977" s="625"/>
      <c r="AQ977" s="625"/>
      <c r="AR977" s="625"/>
      <c r="AS977" s="625"/>
      <c r="AT977" s="625"/>
      <c r="AU977" s="625"/>
      <c r="AV977" s="625"/>
      <c r="AW977" s="625"/>
      <c r="AX977" s="629"/>
      <c r="AY977" s="630"/>
      <c r="AZ977" s="663"/>
      <c r="BA977" s="631"/>
      <c r="BB977" s="1023"/>
      <c r="BC977" s="1023"/>
      <c r="BD977" s="1023"/>
      <c r="BE977" s="663"/>
      <c r="BF977" s="663"/>
      <c r="BG977" s="663"/>
      <c r="BH977" s="704"/>
      <c r="BI977" s="704"/>
      <c r="BJ977" s="704"/>
      <c r="BK977" s="704"/>
      <c r="BL977" s="704"/>
      <c r="BM977" s="704"/>
      <c r="BN977" s="704"/>
      <c r="BO977" s="704"/>
      <c r="BP977" s="704"/>
      <c r="BQ977" s="704"/>
      <c r="BR977" s="704"/>
      <c r="BS977" s="704"/>
      <c r="BT977" s="704"/>
      <c r="BU977" s="704"/>
      <c r="BV977" s="704"/>
      <c r="BW977" s="704"/>
      <c r="BX977" s="704"/>
      <c r="BY977" s="704"/>
      <c r="BZ977" s="704"/>
      <c r="CA977" s="704"/>
      <c r="CB977" s="704"/>
      <c r="CC977" s="704"/>
      <c r="CD977" s="704"/>
      <c r="CE977" s="704"/>
      <c r="CF977" s="704"/>
      <c r="CG977" s="704"/>
      <c r="CH977" s="704"/>
      <c r="CI977" s="704"/>
      <c r="CJ977" s="704"/>
      <c r="CK977" s="704"/>
      <c r="CL977" s="704"/>
      <c r="CM977" s="704"/>
      <c r="CN977" s="704"/>
      <c r="CO977" s="704"/>
      <c r="CP977" s="704"/>
      <c r="CQ977" s="704"/>
      <c r="CR977" s="704"/>
      <c r="CS977" s="704"/>
      <c r="CT977" s="704"/>
      <c r="CU977" s="704"/>
      <c r="CV977" s="704"/>
      <c r="CW977" s="704"/>
      <c r="CX977" s="704"/>
      <c r="CY977" s="704"/>
      <c r="CZ977" s="704"/>
      <c r="DA977" s="704"/>
      <c r="DB977" s="704"/>
      <c r="DC977" s="704"/>
      <c r="DD977" s="704"/>
      <c r="DE977" s="704"/>
      <c r="DF977" s="704"/>
      <c r="DG977" s="704"/>
      <c r="DH977" s="704"/>
      <c r="DI977" s="704"/>
      <c r="DJ977" s="704"/>
      <c r="DK977" s="704"/>
      <c r="DL977" s="704"/>
      <c r="DM977" s="704"/>
      <c r="DN977" s="704"/>
      <c r="DO977" s="704"/>
      <c r="DP977" s="704"/>
      <c r="DQ977" s="704"/>
      <c r="DR977" s="704"/>
      <c r="DS977" s="704"/>
      <c r="DT977" s="704"/>
      <c r="DU977" s="704"/>
      <c r="DV977" s="704"/>
      <c r="DW977" s="704"/>
      <c r="DX977" s="704"/>
      <c r="DY977" s="704"/>
      <c r="DZ977" s="704"/>
      <c r="EA977" s="704"/>
      <c r="EB977" s="704"/>
      <c r="EC977" s="704"/>
      <c r="ED977" s="704"/>
      <c r="EE977" s="704"/>
      <c r="EF977" s="704"/>
      <c r="EG977" s="704"/>
      <c r="EH977" s="704"/>
      <c r="EI977" s="704"/>
      <c r="EJ977" s="704"/>
      <c r="EK977" s="704"/>
      <c r="EL977" s="704"/>
      <c r="EM977" s="704"/>
      <c r="EN977" s="704"/>
      <c r="EO977" s="704"/>
      <c r="EP977" s="704"/>
      <c r="EQ977" s="704"/>
      <c r="ER977" s="704"/>
      <c r="ES977" s="704"/>
      <c r="ET977" s="704"/>
      <c r="EU977" s="704"/>
      <c r="EV977" s="704"/>
      <c r="EW977" s="704"/>
      <c r="EX977" s="704"/>
      <c r="EY977" s="704"/>
      <c r="EZ977" s="704"/>
      <c r="FA977" s="704"/>
      <c r="FB977" s="704"/>
      <c r="FC977" s="704"/>
      <c r="FD977" s="704"/>
      <c r="FE977" s="704"/>
      <c r="FF977" s="704"/>
      <c r="FG977" s="704"/>
      <c r="FH977" s="704"/>
      <c r="FI977" s="704"/>
      <c r="FJ977" s="704"/>
      <c r="FK977" s="704"/>
      <c r="FL977" s="704"/>
      <c r="FM977" s="704"/>
      <c r="FN977" s="704"/>
      <c r="FO977" s="704"/>
      <c r="FP977" s="704"/>
      <c r="FQ977" s="704"/>
      <c r="FR977" s="704"/>
      <c r="FS977" s="704"/>
      <c r="FT977" s="704"/>
      <c r="FU977" s="704"/>
      <c r="FV977" s="704"/>
      <c r="FW977" s="704"/>
      <c r="FX977" s="704"/>
      <c r="FY977" s="704"/>
      <c r="FZ977" s="704"/>
      <c r="GA977" s="704"/>
      <c r="GB977" s="704"/>
      <c r="GC977" s="704"/>
      <c r="GD977" s="704"/>
      <c r="GE977" s="704"/>
      <c r="GF977" s="704"/>
      <c r="GG977" s="704"/>
      <c r="GH977" s="704"/>
      <c r="GI977" s="704"/>
      <c r="GJ977" s="704"/>
      <c r="GK977" s="704"/>
      <c r="GL977" s="704"/>
      <c r="GM977" s="704"/>
      <c r="GN977" s="704"/>
      <c r="GO977" s="704"/>
      <c r="GP977" s="704"/>
      <c r="GQ977" s="704"/>
      <c r="GR977" s="704"/>
      <c r="GS977" s="704"/>
      <c r="GT977" s="704"/>
      <c r="GU977" s="704"/>
      <c r="GV977" s="704"/>
      <c r="GW977" s="704"/>
      <c r="GX977" s="704"/>
      <c r="GY977" s="704"/>
      <c r="GZ977" s="704"/>
      <c r="HA977" s="704"/>
      <c r="HB977" s="704"/>
      <c r="HC977" s="704"/>
      <c r="HD977" s="704"/>
      <c r="HE977" s="704"/>
      <c r="HF977" s="704"/>
      <c r="HG977" s="704"/>
      <c r="HH977" s="704"/>
      <c r="HI977" s="704"/>
      <c r="HJ977" s="704"/>
      <c r="HK977" s="704"/>
      <c r="HL977" s="704"/>
      <c r="HM977" s="704"/>
      <c r="HN977" s="704"/>
      <c r="HO977" s="704"/>
      <c r="HP977" s="704"/>
      <c r="HQ977" s="704"/>
      <c r="HR977" s="704"/>
      <c r="HS977" s="704"/>
      <c r="HT977" s="704"/>
      <c r="HU977" s="704"/>
      <c r="HV977" s="704"/>
      <c r="HW977" s="704"/>
      <c r="HX977" s="704"/>
      <c r="HY977" s="704"/>
      <c r="HZ977" s="704"/>
      <c r="IA977" s="704"/>
      <c r="IB977" s="704"/>
      <c r="IC977" s="704"/>
      <c r="ID977" s="704"/>
      <c r="IE977" s="704"/>
      <c r="IF977" s="704"/>
      <c r="IG977" s="704"/>
      <c r="IH977" s="704"/>
      <c r="II977" s="704"/>
      <c r="IJ977" s="704"/>
      <c r="IK977" s="704"/>
      <c r="IL977" s="704"/>
      <c r="IM977" s="704"/>
      <c r="IN977" s="704"/>
      <c r="IO977" s="704"/>
    </row>
    <row r="978" spans="1:249" s="664" customFormat="1" ht="126.75" customHeight="1" x14ac:dyDescent="0.25">
      <c r="A978" s="624">
        <v>2990</v>
      </c>
      <c r="B978" s="624" t="s">
        <v>6678</v>
      </c>
      <c r="C978" s="625" t="s">
        <v>6679</v>
      </c>
      <c r="D978" s="626" t="s">
        <v>6680</v>
      </c>
      <c r="E978" s="627" t="s">
        <v>1630</v>
      </c>
      <c r="F978" s="1433" t="s">
        <v>6913</v>
      </c>
      <c r="G978" s="627" t="s">
        <v>6938</v>
      </c>
      <c r="H978" s="625">
        <v>2010</v>
      </c>
      <c r="I978" s="627" t="s">
        <v>6939</v>
      </c>
      <c r="J978" s="1431">
        <v>50389.02</v>
      </c>
      <c r="K978" s="625" t="s">
        <v>6682</v>
      </c>
      <c r="L978" s="627" t="s">
        <v>6683</v>
      </c>
      <c r="M978" s="627" t="s">
        <v>6684</v>
      </c>
      <c r="N978" s="627" t="s">
        <v>6940</v>
      </c>
      <c r="O978" s="627" t="s">
        <v>6941</v>
      </c>
      <c r="P978" s="627" t="s">
        <v>6942</v>
      </c>
      <c r="Q978" s="628">
        <v>22.35</v>
      </c>
      <c r="R978" s="628"/>
      <c r="S978" s="628">
        <f>(1500+10000+120+500+0+0)/2088*1</f>
        <v>5.804597701149425</v>
      </c>
      <c r="T978" s="628">
        <v>22.35</v>
      </c>
      <c r="U978" s="628">
        <f>SUM(R978:T978)</f>
        <v>28.154597701149427</v>
      </c>
      <c r="V978" s="625">
        <v>100</v>
      </c>
      <c r="W978" s="625">
        <f>ROUND(100/50389.02*50389.02,0)</f>
        <v>100</v>
      </c>
      <c r="X978" s="1432" t="s">
        <v>6687</v>
      </c>
      <c r="Y978" s="679"/>
      <c r="Z978" s="679"/>
      <c r="AA978" s="679"/>
      <c r="AB978" s="625">
        <v>66</v>
      </c>
      <c r="AC978" s="679"/>
      <c r="AD978" s="628">
        <v>12.57</v>
      </c>
      <c r="AE978" s="668">
        <v>5</v>
      </c>
      <c r="AF978" s="625">
        <v>100</v>
      </c>
      <c r="AG978" s="625" t="s">
        <v>1629</v>
      </c>
      <c r="AH978" s="625" t="s">
        <v>6918</v>
      </c>
      <c r="AI978" s="625">
        <v>90</v>
      </c>
      <c r="AJ978" s="625" t="s">
        <v>6698</v>
      </c>
      <c r="AK978" s="625" t="s">
        <v>6805</v>
      </c>
      <c r="AL978" s="625">
        <v>10</v>
      </c>
      <c r="AM978" s="625"/>
      <c r="AN978" s="625"/>
      <c r="AO978" s="625"/>
      <c r="AP978" s="625"/>
      <c r="AQ978" s="625"/>
      <c r="AR978" s="625"/>
      <c r="AS978" s="625"/>
      <c r="AT978" s="625"/>
      <c r="AU978" s="625"/>
      <c r="AV978" s="625"/>
      <c r="AW978" s="625"/>
      <c r="AX978" s="629"/>
      <c r="AY978" s="630"/>
      <c r="AZ978" s="663"/>
      <c r="BA978" s="631"/>
      <c r="BB978" s="1023"/>
      <c r="BC978" s="1023"/>
      <c r="BD978" s="1023"/>
      <c r="BE978" s="663"/>
      <c r="BF978" s="663"/>
      <c r="BG978" s="663"/>
      <c r="BH978" s="704"/>
      <c r="BI978" s="704"/>
      <c r="BJ978" s="704"/>
      <c r="BK978" s="704"/>
      <c r="BL978" s="704"/>
      <c r="BM978" s="704"/>
      <c r="BN978" s="704"/>
      <c r="BO978" s="704"/>
      <c r="BP978" s="704"/>
      <c r="BQ978" s="704"/>
      <c r="BR978" s="704"/>
      <c r="BS978" s="704"/>
      <c r="BT978" s="704"/>
      <c r="BU978" s="704"/>
      <c r="BV978" s="704"/>
      <c r="BW978" s="704"/>
      <c r="BX978" s="704"/>
      <c r="BY978" s="704"/>
      <c r="BZ978" s="704"/>
      <c r="CA978" s="704"/>
      <c r="CB978" s="704"/>
      <c r="CC978" s="704"/>
      <c r="CD978" s="704"/>
      <c r="CE978" s="704"/>
      <c r="CF978" s="704"/>
      <c r="CG978" s="704"/>
      <c r="CH978" s="704"/>
      <c r="CI978" s="704"/>
      <c r="CJ978" s="704"/>
      <c r="CK978" s="704"/>
      <c r="CL978" s="704"/>
      <c r="CM978" s="704"/>
      <c r="CN978" s="704"/>
      <c r="CO978" s="704"/>
      <c r="CP978" s="704"/>
      <c r="CQ978" s="704"/>
      <c r="CR978" s="704"/>
      <c r="CS978" s="704"/>
      <c r="CT978" s="704"/>
      <c r="CU978" s="704"/>
      <c r="CV978" s="704"/>
      <c r="CW978" s="704"/>
      <c r="CX978" s="704"/>
      <c r="CY978" s="704"/>
      <c r="CZ978" s="704"/>
      <c r="DA978" s="704"/>
      <c r="DB978" s="704"/>
      <c r="DC978" s="704"/>
      <c r="DD978" s="704"/>
      <c r="DE978" s="704"/>
      <c r="DF978" s="704"/>
      <c r="DG978" s="704"/>
      <c r="DH978" s="704"/>
      <c r="DI978" s="704"/>
      <c r="DJ978" s="704"/>
      <c r="DK978" s="704"/>
      <c r="DL978" s="704"/>
      <c r="DM978" s="704"/>
      <c r="DN978" s="704"/>
      <c r="DO978" s="704"/>
      <c r="DP978" s="704"/>
      <c r="DQ978" s="704"/>
      <c r="DR978" s="704"/>
      <c r="DS978" s="704"/>
      <c r="DT978" s="704"/>
      <c r="DU978" s="704"/>
      <c r="DV978" s="704"/>
      <c r="DW978" s="704"/>
      <c r="DX978" s="704"/>
      <c r="DY978" s="704"/>
      <c r="DZ978" s="704"/>
      <c r="EA978" s="704"/>
      <c r="EB978" s="704"/>
      <c r="EC978" s="704"/>
      <c r="ED978" s="704"/>
      <c r="EE978" s="704"/>
      <c r="EF978" s="704"/>
      <c r="EG978" s="704"/>
      <c r="EH978" s="704"/>
      <c r="EI978" s="704"/>
      <c r="EJ978" s="704"/>
      <c r="EK978" s="704"/>
      <c r="EL978" s="704"/>
      <c r="EM978" s="704"/>
      <c r="EN978" s="704"/>
      <c r="EO978" s="704"/>
      <c r="EP978" s="704"/>
      <c r="EQ978" s="704"/>
      <c r="ER978" s="704"/>
      <c r="ES978" s="704"/>
      <c r="ET978" s="704"/>
      <c r="EU978" s="704"/>
      <c r="EV978" s="704"/>
      <c r="EW978" s="704"/>
      <c r="EX978" s="704"/>
      <c r="EY978" s="704"/>
      <c r="EZ978" s="704"/>
      <c r="FA978" s="704"/>
      <c r="FB978" s="704"/>
      <c r="FC978" s="704"/>
      <c r="FD978" s="704"/>
      <c r="FE978" s="704"/>
      <c r="FF978" s="704"/>
      <c r="FG978" s="704"/>
      <c r="FH978" s="704"/>
      <c r="FI978" s="704"/>
      <c r="FJ978" s="704"/>
      <c r="FK978" s="704"/>
      <c r="FL978" s="704"/>
      <c r="FM978" s="704"/>
      <c r="FN978" s="704"/>
      <c r="FO978" s="704"/>
      <c r="FP978" s="704"/>
      <c r="FQ978" s="704"/>
      <c r="FR978" s="704"/>
      <c r="FS978" s="704"/>
      <c r="FT978" s="704"/>
      <c r="FU978" s="704"/>
      <c r="FV978" s="704"/>
      <c r="FW978" s="704"/>
      <c r="FX978" s="704"/>
      <c r="FY978" s="704"/>
      <c r="FZ978" s="704"/>
      <c r="GA978" s="704"/>
      <c r="GB978" s="704"/>
      <c r="GC978" s="704"/>
      <c r="GD978" s="704"/>
      <c r="GE978" s="704"/>
      <c r="GF978" s="704"/>
      <c r="GG978" s="704"/>
      <c r="GH978" s="704"/>
      <c r="GI978" s="704"/>
      <c r="GJ978" s="704"/>
      <c r="GK978" s="704"/>
      <c r="GL978" s="704"/>
      <c r="GM978" s="704"/>
      <c r="GN978" s="704"/>
      <c r="GO978" s="704"/>
      <c r="GP978" s="704"/>
      <c r="GQ978" s="704"/>
      <c r="GR978" s="704"/>
      <c r="GS978" s="704"/>
      <c r="GT978" s="704"/>
      <c r="GU978" s="704"/>
      <c r="GV978" s="704"/>
      <c r="GW978" s="704"/>
      <c r="GX978" s="704"/>
      <c r="GY978" s="704"/>
      <c r="GZ978" s="704"/>
      <c r="HA978" s="704"/>
      <c r="HB978" s="704"/>
      <c r="HC978" s="704"/>
      <c r="HD978" s="704"/>
      <c r="HE978" s="704"/>
      <c r="HF978" s="704"/>
      <c r="HG978" s="704"/>
      <c r="HH978" s="704"/>
      <c r="HI978" s="704"/>
      <c r="HJ978" s="704"/>
      <c r="HK978" s="704"/>
      <c r="HL978" s="704"/>
      <c r="HM978" s="704"/>
      <c r="HN978" s="704"/>
      <c r="HO978" s="704"/>
      <c r="HP978" s="704"/>
      <c r="HQ978" s="704"/>
      <c r="HR978" s="704"/>
      <c r="HS978" s="704"/>
      <c r="HT978" s="704"/>
      <c r="HU978" s="704"/>
      <c r="HV978" s="704"/>
      <c r="HW978" s="704"/>
      <c r="HX978" s="704"/>
      <c r="HY978" s="704"/>
      <c r="HZ978" s="704"/>
      <c r="IA978" s="704"/>
      <c r="IB978" s="704"/>
      <c r="IC978" s="704"/>
      <c r="ID978" s="704"/>
      <c r="IE978" s="704"/>
      <c r="IF978" s="704"/>
      <c r="IG978" s="704"/>
      <c r="IH978" s="704"/>
      <c r="II978" s="704"/>
      <c r="IJ978" s="704"/>
      <c r="IK978" s="704"/>
      <c r="IL978" s="704"/>
      <c r="IM978" s="704"/>
      <c r="IN978" s="704"/>
      <c r="IO978" s="704"/>
    </row>
    <row r="979" spans="1:249" s="664" customFormat="1" ht="108" customHeight="1" x14ac:dyDescent="0.25">
      <c r="A979" s="624">
        <v>2990</v>
      </c>
      <c r="B979" s="624" t="s">
        <v>6678</v>
      </c>
      <c r="C979" s="625" t="s">
        <v>6679</v>
      </c>
      <c r="D979" s="626" t="s">
        <v>6680</v>
      </c>
      <c r="E979" s="627" t="s">
        <v>1630</v>
      </c>
      <c r="F979" s="1433" t="s">
        <v>6913</v>
      </c>
      <c r="G979" s="627" t="s">
        <v>6943</v>
      </c>
      <c r="H979" s="625">
        <v>2010</v>
      </c>
      <c r="I979" s="627" t="s">
        <v>6944</v>
      </c>
      <c r="J979" s="1431">
        <v>43182.5</v>
      </c>
      <c r="K979" s="625" t="s">
        <v>6682</v>
      </c>
      <c r="L979" s="627" t="s">
        <v>6683</v>
      </c>
      <c r="M979" s="627" t="s">
        <v>6684</v>
      </c>
      <c r="N979" s="627" t="s">
        <v>6940</v>
      </c>
      <c r="O979" s="627" t="s">
        <v>6941</v>
      </c>
      <c r="P979" s="627" t="s">
        <v>6945</v>
      </c>
      <c r="Q979" s="628">
        <v>22.35</v>
      </c>
      <c r="R979" s="628"/>
      <c r="S979" s="628">
        <f>(2000+4000+120+500+0+0)/2088*1</f>
        <v>3.1704980842911876</v>
      </c>
      <c r="T979" s="628">
        <v>22.35</v>
      </c>
      <c r="U979" s="628">
        <f>SUM(R979:T979)</f>
        <v>25.520498084291191</v>
      </c>
      <c r="V979" s="625">
        <v>100</v>
      </c>
      <c r="W979" s="625">
        <f>ROUND(100/43182.5*43182.5,0)</f>
        <v>100</v>
      </c>
      <c r="X979" s="1432" t="s">
        <v>6687</v>
      </c>
      <c r="Y979" s="679"/>
      <c r="Z979" s="679"/>
      <c r="AA979" s="679"/>
      <c r="AB979" s="625">
        <v>66</v>
      </c>
      <c r="AC979" s="679"/>
      <c r="AD979" s="628">
        <v>12.57</v>
      </c>
      <c r="AE979" s="668">
        <v>3</v>
      </c>
      <c r="AF979" s="625">
        <v>100</v>
      </c>
      <c r="AG979" s="625" t="s">
        <v>1629</v>
      </c>
      <c r="AH979" s="625" t="s">
        <v>6918</v>
      </c>
      <c r="AI979" s="625">
        <v>90</v>
      </c>
      <c r="AJ979" s="625" t="s">
        <v>6698</v>
      </c>
      <c r="AK979" s="625" t="s">
        <v>6805</v>
      </c>
      <c r="AL979" s="625">
        <v>10</v>
      </c>
      <c r="AM979" s="625"/>
      <c r="AN979" s="625"/>
      <c r="AO979" s="625"/>
      <c r="AP979" s="625"/>
      <c r="AQ979" s="625"/>
      <c r="AR979" s="625"/>
      <c r="AS979" s="625"/>
      <c r="AT979" s="625"/>
      <c r="AU979" s="625"/>
      <c r="AV979" s="625"/>
      <c r="AW979" s="625"/>
      <c r="AX979" s="629"/>
      <c r="AY979" s="630"/>
      <c r="AZ979" s="663"/>
      <c r="BA979" s="631"/>
      <c r="BB979" s="1023"/>
      <c r="BC979" s="1023"/>
      <c r="BD979" s="1023"/>
      <c r="BE979" s="663"/>
      <c r="BF979" s="663"/>
      <c r="BG979" s="663"/>
      <c r="BH979" s="704"/>
      <c r="BI979" s="704"/>
      <c r="BJ979" s="704"/>
      <c r="BK979" s="704"/>
      <c r="BL979" s="704"/>
      <c r="BM979" s="704"/>
      <c r="BN979" s="704"/>
      <c r="BO979" s="704"/>
      <c r="BP979" s="704"/>
      <c r="BQ979" s="704"/>
      <c r="BR979" s="704"/>
      <c r="BS979" s="704"/>
      <c r="BT979" s="704"/>
      <c r="BU979" s="704"/>
      <c r="BV979" s="704"/>
      <c r="BW979" s="704"/>
      <c r="BX979" s="704"/>
      <c r="BY979" s="704"/>
      <c r="BZ979" s="704"/>
      <c r="CA979" s="704"/>
      <c r="CB979" s="704"/>
      <c r="CC979" s="704"/>
      <c r="CD979" s="704"/>
      <c r="CE979" s="704"/>
      <c r="CF979" s="704"/>
      <c r="CG979" s="704"/>
      <c r="CH979" s="704"/>
      <c r="CI979" s="704"/>
      <c r="CJ979" s="704"/>
      <c r="CK979" s="704"/>
      <c r="CL979" s="704"/>
      <c r="CM979" s="704"/>
      <c r="CN979" s="704"/>
      <c r="CO979" s="704"/>
      <c r="CP979" s="704"/>
      <c r="CQ979" s="704"/>
      <c r="CR979" s="704"/>
      <c r="CS979" s="704"/>
      <c r="CT979" s="704"/>
      <c r="CU979" s="704"/>
      <c r="CV979" s="704"/>
      <c r="CW979" s="704"/>
      <c r="CX979" s="704"/>
      <c r="CY979" s="704"/>
      <c r="CZ979" s="704"/>
      <c r="DA979" s="704"/>
      <c r="DB979" s="704"/>
      <c r="DC979" s="704"/>
      <c r="DD979" s="704"/>
      <c r="DE979" s="704"/>
      <c r="DF979" s="704"/>
      <c r="DG979" s="704"/>
      <c r="DH979" s="704"/>
      <c r="DI979" s="704"/>
      <c r="DJ979" s="704"/>
      <c r="DK979" s="704"/>
      <c r="DL979" s="704"/>
      <c r="DM979" s="704"/>
      <c r="DN979" s="704"/>
      <c r="DO979" s="704"/>
      <c r="DP979" s="704"/>
      <c r="DQ979" s="704"/>
      <c r="DR979" s="704"/>
      <c r="DS979" s="704"/>
      <c r="DT979" s="704"/>
      <c r="DU979" s="704"/>
      <c r="DV979" s="704"/>
      <c r="DW979" s="704"/>
      <c r="DX979" s="704"/>
      <c r="DY979" s="704"/>
      <c r="DZ979" s="704"/>
      <c r="EA979" s="704"/>
      <c r="EB979" s="704"/>
      <c r="EC979" s="704"/>
      <c r="ED979" s="704"/>
      <c r="EE979" s="704"/>
      <c r="EF979" s="704"/>
      <c r="EG979" s="704"/>
      <c r="EH979" s="704"/>
      <c r="EI979" s="704"/>
      <c r="EJ979" s="704"/>
      <c r="EK979" s="704"/>
      <c r="EL979" s="704"/>
      <c r="EM979" s="704"/>
      <c r="EN979" s="704"/>
      <c r="EO979" s="704"/>
      <c r="EP979" s="704"/>
      <c r="EQ979" s="704"/>
      <c r="ER979" s="704"/>
      <c r="ES979" s="704"/>
      <c r="ET979" s="704"/>
      <c r="EU979" s="704"/>
      <c r="EV979" s="704"/>
      <c r="EW979" s="704"/>
      <c r="EX979" s="704"/>
      <c r="EY979" s="704"/>
      <c r="EZ979" s="704"/>
      <c r="FA979" s="704"/>
      <c r="FB979" s="704"/>
      <c r="FC979" s="704"/>
      <c r="FD979" s="704"/>
      <c r="FE979" s="704"/>
      <c r="FF979" s="704"/>
      <c r="FG979" s="704"/>
      <c r="FH979" s="704"/>
      <c r="FI979" s="704"/>
      <c r="FJ979" s="704"/>
      <c r="FK979" s="704"/>
      <c r="FL979" s="704"/>
      <c r="FM979" s="704"/>
      <c r="FN979" s="704"/>
      <c r="FO979" s="704"/>
      <c r="FP979" s="704"/>
      <c r="FQ979" s="704"/>
      <c r="FR979" s="704"/>
      <c r="FS979" s="704"/>
      <c r="FT979" s="704"/>
      <c r="FU979" s="704"/>
      <c r="FV979" s="704"/>
      <c r="FW979" s="704"/>
      <c r="FX979" s="704"/>
      <c r="FY979" s="704"/>
      <c r="FZ979" s="704"/>
      <c r="GA979" s="704"/>
      <c r="GB979" s="704"/>
      <c r="GC979" s="704"/>
      <c r="GD979" s="704"/>
      <c r="GE979" s="704"/>
      <c r="GF979" s="704"/>
      <c r="GG979" s="704"/>
      <c r="GH979" s="704"/>
      <c r="GI979" s="704"/>
      <c r="GJ979" s="704"/>
      <c r="GK979" s="704"/>
      <c r="GL979" s="704"/>
      <c r="GM979" s="704"/>
      <c r="GN979" s="704"/>
      <c r="GO979" s="704"/>
      <c r="GP979" s="704"/>
      <c r="GQ979" s="704"/>
      <c r="GR979" s="704"/>
      <c r="GS979" s="704"/>
      <c r="GT979" s="704"/>
      <c r="GU979" s="704"/>
      <c r="GV979" s="704"/>
      <c r="GW979" s="704"/>
      <c r="GX979" s="704"/>
      <c r="GY979" s="704"/>
      <c r="GZ979" s="704"/>
      <c r="HA979" s="704"/>
      <c r="HB979" s="704"/>
      <c r="HC979" s="704"/>
      <c r="HD979" s="704"/>
      <c r="HE979" s="704"/>
      <c r="HF979" s="704"/>
      <c r="HG979" s="704"/>
      <c r="HH979" s="704"/>
      <c r="HI979" s="704"/>
      <c r="HJ979" s="704"/>
      <c r="HK979" s="704"/>
      <c r="HL979" s="704"/>
      <c r="HM979" s="704"/>
      <c r="HN979" s="704"/>
      <c r="HO979" s="704"/>
      <c r="HP979" s="704"/>
      <c r="HQ979" s="704"/>
      <c r="HR979" s="704"/>
      <c r="HS979" s="704"/>
      <c r="HT979" s="704"/>
      <c r="HU979" s="704"/>
      <c r="HV979" s="704"/>
      <c r="HW979" s="704"/>
      <c r="HX979" s="704"/>
      <c r="HY979" s="704"/>
      <c r="HZ979" s="704"/>
      <c r="IA979" s="704"/>
      <c r="IB979" s="704"/>
      <c r="IC979" s="704"/>
      <c r="ID979" s="704"/>
      <c r="IE979" s="704"/>
      <c r="IF979" s="704"/>
      <c r="IG979" s="704"/>
      <c r="IH979" s="704"/>
      <c r="II979" s="704"/>
      <c r="IJ979" s="704"/>
      <c r="IK979" s="704"/>
      <c r="IL979" s="704"/>
      <c r="IM979" s="704"/>
      <c r="IN979" s="704"/>
      <c r="IO979" s="704"/>
    </row>
    <row r="980" spans="1:249" s="664" customFormat="1" ht="116.25" customHeight="1" x14ac:dyDescent="0.25">
      <c r="A980" s="624">
        <v>2990</v>
      </c>
      <c r="B980" s="624" t="s">
        <v>6678</v>
      </c>
      <c r="C980" s="625" t="s">
        <v>6679</v>
      </c>
      <c r="D980" s="626" t="s">
        <v>6680</v>
      </c>
      <c r="E980" s="627" t="s">
        <v>1630</v>
      </c>
      <c r="F980" s="1433" t="s">
        <v>6913</v>
      </c>
      <c r="G980" s="627" t="s">
        <v>6946</v>
      </c>
      <c r="H980" s="625">
        <v>2010</v>
      </c>
      <c r="I980" s="625" t="s">
        <v>6947</v>
      </c>
      <c r="J980" s="1431">
        <v>53852.76</v>
      </c>
      <c r="K980" s="625" t="s">
        <v>6682</v>
      </c>
      <c r="L980" s="627" t="s">
        <v>6683</v>
      </c>
      <c r="M980" s="627" t="s">
        <v>6684</v>
      </c>
      <c r="N980" s="627" t="s">
        <v>6940</v>
      </c>
      <c r="O980" s="627" t="s">
        <v>6941</v>
      </c>
      <c r="P980" s="627" t="s">
        <v>6948</v>
      </c>
      <c r="Q980" s="628">
        <v>22.35</v>
      </c>
      <c r="R980" s="628"/>
      <c r="S980" s="628">
        <f>(2000+4000+120+500+0+0)/2088*1</f>
        <v>3.1704980842911876</v>
      </c>
      <c r="T980" s="628">
        <v>22.35</v>
      </c>
      <c r="U980" s="628">
        <f>SUM(R980:T980)</f>
        <v>25.520498084291191</v>
      </c>
      <c r="V980" s="625">
        <v>100</v>
      </c>
      <c r="W980" s="625">
        <f>ROUND(100/53852.76*53852.76,0)</f>
        <v>100</v>
      </c>
      <c r="X980" s="1432" t="s">
        <v>6687</v>
      </c>
      <c r="Y980" s="679"/>
      <c r="Z980" s="679"/>
      <c r="AA980" s="679"/>
      <c r="AB980" s="625">
        <v>66</v>
      </c>
      <c r="AC980" s="679"/>
      <c r="AD980" s="628">
        <v>12.57</v>
      </c>
      <c r="AE980" s="668">
        <v>5</v>
      </c>
      <c r="AF980" s="625">
        <v>100</v>
      </c>
      <c r="AG980" s="625" t="s">
        <v>1629</v>
      </c>
      <c r="AH980" s="625" t="s">
        <v>6918</v>
      </c>
      <c r="AI980" s="625">
        <v>70</v>
      </c>
      <c r="AJ980" s="625" t="s">
        <v>6698</v>
      </c>
      <c r="AK980" s="625" t="s">
        <v>6805</v>
      </c>
      <c r="AL980" s="625">
        <v>30</v>
      </c>
      <c r="AM980" s="625"/>
      <c r="AN980" s="625"/>
      <c r="AO980" s="625"/>
      <c r="AP980" s="625"/>
      <c r="AQ980" s="625"/>
      <c r="AR980" s="625"/>
      <c r="AS980" s="625"/>
      <c r="AT980" s="625"/>
      <c r="AU980" s="625"/>
      <c r="AV980" s="625"/>
      <c r="AW980" s="625"/>
      <c r="AX980" s="629"/>
      <c r="AY980" s="630"/>
      <c r="AZ980" s="663"/>
      <c r="BA980" s="631"/>
      <c r="BB980" s="1023"/>
      <c r="BC980" s="1023"/>
      <c r="BD980" s="1023"/>
      <c r="BE980" s="663"/>
      <c r="BF980" s="663"/>
      <c r="BG980" s="663"/>
      <c r="BH980" s="704"/>
      <c r="BI980" s="704"/>
      <c r="BJ980" s="704"/>
      <c r="BK980" s="704"/>
      <c r="BL980" s="704"/>
      <c r="BM980" s="704"/>
      <c r="BN980" s="704"/>
      <c r="BO980" s="704"/>
      <c r="BP980" s="704"/>
      <c r="BQ980" s="704"/>
      <c r="BR980" s="704"/>
      <c r="BS980" s="704"/>
      <c r="BT980" s="704"/>
      <c r="BU980" s="704"/>
      <c r="BV980" s="704"/>
      <c r="BW980" s="704"/>
      <c r="BX980" s="704"/>
      <c r="BY980" s="704"/>
      <c r="BZ980" s="704"/>
      <c r="CA980" s="704"/>
      <c r="CB980" s="704"/>
      <c r="CC980" s="704"/>
      <c r="CD980" s="704"/>
      <c r="CE980" s="704"/>
      <c r="CF980" s="704"/>
      <c r="CG980" s="704"/>
      <c r="CH980" s="704"/>
      <c r="CI980" s="704"/>
      <c r="CJ980" s="704"/>
      <c r="CK980" s="704"/>
      <c r="CL980" s="704"/>
      <c r="CM980" s="704"/>
      <c r="CN980" s="704"/>
      <c r="CO980" s="704"/>
      <c r="CP980" s="704"/>
      <c r="CQ980" s="704"/>
      <c r="CR980" s="704"/>
      <c r="CS980" s="704"/>
      <c r="CT980" s="704"/>
      <c r="CU980" s="704"/>
      <c r="CV980" s="704"/>
      <c r="CW980" s="704"/>
      <c r="CX980" s="704"/>
      <c r="CY980" s="704"/>
      <c r="CZ980" s="704"/>
      <c r="DA980" s="704"/>
      <c r="DB980" s="704"/>
      <c r="DC980" s="704"/>
      <c r="DD980" s="704"/>
      <c r="DE980" s="704"/>
      <c r="DF980" s="704"/>
      <c r="DG980" s="704"/>
      <c r="DH980" s="704"/>
      <c r="DI980" s="704"/>
      <c r="DJ980" s="704"/>
      <c r="DK980" s="704"/>
      <c r="DL980" s="704"/>
      <c r="DM980" s="704"/>
      <c r="DN980" s="704"/>
      <c r="DO980" s="704"/>
      <c r="DP980" s="704"/>
      <c r="DQ980" s="704"/>
      <c r="DR980" s="704"/>
      <c r="DS980" s="704"/>
      <c r="DT980" s="704"/>
      <c r="DU980" s="704"/>
      <c r="DV980" s="704"/>
      <c r="DW980" s="704"/>
      <c r="DX980" s="704"/>
      <c r="DY980" s="704"/>
      <c r="DZ980" s="704"/>
      <c r="EA980" s="704"/>
      <c r="EB980" s="704"/>
      <c r="EC980" s="704"/>
      <c r="ED980" s="704"/>
      <c r="EE980" s="704"/>
      <c r="EF980" s="704"/>
      <c r="EG980" s="704"/>
      <c r="EH980" s="704"/>
      <c r="EI980" s="704"/>
      <c r="EJ980" s="704"/>
      <c r="EK980" s="704"/>
      <c r="EL980" s="704"/>
      <c r="EM980" s="704"/>
      <c r="EN980" s="704"/>
      <c r="EO980" s="704"/>
      <c r="EP980" s="704"/>
      <c r="EQ980" s="704"/>
      <c r="ER980" s="704"/>
      <c r="ES980" s="704"/>
      <c r="ET980" s="704"/>
      <c r="EU980" s="704"/>
      <c r="EV980" s="704"/>
      <c r="EW980" s="704"/>
      <c r="EX980" s="704"/>
      <c r="EY980" s="704"/>
      <c r="EZ980" s="704"/>
      <c r="FA980" s="704"/>
      <c r="FB980" s="704"/>
      <c r="FC980" s="704"/>
      <c r="FD980" s="704"/>
      <c r="FE980" s="704"/>
      <c r="FF980" s="704"/>
      <c r="FG980" s="704"/>
      <c r="FH980" s="704"/>
      <c r="FI980" s="704"/>
      <c r="FJ980" s="704"/>
      <c r="FK980" s="704"/>
      <c r="FL980" s="704"/>
      <c r="FM980" s="704"/>
      <c r="FN980" s="704"/>
      <c r="FO980" s="704"/>
      <c r="FP980" s="704"/>
      <c r="FQ980" s="704"/>
      <c r="FR980" s="704"/>
      <c r="FS980" s="704"/>
      <c r="FT980" s="704"/>
      <c r="FU980" s="704"/>
      <c r="FV980" s="704"/>
      <c r="FW980" s="704"/>
      <c r="FX980" s="704"/>
      <c r="FY980" s="704"/>
      <c r="FZ980" s="704"/>
      <c r="GA980" s="704"/>
      <c r="GB980" s="704"/>
      <c r="GC980" s="704"/>
      <c r="GD980" s="704"/>
      <c r="GE980" s="704"/>
      <c r="GF980" s="704"/>
      <c r="GG980" s="704"/>
      <c r="GH980" s="704"/>
      <c r="GI980" s="704"/>
      <c r="GJ980" s="704"/>
      <c r="GK980" s="704"/>
      <c r="GL980" s="704"/>
      <c r="GM980" s="704"/>
      <c r="GN980" s="704"/>
      <c r="GO980" s="704"/>
      <c r="GP980" s="704"/>
      <c r="GQ980" s="704"/>
      <c r="GR980" s="704"/>
      <c r="GS980" s="704"/>
      <c r="GT980" s="704"/>
      <c r="GU980" s="704"/>
      <c r="GV980" s="704"/>
      <c r="GW980" s="704"/>
      <c r="GX980" s="704"/>
      <c r="GY980" s="704"/>
      <c r="GZ980" s="704"/>
      <c r="HA980" s="704"/>
      <c r="HB980" s="704"/>
      <c r="HC980" s="704"/>
      <c r="HD980" s="704"/>
      <c r="HE980" s="704"/>
      <c r="HF980" s="704"/>
      <c r="HG980" s="704"/>
      <c r="HH980" s="704"/>
      <c r="HI980" s="704"/>
      <c r="HJ980" s="704"/>
      <c r="HK980" s="704"/>
      <c r="HL980" s="704"/>
      <c r="HM980" s="704"/>
      <c r="HN980" s="704"/>
      <c r="HO980" s="704"/>
      <c r="HP980" s="704"/>
      <c r="HQ980" s="704"/>
      <c r="HR980" s="704"/>
      <c r="HS980" s="704"/>
      <c r="HT980" s="704"/>
      <c r="HU980" s="704"/>
      <c r="HV980" s="704"/>
      <c r="HW980" s="704"/>
      <c r="HX980" s="704"/>
      <c r="HY980" s="704"/>
      <c r="HZ980" s="704"/>
      <c r="IA980" s="704"/>
      <c r="IB980" s="704"/>
      <c r="IC980" s="704"/>
      <c r="ID980" s="704"/>
      <c r="IE980" s="704"/>
      <c r="IF980" s="704"/>
      <c r="IG980" s="704"/>
      <c r="IH980" s="704"/>
      <c r="II980" s="704"/>
      <c r="IJ980" s="704"/>
      <c r="IK980" s="704"/>
      <c r="IL980" s="704"/>
      <c r="IM980" s="704"/>
      <c r="IN980" s="704"/>
      <c r="IO980" s="704"/>
    </row>
    <row r="981" spans="1:249" s="100" customFormat="1" ht="49.95" customHeight="1" x14ac:dyDescent="0.3">
      <c r="A981" s="116">
        <v>2991</v>
      </c>
      <c r="B981" s="121" t="s">
        <v>8431</v>
      </c>
      <c r="C981" s="116"/>
      <c r="D981" s="115"/>
      <c r="E981" s="122" t="s">
        <v>8432</v>
      </c>
      <c r="F981" s="116" t="s">
        <v>8433</v>
      </c>
      <c r="G981" s="122" t="s">
        <v>8434</v>
      </c>
      <c r="H981" s="116">
        <v>2011</v>
      </c>
      <c r="I981" s="123" t="s">
        <v>8435</v>
      </c>
      <c r="J981" s="124">
        <v>39840</v>
      </c>
      <c r="K981" s="125" t="s">
        <v>8436</v>
      </c>
      <c r="L981" s="123" t="s">
        <v>8437</v>
      </c>
      <c r="M981" s="123" t="s">
        <v>8438</v>
      </c>
      <c r="N981" s="123" t="s">
        <v>8439</v>
      </c>
      <c r="O981" s="123" t="s">
        <v>8440</v>
      </c>
      <c r="P981" s="116">
        <v>72</v>
      </c>
      <c r="Q981" s="115">
        <v>4.55</v>
      </c>
      <c r="R981" s="115"/>
      <c r="S981" s="115">
        <v>4.55</v>
      </c>
      <c r="T981" s="115">
        <v>19.5</v>
      </c>
      <c r="U981" s="115">
        <v>24.05</v>
      </c>
      <c r="V981" s="116">
        <v>25</v>
      </c>
      <c r="W981" s="116">
        <v>100</v>
      </c>
      <c r="X981" s="115" t="s">
        <v>8441</v>
      </c>
      <c r="Y981" s="116">
        <v>3</v>
      </c>
      <c r="Z981" s="116">
        <v>7</v>
      </c>
      <c r="AA981" s="116">
        <v>2</v>
      </c>
      <c r="AB981" s="116">
        <v>44</v>
      </c>
      <c r="AC981" s="116"/>
      <c r="AD981" s="115">
        <v>19.5</v>
      </c>
      <c r="AE981" s="637">
        <v>4</v>
      </c>
      <c r="AF981" s="126"/>
      <c r="AG981" s="127"/>
      <c r="AH981" s="123"/>
      <c r="AI981" s="128"/>
      <c r="AJ981" s="129"/>
      <c r="AK981" s="130"/>
      <c r="AL981" s="128"/>
      <c r="AM981" s="129"/>
      <c r="AN981" s="130"/>
      <c r="AO981" s="128"/>
      <c r="AP981" s="129"/>
      <c r="AQ981" s="130"/>
      <c r="AR981" s="128"/>
      <c r="AS981" s="129"/>
      <c r="AT981" s="116"/>
      <c r="AU981" s="128"/>
      <c r="AV981" s="131"/>
      <c r="AW981" s="116"/>
      <c r="AX981" s="128"/>
      <c r="AY981" s="114"/>
      <c r="AZ981" s="114"/>
      <c r="BA981" s="114"/>
      <c r="BB981" s="114"/>
      <c r="BC981" s="114"/>
    </row>
    <row r="982" spans="1:249" s="100" customFormat="1" ht="49.95" customHeight="1" x14ac:dyDescent="0.3">
      <c r="A982" s="116">
        <v>2991</v>
      </c>
      <c r="B982" s="121" t="s">
        <v>8431</v>
      </c>
      <c r="C982" s="116"/>
      <c r="D982" s="115"/>
      <c r="E982" s="122" t="s">
        <v>8442</v>
      </c>
      <c r="F982" s="116" t="s">
        <v>8443</v>
      </c>
      <c r="G982" s="122" t="s">
        <v>8444</v>
      </c>
      <c r="H982" s="116">
        <v>2013</v>
      </c>
      <c r="I982" s="123" t="s">
        <v>8445</v>
      </c>
      <c r="J982" s="124">
        <v>24900</v>
      </c>
      <c r="K982" s="125" t="s">
        <v>8436</v>
      </c>
      <c r="L982" s="123" t="s">
        <v>8446</v>
      </c>
      <c r="M982" s="123" t="s">
        <v>8447</v>
      </c>
      <c r="N982" s="123" t="s">
        <v>8448</v>
      </c>
      <c r="O982" s="123" t="s">
        <v>8449</v>
      </c>
      <c r="P982" s="116">
        <v>214</v>
      </c>
      <c r="Q982" s="115">
        <v>4</v>
      </c>
      <c r="R982" s="115"/>
      <c r="S982" s="115">
        <v>4</v>
      </c>
      <c r="T982" s="115">
        <v>20</v>
      </c>
      <c r="U982" s="115">
        <v>24</v>
      </c>
      <c r="V982" s="116">
        <v>0</v>
      </c>
      <c r="W982" s="116">
        <v>92</v>
      </c>
      <c r="X982" s="115" t="s">
        <v>8450</v>
      </c>
      <c r="Y982" s="116">
        <v>1</v>
      </c>
      <c r="Z982" s="116">
        <v>7</v>
      </c>
      <c r="AA982" s="116">
        <v>6</v>
      </c>
      <c r="AB982" s="116">
        <v>44</v>
      </c>
      <c r="AC982" s="116"/>
      <c r="AD982" s="115">
        <v>20</v>
      </c>
      <c r="AE982" s="637">
        <v>4</v>
      </c>
      <c r="AF982" s="126"/>
      <c r="AG982" s="127"/>
      <c r="AH982" s="123"/>
      <c r="AI982" s="128"/>
      <c r="AJ982" s="129"/>
      <c r="AK982" s="130"/>
      <c r="AL982" s="128"/>
      <c r="AM982" s="129"/>
      <c r="AN982" s="130"/>
      <c r="AO982" s="128"/>
      <c r="AP982" s="129"/>
      <c r="AQ982" s="130"/>
      <c r="AR982" s="128"/>
      <c r="AS982" s="129"/>
      <c r="AT982" s="116"/>
      <c r="AU982" s="128"/>
      <c r="AV982" s="131"/>
      <c r="AW982" s="116"/>
      <c r="AX982" s="128"/>
      <c r="AY982" s="114"/>
      <c r="AZ982" s="114"/>
      <c r="BA982" s="114"/>
      <c r="BB982" s="114"/>
      <c r="BC982" s="114"/>
    </row>
    <row r="983" spans="1:249" s="100" customFormat="1" ht="49.95" customHeight="1" x14ac:dyDescent="0.3">
      <c r="A983" s="116">
        <v>2991</v>
      </c>
      <c r="B983" s="121" t="s">
        <v>8431</v>
      </c>
      <c r="C983" s="116"/>
      <c r="D983" s="115"/>
      <c r="E983" s="122" t="s">
        <v>8451</v>
      </c>
      <c r="F983" s="116">
        <v>17270</v>
      </c>
      <c r="G983" s="122" t="s">
        <v>8452</v>
      </c>
      <c r="H983" s="116">
        <v>2011</v>
      </c>
      <c r="I983" s="123" t="s">
        <v>8453</v>
      </c>
      <c r="J983" s="124">
        <v>77290.080000000002</v>
      </c>
      <c r="K983" s="125" t="s">
        <v>8436</v>
      </c>
      <c r="L983" s="123" t="s">
        <v>8454</v>
      </c>
      <c r="M983" s="123" t="s">
        <v>8455</v>
      </c>
      <c r="N983" s="123" t="s">
        <v>8456</v>
      </c>
      <c r="O983" s="123" t="s">
        <v>8457</v>
      </c>
      <c r="P983" s="116">
        <v>23</v>
      </c>
      <c r="Q983" s="115">
        <v>16</v>
      </c>
      <c r="R983" s="115"/>
      <c r="S983" s="115">
        <v>16</v>
      </c>
      <c r="T983" s="115">
        <v>23</v>
      </c>
      <c r="U983" s="115">
        <v>39</v>
      </c>
      <c r="V983" s="116">
        <v>2</v>
      </c>
      <c r="W983" s="116">
        <v>100</v>
      </c>
      <c r="X983" s="115" t="s">
        <v>8458</v>
      </c>
      <c r="Y983" s="116">
        <v>3</v>
      </c>
      <c r="Z983" s="116">
        <v>12</v>
      </c>
      <c r="AA983" s="116">
        <v>3</v>
      </c>
      <c r="AB983" s="116">
        <v>44</v>
      </c>
      <c r="AC983" s="116"/>
      <c r="AD983" s="115">
        <v>23</v>
      </c>
      <c r="AE983" s="637">
        <v>4</v>
      </c>
      <c r="AF983" s="126">
        <v>0</v>
      </c>
      <c r="AG983" s="127"/>
      <c r="AH983" s="123"/>
      <c r="AI983" s="128"/>
      <c r="AJ983" s="129"/>
      <c r="AK983" s="130"/>
      <c r="AL983" s="128"/>
      <c r="AM983" s="129"/>
      <c r="AN983" s="130"/>
      <c r="AO983" s="128"/>
      <c r="AP983" s="129"/>
      <c r="AQ983" s="130"/>
      <c r="AR983" s="128"/>
      <c r="AS983" s="129"/>
      <c r="AT983" s="116"/>
      <c r="AU983" s="128"/>
      <c r="AV983" s="131"/>
      <c r="AW983" s="116"/>
      <c r="AX983" s="128"/>
      <c r="AY983" s="114"/>
      <c r="AZ983" s="114"/>
      <c r="BA983" s="114"/>
      <c r="BB983" s="114"/>
      <c r="BC983" s="114"/>
    </row>
    <row r="984" spans="1:249" s="100" customFormat="1" ht="49.95" customHeight="1" x14ac:dyDescent="0.3">
      <c r="A984" s="116">
        <v>2991</v>
      </c>
      <c r="B984" s="121" t="s">
        <v>8431</v>
      </c>
      <c r="C984" s="116"/>
      <c r="D984" s="115"/>
      <c r="E984" s="122" t="s">
        <v>8459</v>
      </c>
      <c r="F984" s="116" t="s">
        <v>8460</v>
      </c>
      <c r="G984" s="122" t="s">
        <v>8461</v>
      </c>
      <c r="H984" s="116">
        <v>2012</v>
      </c>
      <c r="I984" s="123" t="s">
        <v>8462</v>
      </c>
      <c r="J984" s="124">
        <v>202490.82</v>
      </c>
      <c r="K984" s="125" t="s">
        <v>8436</v>
      </c>
      <c r="L984" s="123" t="s">
        <v>8463</v>
      </c>
      <c r="M984" s="123" t="s">
        <v>8464</v>
      </c>
      <c r="N984" s="123"/>
      <c r="O984" s="123"/>
      <c r="P984" s="116">
        <v>201</v>
      </c>
      <c r="Q984" s="115">
        <v>3</v>
      </c>
      <c r="R984" s="115"/>
      <c r="S984" s="115">
        <v>3</v>
      </c>
      <c r="T984" s="115">
        <v>17</v>
      </c>
      <c r="U984" s="115">
        <v>20</v>
      </c>
      <c r="V984" s="116">
        <v>100</v>
      </c>
      <c r="W984" s="116">
        <v>100</v>
      </c>
      <c r="X984" s="115" t="s">
        <v>8465</v>
      </c>
      <c r="Y984" s="116">
        <v>1</v>
      </c>
      <c r="Z984" s="116">
        <v>2</v>
      </c>
      <c r="AA984" s="116">
        <v>1</v>
      </c>
      <c r="AB984" s="116">
        <v>44</v>
      </c>
      <c r="AC984" s="116"/>
      <c r="AD984" s="115">
        <v>17</v>
      </c>
      <c r="AE984" s="637">
        <v>4</v>
      </c>
      <c r="AF984" s="126">
        <v>21</v>
      </c>
      <c r="AG984" s="127"/>
      <c r="AH984" s="123"/>
      <c r="AI984" s="128"/>
      <c r="AJ984" s="129"/>
      <c r="AK984" s="130"/>
      <c r="AL984" s="128"/>
      <c r="AM984" s="129"/>
      <c r="AN984" s="130"/>
      <c r="AO984" s="128"/>
      <c r="AP984" s="129"/>
      <c r="AQ984" s="130"/>
      <c r="AR984" s="128"/>
      <c r="AS984" s="129"/>
      <c r="AT984" s="116"/>
      <c r="AU984" s="128"/>
      <c r="AV984" s="131"/>
      <c r="AW984" s="116"/>
      <c r="AX984" s="128"/>
      <c r="AY984" s="114"/>
      <c r="AZ984" s="114"/>
      <c r="BA984" s="114"/>
      <c r="BB984" s="114"/>
      <c r="BC984" s="114"/>
    </row>
    <row r="985" spans="1:249" s="100" customFormat="1" ht="49.95" customHeight="1" x14ac:dyDescent="0.3">
      <c r="A985" s="116">
        <v>2991</v>
      </c>
      <c r="B985" s="121" t="s">
        <v>8431</v>
      </c>
      <c r="C985" s="116"/>
      <c r="D985" s="115"/>
      <c r="E985" s="122" t="s">
        <v>8466</v>
      </c>
      <c r="F985" s="116" t="s">
        <v>8467</v>
      </c>
      <c r="G985" s="122" t="s">
        <v>8468</v>
      </c>
      <c r="H985" s="116">
        <v>2011</v>
      </c>
      <c r="I985" s="123" t="s">
        <v>8469</v>
      </c>
      <c r="J985" s="124">
        <v>38880</v>
      </c>
      <c r="K985" s="125" t="s">
        <v>8436</v>
      </c>
      <c r="L985" s="123" t="s">
        <v>8470</v>
      </c>
      <c r="M985" s="123" t="s">
        <v>8471</v>
      </c>
      <c r="N985" s="123" t="s">
        <v>8472</v>
      </c>
      <c r="O985" s="123" t="s">
        <v>8457</v>
      </c>
      <c r="P985" s="116">
        <v>84</v>
      </c>
      <c r="Q985" s="115">
        <v>16</v>
      </c>
      <c r="R985" s="115"/>
      <c r="S985" s="115">
        <v>16</v>
      </c>
      <c r="T985" s="115">
        <v>34</v>
      </c>
      <c r="U985" s="115">
        <v>50</v>
      </c>
      <c r="V985" s="116">
        <v>13</v>
      </c>
      <c r="W985" s="116">
        <v>100</v>
      </c>
      <c r="X985" s="115" t="s">
        <v>8473</v>
      </c>
      <c r="Y985" s="116">
        <v>3</v>
      </c>
      <c r="Z985" s="116">
        <v>12</v>
      </c>
      <c r="AA985" s="116">
        <v>3</v>
      </c>
      <c r="AB985" s="116">
        <v>44</v>
      </c>
      <c r="AC985" s="116"/>
      <c r="AD985" s="115">
        <v>34</v>
      </c>
      <c r="AE985" s="637">
        <v>4</v>
      </c>
      <c r="AF985" s="126">
        <v>22</v>
      </c>
      <c r="AG985" s="127"/>
      <c r="AH985" s="123"/>
      <c r="AI985" s="128"/>
      <c r="AJ985" s="129"/>
      <c r="AK985" s="130"/>
      <c r="AL985" s="128"/>
      <c r="AM985" s="129"/>
      <c r="AN985" s="130"/>
      <c r="AO985" s="128"/>
      <c r="AP985" s="129"/>
      <c r="AQ985" s="130"/>
      <c r="AR985" s="128"/>
      <c r="AS985" s="129"/>
      <c r="AT985" s="116"/>
      <c r="AU985" s="128"/>
      <c r="AV985" s="131"/>
      <c r="AW985" s="116"/>
      <c r="AX985" s="128"/>
      <c r="AY985" s="114"/>
      <c r="AZ985" s="114"/>
      <c r="BA985" s="114"/>
      <c r="BB985" s="114"/>
      <c r="BC985" s="114"/>
    </row>
    <row r="986" spans="1:249" s="100" customFormat="1" ht="49.95" customHeight="1" x14ac:dyDescent="0.3">
      <c r="A986" s="116">
        <v>2991</v>
      </c>
      <c r="B986" s="121" t="s">
        <v>8431</v>
      </c>
      <c r="C986" s="116"/>
      <c r="D986" s="115"/>
      <c r="E986" s="122" t="s">
        <v>8474</v>
      </c>
      <c r="F986" s="116" t="s">
        <v>8475</v>
      </c>
      <c r="G986" s="122" t="s">
        <v>8476</v>
      </c>
      <c r="H986" s="116">
        <v>2011</v>
      </c>
      <c r="I986" s="123" t="s">
        <v>8477</v>
      </c>
      <c r="J986" s="124">
        <v>61887</v>
      </c>
      <c r="K986" s="125" t="s">
        <v>8436</v>
      </c>
      <c r="L986" s="123" t="s">
        <v>8478</v>
      </c>
      <c r="M986" s="123" t="s">
        <v>8479</v>
      </c>
      <c r="N986" s="123" t="s">
        <v>8480</v>
      </c>
      <c r="O986" s="123" t="s">
        <v>8481</v>
      </c>
      <c r="P986" s="116">
        <v>78</v>
      </c>
      <c r="Q986" s="115">
        <v>15.62</v>
      </c>
      <c r="R986" s="115"/>
      <c r="S986" s="115">
        <v>15.62</v>
      </c>
      <c r="T986" s="115">
        <v>24</v>
      </c>
      <c r="U986" s="115">
        <v>39.619999999999997</v>
      </c>
      <c r="V986" s="116">
        <v>2</v>
      </c>
      <c r="W986" s="116">
        <v>100</v>
      </c>
      <c r="X986" s="115" t="s">
        <v>8482</v>
      </c>
      <c r="Y986" s="116">
        <v>3</v>
      </c>
      <c r="Z986" s="116">
        <v>11</v>
      </c>
      <c r="AA986" s="116">
        <v>4</v>
      </c>
      <c r="AB986" s="116">
        <v>44</v>
      </c>
      <c r="AC986" s="116"/>
      <c r="AD986" s="115">
        <v>24</v>
      </c>
      <c r="AE986" s="637">
        <v>4</v>
      </c>
      <c r="AF986" s="126">
        <v>7</v>
      </c>
      <c r="AG986" s="127"/>
      <c r="AH986" s="123"/>
      <c r="AI986" s="128"/>
      <c r="AJ986" s="129"/>
      <c r="AK986" s="130"/>
      <c r="AL986" s="128"/>
      <c r="AM986" s="129"/>
      <c r="AN986" s="130"/>
      <c r="AO986" s="128"/>
      <c r="AP986" s="129"/>
      <c r="AQ986" s="130"/>
      <c r="AR986" s="128"/>
      <c r="AS986" s="129"/>
      <c r="AT986" s="116"/>
      <c r="AU986" s="128"/>
      <c r="AV986" s="131"/>
      <c r="AW986" s="116"/>
      <c r="AX986" s="128"/>
      <c r="AY986" s="114"/>
      <c r="AZ986" s="114"/>
      <c r="BA986" s="114"/>
      <c r="BB986" s="114"/>
      <c r="BC986" s="114"/>
    </row>
    <row r="987" spans="1:249" s="100" customFormat="1" ht="49.95" customHeight="1" x14ac:dyDescent="0.3">
      <c r="A987" s="116">
        <v>2991</v>
      </c>
      <c r="B987" s="121" t="s">
        <v>8431</v>
      </c>
      <c r="C987" s="116"/>
      <c r="D987" s="115"/>
      <c r="E987" s="122" t="s">
        <v>8483</v>
      </c>
      <c r="F987" s="116">
        <v>6216</v>
      </c>
      <c r="G987" s="122" t="s">
        <v>8484</v>
      </c>
      <c r="H987" s="116">
        <v>2011</v>
      </c>
      <c r="I987" s="123" t="s">
        <v>8485</v>
      </c>
      <c r="J987" s="124">
        <v>64254.66</v>
      </c>
      <c r="K987" s="125" t="s">
        <v>8436</v>
      </c>
      <c r="L987" s="123" t="s">
        <v>8486</v>
      </c>
      <c r="M987" s="123" t="s">
        <v>8487</v>
      </c>
      <c r="N987" s="123" t="s">
        <v>8488</v>
      </c>
      <c r="O987" s="123" t="s">
        <v>8489</v>
      </c>
      <c r="P987" s="116">
        <v>77</v>
      </c>
      <c r="Q987" s="115">
        <v>36.9</v>
      </c>
      <c r="R987" s="115"/>
      <c r="S987" s="115">
        <v>36.9</v>
      </c>
      <c r="T987" s="115">
        <v>23</v>
      </c>
      <c r="U987" s="115">
        <v>59.9</v>
      </c>
      <c r="V987" s="116">
        <v>5</v>
      </c>
      <c r="W987" s="116">
        <v>100</v>
      </c>
      <c r="X987" s="115" t="s">
        <v>8490</v>
      </c>
      <c r="Y987" s="116">
        <v>3</v>
      </c>
      <c r="Z987" s="116">
        <v>11</v>
      </c>
      <c r="AA987" s="116">
        <v>5</v>
      </c>
      <c r="AB987" s="116">
        <v>44</v>
      </c>
      <c r="AC987" s="116"/>
      <c r="AD987" s="115">
        <v>23</v>
      </c>
      <c r="AE987" s="637">
        <v>4</v>
      </c>
      <c r="AF987" s="126">
        <v>0</v>
      </c>
      <c r="AG987" s="127"/>
      <c r="AH987" s="123"/>
      <c r="AI987" s="128"/>
      <c r="AJ987" s="129"/>
      <c r="AK987" s="130"/>
      <c r="AL987" s="128"/>
      <c r="AM987" s="129"/>
      <c r="AN987" s="130"/>
      <c r="AO987" s="128"/>
      <c r="AP987" s="129"/>
      <c r="AQ987" s="130"/>
      <c r="AR987" s="128"/>
      <c r="AS987" s="129"/>
      <c r="AT987" s="116"/>
      <c r="AU987" s="128"/>
      <c r="AV987" s="131"/>
      <c r="AW987" s="116"/>
      <c r="AX987" s="128"/>
      <c r="AY987" s="114"/>
      <c r="AZ987" s="114"/>
      <c r="BA987" s="114"/>
      <c r="BB987" s="114"/>
      <c r="BC987" s="114"/>
    </row>
    <row r="988" spans="1:249" s="100" customFormat="1" ht="49.95" customHeight="1" x14ac:dyDescent="0.3">
      <c r="A988" s="116">
        <v>2991</v>
      </c>
      <c r="B988" s="121" t="s">
        <v>8431</v>
      </c>
      <c r="C988" s="116"/>
      <c r="D988" s="115"/>
      <c r="E988" s="122" t="s">
        <v>8491</v>
      </c>
      <c r="F988" s="116" t="s">
        <v>8492</v>
      </c>
      <c r="G988" s="122" t="s">
        <v>8493</v>
      </c>
      <c r="H988" s="116">
        <v>2010</v>
      </c>
      <c r="I988" s="123" t="s">
        <v>8494</v>
      </c>
      <c r="J988" s="124">
        <v>30273.62</v>
      </c>
      <c r="K988" s="125" t="s">
        <v>8436</v>
      </c>
      <c r="L988" s="123" t="s">
        <v>8495</v>
      </c>
      <c r="M988" s="123" t="s">
        <v>8496</v>
      </c>
      <c r="N988" s="123" t="s">
        <v>8497</v>
      </c>
      <c r="O988" s="123" t="s">
        <v>8498</v>
      </c>
      <c r="P988" s="116">
        <v>14</v>
      </c>
      <c r="Q988" s="115">
        <v>5.0999999999999996</v>
      </c>
      <c r="R988" s="115"/>
      <c r="S988" s="115">
        <v>5.0999999999999996</v>
      </c>
      <c r="T988" s="115">
        <v>17</v>
      </c>
      <c r="U988" s="115">
        <v>22.1</v>
      </c>
      <c r="V988" s="116">
        <v>1</v>
      </c>
      <c r="W988" s="116">
        <v>100</v>
      </c>
      <c r="X988" s="115" t="s">
        <v>8499</v>
      </c>
      <c r="Y988" s="116">
        <v>1</v>
      </c>
      <c r="Z988" s="116">
        <v>7</v>
      </c>
      <c r="AA988" s="116">
        <v>6</v>
      </c>
      <c r="AB988" s="116">
        <v>44</v>
      </c>
      <c r="AC988" s="116"/>
      <c r="AD988" s="115">
        <v>17</v>
      </c>
      <c r="AE988" s="637">
        <v>5</v>
      </c>
      <c r="AF988" s="126">
        <v>0</v>
      </c>
      <c r="AG988" s="127"/>
      <c r="AH988" s="123"/>
      <c r="AI988" s="128"/>
      <c r="AJ988" s="129"/>
      <c r="AK988" s="130"/>
      <c r="AL988" s="128"/>
      <c r="AM988" s="129"/>
      <c r="AN988" s="130"/>
      <c r="AO988" s="128"/>
      <c r="AP988" s="129"/>
      <c r="AQ988" s="130"/>
      <c r="AR988" s="128"/>
      <c r="AS988" s="129"/>
      <c r="AT988" s="116"/>
      <c r="AU988" s="128"/>
      <c r="AV988" s="131"/>
      <c r="AW988" s="116"/>
      <c r="AX988" s="128"/>
      <c r="AY988" s="114"/>
      <c r="AZ988" s="114"/>
      <c r="BA988" s="114"/>
      <c r="BB988" s="114"/>
      <c r="BC988" s="114"/>
    </row>
    <row r="989" spans="1:249" s="100" customFormat="1" ht="49.95" customHeight="1" x14ac:dyDescent="0.3">
      <c r="A989" s="116">
        <v>2991</v>
      </c>
      <c r="B989" s="121" t="s">
        <v>8431</v>
      </c>
      <c r="C989" s="116"/>
      <c r="D989" s="115"/>
      <c r="E989" s="122" t="s">
        <v>8500</v>
      </c>
      <c r="F989" s="116">
        <v>10692</v>
      </c>
      <c r="G989" s="122" t="s">
        <v>8501</v>
      </c>
      <c r="H989" s="116">
        <v>2011</v>
      </c>
      <c r="I989" s="123" t="s">
        <v>8502</v>
      </c>
      <c r="J989" s="124">
        <v>119994</v>
      </c>
      <c r="K989" s="125" t="s">
        <v>8436</v>
      </c>
      <c r="L989" s="123" t="s">
        <v>8503</v>
      </c>
      <c r="M989" s="123" t="s">
        <v>8504</v>
      </c>
      <c r="N989" s="123" t="s">
        <v>8505</v>
      </c>
      <c r="O989" s="123" t="s">
        <v>8506</v>
      </c>
      <c r="P989" s="116">
        <v>71</v>
      </c>
      <c r="Q989" s="115">
        <v>12</v>
      </c>
      <c r="R989" s="115"/>
      <c r="S989" s="115">
        <v>12</v>
      </c>
      <c r="T989" s="115">
        <v>24</v>
      </c>
      <c r="U989" s="115">
        <v>36</v>
      </c>
      <c r="V989" s="116">
        <v>19</v>
      </c>
      <c r="W989" s="116">
        <v>100</v>
      </c>
      <c r="X989" s="115" t="s">
        <v>8507</v>
      </c>
      <c r="Y989" s="116">
        <v>6</v>
      </c>
      <c r="Z989" s="116">
        <v>3</v>
      </c>
      <c r="AA989" s="116">
        <v>1</v>
      </c>
      <c r="AB989" s="116">
        <v>44</v>
      </c>
      <c r="AC989" s="116"/>
      <c r="AD989" s="115">
        <v>24</v>
      </c>
      <c r="AE989" s="637">
        <v>4</v>
      </c>
      <c r="AF989" s="126">
        <v>0</v>
      </c>
      <c r="AG989" s="127"/>
      <c r="AH989" s="123"/>
      <c r="AI989" s="128"/>
      <c r="AJ989" s="129"/>
      <c r="AK989" s="130"/>
      <c r="AL989" s="128"/>
      <c r="AM989" s="129"/>
      <c r="AN989" s="130"/>
      <c r="AO989" s="128"/>
      <c r="AP989" s="129"/>
      <c r="AQ989" s="130"/>
      <c r="AR989" s="128"/>
      <c r="AS989" s="129"/>
      <c r="AT989" s="116"/>
      <c r="AU989" s="128"/>
      <c r="AV989" s="131"/>
      <c r="AW989" s="116"/>
      <c r="AX989" s="128"/>
      <c r="AY989" s="114"/>
      <c r="AZ989" s="114"/>
      <c r="BA989" s="114"/>
      <c r="BB989" s="114"/>
      <c r="BC989" s="114"/>
    </row>
    <row r="990" spans="1:249" s="100" customFormat="1" ht="49.95" customHeight="1" x14ac:dyDescent="0.3">
      <c r="A990" s="116">
        <v>2991</v>
      </c>
      <c r="B990" s="121" t="s">
        <v>8431</v>
      </c>
      <c r="C990" s="116"/>
      <c r="D990" s="115"/>
      <c r="E990" s="122" t="s">
        <v>8491</v>
      </c>
      <c r="F990" s="116" t="s">
        <v>8492</v>
      </c>
      <c r="G990" s="122" t="s">
        <v>8508</v>
      </c>
      <c r="H990" s="116">
        <v>2011</v>
      </c>
      <c r="I990" s="123" t="s">
        <v>8509</v>
      </c>
      <c r="J990" s="124">
        <v>33528.199999999997</v>
      </c>
      <c r="K990" s="125" t="s">
        <v>8436</v>
      </c>
      <c r="L990" s="123" t="s">
        <v>8495</v>
      </c>
      <c r="M990" s="123" t="s">
        <v>8496</v>
      </c>
      <c r="N990" s="123" t="s">
        <v>8510</v>
      </c>
      <c r="O990" s="123" t="s">
        <v>8511</v>
      </c>
      <c r="P990" s="116">
        <v>70</v>
      </c>
      <c r="Q990" s="115">
        <v>4.0999999999999996</v>
      </c>
      <c r="R990" s="115"/>
      <c r="S990" s="115">
        <v>4.0999999999999996</v>
      </c>
      <c r="T990" s="115">
        <v>18</v>
      </c>
      <c r="U990" s="115">
        <v>22.1</v>
      </c>
      <c r="V990" s="116">
        <v>1</v>
      </c>
      <c r="W990" s="116">
        <v>100</v>
      </c>
      <c r="X990" s="115" t="s">
        <v>8512</v>
      </c>
      <c r="Y990" s="116">
        <v>1</v>
      </c>
      <c r="Z990" s="116">
        <v>7</v>
      </c>
      <c r="AA990" s="116">
        <v>4</v>
      </c>
      <c r="AB990" s="116">
        <v>44</v>
      </c>
      <c r="AC990" s="116"/>
      <c r="AD990" s="115">
        <v>18</v>
      </c>
      <c r="AE990" s="637">
        <v>4</v>
      </c>
      <c r="AF990" s="126">
        <v>0</v>
      </c>
      <c r="AG990" s="127"/>
      <c r="AH990" s="123"/>
      <c r="AI990" s="128"/>
      <c r="AJ990" s="129"/>
      <c r="AK990" s="130"/>
      <c r="AL990" s="128"/>
      <c r="AM990" s="129"/>
      <c r="AN990" s="130"/>
      <c r="AO990" s="128"/>
      <c r="AP990" s="129"/>
      <c r="AQ990" s="130"/>
      <c r="AR990" s="128"/>
      <c r="AS990" s="129"/>
      <c r="AT990" s="116"/>
      <c r="AU990" s="128"/>
      <c r="AV990" s="131"/>
      <c r="AW990" s="116"/>
      <c r="AX990" s="128"/>
      <c r="AY990" s="114"/>
      <c r="AZ990" s="114"/>
      <c r="BA990" s="114"/>
      <c r="BB990" s="114"/>
      <c r="BC990" s="114"/>
    </row>
    <row r="991" spans="1:249" s="100" customFormat="1" ht="49.95" customHeight="1" x14ac:dyDescent="0.3">
      <c r="A991" s="116">
        <v>2991</v>
      </c>
      <c r="B991" s="121" t="s">
        <v>8431</v>
      </c>
      <c r="C991" s="116"/>
      <c r="D991" s="115"/>
      <c r="E991" s="122" t="s">
        <v>8513</v>
      </c>
      <c r="F991" s="116"/>
      <c r="G991" s="122" t="s">
        <v>8514</v>
      </c>
      <c r="H991" s="116">
        <v>2011</v>
      </c>
      <c r="I991" s="123" t="s">
        <v>8515</v>
      </c>
      <c r="J991" s="124">
        <v>38760</v>
      </c>
      <c r="K991" s="125" t="s">
        <v>8436</v>
      </c>
      <c r="L991" s="123" t="s">
        <v>8516</v>
      </c>
      <c r="M991" s="123" t="s">
        <v>8517</v>
      </c>
      <c r="N991" s="123" t="s">
        <v>8518</v>
      </c>
      <c r="O991" s="123" t="s">
        <v>8519</v>
      </c>
      <c r="P991" s="116">
        <v>183</v>
      </c>
      <c r="Q991" s="115">
        <v>6</v>
      </c>
      <c r="R991" s="115"/>
      <c r="S991" s="115">
        <v>6</v>
      </c>
      <c r="T991" s="115">
        <v>17</v>
      </c>
      <c r="U991" s="115">
        <v>24</v>
      </c>
      <c r="V991" s="116">
        <v>20</v>
      </c>
      <c r="W991" s="116">
        <v>100</v>
      </c>
      <c r="X991" s="115" t="s">
        <v>8520</v>
      </c>
      <c r="Y991" s="116">
        <v>6</v>
      </c>
      <c r="Z991" s="116">
        <v>3</v>
      </c>
      <c r="AA991" s="116">
        <v>1</v>
      </c>
      <c r="AB991" s="116">
        <v>44</v>
      </c>
      <c r="AC991" s="116"/>
      <c r="AD991" s="115">
        <v>17</v>
      </c>
      <c r="AE991" s="637">
        <v>4</v>
      </c>
      <c r="AF991" s="126">
        <v>11</v>
      </c>
      <c r="AG991" s="127"/>
      <c r="AH991" s="123"/>
      <c r="AI991" s="128"/>
      <c r="AJ991" s="129"/>
      <c r="AK991" s="130"/>
      <c r="AL991" s="128"/>
      <c r="AM991" s="129"/>
      <c r="AN991" s="130"/>
      <c r="AO991" s="128"/>
      <c r="AP991" s="129"/>
      <c r="AQ991" s="130"/>
      <c r="AR991" s="128"/>
      <c r="AS991" s="129"/>
      <c r="AT991" s="116"/>
      <c r="AU991" s="128"/>
      <c r="AV991" s="131"/>
      <c r="AW991" s="116"/>
      <c r="AX991" s="128"/>
      <c r="AY991" s="114"/>
      <c r="AZ991" s="114"/>
      <c r="BA991" s="114"/>
      <c r="BB991" s="114"/>
      <c r="BC991" s="114"/>
    </row>
    <row r="992" spans="1:249" s="100" customFormat="1" ht="49.95" customHeight="1" x14ac:dyDescent="0.3">
      <c r="A992" s="116">
        <v>2991</v>
      </c>
      <c r="B992" s="121" t="s">
        <v>8431</v>
      </c>
      <c r="C992" s="116"/>
      <c r="D992" s="115"/>
      <c r="E992" s="122" t="s">
        <v>8500</v>
      </c>
      <c r="F992" s="116">
        <v>10692</v>
      </c>
      <c r="G992" s="122" t="s">
        <v>8521</v>
      </c>
      <c r="H992" s="116">
        <v>2011</v>
      </c>
      <c r="I992" s="123" t="s">
        <v>8522</v>
      </c>
      <c r="J992" s="124">
        <v>22794.93</v>
      </c>
      <c r="K992" s="125" t="s">
        <v>8436</v>
      </c>
      <c r="L992" s="123" t="s">
        <v>8503</v>
      </c>
      <c r="M992" s="123" t="s">
        <v>8504</v>
      </c>
      <c r="N992" s="123" t="s">
        <v>8523</v>
      </c>
      <c r="O992" s="123" t="s">
        <v>8524</v>
      </c>
      <c r="P992" s="116">
        <v>188</v>
      </c>
      <c r="Q992" s="115">
        <v>0.66</v>
      </c>
      <c r="R992" s="115"/>
      <c r="S992" s="115">
        <v>0.66</v>
      </c>
      <c r="T992" s="115">
        <v>0.5</v>
      </c>
      <c r="U992" s="115">
        <v>1.1599999999999999</v>
      </c>
      <c r="V992" s="116">
        <v>40</v>
      </c>
      <c r="W992" s="116">
        <v>100</v>
      </c>
      <c r="X992" s="115" t="s">
        <v>8525</v>
      </c>
      <c r="Y992" s="116">
        <v>2</v>
      </c>
      <c r="Z992" s="116">
        <v>3</v>
      </c>
      <c r="AA992" s="116">
        <v>5</v>
      </c>
      <c r="AB992" s="116">
        <v>44</v>
      </c>
      <c r="AC992" s="116"/>
      <c r="AD992" s="115">
        <v>0.5</v>
      </c>
      <c r="AE992" s="637">
        <v>4</v>
      </c>
      <c r="AF992" s="126">
        <v>0</v>
      </c>
      <c r="AG992" s="127"/>
      <c r="AH992" s="123"/>
      <c r="AI992" s="128"/>
      <c r="AJ992" s="129"/>
      <c r="AK992" s="130"/>
      <c r="AL992" s="128"/>
      <c r="AM992" s="129"/>
      <c r="AN992" s="130"/>
      <c r="AO992" s="128"/>
      <c r="AP992" s="129"/>
      <c r="AQ992" s="130"/>
      <c r="AR992" s="128"/>
      <c r="AS992" s="129"/>
      <c r="AT992" s="116"/>
      <c r="AU992" s="128"/>
      <c r="AV992" s="131"/>
      <c r="AW992" s="116"/>
      <c r="AX992" s="128"/>
      <c r="AY992" s="114"/>
      <c r="AZ992" s="114"/>
      <c r="BA992" s="114"/>
      <c r="BB992" s="114"/>
      <c r="BC992" s="114"/>
    </row>
    <row r="993" spans="1:55" s="100" customFormat="1" ht="49.95" customHeight="1" x14ac:dyDescent="0.3">
      <c r="A993" s="116">
        <v>2991</v>
      </c>
      <c r="B993" s="121" t="s">
        <v>8431</v>
      </c>
      <c r="C993" s="116"/>
      <c r="D993" s="115"/>
      <c r="E993" s="122" t="s">
        <v>1289</v>
      </c>
      <c r="F993" s="116" t="s">
        <v>8526</v>
      </c>
      <c r="G993" s="122" t="s">
        <v>8527</v>
      </c>
      <c r="H993" s="116">
        <v>2011</v>
      </c>
      <c r="I993" s="123" t="s">
        <v>8528</v>
      </c>
      <c r="J993" s="124">
        <v>717960</v>
      </c>
      <c r="K993" s="125" t="s">
        <v>8436</v>
      </c>
      <c r="L993" s="123" t="s">
        <v>8529</v>
      </c>
      <c r="M993" s="123" t="s">
        <v>8530</v>
      </c>
      <c r="N993" s="123" t="s">
        <v>8531</v>
      </c>
      <c r="O993" s="123" t="s">
        <v>8532</v>
      </c>
      <c r="P993" s="116">
        <v>87</v>
      </c>
      <c r="Q993" s="115">
        <v>16</v>
      </c>
      <c r="R993" s="115"/>
      <c r="S993" s="115">
        <v>16</v>
      </c>
      <c r="T993" s="115">
        <v>24</v>
      </c>
      <c r="U993" s="115">
        <v>40</v>
      </c>
      <c r="V993" s="116">
        <v>20</v>
      </c>
      <c r="W993" s="116">
        <v>100</v>
      </c>
      <c r="X993" s="115" t="s">
        <v>8533</v>
      </c>
      <c r="Y993" s="116">
        <v>3</v>
      </c>
      <c r="Z993" s="116">
        <v>2</v>
      </c>
      <c r="AA993" s="116">
        <v>3</v>
      </c>
      <c r="AB993" s="116">
        <v>44</v>
      </c>
      <c r="AC993" s="116"/>
      <c r="AD993" s="115">
        <v>24</v>
      </c>
      <c r="AE993" s="637">
        <v>4</v>
      </c>
      <c r="AF993" s="126"/>
      <c r="AG993" s="127"/>
      <c r="AH993" s="123"/>
      <c r="AI993" s="128"/>
      <c r="AJ993" s="129"/>
      <c r="AK993" s="130"/>
      <c r="AL993" s="128"/>
      <c r="AM993" s="129"/>
      <c r="AN993" s="130"/>
      <c r="AO993" s="128"/>
      <c r="AP993" s="129"/>
      <c r="AQ993" s="130"/>
      <c r="AR993" s="128"/>
      <c r="AS993" s="129"/>
      <c r="AT993" s="116"/>
      <c r="AU993" s="128"/>
      <c r="AV993" s="131"/>
      <c r="AW993" s="116"/>
      <c r="AX993" s="128"/>
      <c r="AY993" s="114"/>
      <c r="AZ993" s="114"/>
      <c r="BA993" s="114"/>
      <c r="BB993" s="114"/>
      <c r="BC993" s="114"/>
    </row>
    <row r="994" spans="1:55" s="100" customFormat="1" ht="49.95" customHeight="1" x14ac:dyDescent="0.3">
      <c r="A994" s="116">
        <v>2991</v>
      </c>
      <c r="B994" s="121" t="s">
        <v>8431</v>
      </c>
      <c r="C994" s="116"/>
      <c r="D994" s="115"/>
      <c r="E994" s="122" t="s">
        <v>8534</v>
      </c>
      <c r="F994" s="116" t="s">
        <v>8535</v>
      </c>
      <c r="G994" s="122" t="s">
        <v>8536</v>
      </c>
      <c r="H994" s="116">
        <v>2011</v>
      </c>
      <c r="I994" s="123" t="s">
        <v>8537</v>
      </c>
      <c r="J994" s="124">
        <v>26278.77</v>
      </c>
      <c r="K994" s="125" t="s">
        <v>8436</v>
      </c>
      <c r="L994" s="123" t="s">
        <v>8538</v>
      </c>
      <c r="M994" s="123" t="s">
        <v>8539</v>
      </c>
      <c r="N994" s="123" t="s">
        <v>8540</v>
      </c>
      <c r="O994" s="123" t="s">
        <v>8541</v>
      </c>
      <c r="P994" s="116">
        <v>80</v>
      </c>
      <c r="Q994" s="115">
        <v>17.55</v>
      </c>
      <c r="R994" s="115"/>
      <c r="S994" s="115">
        <v>17.55</v>
      </c>
      <c r="T994" s="115">
        <v>22</v>
      </c>
      <c r="U994" s="115">
        <v>39.549999999999997</v>
      </c>
      <c r="V994" s="116">
        <v>20</v>
      </c>
      <c r="W994" s="116">
        <v>100</v>
      </c>
      <c r="X994" s="115" t="s">
        <v>8542</v>
      </c>
      <c r="Y994" s="116">
        <v>6</v>
      </c>
      <c r="Z994" s="116">
        <v>3</v>
      </c>
      <c r="AA994" s="116">
        <v>1</v>
      </c>
      <c r="AB994" s="116">
        <v>44</v>
      </c>
      <c r="AC994" s="116"/>
      <c r="AD994" s="115">
        <v>22</v>
      </c>
      <c r="AE994" s="637">
        <v>4</v>
      </c>
      <c r="AF994" s="126"/>
      <c r="AG994" s="127"/>
      <c r="AH994" s="123"/>
      <c r="AI994" s="128"/>
      <c r="AJ994" s="129"/>
      <c r="AK994" s="130"/>
      <c r="AL994" s="128"/>
      <c r="AM994" s="129"/>
      <c r="AN994" s="130"/>
      <c r="AO994" s="128"/>
      <c r="AP994" s="129"/>
      <c r="AQ994" s="130"/>
      <c r="AR994" s="128"/>
      <c r="AS994" s="129"/>
      <c r="AT994" s="116"/>
      <c r="AU994" s="128"/>
      <c r="AV994" s="131"/>
      <c r="AW994" s="116"/>
      <c r="AX994" s="128"/>
      <c r="AY994" s="114"/>
      <c r="AZ994" s="114"/>
      <c r="BA994" s="114"/>
      <c r="BB994" s="114"/>
      <c r="BC994" s="114"/>
    </row>
    <row r="995" spans="1:55" s="100" customFormat="1" ht="49.95" customHeight="1" x14ac:dyDescent="0.3">
      <c r="A995" s="116">
        <v>2991</v>
      </c>
      <c r="B995" s="121" t="s">
        <v>8431</v>
      </c>
      <c r="C995" s="116"/>
      <c r="D995" s="115"/>
      <c r="E995" s="122" t="s">
        <v>8466</v>
      </c>
      <c r="F995" s="116" t="s">
        <v>8467</v>
      </c>
      <c r="G995" s="122" t="s">
        <v>8543</v>
      </c>
      <c r="H995" s="116">
        <v>2011</v>
      </c>
      <c r="I995" s="123" t="s">
        <v>8544</v>
      </c>
      <c r="J995" s="124">
        <v>43549</v>
      </c>
      <c r="K995" s="125" t="s">
        <v>8436</v>
      </c>
      <c r="L995" s="123" t="s">
        <v>8545</v>
      </c>
      <c r="M995" s="123" t="s">
        <v>8471</v>
      </c>
      <c r="N995" s="123" t="s">
        <v>8546</v>
      </c>
      <c r="O995" s="123" t="s">
        <v>8547</v>
      </c>
      <c r="P995" s="116">
        <v>180</v>
      </c>
      <c r="Q995" s="115">
        <v>12</v>
      </c>
      <c r="R995" s="115"/>
      <c r="S995" s="115">
        <v>12</v>
      </c>
      <c r="T995" s="115">
        <v>20</v>
      </c>
      <c r="U995" s="115">
        <v>32</v>
      </c>
      <c r="V995" s="116">
        <v>20</v>
      </c>
      <c r="W995" s="116">
        <v>100</v>
      </c>
      <c r="X995" s="115" t="s">
        <v>8548</v>
      </c>
      <c r="Y995" s="116">
        <v>3</v>
      </c>
      <c r="Z995" s="116">
        <v>6</v>
      </c>
      <c r="AA995" s="116">
        <v>1</v>
      </c>
      <c r="AB995" s="116">
        <v>44</v>
      </c>
      <c r="AC995" s="116"/>
      <c r="AD995" s="115">
        <v>20</v>
      </c>
      <c r="AE995" s="637">
        <v>4</v>
      </c>
      <c r="AF995" s="126"/>
      <c r="AG995" s="127"/>
      <c r="AH995" s="123"/>
      <c r="AI995" s="128"/>
      <c r="AJ995" s="129"/>
      <c r="AK995" s="130"/>
      <c r="AL995" s="128"/>
      <c r="AM995" s="129"/>
      <c r="AN995" s="130"/>
      <c r="AO995" s="128"/>
      <c r="AP995" s="129"/>
      <c r="AQ995" s="130"/>
      <c r="AR995" s="128"/>
      <c r="AS995" s="129"/>
      <c r="AT995" s="116"/>
      <c r="AU995" s="128"/>
      <c r="AV995" s="131"/>
      <c r="AW995" s="116"/>
      <c r="AX995" s="128"/>
      <c r="AY995" s="114"/>
      <c r="AZ995" s="114"/>
      <c r="BA995" s="114"/>
      <c r="BB995" s="114"/>
      <c r="BC995" s="114"/>
    </row>
    <row r="996" spans="1:55" s="100" customFormat="1" ht="49.95" customHeight="1" x14ac:dyDescent="0.3">
      <c r="A996" s="116">
        <v>2991</v>
      </c>
      <c r="B996" s="121" t="s">
        <v>8431</v>
      </c>
      <c r="C996" s="116"/>
      <c r="D996" s="115"/>
      <c r="E996" s="122" t="s">
        <v>8549</v>
      </c>
      <c r="F996" s="116" t="s">
        <v>8550</v>
      </c>
      <c r="G996" s="122" t="s">
        <v>8551</v>
      </c>
      <c r="H996" s="116">
        <v>2011</v>
      </c>
      <c r="I996" s="123" t="s">
        <v>8552</v>
      </c>
      <c r="J996" s="124">
        <v>124999.2</v>
      </c>
      <c r="K996" s="125" t="s">
        <v>8436</v>
      </c>
      <c r="L996" s="123" t="s">
        <v>8553</v>
      </c>
      <c r="M996" s="123" t="s">
        <v>8554</v>
      </c>
      <c r="N996" s="123" t="s">
        <v>8555</v>
      </c>
      <c r="O996" s="123" t="s">
        <v>8556</v>
      </c>
      <c r="P996" s="116">
        <v>68</v>
      </c>
      <c r="Q996" s="115">
        <v>48.16</v>
      </c>
      <c r="R996" s="115"/>
      <c r="S996" s="115">
        <v>48.16</v>
      </c>
      <c r="T996" s="115">
        <v>22.44</v>
      </c>
      <c r="U996" s="115">
        <v>70.599999999999994</v>
      </c>
      <c r="V996" s="116">
        <v>2</v>
      </c>
      <c r="W996" s="116">
        <v>100</v>
      </c>
      <c r="X996" s="115" t="s">
        <v>8557</v>
      </c>
      <c r="Y996" s="116">
        <v>3</v>
      </c>
      <c r="Z996" s="116">
        <v>12</v>
      </c>
      <c r="AA996" s="116">
        <v>1</v>
      </c>
      <c r="AB996" s="116">
        <v>44</v>
      </c>
      <c r="AC996" s="116"/>
      <c r="AD996" s="115">
        <v>22.44</v>
      </c>
      <c r="AE996" s="637">
        <v>4</v>
      </c>
      <c r="AF996" s="126"/>
      <c r="AG996" s="127"/>
      <c r="AH996" s="123"/>
      <c r="AI996" s="128"/>
      <c r="AJ996" s="129"/>
      <c r="AK996" s="130"/>
      <c r="AL996" s="128"/>
      <c r="AM996" s="129"/>
      <c r="AN996" s="130"/>
      <c r="AO996" s="128"/>
      <c r="AP996" s="129"/>
      <c r="AQ996" s="130"/>
      <c r="AR996" s="128"/>
      <c r="AS996" s="129"/>
      <c r="AT996" s="116"/>
      <c r="AU996" s="128"/>
      <c r="AV996" s="131"/>
      <c r="AW996" s="116"/>
      <c r="AX996" s="128"/>
      <c r="AY996" s="114"/>
      <c r="AZ996" s="114"/>
      <c r="BA996" s="114"/>
      <c r="BB996" s="114"/>
      <c r="BC996" s="114"/>
    </row>
    <row r="997" spans="1:55" s="100" customFormat="1" ht="49.95" customHeight="1" x14ac:dyDescent="0.3">
      <c r="A997" s="116">
        <v>2991</v>
      </c>
      <c r="B997" s="121" t="s">
        <v>8431</v>
      </c>
      <c r="C997" s="116"/>
      <c r="D997" s="115"/>
      <c r="E997" s="122" t="s">
        <v>8558</v>
      </c>
      <c r="F997" s="116" t="s">
        <v>8559</v>
      </c>
      <c r="G997" s="122" t="s">
        <v>8560</v>
      </c>
      <c r="H997" s="116">
        <v>2013</v>
      </c>
      <c r="I997" s="123" t="s">
        <v>8561</v>
      </c>
      <c r="J997" s="124">
        <v>86995</v>
      </c>
      <c r="K997" s="125" t="s">
        <v>8436</v>
      </c>
      <c r="L997" s="123" t="s">
        <v>8562</v>
      </c>
      <c r="M997" s="123" t="s">
        <v>8563</v>
      </c>
      <c r="N997" s="123" t="s">
        <v>8564</v>
      </c>
      <c r="O997" s="123" t="s">
        <v>8565</v>
      </c>
      <c r="P997" s="116">
        <v>213</v>
      </c>
      <c r="Q997" s="115">
        <v>12</v>
      </c>
      <c r="R997" s="115"/>
      <c r="S997" s="115">
        <v>12</v>
      </c>
      <c r="T997" s="115">
        <v>18</v>
      </c>
      <c r="U997" s="115">
        <v>30</v>
      </c>
      <c r="V997" s="116">
        <v>14</v>
      </c>
      <c r="W997" s="116">
        <v>92</v>
      </c>
      <c r="X997" s="115" t="s">
        <v>8450</v>
      </c>
      <c r="Y997" s="116">
        <v>3</v>
      </c>
      <c r="Z997" s="116">
        <v>10</v>
      </c>
      <c r="AA997" s="116">
        <v>4</v>
      </c>
      <c r="AB997" s="116">
        <v>44</v>
      </c>
      <c r="AC997" s="116"/>
      <c r="AD997" s="115">
        <v>18</v>
      </c>
      <c r="AE997" s="637">
        <v>4</v>
      </c>
      <c r="AF997" s="126"/>
      <c r="AG997" s="127"/>
      <c r="AH997" s="123"/>
      <c r="AI997" s="128"/>
      <c r="AJ997" s="129"/>
      <c r="AK997" s="130"/>
      <c r="AL997" s="128"/>
      <c r="AM997" s="129"/>
      <c r="AN997" s="130"/>
      <c r="AO997" s="128"/>
      <c r="AP997" s="129"/>
      <c r="AQ997" s="130"/>
      <c r="AR997" s="128"/>
      <c r="AS997" s="129"/>
      <c r="AT997" s="116"/>
      <c r="AU997" s="128"/>
      <c r="AV997" s="131"/>
      <c r="AW997" s="116"/>
      <c r="AX997" s="128"/>
      <c r="AY997" s="114"/>
      <c r="AZ997" s="114"/>
      <c r="BA997" s="114"/>
      <c r="BB997" s="114"/>
      <c r="BC997" s="114"/>
    </row>
    <row r="998" spans="1:55" s="100" customFormat="1" ht="49.95" customHeight="1" x14ac:dyDescent="0.3">
      <c r="A998" s="116">
        <v>2991</v>
      </c>
      <c r="B998" s="121" t="s">
        <v>8431</v>
      </c>
      <c r="C998" s="116"/>
      <c r="D998" s="115"/>
      <c r="E998" s="122" t="s">
        <v>8566</v>
      </c>
      <c r="F998" s="116" t="s">
        <v>8567</v>
      </c>
      <c r="G998" s="122" t="s">
        <v>8568</v>
      </c>
      <c r="H998" s="116">
        <v>2011</v>
      </c>
      <c r="I998" s="123" t="s">
        <v>8569</v>
      </c>
      <c r="J998" s="124">
        <v>33138</v>
      </c>
      <c r="K998" s="125" t="s">
        <v>8436</v>
      </c>
      <c r="L998" s="123" t="s">
        <v>8570</v>
      </c>
      <c r="M998" s="123" t="s">
        <v>8571</v>
      </c>
      <c r="N998" s="123" t="s">
        <v>8572</v>
      </c>
      <c r="O998" s="123" t="s">
        <v>8573</v>
      </c>
      <c r="P998" s="116">
        <v>30</v>
      </c>
      <c r="Q998" s="115">
        <v>10</v>
      </c>
      <c r="R998" s="115"/>
      <c r="S998" s="115">
        <v>10</v>
      </c>
      <c r="T998" s="115">
        <v>23</v>
      </c>
      <c r="U998" s="115">
        <v>33</v>
      </c>
      <c r="V998" s="116">
        <v>17</v>
      </c>
      <c r="W998" s="116">
        <v>100</v>
      </c>
      <c r="X998" s="115" t="s">
        <v>8574</v>
      </c>
      <c r="Y998" s="116"/>
      <c r="Z998" s="116"/>
      <c r="AA998" s="116"/>
      <c r="AB998" s="116">
        <v>44</v>
      </c>
      <c r="AC998" s="116"/>
      <c r="AD998" s="115">
        <v>23</v>
      </c>
      <c r="AE998" s="637">
        <v>4</v>
      </c>
      <c r="AF998" s="126"/>
      <c r="AG998" s="127"/>
      <c r="AH998" s="123"/>
      <c r="AI998" s="128"/>
      <c r="AJ998" s="129"/>
      <c r="AK998" s="130"/>
      <c r="AL998" s="128"/>
      <c r="AM998" s="129"/>
      <c r="AN998" s="130"/>
      <c r="AO998" s="128"/>
      <c r="AP998" s="129"/>
      <c r="AQ998" s="130"/>
      <c r="AR998" s="128"/>
      <c r="AS998" s="129"/>
      <c r="AT998" s="116"/>
      <c r="AU998" s="128"/>
      <c r="AV998" s="131"/>
      <c r="AW998" s="116"/>
      <c r="AX998" s="128"/>
      <c r="AY998" s="114"/>
      <c r="AZ998" s="114"/>
      <c r="BA998" s="114"/>
      <c r="BB998" s="114"/>
      <c r="BC998" s="114"/>
    </row>
    <row r="999" spans="1:55" s="100" customFormat="1" ht="49.95" customHeight="1" x14ac:dyDescent="0.3">
      <c r="A999" s="116">
        <v>2991</v>
      </c>
      <c r="B999" s="121" t="s">
        <v>8431</v>
      </c>
      <c r="C999" s="116"/>
      <c r="D999" s="115"/>
      <c r="E999" s="122" t="s">
        <v>8575</v>
      </c>
      <c r="F999" s="116" t="s">
        <v>8576</v>
      </c>
      <c r="G999" s="122" t="s">
        <v>8577</v>
      </c>
      <c r="H999" s="116">
        <v>2011</v>
      </c>
      <c r="I999" s="123" t="s">
        <v>8578</v>
      </c>
      <c r="J999" s="124">
        <v>99492</v>
      </c>
      <c r="K999" s="125" t="s">
        <v>8436</v>
      </c>
      <c r="L999" s="123" t="s">
        <v>8579</v>
      </c>
      <c r="M999" s="123" t="s">
        <v>8580</v>
      </c>
      <c r="N999" s="123" t="s">
        <v>8581</v>
      </c>
      <c r="O999" s="123" t="s">
        <v>8582</v>
      </c>
      <c r="P999" s="116">
        <v>88</v>
      </c>
      <c r="Q999" s="115">
        <v>48.16</v>
      </c>
      <c r="R999" s="115"/>
      <c r="S999" s="115">
        <v>48.16</v>
      </c>
      <c r="T999" s="115">
        <v>22.44</v>
      </c>
      <c r="U999" s="115">
        <v>70.599999999999994</v>
      </c>
      <c r="V999" s="116">
        <v>26</v>
      </c>
      <c r="W999" s="116">
        <v>100</v>
      </c>
      <c r="X999" s="115" t="s">
        <v>8583</v>
      </c>
      <c r="Y999" s="116">
        <v>1</v>
      </c>
      <c r="Z999" s="116">
        <v>9</v>
      </c>
      <c r="AA999" s="116">
        <v>1</v>
      </c>
      <c r="AB999" s="116">
        <v>44</v>
      </c>
      <c r="AC999" s="116"/>
      <c r="AD999" s="115">
        <v>22.44</v>
      </c>
      <c r="AE999" s="637">
        <v>4</v>
      </c>
      <c r="AF999" s="126"/>
      <c r="AG999" s="127"/>
      <c r="AH999" s="123"/>
      <c r="AI999" s="128"/>
      <c r="AJ999" s="129"/>
      <c r="AK999" s="130"/>
      <c r="AL999" s="128"/>
      <c r="AM999" s="129"/>
      <c r="AN999" s="130"/>
      <c r="AO999" s="128"/>
      <c r="AP999" s="129"/>
      <c r="AQ999" s="130"/>
      <c r="AR999" s="128"/>
      <c r="AS999" s="129"/>
      <c r="AT999" s="116"/>
      <c r="AU999" s="128"/>
      <c r="AV999" s="131"/>
      <c r="AW999" s="116"/>
      <c r="AX999" s="128"/>
      <c r="AY999" s="114"/>
      <c r="AZ999" s="114"/>
      <c r="BA999" s="114"/>
      <c r="BB999" s="114"/>
      <c r="BC999" s="114"/>
    </row>
    <row r="1000" spans="1:55" s="100" customFormat="1" ht="49.95" customHeight="1" x14ac:dyDescent="0.3">
      <c r="A1000" s="116">
        <v>2991</v>
      </c>
      <c r="B1000" s="121" t="s">
        <v>8431</v>
      </c>
      <c r="C1000" s="116"/>
      <c r="D1000" s="115"/>
      <c r="E1000" s="122" t="s">
        <v>8584</v>
      </c>
      <c r="F1000" s="116">
        <v>30844</v>
      </c>
      <c r="G1000" s="122" t="s">
        <v>8585</v>
      </c>
      <c r="H1000" s="116">
        <v>2010</v>
      </c>
      <c r="I1000" s="123" t="s">
        <v>8586</v>
      </c>
      <c r="J1000" s="124">
        <v>19950</v>
      </c>
      <c r="K1000" s="125" t="s">
        <v>8436</v>
      </c>
      <c r="L1000" s="123" t="s">
        <v>8587</v>
      </c>
      <c r="M1000" s="123" t="s">
        <v>8588</v>
      </c>
      <c r="N1000" s="123" t="s">
        <v>8589</v>
      </c>
      <c r="O1000" s="123" t="s">
        <v>8590</v>
      </c>
      <c r="P1000" s="116">
        <v>11</v>
      </c>
      <c r="Q1000" s="115">
        <v>3</v>
      </c>
      <c r="R1000" s="115"/>
      <c r="S1000" s="115">
        <v>3</v>
      </c>
      <c r="T1000" s="115">
        <v>7</v>
      </c>
      <c r="U1000" s="115">
        <v>10</v>
      </c>
      <c r="V1000" s="116">
        <v>1</v>
      </c>
      <c r="W1000" s="116">
        <v>100</v>
      </c>
      <c r="X1000" s="115" t="s">
        <v>8591</v>
      </c>
      <c r="Y1000" s="116">
        <v>1</v>
      </c>
      <c r="Z1000" s="116">
        <v>7</v>
      </c>
      <c r="AA1000" s="116">
        <v>6</v>
      </c>
      <c r="AB1000" s="116">
        <v>44</v>
      </c>
      <c r="AC1000" s="116"/>
      <c r="AD1000" s="115">
        <v>7</v>
      </c>
      <c r="AE1000" s="637">
        <v>5</v>
      </c>
      <c r="AF1000" s="126"/>
      <c r="AG1000" s="127"/>
      <c r="AH1000" s="123"/>
      <c r="AI1000" s="128"/>
      <c r="AJ1000" s="129"/>
      <c r="AK1000" s="130"/>
      <c r="AL1000" s="128"/>
      <c r="AM1000" s="129"/>
      <c r="AN1000" s="130"/>
      <c r="AO1000" s="128"/>
      <c r="AP1000" s="129"/>
      <c r="AQ1000" s="130"/>
      <c r="AR1000" s="128"/>
      <c r="AS1000" s="129"/>
      <c r="AT1000" s="116"/>
      <c r="AU1000" s="128"/>
      <c r="AV1000" s="131"/>
      <c r="AW1000" s="116"/>
      <c r="AX1000" s="128"/>
      <c r="AY1000" s="114"/>
      <c r="AZ1000" s="114"/>
      <c r="BA1000" s="114"/>
      <c r="BB1000" s="114"/>
      <c r="BC1000" s="114"/>
    </row>
    <row r="1001" spans="1:55" s="100" customFormat="1" ht="49.95" customHeight="1" x14ac:dyDescent="0.3">
      <c r="A1001" s="116">
        <v>2991</v>
      </c>
      <c r="B1001" s="121" t="s">
        <v>8431</v>
      </c>
      <c r="C1001" s="116"/>
      <c r="D1001" s="115"/>
      <c r="E1001" s="122" t="s">
        <v>8451</v>
      </c>
      <c r="F1001" s="116">
        <v>17270</v>
      </c>
      <c r="G1001" s="122" t="s">
        <v>8592</v>
      </c>
      <c r="H1001" s="116">
        <v>2011</v>
      </c>
      <c r="I1001" s="123" t="s">
        <v>8593</v>
      </c>
      <c r="J1001" s="124">
        <v>62442.720000000001</v>
      </c>
      <c r="K1001" s="125" t="s">
        <v>8436</v>
      </c>
      <c r="L1001" s="123" t="s">
        <v>8594</v>
      </c>
      <c r="M1001" s="123" t="s">
        <v>8455</v>
      </c>
      <c r="N1001" s="123" t="s">
        <v>8595</v>
      </c>
      <c r="O1001" s="123" t="s">
        <v>8596</v>
      </c>
      <c r="P1001" s="116">
        <v>186</v>
      </c>
      <c r="Q1001" s="115">
        <v>14</v>
      </c>
      <c r="R1001" s="115"/>
      <c r="S1001" s="115">
        <v>14</v>
      </c>
      <c r="T1001" s="115">
        <v>23</v>
      </c>
      <c r="U1001" s="115">
        <v>37</v>
      </c>
      <c r="V1001" s="116">
        <v>2</v>
      </c>
      <c r="W1001" s="116">
        <v>100</v>
      </c>
      <c r="X1001" s="115" t="s">
        <v>8450</v>
      </c>
      <c r="Y1001" s="116">
        <v>3</v>
      </c>
      <c r="Z1001" s="116">
        <v>2</v>
      </c>
      <c r="AA1001" s="116">
        <v>3</v>
      </c>
      <c r="AB1001" s="116">
        <v>44</v>
      </c>
      <c r="AC1001" s="116"/>
      <c r="AD1001" s="115">
        <v>23</v>
      </c>
      <c r="AE1001" s="637">
        <v>4</v>
      </c>
      <c r="AF1001" s="126"/>
      <c r="AG1001" s="127"/>
      <c r="AH1001" s="123"/>
      <c r="AI1001" s="128"/>
      <c r="AJ1001" s="129"/>
      <c r="AK1001" s="130"/>
      <c r="AL1001" s="128"/>
      <c r="AM1001" s="129"/>
      <c r="AN1001" s="130"/>
      <c r="AO1001" s="128"/>
      <c r="AP1001" s="129"/>
      <c r="AQ1001" s="130"/>
      <c r="AR1001" s="128"/>
      <c r="AS1001" s="129"/>
      <c r="AT1001" s="116"/>
      <c r="AU1001" s="128"/>
      <c r="AV1001" s="131"/>
      <c r="AW1001" s="116"/>
      <c r="AX1001" s="128"/>
      <c r="AY1001" s="114"/>
      <c r="AZ1001" s="114"/>
      <c r="BA1001" s="114"/>
      <c r="BB1001" s="114"/>
      <c r="BC1001" s="114"/>
    </row>
    <row r="1002" spans="1:55" s="100" customFormat="1" ht="49.95" customHeight="1" x14ac:dyDescent="0.3">
      <c r="A1002" s="116">
        <v>2991</v>
      </c>
      <c r="B1002" s="121" t="s">
        <v>8431</v>
      </c>
      <c r="C1002" s="116"/>
      <c r="D1002" s="115"/>
      <c r="E1002" s="122" t="s">
        <v>8500</v>
      </c>
      <c r="F1002" s="116">
        <v>10692</v>
      </c>
      <c r="G1002" s="122" t="s">
        <v>8597</v>
      </c>
      <c r="H1002" s="116">
        <v>2012</v>
      </c>
      <c r="I1002" s="123" t="s">
        <v>8598</v>
      </c>
      <c r="J1002" s="124">
        <v>34986</v>
      </c>
      <c r="K1002" s="125" t="s">
        <v>8436</v>
      </c>
      <c r="L1002" s="123" t="s">
        <v>8503</v>
      </c>
      <c r="M1002" s="123" t="s">
        <v>8504</v>
      </c>
      <c r="N1002" s="123" t="s">
        <v>8599</v>
      </c>
      <c r="O1002" s="123" t="s">
        <v>8600</v>
      </c>
      <c r="P1002" s="116">
        <v>199</v>
      </c>
      <c r="Q1002" s="115">
        <v>9</v>
      </c>
      <c r="R1002" s="115"/>
      <c r="S1002" s="115">
        <v>9</v>
      </c>
      <c r="T1002" s="115">
        <v>15</v>
      </c>
      <c r="U1002" s="115">
        <v>24</v>
      </c>
      <c r="V1002" s="116">
        <v>0</v>
      </c>
      <c r="W1002" s="116">
        <v>100</v>
      </c>
      <c r="X1002" s="115" t="s">
        <v>8450</v>
      </c>
      <c r="Y1002" s="116">
        <v>6</v>
      </c>
      <c r="Z1002" s="116">
        <v>3</v>
      </c>
      <c r="AA1002" s="116">
        <v>6</v>
      </c>
      <c r="AB1002" s="116">
        <v>44</v>
      </c>
      <c r="AC1002" s="116"/>
      <c r="AD1002" s="115">
        <v>15</v>
      </c>
      <c r="AE1002" s="637">
        <v>4</v>
      </c>
      <c r="AF1002" s="126"/>
      <c r="AG1002" s="127"/>
      <c r="AH1002" s="123"/>
      <c r="AI1002" s="128"/>
      <c r="AJ1002" s="129"/>
      <c r="AK1002" s="130"/>
      <c r="AL1002" s="128"/>
      <c r="AM1002" s="129"/>
      <c r="AN1002" s="130"/>
      <c r="AO1002" s="128"/>
      <c r="AP1002" s="129"/>
      <c r="AQ1002" s="130"/>
      <c r="AR1002" s="128"/>
      <c r="AS1002" s="129"/>
      <c r="AT1002" s="116"/>
      <c r="AU1002" s="128"/>
      <c r="AV1002" s="131"/>
      <c r="AW1002" s="116"/>
      <c r="AX1002" s="128"/>
      <c r="AY1002" s="114"/>
      <c r="AZ1002" s="114"/>
      <c r="BA1002" s="114"/>
      <c r="BB1002" s="114"/>
      <c r="BC1002" s="114"/>
    </row>
    <row r="1003" spans="1:55" s="100" customFormat="1" ht="49.95" customHeight="1" x14ac:dyDescent="0.3">
      <c r="A1003" s="116">
        <v>2991</v>
      </c>
      <c r="B1003" s="121" t="s">
        <v>8431</v>
      </c>
      <c r="C1003" s="116"/>
      <c r="D1003" s="115"/>
      <c r="E1003" s="122" t="s">
        <v>8601</v>
      </c>
      <c r="F1003" s="116">
        <v>25446</v>
      </c>
      <c r="G1003" s="122" t="s">
        <v>8602</v>
      </c>
      <c r="H1003" s="116">
        <v>2010</v>
      </c>
      <c r="I1003" s="123" t="s">
        <v>8603</v>
      </c>
      <c r="J1003" s="124">
        <v>620806.88</v>
      </c>
      <c r="K1003" s="125" t="s">
        <v>8436</v>
      </c>
      <c r="L1003" s="123" t="s">
        <v>8604</v>
      </c>
      <c r="M1003" s="123" t="s">
        <v>8605</v>
      </c>
      <c r="N1003" s="123" t="s">
        <v>8606</v>
      </c>
      <c r="O1003" s="123" t="s">
        <v>8606</v>
      </c>
      <c r="P1003" s="116">
        <v>22</v>
      </c>
      <c r="Q1003" s="115">
        <v>14</v>
      </c>
      <c r="R1003" s="115"/>
      <c r="S1003" s="115">
        <v>14</v>
      </c>
      <c r="T1003" s="115">
        <v>22</v>
      </c>
      <c r="U1003" s="115">
        <v>36</v>
      </c>
      <c r="V1003" s="116">
        <v>9</v>
      </c>
      <c r="W1003" s="116">
        <v>100</v>
      </c>
      <c r="X1003" s="115" t="s">
        <v>8607</v>
      </c>
      <c r="Y1003" s="116">
        <v>1</v>
      </c>
      <c r="Z1003" s="116">
        <v>7</v>
      </c>
      <c r="AA1003" s="116">
        <v>6</v>
      </c>
      <c r="AB1003" s="116">
        <v>44</v>
      </c>
      <c r="AC1003" s="116"/>
      <c r="AD1003" s="115">
        <v>22</v>
      </c>
      <c r="AE1003" s="637">
        <v>4</v>
      </c>
      <c r="AF1003" s="126"/>
      <c r="AG1003" s="127"/>
      <c r="AH1003" s="123"/>
      <c r="AI1003" s="128"/>
      <c r="AJ1003" s="129"/>
      <c r="AK1003" s="130"/>
      <c r="AL1003" s="128"/>
      <c r="AM1003" s="129"/>
      <c r="AN1003" s="130"/>
      <c r="AO1003" s="128"/>
      <c r="AP1003" s="129"/>
      <c r="AQ1003" s="130"/>
      <c r="AR1003" s="128"/>
      <c r="AS1003" s="129"/>
      <c r="AT1003" s="116"/>
      <c r="AU1003" s="128"/>
      <c r="AV1003" s="131"/>
      <c r="AW1003" s="116"/>
      <c r="AX1003" s="128"/>
      <c r="AY1003" s="114"/>
      <c r="AZ1003" s="114"/>
      <c r="BA1003" s="114"/>
      <c r="BB1003" s="114"/>
      <c r="BC1003" s="114"/>
    </row>
    <row r="1004" spans="1:55" s="100" customFormat="1" ht="49.95" customHeight="1" x14ac:dyDescent="0.3">
      <c r="A1004" s="116">
        <v>2991</v>
      </c>
      <c r="B1004" s="121" t="s">
        <v>8431</v>
      </c>
      <c r="C1004" s="116"/>
      <c r="D1004" s="115"/>
      <c r="E1004" s="122" t="s">
        <v>8500</v>
      </c>
      <c r="F1004" s="116">
        <v>10692</v>
      </c>
      <c r="G1004" s="122" t="s">
        <v>8608</v>
      </c>
      <c r="H1004" s="116">
        <v>2011</v>
      </c>
      <c r="I1004" s="123" t="s">
        <v>8609</v>
      </c>
      <c r="J1004" s="124">
        <v>39900</v>
      </c>
      <c r="K1004" s="125" t="s">
        <v>8436</v>
      </c>
      <c r="L1004" s="123" t="s">
        <v>8610</v>
      </c>
      <c r="M1004" s="123" t="s">
        <v>8611</v>
      </c>
      <c r="N1004" s="123" t="s">
        <v>8612</v>
      </c>
      <c r="O1004" s="123" t="s">
        <v>8613</v>
      </c>
      <c r="P1004" s="116">
        <v>76</v>
      </c>
      <c r="Q1004" s="115">
        <v>1.4</v>
      </c>
      <c r="R1004" s="115"/>
      <c r="S1004" s="115">
        <v>1.4</v>
      </c>
      <c r="T1004" s="115">
        <v>0.5</v>
      </c>
      <c r="U1004" s="115">
        <v>1.9</v>
      </c>
      <c r="V1004" s="116">
        <v>0</v>
      </c>
      <c r="W1004" s="116">
        <v>100</v>
      </c>
      <c r="X1004" s="115" t="s">
        <v>8614</v>
      </c>
      <c r="Y1004" s="116">
        <v>3</v>
      </c>
      <c r="Z1004" s="116">
        <v>11</v>
      </c>
      <c r="AA1004" s="116">
        <v>1</v>
      </c>
      <c r="AB1004" s="116">
        <v>44</v>
      </c>
      <c r="AC1004" s="116"/>
      <c r="AD1004" s="115">
        <v>0</v>
      </c>
      <c r="AE1004" s="637">
        <v>4</v>
      </c>
      <c r="AF1004" s="126"/>
      <c r="AG1004" s="127"/>
      <c r="AH1004" s="123"/>
      <c r="AI1004" s="128"/>
      <c r="AJ1004" s="129"/>
      <c r="AK1004" s="130"/>
      <c r="AL1004" s="128"/>
      <c r="AM1004" s="129"/>
      <c r="AN1004" s="130"/>
      <c r="AO1004" s="128"/>
      <c r="AP1004" s="129"/>
      <c r="AQ1004" s="130"/>
      <c r="AR1004" s="128"/>
      <c r="AS1004" s="129"/>
      <c r="AT1004" s="116"/>
      <c r="AU1004" s="128"/>
      <c r="AV1004" s="131"/>
      <c r="AW1004" s="116"/>
      <c r="AX1004" s="128"/>
      <c r="AY1004" s="114"/>
      <c r="AZ1004" s="114"/>
      <c r="BA1004" s="114"/>
      <c r="BB1004" s="114"/>
      <c r="BC1004" s="114"/>
    </row>
    <row r="1005" spans="1:55" s="100" customFormat="1" ht="49.95" customHeight="1" x14ac:dyDescent="0.3">
      <c r="A1005" s="116">
        <v>2991</v>
      </c>
      <c r="B1005" s="121" t="s">
        <v>8431</v>
      </c>
      <c r="C1005" s="116"/>
      <c r="D1005" s="115"/>
      <c r="E1005" s="122" t="s">
        <v>8442</v>
      </c>
      <c r="F1005" s="116" t="s">
        <v>8443</v>
      </c>
      <c r="G1005" s="122" t="s">
        <v>8615</v>
      </c>
      <c r="H1005" s="116">
        <v>2013</v>
      </c>
      <c r="I1005" s="123" t="s">
        <v>8616</v>
      </c>
      <c r="J1005" s="124">
        <v>34980</v>
      </c>
      <c r="K1005" s="125" t="s">
        <v>8436</v>
      </c>
      <c r="L1005" s="123" t="s">
        <v>8446</v>
      </c>
      <c r="M1005" s="123" t="s">
        <v>8447</v>
      </c>
      <c r="N1005" s="123" t="s">
        <v>8617</v>
      </c>
      <c r="O1005" s="123" t="s">
        <v>8618</v>
      </c>
      <c r="P1005" s="116">
        <v>215</v>
      </c>
      <c r="Q1005" s="115">
        <v>4</v>
      </c>
      <c r="R1005" s="115"/>
      <c r="S1005" s="115">
        <v>4</v>
      </c>
      <c r="T1005" s="115">
        <v>20</v>
      </c>
      <c r="U1005" s="115">
        <v>24</v>
      </c>
      <c r="V1005" s="116">
        <v>0</v>
      </c>
      <c r="W1005" s="116">
        <v>92</v>
      </c>
      <c r="X1005" s="115" t="s">
        <v>8450</v>
      </c>
      <c r="Y1005" s="116"/>
      <c r="Z1005" s="116"/>
      <c r="AA1005" s="116"/>
      <c r="AB1005" s="116">
        <v>44</v>
      </c>
      <c r="AC1005" s="116"/>
      <c r="AD1005" s="115">
        <v>20</v>
      </c>
      <c r="AE1005" s="637">
        <v>4</v>
      </c>
      <c r="AF1005" s="126"/>
      <c r="AG1005" s="127"/>
      <c r="AH1005" s="123"/>
      <c r="AI1005" s="128"/>
      <c r="AJ1005" s="129"/>
      <c r="AK1005" s="130"/>
      <c r="AL1005" s="128"/>
      <c r="AM1005" s="129"/>
      <c r="AN1005" s="130"/>
      <c r="AO1005" s="128"/>
      <c r="AP1005" s="129"/>
      <c r="AQ1005" s="130"/>
      <c r="AR1005" s="128"/>
      <c r="AS1005" s="129"/>
      <c r="AT1005" s="116"/>
      <c r="AU1005" s="128"/>
      <c r="AV1005" s="131"/>
      <c r="AW1005" s="116"/>
      <c r="AX1005" s="128"/>
      <c r="AY1005" s="114"/>
      <c r="AZ1005" s="114"/>
      <c r="BA1005" s="114"/>
      <c r="BB1005" s="114"/>
      <c r="BC1005" s="114"/>
    </row>
    <row r="1006" spans="1:55" s="100" customFormat="1" ht="49.95" customHeight="1" x14ac:dyDescent="0.3">
      <c r="A1006" s="116">
        <v>2991</v>
      </c>
      <c r="B1006" s="121" t="s">
        <v>8431</v>
      </c>
      <c r="C1006" s="116"/>
      <c r="D1006" s="115"/>
      <c r="E1006" s="122" t="s">
        <v>8466</v>
      </c>
      <c r="F1006" s="116" t="s">
        <v>8467</v>
      </c>
      <c r="G1006" s="122" t="s">
        <v>8619</v>
      </c>
      <c r="H1006" s="116">
        <v>2010</v>
      </c>
      <c r="I1006" s="123" t="s">
        <v>8620</v>
      </c>
      <c r="J1006" s="124">
        <v>75468</v>
      </c>
      <c r="K1006" s="125" t="s">
        <v>8436</v>
      </c>
      <c r="L1006" s="123" t="s">
        <v>8545</v>
      </c>
      <c r="M1006" s="123" t="s">
        <v>8471</v>
      </c>
      <c r="N1006" s="123" t="s">
        <v>8621</v>
      </c>
      <c r="O1006" s="123" t="s">
        <v>8622</v>
      </c>
      <c r="P1006" s="116">
        <v>20</v>
      </c>
      <c r="Q1006" s="115">
        <v>16</v>
      </c>
      <c r="R1006" s="115"/>
      <c r="S1006" s="115">
        <v>16</v>
      </c>
      <c r="T1006" s="115">
        <v>24</v>
      </c>
      <c r="U1006" s="115">
        <v>40</v>
      </c>
      <c r="V1006" s="116">
        <v>11</v>
      </c>
      <c r="W1006" s="116">
        <v>100</v>
      </c>
      <c r="X1006" s="115" t="s">
        <v>8623</v>
      </c>
      <c r="Y1006" s="116">
        <v>3</v>
      </c>
      <c r="Z1006" s="116">
        <v>12</v>
      </c>
      <c r="AA1006" s="116">
        <v>1</v>
      </c>
      <c r="AB1006" s="116">
        <v>44</v>
      </c>
      <c r="AC1006" s="116"/>
      <c r="AD1006" s="115">
        <v>24</v>
      </c>
      <c r="AE1006" s="637">
        <v>5</v>
      </c>
      <c r="AF1006" s="126"/>
      <c r="AG1006" s="127"/>
      <c r="AH1006" s="123"/>
      <c r="AI1006" s="128"/>
      <c r="AJ1006" s="129"/>
      <c r="AK1006" s="130"/>
      <c r="AL1006" s="128"/>
      <c r="AM1006" s="129"/>
      <c r="AN1006" s="130"/>
      <c r="AO1006" s="128"/>
      <c r="AP1006" s="129"/>
      <c r="AQ1006" s="130"/>
      <c r="AR1006" s="128"/>
      <c r="AS1006" s="129"/>
      <c r="AT1006" s="116"/>
      <c r="AU1006" s="128"/>
      <c r="AV1006" s="131"/>
      <c r="AW1006" s="116"/>
      <c r="AX1006" s="128"/>
      <c r="AY1006" s="114"/>
      <c r="AZ1006" s="114"/>
      <c r="BA1006" s="114"/>
      <c r="BB1006" s="114"/>
      <c r="BC1006" s="114"/>
    </row>
    <row r="1007" spans="1:55" s="100" customFormat="1" ht="49.95" customHeight="1" x14ac:dyDescent="0.3">
      <c r="A1007" s="116">
        <v>2991</v>
      </c>
      <c r="B1007" s="121" t="s">
        <v>8431</v>
      </c>
      <c r="C1007" s="116"/>
      <c r="D1007" s="115"/>
      <c r="E1007" s="122" t="s">
        <v>8451</v>
      </c>
      <c r="F1007" s="116">
        <v>17270</v>
      </c>
      <c r="G1007" s="122" t="s">
        <v>8624</v>
      </c>
      <c r="H1007" s="116">
        <v>2011</v>
      </c>
      <c r="I1007" s="123" t="s">
        <v>8625</v>
      </c>
      <c r="J1007" s="124">
        <v>46800</v>
      </c>
      <c r="K1007" s="125" t="s">
        <v>8436</v>
      </c>
      <c r="L1007" s="123" t="s">
        <v>8594</v>
      </c>
      <c r="M1007" s="123" t="s">
        <v>8455</v>
      </c>
      <c r="N1007" s="123" t="s">
        <v>8456</v>
      </c>
      <c r="O1007" s="123" t="s">
        <v>8457</v>
      </c>
      <c r="P1007" s="116">
        <v>32</v>
      </c>
      <c r="Q1007" s="115">
        <v>14</v>
      </c>
      <c r="R1007" s="115"/>
      <c r="S1007" s="115">
        <v>14</v>
      </c>
      <c r="T1007" s="115">
        <v>23</v>
      </c>
      <c r="U1007" s="115">
        <v>37</v>
      </c>
      <c r="V1007" s="116">
        <v>16</v>
      </c>
      <c r="W1007" s="116">
        <v>100</v>
      </c>
      <c r="X1007" s="115" t="s">
        <v>8626</v>
      </c>
      <c r="Y1007" s="116">
        <v>3</v>
      </c>
      <c r="Z1007" s="116">
        <v>12</v>
      </c>
      <c r="AA1007" s="116">
        <v>3</v>
      </c>
      <c r="AB1007" s="116">
        <v>44</v>
      </c>
      <c r="AC1007" s="116"/>
      <c r="AD1007" s="115">
        <v>23</v>
      </c>
      <c r="AE1007" s="637">
        <v>4</v>
      </c>
      <c r="AF1007" s="126"/>
      <c r="AG1007" s="127"/>
      <c r="AH1007" s="123"/>
      <c r="AI1007" s="128"/>
      <c r="AJ1007" s="129"/>
      <c r="AK1007" s="130"/>
      <c r="AL1007" s="128"/>
      <c r="AM1007" s="129"/>
      <c r="AN1007" s="130"/>
      <c r="AO1007" s="128"/>
      <c r="AP1007" s="129"/>
      <c r="AQ1007" s="130"/>
      <c r="AR1007" s="128"/>
      <c r="AS1007" s="129"/>
      <c r="AT1007" s="116"/>
      <c r="AU1007" s="128"/>
      <c r="AV1007" s="131"/>
      <c r="AW1007" s="116"/>
      <c r="AX1007" s="128"/>
      <c r="AY1007" s="114"/>
      <c r="AZ1007" s="114"/>
      <c r="BA1007" s="114"/>
      <c r="BB1007" s="114"/>
      <c r="BC1007" s="114"/>
    </row>
    <row r="1008" spans="1:55" s="100" customFormat="1" ht="49.95" customHeight="1" x14ac:dyDescent="0.3">
      <c r="A1008" s="116">
        <v>2991</v>
      </c>
      <c r="B1008" s="121" t="s">
        <v>8431</v>
      </c>
      <c r="C1008" s="116"/>
      <c r="D1008" s="115"/>
      <c r="E1008" s="122" t="s">
        <v>8627</v>
      </c>
      <c r="F1008" s="116" t="s">
        <v>8628</v>
      </c>
      <c r="G1008" s="122" t="s">
        <v>8629</v>
      </c>
      <c r="H1008" s="116">
        <v>2011</v>
      </c>
      <c r="I1008" s="123" t="s">
        <v>8630</v>
      </c>
      <c r="J1008" s="124">
        <v>105413.15</v>
      </c>
      <c r="K1008" s="125" t="s">
        <v>8436</v>
      </c>
      <c r="L1008" s="123" t="s">
        <v>8631</v>
      </c>
      <c r="M1008" s="123" t="s">
        <v>8632</v>
      </c>
      <c r="N1008" s="123" t="s">
        <v>8633</v>
      </c>
      <c r="O1008" s="123" t="s">
        <v>8634</v>
      </c>
      <c r="P1008" s="116">
        <v>29</v>
      </c>
      <c r="Q1008" s="115">
        <v>12</v>
      </c>
      <c r="R1008" s="115"/>
      <c r="S1008" s="115">
        <v>12</v>
      </c>
      <c r="T1008" s="115">
        <v>18</v>
      </c>
      <c r="U1008" s="115">
        <v>30</v>
      </c>
      <c r="V1008" s="116">
        <v>40</v>
      </c>
      <c r="W1008" s="116">
        <v>100</v>
      </c>
      <c r="X1008" s="115" t="s">
        <v>8635</v>
      </c>
      <c r="Y1008" s="116">
        <v>1</v>
      </c>
      <c r="Z1008" s="116">
        <v>7</v>
      </c>
      <c r="AA1008" s="116">
        <v>6</v>
      </c>
      <c r="AB1008" s="116">
        <v>44</v>
      </c>
      <c r="AC1008" s="116"/>
      <c r="AD1008" s="115">
        <v>18</v>
      </c>
      <c r="AE1008" s="637">
        <v>4</v>
      </c>
      <c r="AF1008" s="126"/>
      <c r="AG1008" s="127"/>
      <c r="AH1008" s="123"/>
      <c r="AI1008" s="128"/>
      <c r="AJ1008" s="129"/>
      <c r="AK1008" s="130"/>
      <c r="AL1008" s="128"/>
      <c r="AM1008" s="129"/>
      <c r="AN1008" s="130"/>
      <c r="AO1008" s="128"/>
      <c r="AP1008" s="129"/>
      <c r="AQ1008" s="130"/>
      <c r="AR1008" s="128"/>
      <c r="AS1008" s="129"/>
      <c r="AT1008" s="116"/>
      <c r="AU1008" s="128"/>
      <c r="AV1008" s="131"/>
      <c r="AW1008" s="116"/>
      <c r="AX1008" s="128"/>
      <c r="AY1008" s="114"/>
      <c r="AZ1008" s="114"/>
      <c r="BA1008" s="114"/>
      <c r="BB1008" s="114"/>
      <c r="BC1008" s="114"/>
    </row>
    <row r="1009" spans="1:50" s="664" customFormat="1" ht="290.39999999999998" x14ac:dyDescent="0.25">
      <c r="A1009" s="663">
        <v>2992</v>
      </c>
      <c r="B1009" s="663" t="s">
        <v>8636</v>
      </c>
      <c r="C1009" s="835">
        <v>2992</v>
      </c>
      <c r="D1009" s="835" t="s">
        <v>8637</v>
      </c>
      <c r="E1009" s="835" t="s">
        <v>8638</v>
      </c>
      <c r="F1009" s="1336" t="s">
        <v>8639</v>
      </c>
      <c r="G1009" s="835" t="s">
        <v>8640</v>
      </c>
      <c r="H1009" s="835">
        <v>2010</v>
      </c>
      <c r="I1009" s="835" t="s">
        <v>8641</v>
      </c>
      <c r="J1009" s="1337">
        <v>231751.28</v>
      </c>
      <c r="K1009" s="125" t="s">
        <v>8436</v>
      </c>
      <c r="L1009" s="835" t="s">
        <v>8642</v>
      </c>
      <c r="M1009" s="835" t="s">
        <v>8643</v>
      </c>
      <c r="N1009" s="835" t="s">
        <v>8644</v>
      </c>
      <c r="O1009" s="835" t="s">
        <v>8645</v>
      </c>
      <c r="P1009" s="835" t="s">
        <v>8646</v>
      </c>
      <c r="Q1009" s="1027">
        <f t="shared" ref="Q1009:Q1016" si="34">U1009</f>
        <v>31.270000000000003</v>
      </c>
      <c r="R1009" s="1338">
        <v>0</v>
      </c>
      <c r="S1009" s="1338">
        <v>5.15</v>
      </c>
      <c r="T1009" s="1338">
        <v>26.12</v>
      </c>
      <c r="U1009" s="1027">
        <f>R1009+S1009+T1009</f>
        <v>31.270000000000003</v>
      </c>
      <c r="V1009" s="835">
        <v>75</v>
      </c>
      <c r="W1009" s="835">
        <v>100</v>
      </c>
      <c r="X1009" s="638" t="s">
        <v>8647</v>
      </c>
      <c r="Y1009" s="833">
        <v>3</v>
      </c>
      <c r="Z1009" s="833">
        <v>2</v>
      </c>
      <c r="AA1009" s="833">
        <v>3</v>
      </c>
      <c r="AB1009" s="833">
        <v>4</v>
      </c>
      <c r="AC1009" s="835" t="s">
        <v>727</v>
      </c>
      <c r="AD1009" s="1027">
        <v>30.3</v>
      </c>
      <c r="AE1009" s="1027">
        <v>3</v>
      </c>
      <c r="AF1009" s="777"/>
      <c r="AG1009" s="778"/>
      <c r="AH1009" s="779"/>
      <c r="AI1009" s="696"/>
      <c r="AJ1009" s="780" t="s">
        <v>8648</v>
      </c>
      <c r="AK1009" s="780" t="s">
        <v>8649</v>
      </c>
      <c r="AL1009" s="780">
        <v>39</v>
      </c>
      <c r="AM1009" s="777"/>
      <c r="AN1009" s="778"/>
      <c r="AO1009" s="779"/>
      <c r="AP1009" s="780" t="s">
        <v>8648</v>
      </c>
      <c r="AQ1009" s="780" t="s">
        <v>8649</v>
      </c>
      <c r="AR1009" s="780">
        <v>33</v>
      </c>
      <c r="AT1009" s="777"/>
      <c r="AU1009" s="778"/>
      <c r="AV1009" s="780" t="s">
        <v>8648</v>
      </c>
      <c r="AW1009" s="780" t="s">
        <v>8649</v>
      </c>
      <c r="AX1009" s="780">
        <v>44</v>
      </c>
    </row>
    <row r="1010" spans="1:50" s="664" customFormat="1" ht="316.8" x14ac:dyDescent="0.25">
      <c r="A1010" s="663">
        <v>2992</v>
      </c>
      <c r="B1010" s="663" t="s">
        <v>8636</v>
      </c>
      <c r="C1010" s="835">
        <v>2992</v>
      </c>
      <c r="D1010" s="835" t="s">
        <v>8637</v>
      </c>
      <c r="E1010" s="835" t="s">
        <v>8650</v>
      </c>
      <c r="F1010" s="1336" t="s">
        <v>8651</v>
      </c>
      <c r="G1010" s="835" t="s">
        <v>8652</v>
      </c>
      <c r="H1010" s="835" t="s">
        <v>8653</v>
      </c>
      <c r="I1010" s="835" t="s">
        <v>8654</v>
      </c>
      <c r="J1010" s="1337">
        <v>394060</v>
      </c>
      <c r="K1010" s="125" t="s">
        <v>8436</v>
      </c>
      <c r="L1010" s="835" t="s">
        <v>8655</v>
      </c>
      <c r="M1010" s="835" t="s">
        <v>8656</v>
      </c>
      <c r="N1010" s="835" t="s">
        <v>8657</v>
      </c>
      <c r="O1010" s="835" t="s">
        <v>8658</v>
      </c>
      <c r="P1010" s="835" t="s">
        <v>8659</v>
      </c>
      <c r="Q1010" s="1027">
        <f t="shared" si="34"/>
        <v>35</v>
      </c>
      <c r="R1010" s="1338">
        <v>0</v>
      </c>
      <c r="S1010" s="1338">
        <f>(15000+20000)/1700</f>
        <v>20.588235294117649</v>
      </c>
      <c r="T1010" s="1338">
        <f>24500/1700</f>
        <v>14.411764705882353</v>
      </c>
      <c r="U1010" s="1027">
        <f>R1010+S1010+T1010</f>
        <v>35</v>
      </c>
      <c r="V1010" s="835">
        <v>83</v>
      </c>
      <c r="W1010" s="835">
        <v>0</v>
      </c>
      <c r="X1010" s="638" t="s">
        <v>8647</v>
      </c>
      <c r="Y1010" s="833">
        <v>2</v>
      </c>
      <c r="Z1010" s="833">
        <v>5</v>
      </c>
      <c r="AA1010" s="833">
        <v>3</v>
      </c>
      <c r="AB1010" s="833">
        <v>66</v>
      </c>
      <c r="AC1010" s="835" t="s">
        <v>727</v>
      </c>
      <c r="AD1010" s="1027">
        <v>30.3</v>
      </c>
      <c r="AE1010" s="1027">
        <v>3</v>
      </c>
      <c r="AF1010" s="1023"/>
      <c r="AG1010" s="1023"/>
      <c r="AH1010" s="1023"/>
      <c r="AI1010" s="1023"/>
      <c r="AJ1010" s="780" t="s">
        <v>8648</v>
      </c>
      <c r="AK1010" s="780" t="s">
        <v>8649</v>
      </c>
      <c r="AL1010" s="1023">
        <v>51</v>
      </c>
      <c r="AM1010" s="1023"/>
      <c r="AN1010" s="1023"/>
      <c r="AO1010" s="1023"/>
      <c r="AP1010" s="780" t="s">
        <v>8648</v>
      </c>
      <c r="AQ1010" s="780" t="s">
        <v>8649</v>
      </c>
      <c r="AR1010" s="1023">
        <v>40</v>
      </c>
      <c r="AT1010" s="1023"/>
      <c r="AU1010" s="1023"/>
      <c r="AV1010" s="780" t="s">
        <v>8648</v>
      </c>
      <c r="AW1010" s="780" t="s">
        <v>8649</v>
      </c>
      <c r="AX1010" s="1023">
        <v>37</v>
      </c>
    </row>
    <row r="1011" spans="1:50" s="664" customFormat="1" ht="211.2" x14ac:dyDescent="0.25">
      <c r="A1011" s="663">
        <v>2992</v>
      </c>
      <c r="B1011" s="663" t="s">
        <v>8636</v>
      </c>
      <c r="C1011" s="835">
        <v>2992</v>
      </c>
      <c r="D1011" s="835" t="s">
        <v>8637</v>
      </c>
      <c r="E1011" s="835" t="s">
        <v>8660</v>
      </c>
      <c r="F1011" s="1336" t="s">
        <v>867</v>
      </c>
      <c r="G1011" s="835" t="s">
        <v>6899</v>
      </c>
      <c r="H1011" s="835">
        <v>2013</v>
      </c>
      <c r="I1011" s="835" t="s">
        <v>8661</v>
      </c>
      <c r="J1011" s="1337">
        <f>53860*1.22+1500</f>
        <v>67209.2</v>
      </c>
      <c r="K1011" s="125" t="s">
        <v>8436</v>
      </c>
      <c r="L1011" s="835" t="s">
        <v>8662</v>
      </c>
      <c r="M1011" s="835" t="s">
        <v>8663</v>
      </c>
      <c r="N1011" s="835" t="s">
        <v>8664</v>
      </c>
      <c r="O1011" s="835" t="s">
        <v>8665</v>
      </c>
      <c r="P1011" s="835" t="s">
        <v>8666</v>
      </c>
      <c r="Q1011" s="1027">
        <f t="shared" si="34"/>
        <v>17.058823529411764</v>
      </c>
      <c r="R1011" s="1338">
        <v>0</v>
      </c>
      <c r="S1011" s="1338">
        <f>14000/1700</f>
        <v>8.235294117647058</v>
      </c>
      <c r="T1011" s="1338">
        <f>15000/1700</f>
        <v>8.8235294117647065</v>
      </c>
      <c r="U1011" s="1027">
        <f>R1011+S1011+T1011</f>
        <v>17.058823529411764</v>
      </c>
      <c r="V1011" s="835">
        <v>100</v>
      </c>
      <c r="W1011" s="835">
        <v>100</v>
      </c>
      <c r="X1011" s="638" t="s">
        <v>8647</v>
      </c>
      <c r="Y1011" s="833">
        <v>6</v>
      </c>
      <c r="Z1011" s="833">
        <v>1</v>
      </c>
      <c r="AA1011" s="833">
        <v>4</v>
      </c>
      <c r="AB1011" s="833">
        <v>14</v>
      </c>
      <c r="AC1011" s="835" t="s">
        <v>727</v>
      </c>
      <c r="AD1011" s="1027">
        <v>22.35</v>
      </c>
      <c r="AE1011" s="1027">
        <v>3</v>
      </c>
      <c r="AF1011" s="1023"/>
      <c r="AG1011" s="1023"/>
      <c r="AH1011" s="1023"/>
      <c r="AI1011" s="1023"/>
      <c r="AJ1011" s="780" t="s">
        <v>8648</v>
      </c>
      <c r="AK1011" s="780" t="s">
        <v>8649</v>
      </c>
      <c r="AL1011" s="1023">
        <v>100</v>
      </c>
      <c r="AM1011" s="1023"/>
      <c r="AN1011" s="1023"/>
      <c r="AO1011" s="1023"/>
      <c r="AP1011" s="780" t="s">
        <v>8648</v>
      </c>
      <c r="AQ1011" s="780" t="s">
        <v>8649</v>
      </c>
      <c r="AR1011" s="1023">
        <v>100</v>
      </c>
      <c r="AT1011" s="1023"/>
      <c r="AU1011" s="1023"/>
      <c r="AV1011" s="780" t="s">
        <v>8648</v>
      </c>
      <c r="AW1011" s="780" t="s">
        <v>8649</v>
      </c>
      <c r="AX1011" s="1023">
        <v>100</v>
      </c>
    </row>
    <row r="1012" spans="1:50" s="664" customFormat="1" ht="49.95" customHeight="1" x14ac:dyDescent="0.25">
      <c r="A1012" s="663">
        <v>2992</v>
      </c>
      <c r="B1012" s="663" t="s">
        <v>8636</v>
      </c>
      <c r="C1012" s="835">
        <v>2992</v>
      </c>
      <c r="D1012" s="835" t="s">
        <v>8637</v>
      </c>
      <c r="E1012" s="835" t="s">
        <v>8667</v>
      </c>
      <c r="F1012" s="1336" t="s">
        <v>8668</v>
      </c>
      <c r="G1012" s="835" t="s">
        <v>8669</v>
      </c>
      <c r="H1012" s="835">
        <v>2011</v>
      </c>
      <c r="I1012" s="835" t="s">
        <v>8670</v>
      </c>
      <c r="J1012" s="1337">
        <v>411600</v>
      </c>
      <c r="K1012" s="125" t="s">
        <v>8436</v>
      </c>
      <c r="L1012" s="835" t="s">
        <v>8671</v>
      </c>
      <c r="M1012" s="835" t="s">
        <v>8672</v>
      </c>
      <c r="N1012" s="835" t="s">
        <v>8673</v>
      </c>
      <c r="O1012" s="835" t="s">
        <v>8674</v>
      </c>
      <c r="P1012" s="835" t="s">
        <v>8675</v>
      </c>
      <c r="Q1012" s="1027">
        <f t="shared" si="34"/>
        <v>38.129999999999995</v>
      </c>
      <c r="R1012" s="1338">
        <v>0</v>
      </c>
      <c r="S1012" s="1338">
        <v>10.59</v>
      </c>
      <c r="T1012" s="1338">
        <v>27.54</v>
      </c>
      <c r="U1012" s="1027">
        <f>R1012+S1012+T1012</f>
        <v>38.129999999999995</v>
      </c>
      <c r="V1012" s="835">
        <v>100</v>
      </c>
      <c r="W1012" s="835">
        <v>75</v>
      </c>
      <c r="X1012" s="638" t="s">
        <v>8647</v>
      </c>
      <c r="Y1012" s="833">
        <v>3</v>
      </c>
      <c r="Z1012" s="833">
        <v>8</v>
      </c>
      <c r="AA1012" s="833">
        <v>1</v>
      </c>
      <c r="AB1012" s="833">
        <v>60</v>
      </c>
      <c r="AC1012" s="835" t="s">
        <v>727</v>
      </c>
      <c r="AD1012" s="1027">
        <v>30.3</v>
      </c>
      <c r="AE1012" s="1027">
        <v>3</v>
      </c>
      <c r="AF1012" s="1023"/>
      <c r="AG1012" s="1023"/>
      <c r="AH1012" s="1023"/>
      <c r="AI1012" s="1023"/>
      <c r="AJ1012" s="780" t="s">
        <v>8648</v>
      </c>
      <c r="AK1012" s="780" t="s">
        <v>8649</v>
      </c>
      <c r="AL1012" s="1023">
        <v>100</v>
      </c>
      <c r="AM1012" s="1023"/>
      <c r="AN1012" s="1023"/>
      <c r="AO1012" s="1023"/>
      <c r="AP1012" s="780" t="s">
        <v>8648</v>
      </c>
      <c r="AQ1012" s="780" t="s">
        <v>8649</v>
      </c>
      <c r="AR1012" s="1023">
        <v>88</v>
      </c>
      <c r="AT1012" s="1023"/>
      <c r="AU1012" s="1023"/>
      <c r="AV1012" s="780" t="s">
        <v>8648</v>
      </c>
      <c r="AW1012" s="780" t="s">
        <v>8649</v>
      </c>
      <c r="AX1012" s="1023">
        <v>72</v>
      </c>
    </row>
    <row r="1013" spans="1:50" s="664" customFormat="1" ht="409.6" x14ac:dyDescent="0.25">
      <c r="A1013" s="663">
        <v>2992</v>
      </c>
      <c r="B1013" s="663" t="s">
        <v>8636</v>
      </c>
      <c r="C1013" s="835">
        <v>2992</v>
      </c>
      <c r="D1013" s="835" t="s">
        <v>8637</v>
      </c>
      <c r="E1013" s="835" t="s">
        <v>8667</v>
      </c>
      <c r="F1013" s="1336" t="s">
        <v>8668</v>
      </c>
      <c r="G1013" s="835" t="s">
        <v>8676</v>
      </c>
      <c r="H1013" s="835">
        <v>2011</v>
      </c>
      <c r="I1013" s="835" t="s">
        <v>8677</v>
      </c>
      <c r="J1013" s="1337">
        <v>80994.64</v>
      </c>
      <c r="K1013" s="125" t="s">
        <v>8436</v>
      </c>
      <c r="L1013" s="835" t="s">
        <v>8671</v>
      </c>
      <c r="M1013" s="835" t="s">
        <v>8672</v>
      </c>
      <c r="N1013" s="835" t="s">
        <v>8678</v>
      </c>
      <c r="O1013" s="835" t="s">
        <v>8679</v>
      </c>
      <c r="P1013" s="835" t="s">
        <v>8680</v>
      </c>
      <c r="Q1013" s="1027">
        <f t="shared" si="34"/>
        <v>32.4</v>
      </c>
      <c r="R1013" s="1338">
        <v>0</v>
      </c>
      <c r="S1013" s="1338">
        <v>3.53</v>
      </c>
      <c r="T1013" s="1338">
        <v>28.87</v>
      </c>
      <c r="U1013" s="1027">
        <f>SUM(R1013:T1013)</f>
        <v>32.4</v>
      </c>
      <c r="V1013" s="835">
        <v>100</v>
      </c>
      <c r="W1013" s="835">
        <v>100</v>
      </c>
      <c r="X1013" s="638" t="s">
        <v>8647</v>
      </c>
      <c r="Y1013" s="833">
        <v>3</v>
      </c>
      <c r="Z1013" s="833">
        <v>12</v>
      </c>
      <c r="AA1013" s="833">
        <v>3</v>
      </c>
      <c r="AB1013" s="833">
        <v>60</v>
      </c>
      <c r="AC1013" s="835" t="s">
        <v>727</v>
      </c>
      <c r="AD1013" s="1027">
        <v>30.3</v>
      </c>
      <c r="AE1013" s="1027">
        <v>3</v>
      </c>
      <c r="AF1013" s="1023"/>
      <c r="AG1013" s="1023"/>
      <c r="AH1013" s="1023"/>
      <c r="AI1013" s="1023"/>
      <c r="AJ1013" s="780" t="s">
        <v>8648</v>
      </c>
      <c r="AK1013" s="780" t="s">
        <v>8649</v>
      </c>
      <c r="AL1013" s="1023">
        <v>98</v>
      </c>
      <c r="AM1013" s="1023"/>
      <c r="AN1013" s="1023"/>
      <c r="AO1013" s="1023"/>
      <c r="AP1013" s="780" t="s">
        <v>8648</v>
      </c>
      <c r="AQ1013" s="780" t="s">
        <v>8649</v>
      </c>
      <c r="AR1013" s="1023">
        <v>72</v>
      </c>
      <c r="AT1013" s="1023"/>
      <c r="AU1013" s="1023"/>
      <c r="AV1013" s="780" t="s">
        <v>8648</v>
      </c>
      <c r="AW1013" s="780" t="s">
        <v>8649</v>
      </c>
      <c r="AX1013" s="1023">
        <v>88</v>
      </c>
    </row>
    <row r="1014" spans="1:50" s="664" customFormat="1" ht="66" x14ac:dyDescent="0.25">
      <c r="A1014" s="663">
        <v>2992</v>
      </c>
      <c r="B1014" s="663" t="s">
        <v>8636</v>
      </c>
      <c r="C1014" s="835">
        <v>2992</v>
      </c>
      <c r="D1014" s="835" t="s">
        <v>8637</v>
      </c>
      <c r="E1014" s="835" t="s">
        <v>8681</v>
      </c>
      <c r="F1014" s="1336" t="s">
        <v>8682</v>
      </c>
      <c r="G1014" s="835" t="s">
        <v>8683</v>
      </c>
      <c r="H1014" s="835">
        <v>2011</v>
      </c>
      <c r="I1014" s="835" t="s">
        <v>8684</v>
      </c>
      <c r="J1014" s="1337">
        <v>120045.84</v>
      </c>
      <c r="K1014" s="125" t="s">
        <v>8436</v>
      </c>
      <c r="L1014" s="835" t="s">
        <v>8685</v>
      </c>
      <c r="M1014" s="835" t="s">
        <v>8686</v>
      </c>
      <c r="N1014" s="835" t="s">
        <v>8687</v>
      </c>
      <c r="O1014" s="835" t="s">
        <v>8688</v>
      </c>
      <c r="P1014" s="835" t="s">
        <v>8689</v>
      </c>
      <c r="Q1014" s="1027">
        <f t="shared" si="34"/>
        <v>9.9650819231802323</v>
      </c>
      <c r="R1014" s="1338">
        <v>0</v>
      </c>
      <c r="S1014" s="1338">
        <f>10000/(365*24)</f>
        <v>1.1415525114155252</v>
      </c>
      <c r="T1014" s="1338">
        <f>15000/1700</f>
        <v>8.8235294117647065</v>
      </c>
      <c r="U1014" s="1027">
        <f>SUM(R1014:T1014)</f>
        <v>9.9650819231802323</v>
      </c>
      <c r="V1014" s="835">
        <v>83</v>
      </c>
      <c r="W1014" s="835">
        <v>100</v>
      </c>
      <c r="X1014" s="638" t="s">
        <v>8647</v>
      </c>
      <c r="Y1014" s="833">
        <v>3</v>
      </c>
      <c r="Z1014" s="833">
        <v>1</v>
      </c>
      <c r="AA1014" s="833">
        <v>3</v>
      </c>
      <c r="AB1014" s="833">
        <v>60</v>
      </c>
      <c r="AC1014" s="835" t="s">
        <v>727</v>
      </c>
      <c r="AD1014" s="1027">
        <v>22.35</v>
      </c>
      <c r="AE1014" s="1027">
        <v>3</v>
      </c>
      <c r="AF1014" s="1023"/>
      <c r="AG1014" s="1023"/>
      <c r="AH1014" s="1023"/>
      <c r="AI1014" s="1023"/>
      <c r="AJ1014" s="780" t="s">
        <v>8648</v>
      </c>
      <c r="AK1014" s="780" t="s">
        <v>8649</v>
      </c>
      <c r="AL1014" s="1023">
        <v>85</v>
      </c>
      <c r="AM1014" s="1023"/>
      <c r="AN1014" s="1023"/>
      <c r="AO1014" s="1023"/>
      <c r="AP1014" s="780" t="s">
        <v>8648</v>
      </c>
      <c r="AQ1014" s="780" t="s">
        <v>8649</v>
      </c>
      <c r="AR1014" s="1023">
        <v>58</v>
      </c>
      <c r="AT1014" s="1023"/>
      <c r="AU1014" s="1023"/>
      <c r="AV1014" s="780" t="s">
        <v>8648</v>
      </c>
      <c r="AW1014" s="780" t="s">
        <v>8649</v>
      </c>
      <c r="AX1014" s="1023">
        <v>38</v>
      </c>
    </row>
    <row r="1015" spans="1:50" s="664" customFormat="1" ht="224.4" x14ac:dyDescent="0.25">
      <c r="A1015" s="663">
        <v>2992</v>
      </c>
      <c r="B1015" s="663" t="s">
        <v>8636</v>
      </c>
      <c r="C1015" s="835">
        <v>2992</v>
      </c>
      <c r="D1015" s="835" t="s">
        <v>8637</v>
      </c>
      <c r="E1015" s="835" t="s">
        <v>8690</v>
      </c>
      <c r="F1015" s="1336" t="s">
        <v>8691</v>
      </c>
      <c r="G1015" s="835" t="s">
        <v>8692</v>
      </c>
      <c r="H1015" s="835" t="s">
        <v>8693</v>
      </c>
      <c r="I1015" s="835"/>
      <c r="J1015" s="1337">
        <v>1200000</v>
      </c>
      <c r="K1015" s="125" t="s">
        <v>8436</v>
      </c>
      <c r="L1015" s="835" t="s">
        <v>8694</v>
      </c>
      <c r="M1015" s="835" t="s">
        <v>8695</v>
      </c>
      <c r="N1015" s="835" t="s">
        <v>8696</v>
      </c>
      <c r="O1015" s="835" t="s">
        <v>8697</v>
      </c>
      <c r="P1015" s="835" t="s">
        <v>8698</v>
      </c>
      <c r="Q1015" s="1027">
        <f t="shared" si="34"/>
        <v>37.089041095890408</v>
      </c>
      <c r="R1015" s="1338">
        <v>0</v>
      </c>
      <c r="S1015" s="1338">
        <f>259200/(365*24)</f>
        <v>29.589041095890412</v>
      </c>
      <c r="T1015" s="1338">
        <v>7.5</v>
      </c>
      <c r="U1015" s="1027">
        <f>SUM(R1015:T1015)</f>
        <v>37.089041095890408</v>
      </c>
      <c r="V1015" s="835">
        <v>71</v>
      </c>
      <c r="W1015" s="835">
        <v>0</v>
      </c>
      <c r="X1015" s="638" t="s">
        <v>8647</v>
      </c>
      <c r="Y1015" s="833">
        <v>6</v>
      </c>
      <c r="Z1015" s="833">
        <v>5</v>
      </c>
      <c r="AA1015" s="833">
        <v>1</v>
      </c>
      <c r="AB1015" s="833">
        <v>60</v>
      </c>
      <c r="AC1015" s="835" t="s">
        <v>727</v>
      </c>
      <c r="AD1015" s="1027">
        <v>30.3</v>
      </c>
      <c r="AE1015" s="1027">
        <v>3</v>
      </c>
      <c r="AF1015" s="1023"/>
      <c r="AG1015" s="1023"/>
      <c r="AH1015" s="1023"/>
      <c r="AI1015" s="1023"/>
      <c r="AJ1015" s="780" t="s">
        <v>8648</v>
      </c>
      <c r="AK1015" s="780" t="s">
        <v>8649</v>
      </c>
      <c r="AL1015" s="1023">
        <v>50</v>
      </c>
      <c r="AM1015" s="1023"/>
      <c r="AN1015" s="1023"/>
      <c r="AO1015" s="1023"/>
      <c r="AP1015" s="780" t="s">
        <v>8648</v>
      </c>
      <c r="AQ1015" s="780" t="s">
        <v>8649</v>
      </c>
      <c r="AR1015" s="1023">
        <v>57</v>
      </c>
      <c r="AT1015" s="1023"/>
      <c r="AU1015" s="1023"/>
      <c r="AV1015" s="780" t="s">
        <v>8648</v>
      </c>
      <c r="AW1015" s="780" t="s">
        <v>8649</v>
      </c>
      <c r="AX1015" s="1023">
        <v>47</v>
      </c>
    </row>
    <row r="1016" spans="1:50" s="664" customFormat="1" ht="145.19999999999999" x14ac:dyDescent="0.25">
      <c r="A1016" s="663">
        <v>2992</v>
      </c>
      <c r="B1016" s="663" t="s">
        <v>8636</v>
      </c>
      <c r="C1016" s="835">
        <v>2992</v>
      </c>
      <c r="D1016" s="835" t="s">
        <v>8637</v>
      </c>
      <c r="E1016" s="835" t="s">
        <v>8681</v>
      </c>
      <c r="F1016" s="1336" t="s">
        <v>8682</v>
      </c>
      <c r="G1016" s="835" t="s">
        <v>8699</v>
      </c>
      <c r="H1016" s="835" t="s">
        <v>8700</v>
      </c>
      <c r="I1016" s="835" t="s">
        <v>8699</v>
      </c>
      <c r="J1016" s="1337">
        <f>196467.25*1.2</f>
        <v>235760.69999999998</v>
      </c>
      <c r="K1016" s="125" t="s">
        <v>8436</v>
      </c>
      <c r="L1016" s="835" t="s">
        <v>8685</v>
      </c>
      <c r="M1016" s="835" t="s">
        <v>8686</v>
      </c>
      <c r="N1016" s="835" t="s">
        <v>8701</v>
      </c>
      <c r="O1016" s="835" t="s">
        <v>8702</v>
      </c>
      <c r="P1016" s="835" t="s">
        <v>8703</v>
      </c>
      <c r="Q1016" s="1027">
        <f t="shared" si="34"/>
        <v>15.269943593875906</v>
      </c>
      <c r="R1016" s="1338">
        <v>0</v>
      </c>
      <c r="S1016" s="1338">
        <f>36000/(365*8)</f>
        <v>12.328767123287671</v>
      </c>
      <c r="T1016" s="1338">
        <f>5000/1700</f>
        <v>2.9411764705882355</v>
      </c>
      <c r="U1016" s="1027">
        <f>SUM(R1016:T1016)</f>
        <v>15.269943593875906</v>
      </c>
      <c r="V1016" s="835">
        <v>16</v>
      </c>
      <c r="W1016" s="835">
        <v>0</v>
      </c>
      <c r="X1016" s="638" t="s">
        <v>8647</v>
      </c>
      <c r="Y1016" s="833">
        <v>3</v>
      </c>
      <c r="Z1016" s="833">
        <v>1</v>
      </c>
      <c r="AA1016" s="833">
        <v>3</v>
      </c>
      <c r="AB1016" s="833">
        <v>60</v>
      </c>
      <c r="AC1016" s="835" t="s">
        <v>727</v>
      </c>
      <c r="AD1016" s="1027">
        <v>22.35</v>
      </c>
      <c r="AE1016" s="1027">
        <v>3</v>
      </c>
      <c r="AF1016" s="1023"/>
      <c r="AG1016" s="1023"/>
      <c r="AH1016" s="1023"/>
      <c r="AI1016" s="1023"/>
      <c r="AJ1016" s="780" t="s">
        <v>8648</v>
      </c>
      <c r="AK1016" s="780" t="s">
        <v>8649</v>
      </c>
      <c r="AL1016" s="1023">
        <v>21</v>
      </c>
      <c r="AM1016" s="1023"/>
      <c r="AN1016" s="1023"/>
      <c r="AO1016" s="1023"/>
      <c r="AP1016" s="780" t="s">
        <v>8648</v>
      </c>
      <c r="AQ1016" s="780" t="s">
        <v>8649</v>
      </c>
      <c r="AR1016" s="1023">
        <v>6</v>
      </c>
      <c r="AT1016" s="1023"/>
      <c r="AU1016" s="1023"/>
      <c r="AV1016" s="780" t="s">
        <v>8648</v>
      </c>
      <c r="AW1016" s="780" t="s">
        <v>8649</v>
      </c>
      <c r="AX1016" s="1023">
        <v>8</v>
      </c>
    </row>
    <row r="1017" spans="1:50" s="664" customFormat="1" ht="211.2" x14ac:dyDescent="0.25">
      <c r="A1017" s="663">
        <v>2992</v>
      </c>
      <c r="B1017" s="663" t="s">
        <v>8636</v>
      </c>
      <c r="C1017" s="835">
        <v>2992</v>
      </c>
      <c r="D1017" s="835" t="s">
        <v>8637</v>
      </c>
      <c r="E1017" s="835" t="s">
        <v>8704</v>
      </c>
      <c r="F1017" s="1336" t="s">
        <v>8705</v>
      </c>
      <c r="G1017" s="835" t="s">
        <v>8706</v>
      </c>
      <c r="H1017" s="835" t="s">
        <v>8700</v>
      </c>
      <c r="I1017" s="835" t="s">
        <v>8707</v>
      </c>
      <c r="J1017" s="1337">
        <v>85101.02</v>
      </c>
      <c r="K1017" s="125" t="s">
        <v>8436</v>
      </c>
      <c r="L1017" s="835" t="s">
        <v>8708</v>
      </c>
      <c r="M1017" s="835" t="s">
        <v>8709</v>
      </c>
      <c r="N1017" s="835" t="s">
        <v>8710</v>
      </c>
      <c r="O1017" s="835" t="s">
        <v>8711</v>
      </c>
      <c r="P1017" s="835" t="s">
        <v>8712</v>
      </c>
      <c r="Q1017" s="1027">
        <v>40.26</v>
      </c>
      <c r="R1017" s="1338">
        <v>0</v>
      </c>
      <c r="S1017" s="1338">
        <v>12.06</v>
      </c>
      <c r="T1017" s="1338">
        <v>28.2</v>
      </c>
      <c r="U1017" s="1027">
        <f>SUM(R1017:T1017)</f>
        <v>40.26</v>
      </c>
      <c r="V1017" s="835">
        <v>50</v>
      </c>
      <c r="W1017" s="835">
        <v>0</v>
      </c>
      <c r="X1017" s="638" t="s">
        <v>8647</v>
      </c>
      <c r="Y1017" s="833">
        <v>3</v>
      </c>
      <c r="Z1017" s="833">
        <v>3</v>
      </c>
      <c r="AA1017" s="833">
        <v>1</v>
      </c>
      <c r="AB1017" s="833">
        <v>10</v>
      </c>
      <c r="AC1017" s="835" t="s">
        <v>727</v>
      </c>
      <c r="AD1017" s="1027">
        <v>30.3</v>
      </c>
      <c r="AE1017" s="1027">
        <v>3</v>
      </c>
      <c r="AF1017" s="1023"/>
      <c r="AG1017" s="1023"/>
      <c r="AH1017" s="1023"/>
      <c r="AI1017" s="1023"/>
      <c r="AJ1017" s="780" t="s">
        <v>8648</v>
      </c>
      <c r="AK1017" s="780" t="s">
        <v>8649</v>
      </c>
      <c r="AL1017" s="1023">
        <v>45</v>
      </c>
      <c r="AM1017" s="1023"/>
      <c r="AN1017" s="1023"/>
      <c r="AO1017" s="1023"/>
      <c r="AP1017" s="780" t="s">
        <v>8648</v>
      </c>
      <c r="AQ1017" s="780" t="s">
        <v>8649</v>
      </c>
      <c r="AR1017" s="1023">
        <v>22</v>
      </c>
      <c r="AT1017" s="1023"/>
      <c r="AU1017" s="1023"/>
      <c r="AV1017" s="780" t="s">
        <v>8648</v>
      </c>
      <c r="AW1017" s="780" t="s">
        <v>8649</v>
      </c>
      <c r="AX1017" s="1023">
        <v>22</v>
      </c>
    </row>
    <row r="1018" spans="1:50" s="664" customFormat="1" ht="132" x14ac:dyDescent="0.25">
      <c r="A1018" s="663">
        <v>2992</v>
      </c>
      <c r="B1018" s="663" t="s">
        <v>8636</v>
      </c>
      <c r="C1018" s="835">
        <v>2992</v>
      </c>
      <c r="D1018" s="835" t="s">
        <v>8637</v>
      </c>
      <c r="E1018" s="835" t="s">
        <v>8713</v>
      </c>
      <c r="F1018" s="1336" t="s">
        <v>8714</v>
      </c>
      <c r="G1018" s="835" t="s">
        <v>8715</v>
      </c>
      <c r="H1018" s="835">
        <v>2011</v>
      </c>
      <c r="I1018" s="835" t="s">
        <v>8716</v>
      </c>
      <c r="J1018" s="1337">
        <v>55720</v>
      </c>
      <c r="K1018" s="125" t="s">
        <v>8436</v>
      </c>
      <c r="L1018" s="835" t="s">
        <v>8717</v>
      </c>
      <c r="M1018" s="835" t="s">
        <v>8718</v>
      </c>
      <c r="N1018" s="835" t="s">
        <v>8719</v>
      </c>
      <c r="O1018" s="835" t="s">
        <v>8720</v>
      </c>
      <c r="P1018" s="835" t="s">
        <v>8721</v>
      </c>
      <c r="Q1018" s="1027">
        <f>U1018</f>
        <v>2</v>
      </c>
      <c r="R1018" s="1338">
        <v>0</v>
      </c>
      <c r="S1018" s="1338">
        <f>3400/1700</f>
        <v>2</v>
      </c>
      <c r="T1018" s="1338"/>
      <c r="U1018" s="1027">
        <f>R1018+S1018+T1018</f>
        <v>2</v>
      </c>
      <c r="V1018" s="835">
        <v>72</v>
      </c>
      <c r="W1018" s="835">
        <v>100</v>
      </c>
      <c r="X1018" s="638" t="s">
        <v>8647</v>
      </c>
      <c r="Y1018" s="833">
        <v>3</v>
      </c>
      <c r="Z1018" s="833">
        <v>1</v>
      </c>
      <c r="AA1018" s="833">
        <v>3</v>
      </c>
      <c r="AB1018" s="833">
        <v>4</v>
      </c>
      <c r="AC1018" s="835" t="s">
        <v>727</v>
      </c>
      <c r="AD1018" s="1027">
        <v>22.35</v>
      </c>
      <c r="AE1018" s="1027">
        <v>3</v>
      </c>
      <c r="AF1018" s="1023"/>
      <c r="AG1018" s="1023"/>
      <c r="AH1018" s="1023"/>
      <c r="AI1018" s="1023"/>
      <c r="AJ1018" s="780" t="s">
        <v>8648</v>
      </c>
      <c r="AK1018" s="780" t="s">
        <v>8649</v>
      </c>
      <c r="AL1018" s="1023">
        <v>20</v>
      </c>
      <c r="AM1018" s="1023"/>
      <c r="AN1018" s="1023"/>
      <c r="AO1018" s="1023"/>
      <c r="AP1018" s="780" t="s">
        <v>8648</v>
      </c>
      <c r="AQ1018" s="780" t="s">
        <v>8649</v>
      </c>
      <c r="AR1018" s="1023">
        <v>22</v>
      </c>
      <c r="AT1018" s="1023"/>
      <c r="AU1018" s="1023"/>
      <c r="AV1018" s="780" t="s">
        <v>8648</v>
      </c>
      <c r="AW1018" s="780" t="s">
        <v>8649</v>
      </c>
      <c r="AX1018" s="1023">
        <v>26</v>
      </c>
    </row>
    <row r="1019" spans="1:50" s="664" customFormat="1" ht="118.8" x14ac:dyDescent="0.25">
      <c r="A1019" s="663">
        <v>2992</v>
      </c>
      <c r="B1019" s="663" t="s">
        <v>8636</v>
      </c>
      <c r="C1019" s="835">
        <v>2992</v>
      </c>
      <c r="D1019" s="835" t="s">
        <v>8637</v>
      </c>
      <c r="E1019" s="835" t="s">
        <v>8722</v>
      </c>
      <c r="F1019" s="1336" t="s">
        <v>8723</v>
      </c>
      <c r="G1019" s="835" t="s">
        <v>8724</v>
      </c>
      <c r="H1019" s="835" t="s">
        <v>8725</v>
      </c>
      <c r="I1019" s="835" t="s">
        <v>8726</v>
      </c>
      <c r="J1019" s="1337">
        <f>1089044-956260</f>
        <v>132784</v>
      </c>
      <c r="K1019" s="125" t="s">
        <v>8436</v>
      </c>
      <c r="L1019" s="835" t="s">
        <v>8727</v>
      </c>
      <c r="M1019" s="835" t="s">
        <v>8728</v>
      </c>
      <c r="N1019" s="835" t="s">
        <v>8729</v>
      </c>
      <c r="O1019" s="835" t="s">
        <v>8730</v>
      </c>
      <c r="P1019" s="835" t="s">
        <v>8731</v>
      </c>
      <c r="Q1019" s="1027">
        <f t="shared" ref="Q1019:Q1026" si="35">U1019</f>
        <v>17.058823529411764</v>
      </c>
      <c r="R1019" s="1338">
        <v>0</v>
      </c>
      <c r="S1019" s="1338">
        <f>(14000+1000+2000)/1700</f>
        <v>10</v>
      </c>
      <c r="T1019" s="1338">
        <f>12000/1700</f>
        <v>7.0588235294117645</v>
      </c>
      <c r="U1019" s="1027">
        <f>SUM(R1019:T1019)</f>
        <v>17.058823529411764</v>
      </c>
      <c r="V1019" s="835" t="s">
        <v>8732</v>
      </c>
      <c r="W1019" s="835">
        <v>42</v>
      </c>
      <c r="X1019" s="638" t="s">
        <v>8647</v>
      </c>
      <c r="Y1019" s="833">
        <v>3</v>
      </c>
      <c r="Z1019" s="833">
        <v>1</v>
      </c>
      <c r="AA1019" s="833">
        <v>3</v>
      </c>
      <c r="AB1019" s="833">
        <v>4</v>
      </c>
      <c r="AC1019" s="835" t="s">
        <v>727</v>
      </c>
      <c r="AD1019" s="1027">
        <v>30.3</v>
      </c>
      <c r="AE1019" s="1027">
        <v>3</v>
      </c>
      <c r="AF1019" s="1023"/>
      <c r="AG1019" s="1023"/>
      <c r="AH1019" s="1023"/>
      <c r="AI1019" s="1023"/>
      <c r="AJ1019" s="780" t="s">
        <v>8648</v>
      </c>
      <c r="AK1019" s="780" t="s">
        <v>8649</v>
      </c>
      <c r="AL1019" s="1023">
        <v>100</v>
      </c>
      <c r="AM1019" s="1023"/>
      <c r="AN1019" s="1023"/>
      <c r="AO1019" s="1023"/>
      <c r="AP1019" s="780" t="s">
        <v>8648</v>
      </c>
      <c r="AQ1019" s="780" t="s">
        <v>8649</v>
      </c>
      <c r="AR1019" s="1023">
        <v>100</v>
      </c>
      <c r="AT1019" s="1023"/>
      <c r="AU1019" s="1023"/>
      <c r="AV1019" s="780" t="s">
        <v>8648</v>
      </c>
      <c r="AW1019" s="780" t="s">
        <v>8649</v>
      </c>
      <c r="AX1019" s="1023">
        <v>100</v>
      </c>
    </row>
    <row r="1020" spans="1:50" s="664" customFormat="1" ht="224.4" x14ac:dyDescent="0.25">
      <c r="A1020" s="663">
        <v>2992</v>
      </c>
      <c r="B1020" s="663" t="s">
        <v>8636</v>
      </c>
      <c r="C1020" s="835">
        <v>2992</v>
      </c>
      <c r="D1020" s="835" t="s">
        <v>8637</v>
      </c>
      <c r="E1020" s="835" t="s">
        <v>8722</v>
      </c>
      <c r="F1020" s="1336" t="s">
        <v>8723</v>
      </c>
      <c r="G1020" s="835" t="s">
        <v>8733</v>
      </c>
      <c r="H1020" s="835" t="s">
        <v>8725</v>
      </c>
      <c r="I1020" s="835" t="s">
        <v>8734</v>
      </c>
      <c r="J1020" s="1337">
        <v>956260.43</v>
      </c>
      <c r="K1020" s="125" t="s">
        <v>8436</v>
      </c>
      <c r="L1020" s="835" t="s">
        <v>8735</v>
      </c>
      <c r="M1020" s="835" t="s">
        <v>8736</v>
      </c>
      <c r="N1020" s="835" t="s">
        <v>8737</v>
      </c>
      <c r="O1020" s="835" t="s">
        <v>8738</v>
      </c>
      <c r="P1020" s="835" t="s">
        <v>8739</v>
      </c>
      <c r="Q1020" s="1027">
        <f t="shared" si="35"/>
        <v>25.882352941176471</v>
      </c>
      <c r="R1020" s="1338">
        <v>0</v>
      </c>
      <c r="S1020" s="1338">
        <f>(29000+1000+2000)/1700</f>
        <v>18.823529411764707</v>
      </c>
      <c r="T1020" s="1338">
        <f>12000/1700</f>
        <v>7.0588235294117645</v>
      </c>
      <c r="U1020" s="1027">
        <f>SUM(R1020:T1020)</f>
        <v>25.882352941176471</v>
      </c>
      <c r="V1020" s="835">
        <v>87</v>
      </c>
      <c r="W1020" s="835">
        <v>42</v>
      </c>
      <c r="X1020" s="638" t="s">
        <v>8647</v>
      </c>
      <c r="Y1020" s="833">
        <v>3</v>
      </c>
      <c r="Z1020" s="833">
        <v>1</v>
      </c>
      <c r="AA1020" s="833">
        <v>3</v>
      </c>
      <c r="AB1020" s="833">
        <v>4</v>
      </c>
      <c r="AC1020" s="835" t="s">
        <v>727</v>
      </c>
      <c r="AD1020" s="1027">
        <v>30.3</v>
      </c>
      <c r="AE1020" s="1027">
        <v>3</v>
      </c>
      <c r="AF1020" s="1023"/>
      <c r="AG1020" s="1023"/>
      <c r="AH1020" s="1023"/>
      <c r="AI1020" s="1023"/>
      <c r="AJ1020" s="780" t="s">
        <v>8648</v>
      </c>
      <c r="AK1020" s="780" t="s">
        <v>8649</v>
      </c>
      <c r="AL1020" s="1023">
        <v>100</v>
      </c>
      <c r="AM1020" s="1023"/>
      <c r="AN1020" s="1023"/>
      <c r="AO1020" s="1023"/>
      <c r="AP1020" s="780" t="s">
        <v>8648</v>
      </c>
      <c r="AQ1020" s="780" t="s">
        <v>8649</v>
      </c>
      <c r="AR1020" s="1023">
        <v>100</v>
      </c>
      <c r="AT1020" s="1023"/>
      <c r="AU1020" s="1023"/>
      <c r="AV1020" s="780" t="s">
        <v>8648</v>
      </c>
      <c r="AW1020" s="780" t="s">
        <v>8649</v>
      </c>
      <c r="AX1020" s="1023">
        <v>100</v>
      </c>
    </row>
    <row r="1021" spans="1:50" s="664" customFormat="1" ht="198" x14ac:dyDescent="0.25">
      <c r="A1021" s="663">
        <v>2992</v>
      </c>
      <c r="B1021" s="663" t="s">
        <v>8636</v>
      </c>
      <c r="C1021" s="835">
        <v>2992</v>
      </c>
      <c r="D1021" s="835" t="s">
        <v>8637</v>
      </c>
      <c r="E1021" s="835" t="s">
        <v>8722</v>
      </c>
      <c r="F1021" s="1336" t="s">
        <v>8723</v>
      </c>
      <c r="G1021" s="835" t="s">
        <v>8740</v>
      </c>
      <c r="H1021" s="835">
        <v>2013</v>
      </c>
      <c r="I1021" s="835" t="s">
        <v>8741</v>
      </c>
      <c r="J1021" s="1337">
        <f>42275*1.22+2000</f>
        <v>53575.5</v>
      </c>
      <c r="K1021" s="125" t="s">
        <v>8436</v>
      </c>
      <c r="L1021" s="835" t="s">
        <v>8742</v>
      </c>
      <c r="M1021" s="835" t="s">
        <v>8743</v>
      </c>
      <c r="N1021" s="835" t="s">
        <v>8744</v>
      </c>
      <c r="O1021" s="835" t="s">
        <v>8745</v>
      </c>
      <c r="P1021" s="835" t="s">
        <v>8746</v>
      </c>
      <c r="Q1021" s="1027">
        <f t="shared" si="35"/>
        <v>12.235294117647058</v>
      </c>
      <c r="R1021" s="1338">
        <v>0</v>
      </c>
      <c r="S1021" s="1338">
        <f>(70000/5)*0.8/1700</f>
        <v>6.5882352941176467</v>
      </c>
      <c r="T1021" s="1338">
        <f>12000/1700*0.8</f>
        <v>5.6470588235294121</v>
      </c>
      <c r="U1021" s="1027">
        <f>SUM(R1021:T1021)</f>
        <v>12.235294117647058</v>
      </c>
      <c r="V1021" s="835">
        <v>90</v>
      </c>
      <c r="W1021" s="1339">
        <v>5.5550018198616904</v>
      </c>
      <c r="X1021" s="638" t="s">
        <v>8647</v>
      </c>
      <c r="Y1021" s="833">
        <v>4</v>
      </c>
      <c r="Z1021" s="833">
        <v>6</v>
      </c>
      <c r="AA1021" s="833">
        <v>4</v>
      </c>
      <c r="AB1021" s="833">
        <v>44</v>
      </c>
      <c r="AC1021" s="835" t="s">
        <v>727</v>
      </c>
      <c r="AD1021" s="1027">
        <v>30.3</v>
      </c>
      <c r="AE1021" s="1027">
        <v>3</v>
      </c>
      <c r="AF1021" s="1023"/>
      <c r="AG1021" s="1023"/>
      <c r="AH1021" s="1023"/>
      <c r="AI1021" s="1023"/>
      <c r="AJ1021" s="780" t="s">
        <v>8648</v>
      </c>
      <c r="AK1021" s="780" t="s">
        <v>8649</v>
      </c>
      <c r="AL1021" s="1023">
        <v>28</v>
      </c>
      <c r="AM1021" s="1023"/>
      <c r="AN1021" s="1023"/>
      <c r="AO1021" s="1023"/>
      <c r="AP1021" s="780" t="s">
        <v>8648</v>
      </c>
      <c r="AQ1021" s="780" t="s">
        <v>8649</v>
      </c>
      <c r="AR1021" s="1023">
        <v>25</v>
      </c>
      <c r="AT1021" s="1023"/>
      <c r="AU1021" s="1023"/>
      <c r="AV1021" s="780" t="s">
        <v>8648</v>
      </c>
      <c r="AW1021" s="780" t="s">
        <v>8649</v>
      </c>
      <c r="AX1021" s="1023">
        <v>23</v>
      </c>
    </row>
    <row r="1022" spans="1:50" s="664" customFormat="1" ht="118.8" x14ac:dyDescent="0.25">
      <c r="A1022" s="663">
        <v>2992</v>
      </c>
      <c r="B1022" s="663" t="s">
        <v>8636</v>
      </c>
      <c r="C1022" s="835">
        <v>2992</v>
      </c>
      <c r="D1022" s="835" t="s">
        <v>8637</v>
      </c>
      <c r="E1022" s="835" t="s">
        <v>8722</v>
      </c>
      <c r="F1022" s="1336" t="s">
        <v>8723</v>
      </c>
      <c r="G1022" s="835" t="s">
        <v>8747</v>
      </c>
      <c r="H1022" s="835">
        <v>2013</v>
      </c>
      <c r="I1022" s="835" t="s">
        <v>6775</v>
      </c>
      <c r="J1022" s="1337">
        <f>51194.28*0.9*1.22+1000</f>
        <v>57211.319439999999</v>
      </c>
      <c r="K1022" s="125" t="s">
        <v>8436</v>
      </c>
      <c r="L1022" s="835" t="s">
        <v>8742</v>
      </c>
      <c r="M1022" s="835" t="s">
        <v>8748</v>
      </c>
      <c r="N1022" s="835" t="s">
        <v>8749</v>
      </c>
      <c r="O1022" s="835" t="s">
        <v>8750</v>
      </c>
      <c r="P1022" s="835" t="s">
        <v>8751</v>
      </c>
      <c r="Q1022" s="1027">
        <f t="shared" si="35"/>
        <v>12.235294117647058</v>
      </c>
      <c r="R1022" s="1338">
        <v>0</v>
      </c>
      <c r="S1022" s="1338">
        <f>(70000/5)*0.8/1700</f>
        <v>6.5882352941176467</v>
      </c>
      <c r="T1022" s="1338">
        <f>12000/1700*0.8</f>
        <v>5.6470588235294121</v>
      </c>
      <c r="U1022" s="1027">
        <f>SUM(R1022:T1022)</f>
        <v>12.235294117647058</v>
      </c>
      <c r="V1022" s="835" t="s">
        <v>8752</v>
      </c>
      <c r="W1022" s="835">
        <v>100</v>
      </c>
      <c r="X1022" s="638" t="s">
        <v>8647</v>
      </c>
      <c r="Y1022" s="833">
        <v>3</v>
      </c>
      <c r="Z1022" s="833">
        <v>11</v>
      </c>
      <c r="AA1022" s="833">
        <v>5</v>
      </c>
      <c r="AB1022" s="833">
        <v>4</v>
      </c>
      <c r="AC1022" s="835" t="s">
        <v>727</v>
      </c>
      <c r="AD1022" s="1027">
        <v>30.3</v>
      </c>
      <c r="AE1022" s="1027">
        <v>3</v>
      </c>
      <c r="AF1022" s="1023"/>
      <c r="AG1022" s="1023"/>
      <c r="AH1022" s="1023"/>
      <c r="AI1022" s="1023"/>
      <c r="AJ1022" s="780" t="s">
        <v>8648</v>
      </c>
      <c r="AK1022" s="780" t="s">
        <v>8649</v>
      </c>
      <c r="AL1022" s="1023">
        <v>83</v>
      </c>
      <c r="AM1022" s="1023"/>
      <c r="AN1022" s="1023"/>
      <c r="AO1022" s="1023"/>
      <c r="AP1022" s="780" t="s">
        <v>8648</v>
      </c>
      <c r="AQ1022" s="780" t="s">
        <v>8649</v>
      </c>
      <c r="AR1022" s="1023">
        <v>70</v>
      </c>
      <c r="AT1022" s="1023"/>
      <c r="AU1022" s="1023"/>
      <c r="AV1022" s="780" t="s">
        <v>8648</v>
      </c>
      <c r="AW1022" s="780" t="s">
        <v>8649</v>
      </c>
      <c r="AX1022" s="1023">
        <v>62</v>
      </c>
    </row>
    <row r="1023" spans="1:50" s="664" customFormat="1" ht="198" x14ac:dyDescent="0.25">
      <c r="A1023" s="663">
        <v>2992</v>
      </c>
      <c r="B1023" s="663" t="s">
        <v>8636</v>
      </c>
      <c r="C1023" s="835">
        <v>2992</v>
      </c>
      <c r="D1023" s="835" t="s">
        <v>8637</v>
      </c>
      <c r="E1023" s="835" t="s">
        <v>8753</v>
      </c>
      <c r="F1023" s="1336" t="s">
        <v>8754</v>
      </c>
      <c r="G1023" s="835" t="s">
        <v>8755</v>
      </c>
      <c r="H1023" s="835">
        <v>2011</v>
      </c>
      <c r="I1023" s="835" t="s">
        <v>8756</v>
      </c>
      <c r="J1023" s="1337">
        <v>85804</v>
      </c>
      <c r="K1023" s="125" t="s">
        <v>8436</v>
      </c>
      <c r="L1023" s="835" t="s">
        <v>8757</v>
      </c>
      <c r="M1023" s="835" t="s">
        <v>8758</v>
      </c>
      <c r="N1023" s="835" t="s">
        <v>8759</v>
      </c>
      <c r="O1023" s="835" t="s">
        <v>8759</v>
      </c>
      <c r="P1023" s="835" t="s">
        <v>8760</v>
      </c>
      <c r="Q1023" s="1027">
        <f t="shared" si="35"/>
        <v>31.807000000000002</v>
      </c>
      <c r="R1023" s="1338">
        <v>0</v>
      </c>
      <c r="S1023" s="1338">
        <f>13.51*0.7</f>
        <v>9.456999999999999</v>
      </c>
      <c r="T1023" s="1338">
        <v>22.35</v>
      </c>
      <c r="U1023" s="1027">
        <f>R1023+S1023+T1023</f>
        <v>31.807000000000002</v>
      </c>
      <c r="V1023" s="835">
        <v>75</v>
      </c>
      <c r="W1023" s="835">
        <v>80</v>
      </c>
      <c r="X1023" s="638" t="s">
        <v>8647</v>
      </c>
      <c r="Y1023" s="833">
        <v>3</v>
      </c>
      <c r="Z1023" s="833">
        <v>12</v>
      </c>
      <c r="AA1023" s="833">
        <v>2</v>
      </c>
      <c r="AB1023" s="833">
        <v>4</v>
      </c>
      <c r="AC1023" s="835" t="s">
        <v>727</v>
      </c>
      <c r="AD1023" s="1027">
        <v>22.35</v>
      </c>
      <c r="AE1023" s="1027">
        <v>3</v>
      </c>
      <c r="AF1023" s="1023"/>
      <c r="AG1023" s="1023"/>
      <c r="AH1023" s="1023"/>
      <c r="AI1023" s="1023"/>
      <c r="AJ1023" s="780" t="s">
        <v>8648</v>
      </c>
      <c r="AK1023" s="780" t="s">
        <v>8649</v>
      </c>
      <c r="AL1023" s="1023">
        <v>29</v>
      </c>
      <c r="AM1023" s="1023"/>
      <c r="AN1023" s="1023"/>
      <c r="AO1023" s="1023"/>
      <c r="AP1023" s="780" t="s">
        <v>8648</v>
      </c>
      <c r="AQ1023" s="780" t="s">
        <v>8649</v>
      </c>
      <c r="AR1023" s="1023">
        <v>30</v>
      </c>
      <c r="AT1023" s="1023"/>
      <c r="AU1023" s="1023"/>
      <c r="AV1023" s="780" t="s">
        <v>8648</v>
      </c>
      <c r="AW1023" s="780" t="s">
        <v>8649</v>
      </c>
      <c r="AX1023" s="1023">
        <v>26</v>
      </c>
    </row>
    <row r="1024" spans="1:50" s="664" customFormat="1" ht="198" x14ac:dyDescent="0.25">
      <c r="A1024" s="663">
        <v>2992</v>
      </c>
      <c r="B1024" s="663" t="s">
        <v>8636</v>
      </c>
      <c r="C1024" s="835">
        <v>2992</v>
      </c>
      <c r="D1024" s="835" t="s">
        <v>8637</v>
      </c>
      <c r="E1024" s="835" t="s">
        <v>8761</v>
      </c>
      <c r="F1024" s="1336" t="s">
        <v>8762</v>
      </c>
      <c r="G1024" s="835" t="s">
        <v>8763</v>
      </c>
      <c r="H1024" s="835">
        <v>2011</v>
      </c>
      <c r="I1024" s="835" t="s">
        <v>8764</v>
      </c>
      <c r="J1024" s="1337">
        <v>160997.01999999999</v>
      </c>
      <c r="K1024" s="125" t="s">
        <v>8436</v>
      </c>
      <c r="L1024" s="835" t="s">
        <v>8757</v>
      </c>
      <c r="M1024" s="835" t="s">
        <v>8758</v>
      </c>
      <c r="N1024" s="835" t="s">
        <v>8765</v>
      </c>
      <c r="O1024" s="835" t="s">
        <v>8765</v>
      </c>
      <c r="P1024" s="835" t="s">
        <v>8680</v>
      </c>
      <c r="Q1024" s="1027">
        <f t="shared" si="35"/>
        <v>31.807000000000002</v>
      </c>
      <c r="R1024" s="1338">
        <v>0</v>
      </c>
      <c r="S1024" s="1338">
        <f>13.51*0.7</f>
        <v>9.456999999999999</v>
      </c>
      <c r="T1024" s="1338">
        <v>22.35</v>
      </c>
      <c r="U1024" s="1027">
        <f>R1024+S1024+T1024</f>
        <v>31.807000000000002</v>
      </c>
      <c r="V1024" s="835">
        <v>73</v>
      </c>
      <c r="W1024" s="835">
        <v>74</v>
      </c>
      <c r="X1024" s="638" t="s">
        <v>8647</v>
      </c>
      <c r="Y1024" s="833">
        <v>4</v>
      </c>
      <c r="Z1024" s="833">
        <v>7</v>
      </c>
      <c r="AA1024" s="833">
        <v>5</v>
      </c>
      <c r="AB1024" s="833">
        <v>4</v>
      </c>
      <c r="AC1024" s="835" t="s">
        <v>727</v>
      </c>
      <c r="AD1024" s="1027">
        <v>22.35</v>
      </c>
      <c r="AE1024" s="1027">
        <v>3</v>
      </c>
      <c r="AF1024" s="1023"/>
      <c r="AG1024" s="1023"/>
      <c r="AH1024" s="1023"/>
      <c r="AI1024" s="1023"/>
      <c r="AJ1024" s="780" t="s">
        <v>8648</v>
      </c>
      <c r="AK1024" s="780" t="s">
        <v>8649</v>
      </c>
      <c r="AL1024" s="1023">
        <v>27</v>
      </c>
      <c r="AM1024" s="1023"/>
      <c r="AN1024" s="1023"/>
      <c r="AO1024" s="1023"/>
      <c r="AP1024" s="780" t="s">
        <v>8648</v>
      </c>
      <c r="AQ1024" s="780" t="s">
        <v>8649</v>
      </c>
      <c r="AR1024" s="1023">
        <v>24</v>
      </c>
      <c r="AT1024" s="1023"/>
      <c r="AU1024" s="1023"/>
      <c r="AV1024" s="780" t="s">
        <v>8648</v>
      </c>
      <c r="AW1024" s="780" t="s">
        <v>8649</v>
      </c>
      <c r="AX1024" s="1023">
        <v>38</v>
      </c>
    </row>
    <row r="1025" spans="1:111" s="664" customFormat="1" ht="198" x14ac:dyDescent="0.25">
      <c r="A1025" s="663">
        <v>2992</v>
      </c>
      <c r="B1025" s="663" t="s">
        <v>8636</v>
      </c>
      <c r="C1025" s="835">
        <v>2992</v>
      </c>
      <c r="D1025" s="835" t="s">
        <v>8637</v>
      </c>
      <c r="E1025" s="835" t="s">
        <v>8761</v>
      </c>
      <c r="F1025" s="1336" t="s">
        <v>8762</v>
      </c>
      <c r="G1025" s="835" t="s">
        <v>8766</v>
      </c>
      <c r="H1025" s="835">
        <v>2011</v>
      </c>
      <c r="I1025" s="835" t="s">
        <v>8767</v>
      </c>
      <c r="J1025" s="1337">
        <v>160600</v>
      </c>
      <c r="K1025" s="125" t="s">
        <v>8436</v>
      </c>
      <c r="L1025" s="835" t="s">
        <v>8757</v>
      </c>
      <c r="M1025" s="835" t="s">
        <v>8758</v>
      </c>
      <c r="N1025" s="835" t="s">
        <v>8768</v>
      </c>
      <c r="O1025" s="835" t="s">
        <v>8768</v>
      </c>
      <c r="P1025" s="835" t="s">
        <v>8769</v>
      </c>
      <c r="Q1025" s="1027">
        <f t="shared" si="35"/>
        <v>31.807000000000002</v>
      </c>
      <c r="R1025" s="1338">
        <v>0</v>
      </c>
      <c r="S1025" s="1338">
        <f>13.51*0.7</f>
        <v>9.456999999999999</v>
      </c>
      <c r="T1025" s="1338">
        <v>22.35</v>
      </c>
      <c r="U1025" s="1027">
        <f>R1025+S1025+T1025</f>
        <v>31.807000000000002</v>
      </c>
      <c r="V1025" s="835">
        <v>70</v>
      </c>
      <c r="W1025" s="835">
        <v>77</v>
      </c>
      <c r="X1025" s="638" t="s">
        <v>8647</v>
      </c>
      <c r="Y1025" s="833">
        <v>3</v>
      </c>
      <c r="Z1025" s="833">
        <v>4</v>
      </c>
      <c r="AA1025" s="833">
        <v>1</v>
      </c>
      <c r="AB1025" s="833">
        <v>4</v>
      </c>
      <c r="AC1025" s="835" t="s">
        <v>727</v>
      </c>
      <c r="AD1025" s="1027">
        <v>22.35</v>
      </c>
      <c r="AE1025" s="1027">
        <v>3</v>
      </c>
      <c r="AF1025" s="1023"/>
      <c r="AG1025" s="1023"/>
      <c r="AH1025" s="1023"/>
      <c r="AI1025" s="1023"/>
      <c r="AJ1025" s="780" t="s">
        <v>8648</v>
      </c>
      <c r="AK1025" s="780" t="s">
        <v>8649</v>
      </c>
      <c r="AL1025" s="1023">
        <v>33</v>
      </c>
      <c r="AM1025" s="1023"/>
      <c r="AN1025" s="1023"/>
      <c r="AO1025" s="1023"/>
      <c r="AP1025" s="780" t="s">
        <v>8648</v>
      </c>
      <c r="AQ1025" s="780" t="s">
        <v>8649</v>
      </c>
      <c r="AR1025" s="1023">
        <v>99</v>
      </c>
      <c r="AT1025" s="1023"/>
      <c r="AU1025" s="1023"/>
      <c r="AV1025" s="780" t="s">
        <v>8648</v>
      </c>
      <c r="AW1025" s="780" t="s">
        <v>8649</v>
      </c>
      <c r="AX1025" s="1023">
        <v>72</v>
      </c>
    </row>
    <row r="1026" spans="1:111" s="664" customFormat="1" ht="184.8" x14ac:dyDescent="0.25">
      <c r="A1026" s="663">
        <v>2992</v>
      </c>
      <c r="B1026" s="663" t="s">
        <v>8636</v>
      </c>
      <c r="C1026" s="835">
        <v>2992</v>
      </c>
      <c r="D1026" s="835" t="s">
        <v>8637</v>
      </c>
      <c r="E1026" s="639" t="s">
        <v>8770</v>
      </c>
      <c r="F1026" s="1340" t="s">
        <v>8771</v>
      </c>
      <c r="G1026" s="835" t="s">
        <v>8772</v>
      </c>
      <c r="H1026" s="1341">
        <v>2013</v>
      </c>
      <c r="I1026" s="1341" t="s">
        <v>8773</v>
      </c>
      <c r="J1026" s="1342">
        <f>80800*1.22+1000</f>
        <v>99576</v>
      </c>
      <c r="K1026" s="125" t="s">
        <v>8436</v>
      </c>
      <c r="L1026" s="1341" t="s">
        <v>8774</v>
      </c>
      <c r="M1026" s="1341" t="s">
        <v>8775</v>
      </c>
      <c r="N1026" s="1341" t="s">
        <v>8776</v>
      </c>
      <c r="O1026" s="1341" t="s">
        <v>8777</v>
      </c>
      <c r="P1026" s="827" t="s">
        <v>8778</v>
      </c>
      <c r="Q1026" s="829">
        <f t="shared" si="35"/>
        <v>26</v>
      </c>
      <c r="R1026" s="829">
        <v>0</v>
      </c>
      <c r="S1026" s="829">
        <v>19</v>
      </c>
      <c r="T1026" s="829">
        <v>7</v>
      </c>
      <c r="U1026" s="829">
        <f>SUM(R1026:T1026)</f>
        <v>26</v>
      </c>
      <c r="V1026" s="1343" t="s">
        <v>8752</v>
      </c>
      <c r="W1026" s="1344">
        <v>5.55499317104523</v>
      </c>
      <c r="X1026" s="640" t="s">
        <v>8647</v>
      </c>
      <c r="Y1026" s="833">
        <v>3</v>
      </c>
      <c r="Z1026" s="833">
        <v>1</v>
      </c>
      <c r="AA1026" s="833">
        <v>3</v>
      </c>
      <c r="AB1026" s="833">
        <v>60</v>
      </c>
      <c r="AC1026" s="835" t="s">
        <v>727</v>
      </c>
      <c r="AD1026" s="1027">
        <v>30.3</v>
      </c>
      <c r="AE1026" s="1027">
        <v>3</v>
      </c>
      <c r="AF1026" s="1023"/>
      <c r="AG1026" s="1023"/>
      <c r="AH1026" s="1023"/>
      <c r="AI1026" s="1023"/>
      <c r="AJ1026" s="780" t="s">
        <v>8648</v>
      </c>
      <c r="AK1026" s="780" t="s">
        <v>8649</v>
      </c>
      <c r="AL1026" s="1023">
        <v>100</v>
      </c>
      <c r="AM1026" s="1023"/>
      <c r="AN1026" s="1023"/>
      <c r="AO1026" s="1023"/>
      <c r="AP1026" s="780" t="s">
        <v>8648</v>
      </c>
      <c r="AQ1026" s="780" t="s">
        <v>8649</v>
      </c>
      <c r="AR1026" s="1023">
        <v>100</v>
      </c>
      <c r="AT1026" s="1023"/>
      <c r="AU1026" s="1023"/>
      <c r="AV1026" s="780" t="s">
        <v>8648</v>
      </c>
      <c r="AW1026" s="780" t="s">
        <v>8649</v>
      </c>
      <c r="AX1026" s="1023">
        <v>100</v>
      </c>
    </row>
    <row r="1027" spans="1:111" s="1463" customFormat="1" ht="262.2" x14ac:dyDescent="0.25">
      <c r="A1027" s="1465">
        <v>2997</v>
      </c>
      <c r="B1027" s="1466" t="s">
        <v>9584</v>
      </c>
      <c r="C1027" s="1442"/>
      <c r="D1027" s="1460"/>
      <c r="E1027" s="1467" t="s">
        <v>1840</v>
      </c>
      <c r="F1027" s="1465" t="s">
        <v>7028</v>
      </c>
      <c r="G1027" s="1467" t="s">
        <v>8785</v>
      </c>
      <c r="H1027" s="1465">
        <v>2010</v>
      </c>
      <c r="I1027" s="1468" t="s">
        <v>7989</v>
      </c>
      <c r="J1027" s="1469">
        <v>110563</v>
      </c>
      <c r="K1027" s="1470" t="s">
        <v>8436</v>
      </c>
      <c r="L1027" s="1468" t="s">
        <v>8780</v>
      </c>
      <c r="M1027" s="1468" t="s">
        <v>8781</v>
      </c>
      <c r="N1027" s="1468" t="s">
        <v>8786</v>
      </c>
      <c r="O1027" s="1468" t="s">
        <v>8787</v>
      </c>
      <c r="P1027" s="1465" t="s">
        <v>8788</v>
      </c>
      <c r="Q1027" s="1471" t="s">
        <v>8782</v>
      </c>
      <c r="R1027" s="1471">
        <v>0</v>
      </c>
      <c r="S1027" s="1471"/>
      <c r="T1027" s="1471"/>
      <c r="U1027" s="1471">
        <v>0</v>
      </c>
      <c r="V1027" s="1465">
        <v>100</v>
      </c>
      <c r="W1027" s="1465">
        <v>100</v>
      </c>
      <c r="X1027" s="1471" t="s">
        <v>9585</v>
      </c>
      <c r="Y1027" s="1465">
        <v>60</v>
      </c>
      <c r="Z1027" s="1442"/>
      <c r="AA1027" s="1450"/>
      <c r="AB1027" s="1450">
        <v>60</v>
      </c>
      <c r="AC1027" s="1472">
        <v>100</v>
      </c>
      <c r="AD1027" s="1465"/>
      <c r="AE1027" s="1465"/>
      <c r="AF1027" s="1465"/>
      <c r="AG1027" s="1465"/>
      <c r="AH1027" s="1471"/>
      <c r="AI1027" s="1473"/>
      <c r="AJ1027" s="1472"/>
      <c r="AK1027" s="1474"/>
      <c r="AL1027" s="1468"/>
      <c r="AM1027" s="1475"/>
      <c r="AN1027" s="1442"/>
      <c r="AO1027" s="1442"/>
      <c r="AP1027" s="1442"/>
      <c r="AQ1027" s="1442"/>
      <c r="AR1027" s="1442"/>
      <c r="AS1027" s="1442"/>
      <c r="AT1027" s="1476"/>
      <c r="AU1027" s="1442"/>
    </row>
    <row r="1028" spans="1:111" s="1463" customFormat="1" ht="262.2" x14ac:dyDescent="0.25">
      <c r="A1028" s="1465">
        <v>2997</v>
      </c>
      <c r="B1028" s="1466" t="s">
        <v>9584</v>
      </c>
      <c r="C1028" s="1442"/>
      <c r="D1028" s="1460"/>
      <c r="E1028" s="1467" t="s">
        <v>1840</v>
      </c>
      <c r="F1028" s="1465" t="s">
        <v>7028</v>
      </c>
      <c r="G1028" s="1467" t="s">
        <v>8789</v>
      </c>
      <c r="H1028" s="1465">
        <v>2011</v>
      </c>
      <c r="I1028" s="1468" t="s">
        <v>8790</v>
      </c>
      <c r="J1028" s="1469">
        <v>285692</v>
      </c>
      <c r="K1028" s="1470" t="s">
        <v>8436</v>
      </c>
      <c r="L1028" s="1468" t="s">
        <v>8780</v>
      </c>
      <c r="M1028" s="1468" t="s">
        <v>8781</v>
      </c>
      <c r="N1028" s="1468" t="s">
        <v>8791</v>
      </c>
      <c r="O1028" s="1468" t="s">
        <v>8792</v>
      </c>
      <c r="P1028" s="1465" t="s">
        <v>8793</v>
      </c>
      <c r="Q1028" s="1471" t="s">
        <v>8782</v>
      </c>
      <c r="R1028" s="1471">
        <v>0</v>
      </c>
      <c r="S1028" s="1471"/>
      <c r="T1028" s="1471"/>
      <c r="U1028" s="1471">
        <v>0</v>
      </c>
      <c r="V1028" s="1465">
        <v>100</v>
      </c>
      <c r="W1028" s="1465">
        <v>100</v>
      </c>
      <c r="X1028" s="1471" t="s">
        <v>9585</v>
      </c>
      <c r="Y1028" s="1465">
        <v>60</v>
      </c>
      <c r="Z1028" s="1442"/>
      <c r="AA1028" s="1450"/>
      <c r="AB1028" s="1450">
        <v>60</v>
      </c>
      <c r="AC1028" s="1472">
        <v>100</v>
      </c>
      <c r="AD1028" s="1465"/>
      <c r="AE1028" s="1465"/>
      <c r="AF1028" s="1465"/>
      <c r="AG1028" s="1465"/>
      <c r="AH1028" s="1471"/>
      <c r="AI1028" s="1473"/>
      <c r="AJ1028" s="1472"/>
      <c r="AK1028" s="1474"/>
      <c r="AL1028" s="1468"/>
      <c r="AM1028" s="1475"/>
      <c r="AN1028" s="1442"/>
      <c r="AO1028" s="1442"/>
      <c r="AP1028" s="1442"/>
      <c r="AQ1028" s="1442"/>
      <c r="AR1028" s="1442"/>
      <c r="AS1028" s="1442"/>
      <c r="AT1028" s="1476"/>
      <c r="AU1028" s="1442"/>
    </row>
    <row r="1029" spans="1:111" s="1478" customFormat="1" ht="262.2" x14ac:dyDescent="0.25">
      <c r="A1029" s="1465">
        <v>2997</v>
      </c>
      <c r="B1029" s="1466" t="s">
        <v>9584</v>
      </c>
      <c r="C1029" s="1442"/>
      <c r="D1029" s="1461"/>
      <c r="E1029" s="1467" t="s">
        <v>1664</v>
      </c>
      <c r="F1029" s="1465" t="s">
        <v>8779</v>
      </c>
      <c r="G1029" s="1467" t="s">
        <v>8795</v>
      </c>
      <c r="H1029" s="1465">
        <v>2011</v>
      </c>
      <c r="I1029" s="1468" t="s">
        <v>8796</v>
      </c>
      <c r="J1029" s="1469">
        <v>197520</v>
      </c>
      <c r="K1029" s="1470" t="s">
        <v>8436</v>
      </c>
      <c r="L1029" s="1468" t="s">
        <v>8780</v>
      </c>
      <c r="M1029" s="1468" t="s">
        <v>8781</v>
      </c>
      <c r="N1029" s="1468" t="s">
        <v>8797</v>
      </c>
      <c r="O1029" s="1468" t="s">
        <v>8798</v>
      </c>
      <c r="P1029" s="1465" t="s">
        <v>8799</v>
      </c>
      <c r="Q1029" s="1471" t="s">
        <v>8782</v>
      </c>
      <c r="R1029" s="1471">
        <v>0</v>
      </c>
      <c r="S1029" s="1471"/>
      <c r="T1029" s="1471"/>
      <c r="U1029" s="1471">
        <v>0</v>
      </c>
      <c r="V1029" s="1465">
        <v>30</v>
      </c>
      <c r="W1029" s="1465">
        <v>100</v>
      </c>
      <c r="X1029" s="1471" t="s">
        <v>9585</v>
      </c>
      <c r="Y1029" s="1465">
        <v>60</v>
      </c>
      <c r="Z1029" s="1442"/>
      <c r="AA1029" s="1450"/>
      <c r="AB1029" s="1450">
        <v>60</v>
      </c>
      <c r="AC1029" s="1472">
        <v>30</v>
      </c>
      <c r="AD1029" s="1465"/>
      <c r="AE1029" s="1465"/>
      <c r="AF1029" s="1465"/>
      <c r="AG1029" s="1465"/>
      <c r="AH1029" s="1471"/>
      <c r="AI1029" s="1473"/>
      <c r="AJ1029" s="1472"/>
      <c r="AK1029" s="1474"/>
      <c r="AL1029" s="1468"/>
      <c r="AM1029" s="1475"/>
      <c r="AN1029" s="1442"/>
      <c r="AO1029" s="1442"/>
      <c r="AP1029" s="1442"/>
      <c r="AQ1029" s="1442"/>
      <c r="AR1029" s="1442"/>
      <c r="AS1029" s="1442"/>
      <c r="AT1029" s="1476"/>
      <c r="AU1029" s="1442"/>
      <c r="AV1029" s="1477"/>
      <c r="AW1029" s="1477"/>
      <c r="AX1029" s="1477"/>
      <c r="AY1029" s="1477"/>
      <c r="AZ1029" s="1477"/>
      <c r="BA1029" s="1477"/>
      <c r="BB1029" s="1477"/>
      <c r="BC1029" s="1477"/>
      <c r="BD1029" s="1477"/>
      <c r="BE1029" s="1477"/>
      <c r="BF1029" s="1477"/>
      <c r="BG1029" s="1477"/>
      <c r="BH1029" s="1477"/>
      <c r="BI1029" s="1477"/>
      <c r="BJ1029" s="1477"/>
      <c r="BK1029" s="1477"/>
      <c r="BL1029" s="1477"/>
      <c r="BM1029" s="1477"/>
      <c r="BN1029" s="1477"/>
      <c r="BO1029" s="1477"/>
      <c r="BP1029" s="1477"/>
      <c r="BQ1029" s="1477"/>
      <c r="BR1029" s="1477"/>
      <c r="BS1029" s="1477"/>
      <c r="BT1029" s="1477"/>
      <c r="BU1029" s="1477"/>
      <c r="BV1029" s="1477"/>
      <c r="BW1029" s="1477"/>
      <c r="BX1029" s="1477"/>
      <c r="BY1029" s="1477"/>
      <c r="BZ1029" s="1477"/>
      <c r="CA1029" s="1477"/>
      <c r="CB1029" s="1477"/>
      <c r="CC1029" s="1477"/>
      <c r="CD1029" s="1477"/>
      <c r="CE1029" s="1477"/>
      <c r="CF1029" s="1477"/>
      <c r="CG1029" s="1477"/>
      <c r="CH1029" s="1477"/>
      <c r="CI1029" s="1477"/>
      <c r="CJ1029" s="1477"/>
      <c r="CK1029" s="1477"/>
      <c r="CL1029" s="1477"/>
      <c r="CM1029" s="1477"/>
      <c r="CN1029" s="1477"/>
      <c r="CO1029" s="1477"/>
      <c r="CP1029" s="1477"/>
      <c r="CQ1029" s="1477"/>
      <c r="CR1029" s="1477"/>
      <c r="CS1029" s="1477"/>
      <c r="CT1029" s="1477"/>
      <c r="CU1029" s="1477"/>
      <c r="CV1029" s="1477"/>
      <c r="CW1029" s="1477"/>
      <c r="CX1029" s="1477"/>
      <c r="CY1029" s="1477"/>
      <c r="CZ1029" s="1477"/>
      <c r="DA1029" s="1477"/>
      <c r="DB1029" s="1477"/>
      <c r="DC1029" s="1477"/>
      <c r="DD1029" s="1477"/>
      <c r="DE1029" s="1477"/>
      <c r="DF1029" s="1477"/>
      <c r="DG1029" s="1477"/>
    </row>
    <row r="1030" spans="1:111" s="1479" customFormat="1" ht="262.2" x14ac:dyDescent="0.25">
      <c r="A1030" s="1465">
        <v>2997</v>
      </c>
      <c r="B1030" s="1466" t="s">
        <v>9584</v>
      </c>
      <c r="C1030" s="1442"/>
      <c r="D1030" s="1460"/>
      <c r="E1030" s="1467" t="s">
        <v>2432</v>
      </c>
      <c r="F1030" s="1465" t="s">
        <v>8794</v>
      </c>
      <c r="G1030" s="1467" t="s">
        <v>8800</v>
      </c>
      <c r="H1030" s="1465" t="s">
        <v>8784</v>
      </c>
      <c r="I1030" s="1468" t="s">
        <v>8801</v>
      </c>
      <c r="J1030" s="1469">
        <v>218946</v>
      </c>
      <c r="K1030" s="1470" t="s">
        <v>8436</v>
      </c>
      <c r="L1030" s="1468" t="s">
        <v>8780</v>
      </c>
      <c r="M1030" s="1468" t="s">
        <v>8781</v>
      </c>
      <c r="N1030" s="1468" t="s">
        <v>8802</v>
      </c>
      <c r="O1030" s="1468" t="s">
        <v>8803</v>
      </c>
      <c r="P1030" s="1465" t="s">
        <v>8804</v>
      </c>
      <c r="Q1030" s="1471" t="s">
        <v>8782</v>
      </c>
      <c r="R1030" s="1471">
        <v>0</v>
      </c>
      <c r="S1030" s="1471"/>
      <c r="T1030" s="1471"/>
      <c r="U1030" s="1471">
        <v>0</v>
      </c>
      <c r="V1030" s="1465">
        <v>80</v>
      </c>
      <c r="W1030" s="1465">
        <v>100</v>
      </c>
      <c r="X1030" s="1471" t="s">
        <v>9585</v>
      </c>
      <c r="Y1030" s="1465">
        <v>60</v>
      </c>
      <c r="Z1030" s="1442"/>
      <c r="AA1030" s="1450"/>
      <c r="AB1030" s="1450">
        <v>60</v>
      </c>
      <c r="AC1030" s="1472">
        <v>80</v>
      </c>
      <c r="AD1030" s="1465"/>
      <c r="AE1030" s="1465"/>
      <c r="AF1030" s="1465"/>
      <c r="AG1030" s="1465"/>
      <c r="AH1030" s="1471"/>
      <c r="AI1030" s="1473"/>
      <c r="AJ1030" s="1472"/>
      <c r="AK1030" s="1474"/>
      <c r="AL1030" s="1468"/>
      <c r="AM1030" s="1475"/>
      <c r="AN1030" s="1442"/>
      <c r="AO1030" s="1442"/>
      <c r="AP1030" s="1442"/>
      <c r="AQ1030" s="1442"/>
      <c r="AR1030" s="1442"/>
      <c r="AS1030" s="1442"/>
      <c r="AT1030" s="1476"/>
      <c r="AU1030" s="1442"/>
    </row>
    <row r="1031" spans="1:111" s="1463" customFormat="1" ht="262.2" x14ac:dyDescent="0.25">
      <c r="A1031" s="1465">
        <v>2997</v>
      </c>
      <c r="B1031" s="1466" t="s">
        <v>9584</v>
      </c>
      <c r="C1031" s="1442"/>
      <c r="D1031" s="1461"/>
      <c r="E1031" s="1467" t="s">
        <v>1840</v>
      </c>
      <c r="F1031" s="1465" t="s">
        <v>7028</v>
      </c>
      <c r="G1031" s="1467" t="s">
        <v>8805</v>
      </c>
      <c r="H1031" s="1465">
        <v>2012</v>
      </c>
      <c r="I1031" s="1468" t="s">
        <v>8806</v>
      </c>
      <c r="J1031" s="1469">
        <v>81600</v>
      </c>
      <c r="K1031" s="1470" t="s">
        <v>8436</v>
      </c>
      <c r="L1031" s="1468" t="s">
        <v>8780</v>
      </c>
      <c r="M1031" s="1468" t="s">
        <v>8781</v>
      </c>
      <c r="N1031" s="1468" t="s">
        <v>8807</v>
      </c>
      <c r="O1031" s="1468" t="s">
        <v>8808</v>
      </c>
      <c r="P1031" s="1465" t="s">
        <v>8809</v>
      </c>
      <c r="Q1031" s="1471" t="s">
        <v>8782</v>
      </c>
      <c r="R1031" s="1471">
        <v>0</v>
      </c>
      <c r="S1031" s="1471"/>
      <c r="T1031" s="1471"/>
      <c r="U1031" s="1471">
        <v>0</v>
      </c>
      <c r="V1031" s="1465">
        <v>50</v>
      </c>
      <c r="W1031" s="1465">
        <v>100</v>
      </c>
      <c r="X1031" s="1471" t="s">
        <v>9585</v>
      </c>
      <c r="Y1031" s="1465">
        <v>4</v>
      </c>
      <c r="Z1031" s="1442"/>
      <c r="AA1031" s="1450"/>
      <c r="AB1031" s="1450">
        <v>60</v>
      </c>
      <c r="AC1031" s="1472">
        <v>50</v>
      </c>
      <c r="AD1031" s="1465"/>
      <c r="AE1031" s="1465"/>
      <c r="AF1031" s="1465"/>
      <c r="AG1031" s="1465"/>
      <c r="AH1031" s="1471"/>
      <c r="AI1031" s="1473"/>
      <c r="AJ1031" s="1472"/>
      <c r="AK1031" s="1474"/>
      <c r="AL1031" s="1468"/>
      <c r="AM1031" s="1475"/>
      <c r="AN1031" s="1442"/>
      <c r="AO1031" s="1442"/>
      <c r="AP1031" s="1442"/>
      <c r="AQ1031" s="1442"/>
      <c r="AR1031" s="1442"/>
      <c r="AS1031" s="1442"/>
      <c r="AT1031" s="1476"/>
      <c r="AU1031" s="1442"/>
    </row>
    <row r="1032" spans="1:111" s="1479" customFormat="1" ht="156.75" customHeight="1" x14ac:dyDescent="0.25">
      <c r="A1032" s="1442">
        <v>3006</v>
      </c>
      <c r="B1032" s="1442" t="s">
        <v>9586</v>
      </c>
      <c r="C1032" s="1442"/>
      <c r="D1032" s="1480"/>
      <c r="E1032" s="1442" t="s">
        <v>2418</v>
      </c>
      <c r="F1032" s="1444" t="s">
        <v>729</v>
      </c>
      <c r="G1032" s="1498" t="s">
        <v>8810</v>
      </c>
      <c r="H1032" s="1458">
        <v>2013</v>
      </c>
      <c r="I1032" s="1499" t="s">
        <v>731</v>
      </c>
      <c r="J1032" s="1500">
        <v>2277900</v>
      </c>
      <c r="K1032" s="1499" t="s">
        <v>9587</v>
      </c>
      <c r="L1032" s="1501" t="s">
        <v>733</v>
      </c>
      <c r="M1032" s="1501" t="s">
        <v>734</v>
      </c>
      <c r="N1032" s="1501" t="s">
        <v>735</v>
      </c>
      <c r="O1032" s="1501" t="s">
        <v>736</v>
      </c>
      <c r="P1032" s="1499">
        <v>65</v>
      </c>
      <c r="Q1032" s="1458">
        <v>400</v>
      </c>
      <c r="R1032" s="1458">
        <v>0</v>
      </c>
      <c r="S1032" s="1458">
        <v>300</v>
      </c>
      <c r="T1032" s="1458">
        <v>100</v>
      </c>
      <c r="U1032" s="1458">
        <v>400</v>
      </c>
      <c r="V1032" s="1502">
        <v>100</v>
      </c>
      <c r="W1032" s="1442">
        <v>100</v>
      </c>
      <c r="X1032" s="1498" t="s">
        <v>8811</v>
      </c>
      <c r="Y1032" s="1490"/>
      <c r="Z1032" s="1442"/>
      <c r="AA1032" s="1450"/>
      <c r="AB1032" s="1450"/>
      <c r="AC1032" s="1442"/>
      <c r="AD1032" s="1442"/>
      <c r="AE1032" s="1442"/>
      <c r="AF1032" s="1442"/>
      <c r="AG1032" s="1442"/>
      <c r="AH1032" s="1442"/>
      <c r="AI1032" s="1442"/>
      <c r="AJ1032" s="1442"/>
      <c r="AK1032" s="1442"/>
      <c r="AL1032" s="1442"/>
      <c r="AM1032" s="1442"/>
      <c r="AN1032" s="1442"/>
      <c r="AO1032" s="1442"/>
      <c r="AP1032" s="1442"/>
      <c r="AQ1032" s="1442"/>
      <c r="AR1032" s="1442"/>
      <c r="AS1032" s="1442"/>
      <c r="AT1032" s="1476"/>
      <c r="AU1032" s="1442"/>
    </row>
    <row r="1033" spans="1:111" s="1479" customFormat="1" ht="158.4" x14ac:dyDescent="0.25">
      <c r="A1033" s="1442">
        <v>3006</v>
      </c>
      <c r="B1033" s="1442" t="s">
        <v>9586</v>
      </c>
      <c r="C1033" s="1442"/>
      <c r="D1033" s="1456"/>
      <c r="E1033" s="1442" t="s">
        <v>9588</v>
      </c>
      <c r="F1033" s="1444"/>
      <c r="G1033" s="1498" t="s">
        <v>8813</v>
      </c>
      <c r="H1033" s="1458">
        <v>2012</v>
      </c>
      <c r="I1033" s="1499" t="s">
        <v>8814</v>
      </c>
      <c r="J1033" s="1500">
        <v>901896</v>
      </c>
      <c r="K1033" s="1499" t="s">
        <v>9587</v>
      </c>
      <c r="L1033" s="1499" t="s">
        <v>8815</v>
      </c>
      <c r="M1033" s="1499" t="s">
        <v>8816</v>
      </c>
      <c r="N1033" s="1499" t="s">
        <v>8817</v>
      </c>
      <c r="O1033" s="1499" t="s">
        <v>8818</v>
      </c>
      <c r="P1033" s="1499">
        <v>25</v>
      </c>
      <c r="Q1033" s="1503" t="s">
        <v>9589</v>
      </c>
      <c r="R1033" s="1458">
        <v>0</v>
      </c>
      <c r="S1033" s="1458">
        <v>0</v>
      </c>
      <c r="T1033" s="1458">
        <v>0</v>
      </c>
      <c r="U1033" s="1503">
        <v>0</v>
      </c>
      <c r="V1033" s="1504" t="s">
        <v>9589</v>
      </c>
      <c r="W1033" s="1442">
        <v>100</v>
      </c>
      <c r="X1033" s="1498" t="s">
        <v>8812</v>
      </c>
      <c r="Y1033" s="1490"/>
      <c r="Z1033" s="1442"/>
      <c r="AA1033" s="1450"/>
      <c r="AB1033" s="1450"/>
      <c r="AC1033" s="1442"/>
      <c r="AD1033" s="1442"/>
      <c r="AE1033" s="1442"/>
      <c r="AF1033" s="1442"/>
      <c r="AG1033" s="1442"/>
      <c r="AH1033" s="1442"/>
      <c r="AI1033" s="1442"/>
      <c r="AJ1033" s="1442"/>
      <c r="AK1033" s="1442"/>
      <c r="AL1033" s="1442"/>
      <c r="AM1033" s="1442"/>
      <c r="AN1033" s="1442"/>
      <c r="AO1033" s="1442"/>
      <c r="AP1033" s="1442"/>
      <c r="AQ1033" s="1442"/>
      <c r="AR1033" s="1442"/>
      <c r="AS1033" s="1442"/>
      <c r="AT1033" s="1476"/>
      <c r="AU1033" s="1442"/>
    </row>
    <row r="1034" spans="1:111" s="664" customFormat="1" ht="132" x14ac:dyDescent="0.25">
      <c r="A1034" s="769">
        <v>3030</v>
      </c>
      <c r="B1034" s="769" t="s">
        <v>6949</v>
      </c>
      <c r="C1034" s="666"/>
      <c r="D1034" s="667"/>
      <c r="E1034" s="826" t="s">
        <v>6950</v>
      </c>
      <c r="F1034" s="824">
        <v>29870</v>
      </c>
      <c r="G1034" s="826" t="s">
        <v>6951</v>
      </c>
      <c r="H1034" s="824">
        <v>2009</v>
      </c>
      <c r="I1034" s="826" t="s">
        <v>6952</v>
      </c>
      <c r="J1034" s="669">
        <v>17388</v>
      </c>
      <c r="K1034" s="826" t="s">
        <v>6403</v>
      </c>
      <c r="L1034" s="826" t="s">
        <v>6953</v>
      </c>
      <c r="M1034" s="826" t="s">
        <v>6954</v>
      </c>
      <c r="N1034" s="826" t="s">
        <v>6955</v>
      </c>
      <c r="O1034" s="826" t="s">
        <v>6956</v>
      </c>
      <c r="P1034" s="826" t="s">
        <v>6957</v>
      </c>
      <c r="Q1034" s="670">
        <v>0.372</v>
      </c>
      <c r="R1034" s="670">
        <v>0</v>
      </c>
      <c r="S1034" s="670">
        <v>1.6655172413793105</v>
      </c>
      <c r="T1034" s="670">
        <v>73.2</v>
      </c>
      <c r="U1034" s="670">
        <v>75.237517241379308</v>
      </c>
      <c r="V1034" s="824">
        <v>100</v>
      </c>
      <c r="W1034" s="824">
        <v>100</v>
      </c>
      <c r="X1034" s="641" t="s">
        <v>6958</v>
      </c>
      <c r="Y1034" s="824"/>
      <c r="Z1034" s="824"/>
      <c r="AA1034" s="824"/>
      <c r="AB1034" s="824"/>
      <c r="AC1034" s="824"/>
      <c r="AD1034" s="824"/>
      <c r="AE1034" s="824"/>
      <c r="AF1034" s="642">
        <v>100</v>
      </c>
      <c r="AG1034" s="942"/>
      <c r="AH1034" s="937" t="s">
        <v>6959</v>
      </c>
      <c r="AI1034" s="642">
        <v>100</v>
      </c>
      <c r="AJ1034" s="832"/>
      <c r="AK1034" s="827"/>
      <c r="AL1034" s="830"/>
      <c r="AM1034" s="832"/>
      <c r="AN1034" s="827"/>
      <c r="AO1034" s="830"/>
      <c r="AP1034" s="832"/>
      <c r="AQ1034" s="827"/>
      <c r="AR1034" s="830"/>
      <c r="AS1034" s="833"/>
      <c r="AT1034" s="833"/>
      <c r="AU1034" s="833"/>
      <c r="AV1034" s="780"/>
      <c r="AW1034" s="780"/>
      <c r="AX1034" s="781"/>
      <c r="AY1034" s="663"/>
      <c r="AZ1034" s="663"/>
      <c r="BA1034" s="663"/>
      <c r="BB1034" s="663"/>
      <c r="BC1034" s="663"/>
      <c r="BD1034" s="663"/>
      <c r="BE1034" s="663"/>
      <c r="BF1034" s="663"/>
      <c r="BG1034" s="663"/>
    </row>
    <row r="1035" spans="1:111" s="664" customFormat="1" ht="198" x14ac:dyDescent="0.25">
      <c r="A1035" s="769">
        <v>3030</v>
      </c>
      <c r="B1035" s="769" t="s">
        <v>6949</v>
      </c>
      <c r="C1035" s="679"/>
      <c r="D1035" s="843"/>
      <c r="E1035" s="826" t="s">
        <v>6960</v>
      </c>
      <c r="F1035" s="824">
        <v>50768</v>
      </c>
      <c r="G1035" s="826" t="s">
        <v>6961</v>
      </c>
      <c r="H1035" s="824">
        <v>2010</v>
      </c>
      <c r="I1035" s="826" t="s">
        <v>6962</v>
      </c>
      <c r="J1035" s="669">
        <v>43337</v>
      </c>
      <c r="K1035" s="826" t="s">
        <v>6403</v>
      </c>
      <c r="L1035" s="826" t="s">
        <v>6953</v>
      </c>
      <c r="M1035" s="826" t="s">
        <v>6954</v>
      </c>
      <c r="N1035" s="826" t="s">
        <v>6963</v>
      </c>
      <c r="O1035" s="826" t="s">
        <v>6964</v>
      </c>
      <c r="P1035" s="826" t="s">
        <v>6965</v>
      </c>
      <c r="Q1035" s="670">
        <v>0.92700000000000005</v>
      </c>
      <c r="R1035" s="670">
        <v>0</v>
      </c>
      <c r="S1035" s="670">
        <v>4.1510536398467428</v>
      </c>
      <c r="T1035" s="670">
        <v>73.2</v>
      </c>
      <c r="U1035" s="670">
        <v>78.278053639846746</v>
      </c>
      <c r="V1035" s="824">
        <v>100</v>
      </c>
      <c r="W1035" s="824">
        <v>100</v>
      </c>
      <c r="X1035" s="641" t="s">
        <v>6958</v>
      </c>
      <c r="Y1035" s="824"/>
      <c r="Z1035" s="824"/>
      <c r="AA1035" s="824"/>
      <c r="AB1035" s="824">
        <v>4</v>
      </c>
      <c r="AC1035" s="824"/>
      <c r="AD1035" s="824"/>
      <c r="AE1035" s="824"/>
      <c r="AF1035" s="642">
        <v>100</v>
      </c>
      <c r="AG1035" s="942" t="s">
        <v>6966</v>
      </c>
      <c r="AH1035" s="937" t="s">
        <v>6959</v>
      </c>
      <c r="AI1035" s="1436">
        <v>20</v>
      </c>
      <c r="AJ1035" s="838"/>
      <c r="AK1035" s="838"/>
      <c r="AL1035" s="838"/>
      <c r="AM1035" s="838"/>
      <c r="AN1035" s="838"/>
      <c r="AO1035" s="838"/>
      <c r="AP1035" s="838"/>
      <c r="AQ1035" s="838"/>
      <c r="AR1035" s="838"/>
      <c r="AS1035" s="838" t="s">
        <v>6967</v>
      </c>
      <c r="AT1035" s="838" t="s">
        <v>6959</v>
      </c>
      <c r="AU1035" s="838">
        <v>80</v>
      </c>
      <c r="AV1035" s="679"/>
      <c r="AW1035" s="679"/>
      <c r="AX1035" s="684"/>
      <c r="AY1035" s="663"/>
      <c r="AZ1035" s="663"/>
      <c r="BA1035" s="663"/>
      <c r="BB1035" s="663"/>
      <c r="BC1035" s="663"/>
      <c r="BD1035" s="663"/>
      <c r="BE1035" s="663"/>
      <c r="BF1035" s="663"/>
      <c r="BG1035" s="663"/>
    </row>
    <row r="1036" spans="1:111" s="664" customFormat="1" ht="250.8" x14ac:dyDescent="0.25">
      <c r="A1036" s="769">
        <v>3030</v>
      </c>
      <c r="B1036" s="769" t="s">
        <v>6949</v>
      </c>
      <c r="C1036" s="679"/>
      <c r="D1036" s="843"/>
      <c r="E1036" s="826" t="s">
        <v>5830</v>
      </c>
      <c r="F1036" s="824" t="s">
        <v>6968</v>
      </c>
      <c r="G1036" s="826" t="s">
        <v>6969</v>
      </c>
      <c r="H1036" s="824">
        <v>2010</v>
      </c>
      <c r="I1036" s="826" t="s">
        <v>6970</v>
      </c>
      <c r="J1036" s="669">
        <v>38646</v>
      </c>
      <c r="K1036" s="826" t="s">
        <v>6403</v>
      </c>
      <c r="L1036" s="826" t="s">
        <v>6953</v>
      </c>
      <c r="M1036" s="826" t="s">
        <v>6954</v>
      </c>
      <c r="N1036" s="826" t="s">
        <v>6971</v>
      </c>
      <c r="O1036" s="826" t="s">
        <v>6972</v>
      </c>
      <c r="P1036" s="826" t="s">
        <v>6973</v>
      </c>
      <c r="Q1036" s="670">
        <v>0.82599999999999996</v>
      </c>
      <c r="R1036" s="670">
        <v>0</v>
      </c>
      <c r="S1036" s="670">
        <v>3.7017241379310351</v>
      </c>
      <c r="T1036" s="670">
        <v>73.2</v>
      </c>
      <c r="U1036" s="670">
        <v>77.727724137931034</v>
      </c>
      <c r="V1036" s="824">
        <v>95</v>
      </c>
      <c r="W1036" s="824">
        <v>100</v>
      </c>
      <c r="X1036" s="641" t="s">
        <v>6958</v>
      </c>
      <c r="Y1036" s="824"/>
      <c r="Z1036" s="824"/>
      <c r="AA1036" s="824"/>
      <c r="AB1036" s="824">
        <v>30</v>
      </c>
      <c r="AC1036" s="824"/>
      <c r="AD1036" s="824"/>
      <c r="AE1036" s="824"/>
      <c r="AF1036" s="642">
        <v>100</v>
      </c>
      <c r="AG1036" s="942"/>
      <c r="AH1036" s="838" t="s">
        <v>6974</v>
      </c>
      <c r="AI1036" s="642">
        <v>95</v>
      </c>
      <c r="AJ1036" s="838"/>
      <c r="AK1036" s="838"/>
      <c r="AL1036" s="838"/>
      <c r="AM1036" s="838"/>
      <c r="AN1036" s="838"/>
      <c r="AO1036" s="838"/>
      <c r="AP1036" s="838"/>
      <c r="AQ1036" s="838"/>
      <c r="AR1036" s="838"/>
      <c r="AS1036" s="838"/>
      <c r="AT1036" s="838"/>
      <c r="AU1036" s="838"/>
      <c r="AV1036" s="679"/>
      <c r="AW1036" s="679"/>
      <c r="AX1036" s="684"/>
      <c r="AY1036" s="663"/>
      <c r="AZ1036" s="663"/>
      <c r="BA1036" s="663"/>
      <c r="BB1036" s="663"/>
      <c r="BC1036" s="663"/>
      <c r="BD1036" s="663"/>
      <c r="BE1036" s="663"/>
      <c r="BF1036" s="663"/>
      <c r="BG1036" s="663"/>
    </row>
    <row r="1037" spans="1:111" s="664" customFormat="1" ht="250.8" x14ac:dyDescent="0.25">
      <c r="A1037" s="769">
        <v>3030</v>
      </c>
      <c r="B1037" s="769" t="s">
        <v>6949</v>
      </c>
      <c r="C1037" s="679"/>
      <c r="D1037" s="843"/>
      <c r="E1037" s="826" t="s">
        <v>6975</v>
      </c>
      <c r="F1037" s="824">
        <v>33417</v>
      </c>
      <c r="G1037" s="826" t="s">
        <v>6976</v>
      </c>
      <c r="H1037" s="824">
        <v>2010</v>
      </c>
      <c r="I1037" s="826" t="s">
        <v>6977</v>
      </c>
      <c r="J1037" s="669">
        <v>231332</v>
      </c>
      <c r="K1037" s="826" t="s">
        <v>6403</v>
      </c>
      <c r="L1037" s="826" t="s">
        <v>6953</v>
      </c>
      <c r="M1037" s="826" t="s">
        <v>6954</v>
      </c>
      <c r="N1037" s="826" t="s">
        <v>6978</v>
      </c>
      <c r="O1037" s="826" t="s">
        <v>6979</v>
      </c>
      <c r="P1037" s="826" t="s">
        <v>6980</v>
      </c>
      <c r="Q1037" s="670">
        <v>4.9459999999999997</v>
      </c>
      <c r="R1037" s="670">
        <v>0</v>
      </c>
      <c r="S1037" s="670">
        <v>22.158237547892721</v>
      </c>
      <c r="T1037" s="670">
        <v>73.2</v>
      </c>
      <c r="U1037" s="670">
        <v>100.30423754789273</v>
      </c>
      <c r="V1037" s="824">
        <v>100</v>
      </c>
      <c r="W1037" s="824">
        <v>100</v>
      </c>
      <c r="X1037" s="641" t="s">
        <v>6958</v>
      </c>
      <c r="Y1037" s="824"/>
      <c r="Z1037" s="824"/>
      <c r="AA1037" s="824"/>
      <c r="AB1037" s="824">
        <v>30</v>
      </c>
      <c r="AC1037" s="824"/>
      <c r="AD1037" s="824"/>
      <c r="AE1037" s="824"/>
      <c r="AF1037" s="642">
        <v>100</v>
      </c>
      <c r="AG1037" s="942" t="s">
        <v>6981</v>
      </c>
      <c r="AH1037" s="937" t="s">
        <v>6959</v>
      </c>
      <c r="AI1037" s="642">
        <v>100</v>
      </c>
      <c r="AJ1037" s="838"/>
      <c r="AK1037" s="838"/>
      <c r="AL1037" s="838"/>
      <c r="AM1037" s="838"/>
      <c r="AN1037" s="838"/>
      <c r="AO1037" s="838"/>
      <c r="AP1037" s="838"/>
      <c r="AQ1037" s="838"/>
      <c r="AR1037" s="838"/>
      <c r="AS1037" s="838"/>
      <c r="AT1037" s="838"/>
      <c r="AU1037" s="838"/>
      <c r="AV1037" s="679"/>
      <c r="AW1037" s="679"/>
      <c r="AX1037" s="684"/>
      <c r="AY1037" s="663"/>
      <c r="AZ1037" s="663"/>
      <c r="BA1037" s="663"/>
      <c r="BB1037" s="663"/>
      <c r="BC1037" s="663"/>
      <c r="BD1037" s="663"/>
      <c r="BE1037" s="663"/>
      <c r="BF1037" s="663"/>
      <c r="BG1037" s="663"/>
    </row>
    <row r="1038" spans="1:111" s="664" customFormat="1" ht="409.6" x14ac:dyDescent="0.25">
      <c r="A1038" s="769">
        <v>3030</v>
      </c>
      <c r="B1038" s="769" t="s">
        <v>6949</v>
      </c>
      <c r="C1038" s="679"/>
      <c r="D1038" s="843"/>
      <c r="E1038" s="826" t="s">
        <v>6982</v>
      </c>
      <c r="F1038" s="824">
        <v>36120</v>
      </c>
      <c r="G1038" s="826" t="s">
        <v>6983</v>
      </c>
      <c r="H1038" s="824">
        <v>2010</v>
      </c>
      <c r="I1038" s="826" t="s">
        <v>6984</v>
      </c>
      <c r="J1038" s="669">
        <v>44166</v>
      </c>
      <c r="K1038" s="826" t="s">
        <v>6403</v>
      </c>
      <c r="L1038" s="826" t="s">
        <v>6953</v>
      </c>
      <c r="M1038" s="826" t="s">
        <v>6954</v>
      </c>
      <c r="N1038" s="826" t="s">
        <v>6985</v>
      </c>
      <c r="O1038" s="826" t="s">
        <v>6986</v>
      </c>
      <c r="P1038" s="826" t="s">
        <v>6987</v>
      </c>
      <c r="Q1038" s="670">
        <v>0.94399999999999995</v>
      </c>
      <c r="R1038" s="670">
        <v>0</v>
      </c>
      <c r="S1038" s="670">
        <v>4.2304597701149431</v>
      </c>
      <c r="T1038" s="670">
        <v>73.2</v>
      </c>
      <c r="U1038" s="670">
        <v>78.374459770114953</v>
      </c>
      <c r="V1038" s="824">
        <v>100</v>
      </c>
      <c r="W1038" s="824">
        <v>100</v>
      </c>
      <c r="X1038" s="641" t="s">
        <v>6958</v>
      </c>
      <c r="Y1038" s="824"/>
      <c r="Z1038" s="824"/>
      <c r="AA1038" s="824"/>
      <c r="AB1038" s="824">
        <v>4</v>
      </c>
      <c r="AC1038" s="824"/>
      <c r="AD1038" s="824"/>
      <c r="AE1038" s="824"/>
      <c r="AF1038" s="642">
        <v>100</v>
      </c>
      <c r="AG1038" s="942" t="s">
        <v>6966</v>
      </c>
      <c r="AH1038" s="937" t="s">
        <v>6959</v>
      </c>
      <c r="AI1038" s="1437">
        <v>50</v>
      </c>
      <c r="AJ1038" s="838"/>
      <c r="AK1038" s="838"/>
      <c r="AL1038" s="838"/>
      <c r="AM1038" s="838"/>
      <c r="AN1038" s="838"/>
      <c r="AO1038" s="838"/>
      <c r="AP1038" s="838"/>
      <c r="AQ1038" s="838"/>
      <c r="AR1038" s="838"/>
      <c r="AS1038" s="838" t="s">
        <v>6988</v>
      </c>
      <c r="AT1038" s="838" t="s">
        <v>6959</v>
      </c>
      <c r="AU1038" s="838">
        <v>50</v>
      </c>
      <c r="AV1038" s="679"/>
      <c r="AW1038" s="679"/>
      <c r="AX1038" s="684"/>
      <c r="AY1038" s="663"/>
      <c r="AZ1038" s="663"/>
      <c r="BA1038" s="663"/>
      <c r="BB1038" s="663"/>
      <c r="BC1038" s="663"/>
      <c r="BD1038" s="663"/>
      <c r="BE1038" s="663"/>
      <c r="BF1038" s="663"/>
      <c r="BG1038" s="663"/>
    </row>
    <row r="1039" spans="1:111" s="664" customFormat="1" ht="132" x14ac:dyDescent="0.25">
      <c r="A1039" s="769">
        <v>3030</v>
      </c>
      <c r="B1039" s="769" t="s">
        <v>6949</v>
      </c>
      <c r="C1039" s="679"/>
      <c r="D1039" s="843"/>
      <c r="E1039" s="826" t="s">
        <v>5830</v>
      </c>
      <c r="F1039" s="824" t="s">
        <v>6968</v>
      </c>
      <c r="G1039" s="826" t="s">
        <v>6989</v>
      </c>
      <c r="H1039" s="824">
        <v>2010</v>
      </c>
      <c r="I1039" s="826" t="s">
        <v>6990</v>
      </c>
      <c r="J1039" s="669">
        <v>22195</v>
      </c>
      <c r="K1039" s="826" t="s">
        <v>6403</v>
      </c>
      <c r="L1039" s="826" t="s">
        <v>6953</v>
      </c>
      <c r="M1039" s="826" t="s">
        <v>6954</v>
      </c>
      <c r="N1039" s="826"/>
      <c r="O1039" s="826"/>
      <c r="P1039" s="826" t="s">
        <v>6991</v>
      </c>
      <c r="Q1039" s="670">
        <v>0.47499999999999998</v>
      </c>
      <c r="R1039" s="670">
        <v>0</v>
      </c>
      <c r="S1039" s="670">
        <v>2.1259578544061304</v>
      </c>
      <c r="T1039" s="670">
        <v>73.2</v>
      </c>
      <c r="U1039" s="670">
        <v>75.800957854406136</v>
      </c>
      <c r="V1039" s="824">
        <v>100</v>
      </c>
      <c r="W1039" s="824">
        <v>100</v>
      </c>
      <c r="X1039" s="641" t="s">
        <v>6958</v>
      </c>
      <c r="Y1039" s="824"/>
      <c r="Z1039" s="824"/>
      <c r="AA1039" s="824"/>
      <c r="AB1039" s="824">
        <v>30</v>
      </c>
      <c r="AC1039" s="824"/>
      <c r="AD1039" s="824"/>
      <c r="AE1039" s="824"/>
      <c r="AF1039" s="642">
        <v>100</v>
      </c>
      <c r="AG1039" s="942"/>
      <c r="AH1039" s="838" t="s">
        <v>6974</v>
      </c>
      <c r="AI1039" s="642">
        <v>100</v>
      </c>
      <c r="AJ1039" s="838"/>
      <c r="AK1039" s="838"/>
      <c r="AL1039" s="838"/>
      <c r="AM1039" s="838"/>
      <c r="AN1039" s="838"/>
      <c r="AO1039" s="838"/>
      <c r="AP1039" s="838"/>
      <c r="AQ1039" s="838"/>
      <c r="AR1039" s="838"/>
      <c r="AS1039" s="838"/>
      <c r="AT1039" s="838"/>
      <c r="AU1039" s="838"/>
      <c r="AV1039" s="679"/>
      <c r="AW1039" s="679"/>
      <c r="AX1039" s="684"/>
      <c r="AY1039" s="663"/>
      <c r="AZ1039" s="663"/>
      <c r="BA1039" s="663"/>
      <c r="BB1039" s="663"/>
      <c r="BC1039" s="663"/>
      <c r="BD1039" s="663"/>
      <c r="BE1039" s="663"/>
      <c r="BF1039" s="663"/>
      <c r="BG1039" s="663"/>
    </row>
    <row r="1040" spans="1:111" s="664" customFormat="1" ht="145.19999999999999" x14ac:dyDescent="0.25">
      <c r="A1040" s="769">
        <v>3030</v>
      </c>
      <c r="B1040" s="769" t="s">
        <v>6949</v>
      </c>
      <c r="C1040" s="679"/>
      <c r="D1040" s="843"/>
      <c r="E1040" s="838" t="s">
        <v>6975</v>
      </c>
      <c r="F1040" s="838">
        <v>21244</v>
      </c>
      <c r="G1040" s="838" t="s">
        <v>6992</v>
      </c>
      <c r="H1040" s="838">
        <v>2011</v>
      </c>
      <c r="I1040" s="838" t="s">
        <v>6993</v>
      </c>
      <c r="J1040" s="1345">
        <v>43980</v>
      </c>
      <c r="K1040" s="838" t="s">
        <v>6403</v>
      </c>
      <c r="L1040" s="838" t="s">
        <v>6953</v>
      </c>
      <c r="M1040" s="838" t="s">
        <v>6954</v>
      </c>
      <c r="N1040" s="838" t="s">
        <v>6994</v>
      </c>
      <c r="O1040" s="838" t="s">
        <v>6993</v>
      </c>
      <c r="P1040" s="838" t="s">
        <v>6995</v>
      </c>
      <c r="Q1040" s="1095">
        <v>0.94</v>
      </c>
      <c r="R1040" s="1095">
        <v>0</v>
      </c>
      <c r="S1040" s="1095">
        <v>4.2126436781609193</v>
      </c>
      <c r="T1040" s="1095">
        <v>73.2</v>
      </c>
      <c r="U1040" s="1095">
        <v>78.352643678160916</v>
      </c>
      <c r="V1040" s="838">
        <v>85</v>
      </c>
      <c r="W1040" s="838">
        <v>100</v>
      </c>
      <c r="X1040" s="838" t="s">
        <v>6958</v>
      </c>
      <c r="Y1040" s="838"/>
      <c r="Z1040" s="838"/>
      <c r="AA1040" s="838"/>
      <c r="AB1040" s="838">
        <v>4</v>
      </c>
      <c r="AC1040" s="838"/>
      <c r="AD1040" s="838"/>
      <c r="AE1040" s="838"/>
      <c r="AF1040" s="642">
        <v>100</v>
      </c>
      <c r="AG1040" s="942" t="s">
        <v>6981</v>
      </c>
      <c r="AH1040" s="937" t="s">
        <v>6959</v>
      </c>
      <c r="AI1040" s="642">
        <v>65</v>
      </c>
      <c r="AJ1040" s="838"/>
      <c r="AK1040" s="838"/>
      <c r="AL1040" s="838"/>
      <c r="AM1040" s="838"/>
      <c r="AN1040" s="838"/>
      <c r="AO1040" s="838"/>
      <c r="AP1040" s="838"/>
      <c r="AQ1040" s="838"/>
      <c r="AR1040" s="838"/>
      <c r="AS1040" s="838" t="s">
        <v>6996</v>
      </c>
      <c r="AT1040" s="838" t="s">
        <v>6997</v>
      </c>
      <c r="AU1040" s="838">
        <v>35</v>
      </c>
      <c r="AV1040" s="679"/>
      <c r="AW1040" s="679"/>
      <c r="AX1040" s="684"/>
      <c r="AY1040" s="663"/>
      <c r="AZ1040" s="663"/>
      <c r="BA1040" s="663"/>
      <c r="BB1040" s="663"/>
      <c r="BC1040" s="663"/>
      <c r="BD1040" s="663"/>
      <c r="BE1040" s="663"/>
      <c r="BF1040" s="663"/>
      <c r="BG1040" s="663"/>
    </row>
    <row r="1041" spans="1:50" s="1453" customFormat="1" ht="184.8" x14ac:dyDescent="0.25">
      <c r="A1041" s="1442">
        <v>3039</v>
      </c>
      <c r="B1041" s="1442" t="s">
        <v>9488</v>
      </c>
      <c r="C1041" s="1442">
        <v>1</v>
      </c>
      <c r="D1041" s="1443" t="s">
        <v>9489</v>
      </c>
      <c r="E1041" s="1442" t="s">
        <v>9490</v>
      </c>
      <c r="F1041" s="1444" t="s">
        <v>9491</v>
      </c>
      <c r="G1041" s="1445" t="s">
        <v>9492</v>
      </c>
      <c r="H1041" s="1442">
        <v>2010</v>
      </c>
      <c r="I1041" s="1445" t="s">
        <v>9492</v>
      </c>
      <c r="J1041" s="1446">
        <v>52279.81</v>
      </c>
      <c r="K1041" s="1442" t="s">
        <v>9493</v>
      </c>
      <c r="L1041" s="1442" t="s">
        <v>9494</v>
      </c>
      <c r="M1041" s="1442" t="s">
        <v>9495</v>
      </c>
      <c r="N1041" s="1442" t="s">
        <v>9496</v>
      </c>
      <c r="O1041" s="1442" t="s">
        <v>9497</v>
      </c>
      <c r="P1041" s="1447" t="s">
        <v>9498</v>
      </c>
      <c r="Q1041" s="1448">
        <v>9.6136000000000017</v>
      </c>
      <c r="R1041" s="1448">
        <v>0</v>
      </c>
      <c r="S1041" s="1448">
        <v>9.6136000000000017</v>
      </c>
      <c r="T1041" s="1448">
        <v>0</v>
      </c>
      <c r="U1041" s="1449">
        <f t="shared" ref="U1041:U1047" si="36">SUM(R1041:T1041)</f>
        <v>9.6136000000000017</v>
      </c>
      <c r="V1041" s="1450">
        <v>23</v>
      </c>
      <c r="W1041" s="1450">
        <v>100</v>
      </c>
      <c r="X1041" s="1451" t="s">
        <v>9499</v>
      </c>
      <c r="Y1041" s="1452"/>
      <c r="AA1041" s="1454">
        <v>65</v>
      </c>
      <c r="AB1041" s="1442"/>
      <c r="AC1041" s="1450" t="s">
        <v>9500</v>
      </c>
      <c r="AD1041" s="1450">
        <v>60</v>
      </c>
      <c r="AE1041" s="1450">
        <v>3</v>
      </c>
      <c r="AF1041" s="777"/>
      <c r="AG1041" s="778"/>
      <c r="AH1041" s="779"/>
      <c r="AI1041" s="696"/>
      <c r="AJ1041" s="778"/>
      <c r="AK1041" s="672"/>
      <c r="AL1041" s="696"/>
      <c r="AM1041" s="778"/>
      <c r="AN1041" s="672"/>
      <c r="AO1041" s="696"/>
      <c r="AP1041" s="778"/>
      <c r="AQ1041" s="672"/>
      <c r="AR1041" s="696"/>
      <c r="AS1041" s="1455"/>
      <c r="AT1041" s="1455"/>
      <c r="AU1041" s="1455"/>
      <c r="AV1041" s="1455"/>
      <c r="AW1041" s="1455"/>
      <c r="AX1041" s="1455"/>
    </row>
    <row r="1042" spans="1:50" s="1459" customFormat="1" ht="409.6" x14ac:dyDescent="0.25">
      <c r="A1042" s="1442">
        <v>3039</v>
      </c>
      <c r="B1042" s="1442" t="s">
        <v>9488</v>
      </c>
      <c r="C1042" s="1442">
        <v>1</v>
      </c>
      <c r="D1042" s="1456" t="s">
        <v>9489</v>
      </c>
      <c r="E1042" s="1442" t="s">
        <v>9501</v>
      </c>
      <c r="F1042" s="1444" t="s">
        <v>9502</v>
      </c>
      <c r="G1042" s="1445" t="s">
        <v>9503</v>
      </c>
      <c r="H1042" s="1442">
        <v>2010</v>
      </c>
      <c r="I1042" s="1445" t="s">
        <v>9503</v>
      </c>
      <c r="J1042" s="1446">
        <v>282691.67</v>
      </c>
      <c r="K1042" s="1442" t="s">
        <v>9493</v>
      </c>
      <c r="L1042" s="1442" t="s">
        <v>9504</v>
      </c>
      <c r="M1042" s="1442" t="s">
        <v>9505</v>
      </c>
      <c r="N1042" s="1442" t="s">
        <v>9506</v>
      </c>
      <c r="O1042" s="1442" t="s">
        <v>9507</v>
      </c>
      <c r="P1042" s="1447" t="s">
        <v>9508</v>
      </c>
      <c r="Q1042" s="1448">
        <v>6.6702294117647059</v>
      </c>
      <c r="R1042" s="1448">
        <v>0</v>
      </c>
      <c r="S1042" s="1448">
        <v>6.6702294117647059</v>
      </c>
      <c r="T1042" s="1448">
        <v>0</v>
      </c>
      <c r="U1042" s="1449">
        <f>SUM(R1042:T1042)</f>
        <v>6.6702294117647059</v>
      </c>
      <c r="V1042" s="1450">
        <v>70</v>
      </c>
      <c r="W1042" s="1450">
        <v>100</v>
      </c>
      <c r="X1042" s="1451" t="s">
        <v>9499</v>
      </c>
      <c r="Y1042" s="1452"/>
      <c r="Z1042" s="1457"/>
      <c r="AA1042" s="1454">
        <v>65</v>
      </c>
      <c r="AB1042" s="1442"/>
      <c r="AC1042" s="1450" t="s">
        <v>9509</v>
      </c>
      <c r="AD1042" s="1450">
        <v>60</v>
      </c>
      <c r="AE1042" s="1450">
        <v>3</v>
      </c>
      <c r="AF1042" s="1458"/>
      <c r="AG1042" s="1458"/>
      <c r="AH1042" s="1458"/>
      <c r="AI1042" s="1458"/>
      <c r="AJ1042" s="1458"/>
      <c r="AK1042" s="1458"/>
      <c r="AL1042" s="1458"/>
      <c r="AM1042" s="1458"/>
      <c r="AN1042" s="1458"/>
      <c r="AO1042" s="1458"/>
      <c r="AP1042" s="1458"/>
      <c r="AQ1042" s="1458"/>
      <c r="AR1042" s="1458"/>
      <c r="AS1042" s="1458"/>
      <c r="AT1042" s="1458"/>
      <c r="AU1042" s="1458"/>
      <c r="AV1042" s="1458"/>
      <c r="AW1042" s="1458"/>
      <c r="AX1042" s="1458"/>
    </row>
    <row r="1043" spans="1:50" s="1459" customFormat="1" ht="211.2" x14ac:dyDescent="0.25">
      <c r="A1043" s="1442">
        <v>3039</v>
      </c>
      <c r="B1043" s="1442" t="s">
        <v>9488</v>
      </c>
      <c r="C1043" s="1442">
        <v>1</v>
      </c>
      <c r="D1043" s="1456" t="s">
        <v>9489</v>
      </c>
      <c r="E1043" s="1442" t="s">
        <v>9501</v>
      </c>
      <c r="F1043" s="1444" t="s">
        <v>9510</v>
      </c>
      <c r="G1043" s="1445" t="s">
        <v>9511</v>
      </c>
      <c r="H1043" s="1442">
        <v>2010</v>
      </c>
      <c r="I1043" s="1445" t="s">
        <v>9512</v>
      </c>
      <c r="J1043" s="1446">
        <v>88635</v>
      </c>
      <c r="K1043" s="1442" t="s">
        <v>9493</v>
      </c>
      <c r="L1043" s="1442" t="s">
        <v>9513</v>
      </c>
      <c r="M1043" s="1442" t="s">
        <v>9514</v>
      </c>
      <c r="N1043" s="1442" t="s">
        <v>9515</v>
      </c>
      <c r="O1043" s="1442" t="s">
        <v>9516</v>
      </c>
      <c r="P1043" s="1447" t="s">
        <v>9517</v>
      </c>
      <c r="Q1043" s="1448">
        <v>8.9318023529411779</v>
      </c>
      <c r="R1043" s="1448">
        <v>0</v>
      </c>
      <c r="S1043" s="1448">
        <v>8.9318023529411779</v>
      </c>
      <c r="T1043" s="1448">
        <v>0</v>
      </c>
      <c r="U1043" s="1449">
        <f t="shared" si="36"/>
        <v>8.9318023529411779</v>
      </c>
      <c r="V1043" s="1450">
        <v>20</v>
      </c>
      <c r="W1043" s="1450">
        <v>100</v>
      </c>
      <c r="X1043" s="1451" t="s">
        <v>9499</v>
      </c>
      <c r="Y1043" s="1452"/>
      <c r="Z1043" s="1457"/>
      <c r="AA1043" s="1454">
        <v>47</v>
      </c>
      <c r="AB1043" s="1442"/>
      <c r="AC1043" s="1450" t="s">
        <v>9518</v>
      </c>
      <c r="AD1043" s="1450">
        <v>60</v>
      </c>
      <c r="AE1043" s="1450">
        <v>3</v>
      </c>
      <c r="AF1043" s="1458"/>
      <c r="AG1043" s="1458"/>
      <c r="AH1043" s="1458"/>
      <c r="AI1043" s="1458"/>
      <c r="AJ1043" s="1458"/>
      <c r="AK1043" s="1458"/>
      <c r="AL1043" s="1458"/>
      <c r="AM1043" s="1458"/>
      <c r="AN1043" s="1458"/>
      <c r="AO1043" s="1458"/>
      <c r="AP1043" s="1458"/>
      <c r="AQ1043" s="1458"/>
      <c r="AR1043" s="1458"/>
      <c r="AS1043" s="1458"/>
      <c r="AT1043" s="1458"/>
      <c r="AU1043" s="1458"/>
      <c r="AV1043" s="1458"/>
      <c r="AW1043" s="1458"/>
      <c r="AX1043" s="1458"/>
    </row>
    <row r="1044" spans="1:50" s="1459" customFormat="1" ht="330" x14ac:dyDescent="0.25">
      <c r="A1044" s="1442">
        <v>3039</v>
      </c>
      <c r="B1044" s="1442" t="s">
        <v>9488</v>
      </c>
      <c r="C1044" s="1442">
        <v>1</v>
      </c>
      <c r="D1044" s="1460" t="s">
        <v>9489</v>
      </c>
      <c r="E1044" s="1442" t="s">
        <v>1664</v>
      </c>
      <c r="F1044" s="1444" t="s">
        <v>9519</v>
      </c>
      <c r="G1044" s="1445" t="s">
        <v>9520</v>
      </c>
      <c r="H1044" s="1442">
        <v>2011</v>
      </c>
      <c r="I1044" s="1445" t="s">
        <v>9521</v>
      </c>
      <c r="J1044" s="1446">
        <v>75920.320000000007</v>
      </c>
      <c r="K1044" s="1442" t="s">
        <v>9493</v>
      </c>
      <c r="L1044" s="1442" t="s">
        <v>9504</v>
      </c>
      <c r="M1044" s="1442" t="s">
        <v>9505</v>
      </c>
      <c r="N1044" s="1442" t="s">
        <v>9522</v>
      </c>
      <c r="O1044" s="1442" t="s">
        <v>9523</v>
      </c>
      <c r="P1044" s="1447">
        <v>12</v>
      </c>
      <c r="Q1044" s="1448">
        <v>8.4745611764705888</v>
      </c>
      <c r="R1044" s="1448">
        <v>0</v>
      </c>
      <c r="S1044" s="1448">
        <v>8.4745611764705888</v>
      </c>
      <c r="T1044" s="1448">
        <v>0</v>
      </c>
      <c r="U1044" s="1449">
        <f t="shared" si="36"/>
        <v>8.4745611764705888</v>
      </c>
      <c r="V1044" s="1450">
        <v>30</v>
      </c>
      <c r="W1044" s="1450">
        <v>100</v>
      </c>
      <c r="X1044" s="1451" t="s">
        <v>9499</v>
      </c>
      <c r="Y1044" s="1452"/>
      <c r="Z1044" s="1457"/>
      <c r="AA1044" s="1454">
        <v>65</v>
      </c>
      <c r="AB1044" s="1442"/>
      <c r="AC1044" s="1450" t="s">
        <v>9524</v>
      </c>
      <c r="AD1044" s="1450">
        <v>60</v>
      </c>
      <c r="AE1044" s="1450">
        <v>3</v>
      </c>
      <c r="AF1044" s="1458"/>
      <c r="AG1044" s="1458"/>
      <c r="AH1044" s="1458"/>
      <c r="AI1044" s="1458"/>
      <c r="AJ1044" s="1458"/>
      <c r="AK1044" s="1458"/>
      <c r="AL1044" s="1458"/>
      <c r="AM1044" s="1458"/>
      <c r="AN1044" s="1458"/>
      <c r="AO1044" s="1458"/>
      <c r="AP1044" s="1458"/>
      <c r="AQ1044" s="1458"/>
      <c r="AR1044" s="1458"/>
      <c r="AS1044" s="1458"/>
      <c r="AT1044" s="1458"/>
      <c r="AU1044" s="1458"/>
      <c r="AV1044" s="1458"/>
      <c r="AW1044" s="1458"/>
      <c r="AX1044" s="1458"/>
    </row>
    <row r="1045" spans="1:50" s="1459" customFormat="1" ht="409.6" x14ac:dyDescent="0.25">
      <c r="A1045" s="1442">
        <v>3039</v>
      </c>
      <c r="B1045" s="1442" t="s">
        <v>9488</v>
      </c>
      <c r="C1045" s="1442">
        <v>1</v>
      </c>
      <c r="D1045" s="1461" t="s">
        <v>9489</v>
      </c>
      <c r="E1045" s="1442" t="s">
        <v>9525</v>
      </c>
      <c r="F1045" s="1444" t="s">
        <v>9526</v>
      </c>
      <c r="G1045" s="1445" t="s">
        <v>9527</v>
      </c>
      <c r="H1045" s="1442">
        <v>2011</v>
      </c>
      <c r="I1045" s="1462" t="s">
        <v>9528</v>
      </c>
      <c r="J1045" s="1446">
        <v>237559.2</v>
      </c>
      <c r="K1045" s="1442" t="s">
        <v>9493</v>
      </c>
      <c r="L1045" s="1442" t="s">
        <v>9513</v>
      </c>
      <c r="M1045" s="1442" t="s">
        <v>9514</v>
      </c>
      <c r="N1045" s="1442" t="s">
        <v>9529</v>
      </c>
      <c r="O1045" s="1442" t="s">
        <v>9530</v>
      </c>
      <c r="P1045" s="1447" t="s">
        <v>9531</v>
      </c>
      <c r="Q1045" s="1448">
        <v>18</v>
      </c>
      <c r="R1045" s="1448">
        <v>0</v>
      </c>
      <c r="S1045" s="1448">
        <v>18</v>
      </c>
      <c r="T1045" s="1448">
        <v>0</v>
      </c>
      <c r="U1045" s="1449">
        <f t="shared" si="36"/>
        <v>18</v>
      </c>
      <c r="V1045" s="1450">
        <v>20</v>
      </c>
      <c r="W1045" s="1450">
        <v>100</v>
      </c>
      <c r="X1045" s="1451" t="s">
        <v>9499</v>
      </c>
      <c r="Y1045" s="1452"/>
      <c r="Z1045" s="1457"/>
      <c r="AA1045" s="1454">
        <v>44</v>
      </c>
      <c r="AB1045" s="1442"/>
      <c r="AC1045" s="1450" t="s">
        <v>9532</v>
      </c>
      <c r="AD1045" s="1450">
        <v>60</v>
      </c>
      <c r="AE1045" s="1450">
        <v>3</v>
      </c>
      <c r="AF1045" s="1458"/>
      <c r="AG1045" s="1458"/>
      <c r="AH1045" s="1458"/>
      <c r="AI1045" s="1458"/>
      <c r="AJ1045" s="1458"/>
      <c r="AK1045" s="1458"/>
      <c r="AL1045" s="1458"/>
      <c r="AM1045" s="1458"/>
      <c r="AN1045" s="1458"/>
      <c r="AO1045" s="1458"/>
      <c r="AP1045" s="1458"/>
      <c r="AQ1045" s="1458"/>
      <c r="AR1045" s="1458"/>
      <c r="AS1045" s="1458"/>
      <c r="AT1045" s="1458"/>
      <c r="AU1045" s="1458"/>
      <c r="AV1045" s="1458"/>
      <c r="AW1045" s="1458"/>
      <c r="AX1045" s="1458"/>
    </row>
    <row r="1046" spans="1:50" s="1459" customFormat="1" ht="184.8" x14ac:dyDescent="0.25">
      <c r="A1046" s="1442">
        <v>3039</v>
      </c>
      <c r="B1046" s="1442" t="s">
        <v>9488</v>
      </c>
      <c r="C1046" s="1442">
        <v>1</v>
      </c>
      <c r="D1046" s="1460" t="s">
        <v>9489</v>
      </c>
      <c r="E1046" s="1442" t="s">
        <v>9533</v>
      </c>
      <c r="F1046" s="1444" t="s">
        <v>9519</v>
      </c>
      <c r="G1046" s="1445" t="s">
        <v>9534</v>
      </c>
      <c r="H1046" s="1442">
        <v>2012</v>
      </c>
      <c r="I1046" s="1445" t="s">
        <v>9535</v>
      </c>
      <c r="J1046" s="1446">
        <v>755742.39</v>
      </c>
      <c r="K1046" s="1442" t="s">
        <v>9493</v>
      </c>
      <c r="L1046" s="1442" t="s">
        <v>9513</v>
      </c>
      <c r="M1046" s="1442" t="s">
        <v>9514</v>
      </c>
      <c r="N1046" s="1442" t="s">
        <v>9536</v>
      </c>
      <c r="O1046" s="1442" t="s">
        <v>9537</v>
      </c>
      <c r="P1046" s="1447" t="s">
        <v>9538</v>
      </c>
      <c r="Q1046" s="1448">
        <v>27.948141176470589</v>
      </c>
      <c r="R1046" s="1448">
        <v>0</v>
      </c>
      <c r="S1046" s="1448">
        <v>27.948141176470589</v>
      </c>
      <c r="T1046" s="1448">
        <v>0</v>
      </c>
      <c r="U1046" s="1449">
        <f t="shared" si="36"/>
        <v>27.948141176470589</v>
      </c>
      <c r="V1046" s="1450">
        <v>30</v>
      </c>
      <c r="W1046" s="1450">
        <v>100</v>
      </c>
      <c r="X1046" s="1451" t="s">
        <v>9499</v>
      </c>
      <c r="Y1046" s="1452"/>
      <c r="Z1046" s="1457"/>
      <c r="AA1046" s="1454">
        <v>44</v>
      </c>
      <c r="AB1046" s="1442"/>
      <c r="AC1046" s="1450" t="s">
        <v>9539</v>
      </c>
      <c r="AD1046" s="1450">
        <v>60</v>
      </c>
      <c r="AE1046" s="1450">
        <v>3</v>
      </c>
      <c r="AF1046" s="1458"/>
      <c r="AG1046" s="1458"/>
      <c r="AH1046" s="1458"/>
      <c r="AI1046" s="1458"/>
      <c r="AJ1046" s="1458"/>
      <c r="AK1046" s="1458"/>
      <c r="AL1046" s="1458"/>
      <c r="AM1046" s="1458"/>
      <c r="AN1046" s="1458"/>
      <c r="AO1046" s="1458"/>
      <c r="AP1046" s="1458"/>
      <c r="AQ1046" s="1458"/>
      <c r="AR1046" s="1458"/>
      <c r="AS1046" s="1458"/>
      <c r="AT1046" s="1458"/>
      <c r="AU1046" s="1458"/>
      <c r="AV1046" s="1458"/>
      <c r="AW1046" s="1458"/>
      <c r="AX1046" s="1458"/>
    </row>
    <row r="1047" spans="1:50" s="1459" customFormat="1" ht="250.8" x14ac:dyDescent="0.25">
      <c r="A1047" s="1442">
        <v>3039</v>
      </c>
      <c r="B1047" s="1442" t="s">
        <v>9488</v>
      </c>
      <c r="C1047" s="1442">
        <v>1</v>
      </c>
      <c r="D1047" s="1461" t="s">
        <v>9489</v>
      </c>
      <c r="E1047" s="1442" t="s">
        <v>9540</v>
      </c>
      <c r="F1047" s="1444" t="s">
        <v>9541</v>
      </c>
      <c r="G1047" s="1445" t="s">
        <v>9542</v>
      </c>
      <c r="H1047" s="1442">
        <v>2013</v>
      </c>
      <c r="I1047" s="1445" t="s">
        <v>9543</v>
      </c>
      <c r="J1047" s="1446">
        <v>81715.600000000006</v>
      </c>
      <c r="K1047" s="1442" t="s">
        <v>9493</v>
      </c>
      <c r="L1047" s="1442" t="s">
        <v>9494</v>
      </c>
      <c r="M1047" s="1442" t="s">
        <v>9495</v>
      </c>
      <c r="N1047" s="1442" t="s">
        <v>9544</v>
      </c>
      <c r="O1047" s="1442" t="s">
        <v>9545</v>
      </c>
      <c r="P1047" s="1447" t="s">
        <v>9546</v>
      </c>
      <c r="Q1047" s="1448">
        <v>311.68600000000004</v>
      </c>
      <c r="R1047" s="1448">
        <v>0</v>
      </c>
      <c r="S1047" s="1448">
        <v>311.68600000000004</v>
      </c>
      <c r="T1047" s="1448">
        <v>0</v>
      </c>
      <c r="U1047" s="1449">
        <f t="shared" si="36"/>
        <v>311.68600000000004</v>
      </c>
      <c r="V1047" s="1450">
        <v>10</v>
      </c>
      <c r="W1047" s="1450">
        <v>100</v>
      </c>
      <c r="X1047" s="1451" t="s">
        <v>9499</v>
      </c>
      <c r="Y1047" s="1452"/>
      <c r="Z1047" s="1457"/>
      <c r="AA1047" s="1454">
        <v>27</v>
      </c>
      <c r="AB1047" s="1442"/>
      <c r="AC1047" s="1450" t="s">
        <v>9547</v>
      </c>
      <c r="AD1047" s="1450">
        <v>60</v>
      </c>
      <c r="AE1047" s="1450">
        <v>3</v>
      </c>
      <c r="AF1047" s="1458"/>
      <c r="AG1047" s="1458"/>
      <c r="AH1047" s="1458"/>
      <c r="AI1047" s="1458"/>
      <c r="AJ1047" s="1458"/>
      <c r="AK1047" s="1458"/>
      <c r="AL1047" s="1458"/>
      <c r="AM1047" s="1458"/>
      <c r="AN1047" s="1458"/>
      <c r="AO1047" s="1458"/>
      <c r="AP1047" s="1458"/>
      <c r="AQ1047" s="1458"/>
      <c r="AR1047" s="1458"/>
      <c r="AS1047" s="1458"/>
      <c r="AT1047" s="1458"/>
      <c r="AU1047" s="1458"/>
      <c r="AV1047" s="1458"/>
      <c r="AW1047" s="1458"/>
      <c r="AX1047" s="1458"/>
    </row>
    <row r="1048" spans="1:50" s="1459" customFormat="1" ht="290.39999999999998" x14ac:dyDescent="0.25">
      <c r="A1048" s="1442">
        <v>3039</v>
      </c>
      <c r="B1048" s="1442" t="s">
        <v>9488</v>
      </c>
      <c r="C1048" s="1442">
        <v>1</v>
      </c>
      <c r="D1048" s="1460" t="s">
        <v>9489</v>
      </c>
      <c r="E1048" s="1442" t="s">
        <v>9501</v>
      </c>
      <c r="F1048" s="1444" t="s">
        <v>9502</v>
      </c>
      <c r="G1048" s="1445" t="s">
        <v>9548</v>
      </c>
      <c r="H1048" s="1442">
        <v>2013</v>
      </c>
      <c r="I1048" s="1445" t="s">
        <v>9549</v>
      </c>
      <c r="J1048" s="1446">
        <v>189290</v>
      </c>
      <c r="K1048" s="1442" t="s">
        <v>9493</v>
      </c>
      <c r="L1048" s="1442" t="s">
        <v>9504</v>
      </c>
      <c r="M1048" s="1442" t="s">
        <v>9505</v>
      </c>
      <c r="N1048" s="1442" t="s">
        <v>9550</v>
      </c>
      <c r="O1048" s="1442" t="s">
        <v>9551</v>
      </c>
      <c r="P1048" s="1447" t="s">
        <v>9552</v>
      </c>
      <c r="Q1048" s="1448">
        <v>6.1505658823529412</v>
      </c>
      <c r="R1048" s="1448">
        <v>0</v>
      </c>
      <c r="S1048" s="1448">
        <v>6.1505658823529412</v>
      </c>
      <c r="T1048" s="1448">
        <v>0</v>
      </c>
      <c r="U1048" s="1449">
        <f t="shared" ref="U1048:U1053" si="37">SUM(R1048:T1048)</f>
        <v>6.1505658823529412</v>
      </c>
      <c r="V1048" s="1450">
        <v>15</v>
      </c>
      <c r="W1048" s="1450">
        <v>100</v>
      </c>
      <c r="X1048" s="1451" t="s">
        <v>9499</v>
      </c>
      <c r="Y1048" s="1452"/>
      <c r="Z1048" s="1457"/>
      <c r="AA1048" s="1454">
        <v>65</v>
      </c>
      <c r="AB1048" s="1442"/>
      <c r="AC1048" s="1450" t="s">
        <v>9553</v>
      </c>
      <c r="AD1048" s="1450">
        <v>60</v>
      </c>
      <c r="AE1048" s="1450">
        <v>3</v>
      </c>
      <c r="AF1048" s="1458"/>
      <c r="AG1048" s="1458"/>
      <c r="AH1048" s="1458"/>
      <c r="AI1048" s="1458"/>
      <c r="AJ1048" s="1458"/>
      <c r="AK1048" s="1458"/>
      <c r="AL1048" s="1458"/>
      <c r="AM1048" s="1458"/>
      <c r="AN1048" s="1458"/>
      <c r="AO1048" s="1458"/>
      <c r="AP1048" s="1458"/>
      <c r="AQ1048" s="1458"/>
      <c r="AR1048" s="1458"/>
      <c r="AS1048" s="1458"/>
      <c r="AT1048" s="1458"/>
      <c r="AU1048" s="1458"/>
      <c r="AV1048" s="1458"/>
      <c r="AW1048" s="1458"/>
      <c r="AX1048" s="1458"/>
    </row>
    <row r="1049" spans="1:50" s="1459" customFormat="1" ht="171.6" x14ac:dyDescent="0.25">
      <c r="A1049" s="1442">
        <v>3039</v>
      </c>
      <c r="B1049" s="1442" t="s">
        <v>9488</v>
      </c>
      <c r="C1049" s="1442">
        <v>1</v>
      </c>
      <c r="D1049" s="1460" t="s">
        <v>9489</v>
      </c>
      <c r="E1049" s="1442" t="s">
        <v>9554</v>
      </c>
      <c r="F1049" s="1444" t="s">
        <v>9555</v>
      </c>
      <c r="G1049" s="1445" t="s">
        <v>9556</v>
      </c>
      <c r="H1049" s="1442">
        <v>2013</v>
      </c>
      <c r="I1049" s="1445" t="s">
        <v>9556</v>
      </c>
      <c r="J1049" s="1446">
        <v>56696.95</v>
      </c>
      <c r="K1049" s="1442" t="s">
        <v>9493</v>
      </c>
      <c r="L1049" s="1442" t="s">
        <v>9504</v>
      </c>
      <c r="M1049" s="1442" t="s">
        <v>9505</v>
      </c>
      <c r="N1049" s="1442" t="s">
        <v>9557</v>
      </c>
      <c r="O1049" s="1442" t="s">
        <v>9558</v>
      </c>
      <c r="P1049" s="1447" t="s">
        <v>9559</v>
      </c>
      <c r="Q1049" s="1448">
        <v>10.427647058823529</v>
      </c>
      <c r="R1049" s="1448">
        <v>0</v>
      </c>
      <c r="S1049" s="1448">
        <v>10.427647058823529</v>
      </c>
      <c r="T1049" s="1448">
        <v>0</v>
      </c>
      <c r="U1049" s="1449">
        <f t="shared" si="37"/>
        <v>10.427647058823529</v>
      </c>
      <c r="V1049" s="1450">
        <v>15</v>
      </c>
      <c r="W1049" s="1450">
        <v>100</v>
      </c>
      <c r="X1049" s="1451" t="s">
        <v>9499</v>
      </c>
      <c r="Y1049" s="1452"/>
      <c r="Z1049" s="1457"/>
      <c r="AA1049" s="1454">
        <v>24</v>
      </c>
      <c r="AB1049" s="1442"/>
      <c r="AC1049" s="1450" t="s">
        <v>9560</v>
      </c>
      <c r="AD1049" s="1450">
        <v>60</v>
      </c>
      <c r="AE1049" s="1450">
        <v>3</v>
      </c>
      <c r="AF1049" s="1458"/>
      <c r="AG1049" s="1458"/>
      <c r="AH1049" s="1458"/>
      <c r="AI1049" s="1458"/>
      <c r="AJ1049" s="1458"/>
      <c r="AK1049" s="1458"/>
      <c r="AL1049" s="1458"/>
      <c r="AM1049" s="1458"/>
      <c r="AN1049" s="1458"/>
      <c r="AO1049" s="1458"/>
      <c r="AP1049" s="1458"/>
      <c r="AQ1049" s="1458"/>
      <c r="AR1049" s="1458"/>
      <c r="AS1049" s="1458"/>
      <c r="AT1049" s="1458"/>
      <c r="AU1049" s="1458"/>
      <c r="AV1049" s="1458"/>
      <c r="AW1049" s="1458"/>
      <c r="AX1049" s="1458"/>
    </row>
    <row r="1050" spans="1:50" s="1459" customFormat="1" ht="66" x14ac:dyDescent="0.25">
      <c r="A1050" s="1442">
        <v>3039</v>
      </c>
      <c r="B1050" s="1442" t="s">
        <v>9488</v>
      </c>
      <c r="C1050" s="1442">
        <v>1</v>
      </c>
      <c r="D1050" s="1460" t="s">
        <v>9489</v>
      </c>
      <c r="E1050" s="1442" t="s">
        <v>9554</v>
      </c>
      <c r="F1050" s="1444" t="s">
        <v>9510</v>
      </c>
      <c r="G1050" s="1445" t="s">
        <v>9561</v>
      </c>
      <c r="H1050" s="1442">
        <v>2013</v>
      </c>
      <c r="I1050" s="1445" t="s">
        <v>9562</v>
      </c>
      <c r="J1050" s="1446">
        <v>72033.77</v>
      </c>
      <c r="K1050" s="1442" t="s">
        <v>9493</v>
      </c>
      <c r="L1050" s="1442" t="s">
        <v>9563</v>
      </c>
      <c r="M1050" s="1442" t="s">
        <v>9564</v>
      </c>
      <c r="N1050" s="1463" t="s">
        <v>9565</v>
      </c>
      <c r="O1050" s="1442" t="s">
        <v>9566</v>
      </c>
      <c r="P1050" s="1447" t="s">
        <v>9567</v>
      </c>
      <c r="Q1050" s="1448">
        <v>22.269411764705882</v>
      </c>
      <c r="R1050" s="1448">
        <v>0</v>
      </c>
      <c r="S1050" s="1448">
        <v>22.269411764705882</v>
      </c>
      <c r="T1050" s="1448">
        <v>0</v>
      </c>
      <c r="U1050" s="1449">
        <f t="shared" si="37"/>
        <v>22.269411764705882</v>
      </c>
      <c r="V1050" s="1450">
        <v>20</v>
      </c>
      <c r="W1050" s="1450">
        <v>100</v>
      </c>
      <c r="X1050" s="1451" t="s">
        <v>9499</v>
      </c>
      <c r="Y1050" s="1452"/>
      <c r="Z1050" s="1457"/>
      <c r="AA1050" s="1454">
        <v>65</v>
      </c>
      <c r="AB1050" s="1442"/>
      <c r="AC1050" s="1450" t="s">
        <v>9568</v>
      </c>
      <c r="AD1050" s="1450">
        <v>60</v>
      </c>
      <c r="AE1050" s="1450">
        <v>3</v>
      </c>
      <c r="AF1050" s="1458"/>
      <c r="AG1050" s="1458"/>
      <c r="AH1050" s="1458"/>
      <c r="AI1050" s="1458"/>
      <c r="AJ1050" s="1458"/>
      <c r="AK1050" s="1458"/>
      <c r="AL1050" s="1458"/>
      <c r="AM1050" s="1458"/>
      <c r="AN1050" s="1458"/>
      <c r="AO1050" s="1458"/>
      <c r="AP1050" s="1458"/>
      <c r="AQ1050" s="1458"/>
      <c r="AR1050" s="1458"/>
      <c r="AS1050" s="1458"/>
      <c r="AT1050" s="1458"/>
      <c r="AU1050" s="1458"/>
      <c r="AV1050" s="1458"/>
      <c r="AW1050" s="1458"/>
      <c r="AX1050" s="1458"/>
    </row>
    <row r="1051" spans="1:50" s="1459" customFormat="1" ht="409.6" x14ac:dyDescent="0.25">
      <c r="A1051" s="1442">
        <v>3039</v>
      </c>
      <c r="B1051" s="1442" t="s">
        <v>9488</v>
      </c>
      <c r="C1051" s="1442">
        <v>1</v>
      </c>
      <c r="D1051" s="1460" t="s">
        <v>9489</v>
      </c>
      <c r="E1051" s="1442" t="s">
        <v>9569</v>
      </c>
      <c r="F1051" s="1444" t="s">
        <v>9570</v>
      </c>
      <c r="G1051" s="1445" t="s">
        <v>9571</v>
      </c>
      <c r="H1051" s="1442">
        <v>2013</v>
      </c>
      <c r="I1051" s="1445" t="s">
        <v>9572</v>
      </c>
      <c r="J1051" s="1446">
        <v>2649331</v>
      </c>
      <c r="K1051" s="1442" t="s">
        <v>9493</v>
      </c>
      <c r="L1051" s="1442" t="s">
        <v>9513</v>
      </c>
      <c r="M1051" s="1442" t="s">
        <v>9514</v>
      </c>
      <c r="N1051" s="1442" t="s">
        <v>9573</v>
      </c>
      <c r="O1051" s="1442" t="s">
        <v>9574</v>
      </c>
      <c r="P1051" s="1447" t="s">
        <v>9575</v>
      </c>
      <c r="Q1051" s="1448">
        <v>15.565303529411764</v>
      </c>
      <c r="R1051" s="1448">
        <v>0</v>
      </c>
      <c r="S1051" s="1448">
        <v>15.565303529411764</v>
      </c>
      <c r="T1051" s="1448">
        <v>0</v>
      </c>
      <c r="U1051" s="1449">
        <f t="shared" si="37"/>
        <v>15.565303529411764</v>
      </c>
      <c r="V1051" s="1450">
        <v>0</v>
      </c>
      <c r="W1051" s="1450">
        <v>100</v>
      </c>
      <c r="X1051" s="1451" t="s">
        <v>9499</v>
      </c>
      <c r="Y1051" s="1452"/>
      <c r="Z1051" s="1457"/>
      <c r="AA1051" s="1454">
        <v>19</v>
      </c>
      <c r="AB1051" s="1442"/>
      <c r="AC1051" s="1450" t="s">
        <v>9576</v>
      </c>
      <c r="AD1051" s="1450">
        <v>60</v>
      </c>
      <c r="AE1051" s="1450">
        <v>3</v>
      </c>
      <c r="AF1051" s="1458"/>
      <c r="AG1051" s="1458"/>
      <c r="AH1051" s="1458"/>
      <c r="AI1051" s="1458"/>
      <c r="AJ1051" s="1458"/>
      <c r="AK1051" s="1458"/>
      <c r="AL1051" s="1458"/>
      <c r="AM1051" s="1458"/>
      <c r="AN1051" s="1458"/>
      <c r="AO1051" s="1458"/>
      <c r="AP1051" s="1458"/>
      <c r="AQ1051" s="1458"/>
      <c r="AR1051" s="1458"/>
      <c r="AS1051" s="1458"/>
      <c r="AT1051" s="1458"/>
      <c r="AU1051" s="1458"/>
      <c r="AV1051" s="1458"/>
      <c r="AW1051" s="1458"/>
      <c r="AX1051" s="1458"/>
    </row>
    <row r="1052" spans="1:50" s="1459" customFormat="1" ht="184.8" x14ac:dyDescent="0.25">
      <c r="A1052" s="1442">
        <v>3039</v>
      </c>
      <c r="B1052" s="1442" t="s">
        <v>9488</v>
      </c>
      <c r="C1052" s="1442">
        <v>1</v>
      </c>
      <c r="D1052" s="1464" t="s">
        <v>9489</v>
      </c>
      <c r="E1052" s="1442" t="s">
        <v>9577</v>
      </c>
      <c r="F1052" s="1444" t="s">
        <v>9578</v>
      </c>
      <c r="G1052" s="1445" t="s">
        <v>9579</v>
      </c>
      <c r="H1052" s="1442">
        <v>2013</v>
      </c>
      <c r="I1052" s="1445" t="s">
        <v>9579</v>
      </c>
      <c r="J1052" s="1446">
        <v>132305.07999999999</v>
      </c>
      <c r="K1052" s="1442" t="s">
        <v>9493</v>
      </c>
      <c r="L1052" s="1442" t="s">
        <v>9513</v>
      </c>
      <c r="M1052" s="1442" t="s">
        <v>9514</v>
      </c>
      <c r="N1052" s="1442" t="s">
        <v>9580</v>
      </c>
      <c r="O1052" s="1442" t="s">
        <v>9581</v>
      </c>
      <c r="P1052" s="1447" t="s">
        <v>9582</v>
      </c>
      <c r="Q1052" s="1448">
        <v>88.910869411764708</v>
      </c>
      <c r="R1052" s="1448">
        <v>0</v>
      </c>
      <c r="S1052" s="1448">
        <v>88.910869411764708</v>
      </c>
      <c r="T1052" s="1448">
        <v>0</v>
      </c>
      <c r="U1052" s="1449">
        <f t="shared" si="37"/>
        <v>88.910869411764708</v>
      </c>
      <c r="V1052" s="1450">
        <v>40</v>
      </c>
      <c r="W1052" s="1450">
        <v>100</v>
      </c>
      <c r="X1052" s="1451" t="s">
        <v>9499</v>
      </c>
      <c r="Y1052" s="1452"/>
      <c r="Z1052" s="1457"/>
      <c r="AA1052" s="1454">
        <v>19</v>
      </c>
      <c r="AB1052" s="1442"/>
      <c r="AC1052" s="1450" t="s">
        <v>9583</v>
      </c>
      <c r="AD1052" s="1450">
        <v>60</v>
      </c>
      <c r="AE1052" s="1450">
        <v>3</v>
      </c>
      <c r="AF1052" s="1458"/>
      <c r="AG1052" s="1458"/>
      <c r="AH1052" s="1458"/>
      <c r="AI1052" s="1458"/>
      <c r="AJ1052" s="1458"/>
      <c r="AK1052" s="1458"/>
      <c r="AL1052" s="1458"/>
      <c r="AM1052" s="1458"/>
      <c r="AN1052" s="1458"/>
      <c r="AO1052" s="1458"/>
      <c r="AP1052" s="1458"/>
      <c r="AQ1052" s="1458"/>
      <c r="AR1052" s="1458"/>
      <c r="AS1052" s="1458"/>
      <c r="AT1052" s="1458"/>
      <c r="AU1052" s="1458"/>
      <c r="AV1052" s="1458"/>
      <c r="AW1052" s="1458"/>
      <c r="AX1052" s="1458"/>
    </row>
    <row r="1053" spans="1:50" s="1479" customFormat="1" ht="198.9" customHeight="1" x14ac:dyDescent="0.3">
      <c r="A1053" s="1442">
        <v>3050</v>
      </c>
      <c r="B1053" s="1442" t="s">
        <v>6998</v>
      </c>
      <c r="C1053" s="1442"/>
      <c r="D1053" s="1480"/>
      <c r="E1053" s="1442" t="s">
        <v>2897</v>
      </c>
      <c r="F1053" s="1444" t="s">
        <v>6999</v>
      </c>
      <c r="G1053" s="1481" t="s">
        <v>7000</v>
      </c>
      <c r="H1053" s="1482">
        <v>2012</v>
      </c>
      <c r="I1053" s="1483" t="s">
        <v>7001</v>
      </c>
      <c r="J1053" s="1484">
        <v>912436</v>
      </c>
      <c r="K1053" s="1485" t="s">
        <v>7002</v>
      </c>
      <c r="L1053" s="1442" t="s">
        <v>7003</v>
      </c>
      <c r="M1053" s="1442" t="s">
        <v>7004</v>
      </c>
      <c r="N1053" s="1486" t="s">
        <v>7005</v>
      </c>
      <c r="O1053" s="1486" t="s">
        <v>7006</v>
      </c>
      <c r="P1053" s="1444">
        <v>1</v>
      </c>
      <c r="Q1053" s="1450">
        <f>U1053</f>
        <v>20</v>
      </c>
      <c r="R1053" s="1487">
        <v>0</v>
      </c>
      <c r="S1053" s="1487">
        <v>10</v>
      </c>
      <c r="T1053" s="1487">
        <v>10</v>
      </c>
      <c r="U1053" s="1488">
        <f t="shared" si="37"/>
        <v>20</v>
      </c>
      <c r="V1053" s="1442">
        <v>100</v>
      </c>
      <c r="W1053" s="1442">
        <v>100</v>
      </c>
      <c r="X1053" s="1489" t="s">
        <v>7007</v>
      </c>
      <c r="Y1053" s="1490">
        <v>47</v>
      </c>
      <c r="Z1053" s="1442"/>
      <c r="AA1053" s="1450">
        <v>10</v>
      </c>
      <c r="AB1053" s="1450">
        <v>60</v>
      </c>
      <c r="AC1053" s="1491"/>
      <c r="AD1053" s="1442"/>
      <c r="AE1053" s="1450"/>
      <c r="AF1053" s="1450"/>
      <c r="AG1053" s="1442"/>
      <c r="AH1053" s="1442"/>
      <c r="AI1053" s="1442"/>
      <c r="AJ1053" s="1442"/>
      <c r="AK1053" s="1442"/>
      <c r="AL1053" s="1442"/>
      <c r="AM1053" s="1442"/>
      <c r="AN1053" s="1442"/>
      <c r="AO1053" s="1442"/>
      <c r="AP1053" s="1442"/>
      <c r="AQ1053" s="1442" t="s">
        <v>7008</v>
      </c>
      <c r="AR1053" s="1476"/>
      <c r="AS1053" s="1442">
        <v>20</v>
      </c>
      <c r="AT1053" s="1476"/>
      <c r="AU1053" s="1442"/>
    </row>
    <row r="1054" spans="1:50" s="1479" customFormat="1" ht="409.6" x14ac:dyDescent="0.3">
      <c r="A1054" s="1442">
        <v>3050</v>
      </c>
      <c r="B1054" s="1442" t="s">
        <v>6998</v>
      </c>
      <c r="C1054" s="1442"/>
      <c r="D1054" s="1456"/>
      <c r="E1054" s="1442" t="s">
        <v>2897</v>
      </c>
      <c r="F1054" s="1444" t="s">
        <v>6999</v>
      </c>
      <c r="G1054" s="1481" t="s">
        <v>7009</v>
      </c>
      <c r="H1054" s="1482">
        <v>2012</v>
      </c>
      <c r="I1054" s="1483" t="s">
        <v>7010</v>
      </c>
      <c r="J1054" s="1484">
        <v>570070</v>
      </c>
      <c r="K1054" s="1485" t="s">
        <v>7002</v>
      </c>
      <c r="L1054" s="1442" t="s">
        <v>7003</v>
      </c>
      <c r="M1054" s="1442" t="s">
        <v>7004</v>
      </c>
      <c r="N1054" s="1486" t="s">
        <v>7011</v>
      </c>
      <c r="O1054" s="1486" t="s">
        <v>7012</v>
      </c>
      <c r="P1054" s="1444" t="s">
        <v>7013</v>
      </c>
      <c r="Q1054" s="1450">
        <f t="shared" ref="Q1054:Q1083" si="38">U1054</f>
        <v>20</v>
      </c>
      <c r="R1054" s="1487">
        <v>0</v>
      </c>
      <c r="S1054" s="1487">
        <v>10</v>
      </c>
      <c r="T1054" s="1487">
        <v>10</v>
      </c>
      <c r="U1054" s="1488">
        <f t="shared" ref="U1054:U1083" si="39">SUM(R1054:T1054)</f>
        <v>20</v>
      </c>
      <c r="V1054" s="1442">
        <v>100</v>
      </c>
      <c r="W1054" s="1442">
        <v>100</v>
      </c>
      <c r="X1054" s="1489" t="s">
        <v>7007</v>
      </c>
      <c r="Y1054" s="1490">
        <v>47</v>
      </c>
      <c r="Z1054" s="1442"/>
      <c r="AA1054" s="1450">
        <v>10</v>
      </c>
      <c r="AB1054" s="1450">
        <v>60</v>
      </c>
      <c r="AC1054" s="1491"/>
      <c r="AD1054" s="1442"/>
      <c r="AE1054" s="1450"/>
      <c r="AF1054" s="1450"/>
      <c r="AG1054" s="1442"/>
      <c r="AH1054" s="1442"/>
      <c r="AI1054" s="1442"/>
      <c r="AJ1054" s="1442"/>
      <c r="AK1054" s="1442"/>
      <c r="AL1054" s="1442"/>
      <c r="AM1054" s="1442"/>
      <c r="AN1054" s="1442"/>
      <c r="AO1054" s="1442"/>
      <c r="AP1054" s="1442"/>
      <c r="AQ1054" s="1442" t="s">
        <v>7008</v>
      </c>
      <c r="AR1054" s="1476"/>
      <c r="AS1054" s="1442">
        <v>20</v>
      </c>
      <c r="AT1054" s="1476"/>
      <c r="AU1054" s="1442"/>
    </row>
    <row r="1055" spans="1:50" s="1479" customFormat="1" ht="409.6" x14ac:dyDescent="0.3">
      <c r="A1055" s="1442">
        <v>3050</v>
      </c>
      <c r="B1055" s="1442" t="s">
        <v>6998</v>
      </c>
      <c r="C1055" s="1442"/>
      <c r="D1055" s="1456"/>
      <c r="E1055" s="1442" t="s">
        <v>7014</v>
      </c>
      <c r="F1055" s="1444" t="s">
        <v>7015</v>
      </c>
      <c r="G1055" s="1481" t="s">
        <v>7016</v>
      </c>
      <c r="H1055" s="1482">
        <v>2013</v>
      </c>
      <c r="I1055" s="1483" t="s">
        <v>7017</v>
      </c>
      <c r="J1055" s="1484">
        <v>404166</v>
      </c>
      <c r="K1055" s="1485" t="s">
        <v>7002</v>
      </c>
      <c r="L1055" s="1442" t="s">
        <v>7003</v>
      </c>
      <c r="M1055" s="1442" t="s">
        <v>7004</v>
      </c>
      <c r="N1055" s="1486" t="s">
        <v>7018</v>
      </c>
      <c r="O1055" s="1486" t="s">
        <v>7019</v>
      </c>
      <c r="P1055" s="1444" t="s">
        <v>7020</v>
      </c>
      <c r="Q1055" s="1450">
        <f t="shared" si="38"/>
        <v>20</v>
      </c>
      <c r="R1055" s="1487">
        <v>0</v>
      </c>
      <c r="S1055" s="1487">
        <v>10</v>
      </c>
      <c r="T1055" s="1487">
        <v>10</v>
      </c>
      <c r="U1055" s="1488">
        <f t="shared" si="39"/>
        <v>20</v>
      </c>
      <c r="V1055" s="1442">
        <v>100</v>
      </c>
      <c r="W1055" s="1442">
        <v>100</v>
      </c>
      <c r="X1055" s="1489" t="s">
        <v>7007</v>
      </c>
      <c r="Y1055" s="1490">
        <v>47</v>
      </c>
      <c r="Z1055" s="1442"/>
      <c r="AA1055" s="1450">
        <v>10</v>
      </c>
      <c r="AB1055" s="1450">
        <v>60</v>
      </c>
      <c r="AC1055" s="1491"/>
      <c r="AD1055" s="1442"/>
      <c r="AE1055" s="1450"/>
      <c r="AF1055" s="1450"/>
      <c r="AG1055" s="1442"/>
      <c r="AH1055" s="1442"/>
      <c r="AI1055" s="1442"/>
      <c r="AJ1055" s="1442"/>
      <c r="AK1055" s="1442"/>
      <c r="AL1055" s="1442"/>
      <c r="AM1055" s="1442"/>
      <c r="AN1055" s="1442"/>
      <c r="AO1055" s="1442"/>
      <c r="AP1055" s="1442"/>
      <c r="AQ1055" s="1442" t="s">
        <v>7008</v>
      </c>
      <c r="AR1055" s="1476"/>
      <c r="AS1055" s="1442">
        <v>20</v>
      </c>
      <c r="AT1055" s="1476"/>
      <c r="AU1055" s="1442"/>
    </row>
    <row r="1056" spans="1:50" s="1479" customFormat="1" ht="184.8" x14ac:dyDescent="0.3">
      <c r="A1056" s="1442">
        <v>3050</v>
      </c>
      <c r="B1056" s="1442" t="s">
        <v>6998</v>
      </c>
      <c r="C1056" s="1442"/>
      <c r="D1056" s="1456"/>
      <c r="E1056" s="1442" t="s">
        <v>7021</v>
      </c>
      <c r="F1056" s="1444" t="s">
        <v>7022</v>
      </c>
      <c r="G1056" s="1481" t="s">
        <v>7023</v>
      </c>
      <c r="H1056" s="1482">
        <v>2010</v>
      </c>
      <c r="I1056" s="1481" t="s">
        <v>7024</v>
      </c>
      <c r="J1056" s="1484">
        <v>79454</v>
      </c>
      <c r="K1056" s="1485" t="s">
        <v>7002</v>
      </c>
      <c r="L1056" s="1442" t="s">
        <v>7003</v>
      </c>
      <c r="M1056" s="1442" t="s">
        <v>7004</v>
      </c>
      <c r="N1056" s="1486" t="s">
        <v>7025</v>
      </c>
      <c r="O1056" s="1486" t="s">
        <v>7026</v>
      </c>
      <c r="P1056" s="1444" t="s">
        <v>7027</v>
      </c>
      <c r="Q1056" s="1450">
        <f t="shared" si="38"/>
        <v>20</v>
      </c>
      <c r="R1056" s="1487">
        <v>0</v>
      </c>
      <c r="S1056" s="1487">
        <v>10</v>
      </c>
      <c r="T1056" s="1487">
        <v>10</v>
      </c>
      <c r="U1056" s="1488">
        <f t="shared" si="39"/>
        <v>20</v>
      </c>
      <c r="V1056" s="1442">
        <v>100</v>
      </c>
      <c r="W1056" s="1442">
        <v>100</v>
      </c>
      <c r="X1056" s="1489" t="s">
        <v>7007</v>
      </c>
      <c r="Y1056" s="1490">
        <v>47</v>
      </c>
      <c r="Z1056" s="1442"/>
      <c r="AA1056" s="1450">
        <v>10</v>
      </c>
      <c r="AB1056" s="1450">
        <v>60</v>
      </c>
      <c r="AC1056" s="1491"/>
      <c r="AD1056" s="1442"/>
      <c r="AE1056" s="1450"/>
      <c r="AF1056" s="1450"/>
      <c r="AG1056" s="1442"/>
      <c r="AH1056" s="1442"/>
      <c r="AI1056" s="1442"/>
      <c r="AJ1056" s="1442"/>
      <c r="AK1056" s="1442"/>
      <c r="AL1056" s="1442"/>
      <c r="AM1056" s="1442"/>
      <c r="AN1056" s="1442"/>
      <c r="AO1056" s="1442"/>
      <c r="AP1056" s="1442"/>
      <c r="AQ1056" s="1442" t="s">
        <v>7008</v>
      </c>
      <c r="AR1056" s="1476"/>
      <c r="AS1056" s="1442">
        <v>20</v>
      </c>
      <c r="AT1056" s="1476"/>
      <c r="AU1056" s="1442"/>
    </row>
    <row r="1057" spans="1:111" s="1479" customFormat="1" ht="117" customHeight="1" x14ac:dyDescent="0.3">
      <c r="A1057" s="1442">
        <v>3050</v>
      </c>
      <c r="B1057" s="1442" t="s">
        <v>6998</v>
      </c>
      <c r="C1057" s="1442"/>
      <c r="D1057" s="1456"/>
      <c r="E1057" s="1442" t="s">
        <v>1840</v>
      </c>
      <c r="F1057" s="1444" t="s">
        <v>7028</v>
      </c>
      <c r="G1057" s="1481" t="s">
        <v>7029</v>
      </c>
      <c r="H1057" s="1482">
        <v>2013</v>
      </c>
      <c r="I1057" s="1481" t="s">
        <v>7030</v>
      </c>
      <c r="J1057" s="1484">
        <v>21170</v>
      </c>
      <c r="K1057" s="1485" t="s">
        <v>7002</v>
      </c>
      <c r="L1057" s="1442" t="s">
        <v>7003</v>
      </c>
      <c r="M1057" s="1442" t="s">
        <v>7004</v>
      </c>
      <c r="N1057" s="1486" t="s">
        <v>7031</v>
      </c>
      <c r="O1057" s="1486" t="s">
        <v>7032</v>
      </c>
      <c r="P1057" s="1444" t="s">
        <v>7033</v>
      </c>
      <c r="Q1057" s="1450">
        <f t="shared" si="38"/>
        <v>20</v>
      </c>
      <c r="R1057" s="1487">
        <v>0</v>
      </c>
      <c r="S1057" s="1487">
        <v>10</v>
      </c>
      <c r="T1057" s="1487">
        <v>10</v>
      </c>
      <c r="U1057" s="1488">
        <f t="shared" si="39"/>
        <v>20</v>
      </c>
      <c r="V1057" s="1442">
        <v>100</v>
      </c>
      <c r="W1057" s="1442">
        <v>100</v>
      </c>
      <c r="X1057" s="1489" t="s">
        <v>7007</v>
      </c>
      <c r="Y1057" s="1490">
        <v>47</v>
      </c>
      <c r="Z1057" s="1442"/>
      <c r="AA1057" s="1450">
        <v>10</v>
      </c>
      <c r="AB1057" s="1450">
        <v>60</v>
      </c>
      <c r="AC1057" s="1491"/>
      <c r="AD1057" s="1442"/>
      <c r="AE1057" s="1450"/>
      <c r="AF1057" s="1450"/>
      <c r="AG1057" s="1442"/>
      <c r="AH1057" s="1442"/>
      <c r="AI1057" s="1442"/>
      <c r="AJ1057" s="1442"/>
      <c r="AK1057" s="1442"/>
      <c r="AL1057" s="1442"/>
      <c r="AM1057" s="1442"/>
      <c r="AN1057" s="1442"/>
      <c r="AO1057" s="1442"/>
      <c r="AP1057" s="1442"/>
      <c r="AQ1057" s="1442" t="s">
        <v>7008</v>
      </c>
      <c r="AR1057" s="1476"/>
      <c r="AS1057" s="1442">
        <v>20</v>
      </c>
      <c r="AT1057" s="1476"/>
      <c r="AU1057" s="1442"/>
    </row>
    <row r="1058" spans="1:111" s="1479" customFormat="1" ht="230.1" customHeight="1" x14ac:dyDescent="0.3">
      <c r="A1058" s="1442"/>
      <c r="B1058" s="1442"/>
      <c r="C1058" s="1442"/>
      <c r="D1058" s="1456"/>
      <c r="E1058" s="1442" t="s">
        <v>1840</v>
      </c>
      <c r="F1058" s="1444" t="s">
        <v>7028</v>
      </c>
      <c r="G1058" s="1481" t="s">
        <v>7034</v>
      </c>
      <c r="H1058" s="1482">
        <v>2013</v>
      </c>
      <c r="I1058" s="1481" t="s">
        <v>7035</v>
      </c>
      <c r="J1058" s="1484">
        <v>49761</v>
      </c>
      <c r="K1058" s="1485" t="s">
        <v>7002</v>
      </c>
      <c r="L1058" s="1442" t="s">
        <v>7003</v>
      </c>
      <c r="M1058" s="1442" t="s">
        <v>7004</v>
      </c>
      <c r="N1058" s="1486" t="s">
        <v>7036</v>
      </c>
      <c r="O1058" s="1486" t="s">
        <v>7037</v>
      </c>
      <c r="P1058" s="1444" t="s">
        <v>7038</v>
      </c>
      <c r="Q1058" s="1450">
        <f t="shared" si="38"/>
        <v>20</v>
      </c>
      <c r="R1058" s="1487">
        <v>0</v>
      </c>
      <c r="S1058" s="1487">
        <v>10</v>
      </c>
      <c r="T1058" s="1487">
        <v>10</v>
      </c>
      <c r="U1058" s="1488">
        <f t="shared" si="39"/>
        <v>20</v>
      </c>
      <c r="V1058" s="1442">
        <v>100</v>
      </c>
      <c r="W1058" s="1442">
        <v>100</v>
      </c>
      <c r="X1058" s="1489" t="s">
        <v>7007</v>
      </c>
      <c r="Y1058" s="1490">
        <v>47</v>
      </c>
      <c r="Z1058" s="1442"/>
      <c r="AA1058" s="1450">
        <v>10</v>
      </c>
      <c r="AB1058" s="1450">
        <v>60</v>
      </c>
      <c r="AC1058" s="1491"/>
      <c r="AD1058" s="1442"/>
      <c r="AE1058" s="1450"/>
      <c r="AF1058" s="1450"/>
      <c r="AG1058" s="1442"/>
      <c r="AH1058" s="1442"/>
      <c r="AI1058" s="1442"/>
      <c r="AJ1058" s="1442"/>
      <c r="AK1058" s="1442"/>
      <c r="AL1058" s="1442"/>
      <c r="AM1058" s="1442"/>
      <c r="AN1058" s="1442"/>
      <c r="AO1058" s="1442"/>
      <c r="AP1058" s="1442"/>
      <c r="AQ1058" s="1442" t="s">
        <v>7008</v>
      </c>
      <c r="AR1058" s="1476"/>
      <c r="AS1058" s="1442">
        <v>20</v>
      </c>
      <c r="AT1058" s="1476"/>
      <c r="AU1058" s="1442"/>
    </row>
    <row r="1059" spans="1:111" s="1463" customFormat="1" ht="367.2" customHeight="1" x14ac:dyDescent="0.3">
      <c r="A1059" s="1442">
        <v>3050</v>
      </c>
      <c r="B1059" s="1442" t="s">
        <v>6998</v>
      </c>
      <c r="C1059" s="1442"/>
      <c r="D1059" s="1456"/>
      <c r="E1059" s="1442" t="s">
        <v>1340</v>
      </c>
      <c r="F1059" s="1444" t="s">
        <v>7039</v>
      </c>
      <c r="G1059" s="1481" t="s">
        <v>7040</v>
      </c>
      <c r="H1059" s="1482">
        <v>2010</v>
      </c>
      <c r="I1059" s="1481" t="s">
        <v>7041</v>
      </c>
      <c r="J1059" s="1484">
        <v>47499</v>
      </c>
      <c r="K1059" s="1485" t="s">
        <v>7002</v>
      </c>
      <c r="L1059" s="1442" t="s">
        <v>7003</v>
      </c>
      <c r="M1059" s="1442" t="s">
        <v>7004</v>
      </c>
      <c r="N1059" s="1486" t="s">
        <v>7042</v>
      </c>
      <c r="O1059" s="1486" t="s">
        <v>7043</v>
      </c>
      <c r="P1059" s="1444" t="s">
        <v>7044</v>
      </c>
      <c r="Q1059" s="1450">
        <f t="shared" si="38"/>
        <v>20</v>
      </c>
      <c r="R1059" s="1487">
        <v>0</v>
      </c>
      <c r="S1059" s="1487">
        <v>10</v>
      </c>
      <c r="T1059" s="1487">
        <v>10</v>
      </c>
      <c r="U1059" s="1488">
        <f t="shared" si="39"/>
        <v>20</v>
      </c>
      <c r="V1059" s="1442">
        <v>100</v>
      </c>
      <c r="W1059" s="1442">
        <v>100</v>
      </c>
      <c r="X1059" s="1489" t="s">
        <v>7007</v>
      </c>
      <c r="Y1059" s="1490">
        <v>47</v>
      </c>
      <c r="Z1059" s="1442"/>
      <c r="AA1059" s="1450">
        <v>10</v>
      </c>
      <c r="AB1059" s="1450">
        <v>60</v>
      </c>
      <c r="AC1059" s="1491"/>
      <c r="AD1059" s="1442"/>
      <c r="AE1059" s="1450"/>
      <c r="AF1059" s="1450"/>
      <c r="AG1059" s="1442"/>
      <c r="AH1059" s="1442"/>
      <c r="AI1059" s="1442"/>
      <c r="AJ1059" s="1442"/>
      <c r="AK1059" s="1442"/>
      <c r="AL1059" s="1442"/>
      <c r="AM1059" s="1442"/>
      <c r="AN1059" s="1442"/>
      <c r="AO1059" s="1442"/>
      <c r="AP1059" s="1442"/>
      <c r="AQ1059" s="1442" t="s">
        <v>7008</v>
      </c>
      <c r="AR1059" s="1476"/>
      <c r="AS1059" s="1442">
        <v>20</v>
      </c>
      <c r="AT1059" s="1476"/>
      <c r="AU1059" s="1442"/>
    </row>
    <row r="1060" spans="1:111" s="1463" customFormat="1" ht="295.8" customHeight="1" x14ac:dyDescent="0.3">
      <c r="A1060" s="1442">
        <v>3050</v>
      </c>
      <c r="B1060" s="1442" t="s">
        <v>6998</v>
      </c>
      <c r="C1060" s="1442"/>
      <c r="D1060" s="1456"/>
      <c r="E1060" s="1442" t="s">
        <v>6806</v>
      </c>
      <c r="F1060" s="1444" t="s">
        <v>7045</v>
      </c>
      <c r="G1060" s="1481" t="s">
        <v>7046</v>
      </c>
      <c r="H1060" s="1482">
        <v>2013</v>
      </c>
      <c r="I1060" s="1492" t="s">
        <v>7047</v>
      </c>
      <c r="J1060" s="1484">
        <v>193213</v>
      </c>
      <c r="K1060" s="1485" t="s">
        <v>7002</v>
      </c>
      <c r="L1060" s="1442" t="s">
        <v>7003</v>
      </c>
      <c r="M1060" s="1442" t="s">
        <v>7004</v>
      </c>
      <c r="N1060" s="1486" t="s">
        <v>7048</v>
      </c>
      <c r="O1060" s="1486" t="s">
        <v>7049</v>
      </c>
      <c r="P1060" s="1444" t="s">
        <v>7050</v>
      </c>
      <c r="Q1060" s="1450">
        <f t="shared" si="38"/>
        <v>20</v>
      </c>
      <c r="R1060" s="1487">
        <v>0</v>
      </c>
      <c r="S1060" s="1487">
        <v>10</v>
      </c>
      <c r="T1060" s="1487">
        <v>10</v>
      </c>
      <c r="U1060" s="1488">
        <f t="shared" si="39"/>
        <v>20</v>
      </c>
      <c r="V1060" s="1442">
        <v>100</v>
      </c>
      <c r="W1060" s="1442">
        <v>100</v>
      </c>
      <c r="X1060" s="1489" t="s">
        <v>7007</v>
      </c>
      <c r="Y1060" s="1490">
        <v>47</v>
      </c>
      <c r="Z1060" s="1442"/>
      <c r="AA1060" s="1450">
        <v>10</v>
      </c>
      <c r="AB1060" s="1450">
        <v>60</v>
      </c>
      <c r="AC1060" s="1491"/>
      <c r="AD1060" s="1442"/>
      <c r="AE1060" s="1450"/>
      <c r="AF1060" s="1450"/>
      <c r="AG1060" s="1442"/>
      <c r="AH1060" s="1442"/>
      <c r="AI1060" s="1442"/>
      <c r="AJ1060" s="1442"/>
      <c r="AK1060" s="1442"/>
      <c r="AL1060" s="1442"/>
      <c r="AM1060" s="1442"/>
      <c r="AN1060" s="1442"/>
      <c r="AO1060" s="1442"/>
      <c r="AP1060" s="1442"/>
      <c r="AQ1060" s="1442" t="s">
        <v>7008</v>
      </c>
      <c r="AR1060" s="1476"/>
      <c r="AS1060" s="1442">
        <v>20</v>
      </c>
      <c r="AT1060" s="1476"/>
      <c r="AU1060" s="1442"/>
    </row>
    <row r="1061" spans="1:111" s="1463" customFormat="1" ht="61.2" customHeight="1" x14ac:dyDescent="0.3">
      <c r="A1061" s="1442">
        <v>3050</v>
      </c>
      <c r="B1061" s="1442" t="s">
        <v>6998</v>
      </c>
      <c r="C1061" s="1442"/>
      <c r="D1061" s="1456"/>
      <c r="E1061" s="1442" t="s">
        <v>745</v>
      </c>
      <c r="F1061" s="1444" t="s">
        <v>7051</v>
      </c>
      <c r="G1061" s="1481" t="s">
        <v>7052</v>
      </c>
      <c r="H1061" s="1482">
        <v>2011</v>
      </c>
      <c r="I1061" s="1482" t="s">
        <v>7053</v>
      </c>
      <c r="J1061" s="1484">
        <v>124487</v>
      </c>
      <c r="K1061" s="1485" t="s">
        <v>7002</v>
      </c>
      <c r="L1061" s="1442" t="s">
        <v>7003</v>
      </c>
      <c r="M1061" s="1442" t="s">
        <v>7004</v>
      </c>
      <c r="N1061" s="1486" t="s">
        <v>7054</v>
      </c>
      <c r="O1061" s="1486" t="s">
        <v>7055</v>
      </c>
      <c r="P1061" s="1444" t="s">
        <v>7056</v>
      </c>
      <c r="Q1061" s="1450">
        <f t="shared" si="38"/>
        <v>20</v>
      </c>
      <c r="R1061" s="1487">
        <v>0</v>
      </c>
      <c r="S1061" s="1487">
        <v>10</v>
      </c>
      <c r="T1061" s="1487">
        <v>10</v>
      </c>
      <c r="U1061" s="1488">
        <f t="shared" si="39"/>
        <v>20</v>
      </c>
      <c r="V1061" s="1442">
        <v>100</v>
      </c>
      <c r="W1061" s="1442">
        <v>100</v>
      </c>
      <c r="X1061" s="1489" t="s">
        <v>7007</v>
      </c>
      <c r="Y1061" s="1490">
        <v>47</v>
      </c>
      <c r="Z1061" s="1442"/>
      <c r="AA1061" s="1450">
        <v>10</v>
      </c>
      <c r="AB1061" s="1450">
        <v>60</v>
      </c>
      <c r="AC1061" s="1491"/>
      <c r="AD1061" s="1442"/>
      <c r="AE1061" s="1450"/>
      <c r="AF1061" s="1450"/>
      <c r="AG1061" s="1442"/>
      <c r="AH1061" s="1442"/>
      <c r="AI1061" s="1442"/>
      <c r="AJ1061" s="1442"/>
      <c r="AK1061" s="1442"/>
      <c r="AL1061" s="1442"/>
      <c r="AM1061" s="1442"/>
      <c r="AN1061" s="1442"/>
      <c r="AO1061" s="1442"/>
      <c r="AP1061" s="1442"/>
      <c r="AQ1061" s="1442" t="s">
        <v>7008</v>
      </c>
      <c r="AR1061" s="1476"/>
      <c r="AS1061" s="1442">
        <v>20</v>
      </c>
      <c r="AT1061" s="1476"/>
      <c r="AU1061" s="1442"/>
    </row>
    <row r="1062" spans="1:111" s="1463" customFormat="1" ht="241.8" customHeight="1" x14ac:dyDescent="0.3">
      <c r="A1062" s="1442">
        <v>3050</v>
      </c>
      <c r="B1062" s="1442" t="s">
        <v>6998</v>
      </c>
      <c r="C1062" s="1442"/>
      <c r="D1062" s="1456"/>
      <c r="E1062" s="1442" t="s">
        <v>7057</v>
      </c>
      <c r="F1062" s="1444" t="s">
        <v>729</v>
      </c>
      <c r="G1062" s="1481" t="s">
        <v>7058</v>
      </c>
      <c r="H1062" s="1482">
        <v>2012</v>
      </c>
      <c r="I1062" s="1483" t="s">
        <v>7059</v>
      </c>
      <c r="J1062" s="1484">
        <v>1018799</v>
      </c>
      <c r="K1062" s="1485" t="s">
        <v>7002</v>
      </c>
      <c r="L1062" s="1442" t="s">
        <v>7003</v>
      </c>
      <c r="M1062" s="1442" t="s">
        <v>7004</v>
      </c>
      <c r="N1062" s="1486" t="s">
        <v>7060</v>
      </c>
      <c r="O1062" s="1486" t="s">
        <v>7061</v>
      </c>
      <c r="P1062" s="1444" t="s">
        <v>7062</v>
      </c>
      <c r="Q1062" s="1450">
        <f t="shared" si="38"/>
        <v>40</v>
      </c>
      <c r="R1062" s="1487">
        <v>0</v>
      </c>
      <c r="S1062" s="1487">
        <v>20</v>
      </c>
      <c r="T1062" s="1487">
        <v>20</v>
      </c>
      <c r="U1062" s="1488">
        <f t="shared" si="39"/>
        <v>40</v>
      </c>
      <c r="V1062" s="1442">
        <v>100</v>
      </c>
      <c r="W1062" s="1442">
        <v>100</v>
      </c>
      <c r="X1062" s="1489" t="s">
        <v>7007</v>
      </c>
      <c r="Y1062" s="1490">
        <v>47</v>
      </c>
      <c r="Z1062" s="1442"/>
      <c r="AA1062" s="1450">
        <v>110</v>
      </c>
      <c r="AB1062" s="1450">
        <v>60</v>
      </c>
      <c r="AC1062" s="1491"/>
      <c r="AD1062" s="1442"/>
      <c r="AE1062" s="1450"/>
      <c r="AF1062" s="1450"/>
      <c r="AG1062" s="1442"/>
      <c r="AH1062" s="1442"/>
      <c r="AI1062" s="1442"/>
      <c r="AJ1062" s="1442"/>
      <c r="AK1062" s="1442"/>
      <c r="AL1062" s="1442"/>
      <c r="AM1062" s="1442"/>
      <c r="AN1062" s="1442"/>
      <c r="AO1062" s="1442"/>
      <c r="AP1062" s="1442"/>
      <c r="AQ1062" s="1442" t="s">
        <v>7008</v>
      </c>
      <c r="AR1062" s="1476"/>
      <c r="AS1062" s="1442">
        <v>20</v>
      </c>
      <c r="AT1062" s="1476"/>
      <c r="AU1062" s="1442"/>
    </row>
    <row r="1063" spans="1:111" s="1463" customFormat="1" ht="238.2" x14ac:dyDescent="0.3">
      <c r="A1063" s="1442">
        <v>3050</v>
      </c>
      <c r="B1063" s="1442" t="s">
        <v>6998</v>
      </c>
      <c r="C1063" s="1442"/>
      <c r="D1063" s="1460"/>
      <c r="E1063" s="1442" t="s">
        <v>7063</v>
      </c>
      <c r="F1063" s="1444" t="s">
        <v>7064</v>
      </c>
      <c r="G1063" s="1481" t="s">
        <v>7065</v>
      </c>
      <c r="H1063" s="1482">
        <v>2011</v>
      </c>
      <c r="I1063" s="1482" t="s">
        <v>7066</v>
      </c>
      <c r="J1063" s="1484">
        <v>80931</v>
      </c>
      <c r="K1063" s="1485" t="s">
        <v>7002</v>
      </c>
      <c r="L1063" s="1442" t="s">
        <v>7003</v>
      </c>
      <c r="M1063" s="1442" t="s">
        <v>7004</v>
      </c>
      <c r="N1063" s="1486" t="s">
        <v>7067</v>
      </c>
      <c r="O1063" s="1493" t="s">
        <v>7068</v>
      </c>
      <c r="P1063" s="1444" t="s">
        <v>7069</v>
      </c>
      <c r="Q1063" s="1450">
        <f t="shared" si="38"/>
        <v>20</v>
      </c>
      <c r="R1063" s="1487">
        <v>0</v>
      </c>
      <c r="S1063" s="1487">
        <v>10</v>
      </c>
      <c r="T1063" s="1487">
        <v>10</v>
      </c>
      <c r="U1063" s="1488">
        <f t="shared" si="39"/>
        <v>20</v>
      </c>
      <c r="V1063" s="1442">
        <v>100</v>
      </c>
      <c r="W1063" s="1442">
        <v>100</v>
      </c>
      <c r="X1063" s="1489" t="s">
        <v>7007</v>
      </c>
      <c r="Y1063" s="1490">
        <v>47</v>
      </c>
      <c r="Z1063" s="1442"/>
      <c r="AA1063" s="1450">
        <v>10</v>
      </c>
      <c r="AB1063" s="1450">
        <v>60</v>
      </c>
      <c r="AC1063" s="1491"/>
      <c r="AD1063" s="1442"/>
      <c r="AE1063" s="1450"/>
      <c r="AF1063" s="1450"/>
      <c r="AG1063" s="1442"/>
      <c r="AH1063" s="1442"/>
      <c r="AI1063" s="1442"/>
      <c r="AJ1063" s="1442"/>
      <c r="AK1063" s="1442"/>
      <c r="AL1063" s="1442"/>
      <c r="AM1063" s="1442"/>
      <c r="AN1063" s="1442"/>
      <c r="AO1063" s="1442"/>
      <c r="AP1063" s="1442"/>
      <c r="AQ1063" s="1442" t="s">
        <v>7008</v>
      </c>
      <c r="AR1063" s="1476"/>
      <c r="AS1063" s="1442">
        <v>20</v>
      </c>
      <c r="AT1063" s="1476"/>
      <c r="AU1063" s="1442"/>
    </row>
    <row r="1064" spans="1:111" s="1463" customFormat="1" ht="409.6" x14ac:dyDescent="0.3">
      <c r="A1064" s="1442">
        <v>3050</v>
      </c>
      <c r="B1064" s="1442" t="s">
        <v>6998</v>
      </c>
      <c r="C1064" s="1442"/>
      <c r="D1064" s="1460"/>
      <c r="E1064" s="1442" t="s">
        <v>1664</v>
      </c>
      <c r="F1064" s="1444" t="s">
        <v>7070</v>
      </c>
      <c r="G1064" s="1481" t="s">
        <v>7071</v>
      </c>
      <c r="H1064" s="1482">
        <v>2011</v>
      </c>
      <c r="I1064" s="1481" t="s">
        <v>7072</v>
      </c>
      <c r="J1064" s="1484">
        <v>52307</v>
      </c>
      <c r="K1064" s="1485" t="s">
        <v>7002</v>
      </c>
      <c r="L1064" s="1442" t="s">
        <v>7003</v>
      </c>
      <c r="M1064" s="1442" t="s">
        <v>7004</v>
      </c>
      <c r="N1064" s="1486" t="s">
        <v>7073</v>
      </c>
      <c r="O1064" s="1486" t="s">
        <v>7074</v>
      </c>
      <c r="P1064" s="1444" t="s">
        <v>7075</v>
      </c>
      <c r="Q1064" s="1450">
        <f t="shared" si="38"/>
        <v>20</v>
      </c>
      <c r="R1064" s="1487">
        <v>0</v>
      </c>
      <c r="S1064" s="1487">
        <v>10</v>
      </c>
      <c r="T1064" s="1487">
        <v>10</v>
      </c>
      <c r="U1064" s="1488">
        <f t="shared" si="39"/>
        <v>20</v>
      </c>
      <c r="V1064" s="1442">
        <v>100</v>
      </c>
      <c r="W1064" s="1442">
        <v>100</v>
      </c>
      <c r="X1064" s="1489" t="s">
        <v>7007</v>
      </c>
      <c r="Y1064" s="1490">
        <v>47</v>
      </c>
      <c r="Z1064" s="1442"/>
      <c r="AA1064" s="1450">
        <v>10</v>
      </c>
      <c r="AB1064" s="1450">
        <v>60</v>
      </c>
      <c r="AC1064" s="1491"/>
      <c r="AD1064" s="1442"/>
      <c r="AE1064" s="1450"/>
      <c r="AF1064" s="1450"/>
      <c r="AG1064" s="1442"/>
      <c r="AH1064" s="1442"/>
      <c r="AI1064" s="1442"/>
      <c r="AJ1064" s="1442"/>
      <c r="AK1064" s="1442"/>
      <c r="AL1064" s="1442"/>
      <c r="AM1064" s="1442"/>
      <c r="AN1064" s="1442"/>
      <c r="AO1064" s="1442"/>
      <c r="AP1064" s="1442"/>
      <c r="AQ1064" s="1442" t="s">
        <v>7008</v>
      </c>
      <c r="AR1064" s="1476"/>
      <c r="AS1064" s="1442">
        <v>20</v>
      </c>
      <c r="AT1064" s="1476"/>
      <c r="AU1064" s="1442"/>
    </row>
    <row r="1065" spans="1:111" s="1463" customFormat="1" ht="238.2" x14ac:dyDescent="0.3">
      <c r="A1065" s="1442">
        <v>3050</v>
      </c>
      <c r="B1065" s="1442" t="s">
        <v>6998</v>
      </c>
      <c r="C1065" s="1442"/>
      <c r="D1065" s="1460"/>
      <c r="E1065" s="1442" t="s">
        <v>7076</v>
      </c>
      <c r="F1065" s="1444" t="s">
        <v>7077</v>
      </c>
      <c r="G1065" s="1481" t="s">
        <v>7065</v>
      </c>
      <c r="H1065" s="1482">
        <v>2011</v>
      </c>
      <c r="I1065" s="1482" t="s">
        <v>7066</v>
      </c>
      <c r="J1065" s="1484">
        <v>30957</v>
      </c>
      <c r="K1065" s="1485" t="s">
        <v>7002</v>
      </c>
      <c r="L1065" s="1442" t="s">
        <v>7003</v>
      </c>
      <c r="M1065" s="1442" t="s">
        <v>7004</v>
      </c>
      <c r="N1065" s="1493" t="s">
        <v>7067</v>
      </c>
      <c r="O1065" s="1493" t="s">
        <v>7068</v>
      </c>
      <c r="P1065" s="1444" t="s">
        <v>7078</v>
      </c>
      <c r="Q1065" s="1450">
        <f t="shared" si="38"/>
        <v>20</v>
      </c>
      <c r="R1065" s="1487">
        <v>0</v>
      </c>
      <c r="S1065" s="1487">
        <v>10</v>
      </c>
      <c r="T1065" s="1487">
        <v>10</v>
      </c>
      <c r="U1065" s="1488">
        <f t="shared" si="39"/>
        <v>20</v>
      </c>
      <c r="V1065" s="1442">
        <v>100</v>
      </c>
      <c r="W1065" s="1442">
        <v>100</v>
      </c>
      <c r="X1065" s="1489" t="s">
        <v>7007</v>
      </c>
      <c r="Y1065" s="1490">
        <v>47</v>
      </c>
      <c r="Z1065" s="1442"/>
      <c r="AA1065" s="1450">
        <v>10</v>
      </c>
      <c r="AB1065" s="1450">
        <v>60</v>
      </c>
      <c r="AC1065" s="1491"/>
      <c r="AD1065" s="1442"/>
      <c r="AE1065" s="1450"/>
      <c r="AF1065" s="1450"/>
      <c r="AG1065" s="1442"/>
      <c r="AH1065" s="1442"/>
      <c r="AI1065" s="1442"/>
      <c r="AJ1065" s="1442"/>
      <c r="AK1065" s="1442"/>
      <c r="AL1065" s="1442"/>
      <c r="AM1065" s="1442"/>
      <c r="AN1065" s="1442"/>
      <c r="AO1065" s="1442"/>
      <c r="AP1065" s="1442"/>
      <c r="AQ1065" s="1442" t="s">
        <v>7008</v>
      </c>
      <c r="AR1065" s="1476"/>
      <c r="AS1065" s="1442">
        <v>20</v>
      </c>
      <c r="AT1065" s="1476"/>
      <c r="AU1065" s="1442"/>
    </row>
    <row r="1066" spans="1:111" s="1463" customFormat="1" ht="409.6" x14ac:dyDescent="0.3">
      <c r="A1066" s="1442">
        <v>3050</v>
      </c>
      <c r="B1066" s="1442" t="s">
        <v>6998</v>
      </c>
      <c r="C1066" s="1442"/>
      <c r="D1066" s="1460"/>
      <c r="E1066" s="1442" t="s">
        <v>7079</v>
      </c>
      <c r="F1066" s="1444" t="s">
        <v>7080</v>
      </c>
      <c r="G1066" s="1482" t="s">
        <v>7081</v>
      </c>
      <c r="H1066" s="1482">
        <v>2011</v>
      </c>
      <c r="I1066" s="1483" t="s">
        <v>7081</v>
      </c>
      <c r="J1066" s="1484">
        <v>192203</v>
      </c>
      <c r="K1066" s="1485" t="s">
        <v>7002</v>
      </c>
      <c r="L1066" s="1442" t="s">
        <v>7003</v>
      </c>
      <c r="M1066" s="1442" t="s">
        <v>7004</v>
      </c>
      <c r="N1066" s="1486" t="s">
        <v>7082</v>
      </c>
      <c r="O1066" s="1486" t="s">
        <v>7083</v>
      </c>
      <c r="P1066" s="1444" t="s">
        <v>7084</v>
      </c>
      <c r="Q1066" s="1450">
        <f t="shared" si="38"/>
        <v>20</v>
      </c>
      <c r="R1066" s="1487">
        <v>0</v>
      </c>
      <c r="S1066" s="1487">
        <v>10</v>
      </c>
      <c r="T1066" s="1487">
        <v>10</v>
      </c>
      <c r="U1066" s="1488">
        <f t="shared" si="39"/>
        <v>20</v>
      </c>
      <c r="V1066" s="1442">
        <v>100</v>
      </c>
      <c r="W1066" s="1442">
        <v>100</v>
      </c>
      <c r="X1066" s="1489" t="s">
        <v>7007</v>
      </c>
      <c r="Y1066" s="1490">
        <v>47</v>
      </c>
      <c r="Z1066" s="1442"/>
      <c r="AA1066" s="1450">
        <v>10</v>
      </c>
      <c r="AB1066" s="1450">
        <v>60</v>
      </c>
      <c r="AC1066" s="1491"/>
      <c r="AD1066" s="1442"/>
      <c r="AE1066" s="1450"/>
      <c r="AF1066" s="1450"/>
      <c r="AG1066" s="1442"/>
      <c r="AH1066" s="1442"/>
      <c r="AI1066" s="1442"/>
      <c r="AJ1066" s="1442"/>
      <c r="AK1066" s="1442"/>
      <c r="AL1066" s="1442"/>
      <c r="AM1066" s="1442"/>
      <c r="AN1066" s="1442"/>
      <c r="AO1066" s="1442"/>
      <c r="AP1066" s="1442"/>
      <c r="AQ1066" s="1442" t="s">
        <v>7008</v>
      </c>
      <c r="AR1066" s="1476"/>
      <c r="AS1066" s="1442">
        <v>20</v>
      </c>
      <c r="AT1066" s="1476"/>
      <c r="AU1066" s="1442"/>
    </row>
    <row r="1067" spans="1:111" s="1463" customFormat="1" ht="409.6" x14ac:dyDescent="0.3">
      <c r="A1067" s="1442">
        <v>3050</v>
      </c>
      <c r="B1067" s="1442" t="s">
        <v>6998</v>
      </c>
      <c r="C1067" s="1442"/>
      <c r="D1067" s="1460"/>
      <c r="E1067" s="1442" t="s">
        <v>745</v>
      </c>
      <c r="F1067" s="1444" t="s">
        <v>7051</v>
      </c>
      <c r="G1067" s="1482" t="s">
        <v>7085</v>
      </c>
      <c r="H1067" s="1482">
        <v>2011</v>
      </c>
      <c r="I1067" s="1492" t="s">
        <v>7085</v>
      </c>
      <c r="J1067" s="1484">
        <v>133140</v>
      </c>
      <c r="K1067" s="1485" t="s">
        <v>7002</v>
      </c>
      <c r="L1067" s="1442" t="s">
        <v>7003</v>
      </c>
      <c r="M1067" s="1442" t="s">
        <v>7004</v>
      </c>
      <c r="N1067" s="1486" t="s">
        <v>7086</v>
      </c>
      <c r="O1067" s="1486" t="s">
        <v>7087</v>
      </c>
      <c r="P1067" s="1444" t="s">
        <v>7088</v>
      </c>
      <c r="Q1067" s="1450">
        <f t="shared" si="38"/>
        <v>20</v>
      </c>
      <c r="R1067" s="1487">
        <v>0</v>
      </c>
      <c r="S1067" s="1487">
        <v>10</v>
      </c>
      <c r="T1067" s="1487">
        <v>10</v>
      </c>
      <c r="U1067" s="1488">
        <f t="shared" si="39"/>
        <v>20</v>
      </c>
      <c r="V1067" s="1442">
        <v>100</v>
      </c>
      <c r="W1067" s="1442">
        <v>100</v>
      </c>
      <c r="X1067" s="1489" t="s">
        <v>7007</v>
      </c>
      <c r="Y1067" s="1490">
        <v>47</v>
      </c>
      <c r="Z1067" s="1442"/>
      <c r="AA1067" s="1450">
        <v>10</v>
      </c>
      <c r="AB1067" s="1450">
        <v>60</v>
      </c>
      <c r="AC1067" s="1491"/>
      <c r="AD1067" s="1442"/>
      <c r="AE1067" s="1450"/>
      <c r="AF1067" s="1450"/>
      <c r="AG1067" s="1442"/>
      <c r="AH1067" s="1442"/>
      <c r="AI1067" s="1442"/>
      <c r="AJ1067" s="1442"/>
      <c r="AK1067" s="1442"/>
      <c r="AL1067" s="1442"/>
      <c r="AM1067" s="1442"/>
      <c r="AN1067" s="1442"/>
      <c r="AO1067" s="1442"/>
      <c r="AP1067" s="1442"/>
      <c r="AQ1067" s="1442" t="s">
        <v>7008</v>
      </c>
      <c r="AR1067" s="1476"/>
      <c r="AS1067" s="1442">
        <v>20</v>
      </c>
      <c r="AT1067" s="1476"/>
      <c r="AU1067" s="1442"/>
    </row>
    <row r="1068" spans="1:111" s="1463" customFormat="1" ht="409.6" x14ac:dyDescent="0.3">
      <c r="A1068" s="1442">
        <v>3050</v>
      </c>
      <c r="B1068" s="1442" t="s">
        <v>6998</v>
      </c>
      <c r="C1068" s="1442"/>
      <c r="D1068" s="1460"/>
      <c r="E1068" s="1442" t="s">
        <v>7089</v>
      </c>
      <c r="F1068" s="1444" t="s">
        <v>7090</v>
      </c>
      <c r="G1068" s="1481" t="s">
        <v>7091</v>
      </c>
      <c r="H1068" s="1482">
        <v>2013</v>
      </c>
      <c r="I1068" s="1483" t="s">
        <v>7092</v>
      </c>
      <c r="J1068" s="1484">
        <v>263192</v>
      </c>
      <c r="K1068" s="1485" t="s">
        <v>7002</v>
      </c>
      <c r="L1068" s="1442" t="s">
        <v>7003</v>
      </c>
      <c r="M1068" s="1442" t="s">
        <v>7004</v>
      </c>
      <c r="N1068" s="1486" t="s">
        <v>7093</v>
      </c>
      <c r="O1068" s="1486" t="s">
        <v>7094</v>
      </c>
      <c r="P1068" s="1444" t="s">
        <v>7095</v>
      </c>
      <c r="Q1068" s="1450">
        <f t="shared" si="38"/>
        <v>20</v>
      </c>
      <c r="R1068" s="1487">
        <v>0</v>
      </c>
      <c r="S1068" s="1487">
        <v>10</v>
      </c>
      <c r="T1068" s="1487">
        <v>10</v>
      </c>
      <c r="U1068" s="1488">
        <f t="shared" si="39"/>
        <v>20</v>
      </c>
      <c r="V1068" s="1442">
        <v>100</v>
      </c>
      <c r="W1068" s="1442">
        <v>100</v>
      </c>
      <c r="X1068" s="1489" t="s">
        <v>7007</v>
      </c>
      <c r="Y1068" s="1490">
        <v>47</v>
      </c>
      <c r="Z1068" s="1442"/>
      <c r="AA1068" s="1450">
        <v>10</v>
      </c>
      <c r="AB1068" s="1450">
        <v>60</v>
      </c>
      <c r="AC1068" s="1491"/>
      <c r="AD1068" s="1442"/>
      <c r="AE1068" s="1450"/>
      <c r="AF1068" s="1450"/>
      <c r="AG1068" s="1442"/>
      <c r="AH1068" s="1442"/>
      <c r="AI1068" s="1442"/>
      <c r="AJ1068" s="1442"/>
      <c r="AK1068" s="1442"/>
      <c r="AL1068" s="1442"/>
      <c r="AM1068" s="1442"/>
      <c r="AN1068" s="1442"/>
      <c r="AO1068" s="1442"/>
      <c r="AP1068" s="1442"/>
      <c r="AQ1068" s="1442" t="s">
        <v>7008</v>
      </c>
      <c r="AR1068" s="1476"/>
      <c r="AS1068" s="1442">
        <v>20</v>
      </c>
      <c r="AT1068" s="1476"/>
      <c r="AU1068" s="1442"/>
    </row>
    <row r="1069" spans="1:111" s="1463" customFormat="1" ht="158.4" x14ac:dyDescent="0.3">
      <c r="A1069" s="1442">
        <v>3050</v>
      </c>
      <c r="B1069" s="1442" t="s">
        <v>6998</v>
      </c>
      <c r="C1069" s="1442"/>
      <c r="D1069" s="1460"/>
      <c r="E1069" s="1442" t="s">
        <v>7089</v>
      </c>
      <c r="F1069" s="1444" t="s">
        <v>7090</v>
      </c>
      <c r="G1069" s="1481" t="s">
        <v>7096</v>
      </c>
      <c r="H1069" s="1482">
        <v>2012</v>
      </c>
      <c r="I1069" s="1483" t="s">
        <v>7097</v>
      </c>
      <c r="J1069" s="1484">
        <v>583214</v>
      </c>
      <c r="K1069" s="1485" t="s">
        <v>7002</v>
      </c>
      <c r="L1069" s="1442" t="s">
        <v>7003</v>
      </c>
      <c r="M1069" s="1442" t="s">
        <v>7004</v>
      </c>
      <c r="N1069" s="1486" t="s">
        <v>7098</v>
      </c>
      <c r="O1069" s="1486" t="s">
        <v>7099</v>
      </c>
      <c r="P1069" s="1444" t="s">
        <v>7100</v>
      </c>
      <c r="Q1069" s="1450">
        <f t="shared" si="38"/>
        <v>20</v>
      </c>
      <c r="R1069" s="1487">
        <v>0</v>
      </c>
      <c r="S1069" s="1487">
        <v>10</v>
      </c>
      <c r="T1069" s="1487">
        <v>10</v>
      </c>
      <c r="U1069" s="1488">
        <f t="shared" si="39"/>
        <v>20</v>
      </c>
      <c r="V1069" s="1442">
        <v>100</v>
      </c>
      <c r="W1069" s="1442">
        <v>100</v>
      </c>
      <c r="X1069" s="1489" t="s">
        <v>7007</v>
      </c>
      <c r="Y1069" s="1490">
        <v>47</v>
      </c>
      <c r="Z1069" s="1442"/>
      <c r="AA1069" s="1450">
        <v>10</v>
      </c>
      <c r="AB1069" s="1450">
        <v>60</v>
      </c>
      <c r="AC1069" s="1491"/>
      <c r="AD1069" s="1442"/>
      <c r="AE1069" s="1450"/>
      <c r="AF1069" s="1450"/>
      <c r="AG1069" s="1442"/>
      <c r="AH1069" s="1442"/>
      <c r="AI1069" s="1442"/>
      <c r="AJ1069" s="1442"/>
      <c r="AK1069" s="1442"/>
      <c r="AL1069" s="1442"/>
      <c r="AM1069" s="1442"/>
      <c r="AN1069" s="1442"/>
      <c r="AO1069" s="1442"/>
      <c r="AP1069" s="1442"/>
      <c r="AQ1069" s="1442" t="s">
        <v>7008</v>
      </c>
      <c r="AR1069" s="1476"/>
      <c r="AS1069" s="1442">
        <v>20</v>
      </c>
      <c r="AT1069" s="1476"/>
      <c r="AU1069" s="1442"/>
    </row>
    <row r="1070" spans="1:111" s="1463" customFormat="1" ht="396" x14ac:dyDescent="0.25">
      <c r="A1070" s="1442">
        <v>3050</v>
      </c>
      <c r="B1070" s="1442" t="s">
        <v>6998</v>
      </c>
      <c r="C1070" s="1442"/>
      <c r="D1070" s="1460"/>
      <c r="E1070" s="1442" t="s">
        <v>7101</v>
      </c>
      <c r="F1070" s="1444" t="s">
        <v>7102</v>
      </c>
      <c r="G1070" s="1481" t="s">
        <v>7103</v>
      </c>
      <c r="H1070" s="1482">
        <v>2012</v>
      </c>
      <c r="I1070" s="1492" t="s">
        <v>7104</v>
      </c>
      <c r="J1070" s="1484">
        <v>461877</v>
      </c>
      <c r="K1070" s="1485" t="s">
        <v>7002</v>
      </c>
      <c r="L1070" s="1442" t="s">
        <v>7003</v>
      </c>
      <c r="M1070" s="1442" t="s">
        <v>7004</v>
      </c>
      <c r="N1070" s="1486" t="s">
        <v>7105</v>
      </c>
      <c r="O1070" s="1486" t="s">
        <v>7106</v>
      </c>
      <c r="P1070" s="1444" t="s">
        <v>7107</v>
      </c>
      <c r="Q1070" s="1450">
        <f t="shared" si="38"/>
        <v>20</v>
      </c>
      <c r="R1070" s="1487">
        <v>0</v>
      </c>
      <c r="S1070" s="1487">
        <v>10</v>
      </c>
      <c r="T1070" s="1487">
        <v>10</v>
      </c>
      <c r="U1070" s="1488">
        <f t="shared" si="39"/>
        <v>20</v>
      </c>
      <c r="V1070" s="1442">
        <v>100</v>
      </c>
      <c r="W1070" s="1442">
        <v>100</v>
      </c>
      <c r="X1070" s="1489" t="s">
        <v>7007</v>
      </c>
      <c r="Y1070" s="1490">
        <v>47</v>
      </c>
      <c r="Z1070" s="1442"/>
      <c r="AA1070" s="1450">
        <v>10</v>
      </c>
      <c r="AB1070" s="1450">
        <v>60</v>
      </c>
      <c r="AC1070" s="1490"/>
      <c r="AD1070" s="1442"/>
      <c r="AE1070" s="1450"/>
      <c r="AF1070" s="1450"/>
      <c r="AG1070" s="1442"/>
      <c r="AH1070" s="1442"/>
      <c r="AI1070" s="1442"/>
      <c r="AJ1070" s="1442"/>
      <c r="AK1070" s="1442"/>
      <c r="AL1070" s="1442"/>
      <c r="AM1070" s="1442"/>
      <c r="AN1070" s="1442"/>
      <c r="AO1070" s="1442"/>
      <c r="AP1070" s="1442"/>
      <c r="AQ1070" s="1442" t="s">
        <v>7008</v>
      </c>
      <c r="AR1070" s="1476"/>
      <c r="AS1070" s="1442">
        <v>20</v>
      </c>
      <c r="AT1070" s="1476"/>
      <c r="AU1070" s="1442"/>
    </row>
    <row r="1071" spans="1:111" s="1478" customFormat="1" ht="409.6" x14ac:dyDescent="0.25">
      <c r="A1071" s="1442">
        <v>3050</v>
      </c>
      <c r="B1071" s="1442" t="s">
        <v>6998</v>
      </c>
      <c r="C1071" s="1442"/>
      <c r="D1071" s="1461"/>
      <c r="E1071" s="1442" t="s">
        <v>1622</v>
      </c>
      <c r="F1071" s="1444" t="s">
        <v>7108</v>
      </c>
      <c r="G1071" s="1481" t="s">
        <v>7109</v>
      </c>
      <c r="H1071" s="1482">
        <v>2011</v>
      </c>
      <c r="I1071" s="1483" t="s">
        <v>7110</v>
      </c>
      <c r="J1071" s="1484">
        <v>432449</v>
      </c>
      <c r="K1071" s="1485" t="s">
        <v>7002</v>
      </c>
      <c r="L1071" s="1442" t="s">
        <v>7003</v>
      </c>
      <c r="M1071" s="1442" t="s">
        <v>7004</v>
      </c>
      <c r="N1071" s="1486" t="s">
        <v>7111</v>
      </c>
      <c r="O1071" s="1486" t="s">
        <v>7112</v>
      </c>
      <c r="P1071" s="1444" t="s">
        <v>7113</v>
      </c>
      <c r="Q1071" s="1450">
        <f t="shared" si="38"/>
        <v>20</v>
      </c>
      <c r="R1071" s="1487">
        <v>0</v>
      </c>
      <c r="S1071" s="1487">
        <v>10</v>
      </c>
      <c r="T1071" s="1487">
        <v>10</v>
      </c>
      <c r="U1071" s="1488">
        <f t="shared" si="39"/>
        <v>20</v>
      </c>
      <c r="V1071" s="1442">
        <v>100</v>
      </c>
      <c r="W1071" s="1442">
        <v>100</v>
      </c>
      <c r="X1071" s="1489" t="s">
        <v>7007</v>
      </c>
      <c r="Y1071" s="1490">
        <v>47</v>
      </c>
      <c r="Z1071" s="1442"/>
      <c r="AA1071" s="1450">
        <v>10</v>
      </c>
      <c r="AB1071" s="1450">
        <v>60</v>
      </c>
      <c r="AC1071" s="1490"/>
      <c r="AD1071" s="1442"/>
      <c r="AE1071" s="1450"/>
      <c r="AF1071" s="1450"/>
      <c r="AG1071" s="1442"/>
      <c r="AH1071" s="1442"/>
      <c r="AI1071" s="1442"/>
      <c r="AJ1071" s="1442"/>
      <c r="AK1071" s="1442"/>
      <c r="AL1071" s="1442"/>
      <c r="AM1071" s="1442"/>
      <c r="AN1071" s="1442"/>
      <c r="AO1071" s="1442"/>
      <c r="AP1071" s="1442"/>
      <c r="AQ1071" s="1442" t="s">
        <v>7008</v>
      </c>
      <c r="AR1071" s="1476"/>
      <c r="AS1071" s="1442">
        <v>20</v>
      </c>
      <c r="AT1071" s="1476"/>
      <c r="AU1071" s="1442"/>
      <c r="AV1071" s="1477"/>
      <c r="AW1071" s="1477"/>
      <c r="AX1071" s="1477"/>
      <c r="AY1071" s="1477"/>
      <c r="AZ1071" s="1477"/>
      <c r="BA1071" s="1477"/>
      <c r="BB1071" s="1477"/>
      <c r="BC1071" s="1477"/>
      <c r="BD1071" s="1477"/>
      <c r="BE1071" s="1477"/>
      <c r="BF1071" s="1477"/>
      <c r="BG1071" s="1477"/>
      <c r="BH1071" s="1477"/>
      <c r="BI1071" s="1477"/>
      <c r="BJ1071" s="1477"/>
      <c r="BK1071" s="1477"/>
      <c r="BL1071" s="1477"/>
      <c r="BM1071" s="1477"/>
      <c r="BN1071" s="1477"/>
      <c r="BO1071" s="1477"/>
      <c r="BP1071" s="1477"/>
      <c r="BQ1071" s="1477"/>
      <c r="BR1071" s="1477"/>
      <c r="BS1071" s="1477"/>
      <c r="BT1071" s="1477"/>
      <c r="BU1071" s="1477"/>
      <c r="BV1071" s="1477"/>
      <c r="BW1071" s="1477"/>
      <c r="BX1071" s="1477"/>
      <c r="BY1071" s="1477"/>
      <c r="BZ1071" s="1477"/>
      <c r="CA1071" s="1477"/>
      <c r="CB1071" s="1477"/>
      <c r="CC1071" s="1477"/>
      <c r="CD1071" s="1477"/>
      <c r="CE1071" s="1477"/>
      <c r="CF1071" s="1477"/>
      <c r="CG1071" s="1477"/>
      <c r="CH1071" s="1477"/>
      <c r="CI1071" s="1477"/>
      <c r="CJ1071" s="1477"/>
      <c r="CK1071" s="1477"/>
      <c r="CL1071" s="1477"/>
      <c r="CM1071" s="1477"/>
      <c r="CN1071" s="1477"/>
      <c r="CO1071" s="1477"/>
      <c r="CP1071" s="1477"/>
      <c r="CQ1071" s="1477"/>
      <c r="CR1071" s="1477"/>
      <c r="CS1071" s="1477"/>
      <c r="CT1071" s="1477"/>
      <c r="CU1071" s="1477"/>
      <c r="CV1071" s="1477"/>
      <c r="CW1071" s="1477"/>
      <c r="CX1071" s="1477"/>
      <c r="CY1071" s="1477"/>
      <c r="CZ1071" s="1477"/>
      <c r="DA1071" s="1477"/>
      <c r="DB1071" s="1477"/>
      <c r="DC1071" s="1477"/>
      <c r="DD1071" s="1477"/>
      <c r="DE1071" s="1477"/>
      <c r="DF1071" s="1477"/>
      <c r="DG1071" s="1477"/>
    </row>
    <row r="1072" spans="1:111" s="1463" customFormat="1" ht="409.6" x14ac:dyDescent="0.25">
      <c r="A1072" s="1442">
        <v>3050</v>
      </c>
      <c r="B1072" s="1442" t="s">
        <v>6998</v>
      </c>
      <c r="C1072" s="1442"/>
      <c r="D1072" s="1460"/>
      <c r="E1072" s="1442" t="s">
        <v>2606</v>
      </c>
      <c r="F1072" s="1444" t="s">
        <v>7114</v>
      </c>
      <c r="G1072" s="1482" t="s">
        <v>7115</v>
      </c>
      <c r="H1072" s="1482">
        <v>2011</v>
      </c>
      <c r="I1072" s="1483" t="s">
        <v>7115</v>
      </c>
      <c r="J1072" s="1484">
        <v>225096</v>
      </c>
      <c r="K1072" s="1485" t="s">
        <v>7002</v>
      </c>
      <c r="L1072" s="1442" t="s">
        <v>7003</v>
      </c>
      <c r="M1072" s="1442" t="s">
        <v>7004</v>
      </c>
      <c r="N1072" s="1486" t="s">
        <v>7116</v>
      </c>
      <c r="O1072" s="1486" t="s">
        <v>7117</v>
      </c>
      <c r="P1072" s="1444" t="s">
        <v>7118</v>
      </c>
      <c r="Q1072" s="1450">
        <f t="shared" si="38"/>
        <v>20</v>
      </c>
      <c r="R1072" s="1487">
        <v>0</v>
      </c>
      <c r="S1072" s="1487">
        <v>10</v>
      </c>
      <c r="T1072" s="1487">
        <v>10</v>
      </c>
      <c r="U1072" s="1488">
        <f t="shared" si="39"/>
        <v>20</v>
      </c>
      <c r="V1072" s="1442">
        <v>100</v>
      </c>
      <c r="W1072" s="1442">
        <v>100</v>
      </c>
      <c r="X1072" s="1489" t="s">
        <v>7007</v>
      </c>
      <c r="Y1072" s="1490">
        <v>47</v>
      </c>
      <c r="Z1072" s="1442"/>
      <c r="AA1072" s="1450">
        <v>10</v>
      </c>
      <c r="AB1072" s="1450">
        <v>60</v>
      </c>
      <c r="AC1072" s="1490"/>
      <c r="AD1072" s="1442"/>
      <c r="AE1072" s="1450"/>
      <c r="AF1072" s="1450"/>
      <c r="AG1072" s="1442"/>
      <c r="AH1072" s="1442"/>
      <c r="AI1072" s="1442"/>
      <c r="AJ1072" s="1442"/>
      <c r="AK1072" s="1442"/>
      <c r="AL1072" s="1442"/>
      <c r="AM1072" s="1442"/>
      <c r="AN1072" s="1442"/>
      <c r="AO1072" s="1442"/>
      <c r="AP1072" s="1442"/>
      <c r="AQ1072" s="1442" t="s">
        <v>7008</v>
      </c>
      <c r="AR1072" s="1476"/>
      <c r="AS1072" s="1442">
        <v>20</v>
      </c>
      <c r="AT1072" s="1476"/>
      <c r="AU1072" s="1442"/>
    </row>
    <row r="1073" spans="1:59" s="1479" customFormat="1" ht="409.6" x14ac:dyDescent="0.25">
      <c r="A1073" s="1442">
        <v>3050</v>
      </c>
      <c r="B1073" s="1442" t="s">
        <v>6998</v>
      </c>
      <c r="C1073" s="1442"/>
      <c r="D1073" s="1460"/>
      <c r="E1073" s="1442" t="s">
        <v>7119</v>
      </c>
      <c r="F1073" s="1444" t="s">
        <v>7015</v>
      </c>
      <c r="G1073" s="1481" t="s">
        <v>7120</v>
      </c>
      <c r="H1073" s="1482">
        <v>2014</v>
      </c>
      <c r="I1073" s="1492" t="s">
        <v>7121</v>
      </c>
      <c r="J1073" s="1484">
        <v>1196346</v>
      </c>
      <c r="K1073" s="1485" t="s">
        <v>7002</v>
      </c>
      <c r="L1073" s="1442" t="s">
        <v>7003</v>
      </c>
      <c r="M1073" s="1442" t="s">
        <v>7004</v>
      </c>
      <c r="N1073" s="1486" t="s">
        <v>7122</v>
      </c>
      <c r="O1073" s="1486" t="s">
        <v>7123</v>
      </c>
      <c r="P1073" s="1444" t="s">
        <v>7124</v>
      </c>
      <c r="Q1073" s="1450">
        <f t="shared" si="38"/>
        <v>20</v>
      </c>
      <c r="R1073" s="1487">
        <v>0</v>
      </c>
      <c r="S1073" s="1487">
        <v>10</v>
      </c>
      <c r="T1073" s="1487">
        <v>10</v>
      </c>
      <c r="U1073" s="1488">
        <f t="shared" si="39"/>
        <v>20</v>
      </c>
      <c r="V1073" s="1442">
        <v>100</v>
      </c>
      <c r="W1073" s="1442">
        <v>100</v>
      </c>
      <c r="X1073" s="1489" t="s">
        <v>7007</v>
      </c>
      <c r="Y1073" s="1490">
        <v>47</v>
      </c>
      <c r="Z1073" s="1442"/>
      <c r="AA1073" s="1450">
        <v>10</v>
      </c>
      <c r="AB1073" s="1450">
        <v>60</v>
      </c>
      <c r="AC1073" s="1490"/>
      <c r="AD1073" s="1442"/>
      <c r="AE1073" s="1450"/>
      <c r="AF1073" s="1450"/>
      <c r="AG1073" s="1442"/>
      <c r="AH1073" s="1442"/>
      <c r="AI1073" s="1442"/>
      <c r="AJ1073" s="1442"/>
      <c r="AK1073" s="1442"/>
      <c r="AL1073" s="1442"/>
      <c r="AM1073" s="1442"/>
      <c r="AN1073" s="1442"/>
      <c r="AO1073" s="1442"/>
      <c r="AP1073" s="1442"/>
      <c r="AQ1073" s="1442" t="s">
        <v>7008</v>
      </c>
      <c r="AR1073" s="1476"/>
      <c r="AS1073" s="1442">
        <v>20</v>
      </c>
      <c r="AT1073" s="1476"/>
      <c r="AU1073" s="1442"/>
    </row>
    <row r="1074" spans="1:59" s="1479" customFormat="1" ht="409.6" x14ac:dyDescent="0.25">
      <c r="A1074" s="1442">
        <v>3050</v>
      </c>
      <c r="B1074" s="1442" t="s">
        <v>6998</v>
      </c>
      <c r="C1074" s="1442"/>
      <c r="D1074" s="1460"/>
      <c r="E1074" s="1442" t="s">
        <v>7079</v>
      </c>
      <c r="F1074" s="1444" t="s">
        <v>7015</v>
      </c>
      <c r="G1074" s="1481" t="s">
        <v>7125</v>
      </c>
      <c r="H1074" s="1482">
        <v>2010</v>
      </c>
      <c r="I1074" s="1482" t="s">
        <v>7126</v>
      </c>
      <c r="J1074" s="1484">
        <v>187264</v>
      </c>
      <c r="K1074" s="1485" t="s">
        <v>7002</v>
      </c>
      <c r="L1074" s="1442" t="s">
        <v>7003</v>
      </c>
      <c r="M1074" s="1442" t="s">
        <v>7004</v>
      </c>
      <c r="N1074" s="1486" t="s">
        <v>7127</v>
      </c>
      <c r="O1074" s="1486" t="s">
        <v>7128</v>
      </c>
      <c r="P1074" s="1444" t="s">
        <v>7129</v>
      </c>
      <c r="Q1074" s="1450">
        <f t="shared" si="38"/>
        <v>20</v>
      </c>
      <c r="R1074" s="1487">
        <v>0</v>
      </c>
      <c r="S1074" s="1487">
        <v>10</v>
      </c>
      <c r="T1074" s="1487">
        <v>10</v>
      </c>
      <c r="U1074" s="1488">
        <f t="shared" si="39"/>
        <v>20</v>
      </c>
      <c r="V1074" s="1442">
        <v>100</v>
      </c>
      <c r="W1074" s="1442">
        <v>100</v>
      </c>
      <c r="X1074" s="1489" t="s">
        <v>7007</v>
      </c>
      <c r="Y1074" s="1490">
        <v>47</v>
      </c>
      <c r="Z1074" s="1442"/>
      <c r="AA1074" s="1450">
        <v>10</v>
      </c>
      <c r="AB1074" s="1450">
        <v>60</v>
      </c>
      <c r="AC1074" s="1490"/>
      <c r="AD1074" s="1442"/>
      <c r="AE1074" s="1450"/>
      <c r="AF1074" s="1450"/>
      <c r="AG1074" s="1442"/>
      <c r="AH1074" s="1442"/>
      <c r="AI1074" s="1442"/>
      <c r="AJ1074" s="1442"/>
      <c r="AK1074" s="1442"/>
      <c r="AL1074" s="1442"/>
      <c r="AM1074" s="1442"/>
      <c r="AN1074" s="1442"/>
      <c r="AO1074" s="1442"/>
      <c r="AP1074" s="1442"/>
      <c r="AQ1074" s="1442" t="s">
        <v>7008</v>
      </c>
      <c r="AR1074" s="1476"/>
      <c r="AS1074" s="1442">
        <v>20</v>
      </c>
      <c r="AT1074" s="1476"/>
      <c r="AU1074" s="1442"/>
    </row>
    <row r="1075" spans="1:59" s="1479" customFormat="1" ht="409.6" x14ac:dyDescent="0.25">
      <c r="A1075" s="1442">
        <v>3050</v>
      </c>
      <c r="B1075" s="1442" t="s">
        <v>6998</v>
      </c>
      <c r="C1075" s="1442"/>
      <c r="D1075" s="1460"/>
      <c r="E1075" s="1442" t="s">
        <v>7079</v>
      </c>
      <c r="F1075" s="1444" t="s">
        <v>7015</v>
      </c>
      <c r="G1075" s="1481" t="s">
        <v>7130</v>
      </c>
      <c r="H1075" s="1482">
        <v>2010</v>
      </c>
      <c r="I1075" s="1482" t="s">
        <v>7131</v>
      </c>
      <c r="J1075" s="1484"/>
      <c r="K1075" s="1485" t="s">
        <v>7002</v>
      </c>
      <c r="L1075" s="1442" t="s">
        <v>7003</v>
      </c>
      <c r="M1075" s="1442" t="s">
        <v>7004</v>
      </c>
      <c r="N1075" s="1486" t="s">
        <v>7132</v>
      </c>
      <c r="O1075" s="1486" t="s">
        <v>7133</v>
      </c>
      <c r="P1075" s="1444" t="s">
        <v>7129</v>
      </c>
      <c r="Q1075" s="1450">
        <f t="shared" si="38"/>
        <v>20</v>
      </c>
      <c r="R1075" s="1487">
        <v>0</v>
      </c>
      <c r="S1075" s="1487">
        <v>10</v>
      </c>
      <c r="T1075" s="1487">
        <v>10</v>
      </c>
      <c r="U1075" s="1488">
        <f t="shared" si="39"/>
        <v>20</v>
      </c>
      <c r="V1075" s="1442">
        <v>100</v>
      </c>
      <c r="W1075" s="1442">
        <v>100</v>
      </c>
      <c r="X1075" s="1489" t="s">
        <v>7007</v>
      </c>
      <c r="Y1075" s="1490">
        <v>47</v>
      </c>
      <c r="Z1075" s="1442"/>
      <c r="AA1075" s="1450">
        <v>10</v>
      </c>
      <c r="AB1075" s="1450">
        <v>60</v>
      </c>
      <c r="AC1075" s="1490"/>
      <c r="AD1075" s="1442"/>
      <c r="AE1075" s="1450"/>
      <c r="AF1075" s="1450"/>
      <c r="AG1075" s="1442"/>
      <c r="AH1075" s="1442"/>
      <c r="AI1075" s="1442"/>
      <c r="AJ1075" s="1442"/>
      <c r="AK1075" s="1442"/>
      <c r="AL1075" s="1442"/>
      <c r="AM1075" s="1442"/>
      <c r="AN1075" s="1442"/>
      <c r="AO1075" s="1442"/>
      <c r="AP1075" s="1442"/>
      <c r="AQ1075" s="1442" t="s">
        <v>7008</v>
      </c>
      <c r="AR1075" s="1476"/>
      <c r="AS1075" s="1442">
        <v>20</v>
      </c>
      <c r="AT1075" s="1476"/>
      <c r="AU1075" s="1442"/>
    </row>
    <row r="1076" spans="1:59" s="1479" customFormat="1" ht="145.19999999999999" x14ac:dyDescent="0.25">
      <c r="A1076" s="1442">
        <v>3050</v>
      </c>
      <c r="B1076" s="1442" t="s">
        <v>6998</v>
      </c>
      <c r="C1076" s="1442"/>
      <c r="D1076" s="1460"/>
      <c r="E1076" s="1442" t="s">
        <v>2333</v>
      </c>
      <c r="F1076" s="1444" t="s">
        <v>7134</v>
      </c>
      <c r="G1076" s="1482" t="s">
        <v>7135</v>
      </c>
      <c r="H1076" s="1482">
        <v>2012</v>
      </c>
      <c r="I1076" s="1483" t="s">
        <v>7135</v>
      </c>
      <c r="J1076" s="1484">
        <v>133375</v>
      </c>
      <c r="K1076" s="1485" t="s">
        <v>7002</v>
      </c>
      <c r="L1076" s="1442" t="s">
        <v>7003</v>
      </c>
      <c r="M1076" s="1442" t="s">
        <v>7004</v>
      </c>
      <c r="N1076" s="1486" t="s">
        <v>7136</v>
      </c>
      <c r="O1076" s="1486" t="s">
        <v>7137</v>
      </c>
      <c r="P1076" s="1444" t="s">
        <v>7138</v>
      </c>
      <c r="Q1076" s="1450">
        <f t="shared" si="38"/>
        <v>20</v>
      </c>
      <c r="R1076" s="1487">
        <v>0</v>
      </c>
      <c r="S1076" s="1487">
        <v>10</v>
      </c>
      <c r="T1076" s="1487">
        <v>10</v>
      </c>
      <c r="U1076" s="1488">
        <f t="shared" si="39"/>
        <v>20</v>
      </c>
      <c r="V1076" s="1442">
        <v>100</v>
      </c>
      <c r="W1076" s="1442">
        <v>100</v>
      </c>
      <c r="X1076" s="1489" t="s">
        <v>7007</v>
      </c>
      <c r="Y1076" s="1490">
        <v>47</v>
      </c>
      <c r="Z1076" s="1442"/>
      <c r="AA1076" s="1450">
        <v>10</v>
      </c>
      <c r="AB1076" s="1450">
        <v>60</v>
      </c>
      <c r="AC1076" s="1490"/>
      <c r="AD1076" s="1442"/>
      <c r="AE1076" s="1450"/>
      <c r="AF1076" s="1450"/>
      <c r="AG1076" s="1442"/>
      <c r="AH1076" s="1442"/>
      <c r="AI1076" s="1442"/>
      <c r="AJ1076" s="1442"/>
      <c r="AK1076" s="1442"/>
      <c r="AL1076" s="1442"/>
      <c r="AM1076" s="1442"/>
      <c r="AN1076" s="1442"/>
      <c r="AO1076" s="1442"/>
      <c r="AP1076" s="1442"/>
      <c r="AQ1076" s="1442" t="s">
        <v>7008</v>
      </c>
      <c r="AR1076" s="1476"/>
      <c r="AS1076" s="1442">
        <v>20</v>
      </c>
      <c r="AT1076" s="1476"/>
      <c r="AU1076" s="1442"/>
    </row>
    <row r="1077" spans="1:59" s="1479" customFormat="1" ht="409.6" x14ac:dyDescent="0.25">
      <c r="A1077" s="1442">
        <v>3050</v>
      </c>
      <c r="B1077" s="1442" t="s">
        <v>6998</v>
      </c>
      <c r="C1077" s="1442"/>
      <c r="D1077" s="1460"/>
      <c r="E1077" s="1442" t="s">
        <v>2492</v>
      </c>
      <c r="F1077" s="1444" t="s">
        <v>7139</v>
      </c>
      <c r="G1077" s="1481" t="s">
        <v>7140</v>
      </c>
      <c r="H1077" s="1482">
        <v>2011</v>
      </c>
      <c r="I1077" s="1483" t="s">
        <v>7141</v>
      </c>
      <c r="J1077" s="1484">
        <v>78358</v>
      </c>
      <c r="K1077" s="1485" t="s">
        <v>7002</v>
      </c>
      <c r="L1077" s="1442" t="s">
        <v>7003</v>
      </c>
      <c r="M1077" s="1442" t="s">
        <v>7004</v>
      </c>
      <c r="N1077" s="1486" t="s">
        <v>7142</v>
      </c>
      <c r="O1077" s="1486" t="s">
        <v>7143</v>
      </c>
      <c r="P1077" s="1444" t="s">
        <v>7144</v>
      </c>
      <c r="Q1077" s="1450">
        <f t="shared" si="38"/>
        <v>20</v>
      </c>
      <c r="R1077" s="1487">
        <v>0</v>
      </c>
      <c r="S1077" s="1487">
        <v>10</v>
      </c>
      <c r="T1077" s="1487">
        <v>10</v>
      </c>
      <c r="U1077" s="1488">
        <f t="shared" si="39"/>
        <v>20</v>
      </c>
      <c r="V1077" s="1442">
        <v>100</v>
      </c>
      <c r="W1077" s="1442">
        <v>100</v>
      </c>
      <c r="X1077" s="1489" t="s">
        <v>7007</v>
      </c>
      <c r="Y1077" s="1490">
        <v>47</v>
      </c>
      <c r="Z1077" s="1442"/>
      <c r="AA1077" s="1450">
        <v>10</v>
      </c>
      <c r="AB1077" s="1450">
        <v>60</v>
      </c>
      <c r="AC1077" s="1490"/>
      <c r="AD1077" s="1442"/>
      <c r="AE1077" s="1450"/>
      <c r="AF1077" s="1450"/>
      <c r="AG1077" s="1442"/>
      <c r="AH1077" s="1442"/>
      <c r="AI1077" s="1442"/>
      <c r="AJ1077" s="1442"/>
      <c r="AK1077" s="1442"/>
      <c r="AL1077" s="1442"/>
      <c r="AM1077" s="1442"/>
      <c r="AN1077" s="1442"/>
      <c r="AO1077" s="1442"/>
      <c r="AP1077" s="1442"/>
      <c r="AQ1077" s="1442" t="s">
        <v>7008</v>
      </c>
      <c r="AR1077" s="1476"/>
      <c r="AS1077" s="1442">
        <v>20</v>
      </c>
      <c r="AT1077" s="1476"/>
      <c r="AU1077" s="1442"/>
    </row>
    <row r="1078" spans="1:59" s="1479" customFormat="1" ht="409.6" x14ac:dyDescent="0.25">
      <c r="A1078" s="1442">
        <v>3050</v>
      </c>
      <c r="B1078" s="1442" t="s">
        <v>6998</v>
      </c>
      <c r="C1078" s="1442"/>
      <c r="D1078" s="1460"/>
      <c r="E1078" s="1442" t="s">
        <v>2492</v>
      </c>
      <c r="F1078" s="1444" t="s">
        <v>7139</v>
      </c>
      <c r="G1078" s="1481" t="s">
        <v>7145</v>
      </c>
      <c r="H1078" s="1482">
        <v>2011</v>
      </c>
      <c r="I1078" s="1483" t="s">
        <v>242</v>
      </c>
      <c r="J1078" s="1484">
        <v>87358</v>
      </c>
      <c r="K1078" s="1485" t="s">
        <v>7002</v>
      </c>
      <c r="L1078" s="1442" t="s">
        <v>7003</v>
      </c>
      <c r="M1078" s="1442" t="s">
        <v>7004</v>
      </c>
      <c r="N1078" s="1486" t="s">
        <v>7146</v>
      </c>
      <c r="O1078" s="1486" t="s">
        <v>7147</v>
      </c>
      <c r="P1078" s="1444" t="s">
        <v>7148</v>
      </c>
      <c r="Q1078" s="1450">
        <f t="shared" si="38"/>
        <v>20</v>
      </c>
      <c r="R1078" s="1487">
        <v>0</v>
      </c>
      <c r="S1078" s="1487">
        <v>10</v>
      </c>
      <c r="T1078" s="1487">
        <v>10</v>
      </c>
      <c r="U1078" s="1488">
        <f t="shared" si="39"/>
        <v>20</v>
      </c>
      <c r="V1078" s="1442">
        <v>100</v>
      </c>
      <c r="W1078" s="1442">
        <v>100</v>
      </c>
      <c r="X1078" s="1489" t="s">
        <v>7007</v>
      </c>
      <c r="Y1078" s="1490">
        <v>47</v>
      </c>
      <c r="Z1078" s="1442"/>
      <c r="AA1078" s="1450">
        <v>10</v>
      </c>
      <c r="AB1078" s="1450">
        <v>60</v>
      </c>
      <c r="AC1078" s="1490"/>
      <c r="AD1078" s="1442"/>
      <c r="AE1078" s="1450"/>
      <c r="AF1078" s="1450"/>
      <c r="AG1078" s="1442"/>
      <c r="AH1078" s="1442"/>
      <c r="AI1078" s="1442"/>
      <c r="AJ1078" s="1442"/>
      <c r="AK1078" s="1442"/>
      <c r="AL1078" s="1442"/>
      <c r="AM1078" s="1442"/>
      <c r="AN1078" s="1442"/>
      <c r="AO1078" s="1442"/>
      <c r="AP1078" s="1442"/>
      <c r="AQ1078" s="1442" t="s">
        <v>7008</v>
      </c>
      <c r="AR1078" s="1476"/>
      <c r="AS1078" s="1442">
        <v>20</v>
      </c>
      <c r="AT1078" s="1476"/>
      <c r="AU1078" s="1442"/>
    </row>
    <row r="1079" spans="1:59" s="1479" customFormat="1" ht="409.6" x14ac:dyDescent="0.25">
      <c r="A1079" s="1442">
        <v>3050</v>
      </c>
      <c r="B1079" s="1442" t="s">
        <v>6998</v>
      </c>
      <c r="C1079" s="1442"/>
      <c r="D1079" s="1460"/>
      <c r="E1079" s="1442" t="s">
        <v>7149</v>
      </c>
      <c r="F1079" s="1444" t="s">
        <v>7150</v>
      </c>
      <c r="G1079" s="1482" t="s">
        <v>237</v>
      </c>
      <c r="H1079" s="1482">
        <v>2011</v>
      </c>
      <c r="I1079" s="1482" t="s">
        <v>237</v>
      </c>
      <c r="J1079" s="1484">
        <v>99989</v>
      </c>
      <c r="K1079" s="1485" t="s">
        <v>7002</v>
      </c>
      <c r="L1079" s="1442" t="s">
        <v>7003</v>
      </c>
      <c r="M1079" s="1442" t="s">
        <v>7004</v>
      </c>
      <c r="N1079" s="1486" t="s">
        <v>7151</v>
      </c>
      <c r="O1079" s="1486" t="s">
        <v>7152</v>
      </c>
      <c r="P1079" s="1444" t="s">
        <v>7153</v>
      </c>
      <c r="Q1079" s="1450">
        <f t="shared" si="38"/>
        <v>20</v>
      </c>
      <c r="R1079" s="1487">
        <v>0</v>
      </c>
      <c r="S1079" s="1487">
        <v>10</v>
      </c>
      <c r="T1079" s="1487">
        <v>10</v>
      </c>
      <c r="U1079" s="1488">
        <f t="shared" si="39"/>
        <v>20</v>
      </c>
      <c r="V1079" s="1442">
        <v>100</v>
      </c>
      <c r="W1079" s="1442">
        <v>100</v>
      </c>
      <c r="X1079" s="1489" t="s">
        <v>7007</v>
      </c>
      <c r="Y1079" s="1490">
        <v>47</v>
      </c>
      <c r="Z1079" s="1442"/>
      <c r="AA1079" s="1450">
        <v>10</v>
      </c>
      <c r="AB1079" s="1450">
        <v>60</v>
      </c>
      <c r="AC1079" s="1490"/>
      <c r="AD1079" s="1442"/>
      <c r="AE1079" s="1450"/>
      <c r="AF1079" s="1450"/>
      <c r="AG1079" s="1442"/>
      <c r="AH1079" s="1442"/>
      <c r="AI1079" s="1442"/>
      <c r="AJ1079" s="1442"/>
      <c r="AK1079" s="1442"/>
      <c r="AL1079" s="1442"/>
      <c r="AM1079" s="1442"/>
      <c r="AN1079" s="1442"/>
      <c r="AO1079" s="1442"/>
      <c r="AP1079" s="1442"/>
      <c r="AQ1079" s="1442" t="s">
        <v>7008</v>
      </c>
      <c r="AR1079" s="1476"/>
      <c r="AS1079" s="1442">
        <v>20</v>
      </c>
      <c r="AT1079" s="1476"/>
      <c r="AU1079" s="1442"/>
    </row>
    <row r="1080" spans="1:59" s="1479" customFormat="1" ht="145.19999999999999" x14ac:dyDescent="0.25">
      <c r="A1080" s="1442">
        <v>3050</v>
      </c>
      <c r="B1080" s="1442" t="s">
        <v>6998</v>
      </c>
      <c r="C1080" s="1442"/>
      <c r="D1080" s="1460"/>
      <c r="E1080" s="1442" t="s">
        <v>7154</v>
      </c>
      <c r="F1080" s="1444" t="s">
        <v>7155</v>
      </c>
      <c r="G1080" s="1482" t="s">
        <v>7156</v>
      </c>
      <c r="H1080" s="1482">
        <v>2010</v>
      </c>
      <c r="I1080" s="1481" t="s">
        <v>7156</v>
      </c>
      <c r="J1080" s="1484">
        <v>116474</v>
      </c>
      <c r="K1080" s="1485" t="s">
        <v>7002</v>
      </c>
      <c r="L1080" s="1442" t="s">
        <v>7003</v>
      </c>
      <c r="M1080" s="1442" t="s">
        <v>7004</v>
      </c>
      <c r="N1080" s="1486" t="s">
        <v>7157</v>
      </c>
      <c r="O1080" s="1486" t="s">
        <v>7158</v>
      </c>
      <c r="P1080" s="1444" t="s">
        <v>7159</v>
      </c>
      <c r="Q1080" s="1450">
        <f t="shared" si="38"/>
        <v>20</v>
      </c>
      <c r="R1080" s="1487">
        <v>0</v>
      </c>
      <c r="S1080" s="1487">
        <v>10</v>
      </c>
      <c r="T1080" s="1487">
        <v>10</v>
      </c>
      <c r="U1080" s="1488">
        <f t="shared" si="39"/>
        <v>20</v>
      </c>
      <c r="V1080" s="1442">
        <v>100</v>
      </c>
      <c r="W1080" s="1442">
        <v>100</v>
      </c>
      <c r="X1080" s="1489" t="s">
        <v>7007</v>
      </c>
      <c r="Y1080" s="1490">
        <v>47</v>
      </c>
      <c r="Z1080" s="1442"/>
      <c r="AA1080" s="1450">
        <v>10</v>
      </c>
      <c r="AB1080" s="1450">
        <v>60</v>
      </c>
      <c r="AC1080" s="1490"/>
      <c r="AD1080" s="1442"/>
      <c r="AE1080" s="1450"/>
      <c r="AF1080" s="1450"/>
      <c r="AG1080" s="1442"/>
      <c r="AH1080" s="1442"/>
      <c r="AI1080" s="1442"/>
      <c r="AJ1080" s="1442"/>
      <c r="AK1080" s="1442"/>
      <c r="AL1080" s="1442"/>
      <c r="AM1080" s="1442"/>
      <c r="AN1080" s="1442"/>
      <c r="AO1080" s="1442"/>
      <c r="AP1080" s="1442"/>
      <c r="AQ1080" s="1442" t="s">
        <v>7008</v>
      </c>
      <c r="AR1080" s="1476"/>
      <c r="AS1080" s="1442">
        <v>20</v>
      </c>
      <c r="AT1080" s="1476"/>
      <c r="AU1080" s="1442"/>
    </row>
    <row r="1081" spans="1:59" s="1463" customFormat="1" ht="104.1" customHeight="1" x14ac:dyDescent="0.25">
      <c r="A1081" s="1442">
        <v>3050</v>
      </c>
      <c r="B1081" s="1442" t="s">
        <v>6998</v>
      </c>
      <c r="C1081" s="1442"/>
      <c r="D1081" s="1480"/>
      <c r="E1081" s="1442" t="s">
        <v>7154</v>
      </c>
      <c r="F1081" s="1444" t="s">
        <v>7155</v>
      </c>
      <c r="G1081" s="1481" t="s">
        <v>7160</v>
      </c>
      <c r="H1081" s="1482">
        <v>2011</v>
      </c>
      <c r="I1081" s="1482" t="s">
        <v>7160</v>
      </c>
      <c r="J1081" s="1484">
        <v>98416</v>
      </c>
      <c r="K1081" s="1485" t="s">
        <v>7002</v>
      </c>
      <c r="L1081" s="1442" t="s">
        <v>7003</v>
      </c>
      <c r="M1081" s="1442" t="s">
        <v>7004</v>
      </c>
      <c r="N1081" s="1494" t="s">
        <v>7161</v>
      </c>
      <c r="O1081" s="1486" t="s">
        <v>7162</v>
      </c>
      <c r="P1081" s="1444" t="s">
        <v>7163</v>
      </c>
      <c r="Q1081" s="1450">
        <f t="shared" si="38"/>
        <v>20</v>
      </c>
      <c r="R1081" s="1487">
        <v>0</v>
      </c>
      <c r="S1081" s="1487">
        <v>10</v>
      </c>
      <c r="T1081" s="1487">
        <v>10</v>
      </c>
      <c r="U1081" s="1488">
        <f t="shared" si="39"/>
        <v>20</v>
      </c>
      <c r="V1081" s="1442">
        <v>100</v>
      </c>
      <c r="W1081" s="1442">
        <v>100</v>
      </c>
      <c r="X1081" s="1489" t="s">
        <v>7007</v>
      </c>
      <c r="Y1081" s="1490">
        <v>47</v>
      </c>
      <c r="Z1081" s="1442"/>
      <c r="AA1081" s="1450">
        <v>10</v>
      </c>
      <c r="AB1081" s="1450">
        <v>60</v>
      </c>
      <c r="AC1081" s="1490"/>
      <c r="AD1081" s="1442"/>
      <c r="AE1081" s="1450"/>
      <c r="AF1081" s="1450"/>
      <c r="AG1081" s="1442"/>
      <c r="AH1081" s="1442"/>
      <c r="AI1081" s="1442"/>
      <c r="AJ1081" s="1442"/>
      <c r="AK1081" s="1442"/>
      <c r="AL1081" s="1442"/>
      <c r="AM1081" s="1442"/>
      <c r="AN1081" s="1442"/>
      <c r="AO1081" s="1442"/>
      <c r="AP1081" s="1442"/>
      <c r="AQ1081" s="1442" t="s">
        <v>7008</v>
      </c>
      <c r="AR1081" s="1476"/>
      <c r="AS1081" s="1442">
        <v>20</v>
      </c>
      <c r="AT1081" s="1476"/>
      <c r="AU1081" s="1442"/>
    </row>
    <row r="1082" spans="1:59" s="1463" customFormat="1" ht="171.6" x14ac:dyDescent="0.25">
      <c r="A1082" s="1442">
        <v>3050</v>
      </c>
      <c r="B1082" s="1442" t="s">
        <v>6998</v>
      </c>
      <c r="C1082" s="1442"/>
      <c r="D1082" s="1460"/>
      <c r="E1082" s="1442" t="s">
        <v>2722</v>
      </c>
      <c r="F1082" s="1444" t="s">
        <v>7164</v>
      </c>
      <c r="G1082" s="1442" t="s">
        <v>7165</v>
      </c>
      <c r="H1082" s="1442"/>
      <c r="I1082" s="1495" t="s">
        <v>7166</v>
      </c>
      <c r="J1082" s="1484">
        <v>144236</v>
      </c>
      <c r="K1082" s="1485" t="s">
        <v>7002</v>
      </c>
      <c r="L1082" s="1442" t="s">
        <v>7003</v>
      </c>
      <c r="M1082" s="1442" t="s">
        <v>7004</v>
      </c>
      <c r="N1082" s="1486" t="s">
        <v>7167</v>
      </c>
      <c r="O1082" s="1486" t="s">
        <v>7168</v>
      </c>
      <c r="P1082" s="1442">
        <v>46</v>
      </c>
      <c r="Q1082" s="1450">
        <f t="shared" si="38"/>
        <v>20</v>
      </c>
      <c r="R1082" s="1487">
        <v>0</v>
      </c>
      <c r="S1082" s="1487">
        <v>10</v>
      </c>
      <c r="T1082" s="1487">
        <v>10</v>
      </c>
      <c r="U1082" s="1488">
        <f t="shared" si="39"/>
        <v>20</v>
      </c>
      <c r="V1082" s="1442">
        <v>100</v>
      </c>
      <c r="W1082" s="1442">
        <v>100</v>
      </c>
      <c r="X1082" s="1489" t="s">
        <v>7007</v>
      </c>
      <c r="Y1082" s="1490">
        <v>47</v>
      </c>
      <c r="Z1082" s="1442"/>
      <c r="AA1082" s="1450">
        <v>10</v>
      </c>
      <c r="AB1082" s="1450">
        <v>60</v>
      </c>
      <c r="AC1082" s="1490"/>
      <c r="AD1082" s="1442"/>
      <c r="AE1082" s="1450"/>
      <c r="AF1082" s="1450"/>
      <c r="AG1082" s="1442"/>
      <c r="AH1082" s="1442"/>
      <c r="AI1082" s="1442"/>
      <c r="AJ1082" s="1442"/>
      <c r="AK1082" s="1442"/>
      <c r="AL1082" s="1442"/>
      <c r="AM1082" s="1442"/>
      <c r="AN1082" s="1442"/>
      <c r="AO1082" s="1442"/>
      <c r="AP1082" s="1442"/>
      <c r="AQ1082" s="1442" t="s">
        <v>7008</v>
      </c>
      <c r="AR1082" s="1476"/>
      <c r="AS1082" s="1442">
        <v>20</v>
      </c>
      <c r="AT1082" s="1476"/>
      <c r="AU1082" s="1442"/>
    </row>
    <row r="1083" spans="1:59" s="1463" customFormat="1" ht="409.6" x14ac:dyDescent="0.25">
      <c r="A1083" s="1442">
        <v>3050</v>
      </c>
      <c r="B1083" s="1442" t="s">
        <v>6998</v>
      </c>
      <c r="C1083" s="1442"/>
      <c r="D1083" s="1460"/>
      <c r="E1083" s="1442" t="s">
        <v>7149</v>
      </c>
      <c r="F1083" s="1444" t="s">
        <v>7150</v>
      </c>
      <c r="G1083" s="1496" t="s">
        <v>7169</v>
      </c>
      <c r="H1083" s="1497">
        <v>2010</v>
      </c>
      <c r="I1083" s="1496" t="s">
        <v>7170</v>
      </c>
      <c r="J1083" s="1484">
        <v>86079</v>
      </c>
      <c r="K1083" s="1485" t="s">
        <v>7002</v>
      </c>
      <c r="L1083" s="1442" t="s">
        <v>7003</v>
      </c>
      <c r="M1083" s="1442" t="s">
        <v>7004</v>
      </c>
      <c r="N1083" s="1486" t="s">
        <v>7171</v>
      </c>
      <c r="O1083" s="1486" t="s">
        <v>7172</v>
      </c>
      <c r="P1083" s="1444" t="s">
        <v>7173</v>
      </c>
      <c r="Q1083" s="1450">
        <f t="shared" si="38"/>
        <v>20</v>
      </c>
      <c r="R1083" s="1487">
        <v>0</v>
      </c>
      <c r="S1083" s="1487">
        <v>10</v>
      </c>
      <c r="T1083" s="1487">
        <v>10</v>
      </c>
      <c r="U1083" s="1488">
        <f t="shared" si="39"/>
        <v>20</v>
      </c>
      <c r="V1083" s="1442">
        <v>100</v>
      </c>
      <c r="W1083" s="1442">
        <v>100</v>
      </c>
      <c r="X1083" s="1489" t="s">
        <v>7007</v>
      </c>
      <c r="Y1083" s="1490">
        <v>47</v>
      </c>
      <c r="Z1083" s="1442"/>
      <c r="AA1083" s="1450">
        <v>10</v>
      </c>
      <c r="AB1083" s="1450">
        <v>60</v>
      </c>
      <c r="AC1083" s="1490"/>
      <c r="AD1083" s="1442"/>
      <c r="AE1083" s="1450"/>
      <c r="AF1083" s="1450"/>
      <c r="AG1083" s="1442"/>
      <c r="AH1083" s="1442"/>
      <c r="AI1083" s="1442"/>
      <c r="AJ1083" s="1442"/>
      <c r="AK1083" s="1442"/>
      <c r="AL1083" s="1442"/>
      <c r="AM1083" s="1442"/>
      <c r="AN1083" s="1442"/>
      <c r="AO1083" s="1442"/>
      <c r="AP1083" s="1442"/>
      <c r="AQ1083" s="1442" t="s">
        <v>7008</v>
      </c>
      <c r="AR1083" s="1476"/>
      <c r="AS1083" s="1442">
        <v>20</v>
      </c>
      <c r="AT1083" s="1476"/>
      <c r="AU1083" s="1442"/>
    </row>
    <row r="1084" spans="1:59" s="664" customFormat="1" ht="409.6" x14ac:dyDescent="0.25">
      <c r="A1084" s="698">
        <v>3333</v>
      </c>
      <c r="B1084" s="698" t="s">
        <v>7174</v>
      </c>
      <c r="C1084" s="666"/>
      <c r="D1084" s="667"/>
      <c r="E1084" s="668" t="s">
        <v>7175</v>
      </c>
      <c r="F1084" s="666">
        <v>15412</v>
      </c>
      <c r="G1084" s="668" t="s">
        <v>7176</v>
      </c>
      <c r="H1084" s="672">
        <v>2005</v>
      </c>
      <c r="I1084" s="668" t="s">
        <v>7177</v>
      </c>
      <c r="J1084" s="669">
        <v>62593.89</v>
      </c>
      <c r="K1084" s="668" t="s">
        <v>675</v>
      </c>
      <c r="L1084" s="668" t="s">
        <v>7178</v>
      </c>
      <c r="M1084" s="668" t="s">
        <v>7179</v>
      </c>
      <c r="N1084" s="668" t="s">
        <v>7180</v>
      </c>
      <c r="O1084" s="668" t="s">
        <v>7181</v>
      </c>
      <c r="P1084" s="668" t="s">
        <v>7182</v>
      </c>
      <c r="Q1084" s="672">
        <v>0</v>
      </c>
      <c r="R1084" s="672">
        <v>0</v>
      </c>
      <c r="S1084" s="672">
        <v>0</v>
      </c>
      <c r="T1084" s="672">
        <v>0</v>
      </c>
      <c r="U1084" s="672">
        <v>0</v>
      </c>
      <c r="V1084" s="672">
        <v>0</v>
      </c>
      <c r="W1084" s="672">
        <v>100</v>
      </c>
      <c r="X1084" s="70" t="s">
        <v>7183</v>
      </c>
      <c r="Y1084" s="672">
        <v>4</v>
      </c>
      <c r="Z1084" s="672">
        <v>7</v>
      </c>
      <c r="AA1084" s="672">
        <v>1</v>
      </c>
      <c r="AB1084" s="672">
        <v>25</v>
      </c>
      <c r="AC1084" s="672">
        <v>1</v>
      </c>
      <c r="AD1084" s="672">
        <v>0</v>
      </c>
      <c r="AE1084" s="696">
        <v>2</v>
      </c>
      <c r="AF1084" s="777">
        <v>0</v>
      </c>
      <c r="AG1084" s="675" t="s">
        <v>9469</v>
      </c>
      <c r="AH1084" s="668" t="s">
        <v>7184</v>
      </c>
      <c r="AI1084" s="676">
        <v>0</v>
      </c>
      <c r="AJ1084" s="675" t="s">
        <v>7185</v>
      </c>
      <c r="AK1084" s="666"/>
      <c r="AL1084" s="676">
        <v>0</v>
      </c>
      <c r="AM1084" s="675" t="s">
        <v>7186</v>
      </c>
      <c r="AN1084" s="666"/>
      <c r="AO1084" s="676">
        <v>0</v>
      </c>
      <c r="AP1084" s="778"/>
      <c r="AQ1084" s="672"/>
      <c r="AR1084" s="696"/>
      <c r="AS1084" s="780"/>
      <c r="AT1084" s="780"/>
      <c r="AU1084" s="780"/>
      <c r="AV1084" s="780"/>
      <c r="AW1084" s="780"/>
      <c r="AX1084" s="781"/>
      <c r="AY1084" s="663"/>
      <c r="AZ1084" s="663"/>
      <c r="BA1084" s="663"/>
      <c r="BB1084" s="663"/>
      <c r="BC1084" s="663"/>
      <c r="BD1084" s="663"/>
      <c r="BE1084" s="663"/>
      <c r="BF1084" s="663"/>
      <c r="BG1084" s="663"/>
    </row>
    <row r="1085" spans="1:59" s="664" customFormat="1" ht="277.2" x14ac:dyDescent="0.25">
      <c r="A1085" s="769">
        <v>7097</v>
      </c>
      <c r="B1085" s="769" t="s">
        <v>7187</v>
      </c>
      <c r="C1085" s="666" t="s">
        <v>7188</v>
      </c>
      <c r="D1085" s="667" t="s">
        <v>7189</v>
      </c>
      <c r="E1085" s="668" t="s">
        <v>7190</v>
      </c>
      <c r="F1085" s="666">
        <v>23901</v>
      </c>
      <c r="G1085" s="668" t="s">
        <v>7191</v>
      </c>
      <c r="H1085" s="672" t="s">
        <v>7192</v>
      </c>
      <c r="I1085" s="779" t="s">
        <v>7193</v>
      </c>
      <c r="J1085" s="829">
        <v>50802.97</v>
      </c>
      <c r="K1085" s="779" t="s">
        <v>697</v>
      </c>
      <c r="L1085" s="779" t="s">
        <v>7194</v>
      </c>
      <c r="M1085" s="779" t="s">
        <v>7195</v>
      </c>
      <c r="N1085" s="779" t="s">
        <v>7196</v>
      </c>
      <c r="O1085" s="779" t="s">
        <v>7197</v>
      </c>
      <c r="P1085" s="779" t="s">
        <v>9486</v>
      </c>
      <c r="Q1085" s="672">
        <v>31.86</v>
      </c>
      <c r="R1085" s="672">
        <v>14.76</v>
      </c>
      <c r="S1085" s="672">
        <v>2.1</v>
      </c>
      <c r="T1085" s="672">
        <v>15</v>
      </c>
      <c r="U1085" s="672">
        <v>31.86</v>
      </c>
      <c r="V1085" s="672">
        <v>100</v>
      </c>
      <c r="W1085" s="672">
        <v>100</v>
      </c>
      <c r="X1085" s="70" t="s">
        <v>7198</v>
      </c>
      <c r="Y1085" s="672">
        <v>6</v>
      </c>
      <c r="Z1085" s="672">
        <v>1</v>
      </c>
      <c r="AA1085" s="672">
        <v>1</v>
      </c>
      <c r="AB1085" s="672" t="s">
        <v>7199</v>
      </c>
      <c r="AC1085" s="672">
        <v>2</v>
      </c>
      <c r="AD1085" s="672">
        <v>0</v>
      </c>
      <c r="AE1085" s="696">
        <v>2</v>
      </c>
      <c r="AF1085" s="777">
        <v>100</v>
      </c>
      <c r="AG1085" s="778" t="s">
        <v>7189</v>
      </c>
      <c r="AH1085" s="779" t="s">
        <v>7200</v>
      </c>
      <c r="AI1085" s="696">
        <v>100</v>
      </c>
      <c r="AJ1085" s="675" t="s">
        <v>4069</v>
      </c>
      <c r="AK1085" s="666" t="s">
        <v>7201</v>
      </c>
      <c r="AL1085" s="676">
        <v>100</v>
      </c>
      <c r="AM1085" s="666" t="s">
        <v>7202</v>
      </c>
      <c r="AN1085" s="666" t="s">
        <v>7203</v>
      </c>
      <c r="AO1085" s="666">
        <v>100</v>
      </c>
      <c r="AP1085" s="778" t="s">
        <v>7204</v>
      </c>
      <c r="AQ1085" s="672" t="s">
        <v>7205</v>
      </c>
      <c r="AR1085" s="696">
        <v>100</v>
      </c>
      <c r="AS1085" s="778" t="s">
        <v>7206</v>
      </c>
      <c r="AT1085" s="780" t="s">
        <v>7207</v>
      </c>
      <c r="AU1085" s="696">
        <v>100</v>
      </c>
      <c r="AV1085" s="780"/>
      <c r="AW1085" s="780"/>
      <c r="AX1085" s="689">
        <v>100</v>
      </c>
      <c r="AY1085" s="663"/>
      <c r="AZ1085" s="663"/>
      <c r="BA1085" s="663"/>
      <c r="BB1085" s="663"/>
      <c r="BC1085" s="663"/>
      <c r="BD1085" s="663"/>
      <c r="BE1085" s="663"/>
      <c r="BF1085" s="663"/>
      <c r="BG1085" s="663"/>
    </row>
  </sheetData>
  <autoFilter ref="A8:XEK1085" xr:uid="{00000000-0009-0000-0000-000002000000}"/>
  <sortState ref="A9:EY68">
    <sortCondition ref="E9:E68"/>
  </sortState>
  <mergeCells count="69">
    <mergeCell ref="K492:K495"/>
    <mergeCell ref="L492:L495"/>
    <mergeCell ref="M492:M495"/>
    <mergeCell ref="N492:N495"/>
    <mergeCell ref="F492:F495"/>
    <mergeCell ref="G492:G495"/>
    <mergeCell ref="H492:H495"/>
    <mergeCell ref="I492:I495"/>
    <mergeCell ref="J492:J495"/>
    <mergeCell ref="A492:A495"/>
    <mergeCell ref="B492:B495"/>
    <mergeCell ref="C492:C495"/>
    <mergeCell ref="D492:D495"/>
    <mergeCell ref="E492:E495"/>
    <mergeCell ref="AM6:AO6"/>
    <mergeCell ref="AP6:AR6"/>
    <mergeCell ref="O492:O495"/>
    <mergeCell ref="AV6:AX6"/>
    <mergeCell ref="AF6:AF7"/>
    <mergeCell ref="AS6:AU6"/>
    <mergeCell ref="W6:W7"/>
    <mergeCell ref="AG6:AI6"/>
    <mergeCell ref="AJ6:AL6"/>
    <mergeCell ref="Y2:AE2"/>
    <mergeCell ref="R6:R7"/>
    <mergeCell ref="AB6:AB7"/>
    <mergeCell ref="AC6:AC7"/>
    <mergeCell ref="Y6:AA6"/>
    <mergeCell ref="T6:T7"/>
    <mergeCell ref="U6:U7"/>
    <mergeCell ref="AE6:AE7"/>
    <mergeCell ref="S6:S7"/>
    <mergeCell ref="V6:V7"/>
    <mergeCell ref="X6:X7"/>
    <mergeCell ref="AD6:AD7"/>
    <mergeCell ref="K6:K7"/>
    <mergeCell ref="L6:L7"/>
    <mergeCell ref="M6:M7"/>
    <mergeCell ref="N6:N7"/>
    <mergeCell ref="R5:U5"/>
    <mergeCell ref="E5:O5"/>
    <mergeCell ref="O6:O7"/>
    <mergeCell ref="P6:P7"/>
    <mergeCell ref="Q6:Q7"/>
    <mergeCell ref="B6:B7"/>
    <mergeCell ref="I6:I7"/>
    <mergeCell ref="J6:J7"/>
    <mergeCell ref="C6:C7"/>
    <mergeCell ref="D6:D7"/>
    <mergeCell ref="E6:E7"/>
    <mergeCell ref="F6:F7"/>
    <mergeCell ref="G6:G7"/>
    <mergeCell ref="H6:H7"/>
    <mergeCell ref="AY6:BA6"/>
    <mergeCell ref="BB6:BD6"/>
    <mergeCell ref="BE6:BG6"/>
    <mergeCell ref="AF5:BG5"/>
    <mergeCell ref="A352:A355"/>
    <mergeCell ref="B352:B355"/>
    <mergeCell ref="C352:C355"/>
    <mergeCell ref="D352:D355"/>
    <mergeCell ref="E352:E355"/>
    <mergeCell ref="F352:F355"/>
    <mergeCell ref="G352:G355"/>
    <mergeCell ref="H352:H355"/>
    <mergeCell ref="I352:I355"/>
    <mergeCell ref="J352:J355"/>
    <mergeCell ref="K352:K355"/>
    <mergeCell ref="A6:A7"/>
  </mergeCells>
  <phoneticPr fontId="7" type="noConversion"/>
  <dataValidations count="92">
    <dataValidation type="whole" allowBlank="1" showInputMessage="1" showErrorMessage="1" errorTitle="Klasifikacija" error="Gl. zavihek Classification ali zavihek Klasifikacija_x000d_" sqref="Z54 Z91:Z101 Z86:Z87 Z78:Z80 Z66:Z67 Z64 Z45:Z46 Z50:Z51 Z39 Z48 Z84 Z75:Z76 Z105:Z111" xr:uid="{00000000-0002-0000-0200-000000000000}">
      <formula1>1</formula1>
      <formula2>12</formula2>
    </dataValidation>
    <dataValidation type="decimal" allowBlank="1" showInputMessage="1" showErrorMessage="1" errorTitle="Stroški dela operaterja" error="decimalno število!" sqref="AB61:AB62 AD54:AE56 AD39:AE51 AD85:AD88 AD84:AE84 AE86:AE87 AB103 AD58:AE80 AD289:AE307 JZ289:KA307 TV289:TW307 ADR289:ADS307 ANN289:ANO307 AXJ289:AXK307 BHF289:BHG307 BRB289:BRC307 CAX289:CAY307 CKT289:CKU307 CUP289:CUQ307 DEL289:DEM307 DOH289:DOI307 DYD289:DYE307 EHZ289:EIA307 ERV289:ERW307 FBR289:FBS307 FLN289:FLO307 FVJ289:FVK307 GFF289:GFG307 GPB289:GPC307 GYX289:GYY307 HIT289:HIU307 HSP289:HSQ307 ICL289:ICM307 IMH289:IMI307 IWD289:IWE307 JFZ289:JGA307 JPV289:JPW307 JZR289:JZS307 KJN289:KJO307 KTJ289:KTK307 LDF289:LDG307 LNB289:LNC307 LWX289:LWY307 MGT289:MGU307 MQP289:MQQ307 NAL289:NAM307 NKH289:NKI307 NUD289:NUE307 ODZ289:OEA307 ONV289:ONW307 OXR289:OXS307 PHN289:PHO307 PRJ289:PRK307 QBF289:QBG307 QLB289:QLC307 QUX289:QUY307 RET289:REU307 ROP289:ROQ307 RYL289:RYM307 SIH289:SII307 SSD289:SSE307 TBZ289:TCA307 TLV289:TLW307 TVR289:TVS307 UFN289:UFO307 UPJ289:UPK307 UZF289:UZG307 VJB289:VJC307 VSX289:VSY307 WCT289:WCU307 WMP289:WMQ307 WWL289:WWM307 AD318:AE327 JZ318:KA327 TV318:TW327 ADR318:ADS327 ANN318:ANO327 AXJ318:AXK327 BHF318:BHG327 BRB318:BRC327 CAX318:CAY327 CKT318:CKU327 CUP318:CUQ327 DEL318:DEM327 DOH318:DOI327 DYD318:DYE327 EHZ318:EIA327 ERV318:ERW327 FBR318:FBS327 FLN318:FLO327 FVJ318:FVK327 GFF318:GFG327 GPB318:GPC327 GYX318:GYY327 HIT318:HIU327 HSP318:HSQ327 ICL318:ICM327 IMH318:IMI327 IWD318:IWE327 JFZ318:JGA327 JPV318:JPW327 JZR318:JZS327 KJN318:KJO327 KTJ318:KTK327 LDF318:LDG327 LNB318:LNC327 LWX318:LWY327 MGT318:MGU327 MQP318:MQQ327 NAL318:NAM327 NKH318:NKI327 NUD318:NUE327 ODZ318:OEA327 ONV318:ONW327 OXR318:OXS327 PHN318:PHO327 PRJ318:PRK327 QBF318:QBG327 QLB318:QLC327 QUX318:QUY327 RET318:REU327 ROP318:ROQ327 RYL318:RYM327 SIH318:SII327 SSD318:SSE327 TBZ318:TCA327 TLV318:TLW327 TVR318:TVS327 UFN318:UFO327 UPJ318:UPK327 UZF318:UZG327 VJB318:VJC327 VSX318:VSY327 WCT318:WCU327 WMP318:WMQ327 WWL318:WWM327 AD332:AE335 JZ332:KA335 TV332:TW335 ADR332:ADS335 ANN332:ANO335 AXJ332:AXK335 BHF332:BHG335 BRB332:BRC335 CAX332:CAY335 CKT332:CKU335 CUP332:CUQ335 DEL332:DEM335 DOH332:DOI335 DYD332:DYE335 EHZ332:EIA335 ERV332:ERW335 FBR332:FBS335 FLN332:FLO335 FVJ332:FVK335 GFF332:GFG335 GPB332:GPC335 GYX332:GYY335 HIT332:HIU335 HSP332:HSQ335 ICL332:ICM335 IMH332:IMI335 IWD332:IWE335 JFZ332:JGA335 JPV332:JPW335 JZR332:JZS335 KJN332:KJO335 KTJ332:KTK335 LDF332:LDG335 LNB332:LNC335 LWX332:LWY335 MGT332:MGU335 MQP332:MQQ335 NAL332:NAM335 NKH332:NKI335 NUD332:NUE335 ODZ332:OEA335 ONV332:ONW335 OXR332:OXS335 PHN332:PHO335 PRJ332:PRK335 QBF332:QBG335 QLB332:QLC335 QUX332:QUY335 RET332:REU335 ROP332:ROQ335 RYL332:RYM335 SIH332:SII335 SSD332:SSE335 TBZ332:TCA335 TLV332:TLW335 TVR332:TVS335 UFN332:UFO335 UPJ332:UPK335 UZF332:UZG335 VJB332:VJC335 VSX332:VSY335 WCT332:WCU335 WMP332:WMQ335 WWL332:WWM335 AD337:AE337 JZ337:KA337 TV337:TW337 ADR337:ADS337 ANN337:ANO337 AXJ337:AXK337 BHF337:BHG337 BRB337:BRC337 CAX337:CAY337 CKT337:CKU337 CUP337:CUQ337 DEL337:DEM337 DOH337:DOI337 DYD337:DYE337 EHZ337:EIA337 ERV337:ERW337 FBR337:FBS337 FLN337:FLO337 FVJ337:FVK337 GFF337:GFG337 GPB337:GPC337 GYX337:GYY337 HIT337:HIU337 HSP337:HSQ337 ICL337:ICM337 IMH337:IMI337 IWD337:IWE337 JFZ337:JGA337 JPV337:JPW337 JZR337:JZS337 KJN337:KJO337 KTJ337:KTK337 LDF337:LDG337 LNB337:LNC337 LWX337:LWY337 MGT337:MGU337 MQP337:MQQ337 NAL337:NAM337 NKH337:NKI337 NUD337:NUE337 ODZ337:OEA337 ONV337:ONW337 OXR337:OXS337 PHN337:PHO337 PRJ337:PRK337 QBF337:QBG337 QLB337:QLC337 QUX337:QUY337 RET337:REU337 ROP337:ROQ337 RYL337:RYM337 SIH337:SII337 SSD337:SSE337 TBZ337:TCA337 TLV337:TLW337 TVR337:TVS337 UFN337:UFO337 UPJ337:UPK337 UZF337:UZG337 VJB337:VJC337 VSX337:VSY337 WCT337:WCU337 WMP337:WMQ337 WWL337:WWM337 AD339:AE339 JZ339:KA339 TV339:TW339 ADR339:ADS339 ANN339:ANO339 AXJ339:AXK339 BHF339:BHG339 BRB339:BRC339 CAX339:CAY339 CKT339:CKU339 CUP339:CUQ339 DEL339:DEM339 DOH339:DOI339 DYD339:DYE339 EHZ339:EIA339 ERV339:ERW339 FBR339:FBS339 FLN339:FLO339 FVJ339:FVK339 GFF339:GFG339 GPB339:GPC339 GYX339:GYY339 HIT339:HIU339 HSP339:HSQ339 ICL339:ICM339 IMH339:IMI339 IWD339:IWE339 JFZ339:JGA339 JPV339:JPW339 JZR339:JZS339 KJN339:KJO339 KTJ339:KTK339 LDF339:LDG339 LNB339:LNC339 LWX339:LWY339 MGT339:MGU339 MQP339:MQQ339 NAL339:NAM339 NKH339:NKI339 NUD339:NUE339 ODZ339:OEA339 ONV339:ONW339 OXR339:OXS339 PHN339:PHO339 PRJ339:PRK339 QBF339:QBG339 QLB339:QLC339 QUX339:QUY339 RET339:REU339 ROP339:ROQ339 RYL339:RYM339 SIH339:SII339 SSD339:SSE339 TBZ339:TCA339 TLV339:TLW339 TVR339:TVS339 UFN339:UFO339 UPJ339:UPK339 UZF339:UZG339 VJB339:VJC339 VSX339:VSY339 WCT339:WCU339 WMP339:WMQ339 WWL339:WWM339 JZ148:KA148 TV148:TW148 ADR148:ADS148 ANN148:ANO148 AXJ148:AXK148 BHF148:BHG148 BRB148:BRC148 CAX148:CAY148 CKT148:CKU148 CUP148:CUQ148 DEL148:DEM148 DOH148:DOI148 DYD148:DYE148 EHZ148:EIA148 ERV148:ERW148 FBR148:FBS148 FLN148:FLO148 FVJ148:FVK148 GFF148:GFG148 GPB148:GPC148 GYX148:GYY148 HIT148:HIU148 HSP148:HSQ148 ICL148:ICM148 IMH148:IMI148 IWD148:IWE148 JFZ148:JGA148 JPV148:JPW148 JZR148:JZS148 KJN148:KJO148 KTJ148:KTK148 LDF148:LDG148 LNB148:LNC148 LWX148:LWY148 MGT148:MGU148 MQP148:MQQ148 NAL148:NAM148 NKH148:NKI148 NUD148:NUE148 ODZ148:OEA148 ONV148:ONW148 OXR148:OXS148 PHN148:PHO148 PRJ148:PRK148 QBF148:QBG148 QLB148:QLC148 QUX148:QUY148 RET148:REU148 ROP148:ROQ148 RYL148:RYM148 SIH148:SII148 SSD148:SSE148 TBZ148:TCA148 TLV148:TLW148 TVR148:TVS148 UFN148:UFO148 UPJ148:UPK148 UZF148:UZG148 VJB148:VJC148 VSX148:VSY148 WCT148:WCU148 WMP148:WMQ148 WWL148:WWM148 AD448:AE448 JZ448:KA448 TV448:TW448 ADR448:ADS448 ANN448:ANO448 AXJ448:AXK448 BHF448:BHG448 BRB448:BRC448 CAX448:CAY448 CKT448:CKU448 CUP448:CUQ448 DEL448:DEM448 DOH448:DOI448 DYD448:DYE448 EHZ448:EIA448 ERV448:ERW448 FBR448:FBS448 FLN448:FLO448 FVJ448:FVK448 GFF448:GFG448 GPB448:GPC448 GYX448:GYY448 HIT448:HIU448 HSP448:HSQ448 ICL448:ICM448 IMH448:IMI448 IWD448:IWE448 JFZ448:JGA448 JPV448:JPW448 JZR448:JZS448 KJN448:KJO448 KTJ448:KTK448 LDF448:LDG448 LNB448:LNC448 LWX448:LWY448 MGT448:MGU448 MQP448:MQQ448 NAL448:NAM448 NKH448:NKI448 NUD448:NUE448 ODZ448:OEA448 ONV448:ONW448 OXR448:OXS448 PHN448:PHO448 PRJ448:PRK448 QBF448:QBG448 QLB448:QLC448 QUX448:QUY448 RET448:REU448 ROP448:ROQ448 RYL448:RYM448 SIH448:SII448 SSD448:SSE448 TBZ448:TCA448 TLV448:TLW448 TVR448:TVS448 UFN448:UFO448 UPJ448:UPK448 UZF448:UZG448 VJB448:VJC448 VSX448:VSY448 WCT448:WCU448 WMP448:WMQ448 WWL448:WWM448 AD481:AE481 JZ481:KA481 TV481:TW481 ADR481:ADS481 ANN481:ANO481 AXJ481:AXK481 BHF481:BHG481 BRB481:BRC481 CAX481:CAY481 CKT481:CKU481 CUP481:CUQ481 DEL481:DEM481 DOH481:DOI481 DYD481:DYE481 EHZ481:EIA481 ERV481:ERW481 FBR481:FBS481 FLN481:FLO481 FVJ481:FVK481 GFF481:GFG481 GPB481:GPC481 GYX481:GYY481 HIT481:HIU481 HSP481:HSQ481 ICL481:ICM481 IMH481:IMI481 IWD481:IWE481 JFZ481:JGA481 JPV481:JPW481 JZR481:JZS481 KJN481:KJO481 KTJ481:KTK481 LDF481:LDG481 LNB481:LNC481 LWX481:LWY481 MGT481:MGU481 MQP481:MQQ481 NAL481:NAM481 NKH481:NKI481 NUD481:NUE481 ODZ481:OEA481 ONV481:ONW481 OXR481:OXS481 PHN481:PHO481 PRJ481:PRK481 QBF481:QBG481 QLB481:QLC481 QUX481:QUY481 RET481:REU481 ROP481:ROQ481 RYL481:RYM481 SIH481:SII481 SSD481:SSE481 TBZ481:TCA481 TLV481:TLW481 TVR481:TVS481 UFN481:UFO481 UPJ481:UPK481 UZF481:UZG481 VJB481:VJC481 VSX481:VSY481 WCT481:WCU481 WMP481:WMQ481 WWL481:WWM481 AD552:AE555 JZ552:KA555 TV552:TW555 ADR552:ADS555 ANN552:ANO555 AXJ552:AXK555 BHF552:BHG555 BRB552:BRC555 CAX552:CAY555 CKT552:CKU555 CUP552:CUQ555 DEL552:DEM555 DOH552:DOI555 DYD552:DYE555 EHZ552:EIA555 ERV552:ERW555 FBR552:FBS555 FLN552:FLO555 FVJ552:FVK555 GFF552:GFG555 GPB552:GPC555 GYX552:GYY555 HIT552:HIU555 HSP552:HSQ555 ICL552:ICM555 IMH552:IMI555 IWD552:IWE555 JFZ552:JGA555 JPV552:JPW555 JZR552:JZS555 KJN552:KJO555 KTJ552:KTK555 LDF552:LDG555 LNB552:LNC555 LWX552:LWY555 MGT552:MGU555 MQP552:MQQ555 NAL552:NAM555 NKH552:NKI555 NUD552:NUE555 ODZ552:OEA555 ONV552:ONW555 OXR552:OXS555 PHN552:PHO555 PRJ552:PRK555 QBF552:QBG555 QLB552:QLC555 QUX552:QUY555 RET552:REU555 ROP552:ROQ555 RYL552:RYM555 SIH552:SII555 SSD552:SSE555 TBZ552:TCA555 TLV552:TLW555 TVR552:TVS555 UFN552:UFO555 UPJ552:UPK555 UZF552:UZG555 VJB552:VJC555 VSX552:VSY555 WCT552:WCU555 WMP552:WMQ555 WWL552:WWM555 JZ568:KA607 TV568:TW607 ADR568:ADS607 ANN568:ANO607 AXJ568:AXK607 BHF568:BHG607 BRB568:BRC607 CAX568:CAY607 CKT568:CKU607 CUP568:CUQ607 DEL568:DEM607 DOH568:DOI607 DYD568:DYE607 EHZ568:EIA607 ERV568:ERW607 FBR568:FBS607 FLN568:FLO607 FVJ568:FVK607 GFF568:GFG607 GPB568:GPC607 GYX568:GYY607 HIT568:HIU607 HSP568:HSQ607 ICL568:ICM607 IMH568:IMI607 IWD568:IWE607 JFZ568:JGA607 JPV568:JPW607 JZR568:JZS607 KJN568:KJO607 KTJ568:KTK607 LDF568:LDG607 LNB568:LNC607 LWX568:LWY607 MGT568:MGU607 MQP568:MQQ607 NAL568:NAM607 NKH568:NKI607 NUD568:NUE607 ODZ568:OEA607 ONV568:ONW607 OXR568:OXS607 PHN568:PHO607 PRJ568:PRK607 QBF568:QBG607 QLB568:QLC607 QUX568:QUY607 RET568:REU607 ROP568:ROQ607 RYL568:RYM607 SIH568:SII607 SSD568:SSE607 TBZ568:TCA607 TLV568:TLW607 TVR568:TVS607 UFN568:UFO607 UPJ568:UPK607 UZF568:UZG607 VJB568:VJC607 VSX568:VSY607 WCT568:WCU607 WMP568:WMQ607 WWL568:WWM607 AD616:AE617 JZ616:KA617 TV616:TW617 ADR616:ADS617 ANN616:ANO617 AXJ616:AXK617 BHF616:BHG617 BRB616:BRC617 CAX616:CAY617 CKT616:CKU617 CUP616:CUQ617 DEL616:DEM617 DOH616:DOI617 DYD616:DYE617 EHZ616:EIA617 ERV616:ERW617 FBR616:FBS617 FLN616:FLO617 FVJ616:FVK617 GFF616:GFG617 GPB616:GPC617 GYX616:GYY617 HIT616:HIU617 HSP616:HSQ617 ICL616:ICM617 IMH616:IMI617 IWD616:IWE617 JFZ616:JGA617 JPV616:JPW617 JZR616:JZS617 KJN616:KJO617 KTJ616:KTK617 LDF616:LDG617 LNB616:LNC617 LWX616:LWY617 MGT616:MGU617 MQP616:MQQ617 NAL616:NAM617 NKH616:NKI617 NUD616:NUE617 ODZ616:OEA617 ONV616:ONW617 OXR616:OXS617 PHN616:PHO617 PRJ616:PRK617 QBF616:QBG617 QLB616:QLC617 QUX616:QUY617 RET616:REU617 ROP616:ROQ617 RYL616:RYM617 SIH616:SII617 SSD616:SSE617 TBZ616:TCA617 TLV616:TLW617 TVR616:TVS617 UFN616:UFO617 UPJ616:UPK617 UZF616:UZG617 VJB616:VJC617 VSX616:VSY617 WCT616:WCU617 WMP616:WMQ617 WWL616:WWM617 AD622:AD626 JZ622:JZ626 TV622:TV626 ADR622:ADR626 ANN622:ANN626 AXJ622:AXJ626 BHF622:BHF626 BRB622:BRB626 CAX622:CAX626 CKT622:CKT626 CUP622:CUP626 DEL622:DEL626 DOH622:DOH626 DYD622:DYD626 EHZ622:EHZ626 ERV622:ERV626 FBR622:FBR626 FLN622:FLN626 FVJ622:FVJ626 GFF622:GFF626 GPB622:GPB626 GYX622:GYX626 HIT622:HIT626 HSP622:HSP626 ICL622:ICL626 IMH622:IMH626 IWD622:IWD626 JFZ622:JFZ626 JPV622:JPV626 JZR622:JZR626 KJN622:KJN626 KTJ622:KTJ626 LDF622:LDF626 LNB622:LNB626 LWX622:LWX626 MGT622:MGT626 MQP622:MQP626 NAL622:NAL626 NKH622:NKH626 NUD622:NUD626 ODZ622:ODZ626 ONV622:ONV626 OXR622:OXR626 PHN622:PHN626 PRJ622:PRJ626 QBF622:QBF626 QLB622:QLB626 QUX622:QUX626 RET622:RET626 ROP622:ROP626 RYL622:RYL626 SIH622:SIH626 SSD622:SSD626 TBZ622:TBZ626 TLV622:TLV626 TVR622:TVR626 UFN622:UFN626 UPJ622:UPJ626 UZF622:UZF626 VJB622:VJB626 VSX622:VSX626 WCT622:WCT626 WMP622:WMP626 WWL622:WWL626 AD628:AE628 JZ628:KA628 TV628:TW628 ADR628:ADS628 ANN628:ANO628 AXJ628:AXK628 BHF628:BHG628 BRB628:BRC628 CAX628:CAY628 CKT628:CKU628 CUP628:CUQ628 DEL628:DEM628 DOH628:DOI628 DYD628:DYE628 EHZ628:EIA628 ERV628:ERW628 FBR628:FBS628 FLN628:FLO628 FVJ628:FVK628 GFF628:GFG628 GPB628:GPC628 GYX628:GYY628 HIT628:HIU628 HSP628:HSQ628 ICL628:ICM628 IMH628:IMI628 IWD628:IWE628 JFZ628:JGA628 JPV628:JPW628 JZR628:JZS628 KJN628:KJO628 KTJ628:KTK628 LDF628:LDG628 LNB628:LNC628 LWX628:LWY628 MGT628:MGU628 MQP628:MQQ628 NAL628:NAM628 NKH628:NKI628 NUD628:NUE628 ODZ628:OEA628 ONV628:ONW628 OXR628:OXS628 PHN628:PHO628 PRJ628:PRK628 QBF628:QBG628 QLB628:QLC628 QUX628:QUY628 RET628:REU628 ROP628:ROQ628 RYL628:RYM628 SIH628:SII628 SSD628:SSE628 TBZ628:TCA628 TLV628:TLW628 TVR628:TVS628 UFN628:UFO628 UPJ628:UPK628 UZF628:UZG628 VJB628:VJC628 VSX628:VSY628 WCT628:WCU628 WMP628:WMQ628 WWL628:WWM628 AD629 JZ629 TV629 ADR629 ANN629 AXJ629 BHF629 BRB629 CAX629 CKT629 CUP629 DEL629 DOH629 DYD629 EHZ629 ERV629 FBR629 FLN629 FVJ629 GFF629 GPB629 GYX629 HIT629 HSP629 ICL629 IMH629 IWD629 JFZ629 JPV629 JZR629 KJN629 KTJ629 LDF629 LNB629 LWX629 MGT629 MQP629 NAL629 NKH629 NUD629 ODZ629 ONV629 OXR629 PHN629 PRJ629 QBF629 QLB629 QUX629 RET629 ROP629 RYL629 SIH629 SSD629 TBZ629 TLV629 TVR629 UFN629 UPJ629 UZF629 VJB629 VSX629 WCT629 WMP629 WWL629 AD631 JZ631 TV631 ADR631 ANN631 AXJ631 BHF631 BRB631 CAX631 CKT631 CUP631 DEL631 DOH631 DYD631 EHZ631 ERV631 FBR631 FLN631 FVJ631 GFF631 GPB631 GYX631 HIT631 HSP631 ICL631 IMH631 IWD631 JFZ631 JPV631 JZR631 KJN631 KTJ631 LDF631 LNB631 LWX631 MGT631 MQP631 NAL631 NKH631 NUD631 ODZ631 ONV631 OXR631 PHN631 PRJ631 QBF631 QLB631 QUX631 RET631 ROP631 RYL631 SIH631 SSD631 TBZ631 TLV631 TVR631 UFN631 UPJ631 UZF631 VJB631 VSX631 WCT631 WMP631 WWL631 AD634:AD640 JZ634:JZ640 TV634:TV640 ADR634:ADR640 ANN634:ANN640 AXJ634:AXJ640 BHF634:BHF640 BRB634:BRB640 CAX634:CAX640 CKT634:CKT640 CUP634:CUP640 DEL634:DEL640 DOH634:DOH640 DYD634:DYD640 EHZ634:EHZ640 ERV634:ERV640 FBR634:FBR640 FLN634:FLN640 FVJ634:FVJ640 GFF634:GFF640 GPB634:GPB640 GYX634:GYX640 HIT634:HIT640 HSP634:HSP640 ICL634:ICL640 IMH634:IMH640 IWD634:IWD640 JFZ634:JFZ640 JPV634:JPV640 JZR634:JZR640 KJN634:KJN640 KTJ634:KTJ640 LDF634:LDF640 LNB634:LNB640 LWX634:LWX640 MGT634:MGT640 MQP634:MQP640 NAL634:NAL640 NKH634:NKH640 NUD634:NUD640 ODZ634:ODZ640 ONV634:ONV640 OXR634:OXR640 PHN634:PHN640 PRJ634:PRJ640 QBF634:QBF640 QLB634:QLB640 QUX634:QUX640 RET634:RET640 ROP634:ROP640 RYL634:RYL640 SIH634:SIH640 SSD634:SSD640 TBZ634:TBZ640 TLV634:TLV640 TVR634:TVR640 UFN634:UFN640 UPJ634:UPJ640 UZF634:UZF640 VJB634:VJB640 VSX634:VSX640 WCT634:WCT640 WMP634:WMP640 WWL634:WWL640 AD633:AE633 JZ633:KA633 TV633:TW633 ADR633:ADS633 ANN633:ANO633 AXJ633:AXK633 BHF633:BHG633 BRB633:BRC633 CAX633:CAY633 CKT633:CKU633 CUP633:CUQ633 DEL633:DEM633 DOH633:DOI633 DYD633:DYE633 EHZ633:EIA633 ERV633:ERW633 FBR633:FBS633 FLN633:FLO633 FVJ633:FVK633 GFF633:GFG633 GPB633:GPC633 GYX633:GYY633 HIT633:HIU633 HSP633:HSQ633 ICL633:ICM633 IMH633:IMI633 IWD633:IWE633 JFZ633:JGA633 JPV633:JPW633 JZR633:JZS633 KJN633:KJO633 KTJ633:KTK633 LDF633:LDG633 LNB633:LNC633 LWX633:LWY633 MGT633:MGU633 MQP633:MQQ633 NAL633:NAM633 NKH633:NKI633 NUD633:NUE633 ODZ633:OEA633 ONV633:ONW633 OXR633:OXS633 PHN633:PHO633 PRJ633:PRK633 QBF633:QBG633 QLB633:QLC633 QUX633:QUY633 RET633:REU633 ROP633:ROQ633 RYL633:RYM633 SIH633:SII633 SSD633:SSE633 TBZ633:TCA633 TLV633:TLW633 TVR633:TVS633 UFN633:UFO633 UPJ633:UPK633 UZF633:UZG633 VJB633:VJC633 VSX633:VSY633 WCT633:WCU633 WMP633:WMQ633 WWL633:WWM633 AD664 JZ664 TV664 ADR664 ANN664 AXJ664 BHF664 BRB664 CAX664 CKT664 CUP664 DEL664 DOH664 DYD664 EHZ664 ERV664 FBR664 FLN664 FVJ664 GFF664 GPB664 GYX664 HIT664 HSP664 ICL664 IMH664 IWD664 JFZ664 JPV664 JZR664 KJN664 KTJ664 LDF664 LNB664 LWX664 MGT664 MQP664 NAL664 NKH664 NUD664 ODZ664 ONV664 OXR664 PHN664 PRJ664 QBF664 QLB664 QUX664 RET664 ROP664 RYL664 SIH664 SSD664 TBZ664 TLV664 TVR664 UFN664 UPJ664 UZF664 VJB664 VSX664 WCT664 WMP664 WWL664 AD642:AD658 JZ642:JZ658 TV642:TV658 ADR642:ADR658 ANN642:ANN658 AXJ642:AXJ658 BHF642:BHF658 BRB642:BRB658 CAX642:CAX658 CKT642:CKT658 CUP642:CUP658 DEL642:DEL658 DOH642:DOH658 DYD642:DYD658 EHZ642:EHZ658 ERV642:ERV658 FBR642:FBR658 FLN642:FLN658 FVJ642:FVJ658 GFF642:GFF658 GPB642:GPB658 GYX642:GYX658 HIT642:HIT658 HSP642:HSP658 ICL642:ICL658 IMH642:IMH658 IWD642:IWD658 JFZ642:JFZ658 JPV642:JPV658 JZR642:JZR658 KJN642:KJN658 KTJ642:KTJ658 LDF642:LDF658 LNB642:LNB658 LWX642:LWX658 MGT642:MGT658 MQP642:MQP658 NAL642:NAL658 NKH642:NKH658 NUD642:NUD658 ODZ642:ODZ658 ONV642:ONV658 OXR642:OXR658 PHN642:PHN658 PRJ642:PRJ658 QBF642:QBF658 QLB642:QLB658 QUX642:QUX658 RET642:RET658 ROP642:ROP658 RYL642:RYL658 SIH642:SIH658 SSD642:SSD658 TBZ642:TBZ658 TLV642:TLV658 TVR642:TVR658 UFN642:UFN658 UPJ642:UPJ658 UZF642:UZF658 VJB642:VJB658 VSX642:VSX658 WCT642:WCT658 WMP642:WMP658 WWL642:WWL658 AE656 KA656 TW656 ADS656 ANO656 AXK656 BHG656 BRC656 CAY656 CKU656 CUQ656 DEM656 DOI656 DYE656 EIA656 ERW656 FBS656 FLO656 FVK656 GFG656 GPC656 GYY656 HIU656 HSQ656 ICM656 IMI656 IWE656 JGA656 JPW656 JZS656 KJO656 KTK656 LDG656 LNC656 LWY656 MGU656 MQQ656 NAM656 NKI656 NUE656 OEA656 ONW656 OXS656 PHO656 PRK656 QBG656 QLC656 QUY656 REU656 ROQ656 RYM656 SII656 SSE656 TCA656 TLW656 TVS656 UFO656 UPK656 UZG656 VJC656 VSY656 WCU656 WMQ656 WWM656 AD659:AE660 JZ659:KA660 TV659:TW660 ADR659:ADS660 ANN659:ANO660 AXJ659:AXK660 BHF659:BHG660 BRB659:BRC660 CAX659:CAY660 CKT659:CKU660 CUP659:CUQ660 DEL659:DEM660 DOH659:DOI660 DYD659:DYE660 EHZ659:EIA660 ERV659:ERW660 FBR659:FBS660 FLN659:FLO660 FVJ659:FVK660 GFF659:GFG660 GPB659:GPC660 GYX659:GYY660 HIT659:HIU660 HSP659:HSQ660 ICL659:ICM660 IMH659:IMI660 IWD659:IWE660 JFZ659:JGA660 JPV659:JPW660 JZR659:JZS660 KJN659:KJO660 KTJ659:KTK660 LDF659:LDG660 LNB659:LNC660 LWX659:LWY660 MGT659:MGU660 MQP659:MQQ660 NAL659:NAM660 NKH659:NKI660 NUD659:NUE660 ODZ659:OEA660 ONV659:ONW660 OXR659:OXS660 PHN659:PHO660 PRJ659:PRK660 QBF659:QBG660 QLB659:QLC660 QUX659:QUY660 RET659:REU660 ROP659:ROQ660 RYL659:RYM660 SIH659:SII660 SSD659:SSE660 TBZ659:TCA660 TLV659:TLW660 TVR659:TVS660 UFN659:UFO660 UPJ659:UPK660 UZF659:UZG660 VJB659:VJC660 VSX659:VSY660 WCT659:WCU660 WMP659:WMQ660 WWL659:WWM660 AD699:AE699 JZ699:KA699 TV699:TW699 ADR699:ADS699 ANN699:ANO699 AXJ699:AXK699 BHF699:BHG699 BRB699:BRC699 CAX699:CAY699 CKT699:CKU699 CUP699:CUQ699 DEL699:DEM699 DOH699:DOI699 DYD699:DYE699 EHZ699:EIA699 ERV699:ERW699 FBR699:FBS699 FLN699:FLO699 FVJ699:FVK699 GFF699:GFG699 GPB699:GPC699 GYX699:GYY699 HIT699:HIU699 HSP699:HSQ699 ICL699:ICM699 IMH699:IMI699 IWD699:IWE699 JFZ699:JGA699 JPV699:JPW699 JZR699:JZS699 KJN699:KJO699 KTJ699:KTK699 LDF699:LDG699 LNB699:LNC699 LWX699:LWY699 MGT699:MGU699 MQP699:MQQ699 NAL699:NAM699 NKH699:NKI699 NUD699:NUE699 ODZ699:OEA699 ONV699:ONW699 OXR699:OXS699 PHN699:PHO699 PRJ699:PRK699 QBF699:QBG699 QLB699:QLC699 QUX699:QUY699 RET699:REU699 ROP699:ROQ699 RYL699:RYM699 SIH699:SII699 SSD699:SSE699 TBZ699:TCA699 TLV699:TLW699 TVR699:TVS699 UFN699:UFO699 UPJ699:UPK699 UZF699:UZG699 VJB699:VJC699 VSX699:VSY699 WCT699:WCU699 WMP699:WMQ699 WWL699:WWM699 AD762:AE762 JZ762:KA762 TV762:TW762 ADR762:ADS762 ANN762:ANO762 AXJ762:AXK762 BHF762:BHG762 BRB762:BRC762 CAX762:CAY762 CKT762:CKU762 CUP762:CUQ762 DEL762:DEM762 DOH762:DOI762 DYD762:DYE762 EHZ762:EIA762 ERV762:ERW762 FBR762:FBS762 FLN762:FLO762 FVJ762:FVK762 GFF762:GFG762 GPB762:GPC762 GYX762:GYY762 HIT762:HIU762 HSP762:HSQ762 ICL762:ICM762 IMH762:IMI762 IWD762:IWE762 JFZ762:JGA762 JPV762:JPW762 JZR762:JZS762 KJN762:KJO762 KTJ762:KTK762 LDF762:LDG762 LNB762:LNC762 LWX762:LWY762 MGT762:MGU762 MQP762:MQQ762 NAL762:NAM762 NKH762:NKI762 NUD762:NUE762 ODZ762:OEA762 ONV762:ONW762 OXR762:OXS762 PHN762:PHO762 PRJ762:PRK762 QBF762:QBG762 QLB762:QLC762 QUX762:QUY762 RET762:REU762 ROP762:ROQ762 RYL762:RYM762 SIH762:SII762 SSD762:SSE762 TBZ762:TCA762 TLV762:TLW762 TVR762:TVS762 UFN762:UFO762 UPJ762:UPK762 UZF762:UZG762 VJB762:VJC762 VSX762:VSY762 WCT762:WCU762 WMP762:WMQ762 WWL762:WWM762 AD814:AD816 JZ814:JZ816 TV814:TV816 ADR814:ADR816 ANN814:ANN816 AXJ814:AXJ816 BHF814:BHF816 BRB814:BRB816 CAX814:CAX816 CKT814:CKT816 CUP814:CUP816 DEL814:DEL816 DOH814:DOH816 DYD814:DYD816 EHZ814:EHZ816 ERV814:ERV816 FBR814:FBR816 FLN814:FLN816 FVJ814:FVJ816 GFF814:GFF816 GPB814:GPB816 GYX814:GYX816 HIT814:HIT816 HSP814:HSP816 ICL814:ICL816 IMH814:IMH816 IWD814:IWD816 JFZ814:JFZ816 JPV814:JPV816 JZR814:JZR816 KJN814:KJN816 KTJ814:KTJ816 LDF814:LDF816 LNB814:LNB816 LWX814:LWX816 MGT814:MGT816 MQP814:MQP816 NAL814:NAL816 NKH814:NKH816 NUD814:NUD816 ODZ814:ODZ816 ONV814:ONV816 OXR814:OXR816 PHN814:PHN816 PRJ814:PRJ816 QBF814:QBF816 QLB814:QLB816 QUX814:QUX816 RET814:RET816 ROP814:ROP816 RYL814:RYL816 SIH814:SIH816 SSD814:SSD816 TBZ814:TBZ816 TLV814:TLV816 TVR814:TVR816 UFN814:UFN816 UPJ814:UPJ816 UZF814:UZF816 VJB814:VJB816 VSX814:VSX816 WCT814:WCT816 WMP814:WMP816 WWL814:WWL816 AD806:AE813 JZ806:KA813 TV806:TW813 ADR806:ADS813 ANN806:ANO813 AXJ806:AXK813 BHF806:BHG813 BRB806:BRC813 CAX806:CAY813 CKT806:CKU813 CUP806:CUQ813 DEL806:DEM813 DOH806:DOI813 DYD806:DYE813 EHZ806:EIA813 ERV806:ERW813 FBR806:FBS813 FLN806:FLO813 FVJ806:FVK813 GFF806:GFG813 GPB806:GPC813 GYX806:GYY813 HIT806:HIU813 HSP806:HSQ813 ICL806:ICM813 IMH806:IMI813 IWD806:IWE813 JFZ806:JGA813 JPV806:JPW813 JZR806:JZS813 KJN806:KJO813 KTJ806:KTK813 LDF806:LDG813 LNB806:LNC813 LWX806:LWY813 MGT806:MGU813 MQP806:MQQ813 NAL806:NAM813 NKH806:NKI813 NUD806:NUE813 ODZ806:OEA813 ONV806:ONW813 OXR806:OXS813 PHN806:PHO813 PRJ806:PRK813 QBF806:QBG813 QLB806:QLC813 QUX806:QUY813 RET806:REU813 ROP806:ROQ813 RYL806:RYM813 SIH806:SII813 SSD806:SSE813 TBZ806:TCA813 TLV806:TLW813 TVR806:TVS813 UFN806:UFO813 UPJ806:UPK813 UZF806:UZG813 VJB806:VJC813 VSX806:VSY813 WCT806:WCU813 WMP806:WMQ813 WWL806:WWM813 AD821:AE851 JZ821:KA851 TV821:TW851 ADR821:ADS851 ANN821:ANO851 AXJ821:AXK851 BHF821:BHG851 BRB821:BRC851 CAX821:CAY851 CKT821:CKU851 CUP821:CUQ851 DEL821:DEM851 DOH821:DOI851 DYD821:DYE851 EHZ821:EIA851 ERV821:ERW851 FBR821:FBS851 FLN821:FLO851 FVJ821:FVK851 GFF821:GFG851 GPB821:GPC851 GYX821:GYY851 HIT821:HIU851 HSP821:HSQ851 ICL821:ICM851 IMH821:IMI851 IWD821:IWE851 JFZ821:JGA851 JPV821:JPW851 JZR821:JZS851 KJN821:KJO851 KTJ821:KTK851 LDF821:LDG851 LNB821:LNC851 LWX821:LWY851 MGT821:MGU851 MQP821:MQQ851 NAL821:NAM851 NKH821:NKI851 NUD821:NUE851 ODZ821:OEA851 ONV821:ONW851 OXR821:OXS851 PHN821:PHO851 PRJ821:PRK851 QBF821:QBG851 QLB821:QLC851 QUX821:QUY851 RET821:REU851 ROP821:ROQ851 RYL821:RYM851 SIH821:SII851 SSD821:SSE851 TBZ821:TCA851 TLV821:TLW851 TVR821:TVS851 UFN821:UFO851 UPJ821:UPK851 UZF821:UZG851 VJB821:VJC851 VSX821:VSY851 WCT821:WCU851 WMP821:WMQ851 WWL821:WWM851 AE888:AE891 KA888:KA891 TW888:TW891 ADS888:ADS891 ANO888:ANO891 AXK888:AXK891 BHG888:BHG891 BRC888:BRC891 CAY888:CAY891 CKU888:CKU891 CUQ888:CUQ891 DEM888:DEM891 DOI888:DOI891 DYE888:DYE891 EIA888:EIA891 ERW888:ERW891 FBS888:FBS891 FLO888:FLO891 FVK888:FVK891 GFG888:GFG891 GPC888:GPC891 GYY888:GYY891 HIU888:HIU891 HSQ888:HSQ891 ICM888:ICM891 IMI888:IMI891 IWE888:IWE891 JGA888:JGA891 JPW888:JPW891 JZS888:JZS891 KJO888:KJO891 KTK888:KTK891 LDG888:LDG891 LNC888:LNC891 LWY888:LWY891 MGU888:MGU891 MQQ888:MQQ891 NAM888:NAM891 NKI888:NKI891 NUE888:NUE891 OEA888:OEA891 ONW888:ONW891 OXS888:OXS891 PHO888:PHO891 PRK888:PRK891 QBG888:QBG891 QLC888:QLC891 QUY888:QUY891 REU888:REU891 ROQ888:ROQ891 RYM888:RYM891 SII888:SII891 SSE888:SSE891 TCA888:TCA891 TLW888:TLW891 TVS888:TVS891 UFO888:UFO891 UPK888:UPK891 UZG888:UZG891 VJC888:VJC891 VSY888:VSY891 WCU888:WCU891 WMQ888:WMQ891 WWM888:WWM891 AD884:AD891 JZ884:JZ891 TV884:TV891 ADR884:ADR891 ANN884:ANN891 AXJ884:AXJ891 BHF884:BHF891 BRB884:BRB891 CAX884:CAX891 CKT884:CKT891 CUP884:CUP891 DEL884:DEL891 DOH884:DOH891 DYD884:DYD891 EHZ884:EHZ891 ERV884:ERV891 FBR884:FBR891 FLN884:FLN891 FVJ884:FVJ891 GFF884:GFF891 GPB884:GPB891 GYX884:GYX891 HIT884:HIT891 HSP884:HSP891 ICL884:ICL891 IMH884:IMH891 IWD884:IWD891 JFZ884:JFZ891 JPV884:JPV891 JZR884:JZR891 KJN884:KJN891 KTJ884:KTJ891 LDF884:LDF891 LNB884:LNB891 LWX884:LWX891 MGT884:MGT891 MQP884:MQP891 NAL884:NAL891 NKH884:NKH891 NUD884:NUD891 ODZ884:ODZ891 ONV884:ONV891 OXR884:OXR891 PHN884:PHN891 PRJ884:PRJ891 QBF884:QBF891 QLB884:QLB891 QUX884:QUX891 RET884:RET891 ROP884:ROP891 RYL884:RYL891 SIH884:SIH891 SSD884:SSD891 TBZ884:TBZ891 TLV884:TLV891 TVR884:TVR891 UFN884:UFN891 UPJ884:UPJ891 UZF884:UZF891 VJB884:VJB891 VSX884:VSX891 WCT884:WCT891 WMP884:WMP891 WWL884:WWL891 AE884 KA884 TW884 ADS884 ANO884 AXK884 BHG884 BRC884 CAY884 CKU884 CUQ884 DEM884 DOI884 DYE884 EIA884 ERW884 FBS884 FLO884 FVK884 GFG884 GPC884 GYY884 HIU884 HSQ884 ICM884 IMI884 IWE884 JGA884 JPW884 JZS884 KJO884 KTK884 LDG884 LNC884 LWY884 MGU884 MQQ884 NAM884 NKI884 NUE884 OEA884 ONW884 OXS884 PHO884 PRK884 QBG884 QLC884 QUY884 REU884 ROQ884 RYM884 SII884 SSE884 TCA884 TLW884 TVS884 UFO884 UPK884 UZG884 VJC884 VSY884 WCU884 WMQ884 WWM884 AE886 KA886 TW886 ADS886 ANO886 AXK886 BHG886 BRC886 CAY886 CKU886 CUQ886 DEM886 DOI886 DYE886 EIA886 ERW886 FBS886 FLO886 FVK886 GFG886 GPC886 GYY886 HIU886 HSQ886 ICM886 IMI886 IWE886 JGA886 JPW886 JZS886 KJO886 KTK886 LDG886 LNC886 LWY886 MGU886 MQQ886 NAM886 NKI886 NUE886 OEA886 ONW886 OXS886 PHO886 PRK886 QBG886 QLC886 QUY886 REU886 ROQ886 RYM886 SII886 SSE886 TCA886 TLW886 TVS886 UFO886 UPK886 UZG886 VJC886 VSY886 WCU886 WMQ886 WWM886 AD892:AE904 JZ892:KA904 TV892:TW904 ADR892:ADS904 ANN892:ANO904 AXJ892:AXK904 BHF892:BHG904 BRB892:BRC904 CAX892:CAY904 CKT892:CKU904 CUP892:CUQ904 DEL892:DEM904 DOH892:DOI904 DYD892:DYE904 EHZ892:EIA904 ERV892:ERW904 FBR892:FBS904 FLN892:FLO904 FVJ892:FVK904 GFF892:GFG904 GPB892:GPC904 GYX892:GYY904 HIT892:HIU904 HSP892:HSQ904 ICL892:ICM904 IMH892:IMI904 IWD892:IWE904 JFZ892:JGA904 JPV892:JPW904 JZR892:JZS904 KJN892:KJO904 KTJ892:KTK904 LDF892:LDG904 LNB892:LNC904 LWX892:LWY904 MGT892:MGU904 MQP892:MQQ904 NAL892:NAM904 NKH892:NKI904 NUD892:NUE904 ODZ892:OEA904 ONV892:ONW904 OXR892:OXS904 PHN892:PHO904 PRJ892:PRK904 QBF892:QBG904 QLB892:QLC904 QUX892:QUY904 RET892:REU904 ROP892:ROQ904 RYL892:RYM904 SIH892:SII904 SSD892:SSE904 TBZ892:TCA904 TLV892:TLW904 TVR892:TVS904 UFN892:UFO904 UPJ892:UPK904 UZF892:UZG904 VJB892:VJC904 VSX892:VSY904 WCT892:WCU904 WMP892:WMQ904 WWL892:WWM904 JZ911:KA925 TV911:TW925 ADR911:ADS925 ANN911:ANO925 AXJ911:AXK925 BHF911:BHG925 BRB911:BRC925 CAX911:CAY925 CKT911:CKU925 CUP911:CUQ925 DEL911:DEM925 DOH911:DOI925 DYD911:DYE925 EHZ911:EIA925 ERV911:ERW925 FBR911:FBS925 FLN911:FLO925 FVJ911:FVK925 GFF911:GFG925 GPB911:GPC925 GYX911:GYY925 HIT911:HIU925 HSP911:HSQ925 ICL911:ICM925 IMH911:IMI925 IWD911:IWE925 JFZ911:JGA925 JPV911:JPW925 JZR911:JZS925 KJN911:KJO925 KTJ911:KTK925 LDF911:LDG925 LNB911:LNC925 LWX911:LWY925 MGT911:MGU925 MQP911:MQQ925 NAL911:NAM925 NKH911:NKI925 NUD911:NUE925 ODZ911:OEA925 ONV911:ONW925 OXR911:OXS925 PHN911:PHO925 PRJ911:PRK925 QBF911:QBG925 QLB911:QLC925 QUX911:QUY925 RET911:REU925 ROP911:ROQ925 RYL911:RYM925 SIH911:SII925 SSD911:SSE925 TBZ911:TCA925 TLV911:TLW925 TVR911:TVS925 UFN911:UFO925 UPJ911:UPK925 UZF911:UZG925 VJB911:VJC925 VSX911:VSY925 WCT911:WCU925 WMP911:WMQ925 WWL911:WWM925 AD568:AE607 AD929:AE929 JZ929:KA929 TV929:TW929 ADR929:ADS929 ANN929:ANO929 AXJ929:AXK929 BHF929:BHG929 BRB929:BRC929 CAX929:CAY929 CKT929:CKU929 CUP929:CUQ929 DEL929:DEM929 DOH929:DOI929 DYD929:DYE929 EHZ929:EIA929 ERV929:ERW929 FBR929:FBS929 FLN929:FLO929 FVJ929:FVK929 GFF929:GFG929 GPB929:GPC929 GYX929:GYY929 HIT929:HIU929 HSP929:HSQ929 ICL929:ICM929 IMH929:IMI929 IWD929:IWE929 JFZ929:JGA929 JPV929:JPW929 JZR929:JZS929 KJN929:KJO929 KTJ929:KTK929 LDF929:LDG929 LNB929:LNC929 LWX929:LWY929 MGT929:MGU929 MQP929:MQQ929 NAL929:NAM929 NKH929:NKI929 NUD929:NUE929 ODZ929:OEA929 ONV929:ONW929 OXR929:OXS929 PHN929:PHO929 PRJ929:PRK929 QBF929:QBG929 QLB929:QLC929 QUX929:QUY929 RET929:REU929 ROP929:ROQ929 RYL929:RYM929 SIH929:SII929 SSD929:SSE929 TBZ929:TCA929 TLV929:TLW929 TVR929:TVS929 UFN929:UFO929 UPJ929:UPK929 UZF929:UZG929 VJB929:VJC929 VSX929:VSY929 WCT929:WCU929 WMP929:WMQ929 WWL929:WWM929 AD932:AE932 JZ932:KA932 TV932:TW932 ADR932:ADS932 ANN932:ANO932 AXJ932:AXK932 BHF932:BHG932 BRB932:BRC932 CAX932:CAY932 CKT932:CKU932 CUP932:CUQ932 DEL932:DEM932 DOH932:DOI932 DYD932:DYE932 EHZ932:EIA932 ERV932:ERW932 FBR932:FBS932 FLN932:FLO932 FVJ932:FVK932 GFF932:GFG932 GPB932:GPC932 GYX932:GYY932 HIT932:HIU932 HSP932:HSQ932 ICL932:ICM932 IMH932:IMI932 IWD932:IWE932 JFZ932:JGA932 JPV932:JPW932 JZR932:JZS932 KJN932:KJO932 KTJ932:KTK932 LDF932:LDG932 LNB932:LNC932 LWX932:LWY932 MGT932:MGU932 MQP932:MQQ932 NAL932:NAM932 NKH932:NKI932 NUD932:NUE932 ODZ932:OEA932 ONV932:ONW932 OXR932:OXS932 PHN932:PHO932 PRJ932:PRK932 QBF932:QBG932 QLB932:QLC932 QUX932:QUY932 RET932:REU932 ROP932:ROQ932 RYL932:RYM932 SIH932:SII932 SSD932:SSE932 TBZ932:TCA932 TLV932:TLW932 TVR932:TVS932 UFN932:UFO932 UPJ932:UPK932 UZF932:UZG932 VJB932:VJC932 VSX932:VSY932 WCT932:WCU932 WMP932:WMQ932 WWL932:WWM932 KW935:KW980 US935:US980 AEO935:AEO980 AOK935:AOK980 AYG935:AYG980 BIC935:BIC980 BRY935:BRY980 CBU935:CBU980 CLQ935:CLQ980 CVM935:CVM980 DFI935:DFI980 DPE935:DPE980 DZA935:DZA980 EIW935:EIW980 ESS935:ESS980 FCO935:FCO980 FMK935:FMK980 FWG935:FWG980 GGC935:GGC980 GPY935:GPY980 GZU935:GZU980 HJQ935:HJQ980 HTM935:HTM980 IDI935:IDI980 INE935:INE980 IXA935:IXA980 JGW935:JGW980 JQS935:JQS980 KAO935:KAO980 KKK935:KKK980 KUG935:KUG980 LEC935:LEC980 LNY935:LNY980 LXU935:LXU980 MHQ935:MHQ980 MRM935:MRM980 NBI935:NBI980 NLE935:NLE980 NVA935:NVA980 OEW935:OEW980 OOS935:OOS980 OYO935:OYO980 PIK935:PIK980 PSG935:PSG980 QCC935:QCC980 QLY935:QLY980 QVU935:QVU980 RFQ935:RFQ980 RPM935:RPM980 RZI935:RZI980 SJE935:SJE980 STA935:STA980 TCW935:TCW980 TMS935:TMS980 TWO935:TWO980 UGK935:UGK980 UQG935:UQG980 VAC935:VAC980 VJY935:VJY980 VTU935:VTU980 WDQ935:WDQ980 WNM935:WNM980 WXI935:WXI980 AD935:AD980 JZ935:JZ980 TV935:TV980 ADR935:ADR980 ANN935:ANN980 AXJ935:AXJ980 BHF935:BHF980 BRB935:BRB980 CAX935:CAX980 CKT935:CKT980 CUP935:CUP980 DEL935:DEL980 DOH935:DOH980 DYD935:DYD980 EHZ935:EHZ980 ERV935:ERV980 FBR935:FBR980 FLN935:FLN980 FVJ935:FVJ980 GFF935:GFF980 GPB935:GPB980 GYX935:GYX980 HIT935:HIT980 HSP935:HSP980 ICL935:ICL980 IMH935:IMH980 IWD935:IWD980 JFZ935:JFZ980 JPV935:JPV980 JZR935:JZR980 KJN935:KJN980 KTJ935:KTJ980 LDF935:LDF980 LNB935:LNB980 LWX935:LWX980 MGT935:MGT980 MQP935:MQP980 NAL935:NAL980 NKH935:NKH980 NUD935:NUD980 ODZ935:ODZ980 ONV935:ONV980 OXR935:OXR980 PHN935:PHN980 PRJ935:PRJ980 QBF935:QBF980 QLB935:QLB980 QUX935:QUX980 RET935:RET980 ROP935:ROP980 RYL935:RYL980 SIH935:SIH980 SSD935:SSD980 TBZ935:TBZ980 TLV935:TLV980 TVR935:TVR980 UFN935:UFN980 UPJ935:UPJ980 UZF935:UZF980 VJB935:VJB980 VSX935:VSX980 WCT935:WCT980 WMP935:WMP980 WWL935:WWL980 AD911:AE925 AD1084:AE1085 JZ1084:KA1085 TV1084:TW1085 ADR1084:ADS1085 ANN1084:ANO1085 AXJ1084:AXK1085 BHF1084:BHG1085 BRB1084:BRC1085 CAX1084:CAY1085 CKT1084:CKU1085 CUP1084:CUQ1085 DEL1084:DEM1085 DOH1084:DOI1085 DYD1084:DYE1085 EHZ1084:EIA1085 ERV1084:ERW1085 FBR1084:FBS1085 FLN1084:FLO1085 FVJ1084:FVK1085 GFF1084:GFG1085 GPB1084:GPC1085 GYX1084:GYY1085 HIT1084:HIU1085 HSP1084:HSQ1085 ICL1084:ICM1085 IMH1084:IMI1085 IWD1084:IWE1085 JFZ1084:JGA1085 JPV1084:JPW1085 JZR1084:JZS1085 KJN1084:KJO1085 KTJ1084:KTK1085 LDF1084:LDG1085 LNB1084:LNC1085 LWX1084:LWY1085 MGT1084:MGU1085 MQP1084:MQQ1085 NAL1084:NAM1085 NKH1084:NKI1085 NUD1084:NUE1085 ODZ1084:OEA1085 ONV1084:ONW1085 OXR1084:OXS1085 PHN1084:PHO1085 PRJ1084:PRK1085 QBF1084:QBG1085 QLB1084:QLC1085 QUX1084:QUY1085 RET1084:REU1085 ROP1084:ROQ1085 RYL1084:RYM1085 SIH1084:SII1085 SSD1084:SSE1085 TBZ1084:TCA1085 TLV1084:TLW1085 TVR1084:TVS1085 UFN1084:UFO1085 UPJ1084:UPK1085 UZF1084:UZG1085 VJB1084:VJC1085 VSX1084:VSY1085 WCT1084:WCU1085 WMP1084:WMQ1085 WWL1084:WWM1085 AD89:AE111 AD148:AE148 AD116:AD121 AD140 AD112:AD114 AD123:AD137 AE112:AE147 WWL558:WWM560 WMP558:WMQ560 WCT558:WCU560 VSX558:VSY560 VJB558:VJC560 UZF558:UZG560 UPJ558:UPK560 UFN558:UFO560 TVR558:TVS560 TLV558:TLW560 TBZ558:TCA560 SSD558:SSE560 SIH558:SII560 RYL558:RYM560 ROP558:ROQ560 RET558:REU560 QUX558:QUY560 QLB558:QLC560 QBF558:QBG560 PRJ558:PRK560 PHN558:PHO560 OXR558:OXS560 ONV558:ONW560 ODZ558:OEA560 NUD558:NUE560 NKH558:NKI560 NAL558:NAM560 MQP558:MQQ560 MGT558:MGU560 LWX558:LWY560 LNB558:LNC560 LDF558:LDG560 KTJ558:KTK560 KJN558:KJO560 JZR558:JZS560 JPV558:JPW560 JFZ558:JGA560 IWD558:IWE560 IMH558:IMI560 ICL558:ICM560 HSP558:HSQ560 HIT558:HIU560 GYX558:GYY560 GPB558:GPC560 GFF558:GFG560 FVJ558:FVK560 FLN558:FLO560 FBR558:FBS560 ERV558:ERW560 EHZ558:EIA560 DYD558:DYE560 DOH558:DOI560 DEL558:DEM560 CUP558:CUQ560 CKT558:CKU560 CAX558:CAY560 BRB558:BRC560 BHF558:BHG560 AXJ558:AXK560 ANN558:ANO560 ADR558:ADS560 TV558:TW560 JZ558:KA560 AD558:AE560 BA935:BA980 WWL11:WWM36 WMP11:WMQ36 WCT11:WCU36 VSX11:VSY36 VJB11:VJC36 UZF11:UZG36 UPJ11:UPK36 UFN11:UFO36 TVR11:TVS36 TLV11:TLW36 TBZ11:TCA36 SSD11:SSE36 SIH11:SII36 RYL11:RYM36 ROP11:ROQ36 RET11:REU36 QUX11:QUY36 QLB11:QLC36 QBF11:QBG36 PRJ11:PRK36 PHN11:PHO36 OXR11:OXS36 ONV11:ONW36 ODZ11:OEA36 NUD11:NUE36 NKH11:NKI36 NAL11:NAM36 MQP11:MQQ36 MGT11:MGU36 LWX11:LWY36 LNB11:LNC36 LDF11:LDG36 KTJ11:KTK36 KJN11:KJO36 JZR11:JZS36 JPV11:JPW36 JFZ11:JGA36 IWD11:IWE36 IMH11:IMI36 ICL11:ICM36 HSP11:HSQ36 HIT11:HIU36 GYX11:GYY36 GPB11:GPC36 GFF11:GFG36 FVJ11:FVK36 FLN11:FLO36 FBR11:FBS36 ERV11:ERW36 EHZ11:EIA36 DYD11:DYE36 DOH11:DOI36 DEL11:DEM36 CUP11:CUQ36 CKT11:CKU36 CAX11:CAY36 BRB11:BRC36 BHF11:BHG36 AXJ11:AXK36 ANN11:ANO36 ADR11:ADS36 TV11:TW36 JZ11:KA36 AD11:AE36 AE427:AE435 KA427:KA435 TW427:TW435 ADS427:ADS435 ANO427:ANO435 AXK427:AXK435 BHG427:BHG435 BRC427:BRC435 CAY427:CAY435 CKU427:CKU435 CUQ427:CUQ435 DEM427:DEM435 DOI427:DOI435 DYE427:DYE435 EIA427:EIA435 ERW427:ERW435 FBS427:FBS435 FLO427:FLO435 FVK427:FVK435 GFG427:GFG435 GPC427:GPC435 GYY427:GYY435 HIU427:HIU435 HSQ427:HSQ435 ICM427:ICM435 IMI427:IMI435 IWE427:IWE435 JGA427:JGA435 JPW427:JPW435 JZS427:JZS435 KJO427:KJO435 KTK427:KTK435 LDG427:LDG435 LNC427:LNC435 LWY427:LWY435 MGU427:MGU435 MQQ427:MQQ435 NAM427:NAM435 NKI427:NKI435 NUE427:NUE435 OEA427:OEA435 ONW427:ONW435 OXS427:OXS435 PHO427:PHO435 PRK427:PRK435 QBG427:QBG435 QLC427:QLC435 QUY427:QUY435 REU427:REU435 ROQ427:ROQ435 RYM427:RYM435 SII427:SII435 SSE427:SSE435 TCA427:TCA435 TLW427:TLW435 TVS427:TVS435 UFO427:UFO435 UPK427:UPK435 UZG427:UZG435 VJC427:VJC435 VSY427:VSY435 WCU427:WCU435 WMQ427:WMQ435 WWM427:WWM435 AD427:AD440 JZ427:JZ440 TV427:TV440 ADR427:ADR440 ANN427:ANN440 AXJ427:AXJ440 BHF427:BHF440 BRB427:BRB440 CAX427:CAX440 CKT427:CKT440 CUP427:CUP440 DEL427:DEL440 DOH427:DOH440 DYD427:DYD440 EHZ427:EHZ440 ERV427:ERV440 FBR427:FBR440 FLN427:FLN440 FVJ427:FVJ440 GFF427:GFF440 GPB427:GPB440 GYX427:GYX440 HIT427:HIT440 HSP427:HSP440 ICL427:ICL440 IMH427:IMH440 IWD427:IWD440 JFZ427:JFZ440 JPV427:JPV440 JZR427:JZR440 KJN427:KJN440 KTJ427:KTJ440 LDF427:LDF440 LNB427:LNB440 LWX427:LWX440 MGT427:MGT440 MQP427:MQP440 NAL427:NAL440 NKH427:NKH440 NUD427:NUD440 ODZ427:ODZ440 ONV427:ONV440 OXR427:OXR440 PHN427:PHN440 PRJ427:PRJ440 QBF427:QBF440 QLB427:QLB440 QUX427:QUX440 RET427:RET440 ROP427:ROP440 RYL427:RYL440 SIH427:SIH440 SSD427:SSD440 TBZ427:TBZ440 TLV427:TLV440 TVR427:TVR440 UFN427:UFN440 UPJ427:UPJ440 UZF427:UZF440 VJB427:VJB440 VSX427:VSX440 WCT427:WCT440 WMP427:WMP440 WWL427:WWL440 JY1041:JZ1052 TU1041:TV1052 ADQ1041:ADR1052 ANM1041:ANN1052 AXI1041:AXJ1052 BHE1041:BHF1052 BRA1041:BRB1052 CAW1041:CAX1052 CKS1041:CKT1052 CUO1041:CUP1052 DEK1041:DEL1052 DOG1041:DOH1052 DYC1041:DYD1052 EHY1041:EHZ1052 ERU1041:ERV1052 FBQ1041:FBR1052 FLM1041:FLN1052 FVI1041:FVJ1052 GFE1041:GFF1052 GPA1041:GPB1052 GYW1041:GYX1052 HIS1041:HIT1052 HSO1041:HSP1052 ICK1041:ICL1052 IMG1041:IMH1052 IWC1041:IWD1052 JFY1041:JFZ1052 JPU1041:JPV1052 JZQ1041:JZR1052 KJM1041:KJN1052 KTI1041:KTJ1052 LDE1041:LDF1052 LNA1041:LNB1052 LWW1041:LWX1052 MGS1041:MGT1052 MQO1041:MQP1052 NAK1041:NAL1052 NKG1041:NKH1052 NUC1041:NUD1052 ODY1041:ODZ1052 ONU1041:ONV1052 OXQ1041:OXR1052 PHM1041:PHN1052 PRI1041:PRJ1052 QBE1041:QBF1052 QLA1041:QLB1052 QUW1041:QUX1052 RES1041:RET1052 ROO1041:ROP1052 RYK1041:RYL1052 SIG1041:SIH1052 SSC1041:SSD1052 TBY1041:TBZ1052 TLU1041:TLV1052 TVQ1041:TVR1052 UFM1041:UFN1052 UPI1041:UPJ1052 UZE1041:UZF1052 VJA1041:VJB1052 VSW1041:VSX1052 WCS1041:WCT1052 WMO1041:WMP1052 WWK1041:WWL1052 AA1027:AB1033 JW1027:JX1033 TS1027:TT1033 ADO1027:ADP1033 ANK1027:ANL1033 AXG1027:AXH1033 BHC1027:BHD1033 BQY1027:BQZ1033 CAU1027:CAV1033 CKQ1027:CKR1033 CUM1027:CUN1033 DEI1027:DEJ1033 DOE1027:DOF1033 DYA1027:DYB1033 EHW1027:EHX1033 ERS1027:ERT1033 FBO1027:FBP1033 FLK1027:FLL1033 FVG1027:FVH1033 GFC1027:GFD1033 GOY1027:GOZ1033 GYU1027:GYV1033 HIQ1027:HIR1033 HSM1027:HSN1033 ICI1027:ICJ1033 IME1027:IMF1033 IWA1027:IWB1033 JFW1027:JFX1033 JPS1027:JPT1033 JZO1027:JZP1033 KJK1027:KJL1033 KTG1027:KTH1033 LDC1027:LDD1033 LMY1027:LMZ1033 LWU1027:LWV1033 MGQ1027:MGR1033 MQM1027:MQN1033 NAI1027:NAJ1033 NKE1027:NKF1033 NUA1027:NUB1033 ODW1027:ODX1033 ONS1027:ONT1033 OXO1027:OXP1033 PHK1027:PHL1033 PRG1027:PRH1033 QBC1027:QBD1033 QKY1027:QKZ1033 QUU1027:QUV1033 REQ1027:RER1033 ROM1027:RON1033 RYI1027:RYJ1033 SIE1027:SIF1033 SSA1027:SSB1033 TBW1027:TBX1033 TLS1027:TLT1033 TVO1027:TVP1033 UFK1027:UFL1033 UPG1027:UPH1033 UZC1027:UZD1033 VIY1027:VIZ1033 VSU1027:VSV1033 WCQ1027:WCR1033 WMM1027:WMN1033 WWM1053:WWN1083 AC1041:AD1052 AA1053:AB1083 JW1053:JX1083 TS1053:TT1083 ADO1053:ADP1083 ANK1053:ANL1083 AXG1053:AXH1083 BHC1053:BHD1083 BQY1053:BQZ1083 CAU1053:CAV1083 CKQ1053:CKR1083 CUM1053:CUN1083 DEI1053:DEJ1083 DOE1053:DOF1083 DYA1053:DYB1083 EHW1053:EHX1083 ERS1053:ERT1083 FBO1053:FBP1083 FLK1053:FLL1083 FVG1053:FVH1083 GFC1053:GFD1083 GOY1053:GOZ1083 GYU1053:GYV1083 HIQ1053:HIR1083 HSM1053:HSN1083 ICI1053:ICJ1083 IME1053:IMF1083 IWA1053:IWB1083 JFW1053:JFX1083 JPS1053:JPT1083 JZO1053:JZP1083 KJK1053:KJL1083 KTG1053:KTH1083 LDC1053:LDD1083 LMY1053:LMZ1083 LWU1053:LWV1083 MGQ1053:MGR1083 MQM1053:MQN1083 NAI1053:NAJ1083 NKE1053:NKF1083 NUA1053:NUB1083 ODW1053:ODX1083 ONS1053:ONT1083 OXO1053:OXP1083 PHK1053:PHL1083 PRG1053:PRH1083 QBC1053:QBD1083 QKY1053:QKZ1083 QUU1053:QUV1083 REQ1053:RER1083 ROM1053:RON1083 RYI1053:RYJ1083 SIE1053:SIF1083 SSA1053:SSB1083 TBW1053:TBX1083 TLS1053:TLT1083 TVO1053:TVP1083 UFK1053:UFL1083 UPG1053:UPH1083 UZC1053:UZD1083 VIY1053:VIZ1083 VSU1053:VSV1083 WCQ1053:WCR1083 WMM1053:WMN1083 WWI1053:WWJ1083 AE1053:AF1083 KA1053:KB1083 TW1053:TX1083 ADS1053:ADT1083 ANO1053:ANP1083 AXK1053:AXL1083 BHG1053:BHH1083 BRC1053:BRD1083 CAY1053:CAZ1083 CKU1053:CKV1083 CUQ1053:CUR1083 DEM1053:DEN1083 DOI1053:DOJ1083 DYE1053:DYF1083 EIA1053:EIB1083 ERW1053:ERX1083 FBS1053:FBT1083 FLO1053:FLP1083 FVK1053:FVL1083 GFG1053:GFH1083 GPC1053:GPD1083 GYY1053:GYZ1083 HIU1053:HIV1083 HSQ1053:HSR1083 ICM1053:ICN1083 IMI1053:IMJ1083 IWE1053:IWF1083 JGA1053:JGB1083 JPW1053:JPX1083 JZS1053:JZT1083 KJO1053:KJP1083 KTK1053:KTL1083 LDG1053:LDH1083 LNC1053:LND1083 LWY1053:LWZ1083 MGU1053:MGV1083 MQQ1053:MQR1083 NAM1053:NAN1083 NKI1053:NKJ1083 NUE1053:NUF1083 OEA1053:OEB1083 ONW1053:ONX1083 OXS1053:OXT1083 PHO1053:PHP1083 PRK1053:PRL1083 QBG1053:QBH1083 QLC1053:QLD1083 QUY1053:QUZ1083 REU1053:REV1083 ROQ1053:ROR1083 RYM1053:RYN1083 SII1053:SIJ1083 SSE1053:SSF1083 TCA1053:TCB1083 TLW1053:TLX1083 TVS1053:TVT1083 UFO1053:UFP1083 UPK1053:UPL1083 UZG1053:UZH1083 VJC1053:VJD1083 VSY1053:VSZ1083 WCU1053:WCV1083 WMQ1053:WMR1083 WWI1027:WWJ1033 WWL1034:WWM1039 WMP1034:WMQ1039 WCT1034:WCU1039 VSX1034:VSY1039 VJB1034:VJC1039 UZF1034:UZG1039 UPJ1034:UPK1039 UFN1034:UFO1039 TVR1034:TVS1039 TLV1034:TLW1039 TBZ1034:TCA1039 SSD1034:SSE1039 SIH1034:SII1039 RYL1034:RYM1039 ROP1034:ROQ1039 RET1034:REU1039 QUX1034:QUY1039 QLB1034:QLC1039 QBF1034:QBG1039 PRJ1034:PRK1039 PHN1034:PHO1039 OXR1034:OXS1039 ONV1034:ONW1039 ODZ1034:OEA1039 NUD1034:NUE1039 NKH1034:NKI1039 NAL1034:NAM1039 MQP1034:MQQ1039 MGT1034:MGU1039 LWX1034:LWY1039 LNB1034:LNC1039 LDF1034:LDG1039 KTJ1034:KTK1039 KJN1034:KJO1039 JZR1034:JZS1039 JPV1034:JPW1039 JFZ1034:JGA1039 IWD1034:IWE1039 IMH1034:IMI1039 ICL1034:ICM1039 HSP1034:HSQ1039 HIT1034:HIU1039 GYX1034:GYY1039 GPB1034:GPC1039 GFF1034:GFG1039 FVJ1034:FVK1039 FLN1034:FLO1039 FBR1034:FBS1039 ERV1034:ERW1039 EHZ1034:EIA1039 DYD1034:DYE1039 DOH1034:DOI1039 DEL1034:DEM1039 CUP1034:CUQ1039 CKT1034:CKU1039 CAX1034:CAY1039 BRB1034:BRC1039 BHF1034:BHG1039 AXJ1034:AXK1039 ANN1034:ANO1039 ADR1034:ADS1039 TV1034:TW1039 JZ1034:KA1039 AD1034:AE1039" xr:uid="{00000000-0002-0000-0200-000001000000}">
      <formula1>0</formula1>
      <formula2>200</formula2>
    </dataValidation>
    <dataValidation type="whole" operator="greaterThanOrEqual" allowBlank="1" showInputMessage="1" showErrorMessage="1" errorTitle="Nabavna vrednost" error="celo število!" sqref="J87 J102 J63 J104 J77 J98" xr:uid="{00000000-0002-0000-0200-000002000000}">
      <formula1>0</formula1>
      <formula2>0</formula2>
    </dataValidation>
    <dataValidation type="whole" operator="greaterThanOrEqual" allowBlank="1" showErrorMessage="1" errorTitle="Nabavna vrednost" error="celo število!" sqref="J57 J52 J340:J345 JF340:JF345 TB340:TB345 ACX340:ACX345 AMT340:AMT345 AWP340:AWP345 BGL340:BGL345 BQH340:BQH345 CAD340:CAD345 CJZ340:CJZ345 CTV340:CTV345 DDR340:DDR345 DNN340:DNN345 DXJ340:DXJ345 EHF340:EHF345 ERB340:ERB345 FAX340:FAX345 FKT340:FKT345 FUP340:FUP345 GEL340:GEL345 GOH340:GOH345 GYD340:GYD345 HHZ340:HHZ345 HRV340:HRV345 IBR340:IBR345 ILN340:ILN345 IVJ340:IVJ345 JFF340:JFF345 JPB340:JPB345 JYX340:JYX345 KIT340:KIT345 KSP340:KSP345 LCL340:LCL345 LMH340:LMH345 LWD340:LWD345 MFZ340:MFZ345 MPV340:MPV345 MZR340:MZR345 NJN340:NJN345 NTJ340:NTJ345 ODF340:ODF345 ONB340:ONB345 OWX340:OWX345 PGT340:PGT345 PQP340:PQP345 QAL340:QAL345 QKH340:QKH345 QUD340:QUD345 RDZ340:RDZ345 RNV340:RNV345 RXR340:RXR345 SHN340:SHN345 SRJ340:SRJ345 TBF340:TBF345 TLB340:TLB345 TUX340:TUX345 UET340:UET345 UOP340:UOP345 UYL340:UYL345 VIH340:VIH345 VSD340:VSD345 WBZ340:WBZ345 WLV340:WLV345 WVR340:WVR345 J871:J873 JF871:JF873 TB871:TB873 ACX871:ACX873 AMT871:AMT873 AWP871:AWP873 BGL871:BGL873 BQH871:BQH873 CAD871:CAD873 CJZ871:CJZ873 CTV871:CTV873 DDR871:DDR873 DNN871:DNN873 DXJ871:DXJ873 EHF871:EHF873 ERB871:ERB873 FAX871:FAX873 FKT871:FKT873 FUP871:FUP873 GEL871:GEL873 GOH871:GOH873 GYD871:GYD873 HHZ871:HHZ873 HRV871:HRV873 IBR871:IBR873 ILN871:ILN873 IVJ871:IVJ873 JFF871:JFF873 JPB871:JPB873 JYX871:JYX873 KIT871:KIT873 KSP871:KSP873 LCL871:LCL873 LMH871:LMH873 LWD871:LWD873 MFZ871:MFZ873 MPV871:MPV873 MZR871:MZR873 NJN871:NJN873 NTJ871:NTJ873 ODF871:ODF873 ONB871:ONB873 OWX871:OWX873 PGT871:PGT873 PQP871:PQP873 QAL871:QAL873 QKH871:QKH873 QUD871:QUD873 RDZ871:RDZ873 RNV871:RNV873 RXR871:RXR873 SHN871:SHN873 SRJ871:SRJ873 TBF871:TBF873 TLB871:TLB873 TUX871:TUX873 UET871:UET873 UOP871:UOP873 UYL871:UYL873 VIH871:VIH873 VSD871:VSD873 WBZ871:WBZ873 WLV871:WLV873 WVR871:WVR873" xr:uid="{00000000-0002-0000-0200-000003000000}">
      <formula1>0</formula1>
      <formula2>0</formula2>
    </dataValidation>
    <dataValidation type="whole" operator="greaterThanOrEqual" allowBlank="1" showInputMessage="1" showErrorMessage="1" errorTitle="Nabavna vrednost" error="celo število!" sqref="J106 J66:J74 J54:J56 J78:J80 J58:J60 J46:J51 J39:J44 J84 J86 J108 J76 J89:J97 J99:J100 JF492:JF496 TB492:TB496 ACX492:ACX496 AMT492:AMT496 AWP492:AWP496 BGL492:BGL496 BQH492:BQH496 CAD492:CAD496 CJZ492:CJZ496 CTV492:CTV496 DDR492:DDR496 DNN492:DNN496 DXJ492:DXJ496 EHF492:EHF496 ERB492:ERB496 FAX492:FAX496 FKT492:FKT496 FUP492:FUP496 GEL492:GEL496 GOH492:GOH496 GYD492:GYD496 HHZ492:HHZ496 HRV492:HRV496 IBR492:IBR496 ILN492:ILN496 IVJ492:IVJ496 JFF492:JFF496 JPB492:JPB496 JYX492:JYX496 KIT492:KIT496 KSP492:KSP496 LCL492:LCL496 LMH492:LMH496 LWD492:LWD496 MFZ492:MFZ496 MPV492:MPV496 MZR492:MZR496 NJN492:NJN496 NTJ492:NTJ496 ODF492:ODF496 ONB492:ONB496 OWX492:OWX496 PGT492:PGT496 PQP492:PQP496 QAL492:QAL496 QKH492:QKH496 QUD492:QUD496 RDZ492:RDZ496 RNV492:RNV496 RXR492:RXR496 SHN492:SHN496 SRJ492:SRJ496 TBF492:TBF496 TLB492:TLB496 TUX492:TUX496 UET492:UET496 UOP492:UOP496 UYL492:UYL496 VIH492:VIH496 VSD492:VSD496 WBZ492:WBZ496 WLV492:WLV496 WVR492:WVR496 WVR1009:WVR1025 J568:J580 JF568:JF580 TB568:TB580 ACX568:ACX580 AMT568:AMT580 AWP568:AWP580 BGL568:BGL580 BQH568:BQH580 CAD568:CAD580 CJZ568:CJZ580 CTV568:CTV580 DDR568:DDR580 DNN568:DNN580 DXJ568:DXJ580 EHF568:EHF580 ERB568:ERB580 FAX568:FAX580 FKT568:FKT580 FUP568:FUP580 GEL568:GEL580 GOH568:GOH580 GYD568:GYD580 HHZ568:HHZ580 HRV568:HRV580 IBR568:IBR580 ILN568:ILN580 IVJ568:IVJ580 JFF568:JFF580 JPB568:JPB580 JYX568:JYX580 KIT568:KIT580 KSP568:KSP580 LCL568:LCL580 LMH568:LMH580 LWD568:LWD580 MFZ568:MFZ580 MPV568:MPV580 MZR568:MZR580 NJN568:NJN580 NTJ568:NTJ580 ODF568:ODF580 ONB568:ONB580 OWX568:OWX580 PGT568:PGT580 PQP568:PQP580 QAL568:QAL580 QKH568:QKH580 QUD568:QUD580 RDZ568:RDZ580 RNV568:RNV580 RXR568:RXR580 SHN568:SHN580 SRJ568:SRJ580 TBF568:TBF580 TLB568:TLB580 TUX568:TUX580 UET568:UET580 UOP568:UOP580 UYL568:UYL580 VIH568:VIH580 VSD568:VSD580 WBZ568:WBZ580 WLV568:WLV580 WVR568:WVR580 J708:J716 JF708:JF716 TB708:TB716 ACX708:ACX716 AMT708:AMT716 AWP708:AWP716 BGL708:BGL716 BQH708:BQH716 CAD708:CAD716 CJZ708:CJZ716 CTV708:CTV716 DDR708:DDR716 DNN708:DNN716 DXJ708:DXJ716 EHF708:EHF716 ERB708:ERB716 FAX708:FAX716 FKT708:FKT716 FUP708:FUP716 GEL708:GEL716 GOH708:GOH716 GYD708:GYD716 HHZ708:HHZ716 HRV708:HRV716 IBR708:IBR716 ILN708:ILN716 IVJ708:IVJ716 JFF708:JFF716 JPB708:JPB716 JYX708:JYX716 KIT708:KIT716 KSP708:KSP716 LCL708:LCL716 LMH708:LMH716 LWD708:LWD716 MFZ708:MFZ716 MPV708:MPV716 MZR708:MZR716 NJN708:NJN716 NTJ708:NTJ716 ODF708:ODF716 ONB708:ONB716 OWX708:OWX716 PGT708:PGT716 PQP708:PQP716 QAL708:QAL716 QKH708:QKH716 QUD708:QUD716 RDZ708:RDZ716 RNV708:RNV716 RXR708:RXR716 SHN708:SHN716 SRJ708:SRJ716 TBF708:TBF716 TLB708:TLB716 TUX708:TUX716 UET708:UET716 UOP708:UOP716 UYL708:UYL716 VIH708:VIH716 VSD708:VSD716 WBZ708:WBZ716 WLV708:WLV716 WVR708:WVR716 J734:J749 JF734:JF749 TB734:TB749 ACX734:ACX749 AMT734:AMT749 AWP734:AWP749 BGL734:BGL749 BQH734:BQH749 CAD734:CAD749 CJZ734:CJZ749 CTV734:CTV749 DDR734:DDR749 DNN734:DNN749 DXJ734:DXJ749 EHF734:EHF749 ERB734:ERB749 FAX734:FAX749 FKT734:FKT749 FUP734:FUP749 GEL734:GEL749 GOH734:GOH749 GYD734:GYD749 HHZ734:HHZ749 HRV734:HRV749 IBR734:IBR749 ILN734:ILN749 IVJ734:IVJ749 JFF734:JFF749 JPB734:JPB749 JYX734:JYX749 KIT734:KIT749 KSP734:KSP749 LCL734:LCL749 LMH734:LMH749 LWD734:LWD749 MFZ734:MFZ749 MPV734:MPV749 MZR734:MZR749 NJN734:NJN749 NTJ734:NTJ749 ODF734:ODF749 ONB734:ONB749 OWX734:OWX749 PGT734:PGT749 PQP734:PQP749 QAL734:QAL749 QKH734:QKH749 QUD734:QUD749 RDZ734:RDZ749 RNV734:RNV749 RXR734:RXR749 SHN734:SHN749 SRJ734:SRJ749 TBF734:TBF749 TLB734:TLB749 TUX734:TUX749 UET734:UET749 UOP734:UOP749 UYL734:UYL749 VIH734:VIH749 VSD734:VSD749 WBZ734:WBZ749 WLV734:WLV749 WVR734:WVR749 J731:J732 JF731:JF732 TB731:TB732 ACX731:ACX732 AMT731:AMT732 AWP731:AWP732 BGL731:BGL732 BQH731:BQH732 CAD731:CAD732 CJZ731:CJZ732 CTV731:CTV732 DDR731:DDR732 DNN731:DNN732 DXJ731:DXJ732 EHF731:EHF732 ERB731:ERB732 FAX731:FAX732 FKT731:FKT732 FUP731:FUP732 GEL731:GEL732 GOH731:GOH732 GYD731:GYD732 HHZ731:HHZ732 HRV731:HRV732 IBR731:IBR732 ILN731:ILN732 IVJ731:IVJ732 JFF731:JFF732 JPB731:JPB732 JYX731:JYX732 KIT731:KIT732 KSP731:KSP732 LCL731:LCL732 LMH731:LMH732 LWD731:LWD732 MFZ731:MFZ732 MPV731:MPV732 MZR731:MZR732 NJN731:NJN732 NTJ731:NTJ732 ODF731:ODF732 ONB731:ONB732 OWX731:OWX732 PGT731:PGT732 PQP731:PQP732 QAL731:QAL732 QKH731:QKH732 QUD731:QUD732 RDZ731:RDZ732 RNV731:RNV732 RXR731:RXR732 SHN731:SHN732 SRJ731:SRJ732 TBF731:TBF732 TLB731:TLB732 TUX731:TUX732 UET731:UET732 UOP731:UOP732 UYL731:UYL732 VIH731:VIH732 VSD731:VSD732 WBZ731:WBZ732 WLV731:WLV732 WVR731:WVR732 J718:J729 JF718:JF729 TB718:TB729 ACX718:ACX729 AMT718:AMT729 AWP718:AWP729 BGL718:BGL729 BQH718:BQH729 CAD718:CAD729 CJZ718:CJZ729 CTV718:CTV729 DDR718:DDR729 DNN718:DNN729 DXJ718:DXJ729 EHF718:EHF729 ERB718:ERB729 FAX718:FAX729 FKT718:FKT729 FUP718:FUP729 GEL718:GEL729 GOH718:GOH729 GYD718:GYD729 HHZ718:HHZ729 HRV718:HRV729 IBR718:IBR729 ILN718:ILN729 IVJ718:IVJ729 JFF718:JFF729 JPB718:JPB729 JYX718:JYX729 KIT718:KIT729 KSP718:KSP729 LCL718:LCL729 LMH718:LMH729 LWD718:LWD729 MFZ718:MFZ729 MPV718:MPV729 MZR718:MZR729 NJN718:NJN729 NTJ718:NTJ729 ODF718:ODF729 ONB718:ONB729 OWX718:OWX729 PGT718:PGT729 PQP718:PQP729 QAL718:QAL729 QKH718:QKH729 QUD718:QUD729 RDZ718:RDZ729 RNV718:RNV729 RXR718:RXR729 SHN718:SHN729 SRJ718:SRJ729 TBF718:TBF729 TLB718:TLB729 TUX718:TUX729 UET718:UET729 UOP718:UOP729 UYL718:UYL729 VIH718:VIH729 VSD718:VSD729 WBZ718:WBZ729 WLV718:WLV729 WVR718:WVR729 PO751:PO759 ZK751:ZK759 AJG751:AJG759 ATC751:ATC759 BCY751:BCY759 BMU751:BMU759 BWQ751:BWQ759 CGM751:CGM759 CQI751:CQI759 DAE751:DAE759 DKA751:DKA759 DTW751:DTW759 EDS751:EDS759 ENO751:ENO759 EXK751:EXK759 FHG751:FHG759 FRC751:FRC759 GAY751:GAY759 GKU751:GKU759 GUQ751:GUQ759 HEM751:HEM759 HOI751:HOI759 HYE751:HYE759 IIA751:IIA759 IRW751:IRW759 JBS751:JBS759 JLO751:JLO759 JVK751:JVK759 KFG751:KFG759 KPC751:KPC759 KYY751:KYY759 LIU751:LIU759 LSQ751:LSQ759 MCM751:MCM759 MMI751:MMI759 MWE751:MWE759 NGA751:NGA759 NPW751:NPW759 NZS751:NZS759 OJO751:OJO759 OTK751:OTK759 PDG751:PDG759 PNC751:PNC759 PWY751:PWY759 QGU751:QGU759 QQQ751:QQQ759 RAM751:RAM759 RKI751:RKI759 RUE751:RUE759 SEA751:SEA759 SNW751:SNW759 J138:J145 J935:J962 JF935:JF962 TB935:TB962 ACX935:ACX962 AMT935:AMT962 AWP935:AWP962 BGL935:BGL962 BQH935:BQH962 CAD935:CAD962 CJZ935:CJZ962 CTV935:CTV962 DDR935:DDR962 DNN935:DNN962 DXJ935:DXJ962 EHF935:EHF962 ERB935:ERB962 FAX935:FAX962 FKT935:FKT962 FUP935:FUP962 GEL935:GEL962 GOH935:GOH962 GYD935:GYD962 HHZ935:HHZ962 HRV935:HRV962 IBR935:IBR962 ILN935:ILN962 IVJ935:IVJ962 JFF935:JFF962 JPB935:JPB962 JYX935:JYX962 KIT935:KIT962 KSP935:KSP962 LCL935:LCL962 LMH935:LMH962 LWD935:LWD962 MFZ935:MFZ962 MPV935:MPV962 MZR935:MZR962 NJN935:NJN962 NTJ935:NTJ962 ODF935:ODF962 ONB935:ONB962 OWX935:OWX962 PGT935:PGT962 PQP935:PQP962 QAL935:QAL962 QKH935:QKH962 QUD935:QUD962 RDZ935:RDZ962 RNV935:RNV962 RXR935:RXR962 SHN935:SHN962 SRJ935:SRJ962 TBF935:TBF962 TLB935:TLB962 TUX935:TUX962 UET935:UET962 UOP935:UOP962 UYL935:UYL962 VIH935:VIH962 VSD935:VSD962 WBZ935:WBZ962 WLV935:WLV962 WVR935:WVR962 JF964:JF980 TB964:TB980 ACX964:ACX980 AMT964:AMT980 AWP964:AWP980 BGL964:BGL980 BQH964:BQH980 CAD964:CAD980 CJZ964:CJZ980 CTV964:CTV980 DDR964:DDR980 DNN964:DNN980 DXJ964:DXJ980 EHF964:EHF980 ERB964:ERB980 FAX964:FAX980 FKT964:FKT980 FUP964:FUP980 GEL964:GEL980 GOH964:GOH980 GYD964:GYD980 HHZ964:HHZ980 HRV964:HRV980 IBR964:IBR980 ILN964:ILN980 IVJ964:IVJ980 JFF964:JFF980 JPB964:JPB980 JYX964:JYX980 KIT964:KIT980 KSP964:KSP980 LCL964:LCL980 LMH964:LMH980 LWD964:LWD980 MFZ964:MFZ980 MPV964:MPV980 MZR964:MZR980 NJN964:NJN980 NTJ964:NTJ980 ODF964:ODF980 ONB964:ONB980 OWX964:OWX980 PGT964:PGT980 PQP964:PQP980 QAL964:QAL980 QKH964:QKH980 QUD964:QUD980 RDZ964:RDZ980 RNV964:RNV980 RXR964:RXR980 SHN964:SHN980 SRJ964:SRJ980 TBF964:TBF980 TLB964:TLB980 TUX964:TUX980 UET964:UET980 UOP964:UOP980 UYL964:UYL980 VIH964:VIH980 VSD964:VSD980 WBZ964:WBZ980 WLV964:WLV980 WVR964:WVR980 FS751:FS759 J112 J115:J136 J964:J980 J1009:J1025 JF1009:JF1025 TB1009:TB1025 ACX1009:ACX1025 AMT1009:AMT1025 AWP1009:AWP1025 BGL1009:BGL1025 BQH1009:BQH1025 CAD1009:CAD1025 CJZ1009:CJZ1025 CTV1009:CTV1025 DDR1009:DDR1025 DNN1009:DNN1025 DXJ1009:DXJ1025 EHF1009:EHF1025 ERB1009:ERB1025 FAX1009:FAX1025 FKT1009:FKT1025 FUP1009:FUP1025 GEL1009:GEL1025 GOH1009:GOH1025 GYD1009:GYD1025 HHZ1009:HHZ1025 HRV1009:HRV1025 IBR1009:IBR1025 ILN1009:ILN1025 IVJ1009:IVJ1025 JFF1009:JFF1025 JPB1009:JPB1025 JYX1009:JYX1025 KIT1009:KIT1025 KSP1009:KSP1025 LCL1009:LCL1025 LMH1009:LMH1025 LWD1009:LWD1025 MFZ1009:MFZ1025 MPV1009:MPV1025 MZR1009:MZR1025 NJN1009:NJN1025 NTJ1009:NTJ1025 ODF1009:ODF1025 ONB1009:ONB1025 OWX1009:OWX1025 PGT1009:PGT1025 PQP1009:PQP1025 QAL1009:QAL1025 QKH1009:QKH1025 QUD1009:QUD1025 RDZ1009:RDZ1025 RNV1009:RNV1025 RXR1009:RXR1025 SHN1009:SHN1025 SRJ1009:SRJ1025 TBF1009:TBF1025 TLB1009:TLB1025 TUX1009:TUX1025 UET1009:UET1025 UOP1009:UOP1025 UYL1009:UYL1025 VIH1009:VIH1025 VSD1009:VSD1025 WBZ1009:WBZ1025 WLV1009:WLV1025 J492:J496 J751:J757 JF1041:JF1083 TB1041:TB1083 ACX1041:ACX1083 AMT1041:AMT1083 AWP1041:AWP1083 BGL1041:BGL1083 BQH1041:BQH1083 CAD1041:CAD1083 CJZ1041:CJZ1083 CTV1041:CTV1083 DDR1041:DDR1083 DNN1041:DNN1083 DXJ1041:DXJ1083 EHF1041:EHF1083 ERB1041:ERB1083 FAX1041:FAX1083 FKT1041:FKT1083 FUP1041:FUP1083 GEL1041:GEL1083 GOH1041:GOH1083 GYD1041:GYD1083 HHZ1041:HHZ1083 HRV1041:HRV1083 IBR1041:IBR1083 ILN1041:ILN1083 IVJ1041:IVJ1083 JFF1041:JFF1083 JPB1041:JPB1083 JYX1041:JYX1083 KIT1041:KIT1083 KSP1041:KSP1083 LCL1041:LCL1083 LMH1041:LMH1083 LWD1041:LWD1083 MFZ1041:MFZ1083 MPV1041:MPV1083 MZR1041:MZR1083 NJN1041:NJN1083 NTJ1041:NTJ1083 ODF1041:ODF1083 ONB1041:ONB1083 OWX1041:OWX1083 PGT1041:PGT1083 PQP1041:PQP1083 QAL1041:QAL1083 QKH1041:QKH1083 QUD1041:QUD1083 RDZ1041:RDZ1083 RNV1041:RNV1083 RXR1041:RXR1083 SHN1041:SHN1083 SRJ1041:SRJ1083 TBF1041:TBF1083 TLB1041:TLB1083 TUX1041:TUX1083 UET1041:UET1083 UOP1041:UOP1083 UYL1041:UYL1083 VIH1041:VIH1083 VSD1041:VSD1083 WBZ1041:WBZ1083 WLV1041:WLV1083 WVR1041:WVR1083 J1041:J1083" xr:uid="{00000000-0002-0000-0200-000004000000}">
      <formula1>0</formula1>
    </dataValidation>
    <dataValidation type="decimal" operator="greaterThanOrEqual" allowBlank="1" showInputMessage="1" showErrorMessage="1" errorTitle="Stroški dela" error="decimalno število!" sqref="T87 T102 T104:T105 T63 T77 T98" xr:uid="{00000000-0002-0000-0200-000005000000}">
      <formula1>0</formula1>
      <formula2>0</formula2>
    </dataValidation>
    <dataValidation type="decimal" operator="greaterThanOrEqual" allowBlank="1" showInputMessage="1" showErrorMessage="1" errorTitle="Stroški materiala" error="decimalno število!" sqref="S87 S102 S104:S105 S63 S77 S98" xr:uid="{00000000-0002-0000-0200-000006000000}">
      <formula1>0</formula1>
      <formula2>0</formula2>
    </dataValidation>
    <dataValidation type="decimal" operator="greaterThanOrEqual" allowBlank="1" showInputMessage="1" showErrorMessage="1" errorTitle="Amortizacija" error="decimalno število!" sqref="R87 R102 R104:R105 R63 R77 R98" xr:uid="{00000000-0002-0000-0200-000007000000}">
      <formula1>0</formula1>
      <formula2>0</formula2>
    </dataValidation>
    <dataValidation type="decimal" operator="greaterThanOrEqual" allowBlank="1" showErrorMessage="1" errorTitle="Stroški dela" error="decimalno število!" sqref="T57 T52:T53 T340:T346 JP340:JP346 TL340:TL346 ADH340:ADH346 AND340:AND346 AWZ340:AWZ346 BGV340:BGV346 BQR340:BQR346 CAN340:CAN346 CKJ340:CKJ346 CUF340:CUF346 DEB340:DEB346 DNX340:DNX346 DXT340:DXT346 EHP340:EHP346 ERL340:ERL346 FBH340:FBH346 FLD340:FLD346 FUZ340:FUZ346 GEV340:GEV346 GOR340:GOR346 GYN340:GYN346 HIJ340:HIJ346 HSF340:HSF346 ICB340:ICB346 ILX340:ILX346 IVT340:IVT346 JFP340:JFP346 JPL340:JPL346 JZH340:JZH346 KJD340:KJD346 KSZ340:KSZ346 LCV340:LCV346 LMR340:LMR346 LWN340:LWN346 MGJ340:MGJ346 MQF340:MQF346 NAB340:NAB346 NJX340:NJX346 NTT340:NTT346 ODP340:ODP346 ONL340:ONL346 OXH340:OXH346 PHD340:PHD346 PQZ340:PQZ346 QAV340:QAV346 QKR340:QKR346 QUN340:QUN346 REJ340:REJ346 ROF340:ROF346 RYB340:RYB346 SHX340:SHX346 SRT340:SRT346 TBP340:TBP346 TLL340:TLL346 TVH340:TVH346 UFD340:UFD346 UOZ340:UOZ346 UYV340:UYV346 VIR340:VIR346 VSN340:VSN346 WCJ340:WCJ346 WMF340:WMF346 WWB340:WWB346" xr:uid="{00000000-0002-0000-0200-000008000000}">
      <formula1>0</formula1>
      <formula2>0</formula2>
    </dataValidation>
    <dataValidation type="decimal" operator="greaterThanOrEqual" allowBlank="1" showErrorMessage="1" errorTitle="Stroški materiala" error="decimalno število!" sqref="S57 S52:S53 S340:S346 JO340:JO346 TK340:TK346 ADG340:ADG346 ANC340:ANC346 AWY340:AWY346 BGU340:BGU346 BQQ340:BQQ346 CAM340:CAM346 CKI340:CKI346 CUE340:CUE346 DEA340:DEA346 DNW340:DNW346 DXS340:DXS346 EHO340:EHO346 ERK340:ERK346 FBG340:FBG346 FLC340:FLC346 FUY340:FUY346 GEU340:GEU346 GOQ340:GOQ346 GYM340:GYM346 HII340:HII346 HSE340:HSE346 ICA340:ICA346 ILW340:ILW346 IVS340:IVS346 JFO340:JFO346 JPK340:JPK346 JZG340:JZG346 KJC340:KJC346 KSY340:KSY346 LCU340:LCU346 LMQ340:LMQ346 LWM340:LWM346 MGI340:MGI346 MQE340:MQE346 NAA340:NAA346 NJW340:NJW346 NTS340:NTS346 ODO340:ODO346 ONK340:ONK346 OXG340:OXG346 PHC340:PHC346 PQY340:PQY346 QAU340:QAU346 QKQ340:QKQ346 QUM340:QUM346 REI340:REI346 ROE340:ROE346 RYA340:RYA346 SHW340:SHW346 SRS340:SRS346 TBO340:TBO346 TLK340:TLK346 TVG340:TVG346 UFC340:UFC346 UOY340:UOY346 UYU340:UYU346 VIQ340:VIQ346 VSM340:VSM346 WCI340:WCI346 WME340:WME346 WWA340:WWA346" xr:uid="{00000000-0002-0000-0200-000009000000}">
      <formula1>0</formula1>
      <formula2>0</formula2>
    </dataValidation>
    <dataValidation type="decimal" operator="greaterThanOrEqual" allowBlank="1" showErrorMessage="1" errorTitle="Amortizacija" error="decimalno število!" sqref="R57 R52:R53 R340:R346 JN340:JN346 TJ340:TJ346 ADF340:ADF346 ANB340:ANB346 AWX340:AWX346 BGT340:BGT346 BQP340:BQP346 CAL340:CAL346 CKH340:CKH346 CUD340:CUD346 DDZ340:DDZ346 DNV340:DNV346 DXR340:DXR346 EHN340:EHN346 ERJ340:ERJ346 FBF340:FBF346 FLB340:FLB346 FUX340:FUX346 GET340:GET346 GOP340:GOP346 GYL340:GYL346 HIH340:HIH346 HSD340:HSD346 IBZ340:IBZ346 ILV340:ILV346 IVR340:IVR346 JFN340:JFN346 JPJ340:JPJ346 JZF340:JZF346 KJB340:KJB346 KSX340:KSX346 LCT340:LCT346 LMP340:LMP346 LWL340:LWL346 MGH340:MGH346 MQD340:MQD346 MZZ340:MZZ346 NJV340:NJV346 NTR340:NTR346 ODN340:ODN346 ONJ340:ONJ346 OXF340:OXF346 PHB340:PHB346 PQX340:PQX346 QAT340:QAT346 QKP340:QKP346 QUL340:QUL346 REH340:REH346 ROD340:ROD346 RXZ340:RXZ346 SHV340:SHV346 SRR340:SRR346 TBN340:TBN346 TLJ340:TLJ346 TVF340:TVF346 UFB340:UFB346 UOX340:UOX346 UYT340:UYT346 VIP340:VIP346 VSL340:VSL346 WCH340:WCH346 WMD340:WMD346 WVZ340:WVZ346" xr:uid="{00000000-0002-0000-0200-00000A000000}">
      <formula1>0</formula1>
      <formula2>0</formula2>
    </dataValidation>
    <dataValidation type="decimal" operator="greaterThanOrEqual" allowBlank="1" showInputMessage="1" showErrorMessage="1" errorTitle="Stroški dela" error="decimalno število!" sqref="T935:T980 T86 T78:T80 T58:T60 T54:T56 T39:T51 T84 T64:T76 T89:T97 T99:T100 JP492:JP496 TL492:TL496 ADH492:ADH496 AND492:AND496 AWZ492:AWZ496 BGV492:BGV496 BQR492:BQR496 CAN492:CAN496 CKJ492:CKJ496 CUF492:CUF496 DEB492:DEB496 DNX492:DNX496 DXT492:DXT496 EHP492:EHP496 ERL492:ERL496 FBH492:FBH496 FLD492:FLD496 FUZ492:FUZ496 GEV492:GEV496 GOR492:GOR496 GYN492:GYN496 HIJ492:HIJ496 HSF492:HSF496 ICB492:ICB496 ILX492:ILX496 IVT492:IVT496 JFP492:JFP496 JPL492:JPL496 JZH492:JZH496 KJD492:KJD496 KSZ492:KSZ496 LCV492:LCV496 LMR492:LMR496 LWN492:LWN496 MGJ492:MGJ496 MQF492:MQF496 NAB492:NAB496 NJX492:NJX496 NTT492:NTT496 ODP492:ODP496 ONL492:ONL496 OXH492:OXH496 PHD492:PHD496 PQZ492:PQZ496 QAV492:QAV496 QKR492:QKR496 QUN492:QUN496 REJ492:REJ496 ROF492:ROF496 RYB492:RYB496 SHX492:SHX496 SRT492:SRT496 TBP492:TBP496 TLL492:TLL496 TVH492:TVH496 UFD492:UFD496 UOZ492:UOZ496 UYV492:UYV496 VIR492:VIR496 VSN492:VSN496 WCJ492:WCJ496 WMF492:WMF496 WWB492:WWB496 T568:T604 JP568:JP604 TL568:TL604 ADH568:ADH604 AND568:AND604 AWZ568:AWZ604 BGV568:BGV604 BQR568:BQR604 CAN568:CAN604 CKJ568:CKJ604 CUF568:CUF604 DEB568:DEB604 DNX568:DNX604 DXT568:DXT604 EHP568:EHP604 ERL568:ERL604 FBH568:FBH604 FLD568:FLD604 FUZ568:FUZ604 GEV568:GEV604 GOR568:GOR604 GYN568:GYN604 HIJ568:HIJ604 HSF568:HSF604 ICB568:ICB604 ILX568:ILX604 IVT568:IVT604 JFP568:JFP604 JPL568:JPL604 JZH568:JZH604 KJD568:KJD604 KSZ568:KSZ604 LCV568:LCV604 LMR568:LMR604 LWN568:LWN604 MGJ568:MGJ604 MQF568:MQF604 NAB568:NAB604 NJX568:NJX604 NTT568:NTT604 ODP568:ODP604 ONL568:ONL604 OXH568:OXH604 PHD568:PHD604 PQZ568:PQZ604 QAV568:QAV604 QKR568:QKR604 QUN568:QUN604 REJ568:REJ604 ROF568:ROF604 RYB568:RYB604 SHX568:SHX604 SRT568:SRT604 TBP568:TBP604 TLL568:TLL604 TVH568:TVH604 UFD568:UFD604 UOZ568:UOZ604 UYV568:UYV604 VIR568:VIR604 VSN568:VSN604 WCJ568:WCJ604 WMF568:WMF604 WWB568:WWB604 T606:T607 JP606:JP607 TL606:TL607 ADH606:ADH607 AND606:AND607 AWZ606:AWZ607 BGV606:BGV607 BQR606:BQR607 CAN606:CAN607 CKJ606:CKJ607 CUF606:CUF607 DEB606:DEB607 DNX606:DNX607 DXT606:DXT607 EHP606:EHP607 ERL606:ERL607 FBH606:FBH607 FLD606:FLD607 FUZ606:FUZ607 GEV606:GEV607 GOR606:GOR607 GYN606:GYN607 HIJ606:HIJ607 HSF606:HSF607 ICB606:ICB607 ILX606:ILX607 IVT606:IVT607 JFP606:JFP607 JPL606:JPL607 JZH606:JZH607 KJD606:KJD607 KSZ606:KSZ607 LCV606:LCV607 LMR606:LMR607 LWN606:LWN607 MGJ606:MGJ607 MQF606:MQF607 NAB606:NAB607 NJX606:NJX607 NTT606:NTT607 ODP606:ODP607 ONL606:ONL607 OXH606:OXH607 PHD606:PHD607 PQZ606:PQZ607 QAV606:QAV607 QKR606:QKR607 QUN606:QUN607 REJ606:REJ607 ROF606:ROF607 RYB606:RYB607 SHX606:SHX607 SRT606:SRT607 TBP606:TBP607 TLL606:TLL607 TVH606:TVH607 UFD606:UFD607 UOZ606:UOZ607 UYV606:UYV607 VIR606:VIR607 VSN606:VSN607 WCJ606:WCJ607 WMF606:WMF607 WWB606:WWB607 T616:T660 JP616:JP660 TL616:TL660 ADH616:ADH660 AND616:AND660 AWZ616:AWZ660 BGV616:BGV660 BQR616:BQR660 CAN616:CAN660 CKJ616:CKJ660 CUF616:CUF660 DEB616:DEB660 DNX616:DNX660 DXT616:DXT660 EHP616:EHP660 ERL616:ERL660 FBH616:FBH660 FLD616:FLD660 FUZ616:FUZ660 GEV616:GEV660 GOR616:GOR660 GYN616:GYN660 HIJ616:HIJ660 HSF616:HSF660 ICB616:ICB660 ILX616:ILX660 IVT616:IVT660 JFP616:JFP660 JPL616:JPL660 JZH616:JZH660 KJD616:KJD660 KSZ616:KSZ660 LCV616:LCV660 LMR616:LMR660 LWN616:LWN660 MGJ616:MGJ660 MQF616:MQF660 NAB616:NAB660 NJX616:NJX660 NTT616:NTT660 ODP616:ODP660 ONL616:ONL660 OXH616:OXH660 PHD616:PHD660 PQZ616:PQZ660 QAV616:QAV660 QKR616:QKR660 QUN616:QUN660 REJ616:REJ660 ROF616:ROF660 RYB616:RYB660 SHX616:SHX660 SRT616:SRT660 TBP616:TBP660 TLL616:TLL660 TVH616:TVH660 UFD616:UFD660 UOZ616:UOZ660 UYV616:UYV660 VIR616:VIR660 VSN616:VSN660 WCJ616:WCJ660 WMF616:WMF660 WWB616:WWB660 T664 JP664 TL664 ADH664 AND664 AWZ664 BGV664 BQR664 CAN664 CKJ664 CUF664 DEB664 DNX664 DXT664 EHP664 ERL664 FBH664 FLD664 FUZ664 GEV664 GOR664 GYN664 HIJ664 HSF664 ICB664 ILX664 IVT664 JFP664 JPL664 JZH664 KJD664 KSZ664 LCV664 LMR664 LWN664 MGJ664 MQF664 NAB664 NJX664 NTT664 ODP664 ONL664 OXH664 PHD664 PQZ664 QAV664 QKR664 QUN664 REJ664 ROF664 RYB664 SHX664 SRT664 TBP664 TLL664 TVH664 UFD664 UOZ664 UYV664 VIR664 VSN664 WCJ664 WMF664 WWB664 AC664 JY664 TU664 ADQ664 ANM664 AXI664 BHE664 BRA664 CAW664 CKS664 CUO664 DEK664 DOG664 DYC664 EHY664 ERU664 FBQ664 FLM664 FVI664 GFE664 GPA664 GYW664 HIS664 HSO664 ICK664 IMG664 IWC664 JFY664 JPU664 JZQ664 KJM664 KTI664 LDE664 LNA664 LWW664 MGS664 MQO664 NAK664 NKG664 NUC664 ODY664 ONU664 OXQ664 PHM664 PRI664 QBE664 QLA664 QUW664 RES664 ROO664 RYK664 SIG664 SSC664 TBY664 TLU664 TVQ664 UFM664 UPI664 UZE664 VJA664 VSW664 WCS664 WMO664 WWK664 AC642:AC655 JY642:JY655 TU642:TU655 ADQ642:ADQ655 ANM642:ANM655 AXI642:AXI655 BHE642:BHE655 BRA642:BRA655 CAW642:CAW655 CKS642:CKS655 CUO642:CUO655 DEK642:DEK655 DOG642:DOG655 DYC642:DYC655 EHY642:EHY655 ERU642:ERU655 FBQ642:FBQ655 FLM642:FLM655 FVI642:FVI655 GFE642:GFE655 GPA642:GPA655 GYW642:GYW655 HIS642:HIS655 HSO642:HSO655 ICK642:ICK655 IMG642:IMG655 IWC642:IWC655 JFY642:JFY655 JPU642:JPU655 JZQ642:JZQ655 KJM642:KJM655 KTI642:KTI655 LDE642:LDE655 LNA642:LNA655 LWW642:LWW655 MGS642:MGS655 MQO642:MQO655 NAK642:NAK655 NKG642:NKG655 NUC642:NUC655 ODY642:ODY655 ONU642:ONU655 OXQ642:OXQ655 PHM642:PHM655 PRI642:PRI655 QBE642:QBE655 QLA642:QLA655 QUW642:QUW655 RES642:RES655 ROO642:ROO655 RYK642:RYK655 SIG642:SIG655 SSC642:SSC655 TBY642:TBY655 TLU642:TLU655 TVQ642:TVQ655 UFM642:UFM655 UPI642:UPI655 UZE642:UZE655 VJA642:VJA655 VSW642:VSW655 WCS642:WCS655 WMO642:WMO655 WWK642:WWK655 T708:T716 JP708:JP716 TL708:TL716 ADH708:ADH716 AND708:AND716 AWZ708:AWZ716 BGV708:BGV716 BQR708:BQR716 CAN708:CAN716 CKJ708:CKJ716 CUF708:CUF716 DEB708:DEB716 DNX708:DNX716 DXT708:DXT716 EHP708:EHP716 ERL708:ERL716 FBH708:FBH716 FLD708:FLD716 FUZ708:FUZ716 GEV708:GEV716 GOR708:GOR716 GYN708:GYN716 HIJ708:HIJ716 HSF708:HSF716 ICB708:ICB716 ILX708:ILX716 IVT708:IVT716 JFP708:JFP716 JPL708:JPL716 JZH708:JZH716 KJD708:KJD716 KSZ708:KSZ716 LCV708:LCV716 LMR708:LMR716 LWN708:LWN716 MGJ708:MGJ716 MQF708:MQF716 NAB708:NAB716 NJX708:NJX716 NTT708:NTT716 ODP708:ODP716 ONL708:ONL716 OXH708:OXH716 PHD708:PHD716 PQZ708:PQZ716 QAV708:QAV716 QKR708:QKR716 QUN708:QUN716 REJ708:REJ716 ROF708:ROF716 RYB708:RYB716 SHX708:SHX716 SRT708:SRT716 TBP708:TBP716 TLL708:TLL716 TVH708:TVH716 UFD708:UFD716 UOZ708:UOZ716 UYV708:UYV716 VIR708:VIR716 VSN708:VSN716 WCJ708:WCJ716 WMF708:WMF716 WWB708:WWB716 T734:T749 JP734:JP749 TL734:TL749 ADH734:ADH749 AND734:AND749 AWZ734:AWZ749 BGV734:BGV749 BQR734:BQR749 CAN734:CAN749 CKJ734:CKJ749 CUF734:CUF749 DEB734:DEB749 DNX734:DNX749 DXT734:DXT749 EHP734:EHP749 ERL734:ERL749 FBH734:FBH749 FLD734:FLD749 FUZ734:FUZ749 GEV734:GEV749 GOR734:GOR749 GYN734:GYN749 HIJ734:HIJ749 HSF734:HSF749 ICB734:ICB749 ILX734:ILX749 IVT734:IVT749 JFP734:JFP749 JPL734:JPL749 JZH734:JZH749 KJD734:KJD749 KSZ734:KSZ749 LCV734:LCV749 LMR734:LMR749 LWN734:LWN749 MGJ734:MGJ749 MQF734:MQF749 NAB734:NAB749 NJX734:NJX749 NTT734:NTT749 ODP734:ODP749 ONL734:ONL749 OXH734:OXH749 PHD734:PHD749 PQZ734:PQZ749 QAV734:QAV749 QKR734:QKR749 QUN734:QUN749 REJ734:REJ749 ROF734:ROF749 RYB734:RYB749 SHX734:SHX749 SRT734:SRT749 TBP734:TBP749 TLL734:TLL749 TVH734:TVH749 UFD734:UFD749 UOZ734:UOZ749 UYV734:UYV749 VIR734:VIR749 VSN734:VSN749 WCJ734:WCJ749 WMF734:WMF749 WWB734:WWB749 T718:T732 JP718:JP732 TL718:TL732 ADH718:ADH732 AND718:AND732 AWZ718:AWZ732 BGV718:BGV732 BQR718:BQR732 CAN718:CAN732 CKJ718:CKJ732 CUF718:CUF732 DEB718:DEB732 DNX718:DNX732 DXT718:DXT732 EHP718:EHP732 ERL718:ERL732 FBH718:FBH732 FLD718:FLD732 FUZ718:FUZ732 GEV718:GEV732 GOR718:GOR732 GYN718:GYN732 HIJ718:HIJ732 HSF718:HSF732 ICB718:ICB732 ILX718:ILX732 IVT718:IVT732 JFP718:JFP732 JPL718:JPL732 JZH718:JZH732 KJD718:KJD732 KSZ718:KSZ732 LCV718:LCV732 LMR718:LMR732 LWN718:LWN732 MGJ718:MGJ732 MQF718:MQF732 NAB718:NAB732 NJX718:NJX732 NTT718:NTT732 ODP718:ODP732 ONL718:ONL732 OXH718:OXH732 PHD718:PHD732 PQZ718:PQZ732 QAV718:QAV732 QKR718:QKR732 QUN718:QUN732 REJ718:REJ732 ROF718:ROF732 RYB718:RYB732 SHX718:SHX732 SRT718:SRT732 TBP718:TBP732 TLL718:TLL732 TVH718:TVH732 UFD718:UFD732 UOZ718:UOZ732 UYV718:UYV732 VIR718:VIR732 VSN718:VSN732 WCJ718:WCJ732 WMF718:WMF732 WWB718:WWB732 GC751:GC759 PY751:PY759 ZU751:ZU759 AJQ751:AJQ759 ATM751:ATM759 BDI751:BDI759 BNE751:BNE759 BXA751:BXA759 CGW751:CGW759 CQS751:CQS759 DAO751:DAO759 DKK751:DKK759 DUG751:DUG759 EEC751:EEC759 ENY751:ENY759 EXU751:EXU759 FHQ751:FHQ759 FRM751:FRM759 GBI751:GBI759 GLE751:GLE759 GVA751:GVA759 HEW751:HEW759 HOS751:HOS759 HYO751:HYO759 IIK751:IIK759 ISG751:ISG759 JCC751:JCC759 JLY751:JLY759 JVU751:JVU759 KFQ751:KFQ759 KPM751:KPM759 KZI751:KZI759 LJE751:LJE759 LTA751:LTA759 MCW751:MCW759 MMS751:MMS759 MWO751:MWO759 NGK751:NGK759 NQG751:NQG759 OAC751:OAC759 OJY751:OJY759 OTU751:OTU759 PDQ751:PDQ759 PNM751:PNM759 PXI751:PXI759 QHE751:QHE759 QRA751:QRA759 RAW751:RAW759 RKS751:RKS759 RUO751:RUO759 SEK751:SEK759 SOG751:SOG759 T123:T147 JP935:JP980 TL935:TL980 ADH935:ADH980 AND935:AND980 AWZ935:AWZ980 BGV935:BGV980 BQR935:BQR980 CAN935:CAN980 CKJ935:CKJ980 CUF935:CUF980 DEB935:DEB980 DNX935:DNX980 DXT935:DXT980 EHP935:EHP980 ERL935:ERL980 FBH935:FBH980 FLD935:FLD980 FUZ935:FUZ980 GEV935:GEV980 GOR935:GOR980 GYN935:GYN980 HIJ935:HIJ980 HSF935:HSF980 ICB935:ICB980 ILX935:ILX980 IVT935:IVT980 JFP935:JFP980 JPL935:JPL980 JZH935:JZH980 KJD935:KJD980 KSZ935:KSZ980 LCV935:LCV980 LMR935:LMR980 LWN935:LWN980 MGJ935:MGJ980 MQF935:MQF980 NAB935:NAB980 NJX935:NJX980 NTT935:NTT980 ODP935:ODP980 ONL935:ONL980 OXH935:OXH980 PHD935:PHD980 PQZ935:PQZ980 QAV935:QAV980 QKR935:QKR980 QUN935:QUN980 REJ935:REJ980 ROF935:ROF980 RYB935:RYB980 SHX935:SHX980 SRT935:SRT980 TBP935:TBP980 TLL935:TLL980 TVH935:TVH980 UFD935:UFD980 UOZ935:UOZ980 UYV935:UYV980 VIR935:VIR980 VSN935:VSN980 WCJ935:WCJ980 WMF935:WMF980 T751:T759 T106:T114 T116:T121 S138 WWB935:WWB980 T492:T496 WMF1009:WMF1026 WCJ1009:WCJ1026 VSN1009:VSN1026 VIR1009:VIR1026 UYV1009:UYV1026 UOZ1009:UOZ1026 UFD1009:UFD1026 TVH1009:TVH1026 TLL1009:TLL1026 TBP1009:TBP1026 SRT1009:SRT1026 SHX1009:SHX1026 RYB1009:RYB1026 ROF1009:ROF1026 REJ1009:REJ1026 QUN1009:QUN1026 QKR1009:QKR1026 QAV1009:QAV1026 PQZ1009:PQZ1026 PHD1009:PHD1026 OXH1009:OXH1026 ONL1009:ONL1026 ODP1009:ODP1026 NTT1009:NTT1026 NJX1009:NJX1026 NAB1009:NAB1026 MQF1009:MQF1026 MGJ1009:MGJ1026 LWN1009:LWN1026 LMR1009:LMR1026 LCV1009:LCV1026 KSZ1009:KSZ1026 KJD1009:KJD1026 JZH1009:JZH1026 JPL1009:JPL1026 JFP1009:JFP1026 IVT1009:IVT1026 ILX1009:ILX1026 ICB1009:ICB1026 HSF1009:HSF1026 HIJ1009:HIJ1026 GYN1009:GYN1026 GOR1009:GOR1026 GEV1009:GEV1026 FUZ1009:FUZ1026 FLD1009:FLD1026 FBH1009:FBH1026 ERL1009:ERL1026 EHP1009:EHP1026 DXT1009:DXT1026 DNX1009:DNX1026 DEB1009:DEB1026 CUF1009:CUF1026 CKJ1009:CKJ1026 CAN1009:CAN1026 BQR1009:BQR1026 BGV1009:BGV1026 AWZ1009:AWZ1026 AND1009:AND1026 ADH1009:ADH1026 TL1009:TL1026 JP1009:JP1026 T1009:T1026 WWB1009:WWB1026 T1053:T1083 JP1053:JP1083 TL1053:TL1083 ADH1053:ADH1083 AND1053:AND1083 AWZ1053:AWZ1083 BGV1053:BGV1083 BQR1053:BQR1083 CAN1053:CAN1083 CKJ1053:CKJ1083 CUF1053:CUF1083 DEB1053:DEB1083 DNX1053:DNX1083 DXT1053:DXT1083 EHP1053:EHP1083 ERL1053:ERL1083 FBH1053:FBH1083 FLD1053:FLD1083 FUZ1053:FUZ1083 GEV1053:GEV1083 GOR1053:GOR1083 GYN1053:GYN1083 HIJ1053:HIJ1083 HSF1053:HSF1083 ICB1053:ICB1083 ILX1053:ILX1083 IVT1053:IVT1083 JFP1053:JFP1083 JPL1053:JPL1083 JZH1053:JZH1083 KJD1053:KJD1083 KSZ1053:KSZ1083 LCV1053:LCV1083 LMR1053:LMR1083 LWN1053:LWN1083 MGJ1053:MGJ1083 MQF1053:MQF1083 NAB1053:NAB1083 NJX1053:NJX1083 NTT1053:NTT1083 ODP1053:ODP1083 ONL1053:ONL1083 OXH1053:OXH1083 PHD1053:PHD1083 PQZ1053:PQZ1083 QAV1053:QAV1083 QKR1053:QKR1083 QUN1053:QUN1083 REJ1053:REJ1083 ROF1053:ROF1083 RYB1053:RYB1083 SHX1053:SHX1083 SRT1053:SRT1083 TBP1053:TBP1083 TLL1053:TLL1083 TVH1053:TVH1083 UFD1053:UFD1083 UOZ1053:UOZ1083 UYV1053:UYV1083 VIR1053:VIR1083 VSN1053:VSN1083 WCJ1053:WCJ1083 WMF1053:WMF1083 WWB1053:WWB1083" xr:uid="{00000000-0002-0000-0200-00000B000000}">
      <formula1>0</formula1>
    </dataValidation>
    <dataValidation type="decimal" operator="greaterThanOrEqual" allowBlank="1" showInputMessage="1" showErrorMessage="1" errorTitle="Stroški materiala" error="decimalno število!" sqref="S935:S980 S86 S78:S80 S58:S60 S54:S56 S39:S51 S84 S64:S76 S89:S97 S99:S100 JO492:JO496 TK492:TK496 ADG492:ADG496 ANC492:ANC496 AWY492:AWY496 BGU492:BGU496 BQQ492:BQQ496 CAM492:CAM496 CKI492:CKI496 CUE492:CUE496 DEA492:DEA496 DNW492:DNW496 DXS492:DXS496 EHO492:EHO496 ERK492:ERK496 FBG492:FBG496 FLC492:FLC496 FUY492:FUY496 GEU492:GEU496 GOQ492:GOQ496 GYM492:GYM496 HII492:HII496 HSE492:HSE496 ICA492:ICA496 ILW492:ILW496 IVS492:IVS496 JFO492:JFO496 JPK492:JPK496 JZG492:JZG496 KJC492:KJC496 KSY492:KSY496 LCU492:LCU496 LMQ492:LMQ496 LWM492:LWM496 MGI492:MGI496 MQE492:MQE496 NAA492:NAA496 NJW492:NJW496 NTS492:NTS496 ODO492:ODO496 ONK492:ONK496 OXG492:OXG496 PHC492:PHC496 PQY492:PQY496 QAU492:QAU496 QKQ492:QKQ496 QUM492:QUM496 REI492:REI496 ROE492:ROE496 RYA492:RYA496 SHW492:SHW496 SRS492:SRS496 TBO492:TBO496 TLK492:TLK496 TVG492:TVG496 UFC492:UFC496 UOY492:UOY496 UYU492:UYU496 VIQ492:VIQ496 VSM492:VSM496 WCI492:WCI496 WME492:WME496 WWA492:WWA496 S568:S607 JO568:JO607 TK568:TK607 ADG568:ADG607 ANC568:ANC607 AWY568:AWY607 BGU568:BGU607 BQQ568:BQQ607 CAM568:CAM607 CKI568:CKI607 CUE568:CUE607 DEA568:DEA607 DNW568:DNW607 DXS568:DXS607 EHO568:EHO607 ERK568:ERK607 FBG568:FBG607 FLC568:FLC607 FUY568:FUY607 GEU568:GEU607 GOQ568:GOQ607 GYM568:GYM607 HII568:HII607 HSE568:HSE607 ICA568:ICA607 ILW568:ILW607 IVS568:IVS607 JFO568:JFO607 JPK568:JPK607 JZG568:JZG607 KJC568:KJC607 KSY568:KSY607 LCU568:LCU607 LMQ568:LMQ607 LWM568:LWM607 MGI568:MGI607 MQE568:MQE607 NAA568:NAA607 NJW568:NJW607 NTS568:NTS607 ODO568:ODO607 ONK568:ONK607 OXG568:OXG607 PHC568:PHC607 PQY568:PQY607 QAU568:QAU607 QKQ568:QKQ607 QUM568:QUM607 REI568:REI607 ROE568:ROE607 RYA568:RYA607 SHW568:SHW607 SRS568:SRS607 TBO568:TBO607 TLK568:TLK607 TVG568:TVG607 UFC568:UFC607 UOY568:UOY607 UYU568:UYU607 VIQ568:VIQ607 VSM568:VSM607 WCI568:WCI607 WME568:WME607 WWA568:WWA607 S616:S660 JO616:JO660 TK616:TK660 ADG616:ADG660 ANC616:ANC660 AWY616:AWY660 BGU616:BGU660 BQQ616:BQQ660 CAM616:CAM660 CKI616:CKI660 CUE616:CUE660 DEA616:DEA660 DNW616:DNW660 DXS616:DXS660 EHO616:EHO660 ERK616:ERK660 FBG616:FBG660 FLC616:FLC660 FUY616:FUY660 GEU616:GEU660 GOQ616:GOQ660 GYM616:GYM660 HII616:HII660 HSE616:HSE660 ICA616:ICA660 ILW616:ILW660 IVS616:IVS660 JFO616:JFO660 JPK616:JPK660 JZG616:JZG660 KJC616:KJC660 KSY616:KSY660 LCU616:LCU660 LMQ616:LMQ660 LWM616:LWM660 MGI616:MGI660 MQE616:MQE660 NAA616:NAA660 NJW616:NJW660 NTS616:NTS660 ODO616:ODO660 ONK616:ONK660 OXG616:OXG660 PHC616:PHC660 PQY616:PQY660 QAU616:QAU660 QKQ616:QKQ660 QUM616:QUM660 REI616:REI660 ROE616:ROE660 RYA616:RYA660 SHW616:SHW660 SRS616:SRS660 TBO616:TBO660 TLK616:TLK660 TVG616:TVG660 UFC616:UFC660 UOY616:UOY660 UYU616:UYU660 VIQ616:VIQ660 VSM616:VSM660 WCI616:WCI660 WME616:WME660 WWA616:WWA660 S664 JO664 TK664 ADG664 ANC664 AWY664 BGU664 BQQ664 CAM664 CKI664 CUE664 DEA664 DNW664 DXS664 EHO664 ERK664 FBG664 FLC664 FUY664 GEU664 GOQ664 GYM664 HII664 HSE664 ICA664 ILW664 IVS664 JFO664 JPK664 JZG664 KJC664 KSY664 LCU664 LMQ664 LWM664 MGI664 MQE664 NAA664 NJW664 NTS664 ODO664 ONK664 OXG664 PHC664 PQY664 QAU664 QKQ664 QUM664 REI664 ROE664 RYA664 SHW664 SRS664 TBO664 TLK664 TVG664 UFC664 UOY664 UYU664 VIQ664 VSM664 WCI664 WME664 WWA664 S708:S716 JO708:JO716 TK708:TK716 ADG708:ADG716 ANC708:ANC716 AWY708:AWY716 BGU708:BGU716 BQQ708:BQQ716 CAM708:CAM716 CKI708:CKI716 CUE708:CUE716 DEA708:DEA716 DNW708:DNW716 DXS708:DXS716 EHO708:EHO716 ERK708:ERK716 FBG708:FBG716 FLC708:FLC716 FUY708:FUY716 GEU708:GEU716 GOQ708:GOQ716 GYM708:GYM716 HII708:HII716 HSE708:HSE716 ICA708:ICA716 ILW708:ILW716 IVS708:IVS716 JFO708:JFO716 JPK708:JPK716 JZG708:JZG716 KJC708:KJC716 KSY708:KSY716 LCU708:LCU716 LMQ708:LMQ716 LWM708:LWM716 MGI708:MGI716 MQE708:MQE716 NAA708:NAA716 NJW708:NJW716 NTS708:NTS716 ODO708:ODO716 ONK708:ONK716 OXG708:OXG716 PHC708:PHC716 PQY708:PQY716 QAU708:QAU716 QKQ708:QKQ716 QUM708:QUM716 REI708:REI716 ROE708:ROE716 RYA708:RYA716 SHW708:SHW716 SRS708:SRS716 TBO708:TBO716 TLK708:TLK716 TVG708:TVG716 UFC708:UFC716 UOY708:UOY716 UYU708:UYU716 VIQ708:VIQ716 VSM708:VSM716 WCI708:WCI716 WME708:WME716 WWA708:WWA716 S734:S749 JO734:JO749 TK734:TK749 ADG734:ADG749 ANC734:ANC749 AWY734:AWY749 BGU734:BGU749 BQQ734:BQQ749 CAM734:CAM749 CKI734:CKI749 CUE734:CUE749 DEA734:DEA749 DNW734:DNW749 DXS734:DXS749 EHO734:EHO749 ERK734:ERK749 FBG734:FBG749 FLC734:FLC749 FUY734:FUY749 GEU734:GEU749 GOQ734:GOQ749 GYM734:GYM749 HII734:HII749 HSE734:HSE749 ICA734:ICA749 ILW734:ILW749 IVS734:IVS749 JFO734:JFO749 JPK734:JPK749 JZG734:JZG749 KJC734:KJC749 KSY734:KSY749 LCU734:LCU749 LMQ734:LMQ749 LWM734:LWM749 MGI734:MGI749 MQE734:MQE749 NAA734:NAA749 NJW734:NJW749 NTS734:NTS749 ODO734:ODO749 ONK734:ONK749 OXG734:OXG749 PHC734:PHC749 PQY734:PQY749 QAU734:QAU749 QKQ734:QKQ749 QUM734:QUM749 REI734:REI749 ROE734:ROE749 RYA734:RYA749 SHW734:SHW749 SRS734:SRS749 TBO734:TBO749 TLK734:TLK749 TVG734:TVG749 UFC734:UFC749 UOY734:UOY749 UYU734:UYU749 VIQ734:VIQ749 VSM734:VSM749 WCI734:WCI749 WME734:WME749 WWA734:WWA749 S731:S732 JO731:JO732 TK731:TK732 ADG731:ADG732 ANC731:ANC732 AWY731:AWY732 BGU731:BGU732 BQQ731:BQQ732 CAM731:CAM732 CKI731:CKI732 CUE731:CUE732 DEA731:DEA732 DNW731:DNW732 DXS731:DXS732 EHO731:EHO732 ERK731:ERK732 FBG731:FBG732 FLC731:FLC732 FUY731:FUY732 GEU731:GEU732 GOQ731:GOQ732 GYM731:GYM732 HII731:HII732 HSE731:HSE732 ICA731:ICA732 ILW731:ILW732 IVS731:IVS732 JFO731:JFO732 JPK731:JPK732 JZG731:JZG732 KJC731:KJC732 KSY731:KSY732 LCU731:LCU732 LMQ731:LMQ732 LWM731:LWM732 MGI731:MGI732 MQE731:MQE732 NAA731:NAA732 NJW731:NJW732 NTS731:NTS732 ODO731:ODO732 ONK731:ONK732 OXG731:OXG732 PHC731:PHC732 PQY731:PQY732 QAU731:QAU732 QKQ731:QKQ732 QUM731:QUM732 REI731:REI732 ROE731:ROE732 RYA731:RYA732 SHW731:SHW732 SRS731:SRS732 TBO731:TBO732 TLK731:TLK732 TVG731:TVG732 UFC731:UFC732 UOY731:UOY732 UYU731:UYU732 VIQ731:VIQ732 VSM731:VSM732 WCI731:WCI732 WME731:WME732 WWA731:WWA732 S718:S729 JO718:JO729 TK718:TK729 ADG718:ADG729 ANC718:ANC729 AWY718:AWY729 BGU718:BGU729 BQQ718:BQQ729 CAM718:CAM729 CKI718:CKI729 CUE718:CUE729 DEA718:DEA729 DNW718:DNW729 DXS718:DXS729 EHO718:EHO729 ERK718:ERK729 FBG718:FBG729 FLC718:FLC729 FUY718:FUY729 GEU718:GEU729 GOQ718:GOQ729 GYM718:GYM729 HII718:HII729 HSE718:HSE729 ICA718:ICA729 ILW718:ILW729 IVS718:IVS729 JFO718:JFO729 JPK718:JPK729 JZG718:JZG729 KJC718:KJC729 KSY718:KSY729 LCU718:LCU729 LMQ718:LMQ729 LWM718:LWM729 MGI718:MGI729 MQE718:MQE729 NAA718:NAA729 NJW718:NJW729 NTS718:NTS729 ODO718:ODO729 ONK718:ONK729 OXG718:OXG729 PHC718:PHC729 PQY718:PQY729 QAU718:QAU729 QKQ718:QKQ729 QUM718:QUM729 REI718:REI729 ROE718:ROE729 RYA718:RYA729 SHW718:SHW729 SRS718:SRS729 TBO718:TBO729 TLK718:TLK729 TVG718:TVG729 UFC718:UFC729 UOY718:UOY729 UYU718:UYU729 VIQ718:VIQ729 VSM718:VSM729 WCI718:WCI729 WME718:WME729 WWA718:WWA729 GB751:GB759 PX751:PX759 ZT751:ZT759 AJP751:AJP759 ATL751:ATL759 BDH751:BDH759 BND751:BND759 BWZ751:BWZ759 CGV751:CGV759 CQR751:CQR759 DAN751:DAN759 DKJ751:DKJ759 DUF751:DUF759 EEB751:EEB759 ENX751:ENX759 EXT751:EXT759 FHP751:FHP759 FRL751:FRL759 GBH751:GBH759 GLD751:GLD759 GUZ751:GUZ759 HEV751:HEV759 HOR751:HOR759 HYN751:HYN759 IIJ751:IIJ759 ISF751:ISF759 JCB751:JCB759 JLX751:JLX759 JVT751:JVT759 KFP751:KFP759 KPL751:KPL759 KZH751:KZH759 LJD751:LJD759 LSZ751:LSZ759 MCV751:MCV759 MMR751:MMR759 MWN751:MWN759 NGJ751:NGJ759 NQF751:NQF759 OAB751:OAB759 OJX751:OJX759 OTT751:OTT759 PDP751:PDP759 PNL751:PNL759 PXH751:PXH759 QHD751:QHD759 QQZ751:QQZ759 RAV751:RAV759 RKR751:RKR759 RUN751:RUN759 SEJ751:SEJ759 SOF751:SOF759 S123:S137 JO935:JO980 TK935:TK980 ADG935:ADG980 ANC935:ANC980 AWY935:AWY980 BGU935:BGU980 BQQ935:BQQ980 CAM935:CAM980 CKI935:CKI980 CUE935:CUE980 DEA935:DEA980 DNW935:DNW980 DXS935:DXS980 EHO935:EHO980 ERK935:ERK980 FBG935:FBG980 FLC935:FLC980 FUY935:FUY980 GEU935:GEU980 GOQ935:GOQ980 GYM935:GYM980 HII935:HII980 HSE935:HSE980 ICA935:ICA980 ILW935:ILW980 IVS935:IVS980 JFO935:JFO980 JPK935:JPK980 JZG935:JZG980 KJC935:KJC980 KSY935:KSY980 LCU935:LCU980 LMQ935:LMQ980 LWM935:LWM980 MGI935:MGI980 MQE935:MQE980 NAA935:NAA980 NJW935:NJW980 NTS935:NTS980 ODO935:ODO980 ONK935:ONK980 OXG935:OXG980 PHC935:PHC980 PQY935:PQY980 QAU935:QAU980 QKQ935:QKQ980 QUM935:QUM980 REI935:REI980 ROE935:ROE980 RYA935:RYA980 SHW935:SHW980 SRS935:SRS980 TBO935:TBO980 TLK935:TLK980 TVG935:TVG980 UFC935:UFC980 UOY935:UOY980 UYU935:UYU980 VIQ935:VIQ980 VSM935:VSM980 WCI935:WCI980 WME935:WME980 S751:S759 S106:S114 S116:S121 S139:S147 WWA935:WWA980 S492:S496 WME1009:WME1026 WCI1009:WCI1026 VSM1009:VSM1026 VIQ1009:VIQ1026 UYU1009:UYU1026 UOY1009:UOY1026 UFC1009:UFC1026 TVG1009:TVG1026 TLK1009:TLK1026 TBO1009:TBO1026 SRS1009:SRS1026 SHW1009:SHW1026 RYA1009:RYA1026 ROE1009:ROE1026 REI1009:REI1026 QUM1009:QUM1026 QKQ1009:QKQ1026 QAU1009:QAU1026 PQY1009:PQY1026 PHC1009:PHC1026 OXG1009:OXG1026 ONK1009:ONK1026 ODO1009:ODO1026 NTS1009:NTS1026 NJW1009:NJW1026 NAA1009:NAA1026 MQE1009:MQE1026 MGI1009:MGI1026 LWM1009:LWM1026 LMQ1009:LMQ1026 LCU1009:LCU1026 KSY1009:KSY1026 KJC1009:KJC1026 JZG1009:JZG1026 JPK1009:JPK1026 JFO1009:JFO1026 IVS1009:IVS1026 ILW1009:ILW1026 ICA1009:ICA1026 HSE1009:HSE1026 HII1009:HII1026 GYM1009:GYM1026 GOQ1009:GOQ1026 GEU1009:GEU1026 FUY1009:FUY1026 FLC1009:FLC1026 FBG1009:FBG1026 ERK1009:ERK1026 EHO1009:EHO1026 DXS1009:DXS1026 DNW1009:DNW1026 DEA1009:DEA1026 CUE1009:CUE1026 CKI1009:CKI1026 CAM1009:CAM1026 BQQ1009:BQQ1026 BGU1009:BGU1026 AWY1009:AWY1026 ANC1009:ANC1026 ADG1009:ADG1026 TK1009:TK1026 JO1009:JO1026 S1009:S1026 WWA1009:WWA1026 S1053:S1083 JO1053:JO1083 TK1053:TK1083 ADG1053:ADG1083 ANC1053:ANC1083 AWY1053:AWY1083 BGU1053:BGU1083 BQQ1053:BQQ1083 CAM1053:CAM1083 CKI1053:CKI1083 CUE1053:CUE1083 DEA1053:DEA1083 DNW1053:DNW1083 DXS1053:DXS1083 EHO1053:EHO1083 ERK1053:ERK1083 FBG1053:FBG1083 FLC1053:FLC1083 FUY1053:FUY1083 GEU1053:GEU1083 GOQ1053:GOQ1083 GYM1053:GYM1083 HII1053:HII1083 HSE1053:HSE1083 ICA1053:ICA1083 ILW1053:ILW1083 IVS1053:IVS1083 JFO1053:JFO1083 JPK1053:JPK1083 JZG1053:JZG1083 KJC1053:KJC1083 KSY1053:KSY1083 LCU1053:LCU1083 LMQ1053:LMQ1083 LWM1053:LWM1083 MGI1053:MGI1083 MQE1053:MQE1083 NAA1053:NAA1083 NJW1053:NJW1083 NTS1053:NTS1083 ODO1053:ODO1083 ONK1053:ONK1083 OXG1053:OXG1083 PHC1053:PHC1083 PQY1053:PQY1083 QAU1053:QAU1083 QKQ1053:QKQ1083 QUM1053:QUM1083 REI1053:REI1083 ROE1053:ROE1083 RYA1053:RYA1083 SHW1053:SHW1083 SRS1053:SRS1083 TBO1053:TBO1083 TLK1053:TLK1083 TVG1053:TVG1083 UFC1053:UFC1083 UOY1053:UOY1083 UYU1053:UYU1083 VIQ1053:VIQ1083 VSM1053:VSM1083 WCI1053:WCI1083 WME1053:WME1083 WWA1053:WWA1083" xr:uid="{00000000-0002-0000-0200-00000C000000}">
      <formula1>0</formula1>
    </dataValidation>
    <dataValidation type="decimal" operator="greaterThanOrEqual" allowBlank="1" showInputMessage="1" showErrorMessage="1" errorTitle="Amortizacija" error="decimalno število!" sqref="R935:R980 R86 R78:R80 R58:R60 R54:R56 R50:R51 R39:R48 R84 R64:R76 R89:R97 R99:R100 JN492:JN496 TJ492:TJ496 ADF492:ADF496 ANB492:ANB496 AWX492:AWX496 BGT492:BGT496 BQP492:BQP496 CAL492:CAL496 CKH492:CKH496 CUD492:CUD496 DDZ492:DDZ496 DNV492:DNV496 DXR492:DXR496 EHN492:EHN496 ERJ492:ERJ496 FBF492:FBF496 FLB492:FLB496 FUX492:FUX496 GET492:GET496 GOP492:GOP496 GYL492:GYL496 HIH492:HIH496 HSD492:HSD496 IBZ492:IBZ496 ILV492:ILV496 IVR492:IVR496 JFN492:JFN496 JPJ492:JPJ496 JZF492:JZF496 KJB492:KJB496 KSX492:KSX496 LCT492:LCT496 LMP492:LMP496 LWL492:LWL496 MGH492:MGH496 MQD492:MQD496 MZZ492:MZZ496 NJV492:NJV496 NTR492:NTR496 ODN492:ODN496 ONJ492:ONJ496 OXF492:OXF496 PHB492:PHB496 PQX492:PQX496 QAT492:QAT496 QKP492:QKP496 QUL492:QUL496 REH492:REH496 ROD492:ROD496 RXZ492:RXZ496 SHV492:SHV496 SRR492:SRR496 TBN492:TBN496 TLJ492:TLJ496 TVF492:TVF496 UFB492:UFB496 UOX492:UOX496 UYT492:UYT496 VIP492:VIP496 VSL492:VSL496 WCH492:WCH496 WMD492:WMD496 WVZ492:WVZ496 R568:R607 JN568:JN607 TJ568:TJ607 ADF568:ADF607 ANB568:ANB607 AWX568:AWX607 BGT568:BGT607 BQP568:BQP607 CAL568:CAL607 CKH568:CKH607 CUD568:CUD607 DDZ568:DDZ607 DNV568:DNV607 DXR568:DXR607 EHN568:EHN607 ERJ568:ERJ607 FBF568:FBF607 FLB568:FLB607 FUX568:FUX607 GET568:GET607 GOP568:GOP607 GYL568:GYL607 HIH568:HIH607 HSD568:HSD607 IBZ568:IBZ607 ILV568:ILV607 IVR568:IVR607 JFN568:JFN607 JPJ568:JPJ607 JZF568:JZF607 KJB568:KJB607 KSX568:KSX607 LCT568:LCT607 LMP568:LMP607 LWL568:LWL607 MGH568:MGH607 MQD568:MQD607 MZZ568:MZZ607 NJV568:NJV607 NTR568:NTR607 ODN568:ODN607 ONJ568:ONJ607 OXF568:OXF607 PHB568:PHB607 PQX568:PQX607 QAT568:QAT607 QKP568:QKP607 QUL568:QUL607 REH568:REH607 ROD568:ROD607 RXZ568:RXZ607 SHV568:SHV607 SRR568:SRR607 TBN568:TBN607 TLJ568:TLJ607 TVF568:TVF607 UFB568:UFB607 UOX568:UOX607 UYT568:UYT607 VIP568:VIP607 VSL568:VSL607 WCH568:WCH607 WMD568:WMD607 WVZ568:WVZ607 R616:R641 JN616:JN641 TJ616:TJ641 ADF616:ADF641 ANB616:ANB641 AWX616:AWX641 BGT616:BGT641 BQP616:BQP641 CAL616:CAL641 CKH616:CKH641 CUD616:CUD641 DDZ616:DDZ641 DNV616:DNV641 DXR616:DXR641 EHN616:EHN641 ERJ616:ERJ641 FBF616:FBF641 FLB616:FLB641 FUX616:FUX641 GET616:GET641 GOP616:GOP641 GYL616:GYL641 HIH616:HIH641 HSD616:HSD641 IBZ616:IBZ641 ILV616:ILV641 IVR616:IVR641 JFN616:JFN641 JPJ616:JPJ641 JZF616:JZF641 KJB616:KJB641 KSX616:KSX641 LCT616:LCT641 LMP616:LMP641 LWL616:LWL641 MGH616:MGH641 MQD616:MQD641 MZZ616:MZZ641 NJV616:NJV641 NTR616:NTR641 ODN616:ODN641 ONJ616:ONJ641 OXF616:OXF641 PHB616:PHB641 PQX616:PQX641 QAT616:QAT641 QKP616:QKP641 QUL616:QUL641 REH616:REH641 ROD616:ROD641 RXZ616:RXZ641 SHV616:SHV641 SRR616:SRR641 TBN616:TBN641 TLJ616:TLJ641 TVF616:TVF641 UFB616:UFB641 UOX616:UOX641 UYT616:UYT641 VIP616:VIP641 VSL616:VSL641 WCH616:WCH641 WMD616:WMD641 WVZ616:WVZ641 R708:R716 JN708:JN716 TJ708:TJ716 ADF708:ADF716 ANB708:ANB716 AWX708:AWX716 BGT708:BGT716 BQP708:BQP716 CAL708:CAL716 CKH708:CKH716 CUD708:CUD716 DDZ708:DDZ716 DNV708:DNV716 DXR708:DXR716 EHN708:EHN716 ERJ708:ERJ716 FBF708:FBF716 FLB708:FLB716 FUX708:FUX716 GET708:GET716 GOP708:GOP716 GYL708:GYL716 HIH708:HIH716 HSD708:HSD716 IBZ708:IBZ716 ILV708:ILV716 IVR708:IVR716 JFN708:JFN716 JPJ708:JPJ716 JZF708:JZF716 KJB708:KJB716 KSX708:KSX716 LCT708:LCT716 LMP708:LMP716 LWL708:LWL716 MGH708:MGH716 MQD708:MQD716 MZZ708:MZZ716 NJV708:NJV716 NTR708:NTR716 ODN708:ODN716 ONJ708:ONJ716 OXF708:OXF716 PHB708:PHB716 PQX708:PQX716 QAT708:QAT716 QKP708:QKP716 QUL708:QUL716 REH708:REH716 ROD708:ROD716 RXZ708:RXZ716 SHV708:SHV716 SRR708:SRR716 TBN708:TBN716 TLJ708:TLJ716 TVF708:TVF716 UFB708:UFB716 UOX708:UOX716 UYT708:UYT716 VIP708:VIP716 VSL708:VSL716 WCH708:WCH716 WMD708:WMD716 WVZ708:WVZ716 R734:R749 JN734:JN749 TJ734:TJ749 ADF734:ADF749 ANB734:ANB749 AWX734:AWX749 BGT734:BGT749 BQP734:BQP749 CAL734:CAL749 CKH734:CKH749 CUD734:CUD749 DDZ734:DDZ749 DNV734:DNV749 DXR734:DXR749 EHN734:EHN749 ERJ734:ERJ749 FBF734:FBF749 FLB734:FLB749 FUX734:FUX749 GET734:GET749 GOP734:GOP749 GYL734:GYL749 HIH734:HIH749 HSD734:HSD749 IBZ734:IBZ749 ILV734:ILV749 IVR734:IVR749 JFN734:JFN749 JPJ734:JPJ749 JZF734:JZF749 KJB734:KJB749 KSX734:KSX749 LCT734:LCT749 LMP734:LMP749 LWL734:LWL749 MGH734:MGH749 MQD734:MQD749 MZZ734:MZZ749 NJV734:NJV749 NTR734:NTR749 ODN734:ODN749 ONJ734:ONJ749 OXF734:OXF749 PHB734:PHB749 PQX734:PQX749 QAT734:QAT749 QKP734:QKP749 QUL734:QUL749 REH734:REH749 ROD734:ROD749 RXZ734:RXZ749 SHV734:SHV749 SRR734:SRR749 TBN734:TBN749 TLJ734:TLJ749 TVF734:TVF749 UFB734:UFB749 UOX734:UOX749 UYT734:UYT749 VIP734:VIP749 VSL734:VSL749 WCH734:WCH749 WMD734:WMD749 WVZ734:WVZ749 R731:R732 JN731:JN732 TJ731:TJ732 ADF731:ADF732 ANB731:ANB732 AWX731:AWX732 BGT731:BGT732 BQP731:BQP732 CAL731:CAL732 CKH731:CKH732 CUD731:CUD732 DDZ731:DDZ732 DNV731:DNV732 DXR731:DXR732 EHN731:EHN732 ERJ731:ERJ732 FBF731:FBF732 FLB731:FLB732 FUX731:FUX732 GET731:GET732 GOP731:GOP732 GYL731:GYL732 HIH731:HIH732 HSD731:HSD732 IBZ731:IBZ732 ILV731:ILV732 IVR731:IVR732 JFN731:JFN732 JPJ731:JPJ732 JZF731:JZF732 KJB731:KJB732 KSX731:KSX732 LCT731:LCT732 LMP731:LMP732 LWL731:LWL732 MGH731:MGH732 MQD731:MQD732 MZZ731:MZZ732 NJV731:NJV732 NTR731:NTR732 ODN731:ODN732 ONJ731:ONJ732 OXF731:OXF732 PHB731:PHB732 PQX731:PQX732 QAT731:QAT732 QKP731:QKP732 QUL731:QUL732 REH731:REH732 ROD731:ROD732 RXZ731:RXZ732 SHV731:SHV732 SRR731:SRR732 TBN731:TBN732 TLJ731:TLJ732 TVF731:TVF732 UFB731:UFB732 UOX731:UOX732 UYT731:UYT732 VIP731:VIP732 VSL731:VSL732 WCH731:WCH732 WMD731:WMD732 WVZ731:WVZ732 R718:R729 JN718:JN729 TJ718:TJ729 ADF718:ADF729 ANB718:ANB729 AWX718:AWX729 BGT718:BGT729 BQP718:BQP729 CAL718:CAL729 CKH718:CKH729 CUD718:CUD729 DDZ718:DDZ729 DNV718:DNV729 DXR718:DXR729 EHN718:EHN729 ERJ718:ERJ729 FBF718:FBF729 FLB718:FLB729 FUX718:FUX729 GET718:GET729 GOP718:GOP729 GYL718:GYL729 HIH718:HIH729 HSD718:HSD729 IBZ718:IBZ729 ILV718:ILV729 IVR718:IVR729 JFN718:JFN729 JPJ718:JPJ729 JZF718:JZF729 KJB718:KJB729 KSX718:KSX729 LCT718:LCT729 LMP718:LMP729 LWL718:LWL729 MGH718:MGH729 MQD718:MQD729 MZZ718:MZZ729 NJV718:NJV729 NTR718:NTR729 ODN718:ODN729 ONJ718:ONJ729 OXF718:OXF729 PHB718:PHB729 PQX718:PQX729 QAT718:QAT729 QKP718:QKP729 QUL718:QUL729 REH718:REH729 ROD718:ROD729 RXZ718:RXZ729 SHV718:SHV729 SRR718:SRR729 TBN718:TBN729 TLJ718:TLJ729 TVF718:TVF729 UFB718:UFB729 UOX718:UOX729 UYT718:UYT729 VIP718:VIP729 VSL718:VSL729 WCH718:WCH729 WMD718:WMD729 WVZ718:WVZ729 GA751:GA759 PW751:PW759 ZS751:ZS759 AJO751:AJO759 ATK751:ATK759 BDG751:BDG759 BNC751:BNC759 BWY751:BWY759 CGU751:CGU759 CQQ751:CQQ759 DAM751:DAM759 DKI751:DKI759 DUE751:DUE759 EEA751:EEA759 ENW751:ENW759 EXS751:EXS759 FHO751:FHO759 FRK751:FRK759 GBG751:GBG759 GLC751:GLC759 GUY751:GUY759 HEU751:HEU759 HOQ751:HOQ759 HYM751:HYM759 III751:III759 ISE751:ISE759 JCA751:JCA759 JLW751:JLW759 JVS751:JVS759 KFO751:KFO759 KPK751:KPK759 KZG751:KZG759 LJC751:LJC759 LSY751:LSY759 MCU751:MCU759 MMQ751:MMQ759 MWM751:MWM759 NGI751:NGI759 NQE751:NQE759 OAA751:OAA759 OJW751:OJW759 OTS751:OTS759 PDO751:PDO759 PNK751:PNK759 PXG751:PXG759 QHC751:QHC759 QQY751:QQY759 RAU751:RAU759 RKQ751:RKQ759 RUM751:RUM759 SEI751:SEI759 SOE751:SOE759 R123:R147 JN935:JN980 TJ935:TJ980 ADF935:ADF980 ANB935:ANB980 AWX935:AWX980 BGT935:BGT980 BQP935:BQP980 CAL935:CAL980 CKH935:CKH980 CUD935:CUD980 DDZ935:DDZ980 DNV935:DNV980 DXR935:DXR980 EHN935:EHN980 ERJ935:ERJ980 FBF935:FBF980 FLB935:FLB980 FUX935:FUX980 GET935:GET980 GOP935:GOP980 GYL935:GYL980 HIH935:HIH980 HSD935:HSD980 IBZ935:IBZ980 ILV935:ILV980 IVR935:IVR980 JFN935:JFN980 JPJ935:JPJ980 JZF935:JZF980 KJB935:KJB980 KSX935:KSX980 LCT935:LCT980 LMP935:LMP980 LWL935:LWL980 MGH935:MGH980 MQD935:MQD980 MZZ935:MZZ980 NJV935:NJV980 NTR935:NTR980 ODN935:ODN980 ONJ935:ONJ980 OXF935:OXF980 PHB935:PHB980 PQX935:PQX980 QAT935:QAT980 QKP935:QKP980 QUL935:QUL980 REH935:REH980 ROD935:ROD980 RXZ935:RXZ980 SHV935:SHV980 SRR935:SRR980 TBN935:TBN980 TLJ935:TLJ980 TVF935:TVF980 UFB935:UFB980 UOX935:UOX980 UYT935:UYT980 VIP935:VIP980 VSL935:VSL980 WCH935:WCH980 WMD935:WMD980 R751:R759 R106:R114 R116:R121 WVZ935:WVZ980 R492:R496 WMD1009:WMD1026 WCH1009:WCH1026 VSL1009:VSL1026 VIP1009:VIP1026 UYT1009:UYT1026 UOX1009:UOX1026 UFB1009:UFB1026 TVF1009:TVF1026 TLJ1009:TLJ1026 TBN1009:TBN1026 SRR1009:SRR1026 SHV1009:SHV1026 RXZ1009:RXZ1026 ROD1009:ROD1026 REH1009:REH1026 QUL1009:QUL1026 QKP1009:QKP1026 QAT1009:QAT1026 PQX1009:PQX1026 PHB1009:PHB1026 OXF1009:OXF1026 ONJ1009:ONJ1026 ODN1009:ODN1026 NTR1009:NTR1026 NJV1009:NJV1026 MZZ1009:MZZ1026 MQD1009:MQD1026 MGH1009:MGH1026 LWL1009:LWL1026 LMP1009:LMP1026 LCT1009:LCT1026 KSX1009:KSX1026 KJB1009:KJB1026 JZF1009:JZF1026 JPJ1009:JPJ1026 JFN1009:JFN1026 IVR1009:IVR1026 ILV1009:ILV1026 IBZ1009:IBZ1026 HSD1009:HSD1026 HIH1009:HIH1026 GYL1009:GYL1026 GOP1009:GOP1026 GET1009:GET1026 FUX1009:FUX1026 FLB1009:FLB1026 FBF1009:FBF1026 ERJ1009:ERJ1026 EHN1009:EHN1026 DXR1009:DXR1026 DNV1009:DNV1026 DDZ1009:DDZ1026 CUD1009:CUD1026 CKH1009:CKH1026 CAL1009:CAL1026 BQP1009:BQP1026 BGT1009:BGT1026 AWX1009:AWX1026 ANB1009:ANB1026 ADF1009:ADF1026 TJ1009:TJ1026 JN1009:JN1026 R1009:R1026 WVZ1009:WVZ1026 R1053:R1083 JN1053:JN1083 TJ1053:TJ1083 ADF1053:ADF1083 ANB1053:ANB1083 AWX1053:AWX1083 BGT1053:BGT1083 BQP1053:BQP1083 CAL1053:CAL1083 CKH1053:CKH1083 CUD1053:CUD1083 DDZ1053:DDZ1083 DNV1053:DNV1083 DXR1053:DXR1083 EHN1053:EHN1083 ERJ1053:ERJ1083 FBF1053:FBF1083 FLB1053:FLB1083 FUX1053:FUX1083 GET1053:GET1083 GOP1053:GOP1083 GYL1053:GYL1083 HIH1053:HIH1083 HSD1053:HSD1083 IBZ1053:IBZ1083 ILV1053:ILV1083 IVR1053:IVR1083 JFN1053:JFN1083 JPJ1053:JPJ1083 JZF1053:JZF1083 KJB1053:KJB1083 KSX1053:KSX1083 LCT1053:LCT1083 LMP1053:LMP1083 LWL1053:LWL1083 MGH1053:MGH1083 MQD1053:MQD1083 MZZ1053:MZZ1083 NJV1053:NJV1083 NTR1053:NTR1083 ODN1053:ODN1083 ONJ1053:ONJ1083 OXF1053:OXF1083 PHB1053:PHB1083 PQX1053:PQX1083 QAT1053:QAT1083 QKP1053:QKP1083 QUL1053:QUL1083 REH1053:REH1083 ROD1053:ROD1083 RXZ1053:RXZ1083 SHV1053:SHV1083 SRR1053:SRR1083 TBN1053:TBN1083 TLJ1053:TLJ1083 TVF1053:TVF1083 UFB1053:UFB1083 UOX1053:UOX1083 UYT1053:UYT1083 VIP1053:VIP1083 VSL1053:VSL1083 WCH1053:WCH1083 WMD1053:WMD1083 WVZ1053:WVZ1083" xr:uid="{00000000-0002-0000-0200-00000D000000}">
      <formula1>0</formula1>
    </dataValidation>
    <dataValidation type="whole" allowBlank="1" showInputMessage="1" showErrorMessage="1" errorTitle="Letna stopnja izkoriščenosti" error="odstotek (celoštevilska vrednost)" sqref="V80 JR492:JR496 TN492:TN496 ADJ492:ADJ496 ANF492:ANF496 AXB492:AXB496 BGX492:BGX496 BQT492:BQT496 CAP492:CAP496 CKL492:CKL496 CUH492:CUH496 DED492:DED496 DNZ492:DNZ496 DXV492:DXV496 EHR492:EHR496 ERN492:ERN496 FBJ492:FBJ496 FLF492:FLF496 FVB492:FVB496 GEX492:GEX496 GOT492:GOT496 GYP492:GYP496 HIL492:HIL496 HSH492:HSH496 ICD492:ICD496 ILZ492:ILZ496 IVV492:IVV496 JFR492:JFR496 JPN492:JPN496 JZJ492:JZJ496 KJF492:KJF496 KTB492:KTB496 LCX492:LCX496 LMT492:LMT496 LWP492:LWP496 MGL492:MGL496 MQH492:MQH496 NAD492:NAD496 NJZ492:NJZ496 NTV492:NTV496 ODR492:ODR496 ONN492:ONN496 OXJ492:OXJ496 PHF492:PHF496 PRB492:PRB496 QAX492:QAX496 QKT492:QKT496 QUP492:QUP496 REL492:REL496 ROH492:ROH496 RYD492:RYD496 SHZ492:SHZ496 SRV492:SRV496 TBR492:TBR496 TLN492:TLN496 TVJ492:TVJ496 UFF492:UFF496 UPB492:UPB496 UYX492:UYX496 VIT492:VIT496 VSP492:VSP496 WCL492:WCL496 WMH492:WMH496 WWD492:WWD496 WWD1009:WWD1025 V568:V586 JR568:JR586 TN568:TN586 ADJ568:ADJ586 ANF568:ANF586 AXB568:AXB586 BGX568:BGX586 BQT568:BQT586 CAP568:CAP586 CKL568:CKL586 CUH568:CUH586 DED568:DED586 DNZ568:DNZ586 DXV568:DXV586 EHR568:EHR586 ERN568:ERN586 FBJ568:FBJ586 FLF568:FLF586 FVB568:FVB586 GEX568:GEX586 GOT568:GOT586 GYP568:GYP586 HIL568:HIL586 HSH568:HSH586 ICD568:ICD586 ILZ568:ILZ586 IVV568:IVV586 JFR568:JFR586 JPN568:JPN586 JZJ568:JZJ586 KJF568:KJF586 KTB568:KTB586 LCX568:LCX586 LMT568:LMT586 LWP568:LWP586 MGL568:MGL586 MQH568:MQH586 NAD568:NAD586 NJZ568:NJZ586 NTV568:NTV586 ODR568:ODR586 ONN568:ONN586 OXJ568:OXJ586 PHF568:PHF586 PRB568:PRB586 QAX568:QAX586 QKT568:QKT586 QUP568:QUP586 REL568:REL586 ROH568:ROH586 RYD568:RYD586 SHZ568:SHZ586 SRV568:SRV586 TBR568:TBR586 TLN568:TLN586 TVJ568:TVJ586 UFF568:UFF586 UPB568:UPB586 UYX568:UYX586 VIT568:VIT586 VSP568:VSP586 WCL568:WCL586 WMH568:WMH586 WWD568:WWD586 V618:V621 JR618:JR621 TN618:TN621 ADJ618:ADJ621 ANF618:ANF621 AXB618:AXB621 BGX618:BGX621 BQT618:BQT621 CAP618:CAP621 CKL618:CKL621 CUH618:CUH621 DED618:DED621 DNZ618:DNZ621 DXV618:DXV621 EHR618:EHR621 ERN618:ERN621 FBJ618:FBJ621 FLF618:FLF621 FVB618:FVB621 GEX618:GEX621 GOT618:GOT621 GYP618:GYP621 HIL618:HIL621 HSH618:HSH621 ICD618:ICD621 ILZ618:ILZ621 IVV618:IVV621 JFR618:JFR621 JPN618:JPN621 JZJ618:JZJ621 KJF618:KJF621 KTB618:KTB621 LCX618:LCX621 LMT618:LMT621 LWP618:LWP621 MGL618:MGL621 MQH618:MQH621 NAD618:NAD621 NJZ618:NJZ621 NTV618:NTV621 ODR618:ODR621 ONN618:ONN621 OXJ618:OXJ621 PHF618:PHF621 PRB618:PRB621 QAX618:QAX621 QKT618:QKT621 QUP618:QUP621 REL618:REL621 ROH618:ROH621 RYD618:RYD621 SHZ618:SHZ621 SRV618:SRV621 TBR618:TBR621 TLN618:TLN621 TVJ618:TVJ621 UFF618:UFF621 UPB618:UPB621 UYX618:UYX621 VIT618:VIT621 VSP618:VSP621 WCL618:WCL621 WMH618:WMH621 WWD618:WWD621 V589:V596 JR589:JR596 TN589:TN596 ADJ589:ADJ596 ANF589:ANF596 AXB589:AXB596 BGX589:BGX596 BQT589:BQT596 CAP589:CAP596 CKL589:CKL596 CUH589:CUH596 DED589:DED596 DNZ589:DNZ596 DXV589:DXV596 EHR589:EHR596 ERN589:ERN596 FBJ589:FBJ596 FLF589:FLF596 FVB589:FVB596 GEX589:GEX596 GOT589:GOT596 GYP589:GYP596 HIL589:HIL596 HSH589:HSH596 ICD589:ICD596 ILZ589:ILZ596 IVV589:IVV596 JFR589:JFR596 JPN589:JPN596 JZJ589:JZJ596 KJF589:KJF596 KTB589:KTB596 LCX589:LCX596 LMT589:LMT596 LWP589:LWP596 MGL589:MGL596 MQH589:MQH596 NAD589:NAD596 NJZ589:NJZ596 NTV589:NTV596 ODR589:ODR596 ONN589:ONN596 OXJ589:OXJ596 PHF589:PHF596 PRB589:PRB596 QAX589:QAX596 QKT589:QKT596 QUP589:QUP596 REL589:REL596 ROH589:ROH596 RYD589:RYD596 SHZ589:SHZ596 SRV589:SRV596 TBR589:TBR596 TLN589:TLN596 TVJ589:TVJ596 UFF589:UFF596 UPB589:UPB596 UYX589:UYX596 VIT589:VIT596 VSP589:VSP596 WCL589:WCL596 WMH589:WMH596 WWD589:WWD596 V598:V606 JR598:JR606 TN598:TN606 ADJ598:ADJ606 ANF598:ANF606 AXB598:AXB606 BGX598:BGX606 BQT598:BQT606 CAP598:CAP606 CKL598:CKL606 CUH598:CUH606 DED598:DED606 DNZ598:DNZ606 DXV598:DXV606 EHR598:EHR606 ERN598:ERN606 FBJ598:FBJ606 FLF598:FLF606 FVB598:FVB606 GEX598:GEX606 GOT598:GOT606 GYP598:GYP606 HIL598:HIL606 HSH598:HSH606 ICD598:ICD606 ILZ598:ILZ606 IVV598:IVV606 JFR598:JFR606 JPN598:JPN606 JZJ598:JZJ606 KJF598:KJF606 KTB598:KTB606 LCX598:LCX606 LMT598:LMT606 LWP598:LWP606 MGL598:MGL606 MQH598:MQH606 NAD598:NAD606 NJZ598:NJZ606 NTV598:NTV606 ODR598:ODR606 ONN598:ONN606 OXJ598:OXJ606 PHF598:PHF606 PRB598:PRB606 QAX598:QAX606 QKT598:QKT606 QUP598:QUP606 REL598:REL606 ROH598:ROH606 RYD598:RYD606 SHZ598:SHZ606 SRV598:SRV606 TBR598:TBR606 TLN598:TLN606 TVJ598:TVJ606 UFF598:UFF606 UPB598:UPB606 UYX598:UYX606 VIT598:VIT606 VSP598:VSP606 WCL598:WCL606 WMH598:WMH606 WWD598:WWD606 V633:V640 JR633:JR640 TN633:TN640 ADJ633:ADJ640 ANF633:ANF640 AXB633:AXB640 BGX633:BGX640 BQT633:BQT640 CAP633:CAP640 CKL633:CKL640 CUH633:CUH640 DED633:DED640 DNZ633:DNZ640 DXV633:DXV640 EHR633:EHR640 ERN633:ERN640 FBJ633:FBJ640 FLF633:FLF640 FVB633:FVB640 GEX633:GEX640 GOT633:GOT640 GYP633:GYP640 HIL633:HIL640 HSH633:HSH640 ICD633:ICD640 ILZ633:ILZ640 IVV633:IVV640 JFR633:JFR640 JPN633:JPN640 JZJ633:JZJ640 KJF633:KJF640 KTB633:KTB640 LCX633:LCX640 LMT633:LMT640 LWP633:LWP640 MGL633:MGL640 MQH633:MQH640 NAD633:NAD640 NJZ633:NJZ640 NTV633:NTV640 ODR633:ODR640 ONN633:ONN640 OXJ633:OXJ640 PHF633:PHF640 PRB633:PRB640 QAX633:QAX640 QKT633:QKT640 QUP633:QUP640 REL633:REL640 ROH633:ROH640 RYD633:RYD640 SHZ633:SHZ640 SRV633:SRV640 TBR633:TBR640 TLN633:TLN640 TVJ633:TVJ640 UFF633:UFF640 UPB633:UPB640 UYX633:UYX640 VIT633:VIT640 VSP633:VSP640 WCL633:WCL640 WMH633:WMH640 WWD633:WWD640 V664 JR664 TN664 ADJ664 ANF664 AXB664 BGX664 BQT664 CAP664 CKL664 CUH664 DED664 DNZ664 DXV664 EHR664 ERN664 FBJ664 FLF664 FVB664 GEX664 GOT664 GYP664 HIL664 HSH664 ICD664 ILZ664 IVV664 JFR664 JPN664 JZJ664 KJF664 KTB664 LCX664 LMT664 LWP664 MGL664 MQH664 NAD664 NJZ664 NTV664 ODR664 ONN664 OXJ664 PHF664 PRB664 QAX664 QKT664 QUP664 REL664 ROH664 RYD664 SHZ664 SRV664 TBR664 TLN664 TVJ664 UFF664 UPB664 UYX664 VIT664 VSP664 WCL664 WMH664 WWD664 W648 JS648 TO648 ADK648 ANG648 AXC648 BGY648 BQU648 CAQ648 CKM648 CUI648 DEE648 DOA648 DXW648 EHS648 ERO648 FBK648 FLG648 FVC648 GEY648 GOU648 GYQ648 HIM648 HSI648 ICE648 IMA648 IVW648 JFS648 JPO648 JZK648 KJG648 KTC648 LCY648 LMU648 LWQ648 MGM648 MQI648 NAE648 NKA648 NTW648 ODS648 ONO648 OXK648 PHG648 PRC648 QAY648 QKU648 QUQ648 REM648 ROI648 RYE648 SIA648 SRW648 TBS648 TLO648 TVK648 UFG648 UPC648 UYY648 VIU648 VSQ648 WCM648 WMI648 WWE648 V643:V660 JR643:JR660 TN643:TN660 ADJ643:ADJ660 ANF643:ANF660 AXB643:AXB660 BGX643:BGX660 BQT643:BQT660 CAP643:CAP660 CKL643:CKL660 CUH643:CUH660 DED643:DED660 DNZ643:DNZ660 DXV643:DXV660 EHR643:EHR660 ERN643:ERN660 FBJ643:FBJ660 FLF643:FLF660 FVB643:FVB660 GEX643:GEX660 GOT643:GOT660 GYP643:GYP660 HIL643:HIL660 HSH643:HSH660 ICD643:ICD660 ILZ643:ILZ660 IVV643:IVV660 JFR643:JFR660 JPN643:JPN660 JZJ643:JZJ660 KJF643:KJF660 KTB643:KTB660 LCX643:LCX660 LMT643:LMT660 LWP643:LWP660 MGL643:MGL660 MQH643:MQH660 NAD643:NAD660 NJZ643:NJZ660 NTV643:NTV660 ODR643:ODR660 ONN643:ONN660 OXJ643:OXJ660 PHF643:PHF660 PRB643:PRB660 QAX643:QAX660 QKT643:QKT660 QUP643:QUP660 REL643:REL660 ROH643:ROH660 RYD643:RYD660 SHZ643:SHZ660 SRV643:SRV660 TBR643:TBR660 TLN643:TLN660 TVJ643:TVJ660 UFF643:UFF660 UPB643:UPB660 UYX643:UYX660 VIT643:VIT660 VSP643:VSP660 WCL643:WCL660 WMH643:WMH660 WWD643:WWD660 V708:V716 JR708:JR716 TN708:TN716 ADJ708:ADJ716 ANF708:ANF716 AXB708:AXB716 BGX708:BGX716 BQT708:BQT716 CAP708:CAP716 CKL708:CKL716 CUH708:CUH716 DED708:DED716 DNZ708:DNZ716 DXV708:DXV716 EHR708:EHR716 ERN708:ERN716 FBJ708:FBJ716 FLF708:FLF716 FVB708:FVB716 GEX708:GEX716 GOT708:GOT716 GYP708:GYP716 HIL708:HIL716 HSH708:HSH716 ICD708:ICD716 ILZ708:ILZ716 IVV708:IVV716 JFR708:JFR716 JPN708:JPN716 JZJ708:JZJ716 KJF708:KJF716 KTB708:KTB716 LCX708:LCX716 LMT708:LMT716 LWP708:LWP716 MGL708:MGL716 MQH708:MQH716 NAD708:NAD716 NJZ708:NJZ716 NTV708:NTV716 ODR708:ODR716 ONN708:ONN716 OXJ708:OXJ716 PHF708:PHF716 PRB708:PRB716 QAX708:QAX716 QKT708:QKT716 QUP708:QUP716 REL708:REL716 ROH708:ROH716 RYD708:RYD716 SHZ708:SHZ716 SRV708:SRV716 TBR708:TBR716 TLN708:TLN716 TVJ708:TVJ716 UFF708:UFF716 UPB708:UPB716 UYX708:UYX716 VIT708:VIT716 VSP708:VSP716 WCL708:WCL716 WMH708:WMH716 WWD708:WWD716 V718:V729 JR718:JR729 TN718:TN729 ADJ718:ADJ729 ANF718:ANF729 AXB718:AXB729 BGX718:BGX729 BQT718:BQT729 CAP718:CAP729 CKL718:CKL729 CUH718:CUH729 DED718:DED729 DNZ718:DNZ729 DXV718:DXV729 EHR718:EHR729 ERN718:ERN729 FBJ718:FBJ729 FLF718:FLF729 FVB718:FVB729 GEX718:GEX729 GOT718:GOT729 GYP718:GYP729 HIL718:HIL729 HSH718:HSH729 ICD718:ICD729 ILZ718:ILZ729 IVV718:IVV729 JFR718:JFR729 JPN718:JPN729 JZJ718:JZJ729 KJF718:KJF729 KTB718:KTB729 LCX718:LCX729 LMT718:LMT729 LWP718:LWP729 MGL718:MGL729 MQH718:MQH729 NAD718:NAD729 NJZ718:NJZ729 NTV718:NTV729 ODR718:ODR729 ONN718:ONN729 OXJ718:OXJ729 PHF718:PHF729 PRB718:PRB729 QAX718:QAX729 QKT718:QKT729 QUP718:QUP729 REL718:REL729 ROH718:ROH729 RYD718:RYD729 SHZ718:SHZ729 SRV718:SRV729 TBR718:TBR729 TLN718:TLN729 TVJ718:TVJ729 UFF718:UFF729 UPB718:UPB729 UYX718:UYX729 VIT718:VIT729 VSP718:VSP729 WCL718:WCL729 WMH718:WMH729 WWD718:WWD729 V734:V749 JR734:JR749 TN734:TN749 ADJ734:ADJ749 ANF734:ANF749 AXB734:AXB749 BGX734:BGX749 BQT734:BQT749 CAP734:CAP749 CKL734:CKL749 CUH734:CUH749 DED734:DED749 DNZ734:DNZ749 DXV734:DXV749 EHR734:EHR749 ERN734:ERN749 FBJ734:FBJ749 FLF734:FLF749 FVB734:FVB749 GEX734:GEX749 GOT734:GOT749 GYP734:GYP749 HIL734:HIL749 HSH734:HSH749 ICD734:ICD749 ILZ734:ILZ749 IVV734:IVV749 JFR734:JFR749 JPN734:JPN749 JZJ734:JZJ749 KJF734:KJF749 KTB734:KTB749 LCX734:LCX749 LMT734:LMT749 LWP734:LWP749 MGL734:MGL749 MQH734:MQH749 NAD734:NAD749 NJZ734:NJZ749 NTV734:NTV749 ODR734:ODR749 ONN734:ONN749 OXJ734:OXJ749 PHF734:PHF749 PRB734:PRB749 QAX734:QAX749 QKT734:QKT749 QUP734:QUP749 REL734:REL749 ROH734:ROH749 RYD734:RYD749 SHZ734:SHZ749 SRV734:SRV749 TBR734:TBR749 TLN734:TLN749 TVJ734:TVJ749 UFF734:UFF749 UPB734:UPB749 UYX734:UYX749 VIT734:VIT749 VSP734:VSP749 WCL734:WCL749 WMH734:WMH749 WWD734:WWD749 V731:V732 JR731:JR732 TN731:TN732 ADJ731:ADJ732 ANF731:ANF732 AXB731:AXB732 BGX731:BGX732 BQT731:BQT732 CAP731:CAP732 CKL731:CKL732 CUH731:CUH732 DED731:DED732 DNZ731:DNZ732 DXV731:DXV732 EHR731:EHR732 ERN731:ERN732 FBJ731:FBJ732 FLF731:FLF732 FVB731:FVB732 GEX731:GEX732 GOT731:GOT732 GYP731:GYP732 HIL731:HIL732 HSH731:HSH732 ICD731:ICD732 ILZ731:ILZ732 IVV731:IVV732 JFR731:JFR732 JPN731:JPN732 JZJ731:JZJ732 KJF731:KJF732 KTB731:KTB732 LCX731:LCX732 LMT731:LMT732 LWP731:LWP732 MGL731:MGL732 MQH731:MQH732 NAD731:NAD732 NJZ731:NJZ732 NTV731:NTV732 ODR731:ODR732 ONN731:ONN732 OXJ731:OXJ732 PHF731:PHF732 PRB731:PRB732 QAX731:QAX732 QKT731:QKT732 QUP731:QUP732 REL731:REL732 ROH731:ROH732 RYD731:RYD732 SHZ731:SHZ732 SRV731:SRV732 TBR731:TBR732 TLN731:TLN732 TVJ731:TVJ732 UFF731:UFF732 UPB731:UPB732 UYX731:UYX732 VIT731:VIT732 VSP731:VSP732 WCL731:WCL732 WMH731:WMH732 WWD731:WWD732 AF725 KB725 TX725 ADT725 ANP725 AXL725 BHH725 BRD725 CAZ725 CKV725 CUR725 DEN725 DOJ725 DYF725 EIB725 ERX725 FBT725 FLP725 FVL725 GFH725 GPD725 GYZ725 HIV725 HSR725 ICN725 IMJ725 IWF725 JGB725 JPX725 JZT725 KJP725 KTL725 LDH725 LND725 LWZ725 MGV725 MQR725 NAN725 NKJ725 NUF725 OEB725 ONX725 OXT725 PHP725 PRL725 QBH725 QLD725 QUZ725 REV725 ROR725 RYN725 SIJ725 SSF725 TCB725 TLX725 TVT725 UFP725 UPL725 UZH725 VJD725 VSZ725 WCV725 WMR725 WWN725 GE751:GE759 QA751:QA759 ZW751:ZW759 AJS751:AJS759 ATO751:ATO759 BDK751:BDK759 BNG751:BNG759 BXC751:BXC759 CGY751:CGY759 CQU751:CQU759 DAQ751:DAQ759 DKM751:DKM759 DUI751:DUI759 EEE751:EEE759 EOA751:EOA759 EXW751:EXW759 FHS751:FHS759 FRO751:FRO759 GBK751:GBK759 GLG751:GLG759 GVC751:GVC759 HEY751:HEY759 HOU751:HOU759 HYQ751:HYQ759 IIM751:IIM759 ISI751:ISI759 JCE751:JCE759 JMA751:JMA759 JVW751:JVW759 KFS751:KFS759 KPO751:KPO759 KZK751:KZK759 LJG751:LJG759 LTC751:LTC759 MCY751:MCY759 MMU751:MMU759 MWQ751:MWQ759 NGM751:NGM759 NQI751:NQI759 OAE751:OAE759 OKA751:OKA759 OTW751:OTW759 PDS751:PDS759 PNO751:PNO759 PXK751:PXK759 QHG751:QHG759 QRC751:QRC759 RAY751:RAY759 RKU751:RKU759 RUQ751:RUQ759 SEM751:SEM759 SOI751:SOI759 V133 JR935:JR980 TN935:TN980 ADJ935:ADJ980 ANF935:ANF980 AXB935:AXB980 BGX935:BGX980 BQT935:BQT980 CAP935:CAP980 CKL935:CKL980 CUH935:CUH980 DED935:DED980 DNZ935:DNZ980 DXV935:DXV980 EHR935:EHR980 ERN935:ERN980 FBJ935:FBJ980 FLF935:FLF980 FVB935:FVB980 GEX935:GEX980 GOT935:GOT980 GYP935:GYP980 HIL935:HIL980 HSH935:HSH980 ICD935:ICD980 ILZ935:ILZ980 IVV935:IVV980 JFR935:JFR980 JPN935:JPN980 JZJ935:JZJ980 KJF935:KJF980 KTB935:KTB980 LCX935:LCX980 LMT935:LMT980 LWP935:LWP980 MGL935:MGL980 MQH935:MQH980 NAD935:NAD980 NJZ935:NJZ980 NTV935:NTV980 ODR935:ODR980 ONN935:ONN980 OXJ935:OXJ980 PHF935:PHF980 PRB935:PRB980 QAX935:QAX980 QKT935:QKT980 QUP935:QUP980 REL935:REL980 ROH935:ROH980 RYD935:RYD980 SHZ935:SHZ980 SRV935:SRV980 TBR935:TBR980 TLN935:TLN980 TVJ935:TVJ980 UFF935:UFF980 UPB935:UPB980 UYX935:UYX980 VIT935:VIT980 VSP935:VSP980 WCL935:WCL980 WMH935:WMH980 WWD935:WWD980 V751:V759 KB1034:KB1040 TX1034:TX1040 ADT1034:ADT1040 ANP1034:ANP1040 AXL1034:AXL1040 BHH1034:BHH1040 BRD1034:BRD1040 CAZ1034:CAZ1040 CKV1034:CKV1040 CUR1034:CUR1040 DEN1034:DEN1040 DOJ1034:DOJ1040 DYF1034:DYF1040 EIB1034:EIB1040 ERX1034:ERX1040 FBT1034:FBT1040 FLP1034:FLP1040 FVL1034:FVL1040 GFH1034:GFH1040 GPD1034:GPD1040 GYZ1034:GYZ1040 HIV1034:HIV1040 HSR1034:HSR1040 ICN1034:ICN1040 IMJ1034:IMJ1040 IWF1034:IWF1040 JGB1034:JGB1040 JPX1034:JPX1040 JZT1034:JZT1040 KJP1034:KJP1040 KTL1034:KTL1040 LDH1034:LDH1040 LND1034:LND1040 LWZ1034:LWZ1040 MGV1034:MGV1040 MQR1034:MQR1040 NAN1034:NAN1040 NKJ1034:NKJ1040 NUF1034:NUF1040 OEB1034:OEB1040 ONX1034:ONX1040 OXT1034:OXT1040 PHP1034:PHP1040 PRL1034:PRL1040 QBH1034:QBH1040 QLD1034:QLD1040 QUZ1034:QUZ1040 REV1034:REV1040 ROR1034:ROR1040 RYN1034:RYN1040 SIJ1034:SIJ1040 SSF1034:SSF1040 TCB1034:TCB1040 TLX1034:TLX1040 TVT1034:TVT1040 UFP1034:UFP1040 UPL1034:UPL1040 UZH1034:UZH1040 VJD1034:VJD1040 VSZ1034:VSZ1040 WCV1034:WCV1040 WMR1034:WMR1040 WWN1034:WWN1040 AI1034:AI1040 KE1034:KE1040 UA1034:UA1040 ADW1034:ADW1040 ANS1034:ANS1040 AXO1034:AXO1040 BHK1034:BHK1040 BRG1034:BRG1040 CBC1034:CBC1040 CKY1034:CKY1040 CUU1034:CUU1040 DEQ1034:DEQ1040 DOM1034:DOM1040 DYI1034:DYI1040 EIE1034:EIE1040 ESA1034:ESA1040 FBW1034:FBW1040 FLS1034:FLS1040 FVO1034:FVO1040 GFK1034:GFK1040 GPG1034:GPG1040 GZC1034:GZC1040 HIY1034:HIY1040 HSU1034:HSU1040 ICQ1034:ICQ1040 IMM1034:IMM1040 IWI1034:IWI1040 JGE1034:JGE1040 JQA1034:JQA1040 JZW1034:JZW1040 KJS1034:KJS1040 KTO1034:KTO1040 LDK1034:LDK1040 LNG1034:LNG1040 LXC1034:LXC1040 MGY1034:MGY1040 MQU1034:MQU1040 NAQ1034:NAQ1040 NKM1034:NKM1040 NUI1034:NUI1040 OEE1034:OEE1040 OOA1034:OOA1040 OXW1034:OXW1040 PHS1034:PHS1040 PRO1034:PRO1040 QBK1034:QBK1040 QLG1034:QLG1040 QVC1034:QVC1040 REY1034:REY1040 ROU1034:ROU1040 RYQ1034:RYQ1040 SIM1034:SIM1040 SSI1034:SSI1040 TCE1034:TCE1040 TMA1034:TMA1040 TVW1034:TVW1040 UFS1034:UFS1040 UPO1034:UPO1040 UZK1034:UZK1040 VJG1034:VJG1040 VTC1034:VTC1040 WCY1034:WCY1040 WMU1034:WMU1040 WWQ1034:WWQ1040 V492:V496 V935:V980 V1009:V1025 JR1009:JR1025 TN1009:TN1025 ADJ1009:ADJ1025 ANF1009:ANF1025 AXB1009:AXB1025 BGX1009:BGX1025 BQT1009:BQT1025 CAP1009:CAP1025 CKL1009:CKL1025 CUH1009:CUH1025 DED1009:DED1025 DNZ1009:DNZ1025 DXV1009:DXV1025 EHR1009:EHR1025 ERN1009:ERN1025 FBJ1009:FBJ1025 FLF1009:FLF1025 FVB1009:FVB1025 GEX1009:GEX1025 GOT1009:GOT1025 GYP1009:GYP1025 HIL1009:HIL1025 HSH1009:HSH1025 ICD1009:ICD1025 ILZ1009:ILZ1025 IVV1009:IVV1025 JFR1009:JFR1025 JPN1009:JPN1025 JZJ1009:JZJ1025 KJF1009:KJF1025 KTB1009:KTB1025 LCX1009:LCX1025 LMT1009:LMT1025 LWP1009:LWP1025 MGL1009:MGL1025 MQH1009:MQH1025 NAD1009:NAD1025 NJZ1009:NJZ1025 NTV1009:NTV1025 ODR1009:ODR1025 ONN1009:ONN1025 OXJ1009:OXJ1025 PHF1009:PHF1025 PRB1009:PRB1025 QAX1009:QAX1025 QKT1009:QKT1025 QUP1009:QUP1025 REL1009:REL1025 ROH1009:ROH1025 RYD1009:RYD1025 SHZ1009:SHZ1025 SRV1009:SRV1025 TBR1009:TBR1025 TLN1009:TLN1025 TVJ1009:TVJ1025 UFF1009:UFF1025 UPB1009:UPB1025 UYX1009:UYX1025 VIT1009:VIT1025 VSP1009:VSP1025 WCL1009:WCL1025 WMH1009:WMH1025 AF1034:AF1040 JR1041:JT1052 TN1041:TP1052 ADJ1041:ADL1052 ANF1041:ANH1052 AXB1041:AXD1052 BGX1041:BGZ1052 BQT1041:BQV1052 CAP1041:CAR1052 CKL1041:CKN1052 CUH1041:CUJ1052 DED1041:DEF1052 DNZ1041:DOB1052 DXV1041:DXX1052 EHR1041:EHT1052 ERN1041:ERP1052 FBJ1041:FBL1052 FLF1041:FLH1052 FVB1041:FVD1052 GEX1041:GEZ1052 GOT1041:GOV1052 GYP1041:GYR1052 HIL1041:HIN1052 HSH1041:HSJ1052 ICD1041:ICF1052 ILZ1041:IMB1052 IVV1041:IVX1052 JFR1041:JFT1052 JPN1041:JPP1052 JZJ1041:JZL1052 KJF1041:KJH1052 KTB1041:KTD1052 LCX1041:LCZ1052 LMT1041:LMV1052 LWP1041:LWR1052 MGL1041:MGN1052 MQH1041:MQJ1052 NAD1041:NAF1052 NJZ1041:NKB1052 NTV1041:NTX1052 ODR1041:ODT1052 ONN1041:ONP1052 OXJ1041:OXL1052 PHF1041:PHH1052 PRB1041:PRD1052 QAX1041:QAZ1052 QKT1041:QKV1052 QUP1041:QUR1052 REL1041:REN1052 ROH1041:ROJ1052 RYD1041:RYF1052 SHZ1041:SIB1052 SRV1041:SRX1052 TBR1041:TBT1052 TLN1041:TLP1052 TVJ1041:TVL1052 UFF1041:UFH1052 UPB1041:UPD1052 UYX1041:UYZ1052 VIT1041:VIV1052 VSP1041:VSR1052 WCL1041:WCN1052 WMH1041:WMJ1052 WWD1041:WWF1052 V1041:X1052 V1053:V1083 JR1053:JR1083 TN1053:TN1083 ADJ1053:ADJ1083 ANF1053:ANF1083 AXB1053:AXB1083 BGX1053:BGX1083 BQT1053:BQT1083 CAP1053:CAP1083 CKL1053:CKL1083 CUH1053:CUH1083 DED1053:DED1083 DNZ1053:DNZ1083 DXV1053:DXV1083 EHR1053:EHR1083 ERN1053:ERN1083 FBJ1053:FBJ1083 FLF1053:FLF1083 FVB1053:FVB1083 GEX1053:GEX1083 GOT1053:GOT1083 GYP1053:GYP1083 HIL1053:HIL1083 HSH1053:HSH1083 ICD1053:ICD1083 ILZ1053:ILZ1083 IVV1053:IVV1083 JFR1053:JFR1083 JPN1053:JPN1083 JZJ1053:JZJ1083 KJF1053:KJF1083 KTB1053:KTB1083 LCX1053:LCX1083 LMT1053:LMT1083 LWP1053:LWP1083 MGL1053:MGL1083 MQH1053:MQH1083 NAD1053:NAD1083 NJZ1053:NJZ1083 NTV1053:NTV1083 ODR1053:ODR1083 ONN1053:ONN1083 OXJ1053:OXJ1083 PHF1053:PHF1083 PRB1053:PRB1083 QAX1053:QAX1083 QKT1053:QKT1083 QUP1053:QUP1083 REL1053:REL1083 ROH1053:ROH1083 RYD1053:RYD1083 SHZ1053:SHZ1083 SRV1053:SRV1083 TBR1053:TBR1083 TLN1053:TLN1083 TVJ1053:TVJ1083 UFF1053:UFF1083 UPB1053:UPB1083 UYX1053:UYX1083 VIT1053:VIT1083 VSP1053:VSP1083 WCL1053:WCL1083 WMH1053:WMH1083 WWD1053:WWD1083" xr:uid="{00000000-0002-0000-0200-00000E000000}">
      <formula1>0</formula1>
      <formula2>100</formula2>
    </dataValidation>
    <dataValidation type="textLength" allowBlank="1" showErrorMessage="1" sqref="X70:X74 X57 X89:X90 X52:X53 X49 X340:X346 JT340:JT346 TP340:TP346 ADL340:ADL346 ANH340:ANH346 AXD340:AXD346 BGZ340:BGZ346 BQV340:BQV346 CAR340:CAR346 CKN340:CKN346 CUJ340:CUJ346 DEF340:DEF346 DOB340:DOB346 DXX340:DXX346 EHT340:EHT346 ERP340:ERP346 FBL340:FBL346 FLH340:FLH346 FVD340:FVD346 GEZ340:GEZ346 GOV340:GOV346 GYR340:GYR346 HIN340:HIN346 HSJ340:HSJ346 ICF340:ICF346 IMB340:IMB346 IVX340:IVX346 JFT340:JFT346 JPP340:JPP346 JZL340:JZL346 KJH340:KJH346 KTD340:KTD346 LCZ340:LCZ346 LMV340:LMV346 LWR340:LWR346 MGN340:MGN346 MQJ340:MQJ346 NAF340:NAF346 NKB340:NKB346 NTX340:NTX346 ODT340:ODT346 ONP340:ONP346 OXL340:OXL346 PHH340:PHH346 PRD340:PRD346 QAZ340:QAZ346 QKV340:QKV346 QUR340:QUR346 REN340:REN346 ROJ340:ROJ346 RYF340:RYF346 SIB340:SIB346 SRX340:SRX346 TBT340:TBT346 TLP340:TLP346 TVL340:TVL346 UFH340:UFH346 UPD340:UPD346 UYZ340:UYZ346 VIV340:VIV346 VSR340:VSR346 WCN340:WCN346 WMJ340:WMJ346 WWF340:WWF346" xr:uid="{00000000-0002-0000-0200-00000F000000}">
      <formula1>0</formula1>
      <formula2>100</formula2>
    </dataValidation>
    <dataValidation type="textLength" allowBlank="1" showInputMessage="1" showErrorMessage="1" sqref="X56 X58:X62 X50 X54 X935:X980 X93:X96 X40:X45 X47:X48 X102:X103 X98 X75:X76 X78:X88 JT492:JT496 TP492:TP496 ADL492:ADL496 ANH492:ANH496 AXD492:AXD496 BGZ492:BGZ496 BQV492:BQV496 CAR492:CAR496 CKN492:CKN496 CUJ492:CUJ496 DEF492:DEF496 DOB492:DOB496 DXX492:DXX496 EHT492:EHT496 ERP492:ERP496 FBL492:FBL496 FLH492:FLH496 FVD492:FVD496 GEZ492:GEZ496 GOV492:GOV496 GYR492:GYR496 HIN492:HIN496 HSJ492:HSJ496 ICF492:ICF496 IMB492:IMB496 IVX492:IVX496 JFT492:JFT496 JPP492:JPP496 JZL492:JZL496 KJH492:KJH496 KTD492:KTD496 LCZ492:LCZ496 LMV492:LMV496 LWR492:LWR496 MGN492:MGN496 MQJ492:MQJ496 NAF492:NAF496 NKB492:NKB496 NTX492:NTX496 ODT492:ODT496 ONP492:ONP496 OXL492:OXL496 PHH492:PHH496 PRD492:PRD496 QAZ492:QAZ496 QKV492:QKV496 QUR492:QUR496 REN492:REN496 ROJ492:ROJ496 RYF492:RYF496 SIB492:SIB496 SRX492:SRX496 TBT492:TBT496 TLP492:TLP496 TVL492:TVL496 UFH492:UFH496 UPD492:UPD496 UYZ492:UYZ496 VIV492:VIV496 VSR492:VSR496 WCN492:WCN496 WMJ492:WMJ496 WWF492:WWF496 X1009:X1026 X568:X607 JT568:JT607 TP568:TP607 ADL568:ADL607 ANH568:ANH607 AXD568:AXD607 BGZ568:BGZ607 BQV568:BQV607 CAR568:CAR607 CKN568:CKN607 CUJ568:CUJ607 DEF568:DEF607 DOB568:DOB607 DXX568:DXX607 EHT568:EHT607 ERP568:ERP607 FBL568:FBL607 FLH568:FLH607 FVD568:FVD607 GEZ568:GEZ607 GOV568:GOV607 GYR568:GYR607 HIN568:HIN607 HSJ568:HSJ607 ICF568:ICF607 IMB568:IMB607 IVX568:IVX607 JFT568:JFT607 JPP568:JPP607 JZL568:JZL607 KJH568:KJH607 KTD568:KTD607 LCZ568:LCZ607 LMV568:LMV607 LWR568:LWR607 MGN568:MGN607 MQJ568:MQJ607 NAF568:NAF607 NKB568:NKB607 NTX568:NTX607 ODT568:ODT607 ONP568:ONP607 OXL568:OXL607 PHH568:PHH607 PRD568:PRD607 QAZ568:QAZ607 QKV568:QKV607 QUR568:QUR607 REN568:REN607 ROJ568:ROJ607 RYF568:RYF607 SIB568:SIB607 SRX568:SRX607 TBT568:TBT607 TLP568:TLP607 TVL568:TVL607 UFH568:UFH607 UPD568:UPD607 UYZ568:UYZ607 VIV568:VIV607 VSR568:VSR607 WCN568:WCN607 WMJ568:WMJ607 WWF568:WWF607 X616:X617 JT616:JT617 TP616:TP617 ADL616:ADL617 ANH616:ANH617 AXD616:AXD617 BGZ616:BGZ617 BQV616:BQV617 CAR616:CAR617 CKN616:CKN617 CUJ616:CUJ617 DEF616:DEF617 DOB616:DOB617 DXX616:DXX617 EHT616:EHT617 ERP616:ERP617 FBL616:FBL617 FLH616:FLH617 FVD616:FVD617 GEZ616:GEZ617 GOV616:GOV617 GYR616:GYR617 HIN616:HIN617 HSJ616:HSJ617 ICF616:ICF617 IMB616:IMB617 IVX616:IVX617 JFT616:JFT617 JPP616:JPP617 JZL616:JZL617 KJH616:KJH617 KTD616:KTD617 LCZ616:LCZ617 LMV616:LMV617 LWR616:LWR617 MGN616:MGN617 MQJ616:MQJ617 NAF616:NAF617 NKB616:NKB617 NTX616:NTX617 ODT616:ODT617 ONP616:ONP617 OXL616:OXL617 PHH616:PHH617 PRD616:PRD617 QAZ616:QAZ617 QKV616:QKV617 QUR616:QUR617 REN616:REN617 ROJ616:ROJ617 RYF616:RYF617 SIB616:SIB617 SRX616:SRX617 TBT616:TBT617 TLP616:TLP617 TVL616:TVL617 UFH616:UFH617 UPD616:UPD617 UYZ616:UYZ617 VIV616:VIV617 VSR616:VSR617 WCN616:WCN617 WMJ616:WMJ617 WWF616:WWF617 AI604:AI605 KE604:KE605 UA604:UA605 ADW604:ADW605 ANS604:ANS605 AXO604:AXO605 BHK604:BHK605 BRG604:BRG605 CBC604:CBC605 CKY604:CKY605 CUU604:CUU605 DEQ604:DEQ605 DOM604:DOM605 DYI604:DYI605 EIE604:EIE605 ESA604:ESA605 FBW604:FBW605 FLS604:FLS605 FVO604:FVO605 GFK604:GFK605 GPG604:GPG605 GZC604:GZC605 HIY604:HIY605 HSU604:HSU605 ICQ604:ICQ605 IMM604:IMM605 IWI604:IWI605 JGE604:JGE605 JQA604:JQA605 JZW604:JZW605 KJS604:KJS605 KTO604:KTO605 LDK604:LDK605 LNG604:LNG605 LXC604:LXC605 MGY604:MGY605 MQU604:MQU605 NAQ604:NAQ605 NKM604:NKM605 NUI604:NUI605 OEE604:OEE605 OOA604:OOA605 OXW604:OXW605 PHS604:PHS605 PRO604:PRO605 QBK604:QBK605 QLG604:QLG605 QVC604:QVC605 REY604:REY605 ROU604:ROU605 RYQ604:RYQ605 SIM604:SIM605 SSI604:SSI605 TCE604:TCE605 TMA604:TMA605 TVW604:TVW605 UFS604:UFS605 UPO604:UPO605 UZK604:UZK605 VJG604:VJG605 VTC604:VTC605 WCY604:WCY605 WMU604:WMU605 WWQ604:WWQ605 AF584 KB584 TX584 ADT584 ANP584 AXL584 BHH584 BRD584 CAZ584 CKV584 CUR584 DEN584 DOJ584 DYF584 EIB584 ERX584 FBT584 FLP584 FVL584 GFH584 GPD584 GYZ584 HIV584 HSR584 ICN584 IMJ584 IWF584 JGB584 JPX584 JZT584 KJP584 KTL584 LDH584 LND584 LWZ584 MGV584 MQR584 NAN584 NKJ584 NUF584 OEB584 ONX584 OXT584 PHP584 PRL584 QBH584 QLD584 QUZ584 REV584 ROR584 RYN584 SIJ584 SSF584 TCB584 TLX584 TVT584 UFP584 UPL584 UZH584 VJD584 VSZ584 WCV584 WMR584 WWN584 AF587 KB587 TX587 ADT587 ANP587 AXL587 BHH587 BRD587 CAZ587 CKV587 CUR587 DEN587 DOJ587 DYF587 EIB587 ERX587 FBT587 FLP587 FVL587 GFH587 GPD587 GYZ587 HIV587 HSR587 ICN587 IMJ587 IWF587 JGB587 JPX587 JZT587 KJP587 KTL587 LDH587 LND587 LWZ587 MGV587 MQR587 NAN587 NKJ587 NUF587 OEB587 ONX587 OXT587 PHP587 PRL587 QBH587 QLD587 QUZ587 REV587 ROR587 RYN587 SIJ587 SSF587 TCB587 TLX587 TVT587 UFP587 UPL587 UZH587 VJD587 VSZ587 WCV587 WMR587 WWN587 AF603:AF605 KB603:KB605 TX603:TX605 ADT603:ADT605 ANP603:ANP605 AXL603:AXL605 BHH603:BHH605 BRD603:BRD605 CAZ603:CAZ605 CKV603:CKV605 CUR603:CUR605 DEN603:DEN605 DOJ603:DOJ605 DYF603:DYF605 EIB603:EIB605 ERX603:ERX605 FBT603:FBT605 FLP603:FLP605 FVL603:FVL605 GFH603:GFH605 GPD603:GPD605 GYZ603:GYZ605 HIV603:HIV605 HSR603:HSR605 ICN603:ICN605 IMJ603:IMJ605 IWF603:IWF605 JGB603:JGB605 JPX603:JPX605 JZT603:JZT605 KJP603:KJP605 KTL603:KTL605 LDH603:LDH605 LND603:LND605 LWZ603:LWZ605 MGV603:MGV605 MQR603:MQR605 NAN603:NAN605 NKJ603:NKJ605 NUF603:NUF605 OEB603:OEB605 ONX603:ONX605 OXT603:OXT605 PHP603:PHP605 PRL603:PRL605 QBH603:QBH605 QLD603:QLD605 QUZ603:QUZ605 REV603:REV605 ROR603:ROR605 RYN603:RYN605 SIJ603:SIJ605 SSF603:SSF605 TCB603:TCB605 TLX603:TLX605 TVT603:TVT605 UFP603:UFP605 UPL603:UPL605 UZH603:UZH605 VJD603:VJD605 VSZ603:VSZ605 WCV603:WCV605 WMR603:WMR605 WWN603:WWN605 AF581 KB581 TX581 ADT581 ANP581 AXL581 BHH581 BRD581 CAZ581 CKV581 CUR581 DEN581 DOJ581 DYF581 EIB581 ERX581 FBT581 FLP581 FVL581 GFH581 GPD581 GYZ581 HIV581 HSR581 ICN581 IMJ581 IWF581 JGB581 JPX581 JZT581 KJP581 KTL581 LDH581 LND581 LWZ581 MGV581 MQR581 NAN581 NKJ581 NUF581 OEB581 ONX581 OXT581 PHP581 PRL581 QBH581 QLD581 QUZ581 REV581 ROR581 RYN581 SIJ581 SSF581 TCB581 TLX581 TVT581 UFP581 UPL581 UZH581 VJD581 VSZ581 WCV581 WMR581 WWN581 AF593 KB593 TX593 ADT593 ANP593 AXL593 BHH593 BRD593 CAZ593 CKV593 CUR593 DEN593 DOJ593 DYF593 EIB593 ERX593 FBT593 FLP593 FVL593 GFH593 GPD593 GYZ593 HIV593 HSR593 ICN593 IMJ593 IWF593 JGB593 JPX593 JZT593 KJP593 KTL593 LDH593 LND593 LWZ593 MGV593 MQR593 NAN593 NKJ593 NUF593 OEB593 ONX593 OXT593 PHP593 PRL593 QBH593 QLD593 QUZ593 REV593 ROR593 RYN593 SIJ593 SSF593 TCB593 TLX593 TVT593 UFP593 UPL593 UZH593 VJD593 VSZ593 WCV593 WMR593 WWN593 AF589 KB589 TX589 ADT589 ANP589 AXL589 BHH589 BRD589 CAZ589 CKV589 CUR589 DEN589 DOJ589 DYF589 EIB589 ERX589 FBT589 FLP589 FVL589 GFH589 GPD589 GYZ589 HIV589 HSR589 ICN589 IMJ589 IWF589 JGB589 JPX589 JZT589 KJP589 KTL589 LDH589 LND589 LWZ589 MGV589 MQR589 NAN589 NKJ589 NUF589 OEB589 ONX589 OXT589 PHP589 PRL589 QBH589 QLD589 QUZ589 REV589 ROR589 RYN589 SIJ589 SSF589 TCB589 TLX589 TVT589 UFP589 UPL589 UZH589 VJD589 VSZ589 WCV589 WMR589 WWN589 AF595:AF598 KB595:KB598 TX595:TX598 ADT595:ADT598 ANP595:ANP598 AXL595:AXL598 BHH595:BHH598 BRD595:BRD598 CAZ595:CAZ598 CKV595:CKV598 CUR595:CUR598 DEN595:DEN598 DOJ595:DOJ598 DYF595:DYF598 EIB595:EIB598 ERX595:ERX598 FBT595:FBT598 FLP595:FLP598 FVL595:FVL598 GFH595:GFH598 GPD595:GPD598 GYZ595:GYZ598 HIV595:HIV598 HSR595:HSR598 ICN595:ICN598 IMJ595:IMJ598 IWF595:IWF598 JGB595:JGB598 JPX595:JPX598 JZT595:JZT598 KJP595:KJP598 KTL595:KTL598 LDH595:LDH598 LND595:LND598 LWZ595:LWZ598 MGV595:MGV598 MQR595:MQR598 NAN595:NAN598 NKJ595:NKJ598 NUF595:NUF598 OEB595:OEB598 ONX595:ONX598 OXT595:OXT598 PHP595:PHP598 PRL595:PRL598 QBH595:QBH598 QLD595:QLD598 QUZ595:QUZ598 REV595:REV598 ROR595:ROR598 RYN595:RYN598 SIJ595:SIJ598 SSF595:SSF598 TCB595:TCB598 TLX595:TLX598 TVT595:TVT598 UFP595:UFP598 UPL595:UPL598 UZH595:UZH598 VJD595:VJD598 VSZ595:VSZ598 WCV595:WCV598 WMR595:WMR598 WWN595:WWN598 AF622 KB622 TX622 ADT622 ANP622 AXL622 BHH622 BRD622 CAZ622 CKV622 CUR622 DEN622 DOJ622 DYF622 EIB622 ERX622 FBT622 FLP622 FVL622 GFH622 GPD622 GYZ622 HIV622 HSR622 ICN622 IMJ622 IWF622 JGB622 JPX622 JZT622 KJP622 KTL622 LDH622 LND622 LWZ622 MGV622 MQR622 NAN622 NKJ622 NUF622 OEB622 ONX622 OXT622 PHP622 PRL622 QBH622 QLD622 QUZ622 REV622 ROR622 RYN622 SIJ622 SSF622 TCB622 TLX622 TVT622 UFP622 UPL622 UZH622 VJD622 VSZ622 WCV622 WMR622 WWN622 AF629 KB629 TX629 ADT629 ANP629 AXL629 BHH629 BRD629 CAZ629 CKV629 CUR629 DEN629 DOJ629 DYF629 EIB629 ERX629 FBT629 FLP629 FVL629 GFH629 GPD629 GYZ629 HIV629 HSR629 ICN629 IMJ629 IWF629 JGB629 JPX629 JZT629 KJP629 KTL629 LDH629 LND629 LWZ629 MGV629 MQR629 NAN629 NKJ629 NUF629 OEB629 ONX629 OXT629 PHP629 PRL629 QBH629 QLD629 QUZ629 REV629 ROR629 RYN629 SIJ629 SSF629 TCB629 TLX629 TVT629 UFP629 UPL629 UZH629 VJD629 VSZ629 WCV629 WMR629 WWN629 AF640:AF641 KB640:KB641 TX640:TX641 ADT640:ADT641 ANP640:ANP641 AXL640:AXL641 BHH640:BHH641 BRD640:BRD641 CAZ640:CAZ641 CKV640:CKV641 CUR640:CUR641 DEN640:DEN641 DOJ640:DOJ641 DYF640:DYF641 EIB640:EIB641 ERX640:ERX641 FBT640:FBT641 FLP640:FLP641 FVL640:FVL641 GFH640:GFH641 GPD640:GPD641 GYZ640:GYZ641 HIV640:HIV641 HSR640:HSR641 ICN640:ICN641 IMJ640:IMJ641 IWF640:IWF641 JGB640:JGB641 JPX640:JPX641 JZT640:JZT641 KJP640:KJP641 KTL640:KTL641 LDH640:LDH641 LND640:LND641 LWZ640:LWZ641 MGV640:MGV641 MQR640:MQR641 NAN640:NAN641 NKJ640:NKJ641 NUF640:NUF641 OEB640:OEB641 ONX640:ONX641 OXT640:OXT641 PHP640:PHP641 PRL640:PRL641 QBH640:QBH641 QLD640:QLD641 QUZ640:QUZ641 REV640:REV641 ROR640:ROR641 RYN640:RYN641 SIJ640:SIJ641 SSF640:SSF641 TCB640:TCB641 TLX640:TLX641 TVT640:TVT641 UFP640:UFP641 UPL640:UPL641 UZH640:UZH641 VJD640:VJD641 VSZ640:VSZ641 WCV640:WCV641 WMR640:WMR641 WWN640:WWN641 AF632:AF636 KB632:KB636 TX632:TX636 ADT632:ADT636 ANP632:ANP636 AXL632:AXL636 BHH632:BHH636 BRD632:BRD636 CAZ632:CAZ636 CKV632:CKV636 CUR632:CUR636 DEN632:DEN636 DOJ632:DOJ636 DYF632:DYF636 EIB632:EIB636 ERX632:ERX636 FBT632:FBT636 FLP632:FLP636 FVL632:FVL636 GFH632:GFH636 GPD632:GPD636 GYZ632:GYZ636 HIV632:HIV636 HSR632:HSR636 ICN632:ICN636 IMJ632:IMJ636 IWF632:IWF636 JGB632:JGB636 JPX632:JPX636 JZT632:JZT636 KJP632:KJP636 KTL632:KTL636 LDH632:LDH636 LND632:LND636 LWZ632:LWZ636 MGV632:MGV636 MQR632:MQR636 NAN632:NAN636 NKJ632:NKJ636 NUF632:NUF636 OEB632:OEB636 ONX632:ONX636 OXT632:OXT636 PHP632:PHP636 PRL632:PRL636 QBH632:QBH636 QLD632:QLD636 QUZ632:QUZ636 REV632:REV636 ROR632:ROR636 RYN632:RYN636 SIJ632:SIJ636 SSF632:SSF636 TCB632:TCB636 TLX632:TLX636 TVT632:TVT636 UFP632:UFP636 UPL632:UPL636 UZH632:UZH636 VJD632:VJD636 VSZ632:VSZ636 WCV632:WCV636 WMR632:WMR636 WWN632:WWN636 AF638 KB638 TX638 ADT638 ANP638 AXL638 BHH638 BRD638 CAZ638 CKV638 CUR638 DEN638 DOJ638 DYF638 EIB638 ERX638 FBT638 FLP638 FVL638 GFH638 GPD638 GYZ638 HIV638 HSR638 ICN638 IMJ638 IWF638 JGB638 JPX638 JZT638 KJP638 KTL638 LDH638 LND638 LWZ638 MGV638 MQR638 NAN638 NKJ638 NUF638 OEB638 ONX638 OXT638 PHP638 PRL638 QBH638 QLD638 QUZ638 REV638 ROR638 RYN638 SIJ638 SSF638 TCB638 TLX638 TVT638 UFP638 UPL638 UZH638 VJD638 VSZ638 WCV638 WMR638 WWN638 X708:X716 JT708:JT716 TP708:TP716 ADL708:ADL716 ANH708:ANH716 AXD708:AXD716 BGZ708:BGZ716 BQV708:BQV716 CAR708:CAR716 CKN708:CKN716 CUJ708:CUJ716 DEF708:DEF716 DOB708:DOB716 DXX708:DXX716 EHT708:EHT716 ERP708:ERP716 FBL708:FBL716 FLH708:FLH716 FVD708:FVD716 GEZ708:GEZ716 GOV708:GOV716 GYR708:GYR716 HIN708:HIN716 HSJ708:HSJ716 ICF708:ICF716 IMB708:IMB716 IVX708:IVX716 JFT708:JFT716 JPP708:JPP716 JZL708:JZL716 KJH708:KJH716 KTD708:KTD716 LCZ708:LCZ716 LMV708:LMV716 LWR708:LWR716 MGN708:MGN716 MQJ708:MQJ716 NAF708:NAF716 NKB708:NKB716 NTX708:NTX716 ODT708:ODT716 ONP708:ONP716 OXL708:OXL716 PHH708:PHH716 PRD708:PRD716 QAZ708:QAZ716 QKV708:QKV716 QUR708:QUR716 REN708:REN716 ROJ708:ROJ716 RYF708:RYF716 SIB708:SIB716 SRX708:SRX716 TBT708:TBT716 TLP708:TLP716 TVL708:TVL716 UFH708:UFH716 UPD708:UPD716 UYZ708:UYZ716 VIV708:VIV716 VSR708:VSR716 WCN708:WCN716 WMJ708:WMJ716 WWF708:WWF716 GG751:GG759 X718:X732 JT718:JT732 TP718:TP732 ADL718:ADL732 ANH718:ANH732 AXD718:AXD732 BGZ718:BGZ732 BQV718:BQV732 CAR718:CAR732 CKN718:CKN732 CUJ718:CUJ732 DEF718:DEF732 DOB718:DOB732 DXX718:DXX732 EHT718:EHT732 ERP718:ERP732 FBL718:FBL732 FLH718:FLH732 FVD718:FVD732 GEZ718:GEZ732 GOV718:GOV732 GYR718:GYR732 HIN718:HIN732 HSJ718:HSJ732 ICF718:ICF732 IMB718:IMB732 IVX718:IVX732 JFT718:JFT732 JPP718:JPP732 JZL718:JZL732 KJH718:KJH732 KTD718:KTD732 LCZ718:LCZ732 LMV718:LMV732 LWR718:LWR732 MGN718:MGN732 MQJ718:MQJ732 NAF718:NAF732 NKB718:NKB732 NTX718:NTX732 ODT718:ODT732 ONP718:ONP732 OXL718:OXL732 PHH718:PHH732 PRD718:PRD732 QAZ718:QAZ732 QKV718:QKV732 QUR718:QUR732 REN718:REN732 ROJ718:ROJ732 RYF718:RYF732 SIB718:SIB732 SRX718:SRX732 TBT718:TBT732 TLP718:TLP732 TVL718:TVL732 UFH718:UFH732 UPD718:UPD732 UYZ718:UYZ732 VIV718:VIV732 VSR718:VSR732 WCN718:WCN732 WMJ718:WMJ732 WWF718:WWF732 QC751:QC759 ZY751:ZY759 AJU751:AJU759 ATQ751:ATQ759 BDM751:BDM759 BNI751:BNI759 BXE751:BXE759 CHA751:CHA759 CQW751:CQW759 DAS751:DAS759 DKO751:DKO759 DUK751:DUK759 EEG751:EEG759 EOC751:EOC759 EXY751:EXY759 FHU751:FHU759 FRQ751:FRQ759 GBM751:GBM759 GLI751:GLI759 GVE751:GVE759 HFA751:HFA759 HOW751:HOW759 HYS751:HYS759 IIO751:IIO759 ISK751:ISK759 JCG751:JCG759 JMC751:JMC759 JVY751:JVY759 KFU751:KFU759 KPQ751:KPQ759 KZM751:KZM759 LJI751:LJI759 LTE751:LTE759 MDA751:MDA759 MMW751:MMW759 MWS751:MWS759 NGO751:NGO759 NQK751:NQK759 OAG751:OAG759 OKC751:OKC759 OTY751:OTY759 PDU751:PDU759 PNQ751:PNQ759 PXM751:PXM759 QHI751:QHI759 QRE751:QRE759 RBA751:RBA759 RKW751:RKW759 RUS751:RUS759 SEO751:SEO759 SOK751:SOK759 X130:X145 X884:X904 JT884:JT904 TP884:TP904 ADL884:ADL904 ANH884:ANH904 AXD884:AXD904 BGZ884:BGZ904 BQV884:BQV904 CAR884:CAR904 CKN884:CKN904 CUJ884:CUJ904 DEF884:DEF904 DOB884:DOB904 DXX884:DXX904 EHT884:EHT904 ERP884:ERP904 FBL884:FBL904 FLH884:FLH904 FVD884:FVD904 GEZ884:GEZ904 GOV884:GOV904 GYR884:GYR904 HIN884:HIN904 HSJ884:HSJ904 ICF884:ICF904 IMB884:IMB904 IVX884:IVX904 JFT884:JFT904 JPP884:JPP904 JZL884:JZL904 KJH884:KJH904 KTD884:KTD904 LCZ884:LCZ904 LMV884:LMV904 LWR884:LWR904 MGN884:MGN904 MQJ884:MQJ904 NAF884:NAF904 NKB884:NKB904 NTX884:NTX904 ODT884:ODT904 ONP884:ONP904 OXL884:OXL904 PHH884:PHH904 PRD884:PRD904 QAZ884:QAZ904 QKV884:QKV904 QUR884:QUR904 REN884:REN904 ROJ884:ROJ904 RYF884:RYF904 SIB884:SIB904 SRX884:SRX904 TBT884:TBT904 TLP884:TLP904 TVL884:TVL904 UFH884:UFH904 UPD884:UPD904 UYZ884:UYZ904 VIV884:VIV904 VSR884:VSR904 WCN884:WCN904 WMJ884:WMJ904 WWF884:WWF904 JT935:JT980 TP935:TP980 ADL935:ADL980 ANH935:ANH980 AXD935:AXD980 BGZ935:BGZ980 BQV935:BQV980 CAR935:CAR980 CKN935:CKN980 CUJ935:CUJ980 DEF935:DEF980 DOB935:DOB980 DXX935:DXX980 EHT935:EHT980 ERP935:ERP980 FBL935:FBL980 FLH935:FLH980 FVD935:FVD980 GEZ935:GEZ980 GOV935:GOV980 GYR935:GYR980 HIN935:HIN980 HSJ935:HSJ980 ICF935:ICF980 IMB935:IMB980 IVX935:IVX980 JFT935:JFT980 JPP935:JPP980 JZL935:JZL980 KJH935:KJH980 KTD935:KTD980 LCZ935:LCZ980 LMV935:LMV980 LWR935:LWR980 MGN935:MGN980 MQJ935:MQJ980 NAF935:NAF980 NKB935:NKB980 NTX935:NTX980 ODT935:ODT980 ONP935:ONP980 OXL935:OXL980 PHH935:PHH980 PRD935:PRD980 QAZ935:QAZ980 QKV935:QKV980 QUR935:QUR980 REN935:REN980 ROJ935:ROJ980 RYF935:RYF980 SIB935:SIB980 SRX935:SRX980 TBT935:TBT980 TLP935:TLP980 TVL935:TVL980 UFH935:UFH980 UPD935:UPD980 UYZ935:UYZ980 VIV935:VIV980 VSR935:VSR980 WCN935:WCN980 WMJ935:WMJ980 X492:X496 X106:X111 WWF935:WWF980 JT1009:JT1026 TP1009:TP1026 ADL1009:ADL1026 ANH1009:ANH1026 AXD1009:AXD1026 BGZ1009:BGZ1026 BQV1009:BQV1026 CAR1009:CAR1026 CKN1009:CKN1026 CUJ1009:CUJ1026 DEF1009:DEF1026 DOB1009:DOB1026 DXX1009:DXX1026 EHT1009:EHT1026 ERP1009:ERP1026 FBL1009:FBL1026 FLH1009:FLH1026 FVD1009:FVD1026 GEZ1009:GEZ1026 GOV1009:GOV1026 GYR1009:GYR1026 HIN1009:HIN1026 HSJ1009:HSJ1026 ICF1009:ICF1026 IMB1009:IMB1026 IVX1009:IVX1026 JFT1009:JFT1026 JPP1009:JPP1026 JZL1009:JZL1026 KJH1009:KJH1026 KTD1009:KTD1026 LCZ1009:LCZ1026 LMV1009:LMV1026 LWR1009:LWR1026 MGN1009:MGN1026 MQJ1009:MQJ1026 NAF1009:NAF1026 NKB1009:NKB1026 NTX1009:NTX1026 ODT1009:ODT1026 ONP1009:ONP1026 OXL1009:OXL1026 PHH1009:PHH1026 PRD1009:PRD1026 QAZ1009:QAZ1026 QKV1009:QKV1026 QUR1009:QUR1026 REN1009:REN1026 ROJ1009:ROJ1026 RYF1009:RYF1026 SIB1009:SIB1026 SRX1009:SRX1026 TBT1009:TBT1026 TLP1009:TLP1026 TVL1009:TVL1026 UFH1009:UFH1026 UPD1009:UPD1026 UYZ1009:UYZ1026 VIV1009:VIV1026 VSR1009:VSR1026 WCN1009:WCN1026 WMJ1009:WMJ1026 WWF1009:WWF1026 V1026 JR1026 TN1026 ADJ1026 ANF1026 AXB1026 BGX1026 BQT1026 CAP1026 CKL1026 CUH1026 DED1026 DNZ1026 DXV1026 EHR1026 ERN1026 FBJ1026 FLF1026 FVB1026 GEX1026 GOT1026 GYP1026 HIL1026 HSH1026 ICD1026 ILZ1026 IVV1026 JFR1026 JPN1026 JZJ1026 KJF1026 KTB1026 LCX1026 LMT1026 LWP1026 MGL1026 MQH1026 NAD1026 NJZ1026 NTV1026 ODR1026 ONN1026 OXJ1026 PHF1026 PRB1026 QAX1026 QKT1026 QUP1026 REL1026 ROH1026 RYD1026 SHZ1026 SRV1026 TBR1026 TLN1026 TVJ1026 UFF1026 UPB1026 UYX1026 VIT1026 VSP1026 WCL1026 WMH1026 X1041:X1083 X734:X759 WWF734:WWF750 WMJ734:WMJ750 WCN734:WCN750 VSR734:VSR750 VIV734:VIV750 UYZ734:UYZ750 UPD734:UPD750 UFH734:UFH750 TVL734:TVL750 TLP734:TLP750 TBT734:TBT750 SRX734:SRX750 SIB734:SIB750 RYF734:RYF750 ROJ734:ROJ750 REN734:REN750 QUR734:QUR750 QKV734:QKV750 QAZ734:QAZ750 PRD734:PRD750 PHH734:PHH750 OXL734:OXL750 ONP734:ONP750 ODT734:ODT750 NTX734:NTX750 NKB734:NKB750 NAF734:NAF750 MQJ734:MQJ750 MGN734:MGN750 LWR734:LWR750 LMV734:LMV750 LCZ734:LCZ750 KTD734:KTD750 KJH734:KJH750 JZL734:JZL750 JPP734:JPP750 JFT734:JFT750 IVX734:IVX750 IMB734:IMB750 ICF734:ICF750 HSJ734:HSJ750 HIN734:HIN750 GYR734:GYR750 GOV734:GOV750 GEZ734:GEZ750 FVD734:FVD750 FLH734:FLH750 FBL734:FBL750 ERP734:ERP750 EHT734:EHT750 DXX734:DXX750 DOB734:DOB750 DEF734:DEF750 CUJ734:CUJ750 CKN734:CKN750 CAR734:CAR750 BQV734:BQV750 BGZ734:BGZ750 AXD734:AXD750 ANH734:ANH750 ADL734:ADL750 TP734:TP750 JT734:JT750 JT1041:JT1083 TP1041:TP1083 ADL1041:ADL1083 ANH1041:ANH1083 AXD1041:AXD1083 BGZ1041:BGZ1083 BQV1041:BQV1083 CAR1041:CAR1083 CKN1041:CKN1083 CUJ1041:CUJ1083 DEF1041:DEF1083 DOB1041:DOB1083 DXX1041:DXX1083 EHT1041:EHT1083 ERP1041:ERP1083 FBL1041:FBL1083 FLH1041:FLH1083 FVD1041:FVD1083 GEZ1041:GEZ1083 GOV1041:GOV1083 GYR1041:GYR1083 HIN1041:HIN1083 HSJ1041:HSJ1083 ICF1041:ICF1083 IMB1041:IMB1083 IVX1041:IVX1083 JFT1041:JFT1083 JPP1041:JPP1083 JZL1041:JZL1083 KJH1041:KJH1083 KTD1041:KTD1083 LCZ1041:LCZ1083 LMV1041:LMV1083 LWR1041:LWR1083 MGN1041:MGN1083 MQJ1041:MQJ1083 NAF1041:NAF1083 NKB1041:NKB1083 NTX1041:NTX1083 ODT1041:ODT1083 ONP1041:ONP1083 OXL1041:OXL1083 PHH1041:PHH1083 PRD1041:PRD1083 QAZ1041:QAZ1083 QKV1041:QKV1083 QUR1041:QUR1083 REN1041:REN1083 ROJ1041:ROJ1083 RYF1041:RYF1083 SIB1041:SIB1083 SRX1041:SRX1083 TBT1041:TBT1083 TLP1041:TLP1083 TVL1041:TVL1083 UFH1041:UFH1083 UPD1041:UPD1083 UYZ1041:UYZ1083 VIV1041:VIV1083 VSR1041:VSR1083 WCN1041:WCN1083 WMJ1041:WMJ1083 WWD1026 WWF1041:WWF1083" xr:uid="{00000000-0002-0000-0200-000010000000}">
      <formula1>0</formula1>
      <formula2>100</formula2>
    </dataValidation>
    <dataValidation type="whole" allowBlank="1" showErrorMessage="1" errorTitle="Klasifikacija" error="Gl. zavihek Classification ali zavihek Klasifikacija_x000a_" sqref="AA57:AB57 AA52 AA340:AB346 JW340:JX346 TS340:TT346 ADO340:ADP346 ANK340:ANL346 AXG340:AXH346 BHC340:BHD346 BQY340:BQZ346 CAU340:CAV346 CKQ340:CKR346 CUM340:CUN346 DEI340:DEJ346 DOE340:DOF346 DYA340:DYB346 EHW340:EHX346 ERS340:ERT346 FBO340:FBP346 FLK340:FLL346 FVG340:FVH346 GFC340:GFD346 GOY340:GOZ346 GYU340:GYV346 HIQ340:HIR346 HSM340:HSN346 ICI340:ICJ346 IME340:IMF346 IWA340:IWB346 JFW340:JFX346 JPS340:JPT346 JZO340:JZP346 KJK340:KJL346 KTG340:KTH346 LDC340:LDD346 LMY340:LMZ346 LWU340:LWV346 MGQ340:MGR346 MQM340:MQN346 NAI340:NAJ346 NKE340:NKF346 NUA340:NUB346 ODW340:ODX346 ONS340:ONT346 OXO340:OXP346 PHK340:PHL346 PRG340:PRH346 QBC340:QBD346 QKY340:QKZ346 QUU340:QUV346 REQ340:RER346 ROM340:RON346 RYI340:RYJ346 SIE340:SIF346 SSA340:SSB346 TBW340:TBX346 TLS340:TLT346 TVO340:TVP346 UFK340:UFL346 UPG340:UPH346 UZC340:UZD346 VIY340:VIZ346 VSU340:VSV346 WCQ340:WCR346 WMM340:WMN346 WWI340:WWJ346 AA871:AA873 JW871:JW873 TS871:TS873 ADO871:ADO873 ANK871:ANK873 AXG871:AXG873 BHC871:BHC873 BQY871:BQY873 CAU871:CAU873 CKQ871:CKQ873 CUM871:CUM873 DEI871:DEI873 DOE871:DOE873 DYA871:DYA873 EHW871:EHW873 ERS871:ERS873 FBO871:FBO873 FLK871:FLK873 FVG871:FVG873 GFC871:GFC873 GOY871:GOY873 GYU871:GYU873 HIQ871:HIQ873 HSM871:HSM873 ICI871:ICI873 IME871:IME873 IWA871:IWA873 JFW871:JFW873 JPS871:JPS873 JZO871:JZO873 KJK871:KJK873 KTG871:KTG873 LDC871:LDC873 LMY871:LMY873 LWU871:LWU873 MGQ871:MGQ873 MQM871:MQM873 NAI871:NAI873 NKE871:NKE873 NUA871:NUA873 ODW871:ODW873 ONS871:ONS873 OXO871:OXO873 PHK871:PHK873 PRG871:PRG873 QBC871:QBC873 QKY871:QKY873 QUU871:QUU873 REQ871:REQ873 ROM871:ROM873 RYI871:RYI873 SIE871:SIE873 SSA871:SSA873 TBW871:TBW873 TLS871:TLS873 TVO871:TVO873 UFK871:UFK873 UPG871:UPG873 UZC871:UZC873 VIY871:VIY873 VSU871:VSU873 WCQ871:WCQ873 WMM871:WMM873 WWI871:WWI873" xr:uid="{00000000-0002-0000-0200-000011000000}">
      <formula1>1</formula1>
      <formula2>9</formula2>
    </dataValidation>
    <dataValidation type="whole" allowBlank="1" showErrorMessage="1" errorTitle="Klasifikacija" error="Gl. zavihek Classification ali zavihek Klasifikacija_x000a_" sqref="Z57 Z52 Z9 JV9 TR9 ADN9 ANJ9 AXF9 BHB9 BQX9 CAT9 CKP9 CUL9 DEH9 DOD9 DXZ9 EHV9 ERR9 FBN9 FLJ9 FVF9 GFB9 GOX9 GYT9 HIP9 HSL9 ICH9 IMD9 IVZ9 JFV9 JPR9 JZN9 KJJ9 KTF9 LDB9 LMX9 LWT9 MGP9 MQL9 NAH9 NKD9 NTZ9 ODV9 ONR9 OXN9 PHJ9 PRF9 QBB9 QKX9 QUT9 REP9 ROL9 RYH9 SID9 SRZ9 TBV9 TLR9 TVN9 UFJ9 UPF9 UZB9 VIX9 VST9 WCP9 WML9 WWH9 Z340:Z346 JV340:JV346 TR340:TR346 ADN340:ADN346 ANJ340:ANJ346 AXF340:AXF346 BHB340:BHB346 BQX340:BQX346 CAT340:CAT346 CKP340:CKP346 CUL340:CUL346 DEH340:DEH346 DOD340:DOD346 DXZ340:DXZ346 EHV340:EHV346 ERR340:ERR346 FBN340:FBN346 FLJ340:FLJ346 FVF340:FVF346 GFB340:GFB346 GOX340:GOX346 GYT340:GYT346 HIP340:HIP346 HSL340:HSL346 ICH340:ICH346 IMD340:IMD346 IVZ340:IVZ346 JFV340:JFV346 JPR340:JPR346 JZN340:JZN346 KJJ340:KJJ346 KTF340:KTF346 LDB340:LDB346 LMX340:LMX346 LWT340:LWT346 MGP340:MGP346 MQL340:MQL346 NAH340:NAH346 NKD340:NKD346 NTZ340:NTZ346 ODV340:ODV346 ONR340:ONR346 OXN340:OXN346 PHJ340:PHJ346 PRF340:PRF346 QBB340:QBB346 QKX340:QKX346 QUT340:QUT346 REP340:REP346 ROL340:ROL346 RYH340:RYH346 SID340:SID346 SRZ340:SRZ346 TBV340:TBV346 TLR340:TLR346 TVN340:TVN346 UFJ340:UFJ346 UPF340:UPF346 UZB340:UZB346 VIX340:VIX346 VST340:VST346 WCP340:WCP346 WML340:WML346 WWH340:WWH346 Z866 JV866 TR866 ADN866 ANJ866 AXF866 BHB866 BQX866 CAT866 CKP866 CUL866 DEH866 DOD866 DXZ866 EHV866 ERR866 FBN866 FLJ866 FVF866 GFB866 GOX866 GYT866 HIP866 HSL866 ICH866 IMD866 IVZ866 JFV866 JPR866 JZN866 KJJ866 KTF866 LDB866 LMX866 LWT866 MGP866 MQL866 NAH866 NKD866 NTZ866 ODV866 ONR866 OXN866 PHJ866 PRF866 QBB866 QKX866 QUT866 REP866 ROL866 RYH866 SID866 SRZ866 TBV866 TLR866 TVN866 UFJ866 UPF866 UZB866 VIX866 VST866 WCP866 WML866 WWH866 Z868 JV868 TR868 ADN868 ANJ868 AXF868 BHB868 BQX868 CAT868 CKP868 CUL868 DEH868 DOD868 DXZ868 EHV868 ERR868 FBN868 FLJ868 FVF868 GFB868 GOX868 GYT868 HIP868 HSL868 ICH868 IMD868 IVZ868 JFV868 JPR868 JZN868 KJJ868 KTF868 LDB868 LMX868 LWT868 MGP868 MQL868 NAH868 NKD868 NTZ868 ODV868 ONR868 OXN868 PHJ868 PRF868 QBB868 QKX868 QUT868 REP868 ROL868 RYH868 SID868 SRZ868 TBV868 TLR868 TVN868 UFJ868 UPF868 UZB868 VIX868 VST868 WCP868 WML868 WWH868 Z871:Z874 JV871:JV874 TR871:TR874 ADN871:ADN874 ANJ871:ANJ874 AXF871:AXF874 BHB871:BHB874 BQX871:BQX874 CAT871:CAT874 CKP871:CKP874 CUL871:CUL874 DEH871:DEH874 DOD871:DOD874 DXZ871:DXZ874 EHV871:EHV874 ERR871:ERR874 FBN871:FBN874 FLJ871:FLJ874 FVF871:FVF874 GFB871:GFB874 GOX871:GOX874 GYT871:GYT874 HIP871:HIP874 HSL871:HSL874 ICH871:ICH874 IMD871:IMD874 IVZ871:IVZ874 JFV871:JFV874 JPR871:JPR874 JZN871:JZN874 KJJ871:KJJ874 KTF871:KTF874 LDB871:LDB874 LMX871:LMX874 LWT871:LWT874 MGP871:MGP874 MQL871:MQL874 NAH871:NAH874 NKD871:NKD874 NTZ871:NTZ874 ODV871:ODV874 ONR871:ONR874 OXN871:OXN874 PHJ871:PHJ874 PRF871:PRF874 QBB871:QBB874 QKX871:QKX874 QUT871:QUT874 REP871:REP874 ROL871:ROL874 RYH871:RYH874 SID871:SID874 SRZ871:SRZ874 TBV871:TBV874 TLR871:TLR874 TVN871:TVN874 UFJ871:UFJ874 UPF871:UPF874 UZB871:UZB874 VIX871:VIX874 VST871:VST874 WCP871:WCP874 WML871:WML874 WWH871:WWH874 Z876:Z880 JV876:JV880 TR876:TR880 ADN876:ADN880 ANJ876:ANJ880 AXF876:AXF880 BHB876:BHB880 BQX876:BQX880 CAT876:CAT880 CKP876:CKP880 CUL876:CUL880 DEH876:DEH880 DOD876:DOD880 DXZ876:DXZ880 EHV876:EHV880 ERR876:ERR880 FBN876:FBN880 FLJ876:FLJ880 FVF876:FVF880 GFB876:GFB880 GOX876:GOX880 GYT876:GYT880 HIP876:HIP880 HSL876:HSL880 ICH876:ICH880 IMD876:IMD880 IVZ876:IVZ880 JFV876:JFV880 JPR876:JPR880 JZN876:JZN880 KJJ876:KJJ880 KTF876:KTF880 LDB876:LDB880 LMX876:LMX880 LWT876:LWT880 MGP876:MGP880 MQL876:MQL880 NAH876:NAH880 NKD876:NKD880 NTZ876:NTZ880 ODV876:ODV880 ONR876:ONR880 OXN876:OXN880 PHJ876:PHJ880 PRF876:PRF880 QBB876:QBB880 QKX876:QKX880 QUT876:QUT880 REP876:REP880 ROL876:ROL880 RYH876:RYH880 SID876:SID880 SRZ876:SRZ880 TBV876:TBV880 TLR876:TLR880 TVN876:TVN880 UFJ876:UFJ880 UPF876:UPF880 UZB876:UZB880 VIX876:VIX880 VST876:VST880 WCP876:WCP880 WML876:WML880 WWH876:WWH880" xr:uid="{00000000-0002-0000-0200-000012000000}">
      <formula1>1</formula1>
      <formula2>12</formula2>
    </dataValidation>
    <dataValidation type="whole" allowBlank="1" showErrorMessage="1" errorTitle="Klasifikacija" error="Gl. zavihek Classification ali zavihek Klasifikacija_x000a_" sqref="Y57 Y52 Y340:Y346 JU340:JU346 TQ340:TQ346 ADM340:ADM346 ANI340:ANI346 AXE340:AXE346 BHA340:BHA346 BQW340:BQW346 CAS340:CAS346 CKO340:CKO346 CUK340:CUK346 DEG340:DEG346 DOC340:DOC346 DXY340:DXY346 EHU340:EHU346 ERQ340:ERQ346 FBM340:FBM346 FLI340:FLI346 FVE340:FVE346 GFA340:GFA346 GOW340:GOW346 GYS340:GYS346 HIO340:HIO346 HSK340:HSK346 ICG340:ICG346 IMC340:IMC346 IVY340:IVY346 JFU340:JFU346 JPQ340:JPQ346 JZM340:JZM346 KJI340:KJI346 KTE340:KTE346 LDA340:LDA346 LMW340:LMW346 LWS340:LWS346 MGO340:MGO346 MQK340:MQK346 NAG340:NAG346 NKC340:NKC346 NTY340:NTY346 ODU340:ODU346 ONQ340:ONQ346 OXM340:OXM346 PHI340:PHI346 PRE340:PRE346 QBA340:QBA346 QKW340:QKW346 QUS340:QUS346 REO340:REO346 ROK340:ROK346 RYG340:RYG346 SIC340:SIC346 SRY340:SRY346 TBU340:TBU346 TLQ340:TLQ346 TVM340:TVM346 UFI340:UFI346 UPE340:UPE346 UZA340:UZA346 VIW340:VIW346 VSS340:VSS346 WCO340:WCO346 WMK340:WMK346 WWG340:WWG346" xr:uid="{00000000-0002-0000-0200-000013000000}">
      <formula1>1</formula1>
      <formula2>4</formula2>
    </dataValidation>
    <dataValidation type="whole" allowBlank="1" showInputMessage="1" showErrorMessage="1" errorTitle="Klasifikacija" error="Gl. zavihek Classification ali zavihek Klasifikacija_x000a_" sqref="AB50 AA70:AB74 AA63:AB63 AA47 AA65 AA68:AA69 AA58 AA102:AB102 AA42 AA89:AA90 AA43:AB44 AA59:AB60 AA55 AA56:AB56 AA40:AB41 AA61:AA62 AA103 AA104:AB104 AA490 JW490 TS490 ADO490 ANK490 AXG490 BHC490 BQY490 CAU490 CKQ490 CUM490 DEI490 DOE490 DYA490 EHW490 ERS490 FBO490 FLK490 FVG490 GFC490 GOY490 GYU490 HIQ490 HSM490 ICI490 IME490 IWA490 JFW490 JPS490 JZO490 KJK490 KTG490 LDC490 LMY490 LWU490 MGQ490 MQM490 NAI490 NKE490 NUA490 ODW490 ONS490 OXO490 PHK490 PRG490 QBC490 QKY490 QUU490 REQ490 ROM490 RYI490 SIE490 SSA490 TBW490 TLS490 TVO490 UFK490 UPG490 UZC490 VIY490 VSU490 WCQ490 WMM490 WWI490 AA616:AA617 JW616:JW617 TS616:TS617 ADO616:ADO617 ANK616:ANK617 AXG616:AXG617 BHC616:BHC617 BQY616:BQY617 CAU616:CAU617 CKQ616:CKQ617 CUM616:CUM617 DEI616:DEI617 DOE616:DOE617 DYA616:DYA617 EHW616:EHW617 ERS616:ERS617 FBO616:FBO617 FLK616:FLK617 FVG616:FVG617 GFC616:GFC617 GOY616:GOY617 GYU616:GYU617 HIQ616:HIQ617 HSM616:HSM617 ICI616:ICI617 IME616:IME617 IWA616:IWA617 JFW616:JFW617 JPS616:JPS617 JZO616:JZO617 KJK616:KJK617 KTG616:KTG617 LDC616:LDC617 LMY616:LMY617 LWU616:LWU617 MGQ616:MGQ617 MQM616:MQM617 NAI616:NAI617 NKE616:NKE617 NUA616:NUA617 ODW616:ODW617 ONS616:ONS617 OXO616:OXO617 PHK616:PHK617 PRG616:PRG617 QBC616:QBC617 QKY616:QKY617 QUU616:QUU617 REQ616:REQ617 ROM616:ROM617 RYI616:RYI617 SIE616:SIE617 SSA616:SSA617 TBW616:TBW617 TLS616:TLS617 TVO616:TVO617 UFK616:UFK617 UPG616:UPG617 UZC616:UZC617 VIY616:VIY617 VSU616:VSU617 WCQ616:WCQ617 WMM616:WMM617 WWI616:WWI617 AA581:AA591 JW581:JW591 TS581:TS591 ADO581:ADO591 ANK581:ANK591 AXG581:AXG591 BHC581:BHC591 BQY581:BQY591 CAU581:CAU591 CKQ581:CKQ591 CUM581:CUM591 DEI581:DEI591 DOE581:DOE591 DYA581:DYA591 EHW581:EHW591 ERS581:ERS591 FBO581:FBO591 FLK581:FLK591 FVG581:FVG591 GFC581:GFC591 GOY581:GOY591 GYU581:GYU591 HIQ581:HIQ591 HSM581:HSM591 ICI581:ICI591 IME581:IME591 IWA581:IWA591 JFW581:JFW591 JPS581:JPS591 JZO581:JZO591 KJK581:KJK591 KTG581:KTG591 LDC581:LDC591 LMY581:LMY591 LWU581:LWU591 MGQ581:MGQ591 MQM581:MQM591 NAI581:NAI591 NKE581:NKE591 NUA581:NUA591 ODW581:ODW591 ONS581:ONS591 OXO581:OXO591 PHK581:PHK591 PRG581:PRG591 QBC581:QBC591 QKY581:QKY591 QUU581:QUU591 REQ581:REQ591 ROM581:ROM591 RYI581:RYI591 SIE581:SIE591 SSA581:SSA591 TBW581:TBW591 TLS581:TLS591 TVO581:TVO591 UFK581:UFK591 UPG581:UPG591 UZC581:UZC591 VIY581:VIY591 VSU581:VSU591 WCQ581:WCQ591 WMM581:WMM591 WWI581:WWI591 AA593:AA607 JW593:JW607 TS593:TS607 ADO593:ADO607 ANK593:ANK607 AXG593:AXG607 BHC593:BHC607 BQY593:BQY607 CAU593:CAU607 CKQ593:CKQ607 CUM593:CUM607 DEI593:DEI607 DOE593:DOE607 DYA593:DYA607 EHW593:EHW607 ERS593:ERS607 FBO593:FBO607 FLK593:FLK607 FVG593:FVG607 GFC593:GFC607 GOY593:GOY607 GYU593:GYU607 HIQ593:HIQ607 HSM593:HSM607 ICI593:ICI607 IME593:IME607 IWA593:IWA607 JFW593:JFW607 JPS593:JPS607 JZO593:JZO607 KJK593:KJK607 KTG593:KTG607 LDC593:LDC607 LMY593:LMY607 LWU593:LWU607 MGQ593:MGQ607 MQM593:MQM607 NAI593:NAI607 NKE593:NKE607 NUA593:NUA607 ODW593:ODW607 ONS593:ONS607 OXO593:OXO607 PHK593:PHK607 PRG593:PRG607 QBC593:QBC607 QKY593:QKY607 QUU593:QUU607 REQ593:REQ607 ROM593:ROM607 RYI593:RYI607 SIE593:SIE607 SSA593:SSA607 TBW593:TBW607 TLS593:TLS607 TVO593:TVO607 UFK593:UFK607 UPG593:UPG607 UZC593:UZC607 VIY593:VIY607 VSU593:VSU607 WCQ593:WCQ607 WMM593:WMM607 WWI593:WWI607 AA656:AA660 JW656:JW660 TS656:TS660 ADO656:ADO660 ANK656:ANK660 AXG656:AXG660 BHC656:BHC660 BQY656:BQY660 CAU656:CAU660 CKQ656:CKQ660 CUM656:CUM660 DEI656:DEI660 DOE656:DOE660 DYA656:DYA660 EHW656:EHW660 ERS656:ERS660 FBO656:FBO660 FLK656:FLK660 FVG656:FVG660 GFC656:GFC660 GOY656:GOY660 GYU656:GYU660 HIQ656:HIQ660 HSM656:HSM660 ICI656:ICI660 IME656:IME660 IWA656:IWA660 JFW656:JFW660 JPS656:JPS660 JZO656:JZO660 KJK656:KJK660 KTG656:KTG660 LDC656:LDC660 LMY656:LMY660 LWU656:LWU660 MGQ656:MGQ660 MQM656:MQM660 NAI656:NAI660 NKE656:NKE660 NUA656:NUA660 ODW656:ODW660 ONS656:ONS660 OXO656:OXO660 PHK656:PHK660 PRG656:PRG660 QBC656:QBC660 QKY656:QKY660 QUU656:QUU660 REQ656:REQ660 ROM656:ROM660 RYI656:RYI660 SIE656:SIE660 SSA656:SSA660 TBW656:TBW660 TLS656:TLS660 TVO656:TVO660 UFK656:UFK660 UPG656:UPG660 UZC656:UZC660 VIY656:VIY660 VSU656:VSU660 WCQ656:WCQ660 WMM656:WMM660 WWI656:WWI660 AB130 AA112:AA132 Y112:Z114 Y122:Z123 AA133:AB136 AA138:AB147 AA137" xr:uid="{00000000-0002-0000-0200-000014000000}">
      <formula1>1</formula1>
      <formula2>9</formula2>
    </dataValidation>
    <dataValidation type="whole" allowBlank="1" showInputMessage="1" showErrorMessage="1" errorTitle="Klasifikacija" error="Gl. zavihek Classification ali zavihek Klasifikacija_x000a_" sqref="Z47 Z58:Z63 Z65 Z68:Z74 Z89:Z90 Z40:Z44 Z55:Z56 Z102:Z104 Z38 JV38 TR38 ADN38 ANJ38 AXF38 BHB38 BQX38 CAT38 CKP38 CUL38 DEH38 DOD38 DXZ38 EHV38 ERR38 FBN38 FLJ38 FVF38 GFB38 GOX38 GYT38 HIP38 HSL38 ICH38 IMD38 IVZ38 JFV38 JPR38 JZN38 KJJ38 KTF38 LDB38 LMX38 LWT38 MGP38 MQL38 NAH38 NKD38 NTZ38 ODV38 ONR38 OXN38 PHJ38 PRF38 QBB38 QKX38 QUT38 REP38 ROL38 RYH38 SID38 SRZ38 TBV38 TLR38 TVN38 UFJ38 UPF38 UZB38 VIX38 VST38 WCP38 WML38 WWH38 Z339 JV339 TR339 ADN339 ANJ339 AXF339 BHB339 BQX339 CAT339 CKP339 CUL339 DEH339 DOD339 DXZ339 EHV339 ERR339 FBN339 FLJ339 FVF339 GFB339 GOX339 GYT339 HIP339 HSL339 ICH339 IMD339 IVZ339 JFV339 JPR339 JZN339 KJJ339 KTF339 LDB339 LMX339 LWT339 MGP339 MQL339 NAH339 NKD339 NTZ339 ODV339 ONR339 OXN339 PHJ339 PRF339 QBB339 QKX339 QUT339 REP339 ROL339 RYH339 SID339 SRZ339 TBV339 TLR339 TVN339 UFJ339 UPF339 UZB339 VIX339 VST339 WCP339 WML339 WWH339 Z289:Z307 JV289:JV307 TR289:TR307 ADN289:ADN307 ANJ289:ANJ307 AXF289:AXF307 BHB289:BHB307 BQX289:BQX307 CAT289:CAT307 CKP289:CKP307 CUL289:CUL307 DEH289:DEH307 DOD289:DOD307 DXZ289:DXZ307 EHV289:EHV307 ERR289:ERR307 FBN289:FBN307 FLJ289:FLJ307 FVF289:FVF307 GFB289:GFB307 GOX289:GOX307 GYT289:GYT307 HIP289:HIP307 HSL289:HSL307 ICH289:ICH307 IMD289:IMD307 IVZ289:IVZ307 JFV289:JFV307 JPR289:JPR307 JZN289:JZN307 KJJ289:KJJ307 KTF289:KTF307 LDB289:LDB307 LMX289:LMX307 LWT289:LWT307 MGP289:MGP307 MQL289:MQL307 NAH289:NAH307 NKD289:NKD307 NTZ289:NTZ307 ODV289:ODV307 ONR289:ONR307 OXN289:OXN307 PHJ289:PHJ307 PRF289:PRF307 QBB289:QBB307 QKX289:QKX307 QUT289:QUT307 REP289:REP307 ROL289:ROL307 RYH289:RYH307 SID289:SID307 SRZ289:SRZ307 TBV289:TBV307 TLR289:TLR307 TVN289:TVN307 UFJ289:UFJ307 UPF289:UPF307 UZB289:UZB307 VIX289:VIX307 VST289:VST307 WCP289:WCP307 WML289:WML307 WWH289:WWH307 Z318:Z327 JV318:JV327 TR318:TR327 ADN318:ADN327 ANJ318:ANJ327 AXF318:AXF327 BHB318:BHB327 BQX318:BQX327 CAT318:CAT327 CKP318:CKP327 CUL318:CUL327 DEH318:DEH327 DOD318:DOD327 DXZ318:DXZ327 EHV318:EHV327 ERR318:ERR327 FBN318:FBN327 FLJ318:FLJ327 FVF318:FVF327 GFB318:GFB327 GOX318:GOX327 GYT318:GYT327 HIP318:HIP327 HSL318:HSL327 ICH318:ICH327 IMD318:IMD327 IVZ318:IVZ327 JFV318:JFV327 JPR318:JPR327 JZN318:JZN327 KJJ318:KJJ327 KTF318:KTF327 LDB318:LDB327 LMX318:LMX327 LWT318:LWT327 MGP318:MGP327 MQL318:MQL327 NAH318:NAH327 NKD318:NKD327 NTZ318:NTZ327 ODV318:ODV327 ONR318:ONR327 OXN318:OXN327 PHJ318:PHJ327 PRF318:PRF327 QBB318:QBB327 QKX318:QKX327 QUT318:QUT327 REP318:REP327 ROL318:ROL327 RYH318:RYH327 SID318:SID327 SRZ318:SRZ327 TBV318:TBV327 TLR318:TLR327 TVN318:TVN327 UFJ318:UFJ327 UPF318:UPF327 UZB318:UZB327 VIX318:VIX327 VST318:VST327 WCP318:WCP327 WML318:WML327 WWH318:WWH327 Z332:Z335 JV332:JV335 TR332:TR335 ADN332:ADN335 ANJ332:ANJ335 AXF332:AXF335 BHB332:BHB335 BQX332:BQX335 CAT332:CAT335 CKP332:CKP335 CUL332:CUL335 DEH332:DEH335 DOD332:DOD335 DXZ332:DXZ335 EHV332:EHV335 ERR332:ERR335 FBN332:FBN335 FLJ332:FLJ335 FVF332:FVF335 GFB332:GFB335 GOX332:GOX335 GYT332:GYT335 HIP332:HIP335 HSL332:HSL335 ICH332:ICH335 IMD332:IMD335 IVZ332:IVZ335 JFV332:JFV335 JPR332:JPR335 JZN332:JZN335 KJJ332:KJJ335 KTF332:KTF335 LDB332:LDB335 LMX332:LMX335 LWT332:LWT335 MGP332:MGP335 MQL332:MQL335 NAH332:NAH335 NKD332:NKD335 NTZ332:NTZ335 ODV332:ODV335 ONR332:ONR335 OXN332:OXN335 PHJ332:PHJ335 PRF332:PRF335 QBB332:QBB335 QKX332:QKX335 QUT332:QUT335 REP332:REP335 ROL332:ROL335 RYH332:RYH335 SID332:SID335 SRZ332:SRZ335 TBV332:TBV335 TLR332:TLR335 TVN332:TVN335 UFJ332:UFJ335 UPF332:UPF335 UZB332:UZB335 VIX332:VIX335 VST332:VST335 WCP332:WCP335 WML332:WML335 WWH332:WWH335 Z337 JV337 TR337 ADN337 ANJ337 AXF337 BHB337 BQX337 CAT337 CKP337 CUL337 DEH337 DOD337 DXZ337 EHV337 ERR337 FBN337 FLJ337 FVF337 GFB337 GOX337 GYT337 HIP337 HSL337 ICH337 IMD337 IVZ337 JFV337 JPR337 JZN337 KJJ337 KTF337 LDB337 LMX337 LWT337 MGP337 MQL337 NAH337 NKD337 NTZ337 ODV337 ONR337 OXN337 PHJ337 PRF337 QBB337 QKX337 QUT337 REP337 ROL337 RYH337 SID337 SRZ337 TBV337 TLR337 TVN337 UFJ337 UPF337 UZB337 VIX337 VST337 WCP337 WML337 WWH337 Z124:Z148 JV148 TR148 ADN148 ANJ148 AXF148 BHB148 BQX148 CAT148 CKP148 CUL148 DEH148 DOD148 DXZ148 EHV148 ERR148 FBN148 FLJ148 FVF148 GFB148 GOX148 GYT148 HIP148 HSL148 ICH148 IMD148 IVZ148 JFV148 JPR148 JZN148 KJJ148 KTF148 LDB148 LMX148 LWT148 MGP148 MQL148 NAH148 NKD148 NTZ148 ODV148 ONR148 OXN148 PHJ148 PRF148 QBB148 QKX148 QUT148 REP148 ROL148 RYH148 SID148 SRZ148 TBV148 TLR148 TVN148 UFJ148 UPF148 UZB148 VIX148 VST148 WCP148 WML148 WWH148 Z448 JV448 TR448 ADN448 ANJ448 AXF448 BHB448 BQX448 CAT448 CKP448 CUL448 DEH448 DOD448 DXZ448 EHV448 ERR448 FBN448 FLJ448 FVF448 GFB448 GOX448 GYT448 HIP448 HSL448 ICH448 IMD448 IVZ448 JFV448 JPR448 JZN448 KJJ448 KTF448 LDB448 LMX448 LWT448 MGP448 MQL448 NAH448 NKD448 NTZ448 ODV448 ONR448 OXN448 PHJ448 PRF448 QBB448 QKX448 QUT448 REP448 ROL448 RYH448 SID448 SRZ448 TBV448 TLR448 TVN448 UFJ448 UPF448 UZB448 VIX448 VST448 WCP448 WML448 WWH448 Z481 JV481 TR481 ADN481 ANJ481 AXF481 BHB481 BQX481 CAT481 CKP481 CUL481 DEH481 DOD481 DXZ481 EHV481 ERR481 FBN481 FLJ481 FVF481 GFB481 GOX481 GYT481 HIP481 HSL481 ICH481 IMD481 IVZ481 JFV481 JPR481 JZN481 KJJ481 KTF481 LDB481 LMX481 LWT481 MGP481 MQL481 NAH481 NKD481 NTZ481 ODV481 ONR481 OXN481 PHJ481 PRF481 QBB481 QKX481 QUT481 REP481 ROL481 RYH481 SID481 SRZ481 TBV481 TLR481 TVN481 UFJ481 UPF481 UZB481 VIX481 VST481 WCP481 WML481 WWH481 Z490 JV490 TR490 ADN490 ANJ490 AXF490 BHB490 BQX490 CAT490 CKP490 CUL490 DEH490 DOD490 DXZ490 EHV490 ERR490 FBN490 FLJ490 FVF490 GFB490 GOX490 GYT490 HIP490 HSL490 ICH490 IMD490 IVZ490 JFV490 JPR490 JZN490 KJJ490 KTF490 LDB490 LMX490 LWT490 MGP490 MQL490 NAH490 NKD490 NTZ490 ODV490 ONR490 OXN490 PHJ490 PRF490 QBB490 QKX490 QUT490 REP490 ROL490 RYH490 SID490 SRZ490 TBV490 TLR490 TVN490 UFJ490 UPF490 UZB490 VIX490 VST490 WCP490 WML490 WWH490 Z552:Z555 JV552:JV555 TR552:TR555 ADN552:ADN555 ANJ552:ANJ555 AXF552:AXF555 BHB552:BHB555 BQX552:BQX555 CAT552:CAT555 CKP552:CKP555 CUL552:CUL555 DEH552:DEH555 DOD552:DOD555 DXZ552:DXZ555 EHV552:EHV555 ERR552:ERR555 FBN552:FBN555 FLJ552:FLJ555 FVF552:FVF555 GFB552:GFB555 GOX552:GOX555 GYT552:GYT555 HIP552:HIP555 HSL552:HSL555 ICH552:ICH555 IMD552:IMD555 IVZ552:IVZ555 JFV552:JFV555 JPR552:JPR555 JZN552:JZN555 KJJ552:KJJ555 KTF552:KTF555 LDB552:LDB555 LMX552:LMX555 LWT552:LWT555 MGP552:MGP555 MQL552:MQL555 NAH552:NAH555 NKD552:NKD555 NTZ552:NTZ555 ODV552:ODV555 ONR552:ONR555 OXN552:OXN555 PHJ552:PHJ555 PRF552:PRF555 QBB552:QBB555 QKX552:QKX555 QUT552:QUT555 REP552:REP555 ROL552:ROL555 RYH552:RYH555 SID552:SID555 SRZ552:SRZ555 TBV552:TBV555 TLR552:TLR555 TVN552:TVN555 UFJ552:UFJ555 UPF552:UPF555 UZB552:UZB555 VIX552:VIX555 VST552:VST555 WCP552:WCP555 WML552:WML555 WWH552:WWH555 JV558:JV560 TR558:TR560 ADN558:ADN560 ANJ558:ANJ560 AXF558:AXF560 BHB558:BHB560 BQX558:BQX560 CAT558:CAT560 CKP558:CKP560 CUL558:CUL560 DEH558:DEH560 DOD558:DOD560 DXZ558:DXZ560 EHV558:EHV560 ERR558:ERR560 FBN558:FBN560 FLJ558:FLJ560 FVF558:FVF560 GFB558:GFB560 GOX558:GOX560 GYT558:GYT560 HIP558:HIP560 HSL558:HSL560 ICH558:ICH560 IMD558:IMD560 IVZ558:IVZ560 JFV558:JFV560 JPR558:JPR560 JZN558:JZN560 KJJ558:KJJ560 KTF558:KTF560 LDB558:LDB560 LMX558:LMX560 LWT558:LWT560 MGP558:MGP560 MQL558:MQL560 NAH558:NAH560 NKD558:NKD560 NTZ558:NTZ560 ODV558:ODV560 ONR558:ONR560 OXN558:OXN560 PHJ558:PHJ560 PRF558:PRF560 QBB558:QBB560 QKX558:QKX560 QUT558:QUT560 REP558:REP560 ROL558:ROL560 RYH558:RYH560 SID558:SID560 SRZ558:SRZ560 TBV558:TBV560 TLR558:TLR560 TVN558:TVN560 UFJ558:UFJ560 UPF558:UPF560 UZB558:UZB560 VIX558:VIX560 VST558:VST560 WCP558:WCP560 WML558:WML560 WWH558:WWH560 Y568:AB580 JU568:JX580 TQ568:TT580 ADM568:ADP580 ANI568:ANL580 AXE568:AXH580 BHA568:BHD580 BQW568:BQZ580 CAS568:CAV580 CKO568:CKR580 CUK568:CUN580 DEG568:DEJ580 DOC568:DOF580 DXY568:DYB580 EHU568:EHX580 ERQ568:ERT580 FBM568:FBP580 FLI568:FLL580 FVE568:FVH580 GFA568:GFD580 GOW568:GOZ580 GYS568:GYV580 HIO568:HIR580 HSK568:HSN580 ICG568:ICJ580 IMC568:IMF580 IVY568:IWB580 JFU568:JFX580 JPQ568:JPT580 JZM568:JZP580 KJI568:KJL580 KTE568:KTH580 LDA568:LDD580 LMW568:LMZ580 LWS568:LWV580 MGO568:MGR580 MQK568:MQN580 NAG568:NAJ580 NKC568:NKF580 NTY568:NUB580 ODU568:ODX580 ONQ568:ONT580 OXM568:OXP580 PHI568:PHL580 PRE568:PRH580 QBA568:QBD580 QKW568:QKZ580 QUS568:QUV580 REO568:RER580 ROK568:RON580 RYG568:RYJ580 SIC568:SIF580 SRY568:SSB580 TBU568:TBX580 TLQ568:TLT580 TVM568:TVP580 UFI568:UFL580 UPE568:UPH580 UZA568:UZD580 VIW568:VIZ580 VSS568:VSV580 WCO568:WCR580 WMK568:WMN580 WWG568:WWJ580 Z592:AA592 JV592:JW592 TR592:TS592 ADN592:ADO592 ANJ592:ANK592 AXF592:AXG592 BHB592:BHC592 BQX592:BQY592 CAT592:CAU592 CKP592:CKQ592 CUL592:CUM592 DEH592:DEI592 DOD592:DOE592 DXZ592:DYA592 EHV592:EHW592 ERR592:ERS592 FBN592:FBO592 FLJ592:FLK592 FVF592:FVG592 GFB592:GFC592 GOX592:GOY592 GYT592:GYU592 HIP592:HIQ592 HSL592:HSM592 ICH592:ICI592 IMD592:IME592 IVZ592:IWA592 JFV592:JFW592 JPR592:JPS592 JZN592:JZO592 KJJ592:KJK592 KTF592:KTG592 LDB592:LDC592 LMX592:LMY592 LWT592:LWU592 MGP592:MGQ592 MQL592:MQM592 NAH592:NAI592 NKD592:NKE592 NTZ592:NUA592 ODV592:ODW592 ONR592:ONS592 OXN592:OXO592 PHJ592:PHK592 PRF592:PRG592 QBB592:QBC592 QKX592:QKY592 QUT592:QUU592 REP592:REQ592 ROL592:ROM592 RYH592:RYI592 SID592:SIE592 SRZ592:SSA592 TBV592:TBW592 TLR592:TLS592 TVN592:TVO592 UFJ592:UFK592 UPF592:UPG592 UZB592:UZC592 VIX592:VIY592 VST592:VSU592 WCP592:WCQ592 WML592:WMM592 WWH592:WWI592 Z616:Z617 JV616:JV617 TR616:TR617 ADN616:ADN617 ANJ616:ANJ617 AXF616:AXF617 BHB616:BHB617 BQX616:BQX617 CAT616:CAT617 CKP616:CKP617 CUL616:CUL617 DEH616:DEH617 DOD616:DOD617 DXZ616:DXZ617 EHV616:EHV617 ERR616:ERR617 FBN616:FBN617 FLJ616:FLJ617 FVF616:FVF617 GFB616:GFB617 GOX616:GOX617 GYT616:GYT617 HIP616:HIP617 HSL616:HSL617 ICH616:ICH617 IMD616:IMD617 IVZ616:IVZ617 JFV616:JFV617 JPR616:JPR617 JZN616:JZN617 KJJ616:KJJ617 KTF616:KTF617 LDB616:LDB617 LMX616:LMX617 LWT616:LWT617 MGP616:MGP617 MQL616:MQL617 NAH616:NAH617 NKD616:NKD617 NTZ616:NTZ617 ODV616:ODV617 ONR616:ONR617 OXN616:OXN617 PHJ616:PHJ617 PRF616:PRF617 QBB616:QBB617 QKX616:QKX617 QUT616:QUT617 REP616:REP617 ROL616:ROL617 RYH616:RYH617 SID616:SID617 SRZ616:SRZ617 TBV616:TBV617 TLR616:TLR617 TVN616:TVN617 UFJ616:UFJ617 UPF616:UPF617 UZB616:UZB617 VIX616:VIX617 VST616:VST617 WCP616:WCP617 WML616:WML617 WWH616:WWH617 Z581:Z591 JV581:JV591 TR581:TR591 ADN581:ADN591 ANJ581:ANJ591 AXF581:AXF591 BHB581:BHB591 BQX581:BQX591 CAT581:CAT591 CKP581:CKP591 CUL581:CUL591 DEH581:DEH591 DOD581:DOD591 DXZ581:DXZ591 EHV581:EHV591 ERR581:ERR591 FBN581:FBN591 FLJ581:FLJ591 FVF581:FVF591 GFB581:GFB591 GOX581:GOX591 GYT581:GYT591 HIP581:HIP591 HSL581:HSL591 ICH581:ICH591 IMD581:IMD591 IVZ581:IVZ591 JFV581:JFV591 JPR581:JPR591 JZN581:JZN591 KJJ581:KJJ591 KTF581:KTF591 LDB581:LDB591 LMX581:LMX591 LWT581:LWT591 MGP581:MGP591 MQL581:MQL591 NAH581:NAH591 NKD581:NKD591 NTZ581:NTZ591 ODV581:ODV591 ONR581:ONR591 OXN581:OXN591 PHJ581:PHJ591 PRF581:PRF591 QBB581:QBB591 QKX581:QKX591 QUT581:QUT591 REP581:REP591 ROL581:ROL591 RYH581:RYH591 SID581:SID591 SRZ581:SRZ591 TBV581:TBV591 TLR581:TLR591 TVN581:TVN591 UFJ581:UFJ591 UPF581:UPF591 UZB581:UZB591 VIX581:VIX591 VST581:VST591 WCP581:WCP591 WML581:WML591 WWH581:WWH591 Z593:Z607 JV593:JV607 TR593:TR607 ADN593:ADN607 ANJ593:ANJ607 AXF593:AXF607 BHB593:BHB607 BQX593:BQX607 CAT593:CAT607 CKP593:CKP607 CUL593:CUL607 DEH593:DEH607 DOD593:DOD607 DXZ593:DXZ607 EHV593:EHV607 ERR593:ERR607 FBN593:FBN607 FLJ593:FLJ607 FVF593:FVF607 GFB593:GFB607 GOX593:GOX607 GYT593:GYT607 HIP593:HIP607 HSL593:HSL607 ICH593:ICH607 IMD593:IMD607 IVZ593:IVZ607 JFV593:JFV607 JPR593:JPR607 JZN593:JZN607 KJJ593:KJJ607 KTF593:KTF607 LDB593:LDB607 LMX593:LMX607 LWT593:LWT607 MGP593:MGP607 MQL593:MQL607 NAH593:NAH607 NKD593:NKD607 NTZ593:NTZ607 ODV593:ODV607 ONR593:ONR607 OXN593:OXN607 PHJ593:PHJ607 PRF593:PRF607 QBB593:QBB607 QKX593:QKX607 QUT593:QUT607 REP593:REP607 ROL593:ROL607 RYH593:RYH607 SID593:SID607 SRZ593:SRZ607 TBV593:TBV607 TLR593:TLR607 TVN593:TVN607 UFJ593:UFJ607 UPF593:UPF607 UZB593:UZB607 VIX593:VIX607 VST593:VST607 WCP593:WCP607 WML593:WML607 WWH593:WWH607 Z622:Z626 JV622:JV626 TR622:TR626 ADN622:ADN626 ANJ622:ANJ626 AXF622:AXF626 BHB622:BHB626 BQX622:BQX626 CAT622:CAT626 CKP622:CKP626 CUL622:CUL626 DEH622:DEH626 DOD622:DOD626 DXZ622:DXZ626 EHV622:EHV626 ERR622:ERR626 FBN622:FBN626 FLJ622:FLJ626 FVF622:FVF626 GFB622:GFB626 GOX622:GOX626 GYT622:GYT626 HIP622:HIP626 HSL622:HSL626 ICH622:ICH626 IMD622:IMD626 IVZ622:IVZ626 JFV622:JFV626 JPR622:JPR626 JZN622:JZN626 KJJ622:KJJ626 KTF622:KTF626 LDB622:LDB626 LMX622:LMX626 LWT622:LWT626 MGP622:MGP626 MQL622:MQL626 NAH622:NAH626 NKD622:NKD626 NTZ622:NTZ626 ODV622:ODV626 ONR622:ONR626 OXN622:OXN626 PHJ622:PHJ626 PRF622:PRF626 QBB622:QBB626 QKX622:QKX626 QUT622:QUT626 REP622:REP626 ROL622:ROL626 RYH622:RYH626 SID622:SID626 SRZ622:SRZ626 TBV622:TBV626 TLR622:TLR626 TVN622:TVN626 UFJ622:UFJ626 UPF622:UPF626 UZB622:UZB626 VIX622:VIX626 VST622:VST626 WCP622:WCP626 WML622:WML626 WWH622:WWH626 Z628:Z629 JV628:JV629 TR628:TR629 ADN628:ADN629 ANJ628:ANJ629 AXF628:AXF629 BHB628:BHB629 BQX628:BQX629 CAT628:CAT629 CKP628:CKP629 CUL628:CUL629 DEH628:DEH629 DOD628:DOD629 DXZ628:DXZ629 EHV628:EHV629 ERR628:ERR629 FBN628:FBN629 FLJ628:FLJ629 FVF628:FVF629 GFB628:GFB629 GOX628:GOX629 GYT628:GYT629 HIP628:HIP629 HSL628:HSL629 ICH628:ICH629 IMD628:IMD629 IVZ628:IVZ629 JFV628:JFV629 JPR628:JPR629 JZN628:JZN629 KJJ628:KJJ629 KTF628:KTF629 LDB628:LDB629 LMX628:LMX629 LWT628:LWT629 MGP628:MGP629 MQL628:MQL629 NAH628:NAH629 NKD628:NKD629 NTZ628:NTZ629 ODV628:ODV629 ONR628:ONR629 OXN628:OXN629 PHJ628:PHJ629 PRF628:PRF629 QBB628:QBB629 QKX628:QKX629 QUT628:QUT629 REP628:REP629 ROL628:ROL629 RYH628:RYH629 SID628:SID629 SRZ628:SRZ629 TBV628:TBV629 TLR628:TLR629 TVN628:TVN629 UFJ628:UFJ629 UPF628:UPF629 UZB628:UZB629 VIX628:VIX629 VST628:VST629 WCP628:WCP629 WML628:WML629 WWH628:WWH629 Z631 JV631 TR631 ADN631 ANJ631 AXF631 BHB631 BQX631 CAT631 CKP631 CUL631 DEH631 DOD631 DXZ631 EHV631 ERR631 FBN631 FLJ631 FVF631 GFB631 GOX631 GYT631 HIP631 HSL631 ICH631 IMD631 IVZ631 JFV631 JPR631 JZN631 KJJ631 KTF631 LDB631 LMX631 LWT631 MGP631 MQL631 NAH631 NKD631 NTZ631 ODV631 ONR631 OXN631 PHJ631 PRF631 QBB631 QKX631 QUT631 REP631 ROL631 RYH631 SID631 SRZ631 TBV631 TLR631 TVN631 UFJ631 UPF631 UZB631 VIX631 VST631 WCP631 WML631 WWH631 Z633:Z638 JV633:JV638 TR633:TR638 ADN633:ADN638 ANJ633:ANJ638 AXF633:AXF638 BHB633:BHB638 BQX633:BQX638 CAT633:CAT638 CKP633:CKP638 CUL633:CUL638 DEH633:DEH638 DOD633:DOD638 DXZ633:DXZ638 EHV633:EHV638 ERR633:ERR638 FBN633:FBN638 FLJ633:FLJ638 FVF633:FVF638 GFB633:GFB638 GOX633:GOX638 GYT633:GYT638 HIP633:HIP638 HSL633:HSL638 ICH633:ICH638 IMD633:IMD638 IVZ633:IVZ638 JFV633:JFV638 JPR633:JPR638 JZN633:JZN638 KJJ633:KJJ638 KTF633:KTF638 LDB633:LDB638 LMX633:LMX638 LWT633:LWT638 MGP633:MGP638 MQL633:MQL638 NAH633:NAH638 NKD633:NKD638 NTZ633:NTZ638 ODV633:ODV638 ONR633:ONR638 OXN633:OXN638 PHJ633:PHJ638 PRF633:PRF638 QBB633:QBB638 QKX633:QKX638 QUT633:QUT638 REP633:REP638 ROL633:ROL638 RYH633:RYH638 SID633:SID638 SRZ633:SRZ638 TBV633:TBV638 TLR633:TLR638 TVN633:TVN638 UFJ633:UFJ638 UPF633:UPF638 UZB633:UZB638 VIX633:VIX638 VST633:VST638 WCP633:WCP638 WML633:WML638 WWH633:WWH638 Y642:AA655 JU642:JW655 TQ642:TS655 ADM642:ADO655 ANI642:ANK655 AXE642:AXG655 BHA642:BHC655 BQW642:BQY655 CAS642:CAU655 CKO642:CKQ655 CUK642:CUM655 DEG642:DEI655 DOC642:DOE655 DXY642:DYA655 EHU642:EHW655 ERQ642:ERS655 FBM642:FBO655 FLI642:FLK655 FVE642:FVG655 GFA642:GFC655 GOW642:GOY655 GYS642:GYU655 HIO642:HIQ655 HSK642:HSM655 ICG642:ICI655 IMC642:IME655 IVY642:IWA655 JFU642:JFW655 JPQ642:JPS655 JZM642:JZO655 KJI642:KJK655 KTE642:KTG655 LDA642:LDC655 LMW642:LMY655 LWS642:LWU655 MGO642:MGQ655 MQK642:MQM655 NAG642:NAI655 NKC642:NKE655 NTY642:NUA655 ODU642:ODW655 ONQ642:ONS655 OXM642:OXO655 PHI642:PHK655 PRE642:PRG655 QBA642:QBC655 QKW642:QKY655 QUS642:QUU655 REO642:REQ655 ROK642:ROM655 RYG642:RYI655 SIC642:SIE655 SRY642:SSA655 TBU642:TBW655 TLQ642:TLS655 TVM642:TVO655 UFI642:UFK655 UPE642:UPG655 UZA642:UZC655 VIW642:VIY655 VSS642:VSU655 WCO642:WCQ655 WMK642:WMM655 WWG642:WWI655 Y664:AA664 JU664:JW664 TQ664:TS664 ADM664:ADO664 ANI664:ANK664 AXE664:AXG664 BHA664:BHC664 BQW664:BQY664 CAS664:CAU664 CKO664:CKQ664 CUK664:CUM664 DEG664:DEI664 DOC664:DOE664 DXY664:DYA664 EHU664:EHW664 ERQ664:ERS664 FBM664:FBO664 FLI664:FLK664 FVE664:FVG664 GFA664:GFC664 GOW664:GOY664 GYS664:GYU664 HIO664:HIQ664 HSK664:HSM664 ICG664:ICI664 IMC664:IME664 IVY664:IWA664 JFU664:JFW664 JPQ664:JPS664 JZM664:JZO664 KJI664:KJK664 KTE664:KTG664 LDA664:LDC664 LMW664:LMY664 LWS664:LWU664 MGO664:MGQ664 MQK664:MQM664 NAG664:NAI664 NKC664:NKE664 NTY664:NUA664 ODU664:ODW664 ONQ664:ONS664 OXM664:OXO664 PHI664:PHK664 PRE664:PRG664 QBA664:QBC664 QKW664:QKY664 QUS664:QUU664 REO664:REQ664 ROK664:ROM664 RYG664:RYI664 SIC664:SIE664 SRY664:SSA664 TBU664:TBW664 TLQ664:TLS664 TVM664:TVO664 UFI664:UFK664 UPE664:UPG664 UZA664:UZC664 VIW664:VIY664 VSS664:VSU664 WCO664:WCQ664 WMK664:WMM664 WWG664:WWI664 Z656:Z660 JV656:JV660 TR656:TR660 ADN656:ADN660 ANJ656:ANJ660 AXF656:AXF660 BHB656:BHB660 BQX656:BQX660 CAT656:CAT660 CKP656:CKP660 CUL656:CUL660 DEH656:DEH660 DOD656:DOD660 DXZ656:DXZ660 EHV656:EHV660 ERR656:ERR660 FBN656:FBN660 FLJ656:FLJ660 FVF656:FVF660 GFB656:GFB660 GOX656:GOX660 GYT656:GYT660 HIP656:HIP660 HSL656:HSL660 ICH656:ICH660 IMD656:IMD660 IVZ656:IVZ660 JFV656:JFV660 JPR656:JPR660 JZN656:JZN660 KJJ656:KJJ660 KTF656:KTF660 LDB656:LDB660 LMX656:LMX660 LWT656:LWT660 MGP656:MGP660 MQL656:MQL660 NAH656:NAH660 NKD656:NKD660 NTZ656:NTZ660 ODV656:ODV660 ONR656:ONR660 OXN656:OXN660 PHJ656:PHJ660 PRF656:PRF660 QBB656:QBB660 QKX656:QKX660 QUT656:QUT660 REP656:REP660 ROL656:ROL660 RYH656:RYH660 SID656:SID660 SRZ656:SRZ660 TBV656:TBV660 TLR656:TLR660 TVN656:TVN660 UFJ656:UFJ660 UPF656:UPF660 UZB656:UZB660 VIX656:VIX660 VST656:VST660 WCP656:WCP660 WML656:WML660 WWH656:WWH660 Z702 JV702 TR702 ADN702 ANJ702 AXF702 BHB702 BQX702 CAT702 CKP702 CUL702 DEH702 DOD702 DXZ702 EHV702 ERR702 FBN702 FLJ702 FVF702 GFB702 GOX702 GYT702 HIP702 HSL702 ICH702 IMD702 IVZ702 JFV702 JPR702 JZN702 KJJ702 KTF702 LDB702 LMX702 LWT702 MGP702 MQL702 NAH702 NKD702 NTZ702 ODV702 ONR702 OXN702 PHJ702 PRF702 QBB702 QKX702 QUT702 REP702 ROL702 RYH702 SID702 SRZ702 TBV702 TLR702 TVN702 UFJ702 UPF702 UZB702 VIX702 VST702 WCP702 WML702 WWH702 Z762 JV762 TR762 ADN762 ANJ762 AXF762 BHB762 BQX762 CAT762 CKP762 CUL762 DEH762 DOD762 DXZ762 EHV762 ERR762 FBN762 FLJ762 FVF762 GFB762 GOX762 GYT762 HIP762 HSL762 ICH762 IMD762 IVZ762 JFV762 JPR762 JZN762 KJJ762 KTF762 LDB762 LMX762 LWT762 MGP762 MQL762 NAH762 NKD762 NTZ762 ODV762 ONR762 OXN762 PHJ762 PRF762 QBB762 QKX762 QUT762 REP762 ROL762 RYH762 SID762 SRZ762 TBV762 TLR762 TVN762 UFJ762 UPF762 UZB762 VIX762 VST762 WCP762 WML762 WWH762 Z806:Z816 JV806:JV816 TR806:TR816 ADN806:ADN816 ANJ806:ANJ816 AXF806:AXF816 BHB806:BHB816 BQX806:BQX816 CAT806:CAT816 CKP806:CKP816 CUL806:CUL816 DEH806:DEH816 DOD806:DOD816 DXZ806:DXZ816 EHV806:EHV816 ERR806:ERR816 FBN806:FBN816 FLJ806:FLJ816 FVF806:FVF816 GFB806:GFB816 GOX806:GOX816 GYT806:GYT816 HIP806:HIP816 HSL806:HSL816 ICH806:ICH816 IMD806:IMD816 IVZ806:IVZ816 JFV806:JFV816 JPR806:JPR816 JZN806:JZN816 KJJ806:KJJ816 KTF806:KTF816 LDB806:LDB816 LMX806:LMX816 LWT806:LWT816 MGP806:MGP816 MQL806:MQL816 NAH806:NAH816 NKD806:NKD816 NTZ806:NTZ816 ODV806:ODV816 ONR806:ONR816 OXN806:OXN816 PHJ806:PHJ816 PRF806:PRF816 QBB806:QBB816 QKX806:QKX816 QUT806:QUT816 REP806:REP816 ROL806:ROL816 RYH806:RYH816 SID806:SID816 SRZ806:SRZ816 TBV806:TBV816 TLR806:TLR816 TVN806:TVN816 UFJ806:UFJ816 UPF806:UPF816 UZB806:UZB816 VIX806:VIX816 VST806:VST816 WCP806:WCP816 WML806:WML816 WWH806:WWH816 Z821:Z851 JV821:JV851 TR821:TR851 ADN821:ADN851 ANJ821:ANJ851 AXF821:AXF851 BHB821:BHB851 BQX821:BQX851 CAT821:CAT851 CKP821:CKP851 CUL821:CUL851 DEH821:DEH851 DOD821:DOD851 DXZ821:DXZ851 EHV821:EHV851 ERR821:ERR851 FBN821:FBN851 FLJ821:FLJ851 FVF821:FVF851 GFB821:GFB851 GOX821:GOX851 GYT821:GYT851 HIP821:HIP851 HSL821:HSL851 ICH821:ICH851 IMD821:IMD851 IVZ821:IVZ851 JFV821:JFV851 JPR821:JPR851 JZN821:JZN851 KJJ821:KJJ851 KTF821:KTF851 LDB821:LDB851 LMX821:LMX851 LWT821:LWT851 MGP821:MGP851 MQL821:MQL851 NAH821:NAH851 NKD821:NKD851 NTZ821:NTZ851 ODV821:ODV851 ONR821:ONR851 OXN821:OXN851 PHJ821:PHJ851 PRF821:PRF851 QBB821:QBB851 QKX821:QKX851 QUT821:QUT851 REP821:REP851 ROL821:ROL851 RYH821:RYH851 SID821:SID851 SRZ821:SRZ851 TBV821:TBV851 TLR821:TLR851 TVN821:TVN851 UFJ821:UFJ851 UPF821:UPF851 UZB821:UZB851 VIX821:VIX851 VST821:VST851 WCP821:WCP851 WML821:WML851 WWH821:WWH851 Y884:AA886 JU884:JW886 TQ884:TS886 ADM884:ADO886 ANI884:ANK886 AXE884:AXG886 BHA884:BHC886 BQW884:BQY886 CAS884:CAU886 CKO884:CKQ886 CUK884:CUM886 DEG884:DEI886 DOC884:DOE886 DXY884:DYA886 EHU884:EHW886 ERQ884:ERS886 FBM884:FBO886 FLI884:FLK886 FVE884:FVG886 GFA884:GFC886 GOW884:GOY886 GYS884:GYU886 HIO884:HIQ886 HSK884:HSM886 ICG884:ICI886 IMC884:IME886 IVY884:IWA886 JFU884:JFW886 JPQ884:JPS886 JZM884:JZO886 KJI884:KJK886 KTE884:KTG886 LDA884:LDC886 LMW884:LMY886 LWS884:LWU886 MGO884:MGQ886 MQK884:MQM886 NAG884:NAI886 NKC884:NKE886 NTY884:NUA886 ODU884:ODW886 ONQ884:ONS886 OXM884:OXO886 PHI884:PHK886 PRE884:PRG886 QBA884:QBC886 QKW884:QKY886 QUS884:QUU886 REO884:REQ886 ROK884:ROM886 RYG884:RYI886 SIC884:SIE886 SRY884:SSA886 TBU884:TBW886 TLQ884:TLS886 TVM884:TVO886 UFI884:UFK886 UPE884:UPG886 UZA884:UZC886 VIW884:VIY886 VSS884:VSU886 WCO884:WCQ886 WMK884:WMM886 WWG884:WWI886 Y888:AA904 JU888:JW904 TQ888:TS904 ADM888:ADO904 ANI888:ANK904 AXE888:AXG904 BHA888:BHC904 BQW888:BQY904 CAS888:CAU904 CKO888:CKQ904 CUK888:CUM904 DEG888:DEI904 DOC888:DOE904 DXY888:DYA904 EHU888:EHW904 ERQ888:ERS904 FBM888:FBO904 FLI888:FLK904 FVE888:FVG904 GFA888:GFC904 GOW888:GOY904 GYS888:GYU904 HIO888:HIQ904 HSK888:HSM904 ICG888:ICI904 IMC888:IME904 IVY888:IWA904 JFU888:JFW904 JPQ888:JPS904 JZM888:JZO904 KJI888:KJK904 KTE888:KTG904 LDA888:LDC904 LMW888:LMY904 LWS888:LWU904 MGO888:MGQ904 MQK888:MQM904 NAG888:NAI904 NKC888:NKE904 NTY888:NUA904 ODU888:ODW904 ONQ888:ONS904 OXM888:OXO904 PHI888:PHK904 PRE888:PRG904 QBA888:QBC904 QKW888:QKY904 QUS888:QUU904 REO888:REQ904 ROK888:ROM904 RYG888:RYI904 SIC888:SIE904 SRY888:SSA904 TBU888:TBW904 TLQ888:TLS904 TVM888:TVO904 UFI888:UFK904 UPE888:UPG904 UZA888:UZC904 VIW888:VIY904 VSS888:VSU904 WCO888:WCQ904 WMK888:WMM904 WWG888:WWI904 AE885 KA885 TW885 ADS885 ANO885 AXK885 BHG885 BRC885 CAY885 CKU885 CUQ885 DEM885 DOI885 DYE885 EIA885 ERW885 FBS885 FLO885 FVK885 GFG885 GPC885 GYY885 HIU885 HSQ885 ICM885 IMI885 IWE885 JGA885 JPW885 JZS885 KJO885 KTK885 LDG885 LNC885 LWY885 MGU885 MQQ885 NAM885 NKI885 NUE885 OEA885 ONW885 OXS885 PHO885 PRK885 QBG885 QLC885 QUY885 REU885 ROQ885 RYM885 SII885 SSE885 TCA885 TLW885 TVS885 UFO885 UPK885 UZG885 VJC885 VSY885 WCU885 WMQ885 WWM885 JV911:JV925 TR911:TR925 ADN911:ADN925 ANJ911:ANJ925 AXF911:AXF925 BHB911:BHB925 BQX911:BQX925 CAT911:CAT925 CKP911:CKP925 CUL911:CUL925 DEH911:DEH925 DOD911:DOD925 DXZ911:DXZ925 EHV911:EHV925 ERR911:ERR925 FBN911:FBN925 FLJ911:FLJ925 FVF911:FVF925 GFB911:GFB925 GOX911:GOX925 GYT911:GYT925 HIP911:HIP925 HSL911:HSL925 ICH911:ICH925 IMD911:IMD925 IVZ911:IVZ925 JFV911:JFV925 JPR911:JPR925 JZN911:JZN925 KJJ911:KJJ925 KTF911:KTF925 LDB911:LDB925 LMX911:LMX925 LWT911:LWT925 MGP911:MGP925 MQL911:MQL925 NAH911:NAH925 NKD911:NKD925 NTZ911:NTZ925 ODV911:ODV925 ONR911:ONR925 OXN911:OXN925 PHJ911:PHJ925 PRF911:PRF925 QBB911:QBB925 QKX911:QKX925 QUT911:QUT925 REP911:REP925 ROL911:ROL925 RYH911:RYH925 SID911:SID925 SRZ911:SRZ925 TBV911:TBV925 TLR911:TLR925 TVN911:TVN925 UFJ911:UFJ925 UPF911:UPF925 UZB911:UZB925 VIX911:VIX925 VST911:VST925 WCP911:WCP925 WML911:WML925 WWH911:WWH925 Z558:Z560 Z929 JV929 TR929 ADN929 ANJ929 AXF929 BHB929 BQX929 CAT929 CKP929 CUL929 DEH929 DOD929 DXZ929 EHV929 ERR929 FBN929 FLJ929 FVF929 GFB929 GOX929 GYT929 HIP929 HSL929 ICH929 IMD929 IVZ929 JFV929 JPR929 JZN929 KJJ929 KTF929 LDB929 LMX929 LWT929 MGP929 MQL929 NAH929 NKD929 NTZ929 ODV929 ONR929 OXN929 PHJ929 PRF929 QBB929 QKX929 QUT929 REP929 ROL929 RYH929 SID929 SRZ929 TBV929 TLR929 TVN929 UFJ929 UPF929 UZB929 VIX929 VST929 WCP929 WML929 WWH929 Z932 JV932 TR932 ADN932 ANJ932 AXF932 BHB932 BQX932 CAT932 CKP932 CUL932 DEH932 DOD932 DXZ932 EHV932 ERR932 FBN932 FLJ932 FVF932 GFB932 GOX932 GYT932 HIP932 HSL932 ICH932 IMD932 IVZ932 JFV932 JPR932 JZN932 KJJ932 KTF932 LDB932 LMX932 LWT932 MGP932 MQL932 NAH932 NKD932 NTZ932 ODV932 ONR932 OXN932 PHJ932 PRF932 QBB932 QKX932 QUT932 REP932 ROL932 RYH932 SID932 SRZ932 TBV932 TLR932 TVN932 UFJ932 UPF932 UZB932 VIX932 VST932 WCP932 WML932 WWH932 Z1034:Z1039 JV1034:JV1039 TR1034:TR1039 ADN1034:ADN1039 ANJ1034:ANJ1039 AXF1034:AXF1039 BHB1034:BHB1039 BQX1034:BQX1039 CAT1034:CAT1039 CKP1034:CKP1039 CUL1034:CUL1039 DEH1034:DEH1039 DOD1034:DOD1039 DXZ1034:DXZ1039 EHV1034:EHV1039 ERR1034:ERR1039 FBN1034:FBN1039 FLJ1034:FLJ1039 FVF1034:FVF1039 GFB1034:GFB1039 GOX1034:GOX1039 GYT1034:GYT1039 HIP1034:HIP1039 HSL1034:HSL1039 ICH1034:ICH1039 IMD1034:IMD1039 IVZ1034:IVZ1039 JFV1034:JFV1039 JPR1034:JPR1039 JZN1034:JZN1039 KJJ1034:KJJ1039 KTF1034:KTF1039 LDB1034:LDB1039 LMX1034:LMX1039 LWT1034:LWT1039 MGP1034:MGP1039 MQL1034:MQL1039 NAH1034:NAH1039 NKD1034:NKD1039 NTZ1034:NTZ1039 ODV1034:ODV1039 ONR1034:ONR1039 OXN1034:OXN1039 PHJ1034:PHJ1039 PRF1034:PRF1039 QBB1034:QBB1039 QKX1034:QKX1039 QUT1034:QUT1039 REP1034:REP1039 ROL1034:ROL1039 RYH1034:RYH1039 SID1034:SID1039 SRZ1034:SRZ1039 TBV1034:TBV1039 TLR1034:TLR1039 TVN1034:TVN1039 UFJ1034:UFJ1039 UPF1034:UPF1039 UZB1034:UZB1039 VIX1034:VIX1039 VST1034:VST1039 WCP1034:WCP1039 WML1034:WML1039 WWH1034:WWH1039 Z1084:Z1085 JV1084:JV1085 TR1084:TR1085 ADN1084:ADN1085 ANJ1084:ANJ1085 AXF1084:AXF1085 BHB1084:BHB1085 BQX1084:BQX1085 CAT1084:CAT1085 CKP1084:CKP1085 CUL1084:CUL1085 DEH1084:DEH1085 DOD1084:DOD1085 DXZ1084:DXZ1085 EHV1084:EHV1085 ERR1084:ERR1085 FBN1084:FBN1085 FLJ1084:FLJ1085 FVF1084:FVF1085 GFB1084:GFB1085 GOX1084:GOX1085 GYT1084:GYT1085 HIP1084:HIP1085 HSL1084:HSL1085 ICH1084:ICH1085 IMD1084:IMD1085 IVZ1084:IVZ1085 JFV1084:JFV1085 JPR1084:JPR1085 JZN1084:JZN1085 KJJ1084:KJJ1085 KTF1084:KTF1085 LDB1084:LDB1085 LMX1084:LMX1085 LWT1084:LWT1085 MGP1084:MGP1085 MQL1084:MQL1085 NAH1084:NAH1085 NKD1084:NKD1085 NTZ1084:NTZ1085 ODV1084:ODV1085 ONR1084:ONR1085 OXN1084:OXN1085 PHJ1084:PHJ1085 PRF1084:PRF1085 QBB1084:QBB1085 QKX1084:QKX1085 QUT1084:QUT1085 REP1084:REP1085 ROL1084:ROL1085 RYH1084:RYH1085 SID1084:SID1085 SRZ1084:SRZ1085 TBV1084:TBV1085 TLR1084:TLR1085 TVN1084:TVN1085 UFJ1084:UFJ1085 UPF1084:UPF1085 UZB1084:UZB1085 VIX1084:VIX1085 VST1084:VST1085 WCP1084:WCP1085 WML1084:WML1085 WWH1084:WWH1085 Z115:Z121 AB137 Z911:Z925 WWH11:WWH36 WML11:WML36 WCP11:WCP36 VST11:VST36 VIX11:VIX36 UZB11:UZB36 UPF11:UPF36 UFJ11:UFJ36 TVN11:TVN36 TLR11:TLR36 TBV11:TBV36 SRZ11:SRZ36 SID11:SID36 RYH11:RYH36 ROL11:ROL36 REP11:REP36 QUT11:QUT36 QKX11:QKX36 QBB11:QBB36 PRF11:PRF36 PHJ11:PHJ36 OXN11:OXN36 ONR11:ONR36 ODV11:ODV36 NTZ11:NTZ36 NKD11:NKD36 NAH11:NAH36 MQL11:MQL36 MGP11:MGP36 LWT11:LWT36 LMX11:LMX36 LDB11:LDB36 KTF11:KTF36 KJJ11:KJJ36 JZN11:JZN36 JPR11:JPR36 JFV11:JFV36 IVZ11:IVZ36 IMD11:IMD36 ICH11:ICH36 HSL11:HSL36 HIP11:HIP36 GYT11:GYT36 GOX11:GOX36 GFB11:GFB36 FVF11:FVF36 FLJ11:FLJ36 FBN11:FBN36 ERR11:ERR36 EHV11:EHV36 DXZ11:DXZ36 DOD11:DOD36 DEH11:DEH36 CUL11:CUL36 CKP11:CKP36 CAT11:CAT36 BQX11:BQX36 BHB11:BHB36 AXF11:AXF36 ANJ11:ANJ36 ADN11:ADN36 TR11:TR36 JV11:JV36 Z11:Z36 Z427:Z433 JV427:JV433 TR427:TR433 ADN427:ADN433 ANJ427:ANJ433 AXF427:AXF433 BHB427:BHB433 BQX427:BQX433 CAT427:CAT433 CKP427:CKP433 CUL427:CUL433 DEH427:DEH433 DOD427:DOD433 DXZ427:DXZ433 EHV427:EHV433 ERR427:ERR433 FBN427:FBN433 FLJ427:FLJ433 FVF427:FVF433 GFB427:GFB433 GOX427:GOX433 GYT427:GYT433 HIP427:HIP433 HSL427:HSL433 ICH427:ICH433 IMD427:IMD433 IVZ427:IVZ433 JFV427:JFV433 JPR427:JPR433 JZN427:JZN433 KJJ427:KJJ433 KTF427:KTF433 LDB427:LDB433 LMX427:LMX433 LWT427:LWT433 MGP427:MGP433 MQL427:MQL433 NAH427:NAH433 NKD427:NKD433 NTZ427:NTZ433 ODV427:ODV433 ONR427:ONR433 OXN427:OXN433 PHJ427:PHJ433 PRF427:PRF433 QBB427:QBB433 QKX427:QKX433 QUT427:QUT433 REP427:REP433 ROL427:ROL433 RYH427:RYH433 SID427:SID433 SRZ427:SRZ433 TBV427:TBV433 TLR427:TLR433 TVN427:TVN433 UFJ427:UFJ433 UPF427:UPF433 UZB427:UZB433 VIX427:VIX433 VST427:VST433 WCP427:WCP433 WML427:WML433 WWH427:WWH433" xr:uid="{00000000-0002-0000-0200-000015000000}">
      <formula1>1</formula1>
      <formula2>12</formula2>
    </dataValidation>
    <dataValidation type="whole" allowBlank="1" showInputMessage="1" showErrorMessage="1" errorTitle="Klasifikacija" error="Gl. zavihek Classification ali zavihek Klasifikacija_x000a_" sqref="Y47 Y58:Y63 Y65 Y68:Y74 Y89:Y90 Y40:Y44 Y55:Y56 Y102:Y104 Y588 JU588 TQ588 ADM588 ANI588 AXE588 BHA588 BQW588 CAS588 CKO588 CUK588 DEG588 DOC588 DXY588 EHU588 ERQ588 FBM588 FLI588 FVE588 GFA588 GOW588 GYS588 HIO588 HSK588 ICG588 IMC588 IVY588 JFU588 JPQ588 JZM588 KJI588 KTE588 LDA588 LMW588 LWS588 MGO588 MQK588 NAG588 NKC588 NTY588 ODU588 ONQ588 OXM588 PHI588 PRE588 QBA588 QKW588 QUS588 REO588 ROK588 RYG588 SIC588 SRY588 TBU588 TLQ588 TVM588 UFI588 UPE588 UZA588 VIW588 VSS588 WCO588 WMK588 WWG588 Y597 JU597 TQ597 ADM597 ANI597 AXE597 BHA597 BQW597 CAS597 CKO597 CUK597 DEG597 DOC597 DXY597 EHU597 ERQ597 FBM597 FLI597 FVE597 GFA597 GOW597 GYS597 HIO597 HSK597 ICG597 IMC597 IVY597 JFU597 JPQ597 JZM597 KJI597 KTE597 LDA597 LMW597 LWS597 MGO597 MQK597 NAG597 NKC597 NTY597 ODU597 ONQ597 OXM597 PHI597 PRE597 QBA597 QKW597 QUS597 REO597 ROK597 RYG597 SIC597 SRY597 TBU597 TLQ597 TVM597 UFI597 UPE597 UZA597 VIW597 VSS597 WCO597 WMK597 WWG597 Y115:Y121 Y124:Y147" xr:uid="{00000000-0002-0000-0200-000016000000}">
      <formula1>1</formula1>
      <formula2>4</formula2>
    </dataValidation>
    <dataValidation type="whole" allowBlank="1" showInputMessage="1" showErrorMessage="1" errorTitle="Klasifikacija" error="Gl. zavihek Classification ali zavihek Klasifikacija_x000d_" sqref="Y87 Y95" xr:uid="{00000000-0002-0000-0200-000017000000}">
      <formula1>1</formula1>
      <formula2>6</formula2>
    </dataValidation>
    <dataValidation type="decimal" allowBlank="1" showErrorMessage="1" errorTitle="Stroški dela operaterja" error="decimalno število!" sqref="AD57:AE57 AD52:AE53 AD9:AE10 JZ9:KA10 TV9:TW10 ADR9:ADS10 ANN9:ANO10 AXJ9:AXK10 BHF9:BHG10 BRB9:BRC10 CAX9:CAY10 CKT9:CKU10 CUP9:CUQ10 DEL9:DEM10 DOH9:DOI10 DYD9:DYE10 EHZ9:EIA10 ERV9:ERW10 FBR9:FBS10 FLN9:FLO10 FVJ9:FVK10 GFF9:GFG10 GPB9:GPC10 GYX9:GYY10 HIT9:HIU10 HSP9:HSQ10 ICL9:ICM10 IMH9:IMI10 IWD9:IWE10 JFZ9:JGA10 JPV9:JPW10 JZR9:JZS10 KJN9:KJO10 KTJ9:KTK10 LDF9:LDG10 LNB9:LNC10 LWX9:LWY10 MGT9:MGU10 MQP9:MQQ10 NAL9:NAM10 NKH9:NKI10 NUD9:NUE10 ODZ9:OEA10 ONV9:ONW10 OXR9:OXS10 PHN9:PHO10 PRJ9:PRK10 QBF9:QBG10 QLB9:QLC10 QUX9:QUY10 RET9:REU10 ROP9:ROQ10 RYL9:RYM10 SIH9:SII10 SSD9:SSE10 TBZ9:TCA10 TLV9:TLW10 TVR9:TVS10 UFN9:UFO10 UPJ9:UPK10 UZF9:UZG10 VJB9:VJC10 VSX9:VSY10 WCT9:WCU10 WMP9:WMQ10 WWL9:WWM10 AD340:AE346 JZ340:KA346 TV340:TW346 ADR340:ADS346 ANN340:ANO346 AXJ340:AXK346 BHF340:BHG346 BRB340:BRC346 CAX340:CAY346 CKT340:CKU346 CUP340:CUQ346 DEL340:DEM346 DOH340:DOI346 DYD340:DYE346 EHZ340:EIA346 ERV340:ERW346 FBR340:FBS346 FLN340:FLO346 FVJ340:FVK346 GFF340:GFG346 GPB340:GPC346 GYX340:GYY346 HIT340:HIU346 HSP340:HSQ346 ICL340:ICM346 IMH340:IMI346 IWD340:IWE346 JFZ340:JGA346 JPV340:JPW346 JZR340:JZS346 KJN340:KJO346 KTJ340:KTK346 LDF340:LDG346 LNB340:LNC346 LWX340:LWY346 MGT340:MGU346 MQP340:MQQ346 NAL340:NAM346 NKH340:NKI346 NUD340:NUE346 ODZ340:OEA346 ONV340:ONW346 OXR340:OXS346 PHN340:PHO346 PRJ340:PRK346 QBF340:QBG346 QLB340:QLC346 QUX340:QUY346 RET340:REU346 ROP340:ROQ346 RYL340:RYM346 SIH340:SII346 SSD340:SSE346 TBZ340:TCA346 TLV340:TLW346 TVR340:TVS346 UFN340:UFO346 UPJ340:UPK346 UZF340:UZG346 VJB340:VJC346 VSX340:VSY346 WCT340:WCU346 WMP340:WMQ346 WWL340:WWM346 AD866:AE866 JZ866:KA866 TV866:TW866 ADR866:ADS866 ANN866:ANO866 AXJ866:AXK866 BHF866:BHG866 BRB866:BRC866 CAX866:CAY866 CKT866:CKU866 CUP866:CUQ866 DEL866:DEM866 DOH866:DOI866 DYD866:DYE866 EHZ866:EIA866 ERV866:ERW866 FBR866:FBS866 FLN866:FLO866 FVJ866:FVK866 GFF866:GFG866 GPB866:GPC866 GYX866:GYY866 HIT866:HIU866 HSP866:HSQ866 ICL866:ICM866 IMH866:IMI866 IWD866:IWE866 JFZ866:JGA866 JPV866:JPW866 JZR866:JZS866 KJN866:KJO866 KTJ866:KTK866 LDF866:LDG866 LNB866:LNC866 LWX866:LWY866 MGT866:MGU866 MQP866:MQQ866 NAL866:NAM866 NKH866:NKI866 NUD866:NUE866 ODZ866:OEA866 ONV866:ONW866 OXR866:OXS866 PHN866:PHO866 PRJ866:PRK866 QBF866:QBG866 QLB866:QLC866 QUX866:QUY866 RET866:REU866 ROP866:ROQ866 RYL866:RYM866 SIH866:SII866 SSD866:SSE866 TBZ866:TCA866 TLV866:TLW866 TVR866:TVS866 UFN866:UFO866 UPJ866:UPK866 UZF866:UZG866 VJB866:VJC866 VSX866:VSY866 WCT866:WCU866 WMP866:WMQ866 WWL866:WWM866 AD868:AE868 JZ868:KA868 TV868:TW868 ADR868:ADS868 ANN868:ANO868 AXJ868:AXK868 BHF868:BHG868 BRB868:BRC868 CAX868:CAY868 CKT868:CKU868 CUP868:CUQ868 DEL868:DEM868 DOH868:DOI868 DYD868:DYE868 EHZ868:EIA868 ERV868:ERW868 FBR868:FBS868 FLN868:FLO868 FVJ868:FVK868 GFF868:GFG868 GPB868:GPC868 GYX868:GYY868 HIT868:HIU868 HSP868:HSQ868 ICL868:ICM868 IMH868:IMI868 IWD868:IWE868 JFZ868:JGA868 JPV868:JPW868 JZR868:JZS868 KJN868:KJO868 KTJ868:KTK868 LDF868:LDG868 LNB868:LNC868 LWX868:LWY868 MGT868:MGU868 MQP868:MQQ868 NAL868:NAM868 NKH868:NKI868 NUD868:NUE868 ODZ868:OEA868 ONV868:ONW868 OXR868:OXS868 PHN868:PHO868 PRJ868:PRK868 QBF868:QBG868 QLB868:QLC868 QUX868:QUY868 RET868:REU868 ROP868:ROQ868 RYL868:RYM868 SIH868:SII868 SSD868:SSE868 TBZ868:TCA868 TLV868:TLW868 TVR868:TVS868 UFN868:UFO868 UPJ868:UPK868 UZF868:UZG868 VJB868:VJC868 VSX868:VSY868 WCT868:WCU868 WMP868:WMQ868 WWL868:WWM868 AD874:AE874 JZ874:KA874 TV874:TW874 ADR874:ADS874 ANN874:ANO874 AXJ874:AXK874 BHF874:BHG874 BRB874:BRC874 CAX874:CAY874 CKT874:CKU874 CUP874:CUQ874 DEL874:DEM874 DOH874:DOI874 DYD874:DYE874 EHZ874:EIA874 ERV874:ERW874 FBR874:FBS874 FLN874:FLO874 FVJ874:FVK874 GFF874:GFG874 GPB874:GPC874 GYX874:GYY874 HIT874:HIU874 HSP874:HSQ874 ICL874:ICM874 IMH874:IMI874 IWD874:IWE874 JFZ874:JGA874 JPV874:JPW874 JZR874:JZS874 KJN874:KJO874 KTJ874:KTK874 LDF874:LDG874 LNB874:LNC874 LWX874:LWY874 MGT874:MGU874 MQP874:MQQ874 NAL874:NAM874 NKH874:NKI874 NUD874:NUE874 ODZ874:OEA874 ONV874:ONW874 OXR874:OXS874 PHN874:PHO874 PRJ874:PRK874 QBF874:QBG874 QLB874:QLC874 QUX874:QUY874 RET874:REU874 ROP874:ROQ874 RYL874:RYM874 SIH874:SII874 SSD874:SSE874 TBZ874:TCA874 TLV874:TLW874 TVR874:TVS874 UFN874:UFO874 UPJ874:UPK874 UZF874:UZG874 VJB874:VJC874 VSX874:VSY874 WCT874:WCU874 WMP874:WMQ874 WWL874:WWM874 AD876:AE876 JZ876:KA876 TV876:TW876 ADR876:ADS876 ANN876:ANO876 AXJ876:AXK876 BHF876:BHG876 BRB876:BRC876 CAX876:CAY876 CKT876:CKU876 CUP876:CUQ876 DEL876:DEM876 DOH876:DOI876 DYD876:DYE876 EHZ876:EIA876 ERV876:ERW876 FBR876:FBS876 FLN876:FLO876 FVJ876:FVK876 GFF876:GFG876 GPB876:GPC876 GYX876:GYY876 HIT876:HIU876 HSP876:HSQ876 ICL876:ICM876 IMH876:IMI876 IWD876:IWE876 JFZ876:JGA876 JPV876:JPW876 JZR876:JZS876 KJN876:KJO876 KTJ876:KTK876 LDF876:LDG876 LNB876:LNC876 LWX876:LWY876 MGT876:MGU876 MQP876:MQQ876 NAL876:NAM876 NKH876:NKI876 NUD876:NUE876 ODZ876:OEA876 ONV876:ONW876 OXR876:OXS876 PHN876:PHO876 PRJ876:PRK876 QBF876:QBG876 QLB876:QLC876 QUX876:QUY876 RET876:REU876 ROP876:ROQ876 RYL876:RYM876 SIH876:SII876 SSD876:SSE876 TBZ876:TCA876 TLV876:TLW876 TVR876:TVS876 UFN876:UFO876 UPJ876:UPK876 UZF876:UZG876 VJB876:VJC876 VSX876:VSY876 WCT876:WCU876 WMP876:WMQ876 WWL876:WWM876 AD877:AD880 JZ877:JZ880 TV877:TV880 ADR877:ADR880 ANN877:ANN880 AXJ877:AXJ880 BHF877:BHF880 BRB877:BRB880 CAX877:CAX880 CKT877:CKT880 CUP877:CUP880 DEL877:DEL880 DOH877:DOH880 DYD877:DYD880 EHZ877:EHZ880 ERV877:ERV880 FBR877:FBR880 FLN877:FLN880 FVJ877:FVJ880 GFF877:GFF880 GPB877:GPB880 GYX877:GYX880 HIT877:HIT880 HSP877:HSP880 ICL877:ICL880 IMH877:IMH880 IWD877:IWD880 JFZ877:JFZ880 JPV877:JPV880 JZR877:JZR880 KJN877:KJN880 KTJ877:KTJ880 LDF877:LDF880 LNB877:LNB880 LWX877:LWX880 MGT877:MGT880 MQP877:MQP880 NAL877:NAL880 NKH877:NKH880 NUD877:NUD880 ODZ877:ODZ880 ONV877:ONV880 OXR877:OXR880 PHN877:PHN880 PRJ877:PRJ880 QBF877:QBF880 QLB877:QLB880 QUX877:QUX880 RET877:RET880 ROP877:ROP880 RYL877:RYL880 SIH877:SIH880 SSD877:SSD880 TBZ877:TBZ880 TLV877:TLV880 TVR877:TVR880 UFN877:UFN880 UPJ877:UPJ880 UZF877:UZF880 VJB877:VJB880 VSX877:VSX880 WCT877:WCT880 WMP877:WMP880 WWL877:WWL880" xr:uid="{00000000-0002-0000-0200-000018000000}">
      <formula1>0</formula1>
      <formula2>200</formula2>
    </dataValidation>
    <dataValidation type="whole" allowBlank="1" showInputMessage="1" showErrorMessage="1" errorTitle="Klasifikacija" error="Gl. zavihek Classification ali zavihek Klasifikacija_x000d_" sqref="AB47 AA46:AB46 AA64 AA86:AB86 AA50:AA51 AA66:AA67 AA84 AA96:AB98 AA39:AB39 AA54:AB54 AA87 AA75 AA45 AA91:AA95 AA78:AB80 AA99:AA101 AB51 AA48 AA105 AA76:AB76 AA106:AB111" xr:uid="{00000000-0002-0000-0200-000019000000}">
      <formula1>1</formula1>
      <formula2>9</formula2>
    </dataValidation>
    <dataValidation type="whole" allowBlank="1" showInputMessage="1" showErrorMessage="1" errorTitle="Klasifikacija" error="Gl. zavihek Classification ali zavihek Klasifikacija_x000d_" sqref="Y86 Y50:Y51 Y64 Y54 Y96:Y101 Y66:Y67 Y91:Y94 Y45:Y46 Y78:Y80 Y39 Y48 Y84 Y75:Y76 Y105:Y111" xr:uid="{00000000-0002-0000-0200-00001A000000}">
      <formula1>1</formula1>
      <formula2>4</formula2>
    </dataValidation>
    <dataValidation type="whole" allowBlank="1" showErrorMessage="1" errorTitle="Mesečna stopnja izkoriščenosti" error="odstotek (celoštevilska vrednost)" sqref="AF57 AF52:AF54 AF340:AF346 KB340:KB346 TX340:TX346 ADT340:ADT346 ANP340:ANP346 AXL340:AXL346 BHH340:BHH346 BRD340:BRD346 CAZ340:CAZ346 CKV340:CKV346 CUR340:CUR346 DEN340:DEN346 DOJ340:DOJ346 DYF340:DYF346 EIB340:EIB346 ERX340:ERX346 FBT340:FBT346 FLP340:FLP346 FVL340:FVL346 GFH340:GFH346 GPD340:GPD346 GYZ340:GYZ346 HIV340:HIV346 HSR340:HSR346 ICN340:ICN346 IMJ340:IMJ346 IWF340:IWF346 JGB340:JGB346 JPX340:JPX346 JZT340:JZT346 KJP340:KJP346 KTL340:KTL346 LDH340:LDH346 LND340:LND346 LWZ340:LWZ346 MGV340:MGV346 MQR340:MQR346 NAN340:NAN346 NKJ340:NKJ346 NUF340:NUF346 OEB340:OEB346 ONX340:ONX346 OXT340:OXT346 PHP340:PHP346 PRL340:PRL346 QBH340:QBH346 QLD340:QLD346 QUZ340:QUZ346 REV340:REV346 ROR340:ROR346 RYN340:RYN346 SIJ340:SIJ346 SSF340:SSF346 TCB340:TCB346 TLX340:TLX346 TVT340:TVT346 UFP340:UFP346 UPL340:UPL346 UZH340:UZH346 VJD340:VJD346 VSZ340:VSZ346 WCV340:WCV346 WMR340:WMR346 WWN340:WWN346" xr:uid="{00000000-0002-0000-0200-00001B000000}">
      <formula1>0</formula1>
      <formula2>100</formula2>
    </dataValidation>
    <dataValidation type="whole" allowBlank="1" showInputMessage="1" showErrorMessage="1" errorTitle="Mesečna stopnja izkoriščenosti" error="odstotek (celoštevilska vrednost)" sqref="AF935:AF980 AF42:AF51 AF89 AF39:AF40 AF55:AF56 AF86:AF87 AF91:AF95 AF58:AF81 KB492:KB496 TX492:TX496 ADT492:ADT496 ANP492:ANP496 AXL492:AXL496 BHH492:BHH496 BRD492:BRD496 CAZ492:CAZ496 CKV492:CKV496 CUR492:CUR496 DEN492:DEN496 DOJ492:DOJ496 DYF492:DYF496 EIB492:EIB496 ERX492:ERX496 FBT492:FBT496 FLP492:FLP496 FVL492:FVL496 GFH492:GFH496 GPD492:GPD496 GYZ492:GYZ496 HIV492:HIV496 HSR492:HSR496 ICN492:ICN496 IMJ492:IMJ496 IWF492:IWF496 JGB492:JGB496 JPX492:JPX496 JZT492:JZT496 KJP492:KJP496 KTL492:KTL496 LDH492:LDH496 LND492:LND496 LWZ492:LWZ496 MGV492:MGV496 MQR492:MQR496 NAN492:NAN496 NKJ492:NKJ496 NUF492:NUF496 OEB492:OEB496 ONX492:ONX496 OXT492:OXT496 PHP492:PHP496 PRL492:PRL496 QBH492:QBH496 QLD492:QLD496 QUZ492:QUZ496 REV492:REV496 ROR492:ROR496 RYN492:RYN496 SIJ492:SIJ496 SSF492:SSF496 TCB492:TCB496 TLX492:TLX496 TVT492:TVT496 UFP492:UFP496 UPL492:UPL496 UZH492:UZH496 VJD492:VJD496 VSZ492:VSZ496 WCV492:WCV496 WMR492:WMR496 WWN492:WWN496 AF568:AF580 KB568:KB580 TX568:TX580 ADT568:ADT580 ANP568:ANP580 AXL568:AXL580 BHH568:BHH580 BRD568:BRD580 CAZ568:CAZ580 CKV568:CKV580 CUR568:CUR580 DEN568:DEN580 DOJ568:DOJ580 DYF568:DYF580 EIB568:EIB580 ERX568:ERX580 FBT568:FBT580 FLP568:FLP580 FVL568:FVL580 GFH568:GFH580 GPD568:GPD580 GYZ568:GYZ580 HIV568:HIV580 HSR568:HSR580 ICN568:ICN580 IMJ568:IMJ580 IWF568:IWF580 JGB568:JGB580 JPX568:JPX580 JZT568:JZT580 KJP568:KJP580 KTL568:KTL580 LDH568:LDH580 LND568:LND580 LWZ568:LWZ580 MGV568:MGV580 MQR568:MQR580 NAN568:NAN580 NKJ568:NKJ580 NUF568:NUF580 OEB568:OEB580 ONX568:ONX580 OXT568:OXT580 PHP568:PHP580 PRL568:PRL580 QBH568:QBH580 QLD568:QLD580 QUZ568:QUZ580 REV568:REV580 ROR568:ROR580 RYN568:RYN580 SIJ568:SIJ580 SSF568:SSF580 TCB568:TCB580 TLX568:TLX580 TVT568:TVT580 UFP568:UFP580 UPL568:UPL580 UZH568:UZH580 VJD568:VJD580 VSZ568:VSZ580 WCV568:WCV580 WMR568:WMR580 WWN568:WWN580 AF623 KB623 TX623 ADT623 ANP623 AXL623 BHH623 BRD623 CAZ623 CKV623 CUR623 DEN623 DOJ623 DYF623 EIB623 ERX623 FBT623 FLP623 FVL623 GFH623 GPD623 GYZ623 HIV623 HSR623 ICN623 IMJ623 IWF623 JGB623 JPX623 JZT623 KJP623 KTL623 LDH623 LND623 LWZ623 MGV623 MQR623 NAN623 NKJ623 NUF623 OEB623 ONX623 OXT623 PHP623 PRL623 QBH623 QLD623 QUZ623 REV623 ROR623 RYN623 SIJ623 SSF623 TCB623 TLX623 TVT623 UFP623 UPL623 UZH623 VJD623 VSZ623 WCV623 WMR623 WWN623 AF594 KB594 TX594 ADT594 ANP594 AXL594 BHH594 BRD594 CAZ594 CKV594 CUR594 DEN594 DOJ594 DYF594 EIB594 ERX594 FBT594 FLP594 FVL594 GFH594 GPD594 GYZ594 HIV594 HSR594 ICN594 IMJ594 IWF594 JGB594 JPX594 JZT594 KJP594 KTL594 LDH594 LND594 LWZ594 MGV594 MQR594 NAN594 NKJ594 NUF594 OEB594 ONX594 OXT594 PHP594 PRL594 QBH594 QLD594 QUZ594 REV594 ROR594 RYN594 SIJ594 SSF594 TCB594 TLX594 TVT594 UFP594 UPL594 UZH594 VJD594 VSZ594 WCV594 WMR594 WWN594 AF602 KB602 TX602 ADT602 ANP602 AXL602 BHH602 BRD602 CAZ602 CKV602 CUR602 DEN602 DOJ602 DYF602 EIB602 ERX602 FBT602 FLP602 FVL602 GFH602 GPD602 GYZ602 HIV602 HSR602 ICN602 IMJ602 IWF602 JGB602 JPX602 JZT602 KJP602 KTL602 LDH602 LND602 LWZ602 MGV602 MQR602 NAN602 NKJ602 NUF602 OEB602 ONX602 OXT602 PHP602 PRL602 QBH602 QLD602 QUZ602 REV602 ROR602 RYN602 SIJ602 SSF602 TCB602 TLX602 TVT602 UFP602 UPL602 UZH602 VJD602 VSZ602 WCV602 WMR602 WWN602 AF582 KB582 TX582 ADT582 ANP582 AXL582 BHH582 BRD582 CAZ582 CKV582 CUR582 DEN582 DOJ582 DYF582 EIB582 ERX582 FBT582 FLP582 FVL582 GFH582 GPD582 GYZ582 HIV582 HSR582 ICN582 IMJ582 IWF582 JGB582 JPX582 JZT582 KJP582 KTL582 LDH582 LND582 LWZ582 MGV582 MQR582 NAN582 NKJ582 NUF582 OEB582 ONX582 OXT582 PHP582 PRL582 QBH582 QLD582 QUZ582 REV582 ROR582 RYN582 SIJ582 SSF582 TCB582 TLX582 TVT582 UFP582 UPL582 UZH582 VJD582 VSZ582 WCV582 WMR582 WWN582 AF642:AF653 KB642:KB653 TX642:TX653 ADT642:ADT653 ANP642:ANP653 AXL642:AXL653 BHH642:BHH653 BRD642:BRD653 CAZ642:CAZ653 CKV642:CKV653 CUR642:CUR653 DEN642:DEN653 DOJ642:DOJ653 DYF642:DYF653 EIB642:EIB653 ERX642:ERX653 FBT642:FBT653 FLP642:FLP653 FVL642:FVL653 GFH642:GFH653 GPD642:GPD653 GYZ642:GYZ653 HIV642:HIV653 HSR642:HSR653 ICN642:ICN653 IMJ642:IMJ653 IWF642:IWF653 JGB642:JGB653 JPX642:JPX653 JZT642:JZT653 KJP642:KJP653 KTL642:KTL653 LDH642:LDH653 LND642:LND653 LWZ642:LWZ653 MGV642:MGV653 MQR642:MQR653 NAN642:NAN653 NKJ642:NKJ653 NUF642:NUF653 OEB642:OEB653 ONX642:ONX653 OXT642:OXT653 PHP642:PHP653 PRL642:PRL653 QBH642:QBH653 QLD642:QLD653 QUZ642:QUZ653 REV642:REV653 ROR642:ROR653 RYN642:RYN653 SIJ642:SIJ653 SSF642:SSF653 TCB642:TCB653 TLX642:TLX653 TVT642:TVT653 UFP642:UFP653 UPL642:UPL653 UZH642:UZH653 VJD642:VJD653 VSZ642:VSZ653 WCV642:WCV653 WMR642:WMR653 WWN642:WWN653 AF664 KB664 TX664 ADT664 ANP664 AXL664 BHH664 BRD664 CAZ664 CKV664 CUR664 DEN664 DOJ664 DYF664 EIB664 ERX664 FBT664 FLP664 FVL664 GFH664 GPD664 GYZ664 HIV664 HSR664 ICN664 IMJ664 IWF664 JGB664 JPX664 JZT664 KJP664 KTL664 LDH664 LND664 LWZ664 MGV664 MQR664 NAN664 NKJ664 NUF664 OEB664 ONX664 OXT664 PHP664 PRL664 QBH664 QLD664 QUZ664 REV664 ROR664 RYN664 SIJ664 SSF664 TCB664 TLX664 TVT664 UFP664 UPL664 UZH664 VJD664 VSZ664 WCV664 WMR664 WWN664 AF662 KB662 TX662 ADT662 ANP662 AXL662 BHH662 BRD662 CAZ662 CKV662 CUR662 DEN662 DOJ662 DYF662 EIB662 ERX662 FBT662 FLP662 FVL662 GFH662 GPD662 GYZ662 HIV662 HSR662 ICN662 IMJ662 IWF662 JGB662 JPX662 JZT662 KJP662 KTL662 LDH662 LND662 LWZ662 MGV662 MQR662 NAN662 NKJ662 NUF662 OEB662 ONX662 OXT662 PHP662 PRL662 QBH662 QLD662 QUZ662 REV662 ROR662 RYN662 SIJ662 SSF662 TCB662 TLX662 TVT662 UFP662 UPL662 UZH662 VJD662 VSZ662 WCV662 WMR662 WWN662 AU648 KQ648 UM648 AEI648 AOE648 AYA648 BHW648 BRS648 CBO648 CLK648 CVG648 DFC648 DOY648 DYU648 EIQ648 ESM648 FCI648 FME648 FWA648 GFW648 GPS648 GZO648 HJK648 HTG648 IDC648 IMY648 IWU648 JGQ648 JQM648 KAI648 KKE648 KUA648 LDW648 LNS648 LXO648 MHK648 MRG648 NBC648 NKY648 NUU648 OEQ648 OOM648 OYI648 PIE648 PSA648 QBW648 QLS648 QVO648 RFK648 RPG648 RZC648 SIY648 SSU648 TCQ648 TMM648 TWI648 UGE648 UQA648 UZW648 VJS648 VTO648 WDK648 WNG648 WXC648 AF655:AF660 KB655:KB660 TX655:TX660 ADT655:ADT660 ANP655:ANP660 AXL655:AXL660 BHH655:BHH660 BRD655:BRD660 CAZ655:CAZ660 CKV655:CKV660 CUR655:CUR660 DEN655:DEN660 DOJ655:DOJ660 DYF655:DYF660 EIB655:EIB660 ERX655:ERX660 FBT655:FBT660 FLP655:FLP660 FVL655:FVL660 GFH655:GFH660 GPD655:GPD660 GYZ655:GYZ660 HIV655:HIV660 HSR655:HSR660 ICN655:ICN660 IMJ655:IMJ660 IWF655:IWF660 JGB655:JGB660 JPX655:JPX660 JZT655:JZT660 KJP655:KJP660 KTL655:KTL660 LDH655:LDH660 LND655:LND660 LWZ655:LWZ660 MGV655:MGV660 MQR655:MQR660 NAN655:NAN660 NKJ655:NKJ660 NUF655:NUF660 OEB655:OEB660 ONX655:ONX660 OXT655:OXT660 PHP655:PHP660 PRL655:PRL660 QBH655:QBH660 QLD655:QLD660 QUZ655:QUZ660 REV655:REV660 ROR655:ROR660 RYN655:RYN660 SIJ655:SIJ660 SSF655:SSF660 TCB655:TCB660 TLX655:TLX660 TVT655:TVT660 UFP655:UFP660 UPL655:UPL660 UZH655:UZH660 VJD655:VJD660 VSZ655:VSZ660 WCV655:WCV660 WMR655:WMR660 WWN655:WWN660 AF708:AF716 KB708:KB716 TX708:TX716 ADT708:ADT716 ANP708:ANP716 AXL708:AXL716 BHH708:BHH716 BRD708:BRD716 CAZ708:CAZ716 CKV708:CKV716 CUR708:CUR716 DEN708:DEN716 DOJ708:DOJ716 DYF708:DYF716 EIB708:EIB716 ERX708:ERX716 FBT708:FBT716 FLP708:FLP716 FVL708:FVL716 GFH708:GFH716 GPD708:GPD716 GYZ708:GYZ716 HIV708:HIV716 HSR708:HSR716 ICN708:ICN716 IMJ708:IMJ716 IWF708:IWF716 JGB708:JGB716 JPX708:JPX716 JZT708:JZT716 KJP708:KJP716 KTL708:KTL716 LDH708:LDH716 LND708:LND716 LWZ708:LWZ716 MGV708:MGV716 MQR708:MQR716 NAN708:NAN716 NKJ708:NKJ716 NUF708:NUF716 OEB708:OEB716 ONX708:ONX716 OXT708:OXT716 PHP708:PHP716 PRL708:PRL716 QBH708:QBH716 QLD708:QLD716 QUZ708:QUZ716 REV708:REV716 ROR708:ROR716 RYN708:RYN716 SIJ708:SIJ716 SSF708:SSF716 TCB708:TCB716 TLX708:TLX716 TVT708:TVT716 UFP708:UFP716 UPL708:UPL716 UZH708:UZH716 VJD708:VJD716 VSZ708:VSZ716 WCV708:WCV716 WMR708:WMR716 WWN708:WWN716 AF731:AF732 KB731:KB732 TX731:TX732 ADT731:ADT732 ANP731:ANP732 AXL731:AXL732 BHH731:BHH732 BRD731:BRD732 CAZ731:CAZ732 CKV731:CKV732 CUR731:CUR732 DEN731:DEN732 DOJ731:DOJ732 DYF731:DYF732 EIB731:EIB732 ERX731:ERX732 FBT731:FBT732 FLP731:FLP732 FVL731:FVL732 GFH731:GFH732 GPD731:GPD732 GYZ731:GYZ732 HIV731:HIV732 HSR731:HSR732 ICN731:ICN732 IMJ731:IMJ732 IWF731:IWF732 JGB731:JGB732 JPX731:JPX732 JZT731:JZT732 KJP731:KJP732 KTL731:KTL732 LDH731:LDH732 LND731:LND732 LWZ731:LWZ732 MGV731:MGV732 MQR731:MQR732 NAN731:NAN732 NKJ731:NKJ732 NUF731:NUF732 OEB731:OEB732 ONX731:ONX732 OXT731:OXT732 PHP731:PHP732 PRL731:PRL732 QBH731:QBH732 QLD731:QLD732 QUZ731:QUZ732 REV731:REV732 ROR731:ROR732 RYN731:RYN732 SIJ731:SIJ732 SSF731:SSF732 TCB731:TCB732 TLX731:TLX732 TVT731:TVT732 UFP731:UFP732 UPL731:UPL732 UZH731:UZH732 VJD731:VJD732 VSZ731:VSZ732 WCV731:WCV732 WMR731:WMR732 WWN731:WWN732 AF718:AF724 KB718:KB724 TX718:TX724 ADT718:ADT724 ANP718:ANP724 AXL718:AXL724 BHH718:BHH724 BRD718:BRD724 CAZ718:CAZ724 CKV718:CKV724 CUR718:CUR724 DEN718:DEN724 DOJ718:DOJ724 DYF718:DYF724 EIB718:EIB724 ERX718:ERX724 FBT718:FBT724 FLP718:FLP724 FVL718:FVL724 GFH718:GFH724 GPD718:GPD724 GYZ718:GYZ724 HIV718:HIV724 HSR718:HSR724 ICN718:ICN724 IMJ718:IMJ724 IWF718:IWF724 JGB718:JGB724 JPX718:JPX724 JZT718:JZT724 KJP718:KJP724 KTL718:KTL724 LDH718:LDH724 LND718:LND724 LWZ718:LWZ724 MGV718:MGV724 MQR718:MQR724 NAN718:NAN724 NKJ718:NKJ724 NUF718:NUF724 OEB718:OEB724 ONX718:ONX724 OXT718:OXT724 PHP718:PHP724 PRL718:PRL724 QBH718:QBH724 QLD718:QLD724 QUZ718:QUZ724 REV718:REV724 ROR718:ROR724 RYN718:RYN724 SIJ718:SIJ724 SSF718:SSF724 TCB718:TCB724 TLX718:TLX724 TVT718:TVT724 UFP718:UFP724 UPL718:UPL724 UZH718:UZH724 VJD718:VJD724 VSZ718:VSZ724 WCV718:WCV724 WMR718:WMR724 WWN718:WWN724 AF734:AF749 KB734:KB749 TX734:TX749 ADT734:ADT749 ANP734:ANP749 AXL734:AXL749 BHH734:BHH749 BRD734:BRD749 CAZ734:CAZ749 CKV734:CKV749 CUR734:CUR749 DEN734:DEN749 DOJ734:DOJ749 DYF734:DYF749 EIB734:EIB749 ERX734:ERX749 FBT734:FBT749 FLP734:FLP749 FVL734:FVL749 GFH734:GFH749 GPD734:GPD749 GYZ734:GYZ749 HIV734:HIV749 HSR734:HSR749 ICN734:ICN749 IMJ734:IMJ749 IWF734:IWF749 JGB734:JGB749 JPX734:JPX749 JZT734:JZT749 KJP734:KJP749 KTL734:KTL749 LDH734:LDH749 LND734:LND749 LWZ734:LWZ749 MGV734:MGV749 MQR734:MQR749 NAN734:NAN749 NKJ734:NKJ749 NUF734:NUF749 OEB734:OEB749 ONX734:ONX749 OXT734:OXT749 PHP734:PHP749 PRL734:PRL749 QBH734:QBH749 QLD734:QLD749 QUZ734:QUZ749 REV734:REV749 ROR734:ROR749 RYN734:RYN749 SIJ734:SIJ749 SSF734:SSF749 TCB734:TCB749 TLX734:TLX749 TVT734:TVT749 UFP734:UFP749 UPL734:UPL749 UZH734:UZH749 VJD734:VJD749 VSZ734:VSZ749 WCV734:WCV749 WMR734:WMR749 WWN734:WWN749 AF726:AF729 KB726:KB729 TX726:TX729 ADT726:ADT729 ANP726:ANP729 AXL726:AXL729 BHH726:BHH729 BRD726:BRD729 CAZ726:CAZ729 CKV726:CKV729 CUR726:CUR729 DEN726:DEN729 DOJ726:DOJ729 DYF726:DYF729 EIB726:EIB729 ERX726:ERX729 FBT726:FBT729 FLP726:FLP729 FVL726:FVL729 GFH726:GFH729 GPD726:GPD729 GYZ726:GYZ729 HIV726:HIV729 HSR726:HSR729 ICN726:ICN729 IMJ726:IMJ729 IWF726:IWF729 JGB726:JGB729 JPX726:JPX729 JZT726:JZT729 KJP726:KJP729 KTL726:KTL729 LDH726:LDH729 LND726:LND729 LWZ726:LWZ729 MGV726:MGV729 MQR726:MQR729 NAN726:NAN729 NKJ726:NKJ729 NUF726:NUF729 OEB726:OEB729 ONX726:ONX729 OXT726:OXT729 PHP726:PHP729 PRL726:PRL729 QBH726:QBH729 QLD726:QLD729 QUZ726:QUZ729 REV726:REV729 ROR726:ROR729 RYN726:RYN729 SIJ726:SIJ729 SSF726:SSF729 TCB726:TCB729 TLX726:TLX729 TVT726:TVT729 UFP726:UFP729 UPL726:UPL729 UZH726:UZH729 VJD726:VJD729 VSZ726:VSZ729 WCV726:WCV729 WMR726:WMR729 WWN726:WWN729 QK751:QK759 AAG751:AAG759 AKC751:AKC759 ATY751:ATY759 BDU751:BDU759 BNQ751:BNQ759 BXM751:BXM759 CHI751:CHI759 CRE751:CRE759 DBA751:DBA759 DKW751:DKW759 DUS751:DUS759 EEO751:EEO759 EOK751:EOK759 EYG751:EYG759 FIC751:FIC759 FRY751:FRY759 GBU751:GBU759 GLQ751:GLQ759 GVM751:GVM759 HFI751:HFI759 HPE751:HPE759 HZA751:HZA759 IIW751:IIW759 ISS751:ISS759 JCO751:JCO759 JMK751:JMK759 JWG751:JWG759 KGC751:KGC759 KPY751:KPY759 KZU751:KZU759 LJQ751:LJQ759 LTM751:LTM759 MDI751:MDI759 MNE751:MNE759 MXA751:MXA759 NGW751:NGW759 NQS751:NQS759 OAO751:OAO759 OKK751:OKK759 OUG751:OUG759 PEC751:PEC759 PNY751:PNY759 PXU751:PXU759 QHQ751:QHQ759 QRM751:QRM759 RBI751:RBI759 RLE751:RLE759 RVA751:RVA759 SEW751:SEW759 SOS751:SOS759 AF751:AF759 AF97:AF111 KB935:KB980 TX935:TX980 ADT935:ADT980 ANP935:ANP980 AXL935:AXL980 BHH935:BHH980 BRD935:BRD980 CAZ935:CAZ980 CKV935:CKV980 CUR935:CUR980 DEN935:DEN980 DOJ935:DOJ980 DYF935:DYF980 EIB935:EIB980 ERX935:ERX980 FBT935:FBT980 FLP935:FLP980 FVL935:FVL980 GFH935:GFH980 GPD935:GPD980 GYZ935:GYZ980 HIV935:HIV980 HSR935:HSR980 ICN935:ICN980 IMJ935:IMJ980 IWF935:IWF980 JGB935:JGB980 JPX935:JPX980 JZT935:JZT980 KJP935:KJP980 KTL935:KTL980 LDH935:LDH980 LND935:LND980 LWZ935:LWZ980 MGV935:MGV980 MQR935:MQR980 NAN935:NAN980 NKJ935:NKJ980 NUF935:NUF980 OEB935:OEB980 ONX935:ONX980 OXT935:OXT980 PHP935:PHP980 PRL935:PRL980 QBH935:QBH980 QLD935:QLD980 QUZ935:QUZ980 REV935:REV980 ROR935:ROR980 RYN935:RYN980 SIJ935:SIJ980 SSF935:SSF980 TCB935:TCB980 TLX935:TLX980 TVT935:TVT980 UFP935:UFP980 UPL935:UPL980 UZH935:UZH980 VJD935:VJD980 VSZ935:VSZ980 WCV935:WCV980 WMR935:WMR980 GO751:GO759 WWN935:WWN980 AF492:AF496 AG1053:AG1083 KC1053:KC1083 TY1053:TY1083 ADU1053:ADU1083 ANQ1053:ANQ1083 AXM1053:AXM1083 BHI1053:BHI1083 BRE1053:BRE1083 CBA1053:CBA1083 CKW1053:CKW1083 CUS1053:CUS1083 DEO1053:DEO1083 DOK1053:DOK1083 DYG1053:DYG1083 EIC1053:EIC1083 ERY1053:ERY1083 FBU1053:FBU1083 FLQ1053:FLQ1083 FVM1053:FVM1083 GFI1053:GFI1083 GPE1053:GPE1083 GZA1053:GZA1083 HIW1053:HIW1083 HSS1053:HSS1083 ICO1053:ICO1083 IMK1053:IMK1083 IWG1053:IWG1083 JGC1053:JGC1083 JPY1053:JPY1083 JZU1053:JZU1083 KJQ1053:KJQ1083 KTM1053:KTM1083 LDI1053:LDI1083 LNE1053:LNE1083 LXA1053:LXA1083 MGW1053:MGW1083 MQS1053:MQS1083 NAO1053:NAO1083 NKK1053:NKK1083 NUG1053:NUG1083 OEC1053:OEC1083 ONY1053:ONY1083 OXU1053:OXU1083 PHQ1053:PHQ1083 PRM1053:PRM1083 QBI1053:QBI1083 QLE1053:QLE1083 QVA1053:QVA1083 REW1053:REW1083 ROS1053:ROS1083 RYO1053:RYO1083 SIK1053:SIK1083 SSG1053:SSG1083 TCC1053:TCC1083 TLY1053:TLY1083 TVU1053:TVU1083 UFQ1053:UFQ1083 UPM1053:UPM1083 UZI1053:UZI1083 VJE1053:VJE1083 VTA1053:VTA1083 WCW1053:WCW1083 WMS1053:WMS1083 WWO1053:WWO1083 AC1032:AC1033 JY1032:JY1033 TU1032:TU1033 ADQ1032:ADQ1033 ANM1032:ANM1033 AXI1032:AXI1033 BHE1032:BHE1033 BRA1032:BRA1033 CAW1032:CAW1033 CKS1032:CKS1033 CUO1032:CUO1033 DEK1032:DEK1033 DOG1032:DOG1033 DYC1032:DYC1033 EHY1032:EHY1033 ERU1032:ERU1033 FBQ1032:FBQ1033 FLM1032:FLM1033 FVI1032:FVI1033 GFE1032:GFE1033 GPA1032:GPA1033 GYW1032:GYW1033 HIS1032:HIS1033 HSO1032:HSO1033 ICK1032:ICK1033 IMG1032:IMG1033 IWC1032:IWC1033 JFY1032:JFY1033 JPU1032:JPU1033 JZQ1032:JZQ1033 KJM1032:KJM1033 KTI1032:KTI1033 LDE1032:LDE1033 LNA1032:LNA1033 LWW1032:LWW1033 MGS1032:MGS1033 MQO1032:MQO1033 NAK1032:NAK1033 NKG1032:NKG1033 NUC1032:NUC1033 ODY1032:ODY1033 ONU1032:ONU1033 OXQ1032:OXQ1033 PHM1032:PHM1033 PRI1032:PRI1033 QBE1032:QBE1033 QLA1032:QLA1033 QUW1032:QUW1033 RES1032:RES1033 ROO1032:ROO1033 RYK1032:RYK1033 SIG1032:SIG1033 SSC1032:SSC1033 TBY1032:TBY1033 TLU1032:TLU1033 TVQ1032:TVQ1033 UFM1032:UFM1033 UPI1032:UPI1033 UZE1032:UZE1033 VJA1032:VJA1033 VSW1032:VSW1033 WCS1032:WCS1033 WMO1032:WMO1033 WWK1032:WWK1033" xr:uid="{00000000-0002-0000-0200-00001C000000}">
      <formula1>0</formula1>
      <formula2>100</formula2>
    </dataValidation>
    <dataValidation type="whole" allowBlank="1" showErrorMessage="1" errorTitle="Odstotek uporabe" error="odstotek (celoštevilska vrednost)" sqref="AU57 AX57 AI57 AL57 AO57 AR57 AX89 AU89 AO52:AO53 AR52:AR53 AI52:AI53 AX52 AU52 AU98 AX98 AL52:AL53 AI340:AI346 KE340:KE346 UA340:UA346 ADW340:ADW346 ANS340:ANS346 AXO340:AXO346 BHK340:BHK346 BRG340:BRG346 CBC340:CBC346 CKY340:CKY346 CUU340:CUU346 DEQ340:DEQ346 DOM340:DOM346 DYI340:DYI346 EIE340:EIE346 ESA340:ESA346 FBW340:FBW346 FLS340:FLS346 FVO340:FVO346 GFK340:GFK346 GPG340:GPG346 GZC340:GZC346 HIY340:HIY346 HSU340:HSU346 ICQ340:ICQ346 IMM340:IMM346 IWI340:IWI346 JGE340:JGE346 JQA340:JQA346 JZW340:JZW346 KJS340:KJS346 KTO340:KTO346 LDK340:LDK346 LNG340:LNG346 LXC340:LXC346 MGY340:MGY346 MQU340:MQU346 NAQ340:NAQ346 NKM340:NKM346 NUI340:NUI346 OEE340:OEE346 OOA340:OOA346 OXW340:OXW346 PHS340:PHS346 PRO340:PRO346 QBK340:QBK346 QLG340:QLG346 QVC340:QVC346 REY340:REY346 ROU340:ROU346 RYQ340:RYQ346 SIM340:SIM346 SSI340:SSI346 TCE340:TCE346 TMA340:TMA346 TVW340:TVW346 UFS340:UFS346 UPO340:UPO346 UZK340:UZK346 VJG340:VJG346 VTC340:VTC346 WCY340:WCY346 WMU340:WMU346 WWQ340:WWQ346 AL340:AL346 KH340:KH346 UD340:UD346 ADZ340:ADZ346 ANV340:ANV346 AXR340:AXR346 BHN340:BHN346 BRJ340:BRJ346 CBF340:CBF346 CLB340:CLB346 CUX340:CUX346 DET340:DET346 DOP340:DOP346 DYL340:DYL346 EIH340:EIH346 ESD340:ESD346 FBZ340:FBZ346 FLV340:FLV346 FVR340:FVR346 GFN340:GFN346 GPJ340:GPJ346 GZF340:GZF346 HJB340:HJB346 HSX340:HSX346 ICT340:ICT346 IMP340:IMP346 IWL340:IWL346 JGH340:JGH346 JQD340:JQD346 JZZ340:JZZ346 KJV340:KJV346 KTR340:KTR346 LDN340:LDN346 LNJ340:LNJ346 LXF340:LXF346 MHB340:MHB346 MQX340:MQX346 NAT340:NAT346 NKP340:NKP346 NUL340:NUL346 OEH340:OEH346 OOD340:OOD346 OXZ340:OXZ346 PHV340:PHV346 PRR340:PRR346 QBN340:QBN346 QLJ340:QLJ346 QVF340:QVF346 RFB340:RFB346 ROX340:ROX346 RYT340:RYT346 SIP340:SIP346 SSL340:SSL346 TCH340:TCH346 TMD340:TMD346 TVZ340:TVZ346 UFV340:UFV346 UPR340:UPR346 UZN340:UZN346 VJJ340:VJJ346 VTF340:VTF346 WDB340:WDB346 WMX340:WMX346 WWT340:WWT346 AO340:AO346 KK340:KK346 UG340:UG346 AEC340:AEC346 ANY340:ANY346 AXU340:AXU346 BHQ340:BHQ346 BRM340:BRM346 CBI340:CBI346 CLE340:CLE346 CVA340:CVA346 DEW340:DEW346 DOS340:DOS346 DYO340:DYO346 EIK340:EIK346 ESG340:ESG346 FCC340:FCC346 FLY340:FLY346 FVU340:FVU346 GFQ340:GFQ346 GPM340:GPM346 GZI340:GZI346 HJE340:HJE346 HTA340:HTA346 ICW340:ICW346 IMS340:IMS346 IWO340:IWO346 JGK340:JGK346 JQG340:JQG346 KAC340:KAC346 KJY340:KJY346 KTU340:KTU346 LDQ340:LDQ346 LNM340:LNM346 LXI340:LXI346 MHE340:MHE346 MRA340:MRA346 NAW340:NAW346 NKS340:NKS346 NUO340:NUO346 OEK340:OEK346 OOG340:OOG346 OYC340:OYC346 PHY340:PHY346 PRU340:PRU346 QBQ340:QBQ346 QLM340:QLM346 QVI340:QVI346 RFE340:RFE346 RPA340:RPA346 RYW340:RYW346 SIS340:SIS346 SSO340:SSO346 TCK340:TCK346 TMG340:TMG346 TWC340:TWC346 UFY340:UFY346 UPU340:UPU346 UZQ340:UZQ346 VJM340:VJM346 VTI340:VTI346 WDE340:WDE346 WNA340:WNA346 WWW340:WWW346 AR340:AR346 KN340:KN346 UJ340:UJ346 AEF340:AEF346 AOB340:AOB346 AXX340:AXX346 BHT340:BHT346 BRP340:BRP346 CBL340:CBL346 CLH340:CLH346 CVD340:CVD346 DEZ340:DEZ346 DOV340:DOV346 DYR340:DYR346 EIN340:EIN346 ESJ340:ESJ346 FCF340:FCF346 FMB340:FMB346 FVX340:FVX346 GFT340:GFT346 GPP340:GPP346 GZL340:GZL346 HJH340:HJH346 HTD340:HTD346 ICZ340:ICZ346 IMV340:IMV346 IWR340:IWR346 JGN340:JGN346 JQJ340:JQJ346 KAF340:KAF346 KKB340:KKB346 KTX340:KTX346 LDT340:LDT346 LNP340:LNP346 LXL340:LXL346 MHH340:MHH346 MRD340:MRD346 NAZ340:NAZ346 NKV340:NKV346 NUR340:NUR346 OEN340:OEN346 OOJ340:OOJ346 OYF340:OYF346 PIB340:PIB346 PRX340:PRX346 QBT340:QBT346 QLP340:QLP346 QVL340:QVL346 RFH340:RFH346 RPD340:RPD346 RYZ340:RYZ346 SIV340:SIV346 SSR340:SSR346 TCN340:TCN346 TMJ340:TMJ346 TWF340:TWF346 UGB340:UGB346 UPX340:UPX346 UZT340:UZT346 VJP340:VJP346 VTL340:VTL346 WDH340:WDH346 WND340:WND346 WWZ340:WWZ346 AU340:AU346 KQ340:KQ346 UM340:UM346 AEI340:AEI346 AOE340:AOE346 AYA340:AYA346 BHW340:BHW346 BRS340:BRS346 CBO340:CBO346 CLK340:CLK346 CVG340:CVG346 DFC340:DFC346 DOY340:DOY346 DYU340:DYU346 EIQ340:EIQ346 ESM340:ESM346 FCI340:FCI346 FME340:FME346 FWA340:FWA346 GFW340:GFW346 GPS340:GPS346 GZO340:GZO346 HJK340:HJK346 HTG340:HTG346 IDC340:IDC346 IMY340:IMY346 IWU340:IWU346 JGQ340:JGQ346 JQM340:JQM346 KAI340:KAI346 KKE340:KKE346 KUA340:KUA346 LDW340:LDW346 LNS340:LNS346 LXO340:LXO346 MHK340:MHK346 MRG340:MRG346 NBC340:NBC346 NKY340:NKY346 NUU340:NUU346 OEQ340:OEQ346 OOM340:OOM346 OYI340:OYI346 PIE340:PIE346 PSA340:PSA346 QBW340:QBW346 QLS340:QLS346 QVO340:QVO346 RFK340:RFK346 RPG340:RPG346 RZC340:RZC346 SIY340:SIY346 SSU340:SSU346 TCQ340:TCQ346 TMM340:TMM346 TWI340:TWI346 UGE340:UGE346 UQA340:UQA346 UZW340:UZW346 VJS340:VJS346 VTO340:VTO346 WDK340:WDK346 WNG340:WNG346 WXC340:WXC346 AX340:AX346 KT340:KT346 UP340:UP346 AEL340:AEL346 AOH340:AOH346 AYD340:AYD346 BHZ340:BHZ346 BRV340:BRV346 CBR340:CBR346 CLN340:CLN346 CVJ340:CVJ346 DFF340:DFF346 DPB340:DPB346 DYX340:DYX346 EIT340:EIT346 ESP340:ESP346 FCL340:FCL346 FMH340:FMH346 FWD340:FWD346 GFZ340:GFZ346 GPV340:GPV346 GZR340:GZR346 HJN340:HJN346 HTJ340:HTJ346 IDF340:IDF346 INB340:INB346 IWX340:IWX346 JGT340:JGT346 JQP340:JQP346 KAL340:KAL346 KKH340:KKH346 KUD340:KUD346 LDZ340:LDZ346 LNV340:LNV346 LXR340:LXR346 MHN340:MHN346 MRJ340:MRJ346 NBF340:NBF346 NLB340:NLB346 NUX340:NUX346 OET340:OET346 OOP340:OOP346 OYL340:OYL346 PIH340:PIH346 PSD340:PSD346 QBZ340:QBZ346 QLV340:QLV346 QVR340:QVR346 RFN340:RFN346 RPJ340:RPJ346 RZF340:RZF346 SJB340:SJB346 SSX340:SSX346 TCT340:TCT346 TMP340:TMP346 TWL340:TWL346 UGH340:UGH346 UQD340:UQD346 UZZ340:UZZ346 VJV340:VJV346 VTR340:VTR346 WDN340:WDN346 WNJ340:WNJ346 WXF340:WXF346" xr:uid="{00000000-0002-0000-0200-00001D000000}">
      <formula1>0</formula1>
      <formula2>100</formula2>
    </dataValidation>
    <dataValidation type="whole" allowBlank="1" showInputMessage="1" showErrorMessage="1" errorTitle="Odstotek uporabe" error="odstotek (celoštevilska vrednost)" sqref="AU58:AU60 AX58:AX60 AO58:AO60 AX39:AX45 AL89 AO89 AI89 AR89 AL86:AL87 AL91:AL95 AR39:AR45 AR77:AR81 AX48:AX51 AX54:AX56 AL58:AL60 AR58:AR60 AR104:AR111 AL55:AL56 AR55:AR56 AU54:AU56 AO55:AO56 AI86:AI87 AX86:AX87 AO86:AO87 AU86:AU87 AR86:AR87 AO104:AO111 AL104:AL111 AX105:AX111 AI97:AI111 AU39:AU51 AI55:AI56 AL63:AL69 AR48:AR51 AI91:AI95 AR92:AR95 AO91:AO95 AX91:AX95 AU91:AU95 AO39:AO51 AL39:AL49 AI39:AI51 AX99:AX102 AU97 AX97 AR97:AR102 AU99:AU102 AX935:AX980 AL97:AL102 AO97:AO102 AI58:AI82 AR63:AR75 AU63:AU81 AO63:AO81 AX63:AX81 AL71:AL82 KE492:KE496 UA492:UA496 ADW492:ADW496 ANS492:ANS496 AXO492:AXO496 BHK492:BHK496 BRG492:BRG496 CBC492:CBC496 CKY492:CKY496 CUU492:CUU496 DEQ492:DEQ496 DOM492:DOM496 DYI492:DYI496 EIE492:EIE496 ESA492:ESA496 FBW492:FBW496 FLS492:FLS496 FVO492:FVO496 GFK492:GFK496 GPG492:GPG496 GZC492:GZC496 HIY492:HIY496 HSU492:HSU496 ICQ492:ICQ496 IMM492:IMM496 IWI492:IWI496 JGE492:JGE496 JQA492:JQA496 JZW492:JZW496 KJS492:KJS496 KTO492:KTO496 LDK492:LDK496 LNG492:LNG496 LXC492:LXC496 MGY492:MGY496 MQU492:MQU496 NAQ492:NAQ496 NKM492:NKM496 NUI492:NUI496 OEE492:OEE496 OOA492:OOA496 OXW492:OXW496 PHS492:PHS496 PRO492:PRO496 QBK492:QBK496 QLG492:QLG496 QVC492:QVC496 REY492:REY496 ROU492:ROU496 RYQ492:RYQ496 SIM492:SIM496 SSI492:SSI496 TCE492:TCE496 TMA492:TMA496 TVW492:TVW496 UFS492:UFS496 UPO492:UPO496 UZK492:UZK496 VJG492:VJG496 VTC492:VTC496 WCY492:WCY496 WMU492:WMU496 WWQ492:WWQ496 AL492:AL496 KH492:KH496 UD492:UD496 ADZ492:ADZ496 ANV492:ANV496 AXR492:AXR496 BHN492:BHN496 BRJ492:BRJ496 CBF492:CBF496 CLB492:CLB496 CUX492:CUX496 DET492:DET496 DOP492:DOP496 DYL492:DYL496 EIH492:EIH496 ESD492:ESD496 FBZ492:FBZ496 FLV492:FLV496 FVR492:FVR496 GFN492:GFN496 GPJ492:GPJ496 GZF492:GZF496 HJB492:HJB496 HSX492:HSX496 ICT492:ICT496 IMP492:IMP496 IWL492:IWL496 JGH492:JGH496 JQD492:JQD496 JZZ492:JZZ496 KJV492:KJV496 KTR492:KTR496 LDN492:LDN496 LNJ492:LNJ496 LXF492:LXF496 MHB492:MHB496 MQX492:MQX496 NAT492:NAT496 NKP492:NKP496 NUL492:NUL496 OEH492:OEH496 OOD492:OOD496 OXZ492:OXZ496 PHV492:PHV496 PRR492:PRR496 QBN492:QBN496 QLJ492:QLJ496 QVF492:QVF496 RFB492:RFB496 ROX492:ROX496 RYT492:RYT496 SIP492:SIP496 SSL492:SSL496 TCH492:TCH496 TMD492:TMD496 TVZ492:TVZ496 UFV492:UFV496 UPR492:UPR496 UZN492:UZN496 VJJ492:VJJ496 VTF492:VTF496 WDB492:WDB496 WMX492:WMX496 WWT492:WWT496 AR568:AR582 KN568:KN582 UJ568:UJ582 AEF568:AEF582 AOB568:AOB582 AXX568:AXX582 BHT568:BHT582 BRP568:BRP582 CBL568:CBL582 CLH568:CLH582 CVD568:CVD582 DEZ568:DEZ582 DOV568:DOV582 DYR568:DYR582 EIN568:EIN582 ESJ568:ESJ582 FCF568:FCF582 FMB568:FMB582 FVX568:FVX582 GFT568:GFT582 GPP568:GPP582 GZL568:GZL582 HJH568:HJH582 HTD568:HTD582 ICZ568:ICZ582 IMV568:IMV582 IWR568:IWR582 JGN568:JGN582 JQJ568:JQJ582 KAF568:KAF582 KKB568:KKB582 KTX568:KTX582 LDT568:LDT582 LNP568:LNP582 LXL568:LXL582 MHH568:MHH582 MRD568:MRD582 NAZ568:NAZ582 NKV568:NKV582 NUR568:NUR582 OEN568:OEN582 OOJ568:OOJ582 OYF568:OYF582 PIB568:PIB582 PRX568:PRX582 QBT568:QBT582 QLP568:QLP582 QVL568:QVL582 RFH568:RFH582 RPD568:RPD582 RYZ568:RYZ582 SIV568:SIV582 SSR568:SSR582 TCN568:TCN582 TMJ568:TMJ582 TWF568:TWF582 UGB568:UGB582 UPX568:UPX582 UZT568:UZT582 VJP568:VJP582 VTL568:VTL582 WDH568:WDH582 WND568:WND582 WWZ568:WWZ582 AI568:AI580 KE568:KE580 UA568:UA580 ADW568:ADW580 ANS568:ANS580 AXO568:AXO580 BHK568:BHK580 BRG568:BRG580 CBC568:CBC580 CKY568:CKY580 CUU568:CUU580 DEQ568:DEQ580 DOM568:DOM580 DYI568:DYI580 EIE568:EIE580 ESA568:ESA580 FBW568:FBW580 FLS568:FLS580 FVO568:FVO580 GFK568:GFK580 GPG568:GPG580 GZC568:GZC580 HIY568:HIY580 HSU568:HSU580 ICQ568:ICQ580 IMM568:IMM580 IWI568:IWI580 JGE568:JGE580 JQA568:JQA580 JZW568:JZW580 KJS568:KJS580 KTO568:KTO580 LDK568:LDK580 LNG568:LNG580 LXC568:LXC580 MGY568:MGY580 MQU568:MQU580 NAQ568:NAQ580 NKM568:NKM580 NUI568:NUI580 OEE568:OEE580 OOA568:OOA580 OXW568:OXW580 PHS568:PHS580 PRO568:PRO580 QBK568:QBK580 QLG568:QLG580 QVC568:QVC580 REY568:REY580 ROU568:ROU580 RYQ568:RYQ580 SIM568:SIM580 SSI568:SSI580 TCE568:TCE580 TMA568:TMA580 TVW568:TVW580 UFS568:UFS580 UPO568:UPO580 UZK568:UZK580 VJG568:VJG580 VTC568:VTC580 WCY568:WCY580 WMU568:WMU580 WWQ568:WWQ580 AL568:AL581 KH568:KH581 UD568:UD581 ADZ568:ADZ581 ANV568:ANV581 AXR568:AXR581 BHN568:BHN581 BRJ568:BRJ581 CBF568:CBF581 CLB568:CLB581 CUX568:CUX581 DET568:DET581 DOP568:DOP581 DYL568:DYL581 EIH568:EIH581 ESD568:ESD581 FBZ568:FBZ581 FLV568:FLV581 FVR568:FVR581 GFN568:GFN581 GPJ568:GPJ581 GZF568:GZF581 HJB568:HJB581 HSX568:HSX581 ICT568:ICT581 IMP568:IMP581 IWL568:IWL581 JGH568:JGH581 JQD568:JQD581 JZZ568:JZZ581 KJV568:KJV581 KTR568:KTR581 LDN568:LDN581 LNJ568:LNJ581 LXF568:LXF581 MHB568:MHB581 MQX568:MQX581 NAT568:NAT581 NKP568:NKP581 NUL568:NUL581 OEH568:OEH581 OOD568:OOD581 OXZ568:OXZ581 PHV568:PHV581 PRR568:PRR581 QBN568:QBN581 QLJ568:QLJ581 QVF568:QVF581 RFB568:RFB581 ROX568:ROX581 RYT568:RYT581 SIP568:SIP581 SSL568:SSL581 TCH568:TCH581 TMD568:TMD581 TVZ568:TVZ581 UFV568:UFV581 UPR568:UPR581 UZN568:UZN581 VJJ568:VJJ581 VTF568:VTF581 WDB568:WDB581 WMX568:WMX581 WWT568:WWT581 AU568:AU580 KQ568:KQ580 UM568:UM580 AEI568:AEI580 AOE568:AOE580 AYA568:AYA580 BHW568:BHW580 BRS568:BRS580 CBO568:CBO580 CLK568:CLK580 CVG568:CVG580 DFC568:DFC580 DOY568:DOY580 DYU568:DYU580 EIQ568:EIQ580 ESM568:ESM580 FCI568:FCI580 FME568:FME580 FWA568:FWA580 GFW568:GFW580 GPS568:GPS580 GZO568:GZO580 HJK568:HJK580 HTG568:HTG580 IDC568:IDC580 IMY568:IMY580 IWU568:IWU580 JGQ568:JGQ580 JQM568:JQM580 KAI568:KAI580 KKE568:KKE580 KUA568:KUA580 LDW568:LDW580 LNS568:LNS580 LXO568:LXO580 MHK568:MHK580 MRG568:MRG580 NBC568:NBC580 NKY568:NKY580 NUU568:NUU580 OEQ568:OEQ580 OOM568:OOM580 OYI568:OYI580 PIE568:PIE580 PSA568:PSA580 QBW568:QBW580 QLS568:QLS580 QVO568:QVO580 RFK568:RFK580 RPG568:RPG580 RZC568:RZC580 SIY568:SIY580 SSU568:SSU580 TCQ568:TCQ580 TMM568:TMM580 TWI568:TWI580 UGE568:UGE580 UQA568:UQA580 UZW568:UZW580 VJS568:VJS580 VTO568:VTO580 WDK568:WDK580 WNG568:WNG580 WXC568:WXC580 AO568:AO582 KK568:KK582 UG568:UG582 AEC568:AEC582 ANY568:ANY582 AXU568:AXU582 BHQ568:BHQ582 BRM568:BRM582 CBI568:CBI582 CLE568:CLE582 CVA568:CVA582 DEW568:DEW582 DOS568:DOS582 DYO568:DYO582 EIK568:EIK582 ESG568:ESG582 FCC568:FCC582 FLY568:FLY582 FVU568:FVU582 GFQ568:GFQ582 GPM568:GPM582 GZI568:GZI582 HJE568:HJE582 HTA568:HTA582 ICW568:ICW582 IMS568:IMS582 IWO568:IWO582 JGK568:JGK582 JQG568:JQG582 KAC568:KAC582 KJY568:KJY582 KTU568:KTU582 LDQ568:LDQ582 LNM568:LNM582 LXI568:LXI582 MHE568:MHE582 MRA568:MRA582 NAW568:NAW582 NKS568:NKS582 NUO568:NUO582 OEK568:OEK582 OOG568:OOG582 OYC568:OYC582 PHY568:PHY582 PRU568:PRU582 QBQ568:QBQ582 QLM568:QLM582 QVI568:QVI582 RFE568:RFE582 RPA568:RPA582 RYW568:RYW582 SIS568:SIS582 SSO568:SSO582 TCK568:TCK582 TMG568:TMG582 TWC568:TWC582 UFY568:UFY582 UPU568:UPU582 UZQ568:UZQ582 VJM568:VJM582 VTI568:VTI582 WDE568:WDE582 WNA568:WNA582 WWW568:WWW582 AX568:AX580 KT568:KT580 UP568:UP580 AEL568:AEL580 AOH568:AOH580 AYD568:AYD580 BHZ568:BHZ580 BRV568:BRV580 CBR568:CBR580 CLN568:CLN580 CVJ568:CVJ580 DFF568:DFF580 DPB568:DPB580 DYX568:DYX580 EIT568:EIT580 ESP568:ESP580 FCL568:FCL580 FMH568:FMH580 FWD568:FWD580 GFZ568:GFZ580 GPV568:GPV580 GZR568:GZR580 HJN568:HJN580 HTJ568:HTJ580 IDF568:IDF580 INB568:INB580 IWX568:IWX580 JGT568:JGT580 JQP568:JQP580 KAL568:KAL580 KKH568:KKH580 KUD568:KUD580 LDZ568:LDZ580 LNV568:LNV580 LXR568:LXR580 MHN568:MHN580 MRJ568:MRJ580 NBF568:NBF580 NLB568:NLB580 NUX568:NUX580 OET568:OET580 OOP568:OOP580 OYL568:OYL580 PIH568:PIH580 PSD568:PSD580 QBZ568:QBZ580 QLV568:QLV580 QVR568:QVR580 RFN568:RFN580 RPJ568:RPJ580 RZF568:RZF580 SJB568:SJB580 SSX568:SSX580 TCT568:TCT580 TMP568:TMP580 TWL568:TWL580 UGH568:UGH580 UQD568:UQD580 UZZ568:UZZ580 VJV568:VJV580 VTR568:VTR580 WDN568:WDN580 WNJ568:WNJ580 WXF568:WXF580 BA578 KW578 US578 AEO578 AOK578 AYG578 BIC578 BRY578 CBU578 CLQ578 CVM578 DFI578 DPE578 DZA578 EIW578 ESS578 FCO578 FMK578 FWG578 GGC578 GPY578 GZU578 HJQ578 HTM578 IDI578 INE578 IXA578 JGW578 JQS578 KAO578 KKK578 KUG578 LEC578 LNY578 LXU578 MHQ578 MRM578 NBI578 NLE578 NVA578 OEW578 OOS578 OYO578 PIK578 PSG578 QCC578 QLY578 QVU578 RFQ578 RPM578 RZI578 SJE578 STA578 TCW578 TMS578 TWO578 UGK578 UQG578 VAC578 VJY578 VTU578 WDQ578 WNM578 WXI578 BD578 KZ578 UV578 AER578 AON578 AYJ578 BIF578 BSB578 CBX578 CLT578 CVP578 DFL578 DPH578 DZD578 EIZ578 ESV578 FCR578 FMN578 FWJ578 GGF578 GQB578 GZX578 HJT578 HTP578 IDL578 INH578 IXD578 JGZ578 JQV578 KAR578 KKN578 KUJ578 LEF578 LOB578 LXX578 MHT578 MRP578 NBL578 NLH578 NVD578 OEZ578 OOV578 OYR578 PIN578 PSJ578 QCF578 QMB578 QVX578 RFT578 RPP578 RZL578 SJH578 STD578 TCZ578 TMV578 TWR578 UGN578 UQJ578 VAF578 VKB578 VTX578 WDT578 WNP578 WXL578 Y581:Y587 JU581:JU587 TQ581:TQ587 ADM581:ADM587 ANI581:ANI587 AXE581:AXE587 BHA581:BHA587 BQW581:BQW587 CAS581:CAS587 CKO581:CKO587 CUK581:CUK587 DEG581:DEG587 DOC581:DOC587 DXY581:DXY587 EHU581:EHU587 ERQ581:ERQ587 FBM581:FBM587 FLI581:FLI587 FVE581:FVE587 GFA581:GFA587 GOW581:GOW587 GYS581:GYS587 HIO581:HIO587 HSK581:HSK587 ICG581:ICG587 IMC581:IMC587 IVY581:IVY587 JFU581:JFU587 JPQ581:JPQ587 JZM581:JZM587 KJI581:KJI587 KTE581:KTE587 LDA581:LDA587 LMW581:LMW587 LWS581:LWS587 MGO581:MGO587 MQK581:MQK587 NAG581:NAG587 NKC581:NKC587 NTY581:NTY587 ODU581:ODU587 ONQ581:ONQ587 OXM581:OXM587 PHI581:PHI587 PRE581:PRE587 QBA581:QBA587 QKW581:QKW587 QUS581:QUS587 REO581:REO587 ROK581:ROK587 RYG581:RYG587 SIC581:SIC587 SRY581:SRY587 TBU581:TBU587 TLQ581:TLQ587 TVM581:TVM587 UFI581:UFI587 UPE581:UPE587 UZA581:UZA587 VIW581:VIW587 VSS581:VSS587 WCO581:WCO587 WMK581:WMK587 WWG581:WWG587 Y616:Y617 JU616:JU617 TQ616:TQ617 ADM616:ADM617 ANI616:ANI617 AXE616:AXE617 BHA616:BHA617 BQW616:BQW617 CAS616:CAS617 CKO616:CKO617 CUK616:CUK617 DEG616:DEG617 DOC616:DOC617 DXY616:DXY617 EHU616:EHU617 ERQ616:ERQ617 FBM616:FBM617 FLI616:FLI617 FVE616:FVE617 GFA616:GFA617 GOW616:GOW617 GYS616:GYS617 HIO616:HIO617 HSK616:HSK617 ICG616:ICG617 IMC616:IMC617 IVY616:IVY617 JFU616:JFU617 JPQ616:JPQ617 JZM616:JZM617 KJI616:KJI617 KTE616:KTE617 LDA616:LDA617 LMW616:LMW617 LWS616:LWS617 MGO616:MGO617 MQK616:MQK617 NAG616:NAG617 NKC616:NKC617 NTY616:NTY617 ODU616:ODU617 ONQ616:ONQ617 OXM616:OXM617 PHI616:PHI617 PRE616:PRE617 QBA616:QBA617 QKW616:QKW617 QUS616:QUS617 REO616:REO617 ROK616:ROK617 RYG616:RYG617 SIC616:SIC617 SRY616:SRY617 TBU616:TBU617 TLQ616:TLQ617 TVM616:TVM617 UFI616:UFI617 UPE616:UPE617 UZA616:UZA617 VIW616:VIW617 VSS616:VSS617 WCO616:WCO617 WMK616:WMK617 WWG616:WWG617 AO602 KK602 UG602 AEC602 ANY602 AXU602 BHQ602 BRM602 CBI602 CLE602 CVA602 DEW602 DOS602 DYO602 EIK602 ESG602 FCC602 FLY602 FVU602 GFQ602 GPM602 GZI602 HJE602 HTA602 ICW602 IMS602 IWO602 JGK602 JQG602 KAC602 KJY602 KTU602 LDQ602 LNM602 LXI602 MHE602 MRA602 NAW602 NKS602 NUO602 OEK602 OOG602 OYC602 PHY602 PRU602 QBQ602 QLM602 QVI602 RFE602 RPA602 RYW602 SIS602 SSO602 TCK602 TMG602 TWC602 UFY602 UPU602 UZQ602 VJM602 VTI602 WDE602 WNA602 WWW602 AR596:AR597 KN596:KN597 UJ596:UJ597 AEF596:AEF597 AOB596:AOB597 AXX596:AXX597 BHT596:BHT597 BRP596:BRP597 CBL596:CBL597 CLH596:CLH597 CVD596:CVD597 DEZ596:DEZ597 DOV596:DOV597 DYR596:DYR597 EIN596:EIN597 ESJ596:ESJ597 FCF596:FCF597 FMB596:FMB597 FVX596:FVX597 GFT596:GFT597 GPP596:GPP597 GZL596:GZL597 HJH596:HJH597 HTD596:HTD597 ICZ596:ICZ597 IMV596:IMV597 IWR596:IWR597 JGN596:JGN597 JQJ596:JQJ597 KAF596:KAF597 KKB596:KKB597 KTX596:KTX597 LDT596:LDT597 LNP596:LNP597 LXL596:LXL597 MHH596:MHH597 MRD596:MRD597 NAZ596:NAZ597 NKV596:NKV597 NUR596:NUR597 OEN596:OEN597 OOJ596:OOJ597 OYF596:OYF597 PIB596:PIB597 PRX596:PRX597 QBT596:QBT597 QLP596:QLP597 QVL596:QVL597 RFH596:RFH597 RPD596:RPD597 RYZ596:RYZ597 SIV596:SIV597 SSR596:SSR597 TCN596:TCN597 TMJ596:TMJ597 TWF596:TWF597 UGB596:UGB597 UPX596:UPX597 UZT596:UZT597 VJP596:VJP597 VTL596:VTL597 WDH596:WDH597 WND596:WND597 WWZ596:WWZ597 AL591 KH591 UD591 ADZ591 ANV591 AXR591 BHN591 BRJ591 CBF591 CLB591 CUX591 DET591 DOP591 DYL591 EIH591 ESD591 FBZ591 FLV591 FVR591 GFN591 GPJ591 GZF591 HJB591 HSX591 ICT591 IMP591 IWL591 JGH591 JQD591 JZZ591 KJV591 KTR591 LDN591 LNJ591 LXF591 MHB591 MQX591 NAT591 NKP591 NUL591 OEH591 OOD591 OXZ591 PHV591 PRR591 QBN591 QLJ591 QVF591 RFB591 ROX591 RYT591 SIP591 SSL591 TCH591 TMD591 TVZ591 UFV591 UPR591 UZN591 VJJ591 VTF591 WDB591 WMX591 WWT591 AO591 KK591 UG591 AEC591 ANY591 AXU591 BHQ591 BRM591 CBI591 CLE591 CVA591 DEW591 DOS591 DYO591 EIK591 ESG591 FCC591 FLY591 FVU591 GFQ591 GPM591 GZI591 HJE591 HTA591 ICW591 IMS591 IWO591 JGK591 JQG591 KAC591 KJY591 KTU591 LDQ591 LNM591 LXI591 MHE591 MRA591 NAW591 NKS591 NUO591 OEK591 OOG591 OYC591 PHY591 PRU591 QBQ591 QLM591 QVI591 RFE591 RPA591 RYW591 SIS591 SSO591 TCK591 TMG591 TWC591 UFY591 UPU591 UZQ591 VJM591 VTI591 WDE591 WNA591 WWW591 AO626 KK626 UG626 AEC626 ANY626 AXU626 BHQ626 BRM626 CBI626 CLE626 CVA626 DEW626 DOS626 DYO626 EIK626 ESG626 FCC626 FLY626 FVU626 GFQ626 GPM626 GZI626 HJE626 HTA626 ICW626 IMS626 IWO626 JGK626 JQG626 KAC626 KJY626 KTU626 LDQ626 LNM626 LXI626 MHE626 MRA626 NAW626 NKS626 NUO626 OEK626 OOG626 OYC626 PHY626 PRU626 QBQ626 QLM626 QVI626 RFE626 RPA626 RYW626 SIS626 SSO626 TCK626 TMG626 TWC626 UFY626 UPU626 UZQ626 VJM626 VTI626 WDE626 WNA626 WWW626 AR584 KN584 UJ584 AEF584 AOB584 AXX584 BHT584 BRP584 CBL584 CLH584 CVD584 DEZ584 DOV584 DYR584 EIN584 ESJ584 FCF584 FMB584 FVX584 GFT584 GPP584 GZL584 HJH584 HTD584 ICZ584 IMV584 IWR584 JGN584 JQJ584 KAF584 KKB584 KTX584 LDT584 LNP584 LXL584 MHH584 MRD584 NAZ584 NKV584 NUR584 OEN584 OOJ584 OYF584 PIB584 PRX584 QBT584 QLP584 QVL584 RFH584 RPD584 RYZ584 SIV584 SSR584 TCN584 TMJ584 TWF584 UGB584 UPX584 UZT584 VJP584 VTL584 WDH584 WND584 WWZ584 AO584 KK584 UG584 AEC584 ANY584 AXU584 BHQ584 BRM584 CBI584 CLE584 CVA584 DEW584 DOS584 DYO584 EIK584 ESG584 FCC584 FLY584 FVU584 GFQ584 GPM584 GZI584 HJE584 HTA584 ICW584 IMS584 IWO584 JGK584 JQG584 KAC584 KJY584 KTU584 LDQ584 LNM584 LXI584 MHE584 MRA584 NAW584 NKS584 NUO584 OEK584 OOG584 OYC584 PHY584 PRU584 QBQ584 QLM584 QVI584 RFE584 RPA584 RYW584 SIS584 SSO584 TCK584 TMG584 TWC584 UFY584 UPU584 UZQ584 VJM584 VTI584 WDE584 WNA584 WWW584 AR591 KN591 UJ591 AEF591 AOB591 AXX591 BHT591 BRP591 CBL591 CLH591 CVD591 DEZ591 DOV591 DYR591 EIN591 ESJ591 FCF591 FMB591 FVX591 GFT591 GPP591 GZL591 HJH591 HTD591 ICZ591 IMV591 IWR591 JGN591 JQJ591 KAF591 KKB591 KTX591 LDT591 LNP591 LXL591 MHH591 MRD591 NAZ591 NKV591 NUR591 OEN591 OOJ591 OYF591 PIB591 PRX591 QBT591 QLP591 QVL591 RFH591 RPD591 RYZ591 SIV591 SSR591 TCN591 TMJ591 TWF591 UGB591 UPX591 UZT591 VJP591 VTL591 WDH591 WND591 WWZ591 AO604:AO605 KK604:KK605 UG604:UG605 AEC604:AEC605 ANY604:ANY605 AXU604:AXU605 BHQ604:BHQ605 BRM604:BRM605 CBI604:CBI605 CLE604:CLE605 CVA604:CVA605 DEW604:DEW605 DOS604:DOS605 DYO604:DYO605 EIK604:EIK605 ESG604:ESG605 FCC604:FCC605 FLY604:FLY605 FVU604:FVU605 GFQ604:GFQ605 GPM604:GPM605 GZI604:GZI605 HJE604:HJE605 HTA604:HTA605 ICW604:ICW605 IMS604:IMS605 IWO604:IWO605 JGK604:JGK605 JQG604:JQG605 KAC604:KAC605 KJY604:KJY605 KTU604:KTU605 LDQ604:LDQ605 LNM604:LNM605 LXI604:LXI605 MHE604:MHE605 MRA604:MRA605 NAW604:NAW605 NKS604:NKS605 NUO604:NUO605 OEK604:OEK605 OOG604:OOG605 OYC604:OYC605 PHY604:PHY605 PRU604:PRU605 QBQ604:QBQ605 QLM604:QLM605 QVI604:QVI605 RFE604:RFE605 RPA604:RPA605 RYW604:RYW605 SIS604:SIS605 SSO604:SSO605 TCK604:TCK605 TMG604:TMG605 TWC604:TWC605 UFY604:UFY605 UPU604:UPU605 UZQ604:UZQ605 VJM604:VJM605 VTI604:VTI605 WDE604:WDE605 WNA604:WNA605 WWW604:WWW605 AR604:AR605 KN604:KN605 UJ604:UJ605 AEF604:AEF605 AOB604:AOB605 AXX604:AXX605 BHT604:BHT605 BRP604:BRP605 CBL604:CBL605 CLH604:CLH605 CVD604:CVD605 DEZ604:DEZ605 DOV604:DOV605 DYR604:DYR605 EIN604:EIN605 ESJ604:ESJ605 FCF604:FCF605 FMB604:FMB605 FVX604:FVX605 GFT604:GFT605 GPP604:GPP605 GZL604:GZL605 HJH604:HJH605 HTD604:HTD605 ICZ604:ICZ605 IMV604:IMV605 IWR604:IWR605 JGN604:JGN605 JQJ604:JQJ605 KAF604:KAF605 KKB604:KKB605 KTX604:KTX605 LDT604:LDT605 LNP604:LNP605 LXL604:LXL605 MHH604:MHH605 MRD604:MRD605 NAZ604:NAZ605 NKV604:NKV605 NUR604:NUR605 OEN604:OEN605 OOJ604:OOJ605 OYF604:OYF605 PIB604:PIB605 PRX604:PRX605 QBT604:QBT605 QLP604:QLP605 QVL604:QVL605 RFH604:RFH605 RPD604:RPD605 RYZ604:RYZ605 SIV604:SIV605 SSR604:SSR605 TCN604:TCN605 TMJ604:TMJ605 TWF604:TWF605 UGB604:UGB605 UPX604:UPX605 UZT604:UZT605 VJP604:VJP605 VTL604:VTL605 WDH604:WDH605 WND604:WND605 WWZ604:WWZ605 AL604 KH604 UD604 ADZ604 ANV604 AXR604 BHN604 BRJ604 CBF604 CLB604 CUX604 DET604 DOP604 DYL604 EIH604 ESD604 FBZ604 FLV604 FVR604 GFN604 GPJ604 GZF604 HJB604 HSX604 ICT604 IMP604 IWL604 JGH604 JQD604 JZZ604 KJV604 KTR604 LDN604 LNJ604 LXF604 MHB604 MQX604 NAT604 NKP604 NUL604 OEH604 OOD604 OXZ604 PHV604 PRR604 QBN604 QLJ604 QVF604 RFB604 ROX604 RYT604 SIP604 SSL604 TCH604 TMD604 TVZ604 UFV604 UPR604 UZN604 VJJ604 VTF604 WDB604 WMX604 WWT604 AO596:AO597 KK596:KK597 UG596:UG597 AEC596:AEC597 ANY596:ANY597 AXU596:AXU597 BHQ596:BHQ597 BRM596:BRM597 CBI596:CBI597 CLE596:CLE597 CVA596:CVA597 DEW596:DEW597 DOS596:DOS597 DYO596:DYO597 EIK596:EIK597 ESG596:ESG597 FCC596:FCC597 FLY596:FLY597 FVU596:FVU597 GFQ596:GFQ597 GPM596:GPM597 GZI596:GZI597 HJE596:HJE597 HTA596:HTA597 ICW596:ICW597 IMS596:IMS597 IWO596:IWO597 JGK596:JGK597 JQG596:JQG597 KAC596:KAC597 KJY596:KJY597 KTU596:KTU597 LDQ596:LDQ597 LNM596:LNM597 LXI596:LXI597 MHE596:MHE597 MRA596:MRA597 NAW596:NAW597 NKS596:NKS597 NUO596:NUO597 OEK596:OEK597 OOG596:OOG597 OYC596:OYC597 PHY596:PHY597 PRU596:PRU597 QBQ596:QBQ597 QLM596:QLM597 QVI596:QVI597 RFE596:RFE597 RPA596:RPA597 RYW596:RYW597 SIS596:SIS597 SSO596:SSO597 TCK596:TCK597 TMG596:TMG597 TWC596:TWC597 UFY596:UFY597 UPU596:UPU597 UZQ596:UZQ597 VJM596:VJM597 VTI596:VTI597 WDE596:WDE597 WNA596:WNA597 WWW596:WWW597 AM595 KI595 UE595 AEA595 ANW595 AXS595 BHO595 BRK595 CBG595 CLC595 CUY595 DEU595 DOQ595 DYM595 EII595 ESE595 FCA595 FLW595 FVS595 GFO595 GPK595 GZG595 HJC595 HSY595 ICU595 IMQ595 IWM595 JGI595 JQE595 KAA595 KJW595 KTS595 LDO595 LNK595 LXG595 MHC595 MQY595 NAU595 NKQ595 NUM595 OEI595 OOE595 OYA595 PHW595 PRS595 QBO595 QLK595 QVG595 RFC595 ROY595 RYU595 SIQ595 SSM595 TCI595 TME595 TWA595 UFW595 UPS595 UZO595 VJK595 VTG595 WDC595 WMY595 WWU595 AP595 KL595 UH595 AED595 ANZ595 AXV595 BHR595 BRN595 CBJ595 CLF595 CVB595 DEX595 DOT595 DYP595 EIL595 ESH595 FCD595 FLZ595 FVV595 GFR595 GPN595 GZJ595 HJF595 HTB595 ICX595 IMT595 IWP595 JGL595 JQH595 KAD595 KJZ595 KTV595 LDR595 LNN595 LXJ595 MHF595 MRB595 NAX595 NKT595 NUP595 OEL595 OOH595 OYD595 PHZ595 PRV595 QBR595 QLN595 QVJ595 RFF595 RPB595 RYX595 SIT595 SSP595 TCL595 TMH595 TWD595 UFZ595 UPV595 UZR595 VJN595 VTJ595 WDF595 WNB595 WWX595 AS595 KO595 UK595 AEG595 AOC595 AXY595 BHU595 BRQ595 CBM595 CLI595 CVE595 DFA595 DOW595 DYS595 EIO595 ESK595 FCG595 FMC595 FVY595 GFU595 GPQ595 GZM595 HJI595 HTE595 IDA595 IMW595 IWS595 JGO595 JQK595 KAG595 KKC595 KTY595 LDU595 LNQ595 LXM595 MHI595 MRE595 NBA595 NKW595 NUS595 OEO595 OOK595 OYG595 PIC595 PRY595 QBU595 QLQ595 QVM595 RFI595 RPE595 RZA595 SIW595 SSS595 TCO595 TMK595 TWG595 UGC595 UPY595 UZU595 VJQ595 VTM595 WDI595 WNE595 WXA595 AL593 KH593 UD593 ADZ593 ANV593 AXR593 BHN593 BRJ593 CBF593 CLB593 CUX593 DET593 DOP593 DYL593 EIH593 ESD593 FBZ593 FLV593 FVR593 GFN593 GPJ593 GZF593 HJB593 HSX593 ICT593 IMP593 IWL593 JGH593 JQD593 JZZ593 KJV593 KTR593 LDN593 LNJ593 LXF593 MHB593 MQX593 NAT593 NKP593 NUL593 OEH593 OOD593 OXZ593 PHV593 PRR593 QBN593 QLJ593 QVF593 RFB593 ROX593 RYT593 SIP593 SSL593 TCH593 TMD593 TVZ593 UFV593 UPR593 UZN593 VJJ593 VTF593 WDB593 WMX593 WWT593 AR593:AR594 KN593:KN594 UJ593:UJ594 AEF593:AEF594 AOB593:AOB594 AXX593:AXX594 BHT593:BHT594 BRP593:BRP594 CBL593:CBL594 CLH593:CLH594 CVD593:CVD594 DEZ593:DEZ594 DOV593:DOV594 DYR593:DYR594 EIN593:EIN594 ESJ593:ESJ594 FCF593:FCF594 FMB593:FMB594 FVX593:FVX594 GFT593:GFT594 GPP593:GPP594 GZL593:GZL594 HJH593:HJH594 HTD593:HTD594 ICZ593:ICZ594 IMV593:IMV594 IWR593:IWR594 JGN593:JGN594 JQJ593:JQJ594 KAF593:KAF594 KKB593:KKB594 KTX593:KTX594 LDT593:LDT594 LNP593:LNP594 LXL593:LXL594 MHH593:MHH594 MRD593:MRD594 NAZ593:NAZ594 NKV593:NKV594 NUR593:NUR594 OEN593:OEN594 OOJ593:OOJ594 OYF593:OYF594 PIB593:PIB594 PRX593:PRX594 QBT593:QBT594 QLP593:QLP594 QVL593:QVL594 RFH593:RFH594 RPD593:RPD594 RYZ593:RYZ594 SIV593:SIV594 SSR593:SSR594 TCN593:TCN594 TMJ593:TMJ594 TWF593:TWF594 UGB593:UGB594 UPX593:UPX594 UZT593:UZT594 VJP593:VJP594 VTL593:VTL594 WDH593:WDH594 WND593:WND594 WWZ593:WWZ594 AO593:AO594 KK593:KK594 UG593:UG594 AEC593:AEC594 ANY593:ANY594 AXU593:AXU594 BHQ593:BHQ594 BRM593:BRM594 CBI593:CBI594 CLE593:CLE594 CVA593:CVA594 DEW593:DEW594 DOS593:DOS594 DYO593:DYO594 EIK593:EIK594 ESG593:ESG594 FCC593:FCC594 FLY593:FLY594 FVU593:FVU594 GFQ593:GFQ594 GPM593:GPM594 GZI593:GZI594 HJE593:HJE594 HTA593:HTA594 ICW593:ICW594 IMS593:IMS594 IWO593:IWO594 JGK593:JGK594 JQG593:JQG594 KAC593:KAC594 KJY593:KJY594 KTU593:KTU594 LDQ593:LDQ594 LNM593:LNM594 LXI593:LXI594 MHE593:MHE594 MRA593:MRA594 NAW593:NAW594 NKS593:NKS594 NUO593:NUO594 OEK593:OEK594 OOG593:OOG594 OYC593:OYC594 PHY593:PHY594 PRU593:PRU594 QBQ593:QBQ594 QLM593:QLM594 QVI593:QVI594 RFE593:RFE594 RPA593:RPA594 RYW593:RYW594 SIS593:SIS594 SSO593:SSO594 TCK593:TCK594 TMG593:TMG594 TWC593:TWC594 UFY593:UFY594 UPU593:UPU594 UZQ593:UZQ594 VJM593:VJM594 VTI593:VTI594 WDE593:WDE594 WNA593:WNA594 WWW593:WWW594 AR601:AR602 KN601:KN602 UJ601:UJ602 AEF601:AEF602 AOB601:AOB602 AXX601:AXX602 BHT601:BHT602 BRP601:BRP602 CBL601:CBL602 CLH601:CLH602 CVD601:CVD602 DEZ601:DEZ602 DOV601:DOV602 DYR601:DYR602 EIN601:EIN602 ESJ601:ESJ602 FCF601:FCF602 FMB601:FMB602 FVX601:FVX602 GFT601:GFT602 GPP601:GPP602 GZL601:GZL602 HJH601:HJH602 HTD601:HTD602 ICZ601:ICZ602 IMV601:IMV602 IWR601:IWR602 JGN601:JGN602 JQJ601:JQJ602 KAF601:KAF602 KKB601:KKB602 KTX601:KTX602 LDT601:LDT602 LNP601:LNP602 LXL601:LXL602 MHH601:MHH602 MRD601:MRD602 NAZ601:NAZ602 NKV601:NKV602 NUR601:NUR602 OEN601:OEN602 OOJ601:OOJ602 OYF601:OYF602 PIB601:PIB602 PRX601:PRX602 QBT601:QBT602 QLP601:QLP602 QVL601:QVL602 RFH601:RFH602 RPD601:RPD602 RYZ601:RYZ602 SIV601:SIV602 SSR601:SSR602 TCN601:TCN602 TMJ601:TMJ602 TWF601:TWF602 UGB601:UGB602 UPX601:UPX602 UZT601:UZT602 VJP601:VJP602 VTL601:VTL602 WDH601:WDH602 WND601:WND602 WWZ601:WWZ602 AL589 KH589 UD589 ADZ589 ANV589 AXR589 BHN589 BRJ589 CBF589 CLB589 CUX589 DET589 DOP589 DYL589 EIH589 ESD589 FBZ589 FLV589 FVR589 GFN589 GPJ589 GZF589 HJB589 HSX589 ICT589 IMP589 IWL589 JGH589 JQD589 JZZ589 KJV589 KTR589 LDN589 LNJ589 LXF589 MHB589 MQX589 NAT589 NKP589 NUL589 OEH589 OOD589 OXZ589 PHV589 PRR589 QBN589 QLJ589 QVF589 RFB589 ROX589 RYT589 SIP589 SSL589 TCH589 TMD589 TVZ589 UFV589 UPR589 UZN589 VJJ589 VTF589 WDB589 WMX589 WWT589 AO588:AO589 KK588:KK589 UG588:UG589 AEC588:AEC589 ANY588:ANY589 AXU588:AXU589 BHQ588:BHQ589 BRM588:BRM589 CBI588:CBI589 CLE588:CLE589 CVA588:CVA589 DEW588:DEW589 DOS588:DOS589 DYO588:DYO589 EIK588:EIK589 ESG588:ESG589 FCC588:FCC589 FLY588:FLY589 FVU588:FVU589 GFQ588:GFQ589 GPM588:GPM589 GZI588:GZI589 HJE588:HJE589 HTA588:HTA589 ICW588:ICW589 IMS588:IMS589 IWO588:IWO589 JGK588:JGK589 JQG588:JQG589 KAC588:KAC589 KJY588:KJY589 KTU588:KTU589 LDQ588:LDQ589 LNM588:LNM589 LXI588:LXI589 MHE588:MHE589 MRA588:MRA589 NAW588:NAW589 NKS588:NKS589 NUO588:NUO589 OEK588:OEK589 OOG588:OOG589 OYC588:OYC589 PHY588:PHY589 PRU588:PRU589 QBQ588:QBQ589 QLM588:QLM589 QVI588:QVI589 RFE588:RFE589 RPA588:RPA589 RYW588:RYW589 SIS588:SIS589 SSO588:SSO589 TCK588:TCK589 TMG588:TMG589 TWC588:TWC589 UFY588:UFY589 UPU588:UPU589 UZQ588:UZQ589 VJM588:VJM589 VTI588:VTI589 WDE588:WDE589 WNA588:WNA589 WWW588:WWW589 AR588:AR589 KN588:KN589 UJ588:UJ589 AEF588:AEF589 AOB588:AOB589 AXX588:AXX589 BHT588:BHT589 BRP588:BRP589 CBL588:CBL589 CLH588:CLH589 CVD588:CVD589 DEZ588:DEZ589 DOV588:DOV589 DYR588:DYR589 EIN588:EIN589 ESJ588:ESJ589 FCF588:FCF589 FMB588:FMB589 FVX588:FVX589 GFT588:GFT589 GPP588:GPP589 GZL588:GZL589 HJH588:HJH589 HTD588:HTD589 ICZ588:ICZ589 IMV588:IMV589 IWR588:IWR589 JGN588:JGN589 JQJ588:JQJ589 KAF588:KAF589 KKB588:KKB589 KTX588:KTX589 LDT588:LDT589 LNP588:LNP589 LXL588:LXL589 MHH588:MHH589 MRD588:MRD589 NAZ588:NAZ589 NKV588:NKV589 NUR588:NUR589 OEN588:OEN589 OOJ588:OOJ589 OYF588:OYF589 PIB588:PIB589 PRX588:PRX589 QBT588:QBT589 QLP588:QLP589 QVL588:QVL589 RFH588:RFH589 RPD588:RPD589 RYZ588:RYZ589 SIV588:SIV589 SSR588:SSR589 TCN588:TCN589 TMJ588:TMJ589 TWF588:TWF589 UGB588:UGB589 UPX588:UPX589 UZT588:UZT589 VJP588:VJP589 VTL588:VTL589 WDH588:WDH589 WND588:WND589 WWZ588:WWZ589 Y589:Y596 JU589:JU596 TQ589:TQ596 ADM589:ADM596 ANI589:ANI596 AXE589:AXE596 BHA589:BHA596 BQW589:BQW596 CAS589:CAS596 CKO589:CKO596 CUK589:CUK596 DEG589:DEG596 DOC589:DOC596 DXY589:DXY596 EHU589:EHU596 ERQ589:ERQ596 FBM589:FBM596 FLI589:FLI596 FVE589:FVE596 GFA589:GFA596 GOW589:GOW596 GYS589:GYS596 HIO589:HIO596 HSK589:HSK596 ICG589:ICG596 IMC589:IMC596 IVY589:IVY596 JFU589:JFU596 JPQ589:JPQ596 JZM589:JZM596 KJI589:KJI596 KTE589:KTE596 LDA589:LDA596 LMW589:LMW596 LWS589:LWS596 MGO589:MGO596 MQK589:MQK596 NAG589:NAG596 NKC589:NKC596 NTY589:NTY596 ODU589:ODU596 ONQ589:ONQ596 OXM589:OXM596 PHI589:PHI596 PRE589:PRE596 QBA589:QBA596 QKW589:QKW596 QUS589:QUS596 REO589:REO596 ROK589:ROK596 RYG589:RYG596 SIC589:SIC596 SRY589:SRY596 TBU589:TBU596 TLQ589:TLQ596 TVM589:TVM596 UFI589:UFI596 UPE589:UPE596 UZA589:UZA596 VIW589:VIW596 VSS589:VSS596 WCO589:WCO596 WMK589:WMK596 WWG589:WWG596 Y598:Y607 JU598:JU607 TQ598:TQ607 ADM598:ADM607 ANI598:ANI607 AXE598:AXE607 BHA598:BHA607 BQW598:BQW607 CAS598:CAS607 CKO598:CKO607 CUK598:CUK607 DEG598:DEG607 DOC598:DOC607 DXY598:DXY607 EHU598:EHU607 ERQ598:ERQ607 FBM598:FBM607 FLI598:FLI607 FVE598:FVE607 GFA598:GFA607 GOW598:GOW607 GYS598:GYS607 HIO598:HIO607 HSK598:HSK607 ICG598:ICG607 IMC598:IMC607 IVY598:IVY607 JFU598:JFU607 JPQ598:JPQ607 JZM598:JZM607 KJI598:KJI607 KTE598:KTE607 LDA598:LDA607 LMW598:LMW607 LWS598:LWS607 MGO598:MGO607 MQK598:MQK607 NAG598:NAG607 NKC598:NKC607 NTY598:NTY607 ODU598:ODU607 ONQ598:ONQ607 OXM598:OXM607 PHI598:PHI607 PRE598:PRE607 QBA598:QBA607 QKW598:QKW607 QUS598:QUS607 REO598:REO607 ROK598:ROK607 RYG598:RYG607 SIC598:SIC607 SRY598:SRY607 TBU598:TBU607 TLQ598:TLQ607 TVM598:TVM607 UFI598:UFI607 UPE598:UPE607 UZA598:UZA607 VIW598:VIW607 VSS598:VSS607 WCO598:WCO607 WMK598:WMK607 WWG598:WWG607 AR626:AR627 KN626:KN627 UJ626:UJ627 AEF626:AEF627 AOB626:AOB627 AXX626:AXX627 BHT626:BHT627 BRP626:BRP627 CBL626:CBL627 CLH626:CLH627 CVD626:CVD627 DEZ626:DEZ627 DOV626:DOV627 DYR626:DYR627 EIN626:EIN627 ESJ626:ESJ627 FCF626:FCF627 FMB626:FMB627 FVX626:FVX627 GFT626:GFT627 GPP626:GPP627 GZL626:GZL627 HJH626:HJH627 HTD626:HTD627 ICZ626:ICZ627 IMV626:IMV627 IWR626:IWR627 JGN626:JGN627 JQJ626:JQJ627 KAF626:KAF627 KKB626:KKB627 KTX626:KTX627 LDT626:LDT627 LNP626:LNP627 LXL626:LXL627 MHH626:MHH627 MRD626:MRD627 NAZ626:NAZ627 NKV626:NKV627 NUR626:NUR627 OEN626:OEN627 OOJ626:OOJ627 OYF626:OYF627 PIB626:PIB627 PRX626:PRX627 QBT626:QBT627 QLP626:QLP627 QVL626:QVL627 RFH626:RFH627 RPD626:RPD627 RYZ626:RYZ627 SIV626:SIV627 SSR626:SSR627 TCN626:TCN627 TMJ626:TMJ627 TWF626:TWF627 UGB626:UGB627 UPX626:UPX627 UZT626:UZT627 VJP626:VJP627 VTL626:VTL627 WDH626:WDH627 WND626:WND627 WWZ626:WWZ627 AX642:AX660 KT642:KT660 UP642:UP660 AEL642:AEL660 AOH642:AOH660 AYD642:AYD660 BHZ642:BHZ660 BRV642:BRV660 CBR642:CBR660 CLN642:CLN660 CVJ642:CVJ660 DFF642:DFF660 DPB642:DPB660 DYX642:DYX660 EIT642:EIT660 ESP642:ESP660 FCL642:FCL660 FMH642:FMH660 FWD642:FWD660 GFZ642:GFZ660 GPV642:GPV660 GZR642:GZR660 HJN642:HJN660 HTJ642:HTJ660 IDF642:IDF660 INB642:INB660 IWX642:IWX660 JGT642:JGT660 JQP642:JQP660 KAL642:KAL660 KKH642:KKH660 KUD642:KUD660 LDZ642:LDZ660 LNV642:LNV660 LXR642:LXR660 MHN642:MHN660 MRJ642:MRJ660 NBF642:NBF660 NLB642:NLB660 NUX642:NUX660 OET642:OET660 OOP642:OOP660 OYL642:OYL660 PIH642:PIH660 PSD642:PSD660 QBZ642:QBZ660 QLV642:QLV660 QVR642:QVR660 RFN642:RFN660 RPJ642:RPJ660 RZF642:RZF660 SJB642:SJB660 SSX642:SSX660 TCT642:TCT660 TMP642:TMP660 TWL642:TWL660 UGH642:UGH660 UQD642:UQD660 UZZ642:UZZ660 VJV642:VJV660 VTR642:VTR660 WDN642:WDN660 WNJ642:WNJ660 WXF642:WXF660 AR664 KN664 UJ664 AEF664 AOB664 AXX664 BHT664 BRP664 CBL664 CLH664 CVD664 DEZ664 DOV664 DYR664 EIN664 ESJ664 FCF664 FMB664 FVX664 GFT664 GPP664 GZL664 HJH664 HTD664 ICZ664 IMV664 IWR664 JGN664 JQJ664 KAF664 KKB664 KTX664 LDT664 LNP664 LXL664 MHH664 MRD664 NAZ664 NKV664 NUR664 OEN664 OOJ664 OYF664 PIB664 PRX664 QBT664 QLP664 QVL664 RFH664 RPD664 RYZ664 SIV664 SSR664 TCN664 TMJ664 TWF664 UGB664 UPX664 UZT664 VJP664 VTL664 WDH664 WND664 WWZ664 AX664 KT664 UP664 AEL664 AOH664 AYD664 BHZ664 BRV664 CBR664 CLN664 CVJ664 DFF664 DPB664 DYX664 EIT664 ESP664 FCL664 FMH664 FWD664 GFZ664 GPV664 GZR664 HJN664 HTJ664 IDF664 INB664 IWX664 JGT664 JQP664 KAL664 KKH664 KUD664 LDZ664 LNV664 LXR664 MHN664 MRJ664 NBF664 NLB664 NUX664 OET664 OOP664 OYL664 PIH664 PSD664 QBZ664 QLV664 QVR664 RFN664 RPJ664 RZF664 SJB664 SSX664 TCT664 TMP664 TWL664 UGH664 UQD664 UZZ664 VJV664 VTR664 WDN664 WNJ664 WXF664 AL662 KH662 UD662 ADZ662 ANV662 AXR662 BHN662 BRJ662 CBF662 CLB662 CUX662 DET662 DOP662 DYL662 EIH662 ESD662 FBZ662 FLV662 FVR662 GFN662 GPJ662 GZF662 HJB662 HSX662 ICT662 IMP662 IWL662 JGH662 JQD662 JZZ662 KJV662 KTR662 LDN662 LNJ662 LXF662 MHB662 MQX662 NAT662 NKP662 NUL662 OEH662 OOD662 OXZ662 PHV662 PRR662 QBN662 QLJ662 QVF662 RFB662 ROX662 RYT662 SIP662 SSL662 TCH662 TMD662 TVZ662 UFV662 UPR662 UZN662 VJJ662 VTF662 WDB662 WMX662 WWT662 AI664 KE664 UA664 ADW664 ANS664 AXO664 BHK664 BRG664 CBC664 CKY664 CUU664 DEQ664 DOM664 DYI664 EIE664 ESA664 FBW664 FLS664 FVO664 GFK664 GPG664 GZC664 HIY664 HSU664 ICQ664 IMM664 IWI664 JGE664 JQA664 JZW664 KJS664 KTO664 LDK664 LNG664 LXC664 MGY664 MQU664 NAQ664 NKM664 NUI664 OEE664 OOA664 OXW664 PHS664 PRO664 QBK664 QLG664 QVC664 REY664 ROU664 RYQ664 SIM664 SSI664 TCE664 TMA664 TVW664 UFS664 UPO664 UZK664 VJG664 VTC664 WCY664 WMU664 WWQ664 AI662 KE662 UA662 ADW662 ANS662 AXO662 BHK662 BRG662 CBC662 CKY662 CUU662 DEQ662 DOM662 DYI662 EIE662 ESA662 FBW662 FLS662 FVO662 GFK662 GPG662 GZC662 HIY662 HSU662 ICQ662 IMM662 IWI662 JGE662 JQA662 JZW662 KJS662 KTO662 LDK662 LNG662 LXC662 MGY662 MQU662 NAQ662 NKM662 NUI662 OEE662 OOA662 OXW662 PHS662 PRO662 QBK662 QLG662 QVC662 REY662 ROU662 RYQ662 SIM662 SSI662 TCE662 TMA662 TVW662 UFS662 UPO662 UZK662 VJG662 VTC662 WCY662 WMU662 WWQ662 AO642:AO648 KK642:KK648 UG642:UG648 AEC642:AEC648 ANY642:ANY648 AXU642:AXU648 BHQ642:BHQ648 BRM642:BRM648 CBI642:CBI648 CLE642:CLE648 CVA642:CVA648 DEW642:DEW648 DOS642:DOS648 DYO642:DYO648 EIK642:EIK648 ESG642:ESG648 FCC642:FCC648 FLY642:FLY648 FVU642:FVU648 GFQ642:GFQ648 GPM642:GPM648 GZI642:GZI648 HJE642:HJE648 HTA642:HTA648 ICW642:ICW648 IMS642:IMS648 IWO642:IWO648 JGK642:JGK648 JQG642:JQG648 KAC642:KAC648 KJY642:KJY648 KTU642:KTU648 LDQ642:LDQ648 LNM642:LNM648 LXI642:LXI648 MHE642:MHE648 MRA642:MRA648 NAW642:NAW648 NKS642:NKS648 NUO642:NUO648 OEK642:OEK648 OOG642:OOG648 OYC642:OYC648 PHY642:PHY648 PRU642:PRU648 QBQ642:QBQ648 QLM642:QLM648 QVI642:QVI648 RFE642:RFE648 RPA642:RPA648 RYW642:RYW648 SIS642:SIS648 SSO642:SSO648 TCK642:TCK648 TMG642:TMG648 TWC642:TWC648 UFY642:UFY648 UPU642:UPU648 UZQ642:UZQ648 VJM642:VJM648 VTI642:VTI648 WDE642:WDE648 WNA642:WNA648 WWW642:WWW648 AL655:AL660 KH655:KH660 UD655:UD660 ADZ655:ADZ660 ANV655:ANV660 AXR655:AXR660 BHN655:BHN660 BRJ655:BRJ660 CBF655:CBF660 CLB655:CLB660 CUX655:CUX660 DET655:DET660 DOP655:DOP660 DYL655:DYL660 EIH655:EIH660 ESD655:ESD660 FBZ655:FBZ660 FLV655:FLV660 FVR655:FVR660 GFN655:GFN660 GPJ655:GPJ660 GZF655:GZF660 HJB655:HJB660 HSX655:HSX660 ICT655:ICT660 IMP655:IMP660 IWL655:IWL660 JGH655:JGH660 JQD655:JQD660 JZZ655:JZZ660 KJV655:KJV660 KTR655:KTR660 LDN655:LDN660 LNJ655:LNJ660 LXF655:LXF660 MHB655:MHB660 MQX655:MQX660 NAT655:NAT660 NKP655:NKP660 NUL655:NUL660 OEH655:OEH660 OOD655:OOD660 OXZ655:OXZ660 PHV655:PHV660 PRR655:PRR660 QBN655:QBN660 QLJ655:QLJ660 QVF655:QVF660 RFB655:RFB660 ROX655:ROX660 RYT655:RYT660 SIP655:SIP660 SSL655:SSL660 TCH655:TCH660 TMD655:TMD660 TVZ655:TVZ660 UFV655:UFV660 UPR655:UPR660 UZN655:UZN660 VJJ655:VJJ660 VTF655:VTF660 WDB655:WDB660 WMX655:WMX660 WWT655:WWT660 AO655:AO660 KK655:KK660 UG655:UG660 AEC655:AEC660 ANY655:ANY660 AXU655:AXU660 BHQ655:BHQ660 BRM655:BRM660 CBI655:CBI660 CLE655:CLE660 CVA655:CVA660 DEW655:DEW660 DOS655:DOS660 DYO655:DYO660 EIK655:EIK660 ESG655:ESG660 FCC655:FCC660 FLY655:FLY660 FVU655:FVU660 GFQ655:GFQ660 GPM655:GPM660 GZI655:GZI660 HJE655:HJE660 HTA655:HTA660 ICW655:ICW660 IMS655:IMS660 IWO655:IWO660 JGK655:JGK660 JQG655:JQG660 KAC655:KAC660 KJY655:KJY660 KTU655:KTU660 LDQ655:LDQ660 LNM655:LNM660 LXI655:LXI660 MHE655:MHE660 MRA655:MRA660 NAW655:NAW660 NKS655:NKS660 NUO655:NUO660 OEK655:OEK660 OOG655:OOG660 OYC655:OYC660 PHY655:PHY660 PRU655:PRU660 QBQ655:QBQ660 QLM655:QLM660 QVI655:QVI660 RFE655:RFE660 RPA655:RPA660 RYW655:RYW660 SIS655:SIS660 SSO655:SSO660 TCK655:TCK660 TMG655:TMG660 TWC655:TWC660 UFY655:UFY660 UPU655:UPU660 UZQ655:UZQ660 VJM655:VJM660 VTI655:VTI660 WDE655:WDE660 WNA655:WNA660 WWW655:WWW660 AO650:AO653 KK650:KK653 UG650:UG653 AEC650:AEC653 ANY650:ANY653 AXU650:AXU653 BHQ650:BHQ653 BRM650:BRM653 CBI650:CBI653 CLE650:CLE653 CVA650:CVA653 DEW650:DEW653 DOS650:DOS653 DYO650:DYO653 EIK650:EIK653 ESG650:ESG653 FCC650:FCC653 FLY650:FLY653 FVU650:FVU653 GFQ650:GFQ653 GPM650:GPM653 GZI650:GZI653 HJE650:HJE653 HTA650:HTA653 ICW650:ICW653 IMS650:IMS653 IWO650:IWO653 JGK650:JGK653 JQG650:JQG653 KAC650:KAC653 KJY650:KJY653 KTU650:KTU653 LDQ650:LDQ653 LNM650:LNM653 LXI650:LXI653 MHE650:MHE653 MRA650:MRA653 NAW650:NAW653 NKS650:NKS653 NUO650:NUO653 OEK650:OEK653 OOG650:OOG653 OYC650:OYC653 PHY650:PHY653 PRU650:PRU653 QBQ650:QBQ653 QLM650:QLM653 QVI650:QVI653 RFE650:RFE653 RPA650:RPA653 RYW650:RYW653 SIS650:SIS653 SSO650:SSO653 TCK650:TCK653 TMG650:TMG653 TWC650:TWC653 UFY650:UFY653 UPU650:UPU653 UZQ650:UZQ653 VJM650:VJM653 VTI650:VTI653 WDE650:WDE653 WNA650:WNA653 WWW650:WWW653 AL642:AL653 KH642:KH653 UD642:UD653 ADZ642:ADZ653 ANV642:ANV653 AXR642:AXR653 BHN642:BHN653 BRJ642:BRJ653 CBF642:CBF653 CLB642:CLB653 CUX642:CUX653 DET642:DET653 DOP642:DOP653 DYL642:DYL653 EIH642:EIH653 ESD642:ESD653 FBZ642:FBZ653 FLV642:FLV653 FVR642:FVR653 GFN642:GFN653 GPJ642:GPJ653 GZF642:GZF653 HJB642:HJB653 HSX642:HSX653 ICT642:ICT653 IMP642:IMP653 IWL642:IWL653 JGH642:JGH653 JQD642:JQD653 JZZ642:JZZ653 KJV642:KJV653 KTR642:KTR653 LDN642:LDN653 LNJ642:LNJ653 LXF642:LXF653 MHB642:MHB653 MQX642:MQX653 NAT642:NAT653 NKP642:NKP653 NUL642:NUL653 OEH642:OEH653 OOD642:OOD653 OXZ642:OXZ653 PHV642:PHV653 PRR642:PRR653 QBN642:QBN653 QLJ642:QLJ653 QVF642:QVF653 RFB642:RFB653 ROX642:ROX653 RYT642:RYT653 SIP642:SIP653 SSL642:SSL653 TCH642:TCH653 TMD642:TMD653 TVZ642:TVZ653 UFV642:UFV653 UPR642:UPR653 UZN642:UZN653 VJJ642:VJJ653 VTF642:VTF653 WDB642:WDB653 WMX642:WMX653 WWT642:WWT653 AI642:AI653 KE642:KE653 UA642:UA653 ADW642:ADW653 ANS642:ANS653 AXO642:AXO653 BHK642:BHK653 BRG642:BRG653 CBC642:CBC653 CKY642:CKY653 CUU642:CUU653 DEQ642:DEQ653 DOM642:DOM653 DYI642:DYI653 EIE642:EIE653 ESA642:ESA653 FBW642:FBW653 FLS642:FLS653 FVO642:FVO653 GFK642:GFK653 GPG642:GPG653 GZC642:GZC653 HIY642:HIY653 HSU642:HSU653 ICQ642:ICQ653 IMM642:IMM653 IWI642:IWI653 JGE642:JGE653 JQA642:JQA653 JZW642:JZW653 KJS642:KJS653 KTO642:KTO653 LDK642:LDK653 LNG642:LNG653 LXC642:LXC653 MGY642:MGY653 MQU642:MQU653 NAQ642:NAQ653 NKM642:NKM653 NUI642:NUI653 OEE642:OEE653 OOA642:OOA653 OXW642:OXW653 PHS642:PHS653 PRO642:PRO653 QBK642:QBK653 QLG642:QLG653 QVC642:QVC653 REY642:REY653 ROU642:ROU653 RYQ642:RYQ653 SIM642:SIM653 SSI642:SSI653 TCE642:TCE653 TMA642:TMA653 TVW642:TVW653 UFS642:UFS653 UPO642:UPO653 UZK642:UZK653 VJG642:VJG653 VTC642:VTC653 WCY642:WCY653 WMU642:WMU653 WWQ642:WWQ653 AU656:AU660 KQ656:KQ660 UM656:UM660 AEI656:AEI660 AOE656:AOE660 AYA656:AYA660 BHW656:BHW660 BRS656:BRS660 CBO656:CBO660 CLK656:CLK660 CVG656:CVG660 DFC656:DFC660 DOY656:DOY660 DYU656:DYU660 EIQ656:EIQ660 ESM656:ESM660 FCI656:FCI660 FME656:FME660 FWA656:FWA660 GFW656:GFW660 GPS656:GPS660 GZO656:GZO660 HJK656:HJK660 HTG656:HTG660 IDC656:IDC660 IMY656:IMY660 IWU656:IWU660 JGQ656:JGQ660 JQM656:JQM660 KAI656:KAI660 KKE656:KKE660 KUA656:KUA660 LDW656:LDW660 LNS656:LNS660 LXO656:LXO660 MHK656:MHK660 MRG656:MRG660 NBC656:NBC660 NKY656:NKY660 NUU656:NUU660 OEQ656:OEQ660 OOM656:OOM660 OYI656:OYI660 PIE656:PIE660 PSA656:PSA660 QBW656:QBW660 QLS656:QLS660 QVO656:QVO660 RFK656:RFK660 RPG656:RPG660 RZC656:RZC660 SIY656:SIY660 SSU656:SSU660 TCQ656:TCQ660 TMM656:TMM660 TWI656:TWI660 UGE656:UGE660 UQA656:UQA660 UZW656:UZW660 VJS656:VJS660 VTO656:VTO660 WDK656:WDK660 WNG656:WNG660 WXC656:WXC660 AU649:AU653 KQ649:KQ653 UM649:UM653 AEI649:AEI653 AOE649:AOE653 AYA649:AYA653 BHW649:BHW653 BRS649:BRS653 CBO649:CBO653 CLK649:CLK653 CVG649:CVG653 DFC649:DFC653 DOY649:DOY653 DYU649:DYU653 EIQ649:EIQ653 ESM649:ESM653 FCI649:FCI653 FME649:FME653 FWA649:FWA653 GFW649:GFW653 GPS649:GPS653 GZO649:GZO653 HJK649:HJK653 HTG649:HTG653 IDC649:IDC653 IMY649:IMY653 IWU649:IWU653 JGQ649:JGQ653 JQM649:JQM653 KAI649:KAI653 KKE649:KKE653 KUA649:KUA653 LDW649:LDW653 LNS649:LNS653 LXO649:LXO653 MHK649:MHK653 MRG649:MRG653 NBC649:NBC653 NKY649:NKY653 NUU649:NUU653 OEQ649:OEQ653 OOM649:OOM653 OYI649:OYI653 PIE649:PIE653 PSA649:PSA653 QBW649:QBW653 QLS649:QLS653 QVO649:QVO653 RFK649:RFK653 RPG649:RPG653 RZC649:RZC653 SIY649:SIY653 SSU649:SSU653 TCQ649:TCQ653 TMM649:TMM653 TWI649:TWI653 UGE649:UGE653 UQA649:UQA653 UZW649:UZW653 VJS649:VJS653 VTO649:VTO653 WDK649:WDK653 WNG649:WNG653 WXC649:WXC653 AR655:AR660 KN655:KN660 UJ655:UJ660 AEF655:AEF660 AOB655:AOB660 AXX655:AXX660 BHT655:BHT660 BRP655:BRP660 CBL655:CBL660 CLH655:CLH660 CVD655:CVD660 DEZ655:DEZ660 DOV655:DOV660 DYR655:DYR660 EIN655:EIN660 ESJ655:ESJ660 FCF655:FCF660 FMB655:FMB660 FVX655:FVX660 GFT655:GFT660 GPP655:GPP660 GZL655:GZL660 HJH655:HJH660 HTD655:HTD660 ICZ655:ICZ660 IMV655:IMV660 IWR655:IWR660 JGN655:JGN660 JQJ655:JQJ660 KAF655:KAF660 KKB655:KKB660 KTX655:KTX660 LDT655:LDT660 LNP655:LNP660 LXL655:LXL660 MHH655:MHH660 MRD655:MRD660 NAZ655:NAZ660 NKV655:NKV660 NUR655:NUR660 OEN655:OEN660 OOJ655:OOJ660 OYF655:OYF660 PIB655:PIB660 PRX655:PRX660 QBT655:QBT660 QLP655:QLP660 QVL655:QVL660 RFH655:RFH660 RPD655:RPD660 RYZ655:RYZ660 SIV655:SIV660 SSR655:SSR660 TCN655:TCN660 TMJ655:TMJ660 TWF655:TWF660 UGB655:UGB660 UPX655:UPX660 UZT655:UZT660 VJP655:VJP660 VTL655:VTL660 WDH655:WDH660 WND655:WND660 WWZ655:WWZ660 AR642:AR643 KN642:KN643 UJ642:UJ643 AEF642:AEF643 AOB642:AOB643 AXX642:AXX643 BHT642:BHT643 BRP642:BRP643 CBL642:CBL643 CLH642:CLH643 CVD642:CVD643 DEZ642:DEZ643 DOV642:DOV643 DYR642:DYR643 EIN642:EIN643 ESJ642:ESJ643 FCF642:FCF643 FMB642:FMB643 FVX642:FVX643 GFT642:GFT643 GPP642:GPP643 GZL642:GZL643 HJH642:HJH643 HTD642:HTD643 ICZ642:ICZ643 IMV642:IMV643 IWR642:IWR643 JGN642:JGN643 JQJ642:JQJ643 KAF642:KAF643 KKB642:KKB643 KTX642:KTX643 LDT642:LDT643 LNP642:LNP643 LXL642:LXL643 MHH642:MHH643 MRD642:MRD643 NAZ642:NAZ643 NKV642:NKV643 NUR642:NUR643 OEN642:OEN643 OOJ642:OOJ643 OYF642:OYF643 PIB642:PIB643 PRX642:PRX643 QBT642:QBT643 QLP642:QLP643 QVL642:QVL643 RFH642:RFH643 RPD642:RPD643 RYZ642:RYZ643 SIV642:SIV643 SSR642:SSR643 TCN642:TCN643 TMJ642:TMJ643 TWF642:TWF643 UGB642:UGB643 UPX642:UPX643 UZT642:UZT643 VJP642:VJP643 VTL642:VTL643 WDH642:WDH643 WND642:WND643 WWZ642:WWZ643 AI655:AI660 KE655:KE660 UA655:UA660 ADW655:ADW660 ANS655:ANS660 AXO655:AXO660 BHK655:BHK660 BRG655:BRG660 CBC655:CBC660 CKY655:CKY660 CUU655:CUU660 DEQ655:DEQ660 DOM655:DOM660 DYI655:DYI660 EIE655:EIE660 ESA655:ESA660 FBW655:FBW660 FLS655:FLS660 FVO655:FVO660 GFK655:GFK660 GPG655:GPG660 GZC655:GZC660 HIY655:HIY660 HSU655:HSU660 ICQ655:ICQ660 IMM655:IMM660 IWI655:IWI660 JGE655:JGE660 JQA655:JQA660 JZW655:JZW660 KJS655:KJS660 KTO655:KTO660 LDK655:LDK660 LNG655:LNG660 LXC655:LXC660 MGY655:MGY660 MQU655:MQU660 NAQ655:NAQ660 NKM655:NKM660 NUI655:NUI660 OEE655:OEE660 OOA655:OOA660 OXW655:OXW660 PHS655:PHS660 PRO655:PRO660 QBK655:QBK660 QLG655:QLG660 QVC655:QVC660 REY655:REY660 ROU655:ROU660 RYQ655:RYQ660 SIM655:SIM660 SSI655:SSI660 TCE655:TCE660 TMA655:TMA660 TVW655:TVW660 UFS655:UFS660 UPO655:UPO660 UZK655:UZK660 VJG655:VJG660 VTC655:VTC660 WCY655:WCY660 WMU655:WMU660 WWQ655:WWQ660 AR645:AR653 KN645:KN653 UJ645:UJ653 AEF645:AEF653 AOB645:AOB653 AXX645:AXX653 BHT645:BHT653 BRP645:BRP653 CBL645:CBL653 CLH645:CLH653 CVD645:CVD653 DEZ645:DEZ653 DOV645:DOV653 DYR645:DYR653 EIN645:EIN653 ESJ645:ESJ653 FCF645:FCF653 FMB645:FMB653 FVX645:FVX653 GFT645:GFT653 GPP645:GPP653 GZL645:GZL653 HJH645:HJH653 HTD645:HTD653 ICZ645:ICZ653 IMV645:IMV653 IWR645:IWR653 JGN645:JGN653 JQJ645:JQJ653 KAF645:KAF653 KKB645:KKB653 KTX645:KTX653 LDT645:LDT653 LNP645:LNP653 LXL645:LXL653 MHH645:MHH653 MRD645:MRD653 NAZ645:NAZ653 NKV645:NKV653 NUR645:NUR653 OEN645:OEN653 OOJ645:OOJ653 OYF645:OYF653 PIB645:PIB653 PRX645:PRX653 QBT645:QBT653 QLP645:QLP653 QVL645:QVL653 RFH645:RFH653 RPD645:RPD653 RYZ645:RYZ653 SIV645:SIV653 SSR645:SSR653 TCN645:TCN653 TMJ645:TMJ653 TWF645:TWF653 UGB645:UGB653 UPX645:UPX653 UZT645:UZT653 VJP645:VJP653 VTL645:VTL653 WDH645:WDH653 WND645:WND653 WWZ645:WWZ653 AU642:AU647 KQ642:KQ647 UM642:UM647 AEI642:AEI647 AOE642:AOE647 AYA642:AYA647 BHW642:BHW647 BRS642:BRS647 CBO642:CBO647 CLK642:CLK647 CVG642:CVG647 DFC642:DFC647 DOY642:DOY647 DYU642:DYU647 EIQ642:EIQ647 ESM642:ESM647 FCI642:FCI647 FME642:FME647 FWA642:FWA647 GFW642:GFW647 GPS642:GPS647 GZO642:GZO647 HJK642:HJK647 HTG642:HTG647 IDC642:IDC647 IMY642:IMY647 IWU642:IWU647 JGQ642:JGQ647 JQM642:JQM647 KAI642:KAI647 KKE642:KKE647 KUA642:KUA647 LDW642:LDW647 LNS642:LNS647 LXO642:LXO647 MHK642:MHK647 MRG642:MRG647 NBC642:NBC647 NKY642:NKY647 NUU642:NUU647 OEQ642:OEQ647 OOM642:OOM647 OYI642:OYI647 PIE642:PIE647 PSA642:PSA647 QBW642:QBW647 QLS642:QLS647 QVO642:QVO647 RFK642:RFK647 RPG642:RPG647 RZC642:RZC647 SIY642:SIY647 SSU642:SSU647 TCQ642:TCQ647 TMM642:TMM647 TWI642:TWI647 UGE642:UGE647 UQA642:UQA647 UZW642:UZW647 VJS642:VJS647 VTO642:VTO647 WDK642:WDK647 WNG642:WNG647 WXC642:WXC647 AL708:AL716 KH708:KH716 UD708:UD716 ADZ708:ADZ716 ANV708:ANV716 AXR708:AXR716 BHN708:BHN716 BRJ708:BRJ716 CBF708:CBF716 CLB708:CLB716 CUX708:CUX716 DET708:DET716 DOP708:DOP716 DYL708:DYL716 EIH708:EIH716 ESD708:ESD716 FBZ708:FBZ716 FLV708:FLV716 FVR708:FVR716 GFN708:GFN716 GPJ708:GPJ716 GZF708:GZF716 HJB708:HJB716 HSX708:HSX716 ICT708:ICT716 IMP708:IMP716 IWL708:IWL716 JGH708:JGH716 JQD708:JQD716 JZZ708:JZZ716 KJV708:KJV716 KTR708:KTR716 LDN708:LDN716 LNJ708:LNJ716 LXF708:LXF716 MHB708:MHB716 MQX708:MQX716 NAT708:NAT716 NKP708:NKP716 NUL708:NUL716 OEH708:OEH716 OOD708:OOD716 OXZ708:OXZ716 PHV708:PHV716 PRR708:PRR716 QBN708:QBN716 QLJ708:QLJ716 QVF708:QVF716 RFB708:RFB716 ROX708:ROX716 RYT708:RYT716 SIP708:SIP716 SSL708:SSL716 TCH708:TCH716 TMD708:TMD716 TVZ708:TVZ716 UFV708:UFV716 UPR708:UPR716 UZN708:UZN716 VJJ708:VJJ716 VTF708:VTF716 WDB708:WDB716 WMX708:WMX716 WWT708:WWT716 AO718:AO732 KK718:KK732 UG718:UG732 AEC718:AEC732 ANY718:ANY732 AXU718:AXU732 BHQ718:BHQ732 BRM718:BRM732 CBI718:CBI732 CLE718:CLE732 CVA718:CVA732 DEW718:DEW732 DOS718:DOS732 DYO718:DYO732 EIK718:EIK732 ESG718:ESG732 FCC718:FCC732 FLY718:FLY732 FVU718:FVU732 GFQ718:GFQ732 GPM718:GPM732 GZI718:GZI732 HJE718:HJE732 HTA718:HTA732 ICW718:ICW732 IMS718:IMS732 IWO718:IWO732 JGK718:JGK732 JQG718:JQG732 KAC718:KAC732 KJY718:KJY732 KTU718:KTU732 LDQ718:LDQ732 LNM718:LNM732 LXI718:LXI732 MHE718:MHE732 MRA718:MRA732 NAW718:NAW732 NKS718:NKS732 NUO718:NUO732 OEK718:OEK732 OOG718:OOG732 OYC718:OYC732 PHY718:PHY732 PRU718:PRU732 QBQ718:QBQ732 QLM718:QLM732 QVI718:QVI732 RFE718:RFE732 RPA718:RPA732 RYW718:RYW732 SIS718:SIS732 SSO718:SSO732 TCK718:TCK732 TMG718:TMG732 TWC718:TWC732 UFY718:UFY732 UPU718:UPU732 UZQ718:UZQ732 VJM718:VJM732 VTI718:VTI732 WDE718:WDE732 WNA718:WNA732 WWW718:WWW732 AU708:AU716 KQ708:KQ716 UM708:UM716 AEI708:AEI716 AOE708:AOE716 AYA708:AYA716 BHW708:BHW716 BRS708:BRS716 CBO708:CBO716 CLK708:CLK716 CVG708:CVG716 DFC708:DFC716 DOY708:DOY716 DYU708:DYU716 EIQ708:EIQ716 ESM708:ESM716 FCI708:FCI716 FME708:FME716 FWA708:FWA716 GFW708:GFW716 GPS708:GPS716 GZO708:GZO716 HJK708:HJK716 HTG708:HTG716 IDC708:IDC716 IMY708:IMY716 IWU708:IWU716 JGQ708:JGQ716 JQM708:JQM716 KAI708:KAI716 KKE708:KKE716 KUA708:KUA716 LDW708:LDW716 LNS708:LNS716 LXO708:LXO716 MHK708:MHK716 MRG708:MRG716 NBC708:NBC716 NKY708:NKY716 NUU708:NUU716 OEQ708:OEQ716 OOM708:OOM716 OYI708:OYI716 PIE708:PIE716 PSA708:PSA716 QBW708:QBW716 QLS708:QLS716 QVO708:QVO716 RFK708:RFK716 RPG708:RPG716 RZC708:RZC716 SIY708:SIY716 SSU708:SSU716 TCQ708:TCQ716 TMM708:TMM716 TWI708:TWI716 UGE708:UGE716 UQA708:UQA716 UZW708:UZW716 VJS708:VJS716 VTO708:VTO716 WDK708:WDK716 WNG708:WNG716 WXC708:WXC716 AL720:AL732 KH720:KH732 UD720:UD732 ADZ720:ADZ732 ANV720:ANV732 AXR720:AXR732 BHN720:BHN732 BRJ720:BRJ732 CBF720:CBF732 CLB720:CLB732 CUX720:CUX732 DET720:DET732 DOP720:DOP732 DYL720:DYL732 EIH720:EIH732 ESD720:ESD732 FBZ720:FBZ732 FLV720:FLV732 FVR720:FVR732 GFN720:GFN732 GPJ720:GPJ732 GZF720:GZF732 HJB720:HJB732 HSX720:HSX732 ICT720:ICT732 IMP720:IMP732 IWL720:IWL732 JGH720:JGH732 JQD720:JQD732 JZZ720:JZZ732 KJV720:KJV732 KTR720:KTR732 LDN720:LDN732 LNJ720:LNJ732 LXF720:LXF732 MHB720:MHB732 MQX720:MQX732 NAT720:NAT732 NKP720:NKP732 NUL720:NUL732 OEH720:OEH732 OOD720:OOD732 OXZ720:OXZ732 PHV720:PHV732 PRR720:PRR732 QBN720:QBN732 QLJ720:QLJ732 QVF720:QVF732 RFB720:RFB732 ROX720:ROX732 RYT720:RYT732 SIP720:SIP732 SSL720:SSL732 TCH720:TCH732 TMD720:TMD732 TVZ720:TVZ732 UFV720:UFV732 UPR720:UPR732 UZN720:UZN732 VJJ720:VJJ732 VTF720:VTF732 WDB720:WDB732 WMX720:WMX732 WWT720:WWT732 AU725:AU729 KQ725:KQ729 UM725:UM729 AEI725:AEI729 AOE725:AOE729 AYA725:AYA729 BHW725:BHW729 BRS725:BRS729 CBO725:CBO729 CLK725:CLK729 CVG725:CVG729 DFC725:DFC729 DOY725:DOY729 DYU725:DYU729 EIQ725:EIQ729 ESM725:ESM729 FCI725:FCI729 FME725:FME729 FWA725:FWA729 GFW725:GFW729 GPS725:GPS729 GZO725:GZO729 HJK725:HJK729 HTG725:HTG729 IDC725:IDC729 IMY725:IMY729 IWU725:IWU729 JGQ725:JGQ729 JQM725:JQM729 KAI725:KAI729 KKE725:KKE729 KUA725:KUA729 LDW725:LDW729 LNS725:LNS729 LXO725:LXO729 MHK725:MHK729 MRG725:MRG729 NBC725:NBC729 NKY725:NKY729 NUU725:NUU729 OEQ725:OEQ729 OOM725:OOM729 OYI725:OYI729 PIE725:PIE729 PSA725:PSA729 QBW725:QBW729 QLS725:QLS729 QVO725:QVO729 RFK725:RFK729 RPG725:RPG729 RZC725:RZC729 SIY725:SIY729 SSU725:SSU729 TCQ725:TCQ729 TMM725:TMM729 TWI725:TWI729 UGE725:UGE729 UQA725:UQA729 UZW725:UZW729 VJS725:VJS729 VTO725:VTO729 WDK725:WDK729 WNG725:WNG729 WXC725:WXC729 AX708:AX716 KT708:KT716 UP708:UP716 AEL708:AEL716 AOH708:AOH716 AYD708:AYD716 BHZ708:BHZ716 BRV708:BRV716 CBR708:CBR716 CLN708:CLN716 CVJ708:CVJ716 DFF708:DFF716 DPB708:DPB716 DYX708:DYX716 EIT708:EIT716 ESP708:ESP716 FCL708:FCL716 FMH708:FMH716 FWD708:FWD716 GFZ708:GFZ716 GPV708:GPV716 GZR708:GZR716 HJN708:HJN716 HTJ708:HTJ716 IDF708:IDF716 INB708:INB716 IWX708:IWX716 JGT708:JGT716 JQP708:JQP716 KAL708:KAL716 KKH708:KKH716 KUD708:KUD716 LDZ708:LDZ716 LNV708:LNV716 LXR708:LXR716 MHN708:MHN716 MRJ708:MRJ716 NBF708:NBF716 NLB708:NLB716 NUX708:NUX716 OET708:OET716 OOP708:OOP716 OYL708:OYL716 PIH708:PIH716 PSD708:PSD716 QBZ708:QBZ716 QLV708:QLV716 QVR708:QVR716 RFN708:RFN716 RPJ708:RPJ716 RZF708:RZF716 SJB708:SJB716 SSX708:SSX716 TCT708:TCT716 TMP708:TMP716 TWL708:TWL716 UGH708:UGH716 UQD708:UQD716 UZZ708:UZZ716 VJV708:VJV716 VTR708:VTR716 WDN708:WDN716 WNJ708:WNJ716 WXF708:WXF716 AU734:AU749 KQ734:KQ749 UM734:UM749 AEI734:AEI749 AOE734:AOE749 AYA734:AYA749 BHW734:BHW749 BRS734:BRS749 CBO734:CBO749 CLK734:CLK749 CVG734:CVG749 DFC734:DFC749 DOY734:DOY749 DYU734:DYU749 EIQ734:EIQ749 ESM734:ESM749 FCI734:FCI749 FME734:FME749 FWA734:FWA749 GFW734:GFW749 GPS734:GPS749 GZO734:GZO749 HJK734:HJK749 HTG734:HTG749 IDC734:IDC749 IMY734:IMY749 IWU734:IWU749 JGQ734:JGQ749 JQM734:JQM749 KAI734:KAI749 KKE734:KKE749 KUA734:KUA749 LDW734:LDW749 LNS734:LNS749 LXO734:LXO749 MHK734:MHK749 MRG734:MRG749 NBC734:NBC749 NKY734:NKY749 NUU734:NUU749 OEQ734:OEQ749 OOM734:OOM749 OYI734:OYI749 PIE734:PIE749 PSA734:PSA749 QBW734:QBW749 QLS734:QLS749 QVO734:QVO749 RFK734:RFK749 RPG734:RPG749 RZC734:RZC749 SIY734:SIY749 SSU734:SSU749 TCQ734:TCQ749 TMM734:TMM749 TWI734:TWI749 UGE734:UGE749 UQA734:UQA749 UZW734:UZW749 VJS734:VJS749 VTO734:VTO749 WDK734:WDK749 WNG734:WNG749 WXC734:WXC749 AR734:AR749 KN734:KN749 UJ734:UJ749 AEF734:AEF749 AOB734:AOB749 AXX734:AXX749 BHT734:BHT749 BRP734:BRP749 CBL734:CBL749 CLH734:CLH749 CVD734:CVD749 DEZ734:DEZ749 DOV734:DOV749 DYR734:DYR749 EIN734:EIN749 ESJ734:ESJ749 FCF734:FCF749 FMB734:FMB749 FVX734:FVX749 GFT734:GFT749 GPP734:GPP749 GZL734:GZL749 HJH734:HJH749 HTD734:HTD749 ICZ734:ICZ749 IMV734:IMV749 IWR734:IWR749 JGN734:JGN749 JQJ734:JQJ749 KAF734:KAF749 KKB734:KKB749 KTX734:KTX749 LDT734:LDT749 LNP734:LNP749 LXL734:LXL749 MHH734:MHH749 MRD734:MRD749 NAZ734:NAZ749 NKV734:NKV749 NUR734:NUR749 OEN734:OEN749 OOJ734:OOJ749 OYF734:OYF749 PIB734:PIB749 PRX734:PRX749 QBT734:QBT749 QLP734:QLP749 QVL734:QVL749 RFH734:RFH749 RPD734:RPD749 RYZ734:RYZ749 SIV734:SIV749 SSR734:SSR749 TCN734:TCN749 TMJ734:TMJ749 TWF734:TWF749 UGB734:UGB749 UPX734:UPX749 UZT734:UZT749 VJP734:VJP749 VTL734:VTL749 WDH734:WDH749 WND734:WND749 WWZ734:WWZ749 AX734:AX749 KT734:KT749 UP734:UP749 AEL734:AEL749 AOH734:AOH749 AYD734:AYD749 BHZ734:BHZ749 BRV734:BRV749 CBR734:CBR749 CLN734:CLN749 CVJ734:CVJ749 DFF734:DFF749 DPB734:DPB749 DYX734:DYX749 EIT734:EIT749 ESP734:ESP749 FCL734:FCL749 FMH734:FMH749 FWD734:FWD749 GFZ734:GFZ749 GPV734:GPV749 GZR734:GZR749 HJN734:HJN749 HTJ734:HTJ749 IDF734:IDF749 INB734:INB749 IWX734:IWX749 JGT734:JGT749 JQP734:JQP749 KAL734:KAL749 KKH734:KKH749 KUD734:KUD749 LDZ734:LDZ749 LNV734:LNV749 LXR734:LXR749 MHN734:MHN749 MRJ734:MRJ749 NBF734:NBF749 NLB734:NLB749 NUX734:NUX749 OET734:OET749 OOP734:OOP749 OYL734:OYL749 PIH734:PIH749 PSD734:PSD749 QBZ734:QBZ749 QLV734:QLV749 QVR734:QVR749 RFN734:RFN749 RPJ734:RPJ749 RZF734:RZF749 SJB734:SJB749 SSX734:SSX749 TCT734:TCT749 TMP734:TMP749 TWL734:TWL749 UGH734:UGH749 UQD734:UQD749 UZZ734:UZZ749 VJV734:VJV749 VTR734:VTR749 WDN734:WDN749 WNJ734:WNJ749 WXF734:WXF749 AR731:AR732 KN731:KN732 UJ731:UJ732 AEF731:AEF732 AOB731:AOB732 AXX731:AXX732 BHT731:BHT732 BRP731:BRP732 CBL731:CBL732 CLH731:CLH732 CVD731:CVD732 DEZ731:DEZ732 DOV731:DOV732 DYR731:DYR732 EIN731:EIN732 ESJ731:ESJ732 FCF731:FCF732 FMB731:FMB732 FVX731:FVX732 GFT731:GFT732 GPP731:GPP732 GZL731:GZL732 HJH731:HJH732 HTD731:HTD732 ICZ731:ICZ732 IMV731:IMV732 IWR731:IWR732 JGN731:JGN732 JQJ731:JQJ732 KAF731:KAF732 KKB731:KKB732 KTX731:KTX732 LDT731:LDT732 LNP731:LNP732 LXL731:LXL732 MHH731:MHH732 MRD731:MRD732 NAZ731:NAZ732 NKV731:NKV732 NUR731:NUR732 OEN731:OEN732 OOJ731:OOJ732 OYF731:OYF732 PIB731:PIB732 PRX731:PRX732 QBT731:QBT732 QLP731:QLP732 QVL731:QVL732 RFH731:RFH732 RPD731:RPD732 RYZ731:RYZ732 SIV731:SIV732 SSR731:SSR732 TCN731:TCN732 TMJ731:TMJ732 TWF731:TWF732 UGB731:UGB732 UPX731:UPX732 UZT731:UZT732 VJP731:VJP732 VTL731:VTL732 WDH731:WDH732 WND731:WND732 WWZ731:WWZ732 AU731:AU732 KQ731:KQ732 UM731:UM732 AEI731:AEI732 AOE731:AOE732 AYA731:AYA732 BHW731:BHW732 BRS731:BRS732 CBO731:CBO732 CLK731:CLK732 CVG731:CVG732 DFC731:DFC732 DOY731:DOY732 DYU731:DYU732 EIQ731:EIQ732 ESM731:ESM732 FCI731:FCI732 FME731:FME732 FWA731:FWA732 GFW731:GFW732 GPS731:GPS732 GZO731:GZO732 HJK731:HJK732 HTG731:HTG732 IDC731:IDC732 IMY731:IMY732 IWU731:IWU732 JGQ731:JGQ732 JQM731:JQM732 KAI731:KAI732 KKE731:KKE732 KUA731:KUA732 LDW731:LDW732 LNS731:LNS732 LXO731:LXO732 MHK731:MHK732 MRG731:MRG732 NBC731:NBC732 NKY731:NKY732 NUU731:NUU732 OEQ731:OEQ732 OOM731:OOM732 OYI731:OYI732 PIE731:PIE732 PSA731:PSA732 QBW731:QBW732 QLS731:QLS732 QVO731:QVO732 RFK731:RFK732 RPG731:RPG732 RZC731:RZC732 SIY731:SIY732 SSU731:SSU732 TCQ731:TCQ732 TMM731:TMM732 TWI731:TWI732 UGE731:UGE732 UQA731:UQA732 UZW731:UZW732 VJS731:VJS732 VTO731:VTO732 WDK731:WDK732 WNG731:WNG732 WXC731:WXC732 AX725:AX729 KT725:KT729 UP725:UP729 AEL725:AEL729 AOH725:AOH729 AYD725:AYD729 BHZ725:BHZ729 BRV725:BRV729 CBR725:CBR729 CLN725:CLN729 CVJ725:CVJ729 DFF725:DFF729 DPB725:DPB729 DYX725:DYX729 EIT725:EIT729 ESP725:ESP729 FCL725:FCL729 FMH725:FMH729 FWD725:FWD729 GFZ725:GFZ729 GPV725:GPV729 GZR725:GZR729 HJN725:HJN729 HTJ725:HTJ729 IDF725:IDF729 INB725:INB729 IWX725:IWX729 JGT725:JGT729 JQP725:JQP729 KAL725:KAL729 KKH725:KKH729 KUD725:KUD729 LDZ725:LDZ729 LNV725:LNV729 LXR725:LXR729 MHN725:MHN729 MRJ725:MRJ729 NBF725:NBF729 NLB725:NLB729 NUX725:NUX729 OET725:OET729 OOP725:OOP729 OYL725:OYL729 PIH725:PIH729 PSD725:PSD729 QBZ725:QBZ729 QLV725:QLV729 QVR725:QVR729 RFN725:RFN729 RPJ725:RPJ729 RZF725:RZF729 SJB725:SJB729 SSX725:SSX729 TCT725:TCT729 TMP725:TMP729 TWL725:TWL729 UGH725:UGH729 UQD725:UQD729 UZZ725:UZZ729 VJV725:VJV729 VTR725:VTR729 WDN725:WDN729 WNJ725:WNJ729 WXF725:WXF729 AX731:AX732 KT731:KT732 UP731:UP732 AEL731:AEL732 AOH731:AOH732 AYD731:AYD732 BHZ731:BHZ732 BRV731:BRV732 CBR731:CBR732 CLN731:CLN732 CVJ731:CVJ732 DFF731:DFF732 DPB731:DPB732 DYX731:DYX732 EIT731:EIT732 ESP731:ESP732 FCL731:FCL732 FMH731:FMH732 FWD731:FWD732 GFZ731:GFZ732 GPV731:GPV732 GZR731:GZR732 HJN731:HJN732 HTJ731:HTJ732 IDF731:IDF732 INB731:INB732 IWX731:IWX732 JGT731:JGT732 JQP731:JQP732 KAL731:KAL732 KKH731:KKH732 KUD731:KUD732 LDZ731:LDZ732 LNV731:LNV732 LXR731:LXR732 MHN731:MHN732 MRJ731:MRJ732 NBF731:NBF732 NLB731:NLB732 NUX731:NUX732 OET731:OET732 OOP731:OOP732 OYL731:OYL732 PIH731:PIH732 PSD731:PSD732 QBZ731:QBZ732 QLV731:QLV732 QVR731:QVR732 RFN731:RFN732 RPJ731:RPJ732 RZF731:RZF732 SJB731:SJB732 SSX731:SSX732 TCT731:TCT732 TMP731:TMP732 TWL731:TWL732 UGH731:UGH732 UQD731:UQD732 UZZ731:UZZ732 VJV731:VJV732 VTR731:VTR732 WDN731:WDN732 WNJ731:WNJ732 WXF731:WXF732 AX718:AX723 KT718:KT723 UP718:UP723 AEL718:AEL723 AOH718:AOH723 AYD718:AYD723 BHZ718:BHZ723 BRV718:BRV723 CBR718:CBR723 CLN718:CLN723 CVJ718:CVJ723 DFF718:DFF723 DPB718:DPB723 DYX718:DYX723 EIT718:EIT723 ESP718:ESP723 FCL718:FCL723 FMH718:FMH723 FWD718:FWD723 GFZ718:GFZ723 GPV718:GPV723 GZR718:GZR723 HJN718:HJN723 HTJ718:HTJ723 IDF718:IDF723 INB718:INB723 IWX718:IWX723 JGT718:JGT723 JQP718:JQP723 KAL718:KAL723 KKH718:KKH723 KUD718:KUD723 LDZ718:LDZ723 LNV718:LNV723 LXR718:LXR723 MHN718:MHN723 MRJ718:MRJ723 NBF718:NBF723 NLB718:NLB723 NUX718:NUX723 OET718:OET723 OOP718:OOP723 OYL718:OYL723 PIH718:PIH723 PSD718:PSD723 QBZ718:QBZ723 QLV718:QLV723 QVR718:QVR723 RFN718:RFN723 RPJ718:RPJ723 RZF718:RZF723 SJB718:SJB723 SSX718:SSX723 TCT718:TCT723 TMP718:TMP723 TWL718:TWL723 UGH718:UGH723 UQD718:UQD723 UZZ718:UZZ723 VJV718:VJV723 VTR718:VTR723 WDN718:WDN723 WNJ718:WNJ723 WXF718:WXF723 AU718:AU723 KQ718:KQ723 UM718:UM723 AEI718:AEI723 AOE718:AOE723 AYA718:AYA723 BHW718:BHW723 BRS718:BRS723 CBO718:CBO723 CLK718:CLK723 CVG718:CVG723 DFC718:DFC723 DOY718:DOY723 DYU718:DYU723 EIQ718:EIQ723 ESM718:ESM723 FCI718:FCI723 FME718:FME723 FWA718:FWA723 GFW718:GFW723 GPS718:GPS723 GZO718:GZO723 HJK718:HJK723 HTG718:HTG723 IDC718:IDC723 IMY718:IMY723 IWU718:IWU723 JGQ718:JGQ723 JQM718:JQM723 KAI718:KAI723 KKE718:KKE723 KUA718:KUA723 LDW718:LDW723 LNS718:LNS723 LXO718:LXO723 MHK718:MHK723 MRG718:MRG723 NBC718:NBC723 NKY718:NKY723 NUU718:NUU723 OEQ718:OEQ723 OOM718:OOM723 OYI718:OYI723 PIE718:PIE723 PSA718:PSA723 QBW718:QBW723 QLS718:QLS723 QVO718:QVO723 RFK718:RFK723 RPG718:RPG723 RZC718:RZC723 SIY718:SIY723 SSU718:SSU723 TCQ718:TCQ723 TMM718:TMM723 TWI718:TWI723 UGE718:UGE723 UQA718:UQA723 UZW718:UZW723 VJS718:VJS723 VTO718:VTO723 WDK718:WDK723 WNG718:WNG723 WXC718:WXC723 AO734:AO749 KK734:KK749 UG734:UG749 AEC734:AEC749 ANY734:ANY749 AXU734:AXU749 BHQ734:BHQ749 BRM734:BRM749 CBI734:CBI749 CLE734:CLE749 CVA734:CVA749 DEW734:DEW749 DOS734:DOS749 DYO734:DYO749 EIK734:EIK749 ESG734:ESG749 FCC734:FCC749 FLY734:FLY749 FVU734:FVU749 GFQ734:GFQ749 GPM734:GPM749 GZI734:GZI749 HJE734:HJE749 HTA734:HTA749 ICW734:ICW749 IMS734:IMS749 IWO734:IWO749 JGK734:JGK749 JQG734:JQG749 KAC734:KAC749 KJY734:KJY749 KTU734:KTU749 LDQ734:LDQ749 LNM734:LNM749 LXI734:LXI749 MHE734:MHE749 MRA734:MRA749 NAW734:NAW749 NKS734:NKS749 NUO734:NUO749 OEK734:OEK749 OOG734:OOG749 OYC734:OYC749 PHY734:PHY749 PRU734:PRU749 QBQ734:QBQ749 QLM734:QLM749 QVI734:QVI749 RFE734:RFE749 RPA734:RPA749 RYW734:RYW749 SIS734:SIS749 SSO734:SSO749 TCK734:TCK749 TMG734:TMG749 TWC734:TWC749 UFY734:UFY749 UPU734:UPU749 UZQ734:UZQ749 VJM734:VJM749 VTI734:VTI749 WDE734:WDE749 WNA734:WNA749 WWW734:WWW749 AL734:AL749 KH734:KH749 UD734:UD749 ADZ734:ADZ749 ANV734:ANV749 AXR734:AXR749 BHN734:BHN749 BRJ734:BRJ749 CBF734:CBF749 CLB734:CLB749 CUX734:CUX749 DET734:DET749 DOP734:DOP749 DYL734:DYL749 EIH734:EIH749 ESD734:ESD749 FBZ734:FBZ749 FLV734:FLV749 FVR734:FVR749 GFN734:GFN749 GPJ734:GPJ749 GZF734:GZF749 HJB734:HJB749 HSX734:HSX749 ICT734:ICT749 IMP734:IMP749 IWL734:IWL749 JGH734:JGH749 JQD734:JQD749 JZZ734:JZZ749 KJV734:KJV749 KTR734:KTR749 LDN734:LDN749 LNJ734:LNJ749 LXF734:LXF749 MHB734:MHB749 MQX734:MQX749 NAT734:NAT749 NKP734:NKP749 NUL734:NUL749 OEH734:OEH749 OOD734:OOD749 OXZ734:OXZ749 PHV734:PHV749 PRR734:PRR749 QBN734:QBN749 QLJ734:QLJ749 QVF734:QVF749 RFB734:RFB749 ROX734:ROX749 RYT734:RYT749 SIP734:SIP749 SSL734:SSL749 TCH734:TCH749 TMD734:TMD749 TVZ734:TVZ749 UFV734:UFV749 UPR734:UPR749 UZN734:UZN749 VJJ734:VJJ749 VTF734:VTF749 WDB734:WDB749 WMX734:WMX749 WWT734:WWT749 AI734:AI749 KE734:KE749 UA734:UA749 ADW734:ADW749 ANS734:ANS749 AXO734:AXO749 BHK734:BHK749 BRG734:BRG749 CBC734:CBC749 CKY734:CKY749 CUU734:CUU749 DEQ734:DEQ749 DOM734:DOM749 DYI734:DYI749 EIE734:EIE749 ESA734:ESA749 FBW734:FBW749 FLS734:FLS749 FVO734:FVO749 GFK734:GFK749 GPG734:GPG749 GZC734:GZC749 HIY734:HIY749 HSU734:HSU749 ICQ734:ICQ749 IMM734:IMM749 IWI734:IWI749 JGE734:JGE749 JQA734:JQA749 JZW734:JZW749 KJS734:KJS749 KTO734:KTO749 LDK734:LDK749 LNG734:LNG749 LXC734:LXC749 MGY734:MGY749 MQU734:MQU749 NAQ734:NAQ749 NKM734:NKM749 NUI734:NUI749 OEE734:OEE749 OOA734:OOA749 OXW734:OXW749 PHS734:PHS749 PRO734:PRO749 QBK734:QBK749 QLG734:QLG749 QVC734:QVC749 REY734:REY749 ROU734:ROU749 RYQ734:RYQ749 SIM734:SIM749 SSI734:SSI749 TCE734:TCE749 TMA734:TMA749 TVW734:TVW749 UFS734:UFS749 UPO734:UPO749 UZK734:UZK749 VJG734:VJG749 VTC734:VTC749 WCY734:WCY749 WMU734:WMU749 WWQ734:WWQ749 AR718:AR729 KN718:KN729 UJ718:UJ729 AEF718:AEF729 AOB718:AOB729 AXX718:AXX729 BHT718:BHT729 BRP718:BRP729 CBL718:CBL729 CLH718:CLH729 CVD718:CVD729 DEZ718:DEZ729 DOV718:DOV729 DYR718:DYR729 EIN718:EIN729 ESJ718:ESJ729 FCF718:FCF729 FMB718:FMB729 FVX718:FVX729 GFT718:GFT729 GPP718:GPP729 GZL718:GZL729 HJH718:HJH729 HTD718:HTD729 ICZ718:ICZ729 IMV718:IMV729 IWR718:IWR729 JGN718:JGN729 JQJ718:JQJ729 KAF718:KAF729 KKB718:KKB729 KTX718:KTX729 LDT718:LDT729 LNP718:LNP729 LXL718:LXL729 MHH718:MHH729 MRD718:MRD729 NAZ718:NAZ729 NKV718:NKV729 NUR718:NUR729 OEN718:OEN729 OOJ718:OOJ729 OYF718:OYF729 PIB718:PIB729 PRX718:PRX729 QBT718:QBT729 QLP718:QLP729 QVL718:QVL729 RFH718:RFH729 RPD718:RPD729 RYZ718:RYZ729 SIV718:SIV729 SSR718:SSR729 TCN718:TCN729 TMJ718:TMJ729 TWF718:TWF729 UGB718:UGB729 UPX718:UPX729 UZT718:UZT729 VJP718:VJP729 VTL718:VTL729 WDH718:WDH729 WND718:WND729 WWZ718:WWZ729 AI718:AI732 KE718:KE732 UA718:UA732 ADW718:ADW732 ANS718:ANS732 AXO718:AXO732 BHK718:BHK732 BRG718:BRG732 CBC718:CBC732 CKY718:CKY732 CUU718:CUU732 DEQ718:DEQ732 DOM718:DOM732 DYI718:DYI732 EIE718:EIE732 ESA718:ESA732 FBW718:FBW732 FLS718:FLS732 FVO718:FVO732 GFK718:GFK732 GPG718:GPG732 GZC718:GZC732 HIY718:HIY732 HSU718:HSU732 ICQ718:ICQ732 IMM718:IMM732 IWI718:IWI732 JGE718:JGE732 JQA718:JQA732 JZW718:JZW732 KJS718:KJS732 KTO718:KTO732 LDK718:LDK732 LNG718:LNG732 LXC718:LXC732 MGY718:MGY732 MQU718:MQU732 NAQ718:NAQ732 NKM718:NKM732 NUI718:NUI732 OEE718:OEE732 OOA718:OOA732 OXW718:OXW732 PHS718:PHS732 PRO718:PRO732 QBK718:QBK732 QLG718:QLG732 QVC718:QVC732 REY718:REY732 ROU718:ROU732 RYQ718:RYQ732 SIM718:SIM732 SSI718:SSI732 TCE718:TCE732 TMA718:TMA732 TVW718:TVW732 UFS718:UFS732 UPO718:UPO732 UZK718:UZK732 VJG718:VJG732 VTC718:VTC732 WCY718:WCY732 WMU718:WMU732 WWQ718:WWQ732 AI708:AI716 KE708:KE716 UA708:UA716 ADW708:ADW716 ANS708:ANS716 AXO708:AXO716 BHK708:BHK716 BRG708:BRG716 CBC708:CBC716 CKY708:CKY716 CUU708:CUU716 DEQ708:DEQ716 DOM708:DOM716 DYI708:DYI716 EIE708:EIE716 ESA708:ESA716 FBW708:FBW716 FLS708:FLS716 FVO708:FVO716 GFK708:GFK716 GPG708:GPG716 GZC708:GZC716 HIY708:HIY716 HSU708:HSU716 ICQ708:ICQ716 IMM708:IMM716 IWI708:IWI716 JGE708:JGE716 JQA708:JQA716 JZW708:JZW716 KJS708:KJS716 KTO708:KTO716 LDK708:LDK716 LNG708:LNG716 LXC708:LXC716 MGY708:MGY716 MQU708:MQU716 NAQ708:NAQ716 NKM708:NKM716 NUI708:NUI716 OEE708:OEE716 OOA708:OOA716 OXW708:OXW716 PHS708:PHS716 PRO708:PRO716 QBK708:QBK716 QLG708:QLG716 QVC708:QVC716 REY708:REY716 ROU708:ROU716 RYQ708:RYQ716 SIM708:SIM716 SSI708:SSI716 TCE708:TCE716 TMA708:TMA716 TVW708:TVW716 UFS708:UFS716 UPO708:UPO716 UZK708:UZK716 VJG708:VJG716 VTC708:VTC716 WCY708:WCY716 WMU708:WMU716 WWQ708:WWQ716 AO708:AO716 KK708:KK716 UG708:UG716 AEC708:AEC716 ANY708:ANY716 AXU708:AXU716 BHQ708:BHQ716 BRM708:BRM716 CBI708:CBI716 CLE708:CLE716 CVA708:CVA716 DEW708:DEW716 DOS708:DOS716 DYO708:DYO716 EIK708:EIK716 ESG708:ESG716 FCC708:FCC716 FLY708:FLY716 FVU708:FVU716 GFQ708:GFQ716 GPM708:GPM716 GZI708:GZI716 HJE708:HJE716 HTA708:HTA716 ICW708:ICW716 IMS708:IMS716 IWO708:IWO716 JGK708:JGK716 JQG708:JQG716 KAC708:KAC716 KJY708:KJY716 KTU708:KTU716 LDQ708:LDQ716 LNM708:LNM716 LXI708:LXI716 MHE708:MHE716 MRA708:MRA716 NAW708:NAW716 NKS708:NKS716 NUO708:NUO716 OEK708:OEK716 OOG708:OOG716 OYC708:OYC716 PHY708:PHY716 PRU708:PRU716 QBQ708:QBQ716 QLM708:QLM716 QVI708:QVI716 RFE708:RFE716 RPA708:RPA716 RYW708:RYW716 SIS708:SIS716 SSO708:SSO716 TCK708:TCK716 TMG708:TMG716 TWC708:TWC716 UFY708:UFY716 UPU708:UPU716 UZQ708:UZQ716 VJM708:VJM716 VTI708:VTI716 WDE708:WDE716 WNA708:WNA716 WWW708:WWW716 AR708:AR716 KN708:KN716 UJ708:UJ716 AEF708:AEF716 AOB708:AOB716 AXX708:AXX716 BHT708:BHT716 BRP708:BRP716 CBL708:CBL716 CLH708:CLH716 CVD708:CVD716 DEZ708:DEZ716 DOV708:DOV716 DYR708:DYR716 EIN708:EIN716 ESJ708:ESJ716 FCF708:FCF716 FMB708:FMB716 FVX708:FVX716 GFT708:GFT716 GPP708:GPP716 GZL708:GZL716 HJH708:HJH716 HTD708:HTD716 ICZ708:ICZ716 IMV708:IMV716 IWR708:IWR716 JGN708:JGN716 JQJ708:JQJ716 KAF708:KAF716 KKB708:KKB716 KTX708:KTX716 LDT708:LDT716 LNP708:LNP716 LXL708:LXL716 MHH708:MHH716 MRD708:MRD716 NAZ708:NAZ716 NKV708:NKV716 NUR708:NUR716 OEN708:OEN716 OOJ708:OOJ716 OYF708:OYF716 PIB708:PIB716 PRX708:PRX716 QBT708:QBT716 QLP708:QLP716 QVL708:QVL716 RFH708:RFH716 RPD708:RPD716 RYZ708:RYZ716 SIV708:SIV716 SSR708:SSR716 TCN708:TCN716 TMJ708:TMJ716 TWF708:TWF716 UGB708:UGB716 UPX708:UPX716 UZT708:UZT716 VJP708:VJP716 VTL708:VTL716 WDH708:WDH716 WND708:WND716 WWZ708:WWZ716 RC751:RC759 AAY751:AAY759 AKU751:AKU759 AUQ751:AUQ759 BEM751:BEM759 BOI751:BOI759 BYE751:BYE759 CIA751:CIA759 CRW751:CRW759 DBS751:DBS759 DLO751:DLO759 DVK751:DVK759 EFG751:EFG759 EPC751:EPC759 EYY751:EYY759 FIU751:FIU759 FSQ751:FSQ759 GCM751:GCM759 GMI751:GMI759 GWE751:GWE759 HGA751:HGA759 HPW751:HPW759 HZS751:HZS759 IJO751:IJO759 ITK751:ITK759 JDG751:JDG759 JNC751:JNC759 JWY751:JWY759 KGU751:KGU759 KQQ751:KQQ759 LAM751:LAM759 LKI751:LKI759 LUE751:LUE759 MEA751:MEA759 MNW751:MNW759 MXS751:MXS759 NHO751:NHO759 NRK751:NRK759 OBG751:OBG759 OLC751:OLC759 OUY751:OUY759 PEU751:PEU759 POQ751:POQ759 PYM751:PYM759 QII751:QII759 QSE751:QSE759 RCA751:RCA759 RLW751:RLW759 RVS751:RVS759 SFO751:SFO759 SPK751:SPK759 AL751:AL759 GU751:GU759 QQ751:QQ759 AAM751:AAM759 AKI751:AKI759 AUE751:AUE759 BEA751:BEA759 BNW751:BNW759 BXS751:BXS759 CHO751:CHO759 CRK751:CRK759 DBG751:DBG759 DLC751:DLC759 DUY751:DUY759 EEU751:EEU759 EOQ751:EOQ759 EYM751:EYM759 FII751:FII759 FSE751:FSE759 GCA751:GCA759 GLW751:GLW759 GVS751:GVS759 HFO751:HFO759 HPK751:HPK759 HZG751:HZG759 IJC751:IJC759 ISY751:ISY759 JCU751:JCU759 JMQ751:JMQ759 JWM751:JWM759 KGI751:KGI759 KQE751:KQE759 LAA751:LAA759 LJW751:LJW759 LTS751:LTS759 MDO751:MDO759 MNK751:MNK759 MXG751:MXG759 NHC751:NHC759 NQY751:NQY759 OAU751:OAU759 OKQ751:OKQ759 OUM751:OUM759 PEI751:PEI759 POE751:POE759 PYA751:PYA759 QHW751:QHW759 QRS751:QRS759 RBO751:RBO759 RLK751:RLK759 RVG751:RVG759 SFC751:SFC759 SOY751:SOY759 AO751:AO759 GX751:GX759 QT751:QT759 AAP751:AAP759 AKL751:AKL759 AUH751:AUH759 BED751:BED759 BNZ751:BNZ759 BXV751:BXV759 CHR751:CHR759 CRN751:CRN759 DBJ751:DBJ759 DLF751:DLF759 DVB751:DVB759 EEX751:EEX759 EOT751:EOT759 EYP751:EYP759 FIL751:FIL759 FSH751:FSH759 GCD751:GCD759 GLZ751:GLZ759 GVV751:GVV759 HFR751:HFR759 HPN751:HPN759 HZJ751:HZJ759 IJF751:IJF759 ITB751:ITB759 JCX751:JCX759 JMT751:JMT759 JWP751:JWP759 KGL751:KGL759 KQH751:KQH759 LAD751:LAD759 LJZ751:LJZ759 LTV751:LTV759 MDR751:MDR759 MNN751:MNN759 MXJ751:MXJ759 NHF751:NHF759 NRB751:NRB759 OAX751:OAX759 OKT751:OKT759 OUP751:OUP759 PEL751:PEL759 POH751:POH759 PYD751:PYD759 QHZ751:QHZ759 QRV751:QRV759 RBR751:RBR759 RLN751:RLN759 RVJ751:RVJ759 SFF751:SFF759 SPB751:SPB759 AR751:AR759 HA751:HA759 QW751:QW759 AAS751:AAS759 AKO751:AKO759 AUK751:AUK759 BEG751:BEG759 BOC751:BOC759 BXY751:BXY759 CHU751:CHU759 CRQ751:CRQ759 DBM751:DBM759 DLI751:DLI759 DVE751:DVE759 EFA751:EFA759 EOW751:EOW759 EYS751:EYS759 FIO751:FIO759 FSK751:FSK759 GCG751:GCG759 GMC751:GMC759 GVY751:GVY759 HFU751:HFU759 HPQ751:HPQ759 HZM751:HZM759 IJI751:IJI759 ITE751:ITE759 JDA751:JDA759 JMW751:JMW759 JWS751:JWS759 KGO751:KGO759 KQK751:KQK759 LAG751:LAG759 LKC751:LKC759 LTY751:LTY759 MDU751:MDU759 MNQ751:MNQ759 MXM751:MXM759 NHI751:NHI759 NRE751:NRE759 OBA751:OBA759 OKW751:OKW759 OUS751:OUS759 PEO751:PEO759 POK751:POK759 PYG751:PYG759 QIC751:QIC759 QRY751:QRY759 RBU751:RBU759 RLQ751:RLQ759 RVM751:RVM759 SFI751:SFI759 SPE751:SPE759 AU751:AU759 HD751:HD759 QZ751:QZ759 AAV751:AAV759 AKR751:AKR759 AUN751:AUN759 BEJ751:BEJ759 BOF751:BOF759 BYB751:BYB759 CHX751:CHX759 CRT751:CRT759 DBP751:DBP759 DLL751:DLL759 DVH751:DVH759 EFD751:EFD759 EOZ751:EOZ759 EYV751:EYV759 FIR751:FIR759 FSN751:FSN759 GCJ751:GCJ759 GMF751:GMF759 GWB751:GWB759 HFX751:HFX759 HPT751:HPT759 HZP751:HZP759 IJL751:IJL759 ITH751:ITH759 JDD751:JDD759 JMZ751:JMZ759 JWV751:JWV759 KGR751:KGR759 KQN751:KQN759 LAJ751:LAJ759 LKF751:LKF759 LUB751:LUB759 MDX751:MDX759 MNT751:MNT759 MXP751:MXP759 NHL751:NHL759 NRH751:NRH759 OBD751:OBD759 OKZ751:OKZ759 OUV751:OUV759 PER751:PER759 PON751:PON759 PYJ751:PYJ759 QIF751:QIF759 QSB751:QSB759 RBX751:RBX759 RLT751:RLT759 RVP751:RVP759 SFL751:SFL759 SPH751:SPH759 AX751:AX759 GR751:GR759 QN751:QN759 AAJ751:AAJ759 AKF751:AKF759 AUB751:AUB759 BDX751:BDX759 BNT751:BNT759 BXP751:BXP759 CHL751:CHL759 CRH751:CRH759 DBD751:DBD759 DKZ751:DKZ759 DUV751:DUV759 EER751:EER759 EON751:EON759 EYJ751:EYJ759 FIF751:FIF759 FSB751:FSB759 GBX751:GBX759 GLT751:GLT759 GVP751:GVP759 HFL751:HFL759 HPH751:HPH759 HZD751:HZD759 IIZ751:IIZ759 ISV751:ISV759 JCR751:JCR759 JMN751:JMN759 JWJ751:JWJ759 KGF751:KGF759 KQB751:KQB759 KZX751:KZX759 LJT751:LJT759 LTP751:LTP759 MDL751:MDL759 MNH751:MNH759 MXD751:MXD759 NGZ751:NGZ759 NQV751:NQV759 OAR751:OAR759 OKN751:OKN759 OUJ751:OUJ759 PEF751:PEF759 POB751:POB759 PXX751:PXX759 QHT751:QHT759 QRP751:QRP759 RBL751:RBL759 RLH751:RLH759 RVD751:RVD759 SEZ751:SEZ759 SOV751:SOV759 AI751:AI759 AU104:AU111 AI809 KE809 UA809 ADW809 ANS809 AXO809 BHK809 BRG809 CBC809 CKY809 CUU809 DEQ809 DOM809 DYI809 EIE809 ESA809 FBW809 FLS809 FVO809 GFK809 GPG809 GZC809 HIY809 HSU809 ICQ809 IMM809 IWI809 JGE809 JQA809 JZW809 KJS809 KTO809 LDK809 LNG809 LXC809 MGY809 MQU809 NAQ809 NKM809 NUI809 OEE809 OOA809 OXW809 PHS809 PRO809 QBK809 QLG809 QVC809 REY809 ROU809 RYQ809 SIM809 SSI809 TCE809 TMA809 TVW809 UFS809 UPO809 UZK809 VJG809 VTC809 WCY809 WMU809 WWQ809 AJ811:AL811 KF811:KH811 UB811:UD811 ADX811:ADZ811 ANT811:ANV811 AXP811:AXR811 BHL811:BHN811 BRH811:BRJ811 CBD811:CBF811 CKZ811:CLB811 CUV811:CUX811 DER811:DET811 DON811:DOP811 DYJ811:DYL811 EIF811:EIH811 ESB811:ESD811 FBX811:FBZ811 FLT811:FLV811 FVP811:FVR811 GFL811:GFN811 GPH811:GPJ811 GZD811:GZF811 HIZ811:HJB811 HSV811:HSX811 ICR811:ICT811 IMN811:IMP811 IWJ811:IWL811 JGF811:JGH811 JQB811:JQD811 JZX811:JZZ811 KJT811:KJV811 KTP811:KTR811 LDL811:LDN811 LNH811:LNJ811 LXD811:LXF811 MGZ811:MHB811 MQV811:MQX811 NAR811:NAT811 NKN811:NKP811 NUJ811:NUL811 OEF811:OEH811 OOB811:OOD811 OXX811:OXZ811 PHT811:PHV811 PRP811:PRR811 QBL811:QBN811 QLH811:QLJ811 QVD811:QVF811 REZ811:RFB811 ROV811:ROX811 RYR811:RYT811 SIN811:SIP811 SSJ811:SSL811 TCF811:TCH811 TMB811:TMD811 TVX811:TVZ811 UFT811:UFV811 UPP811:UPR811 UZL811:UZN811 VJH811:VJJ811 VTD811:VTF811 WCZ811:WDB811 WMV811:WMX811 WWR811:WWT811 KT935:KT980 UP935:UP980 AEL935:AEL980 AOH935:AOH980 AYD935:AYD980 BHZ935:BHZ980 BRV935:BRV980 CBR935:CBR980 CLN935:CLN980 CVJ935:CVJ980 DFF935:DFF980 DPB935:DPB980 DYX935:DYX980 EIT935:EIT980 ESP935:ESP980 FCL935:FCL980 FMH935:FMH980 FWD935:FWD980 GFZ935:GFZ980 GPV935:GPV980 GZR935:GZR980 HJN935:HJN980 HTJ935:HTJ980 IDF935:IDF980 INB935:INB980 IWX935:IWX980 JGT935:JGT980 JQP935:JQP980 KAL935:KAL980 KKH935:KKH980 KUD935:KUD980 LDZ935:LDZ980 LNV935:LNV980 LXR935:LXR980 MHN935:MHN980 MRJ935:MRJ980 NBF935:NBF980 NLB935:NLB980 NUX935:NUX980 OET935:OET980 OOP935:OOP980 OYL935:OYL980 PIH935:PIH980 PSD935:PSD980 QBZ935:QBZ980 QLV935:QLV980 QVR935:QVR980 RFN935:RFN980 RPJ935:RPJ980 RZF935:RZF980 SJB935:SJB980 SSX935:SSX980 TCT935:TCT980 TMP935:TMP980 TWL935:TWL980 UGH935:UGH980 UQD935:UQD980 UZZ935:UZZ980 VJV935:VJV980 VTR935:VTR980 WDN935:WDN980 WNJ935:WNJ980 WXF935:WXF980 AU935:AU980 KQ935:KQ980 UM935:UM980 AEI935:AEI980 AOE935:AOE980 AYA935:AYA980 BHW935:BHW980 BRS935:BRS980 CBO935:CBO980 CLK935:CLK980 CVG935:CVG980 DFC935:DFC980 DOY935:DOY980 DYU935:DYU980 EIQ935:EIQ980 ESM935:ESM980 FCI935:FCI980 FME935:FME980 FWA935:FWA980 GFW935:GFW980 GPS935:GPS980 GZO935:GZO980 HJK935:HJK980 HTG935:HTG980 IDC935:IDC980 IMY935:IMY980 IWU935:IWU980 JGQ935:JGQ980 JQM935:JQM980 KAI935:KAI980 KKE935:KKE980 KUA935:KUA980 LDW935:LDW980 LNS935:LNS980 LXO935:LXO980 MHK935:MHK980 MRG935:MRG980 NBC935:NBC980 NKY935:NKY980 NUU935:NUU980 OEQ935:OEQ980 OOM935:OOM980 OYI935:OYI980 PIE935:PIE980 PSA935:PSA980 QBW935:QBW980 QLS935:QLS980 QVO935:QVO980 RFK935:RFK980 RPG935:RPG980 RZC935:RZC980 SIY935:SIY980 SSU935:SSU980 TCQ935:TCQ980 TMM935:TMM980 TWI935:TWI980 UGE935:UGE980 UQA935:UQA980 UZW935:UZW980 VJS935:VJS980 VTO935:VTO980 WDK935:WDK980 WNG935:WNG980 WXC935:WXC980 AR935:AR980 KN935:KN980 UJ935:UJ980 AEF935:AEF980 AOB935:AOB980 AXX935:AXX980 BHT935:BHT980 BRP935:BRP980 CBL935:CBL980 CLH935:CLH980 CVD935:CVD980 DEZ935:DEZ980 DOV935:DOV980 DYR935:DYR980 EIN935:EIN980 ESJ935:ESJ980 FCF935:FCF980 FMB935:FMB980 FVX935:FVX980 GFT935:GFT980 GPP935:GPP980 GZL935:GZL980 HJH935:HJH980 HTD935:HTD980 ICZ935:ICZ980 IMV935:IMV980 IWR935:IWR980 JGN935:JGN980 JQJ935:JQJ980 KAF935:KAF980 KKB935:KKB980 KTX935:KTX980 LDT935:LDT980 LNP935:LNP980 LXL935:LXL980 MHH935:MHH980 MRD935:MRD980 NAZ935:NAZ980 NKV935:NKV980 NUR935:NUR980 OEN935:OEN980 OOJ935:OOJ980 OYF935:OYF980 PIB935:PIB980 PRX935:PRX980 QBT935:QBT980 QLP935:QLP980 QVL935:QVL980 RFH935:RFH980 RPD935:RPD980 RYZ935:RYZ980 SIV935:SIV980 SSR935:SSR980 TCN935:TCN980 TMJ935:TMJ980 TWF935:TWF980 UGB935:UGB980 UPX935:UPX980 UZT935:UZT980 VJP935:VJP980 VTL935:VTL980 WDH935:WDH980 WND935:WND980 WWZ935:WWZ980 AI935:AI980 AO935:AO951 KK935:KK951 UG935:UG951 AEC935:AEC951 ANY935:ANY951 AXU935:AXU951 BHQ935:BHQ951 BRM935:BRM951 CBI935:CBI951 CLE935:CLE951 CVA935:CVA951 DEW935:DEW951 DOS935:DOS951 DYO935:DYO951 EIK935:EIK951 ESG935:ESG951 FCC935:FCC951 FLY935:FLY951 FVU935:FVU951 GFQ935:GFQ951 GPM935:GPM951 GZI935:GZI951 HJE935:HJE951 HTA935:HTA951 ICW935:ICW951 IMS935:IMS951 IWO935:IWO951 JGK935:JGK951 JQG935:JQG951 KAC935:KAC951 KJY935:KJY951 KTU935:KTU951 LDQ935:LDQ951 LNM935:LNM951 LXI935:LXI951 MHE935:MHE951 MRA935:MRA951 NAW935:NAW951 NKS935:NKS951 NUO935:NUO951 OEK935:OEK951 OOG935:OOG951 OYC935:OYC951 PHY935:PHY951 PRU935:PRU951 QBQ935:QBQ951 QLM935:QLM951 QVI935:QVI951 RFE935:RFE951 RPA935:RPA951 RYW935:RYW951 SIS935:SIS951 SSO935:SSO951 TCK935:TCK951 TMG935:TMG951 TWC935:TWC951 UFY935:UFY951 UPU935:UPU951 UZQ935:UZQ951 VJM935:VJM951 VTI935:VTI951 WDE935:WDE951 WNA935:WNA951 WWW935:WWW951 KE935:KE980 UA935:UA980 ADW935:ADW980 ANS935:ANS980 AXO935:AXO980 BHK935:BHK980 BRG935:BRG980 CBC935:CBC980 CKY935:CKY980 CUU935:CUU980 DEQ935:DEQ980 DOM935:DOM980 DYI935:DYI980 EIE935:EIE980 ESA935:ESA980 FBW935:FBW980 FLS935:FLS980 FVO935:FVO980 GFK935:GFK980 GPG935:GPG980 GZC935:GZC980 HIY935:HIY980 HSU935:HSU980 ICQ935:ICQ980 IMM935:IMM980 IWI935:IWI980 JGE935:JGE980 JQA935:JQA980 JZW935:JZW980 KJS935:KJS980 KTO935:KTO980 LDK935:LDK980 LNG935:LNG980 LXC935:LXC980 MGY935:MGY980 MQU935:MQU980 NAQ935:NAQ980 NKM935:NKM980 NUI935:NUI980 OEE935:OEE980 OOA935:OOA980 OXW935:OXW980 PHS935:PHS980 PRO935:PRO980 QBK935:QBK980 QLG935:QLG980 QVC935:QVC980 REY935:REY980 ROU935:ROU980 RYQ935:RYQ980 SIM935:SIM980 SSI935:SSI980 TCE935:TCE980 TMA935:TMA980 TVW935:TVW980 UFS935:UFS980 UPO935:UPO980 UZK935:UZK980 VJG935:VJG980 VTC935:VTC980 WCY935:WCY980 WMU935:WMU980 WWQ935:WWQ980 AL935:AL980 KH935:KH980 UD935:UD980 ADZ935:ADZ980 ANV935:ANV980 AXR935:AXR980 BHN935:BHN980 BRJ935:BRJ980 CBF935:CBF980 CLB935:CLB980 CUX935:CUX980 DET935:DET980 DOP935:DOP980 DYL935:DYL980 EIH935:EIH980 ESD935:ESD980 FBZ935:FBZ980 FLV935:FLV980 FVR935:FVR980 GFN935:GFN980 GPJ935:GPJ980 GZF935:GZF980 HJB935:HJB980 HSX935:HSX980 ICT935:ICT980 IMP935:IMP980 IWL935:IWL980 JGH935:JGH980 JQD935:JQD980 JZZ935:JZZ980 KJV935:KJV980 KTR935:KTR980 LDN935:LDN980 LNJ935:LNJ980 LXF935:LXF980 MHB935:MHB980 MQX935:MQX980 NAT935:NAT980 NKP935:NKP980 NUL935:NUL980 OEH935:OEH980 OOD935:OOD980 OXZ935:OXZ980 PHV935:PHV980 PRR935:PRR980 QBN935:QBN980 QLJ935:QLJ980 QVF935:QVF980 RFB935:RFB980 ROX935:ROX980 RYT935:RYT980 SIP935:SIP980 SSL935:SSL980 TCH935:TCH980 TMD935:TMD980 TVZ935:TVZ980 UFV935:UFV980 UPR935:UPR980 UZN935:UZN980 VJJ935:VJJ980 VTF935:VTF980 WDB935:WDB980 WMX935:WMX980 WWT935:WWT980 AO970:AO980 AO954:AO968 KK954:KK968 UG954:UG968 AEC954:AEC968 ANY954:ANY968 AXU954:AXU968 BHQ954:BHQ968 BRM954:BRM968 CBI954:CBI968 CLE954:CLE968 CVA954:CVA968 DEW954:DEW968 DOS954:DOS968 DYO954:DYO968 EIK954:EIK968 ESG954:ESG968 FCC954:FCC968 FLY954:FLY968 FVU954:FVU968 GFQ954:GFQ968 GPM954:GPM968 GZI954:GZI968 HJE954:HJE968 HTA954:HTA968 ICW954:ICW968 IMS954:IMS968 IWO954:IWO968 JGK954:JGK968 JQG954:JQG968 KAC954:KAC968 KJY954:KJY968 KTU954:KTU968 LDQ954:LDQ968 LNM954:LNM968 LXI954:LXI968 MHE954:MHE968 MRA954:MRA968 NAW954:NAW968 NKS954:NKS968 NUO954:NUO968 OEK954:OEK968 OOG954:OOG968 OYC954:OYC968 PHY954:PHY968 PRU954:PRU968 QBQ954:QBQ968 QLM954:QLM968 QVI954:QVI968 RFE954:RFE968 RPA954:RPA968 RYW954:RYW968 SIS954:SIS968 SSO954:SSO968 TCK954:TCK968 TMG954:TMG968 TWC954:TWC968 UFY954:UFY968 UPU954:UPU968 UZQ954:UZQ968 VJM954:VJM968 VTI954:VTI968 WDE954:WDE968 WNA954:WNA968 WWW954:WWW968 KK970:KK980 UG970:UG980 AEC970:AEC980 ANY970:ANY980 AXU970:AXU980 BHQ970:BHQ980 BRM970:BRM980 CBI970:CBI980 CLE970:CLE980 CVA970:CVA980 DEW970:DEW980 DOS970:DOS980 DYO970:DYO980 EIK970:EIK980 ESG970:ESG980 FCC970:FCC980 FLY970:FLY980 FVU970:FVU980 GFQ970:GFQ980 GPM970:GPM980 GZI970:GZI980 HJE970:HJE980 HTA970:HTA980 ICW970:ICW980 IMS970:IMS980 IWO970:IWO980 JGK970:JGK980 JQG970:JQG980 KAC970:KAC980 KJY970:KJY980 KTU970:KTU980 LDQ970:LDQ980 LNM970:LNM980 LXI970:LXI980 MHE970:MHE980 MRA970:MRA980 NAW970:NAW980 NKS970:NKS980 NUO970:NUO980 OEK970:OEK980 OOG970:OOG980 OYC970:OYC980 PHY970:PHY980 PRU970:PRU980 QBQ970:QBQ980 QLM970:QLM980 QVI970:QVI980 RFE970:RFE980 RPA970:RPA980 RYW970:RYW980 SIS970:SIS980 SSO970:SSO980 TCK970:TCK980 TMG970:TMG980 TWC970:TWC980 UFY970:UFY980 UPU970:UPU980 UZQ970:UZQ980 VJM970:VJM980 VTI970:VTI980 WDE970:WDE980 WNA970:WNA980 HG751:HG759 WWW970:WWW980 AL1032:AL1033 KH1032:KH1033 UD1032:UD1033 ADZ1032:ADZ1033 ANV1032:ANV1033 AXR1032:AXR1033 BHN1032:BHN1033 BRJ1032:BRJ1033 CBF1032:CBF1033 CLB1032:CLB1033 CUX1032:CUX1033 DET1032:DET1033 DOP1032:DOP1033 DYL1032:DYL1033 EIH1032:EIH1033 ESD1032:ESD1033 FBZ1032:FBZ1033 FLV1032:FLV1033 FVR1032:FVR1033 GFN1032:GFN1033 GPJ1032:GPJ1033 GZF1032:GZF1033 HJB1032:HJB1033 HSX1032:HSX1033 ICT1032:ICT1033 IMP1032:IMP1033 IWL1032:IWL1033 JGH1032:JGH1033 JQD1032:JQD1033 JZZ1032:JZZ1033 KJV1032:KJV1033 KTR1032:KTR1033 LDN1032:LDN1033 LNJ1032:LNJ1033 LXF1032:LXF1033 MHB1032:MHB1033 MQX1032:MQX1033 NAT1032:NAT1033 NKP1032:NKP1033 NUL1032:NUL1033 OEH1032:OEH1033 OOD1032:OOD1033 OXZ1032:OXZ1033 PHV1032:PHV1033 PRR1032:PRR1033 QBN1032:QBN1033 QLJ1032:QLJ1033 QVF1032:QVF1033 RFB1032:RFB1033 ROX1032:ROX1033 RYT1032:RYT1033 SIP1032:SIP1033 SSL1032:SSL1033 TCH1032:TCH1033 TMD1032:TMD1033 TVZ1032:TVZ1033 UFV1032:UFV1033 UPR1032:UPR1033 UZN1032:UZN1033 VJJ1032:VJJ1033 VTF1032:VTF1033 WDB1032:WDB1033 WMX1032:WMX1033 WWT1032:WWT1033 AI1032:AI1033 KE1032:KE1033 UA1032:UA1033 ADW1032:ADW1033 ANS1032:ANS1033 AXO1032:AXO1033 BHK1032:BHK1033 BRG1032:BRG1033 CBC1032:CBC1033 CKY1032:CKY1033 CUU1032:CUU1033 DEQ1032:DEQ1033 DOM1032:DOM1033 DYI1032:DYI1033 EIE1032:EIE1033 ESA1032:ESA1033 FBW1032:FBW1033 FLS1032:FLS1033 FVO1032:FVO1033 GFK1032:GFK1033 GPG1032:GPG1033 GZC1032:GZC1033 HIY1032:HIY1033 HSU1032:HSU1033 ICQ1032:ICQ1033 IMM1032:IMM1033 IWI1032:IWI1033 JGE1032:JGE1033 JQA1032:JQA1033 JZW1032:JZW1033 KJS1032:KJS1033 KTO1032:KTO1033 LDK1032:LDK1033 LNG1032:LNG1033 LXC1032:LXC1033 MGY1032:MGY1033 MQU1032:MQU1033 NAQ1032:NAQ1033 NKM1032:NKM1033 NUI1032:NUI1033 OEE1032:OEE1033 OOA1032:OOA1033 OXW1032:OXW1033 PHS1032:PHS1033 PRO1032:PRO1033 QBK1032:QBK1033 QLG1032:QLG1033 QVC1032:QVC1033 REY1032:REY1033 ROU1032:ROU1033 RYQ1032:RYQ1033 SIM1032:SIM1033 SSI1032:SSI1033 TCE1032:TCE1033 TMA1032:TMA1033 TVW1032:TVW1033 UFS1032:UFS1033 UPO1032:UPO1033 UZK1032:UZK1033 VJG1032:VJG1033 VTC1032:VTC1033 WCY1032:WCY1033 WMU1032:WMU1033 WWQ1032:WWQ1033 WWU1053:WWU1083 AI492:AI496 AI543 JO543 TK543 ADG543 ANC543 AWY543 BGU543 BQQ543 CAM543 CKI543 CUE543 DEA543 DNW543 DXS543 EHO543 ERK543 FBG543 FLC543 FUY543 GEU543 GOQ543 GYM543 HII543 HSE543 ICA543 ILW543 IVS543 JFO543 JPK543 JZG543 KJC543 KSY543 LCU543 LMQ543 LWM543 MGI543 MQE543 NAA543 NJW543 NTS543 ODO543 ONK543 OXG543 PHC543 PQY543 QAU543 QKQ543 QUM543 REI543 ROE543 RYA543 SHW543 SRS543 TBO543 TLK543 TVG543 UFC543 UOY543 UYU543 VIQ543 VSM543 WCI543 WME543 WWA543 AI539:AI540 JO539:JO540 TK539:TK540 ADG539:ADG540 ANC539:ANC540 AWY539:AWY540 BGU539:BGU540 BQQ539:BQQ540 CAM539:CAM540 CKI539:CKI540 CUE539:CUE540 DEA539:DEA540 DNW539:DNW540 DXS539:DXS540 EHO539:EHO540 ERK539:ERK540 FBG539:FBG540 FLC539:FLC540 FUY539:FUY540 GEU539:GEU540 GOQ539:GOQ540 GYM539:GYM540 HII539:HII540 HSE539:HSE540 ICA539:ICA540 ILW539:ILW540 IVS539:IVS540 JFO539:JFO540 JPK539:JPK540 JZG539:JZG540 KJC539:KJC540 KSY539:KSY540 LCU539:LCU540 LMQ539:LMQ540 LWM539:LWM540 MGI539:MGI540 MQE539:MQE540 NAA539:NAA540 NJW539:NJW540 NTS539:NTS540 ODO539:ODO540 ONK539:ONK540 OXG539:OXG540 PHC539:PHC540 PQY539:PQY540 QAU539:QAU540 QKQ539:QKQ540 QUM539:QUM540 REI539:REI540 ROE539:ROE540 RYA539:RYA540 SHW539:SHW540 SRS539:SRS540 TBO539:TBO540 TLK539:TLK540 TVG539:TVG540 UFC539:UFC540 UOY539:UOY540 UYU539:UYU540 VIQ539:VIQ540 VSM539:VSM540 WCI539:WCI540 WME539:WME540 WWA539:WWA540 AU1053:AU1083 KQ1053:KQ1083 UM1053:UM1083 AEI1053:AEI1083 AOE1053:AOE1083 AYA1053:AYA1083 BHW1053:BHW1083 BRS1053:BRS1083 CBO1053:CBO1083 CLK1053:CLK1083 CVG1053:CVG1083 DFC1053:DFC1083 DOY1053:DOY1083 DYU1053:DYU1083 EIQ1053:EIQ1083 ESM1053:ESM1083 FCI1053:FCI1083 FME1053:FME1083 FWA1053:FWA1083 GFW1053:GFW1083 GPS1053:GPS1083 GZO1053:GZO1083 HJK1053:HJK1083 HTG1053:HTG1083 IDC1053:IDC1083 IMY1053:IMY1083 IWU1053:IWU1083 JGQ1053:JGQ1083 JQM1053:JQM1083 KAI1053:KAI1083 KKE1053:KKE1083 KUA1053:KUA1083 LDW1053:LDW1083 LNS1053:LNS1083 LXO1053:LXO1083 MHK1053:MHK1083 MRG1053:MRG1083 NBC1053:NBC1083 NKY1053:NKY1083 NUU1053:NUU1083 OEQ1053:OEQ1083 OOM1053:OOM1083 OYI1053:OYI1083 PIE1053:PIE1083 PSA1053:PSA1083 QBW1053:QBW1083 QLS1053:QLS1083 QVO1053:QVO1083 RFK1053:RFK1083 RPG1053:RPG1083 RZC1053:RZC1083 SIY1053:SIY1083 SSU1053:SSU1083 TCQ1053:TCQ1083 TMM1053:TMM1083 TWI1053:TWI1083 UGE1053:UGE1083 UQA1053:UQA1083 UZW1053:UZW1083 VJS1053:VJS1083 VTO1053:VTO1083 WDK1053:WDK1083 WNG1053:WNG1083 WXC1053:WXC1083 AS1053:AS1083 KO1053:KO1083 UK1053:UK1083 AEG1053:AEG1083 AOC1053:AOC1083 AXY1053:AXY1083 BHU1053:BHU1083 BRQ1053:BRQ1083 CBM1053:CBM1083 CLI1053:CLI1083 CVE1053:CVE1083 DFA1053:DFA1083 DOW1053:DOW1083 DYS1053:DYS1083 EIO1053:EIO1083 ESK1053:ESK1083 FCG1053:FCG1083 FMC1053:FMC1083 FVY1053:FVY1083 GFU1053:GFU1083 GPQ1053:GPQ1083 GZM1053:GZM1083 HJI1053:HJI1083 HTE1053:HTE1083 IDA1053:IDA1083 IMW1053:IMW1083 IWS1053:IWS1083 JGO1053:JGO1083 JQK1053:JQK1083 KAG1053:KAG1083 KKC1053:KKC1083 KTY1053:KTY1083 LDU1053:LDU1083 LNQ1053:LNQ1083 LXM1053:LXM1083 MHI1053:MHI1083 MRE1053:MRE1083 NBA1053:NBA1083 NKW1053:NKW1083 NUS1053:NUS1083 OEO1053:OEO1083 OOK1053:OOK1083 OYG1053:OYG1083 PIC1053:PIC1083 PRY1053:PRY1083 QBU1053:QBU1083 QLQ1053:QLQ1083 QVM1053:QVM1083 RFI1053:RFI1083 RPE1053:RPE1083 RZA1053:RZA1083 SIW1053:SIW1083 SSS1053:SSS1083 TCO1053:TCO1083 TMK1053:TMK1083 TWG1053:TWG1083 UGC1053:UGC1083 UPY1053:UPY1083 UZU1053:UZU1083 VJQ1053:VJQ1083 VTM1053:VTM1083 WDI1053:WDI1083 WNE1053:WNE1083 WXA1053:WXA1083 AJ1053:AJ1083 KF1053:KF1083 UB1053:UB1083 ADX1053:ADX1083 ANT1053:ANT1083 AXP1053:AXP1083 BHL1053:BHL1083 BRH1053:BRH1083 CBD1053:CBD1083 CKZ1053:CKZ1083 CUV1053:CUV1083 DER1053:DER1083 DON1053:DON1083 DYJ1053:DYJ1083 EIF1053:EIF1083 ESB1053:ESB1083 FBX1053:FBX1083 FLT1053:FLT1083 FVP1053:FVP1083 GFL1053:GFL1083 GPH1053:GPH1083 GZD1053:GZD1083 HIZ1053:HIZ1083 HSV1053:HSV1083 ICR1053:ICR1083 IMN1053:IMN1083 IWJ1053:IWJ1083 JGF1053:JGF1083 JQB1053:JQB1083 JZX1053:JZX1083 KJT1053:KJT1083 KTP1053:KTP1083 LDL1053:LDL1083 LNH1053:LNH1083 LXD1053:LXD1083 MGZ1053:MGZ1083 MQV1053:MQV1083 NAR1053:NAR1083 NKN1053:NKN1083 NUJ1053:NUJ1083 OEF1053:OEF1083 OOB1053:OOB1083 OXX1053:OXX1083 PHT1053:PHT1083 PRP1053:PRP1083 QBL1053:QBL1083 QLH1053:QLH1083 QVD1053:QVD1083 REZ1053:REZ1083 ROV1053:ROV1083 RYR1053:RYR1083 SIN1053:SIN1083 SSJ1053:SSJ1083 TCF1053:TCF1083 TMB1053:TMB1083 TVX1053:TVX1083 UFT1053:UFT1083 UPP1053:UPP1083 UZL1053:UZL1083 VJH1053:VJH1083 VTD1053:VTD1083 WCZ1053:WCZ1083 WMV1053:WMV1083 WWR1053:WWR1083 AP1053:AP1083 KL1053:KL1083 UH1053:UH1083 AED1053:AED1083 ANZ1053:ANZ1083 AXV1053:AXV1083 BHR1053:BHR1083 BRN1053:BRN1083 CBJ1053:CBJ1083 CLF1053:CLF1083 CVB1053:CVB1083 DEX1053:DEX1083 DOT1053:DOT1083 DYP1053:DYP1083 EIL1053:EIL1083 ESH1053:ESH1083 FCD1053:FCD1083 FLZ1053:FLZ1083 FVV1053:FVV1083 GFR1053:GFR1083 GPN1053:GPN1083 GZJ1053:GZJ1083 HJF1053:HJF1083 HTB1053:HTB1083 ICX1053:ICX1083 IMT1053:IMT1083 IWP1053:IWP1083 JGL1053:JGL1083 JQH1053:JQH1083 KAD1053:KAD1083 KJZ1053:KJZ1083 KTV1053:KTV1083 LDR1053:LDR1083 LNN1053:LNN1083 LXJ1053:LXJ1083 MHF1053:MHF1083 MRB1053:MRB1083 NAX1053:NAX1083 NKT1053:NKT1083 NUP1053:NUP1083 OEL1053:OEL1083 OOH1053:OOH1083 OYD1053:OYD1083 PHZ1053:PHZ1083 PRV1053:PRV1083 QBR1053:QBR1083 QLN1053:QLN1083 QVJ1053:QVJ1083 RFF1053:RFF1083 RPB1053:RPB1083 RYX1053:RYX1083 SIT1053:SIT1083 SSP1053:SSP1083 TCL1053:TCL1083 TMH1053:TMH1083 TWD1053:TWD1083 UFZ1053:UFZ1083 UPV1053:UPV1083 UZR1053:UZR1083 VJN1053:VJN1083 VTJ1053:VTJ1083 WDF1053:WDF1083 WNB1053:WNB1083 WWX1053:WWX1083 AM1053:AM1083 KI1053:KI1083 UE1053:UE1083 AEA1053:AEA1083 ANW1053:ANW1083 AXS1053:AXS1083 BHO1053:BHO1083 BRK1053:BRK1083 CBG1053:CBG1083 CLC1053:CLC1083 CUY1053:CUY1083 DEU1053:DEU1083 DOQ1053:DOQ1083 DYM1053:DYM1083 EII1053:EII1083 ESE1053:ESE1083 FCA1053:FCA1083 FLW1053:FLW1083 FVS1053:FVS1083 GFO1053:GFO1083 GPK1053:GPK1083 GZG1053:GZG1083 HJC1053:HJC1083 HSY1053:HSY1083 ICU1053:ICU1083 IMQ1053:IMQ1083 IWM1053:IWM1083 JGI1053:JGI1083 JQE1053:JQE1083 KAA1053:KAA1083 KJW1053:KJW1083 KTS1053:KTS1083 LDO1053:LDO1083 LNK1053:LNK1083 LXG1053:LXG1083 MHC1053:MHC1083 MQY1053:MQY1083 NAU1053:NAU1083 NKQ1053:NKQ1083 NUM1053:NUM1083 OEI1053:OEI1083 OOE1053:OOE1083 OYA1053:OYA1083 PHW1053:PHW1083 PRS1053:PRS1083 QBO1053:QBO1083 QLK1053:QLK1083 QVG1053:QVG1083 RFC1053:RFC1083 ROY1053:ROY1083 RYU1053:RYU1083 SIQ1053:SIQ1083 SSM1053:SSM1083 TCI1053:TCI1083 TME1053:TME1083 TWA1053:TWA1083 UFW1053:UFW1083 UPS1053:UPS1083 UZO1053:UZO1083 VJK1053:VJK1083 VTG1053:VTG1083 WDC1053:WDC1083 WMY1053:WMY1083 WNA1027:WNA1033 WDE1027:WDE1033 VTI1027:VTI1033 VJM1027:VJM1033 UZQ1027:UZQ1033 UPU1027:UPU1033 UFY1027:UFY1033 TWC1027:TWC1033 TMG1027:TMG1033 TCK1027:TCK1033 SSO1027:SSO1033 SIS1027:SIS1033 RYW1027:RYW1033 RPA1027:RPA1033 RFE1027:RFE1033 QVI1027:QVI1033 QLM1027:QLM1033 QBQ1027:QBQ1033 PRU1027:PRU1033 PHY1027:PHY1033 OYC1027:OYC1033 OOG1027:OOG1033 OEK1027:OEK1033 NUO1027:NUO1033 NKS1027:NKS1033 NAW1027:NAW1033 MRA1027:MRA1033 MHE1027:MHE1033 LXI1027:LXI1033 LNM1027:LNM1033 LDQ1027:LDQ1033 KTU1027:KTU1033 KJY1027:KJY1033 KAC1027:KAC1033 JQG1027:JQG1033 JGK1027:JGK1033 IWO1027:IWO1033 IMS1027:IMS1033 ICW1027:ICW1033 HTA1027:HTA1033 HJE1027:HJE1033 GZI1027:GZI1033 GPM1027:GPM1033 GFQ1027:GFQ1033 FVU1027:FVU1033 FLY1027:FLY1033 FCC1027:FCC1033 ESG1027:ESG1033 EIK1027:EIK1033 DYO1027:DYO1033 DOS1027:DOS1033 DEW1027:DEW1033 CVA1027:CVA1033 CLE1027:CLE1033 CBI1027:CBI1033 BRM1027:BRM1033 BHQ1027:BHQ1033 AXU1027:AXU1033 ANY1027:ANY1033 AEC1027:AEC1033 UG1027:UG1033 KK1027:KK1033 AO1027:AO1033 WXC1027:WXC1033 WNG1027:WNG1033 WDK1027:WDK1033 VTO1027:VTO1033 VJS1027:VJS1033 UZW1027:UZW1033 UQA1027:UQA1033 UGE1027:UGE1033 TWI1027:TWI1033 TMM1027:TMM1033 TCQ1027:TCQ1033 SSU1027:SSU1033 SIY1027:SIY1033 RZC1027:RZC1033 RPG1027:RPG1033 RFK1027:RFK1033 QVO1027:QVO1033 QLS1027:QLS1033 QBW1027:QBW1033 PSA1027:PSA1033 PIE1027:PIE1033 OYI1027:OYI1033 OOM1027:OOM1033 OEQ1027:OEQ1033 NUU1027:NUU1033 NKY1027:NKY1033 NBC1027:NBC1033 MRG1027:MRG1033 MHK1027:MHK1033 LXO1027:LXO1033 LNS1027:LNS1033 LDW1027:LDW1033 KUA1027:KUA1033 KKE1027:KKE1033 KAI1027:KAI1033 JQM1027:JQM1033 JGQ1027:JGQ1033 IWU1027:IWU1033 IMY1027:IMY1033 IDC1027:IDC1033 HTG1027:HTG1033 HJK1027:HJK1033 GZO1027:GZO1033 GPS1027:GPS1033 GFW1027:GFW1033 FWA1027:FWA1033 FME1027:FME1033 FCI1027:FCI1033 ESM1027:ESM1033 EIQ1027:EIQ1033 DYU1027:DYU1033 DOY1027:DOY1033 DFC1027:DFC1033 CVG1027:CVG1033 CLK1027:CLK1033 CBO1027:CBO1033 BRS1027:BRS1033 BHW1027:BHW1033 AYA1027:AYA1033 AOE1027:AOE1033 AEI1027:AEI1033 UM1027:UM1033 KQ1027:KQ1033 AU1027:AU1033 WWZ1027:WWZ1033 WND1027:WND1033 WDH1027:WDH1033 VTL1027:VTL1033 VJP1027:VJP1033 UZT1027:UZT1033 UPX1027:UPX1033 UGB1027:UGB1033 TWF1027:TWF1033 TMJ1027:TMJ1033 TCN1027:TCN1033 SSR1027:SSR1033 SIV1027:SIV1033 RYZ1027:RYZ1033 RPD1027:RPD1033 RFH1027:RFH1033 QVL1027:QVL1033 QLP1027:QLP1033 QBT1027:QBT1033 PRX1027:PRX1033 PIB1027:PIB1033 OYF1027:OYF1033 OOJ1027:OOJ1033 OEN1027:OEN1033 NUR1027:NUR1033 NKV1027:NKV1033 NAZ1027:NAZ1033 MRD1027:MRD1033 MHH1027:MHH1033 LXL1027:LXL1033 LNP1027:LNP1033 LDT1027:LDT1033 KTX1027:KTX1033 KKB1027:KKB1033 KAF1027:KAF1033 JQJ1027:JQJ1033 JGN1027:JGN1033 IWR1027:IWR1033 IMV1027:IMV1033 ICZ1027:ICZ1033 HTD1027:HTD1033 HJH1027:HJH1033 GZL1027:GZL1033 GPP1027:GPP1033 GFT1027:GFT1033 FVX1027:FVX1033 FMB1027:FMB1033 FCF1027:FCF1033 ESJ1027:ESJ1033 EIN1027:EIN1033 DYR1027:DYR1033 DOV1027:DOV1033 DEZ1027:DEZ1033 CVD1027:CVD1033 CLH1027:CLH1033 CBL1027:CBL1033 BRP1027:BRP1033 BHT1027:BHT1033 AXX1027:AXX1033 AOB1027:AOB1033 AEF1027:AEF1033 UJ1027:UJ1033 KN1027:KN1033 AR1027:AR1033 WWW1027:WWW1033 AF1032:AF1033 KB1032:KB1033 TX1032:TX1033 ADT1032:ADT1033 ANP1032:ANP1033 AXL1032:AXL1033 BHH1032:BHH1033 BRD1032:BRD1033 CAZ1032:CAZ1033 CKV1032:CKV1033 CUR1032:CUR1033 DEN1032:DEN1033 DOJ1032:DOJ1033 DYF1032:DYF1033 EIB1032:EIB1033 ERX1032:ERX1033 FBT1032:FBT1033 FLP1032:FLP1033 FVL1032:FVL1033 GFH1032:GFH1033 GPD1032:GPD1033 GYZ1032:GYZ1033 HIV1032:HIV1033 HSR1032:HSR1033 ICN1032:ICN1033 IMJ1032:IMJ1033 IWF1032:IWF1033 JGB1032:JGB1033 JPX1032:JPX1033 JZT1032:JZT1033 KJP1032:KJP1033 KTL1032:KTL1033 LDH1032:LDH1033 LND1032:LND1033 LWZ1032:LWZ1033 MGV1032:MGV1033 MQR1032:MQR1033 NAN1032:NAN1033 NKJ1032:NKJ1033 NUF1032:NUF1033 OEB1032:OEB1033 ONX1032:ONX1033 OXT1032:OXT1033 PHP1032:PHP1033 PRL1032:PRL1033 QBH1032:QBH1033 QLD1032:QLD1033 QUZ1032:QUZ1033 REV1032:REV1033 ROR1032:ROR1033 RYN1032:RYN1033 SIJ1032:SIJ1033 SSF1032:SSF1033 TCB1032:TCB1033 TLX1032:TLX1033 TVT1032:TVT1033 UFP1032:UFP1033 UPL1032:UPL1033 UZH1032:UZH1033 VJD1032:VJD1033 VSZ1032:VSZ1033 WCV1032:WCV1033 WMR1032:WMR1033 WWN1032:WWN1033" xr:uid="{00000000-0002-0000-0200-00001E000000}">
      <formula1>0</formula1>
      <formula2>100</formula2>
    </dataValidation>
    <dataValidation operator="greaterThanOrEqual" allowBlank="1" showInputMessage="1" showErrorMessage="1" errorTitle="Amortizacija" error="decimalno število!" sqref="R49" xr:uid="{00000000-0002-0000-0200-00001F000000}"/>
    <dataValidation type="decimal" errorStyle="warning" allowBlank="1" showInputMessage="1" showErrorMessage="1" errorTitle="Cena" error="mora biti enaka ali manjša od lastne cene" sqref="Q935:Q980 JM492:JM496 TI492:TI496 ADE492:ADE496 ANA492:ANA496 AWW492:AWW496 BGS492:BGS496 BQO492:BQO496 CAK492:CAK496 CKG492:CKG496 CUC492:CUC496 DDY492:DDY496 DNU492:DNU496 DXQ492:DXQ496 EHM492:EHM496 ERI492:ERI496 FBE492:FBE496 FLA492:FLA496 FUW492:FUW496 GES492:GES496 GOO492:GOO496 GYK492:GYK496 HIG492:HIG496 HSC492:HSC496 IBY492:IBY496 ILU492:ILU496 IVQ492:IVQ496 JFM492:JFM496 JPI492:JPI496 JZE492:JZE496 KJA492:KJA496 KSW492:KSW496 LCS492:LCS496 LMO492:LMO496 LWK492:LWK496 MGG492:MGG496 MQC492:MQC496 MZY492:MZY496 NJU492:NJU496 NTQ492:NTQ496 ODM492:ODM496 ONI492:ONI496 OXE492:OXE496 PHA492:PHA496 PQW492:PQW496 QAS492:QAS496 QKO492:QKO496 QUK492:QUK496 REG492:REG496 ROC492:ROC496 RXY492:RXY496 SHU492:SHU496 SRQ492:SRQ496 TBM492:TBM496 TLI492:TLI496 TVE492:TVE496 UFA492:UFA496 UOW492:UOW496 UYS492:UYS496 VIO492:VIO496 VSK492:VSK496 WCG492:WCG496 WMC492:WMC496 WVY492:WVY496 Q568:Q607 JM568:JM607 TI568:TI607 ADE568:ADE607 ANA568:ANA607 AWW568:AWW607 BGS568:BGS607 BQO568:BQO607 CAK568:CAK607 CKG568:CKG607 CUC568:CUC607 DDY568:DDY607 DNU568:DNU607 DXQ568:DXQ607 EHM568:EHM607 ERI568:ERI607 FBE568:FBE607 FLA568:FLA607 FUW568:FUW607 GES568:GES607 GOO568:GOO607 GYK568:GYK607 HIG568:HIG607 HSC568:HSC607 IBY568:IBY607 ILU568:ILU607 IVQ568:IVQ607 JFM568:JFM607 JPI568:JPI607 JZE568:JZE607 KJA568:KJA607 KSW568:KSW607 LCS568:LCS607 LMO568:LMO607 LWK568:LWK607 MGG568:MGG607 MQC568:MQC607 MZY568:MZY607 NJU568:NJU607 NTQ568:NTQ607 ODM568:ODM607 ONI568:ONI607 OXE568:OXE607 PHA568:PHA607 PQW568:PQW607 QAS568:QAS607 QKO568:QKO607 QUK568:QUK607 REG568:REG607 ROC568:ROC607 RXY568:RXY607 SHU568:SHU607 SRQ568:SRQ607 TBM568:TBM607 TLI568:TLI607 TVE568:TVE607 UFA568:UFA607 UOW568:UOW607 UYS568:UYS607 VIO568:VIO607 VSK568:VSK607 WCG568:WCG607 WMC568:WMC607 WVY568:WVY607 T605:U605 JP605:JQ605 TL605:TM605 ADH605:ADI605 AND605:ANE605 AWZ605:AXA605 BGV605:BGW605 BQR605:BQS605 CAN605:CAO605 CKJ605:CKK605 CUF605:CUG605 DEB605:DEC605 DNX605:DNY605 DXT605:DXU605 EHP605:EHQ605 ERL605:ERM605 FBH605:FBI605 FLD605:FLE605 FUZ605:FVA605 GEV605:GEW605 GOR605:GOS605 GYN605:GYO605 HIJ605:HIK605 HSF605:HSG605 ICB605:ICC605 ILX605:ILY605 IVT605:IVU605 JFP605:JFQ605 JPL605:JPM605 JZH605:JZI605 KJD605:KJE605 KSZ605:KTA605 LCV605:LCW605 LMR605:LMS605 LWN605:LWO605 MGJ605:MGK605 MQF605:MQG605 NAB605:NAC605 NJX605:NJY605 NTT605:NTU605 ODP605:ODQ605 ONL605:ONM605 OXH605:OXI605 PHD605:PHE605 PQZ605:PRA605 QAV605:QAW605 QKR605:QKS605 QUN605:QUO605 REJ605:REK605 ROF605:ROG605 RYB605:RYC605 SHX605:SHY605 SRT605:SRU605 TBP605:TBQ605 TLL605:TLM605 TVH605:TVI605 UFD605:UFE605 UOZ605:UPA605 UYV605:UYW605 VIR605:VIS605 VSN605:VSO605 WCJ605:WCK605 WMF605:WMG605 WWB605:WWC605 Q616:Q620 JM616:JM620 TI616:TI620 ADE616:ADE620 ANA616:ANA620 AWW616:AWW620 BGS616:BGS620 BQO616:BQO620 CAK616:CAK620 CKG616:CKG620 CUC616:CUC620 DDY616:DDY620 DNU616:DNU620 DXQ616:DXQ620 EHM616:EHM620 ERI616:ERI620 FBE616:FBE620 FLA616:FLA620 FUW616:FUW620 GES616:GES620 GOO616:GOO620 GYK616:GYK620 HIG616:HIG620 HSC616:HSC620 IBY616:IBY620 ILU616:ILU620 IVQ616:IVQ620 JFM616:JFM620 JPI616:JPI620 JZE616:JZE620 KJA616:KJA620 KSW616:KSW620 LCS616:LCS620 LMO616:LMO620 LWK616:LWK620 MGG616:MGG620 MQC616:MQC620 MZY616:MZY620 NJU616:NJU620 NTQ616:NTQ620 ODM616:ODM620 ONI616:ONI620 OXE616:OXE620 PHA616:PHA620 PQW616:PQW620 QAS616:QAS620 QKO616:QKO620 QUK616:QUK620 REG616:REG620 ROC616:ROC620 RXY616:RXY620 SHU616:SHU620 SRQ616:SRQ620 TBM616:TBM620 TLI616:TLI620 TVE616:TVE620 UFA616:UFA620 UOW616:UOW620 UYS616:UYS620 VIO616:VIO620 VSK616:VSK620 WCG616:WCG620 WMC616:WMC620 WVY616:WVY620 Q622:Q660 JM622:JM660 TI622:TI660 ADE622:ADE660 ANA622:ANA660 AWW622:AWW660 BGS622:BGS660 BQO622:BQO660 CAK622:CAK660 CKG622:CKG660 CUC622:CUC660 DDY622:DDY660 DNU622:DNU660 DXQ622:DXQ660 EHM622:EHM660 ERI622:ERI660 FBE622:FBE660 FLA622:FLA660 FUW622:FUW660 GES622:GES660 GOO622:GOO660 GYK622:GYK660 HIG622:HIG660 HSC622:HSC660 IBY622:IBY660 ILU622:ILU660 IVQ622:IVQ660 JFM622:JFM660 JPI622:JPI660 JZE622:JZE660 KJA622:KJA660 KSW622:KSW660 LCS622:LCS660 LMO622:LMO660 LWK622:LWK660 MGG622:MGG660 MQC622:MQC660 MZY622:MZY660 NJU622:NJU660 NTQ622:NTQ660 ODM622:ODM660 ONI622:ONI660 OXE622:OXE660 PHA622:PHA660 PQW622:PQW660 QAS622:QAS660 QKO622:QKO660 QUK622:QUK660 REG622:REG660 ROC622:ROC660 RXY622:RXY660 SHU622:SHU660 SRQ622:SRQ660 TBM622:TBM660 TLI622:TLI660 TVE622:TVE660 UFA622:UFA660 UOW622:UOW660 UYS622:UYS660 VIO622:VIO660 VSK622:VSK660 WCG622:WCG660 WMC622:WMC660 WVY622:WVY660 Q664 JM664 TI664 ADE664 ANA664 AWW664 BGS664 BQO664 CAK664 CKG664 CUC664 DDY664 DNU664 DXQ664 EHM664 ERI664 FBE664 FLA664 FUW664 GES664 GOO664 GYK664 HIG664 HSC664 IBY664 ILU664 IVQ664 JFM664 JPI664 JZE664 KJA664 KSW664 LCS664 LMO664 LWK664 MGG664 MQC664 MZY664 NJU664 NTQ664 ODM664 ONI664 OXE664 PHA664 PQW664 QAS664 QKO664 QUK664 REG664 ROC664 RXY664 SHU664 SRQ664 TBM664 TLI664 TVE664 UFA664 UOW664 UYS664 VIO664 VSK664 WCG664 WMC664 WVY664 Q708:Q716 JM708:JM716 TI708:TI716 ADE708:ADE716 ANA708:ANA716 AWW708:AWW716 BGS708:BGS716 BQO708:BQO716 CAK708:CAK716 CKG708:CKG716 CUC708:CUC716 DDY708:DDY716 DNU708:DNU716 DXQ708:DXQ716 EHM708:EHM716 ERI708:ERI716 FBE708:FBE716 FLA708:FLA716 FUW708:FUW716 GES708:GES716 GOO708:GOO716 GYK708:GYK716 HIG708:HIG716 HSC708:HSC716 IBY708:IBY716 ILU708:ILU716 IVQ708:IVQ716 JFM708:JFM716 JPI708:JPI716 JZE708:JZE716 KJA708:KJA716 KSW708:KSW716 LCS708:LCS716 LMO708:LMO716 LWK708:LWK716 MGG708:MGG716 MQC708:MQC716 MZY708:MZY716 NJU708:NJU716 NTQ708:NTQ716 ODM708:ODM716 ONI708:ONI716 OXE708:OXE716 PHA708:PHA716 PQW708:PQW716 QAS708:QAS716 QKO708:QKO716 QUK708:QUK716 REG708:REG716 ROC708:ROC716 RXY708:RXY716 SHU708:SHU716 SRQ708:SRQ716 TBM708:TBM716 TLI708:TLI716 TVE708:TVE716 UFA708:UFA716 UOW708:UOW716 UYS708:UYS716 VIO708:VIO716 VSK708:VSK716 WCG708:WCG716 WMC708:WMC716 WVY708:WVY716 Q734:Q749 JM734:JM749 TI734:TI749 ADE734:ADE749 ANA734:ANA749 AWW734:AWW749 BGS734:BGS749 BQO734:BQO749 CAK734:CAK749 CKG734:CKG749 CUC734:CUC749 DDY734:DDY749 DNU734:DNU749 DXQ734:DXQ749 EHM734:EHM749 ERI734:ERI749 FBE734:FBE749 FLA734:FLA749 FUW734:FUW749 GES734:GES749 GOO734:GOO749 GYK734:GYK749 HIG734:HIG749 HSC734:HSC749 IBY734:IBY749 ILU734:ILU749 IVQ734:IVQ749 JFM734:JFM749 JPI734:JPI749 JZE734:JZE749 KJA734:KJA749 KSW734:KSW749 LCS734:LCS749 LMO734:LMO749 LWK734:LWK749 MGG734:MGG749 MQC734:MQC749 MZY734:MZY749 NJU734:NJU749 NTQ734:NTQ749 ODM734:ODM749 ONI734:ONI749 OXE734:OXE749 PHA734:PHA749 PQW734:PQW749 QAS734:QAS749 QKO734:QKO749 QUK734:QUK749 REG734:REG749 ROC734:ROC749 RXY734:RXY749 SHU734:SHU749 SRQ734:SRQ749 TBM734:TBM749 TLI734:TLI749 TVE734:TVE749 UFA734:UFA749 UOW734:UOW749 UYS734:UYS749 VIO734:VIO749 VSK734:VSK749 WCG734:WCG749 WMC734:WMC749 WVY734:WVY749 Q731:Q732 JM731:JM732 TI731:TI732 ADE731:ADE732 ANA731:ANA732 AWW731:AWW732 BGS731:BGS732 BQO731:BQO732 CAK731:CAK732 CKG731:CKG732 CUC731:CUC732 DDY731:DDY732 DNU731:DNU732 DXQ731:DXQ732 EHM731:EHM732 ERI731:ERI732 FBE731:FBE732 FLA731:FLA732 FUW731:FUW732 GES731:GES732 GOO731:GOO732 GYK731:GYK732 HIG731:HIG732 HSC731:HSC732 IBY731:IBY732 ILU731:ILU732 IVQ731:IVQ732 JFM731:JFM732 JPI731:JPI732 JZE731:JZE732 KJA731:KJA732 KSW731:KSW732 LCS731:LCS732 LMO731:LMO732 LWK731:LWK732 MGG731:MGG732 MQC731:MQC732 MZY731:MZY732 NJU731:NJU732 NTQ731:NTQ732 ODM731:ODM732 ONI731:ONI732 OXE731:OXE732 PHA731:PHA732 PQW731:PQW732 QAS731:QAS732 QKO731:QKO732 QUK731:QUK732 REG731:REG732 ROC731:ROC732 RXY731:RXY732 SHU731:SHU732 SRQ731:SRQ732 TBM731:TBM732 TLI731:TLI732 TVE731:TVE732 UFA731:UFA732 UOW731:UOW732 UYS731:UYS732 VIO731:VIO732 VSK731:VSK732 WCG731:WCG732 WMC731:WMC732 WVY731:WVY732 Q718:Q729 JM718:JM729 TI718:TI729 ADE718:ADE729 ANA718:ANA729 AWW718:AWW729 BGS718:BGS729 BQO718:BQO729 CAK718:CAK729 CKG718:CKG729 CUC718:CUC729 DDY718:DDY729 DNU718:DNU729 DXQ718:DXQ729 EHM718:EHM729 ERI718:ERI729 FBE718:FBE729 FLA718:FLA729 FUW718:FUW729 GES718:GES729 GOO718:GOO729 GYK718:GYK729 HIG718:HIG729 HSC718:HSC729 IBY718:IBY729 ILU718:ILU729 IVQ718:IVQ729 JFM718:JFM729 JPI718:JPI729 JZE718:JZE729 KJA718:KJA729 KSW718:KSW729 LCS718:LCS729 LMO718:LMO729 LWK718:LWK729 MGG718:MGG729 MQC718:MQC729 MZY718:MZY729 NJU718:NJU729 NTQ718:NTQ729 ODM718:ODM729 ONI718:ONI729 OXE718:OXE729 PHA718:PHA729 PQW718:PQW729 QAS718:QAS729 QKO718:QKO729 QUK718:QUK729 REG718:REG729 ROC718:ROC729 RXY718:RXY729 SHU718:SHU729 SRQ718:SRQ729 TBM718:TBM729 TLI718:TLI729 TVE718:TVE729 UFA718:UFA729 UOW718:UOW729 UYS718:UYS729 VIO718:VIO729 VSK718:VSK729 WCG718:WCG729 WMC718:WMC729 WVY718:WVY729 N143:O143 JM935:JM980 TI935:TI980 ADE935:ADE980 ANA935:ANA980 AWW935:AWW980 BGS935:BGS980 BQO935:BQO980 CAK935:CAK980 CKG935:CKG980 CUC935:CUC980 DDY935:DDY980 DNU935:DNU980 DXQ935:DXQ980 EHM935:EHM980 ERI935:ERI980 FBE935:FBE980 FLA935:FLA980 FUW935:FUW980 GES935:GES980 GOO935:GOO980 GYK935:GYK980 HIG935:HIG980 HSC935:HSC980 IBY935:IBY980 ILU935:ILU980 IVQ935:IVQ980 JFM935:JFM980 JPI935:JPI980 JZE935:JZE980 KJA935:KJA980 KSW935:KSW980 LCS935:LCS980 LMO935:LMO980 LWK935:LWK980 MGG935:MGG980 MQC935:MQC980 MZY935:MZY980 NJU935:NJU980 NTQ935:NTQ980 ODM935:ODM980 ONI935:ONI980 OXE935:OXE980 PHA935:PHA980 PQW935:PQW980 QAS935:QAS980 QKO935:QKO980 QUK935:QUK980 REG935:REG980 ROC935:ROC980 RXY935:RXY980 SHU935:SHU980 SRQ935:SRQ980 TBM935:TBM980 TLI935:TLI980 TVE935:TVE980 UFA935:UFA980 UOW935:UOW980 UYS935:UYS980 VIO935:VIO980 VSK935:VSK980 WCG935:WCG980 WMC935:WMC980 Q39:Q142 N115:O115 N122:O122 R122:T122 R115:T115 N119:O119 N134:O134 Q144:Q146 N129:O129 N138:O138 WVY935:WVY980 FZ751:FZ759 Q492:Q496 Q751:Q759 SOD751:SOD759 SEH751:SEH759 RUL751:RUL759 RKP751:RKP759 RAT751:RAT759 QQX751:QQX759 QHB751:QHB759 PXF751:PXF759 PNJ751:PNJ759 PDN751:PDN759 OTR751:OTR759 OJV751:OJV759 NZZ751:NZZ759 NQD751:NQD759 NGH751:NGH759 MWL751:MWL759 MMP751:MMP759 MCT751:MCT759 LSX751:LSX759 LJB751:LJB759 KZF751:KZF759 KPJ751:KPJ759 KFN751:KFN759 JVR751:JVR759 JLV751:JLV759 JBZ751:JBZ759 ISD751:ISD759 IIH751:IIH759 HYL751:HYL759 HOP751:HOP759 HET751:HET759 GUX751:GUX759 GLB751:GLB759 GBF751:GBF759 FRJ751:FRJ759 FHN751:FHN759 EXR751:EXR759 ENV751:ENV759 EDZ751:EDZ759 DUD751:DUD759 DKH751:DKH759 DAL751:DAL759 CQP751:CQP759 CGT751:CGT759 BWX751:BWX759 BNB751:BNB759 BDF751:BDF759 ATJ751:ATJ759 AJN751:AJN759 ZR751:ZR759 PV751:PV759 WMC1009:WMC1026 WCG1009:WCG1026 VSK1009:VSK1026 VIO1009:VIO1026 UYS1009:UYS1026 UOW1009:UOW1026 UFA1009:UFA1026 TVE1009:TVE1026 TLI1009:TLI1026 TBM1009:TBM1026 SRQ1009:SRQ1026 SHU1009:SHU1026 RXY1009:RXY1026 ROC1009:ROC1026 REG1009:REG1026 QUK1009:QUK1026 QKO1009:QKO1026 QAS1009:QAS1026 PQW1009:PQW1026 PHA1009:PHA1026 OXE1009:OXE1026 ONI1009:ONI1026 ODM1009:ODM1026 NTQ1009:NTQ1026 NJU1009:NJU1026 MZY1009:MZY1026 MQC1009:MQC1026 MGG1009:MGG1026 LWK1009:LWK1026 LMO1009:LMO1026 LCS1009:LCS1026 KSW1009:KSW1026 KJA1009:KJA1026 JZE1009:JZE1026 JPI1009:JPI1026 JFM1009:JFM1026 IVQ1009:IVQ1026 ILU1009:ILU1026 IBY1009:IBY1026 HSC1009:HSC1026 HIG1009:HIG1026 GYK1009:GYK1026 GOO1009:GOO1026 GES1009:GES1026 FUW1009:FUW1026 FLA1009:FLA1026 FBE1009:FBE1026 ERI1009:ERI1026 EHM1009:EHM1026 DXQ1009:DXQ1026 DNU1009:DNU1026 DDY1009:DDY1026 CUC1009:CUC1026 CKG1009:CKG1026 CAK1009:CAK1026 BQO1009:BQO1026 BGS1009:BGS1026 AWW1009:AWW1026 ANA1009:ANA1026 ADE1009:ADE1026 TI1009:TI1026 JM1009:JM1026 Q1009:Q1026 WVY1009:WVY1026 Q1053:Q1083 JM1053:JM1083 TI1053:TI1083 ADE1053:ADE1083 ANA1053:ANA1083 AWW1053:AWW1083 BGS1053:BGS1083 BQO1053:BQO1083 CAK1053:CAK1083 CKG1053:CKG1083 CUC1053:CUC1083 DDY1053:DDY1083 DNU1053:DNU1083 DXQ1053:DXQ1083 EHM1053:EHM1083 ERI1053:ERI1083 FBE1053:FBE1083 FLA1053:FLA1083 FUW1053:FUW1083 GES1053:GES1083 GOO1053:GOO1083 GYK1053:GYK1083 HIG1053:HIG1083 HSC1053:HSC1083 IBY1053:IBY1083 ILU1053:ILU1083 IVQ1053:IVQ1083 JFM1053:JFM1083 JPI1053:JPI1083 JZE1053:JZE1083 KJA1053:KJA1083 KSW1053:KSW1083 LCS1053:LCS1083 LMO1053:LMO1083 LWK1053:LWK1083 MGG1053:MGG1083 MQC1053:MQC1083 MZY1053:MZY1083 NJU1053:NJU1083 NTQ1053:NTQ1083 ODM1053:ODM1083 ONI1053:ONI1083 OXE1053:OXE1083 PHA1053:PHA1083 PQW1053:PQW1083 QAS1053:QAS1083 QKO1053:QKO1083 QUK1053:QUK1083 REG1053:REG1083 ROC1053:ROC1083 RXY1053:RXY1083 SHU1053:SHU1083 SRQ1053:SRQ1083 TBM1053:TBM1083 TLI1053:TLI1083 TVE1053:TVE1083 UFA1053:UFA1083 UOW1053:UOW1083 UYS1053:UYS1083 VIO1053:VIO1083 VSK1053:VSK1083 WCG1053:WCG1083 WMC1053:WMC1083 WVY1053:WVY1083" xr:uid="{00000000-0002-0000-0200-000020000000}">
      <formula1>0</formula1>
      <formula2>R39</formula2>
    </dataValidation>
    <dataValidation type="whole" allowBlank="1" showInputMessage="1" showErrorMessage="1" sqref="H39:H111" xr:uid="{00000000-0002-0000-0200-000021000000}">
      <formula1>1900</formula1>
      <formula2>2030</formula2>
    </dataValidation>
    <dataValidation allowBlank="1" showInputMessage="1" showErrorMessage="1" prompt="Sicris šifra, vpišite samo enega skrbnika" sqref="F11:F29 JB11:JB29 SX11:SX29 ACT11:ACT29 AMP11:AMP29 AWL11:AWL29 BGH11:BGH29 BQD11:BQD29 BZZ11:BZZ29 CJV11:CJV29 CTR11:CTR29 DDN11:DDN29 DNJ11:DNJ29 DXF11:DXF29 EHB11:EHB29 EQX11:EQX29 FAT11:FAT29 FKP11:FKP29 FUL11:FUL29 GEH11:GEH29 GOD11:GOD29 GXZ11:GXZ29 HHV11:HHV29 HRR11:HRR29 IBN11:IBN29 ILJ11:ILJ29 IVF11:IVF29 JFB11:JFB29 JOX11:JOX29 JYT11:JYT29 KIP11:KIP29 KSL11:KSL29 LCH11:LCH29 LMD11:LMD29 LVZ11:LVZ29 MFV11:MFV29 MPR11:MPR29 MZN11:MZN29 NJJ11:NJJ29 NTF11:NTF29 ODB11:ODB29 OMX11:OMX29 OWT11:OWT29 PGP11:PGP29 PQL11:PQL29 QAH11:QAH29 QKD11:QKD29 QTZ11:QTZ29 RDV11:RDV29 RNR11:RNR29 RXN11:RXN29 SHJ11:SHJ29 SRF11:SRF29 TBB11:TBB29 TKX11:TKX29 TUT11:TUT29 UEP11:UEP29 UOL11:UOL29 UYH11:UYH29 VID11:VID29 VRZ11:VRZ29 WBV11:WBV29 WLR11:WLR29 WVN11:WVN29 F339 JB339 SX339 ACT339 AMP339 AWL339 BGH339 BQD339 BZZ339 CJV339 CTR339 DDN339 DNJ339 DXF339 EHB339 EQX339 FAT339 FKP339 FUL339 GEH339 GOD339 GXZ339 HHV339 HRR339 IBN339 ILJ339 IVF339 JFB339 JOX339 JYT339 KIP339 KSL339 LCH339 LMD339 LVZ339 MFV339 MPR339 MZN339 NJJ339 NTF339 ODB339 OMX339 OWT339 PGP339 PQL339 QAH339 QKD339 QTZ339 RDV339 RNR339 RXN339 SHJ339 SRF339 TBB339 TKX339 TUT339 UEP339 UOL339 UYH339 VID339 VRZ339 WBV339 WLR339 WVN339 F309:F310 JB309:JB310 SX309:SX310 ACT309:ACT310 AMP309:AMP310 AWL309:AWL310 BGH309:BGH310 BQD309:BQD310 BZZ309:BZZ310 CJV309:CJV310 CTR309:CTR310 DDN309:DDN310 DNJ309:DNJ310 DXF309:DXF310 EHB309:EHB310 EQX309:EQX310 FAT309:FAT310 FKP309:FKP310 FUL309:FUL310 GEH309:GEH310 GOD309:GOD310 GXZ309:GXZ310 HHV309:HHV310 HRR309:HRR310 IBN309:IBN310 ILJ309:ILJ310 IVF309:IVF310 JFB309:JFB310 JOX309:JOX310 JYT309:JYT310 KIP309:KIP310 KSL309:KSL310 LCH309:LCH310 LMD309:LMD310 LVZ309:LVZ310 MFV309:MFV310 MPR309:MPR310 MZN309:MZN310 NJJ309:NJJ310 NTF309:NTF310 ODB309:ODB310 OMX309:OMX310 OWT309:OWT310 PGP309:PGP310 PQL309:PQL310 QAH309:QAH310 QKD309:QKD310 QTZ309:QTZ310 RDV309:RDV310 RNR309:RNR310 RXN309:RXN310 SHJ309:SHJ310 SRF309:SRF310 TBB309:TBB310 TKX309:TKX310 TUT309:TUT310 UEP309:UEP310 UOL309:UOL310 UYH309:UYH310 VID309:VID310 VRZ309:VRZ310 WBV309:WBV310 WLR309:WLR310 WVN309:WVN310 F313:F314 JB313:JB314 SX313:SX314 ACT313:ACT314 AMP313:AMP314 AWL313:AWL314 BGH313:BGH314 BQD313:BQD314 BZZ313:BZZ314 CJV313:CJV314 CTR313:CTR314 DDN313:DDN314 DNJ313:DNJ314 DXF313:DXF314 EHB313:EHB314 EQX313:EQX314 FAT313:FAT314 FKP313:FKP314 FUL313:FUL314 GEH313:GEH314 GOD313:GOD314 GXZ313:GXZ314 HHV313:HHV314 HRR313:HRR314 IBN313:IBN314 ILJ313:ILJ314 IVF313:IVF314 JFB313:JFB314 JOX313:JOX314 JYT313:JYT314 KIP313:KIP314 KSL313:KSL314 LCH313:LCH314 LMD313:LMD314 LVZ313:LVZ314 MFV313:MFV314 MPR313:MPR314 MZN313:MZN314 NJJ313:NJJ314 NTF313:NTF314 ODB313:ODB314 OMX313:OMX314 OWT313:OWT314 PGP313:PGP314 PQL313:PQL314 QAH313:QAH314 QKD313:QKD314 QTZ313:QTZ314 RDV313:RDV314 RNR313:RNR314 RXN313:RXN314 SHJ313:SHJ314 SRF313:SRF314 TBB313:TBB314 TKX313:TKX314 TUT313:TUT314 UEP313:UEP314 UOL313:UOL314 UYH313:UYH314 VID313:VID314 VRZ313:VRZ314 WBV313:WBV314 WLR313:WLR314 WVN313:WVN314 F289:F307 JB289:JB307 SX289:SX307 ACT289:ACT307 AMP289:AMP307 AWL289:AWL307 BGH289:BGH307 BQD289:BQD307 BZZ289:BZZ307 CJV289:CJV307 CTR289:CTR307 DDN289:DDN307 DNJ289:DNJ307 DXF289:DXF307 EHB289:EHB307 EQX289:EQX307 FAT289:FAT307 FKP289:FKP307 FUL289:FUL307 GEH289:GEH307 GOD289:GOD307 GXZ289:GXZ307 HHV289:HHV307 HRR289:HRR307 IBN289:IBN307 ILJ289:ILJ307 IVF289:IVF307 JFB289:JFB307 JOX289:JOX307 JYT289:JYT307 KIP289:KIP307 KSL289:KSL307 LCH289:LCH307 LMD289:LMD307 LVZ289:LVZ307 MFV289:MFV307 MPR289:MPR307 MZN289:MZN307 NJJ289:NJJ307 NTF289:NTF307 ODB289:ODB307 OMX289:OMX307 OWT289:OWT307 PGP289:PGP307 PQL289:PQL307 QAH289:QAH307 QKD289:QKD307 QTZ289:QTZ307 RDV289:RDV307 RNR289:RNR307 RXN289:RXN307 SHJ289:SHJ307 SRF289:SRF307 TBB289:TBB307 TKX289:TKX307 TUT289:TUT307 UEP289:UEP307 UOL289:UOL307 UYH289:UYH307 VID289:VID307 VRZ289:VRZ307 WBV289:WBV307 WLR289:WLR307 WVN289:WVN307 F327 JB327 SX327 ACT327 AMP327 AWL327 BGH327 BQD327 BZZ327 CJV327 CTR327 DDN327 DNJ327 DXF327 EHB327 EQX327 FAT327 FKP327 FUL327 GEH327 GOD327 GXZ327 HHV327 HRR327 IBN327 ILJ327 IVF327 JFB327 JOX327 JYT327 KIP327 KSL327 LCH327 LMD327 LVZ327 MFV327 MPR327 MZN327 NJJ327 NTF327 ODB327 OMX327 OWT327 PGP327 PQL327 QAH327 QKD327 QTZ327 RDV327 RNR327 RXN327 SHJ327 SRF327 TBB327 TKX327 TUT327 UEP327 UOL327 UYH327 VID327 VRZ327 WBV327 WLR327 WVN327 F332:F337 JB332:JB337 SX332:SX337 ACT332:ACT337 AMP332:AMP337 AWL332:AWL337 BGH332:BGH337 BQD332:BQD337 BZZ332:BZZ337 CJV332:CJV337 CTR332:CTR337 DDN332:DDN337 DNJ332:DNJ337 DXF332:DXF337 EHB332:EHB337 EQX332:EQX337 FAT332:FAT337 FKP332:FKP337 FUL332:FUL337 GEH332:GEH337 GOD332:GOD337 GXZ332:GXZ337 HHV332:HHV337 HRR332:HRR337 IBN332:IBN337 ILJ332:ILJ337 IVF332:IVF337 JFB332:JFB337 JOX332:JOX337 JYT332:JYT337 KIP332:KIP337 KSL332:KSL337 LCH332:LCH337 LMD332:LMD337 LVZ332:LVZ337 MFV332:MFV337 MPR332:MPR337 MZN332:MZN337 NJJ332:NJJ337 NTF332:NTF337 ODB332:ODB337 OMX332:OMX337 OWT332:OWT337 PGP332:PGP337 PQL332:PQL337 QAH332:QAH337 QKD332:QKD337 QTZ332:QTZ337 RDV332:RDV337 RNR332:RNR337 RXN332:RXN337 SHJ332:SHJ337 SRF332:SRF337 TBB332:TBB337 TKX332:TKX337 TUT332:TUT337 UEP332:UEP337 UOL332:UOL337 UYH332:UYH337 VID332:VID337 VRZ332:VRZ337 WBV332:WBV337 WLR332:WLR337 WVN332:WVN337 F148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F448 JB448 SX448 ACT448 AMP448 AWL448 BGH448 BQD448 BZZ448 CJV448 CTR448 DDN448 DNJ448 DXF448 EHB448 EQX448 FAT448 FKP448 FUL448 GEH448 GOD448 GXZ448 HHV448 HRR448 IBN448 ILJ448 IVF448 JFB448 JOX448 JYT448 KIP448 KSL448 LCH448 LMD448 LVZ448 MFV448 MPR448 MZN448 NJJ448 NTF448 ODB448 OMX448 OWT448 PGP448 PQL448 QAH448 QKD448 QTZ448 RDV448 RNR448 RXN448 SHJ448 SRF448 TBB448 TKX448 TUT448 UEP448 UOL448 UYH448 VID448 VRZ448 WBV448 WLR448 WVN448 F481 JB481 SX481 ACT481 AMP481 AWL481 BGH481 BQD481 BZZ481 CJV481 CTR481 DDN481 DNJ481 DXF481 EHB481 EQX481 FAT481 FKP481 FUL481 GEH481 GOD481 GXZ481 HHV481 HRR481 IBN481 ILJ481 IVF481 JFB481 JOX481 JYT481 KIP481 KSL481 LCH481 LMD481 LVZ481 MFV481 MPR481 MZN481 NJJ481 NTF481 ODB481 OMX481 OWT481 PGP481 PQL481 QAH481 QKD481 QTZ481 RDV481 RNR481 RXN481 SHJ481 SRF481 TBB481 TKX481 TUT481 UEP481 UOL481 UYH481 VID481 VRZ481 WBV481 WLR481 WVN481 F552:F555 JB552:JB555 SX552:SX555 ACT552:ACT555 AMP552:AMP555 AWL552:AWL555 BGH552:BGH555 BQD552:BQD555 BZZ552:BZZ555 CJV552:CJV555 CTR552:CTR555 DDN552:DDN555 DNJ552:DNJ555 DXF552:DXF555 EHB552:EHB555 EQX552:EQX555 FAT552:FAT555 FKP552:FKP555 FUL552:FUL555 GEH552:GEH555 GOD552:GOD555 GXZ552:GXZ555 HHV552:HHV555 HRR552:HRR555 IBN552:IBN555 ILJ552:ILJ555 IVF552:IVF555 JFB552:JFB555 JOX552:JOX555 JYT552:JYT555 KIP552:KIP555 KSL552:KSL555 LCH552:LCH555 LMD552:LMD555 LVZ552:LVZ555 MFV552:MFV555 MPR552:MPR555 MZN552:MZN555 NJJ552:NJJ555 NTF552:NTF555 ODB552:ODB555 OMX552:OMX555 OWT552:OWT555 PGP552:PGP555 PQL552:PQL555 QAH552:QAH555 QKD552:QKD555 QTZ552:QTZ555 RDV552:RDV555 RNR552:RNR555 RXN552:RXN555 SHJ552:SHJ555 SRF552:SRF555 TBB552:TBB555 TKX552:TKX555 TUT552:TUT555 UEP552:UEP555 UOL552:UOL555 UYH552:UYH555 VID552:VID555 VRZ552:VRZ555 WBV552:WBV555 WLR552:WLR555 WVN552:WVN555 JB558:JB560 SX558:SX560 ACT558:ACT560 AMP558:AMP560 AWL558:AWL560 BGH558:BGH560 BQD558:BQD560 BZZ558:BZZ560 CJV558:CJV560 CTR558:CTR560 DDN558:DDN560 DNJ558:DNJ560 DXF558:DXF560 EHB558:EHB560 EQX558:EQX560 FAT558:FAT560 FKP558:FKP560 FUL558:FUL560 GEH558:GEH560 GOD558:GOD560 GXZ558:GXZ560 HHV558:HHV560 HRR558:HRR560 IBN558:IBN560 ILJ558:ILJ560 IVF558:IVF560 JFB558:JFB560 JOX558:JOX560 JYT558:JYT560 KIP558:KIP560 KSL558:KSL560 LCH558:LCH560 LMD558:LMD560 LVZ558:LVZ560 MFV558:MFV560 MPR558:MPR560 MZN558:MZN560 NJJ558:NJJ560 NTF558:NTF560 ODB558:ODB560 OMX558:OMX560 OWT558:OWT560 PGP558:PGP560 PQL558:PQL560 QAH558:QAH560 QKD558:QKD560 QTZ558:QTZ560 RDV558:RDV560 RNR558:RNR560 RXN558:RXN560 SHJ558:SHJ560 SRF558:SRF560 TBB558:TBB560 TKX558:TKX560 TUT558:TUT560 UEP558:UEP560 UOL558:UOL560 UYH558:UYH560 VID558:VID560 VRZ558:VRZ560 WBV558:WBV560 WLR558:WLR560 WVN558:WVN560 F622:F626 JB622:JB626 SX622:SX626 ACT622:ACT626 AMP622:AMP626 AWL622:AWL626 BGH622:BGH626 BQD622:BQD626 BZZ622:BZZ626 CJV622:CJV626 CTR622:CTR626 DDN622:DDN626 DNJ622:DNJ626 DXF622:DXF626 EHB622:EHB626 EQX622:EQX626 FAT622:FAT626 FKP622:FKP626 FUL622:FUL626 GEH622:GEH626 GOD622:GOD626 GXZ622:GXZ626 HHV622:HHV626 HRR622:HRR626 IBN622:IBN626 ILJ622:ILJ626 IVF622:IVF626 JFB622:JFB626 JOX622:JOX626 JYT622:JYT626 KIP622:KIP626 KSL622:KSL626 LCH622:LCH626 LMD622:LMD626 LVZ622:LVZ626 MFV622:MFV626 MPR622:MPR626 MZN622:MZN626 NJJ622:NJJ626 NTF622:NTF626 ODB622:ODB626 OMX622:OMX626 OWT622:OWT626 PGP622:PGP626 PQL622:PQL626 QAH622:QAH626 QKD622:QKD626 QTZ622:QTZ626 RDV622:RDV626 RNR622:RNR626 RXN622:RXN626 SHJ622:SHJ626 SRF622:SRF626 TBB622:TBB626 TKX622:TKX626 TUT622:TUT626 UEP622:UEP626 UOL622:UOL626 UYH622:UYH626 VID622:VID626 VRZ622:VRZ626 WBV622:WBV626 WLR622:WLR626 WVN622:WVN626 F628:F629 JB628:JB629 SX628:SX629 ACT628:ACT629 AMP628:AMP629 AWL628:AWL629 BGH628:BGH629 BQD628:BQD629 BZZ628:BZZ629 CJV628:CJV629 CTR628:CTR629 DDN628:DDN629 DNJ628:DNJ629 DXF628:DXF629 EHB628:EHB629 EQX628:EQX629 FAT628:FAT629 FKP628:FKP629 FUL628:FUL629 GEH628:GEH629 GOD628:GOD629 GXZ628:GXZ629 HHV628:HHV629 HRR628:HRR629 IBN628:IBN629 ILJ628:ILJ629 IVF628:IVF629 JFB628:JFB629 JOX628:JOX629 JYT628:JYT629 KIP628:KIP629 KSL628:KSL629 LCH628:LCH629 LMD628:LMD629 LVZ628:LVZ629 MFV628:MFV629 MPR628:MPR629 MZN628:MZN629 NJJ628:NJJ629 NTF628:NTF629 ODB628:ODB629 OMX628:OMX629 OWT628:OWT629 PGP628:PGP629 PQL628:PQL629 QAH628:QAH629 QKD628:QKD629 QTZ628:QTZ629 RDV628:RDV629 RNR628:RNR629 RXN628:RXN629 SHJ628:SHJ629 SRF628:SRF629 TBB628:TBB629 TKX628:TKX629 TUT628:TUT629 UEP628:UEP629 UOL628:UOL629 UYH628:UYH629 VID628:VID629 VRZ628:VRZ629 WBV628:WBV629 WLR628:WLR629 WVN628:WVN629 F631:F640 JB631:JB640 SX631:SX640 ACT631:ACT640 AMP631:AMP640 AWL631:AWL640 BGH631:BGH640 BQD631:BQD640 BZZ631:BZZ640 CJV631:CJV640 CTR631:CTR640 DDN631:DDN640 DNJ631:DNJ640 DXF631:DXF640 EHB631:EHB640 EQX631:EQX640 FAT631:FAT640 FKP631:FKP640 FUL631:FUL640 GEH631:GEH640 GOD631:GOD640 GXZ631:GXZ640 HHV631:HHV640 HRR631:HRR640 IBN631:IBN640 ILJ631:ILJ640 IVF631:IVF640 JFB631:JFB640 JOX631:JOX640 JYT631:JYT640 KIP631:KIP640 KSL631:KSL640 LCH631:LCH640 LMD631:LMD640 LVZ631:LVZ640 MFV631:MFV640 MPR631:MPR640 MZN631:MZN640 NJJ631:NJJ640 NTF631:NTF640 ODB631:ODB640 OMX631:OMX640 OWT631:OWT640 PGP631:PGP640 PQL631:PQL640 QAH631:QAH640 QKD631:QKD640 QTZ631:QTZ640 RDV631:RDV640 RNR631:RNR640 RXN631:RXN640 SHJ631:SHJ640 SRF631:SRF640 TBB631:TBB640 TKX631:TKX640 TUT631:TUT640 UEP631:UEP640 UOL631:UOL640 UYH631:UYH640 VID631:VID640 VRZ631:VRZ640 WBV631:WBV640 WLR631:WLR640 WVN631:WVN640 D634:D640 IZ634:IZ640 SV634:SV640 ACR634:ACR640 AMN634:AMN640 AWJ634:AWJ640 BGF634:BGF640 BQB634:BQB640 BZX634:BZX640 CJT634:CJT640 CTP634:CTP640 DDL634:DDL640 DNH634:DNH640 DXD634:DXD640 EGZ634:EGZ640 EQV634:EQV640 FAR634:FAR640 FKN634:FKN640 FUJ634:FUJ640 GEF634:GEF640 GOB634:GOB640 GXX634:GXX640 HHT634:HHT640 HRP634:HRP640 IBL634:IBL640 ILH634:ILH640 IVD634:IVD640 JEZ634:JEZ640 JOV634:JOV640 JYR634:JYR640 KIN634:KIN640 KSJ634:KSJ640 LCF634:LCF640 LMB634:LMB640 LVX634:LVX640 MFT634:MFT640 MPP634:MPP640 MZL634:MZL640 NJH634:NJH640 NTD634:NTD640 OCZ634:OCZ640 OMV634:OMV640 OWR634:OWR640 PGN634:PGN640 PQJ634:PQJ640 QAF634:QAF640 QKB634:QKB640 QTX634:QTX640 RDT634:RDT640 RNP634:RNP640 RXL634:RXL640 SHH634:SHH640 SRD634:SRD640 TAZ634:TAZ640 TKV634:TKV640 TUR634:TUR640 UEN634:UEN640 UOJ634:UOJ640 UYF634:UYF640 VIB634:VIB640 VRX634:VRX640 WBT634:WBT640 WLP634:WLP640 WVL634:WVL640 F648 JB648 SX648 ACT648 AMP648 AWL648 BGH648 BQD648 BZZ648 CJV648 CTR648 DDN648 DNJ648 DXF648 EHB648 EQX648 FAT648 FKP648 FUL648 GEH648 GOD648 GXZ648 HHV648 HRR648 IBN648 ILJ648 IVF648 JFB648 JOX648 JYT648 KIP648 KSL648 LCH648 LMD648 LVZ648 MFV648 MPR648 MZN648 NJJ648 NTF648 ODB648 OMX648 OWT648 PGP648 PQL648 QAH648 QKD648 QTZ648 RDV648 RNR648 RXN648 SHJ648 SRF648 TBB648 TKX648 TUT648 UEP648 UOL648 UYH648 VID648 VRZ648 WBV648 WLR648 WVN648 F702 JB702 SX702 ACT702 AMP702 AWL702 BGH702 BQD702 BZZ702 CJV702 CTR702 DDN702 DNJ702 DXF702 EHB702 EQX702 FAT702 FKP702 FUL702 GEH702 GOD702 GXZ702 HHV702 HRR702 IBN702 ILJ702 IVF702 JFB702 JOX702 JYT702 KIP702 KSL702 LCH702 LMD702 LVZ702 MFV702 MPR702 MZN702 NJJ702 NTF702 ODB702 OMX702 OWT702 PGP702 PQL702 QAH702 QKD702 QTZ702 RDV702 RNR702 RXN702 SHJ702 SRF702 TBB702 TKX702 TUT702 UEP702 UOL702 UYH702 VID702 VRZ702 WBV702 WLR702 WVN702 F762 JB762 SX762 ACT762 AMP762 AWL762 BGH762 BQD762 BZZ762 CJV762 CTR762 DDN762 DNJ762 DXF762 EHB762 EQX762 FAT762 FKP762 FUL762 GEH762 GOD762 GXZ762 HHV762 HRR762 IBN762 ILJ762 IVF762 JFB762 JOX762 JYT762 KIP762 KSL762 LCH762 LMD762 LVZ762 MFV762 MPR762 MZN762 NJJ762 NTF762 ODB762 OMX762 OWT762 PGP762 PQL762 QAH762 QKD762 QTZ762 RDV762 RNR762 RXN762 SHJ762 SRF762 TBB762 TKX762 TUT762 UEP762 UOL762 UYH762 VID762 VRZ762 WBV762 WLR762 WVN762 F806:F816 JB806:JB816 SX806:SX816 ACT806:ACT816 AMP806:AMP816 AWL806:AWL816 BGH806:BGH816 BQD806:BQD816 BZZ806:BZZ816 CJV806:CJV816 CTR806:CTR816 DDN806:DDN816 DNJ806:DNJ816 DXF806:DXF816 EHB806:EHB816 EQX806:EQX816 FAT806:FAT816 FKP806:FKP816 FUL806:FUL816 GEH806:GEH816 GOD806:GOD816 GXZ806:GXZ816 HHV806:HHV816 HRR806:HRR816 IBN806:IBN816 ILJ806:ILJ816 IVF806:IVF816 JFB806:JFB816 JOX806:JOX816 JYT806:JYT816 KIP806:KIP816 KSL806:KSL816 LCH806:LCH816 LMD806:LMD816 LVZ806:LVZ816 MFV806:MFV816 MPR806:MPR816 MZN806:MZN816 NJJ806:NJJ816 NTF806:NTF816 ODB806:ODB816 OMX806:OMX816 OWT806:OWT816 PGP806:PGP816 PQL806:PQL816 QAH806:QAH816 QKD806:QKD816 QTZ806:QTZ816 RDV806:RDV816 RNR806:RNR816 RXN806:RXN816 SHJ806:SHJ816 SRF806:SRF816 TBB806:TBB816 TKX806:TKX816 TUT806:TUT816 UEP806:UEP816 UOL806:UOL816 UYH806:UYH816 VID806:VID816 VRZ806:VRZ816 WBV806:WBV816 WLR806:WLR816 WVN806:WVN816 F821 JB821 SX821 ACT821 AMP821 AWL821 BGH821 BQD821 BZZ821 CJV821 CTR821 DDN821 DNJ821 DXF821 EHB821 EQX821 FAT821 FKP821 FUL821 GEH821 GOD821 GXZ821 HHV821 HRR821 IBN821 ILJ821 IVF821 JFB821 JOX821 JYT821 KIP821 KSL821 LCH821 LMD821 LVZ821 MFV821 MPR821 MZN821 NJJ821 NTF821 ODB821 OMX821 OWT821 PGP821 PQL821 QAH821 QKD821 QTZ821 RDV821 RNR821 RXN821 SHJ821 SRF821 TBB821 TKX821 TUT821 UEP821 UOL821 UYH821 VID821 VRZ821 WBV821 WLR821 WVN821 JB927:JB929 SX927:SX929 ACT927:ACT929 AMP927:AMP929 AWL927:AWL929 BGH927:BGH929 BQD927:BQD929 BZZ927:BZZ929 CJV927:CJV929 CTR927:CTR929 DDN927:DDN929 DNJ927:DNJ929 DXF927:DXF929 EHB927:EHB929 EQX927:EQX929 FAT927:FAT929 FKP927:FKP929 FUL927:FUL929 GEH927:GEH929 GOD927:GOD929 GXZ927:GXZ929 HHV927:HHV929 HRR927:HRR929 IBN927:IBN929 ILJ927:ILJ929 IVF927:IVF929 JFB927:JFB929 JOX927:JOX929 JYT927:JYT929 KIP927:KIP929 KSL927:KSL929 LCH927:LCH929 LMD927:LMD929 LVZ927:LVZ929 MFV927:MFV929 MPR927:MPR929 MZN927:MZN929 NJJ927:NJJ929 NTF927:NTF929 ODB927:ODB929 OMX927:OMX929 OWT927:OWT929 PGP927:PGP929 PQL927:PQL929 QAH927:QAH929 QKD927:QKD929 QTZ927:QTZ929 RDV927:RDV929 RNR927:RNR929 RXN927:RXN929 SHJ927:SHJ929 SRF927:SRF929 TBB927:TBB929 TKX927:TKX929 TUT927:TUT929 UEP927:UEP929 UOL927:UOL929 UYH927:UYH929 VID927:VID929 VRZ927:VRZ929 WBV927:WBV929 WLR927:WLR929 WVN927:WVN929 F558:F560 H932 JD932 SZ932 ACV932 AMR932 AWN932 BGJ932 BQF932 CAB932 CJX932 CTT932 DDP932 DNL932 DXH932 EHD932 EQZ932 FAV932 FKR932 FUN932 GEJ932 GOF932 GYB932 HHX932 HRT932 IBP932 ILL932 IVH932 JFD932 JOZ932 JYV932 KIR932 KSN932 LCJ932 LMF932 LWB932 MFX932 MPT932 MZP932 NJL932 NTH932 ODD932 OMZ932 OWV932 PGR932 PQN932 QAJ932 QKF932 QUB932 RDX932 RNT932 RXP932 SHL932 SRH932 TBD932 TKZ932 TUV932 UER932 UON932 UYJ932 VIF932 VSB932 WBX932 WLT932 WVP932 F1034 JB1034 SX1034 ACT1034 AMP1034 AWL1034 BGH1034 BQD1034 BZZ1034 CJV1034 CTR1034 DDN1034 DNJ1034 DXF1034 EHB1034 EQX1034 FAT1034 FKP1034 FUL1034 GEH1034 GOD1034 GXZ1034 HHV1034 HRR1034 IBN1034 ILJ1034 IVF1034 JFB1034 JOX1034 JYT1034 KIP1034 KSL1034 LCH1034 LMD1034 LVZ1034 MFV1034 MPR1034 MZN1034 NJJ1034 NTF1034 ODB1034 OMX1034 OWT1034 PGP1034 PQL1034 QAH1034 QKD1034 QTZ1034 RDV1034 RNR1034 RXN1034 SHJ1034 SRF1034 TBB1034 TKX1034 TUT1034 UEP1034 UOL1034 UYH1034 VID1034 VRZ1034 WBV1034 WLR1034 WVN1034 F1036:F1039 JB1036:JB1039 SX1036:SX1039 ACT1036:ACT1039 AMP1036:AMP1039 AWL1036:AWL1039 BGH1036:BGH1039 BQD1036:BQD1039 BZZ1036:BZZ1039 CJV1036:CJV1039 CTR1036:CTR1039 DDN1036:DDN1039 DNJ1036:DNJ1039 DXF1036:DXF1039 EHB1036:EHB1039 EQX1036:EQX1039 FAT1036:FAT1039 FKP1036:FKP1039 FUL1036:FUL1039 GEH1036:GEH1039 GOD1036:GOD1039 GXZ1036:GXZ1039 HHV1036:HHV1039 HRR1036:HRR1039 IBN1036:IBN1039 ILJ1036:ILJ1039 IVF1036:IVF1039 JFB1036:JFB1039 JOX1036:JOX1039 JYT1036:JYT1039 KIP1036:KIP1039 KSL1036:KSL1039 LCH1036:LCH1039 LMD1036:LMD1039 LVZ1036:LVZ1039 MFV1036:MFV1039 MPR1036:MPR1039 MZN1036:MZN1039 NJJ1036:NJJ1039 NTF1036:NTF1039 ODB1036:ODB1039 OMX1036:OMX1039 OWT1036:OWT1039 PGP1036:PGP1039 PQL1036:PQL1039 QAH1036:QAH1039 QKD1036:QKD1039 QTZ1036:QTZ1039 RDV1036:RDV1039 RNR1036:RNR1039 RXN1036:RXN1039 SHJ1036:SHJ1039 SRF1036:SRF1039 TBB1036:TBB1039 TKX1036:TKX1039 TUT1036:TUT1039 UEP1036:UEP1039 UOL1036:UOL1039 UYH1036:UYH1039 VID1036:VID1039 VRZ1036:VRZ1039 WBV1036:WBV1039 WLR1036:WLR1039 WVN1036:WVN1039 F1084:F1085 JB1084:JB1085 SX1084:SX1085 ACT1084:ACT1085 AMP1084:AMP1085 AWL1084:AWL1085 BGH1084:BGH1085 BQD1084:BQD1085 BZZ1084:BZZ1085 CJV1084:CJV1085 CTR1084:CTR1085 DDN1084:DDN1085 DNJ1084:DNJ1085 DXF1084:DXF1085 EHB1084:EHB1085 EQX1084:EQX1085 FAT1084:FAT1085 FKP1084:FKP1085 FUL1084:FUL1085 GEH1084:GEH1085 GOD1084:GOD1085 GXZ1084:GXZ1085 HHV1084:HHV1085 HRR1084:HRR1085 IBN1084:IBN1085 ILJ1084:ILJ1085 IVF1084:IVF1085 JFB1084:JFB1085 JOX1084:JOX1085 JYT1084:JYT1085 KIP1084:KIP1085 KSL1084:KSL1085 LCH1084:LCH1085 LMD1084:LMD1085 LVZ1084:LVZ1085 MFV1084:MFV1085 MPR1084:MPR1085 MZN1084:MZN1085 NJJ1084:NJJ1085 NTF1084:NTF1085 ODB1084:ODB1085 OMX1084:OMX1085 OWT1084:OWT1085 PGP1084:PGP1085 PQL1084:PQL1085 QAH1084:QAH1085 QKD1084:QKD1085 QTZ1084:QTZ1085 RDV1084:RDV1085 RNR1084:RNR1085 RXN1084:RXN1085 SHJ1084:SHJ1085 SRF1084:SRF1085 TBB1084:TBB1085 TKX1084:TKX1085 TUT1084:TUT1085 UEP1084:UEP1085 UOL1084:UOL1085 UYH1084:UYH1085 VID1084:VID1085 VRZ1084:VRZ1085 WBV1084:WBV1085 WLR1084:WLR1085 WVN1084:WVN1085 WVN911:WVN925 WLR911:WLR925 WBV911:WBV925 VRZ911:VRZ925 VID911:VID925 UYH911:UYH925 UOL911:UOL925 UEP911:UEP925 TUT911:TUT925 TKX911:TKX925 TBB911:TBB925 SRF911:SRF925 SHJ911:SHJ925 RXN911:RXN925 RNR911:RNR925 RDV911:RDV925 QTZ911:QTZ925 QKD911:QKD925 QAH911:QAH925 PQL911:PQL925 PGP911:PGP925 OWT911:OWT925 OMX911:OMX925 ODB911:ODB925 NTF911:NTF925 NJJ911:NJJ925 MZN911:MZN925 MPR911:MPR925 MFV911:MFV925 LVZ911:LVZ925 LMD911:LMD925 LCH911:LCH925 KSL911:KSL925 KIP911:KIP925 JYT911:JYT925 JOX911:JOX925 JFB911:JFB925 IVF911:IVF925 ILJ911:ILJ925 IBN911:IBN925 HRR911:HRR925 HHV911:HHV925 GXZ911:GXZ925 GOD911:GOD925 GEH911:GEH925 FUL911:FUL925 FKP911:FKP925 FAT911:FAT925 EQX911:EQX925 EHB911:EHB925 DXF911:DXF925 DNJ911:DNJ925 DDN911:DDN925 CTR911:CTR925 CJV911:CJV925 BZZ911:BZZ925 BQD911:BQD925 BGH911:BGH925 AWL911:AWL925 AMP911:AMP925 ACT911:ACT925 SX911:SX925 JB911:JB925 F911:F925 F927:F929 WVN31:WVN38 WLR31:WLR38 WBV31:WBV38 VRZ31:VRZ38 VID31:VID38 UYH31:UYH38 UOL31:UOL38 UEP31:UEP38 TUT31:TUT38 TKX31:TKX38 TBB31:TBB38 SRF31:SRF38 SHJ31:SHJ38 RXN31:RXN38 RNR31:RNR38 RDV31:RDV38 QTZ31:QTZ38 QKD31:QKD38 QAH31:QAH38 PQL31:PQL38 PGP31:PGP38 OWT31:OWT38 OMX31:OMX38 ODB31:ODB38 NTF31:NTF38 NJJ31:NJJ38 MZN31:MZN38 MPR31:MPR38 MFV31:MFV38 LVZ31:LVZ38 LMD31:LMD38 LCH31:LCH38 KSL31:KSL38 KIP31:KIP38 JYT31:JYT38 JOX31:JOX38 JFB31:JFB38 IVF31:IVF38 ILJ31:ILJ38 IBN31:IBN38 HRR31:HRR38 HHV31:HHV38 GXZ31:GXZ38 GOD31:GOD38 GEH31:GEH38 FUL31:FUL38 FKP31:FKP38 FAT31:FAT38 EQX31:EQX38 EHB31:EHB38 DXF31:DXF38 DNJ31:DNJ38 DDN31:DDN38 CTR31:CTR38 CJV31:CJV38 BZZ31:BZZ38 BQD31:BQD38 BGH31:BGH38 AWL31:AWL38 AMP31:AMP38 ACT31:ACT38 SX31:SX38 JB31:JB38 F31:F38 F427:F433 JB427:JB433 SX427:SX433 ACT427:ACT433 AMP427:AMP433 AWL427:AWL433 BGH427:BGH433 BQD427:BQD433 BZZ427:BZZ433 CJV427:CJV433 CTR427:CTR433 DDN427:DDN433 DNJ427:DNJ433 DXF427:DXF433 EHB427:EHB433 EQX427:EQX433 FAT427:FAT433 FKP427:FKP433 FUL427:FUL433 GEH427:GEH433 GOD427:GOD433 GXZ427:GXZ433 HHV427:HHV433 HRR427:HRR433 IBN427:IBN433 ILJ427:ILJ433 IVF427:IVF433 JFB427:JFB433 JOX427:JOX433 JYT427:JYT433 KIP427:KIP433 KSL427:KSL433 LCH427:LCH433 LMD427:LMD433 LVZ427:LVZ433 MFV427:MFV433 MPR427:MPR433 MZN427:MZN433 NJJ427:NJJ433 NTF427:NTF433 ODB427:ODB433 OMX427:OMX433 OWT427:OWT433 PGP427:PGP433 PQL427:PQL433 QAH427:QAH433 QKD427:QKD433 QTZ427:QTZ433 RDV427:RDV433 RNR427:RNR433 RXN427:RXN433 SHJ427:SHJ433 SRF427:SRF433 TBB427:TBB433 TKX427:TKX433 TUT427:TUT433 UEP427:UEP433 UOL427:UOL433 UYH427:UYH433 VID427:VID433 VRZ427:VRZ433 WBV427:WBV433 WLR427:WLR433 WVN427:WVN433" xr:uid="{00000000-0002-0000-0200-000022000000}"/>
    <dataValidation type="decimal" operator="greaterThanOrEqual" allowBlank="1" showInputMessage="1" showErrorMessage="1" sqref="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J339 JF339 TB339 ACX339 AMT339 AWP339 BGL339 BQH339 CAD339 CJZ339 CTV339 DDR339 DNN339 DXJ339 EHF339 ERB339 FAX339 FKT339 FUP339 GEL339 GOH339 GYD339 HHZ339 HRV339 IBR339 ILN339 IVJ339 JFF339 JPB339 JYX339 KIT339 KSP339 LCL339 LMH339 LWD339 MFZ339 MPV339 MZR339 NJN339 NTJ339 ODF339 ONB339 OWX339 PGT339 PQP339 QAL339 QKH339 QUD339 RDZ339 RNV339 RXR339 SHN339 SRJ339 TBF339 TLB339 TUX339 UET339 UOP339 UYL339 VIH339 VSD339 WBZ339 WLV339 WVR339 J289:J307 JF289:JF307 TB289:TB307 ACX289:ACX307 AMT289:AMT307 AWP289:AWP307 BGL289:BGL307 BQH289:BQH307 CAD289:CAD307 CJZ289:CJZ307 CTV289:CTV307 DDR289:DDR307 DNN289:DNN307 DXJ289:DXJ307 EHF289:EHF307 ERB289:ERB307 FAX289:FAX307 FKT289:FKT307 FUP289:FUP307 GEL289:GEL307 GOH289:GOH307 GYD289:GYD307 HHZ289:HHZ307 HRV289:HRV307 IBR289:IBR307 ILN289:ILN307 IVJ289:IVJ307 JFF289:JFF307 JPB289:JPB307 JYX289:JYX307 KIT289:KIT307 KSP289:KSP307 LCL289:LCL307 LMH289:LMH307 LWD289:LWD307 MFZ289:MFZ307 MPV289:MPV307 MZR289:MZR307 NJN289:NJN307 NTJ289:NTJ307 ODF289:ODF307 ONB289:ONB307 OWX289:OWX307 PGT289:PGT307 PQP289:PQP307 QAL289:QAL307 QKH289:QKH307 QUD289:QUD307 RDZ289:RDZ307 RNV289:RNV307 RXR289:RXR307 SHN289:SHN307 SRJ289:SRJ307 TBF289:TBF307 TLB289:TLB307 TUX289:TUX307 UET289:UET307 UOP289:UOP307 UYL289:UYL307 VIH289:VIH307 VSD289:VSD307 WBZ289:WBZ307 WLV289:WLV307 WVR289:WVR307 J327 JF327 TB327 ACX327 AMT327 AWP327 BGL327 BQH327 CAD327 CJZ327 CTV327 DDR327 DNN327 DXJ327 EHF327 ERB327 FAX327 FKT327 FUP327 GEL327 GOH327 GYD327 HHZ327 HRV327 IBR327 ILN327 IVJ327 JFF327 JPB327 JYX327 KIT327 KSP327 LCL327 LMH327 LWD327 MFZ327 MPV327 MZR327 NJN327 NTJ327 ODF327 ONB327 OWX327 PGT327 PQP327 QAL327 QKH327 QUD327 RDZ327 RNV327 RXR327 SHN327 SRJ327 TBF327 TLB327 TUX327 UET327 UOP327 UYL327 VIH327 VSD327 WBZ327 WLV327 WVR327 J332:J335 JF332:JF335 TB332:TB335 ACX332:ACX335 AMT332:AMT335 AWP332:AWP335 BGL332:BGL335 BQH332:BQH335 CAD332:CAD335 CJZ332:CJZ335 CTV332:CTV335 DDR332:DDR335 DNN332:DNN335 DXJ332:DXJ335 EHF332:EHF335 ERB332:ERB335 FAX332:FAX335 FKT332:FKT335 FUP332:FUP335 GEL332:GEL335 GOH332:GOH335 GYD332:GYD335 HHZ332:HHZ335 HRV332:HRV335 IBR332:IBR335 ILN332:ILN335 IVJ332:IVJ335 JFF332:JFF335 JPB332:JPB335 JYX332:JYX335 KIT332:KIT335 KSP332:KSP335 LCL332:LCL335 LMH332:LMH335 LWD332:LWD335 MFZ332:MFZ335 MPV332:MPV335 MZR332:MZR335 NJN332:NJN335 NTJ332:NTJ335 ODF332:ODF335 ONB332:ONB335 OWX332:OWX335 PGT332:PGT335 PQP332:PQP335 QAL332:QAL335 QKH332:QKH335 QUD332:QUD335 RDZ332:RDZ335 RNV332:RNV335 RXR332:RXR335 SHN332:SHN335 SRJ332:SRJ335 TBF332:TBF335 TLB332:TLB335 TUX332:TUX335 UET332:UET335 UOP332:UOP335 UYL332:UYL335 VIH332:VIH335 VSD332:VSD335 WBZ332:WBZ335 WLV332:WLV335 WVR332:WVR335 J337 JF337 TB337 ACX337 AMT337 AWP337 BGL337 BQH337 CAD337 CJZ337 CTV337 DDR337 DNN337 DXJ337 EHF337 ERB337 FAX337 FKT337 FUP337 GEL337 GOH337 GYD337 HHZ337 HRV337 IBR337 ILN337 IVJ337 JFF337 JPB337 JYX337 KIT337 KSP337 LCL337 LMH337 LWD337 MFZ337 MPV337 MZR337 NJN337 NTJ337 ODF337 ONB337 OWX337 PGT337 PQP337 QAL337 QKH337 QUD337 RDZ337 RNV337 RXR337 SHN337 SRJ337 TBF337 TLB337 TUX337 UET337 UOP337 UYL337 VIH337 VSD337 WBZ337 WLV337 WVR337 J148 JF148 TB148 ACX148 AMT148 AWP148 BGL148 BQH148 CAD148 CJZ148 CTV148 DDR148 DNN148 DXJ148 EHF148 ERB148 FAX148 FKT148 FUP148 GEL148 GOH148 GYD148 HHZ148 HRV148 IBR148 ILN148 IVJ148 JFF148 JPB148 JYX148 KIT148 KSP148 LCL148 LMH148 LWD148 MFZ148 MPV148 MZR148 NJN148 NTJ148 ODF148 ONB148 OWX148 PGT148 PQP148 QAL148 QKH148 QUD148 RDZ148 RNV148 RXR148 SHN148 SRJ148 TBF148 TLB148 TUX148 UET148 UOP148 UYL148 VIH148 VSD148 WBZ148 WLV148 WVR148 J448 JF448 TB448 ACX448 AMT448 AWP448 BGL448 BQH448 CAD448 CJZ448 CTV448 DDR448 DNN448 DXJ448 EHF448 ERB448 FAX448 FKT448 FUP448 GEL448 GOH448 GYD448 HHZ448 HRV448 IBR448 ILN448 IVJ448 JFF448 JPB448 JYX448 KIT448 KSP448 LCL448 LMH448 LWD448 MFZ448 MPV448 MZR448 NJN448 NTJ448 ODF448 ONB448 OWX448 PGT448 PQP448 QAL448 QKH448 QUD448 RDZ448 RNV448 RXR448 SHN448 SRJ448 TBF448 TLB448 TUX448 UET448 UOP448 UYL448 VIH448 VSD448 WBZ448 WLV448 WVR448 J481 JF481 TB481 ACX481 AMT481 AWP481 BGL481 BQH481 CAD481 CJZ481 CTV481 DDR481 DNN481 DXJ481 EHF481 ERB481 FAX481 FKT481 FUP481 GEL481 GOH481 GYD481 HHZ481 HRV481 IBR481 ILN481 IVJ481 JFF481 JPB481 JYX481 KIT481 KSP481 LCL481 LMH481 LWD481 MFZ481 MPV481 MZR481 NJN481 NTJ481 ODF481 ONB481 OWX481 PGT481 PQP481 QAL481 QKH481 QUD481 RDZ481 RNV481 RXR481 SHN481 SRJ481 TBF481 TLB481 TUX481 UET481 UOP481 UYL481 VIH481 VSD481 WBZ481 WLV481 WVR481 J552:J555 JF552:JF555 TB552:TB555 ACX552:ACX555 AMT552:AMT555 AWP552:AWP555 BGL552:BGL555 BQH552:BQH555 CAD552:CAD555 CJZ552:CJZ555 CTV552:CTV555 DDR552:DDR555 DNN552:DNN555 DXJ552:DXJ555 EHF552:EHF555 ERB552:ERB555 FAX552:FAX555 FKT552:FKT555 FUP552:FUP555 GEL552:GEL555 GOH552:GOH555 GYD552:GYD555 HHZ552:HHZ555 HRV552:HRV555 IBR552:IBR555 ILN552:ILN555 IVJ552:IVJ555 JFF552:JFF555 JPB552:JPB555 JYX552:JYX555 KIT552:KIT555 KSP552:KSP555 LCL552:LCL555 LMH552:LMH555 LWD552:LWD555 MFZ552:MFZ555 MPV552:MPV555 MZR552:MZR555 NJN552:NJN555 NTJ552:NTJ555 ODF552:ODF555 ONB552:ONB555 OWX552:OWX555 PGT552:PGT555 PQP552:PQP555 QAL552:QAL555 QKH552:QKH555 QUD552:QUD555 RDZ552:RDZ555 RNV552:RNV555 RXR552:RXR555 SHN552:SHN555 SRJ552:SRJ555 TBF552:TBF555 TLB552:TLB555 TUX552:TUX555 UET552:UET555 UOP552:UOP555 UYL552:UYL555 VIH552:VIH555 VSD552:VSD555 WBZ552:WBZ555 WLV552:WLV555 WVR552:WVR555 JF558:JF560 TB558:TB560 ACX558:ACX560 AMT558:AMT560 AWP558:AWP560 BGL558:BGL560 BQH558:BQH560 CAD558:CAD560 CJZ558:CJZ560 CTV558:CTV560 DDR558:DDR560 DNN558:DNN560 DXJ558:DXJ560 EHF558:EHF560 ERB558:ERB560 FAX558:FAX560 FKT558:FKT560 FUP558:FUP560 GEL558:GEL560 GOH558:GOH560 GYD558:GYD560 HHZ558:HHZ560 HRV558:HRV560 IBR558:IBR560 ILN558:ILN560 IVJ558:IVJ560 JFF558:JFF560 JPB558:JPB560 JYX558:JYX560 KIT558:KIT560 KSP558:KSP560 LCL558:LCL560 LMH558:LMH560 LWD558:LWD560 MFZ558:MFZ560 MPV558:MPV560 MZR558:MZR560 NJN558:NJN560 NTJ558:NTJ560 ODF558:ODF560 ONB558:ONB560 OWX558:OWX560 PGT558:PGT560 PQP558:PQP560 QAL558:QAL560 QKH558:QKH560 QUD558:QUD560 RDZ558:RDZ560 RNV558:RNV560 RXR558:RXR560 SHN558:SHN560 SRJ558:SRJ560 TBF558:TBF560 TLB558:TLB560 TUX558:TUX560 UET558:UET560 UOP558:UOP560 UYL558:UYL560 VIH558:VIH560 VSD558:VSD560 WBZ558:WBZ560 WLV558:WLV560 WVR558:WVR560 J648 JF648 TB648 ACX648 AMT648 AWP648 BGL648 BQH648 CAD648 CJZ648 CTV648 DDR648 DNN648 DXJ648 EHF648 ERB648 FAX648 FKT648 FUP648 GEL648 GOH648 GYD648 HHZ648 HRV648 IBR648 ILN648 IVJ648 JFF648 JPB648 JYX648 KIT648 KSP648 LCL648 LMH648 LWD648 MFZ648 MPV648 MZR648 NJN648 NTJ648 ODF648 ONB648 OWX648 PGT648 PQP648 QAL648 QKH648 QUD648 RDZ648 RNV648 RXR648 SHN648 SRJ648 TBF648 TLB648 TUX648 UET648 UOP648 UYL648 VIH648 VSD648 WBZ648 WLV648 WVR648 J702 JF702 TB702 ACX702 AMT702 AWP702 BGL702 BQH702 CAD702 CJZ702 CTV702 DDR702 DNN702 DXJ702 EHF702 ERB702 FAX702 FKT702 FUP702 GEL702 GOH702 GYD702 HHZ702 HRV702 IBR702 ILN702 IVJ702 JFF702 JPB702 JYX702 KIT702 KSP702 LCL702 LMH702 LWD702 MFZ702 MPV702 MZR702 NJN702 NTJ702 ODF702 ONB702 OWX702 PGT702 PQP702 QAL702 QKH702 QUD702 RDZ702 RNV702 RXR702 SHN702 SRJ702 TBF702 TLB702 TUX702 UET702 UOP702 UYL702 VIH702 VSD702 WBZ702 WLV702 WVR702 J762 JF762 TB762 ACX762 AMT762 AWP762 BGL762 BQH762 CAD762 CJZ762 CTV762 DDR762 DNN762 DXJ762 EHF762 ERB762 FAX762 FKT762 FUP762 GEL762 GOH762 GYD762 HHZ762 HRV762 IBR762 ILN762 IVJ762 JFF762 JPB762 JYX762 KIT762 KSP762 LCL762 LMH762 LWD762 MFZ762 MPV762 MZR762 NJN762 NTJ762 ODF762 ONB762 OWX762 PGT762 PQP762 QAL762 QKH762 QUD762 RDZ762 RNV762 RXR762 SHN762 SRJ762 TBF762 TLB762 TUX762 UET762 UOP762 UYL762 VIH762 VSD762 WBZ762 WLV762 WVR762 J806:J816 JF806:JF816 TB806:TB816 ACX806:ACX816 AMT806:AMT816 AWP806:AWP816 BGL806:BGL816 BQH806:BQH816 CAD806:CAD816 CJZ806:CJZ816 CTV806:CTV816 DDR806:DDR816 DNN806:DNN816 DXJ806:DXJ816 EHF806:EHF816 ERB806:ERB816 FAX806:FAX816 FKT806:FKT816 FUP806:FUP816 GEL806:GEL816 GOH806:GOH816 GYD806:GYD816 HHZ806:HHZ816 HRV806:HRV816 IBR806:IBR816 ILN806:ILN816 IVJ806:IVJ816 JFF806:JFF816 JPB806:JPB816 JYX806:JYX816 KIT806:KIT816 KSP806:KSP816 LCL806:LCL816 LMH806:LMH816 LWD806:LWD816 MFZ806:MFZ816 MPV806:MPV816 MZR806:MZR816 NJN806:NJN816 NTJ806:NTJ816 ODF806:ODF816 ONB806:ONB816 OWX806:OWX816 PGT806:PGT816 PQP806:PQP816 QAL806:QAL816 QKH806:QKH816 QUD806:QUD816 RDZ806:RDZ816 RNV806:RNV816 RXR806:RXR816 SHN806:SHN816 SRJ806:SRJ816 TBF806:TBF816 TLB806:TLB816 TUX806:TUX816 UET806:UET816 UOP806:UOP816 UYL806:UYL816 VIH806:VIH816 VSD806:VSD816 WBZ806:WBZ816 WLV806:WLV816 WVR806:WVR816 J821 JF821 TB821 ACX821 AMT821 AWP821 BGL821 BQH821 CAD821 CJZ821 CTV821 DDR821 DNN821 DXJ821 EHF821 ERB821 FAX821 FKT821 FUP821 GEL821 GOH821 GYD821 HHZ821 HRV821 IBR821 ILN821 IVJ821 JFF821 JPB821 JYX821 KIT821 KSP821 LCL821 LMH821 LWD821 MFZ821 MPV821 MZR821 NJN821 NTJ821 ODF821 ONB821 OWX821 PGT821 PQP821 QAL821 QKH821 QUD821 RDZ821 RNV821 RXR821 SHN821 SRJ821 TBF821 TLB821 TUX821 UET821 UOP821 UYL821 VIH821 VSD821 WBZ821 WLV821 WVR821 J884:J904 JF884:JF904 TB884:TB904 ACX884:ACX904 AMT884:AMT904 AWP884:AWP904 BGL884:BGL904 BQH884:BQH904 CAD884:CAD904 CJZ884:CJZ904 CTV884:CTV904 DDR884:DDR904 DNN884:DNN904 DXJ884:DXJ904 EHF884:EHF904 ERB884:ERB904 FAX884:FAX904 FKT884:FKT904 FUP884:FUP904 GEL884:GEL904 GOH884:GOH904 GYD884:GYD904 HHZ884:HHZ904 HRV884:HRV904 IBR884:IBR904 ILN884:ILN904 IVJ884:IVJ904 JFF884:JFF904 JPB884:JPB904 JYX884:JYX904 KIT884:KIT904 KSP884:KSP904 LCL884:LCL904 LMH884:LMH904 LWD884:LWD904 MFZ884:MFZ904 MPV884:MPV904 MZR884:MZR904 NJN884:NJN904 NTJ884:NTJ904 ODF884:ODF904 ONB884:ONB904 OWX884:OWX904 PGT884:PGT904 PQP884:PQP904 QAL884:QAL904 QKH884:QKH904 QUD884:QUD904 RDZ884:RDZ904 RNV884:RNV904 RXR884:RXR904 SHN884:SHN904 SRJ884:SRJ904 TBF884:TBF904 TLB884:TLB904 TUX884:TUX904 UET884:UET904 UOP884:UOP904 UYL884:UYL904 VIH884:VIH904 VSD884:VSD904 WBZ884:WBZ904 WLV884:WLV904 WVR884:WVR904 J911:J924 JF911:JF924 TB911:TB924 ACX911:ACX924 AMT911:AMT924 AWP911:AWP924 BGL911:BGL924 BQH911:BQH924 CAD911:CAD924 CJZ911:CJZ924 CTV911:CTV924 DDR911:DDR924 DNN911:DNN924 DXJ911:DXJ924 EHF911:EHF924 ERB911:ERB924 FAX911:FAX924 FKT911:FKT924 FUP911:FUP924 GEL911:GEL924 GOH911:GOH924 GYD911:GYD924 HHZ911:HHZ924 HRV911:HRV924 IBR911:IBR924 ILN911:ILN924 IVJ911:IVJ924 JFF911:JFF924 JPB911:JPB924 JYX911:JYX924 KIT911:KIT924 KSP911:KSP924 LCL911:LCL924 LMH911:LMH924 LWD911:LWD924 MFZ911:MFZ924 MPV911:MPV924 MZR911:MZR924 NJN911:NJN924 NTJ911:NTJ924 ODF911:ODF924 ONB911:ONB924 OWX911:OWX924 PGT911:PGT924 PQP911:PQP924 QAL911:QAL924 QKH911:QKH924 QUD911:QUD924 RDZ911:RDZ924 RNV911:RNV924 RXR911:RXR924 SHN911:SHN924 SRJ911:SRJ924 TBF911:TBF924 TLB911:TLB924 TUX911:TUX924 UET911:UET924 UOP911:UOP924 UYL911:UYL924 VIH911:VIH924 VSD911:VSD924 WBZ911:WBZ924 WLV911:WLV924 WVR911:WVR924 J929 JF929 TB929 ACX929 AMT929 AWP929 BGL929 BQH929 CAD929 CJZ929 CTV929 DDR929 DNN929 DXJ929 EHF929 ERB929 FAX929 FKT929 FUP929 GEL929 GOH929 GYD929 HHZ929 HRV929 IBR929 ILN929 IVJ929 JFF929 JPB929 JYX929 KIT929 KSP929 LCL929 LMH929 LWD929 MFZ929 MPV929 MZR929 NJN929 NTJ929 ODF929 ONB929 OWX929 PGT929 PQP929 QAL929 QKH929 QUD929 RDZ929 RNV929 RXR929 SHN929 SRJ929 TBF929 TLB929 TUX929 UET929 UOP929 UYL929 VIH929 VSD929 WBZ929 WLV929 WVR929 J1034:J1039 JF1034:JF1039 TB1034:TB1039 ACX1034:ACX1039 AMT1034:AMT1039 AWP1034:AWP1039 BGL1034:BGL1039 BQH1034:BQH1039 CAD1034:CAD1039 CJZ1034:CJZ1039 CTV1034:CTV1039 DDR1034:DDR1039 DNN1034:DNN1039 DXJ1034:DXJ1039 EHF1034:EHF1039 ERB1034:ERB1039 FAX1034:FAX1039 FKT1034:FKT1039 FUP1034:FUP1039 GEL1034:GEL1039 GOH1034:GOH1039 GYD1034:GYD1039 HHZ1034:HHZ1039 HRV1034:HRV1039 IBR1034:IBR1039 ILN1034:ILN1039 IVJ1034:IVJ1039 JFF1034:JFF1039 JPB1034:JPB1039 JYX1034:JYX1039 KIT1034:KIT1039 KSP1034:KSP1039 LCL1034:LCL1039 LMH1034:LMH1039 LWD1034:LWD1039 MFZ1034:MFZ1039 MPV1034:MPV1039 MZR1034:MZR1039 NJN1034:NJN1039 NTJ1034:NTJ1039 ODF1034:ODF1039 ONB1034:ONB1039 OWX1034:OWX1039 PGT1034:PGT1039 PQP1034:PQP1039 QAL1034:QAL1039 QKH1034:QKH1039 QUD1034:QUD1039 RDZ1034:RDZ1039 RNV1034:RNV1039 RXR1034:RXR1039 SHN1034:SHN1039 SRJ1034:SRJ1039 TBF1034:TBF1039 TLB1034:TLB1039 TUX1034:TUX1039 UET1034:UET1039 UOP1034:UOP1039 UYL1034:UYL1039 VIH1034:VIH1039 VSD1034:VSD1039 WBZ1034:WBZ1039 WLV1034:WLV1039 WVR1034:WVR1039 J1084:J1085 JF1084:JF1085 TB1084:TB1085 ACX1084:ACX1085 AMT1084:AMT1085 AWP1084:AWP1085 BGL1084:BGL1085 BQH1084:BQH1085 CAD1084:CAD1085 CJZ1084:CJZ1085 CTV1084:CTV1085 DDR1084:DDR1085 DNN1084:DNN1085 DXJ1084:DXJ1085 EHF1084:EHF1085 ERB1084:ERB1085 FAX1084:FAX1085 FKT1084:FKT1085 FUP1084:FUP1085 GEL1084:GEL1085 GOH1084:GOH1085 GYD1084:GYD1085 HHZ1084:HHZ1085 HRV1084:HRV1085 IBR1084:IBR1085 ILN1084:ILN1085 IVJ1084:IVJ1085 JFF1084:JFF1085 JPB1084:JPB1085 JYX1084:JYX1085 KIT1084:KIT1085 KSP1084:KSP1085 LCL1084:LCL1085 LMH1084:LMH1085 LWD1084:LWD1085 MFZ1084:MFZ1085 MPV1084:MPV1085 MZR1084:MZR1085 NJN1084:NJN1085 NTJ1084:NTJ1085 ODF1084:ODF1085 ONB1084:ONB1085 OWX1084:OWX1085 PGT1084:PGT1085 PQP1084:PQP1085 QAL1084:QAL1085 QKH1084:QKH1085 QUD1084:QUD1085 RDZ1084:RDZ1085 RNV1084:RNV1085 RXR1084:RXR1085 SHN1084:SHN1085 SRJ1084:SRJ1085 TBF1084:TBF1085 TLB1084:TLB1085 TUX1084:TUX1085 UET1084:UET1085 UOP1084:UOP1085 UYL1084:UYL1085 VIH1084:VIH1085 VSD1084:VSD1085 WBZ1084:WBZ1085 WLV1084:WLV1085 WVR1084:WVR1085 J558:J560 WVR11:WVR38 WLV11:WLV38 WBZ11:WBZ38 VSD11:VSD38 VIH11:VIH38 UYL11:UYL38 UOP11:UOP38 UET11:UET38 TUX11:TUX38 TLB11:TLB38 TBF11:TBF38 SRJ11:SRJ38 SHN11:SHN38 RXR11:RXR38 RNV11:RNV38 RDZ11:RDZ38 QUD11:QUD38 QKH11:QKH38 QAL11:QAL38 PQP11:PQP38 PGT11:PGT38 OWX11:OWX38 ONB11:ONB38 ODF11:ODF38 NTJ11:NTJ38 NJN11:NJN38 MZR11:MZR38 MPV11:MPV38 MFZ11:MFZ38 LWD11:LWD38 LMH11:LMH38 LCL11:LCL38 KSP11:KSP38 KIT11:KIT38 JYX11:JYX38 JPB11:JPB38 JFF11:JFF38 IVJ11:IVJ38 ILN11:ILN38 IBR11:IBR38 HRV11:HRV38 HHZ11:HHZ38 GYD11:GYD38 GOH11:GOH38 GEL11:GEL38 FUP11:FUP38 FKT11:FKT38 FAX11:FAX38 ERB11:ERB38 EHF11:EHF38 DXJ11:DXJ38 DNN11:DNN38 DDR11:DDR38 CTV11:CTV38 CJZ11:CJZ38 CAD11:CAD38 BQH11:BQH38 BGL11:BGL38 AWP11:AWP38 AMT11:AMT38 ACX11:ACX38 TB11:TB38 JF11:JF38 J11:J38 J427:J433 JF427:JF433 TB427:TB433 ACX427:ACX433 AMT427:AMT433 AWP427:AWP433 BGL427:BGL433 BQH427:BQH433 CAD427:CAD433 CJZ427:CJZ433 CTV427:CTV433 DDR427:DDR433 DNN427:DNN433 DXJ427:DXJ433 EHF427:EHF433 ERB427:ERB433 FAX427:FAX433 FKT427:FKT433 FUP427:FUP433 GEL427:GEL433 GOH427:GOH433 GYD427:GYD433 HHZ427:HHZ433 HRV427:HRV433 IBR427:IBR433 ILN427:ILN433 IVJ427:IVJ433 JFF427:JFF433 JPB427:JPB433 JYX427:JYX433 KIT427:KIT433 KSP427:KSP433 LCL427:LCL433 LMH427:LMH433 LWD427:LWD433 MFZ427:MFZ433 MPV427:MPV433 MZR427:MZR433 NJN427:NJN433 NTJ427:NTJ433 ODF427:ODF433 ONB427:ONB433 OWX427:OWX433 PGT427:PGT433 PQP427:PQP433 QAL427:QAL433 QKH427:QKH433 QUD427:QUD433 RDZ427:RDZ433 RNV427:RNV433 RXR427:RXR433 SHN427:SHN433 SRJ427:SRJ433 TBF427:TBF433 TLB427:TLB433 TUX427:TUX433 UET427:UET433 UOP427:UOP433 UYL427:UYL433 VIH427:VIH433 VSD427:VSD433 WBZ427:WBZ433 WLV427:WLV433 WVR427:WVR433 J1032:J1033 JF1032:JF1033 TB1032:TB1033 ACX1032:ACX1033 AMT1032:AMT1033 AWP1032:AWP1033 BGL1032:BGL1033 BQH1032:BQH1033 CAD1032:CAD1033 CJZ1032:CJZ1033 CTV1032:CTV1033 DDR1032:DDR1033 DNN1032:DNN1033 DXJ1032:DXJ1033 EHF1032:EHF1033 ERB1032:ERB1033 FAX1032:FAX1033 FKT1032:FKT1033 FUP1032:FUP1033 GEL1032:GEL1033 GOH1032:GOH1033 GYD1032:GYD1033 HHZ1032:HHZ1033 HRV1032:HRV1033 IBR1032:IBR1033 ILN1032:ILN1033 IVJ1032:IVJ1033 JFF1032:JFF1033 JPB1032:JPB1033 JYX1032:JYX1033 KIT1032:KIT1033 KSP1032:KSP1033 LCL1032:LCL1033 LMH1032:LMH1033 LWD1032:LWD1033 MFZ1032:MFZ1033 MPV1032:MPV1033 MZR1032:MZR1033 NJN1032:NJN1033 NTJ1032:NTJ1033 ODF1032:ODF1033 ONB1032:ONB1033 OWX1032:OWX1033 PGT1032:PGT1033 PQP1032:PQP1033 QAL1032:QAL1033 QKH1032:QKH1033 QUD1032:QUD1033 RDZ1032:RDZ1033 RNV1032:RNV1033 RXR1032:RXR1033 SHN1032:SHN1033 SRJ1032:SRJ1033 TBF1032:TBF1033 TLB1032:TLB1033 TUX1032:TUX1033 UET1032:UET1033 UOP1032:UOP1033 UYL1032:UYL1033 VIH1032:VIH1033 VSD1032:VSD1033 WBZ1032:WBZ1033 WLV1032:WLV1033 WVR1032:WVR1033" xr:uid="{00000000-0002-0000-0200-000023000000}">
      <formula1>0</formula1>
    </dataValidation>
    <dataValidation allowBlank="1" showInputMessage="1" showErrorMessage="1" errorTitle="Klasifikacija" error="Obvezen podatek_x000a_" sqref="Y3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339 JU339 TQ339 ADM339 ANI339 AXE339 BHA339 BQW339 CAS339 CKO339 CUK339 DEG339 DOC339 DXY339 EHU339 ERQ339 FBM339 FLI339 FVE339 GFA339 GOW339 GYS339 HIO339 HSK339 ICG339 IMC339 IVY339 JFU339 JPQ339 JZM339 KJI339 KTE339 LDA339 LMW339 LWS339 MGO339 MQK339 NAG339 NKC339 NTY339 ODU339 ONQ339 OXM339 PHI339 PRE339 QBA339 QKW339 QUS339 REO339 ROK339 RYG339 SIC339 SRY339 TBU339 TLQ339 TVM339 UFI339 UPE339 UZA339 VIW339 VSS339 WCO339 WMK339 WWG339 Y289:Y307 JU289:JU307 TQ289:TQ307 ADM289:ADM307 ANI289:ANI307 AXE289:AXE307 BHA289:BHA307 BQW289:BQW307 CAS289:CAS307 CKO289:CKO307 CUK289:CUK307 DEG289:DEG307 DOC289:DOC307 DXY289:DXY307 EHU289:EHU307 ERQ289:ERQ307 FBM289:FBM307 FLI289:FLI307 FVE289:FVE307 GFA289:GFA307 GOW289:GOW307 GYS289:GYS307 HIO289:HIO307 HSK289:HSK307 ICG289:ICG307 IMC289:IMC307 IVY289:IVY307 JFU289:JFU307 JPQ289:JPQ307 JZM289:JZM307 KJI289:KJI307 KTE289:KTE307 LDA289:LDA307 LMW289:LMW307 LWS289:LWS307 MGO289:MGO307 MQK289:MQK307 NAG289:NAG307 NKC289:NKC307 NTY289:NTY307 ODU289:ODU307 ONQ289:ONQ307 OXM289:OXM307 PHI289:PHI307 PRE289:PRE307 QBA289:QBA307 QKW289:QKW307 QUS289:QUS307 REO289:REO307 ROK289:ROK307 RYG289:RYG307 SIC289:SIC307 SRY289:SRY307 TBU289:TBU307 TLQ289:TLQ307 TVM289:TVM307 UFI289:UFI307 UPE289:UPE307 UZA289:UZA307 VIW289:VIW307 VSS289:VSS307 WCO289:WCO307 WMK289:WMK307 WWG289:WWG307 Y318:Y327 JU318:JU327 TQ318:TQ327 ADM318:ADM327 ANI318:ANI327 AXE318:AXE327 BHA318:BHA327 BQW318:BQW327 CAS318:CAS327 CKO318:CKO327 CUK318:CUK327 DEG318:DEG327 DOC318:DOC327 DXY318:DXY327 EHU318:EHU327 ERQ318:ERQ327 FBM318:FBM327 FLI318:FLI327 FVE318:FVE327 GFA318:GFA327 GOW318:GOW327 GYS318:GYS327 HIO318:HIO327 HSK318:HSK327 ICG318:ICG327 IMC318:IMC327 IVY318:IVY327 JFU318:JFU327 JPQ318:JPQ327 JZM318:JZM327 KJI318:KJI327 KTE318:KTE327 LDA318:LDA327 LMW318:LMW327 LWS318:LWS327 MGO318:MGO327 MQK318:MQK327 NAG318:NAG327 NKC318:NKC327 NTY318:NTY327 ODU318:ODU327 ONQ318:ONQ327 OXM318:OXM327 PHI318:PHI327 PRE318:PRE327 QBA318:QBA327 QKW318:QKW327 QUS318:QUS327 REO318:REO327 ROK318:ROK327 RYG318:RYG327 SIC318:SIC327 SRY318:SRY327 TBU318:TBU327 TLQ318:TLQ327 TVM318:TVM327 UFI318:UFI327 UPE318:UPE327 UZA318:UZA327 VIW318:VIW327 VSS318:VSS327 WCO318:WCO327 WMK318:WMK327 WWG318:WWG327 Y332:Y335 JU332:JU335 TQ332:TQ335 ADM332:ADM335 ANI332:ANI335 AXE332:AXE335 BHA332:BHA335 BQW332:BQW335 CAS332:CAS335 CKO332:CKO335 CUK332:CUK335 DEG332:DEG335 DOC332:DOC335 DXY332:DXY335 EHU332:EHU335 ERQ332:ERQ335 FBM332:FBM335 FLI332:FLI335 FVE332:FVE335 GFA332:GFA335 GOW332:GOW335 GYS332:GYS335 HIO332:HIO335 HSK332:HSK335 ICG332:ICG335 IMC332:IMC335 IVY332:IVY335 JFU332:JFU335 JPQ332:JPQ335 JZM332:JZM335 KJI332:KJI335 KTE332:KTE335 LDA332:LDA335 LMW332:LMW335 LWS332:LWS335 MGO332:MGO335 MQK332:MQK335 NAG332:NAG335 NKC332:NKC335 NTY332:NTY335 ODU332:ODU335 ONQ332:ONQ335 OXM332:OXM335 PHI332:PHI335 PRE332:PRE335 QBA332:QBA335 QKW332:QKW335 QUS332:QUS335 REO332:REO335 ROK332:ROK335 RYG332:RYG335 SIC332:SIC335 SRY332:SRY335 TBU332:TBU335 TLQ332:TLQ335 TVM332:TVM335 UFI332:UFI335 UPE332:UPE335 UZA332:UZA335 VIW332:VIW335 VSS332:VSS335 WCO332:WCO335 WMK332:WMK335 WWG332:WWG335 Y337 JU337 TQ337 ADM337 ANI337 AXE337 BHA337 BQW337 CAS337 CKO337 CUK337 DEG337 DOC337 DXY337 EHU337 ERQ337 FBM337 FLI337 FVE337 GFA337 GOW337 GYS337 HIO337 HSK337 ICG337 IMC337 IVY337 JFU337 JPQ337 JZM337 KJI337 KTE337 LDA337 LMW337 LWS337 MGO337 MQK337 NAG337 NKC337 NTY337 ODU337 ONQ337 OXM337 PHI337 PRE337 QBA337 QKW337 QUS337 REO337 ROK337 RYG337 SIC337 SRY337 TBU337 TLQ337 TVM337 UFI337 UPE337 UZA337 VIW337 VSS337 WCO337 WMK337 WWG337 Y148 JU148 TQ148 ADM148 ANI148 AXE148 BHA148 BQW148 CAS148 CKO148 CUK148 DEG148 DOC148 DXY148 EHU148 ERQ148 FBM148 FLI148 FVE148 GFA148 GOW148 GYS148 HIO148 HSK148 ICG148 IMC148 IVY148 JFU148 JPQ148 JZM148 KJI148 KTE148 LDA148 LMW148 LWS148 MGO148 MQK148 NAG148 NKC148 NTY148 ODU148 ONQ148 OXM148 PHI148 PRE148 QBA148 QKW148 QUS148 REO148 ROK148 RYG148 SIC148 SRY148 TBU148 TLQ148 TVM148 UFI148 UPE148 UZA148 VIW148 VSS148 WCO148 WMK148 WWG148 Y448 JU448 TQ448 ADM448 ANI448 AXE448 BHA448 BQW448 CAS448 CKO448 CUK448 DEG448 DOC448 DXY448 EHU448 ERQ448 FBM448 FLI448 FVE448 GFA448 GOW448 GYS448 HIO448 HSK448 ICG448 IMC448 IVY448 JFU448 JPQ448 JZM448 KJI448 KTE448 LDA448 LMW448 LWS448 MGO448 MQK448 NAG448 NKC448 NTY448 ODU448 ONQ448 OXM448 PHI448 PRE448 QBA448 QKW448 QUS448 REO448 ROK448 RYG448 SIC448 SRY448 TBU448 TLQ448 TVM448 UFI448 UPE448 UZA448 VIW448 VSS448 WCO448 WMK448 WWG448 Y481 JU481 TQ481 ADM481 ANI481 AXE481 BHA481 BQW481 CAS481 CKO481 CUK481 DEG481 DOC481 DXY481 EHU481 ERQ481 FBM481 FLI481 FVE481 GFA481 GOW481 GYS481 HIO481 HSK481 ICG481 IMC481 IVY481 JFU481 JPQ481 JZM481 KJI481 KTE481 LDA481 LMW481 LWS481 MGO481 MQK481 NAG481 NKC481 NTY481 ODU481 ONQ481 OXM481 PHI481 PRE481 QBA481 QKW481 QUS481 REO481 ROK481 RYG481 SIC481 SRY481 TBU481 TLQ481 TVM481 UFI481 UPE481 UZA481 VIW481 VSS481 WCO481 WMK481 WWG481 Y552:Y555 JU552:JU555 TQ552:TQ555 ADM552:ADM555 ANI552:ANI555 AXE552:AXE555 BHA552:BHA555 BQW552:BQW555 CAS552:CAS555 CKO552:CKO555 CUK552:CUK555 DEG552:DEG555 DOC552:DOC555 DXY552:DXY555 EHU552:EHU555 ERQ552:ERQ555 FBM552:FBM555 FLI552:FLI555 FVE552:FVE555 GFA552:GFA555 GOW552:GOW555 GYS552:GYS555 HIO552:HIO555 HSK552:HSK555 ICG552:ICG555 IMC552:IMC555 IVY552:IVY555 JFU552:JFU555 JPQ552:JPQ555 JZM552:JZM555 KJI552:KJI555 KTE552:KTE555 LDA552:LDA555 LMW552:LMW555 LWS552:LWS555 MGO552:MGO555 MQK552:MQK555 NAG552:NAG555 NKC552:NKC555 NTY552:NTY555 ODU552:ODU555 ONQ552:ONQ555 OXM552:OXM555 PHI552:PHI555 PRE552:PRE555 QBA552:QBA555 QKW552:QKW555 QUS552:QUS555 REO552:REO555 ROK552:ROK555 RYG552:RYG555 SIC552:SIC555 SRY552:SRY555 TBU552:TBU555 TLQ552:TLQ555 TVM552:TVM555 UFI552:UFI555 UPE552:UPE555 UZA552:UZA555 VIW552:VIW555 VSS552:VSS555 WCO552:WCO555 WMK552:WMK555 WWG552:WWG555 JU558:JU560 TQ558:TQ560 ADM558:ADM560 ANI558:ANI560 AXE558:AXE560 BHA558:BHA560 BQW558:BQW560 CAS558:CAS560 CKO558:CKO560 CUK558:CUK560 DEG558:DEG560 DOC558:DOC560 DXY558:DXY560 EHU558:EHU560 ERQ558:ERQ560 FBM558:FBM560 FLI558:FLI560 FVE558:FVE560 GFA558:GFA560 GOW558:GOW560 GYS558:GYS560 HIO558:HIO560 HSK558:HSK560 ICG558:ICG560 IMC558:IMC560 IVY558:IVY560 JFU558:JFU560 JPQ558:JPQ560 JZM558:JZM560 KJI558:KJI560 KTE558:KTE560 LDA558:LDA560 LMW558:LMW560 LWS558:LWS560 MGO558:MGO560 MQK558:MQK560 NAG558:NAG560 NKC558:NKC560 NTY558:NTY560 ODU558:ODU560 ONQ558:ONQ560 OXM558:OXM560 PHI558:PHI560 PRE558:PRE560 QBA558:QBA560 QKW558:QKW560 QUS558:QUS560 REO558:REO560 ROK558:ROK560 RYG558:RYG560 SIC558:SIC560 SRY558:SRY560 TBU558:TBU560 TLQ558:TLQ560 TVM558:TVM560 UFI558:UFI560 UPE558:UPE560 UZA558:UZA560 VIW558:VIW560 VSS558:VSS560 WCO558:WCO560 WMK558:WMK560 WWG558:WWG560 Y622:Y626 JU622:JU626 TQ622:TQ626 ADM622:ADM626 ANI622:ANI626 AXE622:AXE626 BHA622:BHA626 BQW622:BQW626 CAS622:CAS626 CKO622:CKO626 CUK622:CUK626 DEG622:DEG626 DOC622:DOC626 DXY622:DXY626 EHU622:EHU626 ERQ622:ERQ626 FBM622:FBM626 FLI622:FLI626 FVE622:FVE626 GFA622:GFA626 GOW622:GOW626 GYS622:GYS626 HIO622:HIO626 HSK622:HSK626 ICG622:ICG626 IMC622:IMC626 IVY622:IVY626 JFU622:JFU626 JPQ622:JPQ626 JZM622:JZM626 KJI622:KJI626 KTE622:KTE626 LDA622:LDA626 LMW622:LMW626 LWS622:LWS626 MGO622:MGO626 MQK622:MQK626 NAG622:NAG626 NKC622:NKC626 NTY622:NTY626 ODU622:ODU626 ONQ622:ONQ626 OXM622:OXM626 PHI622:PHI626 PRE622:PRE626 QBA622:QBA626 QKW622:QKW626 QUS622:QUS626 REO622:REO626 ROK622:ROK626 RYG622:RYG626 SIC622:SIC626 SRY622:SRY626 TBU622:TBU626 TLQ622:TLQ626 TVM622:TVM626 UFI622:UFI626 UPE622:UPE626 UZA622:UZA626 VIW622:VIW626 VSS622:VSS626 WCO622:WCO626 WMK622:WMK626 WWG622:WWG626 Y628:Y629 JU628:JU629 TQ628:TQ629 ADM628:ADM629 ANI628:ANI629 AXE628:AXE629 BHA628:BHA629 BQW628:BQW629 CAS628:CAS629 CKO628:CKO629 CUK628:CUK629 DEG628:DEG629 DOC628:DOC629 DXY628:DXY629 EHU628:EHU629 ERQ628:ERQ629 FBM628:FBM629 FLI628:FLI629 FVE628:FVE629 GFA628:GFA629 GOW628:GOW629 GYS628:GYS629 HIO628:HIO629 HSK628:HSK629 ICG628:ICG629 IMC628:IMC629 IVY628:IVY629 JFU628:JFU629 JPQ628:JPQ629 JZM628:JZM629 KJI628:KJI629 KTE628:KTE629 LDA628:LDA629 LMW628:LMW629 LWS628:LWS629 MGO628:MGO629 MQK628:MQK629 NAG628:NAG629 NKC628:NKC629 NTY628:NTY629 ODU628:ODU629 ONQ628:ONQ629 OXM628:OXM629 PHI628:PHI629 PRE628:PRE629 QBA628:QBA629 QKW628:QKW629 QUS628:QUS629 REO628:REO629 ROK628:ROK629 RYG628:RYG629 SIC628:SIC629 SRY628:SRY629 TBU628:TBU629 TLQ628:TLQ629 TVM628:TVM629 UFI628:UFI629 UPE628:UPE629 UZA628:UZA629 VIW628:VIW629 VSS628:VSS629 WCO628:WCO629 WMK628:WMK629 WWG628:WWG629 Y631 JU631 TQ631 ADM631 ANI631 AXE631 BHA631 BQW631 CAS631 CKO631 CUK631 DEG631 DOC631 DXY631 EHU631 ERQ631 FBM631 FLI631 FVE631 GFA631 GOW631 GYS631 HIO631 HSK631 ICG631 IMC631 IVY631 JFU631 JPQ631 JZM631 KJI631 KTE631 LDA631 LMW631 LWS631 MGO631 MQK631 NAG631 NKC631 NTY631 ODU631 ONQ631 OXM631 PHI631 PRE631 QBA631 QKW631 QUS631 REO631 ROK631 RYG631 SIC631 SRY631 TBU631 TLQ631 TVM631 UFI631 UPE631 UZA631 VIW631 VSS631 WCO631 WMK631 WWG631 Y633:Y638 JU633:JU638 TQ633:TQ638 ADM633:ADM638 ANI633:ANI638 AXE633:AXE638 BHA633:BHA638 BQW633:BQW638 CAS633:CAS638 CKO633:CKO638 CUK633:CUK638 DEG633:DEG638 DOC633:DOC638 DXY633:DXY638 EHU633:EHU638 ERQ633:ERQ638 FBM633:FBM638 FLI633:FLI638 FVE633:FVE638 GFA633:GFA638 GOW633:GOW638 GYS633:GYS638 HIO633:HIO638 HSK633:HSK638 ICG633:ICG638 IMC633:IMC638 IVY633:IVY638 JFU633:JFU638 JPQ633:JPQ638 JZM633:JZM638 KJI633:KJI638 KTE633:KTE638 LDA633:LDA638 LMW633:LMW638 LWS633:LWS638 MGO633:MGO638 MQK633:MQK638 NAG633:NAG638 NKC633:NKC638 NTY633:NTY638 ODU633:ODU638 ONQ633:ONQ638 OXM633:OXM638 PHI633:PHI638 PRE633:PRE638 QBA633:QBA638 QKW633:QKW638 QUS633:QUS638 REO633:REO638 ROK633:ROK638 RYG633:RYG638 SIC633:SIC638 SRY633:SRY638 TBU633:TBU638 TLQ633:TLQ638 TVM633:TVM638 UFI633:UFI638 UPE633:UPE638 UZA633:UZA638 VIW633:VIW638 VSS633:VSS638 WCO633:WCO638 WMK633:WMK638 WWG633:WWG638 Y702 JU702 TQ702 ADM702 ANI702 AXE702 BHA702 BQW702 CAS702 CKO702 CUK702 DEG702 DOC702 DXY702 EHU702 ERQ702 FBM702 FLI702 FVE702 GFA702 GOW702 GYS702 HIO702 HSK702 ICG702 IMC702 IVY702 JFU702 JPQ702 JZM702 KJI702 KTE702 LDA702 LMW702 LWS702 MGO702 MQK702 NAG702 NKC702 NTY702 ODU702 ONQ702 OXM702 PHI702 PRE702 QBA702 QKW702 QUS702 REO702 ROK702 RYG702 SIC702 SRY702 TBU702 TLQ702 TVM702 UFI702 UPE702 UZA702 VIW702 VSS702 WCO702 WMK702 WWG702 Y762 JU762 TQ762 ADM762 ANI762 AXE762 BHA762 BQW762 CAS762 CKO762 CUK762 DEG762 DOC762 DXY762 EHU762 ERQ762 FBM762 FLI762 FVE762 GFA762 GOW762 GYS762 HIO762 HSK762 ICG762 IMC762 IVY762 JFU762 JPQ762 JZM762 KJI762 KTE762 LDA762 LMW762 LWS762 MGO762 MQK762 NAG762 NKC762 NTY762 ODU762 ONQ762 OXM762 PHI762 PRE762 QBA762 QKW762 QUS762 REO762 ROK762 RYG762 SIC762 SRY762 TBU762 TLQ762 TVM762 UFI762 UPE762 UZA762 VIW762 VSS762 WCO762 WMK762 WWG762 Y806:Y816 JU806:JU816 TQ806:TQ816 ADM806:ADM816 ANI806:ANI816 AXE806:AXE816 BHA806:BHA816 BQW806:BQW816 CAS806:CAS816 CKO806:CKO816 CUK806:CUK816 DEG806:DEG816 DOC806:DOC816 DXY806:DXY816 EHU806:EHU816 ERQ806:ERQ816 FBM806:FBM816 FLI806:FLI816 FVE806:FVE816 GFA806:GFA816 GOW806:GOW816 GYS806:GYS816 HIO806:HIO816 HSK806:HSK816 ICG806:ICG816 IMC806:IMC816 IVY806:IVY816 JFU806:JFU816 JPQ806:JPQ816 JZM806:JZM816 KJI806:KJI816 KTE806:KTE816 LDA806:LDA816 LMW806:LMW816 LWS806:LWS816 MGO806:MGO816 MQK806:MQK816 NAG806:NAG816 NKC806:NKC816 NTY806:NTY816 ODU806:ODU816 ONQ806:ONQ816 OXM806:OXM816 PHI806:PHI816 PRE806:PRE816 QBA806:QBA816 QKW806:QKW816 QUS806:QUS816 REO806:REO816 ROK806:ROK816 RYG806:RYG816 SIC806:SIC816 SRY806:SRY816 TBU806:TBU816 TLQ806:TLQ816 TVM806:TVM816 UFI806:UFI816 UPE806:UPE816 UZA806:UZA816 VIW806:VIW816 VSS806:VSS816 WCO806:WCO816 WMK806:WMK816 WWG806:WWG816 Y821:Y851 JU821:JU851 TQ821:TQ851 ADM821:ADM851 ANI821:ANI851 AXE821:AXE851 BHA821:BHA851 BQW821:BQW851 CAS821:CAS851 CKO821:CKO851 CUK821:CUK851 DEG821:DEG851 DOC821:DOC851 DXY821:DXY851 EHU821:EHU851 ERQ821:ERQ851 FBM821:FBM851 FLI821:FLI851 FVE821:FVE851 GFA821:GFA851 GOW821:GOW851 GYS821:GYS851 HIO821:HIO851 HSK821:HSK851 ICG821:ICG851 IMC821:IMC851 IVY821:IVY851 JFU821:JFU851 JPQ821:JPQ851 JZM821:JZM851 KJI821:KJI851 KTE821:KTE851 LDA821:LDA851 LMW821:LMW851 LWS821:LWS851 MGO821:MGO851 MQK821:MQK851 NAG821:NAG851 NKC821:NKC851 NTY821:NTY851 ODU821:ODU851 ONQ821:ONQ851 OXM821:OXM851 PHI821:PHI851 PRE821:PRE851 QBA821:QBA851 QKW821:QKW851 QUS821:QUS851 REO821:REO851 ROK821:ROK851 RYG821:RYG851 SIC821:SIC851 SRY821:SRY851 TBU821:TBU851 TLQ821:TLQ851 TVM821:TVM851 UFI821:UFI851 UPE821:UPE851 UZA821:UZA851 VIW821:VIW851 VSS821:VSS851 WCO821:WCO851 WMK821:WMK851 WWG821:WWG851 JU911:JU925 TQ911:TQ925 ADM911:ADM925 ANI911:ANI925 AXE911:AXE925 BHA911:BHA925 BQW911:BQW925 CAS911:CAS925 CKO911:CKO925 CUK911:CUK925 DEG911:DEG925 DOC911:DOC925 DXY911:DXY925 EHU911:EHU925 ERQ911:ERQ925 FBM911:FBM925 FLI911:FLI925 FVE911:FVE925 GFA911:GFA925 GOW911:GOW925 GYS911:GYS925 HIO911:HIO925 HSK911:HSK925 ICG911:ICG925 IMC911:IMC925 IVY911:IVY925 JFU911:JFU925 JPQ911:JPQ925 JZM911:JZM925 KJI911:KJI925 KTE911:KTE925 LDA911:LDA925 LMW911:LMW925 LWS911:LWS925 MGO911:MGO925 MQK911:MQK925 NAG911:NAG925 NKC911:NKC925 NTY911:NTY925 ODU911:ODU925 ONQ911:ONQ925 OXM911:OXM925 PHI911:PHI925 PRE911:PRE925 QBA911:QBA925 QKW911:QKW925 QUS911:QUS925 REO911:REO925 ROK911:ROK925 RYG911:RYG925 SIC911:SIC925 SRY911:SRY925 TBU911:TBU925 TLQ911:TLQ925 TVM911:TVM925 UFI911:UFI925 UPE911:UPE925 UZA911:UZA925 VIW911:VIW925 VSS911:VSS925 WCO911:WCO925 WMK911:WMK925 WWG911:WWG925 Y558:Y560 Y929 JU929 TQ929 ADM929 ANI929 AXE929 BHA929 BQW929 CAS929 CKO929 CUK929 DEG929 DOC929 DXY929 EHU929 ERQ929 FBM929 FLI929 FVE929 GFA929 GOW929 GYS929 HIO929 HSK929 ICG929 IMC929 IVY929 JFU929 JPQ929 JZM929 KJI929 KTE929 LDA929 LMW929 LWS929 MGO929 MQK929 NAG929 NKC929 NTY929 ODU929 ONQ929 OXM929 PHI929 PRE929 QBA929 QKW929 QUS929 REO929 ROK929 RYG929 SIC929 SRY929 TBU929 TLQ929 TVM929 UFI929 UPE929 UZA929 VIW929 VSS929 WCO929 WMK929 WWG929 Y932 JU932 TQ932 ADM932 ANI932 AXE932 BHA932 BQW932 CAS932 CKO932 CUK932 DEG932 DOC932 DXY932 EHU932 ERQ932 FBM932 FLI932 FVE932 GFA932 GOW932 GYS932 HIO932 HSK932 ICG932 IMC932 IVY932 JFU932 JPQ932 JZM932 KJI932 KTE932 LDA932 LMW932 LWS932 MGO932 MQK932 NAG932 NKC932 NTY932 ODU932 ONQ932 OXM932 PHI932 PRE932 QBA932 QKW932 QUS932 REO932 ROK932 RYG932 SIC932 SRY932 TBU932 TLQ932 TVM932 UFI932 UPE932 UZA932 VIW932 VSS932 WCO932 WMK932 WWG932 Y1034:Y1039 JU1034:JU1039 TQ1034:TQ1039 ADM1034:ADM1039 ANI1034:ANI1039 AXE1034:AXE1039 BHA1034:BHA1039 BQW1034:BQW1039 CAS1034:CAS1039 CKO1034:CKO1039 CUK1034:CUK1039 DEG1034:DEG1039 DOC1034:DOC1039 DXY1034:DXY1039 EHU1034:EHU1039 ERQ1034:ERQ1039 FBM1034:FBM1039 FLI1034:FLI1039 FVE1034:FVE1039 GFA1034:GFA1039 GOW1034:GOW1039 GYS1034:GYS1039 HIO1034:HIO1039 HSK1034:HSK1039 ICG1034:ICG1039 IMC1034:IMC1039 IVY1034:IVY1039 JFU1034:JFU1039 JPQ1034:JPQ1039 JZM1034:JZM1039 KJI1034:KJI1039 KTE1034:KTE1039 LDA1034:LDA1039 LMW1034:LMW1039 LWS1034:LWS1039 MGO1034:MGO1039 MQK1034:MQK1039 NAG1034:NAG1039 NKC1034:NKC1039 NTY1034:NTY1039 ODU1034:ODU1039 ONQ1034:ONQ1039 OXM1034:OXM1039 PHI1034:PHI1039 PRE1034:PRE1039 QBA1034:QBA1039 QKW1034:QKW1039 QUS1034:QUS1039 REO1034:REO1039 ROK1034:ROK1039 RYG1034:RYG1039 SIC1034:SIC1039 SRY1034:SRY1039 TBU1034:TBU1039 TLQ1034:TLQ1039 TVM1034:TVM1039 UFI1034:UFI1039 UPE1034:UPE1039 UZA1034:UZA1039 VIW1034:VIW1039 VSS1034:VSS1039 WCO1034:WCO1039 WMK1034:WMK1039 WWG1034:WWG1039 Y1084:Y1085 JU1084:JU1085 TQ1084:TQ1085 ADM1084:ADM1085 ANI1084:ANI1085 AXE1084:AXE1085 BHA1084:BHA1085 BQW1084:BQW1085 CAS1084:CAS1085 CKO1084:CKO1085 CUK1084:CUK1085 DEG1084:DEG1085 DOC1084:DOC1085 DXY1084:DXY1085 EHU1084:EHU1085 ERQ1084:ERQ1085 FBM1084:FBM1085 FLI1084:FLI1085 FVE1084:FVE1085 GFA1084:GFA1085 GOW1084:GOW1085 GYS1084:GYS1085 HIO1084:HIO1085 HSK1084:HSK1085 ICG1084:ICG1085 IMC1084:IMC1085 IVY1084:IVY1085 JFU1084:JFU1085 JPQ1084:JPQ1085 JZM1084:JZM1085 KJI1084:KJI1085 KTE1084:KTE1085 LDA1084:LDA1085 LMW1084:LMW1085 LWS1084:LWS1085 MGO1084:MGO1085 MQK1084:MQK1085 NAG1084:NAG1085 NKC1084:NKC1085 NTY1084:NTY1085 ODU1084:ODU1085 ONQ1084:ONQ1085 OXM1084:OXM1085 PHI1084:PHI1085 PRE1084:PRE1085 QBA1084:QBA1085 QKW1084:QKW1085 QUS1084:QUS1085 REO1084:REO1085 ROK1084:ROK1085 RYG1084:RYG1085 SIC1084:SIC1085 SRY1084:SRY1085 TBU1084:TBU1085 TLQ1084:TLQ1085 TVM1084:TVM1085 UFI1084:UFI1085 UPE1084:UPE1085 UZA1084:UZA1085 VIW1084:VIW1085 VSS1084:VSS1085 WCO1084:WCO1085 WMK1084:WMK1085 WWG1084:WWG1085 Y911:Y925 WWG11:WWG36 WMK11:WMK36 WCO11:WCO36 VSS11:VSS36 VIW11:VIW36 UZA11:UZA36 UPE11:UPE36 UFI11:UFI36 TVM11:TVM36 TLQ11:TLQ36 TBU11:TBU36 SRY11:SRY36 SIC11:SIC36 RYG11:RYG36 ROK11:ROK36 REO11:REO36 QUS11:QUS36 QKW11:QKW36 QBA11:QBA36 PRE11:PRE36 PHI11:PHI36 OXM11:OXM36 ONQ11:ONQ36 ODU11:ODU36 NTY11:NTY36 NKC11:NKC36 NAG11:NAG36 MQK11:MQK36 MGO11:MGO36 LWS11:LWS36 LMW11:LMW36 LDA11:LDA36 KTE11:KTE36 KJI11:KJI36 JZM11:JZM36 JPQ11:JPQ36 JFU11:JFU36 IVY11:IVY36 IMC11:IMC36 ICG11:ICG36 HSK11:HSK36 HIO11:HIO36 GYS11:GYS36 GOW11:GOW36 GFA11:GFA36 FVE11:FVE36 FLI11:FLI36 FBM11:FBM36 ERQ11:ERQ36 EHU11:EHU36 DXY11:DXY36 DOC11:DOC36 DEG11:DEG36 CUK11:CUK36 CKO11:CKO36 CAS11:CAS36 BQW11:BQW36 BHA11:BHA36 AXE11:AXE36 ANI11:ANI36 ADM11:ADM36 TQ11:TQ36 JU11:JU36 Y11:Y36 Y427:Y433 JU427:JU433 TQ427:TQ433 ADM427:ADM433 ANI427:ANI433 AXE427:AXE433 BHA427:BHA433 BQW427:BQW433 CAS427:CAS433 CKO427:CKO433 CUK427:CUK433 DEG427:DEG433 DOC427:DOC433 DXY427:DXY433 EHU427:EHU433 ERQ427:ERQ433 FBM427:FBM433 FLI427:FLI433 FVE427:FVE433 GFA427:GFA433 GOW427:GOW433 GYS427:GYS433 HIO427:HIO433 HSK427:HSK433 ICG427:ICG433 IMC427:IMC433 IVY427:IVY433 JFU427:JFU433 JPQ427:JPQ433 JZM427:JZM433 KJI427:KJI433 KTE427:KTE433 LDA427:LDA433 LMW427:LMW433 LWS427:LWS433 MGO427:MGO433 MQK427:MQK433 NAG427:NAG433 NKC427:NKC433 NTY427:NTY433 ODU427:ODU433 ONQ427:ONQ433 OXM427:OXM433 PHI427:PHI433 PRE427:PRE433 QBA427:QBA433 QKW427:QKW433 QUS427:QUS433 REO427:REO433 ROK427:ROK433 RYG427:RYG433 SIC427:SIC433 SRY427:SRY433 TBU427:TBU433 TLQ427:TLQ433 TVM427:TVM433 UFI427:UFI433 UPE427:UPE433 UZA427:UZA433 VIW427:VIW433 VSS427:VSS433 WCO427:WCO433 WMK427:WMK433 WWG427:WWG433" xr:uid="{00000000-0002-0000-0200-000024000000}"/>
    <dataValidation allowBlank="1" showInputMessage="1" showErrorMessage="1" errorTitle="purpose " error="Obvezen podatek - v angleškem jeziku!" prompt="Obvezen podatek" sqref="O11:O32 JK11:JK32 TG11:TG32 ADC11:ADC32 AMY11:AMY32 AWU11:AWU32 BGQ11:BGQ32 BQM11:BQM32 CAI11:CAI32 CKE11:CKE32 CUA11:CUA32 DDW11:DDW32 DNS11:DNS32 DXO11:DXO32 EHK11:EHK32 ERG11:ERG32 FBC11:FBC32 FKY11:FKY32 FUU11:FUU32 GEQ11:GEQ32 GOM11:GOM32 GYI11:GYI32 HIE11:HIE32 HSA11:HSA32 IBW11:IBW32 ILS11:ILS32 IVO11:IVO32 JFK11:JFK32 JPG11:JPG32 JZC11:JZC32 KIY11:KIY32 KSU11:KSU32 LCQ11:LCQ32 LMM11:LMM32 LWI11:LWI32 MGE11:MGE32 MQA11:MQA32 MZW11:MZW32 NJS11:NJS32 NTO11:NTO32 ODK11:ODK32 ONG11:ONG32 OXC11:OXC32 PGY11:PGY32 PQU11:PQU32 QAQ11:QAQ32 QKM11:QKM32 QUI11:QUI32 REE11:REE32 ROA11:ROA32 RXW11:RXW32 SHS11:SHS32 SRO11:SRO32 TBK11:TBK32 TLG11:TLG32 TVC11:TVC32 UEY11:UEY32 UOU11:UOU32 UYQ11:UYQ32 VIM11:VIM32 VSI11:VSI32 WCE11:WCE32 WMA11:WMA32 WVW11:WVW32 O289:O307 JK289:JK307 TG289:TG307 ADC289:ADC307 AMY289:AMY307 AWU289:AWU307 BGQ289:BGQ307 BQM289:BQM307 CAI289:CAI307 CKE289:CKE307 CUA289:CUA307 DDW289:DDW307 DNS289:DNS307 DXO289:DXO307 EHK289:EHK307 ERG289:ERG307 FBC289:FBC307 FKY289:FKY307 FUU289:FUU307 GEQ289:GEQ307 GOM289:GOM307 GYI289:GYI307 HIE289:HIE307 HSA289:HSA307 IBW289:IBW307 ILS289:ILS307 IVO289:IVO307 JFK289:JFK307 JPG289:JPG307 JZC289:JZC307 KIY289:KIY307 KSU289:KSU307 LCQ289:LCQ307 LMM289:LMM307 LWI289:LWI307 MGE289:MGE307 MQA289:MQA307 MZW289:MZW307 NJS289:NJS307 NTO289:NTO307 ODK289:ODK307 ONG289:ONG307 OXC289:OXC307 PGY289:PGY307 PQU289:PQU307 QAQ289:QAQ307 QKM289:QKM307 QUI289:QUI307 REE289:REE307 ROA289:ROA307 RXW289:RXW307 SHS289:SHS307 SRO289:SRO307 TBK289:TBK307 TLG289:TLG307 TVC289:TVC307 UEY289:UEY307 UOU289:UOU307 UYQ289:UYQ307 VIM289:VIM307 VSI289:VSI307 WCE289:WCE307 WMA289:WMA307 WVW289:WVW307 O317:O318 JK317:JK318 TG317:TG318 ADC317:ADC318 AMY317:AMY318 AWU317:AWU318 BGQ317:BGQ318 BQM317:BQM318 CAI317:CAI318 CKE317:CKE318 CUA317:CUA318 DDW317:DDW318 DNS317:DNS318 DXO317:DXO318 EHK317:EHK318 ERG317:ERG318 FBC317:FBC318 FKY317:FKY318 FUU317:FUU318 GEQ317:GEQ318 GOM317:GOM318 GYI317:GYI318 HIE317:HIE318 HSA317:HSA318 IBW317:IBW318 ILS317:ILS318 IVO317:IVO318 JFK317:JFK318 JPG317:JPG318 JZC317:JZC318 KIY317:KIY318 KSU317:KSU318 LCQ317:LCQ318 LMM317:LMM318 LWI317:LWI318 MGE317:MGE318 MQA317:MQA318 MZW317:MZW318 NJS317:NJS318 NTO317:NTO318 ODK317:ODK318 ONG317:ONG318 OXC317:OXC318 PGY317:PGY318 PQU317:PQU318 QAQ317:QAQ318 QKM317:QKM318 QUI317:QUI318 REE317:REE318 ROA317:ROA318 RXW317:RXW318 SHS317:SHS318 SRO317:SRO318 TBK317:TBK318 TLG317:TLG318 TVC317:TVC318 UEY317:UEY318 UOU317:UOU318 UYQ317:UYQ318 VIM317:VIM318 VSI317:VSI318 WCE317:WCE318 WMA317:WMA318 WVW317:WVW318 O320:O325 JK320:JK325 TG320:TG325 ADC320:ADC325 AMY320:AMY325 AWU320:AWU325 BGQ320:BGQ325 BQM320:BQM325 CAI320:CAI325 CKE320:CKE325 CUA320:CUA325 DDW320:DDW325 DNS320:DNS325 DXO320:DXO325 EHK320:EHK325 ERG320:ERG325 FBC320:FBC325 FKY320:FKY325 FUU320:FUU325 GEQ320:GEQ325 GOM320:GOM325 GYI320:GYI325 HIE320:HIE325 HSA320:HSA325 IBW320:IBW325 ILS320:ILS325 IVO320:IVO325 JFK320:JFK325 JPG320:JPG325 JZC320:JZC325 KIY320:KIY325 KSU320:KSU325 LCQ320:LCQ325 LMM320:LMM325 LWI320:LWI325 MGE320:MGE325 MQA320:MQA325 MZW320:MZW325 NJS320:NJS325 NTO320:NTO325 ODK320:ODK325 ONG320:ONG325 OXC320:OXC325 PGY320:PGY325 PQU320:PQU325 QAQ320:QAQ325 QKM320:QKM325 QUI320:QUI325 REE320:REE325 ROA320:ROA325 RXW320:RXW325 SHS320:SHS325 SRO320:SRO325 TBK320:TBK325 TLG320:TLG325 TVC320:TVC325 UEY320:UEY325 UOU320:UOU325 UYQ320:UYQ325 VIM320:VIM325 VSI320:VSI325 WCE320:WCE325 WMA320:WMA325 WVW320:WVW325 O327 JK327 TG327 ADC327 AMY327 AWU327 BGQ327 BQM327 CAI327 CKE327 CUA327 DDW327 DNS327 DXO327 EHK327 ERG327 FBC327 FKY327 FUU327 GEQ327 GOM327 GYI327 HIE327 HSA327 IBW327 ILS327 IVO327 JFK327 JPG327 JZC327 KIY327 KSU327 LCQ327 LMM327 LWI327 MGE327 MQA327 MZW327 NJS327 NTO327 ODK327 ONG327 OXC327 PGY327 PQU327 QAQ327 QKM327 QUI327 REE327 ROA327 RXW327 SHS327 SRO327 TBK327 TLG327 TVC327 UEY327 UOU327 UYQ327 VIM327 VSI327 WCE327 WMA327 WVW327 O332:O335 JK332:JK335 TG332:TG335 ADC332:ADC335 AMY332:AMY335 AWU332:AWU335 BGQ332:BGQ335 BQM332:BQM335 CAI332:CAI335 CKE332:CKE335 CUA332:CUA335 DDW332:DDW335 DNS332:DNS335 DXO332:DXO335 EHK332:EHK335 ERG332:ERG335 FBC332:FBC335 FKY332:FKY335 FUU332:FUU335 GEQ332:GEQ335 GOM332:GOM335 GYI332:GYI335 HIE332:HIE335 HSA332:HSA335 IBW332:IBW335 ILS332:ILS335 IVO332:IVO335 JFK332:JFK335 JPG332:JPG335 JZC332:JZC335 KIY332:KIY335 KSU332:KSU335 LCQ332:LCQ335 LMM332:LMM335 LWI332:LWI335 MGE332:MGE335 MQA332:MQA335 MZW332:MZW335 NJS332:NJS335 NTO332:NTO335 ODK332:ODK335 ONG332:ONG335 OXC332:OXC335 PGY332:PGY335 PQU332:PQU335 QAQ332:QAQ335 QKM332:QKM335 QUI332:QUI335 REE332:REE335 ROA332:ROA335 RXW332:RXW335 SHS332:SHS335 SRO332:SRO335 TBK332:TBK335 TLG332:TLG335 TVC332:TVC335 UEY332:UEY335 UOU332:UOU335 UYQ332:UYQ335 VIM332:VIM335 VSI332:VSI335 WCE332:WCE335 WMA332:WMA335 WVW332:WVW335 O337 JK337 TG337 ADC337 AMY337 AWU337 BGQ337 BQM337 CAI337 CKE337 CUA337 DDW337 DNS337 DXO337 EHK337 ERG337 FBC337 FKY337 FUU337 GEQ337 GOM337 GYI337 HIE337 HSA337 IBW337 ILS337 IVO337 JFK337 JPG337 JZC337 KIY337 KSU337 LCQ337 LMM337 LWI337 MGE337 MQA337 MZW337 NJS337 NTO337 ODK337 ONG337 OXC337 PGY337 PQU337 QAQ337 QKM337 QUI337 REE337 ROA337 RXW337 SHS337 SRO337 TBK337 TLG337 TVC337 UEY337 UOU337 UYQ337 VIM337 VSI337 WCE337 WMA337 WVW337 O339 JK339 TG339 ADC339 AMY339 AWU339 BGQ339 BQM339 CAI339 CKE339 CUA339 DDW339 DNS339 DXO339 EHK339 ERG339 FBC339 FKY339 FUU339 GEQ339 GOM339 GYI339 HIE339 HSA339 IBW339 ILS339 IVO339 JFK339 JPG339 JZC339 KIY339 KSU339 LCQ339 LMM339 LWI339 MGE339 MQA339 MZW339 NJS339 NTO339 ODK339 ONG339 OXC339 PGY339 PQU339 QAQ339 QKM339 QUI339 REE339 ROA339 RXW339 SHS339 SRO339 TBK339 TLG339 TVC339 UEY339 UOU339 UYQ339 VIM339 VSI339 WCE339 WMA339 WVW339 O148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O448 JK448 TG448 ADC448 AMY448 AWU448 BGQ448 BQM448 CAI448 CKE448 CUA448 DDW448 DNS448 DXO448 EHK448 ERG448 FBC448 FKY448 FUU448 GEQ448 GOM448 GYI448 HIE448 HSA448 IBW448 ILS448 IVO448 JFK448 JPG448 JZC448 KIY448 KSU448 LCQ448 LMM448 LWI448 MGE448 MQA448 MZW448 NJS448 NTO448 ODK448 ONG448 OXC448 PGY448 PQU448 QAQ448 QKM448 QUI448 REE448 ROA448 RXW448 SHS448 SRO448 TBK448 TLG448 TVC448 UEY448 UOU448 UYQ448 VIM448 VSI448 WCE448 WMA448 WVW448 O481 JK481 TG481 ADC481 AMY481 AWU481 BGQ481 BQM481 CAI481 CKE481 CUA481 DDW481 DNS481 DXO481 EHK481 ERG481 FBC481 FKY481 FUU481 GEQ481 GOM481 GYI481 HIE481 HSA481 IBW481 ILS481 IVO481 JFK481 JPG481 JZC481 KIY481 KSU481 LCQ481 LMM481 LWI481 MGE481 MQA481 MZW481 NJS481 NTO481 ODK481 ONG481 OXC481 PGY481 PQU481 QAQ481 QKM481 QUI481 REE481 ROA481 RXW481 SHS481 SRO481 TBK481 TLG481 TVC481 UEY481 UOU481 UYQ481 VIM481 VSI481 WCE481 WMA481 WVW481 O552:O555 JK552:JK555 TG552:TG555 ADC552:ADC555 AMY552:AMY555 AWU552:AWU555 BGQ552:BGQ555 BQM552:BQM555 CAI552:CAI555 CKE552:CKE555 CUA552:CUA555 DDW552:DDW555 DNS552:DNS555 DXO552:DXO555 EHK552:EHK555 ERG552:ERG555 FBC552:FBC555 FKY552:FKY555 FUU552:FUU555 GEQ552:GEQ555 GOM552:GOM555 GYI552:GYI555 HIE552:HIE555 HSA552:HSA555 IBW552:IBW555 ILS552:ILS555 IVO552:IVO555 JFK552:JFK555 JPG552:JPG555 JZC552:JZC555 KIY552:KIY555 KSU552:KSU555 LCQ552:LCQ555 LMM552:LMM555 LWI552:LWI555 MGE552:MGE555 MQA552:MQA555 MZW552:MZW555 NJS552:NJS555 NTO552:NTO555 ODK552:ODK555 ONG552:ONG555 OXC552:OXC555 PGY552:PGY555 PQU552:PQU555 QAQ552:QAQ555 QKM552:QKM555 QUI552:QUI555 REE552:REE555 ROA552:ROA555 RXW552:RXW555 SHS552:SHS555 SRO552:SRO555 TBK552:TBK555 TLG552:TLG555 TVC552:TVC555 UEY552:UEY555 UOU552:UOU555 UYQ552:UYQ555 VIM552:VIM555 VSI552:VSI555 WCE552:WCE555 WMA552:WMA555 WVW552:WVW555 JK558:JK560 TG558:TG560 ADC558:ADC560 AMY558:AMY560 AWU558:AWU560 BGQ558:BGQ560 BQM558:BQM560 CAI558:CAI560 CKE558:CKE560 CUA558:CUA560 DDW558:DDW560 DNS558:DNS560 DXO558:DXO560 EHK558:EHK560 ERG558:ERG560 FBC558:FBC560 FKY558:FKY560 FUU558:FUU560 GEQ558:GEQ560 GOM558:GOM560 GYI558:GYI560 HIE558:HIE560 HSA558:HSA560 IBW558:IBW560 ILS558:ILS560 IVO558:IVO560 JFK558:JFK560 JPG558:JPG560 JZC558:JZC560 KIY558:KIY560 KSU558:KSU560 LCQ558:LCQ560 LMM558:LMM560 LWI558:LWI560 MGE558:MGE560 MQA558:MQA560 MZW558:MZW560 NJS558:NJS560 NTO558:NTO560 ODK558:ODK560 ONG558:ONG560 OXC558:OXC560 PGY558:PGY560 PQU558:PQU560 QAQ558:QAQ560 QKM558:QKM560 QUI558:QUI560 REE558:REE560 ROA558:ROA560 RXW558:RXW560 SHS558:SHS560 SRO558:SRO560 TBK558:TBK560 TLG558:TLG560 TVC558:TVC560 UEY558:UEY560 UOU558:UOU560 UYQ558:UYQ560 VIM558:VIM560 VSI558:VSI560 WCE558:WCE560 WMA558:WMA560 WVW558:WVW560 O623:O626 JK623:JK626 TG623:TG626 ADC623:ADC626 AMY623:AMY626 AWU623:AWU626 BGQ623:BGQ626 BQM623:BQM626 CAI623:CAI626 CKE623:CKE626 CUA623:CUA626 DDW623:DDW626 DNS623:DNS626 DXO623:DXO626 EHK623:EHK626 ERG623:ERG626 FBC623:FBC626 FKY623:FKY626 FUU623:FUU626 GEQ623:GEQ626 GOM623:GOM626 GYI623:GYI626 HIE623:HIE626 HSA623:HSA626 IBW623:IBW626 ILS623:ILS626 IVO623:IVO626 JFK623:JFK626 JPG623:JPG626 JZC623:JZC626 KIY623:KIY626 KSU623:KSU626 LCQ623:LCQ626 LMM623:LMM626 LWI623:LWI626 MGE623:MGE626 MQA623:MQA626 MZW623:MZW626 NJS623:NJS626 NTO623:NTO626 ODK623:ODK626 ONG623:ONG626 OXC623:OXC626 PGY623:PGY626 PQU623:PQU626 QAQ623:QAQ626 QKM623:QKM626 QUI623:QUI626 REE623:REE626 ROA623:ROA626 RXW623:RXW626 SHS623:SHS626 SRO623:SRO626 TBK623:TBK626 TLG623:TLG626 TVC623:TVC626 UEY623:UEY626 UOU623:UOU626 UYQ623:UYQ626 VIM623:VIM626 VSI623:VSI626 WCE623:WCE626 WMA623:WMA626 WVW623:WVW626 O628:O629 JK628:JK629 TG628:TG629 ADC628:ADC629 AMY628:AMY629 AWU628:AWU629 BGQ628:BGQ629 BQM628:BQM629 CAI628:CAI629 CKE628:CKE629 CUA628:CUA629 DDW628:DDW629 DNS628:DNS629 DXO628:DXO629 EHK628:EHK629 ERG628:ERG629 FBC628:FBC629 FKY628:FKY629 FUU628:FUU629 GEQ628:GEQ629 GOM628:GOM629 GYI628:GYI629 HIE628:HIE629 HSA628:HSA629 IBW628:IBW629 ILS628:ILS629 IVO628:IVO629 JFK628:JFK629 JPG628:JPG629 JZC628:JZC629 KIY628:KIY629 KSU628:KSU629 LCQ628:LCQ629 LMM628:LMM629 LWI628:LWI629 MGE628:MGE629 MQA628:MQA629 MZW628:MZW629 NJS628:NJS629 NTO628:NTO629 ODK628:ODK629 ONG628:ONG629 OXC628:OXC629 PGY628:PGY629 PQU628:PQU629 QAQ628:QAQ629 QKM628:QKM629 QUI628:QUI629 REE628:REE629 ROA628:ROA629 RXW628:RXW629 SHS628:SHS629 SRO628:SRO629 TBK628:TBK629 TLG628:TLG629 TVC628:TVC629 UEY628:UEY629 UOU628:UOU629 UYQ628:UYQ629 VIM628:VIM629 VSI628:VSI629 WCE628:WCE629 WMA628:WMA629 WVW628:WVW629 O631:O635 JK631:JK635 TG631:TG635 ADC631:ADC635 AMY631:AMY635 AWU631:AWU635 BGQ631:BGQ635 BQM631:BQM635 CAI631:CAI635 CKE631:CKE635 CUA631:CUA635 DDW631:DDW635 DNS631:DNS635 DXO631:DXO635 EHK631:EHK635 ERG631:ERG635 FBC631:FBC635 FKY631:FKY635 FUU631:FUU635 GEQ631:GEQ635 GOM631:GOM635 GYI631:GYI635 HIE631:HIE635 HSA631:HSA635 IBW631:IBW635 ILS631:ILS635 IVO631:IVO635 JFK631:JFK635 JPG631:JPG635 JZC631:JZC635 KIY631:KIY635 KSU631:KSU635 LCQ631:LCQ635 LMM631:LMM635 LWI631:LWI635 MGE631:MGE635 MQA631:MQA635 MZW631:MZW635 NJS631:NJS635 NTO631:NTO635 ODK631:ODK635 ONG631:ONG635 OXC631:OXC635 PGY631:PGY635 PQU631:PQU635 QAQ631:QAQ635 QKM631:QKM635 QUI631:QUI635 REE631:REE635 ROA631:ROA635 RXW631:RXW635 SHS631:SHS635 SRO631:SRO635 TBK631:TBK635 TLG631:TLG635 TVC631:TVC635 UEY631:UEY635 UOU631:UOU635 UYQ631:UYQ635 VIM631:VIM635 VSI631:VSI635 WCE631:WCE635 WMA631:WMA635 WVW631:WVW635 O637:O638 JK637:JK638 TG637:TG638 ADC637:ADC638 AMY637:AMY638 AWU637:AWU638 BGQ637:BGQ638 BQM637:BQM638 CAI637:CAI638 CKE637:CKE638 CUA637:CUA638 DDW637:DDW638 DNS637:DNS638 DXO637:DXO638 EHK637:EHK638 ERG637:ERG638 FBC637:FBC638 FKY637:FKY638 FUU637:FUU638 GEQ637:GEQ638 GOM637:GOM638 GYI637:GYI638 HIE637:HIE638 HSA637:HSA638 IBW637:IBW638 ILS637:ILS638 IVO637:IVO638 JFK637:JFK638 JPG637:JPG638 JZC637:JZC638 KIY637:KIY638 KSU637:KSU638 LCQ637:LCQ638 LMM637:LMM638 LWI637:LWI638 MGE637:MGE638 MQA637:MQA638 MZW637:MZW638 NJS637:NJS638 NTO637:NTO638 ODK637:ODK638 ONG637:ONG638 OXC637:OXC638 PGY637:PGY638 PQU637:PQU638 QAQ637:QAQ638 QKM637:QKM638 QUI637:QUI638 REE637:REE638 ROA637:ROA638 RXW637:RXW638 SHS637:SHS638 SRO637:SRO638 TBK637:TBK638 TLG637:TLG638 TVC637:TVC638 UEY637:UEY638 UOU637:UOU638 UYQ637:UYQ638 VIM637:VIM638 VSI637:VSI638 WCE637:WCE638 WMA637:WMA638 WVW637:WVW638 O702 JK702 TG702 ADC702 AMY702 AWU702 BGQ702 BQM702 CAI702 CKE702 CUA702 DDW702 DNS702 DXO702 EHK702 ERG702 FBC702 FKY702 FUU702 GEQ702 GOM702 GYI702 HIE702 HSA702 IBW702 ILS702 IVO702 JFK702 JPG702 JZC702 KIY702 KSU702 LCQ702 LMM702 LWI702 MGE702 MQA702 MZW702 NJS702 NTO702 ODK702 ONG702 OXC702 PGY702 PQU702 QAQ702 QKM702 QUI702 REE702 ROA702 RXW702 SHS702 SRO702 TBK702 TLG702 TVC702 UEY702 UOU702 UYQ702 VIM702 VSI702 WCE702 WMA702 WVW702 O762 JK762 TG762 ADC762 AMY762 AWU762 BGQ762 BQM762 CAI762 CKE762 CUA762 DDW762 DNS762 DXO762 EHK762 ERG762 FBC762 FKY762 FUU762 GEQ762 GOM762 GYI762 HIE762 HSA762 IBW762 ILS762 IVO762 JFK762 JPG762 JZC762 KIY762 KSU762 LCQ762 LMM762 LWI762 MGE762 MQA762 MZW762 NJS762 NTO762 ODK762 ONG762 OXC762 PGY762 PQU762 QAQ762 QKM762 QUI762 REE762 ROA762 RXW762 SHS762 SRO762 TBK762 TLG762 TVC762 UEY762 UOU762 UYQ762 VIM762 VSI762 WCE762 WMA762 WVW762 O806:O816 JK806:JK816 TG806:TG816 ADC806:ADC816 AMY806:AMY816 AWU806:AWU816 BGQ806:BGQ816 BQM806:BQM816 CAI806:CAI816 CKE806:CKE816 CUA806:CUA816 DDW806:DDW816 DNS806:DNS816 DXO806:DXO816 EHK806:EHK816 ERG806:ERG816 FBC806:FBC816 FKY806:FKY816 FUU806:FUU816 GEQ806:GEQ816 GOM806:GOM816 GYI806:GYI816 HIE806:HIE816 HSA806:HSA816 IBW806:IBW816 ILS806:ILS816 IVO806:IVO816 JFK806:JFK816 JPG806:JPG816 JZC806:JZC816 KIY806:KIY816 KSU806:KSU816 LCQ806:LCQ816 LMM806:LMM816 LWI806:LWI816 MGE806:MGE816 MQA806:MQA816 MZW806:MZW816 NJS806:NJS816 NTO806:NTO816 ODK806:ODK816 ONG806:ONG816 OXC806:OXC816 PGY806:PGY816 PQU806:PQU816 QAQ806:QAQ816 QKM806:QKM816 QUI806:QUI816 REE806:REE816 ROA806:ROA816 RXW806:RXW816 SHS806:SHS816 SRO806:SRO816 TBK806:TBK816 TLG806:TLG816 TVC806:TVC816 UEY806:UEY816 UOU806:UOU816 UYQ806:UYQ816 VIM806:VIM816 VSI806:VSI816 WCE806:WCE816 WMA806:WMA816 WVW806:WVW816 O819:O821 JK819:JK821 TG819:TG821 ADC819:ADC821 AMY819:AMY821 AWU819:AWU821 BGQ819:BGQ821 BQM819:BQM821 CAI819:CAI821 CKE819:CKE821 CUA819:CUA821 DDW819:DDW821 DNS819:DNS821 DXO819:DXO821 EHK819:EHK821 ERG819:ERG821 FBC819:FBC821 FKY819:FKY821 FUU819:FUU821 GEQ819:GEQ821 GOM819:GOM821 GYI819:GYI821 HIE819:HIE821 HSA819:HSA821 IBW819:IBW821 ILS819:ILS821 IVO819:IVO821 JFK819:JFK821 JPG819:JPG821 JZC819:JZC821 KIY819:KIY821 KSU819:KSU821 LCQ819:LCQ821 LMM819:LMM821 LWI819:LWI821 MGE819:MGE821 MQA819:MQA821 MZW819:MZW821 NJS819:NJS821 NTO819:NTO821 ODK819:ODK821 ONG819:ONG821 OXC819:OXC821 PGY819:PGY821 PQU819:PQU821 QAQ819:QAQ821 QKM819:QKM821 QUI819:QUI821 REE819:REE821 ROA819:ROA821 RXW819:RXW821 SHS819:SHS821 SRO819:SRO821 TBK819:TBK821 TLG819:TLG821 TVC819:TVC821 UEY819:UEY821 UOU819:UOU821 UYQ819:UYQ821 VIM819:VIM821 VSI819:VSI821 WCE819:WCE821 WMA819:WMA821 WVW819:WVW821 O884:O903 JK884:JK903 TG884:TG903 ADC884:ADC903 AMY884:AMY903 AWU884:AWU903 BGQ884:BGQ903 BQM884:BQM903 CAI884:CAI903 CKE884:CKE903 CUA884:CUA903 DDW884:DDW903 DNS884:DNS903 DXO884:DXO903 EHK884:EHK903 ERG884:ERG903 FBC884:FBC903 FKY884:FKY903 FUU884:FUU903 GEQ884:GEQ903 GOM884:GOM903 GYI884:GYI903 HIE884:HIE903 HSA884:HSA903 IBW884:IBW903 ILS884:ILS903 IVO884:IVO903 JFK884:JFK903 JPG884:JPG903 JZC884:JZC903 KIY884:KIY903 KSU884:KSU903 LCQ884:LCQ903 LMM884:LMM903 LWI884:LWI903 MGE884:MGE903 MQA884:MQA903 MZW884:MZW903 NJS884:NJS903 NTO884:NTO903 ODK884:ODK903 ONG884:ONG903 OXC884:OXC903 PGY884:PGY903 PQU884:PQU903 QAQ884:QAQ903 QKM884:QKM903 QUI884:QUI903 REE884:REE903 ROA884:ROA903 RXW884:RXW903 SHS884:SHS903 SRO884:SRO903 TBK884:TBK903 TLG884:TLG903 TVC884:TVC903 UEY884:UEY903 UOU884:UOU903 UYQ884:UYQ903 VIM884:VIM903 VSI884:VSI903 WCE884:WCE903 WMA884:WMA903 WVW884:WVW903 JK911:JK925 TG911:TG925 ADC911:ADC925 AMY911:AMY925 AWU911:AWU925 BGQ911:BGQ925 BQM911:BQM925 CAI911:CAI925 CKE911:CKE925 CUA911:CUA925 DDW911:DDW925 DNS911:DNS925 DXO911:DXO925 EHK911:EHK925 ERG911:ERG925 FBC911:FBC925 FKY911:FKY925 FUU911:FUU925 GEQ911:GEQ925 GOM911:GOM925 GYI911:GYI925 HIE911:HIE925 HSA911:HSA925 IBW911:IBW925 ILS911:ILS925 IVO911:IVO925 JFK911:JFK925 JPG911:JPG925 JZC911:JZC925 KIY911:KIY925 KSU911:KSU925 LCQ911:LCQ925 LMM911:LMM925 LWI911:LWI925 MGE911:MGE925 MQA911:MQA925 MZW911:MZW925 NJS911:NJS925 NTO911:NTO925 ODK911:ODK925 ONG911:ONG925 OXC911:OXC925 PGY911:PGY925 PQU911:PQU925 QAQ911:QAQ925 QKM911:QKM925 QUI911:QUI925 REE911:REE925 ROA911:ROA925 RXW911:RXW925 SHS911:SHS925 SRO911:SRO925 TBK911:TBK925 TLG911:TLG925 TVC911:TVC925 UEY911:UEY925 UOU911:UOU925 UYQ911:UYQ925 VIM911:VIM925 VSI911:VSI925 WCE911:WCE925 WMA911:WMA925 WVW911:WVW925 O558:O560 O929 JK929 TG929 ADC929 AMY929 AWU929 BGQ929 BQM929 CAI929 CKE929 CUA929 DDW929 DNS929 DXO929 EHK929 ERG929 FBC929 FKY929 FUU929 GEQ929 GOM929 GYI929 HIE929 HSA929 IBW929 ILS929 IVO929 JFK929 JPG929 JZC929 KIY929 KSU929 LCQ929 LMM929 LWI929 MGE929 MQA929 MZW929 NJS929 NTO929 ODK929 ONG929 OXC929 PGY929 PQU929 QAQ929 QKM929 QUI929 REE929 ROA929 RXW929 SHS929 SRO929 TBK929 TLG929 TVC929 UEY929 UOU929 UYQ929 VIM929 VSI929 WCE929 WMA929 WVW929 O1034:O1039 JK1034:JK1039 TG1034:TG1039 ADC1034:ADC1039 AMY1034:AMY1039 AWU1034:AWU1039 BGQ1034:BGQ1039 BQM1034:BQM1039 CAI1034:CAI1039 CKE1034:CKE1039 CUA1034:CUA1039 DDW1034:DDW1039 DNS1034:DNS1039 DXO1034:DXO1039 EHK1034:EHK1039 ERG1034:ERG1039 FBC1034:FBC1039 FKY1034:FKY1039 FUU1034:FUU1039 GEQ1034:GEQ1039 GOM1034:GOM1039 GYI1034:GYI1039 HIE1034:HIE1039 HSA1034:HSA1039 IBW1034:IBW1039 ILS1034:ILS1039 IVO1034:IVO1039 JFK1034:JFK1039 JPG1034:JPG1039 JZC1034:JZC1039 KIY1034:KIY1039 KSU1034:KSU1039 LCQ1034:LCQ1039 LMM1034:LMM1039 LWI1034:LWI1039 MGE1034:MGE1039 MQA1034:MQA1039 MZW1034:MZW1039 NJS1034:NJS1039 NTO1034:NTO1039 ODK1034:ODK1039 ONG1034:ONG1039 OXC1034:OXC1039 PGY1034:PGY1039 PQU1034:PQU1039 QAQ1034:QAQ1039 QKM1034:QKM1039 QUI1034:QUI1039 REE1034:REE1039 ROA1034:ROA1039 RXW1034:RXW1039 SHS1034:SHS1039 SRO1034:SRO1039 TBK1034:TBK1039 TLG1034:TLG1039 TVC1034:TVC1039 UEY1034:UEY1039 UOU1034:UOU1039 UYQ1034:UYQ1039 VIM1034:VIM1039 VSI1034:VSI1039 WCE1034:WCE1039 WMA1034:WMA1039 WVW1034:WVW1039 O1085 JK1085 TG1085 ADC1085 AMY1085 AWU1085 BGQ1085 BQM1085 CAI1085 CKE1085 CUA1085 DDW1085 DNS1085 DXO1085 EHK1085 ERG1085 FBC1085 FKY1085 FUU1085 GEQ1085 GOM1085 GYI1085 HIE1085 HSA1085 IBW1085 ILS1085 IVO1085 JFK1085 JPG1085 JZC1085 KIY1085 KSU1085 LCQ1085 LMM1085 LWI1085 MGE1085 MQA1085 MZW1085 NJS1085 NTO1085 ODK1085 ONG1085 OXC1085 PGY1085 PQU1085 QAQ1085 QKM1085 QUI1085 REE1085 ROA1085 RXW1085 SHS1085 SRO1085 TBK1085 TLG1085 TVC1085 UEY1085 UOU1085 UYQ1085 VIM1085 VSI1085 WCE1085 WMA1085 WVW1085 O911:O925 WVW34:WVW36 WMA34:WMA36 WCE34:WCE36 VSI34:VSI36 VIM34:VIM36 UYQ34:UYQ36 UOU34:UOU36 UEY34:UEY36 TVC34:TVC36 TLG34:TLG36 TBK34:TBK36 SRO34:SRO36 SHS34:SHS36 RXW34:RXW36 ROA34:ROA36 REE34:REE36 QUI34:QUI36 QKM34:QKM36 QAQ34:QAQ36 PQU34:PQU36 PGY34:PGY36 OXC34:OXC36 ONG34:ONG36 ODK34:ODK36 NTO34:NTO36 NJS34:NJS36 MZW34:MZW36 MQA34:MQA36 MGE34:MGE36 LWI34:LWI36 LMM34:LMM36 LCQ34:LCQ36 KSU34:KSU36 KIY34:KIY36 JZC34:JZC36 JPG34:JPG36 JFK34:JFK36 IVO34:IVO36 ILS34:ILS36 IBW34:IBW36 HSA34:HSA36 HIE34:HIE36 GYI34:GYI36 GOM34:GOM36 GEQ34:GEQ36 FUU34:FUU36 FKY34:FKY36 FBC34:FBC36 ERG34:ERG36 EHK34:EHK36 DXO34:DXO36 DNS34:DNS36 DDW34:DDW36 CUA34:CUA36 CKE34:CKE36 CAI34:CAI36 BQM34:BQM36 BGQ34:BGQ36 AWU34:AWU36 AMY34:AMY36 ADC34:ADC36 TG34:TG36 JK34:JK36 O34:O36 O427:O433 JK427:JK433 TG427:TG433 ADC427:ADC433 AMY427:AMY433 AWU427:AWU433 BGQ427:BGQ433 BQM427:BQM433 CAI427:CAI433 CKE427:CKE433 CUA427:CUA433 DDW427:DDW433 DNS427:DNS433 DXO427:DXO433 EHK427:EHK433 ERG427:ERG433 FBC427:FBC433 FKY427:FKY433 FUU427:FUU433 GEQ427:GEQ433 GOM427:GOM433 GYI427:GYI433 HIE427:HIE433 HSA427:HSA433 IBW427:IBW433 ILS427:ILS433 IVO427:IVO433 JFK427:JFK433 JPG427:JPG433 JZC427:JZC433 KIY427:KIY433 KSU427:KSU433 LCQ427:LCQ433 LMM427:LMM433 LWI427:LWI433 MGE427:MGE433 MQA427:MQA433 MZW427:MZW433 NJS427:NJS433 NTO427:NTO433 ODK427:ODK433 ONG427:ONG433 OXC427:OXC433 PGY427:PGY433 PQU427:PQU433 QAQ427:QAQ433 QKM427:QKM433 QUI427:QUI433 REE427:REE433 ROA427:ROA433 RXW427:RXW433 SHS427:SHS433 SRO427:SRO433 TBK427:TBK433 TLG427:TLG433 TVC427:TVC433 UEY427:UEY433 UOU427:UOU433 UYQ427:UYQ433 VIM427:VIM433 VSI427:VSI433 WCE427:WCE433 WMA427:WMA433 WVW427:WVW433" xr:uid="{00000000-0002-0000-0200-000025000000}"/>
    <dataValidation allowBlank="1" showInputMessage="1" promptTitle="Šifra programa oz. projekta" prompt="Vpišite šifro programa oz. projekta, ki je opremo uporabljal, npr. P1-0000_x000a_" sqref="AG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5" xr:uid="{00000000-0002-0000-0200-000026000000}"/>
    <dataValidation allowBlank="1" showInputMessage="1" showErrorMessage="1" prompt="Vpišite šifro raziskovalnega oz. infrastrukturnega programa, ne navajajte dveh programov_x000a_ " sqref="D339 IZ339 SV339 ACR339 AMN339 AWJ339 BGF339 BQB339 BZX339 CJT339 CTP339 DDL339 DNH339 DXD339 EGZ339 EQV339 FAR339 FKN339 FUJ339 GEF339 GOB339 GXX339 HHT339 HRP339 IBL339 ILH339 IVD339 JEZ339 JOV339 JYR339 KIN339 KSJ339 LCF339 LMB339 LVX339 MFT339 MPP339 MZL339 NJH339 NTD339 OCZ339 OMV339 OWR339 PGN339 PQJ339 QAF339 QKB339 QTX339 RDT339 RNP339 RXL339 SHH339 SRD339 TAZ339 TKV339 TUR339 UEN339 UOJ339 UYF339 VIB339 VRX339 WBT339 WLP339 WVL339 D289:D307 IZ289:IZ307 SV289:SV307 ACR289:ACR307 AMN289:AMN307 AWJ289:AWJ307 BGF289:BGF307 BQB289:BQB307 BZX289:BZX307 CJT289:CJT307 CTP289:CTP307 DDL289:DDL307 DNH289:DNH307 DXD289:DXD307 EGZ289:EGZ307 EQV289:EQV307 FAR289:FAR307 FKN289:FKN307 FUJ289:FUJ307 GEF289:GEF307 GOB289:GOB307 GXX289:GXX307 HHT289:HHT307 HRP289:HRP307 IBL289:IBL307 ILH289:ILH307 IVD289:IVD307 JEZ289:JEZ307 JOV289:JOV307 JYR289:JYR307 KIN289:KIN307 KSJ289:KSJ307 LCF289:LCF307 LMB289:LMB307 LVX289:LVX307 MFT289:MFT307 MPP289:MPP307 MZL289:MZL307 NJH289:NJH307 NTD289:NTD307 OCZ289:OCZ307 OMV289:OMV307 OWR289:OWR307 PGN289:PGN307 PQJ289:PQJ307 QAF289:QAF307 QKB289:QKB307 QTX289:QTX307 RDT289:RDT307 RNP289:RNP307 RXL289:RXL307 SHH289:SHH307 SRD289:SRD307 TAZ289:TAZ307 TKV289:TKV307 TUR289:TUR307 UEN289:UEN307 UOJ289:UOJ307 UYF289:UYF307 VIB289:VIB307 VRX289:VRX307 WBT289:WBT307 WLP289:WLP307 WVL289:WVL307 D327 IZ327 SV327 ACR327 AMN327 AWJ327 BGF327 BQB327 BZX327 CJT327 CTP327 DDL327 DNH327 DXD327 EGZ327 EQV327 FAR327 FKN327 FUJ327 GEF327 GOB327 GXX327 HHT327 HRP327 IBL327 ILH327 IVD327 JEZ327 JOV327 JYR327 KIN327 KSJ327 LCF327 LMB327 LVX327 MFT327 MPP327 MZL327 NJH327 NTD327 OCZ327 OMV327 OWR327 PGN327 PQJ327 QAF327 QKB327 QTX327 RDT327 RNP327 RXL327 SHH327 SRD327 TAZ327 TKV327 TUR327 UEN327 UOJ327 UYF327 VIB327 VRX327 WBT327 WLP327 WVL327 C332:D335 IY332:IZ335 SU332:SV335 ACQ332:ACR335 AMM332:AMN335 AWI332:AWJ335 BGE332:BGF335 BQA332:BQB335 BZW332:BZX335 CJS332:CJT335 CTO332:CTP335 DDK332:DDL335 DNG332:DNH335 DXC332:DXD335 EGY332:EGZ335 EQU332:EQV335 FAQ332:FAR335 FKM332:FKN335 FUI332:FUJ335 GEE332:GEF335 GOA332:GOB335 GXW332:GXX335 HHS332:HHT335 HRO332:HRP335 IBK332:IBL335 ILG332:ILH335 IVC332:IVD335 JEY332:JEZ335 JOU332:JOV335 JYQ332:JYR335 KIM332:KIN335 KSI332:KSJ335 LCE332:LCF335 LMA332:LMB335 LVW332:LVX335 MFS332:MFT335 MPO332:MPP335 MZK332:MZL335 NJG332:NJH335 NTC332:NTD335 OCY332:OCZ335 OMU332:OMV335 OWQ332:OWR335 PGM332:PGN335 PQI332:PQJ335 QAE332:QAF335 QKA332:QKB335 QTW332:QTX335 RDS332:RDT335 RNO332:RNP335 RXK332:RXL335 SHG332:SHH335 SRC332:SRD335 TAY332:TAZ335 TKU332:TKV335 TUQ332:TUR335 UEM332:UEN335 UOI332:UOJ335 UYE332:UYF335 VIA332:VIB335 VRW332:VRX335 WBS332:WBT335 WLO332:WLP335 WVK332:WVL335 D337 IZ337 SV337 ACR337 AMN337 AWJ337 BGF337 BQB337 BZX337 CJT337 CTP337 DDL337 DNH337 DXD337 EGZ337 EQV337 FAR337 FKN337 FUJ337 GEF337 GOB337 GXX337 HHT337 HRP337 IBL337 ILH337 IVD337 JEZ337 JOV337 JYR337 KIN337 KSJ337 LCF337 LMB337 LVX337 MFT337 MPP337 MZL337 NJH337 NTD337 OCZ337 OMV337 OWR337 PGN337 PQJ337 QAF337 QKB337 QTX337 RDT337 RNP337 RXL337 SHH337 SRD337 TAZ337 TKV337 TUR337 UEN337 UOJ337 UYF337 VIB337 VRX337 WBT337 WLP337 WVL337 D148 IZ148 SV148 ACR148 AMN148 AWJ148 BGF148 BQB148 BZX148 CJT148 CTP148 DDL148 DNH148 DXD148 EGZ148 EQV148 FAR148 FKN148 FUJ148 GEF148 GOB148 GXX148 HHT148 HRP148 IBL148 ILH148 IVD148 JEZ148 JOV148 JYR148 KIN148 KSJ148 LCF148 LMB148 LVX148 MFT148 MPP148 MZL148 NJH148 NTD148 OCZ148 OMV148 OWR148 PGN148 PQJ148 QAF148 QKB148 QTX148 RDT148 RNP148 RXL148 SHH148 SRD148 TAZ148 TKV148 TUR148 UEN148 UOJ148 UYF148 VIB148 VRX148 WBT148 WLP148 WVL148 D448:D449 IZ448:IZ449 SV448:SV449 ACR448:ACR449 AMN448:AMN449 AWJ448:AWJ449 BGF448:BGF449 BQB448:BQB449 BZX448:BZX449 CJT448:CJT449 CTP448:CTP449 DDL448:DDL449 DNH448:DNH449 DXD448:DXD449 EGZ448:EGZ449 EQV448:EQV449 FAR448:FAR449 FKN448:FKN449 FUJ448:FUJ449 GEF448:GEF449 GOB448:GOB449 GXX448:GXX449 HHT448:HHT449 HRP448:HRP449 IBL448:IBL449 ILH448:ILH449 IVD448:IVD449 JEZ448:JEZ449 JOV448:JOV449 JYR448:JYR449 KIN448:KIN449 KSJ448:KSJ449 LCF448:LCF449 LMB448:LMB449 LVX448:LVX449 MFT448:MFT449 MPP448:MPP449 MZL448:MZL449 NJH448:NJH449 NTD448:NTD449 OCZ448:OCZ449 OMV448:OMV449 OWR448:OWR449 PGN448:PGN449 PQJ448:PQJ449 QAF448:QAF449 QKB448:QKB449 QTX448:QTX449 RDT448:RDT449 RNP448:RNP449 RXL448:RXL449 SHH448:SHH449 SRD448:SRD449 TAZ448:TAZ449 TKV448:TKV449 TUR448:TUR449 UEN448:UEN449 UOJ448:UOJ449 UYF448:UYF449 VIB448:VIB449 VRX448:VRX449 WBT448:WBT449 WLP448:WLP449 WVL448:WVL449 D481 IZ481 SV481 ACR481 AMN481 AWJ481 BGF481 BQB481 BZX481 CJT481 CTP481 DDL481 DNH481 DXD481 EGZ481 EQV481 FAR481 FKN481 FUJ481 GEF481 GOB481 GXX481 HHT481 HRP481 IBL481 ILH481 IVD481 JEZ481 JOV481 JYR481 KIN481 KSJ481 LCF481 LMB481 LVX481 MFT481 MPP481 MZL481 NJH481 NTD481 OCZ481 OMV481 OWR481 PGN481 PQJ481 QAF481 QKB481 QTX481 RDT481 RNP481 RXL481 SHH481 SRD481 TAZ481 TKV481 TUR481 UEN481 UOJ481 UYF481 VIB481 VRX481 WBT481 WLP481 WVL481 D492 IZ492 SV492 ACR492 AMN492 AWJ492 BGF492 BQB492 BZX492 CJT492 CTP492 DDL492 DNH492 DXD492 EGZ492 EQV492 FAR492 FKN492 FUJ492 GEF492 GOB492 GXX492 HHT492 HRP492 IBL492 ILH492 IVD492 JEZ492 JOV492 JYR492 KIN492 KSJ492 LCF492 LMB492 LVX492 MFT492 MPP492 MZL492 NJH492 NTD492 OCZ492 OMV492 OWR492 PGN492 PQJ492 QAF492 QKB492 QTX492 RDT492 RNP492 RXL492 SHH492 SRD492 TAZ492 TKV492 TUR492 UEN492 UOJ492 UYF492 VIB492 VRX492 WBT492 WLP492 WVL492 D552:D556 IZ552:IZ556 SV552:SV556 ACR552:ACR556 AMN552:AMN556 AWJ552:AWJ556 BGF552:BGF556 BQB552:BQB556 BZX552:BZX556 CJT552:CJT556 CTP552:CTP556 DDL552:DDL556 DNH552:DNH556 DXD552:DXD556 EGZ552:EGZ556 EQV552:EQV556 FAR552:FAR556 FKN552:FKN556 FUJ552:FUJ556 GEF552:GEF556 GOB552:GOB556 GXX552:GXX556 HHT552:HHT556 HRP552:HRP556 IBL552:IBL556 ILH552:ILH556 IVD552:IVD556 JEZ552:JEZ556 JOV552:JOV556 JYR552:JYR556 KIN552:KIN556 KSJ552:KSJ556 LCF552:LCF556 LMB552:LMB556 LVX552:LVX556 MFT552:MFT556 MPP552:MPP556 MZL552:MZL556 NJH552:NJH556 NTD552:NTD556 OCZ552:OCZ556 OMV552:OMV556 OWR552:OWR556 PGN552:PGN556 PQJ552:PQJ556 QAF552:QAF556 QKB552:QKB556 QTX552:QTX556 RDT552:RDT556 RNP552:RNP556 RXL552:RXL556 SHH552:SHH556 SRD552:SRD556 TAZ552:TAZ556 TKV552:TKV556 TUR552:TUR556 UEN552:UEN556 UOJ552:UOJ556 UYF552:UYF556 VIB552:VIB556 VRX552:VRX556 WBT552:WBT556 WLP552:WLP556 WVL552:WVL556 IZ558:IZ560 SV558:SV560 ACR558:ACR560 AMN558:AMN560 AWJ558:AWJ560 BGF558:BGF560 BQB558:BQB560 BZX558:BZX560 CJT558:CJT560 CTP558:CTP560 DDL558:DDL560 DNH558:DNH560 DXD558:DXD560 EGZ558:EGZ560 EQV558:EQV560 FAR558:FAR560 FKN558:FKN560 FUJ558:FUJ560 GEF558:GEF560 GOB558:GOB560 GXX558:GXX560 HHT558:HHT560 HRP558:HRP560 IBL558:IBL560 ILH558:ILH560 IVD558:IVD560 JEZ558:JEZ560 JOV558:JOV560 JYR558:JYR560 KIN558:KIN560 KSJ558:KSJ560 LCF558:LCF560 LMB558:LMB560 LVX558:LVX560 MFT558:MFT560 MPP558:MPP560 MZL558:MZL560 NJH558:NJH560 NTD558:NTD560 OCZ558:OCZ560 OMV558:OMV560 OWR558:OWR560 PGN558:PGN560 PQJ558:PQJ560 QAF558:QAF560 QKB558:QKB560 QTX558:QTX560 RDT558:RDT560 RNP558:RNP560 RXL558:RXL560 SHH558:SHH560 SRD558:SRD560 TAZ558:TAZ560 TKV558:TKV560 TUR558:TUR560 UEN558:UEN560 UOJ558:UOJ560 UYF558:UYF560 VIB558:VIB560 VRX558:VRX560 WBT558:WBT560 WLP558:WLP560 WVL558:WVL560 WVL1084:WVL1085 D622:D626 IZ622:IZ626 SV622:SV626 ACR622:ACR626 AMN622:AMN626 AWJ622:AWJ626 BGF622:BGF626 BQB622:BQB626 BZX622:BZX626 CJT622:CJT626 CTP622:CTP626 DDL622:DDL626 DNH622:DNH626 DXD622:DXD626 EGZ622:EGZ626 EQV622:EQV626 FAR622:FAR626 FKN622:FKN626 FUJ622:FUJ626 GEF622:GEF626 GOB622:GOB626 GXX622:GXX626 HHT622:HHT626 HRP622:HRP626 IBL622:IBL626 ILH622:ILH626 IVD622:IVD626 JEZ622:JEZ626 JOV622:JOV626 JYR622:JYR626 KIN622:KIN626 KSJ622:KSJ626 LCF622:LCF626 LMB622:LMB626 LVX622:LVX626 MFT622:MFT626 MPP622:MPP626 MZL622:MZL626 NJH622:NJH626 NTD622:NTD626 OCZ622:OCZ626 OMV622:OMV626 OWR622:OWR626 PGN622:PGN626 PQJ622:PQJ626 QAF622:QAF626 QKB622:QKB626 QTX622:QTX626 RDT622:RDT626 RNP622:RNP626 RXL622:RXL626 SHH622:SHH626 SRD622:SRD626 TAZ622:TAZ626 TKV622:TKV626 TUR622:TUR626 UEN622:UEN626 UOJ622:UOJ626 UYF622:UYF626 VIB622:VIB626 VRX622:VRX626 WBT622:WBT626 WLP622:WLP626 WVL622:WVL626 D628:D629 IZ628:IZ629 SV628:SV629 ACR628:ACR629 AMN628:AMN629 AWJ628:AWJ629 BGF628:BGF629 BQB628:BQB629 BZX628:BZX629 CJT628:CJT629 CTP628:CTP629 DDL628:DDL629 DNH628:DNH629 DXD628:DXD629 EGZ628:EGZ629 EQV628:EQV629 FAR628:FAR629 FKN628:FKN629 FUJ628:FUJ629 GEF628:GEF629 GOB628:GOB629 GXX628:GXX629 HHT628:HHT629 HRP628:HRP629 IBL628:IBL629 ILH628:ILH629 IVD628:IVD629 JEZ628:JEZ629 JOV628:JOV629 JYR628:JYR629 KIN628:KIN629 KSJ628:KSJ629 LCF628:LCF629 LMB628:LMB629 LVX628:LVX629 MFT628:MFT629 MPP628:MPP629 MZL628:MZL629 NJH628:NJH629 NTD628:NTD629 OCZ628:OCZ629 OMV628:OMV629 OWR628:OWR629 PGN628:PGN629 PQJ628:PQJ629 QAF628:QAF629 QKB628:QKB629 QTX628:QTX629 RDT628:RDT629 RNP628:RNP629 RXL628:RXL629 SHH628:SHH629 SRD628:SRD629 TAZ628:TAZ629 TKV628:TKV629 TUR628:TUR629 UEN628:UEN629 UOJ628:UOJ629 UYF628:UYF629 VIB628:VIB629 VRX628:VRX629 WBT628:WBT629 WLP628:WLP629 WVL628:WVL629 D631 IZ631 SV631 ACR631 AMN631 AWJ631 BGF631 BQB631 BZX631 CJT631 CTP631 DDL631 DNH631 DXD631 EGZ631 EQV631 FAR631 FKN631 FUJ631 GEF631 GOB631 GXX631 HHT631 HRP631 IBL631 ILH631 IVD631 JEZ631 JOV631 JYR631 KIN631 KSJ631 LCF631 LMB631 LVX631 MFT631 MPP631 MZL631 NJH631 NTD631 OCZ631 OMV631 OWR631 PGN631 PQJ631 QAF631 QKB631 QTX631 RDT631 RNP631 RXL631 SHH631 SRD631 TAZ631 TKV631 TUR631 UEN631 UOJ631 UYF631 VIB631 VRX631 WBT631 WLP631 WVL631 D633 IZ633 SV633 ACR633 AMN633 AWJ633 BGF633 BQB633 BZX633 CJT633 CTP633 DDL633 DNH633 DXD633 EGZ633 EQV633 FAR633 FKN633 FUJ633 GEF633 GOB633 GXX633 HHT633 HRP633 IBL633 ILH633 IVD633 JEZ633 JOV633 JYR633 KIN633 KSJ633 LCF633 LMB633 LVX633 MFT633 MPP633 MZL633 NJH633 NTD633 OCZ633 OMV633 OWR633 PGN633 PQJ633 QAF633 QKB633 QTX633 RDT633 RNP633 RXL633 SHH633 SRD633 TAZ633 TKV633 TUR633 UEN633 UOJ633 UYF633 VIB633 VRX633 WBT633 WLP633 WVL633 D648 IZ648 SV648 ACR648 AMN648 AWJ648 BGF648 BQB648 BZX648 CJT648 CTP648 DDL648 DNH648 DXD648 EGZ648 EQV648 FAR648 FKN648 FUJ648 GEF648 GOB648 GXX648 HHT648 HRP648 IBL648 ILH648 IVD648 JEZ648 JOV648 JYR648 KIN648 KSJ648 LCF648 LMB648 LVX648 MFT648 MPP648 MZL648 NJH648 NTD648 OCZ648 OMV648 OWR648 PGN648 PQJ648 QAF648 QKB648 QTX648 RDT648 RNP648 RXL648 SHH648 SRD648 TAZ648 TKV648 TUR648 UEN648 UOJ648 UYF648 VIB648 VRX648 WBT648 WLP648 WVL648 D702 IZ702 SV702 ACR702 AMN702 AWJ702 BGF702 BQB702 BZX702 CJT702 CTP702 DDL702 DNH702 DXD702 EGZ702 EQV702 FAR702 FKN702 FUJ702 GEF702 GOB702 GXX702 HHT702 HRP702 IBL702 ILH702 IVD702 JEZ702 JOV702 JYR702 KIN702 KSJ702 LCF702 LMB702 LVX702 MFT702 MPP702 MZL702 NJH702 NTD702 OCZ702 OMV702 OWR702 PGN702 PQJ702 QAF702 QKB702 QTX702 RDT702 RNP702 RXL702 SHH702 SRD702 TAZ702 TKV702 TUR702 UEN702 UOJ702 UYF702 VIB702 VRX702 WBT702 WLP702 WVL702 D762 IZ762 SV762 ACR762 AMN762 AWJ762 BGF762 BQB762 BZX762 CJT762 CTP762 DDL762 DNH762 DXD762 EGZ762 EQV762 FAR762 FKN762 FUJ762 GEF762 GOB762 GXX762 HHT762 HRP762 IBL762 ILH762 IVD762 JEZ762 JOV762 JYR762 KIN762 KSJ762 LCF762 LMB762 LVX762 MFT762 MPP762 MZL762 NJH762 NTD762 OCZ762 OMV762 OWR762 PGN762 PQJ762 QAF762 QKB762 QTX762 RDT762 RNP762 RXL762 SHH762 SRD762 TAZ762 TKV762 TUR762 UEN762 UOJ762 UYF762 VIB762 VRX762 WBT762 WLP762 WVL762 D806:D821 IZ806:IZ821 SV806:SV821 ACR806:ACR821 AMN806:AMN821 AWJ806:AWJ821 BGF806:BGF821 BQB806:BQB821 BZX806:BZX821 CJT806:CJT821 CTP806:CTP821 DDL806:DDL821 DNH806:DNH821 DXD806:DXD821 EGZ806:EGZ821 EQV806:EQV821 FAR806:FAR821 FKN806:FKN821 FUJ806:FUJ821 GEF806:GEF821 GOB806:GOB821 GXX806:GXX821 HHT806:HHT821 HRP806:HRP821 IBL806:IBL821 ILH806:ILH821 IVD806:IVD821 JEZ806:JEZ821 JOV806:JOV821 JYR806:JYR821 KIN806:KIN821 KSJ806:KSJ821 LCF806:LCF821 LMB806:LMB821 LVX806:LVX821 MFT806:MFT821 MPP806:MPP821 MZL806:MZL821 NJH806:NJH821 NTD806:NTD821 OCZ806:OCZ821 OMV806:OMV821 OWR806:OWR821 PGN806:PGN821 PQJ806:PQJ821 QAF806:QAF821 QKB806:QKB821 QTX806:QTX821 RDT806:RDT821 RNP806:RNP821 RXL806:RXL821 SHH806:SHH821 SRD806:SRD821 TAZ806:TAZ821 TKV806:TKV821 TUR806:TUR821 UEN806:UEN821 UOJ806:UOJ821 UYF806:UYF821 VIB806:VIB821 VRX806:VRX821 WBT806:WBT821 WLP806:WLP821 WVL806:WVL821 IZ927:IZ929 SV927:SV929 ACR927:ACR929 AMN927:AMN929 AWJ927:AWJ929 BGF927:BGF929 BQB927:BQB929 BZX927:BZX929 CJT927:CJT929 CTP927:CTP929 DDL927:DDL929 DNH927:DNH929 DXD927:DXD929 EGZ927:EGZ929 EQV927:EQV929 FAR927:FAR929 FKN927:FKN929 FUJ927:FUJ929 GEF927:GEF929 GOB927:GOB929 GXX927:GXX929 HHT927:HHT929 HRP927:HRP929 IBL927:IBL929 ILH927:ILH929 IVD927:IVD929 JEZ927:JEZ929 JOV927:JOV929 JYR927:JYR929 KIN927:KIN929 KSJ927:KSJ929 LCF927:LCF929 LMB927:LMB929 LVX927:LVX929 MFT927:MFT929 MPP927:MPP929 MZL927:MZL929 NJH927:NJH929 NTD927:NTD929 OCZ927:OCZ929 OMV927:OMV929 OWR927:OWR929 PGN927:PGN929 PQJ927:PQJ929 QAF927:QAF929 QKB927:QKB929 QTX927:QTX929 RDT927:RDT929 RNP927:RNP929 RXL927:RXL929 SHH927:SHH929 SRD927:SRD929 TAZ927:TAZ929 TKV927:TKV929 TUR927:TUR929 UEN927:UEN929 UOJ927:UOJ929 UYF927:UYF929 VIB927:VIB929 VRX927:VRX929 WBT927:WBT929 WLP927:WLP929 WVL927:WVL929 D558:D560 F932 JB932 SX932 ACT932 AMP932 AWL932 BGH932 BQD932 BZZ932 CJV932 CTR932 DDN932 DNJ932 DXF932 EHB932 EQX932 FAT932 FKP932 FUL932 GEH932 GOD932 GXZ932 HHV932 HRR932 IBN932 ILJ932 IVF932 JFB932 JOX932 JYT932 KIP932 KSL932 LCH932 LMD932 LVZ932 MFV932 MPR932 MZN932 NJJ932 NTF932 ODB932 OMX932 OWT932 PGP932 PQL932 QAH932 QKD932 QTZ932 RDV932 RNR932 RXN932 SHJ932 SRF932 TBB932 TKX932 TUT932 UEP932 UOL932 UYH932 VID932 VRZ932 WBV932 WLR932 WVN932 D1034 IZ1034 SV1034 ACR1034 AMN1034 AWJ1034 BGF1034 BQB1034 BZX1034 CJT1034 CTP1034 DDL1034 DNH1034 DXD1034 EGZ1034 EQV1034 FAR1034 FKN1034 FUJ1034 GEF1034 GOB1034 GXX1034 HHT1034 HRP1034 IBL1034 ILH1034 IVD1034 JEZ1034 JOV1034 JYR1034 KIN1034 KSJ1034 LCF1034 LMB1034 LVX1034 MFT1034 MPP1034 MZL1034 NJH1034 NTD1034 OCZ1034 OMV1034 OWR1034 PGN1034 PQJ1034 QAF1034 QKB1034 QTX1034 RDT1034 RNP1034 RXL1034 SHH1034 SRD1034 TAZ1034 TKV1034 TUR1034 UEN1034 UOJ1034 UYF1034 VIB1034 VRX1034 WBT1034 WLP1034 WVL1034 D1084:D1085 IZ1084:IZ1085 SV1084:SV1085 ACR1084:ACR1085 AMN1084:AMN1085 AWJ1084:AWJ1085 BGF1084:BGF1085 BQB1084:BQB1085 BZX1084:BZX1085 CJT1084:CJT1085 CTP1084:CTP1085 DDL1084:DDL1085 DNH1084:DNH1085 DXD1084:DXD1085 EGZ1084:EGZ1085 EQV1084:EQV1085 FAR1084:FAR1085 FKN1084:FKN1085 FUJ1084:FUJ1085 GEF1084:GEF1085 GOB1084:GOB1085 GXX1084:GXX1085 HHT1084:HHT1085 HRP1084:HRP1085 IBL1084:IBL1085 ILH1084:ILH1085 IVD1084:IVD1085 JEZ1084:JEZ1085 JOV1084:JOV1085 JYR1084:JYR1085 KIN1084:KIN1085 KSJ1084:KSJ1085 LCF1084:LCF1085 LMB1084:LMB1085 LVX1084:LVX1085 MFT1084:MFT1085 MPP1084:MPP1085 MZL1084:MZL1085 NJH1084:NJH1085 NTD1084:NTD1085 OCZ1084:OCZ1085 OMV1084:OMV1085 OWR1084:OWR1085 PGN1084:PGN1085 PQJ1084:PQJ1085 QAF1084:QAF1085 QKB1084:QKB1085 QTX1084:QTX1085 RDT1084:RDT1085 RNP1084:RNP1085 RXL1084:RXL1085 SHH1084:SHH1085 SRD1084:SRD1085 TAZ1084:TAZ1085 TKV1084:TKV1085 TUR1084:TUR1085 UEN1084:UEN1085 UOJ1084:UOJ1085 UYF1084:UYF1085 VIB1084:VIB1085 VRX1084:VRX1085 WBT1084:WBT1085 WLP1084:WLP1085 WVL911:WVL925 WLP911:WLP925 WBT911:WBT925 VRX911:VRX925 VIB911:VIB925 UYF911:UYF925 UOJ911:UOJ925 UEN911:UEN925 TUR911:TUR925 TKV911:TKV925 TAZ911:TAZ925 SRD911:SRD925 SHH911:SHH925 RXL911:RXL925 RNP911:RNP925 RDT911:RDT925 QTX911:QTX925 QKB911:QKB925 QAF911:QAF925 PQJ911:PQJ925 PGN911:PGN925 OWR911:OWR925 OMV911:OMV925 OCZ911:OCZ925 NTD911:NTD925 NJH911:NJH925 MZL911:MZL925 MPP911:MPP925 MFT911:MFT925 LVX911:LVX925 LMB911:LMB925 LCF911:LCF925 KSJ911:KSJ925 KIN911:KIN925 JYR911:JYR925 JOV911:JOV925 JEZ911:JEZ925 IVD911:IVD925 ILH911:ILH925 IBL911:IBL925 HRP911:HRP925 HHT911:HHT925 GXX911:GXX925 GOB911:GOB925 GEF911:GEF925 FUJ911:FUJ925 FKN911:FKN925 FAR911:FAR925 EQV911:EQV925 EGZ911:EGZ925 DXD911:DXD925 DNH911:DNH925 DDL911:DDL925 CTP911:CTP925 CJT911:CJT925 BZX911:BZX925 BQB911:BQB925 BGF911:BGF925 AWJ911:AWJ925 AMN911:AMN925 ACR911:ACR925 SV911:SV925 IZ911:IZ925 D911:D925 D927:D929 WVL11:WVL38 WLP11:WLP38 WBT11:WBT38 VRX11:VRX38 VIB11:VIB38 UYF11:UYF38 UOJ11:UOJ38 UEN11:UEN38 TUR11:TUR38 TKV11:TKV38 TAZ11:TAZ38 SRD11:SRD38 SHH11:SHH38 RXL11:RXL38 RNP11:RNP38 RDT11:RDT38 QTX11:QTX38 QKB11:QKB38 QAF11:QAF38 PQJ11:PQJ38 PGN11:PGN38 OWR11:OWR38 OMV11:OMV38 OCZ11:OCZ38 NTD11:NTD38 NJH11:NJH38 MZL11:MZL38 MPP11:MPP38 MFT11:MFT38 LVX11:LVX38 LMB11:LMB38 LCF11:LCF38 KSJ11:KSJ38 KIN11:KIN38 JYR11:JYR38 JOV11:JOV38 JEZ11:JEZ38 IVD11:IVD38 ILH11:ILH38 IBL11:IBL38 HRP11:HRP38 HHT11:HHT38 GXX11:GXX38 GOB11:GOB38 GEF11:GEF38 FUJ11:FUJ38 FKN11:FKN38 FAR11:FAR38 EQV11:EQV38 EGZ11:EGZ38 DXD11:DXD38 DNH11:DNH38 DDL11:DDL38 CTP11:CTP38 CJT11:CJT38 BZX11:BZX38 BQB11:BQB38 BGF11:BGF38 AWJ11:AWJ38 AMN11:AMN38 ACR11:ACR38 SV11:SV38 IZ11:IZ38 D11:D38" xr:uid="{00000000-0002-0000-0200-000027000000}"/>
    <dataValidation allowBlank="1" showInputMessage="1" showErrorMessage="1" prompt="Vpišite samo prvo leto nakupa" sqref="H327 JD327 SZ327 ACV327 AMR327 AWN327 BGJ327 BQF327 CAB327 CJX327 CTT327 DDP327 DNL327 DXH327 EHD327 EQZ327 FAV327 FKR327 FUN327 GEJ327 GOF327 GYB327 HHX327 HRT327 IBP327 ILL327 IVH327 JFD327 JOZ327 JYV327 KIR327 KSN327 LCJ327 LMF327 LWB327 MFX327 MPT327 MZP327 NJL327 NTH327 ODD327 OMZ327 OWV327 PGR327 PQN327 QAJ327 QKF327 QUB327 RDX327 RNT327 RXP327 SHL327 SRH327 TBD327 TKZ327 TUV327 UER327 UON327 UYJ327 VIF327 VSB327 WBX327 WLT327 WVP327 H332:H335 JD332:JD335 SZ332:SZ335 ACV332:ACV335 AMR332:AMR335 AWN332:AWN335 BGJ332:BGJ335 BQF332:BQF335 CAB332:CAB335 CJX332:CJX335 CTT332:CTT335 DDP332:DDP335 DNL332:DNL335 DXH332:DXH335 EHD332:EHD335 EQZ332:EQZ335 FAV332:FAV335 FKR332:FKR335 FUN332:FUN335 GEJ332:GEJ335 GOF332:GOF335 GYB332:GYB335 HHX332:HHX335 HRT332:HRT335 IBP332:IBP335 ILL332:ILL335 IVH332:IVH335 JFD332:JFD335 JOZ332:JOZ335 JYV332:JYV335 KIR332:KIR335 KSN332:KSN335 LCJ332:LCJ335 LMF332:LMF335 LWB332:LWB335 MFX332:MFX335 MPT332:MPT335 MZP332:MZP335 NJL332:NJL335 NTH332:NTH335 ODD332:ODD335 OMZ332:OMZ335 OWV332:OWV335 PGR332:PGR335 PQN332:PQN335 QAJ332:QAJ335 QKF332:QKF335 QUB332:QUB335 RDX332:RDX335 RNT332:RNT335 RXP332:RXP335 SHL332:SHL335 SRH332:SRH335 TBD332:TBD335 TKZ332:TKZ335 TUV332:TUV335 UER332:UER335 UON332:UON335 UYJ332:UYJ335 VIF332:VIF335 VSB332:VSB335 WBX332:WBX335 WLT332:WLT335 WVP332:WVP335 H337 JD337 SZ337 ACV337 AMR337 AWN337 BGJ337 BQF337 CAB337 CJX337 CTT337 DDP337 DNL337 DXH337 EHD337 EQZ337 FAV337 FKR337 FUN337 GEJ337 GOF337 GYB337 HHX337 HRT337 IBP337 ILL337 IVH337 JFD337 JOZ337 JYV337 KIR337 KSN337 LCJ337 LMF337 LWB337 MFX337 MPT337 MZP337 NJL337 NTH337 ODD337 OMZ337 OWV337 PGR337 PQN337 QAJ337 QKF337 QUB337 RDX337 RNT337 RXP337 SHL337 SRH337 TBD337 TKZ337 TUV337 UER337 UON337 UYJ337 VIF337 VSB337 WBX337 WLT337 WVP337 H339 JD339 SZ339 ACV339 AMR339 AWN339 BGJ339 BQF339 CAB339 CJX339 CTT339 DDP339 DNL339 DXH339 EHD339 EQZ339 FAV339 FKR339 FUN339 GEJ339 GOF339 GYB339 HHX339 HRT339 IBP339 ILL339 IVH339 JFD339 JOZ339 JYV339 KIR339 KSN339 LCJ339 LMF339 LWB339 MFX339 MPT339 MZP339 NJL339 NTH339 ODD339 OMZ339 OWV339 PGR339 PQN339 QAJ339 QKF339 QUB339 RDX339 RNT339 RXP339 SHL339 SRH339 TBD339 TKZ339 TUV339 UER339 UON339 UYJ339 VIF339 VSB339 WBX339 WLT339 WVP339 H148 JD148 SZ148 ACV148 AMR148 AWN148 BGJ148 BQF148 CAB148 CJX148 CTT148 DDP148 DNL148 DXH148 EHD148 EQZ148 FAV148 FKR148 FUN148 GEJ148 GOF148 GYB148 HHX148 HRT148 IBP148 ILL148 IVH148 JFD148 JOZ148 JYV148 KIR148 KSN148 LCJ148 LMF148 LWB148 MFX148 MPT148 MZP148 NJL148 NTH148 ODD148 OMZ148 OWV148 PGR148 PQN148 QAJ148 QKF148 QUB148 RDX148 RNT148 RXP148 SHL148 SRH148 TBD148 TKZ148 TUV148 UER148 UON148 UYJ148 VIF148 VSB148 WBX148 WLT148 WVP148 H448 JD448 SZ448 ACV448 AMR448 AWN448 BGJ448 BQF448 CAB448 CJX448 CTT448 DDP448 DNL448 DXH448 EHD448 EQZ448 FAV448 FKR448 FUN448 GEJ448 GOF448 GYB448 HHX448 HRT448 IBP448 ILL448 IVH448 JFD448 JOZ448 JYV448 KIR448 KSN448 LCJ448 LMF448 LWB448 MFX448 MPT448 MZP448 NJL448 NTH448 ODD448 OMZ448 OWV448 PGR448 PQN448 QAJ448 QKF448 QUB448 RDX448 RNT448 RXP448 SHL448 SRH448 TBD448 TKZ448 TUV448 UER448 UON448 UYJ448 VIF448 VSB448 WBX448 WLT448 WVP448 H481 JD481 SZ481 ACV481 AMR481 AWN481 BGJ481 BQF481 CAB481 CJX481 CTT481 DDP481 DNL481 DXH481 EHD481 EQZ481 FAV481 FKR481 FUN481 GEJ481 GOF481 GYB481 HHX481 HRT481 IBP481 ILL481 IVH481 JFD481 JOZ481 JYV481 KIR481 KSN481 LCJ481 LMF481 LWB481 MFX481 MPT481 MZP481 NJL481 NTH481 ODD481 OMZ481 OWV481 PGR481 PQN481 QAJ481 QKF481 QUB481 RDX481 RNT481 RXP481 SHL481 SRH481 TBD481 TKZ481 TUV481 UER481 UON481 UYJ481 VIF481 VSB481 WBX481 WLT481 WVP481 H552:H555 JD552:JD555 SZ552:SZ555 ACV552:ACV555 AMR552:AMR555 AWN552:AWN555 BGJ552:BGJ555 BQF552:BQF555 CAB552:CAB555 CJX552:CJX555 CTT552:CTT555 DDP552:DDP555 DNL552:DNL555 DXH552:DXH555 EHD552:EHD555 EQZ552:EQZ555 FAV552:FAV555 FKR552:FKR555 FUN552:FUN555 GEJ552:GEJ555 GOF552:GOF555 GYB552:GYB555 HHX552:HHX555 HRT552:HRT555 IBP552:IBP555 ILL552:ILL555 IVH552:IVH555 JFD552:JFD555 JOZ552:JOZ555 JYV552:JYV555 KIR552:KIR555 KSN552:KSN555 LCJ552:LCJ555 LMF552:LMF555 LWB552:LWB555 MFX552:MFX555 MPT552:MPT555 MZP552:MZP555 NJL552:NJL555 NTH552:NTH555 ODD552:ODD555 OMZ552:OMZ555 OWV552:OWV555 PGR552:PGR555 PQN552:PQN555 QAJ552:QAJ555 QKF552:QKF555 QUB552:QUB555 RDX552:RDX555 RNT552:RNT555 RXP552:RXP555 SHL552:SHL555 SRH552:SRH555 TBD552:TBD555 TKZ552:TKZ555 TUV552:TUV555 UER552:UER555 UON552:UON555 UYJ552:UYJ555 VIF552:VIF555 VSB552:VSB555 WBX552:WBX555 WLT552:WLT555 WVP552:WVP555 JD558:JD560 SZ558:SZ560 ACV558:ACV560 AMR558:AMR560 AWN558:AWN560 BGJ558:BGJ560 BQF558:BQF560 CAB558:CAB560 CJX558:CJX560 CTT558:CTT560 DDP558:DDP560 DNL558:DNL560 DXH558:DXH560 EHD558:EHD560 EQZ558:EQZ560 FAV558:FAV560 FKR558:FKR560 FUN558:FUN560 GEJ558:GEJ560 GOF558:GOF560 GYB558:GYB560 HHX558:HHX560 HRT558:HRT560 IBP558:IBP560 ILL558:ILL560 IVH558:IVH560 JFD558:JFD560 JOZ558:JOZ560 JYV558:JYV560 KIR558:KIR560 KSN558:KSN560 LCJ558:LCJ560 LMF558:LMF560 LWB558:LWB560 MFX558:MFX560 MPT558:MPT560 MZP558:MZP560 NJL558:NJL560 NTH558:NTH560 ODD558:ODD560 OMZ558:OMZ560 OWV558:OWV560 PGR558:PGR560 PQN558:PQN560 QAJ558:QAJ560 QKF558:QKF560 QUB558:QUB560 RDX558:RDX560 RNT558:RNT560 RXP558:RXP560 SHL558:SHL560 SRH558:SRH560 TBD558:TBD560 TKZ558:TKZ560 TUV558:TUV560 UER558:UER560 UON558:UON560 UYJ558:UYJ560 VIF558:VIF560 VSB558:VSB560 WBX558:WBX560 WLT558:WLT560 WVP558:WVP560 WVP1084:WVP1085 H622:H626 JD622:JD626 SZ622:SZ626 ACV622:ACV626 AMR622:AMR626 AWN622:AWN626 BGJ622:BGJ626 BQF622:BQF626 CAB622:CAB626 CJX622:CJX626 CTT622:CTT626 DDP622:DDP626 DNL622:DNL626 DXH622:DXH626 EHD622:EHD626 EQZ622:EQZ626 FAV622:FAV626 FKR622:FKR626 FUN622:FUN626 GEJ622:GEJ626 GOF622:GOF626 GYB622:GYB626 HHX622:HHX626 HRT622:HRT626 IBP622:IBP626 ILL622:ILL626 IVH622:IVH626 JFD622:JFD626 JOZ622:JOZ626 JYV622:JYV626 KIR622:KIR626 KSN622:KSN626 LCJ622:LCJ626 LMF622:LMF626 LWB622:LWB626 MFX622:MFX626 MPT622:MPT626 MZP622:MZP626 NJL622:NJL626 NTH622:NTH626 ODD622:ODD626 OMZ622:OMZ626 OWV622:OWV626 PGR622:PGR626 PQN622:PQN626 QAJ622:QAJ626 QKF622:QKF626 QUB622:QUB626 RDX622:RDX626 RNT622:RNT626 RXP622:RXP626 SHL622:SHL626 SRH622:SRH626 TBD622:TBD626 TKZ622:TKZ626 TUV622:TUV626 UER622:UER626 UON622:UON626 UYJ622:UYJ626 VIF622:VIF626 VSB622:VSB626 WBX622:WBX626 WLT622:WLT626 WVP622:WVP626 H628:H629 JD628:JD629 SZ628:SZ629 ACV628:ACV629 AMR628:AMR629 AWN628:AWN629 BGJ628:BGJ629 BQF628:BQF629 CAB628:CAB629 CJX628:CJX629 CTT628:CTT629 DDP628:DDP629 DNL628:DNL629 DXH628:DXH629 EHD628:EHD629 EQZ628:EQZ629 FAV628:FAV629 FKR628:FKR629 FUN628:FUN629 GEJ628:GEJ629 GOF628:GOF629 GYB628:GYB629 HHX628:HHX629 HRT628:HRT629 IBP628:IBP629 ILL628:ILL629 IVH628:IVH629 JFD628:JFD629 JOZ628:JOZ629 JYV628:JYV629 KIR628:KIR629 KSN628:KSN629 LCJ628:LCJ629 LMF628:LMF629 LWB628:LWB629 MFX628:MFX629 MPT628:MPT629 MZP628:MZP629 NJL628:NJL629 NTH628:NTH629 ODD628:ODD629 OMZ628:OMZ629 OWV628:OWV629 PGR628:PGR629 PQN628:PQN629 QAJ628:QAJ629 QKF628:QKF629 QUB628:QUB629 RDX628:RDX629 RNT628:RNT629 RXP628:RXP629 SHL628:SHL629 SRH628:SRH629 TBD628:TBD629 TKZ628:TKZ629 TUV628:TUV629 UER628:UER629 UON628:UON629 UYJ628:UYJ629 VIF628:VIF629 VSB628:VSB629 WBX628:WBX629 WLT628:WLT629 WVP628:WVP629 H631 JD631 SZ631 ACV631 AMR631 AWN631 BGJ631 BQF631 CAB631 CJX631 CTT631 DDP631 DNL631 DXH631 EHD631 EQZ631 FAV631 FKR631 FUN631 GEJ631 GOF631 GYB631 HHX631 HRT631 IBP631 ILL631 IVH631 JFD631 JOZ631 JYV631 KIR631 KSN631 LCJ631 LMF631 LWB631 MFX631 MPT631 MZP631 NJL631 NTH631 ODD631 OMZ631 OWV631 PGR631 PQN631 QAJ631 QKF631 QUB631 RDX631 RNT631 RXP631 SHL631 SRH631 TBD631 TKZ631 TUV631 UER631 UON631 UYJ631 VIF631 VSB631 WBX631 WLT631 WVP631 H633:H640 JD633:JD640 SZ633:SZ640 ACV633:ACV640 AMR633:AMR640 AWN633:AWN640 BGJ633:BGJ640 BQF633:BQF640 CAB633:CAB640 CJX633:CJX640 CTT633:CTT640 DDP633:DDP640 DNL633:DNL640 DXH633:DXH640 EHD633:EHD640 EQZ633:EQZ640 FAV633:FAV640 FKR633:FKR640 FUN633:FUN640 GEJ633:GEJ640 GOF633:GOF640 GYB633:GYB640 HHX633:HHX640 HRT633:HRT640 IBP633:IBP640 ILL633:ILL640 IVH633:IVH640 JFD633:JFD640 JOZ633:JOZ640 JYV633:JYV640 KIR633:KIR640 KSN633:KSN640 LCJ633:LCJ640 LMF633:LMF640 LWB633:LWB640 MFX633:MFX640 MPT633:MPT640 MZP633:MZP640 NJL633:NJL640 NTH633:NTH640 ODD633:ODD640 OMZ633:OMZ640 OWV633:OWV640 PGR633:PGR640 PQN633:PQN640 QAJ633:QAJ640 QKF633:QKF640 QUB633:QUB640 RDX633:RDX640 RNT633:RNT640 RXP633:RXP640 SHL633:SHL640 SRH633:SRH640 TBD633:TBD640 TKZ633:TKZ640 TUV633:TUV640 UER633:UER640 UON633:UON640 UYJ633:UYJ640 VIF633:VIF640 VSB633:VSB640 WBX633:WBX640 WLT633:WLT640 WVP633:WVP640 H648 JD648 SZ648 ACV648 AMR648 AWN648 BGJ648 BQF648 CAB648 CJX648 CTT648 DDP648 DNL648 DXH648 EHD648 EQZ648 FAV648 FKR648 FUN648 GEJ648 GOF648 GYB648 HHX648 HRT648 IBP648 ILL648 IVH648 JFD648 JOZ648 JYV648 KIR648 KSN648 LCJ648 LMF648 LWB648 MFX648 MPT648 MZP648 NJL648 NTH648 ODD648 OMZ648 OWV648 PGR648 PQN648 QAJ648 QKF648 QUB648 RDX648 RNT648 RXP648 SHL648 SRH648 TBD648 TKZ648 TUV648 UER648 UON648 UYJ648 VIF648 VSB648 WBX648 WLT648 WVP648 H702 JD702 SZ702 ACV702 AMR702 AWN702 BGJ702 BQF702 CAB702 CJX702 CTT702 DDP702 DNL702 DXH702 EHD702 EQZ702 FAV702 FKR702 FUN702 GEJ702 GOF702 GYB702 HHX702 HRT702 IBP702 ILL702 IVH702 JFD702 JOZ702 JYV702 KIR702 KSN702 LCJ702 LMF702 LWB702 MFX702 MPT702 MZP702 NJL702 NTH702 ODD702 OMZ702 OWV702 PGR702 PQN702 QAJ702 QKF702 QUB702 RDX702 RNT702 RXP702 SHL702 SRH702 TBD702 TKZ702 TUV702 UER702 UON702 UYJ702 VIF702 VSB702 WBX702 WLT702 WVP702 H762 JD762 SZ762 ACV762 AMR762 AWN762 BGJ762 BQF762 CAB762 CJX762 CTT762 DDP762 DNL762 DXH762 EHD762 EQZ762 FAV762 FKR762 FUN762 GEJ762 GOF762 GYB762 HHX762 HRT762 IBP762 ILL762 IVH762 JFD762 JOZ762 JYV762 KIR762 KSN762 LCJ762 LMF762 LWB762 MFX762 MPT762 MZP762 NJL762 NTH762 ODD762 OMZ762 OWV762 PGR762 PQN762 QAJ762 QKF762 QUB762 RDX762 RNT762 RXP762 SHL762 SRH762 TBD762 TKZ762 TUV762 UER762 UON762 UYJ762 VIF762 VSB762 WBX762 WLT762 WVP762 H806:H816 JD806:JD816 SZ806:SZ816 ACV806:ACV816 AMR806:AMR816 AWN806:AWN816 BGJ806:BGJ816 BQF806:BQF816 CAB806:CAB816 CJX806:CJX816 CTT806:CTT816 DDP806:DDP816 DNL806:DNL816 DXH806:DXH816 EHD806:EHD816 EQZ806:EQZ816 FAV806:FAV816 FKR806:FKR816 FUN806:FUN816 GEJ806:GEJ816 GOF806:GOF816 GYB806:GYB816 HHX806:HHX816 HRT806:HRT816 IBP806:IBP816 ILL806:ILL816 IVH806:IVH816 JFD806:JFD816 JOZ806:JOZ816 JYV806:JYV816 KIR806:KIR816 KSN806:KSN816 LCJ806:LCJ816 LMF806:LMF816 LWB806:LWB816 MFX806:MFX816 MPT806:MPT816 MZP806:MZP816 NJL806:NJL816 NTH806:NTH816 ODD806:ODD816 OMZ806:OMZ816 OWV806:OWV816 PGR806:PGR816 PQN806:PQN816 QAJ806:QAJ816 QKF806:QKF816 QUB806:QUB816 RDX806:RDX816 RNT806:RNT816 RXP806:RXP816 SHL806:SHL816 SRH806:SRH816 TBD806:TBD816 TKZ806:TKZ816 TUV806:TUV816 UER806:UER816 UON806:UON816 UYJ806:UYJ816 VIF806:VIF816 VSB806:VSB816 WBX806:WBX816 WLT806:WLT816 WVP806:WVP816 H821 JD821 SZ821 ACV821 AMR821 AWN821 BGJ821 BQF821 CAB821 CJX821 CTT821 DDP821 DNL821 DXH821 EHD821 EQZ821 FAV821 FKR821 FUN821 GEJ821 GOF821 GYB821 HHX821 HRT821 IBP821 ILL821 IVH821 JFD821 JOZ821 JYV821 KIR821 KSN821 LCJ821 LMF821 LWB821 MFX821 MPT821 MZP821 NJL821 NTH821 ODD821 OMZ821 OWV821 PGR821 PQN821 QAJ821 QKF821 QUB821 RDX821 RNT821 RXP821 SHL821 SRH821 TBD821 TKZ821 TUV821 UER821 UON821 UYJ821 VIF821 VSB821 WBX821 WLT821 WVP821 H884:H904 JD884:JD904 SZ884:SZ904 ACV884:ACV904 AMR884:AMR904 AWN884:AWN904 BGJ884:BGJ904 BQF884:BQF904 CAB884:CAB904 CJX884:CJX904 CTT884:CTT904 DDP884:DDP904 DNL884:DNL904 DXH884:DXH904 EHD884:EHD904 EQZ884:EQZ904 FAV884:FAV904 FKR884:FKR904 FUN884:FUN904 GEJ884:GEJ904 GOF884:GOF904 GYB884:GYB904 HHX884:HHX904 HRT884:HRT904 IBP884:IBP904 ILL884:ILL904 IVH884:IVH904 JFD884:JFD904 JOZ884:JOZ904 JYV884:JYV904 KIR884:KIR904 KSN884:KSN904 LCJ884:LCJ904 LMF884:LMF904 LWB884:LWB904 MFX884:MFX904 MPT884:MPT904 MZP884:MZP904 NJL884:NJL904 NTH884:NTH904 ODD884:ODD904 OMZ884:OMZ904 OWV884:OWV904 PGR884:PGR904 PQN884:PQN904 QAJ884:QAJ904 QKF884:QKF904 QUB884:QUB904 RDX884:RDX904 RNT884:RNT904 RXP884:RXP904 SHL884:SHL904 SRH884:SRH904 TBD884:TBD904 TKZ884:TKZ904 TUV884:TUV904 UER884:UER904 UON884:UON904 UYJ884:UYJ904 VIF884:VIF904 VSB884:VSB904 WBX884:WBX904 WLT884:WLT904 WVP884:WVP904 H911:H924 JD911:JD924 SZ911:SZ924 ACV911:ACV924 AMR911:AMR924 AWN911:AWN924 BGJ911:BGJ924 BQF911:BQF924 CAB911:CAB924 CJX911:CJX924 CTT911:CTT924 DDP911:DDP924 DNL911:DNL924 DXH911:DXH924 EHD911:EHD924 EQZ911:EQZ924 FAV911:FAV924 FKR911:FKR924 FUN911:FUN924 GEJ911:GEJ924 GOF911:GOF924 GYB911:GYB924 HHX911:HHX924 HRT911:HRT924 IBP911:IBP924 ILL911:ILL924 IVH911:IVH924 JFD911:JFD924 JOZ911:JOZ924 JYV911:JYV924 KIR911:KIR924 KSN911:KSN924 LCJ911:LCJ924 LMF911:LMF924 LWB911:LWB924 MFX911:MFX924 MPT911:MPT924 MZP911:MZP924 NJL911:NJL924 NTH911:NTH924 ODD911:ODD924 OMZ911:OMZ924 OWV911:OWV924 PGR911:PGR924 PQN911:PQN924 QAJ911:QAJ924 QKF911:QKF924 QUB911:QUB924 RDX911:RDX924 RNT911:RNT924 RXP911:RXP924 SHL911:SHL924 SRH911:SRH924 TBD911:TBD924 TKZ911:TKZ924 TUV911:TUV924 UER911:UER924 UON911:UON924 UYJ911:UYJ924 VIF911:VIF924 VSB911:VSB924 WBX911:WBX924 WLT911:WLT924 WVP911:WVP924 H929 JD929 SZ929 ACV929 AMR929 AWN929 BGJ929 BQF929 CAB929 CJX929 CTT929 DDP929 DNL929 DXH929 EHD929 EQZ929 FAV929 FKR929 FUN929 GEJ929 GOF929 GYB929 HHX929 HRT929 IBP929 ILL929 IVH929 JFD929 JOZ929 JYV929 KIR929 KSN929 LCJ929 LMF929 LWB929 MFX929 MPT929 MZP929 NJL929 NTH929 ODD929 OMZ929 OWV929 PGR929 PQN929 QAJ929 QKF929 QUB929 RDX929 RNT929 RXP929 SHL929 SRH929 TBD929 TKZ929 TUV929 UER929 UON929 UYJ929 VIF929 VSB929 WBX929 WLT929 WVP929 J932 JF932 TB932 ACX932 AMT932 AWP932 BGL932 BQH932 CAD932 CJZ932 CTV932 DDR932 DNN932 DXJ932 EHF932 ERB932 FAX932 FKT932 FUP932 GEL932 GOH932 GYD932 HHZ932 HRV932 IBR932 ILN932 IVJ932 JFF932 JPB932 JYX932 KIT932 KSP932 LCL932 LMH932 LWD932 MFZ932 MPV932 MZR932 NJN932 NTJ932 ODF932 ONB932 OWX932 PGT932 PQP932 QAL932 QKH932 QUD932 RDZ932 RNV932 RXR932 SHN932 SRJ932 TBF932 TLB932 TUX932 UET932 UOP932 UYL932 VIH932 VSD932 WBZ932 WLV932 WVR932 H1034:H1039 JD1034:JD1039 SZ1034:SZ1039 ACV1034:ACV1039 AMR1034:AMR1039 AWN1034:AWN1039 BGJ1034:BGJ1039 BQF1034:BQF1039 CAB1034:CAB1039 CJX1034:CJX1039 CTT1034:CTT1039 DDP1034:DDP1039 DNL1034:DNL1039 DXH1034:DXH1039 EHD1034:EHD1039 EQZ1034:EQZ1039 FAV1034:FAV1039 FKR1034:FKR1039 FUN1034:FUN1039 GEJ1034:GEJ1039 GOF1034:GOF1039 GYB1034:GYB1039 HHX1034:HHX1039 HRT1034:HRT1039 IBP1034:IBP1039 ILL1034:ILL1039 IVH1034:IVH1039 JFD1034:JFD1039 JOZ1034:JOZ1039 JYV1034:JYV1039 KIR1034:KIR1039 KSN1034:KSN1039 LCJ1034:LCJ1039 LMF1034:LMF1039 LWB1034:LWB1039 MFX1034:MFX1039 MPT1034:MPT1039 MZP1034:MZP1039 NJL1034:NJL1039 NTH1034:NTH1039 ODD1034:ODD1039 OMZ1034:OMZ1039 OWV1034:OWV1039 PGR1034:PGR1039 PQN1034:PQN1039 QAJ1034:QAJ1039 QKF1034:QKF1039 QUB1034:QUB1039 RDX1034:RDX1039 RNT1034:RNT1039 RXP1034:RXP1039 SHL1034:SHL1039 SRH1034:SRH1039 TBD1034:TBD1039 TKZ1034:TKZ1039 TUV1034:TUV1039 UER1034:UER1039 UON1034:UON1039 UYJ1034:UYJ1039 VIF1034:VIF1039 VSB1034:VSB1039 WBX1034:WBX1039 WLT1034:WLT1039 WVP1034:WVP1039 H1084:H1085 JD1084:JD1085 SZ1084:SZ1085 ACV1084:ACV1085 AMR1084:AMR1085 AWN1084:AWN1085 BGJ1084:BGJ1085 BQF1084:BQF1085 CAB1084:CAB1085 CJX1084:CJX1085 CTT1084:CTT1085 DDP1084:DDP1085 DNL1084:DNL1085 DXH1084:DXH1085 EHD1084:EHD1085 EQZ1084:EQZ1085 FAV1084:FAV1085 FKR1084:FKR1085 FUN1084:FUN1085 GEJ1084:GEJ1085 GOF1084:GOF1085 GYB1084:GYB1085 HHX1084:HHX1085 HRT1084:HRT1085 IBP1084:IBP1085 ILL1084:ILL1085 IVH1084:IVH1085 JFD1084:JFD1085 JOZ1084:JOZ1085 JYV1084:JYV1085 KIR1084:KIR1085 KSN1084:KSN1085 LCJ1084:LCJ1085 LMF1084:LMF1085 LWB1084:LWB1085 MFX1084:MFX1085 MPT1084:MPT1085 MZP1084:MZP1085 NJL1084:NJL1085 NTH1084:NTH1085 ODD1084:ODD1085 OMZ1084:OMZ1085 OWV1084:OWV1085 PGR1084:PGR1085 PQN1084:PQN1085 QAJ1084:QAJ1085 QKF1084:QKF1085 QUB1084:QUB1085 RDX1084:RDX1085 RNT1084:RNT1085 RXP1084:RXP1085 SHL1084:SHL1085 SRH1084:SRH1085 TBD1084:TBD1085 TKZ1084:TKZ1085 TUV1084:TUV1085 UER1084:UER1085 UON1084:UON1085 UYJ1084:UYJ1085 VIF1084:VIF1085 VSB1084:VSB1085 WBX1084:WBX1085 WLT1084:WLT1085 H558:H560 WVP11:WVP37 WLT11:WLT37 WBX11:WBX37 VSB11:VSB37 VIF11:VIF37 UYJ11:UYJ37 UON11:UON37 UER11:UER37 TUV11:TUV37 TKZ11:TKZ37 TBD11:TBD37 SRH11:SRH37 SHL11:SHL37 RXP11:RXP37 RNT11:RNT37 RDX11:RDX37 QUB11:QUB37 QKF11:QKF37 QAJ11:QAJ37 PQN11:PQN37 PGR11:PGR37 OWV11:OWV37 OMZ11:OMZ37 ODD11:ODD37 NTH11:NTH37 NJL11:NJL37 MZP11:MZP37 MPT11:MPT37 MFX11:MFX37 LWB11:LWB37 LMF11:LMF37 LCJ11:LCJ37 KSN11:KSN37 KIR11:KIR37 JYV11:JYV37 JOZ11:JOZ37 JFD11:JFD37 IVH11:IVH37 ILL11:ILL37 IBP11:IBP37 HRT11:HRT37 HHX11:HHX37 GYB11:GYB37 GOF11:GOF37 GEJ11:GEJ37 FUN11:FUN37 FKR11:FKR37 FAV11:FAV37 EQZ11:EQZ37 EHD11:EHD37 DXH11:DXH37 DNL11:DNL37 DDP11:DDP37 CTT11:CTT37 CJX11:CJX37 CAB11:CAB37 BQF11:BQF37 BGJ11:BGJ37 AWN11:AWN37 AMR11:AMR37 ACV11:ACV37 SZ11:SZ37 JD11:JD37 H11:H37 H1032:H1033 JD1032:JD1033 SZ1032:SZ1033 ACV1032:ACV1033 AMR1032:AMR1033 AWN1032:AWN1033 BGJ1032:BGJ1033 BQF1032:BQF1033 CAB1032:CAB1033 CJX1032:CJX1033 CTT1032:CTT1033 DDP1032:DDP1033 DNL1032:DNL1033 DXH1032:DXH1033 EHD1032:EHD1033 EQZ1032:EQZ1033 FAV1032:FAV1033 FKR1032:FKR1033 FUN1032:FUN1033 GEJ1032:GEJ1033 GOF1032:GOF1033 GYB1032:GYB1033 HHX1032:HHX1033 HRT1032:HRT1033 IBP1032:IBP1033 ILL1032:ILL1033 IVH1032:IVH1033 JFD1032:JFD1033 JOZ1032:JOZ1033 JYV1032:JYV1033 KIR1032:KIR1033 KSN1032:KSN1033 LCJ1032:LCJ1033 LMF1032:LMF1033 LWB1032:LWB1033 MFX1032:MFX1033 MPT1032:MPT1033 MZP1032:MZP1033 NJL1032:NJL1033 NTH1032:NTH1033 ODD1032:ODD1033 OMZ1032:OMZ1033 OWV1032:OWV1033 PGR1032:PGR1033 PQN1032:PQN1033 QAJ1032:QAJ1033 QKF1032:QKF1033 QUB1032:QUB1033 RDX1032:RDX1033 RNT1032:RNT1033 RXP1032:RXP1033 SHL1032:SHL1033 SRH1032:SRH1033 TBD1032:TBD1033 TKZ1032:TKZ1033 TUV1032:TUV1033 UER1032:UER1033 UON1032:UON1033 UYJ1032:UYJ1033 VIF1032:VIF1033 VSB1032:VSB1033 WBX1032:WBX1033 WLT1032:WLT1033 WVP1032:WVP1033" xr:uid="{00000000-0002-0000-0200-000028000000}"/>
    <dataValidation type="whole" allowBlank="1" showInputMessage="1" showErrorMessage="1" errorTitle="Mesečna stopnja izkoriščenosti" error="odstotek (celoštevilska vrednost)" sqref="AF289:AF327 KB289:KB327 TX289:TX327 ADT289:ADT327 ANP289:ANP327 AXL289:AXL327 BHH289:BHH327 BRD289:BRD327 CAZ289:CAZ327 CKV289:CKV327 CUR289:CUR327 DEN289:DEN327 DOJ289:DOJ327 DYF289:DYF327 EIB289:EIB327 ERX289:ERX327 FBT289:FBT327 FLP289:FLP327 FVL289:FVL327 GFH289:GFH327 GPD289:GPD327 GYZ289:GYZ327 HIV289:HIV327 HSR289:HSR327 ICN289:ICN327 IMJ289:IMJ327 IWF289:IWF327 JGB289:JGB327 JPX289:JPX327 JZT289:JZT327 KJP289:KJP327 KTL289:KTL327 LDH289:LDH327 LND289:LND327 LWZ289:LWZ327 MGV289:MGV327 MQR289:MQR327 NAN289:NAN327 NKJ289:NKJ327 NUF289:NUF327 OEB289:OEB327 ONX289:ONX327 OXT289:OXT327 PHP289:PHP327 PRL289:PRL327 QBH289:QBH327 QLD289:QLD327 QUZ289:QUZ327 REV289:REV327 ROR289:ROR327 RYN289:RYN327 SIJ289:SIJ327 SSF289:SSF327 TCB289:TCB327 TLX289:TLX327 TVT289:TVT327 UFP289:UFP327 UPL289:UPL327 UZH289:UZH327 VJD289:VJD327 VSZ289:VSZ327 WCV289:WCV327 WMR289:WMR327 WWN289:WWN327 AF332:AF335 KB332:KB335 TX332:TX335 ADT332:ADT335 ANP332:ANP335 AXL332:AXL335 BHH332:BHH335 BRD332:BRD335 CAZ332:CAZ335 CKV332:CKV335 CUR332:CUR335 DEN332:DEN335 DOJ332:DOJ335 DYF332:DYF335 EIB332:EIB335 ERX332:ERX335 FBT332:FBT335 FLP332:FLP335 FVL332:FVL335 GFH332:GFH335 GPD332:GPD335 GYZ332:GYZ335 HIV332:HIV335 HSR332:HSR335 ICN332:ICN335 IMJ332:IMJ335 IWF332:IWF335 JGB332:JGB335 JPX332:JPX335 JZT332:JZT335 KJP332:KJP335 KTL332:KTL335 LDH332:LDH335 LND332:LND335 LWZ332:LWZ335 MGV332:MGV335 MQR332:MQR335 NAN332:NAN335 NKJ332:NKJ335 NUF332:NUF335 OEB332:OEB335 ONX332:ONX335 OXT332:OXT335 PHP332:PHP335 PRL332:PRL335 QBH332:QBH335 QLD332:QLD335 QUZ332:QUZ335 REV332:REV335 ROR332:ROR335 RYN332:RYN335 SIJ332:SIJ335 SSF332:SSF335 TCB332:TCB335 TLX332:TLX335 TVT332:TVT335 UFP332:UFP335 UPL332:UPL335 UZH332:UZH335 VJD332:VJD335 VSZ332:VSZ335 WCV332:WCV335 WMR332:WMR335 WWN332:WWN335 AF337 KB337 TX337 ADT337 ANP337 AXL337 BHH337 BRD337 CAZ337 CKV337 CUR337 DEN337 DOJ337 DYF337 EIB337 ERX337 FBT337 FLP337 FVL337 GFH337 GPD337 GYZ337 HIV337 HSR337 ICN337 IMJ337 IWF337 JGB337 JPX337 JZT337 KJP337 KTL337 LDH337 LND337 LWZ337 MGV337 MQR337 NAN337 NKJ337 NUF337 OEB337 ONX337 OXT337 PHP337 PRL337 QBH337 QLD337 QUZ337 REV337 ROR337 RYN337 SIJ337 SSF337 TCB337 TLX337 TVT337 UFP337 UPL337 UZH337 VJD337 VSZ337 WCV337 WMR337 WWN337 AF148 KB148 TX148 ADT148 ANP148 AXL148 BHH148 BRD148 CAZ148 CKV148 CUR148 DEN148 DOJ148 DYF148 EIB148 ERX148 FBT148 FLP148 FVL148 GFH148 GPD148 GYZ148 HIV148 HSR148 ICN148 IMJ148 IWF148 JGB148 JPX148 JZT148 KJP148 KTL148 LDH148 LND148 LWZ148 MGV148 MQR148 NAN148 NKJ148 NUF148 OEB148 ONX148 OXT148 PHP148 PRL148 QBH148 QLD148 QUZ148 REV148 ROR148 RYN148 SIJ148 SSF148 TCB148 TLX148 TVT148 UFP148 UPL148 UZH148 VJD148 VSZ148 WCV148 WMR148 WWN148 AF448 KB448 TX448 ADT448 ANP448 AXL448 BHH448 BRD448 CAZ448 CKV448 CUR448 DEN448 DOJ448 DYF448 EIB448 ERX448 FBT448 FLP448 FVL448 GFH448 GPD448 GYZ448 HIV448 HSR448 ICN448 IMJ448 IWF448 JGB448 JPX448 JZT448 KJP448 KTL448 LDH448 LND448 LWZ448 MGV448 MQR448 NAN448 NKJ448 NUF448 OEB448 ONX448 OXT448 PHP448 PRL448 QBH448 QLD448 QUZ448 REV448 ROR448 RYN448 SIJ448 SSF448 TCB448 TLX448 TVT448 UFP448 UPL448 UZH448 VJD448 VSZ448 WCV448 WMR448 WWN448 AF481 KB481 TX481 ADT481 ANP481 AXL481 BHH481 BRD481 CAZ481 CKV481 CUR481 DEN481 DOJ481 DYF481 EIB481 ERX481 FBT481 FLP481 FVL481 GFH481 GPD481 GYZ481 HIV481 HSR481 ICN481 IMJ481 IWF481 JGB481 JPX481 JZT481 KJP481 KTL481 LDH481 LND481 LWZ481 MGV481 MQR481 NAN481 NKJ481 NUF481 OEB481 ONX481 OXT481 PHP481 PRL481 QBH481 QLD481 QUZ481 REV481 ROR481 RYN481 SIJ481 SSF481 TCB481 TLX481 TVT481 UFP481 UPL481 UZH481 VJD481 VSZ481 WCV481 WMR481 WWN481 AF552:AF555 KB552:KB555 TX552:TX555 ADT552:ADT555 ANP552:ANP555 AXL552:AXL555 BHH552:BHH555 BRD552:BRD555 CAZ552:CAZ555 CKV552:CKV555 CUR552:CUR555 DEN552:DEN555 DOJ552:DOJ555 DYF552:DYF555 EIB552:EIB555 ERX552:ERX555 FBT552:FBT555 FLP552:FLP555 FVL552:FVL555 GFH552:GFH555 GPD552:GPD555 GYZ552:GYZ555 HIV552:HIV555 HSR552:HSR555 ICN552:ICN555 IMJ552:IMJ555 IWF552:IWF555 JGB552:JGB555 JPX552:JPX555 JZT552:JZT555 KJP552:KJP555 KTL552:KTL555 LDH552:LDH555 LND552:LND555 LWZ552:LWZ555 MGV552:MGV555 MQR552:MQR555 NAN552:NAN555 NKJ552:NKJ555 NUF552:NUF555 OEB552:OEB555 ONX552:ONX555 OXT552:OXT555 PHP552:PHP555 PRL552:PRL555 QBH552:QBH555 QLD552:QLD555 QUZ552:QUZ555 REV552:REV555 ROR552:ROR555 RYN552:RYN555 SIJ552:SIJ555 SSF552:SSF555 TCB552:TCB555 TLX552:TLX555 TVT552:TVT555 UFP552:UFP555 UPL552:UPL555 UZH552:UZH555 VJD552:VJD555 VSZ552:VSZ555 WCV552:WCV555 WMR552:WMR555 WWN552:WWN555 KB558:KB560 TX558:TX560 ADT558:ADT560 ANP558:ANP560 AXL558:AXL560 BHH558:BHH560 BRD558:BRD560 CAZ558:CAZ560 CKV558:CKV560 CUR558:CUR560 DEN558:DEN560 DOJ558:DOJ560 DYF558:DYF560 EIB558:EIB560 ERX558:ERX560 FBT558:FBT560 FLP558:FLP560 FVL558:FVL560 GFH558:GFH560 GPD558:GPD560 GYZ558:GYZ560 HIV558:HIV560 HSR558:HSR560 ICN558:ICN560 IMJ558:IMJ560 IWF558:IWF560 JGB558:JGB560 JPX558:JPX560 JZT558:JZT560 KJP558:KJP560 KTL558:KTL560 LDH558:LDH560 LND558:LND560 LWZ558:LWZ560 MGV558:MGV560 MQR558:MQR560 NAN558:NAN560 NKJ558:NKJ560 NUF558:NUF560 OEB558:OEB560 ONX558:ONX560 OXT558:OXT560 PHP558:PHP560 PRL558:PRL560 QBH558:QBH560 QLD558:QLD560 QUZ558:QUZ560 REV558:REV560 ROR558:ROR560 RYN558:RYN560 SIJ558:SIJ560 SSF558:SSF560 TCB558:TCB560 TLX558:TLX560 TVT558:TVT560 UFP558:UFP560 UPL558:UPL560 UZH558:UZH560 VJD558:VJD560 VSZ558:VSZ560 WCV558:WCV560 WMR558:WMR560 WWN558:WWN560 AF699 KB699 TX699 ADT699 ANP699 AXL699 BHH699 BRD699 CAZ699 CKV699 CUR699 DEN699 DOJ699 DYF699 EIB699 ERX699 FBT699 FLP699 FVL699 GFH699 GPD699 GYZ699 HIV699 HSR699 ICN699 IMJ699 IWF699 JGB699 JPX699 JZT699 KJP699 KTL699 LDH699 LND699 LWZ699 MGV699 MQR699 NAN699 NKJ699 NUF699 OEB699 ONX699 OXT699 PHP699 PRL699 QBH699 QLD699 QUZ699 REV699 ROR699 RYN699 SIJ699 SSF699 TCB699 TLX699 TVT699 UFP699 UPL699 UZH699 VJD699 VSZ699 WCV699 WMR699 WWN699 AF762 KB762 TX762 ADT762 ANP762 AXL762 BHH762 BRD762 CAZ762 CKV762 CUR762 DEN762 DOJ762 DYF762 EIB762 ERX762 FBT762 FLP762 FVL762 GFH762 GPD762 GYZ762 HIV762 HSR762 ICN762 IMJ762 IWF762 JGB762 JPX762 JZT762 KJP762 KTL762 LDH762 LND762 LWZ762 MGV762 MQR762 NAN762 NKJ762 NUF762 OEB762 ONX762 OXT762 PHP762 PRL762 QBH762 QLD762 QUZ762 REV762 ROR762 RYN762 SIJ762 SSF762 TCB762 TLX762 TVT762 UFP762 UPL762 UZH762 VJD762 VSZ762 WCV762 WMR762 WWN762 AF764 KB764 TX764 ADT764 ANP764 AXL764 BHH764 BRD764 CAZ764 CKV764 CUR764 DEN764 DOJ764 DYF764 EIB764 ERX764 FBT764 FLP764 FVL764 GFH764 GPD764 GYZ764 HIV764 HSR764 ICN764 IMJ764 IWF764 JGB764 JPX764 JZT764 KJP764 KTL764 LDH764 LND764 LWZ764 MGV764 MQR764 NAN764 NKJ764 NUF764 OEB764 ONX764 OXT764 PHP764 PRL764 QBH764 QLD764 QUZ764 REV764 ROR764 RYN764 SIJ764 SSF764 TCB764 TLX764 TVT764 UFP764 UPL764 UZH764 VJD764 VSZ764 WCV764 WMR764 WWN764 AF766 KB766 TX766 ADT766 ANP766 AXL766 BHH766 BRD766 CAZ766 CKV766 CUR766 DEN766 DOJ766 DYF766 EIB766 ERX766 FBT766 FLP766 FVL766 GFH766 GPD766 GYZ766 HIV766 HSR766 ICN766 IMJ766 IWF766 JGB766 JPX766 JZT766 KJP766 KTL766 LDH766 LND766 LWZ766 MGV766 MQR766 NAN766 NKJ766 NUF766 OEB766 ONX766 OXT766 PHP766 PRL766 QBH766 QLD766 QUZ766 REV766 ROR766 RYN766 SIJ766 SSF766 TCB766 TLX766 TVT766 UFP766 UPL766 UZH766 VJD766 VSZ766 WCV766 WMR766 WWN766 AF768:AF792 KB768:KB792 TX768:TX792 ADT768:ADT792 ANP768:ANP792 AXL768:AXL792 BHH768:BHH792 BRD768:BRD792 CAZ768:CAZ792 CKV768:CKV792 CUR768:CUR792 DEN768:DEN792 DOJ768:DOJ792 DYF768:DYF792 EIB768:EIB792 ERX768:ERX792 FBT768:FBT792 FLP768:FLP792 FVL768:FVL792 GFH768:GFH792 GPD768:GPD792 GYZ768:GYZ792 HIV768:HIV792 HSR768:HSR792 ICN768:ICN792 IMJ768:IMJ792 IWF768:IWF792 JGB768:JGB792 JPX768:JPX792 JZT768:JZT792 KJP768:KJP792 KTL768:KTL792 LDH768:LDH792 LND768:LND792 LWZ768:LWZ792 MGV768:MGV792 MQR768:MQR792 NAN768:NAN792 NKJ768:NKJ792 NUF768:NUF792 OEB768:OEB792 ONX768:ONX792 OXT768:OXT792 PHP768:PHP792 PRL768:PRL792 QBH768:QBH792 QLD768:QLD792 QUZ768:QUZ792 REV768:REV792 ROR768:ROR792 RYN768:RYN792 SIJ768:SIJ792 SSF768:SSF792 TCB768:TCB792 TLX768:TLX792 TVT768:TVT792 UFP768:UFP792 UPL768:UPL792 UZH768:UZH792 VJD768:VJD792 VSZ768:VSZ792 WCV768:WCV792 WMR768:WMR792 WWN768:WWN792 AF806:AF816 KB806:KB816 TX806:TX816 ADT806:ADT816 ANP806:ANP816 AXL806:AXL816 BHH806:BHH816 BRD806:BRD816 CAZ806:CAZ816 CKV806:CKV816 CUR806:CUR816 DEN806:DEN816 DOJ806:DOJ816 DYF806:DYF816 EIB806:EIB816 ERX806:ERX816 FBT806:FBT816 FLP806:FLP816 FVL806:FVL816 GFH806:GFH816 GPD806:GPD816 GYZ806:GYZ816 HIV806:HIV816 HSR806:HSR816 ICN806:ICN816 IMJ806:IMJ816 IWF806:IWF816 JGB806:JGB816 JPX806:JPX816 JZT806:JZT816 KJP806:KJP816 KTL806:KTL816 LDH806:LDH816 LND806:LND816 LWZ806:LWZ816 MGV806:MGV816 MQR806:MQR816 NAN806:NAN816 NKJ806:NKJ816 NUF806:NUF816 OEB806:OEB816 ONX806:ONX816 OXT806:OXT816 PHP806:PHP816 PRL806:PRL816 QBH806:QBH816 QLD806:QLD816 QUZ806:QUZ816 REV806:REV816 ROR806:ROR816 RYN806:RYN816 SIJ806:SIJ816 SSF806:SSF816 TCB806:TCB816 TLX806:TLX816 TVT806:TVT816 UFP806:UFP816 UPL806:UPL816 UZH806:UZH816 VJD806:VJD816 VSZ806:VSZ816 WCV806:WCV816 WMR806:WMR816 WWN806:WWN816 AF853:AF857 KB853:KB857 TX853:TX857 ADT853:ADT857 ANP853:ANP857 AXL853:AXL857 BHH853:BHH857 BRD853:BRD857 CAZ853:CAZ857 CKV853:CKV857 CUR853:CUR857 DEN853:DEN857 DOJ853:DOJ857 DYF853:DYF857 EIB853:EIB857 ERX853:ERX857 FBT853:FBT857 FLP853:FLP857 FVL853:FVL857 GFH853:GFH857 GPD853:GPD857 GYZ853:GYZ857 HIV853:HIV857 HSR853:HSR857 ICN853:ICN857 IMJ853:IMJ857 IWF853:IWF857 JGB853:JGB857 JPX853:JPX857 JZT853:JZT857 KJP853:KJP857 KTL853:KTL857 LDH853:LDH857 LND853:LND857 LWZ853:LWZ857 MGV853:MGV857 MQR853:MQR857 NAN853:NAN857 NKJ853:NKJ857 NUF853:NUF857 OEB853:OEB857 ONX853:ONX857 OXT853:OXT857 PHP853:PHP857 PRL853:PRL857 QBH853:QBH857 QLD853:QLD857 QUZ853:QUZ857 REV853:REV857 ROR853:ROR857 RYN853:RYN857 SIJ853:SIJ857 SSF853:SSF857 TCB853:TCB857 TLX853:TLX857 TVT853:TVT857 UFP853:UFP857 UPL853:UPL857 UZH853:UZH857 VJD853:VJD857 VSZ853:VSZ857 WCV853:WCV857 WMR853:WMR857 WWN853:WWN857 AF821:AF851 KB821:KB851 TX821:TX851 ADT821:ADT851 ANP821:ANP851 AXL821:AXL851 BHH821:BHH851 BRD821:BRD851 CAZ821:CAZ851 CKV821:CKV851 CUR821:CUR851 DEN821:DEN851 DOJ821:DOJ851 DYF821:DYF851 EIB821:EIB851 ERX821:ERX851 FBT821:FBT851 FLP821:FLP851 FVL821:FVL851 GFH821:GFH851 GPD821:GPD851 GYZ821:GYZ851 HIV821:HIV851 HSR821:HSR851 ICN821:ICN851 IMJ821:IMJ851 IWF821:IWF851 JGB821:JGB851 JPX821:JPX851 JZT821:JZT851 KJP821:KJP851 KTL821:KTL851 LDH821:LDH851 LND821:LND851 LWZ821:LWZ851 MGV821:MGV851 MQR821:MQR851 NAN821:NAN851 NKJ821:NKJ851 NUF821:NUF851 OEB821:OEB851 ONX821:ONX851 OXT821:OXT851 PHP821:PHP851 PRL821:PRL851 QBH821:QBH851 QLD821:QLD851 QUZ821:QUZ851 REV821:REV851 ROR821:ROR851 RYN821:RYN851 SIJ821:SIJ851 SSF821:SSF851 TCB821:TCB851 TLX821:TLX851 TVT821:TVT851 UFP821:UFP851 UPL821:UPL851 UZH821:UZH851 VJD821:VJD851 VSZ821:VSZ851 WCV821:WCV851 WMR821:WMR851 WWN821:WWN851 AF884 KB884 TX884 ADT884 ANP884 AXL884 BHH884 BRD884 CAZ884 CKV884 CUR884 DEN884 DOJ884 DYF884 EIB884 ERX884 FBT884 FLP884 FVL884 GFH884 GPD884 GYZ884 HIV884 HSR884 ICN884 IMJ884 IWF884 JGB884 JPX884 JZT884 KJP884 KTL884 LDH884 LND884 LWZ884 MGV884 MQR884 NAN884 NKJ884 NUF884 OEB884 ONX884 OXT884 PHP884 PRL884 QBH884 QLD884 QUZ884 REV884 ROR884 RYN884 SIJ884 SSF884 TCB884 TLX884 TVT884 UFP884 UPL884 UZH884 VJD884 VSZ884 WCV884 WMR884 WWN884 KB911:KB925 TX911:TX925 ADT911:ADT925 ANP911:ANP925 AXL911:AXL925 BHH911:BHH925 BRD911:BRD925 CAZ911:CAZ925 CKV911:CKV925 CUR911:CUR925 DEN911:DEN925 DOJ911:DOJ925 DYF911:DYF925 EIB911:EIB925 ERX911:ERX925 FBT911:FBT925 FLP911:FLP925 FVL911:FVL925 GFH911:GFH925 GPD911:GPD925 GYZ911:GYZ925 HIV911:HIV925 HSR911:HSR925 ICN911:ICN925 IMJ911:IMJ925 IWF911:IWF925 JGB911:JGB925 JPX911:JPX925 JZT911:JZT925 KJP911:KJP925 KTL911:KTL925 LDH911:LDH925 LND911:LND925 LWZ911:LWZ925 MGV911:MGV925 MQR911:MQR925 NAN911:NAN925 NKJ911:NKJ925 NUF911:NUF925 OEB911:OEB925 ONX911:ONX925 OXT911:OXT925 PHP911:PHP925 PRL911:PRL925 QBH911:QBH925 QLD911:QLD925 QUZ911:QUZ925 REV911:REV925 ROR911:ROR925 RYN911:RYN925 SIJ911:SIJ925 SSF911:SSF925 TCB911:TCB925 TLX911:TLX925 TVT911:TVT925 UFP911:UFP925 UPL911:UPL925 UZH911:UZH925 VJD911:VJD925 VSZ911:VSZ925 WCV911:WCV925 WMR911:WMR925 WWN911:WWN925 AF558:AF560 AF929 KB929 TX929 ADT929 ANP929 AXL929 BHH929 BRD929 CAZ929 CKV929 CUR929 DEN929 DOJ929 DYF929 EIB929 ERX929 FBT929 FLP929 FVL929 GFH929 GPD929 GYZ929 HIV929 HSR929 ICN929 IMJ929 IWF929 JGB929 JPX929 JZT929 KJP929 KTL929 LDH929 LND929 LWZ929 MGV929 MQR929 NAN929 NKJ929 NUF929 OEB929 ONX929 OXT929 PHP929 PRL929 QBH929 QLD929 QUZ929 REV929 ROR929 RYN929 SIJ929 SSF929 TCB929 TLX929 TVT929 UFP929 UPL929 UZH929 VJD929 VSZ929 WCV929 WMR929 WWN929 AF932 KB932 TX932 ADT932 ANP932 AXL932 BHH932 BRD932 CAZ932 CKV932 CUR932 DEN932 DOJ932 DYF932 EIB932 ERX932 FBT932 FLP932 FVL932 GFH932 GPD932 GYZ932 HIV932 HSR932 ICN932 IMJ932 IWF932 JGB932 JPX932 JZT932 KJP932 KTL932 LDH932 LND932 LWZ932 MGV932 MQR932 NAN932 NKJ932 NUF932 OEB932 ONX932 OXT932 PHP932 PRL932 QBH932 QLD932 QUZ932 REV932 ROR932 RYN932 SIJ932 SSF932 TCB932 TLX932 TVT932 UFP932 UPL932 UZH932 VJD932 VSZ932 WCV932 WMR932 WWN932 AF1084:AF1085 KB1084:KB1085 TX1084:TX1085 ADT1084:ADT1085 ANP1084:ANP1085 AXL1084:AXL1085 BHH1084:BHH1085 BRD1084:BRD1085 CAZ1084:CAZ1085 CKV1084:CKV1085 CUR1084:CUR1085 DEN1084:DEN1085 DOJ1084:DOJ1085 DYF1084:DYF1085 EIB1084:EIB1085 ERX1084:ERX1085 FBT1084:FBT1085 FLP1084:FLP1085 FVL1084:FVL1085 GFH1084:GFH1085 GPD1084:GPD1085 GYZ1084:GYZ1085 HIV1084:HIV1085 HSR1084:HSR1085 ICN1084:ICN1085 IMJ1084:IMJ1085 IWF1084:IWF1085 JGB1084:JGB1085 JPX1084:JPX1085 JZT1084:JZT1085 KJP1084:KJP1085 KTL1084:KTL1085 LDH1084:LDH1085 LND1084:LND1085 LWZ1084:LWZ1085 MGV1084:MGV1085 MQR1084:MQR1085 NAN1084:NAN1085 NKJ1084:NKJ1085 NUF1084:NUF1085 OEB1084:OEB1085 ONX1084:ONX1085 OXT1084:OXT1085 PHP1084:PHP1085 PRL1084:PRL1085 QBH1084:QBH1085 QLD1084:QLD1085 QUZ1084:QUZ1085 REV1084:REV1085 ROR1084:ROR1085 RYN1084:RYN1085 SIJ1084:SIJ1085 SSF1084:SSF1085 TCB1084:TCB1085 TLX1084:TLX1085 TVT1084:TVT1085 UFP1084:UFP1085 UPL1084:UPL1085 UZH1084:UZH1085 VJD1084:VJD1085 VSZ1084:VSZ1085 WCV1084:WCV1085 WMR1084:WMR1085 WWN1084:WWN1085 AF911:AF925 AF1009 KB1009 TX1009 ADT1009 ANP1009 AXL1009 BHH1009 BRD1009 CAZ1009 CKV1009 CUR1009 DEN1009 DOJ1009 DYF1009 EIB1009 ERX1009 FBT1009 FLP1009 FVL1009 GFH1009 GPD1009 GYZ1009 HIV1009 HSR1009 ICN1009 IMJ1009 IWF1009 JGB1009 JPX1009 JZT1009 KJP1009 KTL1009 LDH1009 LND1009 LWZ1009 MGV1009 MQR1009 NAN1009 NKJ1009 NUF1009 OEB1009 ONX1009 OXT1009 PHP1009 PRL1009 QBH1009 QLD1009 QUZ1009 REV1009 ROR1009 RYN1009 SIJ1009 SSF1009 TCB1009 TLX1009 TVT1009 UFP1009 UPL1009 UZH1009 VJD1009 VSZ1009 WCV1009 WMR1009 WWN1009 AM1009 KI1009 UE1009 AEA1009 ANW1009 AXS1009 BHO1009 BRK1009 CBG1009 CLC1009 CUY1009 DEU1009 DOQ1009 DYM1009 EII1009 ESE1009 FCA1009 FLW1009 FVS1009 GFO1009 GPK1009 GZG1009 HJC1009 HSY1009 ICU1009 IMQ1009 IWM1009 JGI1009 JQE1009 KAA1009 KJW1009 KTS1009 LDO1009 LNK1009 LXG1009 MHC1009 MQY1009 NAU1009 NKQ1009 NUM1009 OEI1009 OOE1009 OYA1009 PHW1009 PRS1009 QBO1009 QLK1009 QVG1009 RFC1009 ROY1009 RYU1009 SIQ1009 SSM1009 TCI1009 TME1009 TWA1009 UFW1009 UPS1009 UZO1009 VJK1009 VTG1009 WDC1009 WMY1009 WWU1009 AT1009 KP1009 UL1009 AEH1009 AOD1009 AXZ1009 BHV1009 BRR1009 CBN1009 CLJ1009 CVF1009 DFB1009 DOX1009 DYT1009 EIP1009 ESL1009 FCH1009 FMD1009 FVZ1009 GFV1009 GPR1009 GZN1009 HJJ1009 HTF1009 IDB1009 IMX1009 IWT1009 JGP1009 JQL1009 KAH1009 KKD1009 KTZ1009 LDV1009 LNR1009 LXN1009 MHJ1009 MRF1009 NBB1009 NKX1009 NUT1009 OEP1009 OOL1009 OYH1009 PID1009 PRZ1009 QBV1009 QLR1009 QVN1009 RFJ1009 RPF1009 RZB1009 SIX1009 SST1009 TCP1009 TML1009 TWH1009 UGD1009 UPZ1009 UZV1009 VJR1009 VTN1009 WDJ1009 WNF1009 WXB1009 WWN11:WWN36 WMR11:WMR36 WCV11:WCV36 VSZ11:VSZ36 VJD11:VJD36 UZH11:UZH36 UPL11:UPL36 UFP11:UFP36 TVT11:TVT36 TLX11:TLX36 TCB11:TCB36 SSF11:SSF36 SIJ11:SIJ36 RYN11:RYN36 ROR11:ROR36 REV11:REV36 QUZ11:QUZ36 QLD11:QLD36 QBH11:QBH36 PRL11:PRL36 PHP11:PHP36 OXT11:OXT36 ONX11:ONX36 OEB11:OEB36 NUF11:NUF36 NKJ11:NKJ36 NAN11:NAN36 MQR11:MQR36 MGV11:MGV36 LWZ11:LWZ36 LND11:LND36 LDH11:LDH36 KTL11:KTL36 KJP11:KJP36 JZT11:JZT36 JPX11:JPX36 JGB11:JGB36 IWF11:IWF36 IMJ11:IMJ36 ICN11:ICN36 HSR11:HSR36 HIV11:HIV36 GYZ11:GYZ36 GPD11:GPD36 GFH11:GFH36 FVL11:FVL36 FLP11:FLP36 FBT11:FBT36 ERX11:ERX36 EIB11:EIB36 DYF11:DYF36 DOJ11:DOJ36 DEN11:DEN36 CUR11:CUR36 CKV11:CKV36 CAZ11:CAZ36 BRD11:BRD36 BHH11:BHH36 AXL11:AXL36 ANP11:ANP36 ADT11:ADT36 TX11:TX36 KB11:KB36 AF11:AF36 AF437 KB437 TX437 ADT437 ANP437 AXL437 BHH437 BRD437 CAZ437 CKV437 CUR437 DEN437 DOJ437 DYF437 EIB437 ERX437 FBT437 FLP437 FVL437 GFH437 GPD437 GYZ437 HIV437 HSR437 ICN437 IMJ437 IWF437 JGB437 JPX437 JZT437 KJP437 KTL437 LDH437 LND437 LWZ437 MGV437 MQR437 NAN437 NKJ437 NUF437 OEB437 ONX437 OXT437 PHP437 PRL437 QBH437 QLD437 QUZ437 REV437 ROR437 RYN437 SIJ437 SSF437 TCB437 TLX437 TVT437 UFP437 UPL437 UZH437 VJD437 VSZ437 WCV437 WMR437 WWN437 AF433 KB433 TX433 ADT433 ANP433 AXL433 BHH433 BRD433 CAZ433 CKV433 CUR433 DEN433 DOJ433 DYF433 EIB433 ERX433 FBT433 FLP433 FVL433 GFH433 GPD433 GYZ433 HIV433 HSR433 ICN433 IMJ433 IWF433 JGB433 JPX433 JZT433 KJP433 KTL433 LDH433 LND433 LWZ433 MGV433 MQR433 NAN433 NKJ433 NUF433 OEB433 ONX433 OXT433 PHP433 PRL433 QBH433 QLD433 QUZ433 REV433 ROR433 RYN433 SIJ433 SSF433 TCB433 TLX433 TVT433 UFP433 UPL433 UZH433 VJD433 VSZ433 WCV433 WMR433 WWN433 AF427:AF431 KB427:KB431 TX427:TX431 ADT427:ADT431 ANP427:ANP431 AXL427:AXL431 BHH427:BHH431 BRD427:BRD431 CAZ427:CAZ431 CKV427:CKV431 CUR427:CUR431 DEN427:DEN431 DOJ427:DOJ431 DYF427:DYF431 EIB427:EIB431 ERX427:ERX431 FBT427:FBT431 FLP427:FLP431 FVL427:FVL431 GFH427:GFH431 GPD427:GPD431 GYZ427:GYZ431 HIV427:HIV431 HSR427:HSR431 ICN427:ICN431 IMJ427:IMJ431 IWF427:IWF431 JGB427:JGB431 JPX427:JPX431 JZT427:JZT431 KJP427:KJP431 KTL427:KTL431 LDH427:LDH431 LND427:LND431 LWZ427:LWZ431 MGV427:MGV431 MQR427:MQR431 NAN427:NAN431 NKJ427:NKJ431 NUF427:NUF431 OEB427:OEB431 ONX427:ONX431 OXT427:OXT431 PHP427:PHP431 PRL427:PRL431 QBH427:QBH431 QLD427:QLD431 QUZ427:QUZ431 REV427:REV431 ROR427:ROR431 RYN427:RYN431 SIJ427:SIJ431 SSF427:SSF431 TCB427:TCB431 TLX427:TLX431 TVT427:TVT431 UFP427:UFP431 UPL427:UPL431 UZH427:UZH431 VJD427:VJD431 VSZ427:VSZ431 WCV427:WCV431 WMR427:WMR431 WWN427:WWN431 AF1041 KB1041 TX1041 ADT1041 ANP1041 AXL1041 BHH1041 BRD1041 CAZ1041 CKV1041 CUR1041 DEN1041 DOJ1041 DYF1041 EIB1041 ERX1041 FBT1041 FLP1041 FVL1041 GFH1041 GPD1041 GYZ1041 HIV1041 HSR1041 ICN1041 IMJ1041 IWF1041 JGB1041 JPX1041 JZT1041 KJP1041 KTL1041 LDH1041 LND1041 LWZ1041 MGV1041 MQR1041 NAN1041 NKJ1041 NUF1041 OEB1041 ONX1041 OXT1041 PHP1041 PRL1041 QBH1041 QLD1041 QUZ1041 REV1041 ROR1041 RYN1041 SIJ1041 SSF1041 TCB1041 TLX1041 TVT1041 UFP1041 UPL1041 UZH1041 VJD1041 VSZ1041 WCV1041 WMR1041 WWN1041" xr:uid="{00000000-0002-0000-0200-000029000000}">
      <formula1>0</formula1>
      <formula2>300</formula2>
    </dataValidation>
    <dataValidation type="whole" allowBlank="1" showInputMessage="1" showErrorMessage="1" errorTitle="Odstotek uporabe" error="odstotek (celoštevilska vrednost)" prompt="vpišite kolikšna je bila angažiranost v procentih, oblika besedila je celoštevilska vrednost" sqref="AL9 KH9 UD9 ADZ9 ANV9 AXR9 BHN9 BRJ9 CBF9 CLB9 CUX9 DET9 DOP9 DYL9 EIH9 ESD9 FBZ9 FLV9 FVR9 GFN9 GPJ9 GZF9 HJB9 HSX9 ICT9 IMP9 IWL9 JGH9 JQD9 JZZ9 KJV9 KTR9 LDN9 LNJ9 LXF9 MHB9 MQX9 NAT9 NKP9 NUL9 OEH9 OOD9 OXZ9 PHV9 PRR9 QBN9 QLJ9 QVF9 RFB9 ROX9 RYT9 SIP9 SSL9 TCH9 TMD9 TVZ9 UFV9 UPR9 UZN9 VJJ9 VTF9 WDB9 WMX9 WWT9 AL35 KH35 UD35 ADZ35 ANV35 AXR35 BHN35 BRJ35 CBF35 CLB35 CUX35 DET35 DOP35 DYL35 EIH35 ESD35 FBZ35 FLV35 FVR35 GFN35 GPJ35 GZF35 HJB35 HSX35 ICT35 IMP35 IWL35 JGH35 JQD35 JZZ35 KJV35 KTR35 LDN35 LNJ35 LXF35 MHB35 MQX35 NAT35 NKP35 NUL35 OEH35 OOD35 OXZ35 PHV35 PRR35 QBN35 QLJ35 QVF35 RFB35 ROX35 RYT35 SIP35 SSL35 TCH35 TMD35 TVZ35 UFV35 UPR35 UZN35 VJJ35 VTF35 WDB35 WMX35 WWT35 AL11:AL14 KH11:KH14 UD11:UD14 ADZ11:ADZ14 ANV11:ANV14 AXR11:AXR14 BHN11:BHN14 BRJ11:BRJ14 CBF11:CBF14 CLB11:CLB14 CUX11:CUX14 DET11:DET14 DOP11:DOP14 DYL11:DYL14 EIH11:EIH14 ESD11:ESD14 FBZ11:FBZ14 FLV11:FLV14 FVR11:FVR14 GFN11:GFN14 GPJ11:GPJ14 GZF11:GZF14 HJB11:HJB14 HSX11:HSX14 ICT11:ICT14 IMP11:IMP14 IWL11:IWL14 JGH11:JGH14 JQD11:JQD14 JZZ11:JZZ14 KJV11:KJV14 KTR11:KTR14 LDN11:LDN14 LNJ11:LNJ14 LXF11:LXF14 MHB11:MHB14 MQX11:MQX14 NAT11:NAT14 NKP11:NKP14 NUL11:NUL14 OEH11:OEH14 OOD11:OOD14 OXZ11:OXZ14 PHV11:PHV14 PRR11:PRR14 QBN11:QBN14 QLJ11:QLJ14 QVF11:QVF14 RFB11:RFB14 ROX11:ROX14 RYT11:RYT14 SIP11:SIP14 SSL11:SSL14 TCH11:TCH14 TMD11:TMD14 TVZ11:TVZ14 UFV11:UFV14 UPR11:UPR14 UZN11:UZN14 VJJ11:VJJ14 VTF11:VTF14 WDB11:WDB14 WMX11:WMX14 WWT11:WWT14 AL16:AL32 KH16:KH32 UD16:UD32 ADZ16:ADZ32 ANV16:ANV32 AXR16:AXR32 BHN16:BHN32 BRJ16:BRJ32 CBF16:CBF32 CLB16:CLB32 CUX16:CUX32 DET16:DET32 DOP16:DOP32 DYL16:DYL32 EIH16:EIH32 ESD16:ESD32 FBZ16:FBZ32 FLV16:FLV32 FVR16:FVR32 GFN16:GFN32 GPJ16:GPJ32 GZF16:GZF32 HJB16:HJB32 HSX16:HSX32 ICT16:ICT32 IMP16:IMP32 IWL16:IWL32 JGH16:JGH32 JQD16:JQD32 JZZ16:JZZ32 KJV16:KJV32 KTR16:KTR32 LDN16:LDN32 LNJ16:LNJ32 LXF16:LXF32 MHB16:MHB32 MQX16:MQX32 NAT16:NAT32 NKP16:NKP32 NUL16:NUL32 OEH16:OEH32 OOD16:OOD32 OXZ16:OXZ32 PHV16:PHV32 PRR16:PRR32 QBN16:QBN32 QLJ16:QLJ32 QVF16:QVF32 RFB16:RFB32 ROX16:ROX32 RYT16:RYT32 SIP16:SIP32 SSL16:SSL32 TCH16:TCH32 TMD16:TMD32 TVZ16:TVZ32 UFV16:UFV32 UPR16:UPR32 UZN16:UZN32 VJJ16:VJJ32 VTF16:VTF32 WDB16:WDB32 WMX16:WMX32 WWT16:WWT32 AL289:AL307 KH289:KH307 UD289:UD307 ADZ289:ADZ307 ANV289:ANV307 AXR289:AXR307 BHN289:BHN307 BRJ289:BRJ307 CBF289:CBF307 CLB289:CLB307 CUX289:CUX307 DET289:DET307 DOP289:DOP307 DYL289:DYL307 EIH289:EIH307 ESD289:ESD307 FBZ289:FBZ307 FLV289:FLV307 FVR289:FVR307 GFN289:GFN307 GPJ289:GPJ307 GZF289:GZF307 HJB289:HJB307 HSX289:HSX307 ICT289:ICT307 IMP289:IMP307 IWL289:IWL307 JGH289:JGH307 JQD289:JQD307 JZZ289:JZZ307 KJV289:KJV307 KTR289:KTR307 LDN289:LDN307 LNJ289:LNJ307 LXF289:LXF307 MHB289:MHB307 MQX289:MQX307 NAT289:NAT307 NKP289:NKP307 NUL289:NUL307 OEH289:OEH307 OOD289:OOD307 OXZ289:OXZ307 PHV289:PHV307 PRR289:PRR307 QBN289:QBN307 QLJ289:QLJ307 QVF289:QVF307 RFB289:RFB307 ROX289:ROX307 RYT289:RYT307 SIP289:SIP307 SSL289:SSL307 TCH289:TCH307 TMD289:TMD307 TVZ289:TVZ307 UFV289:UFV307 UPR289:UPR307 UZN289:UZN307 VJJ289:VJJ307 VTF289:VTF307 WDB289:WDB307 WMX289:WMX307 WWT289:WWT307 AL319:AL323 KH319:KH323 UD319:UD323 ADZ319:ADZ323 ANV319:ANV323 AXR319:AXR323 BHN319:BHN323 BRJ319:BRJ323 CBF319:CBF323 CLB319:CLB323 CUX319:CUX323 DET319:DET323 DOP319:DOP323 DYL319:DYL323 EIH319:EIH323 ESD319:ESD323 FBZ319:FBZ323 FLV319:FLV323 FVR319:FVR323 GFN319:GFN323 GPJ319:GPJ323 GZF319:GZF323 HJB319:HJB323 HSX319:HSX323 ICT319:ICT323 IMP319:IMP323 IWL319:IWL323 JGH319:JGH323 JQD319:JQD323 JZZ319:JZZ323 KJV319:KJV323 KTR319:KTR323 LDN319:LDN323 LNJ319:LNJ323 LXF319:LXF323 MHB319:MHB323 MQX319:MQX323 NAT319:NAT323 NKP319:NKP323 NUL319:NUL323 OEH319:OEH323 OOD319:OOD323 OXZ319:OXZ323 PHV319:PHV323 PRR319:PRR323 QBN319:QBN323 QLJ319:QLJ323 QVF319:QVF323 RFB319:RFB323 ROX319:ROX323 RYT319:RYT323 SIP319:SIP323 SSL319:SSL323 TCH319:TCH323 TMD319:TMD323 TVZ319:TVZ323 UFV319:UFV323 UPR319:UPR323 UZN319:UZN323 VJJ319:VJJ323 VTF319:VTF323 WDB319:WDB323 WMX319:WMX323 WWT319:WWT323 AL326:AL327 KH326:KH327 UD326:UD327 ADZ326:ADZ327 ANV326:ANV327 AXR326:AXR327 BHN326:BHN327 BRJ326:BRJ327 CBF326:CBF327 CLB326:CLB327 CUX326:CUX327 DET326:DET327 DOP326:DOP327 DYL326:DYL327 EIH326:EIH327 ESD326:ESD327 FBZ326:FBZ327 FLV326:FLV327 FVR326:FVR327 GFN326:GFN327 GPJ326:GPJ327 GZF326:GZF327 HJB326:HJB327 HSX326:HSX327 ICT326:ICT327 IMP326:IMP327 IWL326:IWL327 JGH326:JGH327 JQD326:JQD327 JZZ326:JZZ327 KJV326:KJV327 KTR326:KTR327 LDN326:LDN327 LNJ326:LNJ327 LXF326:LXF327 MHB326:MHB327 MQX326:MQX327 NAT326:NAT327 NKP326:NKP327 NUL326:NUL327 OEH326:OEH327 OOD326:OOD327 OXZ326:OXZ327 PHV326:PHV327 PRR326:PRR327 QBN326:QBN327 QLJ326:QLJ327 QVF326:QVF327 RFB326:RFB327 ROX326:ROX327 RYT326:RYT327 SIP326:SIP327 SSL326:SSL327 TCH326:TCH327 TMD326:TMD327 TVZ326:TVZ327 UFV326:UFV327 UPR326:UPR327 UZN326:UZN327 VJJ326:VJJ327 VTF326:VTF327 WDB326:WDB327 WMX326:WMX327 WWT326:WWT327 AL332:AL335 KH332:KH335 UD332:UD335 ADZ332:ADZ335 ANV332:ANV335 AXR332:AXR335 BHN332:BHN335 BRJ332:BRJ335 CBF332:CBF335 CLB332:CLB335 CUX332:CUX335 DET332:DET335 DOP332:DOP335 DYL332:DYL335 EIH332:EIH335 ESD332:ESD335 FBZ332:FBZ335 FLV332:FLV335 FVR332:FVR335 GFN332:GFN335 GPJ332:GPJ335 GZF332:GZF335 HJB332:HJB335 HSX332:HSX335 ICT332:ICT335 IMP332:IMP335 IWL332:IWL335 JGH332:JGH335 JQD332:JQD335 JZZ332:JZZ335 KJV332:KJV335 KTR332:KTR335 LDN332:LDN335 LNJ332:LNJ335 LXF332:LXF335 MHB332:MHB335 MQX332:MQX335 NAT332:NAT335 NKP332:NKP335 NUL332:NUL335 OEH332:OEH335 OOD332:OOD335 OXZ332:OXZ335 PHV332:PHV335 PRR332:PRR335 QBN332:QBN335 QLJ332:QLJ335 QVF332:QVF335 RFB332:RFB335 ROX332:ROX335 RYT332:RYT335 SIP332:SIP335 SSL332:SSL335 TCH332:TCH335 TMD332:TMD335 TVZ332:TVZ335 UFV332:UFV335 UPR332:UPR335 UZN332:UZN335 VJJ332:VJJ335 VTF332:VTF335 WDB332:WDB335 WMX332:WMX335 WWT332:WWT335 AL337 KH337 UD337 ADZ337 ANV337 AXR337 BHN337 BRJ337 CBF337 CLB337 CUX337 DET337 DOP337 DYL337 EIH337 ESD337 FBZ337 FLV337 FVR337 GFN337 GPJ337 GZF337 HJB337 HSX337 ICT337 IMP337 IWL337 JGH337 JQD337 JZZ337 KJV337 KTR337 LDN337 LNJ337 LXF337 MHB337 MQX337 NAT337 NKP337 NUL337 OEH337 OOD337 OXZ337 PHV337 PRR337 QBN337 QLJ337 QVF337 RFB337 ROX337 RYT337 SIP337 SSL337 TCH337 TMD337 TVZ337 UFV337 UPR337 UZN337 VJJ337 VTF337 WDB337 WMX337 WWT337 AL148 KH148 UD148 ADZ148 ANV148 AXR148 BHN148 BRJ148 CBF148 CLB148 CUX148 DET148 DOP148 DYL148 EIH148 ESD148 FBZ148 FLV148 FVR148 GFN148 GPJ148 GZF148 HJB148 HSX148 ICT148 IMP148 IWL148 JGH148 JQD148 JZZ148 KJV148 KTR148 LDN148 LNJ148 LXF148 MHB148 MQX148 NAT148 NKP148 NUL148 OEH148 OOD148 OXZ148 PHV148 PRR148 QBN148 QLJ148 QVF148 RFB148 ROX148 RYT148 SIP148 SSL148 TCH148 TMD148 TVZ148 UFV148 UPR148 UZN148 VJJ148 VTF148 WDB148 WMX148 WWT148 AL448 KH448 UD448 ADZ448 ANV448 AXR448 BHN448 BRJ448 CBF448 CLB448 CUX448 DET448 DOP448 DYL448 EIH448 ESD448 FBZ448 FLV448 FVR448 GFN448 GPJ448 GZF448 HJB448 HSX448 ICT448 IMP448 IWL448 JGH448 JQD448 JZZ448 KJV448 KTR448 LDN448 LNJ448 LXF448 MHB448 MQX448 NAT448 NKP448 NUL448 OEH448 OOD448 OXZ448 PHV448 PRR448 QBN448 QLJ448 QVF448 RFB448 ROX448 RYT448 SIP448 SSL448 TCH448 TMD448 TVZ448 UFV448 UPR448 UZN448 VJJ448 VTF448 WDB448 WMX448 WWT448 AL481 KH481 UD481 ADZ481 ANV481 AXR481 BHN481 BRJ481 CBF481 CLB481 CUX481 DET481 DOP481 DYL481 EIH481 ESD481 FBZ481 FLV481 FVR481 GFN481 GPJ481 GZF481 HJB481 HSX481 ICT481 IMP481 IWL481 JGH481 JQD481 JZZ481 KJV481 KTR481 LDN481 LNJ481 LXF481 MHB481 MQX481 NAT481 NKP481 NUL481 OEH481 OOD481 OXZ481 PHV481 PRR481 QBN481 QLJ481 QVF481 RFB481 ROX481 RYT481 SIP481 SSL481 TCH481 TMD481 TVZ481 UFV481 UPR481 UZN481 VJJ481 VTF481 WDB481 WMX481 WWT481 KH552:KH560 UD552:UD560 ADZ552:ADZ560 ANV552:ANV560 AXR552:AXR560 BHN552:BHN560 BRJ552:BRJ560 CBF552:CBF560 CLB552:CLB560 CUX552:CUX560 DET552:DET560 DOP552:DOP560 DYL552:DYL560 EIH552:EIH560 ESD552:ESD560 FBZ552:FBZ560 FLV552:FLV560 FVR552:FVR560 GFN552:GFN560 GPJ552:GPJ560 GZF552:GZF560 HJB552:HJB560 HSX552:HSX560 ICT552:ICT560 IMP552:IMP560 IWL552:IWL560 JGH552:JGH560 JQD552:JQD560 JZZ552:JZZ560 KJV552:KJV560 KTR552:KTR560 LDN552:LDN560 LNJ552:LNJ560 LXF552:LXF560 MHB552:MHB560 MQX552:MQX560 NAT552:NAT560 NKP552:NKP560 NUL552:NUL560 OEH552:OEH560 OOD552:OOD560 OXZ552:OXZ560 PHV552:PHV560 PRR552:PRR560 QBN552:QBN560 QLJ552:QLJ560 QVF552:QVF560 RFB552:RFB560 ROX552:ROX560 RYT552:RYT560 SIP552:SIP560 SSL552:SSL560 TCH552:TCH560 TMD552:TMD560 TVZ552:TVZ560 UFV552:UFV560 UPR552:UPR560 UZN552:UZN560 VJJ552:VJJ560 VTF552:VTF560 WDB552:WDB560 WMX552:WMX560 WWT552:WWT560 AL699 KH699 UD699 ADZ699 ANV699 AXR699 BHN699 BRJ699 CBF699 CLB699 CUX699 DET699 DOP699 DYL699 EIH699 ESD699 FBZ699 FLV699 FVR699 GFN699 GPJ699 GZF699 HJB699 HSX699 ICT699 IMP699 IWL699 JGH699 JQD699 JZZ699 KJV699 KTR699 LDN699 LNJ699 LXF699 MHB699 MQX699 NAT699 NKP699 NUL699 OEH699 OOD699 OXZ699 PHV699 PRR699 QBN699 QLJ699 QVF699 RFB699 ROX699 RYT699 SIP699 SSL699 TCH699 TMD699 TVZ699 UFV699 UPR699 UZN699 VJJ699 VTF699 WDB699 WMX699 WWT699 AL762 KH762 UD762 ADZ762 ANV762 AXR762 BHN762 BRJ762 CBF762 CLB762 CUX762 DET762 DOP762 DYL762 EIH762 ESD762 FBZ762 FLV762 FVR762 GFN762 GPJ762 GZF762 HJB762 HSX762 ICT762 IMP762 IWL762 JGH762 JQD762 JZZ762 KJV762 KTR762 LDN762 LNJ762 LXF762 MHB762 MQX762 NAT762 NKP762 NUL762 OEH762 OOD762 OXZ762 PHV762 PRR762 QBN762 QLJ762 QVF762 RFB762 ROX762 RYT762 SIP762 SSL762 TCH762 TMD762 TVZ762 UFV762 UPR762 UZN762 VJJ762 VTF762 WDB762 WMX762 WWT762 AL812:AL816 KH812:KH816 UD812:UD816 ADZ812:ADZ816 ANV812:ANV816 AXR812:AXR816 BHN812:BHN816 BRJ812:BRJ816 CBF812:CBF816 CLB812:CLB816 CUX812:CUX816 DET812:DET816 DOP812:DOP816 DYL812:DYL816 EIH812:EIH816 ESD812:ESD816 FBZ812:FBZ816 FLV812:FLV816 FVR812:FVR816 GFN812:GFN816 GPJ812:GPJ816 GZF812:GZF816 HJB812:HJB816 HSX812:HSX816 ICT812:ICT816 IMP812:IMP816 IWL812:IWL816 JGH812:JGH816 JQD812:JQD816 JZZ812:JZZ816 KJV812:KJV816 KTR812:KTR816 LDN812:LDN816 LNJ812:LNJ816 LXF812:LXF816 MHB812:MHB816 MQX812:MQX816 NAT812:NAT816 NKP812:NKP816 NUL812:NUL816 OEH812:OEH816 OOD812:OOD816 OXZ812:OXZ816 PHV812:PHV816 PRR812:PRR816 QBN812:QBN816 QLJ812:QLJ816 QVF812:QVF816 RFB812:RFB816 ROX812:ROX816 RYT812:RYT816 SIP812:SIP816 SSL812:SSL816 TCH812:TCH816 TMD812:TMD816 TVZ812:TVZ816 UFV812:UFV816 UPR812:UPR816 UZN812:UZN816 VJJ812:VJJ816 VTF812:VTF816 WDB812:WDB816 WMX812:WMX816 WWT812:WWT816 AL806:AL809 KH806:KH809 UD806:UD809 ADZ806:ADZ809 ANV806:ANV809 AXR806:AXR809 BHN806:BHN809 BRJ806:BRJ809 CBF806:CBF809 CLB806:CLB809 CUX806:CUX809 DET806:DET809 DOP806:DOP809 DYL806:DYL809 EIH806:EIH809 ESD806:ESD809 FBZ806:FBZ809 FLV806:FLV809 FVR806:FVR809 GFN806:GFN809 GPJ806:GPJ809 GZF806:GZF809 HJB806:HJB809 HSX806:HSX809 ICT806:ICT809 IMP806:IMP809 IWL806:IWL809 JGH806:JGH809 JQD806:JQD809 JZZ806:JZZ809 KJV806:KJV809 KTR806:KTR809 LDN806:LDN809 LNJ806:LNJ809 LXF806:LXF809 MHB806:MHB809 MQX806:MQX809 NAT806:NAT809 NKP806:NKP809 NUL806:NUL809 OEH806:OEH809 OOD806:OOD809 OXZ806:OXZ809 PHV806:PHV809 PRR806:PRR809 QBN806:QBN809 QLJ806:QLJ809 QVF806:QVF809 RFB806:RFB809 ROX806:ROX809 RYT806:RYT809 SIP806:SIP809 SSL806:SSL809 TCH806:TCH809 TMD806:TMD809 TVZ806:TVZ809 UFV806:UFV809 UPR806:UPR809 UZN806:UZN809 VJJ806:VJJ809 VTF806:VTF809 WDB806:WDB809 WMX806:WMX809 WWT806:WWT809 AL821 KH821 UD821 ADZ821 ANV821 AXR821 BHN821 BRJ821 CBF821 CLB821 CUX821 DET821 DOP821 DYL821 EIH821 ESD821 FBZ821 FLV821 FVR821 GFN821 GPJ821 GZF821 HJB821 HSX821 ICT821 IMP821 IWL821 JGH821 JQD821 JZZ821 KJV821 KTR821 LDN821 LNJ821 LXF821 MHB821 MQX821 NAT821 NKP821 NUL821 OEH821 OOD821 OXZ821 PHV821 PRR821 QBN821 QLJ821 QVF821 RFB821 ROX821 RYT821 SIP821 SSL821 TCH821 TMD821 TVZ821 UFV821 UPR821 UZN821 VJJ821 VTF821 WDB821 WMX821 WWT821 AL850:AL851 KH850:KH851 UD850:UD851 ADZ850:ADZ851 ANV850:ANV851 AXR850:AXR851 BHN850:BHN851 BRJ850:BRJ851 CBF850:CBF851 CLB850:CLB851 CUX850:CUX851 DET850:DET851 DOP850:DOP851 DYL850:DYL851 EIH850:EIH851 ESD850:ESD851 FBZ850:FBZ851 FLV850:FLV851 FVR850:FVR851 GFN850:GFN851 GPJ850:GPJ851 GZF850:GZF851 HJB850:HJB851 HSX850:HSX851 ICT850:ICT851 IMP850:IMP851 IWL850:IWL851 JGH850:JGH851 JQD850:JQD851 JZZ850:JZZ851 KJV850:KJV851 KTR850:KTR851 LDN850:LDN851 LNJ850:LNJ851 LXF850:LXF851 MHB850:MHB851 MQX850:MQX851 NAT850:NAT851 NKP850:NKP851 NUL850:NUL851 OEH850:OEH851 OOD850:OOD851 OXZ850:OXZ851 PHV850:PHV851 PRR850:PRR851 QBN850:QBN851 QLJ850:QLJ851 QVF850:QVF851 RFB850:RFB851 ROX850:ROX851 RYT850:RYT851 SIP850:SIP851 SSL850:SSL851 TCH850:TCH851 TMD850:TMD851 TVZ850:TVZ851 UFV850:UFV851 UPR850:UPR851 UZN850:UZN851 VJJ850:VJJ851 VTF850:VTF851 WDB850:WDB851 WMX850:WMX851 WWT850:WWT851 AL826:AL848 KH826:KH848 UD826:UD848 ADZ826:ADZ848 ANV826:ANV848 AXR826:AXR848 BHN826:BHN848 BRJ826:BRJ848 CBF826:CBF848 CLB826:CLB848 CUX826:CUX848 DET826:DET848 DOP826:DOP848 DYL826:DYL848 EIH826:EIH848 ESD826:ESD848 FBZ826:FBZ848 FLV826:FLV848 FVR826:FVR848 GFN826:GFN848 GPJ826:GPJ848 GZF826:GZF848 HJB826:HJB848 HSX826:HSX848 ICT826:ICT848 IMP826:IMP848 IWL826:IWL848 JGH826:JGH848 JQD826:JQD848 JZZ826:JZZ848 KJV826:KJV848 KTR826:KTR848 LDN826:LDN848 LNJ826:LNJ848 LXF826:LXF848 MHB826:MHB848 MQX826:MQX848 NAT826:NAT848 NKP826:NKP848 NUL826:NUL848 OEH826:OEH848 OOD826:OOD848 OXZ826:OXZ848 PHV826:PHV848 PRR826:PRR848 QBN826:QBN848 QLJ826:QLJ848 QVF826:QVF848 RFB826:RFB848 ROX826:ROX848 RYT826:RYT848 SIP826:SIP848 SSL826:SSL848 TCH826:TCH848 TMD826:TMD848 TVZ826:TVZ848 UFV826:UFV848 UPR826:UPR848 UZN826:UZN848 VJJ826:VJJ848 VTF826:VTF848 WDB826:WDB848 WMX826:WMX848 WWT826:WWT848 AL864 KH864 UD864 ADZ864 ANV864 AXR864 BHN864 BRJ864 CBF864 CLB864 CUX864 DET864 DOP864 DYL864 EIH864 ESD864 FBZ864 FLV864 FVR864 GFN864 GPJ864 GZF864 HJB864 HSX864 ICT864 IMP864 IWL864 JGH864 JQD864 JZZ864 KJV864 KTR864 LDN864 LNJ864 LXF864 MHB864 MQX864 NAT864 NKP864 NUL864 OEH864 OOD864 OXZ864 PHV864 PRR864 QBN864 QLJ864 QVF864 RFB864 ROX864 RYT864 SIP864 SSL864 TCH864 TMD864 TVZ864 UFV864 UPR864 UZN864 VJJ864 VTF864 WDB864 WMX864 WWT864 AL866 KH866 UD866 ADZ866 ANV866 AXR866 BHN866 BRJ866 CBF866 CLB866 CUX866 DET866 DOP866 DYL866 EIH866 ESD866 FBZ866 FLV866 FVR866 GFN866 GPJ866 GZF866 HJB866 HSX866 ICT866 IMP866 IWL866 JGH866 JQD866 JZZ866 KJV866 KTR866 LDN866 LNJ866 LXF866 MHB866 MQX866 NAT866 NKP866 NUL866 OEH866 OOD866 OXZ866 PHV866 PRR866 QBN866 QLJ866 QVF866 RFB866 ROX866 RYT866 SIP866 SSL866 TCH866 TMD866 TVZ866 UFV866 UPR866 UZN866 VJJ866 VTF866 WDB866 WMX866 WWT866 AL868 KH868 UD868 ADZ868 ANV868 AXR868 BHN868 BRJ868 CBF868 CLB868 CUX868 DET868 DOP868 DYL868 EIH868 ESD868 FBZ868 FLV868 FVR868 GFN868 GPJ868 GZF868 HJB868 HSX868 ICT868 IMP868 IWL868 JGH868 JQD868 JZZ868 KJV868 KTR868 LDN868 LNJ868 LXF868 MHB868 MQX868 NAT868 NKP868 NUL868 OEH868 OOD868 OXZ868 PHV868 PRR868 QBN868 QLJ868 QVF868 RFB868 ROX868 RYT868 SIP868 SSL868 TCH868 TMD868 TVZ868 UFV868 UPR868 UZN868 VJJ868 VTF868 WDB868 WMX868 WWT868 AL874 KH874 UD874 ADZ874 ANV874 AXR874 BHN874 BRJ874 CBF874 CLB874 CUX874 DET874 DOP874 DYL874 EIH874 ESD874 FBZ874 FLV874 FVR874 GFN874 GPJ874 GZF874 HJB874 HSX874 ICT874 IMP874 IWL874 JGH874 JQD874 JZZ874 KJV874 KTR874 LDN874 LNJ874 LXF874 MHB874 MQX874 NAT874 NKP874 NUL874 OEH874 OOD874 OXZ874 PHV874 PRR874 QBN874 QLJ874 QVF874 RFB874 ROX874 RYT874 SIP874 SSL874 TCH874 TMD874 TVZ874 UFV874 UPR874 UZN874 VJJ874 VTF874 WDB874 WMX874 WWT874 AL876 KH876 UD876 ADZ876 ANV876 AXR876 BHN876 BRJ876 CBF876 CLB876 CUX876 DET876 DOP876 DYL876 EIH876 ESD876 FBZ876 FLV876 FVR876 GFN876 GPJ876 GZF876 HJB876 HSX876 ICT876 IMP876 IWL876 JGH876 JQD876 JZZ876 KJV876 KTR876 LDN876 LNJ876 LXF876 MHB876 MQX876 NAT876 NKP876 NUL876 OEH876 OOD876 OXZ876 PHV876 PRR876 QBN876 QLJ876 QVF876 RFB876 ROX876 RYT876 SIP876 SSL876 TCH876 TMD876 TVZ876 UFV876 UPR876 UZN876 VJJ876 VTF876 WDB876 WMX876 WWT876 AL911:AL921 KH911:KH921 UD911:UD921 ADZ911:ADZ921 ANV911:ANV921 AXR911:AXR921 BHN911:BHN921 BRJ911:BRJ921 CBF911:CBF921 CLB911:CLB921 CUX911:CUX921 DET911:DET921 DOP911:DOP921 DYL911:DYL921 EIH911:EIH921 ESD911:ESD921 FBZ911:FBZ921 FLV911:FLV921 FVR911:FVR921 GFN911:GFN921 GPJ911:GPJ921 GZF911:GZF921 HJB911:HJB921 HSX911:HSX921 ICT911:ICT921 IMP911:IMP921 IWL911:IWL921 JGH911:JGH921 JQD911:JQD921 JZZ911:JZZ921 KJV911:KJV921 KTR911:KTR921 LDN911:LDN921 LNJ911:LNJ921 LXF911:LXF921 MHB911:MHB921 MQX911:MQX921 NAT911:NAT921 NKP911:NKP921 NUL911:NUL921 OEH911:OEH921 OOD911:OOD921 OXZ911:OXZ921 PHV911:PHV921 PRR911:PRR921 QBN911:QBN921 QLJ911:QLJ921 QVF911:QVF921 RFB911:RFB921 ROX911:ROX921 RYT911:RYT921 SIP911:SIP921 SSL911:SSL921 TCH911:TCH921 TMD911:TMD921 TVZ911:TVZ921 UFV911:UFV921 UPR911:UPR921 UZN911:UZN921 VJJ911:VJJ921 VTF911:VTF921 WDB911:WDB921 WMX911:WMX921 WWT911:WWT921 AL932 KH932 UD932 ADZ932 ANV932 AXR932 BHN932 BRJ932 CBF932 CLB932 CUX932 DET932 DOP932 DYL932 EIH932 ESD932 FBZ932 FLV932 FVR932 GFN932 GPJ932 GZF932 HJB932 HSX932 ICT932 IMP932 IWL932 JGH932 JQD932 JZZ932 KJV932 KTR932 LDN932 LNJ932 LXF932 MHB932 MQX932 NAT932 NKP932 NUL932 OEH932 OOD932 OXZ932 PHV932 PRR932 QBN932 QLJ932 QVF932 RFB932 ROX932 RYT932 SIP932 SSL932 TCH932 TMD932 TVZ932 UFV932 UPR932 UZN932 VJJ932 VTF932 WDB932 WMX932 WWT932 AL1034 KH1034 UD1034 ADZ1034 ANV1034 AXR1034 BHN1034 BRJ1034 CBF1034 CLB1034 CUX1034 DET1034 DOP1034 DYL1034 EIH1034 ESD1034 FBZ1034 FLV1034 FVR1034 GFN1034 GPJ1034 GZF1034 HJB1034 HSX1034 ICT1034 IMP1034 IWL1034 JGH1034 JQD1034 JZZ1034 KJV1034 KTR1034 LDN1034 LNJ1034 LXF1034 MHB1034 MQX1034 NAT1034 NKP1034 NUL1034 OEH1034 OOD1034 OXZ1034 PHV1034 PRR1034 QBN1034 QLJ1034 QVF1034 RFB1034 ROX1034 RYT1034 SIP1034 SSL1034 TCH1034 TMD1034 TVZ1034 UFV1034 UPR1034 UZN1034 VJJ1034 VTF1034 WDB1034 WMX1034 WWT1034 AL1085 KH1085 UD1085 ADZ1085 ANV1085 AXR1085 BHN1085 BRJ1085 CBF1085 CLB1085 CUX1085 DET1085 DOP1085 DYL1085 EIH1085 ESD1085 FBZ1085 FLV1085 FVR1085 GFN1085 GPJ1085 GZF1085 HJB1085 HSX1085 ICT1085 IMP1085 IWL1085 JGH1085 JQD1085 JZZ1085 KJV1085 KTR1085 LDN1085 LNJ1085 LXF1085 MHB1085 MQX1085 NAT1085 NKP1085 NUL1085 OEH1085 OOD1085 OXZ1085 PHV1085 PRR1085 QBN1085 QLJ1085 QVF1085 RFB1085 ROX1085 RYT1085 SIP1085 SSL1085 TCH1085 TMD1085 TVZ1085 UFV1085 UPR1085 UZN1085 VJJ1085 VTF1085 WDB1085 WMX1085 WWT1085 AL552:AL560 AL427:AL433 KH427:KH433 UD427:UD433 ADZ427:ADZ433 ANV427:ANV433 AXR427:AXR433 BHN427:BHN433 BRJ427:BRJ433 CBF427:CBF433 CLB427:CLB433 CUX427:CUX433 DET427:DET433 DOP427:DOP433 DYL427:DYL433 EIH427:EIH433 ESD427:ESD433 FBZ427:FBZ433 FLV427:FLV433 FVR427:FVR433 GFN427:GFN433 GPJ427:GPJ433 GZF427:GZF433 HJB427:HJB433 HSX427:HSX433 ICT427:ICT433 IMP427:IMP433 IWL427:IWL433 JGH427:JGH433 JQD427:JQD433 JZZ427:JZZ433 KJV427:KJV433 KTR427:KTR433 LDN427:LDN433 LNJ427:LNJ433 LXF427:LXF433 MHB427:MHB433 MQX427:MQX433 NAT427:NAT433 NKP427:NKP433 NUL427:NUL433 OEH427:OEH433 OOD427:OOD433 OXZ427:OXZ433 PHV427:PHV433 PRR427:PRR433 QBN427:QBN433 QLJ427:QLJ433 QVF427:QVF433 RFB427:RFB433 ROX427:ROX433 RYT427:RYT433 SIP427:SIP433 SSL427:SSL433 TCH427:TCH433 TMD427:TMD433 TVZ427:TVZ433 UFV427:UFV433 UPR427:UPR433 UZN427:UZN433 VJJ427:VJJ433 VTF427:VTF433 WDB427:WDB433 WMX427:WMX433 WWT427:WWT433 AI436 KE436 UA436 ADW436 ANS436 AXO436 BHK436 BRG436 CBC436 CKY436 CUU436 DEQ436 DOM436 DYI436 EIE436 ESA436 FBW436 FLS436 FVO436 GFK436 GPG436 GZC436 HIY436 HSU436 ICQ436 IMM436 IWI436 JGE436 JQA436 JZW436 KJS436 KTO436 LDK436 LNG436 LXC436 MGY436 MQU436 NAQ436 NKM436 NUI436 OEE436 OOA436 OXW436 PHS436 PRO436 QBK436 QLG436 QVC436 REY436 ROU436 RYQ436 SIM436 SSI436 TCE436 TMA436 TVW436 UFS436 UPO436 UZK436 VJG436 VTC436 WCY436 WMU436 WWQ436 AL436 KH436 UD436 ADZ436 ANV436 AXR436 BHN436 BRJ436 CBF436 CLB436 CUX436 DET436 DOP436 DYL436 EIH436 ESD436 FBZ436 FLV436 FVR436 GFN436 GPJ436 GZF436 HJB436 HSX436 ICT436 IMP436 IWL436 JGH436 JQD436 JZZ436 KJV436 KTR436 LDN436 LNJ436 LXF436 MHB436 MQX436 NAT436 NKP436 NUL436 OEH436 OOD436 OXZ436 PHV436 PRR436 QBN436 QLJ436 QVF436 RFB436 ROX436 RYT436 SIP436 SSL436 TCH436 TMD436 TVZ436 UFV436 UPR436 UZN436 VJJ436 VTF436 WDB436 WMX436 WWT436 AL1041 KH1041 UD1041 ADZ1041 ANV1041 AXR1041 BHN1041 BRJ1041 CBF1041 CLB1041 CUX1041 DET1041 DOP1041 DYL1041 EIH1041 ESD1041 FBZ1041 FLV1041 FVR1041 GFN1041 GPJ1041 GZF1041 HJB1041 HSX1041 ICT1041 IMP1041 IWL1041 JGH1041 JQD1041 JZZ1041 KJV1041 KTR1041 LDN1041 LNJ1041 LXF1041 MHB1041 MQX1041 NAT1041 NKP1041 NUL1041 OEH1041 OOD1041 OXZ1041 PHV1041 PRR1041 QBN1041 QLJ1041 QVF1041 RFB1041 ROX1041 RYT1041 SIP1041 SSL1041 TCH1041 TMD1041 TVZ1041 UFV1041 UPR1041 UZN1041 VJJ1041 VTF1041 WDB1041 WMX1041 WWT1041" xr:uid="{00000000-0002-0000-0200-00002A000000}">
      <formula1>0</formula1>
      <formula2>100</formula2>
    </dataValidation>
    <dataValidation type="whole" allowBlank="1" showInputMessage="1" showErrorMessage="1" errorTitle="Odstotek uporabe" error="odstotek (celoštevilska vrednost)" prompt="vpišite kolikšna je bila angažiranost v procentih,  celoštevilska vrednost" sqref="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O9 KK9 UG9 AEC9 ANY9 AXU9 BHQ9 BRM9 CBI9 CLE9 CVA9 DEW9 DOS9 DYO9 EIK9 ESG9 FCC9 FLY9 FVU9 GFQ9 GPM9 GZI9 HJE9 HTA9 ICW9 IMS9 IWO9 JGK9 JQG9 KAC9 KJY9 KTU9 LDQ9 LNM9 LXI9 MHE9 MRA9 NAW9 NKS9 NUO9 OEK9 OOG9 OYC9 PHY9 PRU9 QBQ9 QLM9 QVI9 RFE9 RPA9 RYW9 SIS9 SSO9 TCK9 TMG9 TWC9 UFY9 UPU9 UZQ9 VJM9 VTI9 WDE9 WNA9 WWW9 AR9 KN9 UJ9 AEF9 AOB9 AXX9 BHT9 BRP9 CBL9 CLH9 CVD9 DEZ9 DOV9 DYR9 EIN9 ESJ9 FCF9 FMB9 FVX9 GFT9 GPP9 GZL9 HJH9 HTD9 ICZ9 IMV9 IWR9 JGN9 JQJ9 KAF9 KKB9 KTX9 LDT9 LNP9 LXL9 MHH9 MRD9 NAZ9 NKV9 NUR9 OEN9 OOJ9 OYF9 PIB9 PRX9 QBT9 QLP9 QVL9 RFH9 RPD9 RYZ9 SIV9 SSR9 TCN9 TMJ9 TWF9 UGB9 UPX9 UZT9 VJP9 VTL9 WDH9 WND9 WWZ9 AL33:AL34 KH33:KH34 UD33:UD34 ADZ33:ADZ34 ANV33:ANV34 AXR33:AXR34 BHN33:BHN34 BRJ33:BRJ34 CBF33:CBF34 CLB33:CLB34 CUX33:CUX34 DET33:DET34 DOP33:DOP34 DYL33:DYL34 EIH33:EIH34 ESD33:ESD34 FBZ33:FBZ34 FLV33:FLV34 FVR33:FVR34 GFN33:GFN34 GPJ33:GPJ34 GZF33:GZF34 HJB33:HJB34 HSX33:HSX34 ICT33:ICT34 IMP33:IMP34 IWL33:IWL34 JGH33:JGH34 JQD33:JQD34 JZZ33:JZZ34 KJV33:KJV34 KTR33:KTR34 LDN33:LDN34 LNJ33:LNJ34 LXF33:LXF34 MHB33:MHB34 MQX33:MQX34 NAT33:NAT34 NKP33:NKP34 NUL33:NUL34 OEH33:OEH34 OOD33:OOD34 OXZ33:OXZ34 PHV33:PHV34 PRR33:PRR34 QBN33:QBN34 QLJ33:QLJ34 QVF33:QVF34 RFB33:RFB34 ROX33:ROX34 RYT33:RYT34 SIP33:SIP34 SSL33:SSL34 TCH33:TCH34 TMD33:TMD34 TVZ33:TVZ34 UFV33:UFV34 UPR33:UPR34 UZN33:UZN34 VJJ33:VJJ34 VTF33:VTF34 WDB33:WDB34 WMX33:WMX34 WWT33:WWT34 AR289:AR307 KN289:KN307 UJ289:UJ307 AEF289:AEF307 AOB289:AOB307 AXX289:AXX307 BHT289:BHT307 BRP289:BRP307 CBL289:CBL307 CLH289:CLH307 CVD289:CVD307 DEZ289:DEZ307 DOV289:DOV307 DYR289:DYR307 EIN289:EIN307 ESJ289:ESJ307 FCF289:FCF307 FMB289:FMB307 FVX289:FVX307 GFT289:GFT307 GPP289:GPP307 GZL289:GZL307 HJH289:HJH307 HTD289:HTD307 ICZ289:ICZ307 IMV289:IMV307 IWR289:IWR307 JGN289:JGN307 JQJ289:JQJ307 KAF289:KAF307 KKB289:KKB307 KTX289:KTX307 LDT289:LDT307 LNP289:LNP307 LXL289:LXL307 MHH289:MHH307 MRD289:MRD307 NAZ289:NAZ307 NKV289:NKV307 NUR289:NUR307 OEN289:OEN307 OOJ289:OOJ307 OYF289:OYF307 PIB289:PIB307 PRX289:PRX307 QBT289:QBT307 QLP289:QLP307 QVL289:QVL307 RFH289:RFH307 RPD289:RPD307 RYZ289:RYZ307 SIV289:SIV307 SSR289:SSR307 TCN289:TCN307 TMJ289:TMJ307 TWF289:TWF307 UGB289:UGB307 UPX289:UPX307 UZT289:UZT307 VJP289:VJP307 VTL289:VTL307 WDH289:WDH307 WND289:WND307 WWZ289:WWZ307 AO289:AO307 KK289:KK307 UG289:UG307 AEC289:AEC307 ANY289:ANY307 AXU289:AXU307 BHQ289:BHQ307 BRM289:BRM307 CBI289:CBI307 CLE289:CLE307 CVA289:CVA307 DEW289:DEW307 DOS289:DOS307 DYO289:DYO307 EIK289:EIK307 ESG289:ESG307 FCC289:FCC307 FLY289:FLY307 FVU289:FVU307 GFQ289:GFQ307 GPM289:GPM307 GZI289:GZI307 HJE289:HJE307 HTA289:HTA307 ICW289:ICW307 IMS289:IMS307 IWO289:IWO307 JGK289:JGK307 JQG289:JQG307 KAC289:KAC307 KJY289:KJY307 KTU289:KTU307 LDQ289:LDQ307 LNM289:LNM307 LXI289:LXI307 MHE289:MHE307 MRA289:MRA307 NAW289:NAW307 NKS289:NKS307 NUO289:NUO307 OEK289:OEK307 OOG289:OOG307 OYC289:OYC307 PHY289:PHY307 PRU289:PRU307 QBQ289:QBQ307 QLM289:QLM307 QVI289:QVI307 RFE289:RFE307 RPA289:RPA307 RYW289:RYW307 SIS289:SIS307 SSO289:SSO307 TCK289:TCK307 TMG289:TMG307 TWC289:TWC307 UFY289:UFY307 UPU289:UPU307 UZQ289:UZQ307 VJM289:VJM307 VTI289:VTI307 WDE289:WDE307 WNA289:WNA307 WWW289:WWW307 AI289:AI307 KE289:KE307 UA289:UA307 ADW289:ADW307 ANS289:ANS307 AXO289:AXO307 BHK289:BHK307 BRG289:BRG307 CBC289:CBC307 CKY289:CKY307 CUU289:CUU307 DEQ289:DEQ307 DOM289:DOM307 DYI289:DYI307 EIE289:EIE307 ESA289:ESA307 FBW289:FBW307 FLS289:FLS307 FVO289:FVO307 GFK289:GFK307 GPG289:GPG307 GZC289:GZC307 HIY289:HIY307 HSU289:HSU307 ICQ289:ICQ307 IMM289:IMM307 IWI289:IWI307 JGE289:JGE307 JQA289:JQA307 JZW289:JZW307 KJS289:KJS307 KTO289:KTO307 LDK289:LDK307 LNG289:LNG307 LXC289:LXC307 MGY289:MGY307 MQU289:MQU307 NAQ289:NAQ307 NKM289:NKM307 NUI289:NUI307 OEE289:OEE307 OOA289:OOA307 OXW289:OXW307 PHS289:PHS307 PRO289:PRO307 QBK289:QBK307 QLG289:QLG307 QVC289:QVC307 REY289:REY307 ROU289:ROU307 RYQ289:RYQ307 SIM289:SIM307 SSI289:SSI307 TCE289:TCE307 TMA289:TMA307 TVW289:TVW307 UFS289:UFS307 UPO289:UPO307 UZK289:UZK307 VJG289:VJG307 VTC289:VTC307 WCY289:WCY307 WMU289:WMU307 WWQ289:WWQ307 AR319:AR323 KN319:KN323 UJ319:UJ323 AEF319:AEF323 AOB319:AOB323 AXX319:AXX323 BHT319:BHT323 BRP319:BRP323 CBL319:CBL323 CLH319:CLH323 CVD319:CVD323 DEZ319:DEZ323 DOV319:DOV323 DYR319:DYR323 EIN319:EIN323 ESJ319:ESJ323 FCF319:FCF323 FMB319:FMB323 FVX319:FVX323 GFT319:GFT323 GPP319:GPP323 GZL319:GZL323 HJH319:HJH323 HTD319:HTD323 ICZ319:ICZ323 IMV319:IMV323 IWR319:IWR323 JGN319:JGN323 JQJ319:JQJ323 KAF319:KAF323 KKB319:KKB323 KTX319:KTX323 LDT319:LDT323 LNP319:LNP323 LXL319:LXL323 MHH319:MHH323 MRD319:MRD323 NAZ319:NAZ323 NKV319:NKV323 NUR319:NUR323 OEN319:OEN323 OOJ319:OOJ323 OYF319:OYF323 PIB319:PIB323 PRX319:PRX323 QBT319:QBT323 QLP319:QLP323 QVL319:QVL323 RFH319:RFH323 RPD319:RPD323 RYZ319:RYZ323 SIV319:SIV323 SSR319:SSR323 TCN319:TCN323 TMJ319:TMJ323 TWF319:TWF323 UGB319:UGB323 UPX319:UPX323 UZT319:UZT323 VJP319:VJP323 VTL319:VTL323 WDH319:WDH323 WND319:WND323 WWZ319:WWZ323 AO319:AO323 KK319:KK323 UG319:UG323 AEC319:AEC323 ANY319:ANY323 AXU319:AXU323 BHQ319:BHQ323 BRM319:BRM323 CBI319:CBI323 CLE319:CLE323 CVA319:CVA323 DEW319:DEW323 DOS319:DOS323 DYO319:DYO323 EIK319:EIK323 ESG319:ESG323 FCC319:FCC323 FLY319:FLY323 FVU319:FVU323 GFQ319:GFQ323 GPM319:GPM323 GZI319:GZI323 HJE319:HJE323 HTA319:HTA323 ICW319:ICW323 IMS319:IMS323 IWO319:IWO323 JGK319:JGK323 JQG319:JQG323 KAC319:KAC323 KJY319:KJY323 KTU319:KTU323 LDQ319:LDQ323 LNM319:LNM323 LXI319:LXI323 MHE319:MHE323 MRA319:MRA323 NAW319:NAW323 NKS319:NKS323 NUO319:NUO323 OEK319:OEK323 OOG319:OOG323 OYC319:OYC323 PHY319:PHY323 PRU319:PRU323 QBQ319:QBQ323 QLM319:QLM323 QVI319:QVI323 RFE319:RFE323 RPA319:RPA323 RYW319:RYW323 SIS319:SIS323 SSO319:SSO323 TCK319:TCK323 TMG319:TMG323 TWC319:TWC323 UFY319:UFY323 UPU319:UPU323 UZQ319:UZQ323 VJM319:VJM323 VTI319:VTI323 WDE319:WDE323 WNA319:WNA323 WWW319:WWW323 AO326:AO327 KK326:KK327 UG326:UG327 AEC326:AEC327 ANY326:ANY327 AXU326:AXU327 BHQ326:BHQ327 BRM326:BRM327 CBI326:CBI327 CLE326:CLE327 CVA326:CVA327 DEW326:DEW327 DOS326:DOS327 DYO326:DYO327 EIK326:EIK327 ESG326:ESG327 FCC326:FCC327 FLY326:FLY327 FVU326:FVU327 GFQ326:GFQ327 GPM326:GPM327 GZI326:GZI327 HJE326:HJE327 HTA326:HTA327 ICW326:ICW327 IMS326:IMS327 IWO326:IWO327 JGK326:JGK327 JQG326:JQG327 KAC326:KAC327 KJY326:KJY327 KTU326:KTU327 LDQ326:LDQ327 LNM326:LNM327 LXI326:LXI327 MHE326:MHE327 MRA326:MRA327 NAW326:NAW327 NKS326:NKS327 NUO326:NUO327 OEK326:OEK327 OOG326:OOG327 OYC326:OYC327 PHY326:PHY327 PRU326:PRU327 QBQ326:QBQ327 QLM326:QLM327 QVI326:QVI327 RFE326:RFE327 RPA326:RPA327 RYW326:RYW327 SIS326:SIS327 SSO326:SSO327 TCK326:TCK327 TMG326:TMG327 TWC326:TWC327 UFY326:UFY327 UPU326:UPU327 UZQ326:UZQ327 VJM326:VJM327 VTI326:VTI327 WDE326:WDE327 WNA326:WNA327 WWW326:WWW327 AR326:AR327 KN326:KN327 UJ326:UJ327 AEF326:AEF327 AOB326:AOB327 AXX326:AXX327 BHT326:BHT327 BRP326:BRP327 CBL326:CBL327 CLH326:CLH327 CVD326:CVD327 DEZ326:DEZ327 DOV326:DOV327 DYR326:DYR327 EIN326:EIN327 ESJ326:ESJ327 FCF326:FCF327 FMB326:FMB327 FVX326:FVX327 GFT326:GFT327 GPP326:GPP327 GZL326:GZL327 HJH326:HJH327 HTD326:HTD327 ICZ326:ICZ327 IMV326:IMV327 IWR326:IWR327 JGN326:JGN327 JQJ326:JQJ327 KAF326:KAF327 KKB326:KKB327 KTX326:KTX327 LDT326:LDT327 LNP326:LNP327 LXL326:LXL327 MHH326:MHH327 MRD326:MRD327 NAZ326:NAZ327 NKV326:NKV327 NUR326:NUR327 OEN326:OEN327 OOJ326:OOJ327 OYF326:OYF327 PIB326:PIB327 PRX326:PRX327 QBT326:QBT327 QLP326:QLP327 QVL326:QVL327 RFH326:RFH327 RPD326:RPD327 RYZ326:RYZ327 SIV326:SIV327 SSR326:SSR327 TCN326:TCN327 TMJ326:TMJ327 TWF326:TWF327 UGB326:UGB327 UPX326:UPX327 UZT326:UZT327 VJP326:VJP327 VTL326:VTL327 WDH326:WDH327 WND326:WND327 WWZ326:WWZ327 AI318:AI327 KE318:KE327 UA318:UA327 ADW318:ADW327 ANS318:ANS327 AXO318:AXO327 BHK318:BHK327 BRG318:BRG327 CBC318:CBC327 CKY318:CKY327 CUU318:CUU327 DEQ318:DEQ327 DOM318:DOM327 DYI318:DYI327 EIE318:EIE327 ESA318:ESA327 FBW318:FBW327 FLS318:FLS327 FVO318:FVO327 GFK318:GFK327 GPG318:GPG327 GZC318:GZC327 HIY318:HIY327 HSU318:HSU327 ICQ318:ICQ327 IMM318:IMM327 IWI318:IWI327 JGE318:JGE327 JQA318:JQA327 JZW318:JZW327 KJS318:KJS327 KTO318:KTO327 LDK318:LDK327 LNG318:LNG327 LXC318:LXC327 MGY318:MGY327 MQU318:MQU327 NAQ318:NAQ327 NKM318:NKM327 NUI318:NUI327 OEE318:OEE327 OOA318:OOA327 OXW318:OXW327 PHS318:PHS327 PRO318:PRO327 QBK318:QBK327 QLG318:QLG327 QVC318:QVC327 REY318:REY327 ROU318:ROU327 RYQ318:RYQ327 SIM318:SIM327 SSI318:SSI327 TCE318:TCE327 TMA318:TMA327 TVW318:TVW327 UFS318:UFS327 UPO318:UPO327 UZK318:UZK327 VJG318:VJG327 VTC318:VTC327 WCY318:WCY327 WMU318:WMU327 WWQ318:WWQ327 AR332:AR335 KN332:KN335 UJ332:UJ335 AEF332:AEF335 AOB332:AOB335 AXX332:AXX335 BHT332:BHT335 BRP332:BRP335 CBL332:CBL335 CLH332:CLH335 CVD332:CVD335 DEZ332:DEZ335 DOV332:DOV335 DYR332:DYR335 EIN332:EIN335 ESJ332:ESJ335 FCF332:FCF335 FMB332:FMB335 FVX332:FVX335 GFT332:GFT335 GPP332:GPP335 GZL332:GZL335 HJH332:HJH335 HTD332:HTD335 ICZ332:ICZ335 IMV332:IMV335 IWR332:IWR335 JGN332:JGN335 JQJ332:JQJ335 KAF332:KAF335 KKB332:KKB335 KTX332:KTX335 LDT332:LDT335 LNP332:LNP335 LXL332:LXL335 MHH332:MHH335 MRD332:MRD335 NAZ332:NAZ335 NKV332:NKV335 NUR332:NUR335 OEN332:OEN335 OOJ332:OOJ335 OYF332:OYF335 PIB332:PIB335 PRX332:PRX335 QBT332:QBT335 QLP332:QLP335 QVL332:QVL335 RFH332:RFH335 RPD332:RPD335 RYZ332:RYZ335 SIV332:SIV335 SSR332:SSR335 TCN332:TCN335 TMJ332:TMJ335 TWF332:TWF335 UGB332:UGB335 UPX332:UPX335 UZT332:UZT335 VJP332:VJP335 VTL332:VTL335 WDH332:WDH335 WND332:WND335 WWZ332:WWZ335 AI332:AI335 KE332:KE335 UA332:UA335 ADW332:ADW335 ANS332:ANS335 AXO332:AXO335 BHK332:BHK335 BRG332:BRG335 CBC332:CBC335 CKY332:CKY335 CUU332:CUU335 DEQ332:DEQ335 DOM332:DOM335 DYI332:DYI335 EIE332:EIE335 ESA332:ESA335 FBW332:FBW335 FLS332:FLS335 FVO332:FVO335 GFK332:GFK335 GPG332:GPG335 GZC332:GZC335 HIY332:HIY335 HSU332:HSU335 ICQ332:ICQ335 IMM332:IMM335 IWI332:IWI335 JGE332:JGE335 JQA332:JQA335 JZW332:JZW335 KJS332:KJS335 KTO332:KTO335 LDK332:LDK335 LNG332:LNG335 LXC332:LXC335 MGY332:MGY335 MQU332:MQU335 NAQ332:NAQ335 NKM332:NKM335 NUI332:NUI335 OEE332:OEE335 OOA332:OOA335 OXW332:OXW335 PHS332:PHS335 PRO332:PRO335 QBK332:QBK335 QLG332:QLG335 QVC332:QVC335 REY332:REY335 ROU332:ROU335 RYQ332:RYQ335 SIM332:SIM335 SSI332:SSI335 TCE332:TCE335 TMA332:TMA335 TVW332:TVW335 UFS332:UFS335 UPO332:UPO335 UZK332:UZK335 VJG332:VJG335 VTC332:VTC335 WCY332:WCY335 WMU332:WMU335 WWQ332:WWQ335 AO332:AO335 KK332:KK335 UG332:UG335 AEC332:AEC335 ANY332:ANY335 AXU332:AXU335 BHQ332:BHQ335 BRM332:BRM335 CBI332:CBI335 CLE332:CLE335 CVA332:CVA335 DEW332:DEW335 DOS332:DOS335 DYO332:DYO335 EIK332:EIK335 ESG332:ESG335 FCC332:FCC335 FLY332:FLY335 FVU332:FVU335 GFQ332:GFQ335 GPM332:GPM335 GZI332:GZI335 HJE332:HJE335 HTA332:HTA335 ICW332:ICW335 IMS332:IMS335 IWO332:IWO335 JGK332:JGK335 JQG332:JQG335 KAC332:KAC335 KJY332:KJY335 KTU332:KTU335 LDQ332:LDQ335 LNM332:LNM335 LXI332:LXI335 MHE332:MHE335 MRA332:MRA335 NAW332:NAW335 NKS332:NKS335 NUO332:NUO335 OEK332:OEK335 OOG332:OOG335 OYC332:OYC335 PHY332:PHY335 PRU332:PRU335 QBQ332:QBQ335 QLM332:QLM335 QVI332:QVI335 RFE332:RFE335 RPA332:RPA335 RYW332:RYW335 SIS332:SIS335 SSO332:SSO335 TCK332:TCK335 TMG332:TMG335 TWC332:TWC335 UFY332:UFY335 UPU332:UPU335 UZQ332:UZQ335 VJM332:VJM335 VTI332:VTI335 WDE332:WDE335 WNA332:WNA335 WWW332:WWW335 AR337 KN337 UJ337 AEF337 AOB337 AXX337 BHT337 BRP337 CBL337 CLH337 CVD337 DEZ337 DOV337 DYR337 EIN337 ESJ337 FCF337 FMB337 FVX337 GFT337 GPP337 GZL337 HJH337 HTD337 ICZ337 IMV337 IWR337 JGN337 JQJ337 KAF337 KKB337 KTX337 LDT337 LNP337 LXL337 MHH337 MRD337 NAZ337 NKV337 NUR337 OEN337 OOJ337 OYF337 PIB337 PRX337 QBT337 QLP337 QVL337 RFH337 RPD337 RYZ337 SIV337 SSR337 TCN337 TMJ337 TWF337 UGB337 UPX337 UZT337 VJP337 VTL337 WDH337 WND337 WWZ337 AO337 KK337 UG337 AEC337 ANY337 AXU337 BHQ337 BRM337 CBI337 CLE337 CVA337 DEW337 DOS337 DYO337 EIK337 ESG337 FCC337 FLY337 FVU337 GFQ337 GPM337 GZI337 HJE337 HTA337 ICW337 IMS337 IWO337 JGK337 JQG337 KAC337 KJY337 KTU337 LDQ337 LNM337 LXI337 MHE337 MRA337 NAW337 NKS337 NUO337 OEK337 OOG337 OYC337 PHY337 PRU337 QBQ337 QLM337 QVI337 RFE337 RPA337 RYW337 SIS337 SSO337 TCK337 TMG337 TWC337 UFY337 UPU337 UZQ337 VJM337 VTI337 WDE337 WNA337 WWW337 AI337 KE337 UA337 ADW337 ANS337 AXO337 BHK337 BRG337 CBC337 CKY337 CUU337 DEQ337 DOM337 DYI337 EIE337 ESA337 FBW337 FLS337 FVO337 GFK337 GPG337 GZC337 HIY337 HSU337 ICQ337 IMM337 IWI337 JGE337 JQA337 JZW337 KJS337 KTO337 LDK337 LNG337 LXC337 MGY337 MQU337 NAQ337 NKM337 NUI337 OEE337 OOA337 OXW337 PHS337 PRO337 QBK337 QLG337 QVC337 REY337 ROU337 RYQ337 SIM337 SSI337 TCE337 TMA337 TVW337 UFS337 UPO337 UZK337 VJG337 VTC337 WCY337 WMU337 WWQ337 AR148 KN148 UJ148 AEF148 AOB148 AXX148 BHT148 BRP148 CBL148 CLH148 CVD148 DEZ148 DOV148 DYR148 EIN148 ESJ148 FCF148 FMB148 FVX148 GFT148 GPP148 GZL148 HJH148 HTD148 ICZ148 IMV148 IWR148 JGN148 JQJ148 KAF148 KKB148 KTX148 LDT148 LNP148 LXL148 MHH148 MRD148 NAZ148 NKV148 NUR148 OEN148 OOJ148 OYF148 PIB148 PRX148 QBT148 QLP148 QVL148 RFH148 RPD148 RYZ148 SIV148 SSR148 TCN148 TMJ148 TWF148 UGB148 UPX148 UZT148 VJP148 VTL148 WDH148 WND148 WWZ148 AO148 KK148 UG148 AEC148 ANY148 AXU148 BHQ148 BRM148 CBI148 CLE148 CVA148 DEW148 DOS148 DYO148 EIK148 ESG148 FCC148 FLY148 FVU148 GFQ148 GPM148 GZI148 HJE148 HTA148 ICW148 IMS148 IWO148 JGK148 JQG148 KAC148 KJY148 KTU148 LDQ148 LNM148 LXI148 MHE148 MRA148 NAW148 NKS148 NUO148 OEK148 OOG148 OYC148 PHY148 PRU148 QBQ148 QLM148 QVI148 RFE148 RPA148 RYW148 SIS148 SSO148 TCK148 TMG148 TWC148 UFY148 UPU148 UZQ148 VJM148 VTI148 WDE148 WNA148 WWW148 AI148 KE148 UA148 ADW148 ANS148 AXO148 BHK148 BRG148 CBC148 CKY148 CUU148 DEQ148 DOM148 DYI148 EIE148 ESA148 FBW148 FLS148 FVO148 GFK148 GPG148 GZC148 HIY148 HSU148 ICQ148 IMM148 IWI148 JGE148 JQA148 JZW148 KJS148 KTO148 LDK148 LNG148 LXC148 MGY148 MQU148 NAQ148 NKM148 NUI148 OEE148 OOA148 OXW148 PHS148 PRO148 QBK148 QLG148 QVC148 REY148 ROU148 RYQ148 SIM148 SSI148 TCE148 TMA148 TVW148 UFS148 UPO148 UZK148 VJG148 VTC148 WCY148 WMU148 WWQ148 AR448 KN448 UJ448 AEF448 AOB448 AXX448 BHT448 BRP448 CBL448 CLH448 CVD448 DEZ448 DOV448 DYR448 EIN448 ESJ448 FCF448 FMB448 FVX448 GFT448 GPP448 GZL448 HJH448 HTD448 ICZ448 IMV448 IWR448 JGN448 JQJ448 KAF448 KKB448 KTX448 LDT448 LNP448 LXL448 MHH448 MRD448 NAZ448 NKV448 NUR448 OEN448 OOJ448 OYF448 PIB448 PRX448 QBT448 QLP448 QVL448 RFH448 RPD448 RYZ448 SIV448 SSR448 TCN448 TMJ448 TWF448 UGB448 UPX448 UZT448 VJP448 VTL448 WDH448 WND448 WWZ448 AO448 KK448 UG448 AEC448 ANY448 AXU448 BHQ448 BRM448 CBI448 CLE448 CVA448 DEW448 DOS448 DYO448 EIK448 ESG448 FCC448 FLY448 FVU448 GFQ448 GPM448 GZI448 HJE448 HTA448 ICW448 IMS448 IWO448 JGK448 JQG448 KAC448 KJY448 KTU448 LDQ448 LNM448 LXI448 MHE448 MRA448 NAW448 NKS448 NUO448 OEK448 OOG448 OYC448 PHY448 PRU448 QBQ448 QLM448 QVI448 RFE448 RPA448 RYW448 SIS448 SSO448 TCK448 TMG448 TWC448 UFY448 UPU448 UZQ448 VJM448 VTI448 WDE448 WNA448 WWW448 AI448 KE448 UA448 ADW448 ANS448 AXO448 BHK448 BRG448 CBC448 CKY448 CUU448 DEQ448 DOM448 DYI448 EIE448 ESA448 FBW448 FLS448 FVO448 GFK448 GPG448 GZC448 HIY448 HSU448 ICQ448 IMM448 IWI448 JGE448 JQA448 JZW448 KJS448 KTO448 LDK448 LNG448 LXC448 MGY448 MQU448 NAQ448 NKM448 NUI448 OEE448 OOA448 OXW448 PHS448 PRO448 QBK448 QLG448 QVC448 REY448 ROU448 RYQ448 SIM448 SSI448 TCE448 TMA448 TVW448 UFS448 UPO448 UZK448 VJG448 VTC448 WCY448 WMU448 WWQ448 AR481 KN481 UJ481 AEF481 AOB481 AXX481 BHT481 BRP481 CBL481 CLH481 CVD481 DEZ481 DOV481 DYR481 EIN481 ESJ481 FCF481 FMB481 FVX481 GFT481 GPP481 GZL481 HJH481 HTD481 ICZ481 IMV481 IWR481 JGN481 JQJ481 KAF481 KKB481 KTX481 LDT481 LNP481 LXL481 MHH481 MRD481 NAZ481 NKV481 NUR481 OEN481 OOJ481 OYF481 PIB481 PRX481 QBT481 QLP481 QVL481 RFH481 RPD481 RYZ481 SIV481 SSR481 TCN481 TMJ481 TWF481 UGB481 UPX481 UZT481 VJP481 VTL481 WDH481 WND481 WWZ481 AO481 KK481 UG481 AEC481 ANY481 AXU481 BHQ481 BRM481 CBI481 CLE481 CVA481 DEW481 DOS481 DYO481 EIK481 ESG481 FCC481 FLY481 FVU481 GFQ481 GPM481 GZI481 HJE481 HTA481 ICW481 IMS481 IWO481 JGK481 JQG481 KAC481 KJY481 KTU481 LDQ481 LNM481 LXI481 MHE481 MRA481 NAW481 NKS481 NUO481 OEK481 OOG481 OYC481 PHY481 PRU481 QBQ481 QLM481 QVI481 RFE481 RPA481 RYW481 SIS481 SSO481 TCK481 TMG481 TWC481 UFY481 UPU481 UZQ481 VJM481 VTI481 WDE481 WNA481 WWW481 AI481 KE481 UA481 ADW481 ANS481 AXO481 BHK481 BRG481 CBC481 CKY481 CUU481 DEQ481 DOM481 DYI481 EIE481 ESA481 FBW481 FLS481 FVO481 GFK481 GPG481 GZC481 HIY481 HSU481 ICQ481 IMM481 IWI481 JGE481 JQA481 JZW481 KJS481 KTO481 LDK481 LNG481 LXC481 MGY481 MQU481 NAQ481 NKM481 NUI481 OEE481 OOA481 OXW481 PHS481 PRO481 QBK481 QLG481 QVC481 REY481 ROU481 RYQ481 SIM481 SSI481 TCE481 TMA481 TVW481 UFS481 UPO481 UZK481 VJG481 VTC481 WCY481 WMU481 WWQ481 AR492 KN492 UJ492 AEF492 AOB492 AXX492 BHT492 BRP492 CBL492 CLH492 CVD492 DEZ492 DOV492 DYR492 EIN492 ESJ492 FCF492 FMB492 FVX492 GFT492 GPP492 GZL492 HJH492 HTD492 ICZ492 IMV492 IWR492 JGN492 JQJ492 KAF492 KKB492 KTX492 LDT492 LNP492 LXL492 MHH492 MRD492 NAZ492 NKV492 NUR492 OEN492 OOJ492 OYF492 PIB492 PRX492 QBT492 QLP492 QVL492 RFH492 RPD492 RYZ492 SIV492 SSR492 TCN492 TMJ492 TWF492 UGB492 UPX492 UZT492 VJP492 VTL492 WDH492 WND492 WWZ492 AO492 KK492 UG492 AEC492 ANY492 AXU492 BHQ492 BRM492 CBI492 CLE492 CVA492 DEW492 DOS492 DYO492 EIK492 ESG492 FCC492 FLY492 FVU492 GFQ492 GPM492 GZI492 HJE492 HTA492 ICW492 IMS492 IWO492 JGK492 JQG492 KAC492 KJY492 KTU492 LDQ492 LNM492 LXI492 MHE492 MRA492 NAW492 NKS492 NUO492 OEK492 OOG492 OYC492 PHY492 PRU492 QBQ492 QLM492 QVI492 RFE492 RPA492 RYW492 SIS492 SSO492 TCK492 TMG492 TWC492 UFY492 UPU492 UZQ492 VJM492 VTI492 WDE492 WNA492 WWW492 AO552:AO555 KK552:KK555 UG552:UG555 AEC552:AEC555 ANY552:ANY555 AXU552:AXU555 BHQ552:BHQ555 BRM552:BRM555 CBI552:CBI555 CLE552:CLE555 CVA552:CVA555 DEW552:DEW555 DOS552:DOS555 DYO552:DYO555 EIK552:EIK555 ESG552:ESG555 FCC552:FCC555 FLY552:FLY555 FVU552:FVU555 GFQ552:GFQ555 GPM552:GPM555 GZI552:GZI555 HJE552:HJE555 HTA552:HTA555 ICW552:ICW555 IMS552:IMS555 IWO552:IWO555 JGK552:JGK555 JQG552:JQG555 KAC552:KAC555 KJY552:KJY555 KTU552:KTU555 LDQ552:LDQ555 LNM552:LNM555 LXI552:LXI555 MHE552:MHE555 MRA552:MRA555 NAW552:NAW555 NKS552:NKS555 NUO552:NUO555 OEK552:OEK555 OOG552:OOG555 OYC552:OYC555 PHY552:PHY555 PRU552:PRU555 QBQ552:QBQ555 QLM552:QLM555 QVI552:QVI555 RFE552:RFE555 RPA552:RPA555 RYW552:RYW555 SIS552:SIS555 SSO552:SSO555 TCK552:TCK555 TMG552:TMG555 TWC552:TWC555 UFY552:UFY555 UPU552:UPU555 UZQ552:UZQ555 VJM552:VJM555 VTI552:VTI555 WDE552:WDE555 WNA552:WNA555 WWW552:WWW555 KE552:KE560 UA552:UA560 ADW552:ADW560 ANS552:ANS560 AXO552:AXO560 BHK552:BHK560 BRG552:BRG560 CBC552:CBC560 CKY552:CKY560 CUU552:CUU560 DEQ552:DEQ560 DOM552:DOM560 DYI552:DYI560 EIE552:EIE560 ESA552:ESA560 FBW552:FBW560 FLS552:FLS560 FVO552:FVO560 GFK552:GFK560 GPG552:GPG560 GZC552:GZC560 HIY552:HIY560 HSU552:HSU560 ICQ552:ICQ560 IMM552:IMM560 IWI552:IWI560 JGE552:JGE560 JQA552:JQA560 JZW552:JZW560 KJS552:KJS560 KTO552:KTO560 LDK552:LDK560 LNG552:LNG560 LXC552:LXC560 MGY552:MGY560 MQU552:MQU560 NAQ552:NAQ560 NKM552:NKM560 NUI552:NUI560 OEE552:OEE560 OOA552:OOA560 OXW552:OXW560 PHS552:PHS560 PRO552:PRO560 QBK552:QBK560 QLG552:QLG560 QVC552:QVC560 REY552:REY560 ROU552:ROU560 RYQ552:RYQ560 SIM552:SIM560 SSI552:SSI560 TCE552:TCE560 TMA552:TMA560 TVW552:TVW560 UFS552:UFS560 UPO552:UPO560 UZK552:UZK560 VJG552:VJG560 VTC552:VTC560 WCY552:WCY560 WMU552:WMU560 WWQ552:WWQ560 AR558:AR560 AR552:AR555 KN552:KN555 UJ552:UJ555 AEF552:AEF555 AOB552:AOB555 AXX552:AXX555 BHT552:BHT555 BRP552:BRP555 CBL552:CBL555 CLH552:CLH555 CVD552:CVD555 DEZ552:DEZ555 DOV552:DOV555 DYR552:DYR555 EIN552:EIN555 ESJ552:ESJ555 FCF552:FCF555 FMB552:FMB555 FVX552:FVX555 GFT552:GFT555 GPP552:GPP555 GZL552:GZL555 HJH552:HJH555 HTD552:HTD555 ICZ552:ICZ555 IMV552:IMV555 IWR552:IWR555 JGN552:JGN555 JQJ552:JQJ555 KAF552:KAF555 KKB552:KKB555 KTX552:KTX555 LDT552:LDT555 LNP552:LNP555 LXL552:LXL555 MHH552:MHH555 MRD552:MRD555 NAZ552:NAZ555 NKV552:NKV555 NUR552:NUR555 OEN552:OEN555 OOJ552:OOJ555 OYF552:OYF555 PIB552:PIB555 PRX552:PRX555 QBT552:QBT555 QLP552:QLP555 QVL552:QVL555 RFH552:RFH555 RPD552:RPD555 RYZ552:RYZ555 SIV552:SIV555 SSR552:SSR555 TCN552:TCN555 TMJ552:TMJ555 TWF552:TWF555 UGB552:UGB555 UPX552:UPX555 UZT552:UZT555 VJP552:VJP555 VTL552:VTL555 WDH552:WDH555 WND552:WND555 WWZ552:WWZ555 KN558:KN560 UJ558:UJ560 AEF558:AEF560 AOB558:AOB560 AXX558:AXX560 BHT558:BHT560 BRP558:BRP560 CBL558:CBL560 CLH558:CLH560 CVD558:CVD560 DEZ558:DEZ560 DOV558:DOV560 DYR558:DYR560 EIN558:EIN560 ESJ558:ESJ560 FCF558:FCF560 FMB558:FMB560 FVX558:FVX560 GFT558:GFT560 GPP558:GPP560 GZL558:GZL560 HJH558:HJH560 HTD558:HTD560 ICZ558:ICZ560 IMV558:IMV560 IWR558:IWR560 JGN558:JGN560 JQJ558:JQJ560 KAF558:KAF560 KKB558:KKB560 KTX558:KTX560 LDT558:LDT560 LNP558:LNP560 LXL558:LXL560 MHH558:MHH560 MRD558:MRD560 NAZ558:NAZ560 NKV558:NKV560 NUR558:NUR560 OEN558:OEN560 OOJ558:OOJ560 OYF558:OYF560 PIB558:PIB560 PRX558:PRX560 QBT558:QBT560 QLP558:QLP560 QVL558:QVL560 RFH558:RFH560 RPD558:RPD560 RYZ558:RYZ560 SIV558:SIV560 SSR558:SSR560 TCN558:TCN560 TMJ558:TMJ560 TWF558:TWF560 UGB558:UGB560 UPX558:UPX560 UZT558:UZT560 VJP558:VJP560 VTL558:VTL560 WDH558:WDH560 WND558:WND560 WWZ558:WWZ560 AO558:AO560 KK558:KK560 UG558:UG560 AEC558:AEC560 ANY558:ANY560 AXU558:AXU560 BHQ558:BHQ560 BRM558:BRM560 CBI558:CBI560 CLE558:CLE560 CVA558:CVA560 DEW558:DEW560 DOS558:DOS560 DYO558:DYO560 EIK558:EIK560 ESG558:ESG560 FCC558:FCC560 FLY558:FLY560 FVU558:FVU560 GFQ558:GFQ560 GPM558:GPM560 GZI558:GZI560 HJE558:HJE560 HTA558:HTA560 ICW558:ICW560 IMS558:IMS560 IWO558:IWO560 JGK558:JGK560 JQG558:JQG560 KAC558:KAC560 KJY558:KJY560 KTU558:KTU560 LDQ558:LDQ560 LNM558:LNM560 LXI558:LXI560 MHE558:MHE560 MRA558:MRA560 NAW558:NAW560 NKS558:NKS560 NUO558:NUO560 OEK558:OEK560 OOG558:OOG560 OYC558:OYC560 PHY558:PHY560 PRU558:PRU560 QBQ558:QBQ560 QLM558:QLM560 QVI558:QVI560 RFE558:RFE560 RPA558:RPA560 RYW558:RYW560 SIS558:SIS560 SSO558:SSO560 TCK558:TCK560 TMG558:TMG560 TWC558:TWC560 UFY558:UFY560 UPU558:UPU560 UZQ558:UZQ560 VJM558:VJM560 VTI558:VTI560 WDE558:WDE560 WNA558:WNA560 WWW558:WWW560 AR699 KN699 UJ699 AEF699 AOB699 AXX699 BHT699 BRP699 CBL699 CLH699 CVD699 DEZ699 DOV699 DYR699 EIN699 ESJ699 FCF699 FMB699 FVX699 GFT699 GPP699 GZL699 HJH699 HTD699 ICZ699 IMV699 IWR699 JGN699 JQJ699 KAF699 KKB699 KTX699 LDT699 LNP699 LXL699 MHH699 MRD699 NAZ699 NKV699 NUR699 OEN699 OOJ699 OYF699 PIB699 PRX699 QBT699 QLP699 QVL699 RFH699 RPD699 RYZ699 SIV699 SSR699 TCN699 TMJ699 TWF699 UGB699 UPX699 UZT699 VJP699 VTL699 WDH699 WND699 WWZ699 AO699 KK699 UG699 AEC699 ANY699 AXU699 BHQ699 BRM699 CBI699 CLE699 CVA699 DEW699 DOS699 DYO699 EIK699 ESG699 FCC699 FLY699 FVU699 GFQ699 GPM699 GZI699 HJE699 HTA699 ICW699 IMS699 IWO699 JGK699 JQG699 KAC699 KJY699 KTU699 LDQ699 LNM699 LXI699 MHE699 MRA699 NAW699 NKS699 NUO699 OEK699 OOG699 OYC699 PHY699 PRU699 QBQ699 QLM699 QVI699 RFE699 RPA699 RYW699 SIS699 SSO699 TCK699 TMG699 TWC699 UFY699 UPU699 UZQ699 VJM699 VTI699 WDE699 WNA699 WWW699 AI699 KE699 UA699 ADW699 ANS699 AXO699 BHK699 BRG699 CBC699 CKY699 CUU699 DEQ699 DOM699 DYI699 EIE699 ESA699 FBW699 FLS699 FVO699 GFK699 GPG699 GZC699 HIY699 HSU699 ICQ699 IMM699 IWI699 JGE699 JQA699 JZW699 KJS699 KTO699 LDK699 LNG699 LXC699 MGY699 MQU699 NAQ699 NKM699 NUI699 OEE699 OOA699 OXW699 PHS699 PRO699 QBK699 QLG699 QVC699 REY699 ROU699 RYQ699 SIM699 SSI699 TCE699 TMA699 TVW699 UFS699 UPO699 UZK699 VJG699 VTC699 WCY699 WMU699 WWQ699 AR762 KN762 UJ762 AEF762 AOB762 AXX762 BHT762 BRP762 CBL762 CLH762 CVD762 DEZ762 DOV762 DYR762 EIN762 ESJ762 FCF762 FMB762 FVX762 GFT762 GPP762 GZL762 HJH762 HTD762 ICZ762 IMV762 IWR762 JGN762 JQJ762 KAF762 KKB762 KTX762 LDT762 LNP762 LXL762 MHH762 MRD762 NAZ762 NKV762 NUR762 OEN762 OOJ762 OYF762 PIB762 PRX762 QBT762 QLP762 QVL762 RFH762 RPD762 RYZ762 SIV762 SSR762 TCN762 TMJ762 TWF762 UGB762 UPX762 UZT762 VJP762 VTL762 WDH762 WND762 WWZ762 AO762 KK762 UG762 AEC762 ANY762 AXU762 BHQ762 BRM762 CBI762 CLE762 CVA762 DEW762 DOS762 DYO762 EIK762 ESG762 FCC762 FLY762 FVU762 GFQ762 GPM762 GZI762 HJE762 HTA762 ICW762 IMS762 IWO762 JGK762 JQG762 KAC762 KJY762 KTU762 LDQ762 LNM762 LXI762 MHE762 MRA762 NAW762 NKS762 NUO762 OEK762 OOG762 OYC762 PHY762 PRU762 QBQ762 QLM762 QVI762 RFE762 RPA762 RYW762 SIS762 SSO762 TCK762 TMG762 TWC762 UFY762 UPU762 UZQ762 VJM762 VTI762 WDE762 WNA762 WWW762 AI762 KE762 UA762 ADW762 ANS762 AXO762 BHK762 BRG762 CBC762 CKY762 CUU762 DEQ762 DOM762 DYI762 EIE762 ESA762 FBW762 FLS762 FVO762 GFK762 GPG762 GZC762 HIY762 HSU762 ICQ762 IMM762 IWI762 JGE762 JQA762 JZW762 KJS762 KTO762 LDK762 LNG762 LXC762 MGY762 MQU762 NAQ762 NKM762 NUI762 OEE762 OOA762 OXW762 PHS762 PRO762 QBK762 QLG762 QVC762 REY762 ROU762 RYQ762 SIM762 SSI762 TCE762 TMA762 TVW762 UFS762 UPO762 UZK762 VJG762 VTC762 WCY762 WMU762 WWQ762 AI764 KE764 UA764 ADW764 ANS764 AXO764 BHK764 BRG764 CBC764 CKY764 CUU764 DEQ764 DOM764 DYI764 EIE764 ESA764 FBW764 FLS764 FVO764 GFK764 GPG764 GZC764 HIY764 HSU764 ICQ764 IMM764 IWI764 JGE764 JQA764 JZW764 KJS764 KTO764 LDK764 LNG764 LXC764 MGY764 MQU764 NAQ764 NKM764 NUI764 OEE764 OOA764 OXW764 PHS764 PRO764 QBK764 QLG764 QVC764 REY764 ROU764 RYQ764 SIM764 SSI764 TCE764 TMA764 TVW764 UFS764 UPO764 UZK764 VJG764 VTC764 WCY764 WMU764 WWQ764 AI766 KE766 UA766 ADW766 ANS766 AXO766 BHK766 BRG766 CBC766 CKY766 CUU766 DEQ766 DOM766 DYI766 EIE766 ESA766 FBW766 FLS766 FVO766 GFK766 GPG766 GZC766 HIY766 HSU766 ICQ766 IMM766 IWI766 JGE766 JQA766 JZW766 KJS766 KTO766 LDK766 LNG766 LXC766 MGY766 MQU766 NAQ766 NKM766 NUI766 OEE766 OOA766 OXW766 PHS766 PRO766 QBK766 QLG766 QVC766 REY766 ROU766 RYQ766 SIM766 SSI766 TCE766 TMA766 TVW766 UFS766 UPO766 UZK766 VJG766 VTC766 WCY766 WMU766 WWQ766 AI768:AI769 KE768:KE769 UA768:UA769 ADW768:ADW769 ANS768:ANS769 AXO768:AXO769 BHK768:BHK769 BRG768:BRG769 CBC768:CBC769 CKY768:CKY769 CUU768:CUU769 DEQ768:DEQ769 DOM768:DOM769 DYI768:DYI769 EIE768:EIE769 ESA768:ESA769 FBW768:FBW769 FLS768:FLS769 FVO768:FVO769 GFK768:GFK769 GPG768:GPG769 GZC768:GZC769 HIY768:HIY769 HSU768:HSU769 ICQ768:ICQ769 IMM768:IMM769 IWI768:IWI769 JGE768:JGE769 JQA768:JQA769 JZW768:JZW769 KJS768:KJS769 KTO768:KTO769 LDK768:LDK769 LNG768:LNG769 LXC768:LXC769 MGY768:MGY769 MQU768:MQU769 NAQ768:NAQ769 NKM768:NKM769 NUI768:NUI769 OEE768:OEE769 OOA768:OOA769 OXW768:OXW769 PHS768:PHS769 PRO768:PRO769 QBK768:QBK769 QLG768:QLG769 QVC768:QVC769 REY768:REY769 ROU768:ROU769 RYQ768:RYQ769 SIM768:SIM769 SSI768:SSI769 TCE768:TCE769 TMA768:TMA769 TVW768:TVW769 UFS768:UFS769 UPO768:UPO769 UZK768:UZK769 VJG768:VJG769 VTC768:VTC769 WCY768:WCY769 WMU768:WMU769 WWQ768:WWQ769 AI771 KE771 UA771 ADW771 ANS771 AXO771 BHK771 BRG771 CBC771 CKY771 CUU771 DEQ771 DOM771 DYI771 EIE771 ESA771 FBW771 FLS771 FVO771 GFK771 GPG771 GZC771 HIY771 HSU771 ICQ771 IMM771 IWI771 JGE771 JQA771 JZW771 KJS771 KTO771 LDK771 LNG771 LXC771 MGY771 MQU771 NAQ771 NKM771 NUI771 OEE771 OOA771 OXW771 PHS771 PRO771 QBK771 QLG771 QVC771 REY771 ROU771 RYQ771 SIM771 SSI771 TCE771 TMA771 TVW771 UFS771 UPO771 UZK771 VJG771 VTC771 WCY771 WMU771 WWQ771 AL772:AL774 KH772:KH774 UD772:UD774 ADZ772:ADZ774 ANV772:ANV774 AXR772:AXR774 BHN772:BHN774 BRJ772:BRJ774 CBF772:CBF774 CLB772:CLB774 CUX772:CUX774 DET772:DET774 DOP772:DOP774 DYL772:DYL774 EIH772:EIH774 ESD772:ESD774 FBZ772:FBZ774 FLV772:FLV774 FVR772:FVR774 GFN772:GFN774 GPJ772:GPJ774 GZF772:GZF774 HJB772:HJB774 HSX772:HSX774 ICT772:ICT774 IMP772:IMP774 IWL772:IWL774 JGH772:JGH774 JQD772:JQD774 JZZ772:JZZ774 KJV772:KJV774 KTR772:KTR774 LDN772:LDN774 LNJ772:LNJ774 LXF772:LXF774 MHB772:MHB774 MQX772:MQX774 NAT772:NAT774 NKP772:NKP774 NUL772:NUL774 OEH772:OEH774 OOD772:OOD774 OXZ772:OXZ774 PHV772:PHV774 PRR772:PRR774 QBN772:QBN774 QLJ772:QLJ774 QVF772:QVF774 RFB772:RFB774 ROX772:ROX774 RYT772:RYT774 SIP772:SIP774 SSL772:SSL774 TCH772:TCH774 TMD772:TMD774 TVZ772:TVZ774 UFV772:UFV774 UPR772:UPR774 UZN772:UZN774 VJJ772:VJJ774 VTF772:VTF774 WDB772:WDB774 WMX772:WMX774 WWT772:WWT774 AR775 KN775 UJ775 AEF775 AOB775 AXX775 BHT775 BRP775 CBL775 CLH775 CVD775 DEZ775 DOV775 DYR775 EIN775 ESJ775 FCF775 FMB775 FVX775 GFT775 GPP775 GZL775 HJH775 HTD775 ICZ775 IMV775 IWR775 JGN775 JQJ775 KAF775 KKB775 KTX775 LDT775 LNP775 LXL775 MHH775 MRD775 NAZ775 NKV775 NUR775 OEN775 OOJ775 OYF775 PIB775 PRX775 QBT775 QLP775 QVL775 RFH775 RPD775 RYZ775 SIV775 SSR775 TCN775 TMJ775 TWF775 UGB775 UPX775 UZT775 VJP775 VTL775 WDH775 WND775 WWZ775 AL776 KH776 UD776 ADZ776 ANV776 AXR776 BHN776 BRJ776 CBF776 CLB776 CUX776 DET776 DOP776 DYL776 EIH776 ESD776 FBZ776 FLV776 FVR776 GFN776 GPJ776 GZF776 HJB776 HSX776 ICT776 IMP776 IWL776 JGH776 JQD776 JZZ776 KJV776 KTR776 LDN776 LNJ776 LXF776 MHB776 MQX776 NAT776 NKP776 NUL776 OEH776 OOD776 OXZ776 PHV776 PRR776 QBN776 QLJ776 QVF776 RFB776 ROX776 RYT776 SIP776 SSL776 TCH776 TMD776 TVZ776 UFV776 UPR776 UZN776 VJJ776 VTF776 WDB776 WMX776 WWT776 AR777 KN777 UJ777 AEF777 AOB777 AXX777 BHT777 BRP777 CBL777 CLH777 CVD777 DEZ777 DOV777 DYR777 EIN777 ESJ777 FCF777 FMB777 FVX777 GFT777 GPP777 GZL777 HJH777 HTD777 ICZ777 IMV777 IWR777 JGN777 JQJ777 KAF777 KKB777 KTX777 LDT777 LNP777 LXL777 MHH777 MRD777 NAZ777 NKV777 NUR777 OEN777 OOJ777 OYF777 PIB777 PRX777 QBT777 QLP777 QVL777 RFH777 RPD777 RYZ777 SIV777 SSR777 TCN777 TMJ777 TWF777 UGB777 UPX777 UZT777 VJP777 VTL777 WDH777 WND777 WWZ777 AL778:AL780 KH778:KH780 UD778:UD780 ADZ778:ADZ780 ANV778:ANV780 AXR778:AXR780 BHN778:BHN780 BRJ778:BRJ780 CBF778:CBF780 CLB778:CLB780 CUX778:CUX780 DET778:DET780 DOP778:DOP780 DYL778:DYL780 EIH778:EIH780 ESD778:ESD780 FBZ778:FBZ780 FLV778:FLV780 FVR778:FVR780 GFN778:GFN780 GPJ778:GPJ780 GZF778:GZF780 HJB778:HJB780 HSX778:HSX780 ICT778:ICT780 IMP778:IMP780 IWL778:IWL780 JGH778:JGH780 JQD778:JQD780 JZZ778:JZZ780 KJV778:KJV780 KTR778:KTR780 LDN778:LDN780 LNJ778:LNJ780 LXF778:LXF780 MHB778:MHB780 MQX778:MQX780 NAT778:NAT780 NKP778:NKP780 NUL778:NUL780 OEH778:OEH780 OOD778:OOD780 OXZ778:OXZ780 PHV778:PHV780 PRR778:PRR780 QBN778:QBN780 QLJ778:QLJ780 QVF778:QVF780 RFB778:RFB780 ROX778:ROX780 RYT778:RYT780 SIP778:SIP780 SSL778:SSL780 TCH778:TCH780 TMD778:TMD780 TVZ778:TVZ780 UFV778:UFV780 UPR778:UPR780 UZN778:UZN780 VJJ778:VJJ780 VTF778:VTF780 WDB778:WDB780 WMX778:WMX780 WWT778:WWT780 AR806:AR816 KN806:KN816 UJ806:UJ816 AEF806:AEF816 AOB806:AOB816 AXX806:AXX816 BHT806:BHT816 BRP806:BRP816 CBL806:CBL816 CLH806:CLH816 CVD806:CVD816 DEZ806:DEZ816 DOV806:DOV816 DYR806:DYR816 EIN806:EIN816 ESJ806:ESJ816 FCF806:FCF816 FMB806:FMB816 FVX806:FVX816 GFT806:GFT816 GPP806:GPP816 GZL806:GZL816 HJH806:HJH816 HTD806:HTD816 ICZ806:ICZ816 IMV806:IMV816 IWR806:IWR816 JGN806:JGN816 JQJ806:JQJ816 KAF806:KAF816 KKB806:KKB816 KTX806:KTX816 LDT806:LDT816 LNP806:LNP816 LXL806:LXL816 MHH806:MHH816 MRD806:MRD816 NAZ806:NAZ816 NKV806:NKV816 NUR806:NUR816 OEN806:OEN816 OOJ806:OOJ816 OYF806:OYF816 PIB806:PIB816 PRX806:PRX816 QBT806:QBT816 QLP806:QLP816 QVL806:QVL816 RFH806:RFH816 RPD806:RPD816 RYZ806:RYZ816 SIV806:SIV816 SSR806:SSR816 TCN806:TCN816 TMJ806:TMJ816 TWF806:TWF816 UGB806:UGB816 UPX806:UPX816 UZT806:UZT816 VJP806:VJP816 VTL806:VTL816 WDH806:WDH816 WND806:WND816 WWZ806:WWZ816 AU806:AU807 KQ806:KQ807 UM806:UM807 AEI806:AEI807 AOE806:AOE807 AYA806:AYA807 BHW806:BHW807 BRS806:BRS807 CBO806:CBO807 CLK806:CLK807 CVG806:CVG807 DFC806:DFC807 DOY806:DOY807 DYU806:DYU807 EIQ806:EIQ807 ESM806:ESM807 FCI806:FCI807 FME806:FME807 FWA806:FWA807 GFW806:GFW807 GPS806:GPS807 GZO806:GZO807 HJK806:HJK807 HTG806:HTG807 IDC806:IDC807 IMY806:IMY807 IWU806:IWU807 JGQ806:JGQ807 JQM806:JQM807 KAI806:KAI807 KKE806:KKE807 KUA806:KUA807 LDW806:LDW807 LNS806:LNS807 LXO806:LXO807 MHK806:MHK807 MRG806:MRG807 NBC806:NBC807 NKY806:NKY807 NUU806:NUU807 OEQ806:OEQ807 OOM806:OOM807 OYI806:OYI807 PIE806:PIE807 PSA806:PSA807 QBW806:QBW807 QLS806:QLS807 QVO806:QVO807 RFK806:RFK807 RPG806:RPG807 RZC806:RZC807 SIY806:SIY807 SSU806:SSU807 TCQ806:TCQ807 TMM806:TMM807 TWI806:TWI807 UGE806:UGE807 UQA806:UQA807 UZW806:UZW807 VJS806:VJS807 VTO806:VTO807 WDK806:WDK807 WNG806:WNG807 WXC806:WXC807 AO806:AO816 KK806:KK816 UG806:UG816 AEC806:AEC816 ANY806:ANY816 AXU806:AXU816 BHQ806:BHQ816 BRM806:BRM816 CBI806:CBI816 CLE806:CLE816 CVA806:CVA816 DEW806:DEW816 DOS806:DOS816 DYO806:DYO816 EIK806:EIK816 ESG806:ESG816 FCC806:FCC816 FLY806:FLY816 FVU806:FVU816 GFQ806:GFQ816 GPM806:GPM816 GZI806:GZI816 HJE806:HJE816 HTA806:HTA816 ICW806:ICW816 IMS806:IMS816 IWO806:IWO816 JGK806:JGK816 JQG806:JQG816 KAC806:KAC816 KJY806:KJY816 KTU806:KTU816 LDQ806:LDQ816 LNM806:LNM816 LXI806:LXI816 MHE806:MHE816 MRA806:MRA816 NAW806:NAW816 NKS806:NKS816 NUO806:NUO816 OEK806:OEK816 OOG806:OOG816 OYC806:OYC816 PHY806:PHY816 PRU806:PRU816 QBQ806:QBQ816 QLM806:QLM816 QVI806:QVI816 RFE806:RFE816 RPA806:RPA816 RYW806:RYW816 SIS806:SIS816 SSO806:SSO816 TCK806:TCK816 TMG806:TMG816 TWC806:TWC816 UFY806:UFY816 UPU806:UPU816 UZQ806:UZQ816 VJM806:VJM816 VTI806:VTI816 WDE806:WDE816 WNA806:WNA816 WWW806:WWW816 AX820 KT820 UP820 AEL820 AOH820 AYD820 BHZ820 BRV820 CBR820 CLN820 CVJ820 DFF820 DPB820 DYX820 EIT820 ESP820 FCL820 FMH820 FWD820 GFZ820 GPV820 GZR820 HJN820 HTJ820 IDF820 INB820 IWX820 JGT820 JQP820 KAL820 KKH820 KUD820 LDZ820 LNV820 LXR820 MHN820 MRJ820 NBF820 NLB820 NUX820 OET820 OOP820 OYL820 PIH820 PSD820 QBZ820 QLV820 QVR820 RFN820 RPJ820 RZF820 SJB820 SSX820 TCT820 TMP820 TWL820 UGH820 UQD820 UZZ820 VJV820 VTR820 WDN820 WNJ820 WXF820 AI806:AI808 KE806:KE808 UA806:UA808 ADW806:ADW808 ANS806:ANS808 AXO806:AXO808 BHK806:BHK808 BRG806:BRG808 CBC806:CBC808 CKY806:CKY808 CUU806:CUU808 DEQ806:DEQ808 DOM806:DOM808 DYI806:DYI808 EIE806:EIE808 ESA806:ESA808 FBW806:FBW808 FLS806:FLS808 FVO806:FVO808 GFK806:GFK808 GPG806:GPG808 GZC806:GZC808 HIY806:HIY808 HSU806:HSU808 ICQ806:ICQ808 IMM806:IMM808 IWI806:IWI808 JGE806:JGE808 JQA806:JQA808 JZW806:JZW808 KJS806:KJS808 KTO806:KTO808 LDK806:LDK808 LNG806:LNG808 LXC806:LXC808 MGY806:MGY808 MQU806:MQU808 NAQ806:NAQ808 NKM806:NKM808 NUI806:NUI808 OEE806:OEE808 OOA806:OOA808 OXW806:OXW808 PHS806:PHS808 PRO806:PRO808 QBK806:QBK808 QLG806:QLG808 QVC806:QVC808 REY806:REY808 ROU806:ROU808 RYQ806:RYQ808 SIM806:SIM808 SSI806:SSI808 TCE806:TCE808 TMA806:TMA808 TVW806:TVW808 UFS806:UFS808 UPO806:UPO808 UZK806:UZK808 VJG806:VJG808 VTC806:VTC808 WCY806:WCY808 WMU806:WMU808 WWQ806:WWQ808 AU814:AU815 KQ814:KQ815 UM814:UM815 AEI814:AEI815 AOE814:AOE815 AYA814:AYA815 BHW814:BHW815 BRS814:BRS815 CBO814:CBO815 CLK814:CLK815 CVG814:CVG815 DFC814:DFC815 DOY814:DOY815 DYU814:DYU815 EIQ814:EIQ815 ESM814:ESM815 FCI814:FCI815 FME814:FME815 FWA814:FWA815 GFW814:GFW815 GPS814:GPS815 GZO814:GZO815 HJK814:HJK815 HTG814:HTG815 IDC814:IDC815 IMY814:IMY815 IWU814:IWU815 JGQ814:JGQ815 JQM814:JQM815 KAI814:KAI815 KKE814:KKE815 KUA814:KUA815 LDW814:LDW815 LNS814:LNS815 LXO814:LXO815 MHK814:MHK815 MRG814:MRG815 NBC814:NBC815 NKY814:NKY815 NUU814:NUU815 OEQ814:OEQ815 OOM814:OOM815 OYI814:OYI815 PIE814:PIE815 PSA814:PSA815 QBW814:QBW815 QLS814:QLS815 QVO814:QVO815 RFK814:RFK815 RPG814:RPG815 RZC814:RZC815 SIY814:SIY815 SSU814:SSU815 TCQ814:TCQ815 TMM814:TMM815 TWI814:TWI815 UGE814:UGE815 UQA814:UQA815 UZW814:UZW815 VJS814:VJS815 VTO814:VTO815 WDK814:WDK815 WNG814:WNG815 WXC814:WXC815 AI810:AI813 KE810:KE813 UA810:UA813 ADW810:ADW813 ANS810:ANS813 AXO810:AXO813 BHK810:BHK813 BRG810:BRG813 CBC810:CBC813 CKY810:CKY813 CUU810:CUU813 DEQ810:DEQ813 DOM810:DOM813 DYI810:DYI813 EIE810:EIE813 ESA810:ESA813 FBW810:FBW813 FLS810:FLS813 FVO810:FVO813 GFK810:GFK813 GPG810:GPG813 GZC810:GZC813 HIY810:HIY813 HSU810:HSU813 ICQ810:ICQ813 IMM810:IMM813 IWI810:IWI813 JGE810:JGE813 JQA810:JQA813 JZW810:JZW813 KJS810:KJS813 KTO810:KTO813 LDK810:LDK813 LNG810:LNG813 LXC810:LXC813 MGY810:MGY813 MQU810:MQU813 NAQ810:NAQ813 NKM810:NKM813 NUI810:NUI813 OEE810:OEE813 OOA810:OOA813 OXW810:OXW813 PHS810:PHS813 PRO810:PRO813 QBK810:QBK813 QLG810:QLG813 QVC810:QVC813 REY810:REY813 ROU810:ROU813 RYQ810:RYQ813 SIM810:SIM813 SSI810:SSI813 TCE810:TCE813 TMA810:TMA813 TVW810:TVW813 UFS810:UFS813 UPO810:UPO813 UZK810:UZK813 VJG810:VJG813 VTC810:VTC813 WCY810:WCY813 WMU810:WMU813 WWQ810:WWQ813 AI816 KE816 UA816 ADW816 ANS816 AXO816 BHK816 BRG816 CBC816 CKY816 CUU816 DEQ816 DOM816 DYI816 EIE816 ESA816 FBW816 FLS816 FVO816 GFK816 GPG816 GZC816 HIY816 HSU816 ICQ816 IMM816 IWI816 JGE816 JQA816 JZW816 KJS816 KTO816 LDK816 LNG816 LXC816 MGY816 MQU816 NAQ816 NKM816 NUI816 OEE816 OOA816 OXW816 PHS816 PRO816 QBK816 QLG816 QVC816 REY816 ROU816 RYQ816 SIM816 SSI816 TCE816 TMA816 TVW816 UFS816 UPO816 UZK816 VJG816 VTC816 WCY816 WMU816 WWQ816 AR821 KN821 UJ821 AEF821 AOB821 AXX821 BHT821 BRP821 CBL821 CLH821 CVD821 DEZ821 DOV821 DYR821 EIN821 ESJ821 FCF821 FMB821 FVX821 GFT821 GPP821 GZL821 HJH821 HTD821 ICZ821 IMV821 IWR821 JGN821 JQJ821 KAF821 KKB821 KTX821 LDT821 LNP821 LXL821 MHH821 MRD821 NAZ821 NKV821 NUR821 OEN821 OOJ821 OYF821 PIB821 PRX821 QBT821 QLP821 QVL821 RFH821 RPD821 RYZ821 SIV821 SSR821 TCN821 TMJ821 TWF821 UGB821 UPX821 UZT821 VJP821 VTL821 WDH821 WND821 WWZ821 AO821 KK821 UG821 AEC821 ANY821 AXU821 BHQ821 BRM821 CBI821 CLE821 CVA821 DEW821 DOS821 DYO821 EIK821 ESG821 FCC821 FLY821 FVU821 GFQ821 GPM821 GZI821 HJE821 HTA821 ICW821 IMS821 IWO821 JGK821 JQG821 KAC821 KJY821 KTU821 LDQ821 LNM821 LXI821 MHE821 MRA821 NAW821 NKS821 NUO821 OEK821 OOG821 OYC821 PHY821 PRU821 QBQ821 QLM821 QVI821 RFE821 RPA821 RYW821 SIS821 SSO821 TCK821 TMG821 TWC821 UFY821 UPU821 UZQ821 VJM821 VTI821 WDE821 WNA821 WWW821 AI853:AI857 KE853:KE857 UA853:UA857 ADW853:ADW857 ANS853:ANS857 AXO853:AXO857 BHK853:BHK857 BRG853:BRG857 CBC853:CBC857 CKY853:CKY857 CUU853:CUU857 DEQ853:DEQ857 DOM853:DOM857 DYI853:DYI857 EIE853:EIE857 ESA853:ESA857 FBW853:FBW857 FLS853:FLS857 FVO853:FVO857 GFK853:GFK857 GPG853:GPG857 GZC853:GZC857 HIY853:HIY857 HSU853:HSU857 ICQ853:ICQ857 IMM853:IMM857 IWI853:IWI857 JGE853:JGE857 JQA853:JQA857 JZW853:JZW857 KJS853:KJS857 KTO853:KTO857 LDK853:LDK857 LNG853:LNG857 LXC853:LXC857 MGY853:MGY857 MQU853:MQU857 NAQ853:NAQ857 NKM853:NKM857 NUI853:NUI857 OEE853:OEE857 OOA853:OOA857 OXW853:OXW857 PHS853:PHS857 PRO853:PRO857 QBK853:QBK857 QLG853:QLG857 QVC853:QVC857 REY853:REY857 ROU853:ROU857 RYQ853:RYQ857 SIM853:SIM857 SSI853:SSI857 TCE853:TCE857 TMA853:TMA857 TVW853:TVW857 UFS853:UFS857 UPO853:UPO857 UZK853:UZK857 VJG853:VJG857 VTC853:VTC857 WCY853:WCY857 WMU853:WMU857 WWQ853:WWQ857 AI821 KE821 UA821 ADW821 ANS821 AXO821 BHK821 BRG821 CBC821 CKY821 CUU821 DEQ821 DOM821 DYI821 EIE821 ESA821 FBW821 FLS821 FVO821 GFK821 GPG821 GZC821 HIY821 HSU821 ICQ821 IMM821 IWI821 JGE821 JQA821 JZW821 KJS821 KTO821 LDK821 LNG821 LXC821 MGY821 MQU821 NAQ821 NKM821 NUI821 OEE821 OOA821 OXW821 PHS821 PRO821 QBK821 QLG821 QVC821 REY821 ROU821 RYQ821 SIM821 SSI821 TCE821 TMA821 TVW821 UFS821 UPO821 UZK821 VJG821 VTC821 WCY821 WMU821 WWQ821 AR826:AR830 KN826:KN830 UJ826:UJ830 AEF826:AEF830 AOB826:AOB830 AXX826:AXX830 BHT826:BHT830 BRP826:BRP830 CBL826:CBL830 CLH826:CLH830 CVD826:CVD830 DEZ826:DEZ830 DOV826:DOV830 DYR826:DYR830 EIN826:EIN830 ESJ826:ESJ830 FCF826:FCF830 FMB826:FMB830 FVX826:FVX830 GFT826:GFT830 GPP826:GPP830 GZL826:GZL830 HJH826:HJH830 HTD826:HTD830 ICZ826:ICZ830 IMV826:IMV830 IWR826:IWR830 JGN826:JGN830 JQJ826:JQJ830 KAF826:KAF830 KKB826:KKB830 KTX826:KTX830 LDT826:LDT830 LNP826:LNP830 LXL826:LXL830 MHH826:MHH830 MRD826:MRD830 NAZ826:NAZ830 NKV826:NKV830 NUR826:NUR830 OEN826:OEN830 OOJ826:OOJ830 OYF826:OYF830 PIB826:PIB830 PRX826:PRX830 QBT826:QBT830 QLP826:QLP830 QVL826:QVL830 RFH826:RFH830 RPD826:RPD830 RYZ826:RYZ830 SIV826:SIV830 SSR826:SSR830 TCN826:TCN830 TMJ826:TMJ830 TWF826:TWF830 UGB826:UGB830 UPX826:UPX830 UZT826:UZT830 VJP826:VJP830 VTL826:VTL830 WDH826:WDH830 WND826:WND830 WWZ826:WWZ830 AR833 KN833 UJ833 AEF833 AOB833 AXX833 BHT833 BRP833 CBL833 CLH833 CVD833 DEZ833 DOV833 DYR833 EIN833 ESJ833 FCF833 FMB833 FVX833 GFT833 GPP833 GZL833 HJH833 HTD833 ICZ833 IMV833 IWR833 JGN833 JQJ833 KAF833 KKB833 KTX833 LDT833 LNP833 LXL833 MHH833 MRD833 NAZ833 NKV833 NUR833 OEN833 OOJ833 OYF833 PIB833 PRX833 QBT833 QLP833 QVL833 RFH833 RPD833 RYZ833 SIV833 SSR833 TCN833 TMJ833 TWF833 UGB833 UPX833 UZT833 VJP833 VTL833 WDH833 WND833 WWZ833 AR836 KN836 UJ836 AEF836 AOB836 AXX836 BHT836 BRP836 CBL836 CLH836 CVD836 DEZ836 DOV836 DYR836 EIN836 ESJ836 FCF836 FMB836 FVX836 GFT836 GPP836 GZL836 HJH836 HTD836 ICZ836 IMV836 IWR836 JGN836 JQJ836 KAF836 KKB836 KTX836 LDT836 LNP836 LXL836 MHH836 MRD836 NAZ836 NKV836 NUR836 OEN836 OOJ836 OYF836 PIB836 PRX836 QBT836 QLP836 QVL836 RFH836 RPD836 RYZ836 SIV836 SSR836 TCN836 TMJ836 TWF836 UGB836 UPX836 UZT836 VJP836 VTL836 WDH836 WND836 WWZ836 AO838:AO841 KK838:KK841 UG838:UG841 AEC838:AEC841 ANY838:ANY841 AXU838:AXU841 BHQ838:BHQ841 BRM838:BRM841 CBI838:CBI841 CLE838:CLE841 CVA838:CVA841 DEW838:DEW841 DOS838:DOS841 DYO838:DYO841 EIK838:EIK841 ESG838:ESG841 FCC838:FCC841 FLY838:FLY841 FVU838:FVU841 GFQ838:GFQ841 GPM838:GPM841 GZI838:GZI841 HJE838:HJE841 HTA838:HTA841 ICW838:ICW841 IMS838:IMS841 IWO838:IWO841 JGK838:JGK841 JQG838:JQG841 KAC838:KAC841 KJY838:KJY841 KTU838:KTU841 LDQ838:LDQ841 LNM838:LNM841 LXI838:LXI841 MHE838:MHE841 MRA838:MRA841 NAW838:NAW841 NKS838:NKS841 NUO838:NUO841 OEK838:OEK841 OOG838:OOG841 OYC838:OYC841 PHY838:PHY841 PRU838:PRU841 QBQ838:QBQ841 QLM838:QLM841 QVI838:QVI841 RFE838:RFE841 RPA838:RPA841 RYW838:RYW841 SIS838:SIS841 SSO838:SSO841 TCK838:TCK841 TMG838:TMG841 TWC838:TWC841 UFY838:UFY841 UPU838:UPU841 UZQ838:UZQ841 VJM838:VJM841 VTI838:VTI841 WDE838:WDE841 WNA838:WNA841 WWW838:WWW841 AR838:AR839 KN838:KN839 UJ838:UJ839 AEF838:AEF839 AOB838:AOB839 AXX838:AXX839 BHT838:BHT839 BRP838:BRP839 CBL838:CBL839 CLH838:CLH839 CVD838:CVD839 DEZ838:DEZ839 DOV838:DOV839 DYR838:DYR839 EIN838:EIN839 ESJ838:ESJ839 FCF838:FCF839 FMB838:FMB839 FVX838:FVX839 GFT838:GFT839 GPP838:GPP839 GZL838:GZL839 HJH838:HJH839 HTD838:HTD839 ICZ838:ICZ839 IMV838:IMV839 IWR838:IWR839 JGN838:JGN839 JQJ838:JQJ839 KAF838:KAF839 KKB838:KKB839 KTX838:KTX839 LDT838:LDT839 LNP838:LNP839 LXL838:LXL839 MHH838:MHH839 MRD838:MRD839 NAZ838:NAZ839 NKV838:NKV839 NUR838:NUR839 OEN838:OEN839 OOJ838:OOJ839 OYF838:OYF839 PIB838:PIB839 PRX838:PRX839 QBT838:QBT839 QLP838:QLP839 QVL838:QVL839 RFH838:RFH839 RPD838:RPD839 RYZ838:RYZ839 SIV838:SIV839 SSR838:SSR839 TCN838:TCN839 TMJ838:TMJ839 TWF838:TWF839 UGB838:UGB839 UPX838:UPX839 UZT838:UZT839 VJP838:VJP839 VTL838:VTL839 WDH838:WDH839 WND838:WND839 WWZ838:WWZ839 AO843:AO844 KK843:KK844 UG843:UG844 AEC843:AEC844 ANY843:ANY844 AXU843:AXU844 BHQ843:BHQ844 BRM843:BRM844 CBI843:CBI844 CLE843:CLE844 CVA843:CVA844 DEW843:DEW844 DOS843:DOS844 DYO843:DYO844 EIK843:EIK844 ESG843:ESG844 FCC843:FCC844 FLY843:FLY844 FVU843:FVU844 GFQ843:GFQ844 GPM843:GPM844 GZI843:GZI844 HJE843:HJE844 HTA843:HTA844 ICW843:ICW844 IMS843:IMS844 IWO843:IWO844 JGK843:JGK844 JQG843:JQG844 KAC843:KAC844 KJY843:KJY844 KTU843:KTU844 LDQ843:LDQ844 LNM843:LNM844 LXI843:LXI844 MHE843:MHE844 MRA843:MRA844 NAW843:NAW844 NKS843:NKS844 NUO843:NUO844 OEK843:OEK844 OOG843:OOG844 OYC843:OYC844 PHY843:PHY844 PRU843:PRU844 QBQ843:QBQ844 QLM843:QLM844 QVI843:QVI844 RFE843:RFE844 RPA843:RPA844 RYW843:RYW844 SIS843:SIS844 SSO843:SSO844 TCK843:TCK844 TMG843:TMG844 TWC843:TWC844 UFY843:UFY844 UPU843:UPU844 UZQ843:UZQ844 VJM843:VJM844 VTI843:VTI844 WDE843:WDE844 WNA843:WNA844 WWW843:WWW844 AR843:AR844 KN843:KN844 UJ843:UJ844 AEF843:AEF844 AOB843:AOB844 AXX843:AXX844 BHT843:BHT844 BRP843:BRP844 CBL843:CBL844 CLH843:CLH844 CVD843:CVD844 DEZ843:DEZ844 DOV843:DOV844 DYR843:DYR844 EIN843:EIN844 ESJ843:ESJ844 FCF843:FCF844 FMB843:FMB844 FVX843:FVX844 GFT843:GFT844 GPP843:GPP844 GZL843:GZL844 HJH843:HJH844 HTD843:HTD844 ICZ843:ICZ844 IMV843:IMV844 IWR843:IWR844 JGN843:JGN844 JQJ843:JQJ844 KAF843:KAF844 KKB843:KKB844 KTX843:KTX844 LDT843:LDT844 LNP843:LNP844 LXL843:LXL844 MHH843:MHH844 MRD843:MRD844 NAZ843:NAZ844 NKV843:NKV844 NUR843:NUR844 OEN843:OEN844 OOJ843:OOJ844 OYF843:OYF844 PIB843:PIB844 PRX843:PRX844 QBT843:QBT844 QLP843:QLP844 QVL843:QVL844 RFH843:RFH844 RPD843:RPD844 RYZ843:RYZ844 SIV843:SIV844 SSR843:SSR844 TCN843:TCN844 TMJ843:TMJ844 TWF843:TWF844 UGB843:UGB844 UPX843:UPX844 UZT843:UZT844 VJP843:VJP844 VTL843:VTL844 WDH843:WDH844 WND843:WND844 WWZ843:WWZ844 AO846:AO848 KK846:KK848 UG846:UG848 AEC846:AEC848 ANY846:ANY848 AXU846:AXU848 BHQ846:BHQ848 BRM846:BRM848 CBI846:CBI848 CLE846:CLE848 CVA846:CVA848 DEW846:DEW848 DOS846:DOS848 DYO846:DYO848 EIK846:EIK848 ESG846:ESG848 FCC846:FCC848 FLY846:FLY848 FVU846:FVU848 GFQ846:GFQ848 GPM846:GPM848 GZI846:GZI848 HJE846:HJE848 HTA846:HTA848 ICW846:ICW848 IMS846:IMS848 IWO846:IWO848 JGK846:JGK848 JQG846:JQG848 KAC846:KAC848 KJY846:KJY848 KTU846:KTU848 LDQ846:LDQ848 LNM846:LNM848 LXI846:LXI848 MHE846:MHE848 MRA846:MRA848 NAW846:NAW848 NKS846:NKS848 NUO846:NUO848 OEK846:OEK848 OOG846:OOG848 OYC846:OYC848 PHY846:PHY848 PRU846:PRU848 QBQ846:QBQ848 QLM846:QLM848 QVI846:QVI848 RFE846:RFE848 RPA846:RPA848 RYW846:RYW848 SIS846:SIS848 SSO846:SSO848 TCK846:TCK848 TMG846:TMG848 TWC846:TWC848 UFY846:UFY848 UPU846:UPU848 UZQ846:UZQ848 VJM846:VJM848 VTI846:VTI848 WDE846:WDE848 WNA846:WNA848 WWW846:WWW848 AR846:AR848 KN846:KN848 UJ846:UJ848 AEF846:AEF848 AOB846:AOB848 AXX846:AXX848 BHT846:BHT848 BRP846:BRP848 CBL846:CBL848 CLH846:CLH848 CVD846:CVD848 DEZ846:DEZ848 DOV846:DOV848 DYR846:DYR848 EIN846:EIN848 ESJ846:ESJ848 FCF846:FCF848 FMB846:FMB848 FVX846:FVX848 GFT846:GFT848 GPP846:GPP848 GZL846:GZL848 HJH846:HJH848 HTD846:HTD848 ICZ846:ICZ848 IMV846:IMV848 IWR846:IWR848 JGN846:JGN848 JQJ846:JQJ848 KAF846:KAF848 KKB846:KKB848 KTX846:KTX848 LDT846:LDT848 LNP846:LNP848 LXL846:LXL848 MHH846:MHH848 MRD846:MRD848 NAZ846:NAZ848 NKV846:NKV848 NUR846:NUR848 OEN846:OEN848 OOJ846:OOJ848 OYF846:OYF848 PIB846:PIB848 PRX846:PRX848 QBT846:QBT848 QLP846:QLP848 QVL846:QVL848 RFH846:RFH848 RPD846:RPD848 RYZ846:RYZ848 SIV846:SIV848 SSR846:SSR848 TCN846:TCN848 TMJ846:TMJ848 TWF846:TWF848 UGB846:UGB848 UPX846:UPX848 UZT846:UZT848 VJP846:VJP848 VTL846:VTL848 WDH846:WDH848 WND846:WND848 WWZ846:WWZ848 AR850:AR851 KN850:KN851 UJ850:UJ851 AEF850:AEF851 AOB850:AOB851 AXX850:AXX851 BHT850:BHT851 BRP850:BRP851 CBL850:CBL851 CLH850:CLH851 CVD850:CVD851 DEZ850:DEZ851 DOV850:DOV851 DYR850:DYR851 EIN850:EIN851 ESJ850:ESJ851 FCF850:FCF851 FMB850:FMB851 FVX850:FVX851 GFT850:GFT851 GPP850:GPP851 GZL850:GZL851 HJH850:HJH851 HTD850:HTD851 ICZ850:ICZ851 IMV850:IMV851 IWR850:IWR851 JGN850:JGN851 JQJ850:JQJ851 KAF850:KAF851 KKB850:KKB851 KTX850:KTX851 LDT850:LDT851 LNP850:LNP851 LXL850:LXL851 MHH850:MHH851 MRD850:MRD851 NAZ850:NAZ851 NKV850:NKV851 NUR850:NUR851 OEN850:OEN851 OOJ850:OOJ851 OYF850:OYF851 PIB850:PIB851 PRX850:PRX851 QBT850:QBT851 QLP850:QLP851 QVL850:QVL851 RFH850:RFH851 RPD850:RPD851 RYZ850:RYZ851 SIV850:SIV851 SSR850:SSR851 TCN850:TCN851 TMJ850:TMJ851 TWF850:TWF851 UGB850:UGB851 UPX850:UPX851 UZT850:UZT851 VJP850:VJP851 VTL850:VTL851 WDH850:WDH851 WND850:WND851 WWZ850:WWZ851 AO826:AO836 KK826:KK836 UG826:UG836 AEC826:AEC836 ANY826:ANY836 AXU826:AXU836 BHQ826:BHQ836 BRM826:BRM836 CBI826:CBI836 CLE826:CLE836 CVA826:CVA836 DEW826:DEW836 DOS826:DOS836 DYO826:DYO836 EIK826:EIK836 ESG826:ESG836 FCC826:FCC836 FLY826:FLY836 FVU826:FVU836 GFQ826:GFQ836 GPM826:GPM836 GZI826:GZI836 HJE826:HJE836 HTA826:HTA836 ICW826:ICW836 IMS826:IMS836 IWO826:IWO836 JGK826:JGK836 JQG826:JQG836 KAC826:KAC836 KJY826:KJY836 KTU826:KTU836 LDQ826:LDQ836 LNM826:LNM836 LXI826:LXI836 MHE826:MHE836 MRA826:MRA836 NAW826:NAW836 NKS826:NKS836 NUO826:NUO836 OEK826:OEK836 OOG826:OOG836 OYC826:OYC836 PHY826:PHY836 PRU826:PRU836 QBQ826:QBQ836 QLM826:QLM836 QVI826:QVI836 RFE826:RFE836 RPA826:RPA836 RYW826:RYW836 SIS826:SIS836 SSO826:SSO836 TCK826:TCK836 TMG826:TMG836 TWC826:TWC836 UFY826:UFY836 UPU826:UPU836 UZQ826:UZQ836 VJM826:VJM836 VTI826:VTI836 WDE826:WDE836 WNA826:WNA836 WWW826:WWW836 AO850:AO851 KK850:KK851 UG850:UG851 AEC850:AEC851 ANY850:ANY851 AXU850:AXU851 BHQ850:BHQ851 BRM850:BRM851 CBI850:CBI851 CLE850:CLE851 CVA850:CVA851 DEW850:DEW851 DOS850:DOS851 DYO850:DYO851 EIK850:EIK851 ESG850:ESG851 FCC850:FCC851 FLY850:FLY851 FVU850:FVU851 GFQ850:GFQ851 GPM850:GPM851 GZI850:GZI851 HJE850:HJE851 HTA850:HTA851 ICW850:ICW851 IMS850:IMS851 IWO850:IWO851 JGK850:JGK851 JQG850:JQG851 KAC850:KAC851 KJY850:KJY851 KTU850:KTU851 LDQ850:LDQ851 LNM850:LNM851 LXI850:LXI851 MHE850:MHE851 MRA850:MRA851 NAW850:NAW851 NKS850:NKS851 NUO850:NUO851 OEK850:OEK851 OOG850:OOG851 OYC850:OYC851 PHY850:PHY851 PRU850:PRU851 QBQ850:QBQ851 QLM850:QLM851 QVI850:QVI851 RFE850:RFE851 RPA850:RPA851 RYW850:RYW851 SIS850:SIS851 SSO850:SSO851 TCK850:TCK851 TMG850:TMG851 TWC850:TWC851 UFY850:UFY851 UPU850:UPU851 UZQ850:UZQ851 VJM850:VJM851 VTI850:VTI851 WDE850:WDE851 WNA850:WNA851 WWW850:WWW851 AI825:AI851 KE825:KE851 UA825:UA851 ADW825:ADW851 ANS825:ANS851 AXO825:AXO851 BHK825:BHK851 BRG825:BRG851 CBC825:CBC851 CKY825:CKY851 CUU825:CUU851 DEQ825:DEQ851 DOM825:DOM851 DYI825:DYI851 EIE825:EIE851 ESA825:ESA851 FBW825:FBW851 FLS825:FLS851 FVO825:FVO851 GFK825:GFK851 GPG825:GPG851 GZC825:GZC851 HIY825:HIY851 HSU825:HSU851 ICQ825:ICQ851 IMM825:IMM851 IWI825:IWI851 JGE825:JGE851 JQA825:JQA851 JZW825:JZW851 KJS825:KJS851 KTO825:KTO851 LDK825:LDK851 LNG825:LNG851 LXC825:LXC851 MGY825:MGY851 MQU825:MQU851 NAQ825:NAQ851 NKM825:NKM851 NUI825:NUI851 OEE825:OEE851 OOA825:OOA851 OXW825:OXW851 PHS825:PHS851 PRO825:PRO851 QBK825:QBK851 QLG825:QLG851 QVC825:QVC851 REY825:REY851 ROU825:ROU851 RYQ825:RYQ851 SIM825:SIM851 SSI825:SSI851 TCE825:TCE851 TMA825:TMA851 TVW825:TVW851 UFS825:UFS851 UPO825:UPO851 UZK825:UZK851 VJG825:VJG851 VTC825:VTC851 WCY825:WCY851 WMU825:WMU851 WWQ825:WWQ851 AO864 KK864 UG864 AEC864 ANY864 AXU864 BHQ864 BRM864 CBI864 CLE864 CVA864 DEW864 DOS864 DYO864 EIK864 ESG864 FCC864 FLY864 FVU864 GFQ864 GPM864 GZI864 HJE864 HTA864 ICW864 IMS864 IWO864 JGK864 JQG864 KAC864 KJY864 KTU864 LDQ864 LNM864 LXI864 MHE864 MRA864 NAW864 NKS864 NUO864 OEK864 OOG864 OYC864 PHY864 PRU864 QBQ864 QLM864 QVI864 RFE864 RPA864 RYW864 SIS864 SSO864 TCK864 TMG864 TWC864 UFY864 UPU864 UZQ864 VJM864 VTI864 WDE864 WNA864 WWW864 AR864 KN864 UJ864 AEF864 AOB864 AXX864 BHT864 BRP864 CBL864 CLH864 CVD864 DEZ864 DOV864 DYR864 EIN864 ESJ864 FCF864 FMB864 FVX864 GFT864 GPP864 GZL864 HJH864 HTD864 ICZ864 IMV864 IWR864 JGN864 JQJ864 KAF864 KKB864 KTX864 LDT864 LNP864 LXL864 MHH864 MRD864 NAZ864 NKV864 NUR864 OEN864 OOJ864 OYF864 PIB864 PRX864 QBT864 QLP864 QVL864 RFH864 RPD864 RYZ864 SIV864 SSR864 TCN864 TMJ864 TWF864 UGB864 UPX864 UZT864 VJP864 VTL864 WDH864 WND864 WWZ864 AI866 KE866 UA866 ADW866 ANS866 AXO866 BHK866 BRG866 CBC866 CKY866 CUU866 DEQ866 DOM866 DYI866 EIE866 ESA866 FBW866 FLS866 FVO866 GFK866 GPG866 GZC866 HIY866 HSU866 ICQ866 IMM866 IWI866 JGE866 JQA866 JZW866 KJS866 KTO866 LDK866 LNG866 LXC866 MGY866 MQU866 NAQ866 NKM866 NUI866 OEE866 OOA866 OXW866 PHS866 PRO866 QBK866 QLG866 QVC866 REY866 ROU866 RYQ866 SIM866 SSI866 TCE866 TMA866 TVW866 UFS866 UPO866 UZK866 VJG866 VTC866 WCY866 WMU866 WWQ866 AO866 KK866 UG866 AEC866 ANY866 AXU866 BHQ866 BRM866 CBI866 CLE866 CVA866 DEW866 DOS866 DYO866 EIK866 ESG866 FCC866 FLY866 FVU866 GFQ866 GPM866 GZI866 HJE866 HTA866 ICW866 IMS866 IWO866 JGK866 JQG866 KAC866 KJY866 KTU866 LDQ866 LNM866 LXI866 MHE866 MRA866 NAW866 NKS866 NUO866 OEK866 OOG866 OYC866 PHY866 PRU866 QBQ866 QLM866 QVI866 RFE866 RPA866 RYW866 SIS866 SSO866 TCK866 TMG866 TWC866 UFY866 UPU866 UZQ866 VJM866 VTI866 WDE866 WNA866 WWW866 AR866 KN866 UJ866 AEF866 AOB866 AXX866 BHT866 BRP866 CBL866 CLH866 CVD866 DEZ866 DOV866 DYR866 EIN866 ESJ866 FCF866 FMB866 FVX866 GFT866 GPP866 GZL866 HJH866 HTD866 ICZ866 IMV866 IWR866 JGN866 JQJ866 KAF866 KKB866 KTX866 LDT866 LNP866 LXL866 MHH866 MRD866 NAZ866 NKV866 NUR866 OEN866 OOJ866 OYF866 PIB866 PRX866 QBT866 QLP866 QVL866 RFH866 RPD866 RYZ866 SIV866 SSR866 TCN866 TMJ866 TWF866 UGB866 UPX866 UZT866 VJP866 VTL866 WDH866 WND866 WWZ866 AO868 KK868 UG868 AEC868 ANY868 AXU868 BHQ868 BRM868 CBI868 CLE868 CVA868 DEW868 DOS868 DYO868 EIK868 ESG868 FCC868 FLY868 FVU868 GFQ868 GPM868 GZI868 HJE868 HTA868 ICW868 IMS868 IWO868 JGK868 JQG868 KAC868 KJY868 KTU868 LDQ868 LNM868 LXI868 MHE868 MRA868 NAW868 NKS868 NUO868 OEK868 OOG868 OYC868 PHY868 PRU868 QBQ868 QLM868 QVI868 RFE868 RPA868 RYW868 SIS868 SSO868 TCK868 TMG868 TWC868 UFY868 UPU868 UZQ868 VJM868 VTI868 WDE868 WNA868 WWW868 AR868 KN868 UJ868 AEF868 AOB868 AXX868 BHT868 BRP868 CBL868 CLH868 CVD868 DEZ868 DOV868 DYR868 EIN868 ESJ868 FCF868 FMB868 FVX868 GFT868 GPP868 GZL868 HJH868 HTD868 ICZ868 IMV868 IWR868 JGN868 JQJ868 KAF868 KKB868 KTX868 LDT868 LNP868 LXL868 MHH868 MRD868 NAZ868 NKV868 NUR868 OEN868 OOJ868 OYF868 PIB868 PRX868 QBT868 QLP868 QVL868 RFH868 RPD868 RYZ868 SIV868 SSR868 TCN868 TMJ868 TWF868 UGB868 UPX868 UZT868 VJP868 VTL868 WDH868 WND868 WWZ868 AR874 KN874 UJ874 AEF874 AOB874 AXX874 BHT874 BRP874 CBL874 CLH874 CVD874 DEZ874 DOV874 DYR874 EIN874 ESJ874 FCF874 FMB874 FVX874 GFT874 GPP874 GZL874 HJH874 HTD874 ICZ874 IMV874 IWR874 JGN874 JQJ874 KAF874 KKB874 KTX874 LDT874 LNP874 LXL874 MHH874 MRD874 NAZ874 NKV874 NUR874 OEN874 OOJ874 OYF874 PIB874 PRX874 QBT874 QLP874 QVL874 RFH874 RPD874 RYZ874 SIV874 SSR874 TCN874 TMJ874 TWF874 UGB874 UPX874 UZT874 VJP874 VTL874 WDH874 WND874 WWZ874 AO874 KK874 UG874 AEC874 ANY874 AXU874 BHQ874 BRM874 CBI874 CLE874 CVA874 DEW874 DOS874 DYO874 EIK874 ESG874 FCC874 FLY874 FVU874 GFQ874 GPM874 GZI874 HJE874 HTA874 ICW874 IMS874 IWO874 JGK874 JQG874 KAC874 KJY874 KTU874 LDQ874 LNM874 LXI874 MHE874 MRA874 NAW874 NKS874 NUO874 OEK874 OOG874 OYC874 PHY874 PRU874 QBQ874 QLM874 QVI874 RFE874 RPA874 RYW874 SIS874 SSO874 TCK874 TMG874 TWC874 UFY874 UPU874 UZQ874 VJM874 VTI874 WDE874 WNA874 WWW874 AI876 KE876 UA876 ADW876 ANS876 AXO876 BHK876 BRG876 CBC876 CKY876 CUU876 DEQ876 DOM876 DYI876 EIE876 ESA876 FBW876 FLS876 FVO876 GFK876 GPG876 GZC876 HIY876 HSU876 ICQ876 IMM876 IWI876 JGE876 JQA876 JZW876 KJS876 KTO876 LDK876 LNG876 LXC876 MGY876 MQU876 NAQ876 NKM876 NUI876 OEE876 OOA876 OXW876 PHS876 PRO876 QBK876 QLG876 QVC876 REY876 ROU876 RYQ876 SIM876 SSI876 TCE876 TMA876 TVW876 UFS876 UPO876 UZK876 VJG876 VTC876 WCY876 WMU876 WWQ876 AO876 KK876 UG876 AEC876 ANY876 AXU876 BHQ876 BRM876 CBI876 CLE876 CVA876 DEW876 DOS876 DYO876 EIK876 ESG876 FCC876 FLY876 FVU876 GFQ876 GPM876 GZI876 HJE876 HTA876 ICW876 IMS876 IWO876 JGK876 JQG876 KAC876 KJY876 KTU876 LDQ876 LNM876 LXI876 MHE876 MRA876 NAW876 NKS876 NUO876 OEK876 OOG876 OYC876 PHY876 PRU876 QBQ876 QLM876 QVI876 RFE876 RPA876 RYW876 SIS876 SSO876 TCK876 TMG876 TWC876 UFY876 UPU876 UZQ876 VJM876 VTI876 WDE876 WNA876 WWW876 AR876 KN876 UJ876 AEF876 AOB876 AXX876 BHT876 BRP876 CBL876 CLH876 CVD876 DEZ876 DOV876 DYR876 EIN876 ESJ876 FCF876 FMB876 FVX876 GFT876 GPP876 GZL876 HJH876 HTD876 ICZ876 IMV876 IWR876 JGN876 JQJ876 KAF876 KKB876 KTX876 LDT876 LNP876 LXL876 MHH876 MRD876 NAZ876 NKV876 NUR876 OEN876 OOJ876 OYF876 PIB876 PRX876 QBT876 QLP876 QVL876 RFH876 RPD876 RYZ876 SIV876 SSR876 TCN876 TMJ876 TWF876 UGB876 UPX876 UZT876 VJP876 VTL876 WDH876 WND876 WWZ876 AU876 KQ876 UM876 AEI876 AOE876 AYA876 BHW876 BRS876 CBO876 CLK876 CVG876 DFC876 DOY876 DYU876 EIQ876 ESM876 FCI876 FME876 FWA876 GFW876 GPS876 GZO876 HJK876 HTG876 IDC876 IMY876 IWU876 JGQ876 JQM876 KAI876 KKE876 KUA876 LDW876 LNS876 LXO876 MHK876 MRG876 NBC876 NKY876 NUU876 OEQ876 OOM876 OYI876 PIE876 PSA876 QBW876 QLS876 QVO876 RFK876 RPG876 RZC876 SIY876 SSU876 TCQ876 TMM876 TWI876 UGE876 UQA876 UZW876 VJS876 VTO876 WDK876 WNG876 WXC876 AX876 KT876 UP876 AEL876 AOH876 AYD876 BHZ876 BRV876 CBR876 CLN876 CVJ876 DFF876 DPB876 DYX876 EIT876 ESP876 FCL876 FMH876 FWD876 GFZ876 GPV876 GZR876 HJN876 HTJ876 IDF876 INB876 IWX876 JGT876 JQP876 KAL876 KKH876 KUD876 LDZ876 LNV876 LXR876 MHN876 MRJ876 NBF876 NLB876 NUX876 OET876 OOP876 OYL876 PIH876 PSD876 QBZ876 QLV876 QVR876 RFN876 RPJ876 RZF876 SJB876 SSX876 TCT876 TMP876 TWL876 UGH876 UQD876 UZZ876 VJV876 VTR876 WDN876 WNJ876 WXF876 AR878 KN878 UJ878 AEF878 AOB878 AXX878 BHT878 BRP878 CBL878 CLH878 CVD878 DEZ878 DOV878 DYR878 EIN878 ESJ878 FCF878 FMB878 FVX878 GFT878 GPP878 GZL878 HJH878 HTD878 ICZ878 IMV878 IWR878 JGN878 JQJ878 KAF878 KKB878 KTX878 LDT878 LNP878 LXL878 MHH878 MRD878 NAZ878 NKV878 NUR878 OEN878 OOJ878 OYF878 PIB878 PRX878 QBT878 QLP878 QVL878 RFH878 RPD878 RYZ878 SIV878 SSR878 TCN878 TMJ878 TWF878 UGB878 UPX878 UZT878 VJP878 VTL878 WDH878 WND878 WWZ878 KE911:KE925 UA911:UA925 ADW911:ADW925 ANS911:ANS925 AXO911:AXO925 BHK911:BHK925 BRG911:BRG925 CBC911:CBC925 CKY911:CKY925 CUU911:CUU925 DEQ911:DEQ925 DOM911:DOM925 DYI911:DYI925 EIE911:EIE925 ESA911:ESA925 FBW911:FBW925 FLS911:FLS925 FVO911:FVO925 GFK911:GFK925 GPG911:GPG925 GZC911:GZC925 HIY911:HIY925 HSU911:HSU925 ICQ911:ICQ925 IMM911:IMM925 IWI911:IWI925 JGE911:JGE925 JQA911:JQA925 JZW911:JZW925 KJS911:KJS925 KTO911:KTO925 LDK911:LDK925 LNG911:LNG925 LXC911:LXC925 MGY911:MGY925 MQU911:MQU925 NAQ911:NAQ925 NKM911:NKM925 NUI911:NUI925 OEE911:OEE925 OOA911:OOA925 OXW911:OXW925 PHS911:PHS925 PRO911:PRO925 QBK911:QBK925 QLG911:QLG925 QVC911:QVC925 REY911:REY925 ROU911:ROU925 RYQ911:RYQ925 SIM911:SIM925 SSI911:SSI925 TCE911:TCE925 TMA911:TMA925 TVW911:TVW925 UFS911:UFS925 UPO911:UPO925 UZK911:UZK925 VJG911:VJG925 VTC911:VTC925 WCY911:WCY925 WMU911:WMU925 WWQ911:WWQ925 AI552:AI560 AO911:AO921 KK911:KK921 UG911:UG921 AEC911:AEC921 ANY911:ANY921 AXU911:AXU921 BHQ911:BHQ921 BRM911:BRM921 CBI911:CBI921 CLE911:CLE921 CVA911:CVA921 DEW911:DEW921 DOS911:DOS921 DYO911:DYO921 EIK911:EIK921 ESG911:ESG921 FCC911:FCC921 FLY911:FLY921 FVU911:FVU921 GFQ911:GFQ921 GPM911:GPM921 GZI911:GZI921 HJE911:HJE921 HTA911:HTA921 ICW911:ICW921 IMS911:IMS921 IWO911:IWO921 JGK911:JGK921 JQG911:JQG921 KAC911:KAC921 KJY911:KJY921 KTU911:KTU921 LDQ911:LDQ921 LNM911:LNM921 LXI911:LXI921 MHE911:MHE921 MRA911:MRA921 NAW911:NAW921 NKS911:NKS921 NUO911:NUO921 OEK911:OEK921 OOG911:OOG921 OYC911:OYC921 PHY911:PHY921 PRU911:PRU921 QBQ911:QBQ921 QLM911:QLM921 QVI911:QVI921 RFE911:RFE921 RPA911:RPA921 RYW911:RYW921 SIS911:SIS921 SSO911:SSO921 TCK911:TCK921 TMG911:TMG921 TWC911:TWC921 UFY911:UFY921 UPU911:UPU921 UZQ911:UZQ921 VJM911:VJM921 VTI911:VTI921 WDE911:WDE921 WNA911:WNA921 WWW911:WWW921 AR911:AR921 KN911:KN921 UJ911:UJ921 AEF911:AEF921 AOB911:AOB921 AXX911:AXX921 BHT911:BHT921 BRP911:BRP921 CBL911:CBL921 CLH911:CLH921 CVD911:CVD921 DEZ911:DEZ921 DOV911:DOV921 DYR911:DYR921 EIN911:EIN921 ESJ911:ESJ921 FCF911:FCF921 FMB911:FMB921 FVX911:FVX921 GFT911:GFT921 GPP911:GPP921 GZL911:GZL921 HJH911:HJH921 HTD911:HTD921 ICZ911:ICZ921 IMV911:IMV921 IWR911:IWR921 JGN911:JGN921 JQJ911:JQJ921 KAF911:KAF921 KKB911:KKB921 KTX911:KTX921 LDT911:LDT921 LNP911:LNP921 LXL911:LXL921 MHH911:MHH921 MRD911:MRD921 NAZ911:NAZ921 NKV911:NKV921 NUR911:NUR921 OEN911:OEN921 OOJ911:OOJ921 OYF911:OYF921 PIB911:PIB921 PRX911:PRX921 QBT911:QBT921 QLP911:QLP921 QVL911:QVL921 RFH911:RFH921 RPD911:RPD921 RYZ911:RYZ921 SIV911:SIV921 SSR911:SSR921 TCN911:TCN921 TMJ911:TMJ921 TWF911:TWF921 UGB911:UGB921 UPX911:UPX921 UZT911:UZT921 VJP911:VJP921 VTL911:VTL921 WDH911:WDH921 WND911:WND921 WWZ911:WWZ921 AU914:AU915 KQ914:KQ915 UM914:UM915 AEI914:AEI915 AOE914:AOE915 AYA914:AYA915 BHW914:BHW915 BRS914:BRS915 CBO914:CBO915 CLK914:CLK915 CVG914:CVG915 DFC914:DFC915 DOY914:DOY915 DYU914:DYU915 EIQ914:EIQ915 ESM914:ESM915 FCI914:FCI915 FME914:FME915 FWA914:FWA915 GFW914:GFW915 GPS914:GPS915 GZO914:GZO915 HJK914:HJK915 HTG914:HTG915 IDC914:IDC915 IMY914:IMY915 IWU914:IWU915 JGQ914:JGQ915 JQM914:JQM915 KAI914:KAI915 KKE914:KKE915 KUA914:KUA915 LDW914:LDW915 LNS914:LNS915 LXO914:LXO915 MHK914:MHK915 MRG914:MRG915 NBC914:NBC915 NKY914:NKY915 NUU914:NUU915 OEQ914:OEQ915 OOM914:OOM915 OYI914:OYI915 PIE914:PIE915 PSA914:PSA915 QBW914:QBW915 QLS914:QLS915 QVO914:QVO915 RFK914:RFK915 RPG914:RPG915 RZC914:RZC915 SIY914:SIY915 SSU914:SSU915 TCQ914:TCQ915 TMM914:TMM915 TWI914:TWI915 UGE914:UGE915 UQA914:UQA915 UZW914:UZW915 VJS914:VJS915 VTO914:VTO915 WDK914:WDK915 WNG914:WNG915 WXC914:WXC915 AL929:AL930 KH929:KH930 UD929:UD930 ADZ929:ADZ930 ANV929:ANV930 AXR929:AXR930 BHN929:BHN930 BRJ929:BRJ930 CBF929:CBF930 CLB929:CLB930 CUX929:CUX930 DET929:DET930 DOP929:DOP930 DYL929:DYL930 EIH929:EIH930 ESD929:ESD930 FBZ929:FBZ930 FLV929:FLV930 FVR929:FVR930 GFN929:GFN930 GPJ929:GPJ930 GZF929:GZF930 HJB929:HJB930 HSX929:HSX930 ICT929:ICT930 IMP929:IMP930 IWL929:IWL930 JGH929:JGH930 JQD929:JQD930 JZZ929:JZZ930 KJV929:KJV930 KTR929:KTR930 LDN929:LDN930 LNJ929:LNJ930 LXF929:LXF930 MHB929:MHB930 MQX929:MQX930 NAT929:NAT930 NKP929:NKP930 NUL929:NUL930 OEH929:OEH930 OOD929:OOD930 OXZ929:OXZ930 PHV929:PHV930 PRR929:PRR930 QBN929:QBN930 QLJ929:QLJ930 QVF929:QVF930 RFB929:RFB930 ROX929:ROX930 RYT929:RYT930 SIP929:SIP930 SSL929:SSL930 TCH929:TCH930 TMD929:TMD930 TVZ929:TVZ930 UFV929:UFV930 UPR929:UPR930 UZN929:UZN930 VJJ929:VJJ930 VTF929:VTF930 WDB929:WDB930 WMX929:WMX930 WWT929:WWT930 AI929:AI930 KE929:KE930 UA929:UA930 ADW929:ADW930 ANS929:ANS930 AXO929:AXO930 BHK929:BHK930 BRG929:BRG930 CBC929:CBC930 CKY929:CKY930 CUU929:CUU930 DEQ929:DEQ930 DOM929:DOM930 DYI929:DYI930 EIE929:EIE930 ESA929:ESA930 FBW929:FBW930 FLS929:FLS930 FVO929:FVO930 GFK929:GFK930 GPG929:GPG930 GZC929:GZC930 HIY929:HIY930 HSU929:HSU930 ICQ929:ICQ930 IMM929:IMM930 IWI929:IWI930 JGE929:JGE930 JQA929:JQA930 JZW929:JZW930 KJS929:KJS930 KTO929:KTO930 LDK929:LDK930 LNG929:LNG930 LXC929:LXC930 MGY929:MGY930 MQU929:MQU930 NAQ929:NAQ930 NKM929:NKM930 NUI929:NUI930 OEE929:OEE930 OOA929:OOA930 OXW929:OXW930 PHS929:PHS930 PRO929:PRO930 QBK929:QBK930 QLG929:QLG930 QVC929:QVC930 REY929:REY930 ROU929:ROU930 RYQ929:RYQ930 SIM929:SIM930 SSI929:SSI930 TCE929:TCE930 TMA929:TMA930 TVW929:TVW930 UFS929:UFS930 UPO929:UPO930 UZK929:UZK930 VJG929:VJG930 VTC929:VTC930 WCY929:WCY930 WMU929:WMU930 WWQ929:WWQ930 AO929:AO930 KK929:KK930 UG929:UG930 AEC929:AEC930 ANY929:ANY930 AXU929:AXU930 BHQ929:BHQ930 BRM929:BRM930 CBI929:CBI930 CLE929:CLE930 CVA929:CVA930 DEW929:DEW930 DOS929:DOS930 DYO929:DYO930 EIK929:EIK930 ESG929:ESG930 FCC929:FCC930 FLY929:FLY930 FVU929:FVU930 GFQ929:GFQ930 GPM929:GPM930 GZI929:GZI930 HJE929:HJE930 HTA929:HTA930 ICW929:ICW930 IMS929:IMS930 IWO929:IWO930 JGK929:JGK930 JQG929:JQG930 KAC929:KAC930 KJY929:KJY930 KTU929:KTU930 LDQ929:LDQ930 LNM929:LNM930 LXI929:LXI930 MHE929:MHE930 MRA929:MRA930 NAW929:NAW930 NKS929:NKS930 NUO929:NUO930 OEK929:OEK930 OOG929:OOG930 OYC929:OYC930 PHY929:PHY930 PRU929:PRU930 QBQ929:QBQ930 QLM929:QLM930 QVI929:QVI930 RFE929:RFE930 RPA929:RPA930 RYW929:RYW930 SIS929:SIS930 SSO929:SSO930 TCK929:TCK930 TMG929:TMG930 TWC929:TWC930 UFY929:UFY930 UPU929:UPU930 UZQ929:UZQ930 VJM929:VJM930 VTI929:VTI930 WDE929:WDE930 WNA929:WNA930 WWW929:WWW930 AR929:AR930 KN929:KN930 UJ929:UJ930 AEF929:AEF930 AOB929:AOB930 AXX929:AXX930 BHT929:BHT930 BRP929:BRP930 CBL929:CBL930 CLH929:CLH930 CVD929:CVD930 DEZ929:DEZ930 DOV929:DOV930 DYR929:DYR930 EIN929:EIN930 ESJ929:ESJ930 FCF929:FCF930 FMB929:FMB930 FVX929:FVX930 GFT929:GFT930 GPP929:GPP930 GZL929:GZL930 HJH929:HJH930 HTD929:HTD930 ICZ929:ICZ930 IMV929:IMV930 IWR929:IWR930 JGN929:JGN930 JQJ929:JQJ930 KAF929:KAF930 KKB929:KKB930 KTX929:KTX930 LDT929:LDT930 LNP929:LNP930 LXL929:LXL930 MHH929:MHH930 MRD929:MRD930 NAZ929:NAZ930 NKV929:NKV930 NUR929:NUR930 OEN929:OEN930 OOJ929:OOJ930 OYF929:OYF930 PIB929:PIB930 PRX929:PRX930 QBT929:QBT930 QLP929:QLP930 QVL929:QVL930 RFH929:RFH930 RPD929:RPD930 RYZ929:RYZ930 SIV929:SIV930 SSR929:SSR930 TCN929:TCN930 TMJ929:TMJ930 TWF929:TWF930 UGB929:UGB930 UPX929:UPX930 UZT929:UZT930 VJP929:VJP930 VTL929:VTL930 WDH929:WDH930 WND929:WND930 WWZ929:WWZ930 AR932 KN932 UJ932 AEF932 AOB932 AXX932 BHT932 BRP932 CBL932 CLH932 CVD932 DEZ932 DOV932 DYR932 EIN932 ESJ932 FCF932 FMB932 FVX932 GFT932 GPP932 GZL932 HJH932 HTD932 ICZ932 IMV932 IWR932 JGN932 JQJ932 KAF932 KKB932 KTX932 LDT932 LNP932 LXL932 MHH932 MRD932 NAZ932 NKV932 NUR932 OEN932 OOJ932 OYF932 PIB932 PRX932 QBT932 QLP932 QVL932 RFH932 RPD932 RYZ932 SIV932 SSR932 TCN932 TMJ932 TWF932 UGB932 UPX932 UZT932 VJP932 VTL932 WDH932 WND932 WWZ932 AO932 KK932 UG932 AEC932 ANY932 AXU932 BHQ932 BRM932 CBI932 CLE932 CVA932 DEW932 DOS932 DYO932 EIK932 ESG932 FCC932 FLY932 FVU932 GFQ932 GPM932 GZI932 HJE932 HTA932 ICW932 IMS932 IWO932 JGK932 JQG932 KAC932 KJY932 KTU932 LDQ932 LNM932 LXI932 MHE932 MRA932 NAW932 NKS932 NUO932 OEK932 OOG932 OYC932 PHY932 PRU932 QBQ932 QLM932 QVI932 RFE932 RPA932 RYW932 SIS932 SSO932 TCK932 TMG932 TWC932 UFY932 UPU932 UZQ932 VJM932 VTI932 WDE932 WNA932 WWW932 AI932 KE932 UA932 ADW932 ANS932 AXO932 BHK932 BRG932 CBC932 CKY932 CUU932 DEQ932 DOM932 DYI932 EIE932 ESA932 FBW932 FLS932 FVO932 GFK932 GPG932 GZC932 HIY932 HSU932 ICQ932 IMM932 IWI932 JGE932 JQA932 JZW932 KJS932 KTO932 LDK932 LNG932 LXC932 MGY932 MQU932 NAQ932 NKM932 NUI932 OEE932 OOA932 OXW932 PHS932 PRO932 QBK932 QLG932 QVC932 REY932 ROU932 RYQ932 SIM932 SSI932 TCE932 TMA932 TVW932 UFS932 UPO932 UZK932 VJG932 VTC932 WCY932 WMU932 WWQ932 AR1034 KN1034 UJ1034 AEF1034 AOB1034 AXX1034 BHT1034 BRP1034 CBL1034 CLH1034 CVD1034 DEZ1034 DOV1034 DYR1034 EIN1034 ESJ1034 FCF1034 FMB1034 FVX1034 GFT1034 GPP1034 GZL1034 HJH1034 HTD1034 ICZ1034 IMV1034 IWR1034 JGN1034 JQJ1034 KAF1034 KKB1034 KTX1034 LDT1034 LNP1034 LXL1034 MHH1034 MRD1034 NAZ1034 NKV1034 NUR1034 OEN1034 OOJ1034 OYF1034 PIB1034 PRX1034 QBT1034 QLP1034 QVL1034 RFH1034 RPD1034 RYZ1034 SIV1034 SSR1034 TCN1034 TMJ1034 TWF1034 UGB1034 UPX1034 UZT1034 VJP1034 VTL1034 WDH1034 WND1034 WWZ1034 AO1034 KK1034 UG1034 AEC1034 ANY1034 AXU1034 BHQ1034 BRM1034 CBI1034 CLE1034 CVA1034 DEW1034 DOS1034 DYO1034 EIK1034 ESG1034 FCC1034 FLY1034 FVU1034 GFQ1034 GPM1034 GZI1034 HJE1034 HTA1034 ICW1034 IMS1034 IWO1034 JGK1034 JQG1034 KAC1034 KJY1034 KTU1034 LDQ1034 LNM1034 LXI1034 MHE1034 MRA1034 NAW1034 NKS1034 NUO1034 OEK1034 OOG1034 OYC1034 PHY1034 PRU1034 QBQ1034 QLM1034 QVI1034 RFE1034 RPA1034 RYW1034 SIS1034 SSO1034 TCK1034 TMG1034 TWC1034 UFY1034 UPU1034 UZQ1034 VJM1034 VTI1034 WDE1034 WNA1034 WWW1034 AR1084:AR1085 KN1084:KN1085 UJ1084:UJ1085 AEF1084:AEF1085 AOB1084:AOB1085 AXX1084:AXX1085 BHT1084:BHT1085 BRP1084:BRP1085 CBL1084:CBL1085 CLH1084:CLH1085 CVD1084:CVD1085 DEZ1084:DEZ1085 DOV1084:DOV1085 DYR1084:DYR1085 EIN1084:EIN1085 ESJ1084:ESJ1085 FCF1084:FCF1085 FMB1084:FMB1085 FVX1084:FVX1085 GFT1084:GFT1085 GPP1084:GPP1085 GZL1084:GZL1085 HJH1084:HJH1085 HTD1084:HTD1085 ICZ1084:ICZ1085 IMV1084:IMV1085 IWR1084:IWR1085 JGN1084:JGN1085 JQJ1084:JQJ1085 KAF1084:KAF1085 KKB1084:KKB1085 KTX1084:KTX1085 LDT1084:LDT1085 LNP1084:LNP1085 LXL1084:LXL1085 MHH1084:MHH1085 MRD1084:MRD1085 NAZ1084:NAZ1085 NKV1084:NKV1085 NUR1084:NUR1085 OEN1084:OEN1085 OOJ1084:OOJ1085 OYF1084:OYF1085 PIB1084:PIB1085 PRX1084:PRX1085 QBT1084:QBT1085 QLP1084:QLP1085 QVL1084:QVL1085 RFH1084:RFH1085 RPD1084:RPD1085 RYZ1084:RYZ1085 SIV1084:SIV1085 SSR1084:SSR1085 TCN1084:TCN1085 TMJ1084:TMJ1085 TWF1084:TWF1085 UGB1084:UGB1085 UPX1084:UPX1085 UZT1084:UZT1085 VJP1084:VJP1085 VTL1084:VTL1085 WDH1084:WDH1085 WND1084:WND1085 WWZ1084:WWZ1085 AI1085 KE1085 UA1085 ADW1085 ANS1085 AXO1085 BHK1085 BRG1085 CBC1085 CKY1085 CUU1085 DEQ1085 DOM1085 DYI1085 EIE1085 ESA1085 FBW1085 FLS1085 FVO1085 GFK1085 GPG1085 GZC1085 HIY1085 HSU1085 ICQ1085 IMM1085 IWI1085 JGE1085 JQA1085 JZW1085 KJS1085 KTO1085 LDK1085 LNG1085 LXC1085 MGY1085 MQU1085 NAQ1085 NKM1085 NUI1085 OEE1085 OOA1085 OXW1085 PHS1085 PRO1085 QBK1085 QLG1085 QVC1085 REY1085 ROU1085 RYQ1085 SIM1085 SSI1085 TCE1085 TMA1085 TVW1085 UFS1085 UPO1085 UZK1085 VJG1085 VTC1085 WCY1085 WMU1085 WWQ1085 AU1085 KQ1085 UM1085 AEI1085 AOE1085 AYA1085 BHW1085 BRS1085 CBO1085 CLK1085 CVG1085 DFC1085 DOY1085 DYU1085 EIQ1085 ESM1085 FCI1085 FME1085 FWA1085 GFW1085 GPS1085 GZO1085 HJK1085 HTG1085 IDC1085 IMY1085 IWU1085 JGQ1085 JQM1085 KAI1085 KKE1085 KUA1085 LDW1085 LNS1085 LXO1085 MHK1085 MRG1085 NBC1085 NKY1085 NUU1085 OEQ1085 OOM1085 OYI1085 PIE1085 PSA1085 QBW1085 QLS1085 QVO1085 RFK1085 RPG1085 RZC1085 SIY1085 SSU1085 TCQ1085 TMM1085 TWI1085 UGE1085 UQA1085 UZW1085 VJS1085 VTO1085 WDK1085 WNG1085 WXC1085 AX1085 KT1085 UP1085 AEL1085 AOH1085 AYD1085 BHZ1085 BRV1085 CBR1085 CLN1085 CVJ1085 DFF1085 DPB1085 DYX1085 EIT1085 ESP1085 FCL1085 FMH1085 FWD1085 GFZ1085 GPV1085 GZR1085 HJN1085 HTJ1085 IDF1085 INB1085 IWX1085 JGT1085 JQP1085 KAL1085 KKH1085 KUD1085 LDZ1085 LNV1085 LXR1085 MHN1085 MRJ1085 NBF1085 NLB1085 NUX1085 OET1085 OOP1085 OYL1085 PIH1085 PSD1085 QBZ1085 QLV1085 QVR1085 RFN1085 RPJ1085 RZF1085 SJB1085 SSX1085 TCT1085 TMP1085 TWL1085 UGH1085 UQD1085 UZZ1085 VJV1085 VTR1085 WDN1085 WNJ1085 WXF1085 BD34 BG34 BA34 AI911:AI925 AI1009 KE1009 UA1009 ADW1009 ANS1009 AXO1009 BHK1009 BRG1009 CBC1009 CKY1009 CUU1009 DEQ1009 DOM1009 DYI1009 EIE1009 ESA1009 FBW1009 FLS1009 FVO1009 GFK1009 GPG1009 GZC1009 HIY1009 HSU1009 ICQ1009 IMM1009 IWI1009 JGE1009 JQA1009 JZW1009 KJS1009 KTO1009 LDK1009 LNG1009 LXC1009 MGY1009 MQU1009 NAQ1009 NKM1009 NUI1009 OEE1009 OOA1009 OXW1009 PHS1009 PRO1009 QBK1009 QLG1009 QVC1009 REY1009 ROU1009 RYQ1009 SIM1009 SSI1009 TCE1009 TMA1009 TVW1009 UFS1009 UPO1009 UZK1009 VJG1009 VTC1009 WCY1009 WMU1009 WWQ1009 KL1009 UH1009 AED1009 ANZ1009 AXV1009 BHR1009 BRN1009 CBJ1009 CLF1009 CVB1009 DEX1009 DOT1009 DYP1009 EIL1009 ESH1009 FCD1009 FLZ1009 FVV1009 GFR1009 GPN1009 GZJ1009 HJF1009 HTB1009 ICX1009 IMT1009 IWP1009 JGL1009 JQH1009 KAD1009 KJZ1009 KTV1009 LDR1009 LNN1009 LXJ1009 MHF1009 MRB1009 NAX1009 NKT1009 NUP1009 OEL1009 OOH1009 OYD1009 PHZ1009 PRV1009 QBR1009 QLN1009 QVJ1009 RFF1009 RPB1009 RYX1009 SIT1009 SSP1009 TCL1009 TMH1009 TWD1009 UFZ1009 UPV1009 UZR1009 VJN1009 VTJ1009 WDF1009 WNB1009 WWX1009 KS1009 UO1009 AEK1009 AOG1009 AYC1009 BHY1009 BRU1009 CBQ1009 CLM1009 CVI1009 DFE1009 DPA1009 DYW1009 EIS1009 ESO1009 FCK1009 FMG1009 FWC1009 GFY1009 GPU1009 GZQ1009 HJM1009 HTI1009 IDE1009 INA1009 IWW1009 JGS1009 JQO1009 KAK1009 KKG1009 KUC1009 LDY1009 LNU1009 LXQ1009 MHM1009 MRI1009 NBE1009 NLA1009 NUW1009 OES1009 OOO1009 OYK1009 PIG1009 PSC1009 QBY1009 QLU1009 QVQ1009 RFM1009 RPI1009 RZE1009 SJA1009 SSW1009 TCS1009 TMO1009 TWK1009 UGG1009 UQC1009 UZY1009 VJU1009 VTQ1009 WDM1009 WNI1009 WXE1009 WWQ11:WWQ36 WMU11:WMU36 WCY11:WCY36 VTC11:VTC36 VJG11:VJG36 UZK11:UZK36 UPO11:UPO36 UFS11:UFS36 TVW11:TVW36 TMA11:TMA36 TCE11:TCE36 SSI11:SSI36 SIM11:SIM36 RYQ11:RYQ36 ROU11:ROU36 REY11:REY36 QVC11:QVC36 QLG11:QLG36 QBK11:QBK36 PRO11:PRO36 PHS11:PHS36 OXW11:OXW36 OOA11:OOA36 OEE11:OEE36 NUI11:NUI36 NKM11:NKM36 NAQ11:NAQ36 MQU11:MQU36 MGY11:MGY36 LXC11:LXC36 LNG11:LNG36 LDK11:LDK36 KTO11:KTO36 KJS11:KJS36 JZW11:JZW36 JQA11:JQA36 JGE11:JGE36 IWI11:IWI36 IMM11:IMM36 ICQ11:ICQ36 HSU11:HSU36 HIY11:HIY36 GZC11:GZC36 GPG11:GPG36 GFK11:GFK36 FVO11:FVO36 FLS11:FLS36 FBW11:FBW36 ESA11:ESA36 EIE11:EIE36 DYI11:DYI36 DOM11:DOM36 DEQ11:DEQ36 CUU11:CUU36 CKY11:CKY36 CBC11:CBC36 BRG11:BRG36 BHK11:BHK36 AXO11:AXO36 ANS11:ANS36 ADW11:ADW36 UA11:UA36 KE11:KE36 AI11:AI36 WWW11:WWW35 WNA11:WNA35 WDE11:WDE35 VTI11:VTI35 VJM11:VJM35 UZQ11:UZQ35 UPU11:UPU35 UFY11:UFY35 TWC11:TWC35 TMG11:TMG35 TCK11:TCK35 SSO11:SSO35 SIS11:SIS35 RYW11:RYW35 RPA11:RPA35 RFE11:RFE35 QVI11:QVI35 QLM11:QLM35 QBQ11:QBQ35 PRU11:PRU35 PHY11:PHY35 OYC11:OYC35 OOG11:OOG35 OEK11:OEK35 NUO11:NUO35 NKS11:NKS35 NAW11:NAW35 MRA11:MRA35 MHE11:MHE35 LXI11:LXI35 LNM11:LNM35 LDQ11:LDQ35 KTU11:KTU35 KJY11:KJY35 KAC11:KAC35 JQG11:JQG35 JGK11:JGK35 IWO11:IWO35 IMS11:IMS35 ICW11:ICW35 HTA11:HTA35 HJE11:HJE35 GZI11:GZI35 GPM11:GPM35 GFQ11:GFQ35 FVU11:FVU35 FLY11:FLY35 FCC11:FCC35 ESG11:ESG35 EIK11:EIK35 DYO11:DYO35 DOS11:DOS35 DEW11:DEW35 CVA11:CVA35 CLE11:CLE35 CBI11:CBI35 BRM11:BRM35 BHQ11:BHQ35 AXU11:AXU35 ANY11:ANY35 AEC11:AEC35 UG11:UG35 KK11:KK35 AO11:AO35 WWZ11:WWZ35 WND11:WND35 WDH11:WDH35 VTL11:VTL35 VJP11:VJP35 UZT11:UZT35 UPX11:UPX35 UGB11:UGB35 TWF11:TWF35 TMJ11:TMJ35 TCN11:TCN35 SSR11:SSR35 SIV11:SIV35 RYZ11:RYZ35 RPD11:RPD35 RFH11:RFH35 QVL11:QVL35 QLP11:QLP35 QBT11:QBT35 PRX11:PRX35 PIB11:PIB35 OYF11:OYF35 OOJ11:OOJ35 OEN11:OEN35 NUR11:NUR35 NKV11:NKV35 NAZ11:NAZ35 MRD11:MRD35 MHH11:MHH35 LXL11:LXL35 LNP11:LNP35 LDT11:LDT35 KTX11:KTX35 KKB11:KKB35 KAF11:KAF35 JQJ11:JQJ35 JGN11:JGN35 IWR11:IWR35 IMV11:IMV35 ICZ11:ICZ35 HTD11:HTD35 HJH11:HJH35 GZL11:GZL35 GPP11:GPP35 GFT11:GFT35 FVX11:FVX35 FMB11:FMB35 FCF11:FCF35 ESJ11:ESJ35 EIN11:EIN35 DYR11:DYR35 DOV11:DOV35 DEZ11:DEZ35 CVD11:CVD35 CLH11:CLH35 CBL11:CBL35 BRP11:BRP35 BHT11:BHT35 AXX11:AXX35 AOB11:AOB35 AEF11:AEF35 UJ11:UJ35 KN11:KN35 AR11:AR35 AI437 KE437 UA437 ADW437 ANS437 AXO437 BHK437 BRG437 CBC437 CKY437 CUU437 DEQ437 DOM437 DYI437 EIE437 ESA437 FBW437 FLS437 FVO437 GFK437 GPG437 GZC437 HIY437 HSU437 ICQ437 IMM437 IWI437 JGE437 JQA437 JZW437 KJS437 KTO437 LDK437 LNG437 LXC437 MGY437 MQU437 NAQ437 NKM437 NUI437 OEE437 OOA437 OXW437 PHS437 PRO437 QBK437 QLG437 QVC437 REY437 ROU437 RYQ437 SIM437 SSI437 TCE437 TMA437 TVW437 UFS437 UPO437 UZK437 VJG437 VTC437 WCY437 WMU437 WWQ437 AL440 KH440 UD440 ADZ440 ANV440 AXR440 BHN440 BRJ440 CBF440 CLB440 CUX440 DET440 DOP440 DYL440 EIH440 ESD440 FBZ440 FLV440 FVR440 GFN440 GPJ440 GZF440 HJB440 HSX440 ICT440 IMP440 IWL440 JGH440 JQD440 JZZ440 KJV440 KTR440 LDN440 LNJ440 LXF440 MHB440 MQX440 NAT440 NKP440 NUL440 OEH440 OOD440 OXZ440 PHV440 PRR440 QBN440 QLJ440 QVF440 RFB440 ROX440 RYT440 SIP440 SSL440 TCH440 TMD440 TVZ440 UFV440 UPR440 UZN440 VJJ440 VTF440 WDB440 WMX440 WWT440 AI440 KE440 UA440 ADW440 ANS440 AXO440 BHK440 BRG440 CBC440 CKY440 CUU440 DEQ440 DOM440 DYI440 EIE440 ESA440 FBW440 FLS440 FVO440 GFK440 GPG440 GZC440 HIY440 HSU440 ICQ440 IMM440 IWI440 JGE440 JQA440 JZW440 KJS440 KTO440 LDK440 LNG440 LXC440 MGY440 MQU440 NAQ440 NKM440 NUI440 OEE440 OOA440 OXW440 PHS440 PRO440 QBK440 QLG440 QVC440 REY440 ROU440 RYQ440 SIM440 SSI440 TCE440 TMA440 TVW440 UFS440 UPO440 UZK440 VJG440 VTC440 WCY440 WMU440 WWQ440 AO427:AO433 KK427:KK433 UG427:UG433 AEC427:AEC433 ANY427:ANY433 AXU427:AXU433 BHQ427:BHQ433 BRM427:BRM433 CBI427:CBI433 CLE427:CLE433 CVA427:CVA433 DEW427:DEW433 DOS427:DOS433 DYO427:DYO433 EIK427:EIK433 ESG427:ESG433 FCC427:FCC433 FLY427:FLY433 FVU427:FVU433 GFQ427:GFQ433 GPM427:GPM433 GZI427:GZI433 HJE427:HJE433 HTA427:HTA433 ICW427:ICW433 IMS427:IMS433 IWO427:IWO433 JGK427:JGK433 JQG427:JQG433 KAC427:KAC433 KJY427:KJY433 KTU427:KTU433 LDQ427:LDQ433 LNM427:LNM433 LXI427:LXI433 MHE427:MHE433 MRA427:MRA433 NAW427:NAW433 NKS427:NKS433 NUO427:NUO433 OEK427:OEK433 OOG427:OOG433 OYC427:OYC433 PHY427:PHY433 PRU427:PRU433 QBQ427:QBQ433 QLM427:QLM433 QVI427:QVI433 RFE427:RFE433 RPA427:RPA433 RYW427:RYW433 SIS427:SIS433 SSO427:SSO433 TCK427:TCK433 TMG427:TMG433 TWC427:TWC433 UFY427:UFY433 UPU427:UPU433 UZQ427:UZQ433 VJM427:VJM433 VTI427:VTI433 WDE427:WDE433 WNA427:WNA433 WWW427:WWW433 AR427:AR433 KN427:KN433 UJ427:UJ433 AEF427:AEF433 AOB427:AOB433 AXX427:AXX433 BHT427:BHT433 BRP427:BRP433 CBL427:CBL433 CLH427:CLH433 CVD427:CVD433 DEZ427:DEZ433 DOV427:DOV433 DYR427:DYR433 EIN427:EIN433 ESJ427:ESJ433 FCF427:FCF433 FMB427:FMB433 FVX427:FVX433 GFT427:GFT433 GPP427:GPP433 GZL427:GZL433 HJH427:HJH433 HTD427:HTD433 ICZ427:ICZ433 IMV427:IMV433 IWR427:IWR433 JGN427:JGN433 JQJ427:JQJ433 KAF427:KAF433 KKB427:KKB433 KTX427:KTX433 LDT427:LDT433 LNP427:LNP433 LXL427:LXL433 MHH427:MHH433 MRD427:MRD433 NAZ427:NAZ433 NKV427:NKV433 NUR427:NUR433 OEN427:OEN433 OOJ427:OOJ433 OYF427:OYF433 PIB427:PIB433 PRX427:PRX433 QBT427:QBT433 QLP427:QLP433 QVL427:QVL433 RFH427:RFH433 RPD427:RPD433 RYZ427:RYZ433 SIV427:SIV433 SSR427:SSR433 TCN427:TCN433 TMJ427:TMJ433 TWF427:TWF433 UGB427:UGB433 UPX427:UPX433 UZT427:UZT433 VJP427:VJP433 VTL427:VTL433 WDH427:WDH433 WND427:WND433 WWZ427:WWZ433 AI427:AI433 KE427:KE433 UA427:UA433 ADW427:ADW433 ANS427:ANS433 AXO427:AXO433 BHK427:BHK433 BRG427:BRG433 CBC427:CBC433 CKY427:CKY433 CUU427:CUU433 DEQ427:DEQ433 DOM427:DOM433 DYI427:DYI433 EIE427:EIE433 ESA427:ESA433 FBW427:FBW433 FLS427:FLS433 FVO427:FVO433 GFK427:GFK433 GPG427:GPG433 GZC427:GZC433 HIY427:HIY433 HSU427:HSU433 ICQ427:ICQ433 IMM427:IMM433 IWI427:IWI433 JGE427:JGE433 JQA427:JQA433 JZW427:JZW433 KJS427:KJS433 KTO427:KTO433 LDK427:LDK433 LNG427:LNG433 LXC427:LXC433 MGY427:MGY433 MQU427:MQU433 NAQ427:NAQ433 NKM427:NKM433 NUI427:NUI433 OEE427:OEE433 OOA427:OOA433 OXW427:OXW433 PHS427:PHS433 PRO427:PRO433 QBK427:QBK433 QLG427:QLG433 QVC427:QVC433 REY427:REY433 ROU427:ROU433 RYQ427:RYQ433 SIM427:SIM433 SSI427:SSI433 TCE427:TCE433 TMA427:TMA433 TVW427:TVW433 UFS427:UFS433 UPO427:UPO433 UZK427:UZK433 VJG427:VJG433 VTC427:VTC433 WCY427:WCY433 WMU427:WMU433 WWQ427:WWQ433 AR1041 KN1041 UJ1041 AEF1041 AOB1041 AXX1041 BHT1041 BRP1041 CBL1041 CLH1041 CVD1041 DEZ1041 DOV1041 DYR1041 EIN1041 ESJ1041 FCF1041 FMB1041 FVX1041 GFT1041 GPP1041 GZL1041 HJH1041 HTD1041 ICZ1041 IMV1041 IWR1041 JGN1041 JQJ1041 KAF1041 KKB1041 KTX1041 LDT1041 LNP1041 LXL1041 MHH1041 MRD1041 NAZ1041 NKV1041 NUR1041 OEN1041 OOJ1041 OYF1041 PIB1041 PRX1041 QBT1041 QLP1041 QVL1041 RFH1041 RPD1041 RYZ1041 SIV1041 SSR1041 TCN1041 TMJ1041 TWF1041 UGB1041 UPX1041 UZT1041 VJP1041 VTL1041 WDH1041 WND1041 WWZ1041 AO1041 KK1041 UG1041 AEC1041 ANY1041 AXU1041 BHQ1041 BRM1041 CBI1041 CLE1041 CVA1041 DEW1041 DOS1041 DYO1041 EIK1041 ESG1041 FCC1041 FLY1041 FVU1041 GFQ1041 GPM1041 GZI1041 HJE1041 HTA1041 ICW1041 IMS1041 IWO1041 JGK1041 JQG1041 KAC1041 KJY1041 KTU1041 LDQ1041 LNM1041 LXI1041 MHE1041 MRA1041 NAW1041 NKS1041 NUO1041 OEK1041 OOG1041 OYC1041 PHY1041 PRU1041 QBQ1041 QLM1041 QVI1041 RFE1041 RPA1041 RYW1041 SIS1041 SSO1041 TCK1041 TMG1041 TWC1041 UFY1041 UPU1041 UZQ1041 VJM1041 VTI1041 WDE1041 WNA1041 WWW1041 AI1041 KE1041 UA1041 ADW1041 ANS1041 AXO1041 BHK1041 BRG1041 CBC1041 CKY1041 CUU1041 DEQ1041 DOM1041 DYI1041 EIE1041 ESA1041 FBW1041 FLS1041 FVO1041 GFK1041 GPG1041 GZC1041 HIY1041 HSU1041 ICQ1041 IMM1041 IWI1041 JGE1041 JQA1041 JZW1041 KJS1041 KTO1041 LDK1041 LNG1041 LXC1041 MGY1041 MQU1041 NAQ1041 NKM1041 NUI1041 OEE1041 OOA1041 OXW1041 PHS1041 PRO1041 QBK1041 QLG1041 QVC1041 REY1041 ROU1041 RYQ1041 SIM1041 SSI1041 TCE1041 TMA1041 TVW1041 UFS1041 UPO1041 UZK1041 VJG1041 VTC1041 WCY1041 WMU1041 WWQ1041" xr:uid="{00000000-0002-0000-0200-00002B000000}">
      <formula1>0</formula1>
      <formula2>100</formula2>
    </dataValidation>
    <dataValidation type="whole" allowBlank="1" showErrorMessage="1" errorTitle="Mesečna stopnja izkoriščenosti" error="odstotek (celoštevilska vrednost)" sqref="AF9 KB9 TX9 ADT9 ANP9 AXL9 BHH9 BRD9 CAZ9 CKV9 CUR9 DEN9 DOJ9 DYF9 EIB9 ERX9 FBT9 FLP9 FVL9 GFH9 GPD9 GYZ9 HIV9 HSR9 ICN9 IMJ9 IWF9 JGB9 JPX9 JZT9 KJP9 KTL9 LDH9 LND9 LWZ9 MGV9 MQR9 NAN9 NKJ9 NUF9 OEB9 ONX9 OXT9 PHP9 PRL9 QBH9 QLD9 QUZ9 REV9 ROR9 RYN9 SIJ9 SSF9 TCB9 TLX9 TVT9 UFP9 UPL9 UZH9 VJD9 VSZ9 WCV9 WMR9 WWN9 AF866 KB866 TX866 ADT866 ANP866 AXL866 BHH866 BRD866 CAZ866 CKV866 CUR866 DEN866 DOJ866 DYF866 EIB866 ERX866 FBT866 FLP866 FVL866 GFH866 GPD866 GYZ866 HIV866 HSR866 ICN866 IMJ866 IWF866 JGB866 JPX866 JZT866 KJP866 KTL866 LDH866 LND866 LWZ866 MGV866 MQR866 NAN866 NKJ866 NUF866 OEB866 ONX866 OXT866 PHP866 PRL866 QBH866 QLD866 QUZ866 REV866 ROR866 RYN866 SIJ866 SSF866 TCB866 TLX866 TVT866 UFP866 UPL866 UZH866 VJD866 VSZ866 WCV866 WMR866 WWN866 AF876 KB876 TX876 ADT876 ANP876 AXL876 BHH876 BRD876 CAZ876 CKV876 CUR876 DEN876 DOJ876 DYF876 EIB876 ERX876 FBT876 FLP876 FVL876 GFH876 GPD876 GYZ876 HIV876 HSR876 ICN876 IMJ876 IWF876 JGB876 JPX876 JZT876 KJP876 KTL876 LDH876 LND876 LWZ876 MGV876 MQR876 NAN876 NKJ876 NUF876 OEB876 ONX876 OXT876 PHP876 PRL876 QBH876 QLD876 QUZ876 REV876 ROR876 RYN876 SIJ876 SSF876 TCB876 TLX876 TVT876 UFP876 UPL876 UZH876 VJD876 VSZ876 WCV876 WMR876 WWN876" xr:uid="{00000000-0002-0000-0200-00002C000000}">
      <formula1>0</formula1>
      <formula2>300</formula2>
    </dataValidation>
    <dataValidation type="textLength" allowBlank="1" showInputMessage="1" showErrorMessage="1" errorTitle="Equipment" error="Obvezen podatek!" prompt="Naslov opreme v angleškem jeziku - obvezen podatek_x000a_" sqref="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289:I307 JE289:JE307 TA289:TA307 ACW289:ACW307 AMS289:AMS307 AWO289:AWO307 BGK289:BGK307 BQG289:BQG307 CAC289:CAC307 CJY289:CJY307 CTU289:CTU307 DDQ289:DDQ307 DNM289:DNM307 DXI289:DXI307 EHE289:EHE307 ERA289:ERA307 FAW289:FAW307 FKS289:FKS307 FUO289:FUO307 GEK289:GEK307 GOG289:GOG307 GYC289:GYC307 HHY289:HHY307 HRU289:HRU307 IBQ289:IBQ307 ILM289:ILM307 IVI289:IVI307 JFE289:JFE307 JPA289:JPA307 JYW289:JYW307 KIS289:KIS307 KSO289:KSO307 LCK289:LCK307 LMG289:LMG307 LWC289:LWC307 MFY289:MFY307 MPU289:MPU307 MZQ289:MZQ307 NJM289:NJM307 NTI289:NTI307 ODE289:ODE307 ONA289:ONA307 OWW289:OWW307 PGS289:PGS307 PQO289:PQO307 QAK289:QAK307 QKG289:QKG307 QUC289:QUC307 RDY289:RDY307 RNU289:RNU307 RXQ289:RXQ307 SHM289:SHM307 SRI289:SRI307 TBE289:TBE307 TLA289:TLA307 TUW289:TUW307 UES289:UES307 UOO289:UOO307 UYK289:UYK307 VIG289:VIG307 VSC289:VSC307 WBY289:WBY307 WLU289:WLU307 WVQ289:WVQ307 I327 JE327 TA327 ACW327 AMS327 AWO327 BGK327 BQG327 CAC327 CJY327 CTU327 DDQ327 DNM327 DXI327 EHE327 ERA327 FAW327 FKS327 FUO327 GEK327 GOG327 GYC327 HHY327 HRU327 IBQ327 ILM327 IVI327 JFE327 JPA327 JYW327 KIS327 KSO327 LCK327 LMG327 LWC327 MFY327 MPU327 MZQ327 NJM327 NTI327 ODE327 ONA327 OWW327 PGS327 PQO327 QAK327 QKG327 QUC327 RDY327 RNU327 RXQ327 SHM327 SRI327 TBE327 TLA327 TUW327 UES327 UOO327 UYK327 VIG327 VSC327 WBY327 WLU327 WVQ327 I332:I335 JE332:JE335 TA332:TA335 ACW332:ACW335 AMS332:AMS335 AWO332:AWO335 BGK332:BGK335 BQG332:BQG335 CAC332:CAC335 CJY332:CJY335 CTU332:CTU335 DDQ332:DDQ335 DNM332:DNM335 DXI332:DXI335 EHE332:EHE335 ERA332:ERA335 FAW332:FAW335 FKS332:FKS335 FUO332:FUO335 GEK332:GEK335 GOG332:GOG335 GYC332:GYC335 HHY332:HHY335 HRU332:HRU335 IBQ332:IBQ335 ILM332:ILM335 IVI332:IVI335 JFE332:JFE335 JPA332:JPA335 JYW332:JYW335 KIS332:KIS335 KSO332:KSO335 LCK332:LCK335 LMG332:LMG335 LWC332:LWC335 MFY332:MFY335 MPU332:MPU335 MZQ332:MZQ335 NJM332:NJM335 NTI332:NTI335 ODE332:ODE335 ONA332:ONA335 OWW332:OWW335 PGS332:PGS335 PQO332:PQO335 QAK332:QAK335 QKG332:QKG335 QUC332:QUC335 RDY332:RDY335 RNU332:RNU335 RXQ332:RXQ335 SHM332:SHM335 SRI332:SRI335 TBE332:TBE335 TLA332:TLA335 TUW332:TUW335 UES332:UES335 UOO332:UOO335 UYK332:UYK335 VIG332:VIG335 VSC332:VSC335 WBY332:WBY335 WLU332:WLU335 WVQ332:WVQ335 I337 JE337 TA337 ACW337 AMS337 AWO337 BGK337 BQG337 CAC337 CJY337 CTU337 DDQ337 DNM337 DXI337 EHE337 ERA337 FAW337 FKS337 FUO337 GEK337 GOG337 GYC337 HHY337 HRU337 IBQ337 ILM337 IVI337 JFE337 JPA337 JYW337 KIS337 KSO337 LCK337 LMG337 LWC337 MFY337 MPU337 MZQ337 NJM337 NTI337 ODE337 ONA337 OWW337 PGS337 PQO337 QAK337 QKG337 QUC337 RDY337 RNU337 RXQ337 SHM337 SRI337 TBE337 TLA337 TUW337 UES337 UOO337 UYK337 VIG337 VSC337 WBY337 WLU337 WVQ337 I339 JE339 TA339 ACW339 AMS339 AWO339 BGK339 BQG339 CAC339 CJY339 CTU339 DDQ339 DNM339 DXI339 EHE339 ERA339 FAW339 FKS339 FUO339 GEK339 GOG339 GYC339 HHY339 HRU339 IBQ339 ILM339 IVI339 JFE339 JPA339 JYW339 KIS339 KSO339 LCK339 LMG339 LWC339 MFY339 MPU339 MZQ339 NJM339 NTI339 ODE339 ONA339 OWW339 PGS339 PQO339 QAK339 QKG339 QUC339 RDY339 RNU339 RXQ339 SHM339 SRI339 TBE339 TLA339 TUW339 UES339 UOO339 UYK339 VIG339 VSC339 WBY339 WLU339 WVQ339 I148 JE148 TA148 ACW148 AMS148 AWO148 BGK148 BQG148 CAC148 CJY148 CTU148 DDQ148 DNM148 DXI148 EHE148 ERA148 FAW148 FKS148 FUO148 GEK148 GOG148 GYC148 HHY148 HRU148 IBQ148 ILM148 IVI148 JFE148 JPA148 JYW148 KIS148 KSO148 LCK148 LMG148 LWC148 MFY148 MPU148 MZQ148 NJM148 NTI148 ODE148 ONA148 OWW148 PGS148 PQO148 QAK148 QKG148 QUC148 RDY148 RNU148 RXQ148 SHM148 SRI148 TBE148 TLA148 TUW148 UES148 UOO148 UYK148 VIG148 VSC148 WBY148 WLU148 WVQ148 I448 JE448 TA448 ACW448 AMS448 AWO448 BGK448 BQG448 CAC448 CJY448 CTU448 DDQ448 DNM448 DXI448 EHE448 ERA448 FAW448 FKS448 FUO448 GEK448 GOG448 GYC448 HHY448 HRU448 IBQ448 ILM448 IVI448 JFE448 JPA448 JYW448 KIS448 KSO448 LCK448 LMG448 LWC448 MFY448 MPU448 MZQ448 NJM448 NTI448 ODE448 ONA448 OWW448 PGS448 PQO448 QAK448 QKG448 QUC448 RDY448 RNU448 RXQ448 SHM448 SRI448 TBE448 TLA448 TUW448 UES448 UOO448 UYK448 VIG448 VSC448 WBY448 WLU448 WVQ448 I481 JE481 TA481 ACW481 AMS481 AWO481 BGK481 BQG481 CAC481 CJY481 CTU481 DDQ481 DNM481 DXI481 EHE481 ERA481 FAW481 FKS481 FUO481 GEK481 GOG481 GYC481 HHY481 HRU481 IBQ481 ILM481 IVI481 JFE481 JPA481 JYW481 KIS481 KSO481 LCK481 LMG481 LWC481 MFY481 MPU481 MZQ481 NJM481 NTI481 ODE481 ONA481 OWW481 PGS481 PQO481 QAK481 QKG481 QUC481 RDY481 RNU481 RXQ481 SHM481 SRI481 TBE481 TLA481 TUW481 UES481 UOO481 UYK481 VIG481 VSC481 WBY481 WLU481 WVQ481 I552:I554 JE552:JE554 TA552:TA554 ACW552:ACW554 AMS552:AMS554 AWO552:AWO554 BGK552:BGK554 BQG552:BQG554 CAC552:CAC554 CJY552:CJY554 CTU552:CTU554 DDQ552:DDQ554 DNM552:DNM554 DXI552:DXI554 EHE552:EHE554 ERA552:ERA554 FAW552:FAW554 FKS552:FKS554 FUO552:FUO554 GEK552:GEK554 GOG552:GOG554 GYC552:GYC554 HHY552:HHY554 HRU552:HRU554 IBQ552:IBQ554 ILM552:ILM554 IVI552:IVI554 JFE552:JFE554 JPA552:JPA554 JYW552:JYW554 KIS552:KIS554 KSO552:KSO554 LCK552:LCK554 LMG552:LMG554 LWC552:LWC554 MFY552:MFY554 MPU552:MPU554 MZQ552:MZQ554 NJM552:NJM554 NTI552:NTI554 ODE552:ODE554 ONA552:ONA554 OWW552:OWW554 PGS552:PGS554 PQO552:PQO554 QAK552:QAK554 QKG552:QKG554 QUC552:QUC554 RDY552:RDY554 RNU552:RNU554 RXQ552:RXQ554 SHM552:SHM554 SRI552:SRI554 TBE552:TBE554 TLA552:TLA554 TUW552:TUW554 UES552:UES554 UOO552:UOO554 UYK552:UYK554 VIG552:VIG554 VSC552:VSC554 WBY552:WBY554 WLU552:WLU554 WVQ552:WVQ554 JE558:JE560 TA558:TA560 ACW558:ACW560 AMS558:AMS560 AWO558:AWO560 BGK558:BGK560 BQG558:BQG560 CAC558:CAC560 CJY558:CJY560 CTU558:CTU560 DDQ558:DDQ560 DNM558:DNM560 DXI558:DXI560 EHE558:EHE560 ERA558:ERA560 FAW558:FAW560 FKS558:FKS560 FUO558:FUO560 GEK558:GEK560 GOG558:GOG560 GYC558:GYC560 HHY558:HHY560 HRU558:HRU560 IBQ558:IBQ560 ILM558:ILM560 IVI558:IVI560 JFE558:JFE560 JPA558:JPA560 JYW558:JYW560 KIS558:KIS560 KSO558:KSO560 LCK558:LCK560 LMG558:LMG560 LWC558:LWC560 MFY558:MFY560 MPU558:MPU560 MZQ558:MZQ560 NJM558:NJM560 NTI558:NTI560 ODE558:ODE560 ONA558:ONA560 OWW558:OWW560 PGS558:PGS560 PQO558:PQO560 QAK558:QAK560 QKG558:QKG560 QUC558:QUC560 RDY558:RDY560 RNU558:RNU560 RXQ558:RXQ560 SHM558:SHM560 SRI558:SRI560 TBE558:TBE560 TLA558:TLA560 TUW558:TUW560 UES558:UES560 UOO558:UOO560 UYK558:UYK560 VIG558:VIG560 VSC558:VSC560 WBY558:WBY560 WLU558:WLU560 WVQ558:WVQ560 I623:I625 JE623:JE625 TA623:TA625 ACW623:ACW625 AMS623:AMS625 AWO623:AWO625 BGK623:BGK625 BQG623:BQG625 CAC623:CAC625 CJY623:CJY625 CTU623:CTU625 DDQ623:DDQ625 DNM623:DNM625 DXI623:DXI625 EHE623:EHE625 ERA623:ERA625 FAW623:FAW625 FKS623:FKS625 FUO623:FUO625 GEK623:GEK625 GOG623:GOG625 GYC623:GYC625 HHY623:HHY625 HRU623:HRU625 IBQ623:IBQ625 ILM623:ILM625 IVI623:IVI625 JFE623:JFE625 JPA623:JPA625 JYW623:JYW625 KIS623:KIS625 KSO623:KSO625 LCK623:LCK625 LMG623:LMG625 LWC623:LWC625 MFY623:MFY625 MPU623:MPU625 MZQ623:MZQ625 NJM623:NJM625 NTI623:NTI625 ODE623:ODE625 ONA623:ONA625 OWW623:OWW625 PGS623:PGS625 PQO623:PQO625 QAK623:QAK625 QKG623:QKG625 QUC623:QUC625 RDY623:RDY625 RNU623:RNU625 RXQ623:RXQ625 SHM623:SHM625 SRI623:SRI625 TBE623:TBE625 TLA623:TLA625 TUW623:TUW625 UES623:UES625 UOO623:UOO625 UYK623:UYK625 VIG623:VIG625 VSC623:VSC625 WBY623:WBY625 WLU623:WLU625 WVQ623:WVQ625 I628:I629 JE628:JE629 TA628:TA629 ACW628:ACW629 AMS628:AMS629 AWO628:AWO629 BGK628:BGK629 BQG628:BQG629 CAC628:CAC629 CJY628:CJY629 CTU628:CTU629 DDQ628:DDQ629 DNM628:DNM629 DXI628:DXI629 EHE628:EHE629 ERA628:ERA629 FAW628:FAW629 FKS628:FKS629 FUO628:FUO629 GEK628:GEK629 GOG628:GOG629 GYC628:GYC629 HHY628:HHY629 HRU628:HRU629 IBQ628:IBQ629 ILM628:ILM629 IVI628:IVI629 JFE628:JFE629 JPA628:JPA629 JYW628:JYW629 KIS628:KIS629 KSO628:KSO629 LCK628:LCK629 LMG628:LMG629 LWC628:LWC629 MFY628:MFY629 MPU628:MPU629 MZQ628:MZQ629 NJM628:NJM629 NTI628:NTI629 ODE628:ODE629 ONA628:ONA629 OWW628:OWW629 PGS628:PGS629 PQO628:PQO629 QAK628:QAK629 QKG628:QKG629 QUC628:QUC629 RDY628:RDY629 RNU628:RNU629 RXQ628:RXQ629 SHM628:SHM629 SRI628:SRI629 TBE628:TBE629 TLA628:TLA629 TUW628:TUW629 UES628:UES629 UOO628:UOO629 UYK628:UYK629 VIG628:VIG629 VSC628:VSC629 WBY628:WBY629 WLU628:WLU629 WVQ628:WVQ629 I631 JE631 TA631 ACW631 AMS631 AWO631 BGK631 BQG631 CAC631 CJY631 CTU631 DDQ631 DNM631 DXI631 EHE631 ERA631 FAW631 FKS631 FUO631 GEK631 GOG631 GYC631 HHY631 HRU631 IBQ631 ILM631 IVI631 JFE631 JPA631 JYW631 KIS631 KSO631 LCK631 LMG631 LWC631 MFY631 MPU631 MZQ631 NJM631 NTI631 ODE631 ONA631 OWW631 PGS631 PQO631 QAK631 QKG631 QUC631 RDY631 RNU631 RXQ631 SHM631 SRI631 TBE631 TLA631 TUW631 UES631 UOO631 UYK631 VIG631 VSC631 WBY631 WLU631 WVQ631 I637:I640 JE637:JE640 TA637:TA640 ACW637:ACW640 AMS637:AMS640 AWO637:AWO640 BGK637:BGK640 BQG637:BQG640 CAC637:CAC640 CJY637:CJY640 CTU637:CTU640 DDQ637:DDQ640 DNM637:DNM640 DXI637:DXI640 EHE637:EHE640 ERA637:ERA640 FAW637:FAW640 FKS637:FKS640 FUO637:FUO640 GEK637:GEK640 GOG637:GOG640 GYC637:GYC640 HHY637:HHY640 HRU637:HRU640 IBQ637:IBQ640 ILM637:ILM640 IVI637:IVI640 JFE637:JFE640 JPA637:JPA640 JYW637:JYW640 KIS637:KIS640 KSO637:KSO640 LCK637:LCK640 LMG637:LMG640 LWC637:LWC640 MFY637:MFY640 MPU637:MPU640 MZQ637:MZQ640 NJM637:NJM640 NTI637:NTI640 ODE637:ODE640 ONA637:ONA640 OWW637:OWW640 PGS637:PGS640 PQO637:PQO640 QAK637:QAK640 QKG637:QKG640 QUC637:QUC640 RDY637:RDY640 RNU637:RNU640 RXQ637:RXQ640 SHM637:SHM640 SRI637:SRI640 TBE637:TBE640 TLA637:TLA640 TUW637:TUW640 UES637:UES640 UOO637:UOO640 UYK637:UYK640 VIG637:VIG640 VSC637:VSC640 WBY637:WBY640 WLU637:WLU640 WVQ637:WVQ640 I633:I634 JE633:JE634 TA633:TA634 ACW633:ACW634 AMS633:AMS634 AWO633:AWO634 BGK633:BGK634 BQG633:BQG634 CAC633:CAC634 CJY633:CJY634 CTU633:CTU634 DDQ633:DDQ634 DNM633:DNM634 DXI633:DXI634 EHE633:EHE634 ERA633:ERA634 FAW633:FAW634 FKS633:FKS634 FUO633:FUO634 GEK633:GEK634 GOG633:GOG634 GYC633:GYC634 HHY633:HHY634 HRU633:HRU634 IBQ633:IBQ634 ILM633:ILM634 IVI633:IVI634 JFE633:JFE634 JPA633:JPA634 JYW633:JYW634 KIS633:KIS634 KSO633:KSO634 LCK633:LCK634 LMG633:LMG634 LWC633:LWC634 MFY633:MFY634 MPU633:MPU634 MZQ633:MZQ634 NJM633:NJM634 NTI633:NTI634 ODE633:ODE634 ONA633:ONA634 OWW633:OWW634 PGS633:PGS634 PQO633:PQO634 QAK633:QAK634 QKG633:QKG634 QUC633:QUC634 RDY633:RDY634 RNU633:RNU634 RXQ633:RXQ634 SHM633:SHM634 SRI633:SRI634 TBE633:TBE634 TLA633:TLA634 TUW633:TUW634 UES633:UES634 UOO633:UOO634 UYK633:UYK634 VIG633:VIG634 VSC633:VSC634 WBY633:WBY634 WLU633:WLU634 WVQ633:WVQ634 I648 JE648 TA648 ACW648 AMS648 AWO648 BGK648 BQG648 CAC648 CJY648 CTU648 DDQ648 DNM648 DXI648 EHE648 ERA648 FAW648 FKS648 FUO648 GEK648 GOG648 GYC648 HHY648 HRU648 IBQ648 ILM648 IVI648 JFE648 JPA648 JYW648 KIS648 KSO648 LCK648 LMG648 LWC648 MFY648 MPU648 MZQ648 NJM648 NTI648 ODE648 ONA648 OWW648 PGS648 PQO648 QAK648 QKG648 QUC648 RDY648 RNU648 RXQ648 SHM648 SRI648 TBE648 TLA648 TUW648 UES648 UOO648 UYK648 VIG648 VSC648 WBY648 WLU648 WVQ648 I702 JE702 TA702 ACW702 AMS702 AWO702 BGK702 BQG702 CAC702 CJY702 CTU702 DDQ702 DNM702 DXI702 EHE702 ERA702 FAW702 FKS702 FUO702 GEK702 GOG702 GYC702 HHY702 HRU702 IBQ702 ILM702 IVI702 JFE702 JPA702 JYW702 KIS702 KSO702 LCK702 LMG702 LWC702 MFY702 MPU702 MZQ702 NJM702 NTI702 ODE702 ONA702 OWW702 PGS702 PQO702 QAK702 QKG702 QUC702 RDY702 RNU702 RXQ702 SHM702 SRI702 TBE702 TLA702 TUW702 UES702 UOO702 UYK702 VIG702 VSC702 WBY702 WLU702 WVQ702 I762 JE762 TA762 ACW762 AMS762 AWO762 BGK762 BQG762 CAC762 CJY762 CTU762 DDQ762 DNM762 DXI762 EHE762 ERA762 FAW762 FKS762 FUO762 GEK762 GOG762 GYC762 HHY762 HRU762 IBQ762 ILM762 IVI762 JFE762 JPA762 JYW762 KIS762 KSO762 LCK762 LMG762 LWC762 MFY762 MPU762 MZQ762 NJM762 NTI762 ODE762 ONA762 OWW762 PGS762 PQO762 QAK762 QKG762 QUC762 RDY762 RNU762 RXQ762 SHM762 SRI762 TBE762 TLA762 TUW762 UES762 UOO762 UYK762 VIG762 VSC762 WBY762 WLU762 WVQ762 I806:I816 JE806:JE816 TA806:TA816 ACW806:ACW816 AMS806:AMS816 AWO806:AWO816 BGK806:BGK816 BQG806:BQG816 CAC806:CAC816 CJY806:CJY816 CTU806:CTU816 DDQ806:DDQ816 DNM806:DNM816 DXI806:DXI816 EHE806:EHE816 ERA806:ERA816 FAW806:FAW816 FKS806:FKS816 FUO806:FUO816 GEK806:GEK816 GOG806:GOG816 GYC806:GYC816 HHY806:HHY816 HRU806:HRU816 IBQ806:IBQ816 ILM806:ILM816 IVI806:IVI816 JFE806:JFE816 JPA806:JPA816 JYW806:JYW816 KIS806:KIS816 KSO806:KSO816 LCK806:LCK816 LMG806:LMG816 LWC806:LWC816 MFY806:MFY816 MPU806:MPU816 MZQ806:MZQ816 NJM806:NJM816 NTI806:NTI816 ODE806:ODE816 ONA806:ONA816 OWW806:OWW816 PGS806:PGS816 PQO806:PQO816 QAK806:QAK816 QKG806:QKG816 QUC806:QUC816 RDY806:RDY816 RNU806:RNU816 RXQ806:RXQ816 SHM806:SHM816 SRI806:SRI816 TBE806:TBE816 TLA806:TLA816 TUW806:TUW816 UES806:UES816 UOO806:UOO816 UYK806:UYK816 VIG806:VIG816 VSC806:VSC816 WBY806:WBY816 WLU806:WLU816 WVQ806:WVQ816 I821 JE821 TA821 ACW821 AMS821 AWO821 BGK821 BQG821 CAC821 CJY821 CTU821 DDQ821 DNM821 DXI821 EHE821 ERA821 FAW821 FKS821 FUO821 GEK821 GOG821 GYC821 HHY821 HRU821 IBQ821 ILM821 IVI821 JFE821 JPA821 JYW821 KIS821 KSO821 LCK821 LMG821 LWC821 MFY821 MPU821 MZQ821 NJM821 NTI821 ODE821 ONA821 OWW821 PGS821 PQO821 QAK821 QKG821 QUC821 RDY821 RNU821 RXQ821 SHM821 SRI821 TBE821 TLA821 TUW821 UES821 UOO821 UYK821 VIG821 VSC821 WBY821 WLU821 WVQ821 I866 JE866 TA866 ACW866 AMS866 AWO866 BGK866 BQG866 CAC866 CJY866 CTU866 DDQ866 DNM866 DXI866 EHE866 ERA866 FAW866 FKS866 FUO866 GEK866 GOG866 GYC866 HHY866 HRU866 IBQ866 ILM866 IVI866 JFE866 JPA866 JYW866 KIS866 KSO866 LCK866 LMG866 LWC866 MFY866 MPU866 MZQ866 NJM866 NTI866 ODE866 ONA866 OWW866 PGS866 PQO866 QAK866 QKG866 QUC866 RDY866 RNU866 RXQ866 SHM866 SRI866 TBE866 TLA866 TUW866 UES866 UOO866 UYK866 VIG866 VSC866 WBY866 WLU866 WVQ866 I868 JE868 TA868 ACW868 AMS868 AWO868 BGK868 BQG868 CAC868 CJY868 CTU868 DDQ868 DNM868 DXI868 EHE868 ERA868 FAW868 FKS868 FUO868 GEK868 GOG868 GYC868 HHY868 HRU868 IBQ868 ILM868 IVI868 JFE868 JPA868 JYW868 KIS868 KSO868 LCK868 LMG868 LWC868 MFY868 MPU868 MZQ868 NJM868 NTI868 ODE868 ONA868 OWW868 PGS868 PQO868 QAK868 QKG868 QUC868 RDY868 RNU868 RXQ868 SHM868 SRI868 TBE868 TLA868 TUW868 UES868 UOO868 UYK868 VIG868 VSC868 WBY868 WLU868 WVQ868 I874 JE874 TA874 ACW874 AMS874 AWO874 BGK874 BQG874 CAC874 CJY874 CTU874 DDQ874 DNM874 DXI874 EHE874 ERA874 FAW874 FKS874 FUO874 GEK874 GOG874 GYC874 HHY874 HRU874 IBQ874 ILM874 IVI874 JFE874 JPA874 JYW874 KIS874 KSO874 LCK874 LMG874 LWC874 MFY874 MPU874 MZQ874 NJM874 NTI874 ODE874 ONA874 OWW874 PGS874 PQO874 QAK874 QKG874 QUC874 RDY874 RNU874 RXQ874 SHM874 SRI874 TBE874 TLA874 TUW874 UES874 UOO874 UYK874 VIG874 VSC874 WBY874 WLU874 WVQ874 I876 JE876 TA876 ACW876 AMS876 AWO876 BGK876 BQG876 CAC876 CJY876 CTU876 DDQ876 DNM876 DXI876 EHE876 ERA876 FAW876 FKS876 FUO876 GEK876 GOG876 GYC876 HHY876 HRU876 IBQ876 ILM876 IVI876 JFE876 JPA876 JYW876 KIS876 KSO876 LCK876 LMG876 LWC876 MFY876 MPU876 MZQ876 NJM876 NTI876 ODE876 ONA876 OWW876 PGS876 PQO876 QAK876 QKG876 QUC876 RDY876 RNU876 RXQ876 SHM876 SRI876 TBE876 TLA876 TUW876 UES876 UOO876 UYK876 VIG876 VSC876 WBY876 WLU876 WVQ876 I884:I904 JE884:JE904 TA884:TA904 ACW884:ACW904 AMS884:AMS904 AWO884:AWO904 BGK884:BGK904 BQG884:BQG904 CAC884:CAC904 CJY884:CJY904 CTU884:CTU904 DDQ884:DDQ904 DNM884:DNM904 DXI884:DXI904 EHE884:EHE904 ERA884:ERA904 FAW884:FAW904 FKS884:FKS904 FUO884:FUO904 GEK884:GEK904 GOG884:GOG904 GYC884:GYC904 HHY884:HHY904 HRU884:HRU904 IBQ884:IBQ904 ILM884:ILM904 IVI884:IVI904 JFE884:JFE904 JPA884:JPA904 JYW884:JYW904 KIS884:KIS904 KSO884:KSO904 LCK884:LCK904 LMG884:LMG904 LWC884:LWC904 MFY884:MFY904 MPU884:MPU904 MZQ884:MZQ904 NJM884:NJM904 NTI884:NTI904 ODE884:ODE904 ONA884:ONA904 OWW884:OWW904 PGS884:PGS904 PQO884:PQO904 QAK884:QAK904 QKG884:QKG904 QUC884:QUC904 RDY884:RDY904 RNU884:RNU904 RXQ884:RXQ904 SHM884:SHM904 SRI884:SRI904 TBE884:TBE904 TLA884:TLA904 TUW884:TUW904 UES884:UES904 UOO884:UOO904 UYK884:UYK904 VIG884:VIG904 VSC884:VSC904 WBY884:WBY904 WLU884:WLU904 WVQ884:WVQ904 I911:I918 JE911:JE918 TA911:TA918 ACW911:ACW918 AMS911:AMS918 AWO911:AWO918 BGK911:BGK918 BQG911:BQG918 CAC911:CAC918 CJY911:CJY918 CTU911:CTU918 DDQ911:DDQ918 DNM911:DNM918 DXI911:DXI918 EHE911:EHE918 ERA911:ERA918 FAW911:FAW918 FKS911:FKS918 FUO911:FUO918 GEK911:GEK918 GOG911:GOG918 GYC911:GYC918 HHY911:HHY918 HRU911:HRU918 IBQ911:IBQ918 ILM911:ILM918 IVI911:IVI918 JFE911:JFE918 JPA911:JPA918 JYW911:JYW918 KIS911:KIS918 KSO911:KSO918 LCK911:LCK918 LMG911:LMG918 LWC911:LWC918 MFY911:MFY918 MPU911:MPU918 MZQ911:MZQ918 NJM911:NJM918 NTI911:NTI918 ODE911:ODE918 ONA911:ONA918 OWW911:OWW918 PGS911:PGS918 PQO911:PQO918 QAK911:QAK918 QKG911:QKG918 QUC911:QUC918 RDY911:RDY918 RNU911:RNU918 RXQ911:RXQ918 SHM911:SHM918 SRI911:SRI918 TBE911:TBE918 TLA911:TLA918 TUW911:TUW918 UES911:UES918 UOO911:UOO918 UYK911:UYK918 VIG911:VIG918 VSC911:VSC918 WBY911:WBY918 WLU911:WLU918 WVQ911:WVQ918 I920:I924 JE920:JE924 TA920:TA924 ACW920:ACW924 AMS920:AMS924 AWO920:AWO924 BGK920:BGK924 BQG920:BQG924 CAC920:CAC924 CJY920:CJY924 CTU920:CTU924 DDQ920:DDQ924 DNM920:DNM924 DXI920:DXI924 EHE920:EHE924 ERA920:ERA924 FAW920:FAW924 FKS920:FKS924 FUO920:FUO924 GEK920:GEK924 GOG920:GOG924 GYC920:GYC924 HHY920:HHY924 HRU920:HRU924 IBQ920:IBQ924 ILM920:ILM924 IVI920:IVI924 JFE920:JFE924 JPA920:JPA924 JYW920:JYW924 KIS920:KIS924 KSO920:KSO924 LCK920:LCK924 LMG920:LMG924 LWC920:LWC924 MFY920:MFY924 MPU920:MPU924 MZQ920:MZQ924 NJM920:NJM924 NTI920:NTI924 ODE920:ODE924 ONA920:ONA924 OWW920:OWW924 PGS920:PGS924 PQO920:PQO924 QAK920:QAK924 QKG920:QKG924 QUC920:QUC924 RDY920:RDY924 RNU920:RNU924 RXQ920:RXQ924 SHM920:SHM924 SRI920:SRI924 TBE920:TBE924 TLA920:TLA924 TUW920:TUW924 UES920:UES924 UOO920:UOO924 UYK920:UYK924 VIG920:VIG924 VSC920:VSC924 WBY920:WBY924 WLU920:WLU924 WVQ920:WVQ924 I929 JE929 TA929 ACW929 AMS929 AWO929 BGK929 BQG929 CAC929 CJY929 CTU929 DDQ929 DNM929 DXI929 EHE929 ERA929 FAW929 FKS929 FUO929 GEK929 GOG929 GYC929 HHY929 HRU929 IBQ929 ILM929 IVI929 JFE929 JPA929 JYW929 KIS929 KSO929 LCK929 LMG929 LWC929 MFY929 MPU929 MZQ929 NJM929 NTI929 ODE929 ONA929 OWW929 PGS929 PQO929 QAK929 QKG929 QUC929 RDY929 RNU929 RXQ929 SHM929 SRI929 TBE929 TLA929 TUW929 UES929 UOO929 UYK929 VIG929 VSC929 WBY929 WLU929 WVQ929 K932:K933 JG932:JG933 TC932:TC933 ACY932:ACY933 AMU932:AMU933 AWQ932:AWQ933 BGM932:BGM933 BQI932:BQI933 CAE932:CAE933 CKA932:CKA933 CTW932:CTW933 DDS932:DDS933 DNO932:DNO933 DXK932:DXK933 EHG932:EHG933 ERC932:ERC933 FAY932:FAY933 FKU932:FKU933 FUQ932:FUQ933 GEM932:GEM933 GOI932:GOI933 GYE932:GYE933 HIA932:HIA933 HRW932:HRW933 IBS932:IBS933 ILO932:ILO933 IVK932:IVK933 JFG932:JFG933 JPC932:JPC933 JYY932:JYY933 KIU932:KIU933 KSQ932:KSQ933 LCM932:LCM933 LMI932:LMI933 LWE932:LWE933 MGA932:MGA933 MPW932:MPW933 MZS932:MZS933 NJO932:NJO933 NTK932:NTK933 ODG932:ODG933 ONC932:ONC933 OWY932:OWY933 PGU932:PGU933 PQQ932:PQQ933 QAM932:QAM933 QKI932:QKI933 QUE932:QUE933 REA932:REA933 RNW932:RNW933 RXS932:RXS933 SHO932:SHO933 SRK932:SRK933 TBG932:TBG933 TLC932:TLC933 TUY932:TUY933 UEU932:UEU933 UOQ932:UOQ933 UYM932:UYM933 VII932:VII933 VSE932:VSE933 WCA932:WCA933 WLW932:WLW933 WVS932:WVS933 I1034:I1039 JE1034:JE1039 TA1034:TA1039 ACW1034:ACW1039 AMS1034:AMS1039 AWO1034:AWO1039 BGK1034:BGK1039 BQG1034:BQG1039 CAC1034:CAC1039 CJY1034:CJY1039 CTU1034:CTU1039 DDQ1034:DDQ1039 DNM1034:DNM1039 DXI1034:DXI1039 EHE1034:EHE1039 ERA1034:ERA1039 FAW1034:FAW1039 FKS1034:FKS1039 FUO1034:FUO1039 GEK1034:GEK1039 GOG1034:GOG1039 GYC1034:GYC1039 HHY1034:HHY1039 HRU1034:HRU1039 IBQ1034:IBQ1039 ILM1034:ILM1039 IVI1034:IVI1039 JFE1034:JFE1039 JPA1034:JPA1039 JYW1034:JYW1039 KIS1034:KIS1039 KSO1034:KSO1039 LCK1034:LCK1039 LMG1034:LMG1039 LWC1034:LWC1039 MFY1034:MFY1039 MPU1034:MPU1039 MZQ1034:MZQ1039 NJM1034:NJM1039 NTI1034:NTI1039 ODE1034:ODE1039 ONA1034:ONA1039 OWW1034:OWW1039 PGS1034:PGS1039 PQO1034:PQO1039 QAK1034:QAK1039 QKG1034:QKG1039 QUC1034:QUC1039 RDY1034:RDY1039 RNU1034:RNU1039 RXQ1034:RXQ1039 SHM1034:SHM1039 SRI1034:SRI1039 TBE1034:TBE1039 TLA1034:TLA1039 TUW1034:TUW1039 UES1034:UES1039 UOO1034:UOO1039 UYK1034:UYK1039 VIG1034:VIG1039 VSC1034:VSC1039 WBY1034:WBY1039 WLU1034:WLU1039 WVQ1034:WVQ1039 I1085 JE1085 TA1085 ACW1085 AMS1085 AWO1085 BGK1085 BQG1085 CAC1085 CJY1085 CTU1085 DDQ1085 DNM1085 DXI1085 EHE1085 ERA1085 FAW1085 FKS1085 FUO1085 GEK1085 GOG1085 GYC1085 HHY1085 HRU1085 IBQ1085 ILM1085 IVI1085 JFE1085 JPA1085 JYW1085 KIS1085 KSO1085 LCK1085 LMG1085 LWC1085 MFY1085 MPU1085 MZQ1085 NJM1085 NTI1085 ODE1085 ONA1085 OWW1085 PGS1085 PQO1085 QAK1085 QKG1085 QUC1085 RDY1085 RNU1085 RXQ1085 SHM1085 SRI1085 TBE1085 TLA1085 TUW1085 UES1085 UOO1085 UYK1085 VIG1085 VSC1085 WBY1085 WLU1085 WVQ1085 I558:I560 WVQ11:WVQ36 WLU11:WLU36 WBY11:WBY36 VSC11:VSC36 VIG11:VIG36 UYK11:UYK36 UOO11:UOO36 UES11:UES36 TUW11:TUW36 TLA11:TLA36 TBE11:TBE36 SRI11:SRI36 SHM11:SHM36 RXQ11:RXQ36 RNU11:RNU36 RDY11:RDY36 QUC11:QUC36 QKG11:QKG36 QAK11:QAK36 PQO11:PQO36 PGS11:PGS36 OWW11:OWW36 ONA11:ONA36 ODE11:ODE36 NTI11:NTI36 NJM11:NJM36 MZQ11:MZQ36 MPU11:MPU36 MFY11:MFY36 LWC11:LWC36 LMG11:LMG36 LCK11:LCK36 KSO11:KSO36 KIS11:KIS36 JYW11:JYW36 JPA11:JPA36 JFE11:JFE36 IVI11:IVI36 ILM11:ILM36 IBQ11:IBQ36 HRU11:HRU36 HHY11:HHY36 GYC11:GYC36 GOG11:GOG36 GEK11:GEK36 FUO11:FUO36 FKS11:FKS36 FAW11:FAW36 ERA11:ERA36 EHE11:EHE36 DXI11:DXI36 DNM11:DNM36 DDQ11:DDQ36 CTU11:CTU36 CJY11:CJY36 CAC11:CAC36 BQG11:BQG36 BGK11:BGK36 AWO11:AWO36 AMS11:AMS36 ACW11:ACW36 TA11:TA36 JE11:JE36 I11:I36 I427:I433 JE427:JE433 TA427:TA433 ACW427:ACW433 AMS427:AMS433 AWO427:AWO433 BGK427:BGK433 BQG427:BQG433 CAC427:CAC433 CJY427:CJY433 CTU427:CTU433 DDQ427:DDQ433 DNM427:DNM433 DXI427:DXI433 EHE427:EHE433 ERA427:ERA433 FAW427:FAW433 FKS427:FKS433 FUO427:FUO433 GEK427:GEK433 GOG427:GOG433 GYC427:GYC433 HHY427:HHY433 HRU427:HRU433 IBQ427:IBQ433 ILM427:ILM433 IVI427:IVI433 JFE427:JFE433 JPA427:JPA433 JYW427:JYW433 KIS427:KIS433 KSO427:KSO433 LCK427:LCK433 LMG427:LMG433 LWC427:LWC433 MFY427:MFY433 MPU427:MPU433 MZQ427:MZQ433 NJM427:NJM433 NTI427:NTI433 ODE427:ODE433 ONA427:ONA433 OWW427:OWW433 PGS427:PGS433 PQO427:PQO433 QAK427:QAK433 QKG427:QKG433 QUC427:QUC433 RDY427:RDY433 RNU427:RNU433 RXQ427:RXQ433 SHM427:SHM433 SRI427:SRI433 TBE427:TBE433 TLA427:TLA433 TUW427:TUW433 UES427:UES433 UOO427:UOO433 UYK427:UYK433 VIG427:VIG433 VSC427:VSC433 WBY427:WBY433 WLU427:WLU433 WVQ427:WVQ433" xr:uid="{00000000-0002-0000-0200-00002D000000}">
      <formula1>1</formula1>
      <formula2>500</formula2>
    </dataValidation>
    <dataValidation type="textLength" allowBlank="1" showInputMessage="1" showErrorMessage="1" errorTitle="opis dostopa " error="Obvezen podatek!" prompt="Obvezen podatek" 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332:L339 JH332:JH339 TD332:TD339 ACZ332:ACZ339 AMV332:AMV339 AWR332:AWR339 BGN332:BGN339 BQJ332:BQJ339 CAF332:CAF339 CKB332:CKB339 CTX332:CTX339 DDT332:DDT339 DNP332:DNP339 DXL332:DXL339 EHH332:EHH339 ERD332:ERD339 FAZ332:FAZ339 FKV332:FKV339 FUR332:FUR339 GEN332:GEN339 GOJ332:GOJ339 GYF332:GYF339 HIB332:HIB339 HRX332:HRX339 IBT332:IBT339 ILP332:ILP339 IVL332:IVL339 JFH332:JFH339 JPD332:JPD339 JYZ332:JYZ339 KIV332:KIV339 KSR332:KSR339 LCN332:LCN339 LMJ332:LMJ339 LWF332:LWF339 MGB332:MGB339 MPX332:MPX339 MZT332:MZT339 NJP332:NJP339 NTL332:NTL339 ODH332:ODH339 OND332:OND339 OWZ332:OWZ339 PGV332:PGV339 PQR332:PQR339 QAN332:QAN339 QKJ332:QKJ339 QUF332:QUF339 REB332:REB339 RNX332:RNX339 RXT332:RXT339 SHP332:SHP339 SRL332:SRL339 TBH332:TBH339 TLD332:TLD339 TUZ332:TUZ339 UEV332:UEV339 UOR332:UOR339 UYN332:UYN339 VIJ332:VIJ339 VSF332:VSF339 WCB332:WCB339 WLX332:WLX339 WVT332:WVT339 L289:L307 JH289:JH307 TD289:TD307 ACZ289:ACZ307 AMV289:AMV307 AWR289:AWR307 BGN289:BGN307 BQJ289:BQJ307 CAF289:CAF307 CKB289:CKB307 CTX289:CTX307 DDT289:DDT307 DNP289:DNP307 DXL289:DXL307 EHH289:EHH307 ERD289:ERD307 FAZ289:FAZ307 FKV289:FKV307 FUR289:FUR307 GEN289:GEN307 GOJ289:GOJ307 GYF289:GYF307 HIB289:HIB307 HRX289:HRX307 IBT289:IBT307 ILP289:ILP307 IVL289:IVL307 JFH289:JFH307 JPD289:JPD307 JYZ289:JYZ307 KIV289:KIV307 KSR289:KSR307 LCN289:LCN307 LMJ289:LMJ307 LWF289:LWF307 MGB289:MGB307 MPX289:MPX307 MZT289:MZT307 NJP289:NJP307 NTL289:NTL307 ODH289:ODH307 OND289:OND307 OWZ289:OWZ307 PGV289:PGV307 PQR289:PQR307 QAN289:QAN307 QKJ289:QKJ307 QUF289:QUF307 REB289:REB307 RNX289:RNX307 RXT289:RXT307 SHP289:SHP307 SRL289:SRL307 TBH289:TBH307 TLD289:TLD307 TUZ289:TUZ307 UEV289:UEV307 UOR289:UOR307 UYN289:UYN307 VIJ289:VIJ307 VSF289:VSF307 WCB289:WCB307 WLX289:WLX307 WVT289:WVT307 L318 JH318 TD318 ACZ318 AMV318 AWR318 BGN318 BQJ318 CAF318 CKB318 CTX318 DDT318 DNP318 DXL318 EHH318 ERD318 FAZ318 FKV318 FUR318 GEN318 GOJ318 GYF318 HIB318 HRX318 IBT318 ILP318 IVL318 JFH318 JPD318 JYZ318 KIV318 KSR318 LCN318 LMJ318 LWF318 MGB318 MPX318 MZT318 NJP318 NTL318 ODH318 OND318 OWZ318 PGV318 PQR318 QAN318 QKJ318 QUF318 REB318 RNX318 RXT318 SHP318 SRL318 TBH318 TLD318 TUZ318 UEV318 UOR318 UYN318 VIJ318 VSF318 WCB318 WLX318 WVT318 L327 JH327 TD327 ACZ327 AMV327 AWR327 BGN327 BQJ327 CAF327 CKB327 CTX327 DDT327 DNP327 DXL327 EHH327 ERD327 FAZ327 FKV327 FUR327 GEN327 GOJ327 GYF327 HIB327 HRX327 IBT327 ILP327 IVL327 JFH327 JPD327 JYZ327 KIV327 KSR327 LCN327 LMJ327 LWF327 MGB327 MPX327 MZT327 NJP327 NTL327 ODH327 OND327 OWZ327 PGV327 PQR327 QAN327 QKJ327 QUF327 REB327 RNX327 RXT327 SHP327 SRL327 TBH327 TLD327 TUZ327 UEV327 UOR327 UYN327 VIJ327 VSF327 WCB327 WLX327 WVT327 L148 JH148 TD148 ACZ148 AMV148 AWR148 BGN148 BQJ148 CAF148 CKB148 CTX148 DDT148 DNP148 DXL148 EHH148 ERD148 FAZ148 FKV148 FUR148 GEN148 GOJ148 GYF148 HIB148 HRX148 IBT148 ILP148 IVL148 JFH148 JPD148 JYZ148 KIV148 KSR148 LCN148 LMJ148 LWF148 MGB148 MPX148 MZT148 NJP148 NTL148 ODH148 OND148 OWZ148 PGV148 PQR148 QAN148 QKJ148 QUF148 REB148 RNX148 RXT148 SHP148 SRL148 TBH148 TLD148 TUZ148 UEV148 UOR148 UYN148 VIJ148 VSF148 WCB148 WLX148 WVT148 L448 JH448 TD448 ACZ448 AMV448 AWR448 BGN448 BQJ448 CAF448 CKB448 CTX448 DDT448 DNP448 DXL448 EHH448 ERD448 FAZ448 FKV448 FUR448 GEN448 GOJ448 GYF448 HIB448 HRX448 IBT448 ILP448 IVL448 JFH448 JPD448 JYZ448 KIV448 KSR448 LCN448 LMJ448 LWF448 MGB448 MPX448 MZT448 NJP448 NTL448 ODH448 OND448 OWZ448 PGV448 PQR448 QAN448 QKJ448 QUF448 REB448 RNX448 RXT448 SHP448 SRL448 TBH448 TLD448 TUZ448 UEV448 UOR448 UYN448 VIJ448 VSF448 WCB448 WLX448 WVT448 L481 JH481 TD481 ACZ481 AMV481 AWR481 BGN481 BQJ481 CAF481 CKB481 CTX481 DDT481 DNP481 DXL481 EHH481 ERD481 FAZ481 FKV481 FUR481 GEN481 GOJ481 GYF481 HIB481 HRX481 IBT481 ILP481 IVL481 JFH481 JPD481 JYZ481 KIV481 KSR481 LCN481 LMJ481 LWF481 MGB481 MPX481 MZT481 NJP481 NTL481 ODH481 OND481 OWZ481 PGV481 PQR481 QAN481 QKJ481 QUF481 REB481 RNX481 RXT481 SHP481 SRL481 TBH481 TLD481 TUZ481 UEV481 UOR481 UYN481 VIJ481 VSF481 WCB481 WLX481 WVT481 M553:N554 JI553:JJ554 TE553:TF554 ADA553:ADB554 AMW553:AMX554 AWS553:AWT554 BGO553:BGP554 BQK553:BQL554 CAG553:CAH554 CKC553:CKD554 CTY553:CTZ554 DDU553:DDV554 DNQ553:DNR554 DXM553:DXN554 EHI553:EHJ554 ERE553:ERF554 FBA553:FBB554 FKW553:FKX554 FUS553:FUT554 GEO553:GEP554 GOK553:GOL554 GYG553:GYH554 HIC553:HID554 HRY553:HRZ554 IBU553:IBV554 ILQ553:ILR554 IVM553:IVN554 JFI553:JFJ554 JPE553:JPF554 JZA553:JZB554 KIW553:KIX554 KSS553:KST554 LCO553:LCP554 LMK553:LML554 LWG553:LWH554 MGC553:MGD554 MPY553:MPZ554 MZU553:MZV554 NJQ553:NJR554 NTM553:NTN554 ODI553:ODJ554 ONE553:ONF554 OXA553:OXB554 PGW553:PGX554 PQS553:PQT554 QAO553:QAP554 QKK553:QKL554 QUG553:QUH554 REC553:RED554 RNY553:RNZ554 RXU553:RXV554 SHQ553:SHR554 SRM553:SRN554 TBI553:TBJ554 TLE553:TLF554 TVA553:TVB554 UEW553:UEX554 UOS553:UOT554 UYO553:UYP554 VIK553:VIL554 VSG553:VSH554 WCC553:WCD554 WLY553:WLZ554 WVU553:WVV554 L552:L555 JH552:JH555 TD552:TD555 ACZ552:ACZ555 AMV552:AMV555 AWR552:AWR555 BGN552:BGN555 BQJ552:BQJ555 CAF552:CAF555 CKB552:CKB555 CTX552:CTX555 DDT552:DDT555 DNP552:DNP555 DXL552:DXL555 EHH552:EHH555 ERD552:ERD555 FAZ552:FAZ555 FKV552:FKV555 FUR552:FUR555 GEN552:GEN555 GOJ552:GOJ555 GYF552:GYF555 HIB552:HIB555 HRX552:HRX555 IBT552:IBT555 ILP552:ILP555 IVL552:IVL555 JFH552:JFH555 JPD552:JPD555 JYZ552:JYZ555 KIV552:KIV555 KSR552:KSR555 LCN552:LCN555 LMJ552:LMJ555 LWF552:LWF555 MGB552:MGB555 MPX552:MPX555 MZT552:MZT555 NJP552:NJP555 NTL552:NTL555 ODH552:ODH555 OND552:OND555 OWZ552:OWZ555 PGV552:PGV555 PQR552:PQR555 QAN552:QAN555 QKJ552:QKJ555 QUF552:QUF555 REB552:REB555 RNX552:RNX555 RXT552:RXT555 SHP552:SHP555 SRL552:SRL555 TBH552:TBH555 TLD552:TLD555 TUZ552:TUZ555 UEV552:UEV555 UOR552:UOR555 UYN552:UYN555 VIJ552:VIJ555 VSF552:VSF555 WCB552:WCB555 WLX552:WLX555 WVT552:WVT555 JH558:JH560 TD558:TD560 ACZ558:ACZ560 AMV558:AMV560 AWR558:AWR560 BGN558:BGN560 BQJ558:BQJ560 CAF558:CAF560 CKB558:CKB560 CTX558:CTX560 DDT558:DDT560 DNP558:DNP560 DXL558:DXL560 EHH558:EHH560 ERD558:ERD560 FAZ558:FAZ560 FKV558:FKV560 FUR558:FUR560 GEN558:GEN560 GOJ558:GOJ560 GYF558:GYF560 HIB558:HIB560 HRX558:HRX560 IBT558:IBT560 ILP558:ILP560 IVL558:IVL560 JFH558:JFH560 JPD558:JPD560 JYZ558:JYZ560 KIV558:KIV560 KSR558:KSR560 LCN558:LCN560 LMJ558:LMJ560 LWF558:LWF560 MGB558:MGB560 MPX558:MPX560 MZT558:MZT560 NJP558:NJP560 NTL558:NTL560 ODH558:ODH560 OND558:OND560 OWZ558:OWZ560 PGV558:PGV560 PQR558:PQR560 QAN558:QAN560 QKJ558:QKJ560 QUF558:QUF560 REB558:REB560 RNX558:RNX560 RXT558:RXT560 SHP558:SHP560 SRL558:SRL560 TBH558:TBH560 TLD558:TLD560 TUZ558:TUZ560 UEV558:UEV560 UOR558:UOR560 UYN558:UYN560 VIJ558:VIJ560 VSF558:VSF560 WCB558:WCB560 WLX558:WLX560 WVT558:WVT560 L624:L626 JH624:JH626 TD624:TD626 ACZ624:ACZ626 AMV624:AMV626 AWR624:AWR626 BGN624:BGN626 BQJ624:BQJ626 CAF624:CAF626 CKB624:CKB626 CTX624:CTX626 DDT624:DDT626 DNP624:DNP626 DXL624:DXL626 EHH624:EHH626 ERD624:ERD626 FAZ624:FAZ626 FKV624:FKV626 FUR624:FUR626 GEN624:GEN626 GOJ624:GOJ626 GYF624:GYF626 HIB624:HIB626 HRX624:HRX626 IBT624:IBT626 ILP624:ILP626 IVL624:IVL626 JFH624:JFH626 JPD624:JPD626 JYZ624:JYZ626 KIV624:KIV626 KSR624:KSR626 LCN624:LCN626 LMJ624:LMJ626 LWF624:LWF626 MGB624:MGB626 MPX624:MPX626 MZT624:MZT626 NJP624:NJP626 NTL624:NTL626 ODH624:ODH626 OND624:OND626 OWZ624:OWZ626 PGV624:PGV626 PQR624:PQR626 QAN624:QAN626 QKJ624:QKJ626 QUF624:QUF626 REB624:REB626 RNX624:RNX626 RXT624:RXT626 SHP624:SHP626 SRL624:SRL626 TBH624:TBH626 TLD624:TLD626 TUZ624:TUZ626 UEV624:UEV626 UOR624:UOR626 UYN624:UYN626 VIJ624:VIJ626 VSF624:VSF626 WCB624:WCB626 WLX624:WLX626 WVT624:WVT626 L622 JH622 TD622 ACZ622 AMV622 AWR622 BGN622 BQJ622 CAF622 CKB622 CTX622 DDT622 DNP622 DXL622 EHH622 ERD622 FAZ622 FKV622 FUR622 GEN622 GOJ622 GYF622 HIB622 HRX622 IBT622 ILP622 IVL622 JFH622 JPD622 JYZ622 KIV622 KSR622 LCN622 LMJ622 LWF622 MGB622 MPX622 MZT622 NJP622 NTL622 ODH622 OND622 OWZ622 PGV622 PQR622 QAN622 QKJ622 QUF622 REB622 RNX622 RXT622 SHP622 SRL622 TBH622 TLD622 TUZ622 UEV622 UOR622 UYN622 VIJ622 VSF622 WCB622 WLX622 WVT622 L628:L629 JH628:JH629 TD628:TD629 ACZ628:ACZ629 AMV628:AMV629 AWR628:AWR629 BGN628:BGN629 BQJ628:BQJ629 CAF628:CAF629 CKB628:CKB629 CTX628:CTX629 DDT628:DDT629 DNP628:DNP629 DXL628:DXL629 EHH628:EHH629 ERD628:ERD629 FAZ628:FAZ629 FKV628:FKV629 FUR628:FUR629 GEN628:GEN629 GOJ628:GOJ629 GYF628:GYF629 HIB628:HIB629 HRX628:HRX629 IBT628:IBT629 ILP628:ILP629 IVL628:IVL629 JFH628:JFH629 JPD628:JPD629 JYZ628:JYZ629 KIV628:KIV629 KSR628:KSR629 LCN628:LCN629 LMJ628:LMJ629 LWF628:LWF629 MGB628:MGB629 MPX628:MPX629 MZT628:MZT629 NJP628:NJP629 NTL628:NTL629 ODH628:ODH629 OND628:OND629 OWZ628:OWZ629 PGV628:PGV629 PQR628:PQR629 QAN628:QAN629 QKJ628:QKJ629 QUF628:QUF629 REB628:REB629 RNX628:RNX629 RXT628:RXT629 SHP628:SHP629 SRL628:SRL629 TBH628:TBH629 TLD628:TLD629 TUZ628:TUZ629 UEV628:UEV629 UOR628:UOR629 UYN628:UYN629 VIJ628:VIJ629 VSF628:VSF629 WCB628:WCB629 WLX628:WLX629 WVT628:WVT629 L631:L636 JH631:JH636 TD631:TD636 ACZ631:ACZ636 AMV631:AMV636 AWR631:AWR636 BGN631:BGN636 BQJ631:BQJ636 CAF631:CAF636 CKB631:CKB636 CTX631:CTX636 DDT631:DDT636 DNP631:DNP636 DXL631:DXL636 EHH631:EHH636 ERD631:ERD636 FAZ631:FAZ636 FKV631:FKV636 FUR631:FUR636 GEN631:GEN636 GOJ631:GOJ636 GYF631:GYF636 HIB631:HIB636 HRX631:HRX636 IBT631:IBT636 ILP631:ILP636 IVL631:IVL636 JFH631:JFH636 JPD631:JPD636 JYZ631:JYZ636 KIV631:KIV636 KSR631:KSR636 LCN631:LCN636 LMJ631:LMJ636 LWF631:LWF636 MGB631:MGB636 MPX631:MPX636 MZT631:MZT636 NJP631:NJP636 NTL631:NTL636 ODH631:ODH636 OND631:OND636 OWZ631:OWZ636 PGV631:PGV636 PQR631:PQR636 QAN631:QAN636 QKJ631:QKJ636 QUF631:QUF636 REB631:REB636 RNX631:RNX636 RXT631:RXT636 SHP631:SHP636 SRL631:SRL636 TBH631:TBH636 TLD631:TLD636 TUZ631:TUZ636 UEV631:UEV636 UOR631:UOR636 UYN631:UYN636 VIJ631:VIJ636 VSF631:VSF636 WCB631:WCB636 WLX631:WLX636 WVT631:WVT636 L638 JH638 TD638 ACZ638 AMV638 AWR638 BGN638 BQJ638 CAF638 CKB638 CTX638 DDT638 DNP638 DXL638 EHH638 ERD638 FAZ638 FKV638 FUR638 GEN638 GOJ638 GYF638 HIB638 HRX638 IBT638 ILP638 IVL638 JFH638 JPD638 JYZ638 KIV638 KSR638 LCN638 LMJ638 LWF638 MGB638 MPX638 MZT638 NJP638 NTL638 ODH638 OND638 OWZ638 PGV638 PQR638 QAN638 QKJ638 QUF638 REB638 RNX638 RXT638 SHP638 SRL638 TBH638 TLD638 TUZ638 UEV638 UOR638 UYN638 VIJ638 VSF638 WCB638 WLX638 WVT638 L762 JH762 TD762 ACZ762 AMV762 AWR762 BGN762 BQJ762 CAF762 CKB762 CTX762 DDT762 DNP762 DXL762 EHH762 ERD762 FAZ762 FKV762 FUR762 GEN762 GOJ762 GYF762 HIB762 HRX762 IBT762 ILP762 IVL762 JFH762 JPD762 JYZ762 KIV762 KSR762 LCN762 LMJ762 LWF762 MGB762 MPX762 MZT762 NJP762 NTL762 ODH762 OND762 OWZ762 PGV762 PQR762 QAN762 QKJ762 QUF762 REB762 RNX762 RXT762 SHP762 SRL762 TBH762 TLD762 TUZ762 UEV762 UOR762 UYN762 VIJ762 VSF762 WCB762 WLX762 WVT762 L806:L821 JH806:JH821 TD806:TD821 ACZ806:ACZ821 AMV806:AMV821 AWR806:AWR821 BGN806:BGN821 BQJ806:BQJ821 CAF806:CAF821 CKB806:CKB821 CTX806:CTX821 DDT806:DDT821 DNP806:DNP821 DXL806:DXL821 EHH806:EHH821 ERD806:ERD821 FAZ806:FAZ821 FKV806:FKV821 FUR806:FUR821 GEN806:GEN821 GOJ806:GOJ821 GYF806:GYF821 HIB806:HIB821 HRX806:HRX821 IBT806:IBT821 ILP806:ILP821 IVL806:IVL821 JFH806:JFH821 JPD806:JPD821 JYZ806:JYZ821 KIV806:KIV821 KSR806:KSR821 LCN806:LCN821 LMJ806:LMJ821 LWF806:LWF821 MGB806:MGB821 MPX806:MPX821 MZT806:MZT821 NJP806:NJP821 NTL806:NTL821 ODH806:ODH821 OND806:OND821 OWZ806:OWZ821 PGV806:PGV821 PQR806:PQR821 QAN806:QAN821 QKJ806:QKJ821 QUF806:QUF821 REB806:REB821 RNX806:RNX821 RXT806:RXT821 SHP806:SHP821 SRL806:SRL821 TBH806:TBH821 TLD806:TLD821 TUZ806:TUZ821 UEV806:UEV821 UOR806:UOR821 UYN806:UYN821 VIJ806:VIJ821 VSF806:VSF821 WCB806:WCB821 WLX806:WLX821 WVT806:WVT821 L866 JH866 TD866 ACZ866 AMV866 AWR866 BGN866 BQJ866 CAF866 CKB866 CTX866 DDT866 DNP866 DXL866 EHH866 ERD866 FAZ866 FKV866 FUR866 GEN866 GOJ866 GYF866 HIB866 HRX866 IBT866 ILP866 IVL866 JFH866 JPD866 JYZ866 KIV866 KSR866 LCN866 LMJ866 LWF866 MGB866 MPX866 MZT866 NJP866 NTL866 ODH866 OND866 OWZ866 PGV866 PQR866 QAN866 QKJ866 QUF866 REB866 RNX866 RXT866 SHP866 SRL866 TBH866 TLD866 TUZ866 UEV866 UOR866 UYN866 VIJ866 VSF866 WCB866 WLX866 WVT866 L876 JH876 TD876 ACZ876 AMV876 AWR876 BGN876 BQJ876 CAF876 CKB876 CTX876 DDT876 DNP876 DXL876 EHH876 ERD876 FAZ876 FKV876 FUR876 GEN876 GOJ876 GYF876 HIB876 HRX876 IBT876 ILP876 IVL876 JFH876 JPD876 JYZ876 KIV876 KSR876 LCN876 LMJ876 LWF876 MGB876 MPX876 MZT876 NJP876 NTL876 ODH876 OND876 OWZ876 PGV876 PQR876 QAN876 QKJ876 QUF876 REB876 RNX876 RXT876 SHP876 SRL876 TBH876 TLD876 TUZ876 UEV876 UOR876 UYN876 VIJ876 VSF876 WCB876 WLX876 WVT876 L884:L903 JH884:JH903 TD884:TD903 ACZ884:ACZ903 AMV884:AMV903 AWR884:AWR903 BGN884:BGN903 BQJ884:BQJ903 CAF884:CAF903 CKB884:CKB903 CTX884:CTX903 DDT884:DDT903 DNP884:DNP903 DXL884:DXL903 EHH884:EHH903 ERD884:ERD903 FAZ884:FAZ903 FKV884:FKV903 FUR884:FUR903 GEN884:GEN903 GOJ884:GOJ903 GYF884:GYF903 HIB884:HIB903 HRX884:HRX903 IBT884:IBT903 ILP884:ILP903 IVL884:IVL903 JFH884:JFH903 JPD884:JPD903 JYZ884:JYZ903 KIV884:KIV903 KSR884:KSR903 LCN884:LCN903 LMJ884:LMJ903 LWF884:LWF903 MGB884:MGB903 MPX884:MPX903 MZT884:MZT903 NJP884:NJP903 NTL884:NTL903 ODH884:ODH903 OND884:OND903 OWZ884:OWZ903 PGV884:PGV903 PQR884:PQR903 QAN884:QAN903 QKJ884:QKJ903 QUF884:QUF903 REB884:REB903 RNX884:RNX903 RXT884:RXT903 SHP884:SHP903 SRL884:SRL903 TBH884:TBH903 TLD884:TLD903 TUZ884:TUZ903 UEV884:UEV903 UOR884:UOR903 UYN884:UYN903 VIJ884:VIJ903 VSF884:VSF903 WCB884:WCB903 WLX884:WLX903 WVT884:WVT903 L906 JH906 TD906 ACZ906 AMV906 AWR906 BGN906 BQJ906 CAF906 CKB906 CTX906 DDT906 DNP906 DXL906 EHH906 ERD906 FAZ906 FKV906 FUR906 GEN906 GOJ906 GYF906 HIB906 HRX906 IBT906 ILP906 IVL906 JFH906 JPD906 JYZ906 KIV906 KSR906 LCN906 LMJ906 LWF906 MGB906 MPX906 MZT906 NJP906 NTL906 ODH906 OND906 OWZ906 PGV906 PQR906 QAN906 QKJ906 QUF906 REB906 RNX906 RXT906 SHP906 SRL906 TBH906 TLD906 TUZ906 UEV906 UOR906 UYN906 VIJ906 VSF906 WCB906 WLX906 WVT906 JH911:JH925 TD911:TD925 ACZ911:ACZ925 AMV911:AMV925 AWR911:AWR925 BGN911:BGN925 BQJ911:BQJ925 CAF911:CAF925 CKB911:CKB925 CTX911:CTX925 DDT911:DDT925 DNP911:DNP925 DXL911:DXL925 EHH911:EHH925 ERD911:ERD925 FAZ911:FAZ925 FKV911:FKV925 FUR911:FUR925 GEN911:GEN925 GOJ911:GOJ925 GYF911:GYF925 HIB911:HIB925 HRX911:HRX925 IBT911:IBT925 ILP911:ILP925 IVL911:IVL925 JFH911:JFH925 JPD911:JPD925 JYZ911:JYZ925 KIV911:KIV925 KSR911:KSR925 LCN911:LCN925 LMJ911:LMJ925 LWF911:LWF925 MGB911:MGB925 MPX911:MPX925 MZT911:MZT925 NJP911:NJP925 NTL911:NTL925 ODH911:ODH925 OND911:OND925 OWZ911:OWZ925 PGV911:PGV925 PQR911:PQR925 QAN911:QAN925 QKJ911:QKJ925 QUF911:QUF925 REB911:REB925 RNX911:RNX925 RXT911:RXT925 SHP911:SHP925 SRL911:SRL925 TBH911:TBH925 TLD911:TLD925 TUZ911:TUZ925 UEV911:UEV925 UOR911:UOR925 UYN911:UYN925 VIJ911:VIJ925 VSF911:VSF925 WCB911:WCB925 WLX911:WLX925 WVT911:WVT925 L558:L560 L929 JH929 TD929 ACZ929 AMV929 AWR929 BGN929 BQJ929 CAF929 CKB929 CTX929 DDT929 DNP929 DXL929 EHH929 ERD929 FAZ929 FKV929 FUR929 GEN929 GOJ929 GYF929 HIB929 HRX929 IBT929 ILP929 IVL929 JFH929 JPD929 JYZ929 KIV929 KSR929 LCN929 LMJ929 LWF929 MGB929 MPX929 MZT929 NJP929 NTL929 ODH929 OND929 OWZ929 PGV929 PQR929 QAN929 QKJ929 QUF929 REB929 RNX929 RXT929 SHP929 SRL929 TBH929 TLD929 TUZ929 UEV929 UOR929 UYN929 VIJ929 VSF929 WCB929 WLX929 WVT929 N932 JJ932 TF932 ADB932 AMX932 AWT932 BGP932 BQL932 CAH932 CKD932 CTZ932 DDV932 DNR932 DXN932 EHJ932 ERF932 FBB932 FKX932 FUT932 GEP932 GOL932 GYH932 HID932 HRZ932 IBV932 ILR932 IVN932 JFJ932 JPF932 JZB932 KIX932 KST932 LCP932 LML932 LWH932 MGD932 MPZ932 MZV932 NJR932 NTN932 ODJ932 ONF932 OXB932 PGX932 PQT932 QAP932 QKL932 QUH932 RED932 RNZ932 RXV932 SHR932 SRN932 TBJ932 TLF932 TVB932 UEX932 UOT932 UYP932 VIL932 VSH932 WCD932 WLZ932 WVV932 L1034:L1039 JH1034:JH1039 TD1034:TD1039 ACZ1034:ACZ1039 AMV1034:AMV1039 AWR1034:AWR1039 BGN1034:BGN1039 BQJ1034:BQJ1039 CAF1034:CAF1039 CKB1034:CKB1039 CTX1034:CTX1039 DDT1034:DDT1039 DNP1034:DNP1039 DXL1034:DXL1039 EHH1034:EHH1039 ERD1034:ERD1039 FAZ1034:FAZ1039 FKV1034:FKV1039 FUR1034:FUR1039 GEN1034:GEN1039 GOJ1034:GOJ1039 GYF1034:GYF1039 HIB1034:HIB1039 HRX1034:HRX1039 IBT1034:IBT1039 ILP1034:ILP1039 IVL1034:IVL1039 JFH1034:JFH1039 JPD1034:JPD1039 JYZ1034:JYZ1039 KIV1034:KIV1039 KSR1034:KSR1039 LCN1034:LCN1039 LMJ1034:LMJ1039 LWF1034:LWF1039 MGB1034:MGB1039 MPX1034:MPX1039 MZT1034:MZT1039 NJP1034:NJP1039 NTL1034:NTL1039 ODH1034:ODH1039 OND1034:OND1039 OWZ1034:OWZ1039 PGV1034:PGV1039 PQR1034:PQR1039 QAN1034:QAN1039 QKJ1034:QKJ1039 QUF1034:QUF1039 REB1034:REB1039 RNX1034:RNX1039 RXT1034:RXT1039 SHP1034:SHP1039 SRL1034:SRL1039 TBH1034:TBH1039 TLD1034:TLD1039 TUZ1034:TUZ1039 UEV1034:UEV1039 UOR1034:UOR1039 UYN1034:UYN1039 VIJ1034:VIJ1039 VSF1034:VSF1039 WCB1034:WCB1039 WLX1034:WLX1039 WVT1034:WVT1039 L1085 JH1085 TD1085 ACZ1085 AMV1085 AWR1085 BGN1085 BQJ1085 CAF1085 CKB1085 CTX1085 DDT1085 DNP1085 DXL1085 EHH1085 ERD1085 FAZ1085 FKV1085 FUR1085 GEN1085 GOJ1085 GYF1085 HIB1085 HRX1085 IBT1085 ILP1085 IVL1085 JFH1085 JPD1085 JYZ1085 KIV1085 KSR1085 LCN1085 LMJ1085 LWF1085 MGB1085 MPX1085 MZT1085 NJP1085 NTL1085 ODH1085 OND1085 OWZ1085 PGV1085 PQR1085 QAN1085 QKJ1085 QUF1085 REB1085 RNX1085 RXT1085 SHP1085 SRL1085 TBH1085 TLD1085 TUZ1085 UEV1085 UOR1085 UYN1085 VIJ1085 VSF1085 WCB1085 WLX1085 WVT1085 L911:L925 WVT11:WVT38 WLX11:WLX38 WCB11:WCB38 VSF11:VSF38 VIJ11:VIJ38 UYN11:UYN38 UOR11:UOR38 UEV11:UEV38 TUZ11:TUZ38 TLD11:TLD38 TBH11:TBH38 SRL11:SRL38 SHP11:SHP38 RXT11:RXT38 RNX11:RNX38 REB11:REB38 QUF11:QUF38 QKJ11:QKJ38 QAN11:QAN38 PQR11:PQR38 PGV11:PGV38 OWZ11:OWZ38 OND11:OND38 ODH11:ODH38 NTL11:NTL38 NJP11:NJP38 MZT11:MZT38 MPX11:MPX38 MGB11:MGB38 LWF11:LWF38 LMJ11:LMJ38 LCN11:LCN38 KSR11:KSR38 KIV11:KIV38 JYZ11:JYZ38 JPD11:JPD38 JFH11:JFH38 IVL11:IVL38 ILP11:ILP38 IBT11:IBT38 HRX11:HRX38 HIB11:HIB38 GYF11:GYF38 GOJ11:GOJ38 GEN11:GEN38 FUR11:FUR38 FKV11:FKV38 FAZ11:FAZ38 ERD11:ERD38 EHH11:EHH38 DXL11:DXL38 DNP11:DNP38 DDT11:DDT38 CTX11:CTX38 CKB11:CKB38 CAF11:CAF38 BQJ11:BQJ38 BGN11:BGN38 AWR11:AWR38 AMV11:AMV38 ACZ11:ACZ38 TD11:TD38 JH11:JH38 L11:L38 L439:L440 JH439:JH440 TD439:TD440 ACZ439:ACZ440 AMV439:AMV440 AWR439:AWR440 BGN439:BGN440 BQJ439:BQJ440 CAF439:CAF440 CKB439:CKB440 CTX439:CTX440 DDT439:DDT440 DNP439:DNP440 DXL439:DXL440 EHH439:EHH440 ERD439:ERD440 FAZ439:FAZ440 FKV439:FKV440 FUR439:FUR440 GEN439:GEN440 GOJ439:GOJ440 GYF439:GYF440 HIB439:HIB440 HRX439:HRX440 IBT439:IBT440 ILP439:ILP440 IVL439:IVL440 JFH439:JFH440 JPD439:JPD440 JYZ439:JYZ440 KIV439:KIV440 KSR439:KSR440 LCN439:LCN440 LMJ439:LMJ440 LWF439:LWF440 MGB439:MGB440 MPX439:MPX440 MZT439:MZT440 NJP439:NJP440 NTL439:NTL440 ODH439:ODH440 OND439:OND440 OWZ439:OWZ440 PGV439:PGV440 PQR439:PQR440 QAN439:QAN440 QKJ439:QKJ440 QUF439:QUF440 REB439:REB440 RNX439:RNX440 RXT439:RXT440 SHP439:SHP440 SRL439:SRL440 TBH439:TBH440 TLD439:TLD440 TUZ439:TUZ440 UEV439:UEV440 UOR439:UOR440 UYN439:UYN440 VIJ439:VIJ440 VSF439:VSF440 WCB439:WCB440 WLX439:WLX440 WVT439:WVT440 L427:L433 JH427:JH433 TD427:TD433 ACZ427:ACZ433 AMV427:AMV433 AWR427:AWR433 BGN427:BGN433 BQJ427:BQJ433 CAF427:CAF433 CKB427:CKB433 CTX427:CTX433 DDT427:DDT433 DNP427:DNP433 DXL427:DXL433 EHH427:EHH433 ERD427:ERD433 FAZ427:FAZ433 FKV427:FKV433 FUR427:FUR433 GEN427:GEN433 GOJ427:GOJ433 GYF427:GYF433 HIB427:HIB433 HRX427:HRX433 IBT427:IBT433 ILP427:ILP433 IVL427:IVL433 JFH427:JFH433 JPD427:JPD433 JYZ427:JYZ433 KIV427:KIV433 KSR427:KSR433 LCN427:LCN433 LMJ427:LMJ433 LWF427:LWF433 MGB427:MGB433 MPX427:MPX433 MZT427:MZT433 NJP427:NJP433 NTL427:NTL433 ODH427:ODH433 OND427:OND433 OWZ427:OWZ433 PGV427:PGV433 PQR427:PQR433 QAN427:QAN433 QKJ427:QKJ433 QUF427:QUF433 REB427:REB433 RNX427:RNX433 RXT427:RXT433 SHP427:SHP433 SRL427:SRL433 TBH427:TBH433 TLD427:TLD433 TUZ427:TUZ433 UEV427:UEV433 UOR427:UOR433 UYN427:UYN433 VIJ427:VIJ433 VSF427:VSF433 WCB427:WCB433 WLX427:WLX433 WVT427:WVT433 L436 JH436 TD436 ACZ436 AMV436 AWR436 BGN436 BQJ436 CAF436 CKB436 CTX436 DDT436 DNP436 DXL436 EHH436 ERD436 FAZ436 FKV436 FUR436 GEN436 GOJ436 GYF436 HIB436 HRX436 IBT436 ILP436 IVL436 JFH436 JPD436 JYZ436 KIV436 KSR436 LCN436 LMJ436 LWF436 MGB436 MPX436 MZT436 NJP436 NTL436 ODH436 OND436 OWZ436 PGV436 PQR436 QAN436 QKJ436 QUF436 REB436 RNX436 RXT436 SHP436 SRL436 TBH436 TLD436 TUZ436 UEV436 UOR436 UYN436 VIJ436 VSF436 WCB436 WLX436 WVT436" xr:uid="{00000000-0002-0000-0200-00002E000000}">
      <formula1>1</formula1>
      <formula2>300</formula2>
    </dataValidation>
    <dataValidation type="textLength" allowBlank="1" showInputMessage="1" showErrorMessage="1" errorTitle="Access" error="Obvezen podatek - v angleškem jeziku" prompt="Obvezen podatek" sqref="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WVU339 M289:M307 JI289:JI307 TE289:TE307 ADA289:ADA307 AMW289:AMW307 AWS289:AWS307 BGO289:BGO307 BQK289:BQK307 CAG289:CAG307 CKC289:CKC307 CTY289:CTY307 DDU289:DDU307 DNQ289:DNQ307 DXM289:DXM307 EHI289:EHI307 ERE289:ERE307 FBA289:FBA307 FKW289:FKW307 FUS289:FUS307 GEO289:GEO307 GOK289:GOK307 GYG289:GYG307 HIC289:HIC307 HRY289:HRY307 IBU289:IBU307 ILQ289:ILQ307 IVM289:IVM307 JFI289:JFI307 JPE289:JPE307 JZA289:JZA307 KIW289:KIW307 KSS289:KSS307 LCO289:LCO307 LMK289:LMK307 LWG289:LWG307 MGC289:MGC307 MPY289:MPY307 MZU289:MZU307 NJQ289:NJQ307 NTM289:NTM307 ODI289:ODI307 ONE289:ONE307 OXA289:OXA307 PGW289:PGW307 PQS289:PQS307 QAO289:QAO307 QKK289:QKK307 QUG289:QUG307 REC289:REC307 RNY289:RNY307 RXU289:RXU307 SHQ289:SHQ307 SRM289:SRM307 TBI289:TBI307 TLE289:TLE307 TVA289:TVA307 UEW289:UEW307 UOS289:UOS307 UYO289:UYO307 VIK289:VIK307 VSG289:VSG307 WCC289:WCC307 WLY289:WLY307 WVU289:WVU307 M318 JI318 TE318 ADA318 AMW318 AWS318 BGO318 BQK318 CAG318 CKC318 CTY318 DDU318 DNQ318 DXM318 EHI318 ERE318 FBA318 FKW318 FUS318 GEO318 GOK318 GYG318 HIC318 HRY318 IBU318 ILQ318 IVM318 JFI318 JPE318 JZA318 KIW318 KSS318 LCO318 LMK318 LWG318 MGC318 MPY318 MZU318 NJQ318 NTM318 ODI318 ONE318 OXA318 PGW318 PQS318 QAO318 QKK318 QUG318 REC318 RNY318 RXU318 SHQ318 SRM318 TBI318 TLE318 TVA318 UEW318 UOS318 UYO318 VIK318 VSG318 WCC318 WLY318 WVU318 M327 JI327 TE327 ADA327 AMW327 AWS327 BGO327 BQK327 CAG327 CKC327 CTY327 DDU327 DNQ327 DXM327 EHI327 ERE327 FBA327 FKW327 FUS327 GEO327 GOK327 GYG327 HIC327 HRY327 IBU327 ILQ327 IVM327 JFI327 JPE327 JZA327 KIW327 KSS327 LCO327 LMK327 LWG327 MGC327 MPY327 MZU327 NJQ327 NTM327 ODI327 ONE327 OXA327 PGW327 PQS327 QAO327 QKK327 QUG327 REC327 RNY327 RXU327 SHQ327 SRM327 TBI327 TLE327 TVA327 UEW327 UOS327 UYO327 VIK327 VSG327 WCC327 WLY327 WVU327 M332:M337 JI332:JI337 TE332:TE337 ADA332:ADA337 AMW332:AMW337 AWS332:AWS337 BGO332:BGO337 BQK332:BQK337 CAG332:CAG337 CKC332:CKC337 CTY332:CTY337 DDU332:DDU337 DNQ332:DNQ337 DXM332:DXM337 EHI332:EHI337 ERE332:ERE337 FBA332:FBA337 FKW332:FKW337 FUS332:FUS337 GEO332:GEO337 GOK332:GOK337 GYG332:GYG337 HIC332:HIC337 HRY332:HRY337 IBU332:IBU337 ILQ332:ILQ337 IVM332:IVM337 JFI332:JFI337 JPE332:JPE337 JZA332:JZA337 KIW332:KIW337 KSS332:KSS337 LCO332:LCO337 LMK332:LMK337 LWG332:LWG337 MGC332:MGC337 MPY332:MPY337 MZU332:MZU337 NJQ332:NJQ337 NTM332:NTM337 ODI332:ODI337 ONE332:ONE337 OXA332:OXA337 PGW332:PGW337 PQS332:PQS337 QAO332:QAO337 QKK332:QKK337 QUG332:QUG337 REC332:REC337 RNY332:RNY337 RXU332:RXU337 SHQ332:SHQ337 SRM332:SRM337 TBI332:TBI337 TLE332:TLE337 TVA332:TVA337 UEW332:UEW337 UOS332:UOS337 UYO332:UYO337 VIK332:VIK337 VSG332:VSG337 WCC332:WCC337 WLY332:WLY337 WVU332:WVU337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448 JI448 TE448 ADA448 AMW448 AWS448 BGO448 BQK448 CAG448 CKC448 CTY448 DDU448 DNQ448 DXM448 EHI448 ERE448 FBA448 FKW448 FUS448 GEO448 GOK448 GYG448 HIC448 HRY448 IBU448 ILQ448 IVM448 JFI448 JPE448 JZA448 KIW448 KSS448 LCO448 LMK448 LWG448 MGC448 MPY448 MZU448 NJQ448 NTM448 ODI448 ONE448 OXA448 PGW448 PQS448 QAO448 QKK448 QUG448 REC448 RNY448 RXU448 SHQ448 SRM448 TBI448 TLE448 TVA448 UEW448 UOS448 UYO448 VIK448 VSG448 WCC448 WLY448 WVU448 M481 JI481 TE481 ADA481 AMW481 AWS481 BGO481 BQK481 CAG481 CKC481 CTY481 DDU481 DNQ481 DXM481 EHI481 ERE481 FBA481 FKW481 FUS481 GEO481 GOK481 GYG481 HIC481 HRY481 IBU481 ILQ481 IVM481 JFI481 JPE481 JZA481 KIW481 KSS481 LCO481 LMK481 LWG481 MGC481 MPY481 MZU481 NJQ481 NTM481 ODI481 ONE481 OXA481 PGW481 PQS481 QAO481 QKK481 QUG481 REC481 RNY481 RXU481 SHQ481 SRM481 TBI481 TLE481 TVA481 UEW481 UOS481 UYO481 VIK481 VSG481 WCC481 WLY481 WVU481 M552 JI552 TE552 ADA552 AMW552 AWS552 BGO552 BQK552 CAG552 CKC552 CTY552 DDU552 DNQ552 DXM552 EHI552 ERE552 FBA552 FKW552 FUS552 GEO552 GOK552 GYG552 HIC552 HRY552 IBU552 ILQ552 IVM552 JFI552 JPE552 JZA552 KIW552 KSS552 LCO552 LMK552 LWG552 MGC552 MPY552 MZU552 NJQ552 NTM552 ODI552 ONE552 OXA552 PGW552 PQS552 QAO552 QKK552 QUG552 REC552 RNY552 RXU552 SHQ552 SRM552 TBI552 TLE552 TVA552 UEW552 UOS552 UYO552 VIK552 VSG552 WCC552 WLY552 WVU552 JI558:JI560 TE558:TE560 ADA558:ADA560 AMW558:AMW560 AWS558:AWS560 BGO558:BGO560 BQK558:BQK560 CAG558:CAG560 CKC558:CKC560 CTY558:CTY560 DDU558:DDU560 DNQ558:DNQ560 DXM558:DXM560 EHI558:EHI560 ERE558:ERE560 FBA558:FBA560 FKW558:FKW560 FUS558:FUS560 GEO558:GEO560 GOK558:GOK560 GYG558:GYG560 HIC558:HIC560 HRY558:HRY560 IBU558:IBU560 ILQ558:ILQ560 IVM558:IVM560 JFI558:JFI560 JPE558:JPE560 JZA558:JZA560 KIW558:KIW560 KSS558:KSS560 LCO558:LCO560 LMK558:LMK560 LWG558:LWG560 MGC558:MGC560 MPY558:MPY560 MZU558:MZU560 NJQ558:NJQ560 NTM558:NTM560 ODI558:ODI560 ONE558:ONE560 OXA558:OXA560 PGW558:PGW560 PQS558:PQS560 QAO558:QAO560 QKK558:QKK560 QUG558:QUG560 REC558:REC560 RNY558:RNY560 RXU558:RXU560 SHQ558:SHQ560 SRM558:SRM560 TBI558:TBI560 TLE558:TLE560 TVA558:TVA560 UEW558:UEW560 UOS558:UOS560 UYO558:UYO560 VIK558:VIK560 VSG558:VSG560 WCC558:WCC560 WLY558:WLY560 WVU558:WVU560 M624 JI624 TE624 ADA624 AMW624 AWS624 BGO624 BQK624 CAG624 CKC624 CTY624 DDU624 DNQ624 DXM624 EHI624 ERE624 FBA624 FKW624 FUS624 GEO624 GOK624 GYG624 HIC624 HRY624 IBU624 ILQ624 IVM624 JFI624 JPE624 JZA624 KIW624 KSS624 LCO624 LMK624 LWG624 MGC624 MPY624 MZU624 NJQ624 NTM624 ODI624 ONE624 OXA624 PGW624 PQS624 QAO624 QKK624 QUG624 REC624 RNY624 RXU624 SHQ624 SRM624 TBI624 TLE624 TVA624 UEW624 UOS624 UYO624 VIK624 VSG624 WCC624 WLY624 WVU624 M626 JI626 TE626 ADA626 AMW626 AWS626 BGO626 BQK626 CAG626 CKC626 CTY626 DDU626 DNQ626 DXM626 EHI626 ERE626 FBA626 FKW626 FUS626 GEO626 GOK626 GYG626 HIC626 HRY626 IBU626 ILQ626 IVM626 JFI626 JPE626 JZA626 KIW626 KSS626 LCO626 LMK626 LWG626 MGC626 MPY626 MZU626 NJQ626 NTM626 ODI626 ONE626 OXA626 PGW626 PQS626 QAO626 QKK626 QUG626 REC626 RNY626 RXU626 SHQ626 SRM626 TBI626 TLE626 TVA626 UEW626 UOS626 UYO626 VIK626 VSG626 WCC626 WLY626 WVU626 M622 JI622 TE622 ADA622 AMW622 AWS622 BGO622 BQK622 CAG622 CKC622 CTY622 DDU622 DNQ622 DXM622 EHI622 ERE622 FBA622 FKW622 FUS622 GEO622 GOK622 GYG622 HIC622 HRY622 IBU622 ILQ622 IVM622 JFI622 JPE622 JZA622 KIW622 KSS622 LCO622 LMK622 LWG622 MGC622 MPY622 MZU622 NJQ622 NTM622 ODI622 ONE622 OXA622 PGW622 PQS622 QAO622 QKK622 QUG622 REC622 RNY622 RXU622 SHQ622 SRM622 TBI622 TLE622 TVA622 UEW622 UOS622 UYO622 VIK622 VSG622 WCC622 WLY622 WVU622 M628:M629 JI628:JI629 TE628:TE629 ADA628:ADA629 AMW628:AMW629 AWS628:AWS629 BGO628:BGO629 BQK628:BQK629 CAG628:CAG629 CKC628:CKC629 CTY628:CTY629 DDU628:DDU629 DNQ628:DNQ629 DXM628:DXM629 EHI628:EHI629 ERE628:ERE629 FBA628:FBA629 FKW628:FKW629 FUS628:FUS629 GEO628:GEO629 GOK628:GOK629 GYG628:GYG629 HIC628:HIC629 HRY628:HRY629 IBU628:IBU629 ILQ628:ILQ629 IVM628:IVM629 JFI628:JFI629 JPE628:JPE629 JZA628:JZA629 KIW628:KIW629 KSS628:KSS629 LCO628:LCO629 LMK628:LMK629 LWG628:LWG629 MGC628:MGC629 MPY628:MPY629 MZU628:MZU629 NJQ628:NJQ629 NTM628:NTM629 ODI628:ODI629 ONE628:ONE629 OXA628:OXA629 PGW628:PGW629 PQS628:PQS629 QAO628:QAO629 QKK628:QKK629 QUG628:QUG629 REC628:REC629 RNY628:RNY629 RXU628:RXU629 SHQ628:SHQ629 SRM628:SRM629 TBI628:TBI629 TLE628:TLE629 TVA628:TVA629 UEW628:UEW629 UOS628:UOS629 UYO628:UYO629 VIK628:VIK629 VSG628:VSG629 WCC628:WCC629 WLY628:WLY629 WVU628:WVU629 M631:M634 JI631:JI634 TE631:TE634 ADA631:ADA634 AMW631:AMW634 AWS631:AWS634 BGO631:BGO634 BQK631:BQK634 CAG631:CAG634 CKC631:CKC634 CTY631:CTY634 DDU631:DDU634 DNQ631:DNQ634 DXM631:DXM634 EHI631:EHI634 ERE631:ERE634 FBA631:FBA634 FKW631:FKW634 FUS631:FUS634 GEO631:GEO634 GOK631:GOK634 GYG631:GYG634 HIC631:HIC634 HRY631:HRY634 IBU631:IBU634 ILQ631:ILQ634 IVM631:IVM634 JFI631:JFI634 JPE631:JPE634 JZA631:JZA634 KIW631:KIW634 KSS631:KSS634 LCO631:LCO634 LMK631:LMK634 LWG631:LWG634 MGC631:MGC634 MPY631:MPY634 MZU631:MZU634 NJQ631:NJQ634 NTM631:NTM634 ODI631:ODI634 ONE631:ONE634 OXA631:OXA634 PGW631:PGW634 PQS631:PQS634 QAO631:QAO634 QKK631:QKK634 QUG631:QUG634 REC631:REC634 RNY631:RNY634 RXU631:RXU634 SHQ631:SHQ634 SRM631:SRM634 TBI631:TBI634 TLE631:TLE634 TVA631:TVA634 UEW631:UEW634 UOS631:UOS634 UYO631:UYO634 VIK631:VIK634 VSG631:VSG634 WCC631:WCC634 WLY631:WLY634 WVU631:WVU634 M638 JI638 TE638 ADA638 AMW638 AWS638 BGO638 BQK638 CAG638 CKC638 CTY638 DDU638 DNQ638 DXM638 EHI638 ERE638 FBA638 FKW638 FUS638 GEO638 GOK638 GYG638 HIC638 HRY638 IBU638 ILQ638 IVM638 JFI638 JPE638 JZA638 KIW638 KSS638 LCO638 LMK638 LWG638 MGC638 MPY638 MZU638 NJQ638 NTM638 ODI638 ONE638 OXA638 PGW638 PQS638 QAO638 QKK638 QUG638 REC638 RNY638 RXU638 SHQ638 SRM638 TBI638 TLE638 TVA638 UEW638 UOS638 UYO638 VIK638 VSG638 WCC638 WLY638 WVU638 M636 JI636 TE636 ADA636 AMW636 AWS636 BGO636 BQK636 CAG636 CKC636 CTY636 DDU636 DNQ636 DXM636 EHI636 ERE636 FBA636 FKW636 FUS636 GEO636 GOK636 GYG636 HIC636 HRY636 IBU636 ILQ636 IVM636 JFI636 JPE636 JZA636 KIW636 KSS636 LCO636 LMK636 LWG636 MGC636 MPY636 MZU636 NJQ636 NTM636 ODI636 ONE636 OXA636 PGW636 PQS636 QAO636 QKK636 QUG636 REC636 RNY636 RXU636 SHQ636 SRM636 TBI636 TLE636 TVA636 UEW636 UOS636 UYO636 VIK636 VSG636 WCC636 WLY636 WVU636 M762 JI762 TE762 ADA762 AMW762 AWS762 BGO762 BQK762 CAG762 CKC762 CTY762 DDU762 DNQ762 DXM762 EHI762 ERE762 FBA762 FKW762 FUS762 GEO762 GOK762 GYG762 HIC762 HRY762 IBU762 ILQ762 IVM762 JFI762 JPE762 JZA762 KIW762 KSS762 LCO762 LMK762 LWG762 MGC762 MPY762 MZU762 NJQ762 NTM762 ODI762 ONE762 OXA762 PGW762 PQS762 QAO762 QKK762 QUG762 REC762 RNY762 RXU762 SHQ762 SRM762 TBI762 TLE762 TVA762 UEW762 UOS762 UYO762 VIK762 VSG762 WCC762 WLY762 WVU762 M806:M821 JI806:JI821 TE806:TE821 ADA806:ADA821 AMW806:AMW821 AWS806:AWS821 BGO806:BGO821 BQK806:BQK821 CAG806:CAG821 CKC806:CKC821 CTY806:CTY821 DDU806:DDU821 DNQ806:DNQ821 DXM806:DXM821 EHI806:EHI821 ERE806:ERE821 FBA806:FBA821 FKW806:FKW821 FUS806:FUS821 GEO806:GEO821 GOK806:GOK821 GYG806:GYG821 HIC806:HIC821 HRY806:HRY821 IBU806:IBU821 ILQ806:ILQ821 IVM806:IVM821 JFI806:JFI821 JPE806:JPE821 JZA806:JZA821 KIW806:KIW821 KSS806:KSS821 LCO806:LCO821 LMK806:LMK821 LWG806:LWG821 MGC806:MGC821 MPY806:MPY821 MZU806:MZU821 NJQ806:NJQ821 NTM806:NTM821 ODI806:ODI821 ONE806:ONE821 OXA806:OXA821 PGW806:PGW821 PQS806:PQS821 QAO806:QAO821 QKK806:QKK821 QUG806:QUG821 REC806:REC821 RNY806:RNY821 RXU806:RXU821 SHQ806:SHQ821 SRM806:SRM821 TBI806:TBI821 TLE806:TLE821 TVA806:TVA821 UEW806:UEW821 UOS806:UOS821 UYO806:UYO821 VIK806:VIK821 VSG806:VSG821 WCC806:WCC821 WLY806:WLY821 WVU806:WVU821 M866 JI866 TE866 ADA866 AMW866 AWS866 BGO866 BQK866 CAG866 CKC866 CTY866 DDU866 DNQ866 DXM866 EHI866 ERE866 FBA866 FKW866 FUS866 GEO866 GOK866 GYG866 HIC866 HRY866 IBU866 ILQ866 IVM866 JFI866 JPE866 JZA866 KIW866 KSS866 LCO866 LMK866 LWG866 MGC866 MPY866 MZU866 NJQ866 NTM866 ODI866 ONE866 OXA866 PGW866 PQS866 QAO866 QKK866 QUG866 REC866 RNY866 RXU866 SHQ866 SRM866 TBI866 TLE866 TVA866 UEW866 UOS866 UYO866 VIK866 VSG866 WCC866 WLY866 WVU866 M876 JI876 TE876 ADA876 AMW876 AWS876 BGO876 BQK876 CAG876 CKC876 CTY876 DDU876 DNQ876 DXM876 EHI876 ERE876 FBA876 FKW876 FUS876 GEO876 GOK876 GYG876 HIC876 HRY876 IBU876 ILQ876 IVM876 JFI876 JPE876 JZA876 KIW876 KSS876 LCO876 LMK876 LWG876 MGC876 MPY876 MZU876 NJQ876 NTM876 ODI876 ONE876 OXA876 PGW876 PQS876 QAO876 QKK876 QUG876 REC876 RNY876 RXU876 SHQ876 SRM876 TBI876 TLE876 TVA876 UEW876 UOS876 UYO876 VIK876 VSG876 WCC876 WLY876 WVU876 M884:M903 JI884:JI903 TE884:TE903 ADA884:ADA903 AMW884:AMW903 AWS884:AWS903 BGO884:BGO903 BQK884:BQK903 CAG884:CAG903 CKC884:CKC903 CTY884:CTY903 DDU884:DDU903 DNQ884:DNQ903 DXM884:DXM903 EHI884:EHI903 ERE884:ERE903 FBA884:FBA903 FKW884:FKW903 FUS884:FUS903 GEO884:GEO903 GOK884:GOK903 GYG884:GYG903 HIC884:HIC903 HRY884:HRY903 IBU884:IBU903 ILQ884:ILQ903 IVM884:IVM903 JFI884:JFI903 JPE884:JPE903 JZA884:JZA903 KIW884:KIW903 KSS884:KSS903 LCO884:LCO903 LMK884:LMK903 LWG884:LWG903 MGC884:MGC903 MPY884:MPY903 MZU884:MZU903 NJQ884:NJQ903 NTM884:NTM903 ODI884:ODI903 ONE884:ONE903 OXA884:OXA903 PGW884:PGW903 PQS884:PQS903 QAO884:QAO903 QKK884:QKK903 QUG884:QUG903 REC884:REC903 RNY884:RNY903 RXU884:RXU903 SHQ884:SHQ903 SRM884:SRM903 TBI884:TBI903 TLE884:TLE903 TVA884:TVA903 UEW884:UEW903 UOS884:UOS903 UYO884:UYO903 VIK884:VIK903 VSG884:VSG903 WCC884:WCC903 WLY884:WLY903 WVU884:WVU903 M906 JI906 TE906 ADA906 AMW906 AWS906 BGO906 BQK906 CAG906 CKC906 CTY906 DDU906 DNQ906 DXM906 EHI906 ERE906 FBA906 FKW906 FUS906 GEO906 GOK906 GYG906 HIC906 HRY906 IBU906 ILQ906 IVM906 JFI906 JPE906 JZA906 KIW906 KSS906 LCO906 LMK906 LWG906 MGC906 MPY906 MZU906 NJQ906 NTM906 ODI906 ONE906 OXA906 PGW906 PQS906 QAO906 QKK906 QUG906 REC906 RNY906 RXU906 SHQ906 SRM906 TBI906 TLE906 TVA906 UEW906 UOS906 UYO906 VIK906 VSG906 WCC906 WLY906 WVU906 JI911:JI925 TE911:TE925 ADA911:ADA925 AMW911:AMW925 AWS911:AWS925 BGO911:BGO925 BQK911:BQK925 CAG911:CAG925 CKC911:CKC925 CTY911:CTY925 DDU911:DDU925 DNQ911:DNQ925 DXM911:DXM925 EHI911:EHI925 ERE911:ERE925 FBA911:FBA925 FKW911:FKW925 FUS911:FUS925 GEO911:GEO925 GOK911:GOK925 GYG911:GYG925 HIC911:HIC925 HRY911:HRY925 IBU911:IBU925 ILQ911:ILQ925 IVM911:IVM925 JFI911:JFI925 JPE911:JPE925 JZA911:JZA925 KIW911:KIW925 KSS911:KSS925 LCO911:LCO925 LMK911:LMK925 LWG911:LWG925 MGC911:MGC925 MPY911:MPY925 MZU911:MZU925 NJQ911:NJQ925 NTM911:NTM925 ODI911:ODI925 ONE911:ONE925 OXA911:OXA925 PGW911:PGW925 PQS911:PQS925 QAO911:QAO925 QKK911:QKK925 QUG911:QUG925 REC911:REC925 RNY911:RNY925 RXU911:RXU925 SHQ911:SHQ925 SRM911:SRM925 TBI911:TBI925 TLE911:TLE925 TVA911:TVA925 UEW911:UEW925 UOS911:UOS925 UYO911:UYO925 VIK911:VIK925 VSG911:VSG925 WCC911:WCC925 WLY911:WLY925 WVU911:WVU925 M558:M560 M929 JI929 TE929 ADA929 AMW929 AWS929 BGO929 BQK929 CAG929 CKC929 CTY929 DDU929 DNQ929 DXM929 EHI929 ERE929 FBA929 FKW929 FUS929 GEO929 GOK929 GYG929 HIC929 HRY929 IBU929 ILQ929 IVM929 JFI929 JPE929 JZA929 KIW929 KSS929 LCO929 LMK929 LWG929 MGC929 MPY929 MZU929 NJQ929 NTM929 ODI929 ONE929 OXA929 PGW929 PQS929 QAO929 QKK929 QUG929 REC929 RNY929 RXU929 SHQ929 SRM929 TBI929 TLE929 TVA929 UEW929 UOS929 UYO929 VIK929 VSG929 WCC929 WLY929 WVU929 O932 JK932 TG932 ADC932 AMY932 AWU932 BGQ932 BQM932 CAI932 CKE932 CUA932 DDW932 DNS932 DXO932 EHK932 ERG932 FBC932 FKY932 FUU932 GEQ932 GOM932 GYI932 HIE932 HSA932 IBW932 ILS932 IVO932 JFK932 JPG932 JZC932 KIY932 KSU932 LCQ932 LMM932 LWI932 MGE932 MQA932 MZW932 NJS932 NTO932 ODK932 ONG932 OXC932 PGY932 PQU932 QAQ932 QKM932 QUI932 REE932 ROA932 RXW932 SHS932 SRO932 TBK932 TLG932 TVC932 UEY932 UOU932 UYQ932 VIM932 VSI932 WCE932 WMA932 WVW932 M1034:M1039 JI1034:JI1039 TE1034:TE1039 ADA1034:ADA1039 AMW1034:AMW1039 AWS1034:AWS1039 BGO1034:BGO1039 BQK1034:BQK1039 CAG1034:CAG1039 CKC1034:CKC1039 CTY1034:CTY1039 DDU1034:DDU1039 DNQ1034:DNQ1039 DXM1034:DXM1039 EHI1034:EHI1039 ERE1034:ERE1039 FBA1034:FBA1039 FKW1034:FKW1039 FUS1034:FUS1039 GEO1034:GEO1039 GOK1034:GOK1039 GYG1034:GYG1039 HIC1034:HIC1039 HRY1034:HRY1039 IBU1034:IBU1039 ILQ1034:ILQ1039 IVM1034:IVM1039 JFI1034:JFI1039 JPE1034:JPE1039 JZA1034:JZA1039 KIW1034:KIW1039 KSS1034:KSS1039 LCO1034:LCO1039 LMK1034:LMK1039 LWG1034:LWG1039 MGC1034:MGC1039 MPY1034:MPY1039 MZU1034:MZU1039 NJQ1034:NJQ1039 NTM1034:NTM1039 ODI1034:ODI1039 ONE1034:ONE1039 OXA1034:OXA1039 PGW1034:PGW1039 PQS1034:PQS1039 QAO1034:QAO1039 QKK1034:QKK1039 QUG1034:QUG1039 REC1034:REC1039 RNY1034:RNY1039 RXU1034:RXU1039 SHQ1034:SHQ1039 SRM1034:SRM1039 TBI1034:TBI1039 TLE1034:TLE1039 TVA1034:TVA1039 UEW1034:UEW1039 UOS1034:UOS1039 UYO1034:UYO1039 VIK1034:VIK1039 VSG1034:VSG1039 WCC1034:WCC1039 WLY1034:WLY1039 WVU1034:WVU1039 M1085 JI1085 TE1085 ADA1085 AMW1085 AWS1085 BGO1085 BQK1085 CAG1085 CKC1085 CTY1085 DDU1085 DNQ1085 DXM1085 EHI1085 ERE1085 FBA1085 FKW1085 FUS1085 GEO1085 GOK1085 GYG1085 HIC1085 HRY1085 IBU1085 ILQ1085 IVM1085 JFI1085 JPE1085 JZA1085 KIW1085 KSS1085 LCO1085 LMK1085 LWG1085 MGC1085 MPY1085 MZU1085 NJQ1085 NTM1085 ODI1085 ONE1085 OXA1085 PGW1085 PQS1085 QAO1085 QKK1085 QUG1085 REC1085 RNY1085 RXU1085 SHQ1085 SRM1085 TBI1085 TLE1085 TVA1085 UEW1085 UOS1085 UYO1085 VIK1085 VSG1085 WCC1085 WLY1085 WVU1085 M911:M925 WVU9:WVU38 WLY9:WLY38 WCC9:WCC38 VSG9:VSG38 VIK9:VIK38 UYO9:UYO38 UOS9:UOS38 UEW9:UEW38 TVA9:TVA38 TLE9:TLE38 TBI9:TBI38 SRM9:SRM38 SHQ9:SHQ38 RXU9:RXU38 RNY9:RNY38 REC9:REC38 QUG9:QUG38 QKK9:QKK38 QAO9:QAO38 PQS9:PQS38 PGW9:PGW38 OXA9:OXA38 ONE9:ONE38 ODI9:ODI38 NTM9:NTM38 NJQ9:NJQ38 MZU9:MZU38 MPY9:MPY38 MGC9:MGC38 LWG9:LWG38 LMK9:LMK38 LCO9:LCO38 KSS9:KSS38 KIW9:KIW38 JZA9:JZA38 JPE9:JPE38 JFI9:JFI38 IVM9:IVM38 ILQ9:ILQ38 IBU9:IBU38 HRY9:HRY38 HIC9:HIC38 GYG9:GYG38 GOK9:GOK38 GEO9:GEO38 FUS9:FUS38 FKW9:FKW38 FBA9:FBA38 ERE9:ERE38 EHI9:EHI38 DXM9:DXM38 DNQ9:DNQ38 DDU9:DDU38 CTY9:CTY38 CKC9:CKC38 CAG9:CAG38 BQK9:BQK38 BGO9:BGO38 AWS9:AWS38 AMW9:AMW38 ADA9:ADA38 TE9:TE38 JI9:JI38 M9:M38 M439:M440 JI439:JI440 TE439:TE440 ADA439:ADA440 AMW439:AMW440 AWS439:AWS440 BGO439:BGO440 BQK439:BQK440 CAG439:CAG440 CKC439:CKC440 CTY439:CTY440 DDU439:DDU440 DNQ439:DNQ440 DXM439:DXM440 EHI439:EHI440 ERE439:ERE440 FBA439:FBA440 FKW439:FKW440 FUS439:FUS440 GEO439:GEO440 GOK439:GOK440 GYG439:GYG440 HIC439:HIC440 HRY439:HRY440 IBU439:IBU440 ILQ439:ILQ440 IVM439:IVM440 JFI439:JFI440 JPE439:JPE440 JZA439:JZA440 KIW439:KIW440 KSS439:KSS440 LCO439:LCO440 LMK439:LMK440 LWG439:LWG440 MGC439:MGC440 MPY439:MPY440 MZU439:MZU440 NJQ439:NJQ440 NTM439:NTM440 ODI439:ODI440 ONE439:ONE440 OXA439:OXA440 PGW439:PGW440 PQS439:PQS440 QAO439:QAO440 QKK439:QKK440 QUG439:QUG440 REC439:REC440 RNY439:RNY440 RXU439:RXU440 SHQ439:SHQ440 SRM439:SRM440 TBI439:TBI440 TLE439:TLE440 TVA439:TVA440 UEW439:UEW440 UOS439:UOS440 UYO439:UYO440 VIK439:VIK440 VSG439:VSG440 WCC439:WCC440 WLY439:WLY440 WVU439:WVU440 M427:M433 JI427:JI433 TE427:TE433 ADA427:ADA433 AMW427:AMW433 AWS427:AWS433 BGO427:BGO433 BQK427:BQK433 CAG427:CAG433 CKC427:CKC433 CTY427:CTY433 DDU427:DDU433 DNQ427:DNQ433 DXM427:DXM433 EHI427:EHI433 ERE427:ERE433 FBA427:FBA433 FKW427:FKW433 FUS427:FUS433 GEO427:GEO433 GOK427:GOK433 GYG427:GYG433 HIC427:HIC433 HRY427:HRY433 IBU427:IBU433 ILQ427:ILQ433 IVM427:IVM433 JFI427:JFI433 JPE427:JPE433 JZA427:JZA433 KIW427:KIW433 KSS427:KSS433 LCO427:LCO433 LMK427:LMK433 LWG427:LWG433 MGC427:MGC433 MPY427:MPY433 MZU427:MZU433 NJQ427:NJQ433 NTM427:NTM433 ODI427:ODI433 ONE427:ONE433 OXA427:OXA433 PGW427:PGW433 PQS427:PQS433 QAO427:QAO433 QKK427:QKK433 QUG427:QUG433 REC427:REC433 RNY427:RNY433 RXU427:RXU433 SHQ427:SHQ433 SRM427:SRM433 TBI427:TBI433 TLE427:TLE433 TVA427:TVA433 UEW427:UEW433 UOS427:UOS433 UYO427:UYO433 VIK427:VIK433 VSG427:VSG433 WCC427:WCC433 WLY427:WLY433 WVU427:WVU433 M436 JI436 TE436 ADA436 AMW436 AWS436 BGO436 BQK436 CAG436 CKC436 CTY436 DDU436 DNQ436 DXM436 EHI436 ERE436 FBA436 FKW436 FUS436 GEO436 GOK436 GYG436 HIC436 HRY436 IBU436 ILQ436 IVM436 JFI436 JPE436 JZA436 KIW436 KSS436 LCO436 LMK436 LWG436 MGC436 MPY436 MZU436 NJQ436 NTM436 ODI436 ONE436 OXA436 PGW436 PQS436 QAO436 QKK436 QUG436 REC436 RNY436 RXU436 SHQ436 SRM436 TBI436 TLE436 TVA436 UEW436 UOS436 UYO436 VIK436 VSG436 WCC436 WLY436 WVU436" xr:uid="{00000000-0002-0000-0200-00002F000000}">
      <formula1>1</formula1>
      <formula2>300</formula2>
    </dataValidation>
    <dataValidation type="textLength" allowBlank="1" showInputMessage="1" showErrorMessage="1" errorTitle="namembnost" error="Obvezen podatek!" prompt="Obvezen podatek" sqref="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11:N32 JJ11:JJ32 TF11:TF32 ADB11:ADB32 AMX11:AMX32 AWT11:AWT32 BGP11:BGP32 BQL11:BQL32 CAH11:CAH32 CKD11:CKD32 CTZ11:CTZ32 DDV11:DDV32 DNR11:DNR32 DXN11:DXN32 EHJ11:EHJ32 ERF11:ERF32 FBB11:FBB32 FKX11:FKX32 FUT11:FUT32 GEP11:GEP32 GOL11:GOL32 GYH11:GYH32 HID11:HID32 HRZ11:HRZ32 IBV11:IBV32 ILR11:ILR32 IVN11:IVN32 JFJ11:JFJ32 JPF11:JPF32 JZB11:JZB32 KIX11:KIX32 KST11:KST32 LCP11:LCP32 LML11:LML32 LWH11:LWH32 MGD11:MGD32 MPZ11:MPZ32 MZV11:MZV32 NJR11:NJR32 NTN11:NTN32 ODJ11:ODJ32 ONF11:ONF32 OXB11:OXB32 PGX11:PGX32 PQT11:PQT32 QAP11:QAP32 QKL11:QKL32 QUH11:QUH32 RED11:RED32 RNZ11:RNZ32 RXV11:RXV32 SHR11:SHR32 SRN11:SRN32 TBJ11:TBJ32 TLF11:TLF32 TVB11:TVB32 UEX11:UEX32 UOT11:UOT32 UYP11:UYP32 VIL11:VIL32 VSH11:VSH32 WCD11:WCD32 WLZ11:WLZ32 WVV11:WVV32 N289:N307 JJ289:JJ307 TF289:TF307 ADB289:ADB307 AMX289:AMX307 AWT289:AWT307 BGP289:BGP307 BQL289:BQL307 CAH289:CAH307 CKD289:CKD307 CTZ289:CTZ307 DDV289:DDV307 DNR289:DNR307 DXN289:DXN307 EHJ289:EHJ307 ERF289:ERF307 FBB289:FBB307 FKX289:FKX307 FUT289:FUT307 GEP289:GEP307 GOL289:GOL307 GYH289:GYH307 HID289:HID307 HRZ289:HRZ307 IBV289:IBV307 ILR289:ILR307 IVN289:IVN307 JFJ289:JFJ307 JPF289:JPF307 JZB289:JZB307 KIX289:KIX307 KST289:KST307 LCP289:LCP307 LML289:LML307 LWH289:LWH307 MGD289:MGD307 MPZ289:MPZ307 MZV289:MZV307 NJR289:NJR307 NTN289:NTN307 ODJ289:ODJ307 ONF289:ONF307 OXB289:OXB307 PGX289:PGX307 PQT289:PQT307 QAP289:QAP307 QKL289:QKL307 QUH289:QUH307 RED289:RED307 RNZ289:RNZ307 RXV289:RXV307 SHR289:SHR307 SRN289:SRN307 TBJ289:TBJ307 TLF289:TLF307 TVB289:TVB307 UEX289:UEX307 UOT289:UOT307 UYP289:UYP307 VIL289:VIL307 VSH289:VSH307 WCD289:WCD307 WLZ289:WLZ307 WVV289:WVV307 N317:N318 JJ317:JJ318 TF317:TF318 ADB317:ADB318 AMX317:AMX318 AWT317:AWT318 BGP317:BGP318 BQL317:BQL318 CAH317:CAH318 CKD317:CKD318 CTZ317:CTZ318 DDV317:DDV318 DNR317:DNR318 DXN317:DXN318 EHJ317:EHJ318 ERF317:ERF318 FBB317:FBB318 FKX317:FKX318 FUT317:FUT318 GEP317:GEP318 GOL317:GOL318 GYH317:GYH318 HID317:HID318 HRZ317:HRZ318 IBV317:IBV318 ILR317:ILR318 IVN317:IVN318 JFJ317:JFJ318 JPF317:JPF318 JZB317:JZB318 KIX317:KIX318 KST317:KST318 LCP317:LCP318 LML317:LML318 LWH317:LWH318 MGD317:MGD318 MPZ317:MPZ318 MZV317:MZV318 NJR317:NJR318 NTN317:NTN318 ODJ317:ODJ318 ONF317:ONF318 OXB317:OXB318 PGX317:PGX318 PQT317:PQT318 QAP317:QAP318 QKL317:QKL318 QUH317:QUH318 RED317:RED318 RNZ317:RNZ318 RXV317:RXV318 SHR317:SHR318 SRN317:SRN318 TBJ317:TBJ318 TLF317:TLF318 TVB317:TVB318 UEX317:UEX318 UOT317:UOT318 UYP317:UYP318 VIL317:VIL318 VSH317:VSH318 WCD317:WCD318 WLZ317:WLZ318 WVV317:WVV318 N320:N325 JJ320:JJ325 TF320:TF325 ADB320:ADB325 AMX320:AMX325 AWT320:AWT325 BGP320:BGP325 BQL320:BQL325 CAH320:CAH325 CKD320:CKD325 CTZ320:CTZ325 DDV320:DDV325 DNR320:DNR325 DXN320:DXN325 EHJ320:EHJ325 ERF320:ERF325 FBB320:FBB325 FKX320:FKX325 FUT320:FUT325 GEP320:GEP325 GOL320:GOL325 GYH320:GYH325 HID320:HID325 HRZ320:HRZ325 IBV320:IBV325 ILR320:ILR325 IVN320:IVN325 JFJ320:JFJ325 JPF320:JPF325 JZB320:JZB325 KIX320:KIX325 KST320:KST325 LCP320:LCP325 LML320:LML325 LWH320:LWH325 MGD320:MGD325 MPZ320:MPZ325 MZV320:MZV325 NJR320:NJR325 NTN320:NTN325 ODJ320:ODJ325 ONF320:ONF325 OXB320:OXB325 PGX320:PGX325 PQT320:PQT325 QAP320:QAP325 QKL320:QKL325 QUH320:QUH325 RED320:RED325 RNZ320:RNZ325 RXV320:RXV325 SHR320:SHR325 SRN320:SRN325 TBJ320:TBJ325 TLF320:TLF325 TVB320:TVB325 UEX320:UEX325 UOT320:UOT325 UYP320:UYP325 VIL320:VIL325 VSH320:VSH325 WCD320:WCD325 WLZ320:WLZ325 WVV320:WVV325 N327 JJ327 TF327 ADB327 AMX327 AWT327 BGP327 BQL327 CAH327 CKD327 CTZ327 DDV327 DNR327 DXN327 EHJ327 ERF327 FBB327 FKX327 FUT327 GEP327 GOL327 GYH327 HID327 HRZ327 IBV327 ILR327 IVN327 JFJ327 JPF327 JZB327 KIX327 KST327 LCP327 LML327 LWH327 MGD327 MPZ327 MZV327 NJR327 NTN327 ODJ327 ONF327 OXB327 PGX327 PQT327 QAP327 QKL327 QUH327 RED327 RNZ327 RXV327 SHR327 SRN327 TBJ327 TLF327 TVB327 UEX327 UOT327 UYP327 VIL327 VSH327 WCD327 WLZ327 WVV327 N332:N335 JJ332:JJ335 TF332:TF335 ADB332:ADB335 AMX332:AMX335 AWT332:AWT335 BGP332:BGP335 BQL332:BQL335 CAH332:CAH335 CKD332:CKD335 CTZ332:CTZ335 DDV332:DDV335 DNR332:DNR335 DXN332:DXN335 EHJ332:EHJ335 ERF332:ERF335 FBB332:FBB335 FKX332:FKX335 FUT332:FUT335 GEP332:GEP335 GOL332:GOL335 GYH332:GYH335 HID332:HID335 HRZ332:HRZ335 IBV332:IBV335 ILR332:ILR335 IVN332:IVN335 JFJ332:JFJ335 JPF332:JPF335 JZB332:JZB335 KIX332:KIX335 KST332:KST335 LCP332:LCP335 LML332:LML335 LWH332:LWH335 MGD332:MGD335 MPZ332:MPZ335 MZV332:MZV335 NJR332:NJR335 NTN332:NTN335 ODJ332:ODJ335 ONF332:ONF335 OXB332:OXB335 PGX332:PGX335 PQT332:PQT335 QAP332:QAP335 QKL332:QKL335 QUH332:QUH335 RED332:RED335 RNZ332:RNZ335 RXV332:RXV335 SHR332:SHR335 SRN332:SRN335 TBJ332:TBJ335 TLF332:TLF335 TVB332:TVB335 UEX332:UEX335 UOT332:UOT335 UYP332:UYP335 VIL332:VIL335 VSH332:VSH335 WCD332:WCD335 WLZ332:WLZ335 WVV332:WVV335 N337 JJ337 TF337 ADB337 AMX337 AWT337 BGP337 BQL337 CAH337 CKD337 CTZ337 DDV337 DNR337 DXN337 EHJ337 ERF337 FBB337 FKX337 FUT337 GEP337 GOL337 GYH337 HID337 HRZ337 IBV337 ILR337 IVN337 JFJ337 JPF337 JZB337 KIX337 KST337 LCP337 LML337 LWH337 MGD337 MPZ337 MZV337 NJR337 NTN337 ODJ337 ONF337 OXB337 PGX337 PQT337 QAP337 QKL337 QUH337 RED337 RNZ337 RXV337 SHR337 SRN337 TBJ337 TLF337 TVB337 UEX337 UOT337 UYP337 VIL337 VSH337 WCD337 WLZ337 WVV337 N339 JJ339 TF339 ADB339 AMX339 AWT339 BGP339 BQL339 CAH339 CKD339 CTZ339 DDV339 DNR339 DXN339 EHJ339 ERF339 FBB339 FKX339 FUT339 GEP339 GOL339 GYH339 HID339 HRZ339 IBV339 ILR339 IVN339 JFJ339 JPF339 JZB339 KIX339 KST339 LCP339 LML339 LWH339 MGD339 MPZ339 MZV339 NJR339 NTN339 ODJ339 ONF339 OXB339 PGX339 PQT339 QAP339 QKL339 QUH339 RED339 RNZ339 RXV339 SHR339 SRN339 TBJ339 TLF339 TVB339 UEX339 UOT339 UYP339 VIL339 VSH339 WCD339 WLZ339 WVV339 N148 JJ148 TF148 ADB148 AMX148 AWT148 BGP148 BQL148 CAH148 CKD148 CTZ148 DDV148 DNR148 DXN148 EHJ148 ERF148 FBB148 FKX148 FUT148 GEP148 GOL148 GYH148 HID148 HRZ148 IBV148 ILR148 IVN148 JFJ148 JPF148 JZB148 KIX148 KST148 LCP148 LML148 LWH148 MGD148 MPZ148 MZV148 NJR148 NTN148 ODJ148 ONF148 OXB148 PGX148 PQT148 QAP148 QKL148 QUH148 RED148 RNZ148 RXV148 SHR148 SRN148 TBJ148 TLF148 TVB148 UEX148 UOT148 UYP148 VIL148 VSH148 WCD148 WLZ148 WVV148 N448 JJ448 TF448 ADB448 AMX448 AWT448 BGP448 BQL448 CAH448 CKD448 CTZ448 DDV448 DNR448 DXN448 EHJ448 ERF448 FBB448 FKX448 FUT448 GEP448 GOL448 GYH448 HID448 HRZ448 IBV448 ILR448 IVN448 JFJ448 JPF448 JZB448 KIX448 KST448 LCP448 LML448 LWH448 MGD448 MPZ448 MZV448 NJR448 NTN448 ODJ448 ONF448 OXB448 PGX448 PQT448 QAP448 QKL448 QUH448 RED448 RNZ448 RXV448 SHR448 SRN448 TBJ448 TLF448 TVB448 UEX448 UOT448 UYP448 VIL448 VSH448 WCD448 WLZ448 WVV448 N481 JJ481 TF481 ADB481 AMX481 AWT481 BGP481 BQL481 CAH481 CKD481 CTZ481 DDV481 DNR481 DXN481 EHJ481 ERF481 FBB481 FKX481 FUT481 GEP481 GOL481 GYH481 HID481 HRZ481 IBV481 ILR481 IVN481 JFJ481 JPF481 JZB481 KIX481 KST481 LCP481 LML481 LWH481 MGD481 MPZ481 MZV481 NJR481 NTN481 ODJ481 ONF481 OXB481 PGX481 PQT481 QAP481 QKL481 QUH481 RED481 RNZ481 RXV481 SHR481 SRN481 TBJ481 TLF481 TVB481 UEX481 UOT481 UYP481 VIL481 VSH481 WCD481 WLZ481 WVV481 N552 JJ552 TF552 ADB552 AMX552 AWT552 BGP552 BQL552 CAH552 CKD552 CTZ552 DDV552 DNR552 DXN552 EHJ552 ERF552 FBB552 FKX552 FUT552 GEP552 GOL552 GYH552 HID552 HRZ552 IBV552 ILR552 IVN552 JFJ552 JPF552 JZB552 KIX552 KST552 LCP552 LML552 LWH552 MGD552 MPZ552 MZV552 NJR552 NTN552 ODJ552 ONF552 OXB552 PGX552 PQT552 QAP552 QKL552 QUH552 RED552 RNZ552 RXV552 SHR552 SRN552 TBJ552 TLF552 TVB552 UEX552 UOT552 UYP552 VIL552 VSH552 WCD552 WLZ552 WVV552 N555 JJ555 TF555 ADB555 AMX555 AWT555 BGP555 BQL555 CAH555 CKD555 CTZ555 DDV555 DNR555 DXN555 EHJ555 ERF555 FBB555 FKX555 FUT555 GEP555 GOL555 GYH555 HID555 HRZ555 IBV555 ILR555 IVN555 JFJ555 JPF555 JZB555 KIX555 KST555 LCP555 LML555 LWH555 MGD555 MPZ555 MZV555 NJR555 NTN555 ODJ555 ONF555 OXB555 PGX555 PQT555 QAP555 QKL555 QUH555 RED555 RNZ555 RXV555 SHR555 SRN555 TBJ555 TLF555 TVB555 UEX555 UOT555 UYP555 VIL555 VSH555 WCD555 WLZ555 WVV555 N558:N559 JJ558:JJ559 TF558:TF559 ADB558:ADB559 AMX558:AMX559 AWT558:AWT559 BGP558:BGP559 BQL558:BQL559 CAH558:CAH559 CKD558:CKD559 CTZ558:CTZ559 DDV558:DDV559 DNR558:DNR559 DXN558:DXN559 EHJ558:EHJ559 ERF558:ERF559 FBB558:FBB559 FKX558:FKX559 FUT558:FUT559 GEP558:GEP559 GOL558:GOL559 GYH558:GYH559 HID558:HID559 HRZ558:HRZ559 IBV558:IBV559 ILR558:ILR559 IVN558:IVN559 JFJ558:JFJ559 JPF558:JPF559 JZB558:JZB559 KIX558:KIX559 KST558:KST559 LCP558:LCP559 LML558:LML559 LWH558:LWH559 MGD558:MGD559 MPZ558:MPZ559 MZV558:MZV559 NJR558:NJR559 NTN558:NTN559 ODJ558:ODJ559 ONF558:ONF559 OXB558:OXB559 PGX558:PGX559 PQT558:PQT559 QAP558:QAP559 QKL558:QKL559 QUH558:QUH559 RED558:RED559 RNZ558:RNZ559 RXV558:RXV559 SHR558:SHR559 SRN558:SRN559 TBJ558:TBJ559 TLF558:TLF559 TVB558:TVB559 UEX558:UEX559 UOT558:UOT559 UYP558:UYP559 VIL558:VIL559 VSH558:VSH559 WCD558:WCD559 WLZ558:WLZ559 WVV558:WVV559 N622:N626 JJ622:JJ626 TF622:TF626 ADB622:ADB626 AMX622:AMX626 AWT622:AWT626 BGP622:BGP626 BQL622:BQL626 CAH622:CAH626 CKD622:CKD626 CTZ622:CTZ626 DDV622:DDV626 DNR622:DNR626 DXN622:DXN626 EHJ622:EHJ626 ERF622:ERF626 FBB622:FBB626 FKX622:FKX626 FUT622:FUT626 GEP622:GEP626 GOL622:GOL626 GYH622:GYH626 HID622:HID626 HRZ622:HRZ626 IBV622:IBV626 ILR622:ILR626 IVN622:IVN626 JFJ622:JFJ626 JPF622:JPF626 JZB622:JZB626 KIX622:KIX626 KST622:KST626 LCP622:LCP626 LML622:LML626 LWH622:LWH626 MGD622:MGD626 MPZ622:MPZ626 MZV622:MZV626 NJR622:NJR626 NTN622:NTN626 ODJ622:ODJ626 ONF622:ONF626 OXB622:OXB626 PGX622:PGX626 PQT622:PQT626 QAP622:QAP626 QKL622:QKL626 QUH622:QUH626 RED622:RED626 RNZ622:RNZ626 RXV622:RXV626 SHR622:SHR626 SRN622:SRN626 TBJ622:TBJ626 TLF622:TLF626 TVB622:TVB626 UEX622:UEX626 UOT622:UOT626 UYP622:UYP626 VIL622:VIL626 VSH622:VSH626 WCD622:WCD626 WLZ622:WLZ626 WVV622:WVV626 N628:N629 JJ628:JJ629 TF628:TF629 ADB628:ADB629 AMX628:AMX629 AWT628:AWT629 BGP628:BGP629 BQL628:BQL629 CAH628:CAH629 CKD628:CKD629 CTZ628:CTZ629 DDV628:DDV629 DNR628:DNR629 DXN628:DXN629 EHJ628:EHJ629 ERF628:ERF629 FBB628:FBB629 FKX628:FKX629 FUT628:FUT629 GEP628:GEP629 GOL628:GOL629 GYH628:GYH629 HID628:HID629 HRZ628:HRZ629 IBV628:IBV629 ILR628:ILR629 IVN628:IVN629 JFJ628:JFJ629 JPF628:JPF629 JZB628:JZB629 KIX628:KIX629 KST628:KST629 LCP628:LCP629 LML628:LML629 LWH628:LWH629 MGD628:MGD629 MPZ628:MPZ629 MZV628:MZV629 NJR628:NJR629 NTN628:NTN629 ODJ628:ODJ629 ONF628:ONF629 OXB628:OXB629 PGX628:PGX629 PQT628:PQT629 QAP628:QAP629 QKL628:QKL629 QUH628:QUH629 RED628:RED629 RNZ628:RNZ629 RXV628:RXV629 SHR628:SHR629 SRN628:SRN629 TBJ628:TBJ629 TLF628:TLF629 TVB628:TVB629 UEX628:UEX629 UOT628:UOT629 UYP628:UYP629 VIL628:VIL629 VSH628:VSH629 WCD628:WCD629 WLZ628:WLZ629 WVV628:WVV629 N631:N638 JJ631:JJ638 TF631:TF638 ADB631:ADB638 AMX631:AMX638 AWT631:AWT638 BGP631:BGP638 BQL631:BQL638 CAH631:CAH638 CKD631:CKD638 CTZ631:CTZ638 DDV631:DDV638 DNR631:DNR638 DXN631:DXN638 EHJ631:EHJ638 ERF631:ERF638 FBB631:FBB638 FKX631:FKX638 FUT631:FUT638 GEP631:GEP638 GOL631:GOL638 GYH631:GYH638 HID631:HID638 HRZ631:HRZ638 IBV631:IBV638 ILR631:ILR638 IVN631:IVN638 JFJ631:JFJ638 JPF631:JPF638 JZB631:JZB638 KIX631:KIX638 KST631:KST638 LCP631:LCP638 LML631:LML638 LWH631:LWH638 MGD631:MGD638 MPZ631:MPZ638 MZV631:MZV638 NJR631:NJR638 NTN631:NTN638 ODJ631:ODJ638 ONF631:ONF638 OXB631:OXB638 PGX631:PGX638 PQT631:PQT638 QAP631:QAP638 QKL631:QKL638 QUH631:QUH638 RED631:RED638 RNZ631:RNZ638 RXV631:RXV638 SHR631:SHR638 SRN631:SRN638 TBJ631:TBJ638 TLF631:TLF638 TVB631:TVB638 UEX631:UEX638 UOT631:UOT638 UYP631:UYP638 VIL631:VIL638 VSH631:VSH638 WCD631:WCD638 WLZ631:WLZ638 WVV631:WVV638 N702 JJ702 TF702 ADB702 AMX702 AWT702 BGP702 BQL702 CAH702 CKD702 CTZ702 DDV702 DNR702 DXN702 EHJ702 ERF702 FBB702 FKX702 FUT702 GEP702 GOL702 GYH702 HID702 HRZ702 IBV702 ILR702 IVN702 JFJ702 JPF702 JZB702 KIX702 KST702 LCP702 LML702 LWH702 MGD702 MPZ702 MZV702 NJR702 NTN702 ODJ702 ONF702 OXB702 PGX702 PQT702 QAP702 QKL702 QUH702 RED702 RNZ702 RXV702 SHR702 SRN702 TBJ702 TLF702 TVB702 UEX702 UOT702 UYP702 VIL702 VSH702 WCD702 WLZ702 WVV702 N762 JJ762 TF762 ADB762 AMX762 AWT762 BGP762 BQL762 CAH762 CKD762 CTZ762 DDV762 DNR762 DXN762 EHJ762 ERF762 FBB762 FKX762 FUT762 GEP762 GOL762 GYH762 HID762 HRZ762 IBV762 ILR762 IVN762 JFJ762 JPF762 JZB762 KIX762 KST762 LCP762 LML762 LWH762 MGD762 MPZ762 MZV762 NJR762 NTN762 ODJ762 ONF762 OXB762 PGX762 PQT762 QAP762 QKL762 QUH762 RED762 RNZ762 RXV762 SHR762 SRN762 TBJ762 TLF762 TVB762 UEX762 UOT762 UYP762 VIL762 VSH762 WCD762 WLZ762 WVV762 N806:N816 JJ806:JJ816 TF806:TF816 ADB806:ADB816 AMX806:AMX816 AWT806:AWT816 BGP806:BGP816 BQL806:BQL816 CAH806:CAH816 CKD806:CKD816 CTZ806:CTZ816 DDV806:DDV816 DNR806:DNR816 DXN806:DXN816 EHJ806:EHJ816 ERF806:ERF816 FBB806:FBB816 FKX806:FKX816 FUT806:FUT816 GEP806:GEP816 GOL806:GOL816 GYH806:GYH816 HID806:HID816 HRZ806:HRZ816 IBV806:IBV816 ILR806:ILR816 IVN806:IVN816 JFJ806:JFJ816 JPF806:JPF816 JZB806:JZB816 KIX806:KIX816 KST806:KST816 LCP806:LCP816 LML806:LML816 LWH806:LWH816 MGD806:MGD816 MPZ806:MPZ816 MZV806:MZV816 NJR806:NJR816 NTN806:NTN816 ODJ806:ODJ816 ONF806:ONF816 OXB806:OXB816 PGX806:PGX816 PQT806:PQT816 QAP806:QAP816 QKL806:QKL816 QUH806:QUH816 RED806:RED816 RNZ806:RNZ816 RXV806:RXV816 SHR806:SHR816 SRN806:SRN816 TBJ806:TBJ816 TLF806:TLF816 TVB806:TVB816 UEX806:UEX816 UOT806:UOT816 UYP806:UYP816 VIL806:VIL816 VSH806:VSH816 WCD806:WCD816 WLZ806:WLZ816 WVV806:WVV816 N819:N821 JJ819:JJ821 TF819:TF821 ADB819:ADB821 AMX819:AMX821 AWT819:AWT821 BGP819:BGP821 BQL819:BQL821 CAH819:CAH821 CKD819:CKD821 CTZ819:CTZ821 DDV819:DDV821 DNR819:DNR821 DXN819:DXN821 EHJ819:EHJ821 ERF819:ERF821 FBB819:FBB821 FKX819:FKX821 FUT819:FUT821 GEP819:GEP821 GOL819:GOL821 GYH819:GYH821 HID819:HID821 HRZ819:HRZ821 IBV819:IBV821 ILR819:ILR821 IVN819:IVN821 JFJ819:JFJ821 JPF819:JPF821 JZB819:JZB821 KIX819:KIX821 KST819:KST821 LCP819:LCP821 LML819:LML821 LWH819:LWH821 MGD819:MGD821 MPZ819:MPZ821 MZV819:MZV821 NJR819:NJR821 NTN819:NTN821 ODJ819:ODJ821 ONF819:ONF821 OXB819:OXB821 PGX819:PGX821 PQT819:PQT821 QAP819:QAP821 QKL819:QKL821 QUH819:QUH821 RED819:RED821 RNZ819:RNZ821 RXV819:RXV821 SHR819:SHR821 SRN819:SRN821 TBJ819:TBJ821 TLF819:TLF821 TVB819:TVB821 UEX819:UEX821 UOT819:UOT821 UYP819:UYP821 VIL819:VIL821 VSH819:VSH821 WCD819:WCD821 WLZ819:WLZ821 WVV819:WVV821 N866 JJ866 TF866 ADB866 AMX866 AWT866 BGP866 BQL866 CAH866 CKD866 CTZ866 DDV866 DNR866 DXN866 EHJ866 ERF866 FBB866 FKX866 FUT866 GEP866 GOL866 GYH866 HID866 HRZ866 IBV866 ILR866 IVN866 JFJ866 JPF866 JZB866 KIX866 KST866 LCP866 LML866 LWH866 MGD866 MPZ866 MZV866 NJR866 NTN866 ODJ866 ONF866 OXB866 PGX866 PQT866 QAP866 QKL866 QUH866 RED866 RNZ866 RXV866 SHR866 SRN866 TBJ866 TLF866 TVB866 UEX866 UOT866 UYP866 VIL866 VSH866 WCD866 WLZ866 WVV866 N876 JJ876 TF876 ADB876 AMX876 AWT876 BGP876 BQL876 CAH876 CKD876 CTZ876 DDV876 DNR876 DXN876 EHJ876 ERF876 FBB876 FKX876 FUT876 GEP876 GOL876 GYH876 HID876 HRZ876 IBV876 ILR876 IVN876 JFJ876 JPF876 JZB876 KIX876 KST876 LCP876 LML876 LWH876 MGD876 MPZ876 MZV876 NJR876 NTN876 ODJ876 ONF876 OXB876 PGX876 PQT876 QAP876 QKL876 QUH876 RED876 RNZ876 RXV876 SHR876 SRN876 TBJ876 TLF876 TVB876 UEX876 UOT876 UYP876 VIL876 VSH876 WCD876 WLZ876 WVV876 N884:N903 JJ884:JJ903 TF884:TF903 ADB884:ADB903 AMX884:AMX903 AWT884:AWT903 BGP884:BGP903 BQL884:BQL903 CAH884:CAH903 CKD884:CKD903 CTZ884:CTZ903 DDV884:DDV903 DNR884:DNR903 DXN884:DXN903 EHJ884:EHJ903 ERF884:ERF903 FBB884:FBB903 FKX884:FKX903 FUT884:FUT903 GEP884:GEP903 GOL884:GOL903 GYH884:GYH903 HID884:HID903 HRZ884:HRZ903 IBV884:IBV903 ILR884:ILR903 IVN884:IVN903 JFJ884:JFJ903 JPF884:JPF903 JZB884:JZB903 KIX884:KIX903 KST884:KST903 LCP884:LCP903 LML884:LML903 LWH884:LWH903 MGD884:MGD903 MPZ884:MPZ903 MZV884:MZV903 NJR884:NJR903 NTN884:NTN903 ODJ884:ODJ903 ONF884:ONF903 OXB884:OXB903 PGX884:PGX903 PQT884:PQT903 QAP884:QAP903 QKL884:QKL903 QUH884:QUH903 RED884:RED903 RNZ884:RNZ903 RXV884:RXV903 SHR884:SHR903 SRN884:SRN903 TBJ884:TBJ903 TLF884:TLF903 TVB884:TVB903 UEX884:UEX903 UOT884:UOT903 UYP884:UYP903 VIL884:VIL903 VSH884:VSH903 WCD884:WCD903 WLZ884:WLZ903 WVV884:WVV903 JJ911:JJ925 TF911:TF925 ADB911:ADB925 AMX911:AMX925 AWT911:AWT925 BGP911:BGP925 BQL911:BQL925 CAH911:CAH925 CKD911:CKD925 CTZ911:CTZ925 DDV911:DDV925 DNR911:DNR925 DXN911:DXN925 EHJ911:EHJ925 ERF911:ERF925 FBB911:FBB925 FKX911:FKX925 FUT911:FUT925 GEP911:GEP925 GOL911:GOL925 GYH911:GYH925 HID911:HID925 HRZ911:HRZ925 IBV911:IBV925 ILR911:ILR925 IVN911:IVN925 JFJ911:JFJ925 JPF911:JPF925 JZB911:JZB925 KIX911:KIX925 KST911:KST925 LCP911:LCP925 LML911:LML925 LWH911:LWH925 MGD911:MGD925 MPZ911:MPZ925 MZV911:MZV925 NJR911:NJR925 NTN911:NTN925 ODJ911:ODJ925 ONF911:ONF925 OXB911:OXB925 PGX911:PGX925 PQT911:PQT925 QAP911:QAP925 QKL911:QKL925 QUH911:QUH925 RED911:RED925 RNZ911:RNZ925 RXV911:RXV925 SHR911:SHR925 SRN911:SRN925 TBJ911:TBJ925 TLF911:TLF925 TVB911:TVB925 UEX911:UEX925 UOT911:UOT925 UYP911:UYP925 VIL911:VIL925 VSH911:VSH925 WCD911:WCD925 WLZ911:WLZ925 WVV911:WVV925 N929 JJ929 TF929 ADB929 AMX929 AWT929 BGP929 BQL929 CAH929 CKD929 CTZ929 DDV929 DNR929 DXN929 EHJ929 ERF929 FBB929 FKX929 FUT929 GEP929 GOL929 GYH929 HID929 HRZ929 IBV929 ILR929 IVN929 JFJ929 JPF929 JZB929 KIX929 KST929 LCP929 LML929 LWH929 MGD929 MPZ929 MZV929 NJR929 NTN929 ODJ929 ONF929 OXB929 PGX929 PQT929 QAP929 QKL929 QUH929 RED929 RNZ929 RXV929 SHR929 SRN929 TBJ929 TLF929 TVB929 UEX929 UOT929 UYP929 VIL929 VSH929 WCD929 WLZ929 WVV929 N1034:N1039 JJ1034:JJ1039 TF1034:TF1039 ADB1034:ADB1039 AMX1034:AMX1039 AWT1034:AWT1039 BGP1034:BGP1039 BQL1034:BQL1039 CAH1034:CAH1039 CKD1034:CKD1039 CTZ1034:CTZ1039 DDV1034:DDV1039 DNR1034:DNR1039 DXN1034:DXN1039 EHJ1034:EHJ1039 ERF1034:ERF1039 FBB1034:FBB1039 FKX1034:FKX1039 FUT1034:FUT1039 GEP1034:GEP1039 GOL1034:GOL1039 GYH1034:GYH1039 HID1034:HID1039 HRZ1034:HRZ1039 IBV1034:IBV1039 ILR1034:ILR1039 IVN1034:IVN1039 JFJ1034:JFJ1039 JPF1034:JPF1039 JZB1034:JZB1039 KIX1034:KIX1039 KST1034:KST1039 LCP1034:LCP1039 LML1034:LML1039 LWH1034:LWH1039 MGD1034:MGD1039 MPZ1034:MPZ1039 MZV1034:MZV1039 NJR1034:NJR1039 NTN1034:NTN1039 ODJ1034:ODJ1039 ONF1034:ONF1039 OXB1034:OXB1039 PGX1034:PGX1039 PQT1034:PQT1039 QAP1034:QAP1039 QKL1034:QKL1039 QUH1034:QUH1039 RED1034:RED1039 RNZ1034:RNZ1039 RXV1034:RXV1039 SHR1034:SHR1039 SRN1034:SRN1039 TBJ1034:TBJ1039 TLF1034:TLF1039 TVB1034:TVB1039 UEX1034:UEX1039 UOT1034:UOT1039 UYP1034:UYP1039 VIL1034:VIL1039 VSH1034:VSH1039 WCD1034:WCD1039 WLZ1034:WLZ1039 WVV1034:WVV1039 N1085 JJ1085 TF1085 ADB1085 AMX1085 AWT1085 BGP1085 BQL1085 CAH1085 CKD1085 CTZ1085 DDV1085 DNR1085 DXN1085 EHJ1085 ERF1085 FBB1085 FKX1085 FUT1085 GEP1085 GOL1085 GYH1085 HID1085 HRZ1085 IBV1085 ILR1085 IVN1085 JFJ1085 JPF1085 JZB1085 KIX1085 KST1085 LCP1085 LML1085 LWH1085 MGD1085 MPZ1085 MZV1085 NJR1085 NTN1085 ODJ1085 ONF1085 OXB1085 PGX1085 PQT1085 QAP1085 QKL1085 QUH1085 RED1085 RNZ1085 RXV1085 SHR1085 SRN1085 TBJ1085 TLF1085 TVB1085 UEX1085 UOT1085 UYP1085 VIL1085 VSH1085 WCD1085 WLZ1085 WVV1085 N911:N925 WVV34:WVV36 WLZ34:WLZ36 WCD34:WCD36 VSH34:VSH36 VIL34:VIL36 UYP34:UYP36 UOT34:UOT36 UEX34:UEX36 TVB34:TVB36 TLF34:TLF36 TBJ34:TBJ36 SRN34:SRN36 SHR34:SHR36 RXV34:RXV36 RNZ34:RNZ36 RED34:RED36 QUH34:QUH36 QKL34:QKL36 QAP34:QAP36 PQT34:PQT36 PGX34:PGX36 OXB34:OXB36 ONF34:ONF36 ODJ34:ODJ36 NTN34:NTN36 NJR34:NJR36 MZV34:MZV36 MPZ34:MPZ36 MGD34:MGD36 LWH34:LWH36 LML34:LML36 LCP34:LCP36 KST34:KST36 KIX34:KIX36 JZB34:JZB36 JPF34:JPF36 JFJ34:JFJ36 IVN34:IVN36 ILR34:ILR36 IBV34:IBV36 HRZ34:HRZ36 HID34:HID36 GYH34:GYH36 GOL34:GOL36 GEP34:GEP36 FUT34:FUT36 FKX34:FKX36 FBB34:FBB36 ERF34:ERF36 EHJ34:EHJ36 DXN34:DXN36 DNR34:DNR36 DDV34:DDV36 CTZ34:CTZ36 CKD34:CKD36 CAH34:CAH36 BQL34:BQL36 BGP34:BGP36 AWT34:AWT36 AMX34:AMX36 ADB34:ADB36 TF34:TF36 JJ34:JJ36 N34:N36 N427:N433 JJ427:JJ433 TF427:TF433 ADB427:ADB433 AMX427:AMX433 AWT427:AWT433 BGP427:BGP433 BQL427:BQL433 CAH427:CAH433 CKD427:CKD433 CTZ427:CTZ433 DDV427:DDV433 DNR427:DNR433 DXN427:DXN433 EHJ427:EHJ433 ERF427:ERF433 FBB427:FBB433 FKX427:FKX433 FUT427:FUT433 GEP427:GEP433 GOL427:GOL433 GYH427:GYH433 HID427:HID433 HRZ427:HRZ433 IBV427:IBV433 ILR427:ILR433 IVN427:IVN433 JFJ427:JFJ433 JPF427:JPF433 JZB427:JZB433 KIX427:KIX433 KST427:KST433 LCP427:LCP433 LML427:LML433 LWH427:LWH433 MGD427:MGD433 MPZ427:MPZ433 MZV427:MZV433 NJR427:NJR433 NTN427:NTN433 ODJ427:ODJ433 ONF427:ONF433 OXB427:OXB433 PGX427:PGX433 PQT427:PQT433 QAP427:QAP433 QKL427:QKL433 QUH427:QUH433 RED427:RED433 RNZ427:RNZ433 RXV427:RXV433 SHR427:SHR433 SRN427:SRN433 TBJ427:TBJ433 TLF427:TLF433 TVB427:TVB433 UEX427:UEX433 UOT427:UOT433 UYP427:UYP433 VIL427:VIL433 VSH427:VSH433 WCD427:WCD433 WLZ427:WLZ433 WVV427:WVV433" xr:uid="{00000000-0002-0000-0200-000030000000}">
      <formula1>1</formula1>
      <formula2>300</formula2>
    </dataValidation>
    <dataValidation allowBlank="1" showInputMessage="1" showErrorMessage="1" errorTitle="purpose " error="Obvezen podatek - v angleškem jeziku!" prompt="Obvezen podatek"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866 JK866 TG866 ADC866 AMY866 AWU866 BGQ866 BQM866 CAI866 CKE866 CUA866 DDW866 DNS866 DXO866 EHK866 ERG866 FBC866 FKY866 FUU866 GEQ866 GOM866 GYI866 HIE866 HSA866 IBW866 ILS866 IVO866 JFK866 JPG866 JZC866 KIY866 KSU866 LCQ866 LMM866 LWI866 MGE866 MQA866 MZW866 NJS866 NTO866 ODK866 ONG866 OXC866 PGY866 PQU866 QAQ866 QKM866 QUI866 REE866 ROA866 RXW866 SHS866 SRO866 TBK866 TLG866 TVC866 UEY866 UOU866 UYQ866 VIM866 VSI866 WCE866 WMA866 WVW866 O876 JK876 TG876 ADC876 AMY876 AWU876 BGQ876 BQM876 CAI876 CKE876 CUA876 DDW876 DNS876 DXO876 EHK876 ERG876 FBC876 FKY876 FUU876 GEQ876 GOM876 GYI876 HIE876 HSA876 IBW876 ILS876 IVO876 JFK876 JPG876 JZC876 KIY876 KSU876 LCQ876 LMM876 LWI876 MGE876 MQA876 MZW876 NJS876 NTO876 ODK876 ONG876 OXC876 PGY876 PQU876 QAQ876 QKM876 QUI876 REE876 ROA876 RXW876 SHS876 SRO876 TBK876 TLG876 TVC876 UEY876 UOU876 UYQ876 VIM876 VSI876 WCE876 WMA876 WVW876" xr:uid="{00000000-0002-0000-0200-000031000000}">
      <formula1>0</formula1>
      <formula2>0</formula2>
    </dataValidation>
    <dataValidation type="whole" showInputMessage="1" showErrorMessage="1" errorTitle="Stopnja odpisanosti" error="odstotek (celoštevilska vrednost)" prompt="Obvezen podatek" sqref="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289:W307 JS289:JS307 TO289:TO307 ADK289:ADK307 ANG289:ANG307 AXC289:AXC307 BGY289:BGY307 BQU289:BQU307 CAQ289:CAQ307 CKM289:CKM307 CUI289:CUI307 DEE289:DEE307 DOA289:DOA307 DXW289:DXW307 EHS289:EHS307 ERO289:ERO307 FBK289:FBK307 FLG289:FLG307 FVC289:FVC307 GEY289:GEY307 GOU289:GOU307 GYQ289:GYQ307 HIM289:HIM307 HSI289:HSI307 ICE289:ICE307 IMA289:IMA307 IVW289:IVW307 JFS289:JFS307 JPO289:JPO307 JZK289:JZK307 KJG289:KJG307 KTC289:KTC307 LCY289:LCY307 LMU289:LMU307 LWQ289:LWQ307 MGM289:MGM307 MQI289:MQI307 NAE289:NAE307 NKA289:NKA307 NTW289:NTW307 ODS289:ODS307 ONO289:ONO307 OXK289:OXK307 PHG289:PHG307 PRC289:PRC307 QAY289:QAY307 QKU289:QKU307 QUQ289:QUQ307 REM289:REM307 ROI289:ROI307 RYE289:RYE307 SIA289:SIA307 SRW289:SRW307 TBS289:TBS307 TLO289:TLO307 TVK289:TVK307 UFG289:UFG307 UPC289:UPC307 UYY289:UYY307 VIU289:VIU307 VSQ289:VSQ307 WCM289:WCM307 WMI289:WMI307 WWE289:WWE307 W327 JS327 TO327 ADK327 ANG327 AXC327 BGY327 BQU327 CAQ327 CKM327 CUI327 DEE327 DOA327 DXW327 EHS327 ERO327 FBK327 FLG327 FVC327 GEY327 GOU327 GYQ327 HIM327 HSI327 ICE327 IMA327 IVW327 JFS327 JPO327 JZK327 KJG327 KTC327 LCY327 LMU327 LWQ327 MGM327 MQI327 NAE327 NKA327 NTW327 ODS327 ONO327 OXK327 PHG327 PRC327 QAY327 QKU327 QUQ327 REM327 ROI327 RYE327 SIA327 SRW327 TBS327 TLO327 TVK327 UFG327 UPC327 UYY327 VIU327 VSQ327 WCM327 WMI327 WWE327 W332:W335 JS332:JS335 TO332:TO335 ADK332:ADK335 ANG332:ANG335 AXC332:AXC335 BGY332:BGY335 BQU332:BQU335 CAQ332:CAQ335 CKM332:CKM335 CUI332:CUI335 DEE332:DEE335 DOA332:DOA335 DXW332:DXW335 EHS332:EHS335 ERO332:ERO335 FBK332:FBK335 FLG332:FLG335 FVC332:FVC335 GEY332:GEY335 GOU332:GOU335 GYQ332:GYQ335 HIM332:HIM335 HSI332:HSI335 ICE332:ICE335 IMA332:IMA335 IVW332:IVW335 JFS332:JFS335 JPO332:JPO335 JZK332:JZK335 KJG332:KJG335 KTC332:KTC335 LCY332:LCY335 LMU332:LMU335 LWQ332:LWQ335 MGM332:MGM335 MQI332:MQI335 NAE332:NAE335 NKA332:NKA335 NTW332:NTW335 ODS332:ODS335 ONO332:ONO335 OXK332:OXK335 PHG332:PHG335 PRC332:PRC335 QAY332:QAY335 QKU332:QKU335 QUQ332:QUQ335 REM332:REM335 ROI332:ROI335 RYE332:RYE335 SIA332:SIA335 SRW332:SRW335 TBS332:TBS335 TLO332:TLO335 TVK332:TVK335 UFG332:UFG335 UPC332:UPC335 UYY332:UYY335 VIU332:VIU335 VSQ332:VSQ335 WCM332:WCM335 WMI332:WMI335 WWE332:WWE335 W337 JS337 TO337 ADK337 ANG337 AXC337 BGY337 BQU337 CAQ337 CKM337 CUI337 DEE337 DOA337 DXW337 EHS337 ERO337 FBK337 FLG337 FVC337 GEY337 GOU337 GYQ337 HIM337 HSI337 ICE337 IMA337 IVW337 JFS337 JPO337 JZK337 KJG337 KTC337 LCY337 LMU337 LWQ337 MGM337 MQI337 NAE337 NKA337 NTW337 ODS337 ONO337 OXK337 PHG337 PRC337 QAY337 QKU337 QUQ337 REM337 ROI337 RYE337 SIA337 SRW337 TBS337 TLO337 TVK337 UFG337 UPC337 UYY337 VIU337 VSQ337 WCM337 WMI337 WWE337 W339 JS339 TO339 ADK339 ANG339 AXC339 BGY339 BQU339 CAQ339 CKM339 CUI339 DEE339 DOA339 DXW339 EHS339 ERO339 FBK339 FLG339 FVC339 GEY339 GOU339 GYQ339 HIM339 HSI339 ICE339 IMA339 IVW339 JFS339 JPO339 JZK339 KJG339 KTC339 LCY339 LMU339 LWQ339 MGM339 MQI339 NAE339 NKA339 NTW339 ODS339 ONO339 OXK339 PHG339 PRC339 QAY339 QKU339 QUQ339 REM339 ROI339 RYE339 SIA339 SRW339 TBS339 TLO339 TVK339 UFG339 UPC339 UYY339 VIU339 VSQ339 WCM339 WMI339 WWE339 W148 JS148 TO148 ADK148 ANG148 AXC148 BGY148 BQU148 CAQ148 CKM148 CUI148 DEE148 DOA148 DXW148 EHS148 ERO148 FBK148 FLG148 FVC148 GEY148 GOU148 GYQ148 HIM148 HSI148 ICE148 IMA148 IVW148 JFS148 JPO148 JZK148 KJG148 KTC148 LCY148 LMU148 LWQ148 MGM148 MQI148 NAE148 NKA148 NTW148 ODS148 ONO148 OXK148 PHG148 PRC148 QAY148 QKU148 QUQ148 REM148 ROI148 RYE148 SIA148 SRW148 TBS148 TLO148 TVK148 UFG148 UPC148 UYY148 VIU148 VSQ148 WCM148 WMI148 WWE148 W448 JS448 TO448 ADK448 ANG448 AXC448 BGY448 BQU448 CAQ448 CKM448 CUI448 DEE448 DOA448 DXW448 EHS448 ERO448 FBK448 FLG448 FVC448 GEY448 GOU448 GYQ448 HIM448 HSI448 ICE448 IMA448 IVW448 JFS448 JPO448 JZK448 KJG448 KTC448 LCY448 LMU448 LWQ448 MGM448 MQI448 NAE448 NKA448 NTW448 ODS448 ONO448 OXK448 PHG448 PRC448 QAY448 QKU448 QUQ448 REM448 ROI448 RYE448 SIA448 SRW448 TBS448 TLO448 TVK448 UFG448 UPC448 UYY448 VIU448 VSQ448 WCM448 WMI448 WWE448 W481 JS481 TO481 ADK481 ANG481 AXC481 BGY481 BQU481 CAQ481 CKM481 CUI481 DEE481 DOA481 DXW481 EHS481 ERO481 FBK481 FLG481 FVC481 GEY481 GOU481 GYQ481 HIM481 HSI481 ICE481 IMA481 IVW481 JFS481 JPO481 JZK481 KJG481 KTC481 LCY481 LMU481 LWQ481 MGM481 MQI481 NAE481 NKA481 NTW481 ODS481 ONO481 OXK481 PHG481 PRC481 QAY481 QKU481 QUQ481 REM481 ROI481 RYE481 SIA481 SRW481 TBS481 TLO481 TVK481 UFG481 UPC481 UYY481 VIU481 VSQ481 WCM481 WMI481 WWE481 W552:W555 JS552:JS555 TO552:TO555 ADK552:ADK555 ANG552:ANG555 AXC552:AXC555 BGY552:BGY555 BQU552:BQU555 CAQ552:CAQ555 CKM552:CKM555 CUI552:CUI555 DEE552:DEE555 DOA552:DOA555 DXW552:DXW555 EHS552:EHS555 ERO552:ERO555 FBK552:FBK555 FLG552:FLG555 FVC552:FVC555 GEY552:GEY555 GOU552:GOU555 GYQ552:GYQ555 HIM552:HIM555 HSI552:HSI555 ICE552:ICE555 IMA552:IMA555 IVW552:IVW555 JFS552:JFS555 JPO552:JPO555 JZK552:JZK555 KJG552:KJG555 KTC552:KTC555 LCY552:LCY555 LMU552:LMU555 LWQ552:LWQ555 MGM552:MGM555 MQI552:MQI555 NAE552:NAE555 NKA552:NKA555 NTW552:NTW555 ODS552:ODS555 ONO552:ONO555 OXK552:OXK555 PHG552:PHG555 PRC552:PRC555 QAY552:QAY555 QKU552:QKU555 QUQ552:QUQ555 REM552:REM555 ROI552:ROI555 RYE552:RYE555 SIA552:SIA555 SRW552:SRW555 TBS552:TBS555 TLO552:TLO555 TVK552:TVK555 UFG552:UFG555 UPC552:UPC555 UYY552:UYY555 VIU552:VIU555 VSQ552:VSQ555 WCM552:WCM555 WMI552:WMI555 WWE552:WWE555 JS558:JS560 TO558:TO560 ADK558:ADK560 ANG558:ANG560 AXC558:AXC560 BGY558:BGY560 BQU558:BQU560 CAQ558:CAQ560 CKM558:CKM560 CUI558:CUI560 DEE558:DEE560 DOA558:DOA560 DXW558:DXW560 EHS558:EHS560 ERO558:ERO560 FBK558:FBK560 FLG558:FLG560 FVC558:FVC560 GEY558:GEY560 GOU558:GOU560 GYQ558:GYQ560 HIM558:HIM560 HSI558:HSI560 ICE558:ICE560 IMA558:IMA560 IVW558:IVW560 JFS558:JFS560 JPO558:JPO560 JZK558:JZK560 KJG558:KJG560 KTC558:KTC560 LCY558:LCY560 LMU558:LMU560 LWQ558:LWQ560 MGM558:MGM560 MQI558:MQI560 NAE558:NAE560 NKA558:NKA560 NTW558:NTW560 ODS558:ODS560 ONO558:ONO560 OXK558:OXK560 PHG558:PHG560 PRC558:PRC560 QAY558:QAY560 QKU558:QKU560 QUQ558:QUQ560 REM558:REM560 ROI558:ROI560 RYE558:RYE560 SIA558:SIA560 SRW558:SRW560 TBS558:TBS560 TLO558:TLO560 TVK558:TVK560 UFG558:UFG560 UPC558:UPC560 UYY558:UYY560 VIU558:VIU560 VSQ558:VSQ560 WCM558:WCM560 WMI558:WMI560 WWE558:WWE560 W628:W629 JS628:JS629 TO628:TO629 ADK628:ADK629 ANG628:ANG629 AXC628:AXC629 BGY628:BGY629 BQU628:BQU629 CAQ628:CAQ629 CKM628:CKM629 CUI628:CUI629 DEE628:DEE629 DOA628:DOA629 DXW628:DXW629 EHS628:EHS629 ERO628:ERO629 FBK628:FBK629 FLG628:FLG629 FVC628:FVC629 GEY628:GEY629 GOU628:GOU629 GYQ628:GYQ629 HIM628:HIM629 HSI628:HSI629 ICE628:ICE629 IMA628:IMA629 IVW628:IVW629 JFS628:JFS629 JPO628:JPO629 JZK628:JZK629 KJG628:KJG629 KTC628:KTC629 LCY628:LCY629 LMU628:LMU629 LWQ628:LWQ629 MGM628:MGM629 MQI628:MQI629 NAE628:NAE629 NKA628:NKA629 NTW628:NTW629 ODS628:ODS629 ONO628:ONO629 OXK628:OXK629 PHG628:PHG629 PRC628:PRC629 QAY628:QAY629 QKU628:QKU629 QUQ628:QUQ629 REM628:REM629 ROI628:ROI629 RYE628:RYE629 SIA628:SIA629 SRW628:SRW629 TBS628:TBS629 TLO628:TLO629 TVK628:TVK629 UFG628:UFG629 UPC628:UPC629 UYY628:UYY629 VIU628:VIU629 VSQ628:VSQ629 WCM628:WCM629 WMI628:WMI629 WWE628:WWE629 W702 JS702 TO702 ADK702 ANG702 AXC702 BGY702 BQU702 CAQ702 CKM702 CUI702 DEE702 DOA702 DXW702 EHS702 ERO702 FBK702 FLG702 FVC702 GEY702 GOU702 GYQ702 HIM702 HSI702 ICE702 IMA702 IVW702 JFS702 JPO702 JZK702 KJG702 KTC702 LCY702 LMU702 LWQ702 MGM702 MQI702 NAE702 NKA702 NTW702 ODS702 ONO702 OXK702 PHG702 PRC702 QAY702 QKU702 QUQ702 REM702 ROI702 RYE702 SIA702 SRW702 TBS702 TLO702 TVK702 UFG702 UPC702 UYY702 VIU702 VSQ702 WCM702 WMI702 WWE702 W762 JS762 TO762 ADK762 ANG762 AXC762 BGY762 BQU762 CAQ762 CKM762 CUI762 DEE762 DOA762 DXW762 EHS762 ERO762 FBK762 FLG762 FVC762 GEY762 GOU762 GYQ762 HIM762 HSI762 ICE762 IMA762 IVW762 JFS762 JPO762 JZK762 KJG762 KTC762 LCY762 LMU762 LWQ762 MGM762 MQI762 NAE762 NKA762 NTW762 ODS762 ONO762 OXK762 PHG762 PRC762 QAY762 QKU762 QUQ762 REM762 ROI762 RYE762 SIA762 SRW762 TBS762 TLO762 TVK762 UFG762 UPC762 UYY762 VIU762 VSQ762 WCM762 WMI762 WWE762 W806:W813 JS806:JS813 TO806:TO813 ADK806:ADK813 ANG806:ANG813 AXC806:AXC813 BGY806:BGY813 BQU806:BQU813 CAQ806:CAQ813 CKM806:CKM813 CUI806:CUI813 DEE806:DEE813 DOA806:DOA813 DXW806:DXW813 EHS806:EHS813 ERO806:ERO813 FBK806:FBK813 FLG806:FLG813 FVC806:FVC813 GEY806:GEY813 GOU806:GOU813 GYQ806:GYQ813 HIM806:HIM813 HSI806:HSI813 ICE806:ICE813 IMA806:IMA813 IVW806:IVW813 JFS806:JFS813 JPO806:JPO813 JZK806:JZK813 KJG806:KJG813 KTC806:KTC813 LCY806:LCY813 LMU806:LMU813 LWQ806:LWQ813 MGM806:MGM813 MQI806:MQI813 NAE806:NAE813 NKA806:NKA813 NTW806:NTW813 ODS806:ODS813 ONO806:ONO813 OXK806:OXK813 PHG806:PHG813 PRC806:PRC813 QAY806:QAY813 QKU806:QKU813 QUQ806:QUQ813 REM806:REM813 ROI806:ROI813 RYE806:RYE813 SIA806:SIA813 SRW806:SRW813 TBS806:TBS813 TLO806:TLO813 TVK806:TVK813 UFG806:UFG813 UPC806:UPC813 UYY806:UYY813 VIU806:VIU813 VSQ806:VSQ813 WCM806:WCM813 WMI806:WMI813 WWE806:WWE813 W821 JS821 TO821 ADK821 ANG821 AXC821 BGY821 BQU821 CAQ821 CKM821 CUI821 DEE821 DOA821 DXW821 EHS821 ERO821 FBK821 FLG821 FVC821 GEY821 GOU821 GYQ821 HIM821 HSI821 ICE821 IMA821 IVW821 JFS821 JPO821 JZK821 KJG821 KTC821 LCY821 LMU821 LWQ821 MGM821 MQI821 NAE821 NKA821 NTW821 ODS821 ONO821 OXK821 PHG821 PRC821 QAY821 QKU821 QUQ821 REM821 ROI821 RYE821 SIA821 SRW821 TBS821 TLO821 TVK821 UFG821 UPC821 UYY821 VIU821 VSQ821 WCM821 WMI821 WWE821 W864:W866 JS864:JS866 TO864:TO866 ADK864:ADK866 ANG864:ANG866 AXC864:AXC866 BGY864:BGY866 BQU864:BQU866 CAQ864:CAQ866 CKM864:CKM866 CUI864:CUI866 DEE864:DEE866 DOA864:DOA866 DXW864:DXW866 EHS864:EHS866 ERO864:ERO866 FBK864:FBK866 FLG864:FLG866 FVC864:FVC866 GEY864:GEY866 GOU864:GOU866 GYQ864:GYQ866 HIM864:HIM866 HSI864:HSI866 ICE864:ICE866 IMA864:IMA866 IVW864:IVW866 JFS864:JFS866 JPO864:JPO866 JZK864:JZK866 KJG864:KJG866 KTC864:KTC866 LCY864:LCY866 LMU864:LMU866 LWQ864:LWQ866 MGM864:MGM866 MQI864:MQI866 NAE864:NAE866 NKA864:NKA866 NTW864:NTW866 ODS864:ODS866 ONO864:ONO866 OXK864:OXK866 PHG864:PHG866 PRC864:PRC866 QAY864:QAY866 QKU864:QKU866 QUQ864:QUQ866 REM864:REM866 ROI864:ROI866 RYE864:RYE866 SIA864:SIA866 SRW864:SRW866 TBS864:TBS866 TLO864:TLO866 TVK864:TVK866 UFG864:UFG866 UPC864:UPC866 UYY864:UYY866 VIU864:VIU866 VSQ864:VSQ866 WCM864:WCM866 WMI864:WMI866 WWE864:WWE866 W876 JS876 TO876 ADK876 ANG876 AXC876 BGY876 BQU876 CAQ876 CKM876 CUI876 DEE876 DOA876 DXW876 EHS876 ERO876 FBK876 FLG876 FVC876 GEY876 GOU876 GYQ876 HIM876 HSI876 ICE876 IMA876 IVW876 JFS876 JPO876 JZK876 KJG876 KTC876 LCY876 LMU876 LWQ876 MGM876 MQI876 NAE876 NKA876 NTW876 ODS876 ONO876 OXK876 PHG876 PRC876 QAY876 QKU876 QUQ876 REM876 ROI876 RYE876 SIA876 SRW876 TBS876 TLO876 TVK876 UFG876 UPC876 UYY876 VIU876 VSQ876 WCM876 WMI876 WWE876 W884:W904 JS884:JS904 TO884:TO904 ADK884:ADK904 ANG884:ANG904 AXC884:AXC904 BGY884:BGY904 BQU884:BQU904 CAQ884:CAQ904 CKM884:CKM904 CUI884:CUI904 DEE884:DEE904 DOA884:DOA904 DXW884:DXW904 EHS884:EHS904 ERO884:ERO904 FBK884:FBK904 FLG884:FLG904 FVC884:FVC904 GEY884:GEY904 GOU884:GOU904 GYQ884:GYQ904 HIM884:HIM904 HSI884:HSI904 ICE884:ICE904 IMA884:IMA904 IVW884:IVW904 JFS884:JFS904 JPO884:JPO904 JZK884:JZK904 KJG884:KJG904 KTC884:KTC904 LCY884:LCY904 LMU884:LMU904 LWQ884:LWQ904 MGM884:MGM904 MQI884:MQI904 NAE884:NAE904 NKA884:NKA904 NTW884:NTW904 ODS884:ODS904 ONO884:ONO904 OXK884:OXK904 PHG884:PHG904 PRC884:PRC904 QAY884:QAY904 QKU884:QKU904 QUQ884:QUQ904 REM884:REM904 ROI884:ROI904 RYE884:RYE904 SIA884:SIA904 SRW884:SRW904 TBS884:TBS904 TLO884:TLO904 TVK884:TVK904 UFG884:UFG904 UPC884:UPC904 UYY884:UYY904 VIU884:VIU904 VSQ884:VSQ904 WCM884:WCM904 WMI884:WMI904 WWE884:WWE904 W911:W924 JS911:JS924 TO911:TO924 ADK911:ADK924 ANG911:ANG924 AXC911:AXC924 BGY911:BGY924 BQU911:BQU924 CAQ911:CAQ924 CKM911:CKM924 CUI911:CUI924 DEE911:DEE924 DOA911:DOA924 DXW911:DXW924 EHS911:EHS924 ERO911:ERO924 FBK911:FBK924 FLG911:FLG924 FVC911:FVC924 GEY911:GEY924 GOU911:GOU924 GYQ911:GYQ924 HIM911:HIM924 HSI911:HSI924 ICE911:ICE924 IMA911:IMA924 IVW911:IVW924 JFS911:JFS924 JPO911:JPO924 JZK911:JZK924 KJG911:KJG924 KTC911:KTC924 LCY911:LCY924 LMU911:LMU924 LWQ911:LWQ924 MGM911:MGM924 MQI911:MQI924 NAE911:NAE924 NKA911:NKA924 NTW911:NTW924 ODS911:ODS924 ONO911:ONO924 OXK911:OXK924 PHG911:PHG924 PRC911:PRC924 QAY911:QAY924 QKU911:QKU924 QUQ911:QUQ924 REM911:REM924 ROI911:ROI924 RYE911:RYE924 SIA911:SIA924 SRW911:SRW924 TBS911:TBS924 TLO911:TLO924 TVK911:TVK924 UFG911:UFG924 UPC911:UPC924 UYY911:UYY924 VIU911:VIU924 VSQ911:VSQ924 WCM911:WCM924 WMI911:WMI924 WWE911:WWE924 W929 JS929 TO929 ADK929 ANG929 AXC929 BGY929 BQU929 CAQ929 CKM929 CUI929 DEE929 DOA929 DXW929 EHS929 ERO929 FBK929 FLG929 FVC929 GEY929 GOU929 GYQ929 HIM929 HSI929 ICE929 IMA929 IVW929 JFS929 JPO929 JZK929 KJG929 KTC929 LCY929 LMU929 LWQ929 MGM929 MQI929 NAE929 NKA929 NTW929 ODS929 ONO929 OXK929 PHG929 PRC929 QAY929 QKU929 QUQ929 REM929 ROI929 RYE929 SIA929 SRW929 TBS929 TLO929 TVK929 UFG929 UPC929 UYY929 VIU929 VSQ929 WCM929 WMI929 WWE929 W932 JS932 TO932 ADK932 ANG932 AXC932 BGY932 BQU932 CAQ932 CKM932 CUI932 DEE932 DOA932 DXW932 EHS932 ERO932 FBK932 FLG932 FVC932 GEY932 GOU932 GYQ932 HIM932 HSI932 ICE932 IMA932 IVW932 JFS932 JPO932 JZK932 KJG932 KTC932 LCY932 LMU932 LWQ932 MGM932 MQI932 NAE932 NKA932 NTW932 ODS932 ONO932 OXK932 PHG932 PRC932 QAY932 QKU932 QUQ932 REM932 ROI932 RYE932 SIA932 SRW932 TBS932 TLO932 TVK932 UFG932 UPC932 UYY932 VIU932 VSQ932 WCM932 WMI932 WWE932 W1034:W1039 JS1034:JS1039 TO1034:TO1039 ADK1034:ADK1039 ANG1034:ANG1039 AXC1034:AXC1039 BGY1034:BGY1039 BQU1034:BQU1039 CAQ1034:CAQ1039 CKM1034:CKM1039 CUI1034:CUI1039 DEE1034:DEE1039 DOA1034:DOA1039 DXW1034:DXW1039 EHS1034:EHS1039 ERO1034:ERO1039 FBK1034:FBK1039 FLG1034:FLG1039 FVC1034:FVC1039 GEY1034:GEY1039 GOU1034:GOU1039 GYQ1034:GYQ1039 HIM1034:HIM1039 HSI1034:HSI1039 ICE1034:ICE1039 IMA1034:IMA1039 IVW1034:IVW1039 JFS1034:JFS1039 JPO1034:JPO1039 JZK1034:JZK1039 KJG1034:KJG1039 KTC1034:KTC1039 LCY1034:LCY1039 LMU1034:LMU1039 LWQ1034:LWQ1039 MGM1034:MGM1039 MQI1034:MQI1039 NAE1034:NAE1039 NKA1034:NKA1039 NTW1034:NTW1039 ODS1034:ODS1039 ONO1034:ONO1039 OXK1034:OXK1039 PHG1034:PHG1039 PRC1034:PRC1039 QAY1034:QAY1039 QKU1034:QKU1039 QUQ1034:QUQ1039 REM1034:REM1039 ROI1034:ROI1039 RYE1034:RYE1039 SIA1034:SIA1039 SRW1034:SRW1039 TBS1034:TBS1039 TLO1034:TLO1039 TVK1034:TVK1039 UFG1034:UFG1039 UPC1034:UPC1039 UYY1034:UYY1039 VIU1034:VIU1039 VSQ1034:VSQ1039 WCM1034:WCM1039 WMI1034:WMI1039 WWE1034:WWE1039 W1084:W1085 JS1084:JS1085 TO1084:TO1085 ADK1084:ADK1085 ANG1084:ANG1085 AXC1084:AXC1085 BGY1084:BGY1085 BQU1084:BQU1085 CAQ1084:CAQ1085 CKM1084:CKM1085 CUI1084:CUI1085 DEE1084:DEE1085 DOA1084:DOA1085 DXW1084:DXW1085 EHS1084:EHS1085 ERO1084:ERO1085 FBK1084:FBK1085 FLG1084:FLG1085 FVC1084:FVC1085 GEY1084:GEY1085 GOU1084:GOU1085 GYQ1084:GYQ1085 HIM1084:HIM1085 HSI1084:HSI1085 ICE1084:ICE1085 IMA1084:IMA1085 IVW1084:IVW1085 JFS1084:JFS1085 JPO1084:JPO1085 JZK1084:JZK1085 KJG1084:KJG1085 KTC1084:KTC1085 LCY1084:LCY1085 LMU1084:LMU1085 LWQ1084:LWQ1085 MGM1084:MGM1085 MQI1084:MQI1085 NAE1084:NAE1085 NKA1084:NKA1085 NTW1084:NTW1085 ODS1084:ODS1085 ONO1084:ONO1085 OXK1084:OXK1085 PHG1084:PHG1085 PRC1084:PRC1085 QAY1084:QAY1085 QKU1084:QKU1085 QUQ1084:QUQ1085 REM1084:REM1085 ROI1084:ROI1085 RYE1084:RYE1085 SIA1084:SIA1085 SRW1084:SRW1085 TBS1084:TBS1085 TLO1084:TLO1085 TVK1084:TVK1085 UFG1084:UFG1085 UPC1084:UPC1085 UYY1084:UYY1085 VIU1084:VIU1085 VSQ1084:VSQ1085 WCM1084:WCM1085 WMI1084:WMI1085 WWE1084:WWE1085 W558:W560 WWE11:WWE36 WMI11:WMI36 WCM11:WCM36 VSQ11:VSQ36 VIU11:VIU36 UYY11:UYY36 UPC11:UPC36 UFG11:UFG36 TVK11:TVK36 TLO11:TLO36 TBS11:TBS36 SRW11:SRW36 SIA11:SIA36 RYE11:RYE36 ROI11:ROI36 REM11:REM36 QUQ11:QUQ36 QKU11:QKU36 QAY11:QAY36 PRC11:PRC36 PHG11:PHG36 OXK11:OXK36 ONO11:ONO36 ODS11:ODS36 NTW11:NTW36 NKA11:NKA36 NAE11:NAE36 MQI11:MQI36 MGM11:MGM36 LWQ11:LWQ36 LMU11:LMU36 LCY11:LCY36 KTC11:KTC36 KJG11:KJG36 JZK11:JZK36 JPO11:JPO36 JFS11:JFS36 IVW11:IVW36 IMA11:IMA36 ICE11:ICE36 HSI11:HSI36 HIM11:HIM36 GYQ11:GYQ36 GOU11:GOU36 GEY11:GEY36 FVC11:FVC36 FLG11:FLG36 FBK11:FBK36 ERO11:ERO36 EHS11:EHS36 DXW11:DXW36 DOA11:DOA36 DEE11:DEE36 CUI11:CUI36 CKM11:CKM36 CAQ11:CAQ36 BQU11:BQU36 BGY11:BGY36 AXC11:AXC36 ANG11:ANG36 ADK11:ADK36 TO11:TO36 JS11:JS36 W11:W36 W427:W433 JS427:JS433 TO427:TO433 ADK427:ADK433 ANG427:ANG433 AXC427:AXC433 BGY427:BGY433 BQU427:BQU433 CAQ427:CAQ433 CKM427:CKM433 CUI427:CUI433 DEE427:DEE433 DOA427:DOA433 DXW427:DXW433 EHS427:EHS433 ERO427:ERO433 FBK427:FBK433 FLG427:FLG433 FVC427:FVC433 GEY427:GEY433 GOU427:GOU433 GYQ427:GYQ433 HIM427:HIM433 HSI427:HSI433 ICE427:ICE433 IMA427:IMA433 IVW427:IVW433 JFS427:JFS433 JPO427:JPO433 JZK427:JZK433 KJG427:KJG433 KTC427:KTC433 LCY427:LCY433 LMU427:LMU433 LWQ427:LWQ433 MGM427:MGM433 MQI427:MQI433 NAE427:NAE433 NKA427:NKA433 NTW427:NTW433 ODS427:ODS433 ONO427:ONO433 OXK427:OXK433 PHG427:PHG433 PRC427:PRC433 QAY427:QAY433 QKU427:QKU433 QUQ427:QUQ433 REM427:REM433 ROI427:ROI433 RYE427:RYE433 SIA427:SIA433 SRW427:SRW433 TBS427:TBS433 TLO427:TLO433 TVK427:TVK433 UFG427:UFG433 UPC427:UPC433 UYY427:UYY433 VIU427:VIU433 VSQ427:VSQ433 WCM427:WCM433 WMI427:WMI433 WWE427:WWE433" xr:uid="{00000000-0002-0000-0200-000032000000}">
      <formula1>0</formula1>
      <formula2>100</formula2>
    </dataValidation>
    <dataValidation type="whole" allowBlank="1" showInputMessage="1" showErrorMessage="1" errorTitle="Letna stopnja izkoriščenosti" error="odstotek (celoštevilska vrednost)" prompt="Obvezen podatek" sqref="V289:V327 JR289:JR327 TN289:TN327 ADJ289:ADJ327 ANF289:ANF327 AXB289:AXB327 BGX289:BGX327 BQT289:BQT327 CAP289:CAP327 CKL289:CKL327 CUH289:CUH327 DED289:DED327 DNZ289:DNZ327 DXV289:DXV327 EHR289:EHR327 ERN289:ERN327 FBJ289:FBJ327 FLF289:FLF327 FVB289:FVB327 GEX289:GEX327 GOT289:GOT327 GYP289:GYP327 HIL289:HIL327 HSH289:HSH327 ICD289:ICD327 ILZ289:ILZ327 IVV289:IVV327 JFR289:JFR327 JPN289:JPN327 JZJ289:JZJ327 KJF289:KJF327 KTB289:KTB327 LCX289:LCX327 LMT289:LMT327 LWP289:LWP327 MGL289:MGL327 MQH289:MQH327 NAD289:NAD327 NJZ289:NJZ327 NTV289:NTV327 ODR289:ODR327 ONN289:ONN327 OXJ289:OXJ327 PHF289:PHF327 PRB289:PRB327 QAX289:QAX327 QKT289:QKT327 QUP289:QUP327 REL289:REL327 ROH289:ROH327 RYD289:RYD327 SHZ289:SHZ327 SRV289:SRV327 TBR289:TBR327 TLN289:TLN327 TVJ289:TVJ327 UFF289:UFF327 UPB289:UPB327 UYX289:UYX327 VIT289:VIT327 VSP289:VSP327 WCL289:WCL327 WMH289:WMH327 WWD289:WWD327 V332:V335 JR332:JR335 TN332:TN335 ADJ332:ADJ335 ANF332:ANF335 AXB332:AXB335 BGX332:BGX335 BQT332:BQT335 CAP332:CAP335 CKL332:CKL335 CUH332:CUH335 DED332:DED335 DNZ332:DNZ335 DXV332:DXV335 EHR332:EHR335 ERN332:ERN335 FBJ332:FBJ335 FLF332:FLF335 FVB332:FVB335 GEX332:GEX335 GOT332:GOT335 GYP332:GYP335 HIL332:HIL335 HSH332:HSH335 ICD332:ICD335 ILZ332:ILZ335 IVV332:IVV335 JFR332:JFR335 JPN332:JPN335 JZJ332:JZJ335 KJF332:KJF335 KTB332:KTB335 LCX332:LCX335 LMT332:LMT335 LWP332:LWP335 MGL332:MGL335 MQH332:MQH335 NAD332:NAD335 NJZ332:NJZ335 NTV332:NTV335 ODR332:ODR335 ONN332:ONN335 OXJ332:OXJ335 PHF332:PHF335 PRB332:PRB335 QAX332:QAX335 QKT332:QKT335 QUP332:QUP335 REL332:REL335 ROH332:ROH335 RYD332:RYD335 SHZ332:SHZ335 SRV332:SRV335 TBR332:TBR335 TLN332:TLN335 TVJ332:TVJ335 UFF332:UFF335 UPB332:UPB335 UYX332:UYX335 VIT332:VIT335 VSP332:VSP335 WCL332:WCL335 WMH332:WMH335 WWD332:WWD335 V337 JR337 TN337 ADJ337 ANF337 AXB337 BGX337 BQT337 CAP337 CKL337 CUH337 DED337 DNZ337 DXV337 EHR337 ERN337 FBJ337 FLF337 FVB337 GEX337 GOT337 GYP337 HIL337 HSH337 ICD337 ILZ337 IVV337 JFR337 JPN337 JZJ337 KJF337 KTB337 LCX337 LMT337 LWP337 MGL337 MQH337 NAD337 NJZ337 NTV337 ODR337 ONN337 OXJ337 PHF337 PRB337 QAX337 QKT337 QUP337 REL337 ROH337 RYD337 SHZ337 SRV337 TBR337 TLN337 TVJ337 UFF337 UPB337 UYX337 VIT337 VSP337 WCL337 WMH337 WWD337 V339 JR339 TN339 ADJ339 ANF339 AXB339 BGX339 BQT339 CAP339 CKL339 CUH339 DED339 DNZ339 DXV339 EHR339 ERN339 FBJ339 FLF339 FVB339 GEX339 GOT339 GYP339 HIL339 HSH339 ICD339 ILZ339 IVV339 JFR339 JPN339 JZJ339 KJF339 KTB339 LCX339 LMT339 LWP339 MGL339 MQH339 NAD339 NJZ339 NTV339 ODR339 ONN339 OXJ339 PHF339 PRB339 QAX339 QKT339 QUP339 REL339 ROH339 RYD339 SHZ339 SRV339 TBR339 TLN339 TVJ339 UFF339 UPB339 UYX339 VIT339 VSP339 WCL339 WMH339 WWD339 V148 JR148 TN148 ADJ148 ANF148 AXB148 BGX148 BQT148 CAP148 CKL148 CUH148 DED148 DNZ148 DXV148 EHR148 ERN148 FBJ148 FLF148 FVB148 GEX148 GOT148 GYP148 HIL148 HSH148 ICD148 ILZ148 IVV148 JFR148 JPN148 JZJ148 KJF148 KTB148 LCX148 LMT148 LWP148 MGL148 MQH148 NAD148 NJZ148 NTV148 ODR148 ONN148 OXJ148 PHF148 PRB148 QAX148 QKT148 QUP148 REL148 ROH148 RYD148 SHZ148 SRV148 TBR148 TLN148 TVJ148 UFF148 UPB148 UYX148 VIT148 VSP148 WCL148 WMH148 WWD148 V448 JR448 TN448 ADJ448 ANF448 AXB448 BGX448 BQT448 CAP448 CKL448 CUH448 DED448 DNZ448 DXV448 EHR448 ERN448 FBJ448 FLF448 FVB448 GEX448 GOT448 GYP448 HIL448 HSH448 ICD448 ILZ448 IVV448 JFR448 JPN448 JZJ448 KJF448 KTB448 LCX448 LMT448 LWP448 MGL448 MQH448 NAD448 NJZ448 NTV448 ODR448 ONN448 OXJ448 PHF448 PRB448 QAX448 QKT448 QUP448 REL448 ROH448 RYD448 SHZ448 SRV448 TBR448 TLN448 TVJ448 UFF448 UPB448 UYX448 VIT448 VSP448 WCL448 WMH448 WWD448 V481 JR481 TN481 ADJ481 ANF481 AXB481 BGX481 BQT481 CAP481 CKL481 CUH481 DED481 DNZ481 DXV481 EHR481 ERN481 FBJ481 FLF481 FVB481 GEX481 GOT481 GYP481 HIL481 HSH481 ICD481 ILZ481 IVV481 JFR481 JPN481 JZJ481 KJF481 KTB481 LCX481 LMT481 LWP481 MGL481 MQH481 NAD481 NJZ481 NTV481 ODR481 ONN481 OXJ481 PHF481 PRB481 QAX481 QKT481 QUP481 REL481 ROH481 RYD481 SHZ481 SRV481 TBR481 TLN481 TVJ481 UFF481 UPB481 UYX481 VIT481 VSP481 WCL481 WMH481 WWD481 V552:V555 JR552:JR555 TN552:TN555 ADJ552:ADJ555 ANF552:ANF555 AXB552:AXB555 BGX552:BGX555 BQT552:BQT555 CAP552:CAP555 CKL552:CKL555 CUH552:CUH555 DED552:DED555 DNZ552:DNZ555 DXV552:DXV555 EHR552:EHR555 ERN552:ERN555 FBJ552:FBJ555 FLF552:FLF555 FVB552:FVB555 GEX552:GEX555 GOT552:GOT555 GYP552:GYP555 HIL552:HIL555 HSH552:HSH555 ICD552:ICD555 ILZ552:ILZ555 IVV552:IVV555 JFR552:JFR555 JPN552:JPN555 JZJ552:JZJ555 KJF552:KJF555 KTB552:KTB555 LCX552:LCX555 LMT552:LMT555 LWP552:LWP555 MGL552:MGL555 MQH552:MQH555 NAD552:NAD555 NJZ552:NJZ555 NTV552:NTV555 ODR552:ODR555 ONN552:ONN555 OXJ552:OXJ555 PHF552:PHF555 PRB552:PRB555 QAX552:QAX555 QKT552:QKT555 QUP552:QUP555 REL552:REL555 ROH552:ROH555 RYD552:RYD555 SHZ552:SHZ555 SRV552:SRV555 TBR552:TBR555 TLN552:TLN555 TVJ552:TVJ555 UFF552:UFF555 UPB552:UPB555 UYX552:UYX555 VIT552:VIT555 VSP552:VSP555 WCL552:WCL555 WMH552:WMH555 WWD552:WWD555 JR558:JR560 TN558:TN560 ADJ558:ADJ560 ANF558:ANF560 AXB558:AXB560 BGX558:BGX560 BQT558:BQT560 CAP558:CAP560 CKL558:CKL560 CUH558:CUH560 DED558:DED560 DNZ558:DNZ560 DXV558:DXV560 EHR558:EHR560 ERN558:ERN560 FBJ558:FBJ560 FLF558:FLF560 FVB558:FVB560 GEX558:GEX560 GOT558:GOT560 GYP558:GYP560 HIL558:HIL560 HSH558:HSH560 ICD558:ICD560 ILZ558:ILZ560 IVV558:IVV560 JFR558:JFR560 JPN558:JPN560 JZJ558:JZJ560 KJF558:KJF560 KTB558:KTB560 LCX558:LCX560 LMT558:LMT560 LWP558:LWP560 MGL558:MGL560 MQH558:MQH560 NAD558:NAD560 NJZ558:NJZ560 NTV558:NTV560 ODR558:ODR560 ONN558:ONN560 OXJ558:OXJ560 PHF558:PHF560 PRB558:PRB560 QAX558:QAX560 QKT558:QKT560 QUP558:QUP560 REL558:REL560 ROH558:ROH560 RYD558:RYD560 SHZ558:SHZ560 SRV558:SRV560 TBR558:TBR560 TLN558:TLN560 TVJ558:TVJ560 UFF558:UFF560 UPB558:UPB560 UYX558:UYX560 VIT558:VIT560 VSP558:VSP560 WCL558:WCL560 WMH558:WMH560 WWD558:WWD560 V702 JR702 TN702 ADJ702 ANF702 AXB702 BGX702 BQT702 CAP702 CKL702 CUH702 DED702 DNZ702 DXV702 EHR702 ERN702 FBJ702 FLF702 FVB702 GEX702 GOT702 GYP702 HIL702 HSH702 ICD702 ILZ702 IVV702 JFR702 JPN702 JZJ702 KJF702 KTB702 LCX702 LMT702 LWP702 MGL702 MQH702 NAD702 NJZ702 NTV702 ODR702 ONN702 OXJ702 PHF702 PRB702 QAX702 QKT702 QUP702 REL702 ROH702 RYD702 SHZ702 SRV702 TBR702 TLN702 TVJ702 UFF702 UPB702 UYX702 VIT702 VSP702 WCL702 WMH702 WWD702 V762 JR762 TN762 ADJ762 ANF762 AXB762 BGX762 BQT762 CAP762 CKL762 CUH762 DED762 DNZ762 DXV762 EHR762 ERN762 FBJ762 FLF762 FVB762 GEX762 GOT762 GYP762 HIL762 HSH762 ICD762 ILZ762 IVV762 JFR762 JPN762 JZJ762 KJF762 KTB762 LCX762 LMT762 LWP762 MGL762 MQH762 NAD762 NJZ762 NTV762 ODR762 ONN762 OXJ762 PHF762 PRB762 QAX762 QKT762 QUP762 REL762 ROH762 RYD762 SHZ762 SRV762 TBR762 TLN762 TVJ762 UFF762 UPB762 UYX762 VIT762 VSP762 WCL762 WMH762 WWD762 V806:V813 JR806:JR813 TN806:TN813 ADJ806:ADJ813 ANF806:ANF813 AXB806:AXB813 BGX806:BGX813 BQT806:BQT813 CAP806:CAP813 CKL806:CKL813 CUH806:CUH813 DED806:DED813 DNZ806:DNZ813 DXV806:DXV813 EHR806:EHR813 ERN806:ERN813 FBJ806:FBJ813 FLF806:FLF813 FVB806:FVB813 GEX806:GEX813 GOT806:GOT813 GYP806:GYP813 HIL806:HIL813 HSH806:HSH813 ICD806:ICD813 ILZ806:ILZ813 IVV806:IVV813 JFR806:JFR813 JPN806:JPN813 JZJ806:JZJ813 KJF806:KJF813 KTB806:KTB813 LCX806:LCX813 LMT806:LMT813 LWP806:LWP813 MGL806:MGL813 MQH806:MQH813 NAD806:NAD813 NJZ806:NJZ813 NTV806:NTV813 ODR806:ODR813 ONN806:ONN813 OXJ806:OXJ813 PHF806:PHF813 PRB806:PRB813 QAX806:QAX813 QKT806:QKT813 QUP806:QUP813 REL806:REL813 ROH806:ROH813 RYD806:RYD813 SHZ806:SHZ813 SRV806:SRV813 TBR806:TBR813 TLN806:TLN813 TVJ806:TVJ813 UFF806:UFF813 UPB806:UPB813 UYX806:UYX813 VIT806:VIT813 VSP806:VSP813 WCL806:WCL813 WMH806:WMH813 WWD806:WWD813 V821 JR821 TN821 ADJ821 ANF821 AXB821 BGX821 BQT821 CAP821 CKL821 CUH821 DED821 DNZ821 DXV821 EHR821 ERN821 FBJ821 FLF821 FVB821 GEX821 GOT821 GYP821 HIL821 HSH821 ICD821 ILZ821 IVV821 JFR821 JPN821 JZJ821 KJF821 KTB821 LCX821 LMT821 LWP821 MGL821 MQH821 NAD821 NJZ821 NTV821 ODR821 ONN821 OXJ821 PHF821 PRB821 QAX821 QKT821 QUP821 REL821 ROH821 RYD821 SHZ821 SRV821 TBR821 TLN821 TVJ821 UFF821 UPB821 UYX821 VIT821 VSP821 WCL821 WMH821 WWD821 V864:V866 JR864:JR866 TN864:TN866 ADJ864:ADJ866 ANF864:ANF866 AXB864:AXB866 BGX864:BGX866 BQT864:BQT866 CAP864:CAP866 CKL864:CKL866 CUH864:CUH866 DED864:DED866 DNZ864:DNZ866 DXV864:DXV866 EHR864:EHR866 ERN864:ERN866 FBJ864:FBJ866 FLF864:FLF866 FVB864:FVB866 GEX864:GEX866 GOT864:GOT866 GYP864:GYP866 HIL864:HIL866 HSH864:HSH866 ICD864:ICD866 ILZ864:ILZ866 IVV864:IVV866 JFR864:JFR866 JPN864:JPN866 JZJ864:JZJ866 KJF864:KJF866 KTB864:KTB866 LCX864:LCX866 LMT864:LMT866 LWP864:LWP866 MGL864:MGL866 MQH864:MQH866 NAD864:NAD866 NJZ864:NJZ866 NTV864:NTV866 ODR864:ODR866 ONN864:ONN866 OXJ864:OXJ866 PHF864:PHF866 PRB864:PRB866 QAX864:QAX866 QKT864:QKT866 QUP864:QUP866 REL864:REL866 ROH864:ROH866 RYD864:RYD866 SHZ864:SHZ866 SRV864:SRV866 TBR864:TBR866 TLN864:TLN866 TVJ864:TVJ866 UFF864:UFF866 UPB864:UPB866 UYX864:UYX866 VIT864:VIT866 VSP864:VSP866 WCL864:WCL866 WMH864:WMH866 WWD864:WWD866 V876 JR876 TN876 ADJ876 ANF876 AXB876 BGX876 BQT876 CAP876 CKL876 CUH876 DED876 DNZ876 DXV876 EHR876 ERN876 FBJ876 FLF876 FVB876 GEX876 GOT876 GYP876 HIL876 HSH876 ICD876 ILZ876 IVV876 JFR876 JPN876 JZJ876 KJF876 KTB876 LCX876 LMT876 LWP876 MGL876 MQH876 NAD876 NJZ876 NTV876 ODR876 ONN876 OXJ876 PHF876 PRB876 QAX876 QKT876 QUP876 REL876 ROH876 RYD876 SHZ876 SRV876 TBR876 TLN876 TVJ876 UFF876 UPB876 UYX876 VIT876 VSP876 WCL876 WMH876 WWD876 V884:V904 JR884:JR904 TN884:TN904 ADJ884:ADJ904 ANF884:ANF904 AXB884:AXB904 BGX884:BGX904 BQT884:BQT904 CAP884:CAP904 CKL884:CKL904 CUH884:CUH904 DED884:DED904 DNZ884:DNZ904 DXV884:DXV904 EHR884:EHR904 ERN884:ERN904 FBJ884:FBJ904 FLF884:FLF904 FVB884:FVB904 GEX884:GEX904 GOT884:GOT904 GYP884:GYP904 HIL884:HIL904 HSH884:HSH904 ICD884:ICD904 ILZ884:ILZ904 IVV884:IVV904 JFR884:JFR904 JPN884:JPN904 JZJ884:JZJ904 KJF884:KJF904 KTB884:KTB904 LCX884:LCX904 LMT884:LMT904 LWP884:LWP904 MGL884:MGL904 MQH884:MQH904 NAD884:NAD904 NJZ884:NJZ904 NTV884:NTV904 ODR884:ODR904 ONN884:ONN904 OXJ884:OXJ904 PHF884:PHF904 PRB884:PRB904 QAX884:QAX904 QKT884:QKT904 QUP884:QUP904 REL884:REL904 ROH884:ROH904 RYD884:RYD904 SHZ884:SHZ904 SRV884:SRV904 TBR884:TBR904 TLN884:TLN904 TVJ884:TVJ904 UFF884:UFF904 UPB884:UPB904 UYX884:UYX904 VIT884:VIT904 VSP884:VSP904 WCL884:WCL904 WMH884:WMH904 WWD884:WWD904 V911:V924 JR911:JR924 TN911:TN924 ADJ911:ADJ924 ANF911:ANF924 AXB911:AXB924 BGX911:BGX924 BQT911:BQT924 CAP911:CAP924 CKL911:CKL924 CUH911:CUH924 DED911:DED924 DNZ911:DNZ924 DXV911:DXV924 EHR911:EHR924 ERN911:ERN924 FBJ911:FBJ924 FLF911:FLF924 FVB911:FVB924 GEX911:GEX924 GOT911:GOT924 GYP911:GYP924 HIL911:HIL924 HSH911:HSH924 ICD911:ICD924 ILZ911:ILZ924 IVV911:IVV924 JFR911:JFR924 JPN911:JPN924 JZJ911:JZJ924 KJF911:KJF924 KTB911:KTB924 LCX911:LCX924 LMT911:LMT924 LWP911:LWP924 MGL911:MGL924 MQH911:MQH924 NAD911:NAD924 NJZ911:NJZ924 NTV911:NTV924 ODR911:ODR924 ONN911:ONN924 OXJ911:OXJ924 PHF911:PHF924 PRB911:PRB924 QAX911:QAX924 QKT911:QKT924 QUP911:QUP924 REL911:REL924 ROH911:ROH924 RYD911:RYD924 SHZ911:SHZ924 SRV911:SRV924 TBR911:TBR924 TLN911:TLN924 TVJ911:TVJ924 UFF911:UFF924 UPB911:UPB924 UYX911:UYX924 VIT911:VIT924 VSP911:VSP924 WCL911:WCL924 WMH911:WMH924 WWD911:WWD924 V929 JR929 TN929 ADJ929 ANF929 AXB929 BGX929 BQT929 CAP929 CKL929 CUH929 DED929 DNZ929 DXV929 EHR929 ERN929 FBJ929 FLF929 FVB929 GEX929 GOT929 GYP929 HIL929 HSH929 ICD929 ILZ929 IVV929 JFR929 JPN929 JZJ929 KJF929 KTB929 LCX929 LMT929 LWP929 MGL929 MQH929 NAD929 NJZ929 NTV929 ODR929 ONN929 OXJ929 PHF929 PRB929 QAX929 QKT929 QUP929 REL929 ROH929 RYD929 SHZ929 SRV929 TBR929 TLN929 TVJ929 UFF929 UPB929 UYX929 VIT929 VSP929 WCL929 WMH929 WWD929 V932 JR932 TN932 ADJ932 ANF932 AXB932 BGX932 BQT932 CAP932 CKL932 CUH932 DED932 DNZ932 DXV932 EHR932 ERN932 FBJ932 FLF932 FVB932 GEX932 GOT932 GYP932 HIL932 HSH932 ICD932 ILZ932 IVV932 JFR932 JPN932 JZJ932 KJF932 KTB932 LCX932 LMT932 LWP932 MGL932 MQH932 NAD932 NJZ932 NTV932 ODR932 ONN932 OXJ932 PHF932 PRB932 QAX932 QKT932 QUP932 REL932 ROH932 RYD932 SHZ932 SRV932 TBR932 TLN932 TVJ932 UFF932 UPB932 UYX932 VIT932 VSP932 WCL932 WMH932 WWD932 V1034:V1039 JR1034:JR1039 TN1034:TN1039 ADJ1034:ADJ1039 ANF1034:ANF1039 AXB1034:AXB1039 BGX1034:BGX1039 BQT1034:BQT1039 CAP1034:CAP1039 CKL1034:CKL1039 CUH1034:CUH1039 DED1034:DED1039 DNZ1034:DNZ1039 DXV1034:DXV1039 EHR1034:EHR1039 ERN1034:ERN1039 FBJ1034:FBJ1039 FLF1034:FLF1039 FVB1034:FVB1039 GEX1034:GEX1039 GOT1034:GOT1039 GYP1034:GYP1039 HIL1034:HIL1039 HSH1034:HSH1039 ICD1034:ICD1039 ILZ1034:ILZ1039 IVV1034:IVV1039 JFR1034:JFR1039 JPN1034:JPN1039 JZJ1034:JZJ1039 KJF1034:KJF1039 KTB1034:KTB1039 LCX1034:LCX1039 LMT1034:LMT1039 LWP1034:LWP1039 MGL1034:MGL1039 MQH1034:MQH1039 NAD1034:NAD1039 NJZ1034:NJZ1039 NTV1034:NTV1039 ODR1034:ODR1039 ONN1034:ONN1039 OXJ1034:OXJ1039 PHF1034:PHF1039 PRB1034:PRB1039 QAX1034:QAX1039 QKT1034:QKT1039 QUP1034:QUP1039 REL1034:REL1039 ROH1034:ROH1039 RYD1034:RYD1039 SHZ1034:SHZ1039 SRV1034:SRV1039 TBR1034:TBR1039 TLN1034:TLN1039 TVJ1034:TVJ1039 UFF1034:UFF1039 UPB1034:UPB1039 UYX1034:UYX1039 VIT1034:VIT1039 VSP1034:VSP1039 WCL1034:WCL1039 WMH1034:WMH1039 WWD1034:WWD1039 V1084:V1085 JR1084:JR1085 TN1084:TN1085 ADJ1084:ADJ1085 ANF1084:ANF1085 AXB1084:AXB1085 BGX1084:BGX1085 BQT1084:BQT1085 CAP1084:CAP1085 CKL1084:CKL1085 CUH1084:CUH1085 DED1084:DED1085 DNZ1084:DNZ1085 DXV1084:DXV1085 EHR1084:EHR1085 ERN1084:ERN1085 FBJ1084:FBJ1085 FLF1084:FLF1085 FVB1084:FVB1085 GEX1084:GEX1085 GOT1084:GOT1085 GYP1084:GYP1085 HIL1084:HIL1085 HSH1084:HSH1085 ICD1084:ICD1085 ILZ1084:ILZ1085 IVV1084:IVV1085 JFR1084:JFR1085 JPN1084:JPN1085 JZJ1084:JZJ1085 KJF1084:KJF1085 KTB1084:KTB1085 LCX1084:LCX1085 LMT1084:LMT1085 LWP1084:LWP1085 MGL1084:MGL1085 MQH1084:MQH1085 NAD1084:NAD1085 NJZ1084:NJZ1085 NTV1084:NTV1085 ODR1084:ODR1085 ONN1084:ONN1085 OXJ1084:OXJ1085 PHF1084:PHF1085 PRB1084:PRB1085 QAX1084:QAX1085 QKT1084:QKT1085 QUP1084:QUP1085 REL1084:REL1085 ROH1084:ROH1085 RYD1084:RYD1085 SHZ1084:SHZ1085 SRV1084:SRV1085 TBR1084:TBR1085 TLN1084:TLN1085 TVJ1084:TVJ1085 UFF1084:UFF1085 UPB1084:UPB1085 UYX1084:UYX1085 VIT1084:VIT1085 VSP1084:VSP1085 WCL1084:WCL1085 WMH1084:WMH1085 WWD1084:WWD1085 V558:V560 WWD9:WWD36 WMH9:WMH36 WCL9:WCL36 VSP9:VSP36 VIT9:VIT36 UYX9:UYX36 UPB9:UPB36 UFF9:UFF36 TVJ9:TVJ36 TLN9:TLN36 TBR9:TBR36 SRV9:SRV36 SHZ9:SHZ36 RYD9:RYD36 ROH9:ROH36 REL9:REL36 QUP9:QUP36 QKT9:QKT36 QAX9:QAX36 PRB9:PRB36 PHF9:PHF36 OXJ9:OXJ36 ONN9:ONN36 ODR9:ODR36 NTV9:NTV36 NJZ9:NJZ36 NAD9:NAD36 MQH9:MQH36 MGL9:MGL36 LWP9:LWP36 LMT9:LMT36 LCX9:LCX36 KTB9:KTB36 KJF9:KJF36 JZJ9:JZJ36 JPN9:JPN36 JFR9:JFR36 IVV9:IVV36 ILZ9:ILZ36 ICD9:ICD36 HSH9:HSH36 HIL9:HIL36 GYP9:GYP36 GOT9:GOT36 GEX9:GEX36 FVB9:FVB36 FLF9:FLF36 FBJ9:FBJ36 ERN9:ERN36 EHR9:EHR36 DXV9:DXV36 DNZ9:DNZ36 DED9:DED36 CUH9:CUH36 CKL9:CKL36 CAP9:CAP36 BQT9:BQT36 BGX9:BGX36 AXB9:AXB36 ANF9:ANF36 ADJ9:ADJ36 TN9:TN36 JR9:JR36 V9:V36 V437 JR437 TN437 ADJ437 ANF437 AXB437 BGX437 BQT437 CAP437 CKL437 CUH437 DED437 DNZ437 DXV437 EHR437 ERN437 FBJ437 FLF437 FVB437 GEX437 GOT437 GYP437 HIL437 HSH437 ICD437 ILZ437 IVV437 JFR437 JPN437 JZJ437 KJF437 KTB437 LCX437 LMT437 LWP437 MGL437 MQH437 NAD437 NJZ437 NTV437 ODR437 ONN437 OXJ437 PHF437 PRB437 QAX437 QKT437 QUP437 REL437 ROH437 RYD437 SHZ437 SRV437 TBR437 TLN437 TVJ437 UFF437 UPB437 UYX437 VIT437 VSP437 WCL437 WMH437 WWD437 AF432 KB432 TX432 ADT432 ANP432 AXL432 BHH432 BRD432 CAZ432 CKV432 CUR432 DEN432 DOJ432 DYF432 EIB432 ERX432 FBT432 FLP432 FVL432 GFH432 GPD432 GYZ432 HIV432 HSR432 ICN432 IMJ432 IWF432 JGB432 JPX432 JZT432 KJP432 KTL432 LDH432 LND432 LWZ432 MGV432 MQR432 NAN432 NKJ432 NUF432 OEB432 ONX432 OXT432 PHP432 PRL432 QBH432 QLD432 QUZ432 REV432 ROR432 RYN432 SIJ432 SSF432 TCB432 TLX432 TVT432 UFP432 UPL432 UZH432 VJD432 VSZ432 WCV432 WMR432 WWN432 V427:V433 JR427:JR433 TN427:TN433 ADJ427:ADJ433 ANF427:ANF433 AXB427:AXB433 BGX427:BGX433 BQT427:BQT433 CAP427:CAP433 CKL427:CKL433 CUH427:CUH433 DED427:DED433 DNZ427:DNZ433 DXV427:DXV433 EHR427:EHR433 ERN427:ERN433 FBJ427:FBJ433 FLF427:FLF433 FVB427:FVB433 GEX427:GEX433 GOT427:GOT433 GYP427:GYP433 HIL427:HIL433 HSH427:HSH433 ICD427:ICD433 ILZ427:ILZ433 IVV427:IVV433 JFR427:JFR433 JPN427:JPN433 JZJ427:JZJ433 KJF427:KJF433 KTB427:KTB433 LCX427:LCX433 LMT427:LMT433 LWP427:LWP433 MGL427:MGL433 MQH427:MQH433 NAD427:NAD433 NJZ427:NJZ433 NTV427:NTV433 ODR427:ODR433 ONN427:ONN433 OXJ427:OXJ433 PHF427:PHF433 PRB427:PRB433 QAX427:QAX433 QKT427:QKT433 QUP427:QUP433 REL427:REL433 ROH427:ROH433 RYD427:RYD433 SHZ427:SHZ433 SRV427:SRV433 TBR427:TBR433 TLN427:TLN433 TVJ427:TVJ433 UFF427:UFF433 UPB427:UPB433 UYX427:UYX433 VIT427:VIT433 VSP427:VSP433 WCL427:WCL433 WMH427:WMH433 WWD427:WWD433" xr:uid="{00000000-0002-0000-0200-000033000000}">
      <formula1>0</formula1>
      <formula2>300</formula2>
    </dataValidation>
    <dataValidation allowBlank="1" showErrorMessage="1" errorTitle="Klasifikacija" error="Obvezen podatek_x000a_" sqref="Y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866 JU866 TQ866 ADM866 ANI866 AXE866 BHA866 BQW866 CAS866 CKO866 CUK866 DEG866 DOC866 DXY866 EHU866 ERQ866 FBM866 FLI866 FVE866 GFA866 GOW866 GYS866 HIO866 HSK866 ICG866 IMC866 IVY866 JFU866 JPQ866 JZM866 KJI866 KTE866 LDA866 LMW866 LWS866 MGO866 MQK866 NAG866 NKC866 NTY866 ODU866 ONQ866 OXM866 PHI866 PRE866 QBA866 QKW866 QUS866 REO866 ROK866 RYG866 SIC866 SRY866 TBU866 TLQ866 TVM866 UFI866 UPE866 UZA866 VIW866 VSS866 WCO866 WMK866 WWG866 Y868 JU868 TQ868 ADM868 ANI868 AXE868 BHA868 BQW868 CAS868 CKO868 CUK868 DEG868 DOC868 DXY868 EHU868 ERQ868 FBM868 FLI868 FVE868 GFA868 GOW868 GYS868 HIO868 HSK868 ICG868 IMC868 IVY868 JFU868 JPQ868 JZM868 KJI868 KTE868 LDA868 LMW868 LWS868 MGO868 MQK868 NAG868 NKC868 NTY868 ODU868 ONQ868 OXM868 PHI868 PRE868 QBA868 QKW868 QUS868 REO868 ROK868 RYG868 SIC868 SRY868 TBU868 TLQ868 TVM868 UFI868 UPE868 UZA868 VIW868 VSS868 WCO868 WMK868 WWG868 Y874 JU874 TQ874 ADM874 ANI874 AXE874 BHA874 BQW874 CAS874 CKO874 CUK874 DEG874 DOC874 DXY874 EHU874 ERQ874 FBM874 FLI874 FVE874 GFA874 GOW874 GYS874 HIO874 HSK874 ICG874 IMC874 IVY874 JFU874 JPQ874 JZM874 KJI874 KTE874 LDA874 LMW874 LWS874 MGO874 MQK874 NAG874 NKC874 NTY874 ODU874 ONQ874 OXM874 PHI874 PRE874 QBA874 QKW874 QUS874 REO874 ROK874 RYG874 SIC874 SRY874 TBU874 TLQ874 TVM874 UFI874 UPE874 UZA874 VIW874 VSS874 WCO874 WMK874 WWG874 Y876:Y880 JU876:JU880 TQ876:TQ880 ADM876:ADM880 ANI876:ANI880 AXE876:AXE880 BHA876:BHA880 BQW876:BQW880 CAS876:CAS880 CKO876:CKO880 CUK876:CUK880 DEG876:DEG880 DOC876:DOC880 DXY876:DXY880 EHU876:EHU880 ERQ876:ERQ880 FBM876:FBM880 FLI876:FLI880 FVE876:FVE880 GFA876:GFA880 GOW876:GOW880 GYS876:GYS880 HIO876:HIO880 HSK876:HSK880 ICG876:ICG880 IMC876:IMC880 IVY876:IVY880 JFU876:JFU880 JPQ876:JPQ880 JZM876:JZM880 KJI876:KJI880 KTE876:KTE880 LDA876:LDA880 LMW876:LMW880 LWS876:LWS880 MGO876:MGO880 MQK876:MQK880 NAG876:NAG880 NKC876:NKC880 NTY876:NTY880 ODU876:ODU880 ONQ876:ONQ880 OXM876:OXM880 PHI876:PHI880 PRE876:PRE880 QBA876:QBA880 QKW876:QKW880 QUS876:QUS880 REO876:REO880 ROK876:ROK880 RYG876:RYG880 SIC876:SIC880 SRY876:SRY880 TBU876:TBU880 TLQ876:TLQ880 TVM876:TVM880 UFI876:UFI880 UPE876:UPE880 UZA876:UZA880 VIW876:VIW880 VSS876:VSS880 WCO876:WCO880 WMK876:WMK880 WWG876:WWG880" xr:uid="{00000000-0002-0000-0200-000034000000}">
      <formula1>0</formula1>
      <formula2>0</formula2>
    </dataValidation>
    <dataValidation type="textLength" allowBlank="1" showInputMessage="1" showErrorMessage="1" errorTitle="spletna stran" error="obvezen podatek!" promptTitle="spletna stran " prompt="navedite spletno stran, kjer je predstavljena raziskovalna oprema, cenik, pogoji dostopa, OBVEZEN PODATEK!" sqref="X289:X327 JT289:JT327 TP289:TP327 ADL289:ADL327 ANH289:ANH327 AXD289:AXD327 BGZ289:BGZ327 BQV289:BQV327 CAR289:CAR327 CKN289:CKN327 CUJ289:CUJ327 DEF289:DEF327 DOB289:DOB327 DXX289:DXX327 EHT289:EHT327 ERP289:ERP327 FBL289:FBL327 FLH289:FLH327 FVD289:FVD327 GEZ289:GEZ327 GOV289:GOV327 GYR289:GYR327 HIN289:HIN327 HSJ289:HSJ327 ICF289:ICF327 IMB289:IMB327 IVX289:IVX327 JFT289:JFT327 JPP289:JPP327 JZL289:JZL327 KJH289:KJH327 KTD289:KTD327 LCZ289:LCZ327 LMV289:LMV327 LWR289:LWR327 MGN289:MGN327 MQJ289:MQJ327 NAF289:NAF327 NKB289:NKB327 NTX289:NTX327 ODT289:ODT327 ONP289:ONP327 OXL289:OXL327 PHH289:PHH327 PRD289:PRD327 QAZ289:QAZ327 QKV289:QKV327 QUR289:QUR327 REN289:REN327 ROJ289:ROJ327 RYF289:RYF327 SIB289:SIB327 SRX289:SRX327 TBT289:TBT327 TLP289:TLP327 TVL289:TVL327 UFH289:UFH327 UPD289:UPD327 UYZ289:UYZ327 VIV289:VIV327 VSR289:VSR327 WCN289:WCN327 WMJ289:WMJ327 WWF289:WWF327 X332:X337 JT332:JT337 TP332:TP337 ADL332:ADL337 ANH332:ANH337 AXD332:AXD337 BGZ332:BGZ337 BQV332:BQV337 CAR332:CAR337 CKN332:CKN337 CUJ332:CUJ337 DEF332:DEF337 DOB332:DOB337 DXX332:DXX337 EHT332:EHT337 ERP332:ERP337 FBL332:FBL337 FLH332:FLH337 FVD332:FVD337 GEZ332:GEZ337 GOV332:GOV337 GYR332:GYR337 HIN332:HIN337 HSJ332:HSJ337 ICF332:ICF337 IMB332:IMB337 IVX332:IVX337 JFT332:JFT337 JPP332:JPP337 JZL332:JZL337 KJH332:KJH337 KTD332:KTD337 LCZ332:LCZ337 LMV332:LMV337 LWR332:LWR337 MGN332:MGN337 MQJ332:MQJ337 NAF332:NAF337 NKB332:NKB337 NTX332:NTX337 ODT332:ODT337 ONP332:ONP337 OXL332:OXL337 PHH332:PHH337 PRD332:PRD337 QAZ332:QAZ337 QKV332:QKV337 QUR332:QUR337 REN332:REN337 ROJ332:ROJ337 RYF332:RYF337 SIB332:SIB337 SRX332:SRX337 TBT332:TBT337 TLP332:TLP337 TVL332:TVL337 UFH332:UFH337 UPD332:UPD337 UYZ332:UYZ337 VIV332:VIV337 VSR332:VSR337 WCN332:WCN337 WMJ332:WMJ337 WWF332:WWF337 X339 JT339 TP339 ADL339 ANH339 AXD339 BGZ339 BQV339 CAR339 CKN339 CUJ339 DEF339 DOB339 DXX339 EHT339 ERP339 FBL339 FLH339 FVD339 GEZ339 GOV339 GYR339 HIN339 HSJ339 ICF339 IMB339 IVX339 JFT339 JPP339 JZL339 KJH339 KTD339 LCZ339 LMV339 LWR339 MGN339 MQJ339 NAF339 NKB339 NTX339 ODT339 ONP339 OXL339 PHH339 PRD339 QAZ339 QKV339 QUR339 REN339 ROJ339 RYF339 SIB339 SRX339 TBT339 TLP339 TVL339 UFH339 UPD339 UYZ339 VIV339 VSR339 WCN339 WMJ339 WWF339 X148 JT148 TP148 ADL148 ANH148 AXD148 BGZ148 BQV148 CAR148 CKN148 CUJ148 DEF148 DOB148 DXX148 EHT148 ERP148 FBL148 FLH148 FVD148 GEZ148 GOV148 GYR148 HIN148 HSJ148 ICF148 IMB148 IVX148 JFT148 JPP148 JZL148 KJH148 KTD148 LCZ148 LMV148 LWR148 MGN148 MQJ148 NAF148 NKB148 NTX148 ODT148 ONP148 OXL148 PHH148 PRD148 QAZ148 QKV148 QUR148 REN148 ROJ148 RYF148 SIB148 SRX148 TBT148 TLP148 TVL148 UFH148 UPD148 UYZ148 VIV148 VSR148 WCN148 WMJ148 WWF148 X481:X489 JT481:JT489 TP481:TP489 ADL481:ADL489 ANH481:ANH489 AXD481:AXD489 BGZ481:BGZ489 BQV481:BQV489 CAR481:CAR489 CKN481:CKN489 CUJ481:CUJ489 DEF481:DEF489 DOB481:DOB489 DXX481:DXX489 EHT481:EHT489 ERP481:ERP489 FBL481:FBL489 FLH481:FLH489 FVD481:FVD489 GEZ481:GEZ489 GOV481:GOV489 GYR481:GYR489 HIN481:HIN489 HSJ481:HSJ489 ICF481:ICF489 IMB481:IMB489 IVX481:IVX489 JFT481:JFT489 JPP481:JPP489 JZL481:JZL489 KJH481:KJH489 KTD481:KTD489 LCZ481:LCZ489 LMV481:LMV489 LWR481:LWR489 MGN481:MGN489 MQJ481:MQJ489 NAF481:NAF489 NKB481:NKB489 NTX481:NTX489 ODT481:ODT489 ONP481:ONP489 OXL481:OXL489 PHH481:PHH489 PRD481:PRD489 QAZ481:QAZ489 QKV481:QKV489 QUR481:QUR489 REN481:REN489 ROJ481:ROJ489 RYF481:RYF489 SIB481:SIB489 SRX481:SRX489 TBT481:TBT489 TLP481:TLP489 TVL481:TVL489 UFH481:UFH489 UPD481:UPD489 UYZ481:UYZ489 VIV481:VIV489 VSR481:VSR489 WCN481:WCN489 WMJ481:WMJ489 WWF481:WWF489 X552:X555 JT552:JT555 TP552:TP555 ADL552:ADL555 ANH552:ANH555 AXD552:AXD555 BGZ552:BGZ555 BQV552:BQV555 CAR552:CAR555 CKN552:CKN555 CUJ552:CUJ555 DEF552:DEF555 DOB552:DOB555 DXX552:DXX555 EHT552:EHT555 ERP552:ERP555 FBL552:FBL555 FLH552:FLH555 FVD552:FVD555 GEZ552:GEZ555 GOV552:GOV555 GYR552:GYR555 HIN552:HIN555 HSJ552:HSJ555 ICF552:ICF555 IMB552:IMB555 IVX552:IVX555 JFT552:JFT555 JPP552:JPP555 JZL552:JZL555 KJH552:KJH555 KTD552:KTD555 LCZ552:LCZ555 LMV552:LMV555 LWR552:LWR555 MGN552:MGN555 MQJ552:MQJ555 NAF552:NAF555 NKB552:NKB555 NTX552:NTX555 ODT552:ODT555 ONP552:ONP555 OXL552:OXL555 PHH552:PHH555 PRD552:PRD555 QAZ552:QAZ555 QKV552:QKV555 QUR552:QUR555 REN552:REN555 ROJ552:ROJ555 RYF552:RYF555 SIB552:SIB555 SRX552:SRX555 TBT552:TBT555 TLP552:TLP555 TVL552:TVL555 UFH552:UFH555 UPD552:UPD555 UYZ552:UYZ555 VIV552:VIV555 VSR552:VSR555 WCN552:WCN555 WMJ552:WMJ555 WWF552:WWF555 JT558:JT560 TP558:TP560 ADL558:ADL560 ANH558:ANH560 AXD558:AXD560 BGZ558:BGZ560 BQV558:BQV560 CAR558:CAR560 CKN558:CKN560 CUJ558:CUJ560 DEF558:DEF560 DOB558:DOB560 DXX558:DXX560 EHT558:EHT560 ERP558:ERP560 FBL558:FBL560 FLH558:FLH560 FVD558:FVD560 GEZ558:GEZ560 GOV558:GOV560 GYR558:GYR560 HIN558:HIN560 HSJ558:HSJ560 ICF558:ICF560 IMB558:IMB560 IVX558:IVX560 JFT558:JFT560 JPP558:JPP560 JZL558:JZL560 KJH558:KJH560 KTD558:KTD560 LCZ558:LCZ560 LMV558:LMV560 LWR558:LWR560 MGN558:MGN560 MQJ558:MQJ560 NAF558:NAF560 NKB558:NKB560 NTX558:NTX560 ODT558:ODT560 ONP558:ONP560 OXL558:OXL560 PHH558:PHH560 PRD558:PRD560 QAZ558:QAZ560 QKV558:QKV560 QUR558:QUR560 REN558:REN560 ROJ558:ROJ560 RYF558:RYF560 SIB558:SIB560 SRX558:SRX560 TBT558:TBT560 TLP558:TLP560 TVL558:TVL560 UFH558:UFH560 UPD558:UPD560 UYZ558:UYZ560 VIV558:VIV560 VSR558:VSR560 WCN558:WCN560 WMJ558:WMJ560 WWF558:WWF560 WWF427:WWF448 X633 JT633 TP633 ADL633 ANH633 AXD633 BGZ633 BQV633 CAR633 CKN633 CUJ633 DEF633 DOB633 DXX633 EHT633 ERP633 FBL633 FLH633 FVD633 GEZ633 GOV633 GYR633 HIN633 HSJ633 ICF633 IMB633 IVX633 JFT633 JPP633 JZL633 KJH633 KTD633 LCZ633 LMV633 LWR633 MGN633 MQJ633 NAF633 NKB633 NTX633 ODT633 ONP633 OXL633 PHH633 PRD633 QAZ633 QKV633 QUR633 REN633 ROJ633 RYF633 SIB633 SRX633 TBT633 TLP633 TVL633 UFH633 UPD633 UYZ633 VIV633 VSR633 WCN633 WMJ633 WWF633 X660 JT660 TP660 ADL660 ANH660 AXD660 BGZ660 BQV660 CAR660 CKN660 CUJ660 DEF660 DOB660 DXX660 EHT660 ERP660 FBL660 FLH660 FVD660 GEZ660 GOV660 GYR660 HIN660 HSJ660 ICF660 IMB660 IVX660 JFT660 JPP660 JZL660 KJH660 KTD660 LCZ660 LMV660 LWR660 MGN660 MQJ660 NAF660 NKB660 NTX660 ODT660 ONP660 OXL660 PHH660 PRD660 QAZ660 QKV660 QUR660 REN660 ROJ660 RYF660 SIB660 SRX660 TBT660 TLP660 TVL660 UFH660 UPD660 UYZ660 VIV660 VSR660 WCN660 WMJ660 WWF660 X646:X648 JT646:JT648 TP646:TP648 ADL646:ADL648 ANH646:ANH648 AXD646:AXD648 BGZ646:BGZ648 BQV646:BQV648 CAR646:CAR648 CKN646:CKN648 CUJ646:CUJ648 DEF646:DEF648 DOB646:DOB648 DXX646:DXX648 EHT646:EHT648 ERP646:ERP648 FBL646:FBL648 FLH646:FLH648 FVD646:FVD648 GEZ646:GEZ648 GOV646:GOV648 GYR646:GYR648 HIN646:HIN648 HSJ646:HSJ648 ICF646:ICF648 IMB646:IMB648 IVX646:IVX648 JFT646:JFT648 JPP646:JPP648 JZL646:JZL648 KJH646:KJH648 KTD646:KTD648 LCZ646:LCZ648 LMV646:LMV648 LWR646:LWR648 MGN646:MGN648 MQJ646:MQJ648 NAF646:NAF648 NKB646:NKB648 NTX646:NTX648 ODT646:ODT648 ONP646:ONP648 OXL646:OXL648 PHH646:PHH648 PRD646:PRD648 QAZ646:QAZ648 QKV646:QKV648 QUR646:QUR648 REN646:REN648 ROJ646:ROJ648 RYF646:RYF648 SIB646:SIB648 SRX646:SRX648 TBT646:TBT648 TLP646:TLP648 TVL646:TVL648 UFH646:UFH648 UPD646:UPD648 UYZ646:UYZ648 VIV646:VIV648 VSR646:VSR648 WCN646:WCN648 WMJ646:WMJ648 WWF646:WWF648 X657 JT657 TP657 ADL657 ANH657 AXD657 BGZ657 BQV657 CAR657 CKN657 CUJ657 DEF657 DOB657 DXX657 EHT657 ERP657 FBL657 FLH657 FVD657 GEZ657 GOV657 GYR657 HIN657 HSJ657 ICF657 IMB657 IVX657 JFT657 JPP657 JZL657 KJH657 KTD657 LCZ657 LMV657 LWR657 MGN657 MQJ657 NAF657 NKB657 NTX657 ODT657 ONP657 OXL657 PHH657 PRD657 QAZ657 QKV657 QUR657 REN657 ROJ657 RYF657 SIB657 SRX657 TBT657 TLP657 TVL657 UFH657 UPD657 UYZ657 VIV657 VSR657 WCN657 WMJ657 WWF657 X643 JT643 TP643 ADL643 ANH643 AXD643 BGZ643 BQV643 CAR643 CKN643 CUJ643 DEF643 DOB643 DXX643 EHT643 ERP643 FBL643 FLH643 FVD643 GEZ643 GOV643 GYR643 HIN643 HSJ643 ICF643 IMB643 IVX643 JFT643 JPP643 JZL643 KJH643 KTD643 LCZ643 LMV643 LWR643 MGN643 MQJ643 NAF643 NKB643 NTX643 ODT643 ONP643 OXL643 PHH643 PRD643 QAZ643 QKV643 QUR643 REN643 ROJ643 RYF643 SIB643 SRX643 TBT643 TLP643 TVL643 UFH643 UPD643 UYZ643 VIV643 VSR643 WCN643 WMJ643 WWF643 X655 JT655 TP655 ADL655 ANH655 AXD655 BGZ655 BQV655 CAR655 CKN655 CUJ655 DEF655 DOB655 DXX655 EHT655 ERP655 FBL655 FLH655 FVD655 GEZ655 GOV655 GYR655 HIN655 HSJ655 ICF655 IMB655 IVX655 JFT655 JPP655 JZL655 KJH655 KTD655 LCZ655 LMV655 LWR655 MGN655 MQJ655 NAF655 NKB655 NTX655 ODT655 ONP655 OXL655 PHH655 PRD655 QAZ655 QKV655 QUR655 REN655 ROJ655 RYF655 SIB655 SRX655 TBT655 TLP655 TVL655 UFH655 UPD655 UYZ655 VIV655 VSR655 WCN655 WMJ655 WWF655 X650 JT650 TP650 ADL650 ANH650 AXD650 BGZ650 BQV650 CAR650 CKN650 CUJ650 DEF650 DOB650 DXX650 EHT650 ERP650 FBL650 FLH650 FVD650 GEZ650 GOV650 GYR650 HIN650 HSJ650 ICF650 IMB650 IVX650 JFT650 JPP650 JZL650 KJH650 KTD650 LCZ650 LMV650 LWR650 MGN650 MQJ650 NAF650 NKB650 NTX650 ODT650 ONP650 OXL650 PHH650 PRD650 QAZ650 QKV650 QUR650 REN650 ROJ650 RYF650 SIB650 SRX650 TBT650 TLP650 TVL650 UFH650 UPD650 UYZ650 VIV650 VSR650 WCN650 WMJ650 WWF650 X762 JT762 TP762 ADL762 ANH762 AXD762 BGZ762 BQV762 CAR762 CKN762 CUJ762 DEF762 DOB762 DXX762 EHT762 ERP762 FBL762 FLH762 FVD762 GEZ762 GOV762 GYR762 HIN762 HSJ762 ICF762 IMB762 IVX762 JFT762 JPP762 JZL762 KJH762 KTD762 LCZ762 LMV762 LWR762 MGN762 MQJ762 NAF762 NKB762 NTX762 ODT762 ONP762 OXL762 PHH762 PRD762 QAZ762 QKV762 QUR762 REN762 ROJ762 RYF762 SIB762 SRX762 TBT762 TLP762 TVL762 UFH762 UPD762 UYZ762 VIV762 VSR762 WCN762 WMJ762 WWF762 X806:X821 JT806:JT821 TP806:TP821 ADL806:ADL821 ANH806:ANH821 AXD806:AXD821 BGZ806:BGZ821 BQV806:BQV821 CAR806:CAR821 CKN806:CKN821 CUJ806:CUJ821 DEF806:DEF821 DOB806:DOB821 DXX806:DXX821 EHT806:EHT821 ERP806:ERP821 FBL806:FBL821 FLH806:FLH821 FVD806:FVD821 GEZ806:GEZ821 GOV806:GOV821 GYR806:GYR821 HIN806:HIN821 HSJ806:HSJ821 ICF806:ICF821 IMB806:IMB821 IVX806:IVX821 JFT806:JFT821 JPP806:JPP821 JZL806:JZL821 KJH806:KJH821 KTD806:KTD821 LCZ806:LCZ821 LMV806:LMV821 LWR806:LWR821 MGN806:MGN821 MQJ806:MQJ821 NAF806:NAF821 NKB806:NKB821 NTX806:NTX821 ODT806:ODT821 ONP806:ONP821 OXL806:OXL821 PHH806:PHH821 PRD806:PRD821 QAZ806:QAZ821 QKV806:QKV821 QUR806:QUR821 REN806:REN821 ROJ806:ROJ821 RYF806:RYF821 SIB806:SIB821 SRX806:SRX821 TBT806:TBT821 TLP806:TLP821 TVL806:TVL821 UFH806:UFH821 UPD806:UPD821 UYZ806:UYZ821 VIV806:VIV821 VSR806:VSR821 WCN806:WCN821 WMJ806:WMJ821 WWF806:WWF821 X866 JT866 TP866 ADL866 ANH866 AXD866 BGZ866 BQV866 CAR866 CKN866 CUJ866 DEF866 DOB866 DXX866 EHT866 ERP866 FBL866 FLH866 FVD866 GEZ866 GOV866 GYR866 HIN866 HSJ866 ICF866 IMB866 IVX866 JFT866 JPP866 JZL866 KJH866 KTD866 LCZ866 LMV866 LWR866 MGN866 MQJ866 NAF866 NKB866 NTX866 ODT866 ONP866 OXL866 PHH866 PRD866 QAZ866 QKV866 QUR866 REN866 ROJ866 RYF866 SIB866 SRX866 TBT866 TLP866 TVL866 UFH866 UPD866 UYZ866 VIV866 VSR866 WCN866 WMJ866 WWF866 X876:X881 JT876:JT881 TP876:TP881 ADL876:ADL881 ANH876:ANH881 AXD876:AXD881 BGZ876:BGZ881 BQV876:BQV881 CAR876:CAR881 CKN876:CKN881 CUJ876:CUJ881 DEF876:DEF881 DOB876:DOB881 DXX876:DXX881 EHT876:EHT881 ERP876:ERP881 FBL876:FBL881 FLH876:FLH881 FVD876:FVD881 GEZ876:GEZ881 GOV876:GOV881 GYR876:GYR881 HIN876:HIN881 HSJ876:HSJ881 ICF876:ICF881 IMB876:IMB881 IVX876:IVX881 JFT876:JFT881 JPP876:JPP881 JZL876:JZL881 KJH876:KJH881 KTD876:KTD881 LCZ876:LCZ881 LMV876:LMV881 LWR876:LWR881 MGN876:MGN881 MQJ876:MQJ881 NAF876:NAF881 NKB876:NKB881 NTX876:NTX881 ODT876:ODT881 ONP876:ONP881 OXL876:OXL881 PHH876:PHH881 PRD876:PRD881 QAZ876:QAZ881 QKV876:QKV881 QUR876:QUR881 REN876:REN881 ROJ876:ROJ881 RYF876:RYF881 SIB876:SIB881 SRX876:SRX881 TBT876:TBT881 TLP876:TLP881 TVL876:TVL881 UFH876:UFH881 UPD876:UPD881 UYZ876:UYZ881 VIV876:VIV881 VSR876:VSR881 WCN876:WCN881 WMJ876:WMJ881 WWF876:WWF881 JT911:JT925 TP911:TP925 ADL911:ADL925 ANH911:ANH925 AXD911:AXD925 BGZ911:BGZ925 BQV911:BQV925 CAR911:CAR925 CKN911:CKN925 CUJ911:CUJ925 DEF911:DEF925 DOB911:DOB925 DXX911:DXX925 EHT911:EHT925 ERP911:ERP925 FBL911:FBL925 FLH911:FLH925 FVD911:FVD925 GEZ911:GEZ925 GOV911:GOV925 GYR911:GYR925 HIN911:HIN925 HSJ911:HSJ925 ICF911:ICF925 IMB911:IMB925 IVX911:IVX925 JFT911:JFT925 JPP911:JPP925 JZL911:JZL925 KJH911:KJH925 KTD911:KTD925 LCZ911:LCZ925 LMV911:LMV925 LWR911:LWR925 MGN911:MGN925 MQJ911:MQJ925 NAF911:NAF925 NKB911:NKB925 NTX911:NTX925 ODT911:ODT925 ONP911:ONP925 OXL911:OXL925 PHH911:PHH925 PRD911:PRD925 QAZ911:QAZ925 QKV911:QKV925 QUR911:QUR925 REN911:REN925 ROJ911:ROJ925 RYF911:RYF925 SIB911:SIB925 SRX911:SRX925 TBT911:TBT925 TLP911:TLP925 TVL911:TVL925 UFH911:UFH925 UPD911:UPD925 UYZ911:UYZ925 VIV911:VIV925 VSR911:VSR925 WCN911:WCN925 WMJ911:WMJ925 WWF911:WWF925 X558:X560 X929 JT929 TP929 ADL929 ANH929 AXD929 BGZ929 BQV929 CAR929 CKN929 CUJ929 DEF929 DOB929 DXX929 EHT929 ERP929 FBL929 FLH929 FVD929 GEZ929 GOV929 GYR929 HIN929 HSJ929 ICF929 IMB929 IVX929 JFT929 JPP929 JZL929 KJH929 KTD929 LCZ929 LMV929 LWR929 MGN929 MQJ929 NAF929 NKB929 NTX929 ODT929 ONP929 OXL929 PHH929 PRD929 QAZ929 QKV929 QUR929 REN929 ROJ929 RYF929 SIB929 SRX929 TBT929 TLP929 TVL929 UFH929 UPD929 UYZ929 VIV929 VSR929 WCN929 WMJ929 WWF929 X932:X933 JT932:JT933 TP932:TP933 ADL932:ADL933 ANH932:ANH933 AXD932:AXD933 BGZ932:BGZ933 BQV932:BQV933 CAR932:CAR933 CKN932:CKN933 CUJ932:CUJ933 DEF932:DEF933 DOB932:DOB933 DXX932:DXX933 EHT932:EHT933 ERP932:ERP933 FBL932:FBL933 FLH932:FLH933 FVD932:FVD933 GEZ932:GEZ933 GOV932:GOV933 GYR932:GYR933 HIN932:HIN933 HSJ932:HSJ933 ICF932:ICF933 IMB932:IMB933 IVX932:IVX933 JFT932:JFT933 JPP932:JPP933 JZL932:JZL933 KJH932:KJH933 KTD932:KTD933 LCZ932:LCZ933 LMV932:LMV933 LWR932:LWR933 MGN932:MGN933 MQJ932:MQJ933 NAF932:NAF933 NKB932:NKB933 NTX932:NTX933 ODT932:ODT933 ONP932:ONP933 OXL932:OXL933 PHH932:PHH933 PRD932:PRD933 QAZ932:QAZ933 QKV932:QKV933 QUR932:QUR933 REN932:REN933 ROJ932:ROJ933 RYF932:RYF933 SIB932:SIB933 SRX932:SRX933 TBT932:TBT933 TLP932:TLP933 TVL932:TVL933 UFH932:UFH933 UPD932:UPD933 UYZ932:UYZ933 VIV932:VIV933 VSR932:VSR933 WCN932:WCN933 WMJ932:WMJ933 WWF932:WWF933 X1034:X1039 JT1034:JT1039 TP1034:TP1039 ADL1034:ADL1039 ANH1034:ANH1039 AXD1034:AXD1039 BGZ1034:BGZ1039 BQV1034:BQV1039 CAR1034:CAR1039 CKN1034:CKN1039 CUJ1034:CUJ1039 DEF1034:DEF1039 DOB1034:DOB1039 DXX1034:DXX1039 EHT1034:EHT1039 ERP1034:ERP1039 FBL1034:FBL1039 FLH1034:FLH1039 FVD1034:FVD1039 GEZ1034:GEZ1039 GOV1034:GOV1039 GYR1034:GYR1039 HIN1034:HIN1039 HSJ1034:HSJ1039 ICF1034:ICF1039 IMB1034:IMB1039 IVX1034:IVX1039 JFT1034:JFT1039 JPP1034:JPP1039 JZL1034:JZL1039 KJH1034:KJH1039 KTD1034:KTD1039 LCZ1034:LCZ1039 LMV1034:LMV1039 LWR1034:LWR1039 MGN1034:MGN1039 MQJ1034:MQJ1039 NAF1034:NAF1039 NKB1034:NKB1039 NTX1034:NTX1039 ODT1034:ODT1039 ONP1034:ONP1039 OXL1034:OXL1039 PHH1034:PHH1039 PRD1034:PRD1039 QAZ1034:QAZ1039 QKV1034:QKV1039 QUR1034:QUR1039 REN1034:REN1039 ROJ1034:ROJ1039 RYF1034:RYF1039 SIB1034:SIB1039 SRX1034:SRX1039 TBT1034:TBT1039 TLP1034:TLP1039 TVL1034:TVL1039 UFH1034:UFH1039 UPD1034:UPD1039 UYZ1034:UYZ1039 VIV1034:VIV1039 VSR1034:VSR1039 WCN1034:WCN1039 WMJ1034:WMJ1039 WWF1034:WWF1039 X1084:X1085 JT1084:JT1085 TP1084:TP1085 ADL1084:ADL1085 ANH1084:ANH1085 AXD1084:AXD1085 BGZ1084:BGZ1085 BQV1084:BQV1085 CAR1084:CAR1085 CKN1084:CKN1085 CUJ1084:CUJ1085 DEF1084:DEF1085 DOB1084:DOB1085 DXX1084:DXX1085 EHT1084:EHT1085 ERP1084:ERP1085 FBL1084:FBL1085 FLH1084:FLH1085 FVD1084:FVD1085 GEZ1084:GEZ1085 GOV1084:GOV1085 GYR1084:GYR1085 HIN1084:HIN1085 HSJ1084:HSJ1085 ICF1084:ICF1085 IMB1084:IMB1085 IVX1084:IVX1085 JFT1084:JFT1085 JPP1084:JPP1085 JZL1084:JZL1085 KJH1084:KJH1085 KTD1084:KTD1085 LCZ1084:LCZ1085 LMV1084:LMV1085 LWR1084:LWR1085 MGN1084:MGN1085 MQJ1084:MQJ1085 NAF1084:NAF1085 NKB1084:NKB1085 NTX1084:NTX1085 ODT1084:ODT1085 ONP1084:ONP1085 OXL1084:OXL1085 PHH1084:PHH1085 PRD1084:PRD1085 QAZ1084:QAZ1085 QKV1084:QKV1085 QUR1084:QUR1085 REN1084:REN1085 ROJ1084:ROJ1085 RYF1084:RYF1085 SIB1084:SIB1085 SRX1084:SRX1085 TBT1084:TBT1085 TLP1084:TLP1085 TVL1084:TVL1085 UFH1084:UFH1085 UPD1084:UPD1085 UYZ1084:UYZ1085 VIV1084:VIV1085 VSR1084:VSR1085 WCN1084:WCN1085 WMJ1084:WMJ1085 WWF1084:WWF1085 X427:X448 JT427:JT448 TP427:TP448 ADL427:ADL448 ANH427:ANH448 AXD427:AXD448 BGZ427:BGZ448 BQV427:BQV448 CAR427:CAR448 CKN427:CKN448 CUJ427:CUJ448 DEF427:DEF448 DOB427:DOB448 DXX427:DXX448 EHT427:EHT448 ERP427:ERP448 FBL427:FBL448 FLH427:FLH448 FVD427:FVD448 GEZ427:GEZ448 GOV427:GOV448 GYR427:GYR448 HIN427:HIN448 HSJ427:HSJ448 ICF427:ICF448 IMB427:IMB448 IVX427:IVX448 JFT427:JFT448 JPP427:JPP448 JZL427:JZL448 KJH427:KJH448 KTD427:KTD448 LCZ427:LCZ448 LMV427:LMV448 LWR427:LWR448 MGN427:MGN448 MQJ427:MQJ448 NAF427:NAF448 NKB427:NKB448 NTX427:NTX448 ODT427:ODT448 ONP427:ONP448 OXL427:OXL448 PHH427:PHH448 PRD427:PRD448 QAZ427:QAZ448 QKV427:QKV448 QUR427:QUR448 REN427:REN448 ROJ427:ROJ448 RYF427:RYF448 SIB427:SIB448 SRX427:SRX448 TBT427:TBT448 TLP427:TLP448 TVL427:TVL448 UFH427:UFH448 UPD427:UPD448 UYZ427:UYZ448 VIV427:VIV448 VSR427:VSR448 WCN427:WCN448 WMJ427:WMJ448 X911:X925 WWF9:WWF36 WMJ9:WMJ36 WCN9:WCN36 VSR9:VSR36 VIV9:VIV36 UYZ9:UYZ36 UPD9:UPD36 UFH9:UFH36 TVL9:TVL36 TLP9:TLP36 TBT9:TBT36 SRX9:SRX36 SIB9:SIB36 RYF9:RYF36 ROJ9:ROJ36 REN9:REN36 QUR9:QUR36 QKV9:QKV36 QAZ9:QAZ36 PRD9:PRD36 PHH9:PHH36 OXL9:OXL36 ONP9:ONP36 ODT9:ODT36 NTX9:NTX36 NKB9:NKB36 NAF9:NAF36 MQJ9:MQJ36 MGN9:MGN36 LWR9:LWR36 LMV9:LMV36 LCZ9:LCZ36 KTD9:KTD36 KJH9:KJH36 JZL9:JZL36 JPP9:JPP36 JFT9:JFT36 IVX9:IVX36 IMB9:IMB36 ICF9:ICF36 HSJ9:HSJ36 HIN9:HIN36 GYR9:GYR36 GOV9:GOV36 GEZ9:GEZ36 FVD9:FVD36 FLH9:FLH36 FBL9:FBL36 ERP9:ERP36 EHT9:EHT36 DXX9:DXX36 DOB9:DOB36 DEF9:DEF36 CUJ9:CUJ36 CKN9:CKN36 CAR9:CAR36 BQV9:BQV36 BGZ9:BGZ36 AXD9:AXD36 ANH9:ANH36 ADL9:ADL36 TP9:TP36 JT9:JT36 X9:X36" xr:uid="{00000000-0002-0000-0200-000035000000}">
      <formula1>0</formula1>
      <formula2>200</formula2>
    </dataValidation>
    <dataValidation type="decimal" operator="greaterThanOrEqual" allowBlank="1" showErrorMessage="1" sqref="J9:J10 JF9:JF10 TB9:TB10 ACX9:ACX10 AMT9:AMT10 AWP9:AWP10 BGL9:BGL10 BQH9:BQH10 CAD9:CAD10 CJZ9:CJZ10 CTV9:CTV10 DDR9:DDR10 DNN9:DNN10 DXJ9:DXJ10 EHF9:EHF10 ERB9:ERB10 FAX9:FAX10 FKT9:FKT10 FUP9:FUP10 GEL9:GEL10 GOH9:GOH10 GYD9:GYD10 HHZ9:HHZ10 HRV9:HRV10 IBR9:IBR10 ILN9:ILN10 IVJ9:IVJ10 JFF9:JFF10 JPB9:JPB10 JYX9:JYX10 KIT9:KIT10 KSP9:KSP10 LCL9:LCL10 LMH9:LMH10 LWD9:LWD10 MFZ9:MFZ10 MPV9:MPV10 MZR9:MZR10 NJN9:NJN10 NTJ9:NTJ10 ODF9:ODF10 ONB9:ONB10 OWX9:OWX10 PGT9:PGT10 PQP9:PQP10 QAL9:QAL10 QKH9:QKH10 QUD9:QUD10 RDZ9:RDZ10 RNV9:RNV10 RXR9:RXR10 SHN9:SHN10 SRJ9:SRJ10 TBF9:TBF10 TLB9:TLB10 TUX9:TUX10 UET9:UET10 UOP9:UOP10 UYL9:UYL10 VIH9:VIH10 VSD9:VSD10 WBZ9:WBZ10 WLV9:WLV10 WVR9:WVR10 J866 JF866 TB866 ACX866 AMT866 AWP866 BGL866 BQH866 CAD866 CJZ866 CTV866 DDR866 DNN866 DXJ866 EHF866 ERB866 FAX866 FKT866 FUP866 GEL866 GOH866 GYD866 HHZ866 HRV866 IBR866 ILN866 IVJ866 JFF866 JPB866 JYX866 KIT866 KSP866 LCL866 LMH866 LWD866 MFZ866 MPV866 MZR866 NJN866 NTJ866 ODF866 ONB866 OWX866 PGT866 PQP866 QAL866 QKH866 QUD866 RDZ866 RNV866 RXR866 SHN866 SRJ866 TBF866 TLB866 TUX866 UET866 UOP866 UYL866 VIH866 VSD866 WBZ866 WLV866 WVR866 J876 JF876 TB876 ACX876 AMT876 AWP876 BGL876 BQH876 CAD876 CJZ876 CTV876 DDR876 DNN876 DXJ876 EHF876 ERB876 FAX876 FKT876 FUP876 GEL876 GOH876 GYD876 HHZ876 HRV876 IBR876 ILN876 IVJ876 JFF876 JPB876 JYX876 KIT876 KSP876 LCL876 LMH876 LWD876 MFZ876 MPV876 MZR876 NJN876 NTJ876 ODF876 ONB876 OWX876 PGT876 PQP876 QAL876 QKH876 QUD876 RDZ876 RNV876 RXR876 SHN876 SRJ876 TBF876 TLB876 TUX876 UET876 UOP876 UYL876 VIH876 VSD876 WBZ876 WLV876 WVR876" xr:uid="{00000000-0002-0000-0200-000036000000}">
      <formula1>0</formula1>
      <formula2>0</formula2>
    </dataValidation>
    <dataValidation allowBlank="1" showInputMessage="1" showErrorMessage="1" prompt="Vpišite samo prvo leto nakupa" sqref="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866 JD866 SZ866 ACV866 AMR866 AWN866 BGJ866 BQF866 CAB866 CJX866 CTT866 DDP866 DNL866 DXH866 EHD866 EQZ866 FAV866 FKR866 FUN866 GEJ866 GOF866 GYB866 HHX866 HRT866 IBP866 ILL866 IVH866 JFD866 JOZ866 JYV866 KIR866 KSN866 LCJ866 LMF866 LWB866 MFX866 MPT866 MZP866 NJL866 NTH866 ODD866 OMZ866 OWV866 PGR866 PQN866 QAJ866 QKF866 QUB866 RDX866 RNT866 RXP866 SHL866 SRH866 TBD866 TKZ866 TUV866 UER866 UON866 UYJ866 VIF866 VSB866 WBX866 WLT866 WVP866 H876 JD876 SZ876 ACV876 AMR876 AWN876 BGJ876 BQF876 CAB876 CJX876 CTT876 DDP876 DNL876 DXH876 EHD876 EQZ876 FAV876 FKR876 FUN876 GEJ876 GOF876 GYB876 HHX876 HRT876 IBP876 ILL876 IVH876 JFD876 JOZ876 JYV876 KIR876 KSN876 LCJ876 LMF876 LWB876 MFX876 MPT876 MZP876 NJL876 NTH876 ODD876 OMZ876 OWV876 PGR876 PQN876 QAJ876 QKF876 QUB876 RDX876 RNT876 RXP876 SHL876 SRH876 TBD876 TKZ876 TUV876 UER876 UON876 UYJ876 VIF876 VSB876 WBX876 WLT876 WVP876" xr:uid="{00000000-0002-0000-0200-000037000000}">
      <formula1>0</formula1>
      <formula2>0</formula2>
    </dataValidation>
    <dataValidation type="decimal" allowBlank="1" showInputMessage="1" showErrorMessage="1" prompt="obvezen podatek" sqref="Q9:U9 JM9:JQ9 TI9:TM9 ADE9:ADI9 ANA9:ANE9 AWW9:AXA9 BGS9:BGW9 BQO9:BQS9 CAK9:CAO9 CKG9:CKK9 CUC9:CUG9 DDY9:DEC9 DNU9:DNY9 DXQ9:DXU9 EHM9:EHQ9 ERI9:ERM9 FBE9:FBI9 FLA9:FLE9 FUW9:FVA9 GES9:GEW9 GOO9:GOS9 GYK9:GYO9 HIG9:HIK9 HSC9:HSG9 IBY9:ICC9 ILU9:ILY9 IVQ9:IVU9 JFM9:JFQ9 JPI9:JPM9 JZE9:JZI9 KJA9:KJE9 KSW9:KTA9 LCS9:LCW9 LMO9:LMS9 LWK9:LWO9 MGG9:MGK9 MQC9:MQG9 MZY9:NAC9 NJU9:NJY9 NTQ9:NTU9 ODM9:ODQ9 ONI9:ONM9 OXE9:OXI9 PHA9:PHE9 PQW9:PRA9 QAS9:QAW9 QKO9:QKS9 QUK9:QUO9 REG9:REK9 ROC9:ROG9 RXY9:RYC9 SHU9:SHY9 SRQ9:SRU9 TBM9:TBQ9 TLI9:TLM9 TVE9:TVI9 UFA9:UFE9 UOW9:UPA9 UYS9:UYW9 VIO9:VIS9 VSK9:VSO9 WCG9:WCK9 WMC9:WMG9 WVY9:WWC9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S10:U10 JO10:JQ10 TK10:TM10 ADG10:ADI10 ANC10:ANE10 AWY10:AXA10 BGU10:BGW10 BQQ10:BQS10 CAM10:CAO10 CKI10:CKK10 CUE10:CUG10 DEA10:DEC10 DNW10:DNY10 DXS10:DXU10 EHO10:EHQ10 ERK10:ERM10 FBG10:FBI10 FLC10:FLE10 FUY10:FVA10 GEU10:GEW10 GOQ10:GOS10 GYM10:GYO10 HII10:HIK10 HSE10:HSG10 ICA10:ICC10 ILW10:ILY10 IVS10:IVU10 JFO10:JFQ10 JPK10:JPM10 JZG10:JZI10 KJC10:KJE10 KSY10:KTA10 LCU10:LCW10 LMQ10:LMS10 LWM10:LWO10 MGI10:MGK10 MQE10:MQG10 NAA10:NAC10 NJW10:NJY10 NTS10:NTU10 ODO10:ODQ10 ONK10:ONM10 OXG10:OXI10 PHC10:PHE10 PQY10:PRA10 QAU10:QAW10 QKQ10:QKS10 QUM10:QUO10 REI10:REK10 ROE10:ROG10 RYA10:RYC10 SHW10:SHY10 SRS10:SRU10 TBO10:TBQ10 TLK10:TLM10 TVG10:TVI10 UFC10:UFE10 UOY10:UPA10 UYU10:UYW10 VIQ10:VIS10 VSM10:VSO10 WCI10:WCK10 WME10:WMG10 WWA10:WWC10 Q339:U339 JM339:JQ339 TI339:TM339 ADE339:ADI339 ANA339:ANE339 AWW339:AXA339 BGS339:BGW339 BQO339:BQS339 CAK339:CAO339 CKG339:CKK339 CUC339:CUG339 DDY339:DEC339 DNU339:DNY339 DXQ339:DXU339 EHM339:EHQ339 ERI339:ERM339 FBE339:FBI339 FLA339:FLE339 FUW339:FVA339 GES339:GEW339 GOO339:GOS339 GYK339:GYO339 HIG339:HIK339 HSC339:HSG339 IBY339:ICC339 ILU339:ILY339 IVQ339:IVU339 JFM339:JFQ339 JPI339:JPM339 JZE339:JZI339 KJA339:KJE339 KSW339:KTA339 LCS339:LCW339 LMO339:LMS339 LWK339:LWO339 MGG339:MGK339 MQC339:MQG339 MZY339:NAC339 NJU339:NJY339 NTQ339:NTU339 ODM339:ODQ339 ONI339:ONM339 OXE339:OXI339 PHA339:PHE339 PQW339:PRA339 QAS339:QAW339 QKO339:QKS339 QUK339:QUO339 REG339:REK339 ROC339:ROG339 RXY339:RYC339 SHU339:SHY339 SRQ339:SRU339 TBM339:TBQ339 TLI339:TLM339 TVE339:TVI339 UFA339:UFE339 UOW339:UPA339 UYS339:UYW339 VIO339:VIS339 VSK339:VSO339 WCG339:WCK339 WMC339:WMG339 WVY339:WWC339 U289:U316 JQ289:JQ316 TM289:TM316 ADI289:ADI316 ANE289:ANE316 AXA289:AXA316 BGW289:BGW316 BQS289:BQS316 CAO289:CAO316 CKK289:CKK316 CUG289:CUG316 DEC289:DEC316 DNY289:DNY316 DXU289:DXU316 EHQ289:EHQ316 ERM289:ERM316 FBI289:FBI316 FLE289:FLE316 FVA289:FVA316 GEW289:GEW316 GOS289:GOS316 GYO289:GYO316 HIK289:HIK316 HSG289:HSG316 ICC289:ICC316 ILY289:ILY316 IVU289:IVU316 JFQ289:JFQ316 JPM289:JPM316 JZI289:JZI316 KJE289:KJE316 KTA289:KTA316 LCW289:LCW316 LMS289:LMS316 LWO289:LWO316 MGK289:MGK316 MQG289:MQG316 NAC289:NAC316 NJY289:NJY316 NTU289:NTU316 ODQ289:ODQ316 ONM289:ONM316 OXI289:OXI316 PHE289:PHE316 PRA289:PRA316 QAW289:QAW316 QKS289:QKS316 QUO289:QUO316 REK289:REK316 ROG289:ROG316 RYC289:RYC316 SHY289:SHY316 SRU289:SRU316 TBQ289:TBQ316 TLM289:TLM316 TVI289:TVI316 UFE289:UFE316 UPA289:UPA316 UYW289:UYW316 VIS289:VIS316 VSO289:VSO316 WCK289:WCK316 WMG289:WMG316 WWC289:WWC316 R317:U317 JN317:JQ317 TJ317:TM317 ADF317:ADI317 ANB317:ANE317 AWX317:AXA317 BGT317:BGW317 BQP317:BQS317 CAL317:CAO317 CKH317:CKK317 CUD317:CUG317 DDZ317:DEC317 DNV317:DNY317 DXR317:DXU317 EHN317:EHQ317 ERJ317:ERM317 FBF317:FBI317 FLB317:FLE317 FUX317:FVA317 GET317:GEW317 GOP317:GOS317 GYL317:GYO317 HIH317:HIK317 HSD317:HSG317 IBZ317:ICC317 ILV317:ILY317 IVR317:IVU317 JFN317:JFQ317 JPJ317:JPM317 JZF317:JZI317 KJB317:KJE317 KSX317:KTA317 LCT317:LCW317 LMP317:LMS317 LWL317:LWO317 MGH317:MGK317 MQD317:MQG317 MZZ317:NAC317 NJV317:NJY317 NTR317:NTU317 ODN317:ODQ317 ONJ317:ONM317 OXF317:OXI317 PHB317:PHE317 PQX317:PRA317 QAT317:QAW317 QKP317:QKS317 QUL317:QUO317 REH317:REK317 ROD317:ROG317 RXZ317:RYC317 SHV317:SHY317 SRR317:SRU317 TBN317:TBQ317 TLJ317:TLM317 TVF317:TVI317 UFB317:UFE317 UOX317:UPA317 UYT317:UYW317 VIP317:VIS317 VSL317:VSO317 WCH317:WCK317 WMD317:WMG317 WVZ317:WWC317 R289:T307 JN289:JP307 TJ289:TL307 ADF289:ADH307 ANB289:AND307 AWX289:AWZ307 BGT289:BGV307 BQP289:BQR307 CAL289:CAN307 CKH289:CKJ307 CUD289:CUF307 DDZ289:DEB307 DNV289:DNX307 DXR289:DXT307 EHN289:EHP307 ERJ289:ERL307 FBF289:FBH307 FLB289:FLD307 FUX289:FUZ307 GET289:GEV307 GOP289:GOR307 GYL289:GYN307 HIH289:HIJ307 HSD289:HSF307 IBZ289:ICB307 ILV289:ILX307 IVR289:IVT307 JFN289:JFP307 JPJ289:JPL307 JZF289:JZH307 KJB289:KJD307 KSX289:KSZ307 LCT289:LCV307 LMP289:LMR307 LWL289:LWN307 MGH289:MGJ307 MQD289:MQF307 MZZ289:NAB307 NJV289:NJX307 NTR289:NTT307 ODN289:ODP307 ONJ289:ONL307 OXF289:OXH307 PHB289:PHD307 PQX289:PQZ307 QAT289:QAV307 QKP289:QKR307 QUL289:QUN307 REH289:REJ307 ROD289:ROF307 RXZ289:RYB307 SHV289:SHX307 SRR289:SRT307 TBN289:TBP307 TLJ289:TLL307 TVF289:TVH307 UFB289:UFD307 UOX289:UOZ307 UYT289:UYV307 VIP289:VIR307 VSL289:VSN307 WCH289:WCJ307 WMD289:WMF307 WVZ289:WWB307 S318:U318 JO318:JQ318 TK318:TM318 ADG318:ADI318 ANC318:ANE318 AWY318:AXA318 BGU318:BGW318 BQQ318:BQS318 CAM318:CAO318 CKI318:CKK318 CUE318:CUG318 DEA318:DEC318 DNW318:DNY318 DXS318:DXU318 EHO318:EHQ318 ERK318:ERM318 FBG318:FBI318 FLC318:FLE318 FUY318:FVA318 GEU318:GEW318 GOQ318:GOS318 GYM318:GYO318 HII318:HIK318 HSE318:HSG318 ICA318:ICC318 ILW318:ILY318 IVS318:IVU318 JFO318:JFQ318 JPK318:JPM318 JZG318:JZI318 KJC318:KJE318 KSY318:KTA318 LCU318:LCW318 LMQ318:LMS318 LWM318:LWO318 MGI318:MGK318 MQE318:MQG318 NAA318:NAC318 NJW318:NJY318 NTS318:NTU318 ODO318:ODQ318 ONK318:ONM318 OXG318:OXI318 PHC318:PHE318 PQY318:PRA318 QAU318:QAW318 QKQ318:QKS318 QUM318:QUO318 REI318:REK318 ROE318:ROG318 RYA318:RYC318 SHW318:SHY318 SRS318:SRU318 TBO318:TBQ318 TLK318:TLM318 TVG318:TVI318 UFC318:UFE318 UOY318:UPA318 UYU318:UYW318 VIQ318:VIS318 VSM318:VSO318 WCI318:WCK318 WME318:WMG318 WWA318:WWC318 R326:U326 JN326:JQ326 TJ326:TM326 ADF326:ADI326 ANB326:ANE326 AWX326:AXA326 BGT326:BGW326 BQP326:BQS326 CAL326:CAO326 CKH326:CKK326 CUD326:CUG326 DDZ326:DEC326 DNV326:DNY326 DXR326:DXU326 EHN326:EHQ326 ERJ326:ERM326 FBF326:FBI326 FLB326:FLE326 FUX326:FVA326 GET326:GEW326 GOP326:GOS326 GYL326:GYO326 HIH326:HIK326 HSD326:HSG326 IBZ326:ICC326 ILV326:ILY326 IVR326:IVU326 JFN326:JFQ326 JPJ326:JPM326 JZF326:JZI326 KJB326:KJE326 KSX326:KTA326 LCT326:LCW326 LMP326:LMS326 LWL326:LWO326 MGH326:MGK326 MQD326:MQG326 MZZ326:NAC326 NJV326:NJY326 NTR326:NTU326 ODN326:ODQ326 ONJ326:ONM326 OXF326:OXI326 PHB326:PHE326 PQX326:PRA326 QAT326:QAW326 QKP326:QKS326 QUL326:QUO326 REH326:REK326 ROD326:ROG326 RXZ326:RYC326 SHV326:SHY326 SRR326:SRU326 TBN326:TBQ326 TLJ326:TLM326 TVF326:TVI326 UFB326:UFE326 UOX326:UPA326 UYT326:UYW326 VIP326:VIS326 VSL326:VSO326 WCH326:WCK326 WMD326:WMG326 WVZ326:WWC326 S324:U325 JO324:JQ325 TK324:TM325 ADG324:ADI325 ANC324:ANE325 AWY324:AXA325 BGU324:BGW325 BQQ324:BQS325 CAM324:CAO325 CKI324:CKK325 CUE324:CUG325 DEA324:DEC325 DNW324:DNY325 DXS324:DXU325 EHO324:EHQ325 ERK324:ERM325 FBG324:FBI325 FLC324:FLE325 FUY324:FVA325 GEU324:GEW325 GOQ324:GOS325 GYM324:GYO325 HII324:HIK325 HSE324:HSG325 ICA324:ICC325 ILW324:ILY325 IVS324:IVU325 JFO324:JFQ325 JPK324:JPM325 JZG324:JZI325 KJC324:KJE325 KSY324:KTA325 LCU324:LCW325 LMQ324:LMS325 LWM324:LWO325 MGI324:MGK325 MQE324:MQG325 NAA324:NAC325 NJW324:NJY325 NTS324:NTU325 ODO324:ODQ325 ONK324:ONM325 OXG324:OXI325 PHC324:PHE325 PQY324:PRA325 QAU324:QAW325 QKQ324:QKS325 QUM324:QUO325 REI324:REK325 ROE324:ROG325 RYA324:RYC325 SHW324:SHY325 SRS324:SRU325 TBO324:TBQ325 TLK324:TLM325 TVG324:TVI325 UFC324:UFE325 UOY324:UPA325 UYU324:UYW325 VIQ324:VIS325 VSM324:VSO325 WCI324:WCK325 WME324:WMG325 WWA324:WWC325 R319:U323 JN319:JQ323 TJ319:TM323 ADF319:ADI323 ANB319:ANE323 AWX319:AXA323 BGT319:BGW323 BQP319:BQS323 CAL319:CAO323 CKH319:CKK323 CUD319:CUG323 DDZ319:DEC323 DNV319:DNY323 DXR319:DXU323 EHN319:EHQ323 ERJ319:ERM323 FBF319:FBI323 FLB319:FLE323 FUX319:FVA323 GET319:GEW323 GOP319:GOS323 GYL319:GYO323 HIH319:HIK323 HSD319:HSG323 IBZ319:ICC323 ILV319:ILY323 IVR319:IVU323 JFN319:JFQ323 JPJ319:JPM323 JZF319:JZI323 KJB319:KJE323 KSX319:KTA323 LCT319:LCW323 LMP319:LMS323 LWL319:LWO323 MGH319:MGK323 MQD319:MQG323 MZZ319:NAC323 NJV319:NJY323 NTR319:NTU323 ODN319:ODQ323 ONJ319:ONM323 OXF319:OXI323 PHB319:PHE323 PQX319:PRA323 QAT319:QAW323 QKP319:QKS323 QUL319:QUO323 REH319:REK323 ROD319:ROG323 RXZ319:RYC323 SHV319:SHY323 SRR319:SRU323 TBN319:TBQ323 TLJ319:TLM323 TVF319:TVI323 UFB319:UFE323 UOX319:UPA323 UYT319:UYW323 VIP319:VIS323 VSL319:VSO323 WCH319:WCK323 WMD319:WMG323 WVZ319:WWC323 Q289:Q326 JM289:JM326 TI289:TI326 ADE289:ADE326 ANA289:ANA326 AWW289:AWW326 BGS289:BGS326 BQO289:BQO326 CAK289:CAK326 CKG289:CKG326 CUC289:CUC326 DDY289:DDY326 DNU289:DNU326 DXQ289:DXQ326 EHM289:EHM326 ERI289:ERI326 FBE289:FBE326 FLA289:FLA326 FUW289:FUW326 GES289:GES326 GOO289:GOO326 GYK289:GYK326 HIG289:HIG326 HSC289:HSC326 IBY289:IBY326 ILU289:ILU326 IVQ289:IVQ326 JFM289:JFM326 JPI289:JPI326 JZE289:JZE326 KJA289:KJA326 KSW289:KSW326 LCS289:LCS326 LMO289:LMO326 LWK289:LWK326 MGG289:MGG326 MQC289:MQC326 MZY289:MZY326 NJU289:NJU326 NTQ289:NTQ326 ODM289:ODM326 ONI289:ONI326 OXE289:OXE326 PHA289:PHA326 PQW289:PQW326 QAS289:QAS326 QKO289:QKO326 QUK289:QUK326 REG289:REG326 ROC289:ROC326 RXY289:RXY326 SHU289:SHU326 SRQ289:SRQ326 TBM289:TBM326 TLI289:TLI326 TVE289:TVE326 UFA289:UFA326 UOW289:UOW326 UYS289:UYS326 VIO289:VIO326 VSK289:VSK326 WCG289:WCG326 WMC289:WMC326 WVY289:WVY326 Q327:U327 JM327:JQ327 TI327:TM327 ADE327:ADI327 ANA327:ANE327 AWW327:AXA327 BGS327:BGW327 BQO327:BQS327 CAK327:CAO327 CKG327:CKK327 CUC327:CUG327 DDY327:DEC327 DNU327:DNY327 DXQ327:DXU327 EHM327:EHQ327 ERI327:ERM327 FBE327:FBI327 FLA327:FLE327 FUW327:FVA327 GES327:GEW327 GOO327:GOS327 GYK327:GYO327 HIG327:HIK327 HSC327:HSG327 IBY327:ICC327 ILU327:ILY327 IVQ327:IVU327 JFM327:JFQ327 JPI327:JPM327 JZE327:JZI327 KJA327:KJE327 KSW327:KTA327 LCS327:LCW327 LMO327:LMS327 LWK327:LWO327 MGG327:MGK327 MQC327:MQG327 MZY327:NAC327 NJU327:NJY327 NTQ327:NTU327 ODM327:ODQ327 ONI327:ONM327 OXE327:OXI327 PHA327:PHE327 PQW327:PRA327 QAS327:QAW327 QKO327:QKS327 QUK327:QUO327 REG327:REK327 ROC327:ROG327 RXY327:RYC327 SHU327:SHY327 SRQ327:SRU327 TBM327:TBQ327 TLI327:TLM327 TVE327:TVI327 UFA327:UFE327 UOW327:UPA327 UYS327:UYW327 VIO327:VIS327 VSK327:VSO327 WCG327:WCK327 WMC327:WMG327 WVY327:WWC327 Q332:U335 JM332:JQ335 TI332:TM335 ADE332:ADI335 ANA332:ANE335 AWW332:AXA335 BGS332:BGW335 BQO332:BQS335 CAK332:CAO335 CKG332:CKK335 CUC332:CUG335 DDY332:DEC335 DNU332:DNY335 DXQ332:DXU335 EHM332:EHQ335 ERI332:ERM335 FBE332:FBI335 FLA332:FLE335 FUW332:FVA335 GES332:GEW335 GOO332:GOS335 GYK332:GYO335 HIG332:HIK335 HSC332:HSG335 IBY332:ICC335 ILU332:ILY335 IVQ332:IVU335 JFM332:JFQ335 JPI332:JPM335 JZE332:JZI335 KJA332:KJE335 KSW332:KTA335 LCS332:LCW335 LMO332:LMS335 LWK332:LWO335 MGG332:MGK335 MQC332:MQG335 MZY332:NAC335 NJU332:NJY335 NTQ332:NTU335 ODM332:ODQ335 ONI332:ONM335 OXE332:OXI335 PHA332:PHE335 PQW332:PRA335 QAS332:QAW335 QKO332:QKS335 QUK332:QUO335 REG332:REK335 ROC332:ROG335 RXY332:RYC335 SHU332:SHY335 SRQ332:SRU335 TBM332:TBQ335 TLI332:TLM335 TVE332:TVI335 UFA332:UFE335 UOW332:UPA335 UYS332:UYW335 VIO332:VIS335 VSK332:VSO335 WCG332:WCK335 WMC332:WMG335 WVY332:WWC335 U336 JQ336 TM336 ADI336 ANE336 AXA336 BGW336 BQS336 CAO336 CKK336 CUG336 DEC336 DNY336 DXU336 EHQ336 ERM336 FBI336 FLE336 FVA336 GEW336 GOS336 GYO336 HIK336 HSG336 ICC336 ILY336 IVU336 JFQ336 JPM336 JZI336 KJE336 KTA336 LCW336 LMS336 LWO336 MGK336 MQG336 NAC336 NJY336 NTU336 ODQ336 ONM336 OXI336 PHE336 PRA336 QAW336 QKS336 QUO336 REK336 ROG336 RYC336 SHY336 SRU336 TBQ336 TLM336 TVI336 UFE336 UPA336 UYW336 VIS336 VSO336 WCK336 WMG336 WWC336 Q337:U337 JM337:JQ337 TI337:TM337 ADE337:ADI337 ANA337:ANE337 AWW337:AXA337 BGS337:BGW337 BQO337:BQS337 CAK337:CAO337 CKG337:CKK337 CUC337:CUG337 DDY337:DEC337 DNU337:DNY337 DXQ337:DXU337 EHM337:EHQ337 ERI337:ERM337 FBE337:FBI337 FLA337:FLE337 FUW337:FVA337 GES337:GEW337 GOO337:GOS337 GYK337:GYO337 HIG337:HIK337 HSC337:HSG337 IBY337:ICC337 ILU337:ILY337 IVQ337:IVU337 JFM337:JFQ337 JPI337:JPM337 JZE337:JZI337 KJA337:KJE337 KSW337:KTA337 LCS337:LCW337 LMO337:LMS337 LWK337:LWO337 MGG337:MGK337 MQC337:MQG337 MZY337:NAC337 NJU337:NJY337 NTQ337:NTU337 ODM337:ODQ337 ONI337:ONM337 OXE337:OXI337 PHA337:PHE337 PQW337:PRA337 QAS337:QAW337 QKO337:QKS337 QUK337:QUO337 REG337:REK337 ROC337:ROG337 RXY337:RYC337 SHU337:SHY337 SRQ337:SRU337 TBM337:TBQ337 TLI337:TLM337 TVE337:TVI337 UFA337:UFE337 UOW337:UPA337 UYS337:UYW337 VIO337:VIS337 VSK337:VSO337 WCG337:WCK337 WMC337:WMG337 WVY337:WWC337 Q148:U148 JM148:JQ148 TI148:TM148 ADE148:ADI148 ANA148:ANE148 AWW148:AXA148 BGS148:BGW148 BQO148:BQS148 CAK148:CAO148 CKG148:CKK148 CUC148:CUG148 DDY148:DEC148 DNU148:DNY148 DXQ148:DXU148 EHM148:EHQ148 ERI148:ERM148 FBE148:FBI148 FLA148:FLE148 FUW148:FVA148 GES148:GEW148 GOO148:GOS148 GYK148:GYO148 HIG148:HIK148 HSC148:HSG148 IBY148:ICC148 ILU148:ILY148 IVQ148:IVU148 JFM148:JFQ148 JPI148:JPM148 JZE148:JZI148 KJA148:KJE148 KSW148:KTA148 LCS148:LCW148 LMO148:LMS148 LWK148:LWO148 MGG148:MGK148 MQC148:MQG148 MZY148:NAC148 NJU148:NJY148 NTQ148:NTU148 ODM148:ODQ148 ONI148:ONM148 OXE148:OXI148 PHA148:PHE148 PQW148:PRA148 QAS148:QAW148 QKO148:QKS148 QUK148:QUO148 REG148:REK148 ROC148:ROG148 RXY148:RYC148 SHU148:SHY148 SRQ148:SRU148 TBM148:TBQ148 TLI148:TLM148 TVE148:TVI148 UFA148:UFE148 UOW148:UPA148 UYS148:UYW148 VIO148:VIS148 VSK148:VSO148 WCG148:WCK148 WMC148:WMG148 WVY148:WWC148 Q448:U448 JM448:JQ448 TI448:TM448 ADE448:ADI448 ANA448:ANE448 AWW448:AXA448 BGS448:BGW448 BQO448:BQS448 CAK448:CAO448 CKG448:CKK448 CUC448:CUG448 DDY448:DEC448 DNU448:DNY448 DXQ448:DXU448 EHM448:EHQ448 ERI448:ERM448 FBE448:FBI448 FLA448:FLE448 FUW448:FVA448 GES448:GEW448 GOO448:GOS448 GYK448:GYO448 HIG448:HIK448 HSC448:HSG448 IBY448:ICC448 ILU448:ILY448 IVQ448:IVU448 JFM448:JFQ448 JPI448:JPM448 JZE448:JZI448 KJA448:KJE448 KSW448:KTA448 LCS448:LCW448 LMO448:LMS448 LWK448:LWO448 MGG448:MGK448 MQC448:MQG448 MZY448:NAC448 NJU448:NJY448 NTQ448:NTU448 ODM448:ODQ448 ONI448:ONM448 OXE448:OXI448 PHA448:PHE448 PQW448:PRA448 QAS448:QAW448 QKO448:QKS448 QUK448:QUO448 REG448:REK448 ROC448:ROG448 RXY448:RYC448 SHU448:SHY448 SRQ448:SRU448 TBM448:TBQ448 TLI448:TLM448 TVE448:TVI448 UFA448:UFE448 UOW448:UPA448 UYS448:UYW448 VIO448:VIS448 VSK448:VSO448 WCG448:WCK448 WMC448:WMG448 WVY448:WWC448 Q481:U481 JM481:JQ481 TI481:TM481 ADE481:ADI481 ANA481:ANE481 AWW481:AXA481 BGS481:BGW481 BQO481:BQS481 CAK481:CAO481 CKG481:CKK481 CUC481:CUG481 DDY481:DEC481 DNU481:DNY481 DXQ481:DXU481 EHM481:EHQ481 ERI481:ERM481 FBE481:FBI481 FLA481:FLE481 FUW481:FVA481 GES481:GEW481 GOO481:GOS481 GYK481:GYO481 HIG481:HIK481 HSC481:HSG481 IBY481:ICC481 ILU481:ILY481 IVQ481:IVU481 JFM481:JFQ481 JPI481:JPM481 JZE481:JZI481 KJA481:KJE481 KSW481:KTA481 LCS481:LCW481 LMO481:LMS481 LWK481:LWO481 MGG481:MGK481 MQC481:MQG481 MZY481:NAC481 NJU481:NJY481 NTQ481:NTU481 ODM481:ODQ481 ONI481:ONM481 OXE481:OXI481 PHA481:PHE481 PQW481:PRA481 QAS481:QAW481 QKO481:QKS481 QUK481:QUO481 REG481:REK481 ROC481:ROG481 RXY481:RYC481 SHU481:SHY481 SRQ481:SRU481 TBM481:TBQ481 TLI481:TLM481 TVE481:TVI481 UFA481:UFE481 UOW481:UPA481 UYS481:UYW481 VIO481:VIS481 VSK481:VSO481 WCG481:WCK481 WMC481:WMG481 WVY481:WWC481 Q552:U555 JM552:JQ555 TI552:TM555 ADE552:ADI555 ANA552:ANE555 AWW552:AXA555 BGS552:BGW555 BQO552:BQS555 CAK552:CAO555 CKG552:CKK555 CUC552:CUG555 DDY552:DEC555 DNU552:DNY555 DXQ552:DXU555 EHM552:EHQ555 ERI552:ERM555 FBE552:FBI555 FLA552:FLE555 FUW552:FVA555 GES552:GEW555 GOO552:GOS555 GYK552:GYO555 HIG552:HIK555 HSC552:HSG555 IBY552:ICC555 ILU552:ILY555 IVQ552:IVU555 JFM552:JFQ555 JPI552:JPM555 JZE552:JZI555 KJA552:KJE555 KSW552:KTA555 LCS552:LCW555 LMO552:LMS555 LWK552:LWO555 MGG552:MGK555 MQC552:MQG555 MZY552:NAC555 NJU552:NJY555 NTQ552:NTU555 ODM552:ODQ555 ONI552:ONM555 OXE552:OXI555 PHA552:PHE555 PQW552:PRA555 QAS552:QAW555 QKO552:QKS555 QUK552:QUO555 REG552:REK555 ROC552:ROG555 RXY552:RYC555 SHU552:SHY555 SRQ552:SRU555 TBM552:TBQ555 TLI552:TLM555 TVE552:TVI555 UFA552:UFE555 UOW552:UPA555 UYS552:UYW555 VIO552:VIS555 VSK552:VSO555 WCG552:WCK555 WMC552:WMG555 WVY552:WWC555 JM558:JQ560 TI558:TM560 ADE558:ADI560 ANA558:ANE560 AWW558:AXA560 BGS558:BGW560 BQO558:BQS560 CAK558:CAO560 CKG558:CKK560 CUC558:CUG560 DDY558:DEC560 DNU558:DNY560 DXQ558:DXU560 EHM558:EHQ560 ERI558:ERM560 FBE558:FBI560 FLA558:FLE560 FUW558:FVA560 GES558:GEW560 GOO558:GOS560 GYK558:GYO560 HIG558:HIK560 HSC558:HSG560 IBY558:ICC560 ILU558:ILY560 IVQ558:IVU560 JFM558:JFQ560 JPI558:JPM560 JZE558:JZI560 KJA558:KJE560 KSW558:KTA560 LCS558:LCW560 LMO558:LMS560 LWK558:LWO560 MGG558:MGK560 MQC558:MQG560 MZY558:NAC560 NJU558:NJY560 NTQ558:NTU560 ODM558:ODQ560 ONI558:ONM560 OXE558:OXI560 PHA558:PHE560 PQW558:PRA560 QAS558:QAW560 QKO558:QKS560 QUK558:QUO560 REG558:REK560 ROC558:ROG560 RXY558:RYC560 SHU558:SHY560 SRQ558:SRU560 TBM558:TBQ560 TLI558:TLM560 TVE558:TVI560 UFA558:UFE560 UOW558:UPA560 UYS558:UYW560 VIO558:VIS560 VSK558:VSO560 WCG558:WCK560 WMC558:WMG560 WVY558:WWC560 Q702:U702 JM702:JQ702 TI702:TM702 ADE702:ADI702 ANA702:ANE702 AWW702:AXA702 BGS702:BGW702 BQO702:BQS702 CAK702:CAO702 CKG702:CKK702 CUC702:CUG702 DDY702:DEC702 DNU702:DNY702 DXQ702:DXU702 EHM702:EHQ702 ERI702:ERM702 FBE702:FBI702 FLA702:FLE702 FUW702:FVA702 GES702:GEW702 GOO702:GOS702 GYK702:GYO702 HIG702:HIK702 HSC702:HSG702 IBY702:ICC702 ILU702:ILY702 IVQ702:IVU702 JFM702:JFQ702 JPI702:JPM702 JZE702:JZI702 KJA702:KJE702 KSW702:KTA702 LCS702:LCW702 LMO702:LMS702 LWK702:LWO702 MGG702:MGK702 MQC702:MQG702 MZY702:NAC702 NJU702:NJY702 NTQ702:NTU702 ODM702:ODQ702 ONI702:ONM702 OXE702:OXI702 PHA702:PHE702 PQW702:PRA702 QAS702:QAW702 QKO702:QKS702 QUK702:QUO702 REG702:REK702 ROC702:ROG702 RXY702:RYC702 SHU702:SHY702 SRQ702:SRU702 TBM702:TBQ702 TLI702:TLM702 TVE702:TVI702 UFA702:UFE702 UOW702:UPA702 UYS702:UYW702 VIO702:VIS702 VSK702:VSO702 WCG702:WCK702 WMC702:WMG702 WVY702:WWC702 Q762:U762 JM762:JQ762 TI762:TM762 ADE762:ADI762 ANA762:ANE762 AWW762:AXA762 BGS762:BGW762 BQO762:BQS762 CAK762:CAO762 CKG762:CKK762 CUC762:CUG762 DDY762:DEC762 DNU762:DNY762 DXQ762:DXU762 EHM762:EHQ762 ERI762:ERM762 FBE762:FBI762 FLA762:FLE762 FUW762:FVA762 GES762:GEW762 GOO762:GOS762 GYK762:GYO762 HIG762:HIK762 HSC762:HSG762 IBY762:ICC762 ILU762:ILY762 IVQ762:IVU762 JFM762:JFQ762 JPI762:JPM762 JZE762:JZI762 KJA762:KJE762 KSW762:KTA762 LCS762:LCW762 LMO762:LMS762 LWK762:LWO762 MGG762:MGK762 MQC762:MQG762 MZY762:NAC762 NJU762:NJY762 NTQ762:NTU762 ODM762:ODQ762 ONI762:ONM762 OXE762:OXI762 PHA762:PHE762 PQW762:PRA762 QAS762:QAW762 QKO762:QKS762 QUK762:QUO762 REG762:REK762 ROC762:ROG762 RXY762:RYC762 SHU762:SHY762 SRQ762:SRU762 TBM762:TBQ762 TLI762:TLM762 TVE762:TVI762 UFA762:UFE762 UOW762:UPA762 UYS762:UYW762 VIO762:VIS762 VSK762:VSO762 WCG762:WCK762 WMC762:WMG762 WVY762:WWC762 R819:T820 JN819:JP820 TJ819:TL820 ADF819:ADH820 ANB819:AND820 AWX819:AWZ820 BGT819:BGV820 BQP819:BQR820 CAL819:CAN820 CKH819:CKJ820 CUD819:CUF820 DDZ819:DEB820 DNV819:DNX820 DXR819:DXT820 EHN819:EHP820 ERJ819:ERL820 FBF819:FBH820 FLB819:FLD820 FUX819:FUZ820 GET819:GEV820 GOP819:GOR820 GYL819:GYN820 HIH819:HIJ820 HSD819:HSF820 IBZ819:ICB820 ILV819:ILX820 IVR819:IVT820 JFN819:JFP820 JPJ819:JPL820 JZF819:JZH820 KJB819:KJD820 KSX819:KSZ820 LCT819:LCV820 LMP819:LMR820 LWL819:LWN820 MGH819:MGJ820 MQD819:MQF820 MZZ819:NAB820 NJV819:NJX820 NTR819:NTT820 ODN819:ODP820 ONJ819:ONL820 OXF819:OXH820 PHB819:PHD820 PQX819:PQZ820 QAT819:QAV820 QKP819:QKR820 QUL819:QUN820 REH819:REJ820 ROD819:ROF820 RXZ819:RYB820 SHV819:SHX820 SRR819:SRT820 TBN819:TBP820 TLJ819:TLL820 TVF819:TVH820 UFB819:UFD820 UOX819:UOZ820 UYT819:UYV820 VIP819:VIR820 VSL819:VSN820 WCH819:WCJ820 WMD819:WMF820 WVZ819:WWB820 Q818:T818 JM818:JP818 TI818:TL818 ADE818:ADH818 ANA818:AND818 AWW818:AWZ818 BGS818:BGV818 BQO818:BQR818 CAK818:CAN818 CKG818:CKJ818 CUC818:CUF818 DDY818:DEB818 DNU818:DNX818 DXQ818:DXT818 EHM818:EHP818 ERI818:ERL818 FBE818:FBH818 FLA818:FLD818 FUW818:FUZ818 GES818:GEV818 GOO818:GOR818 GYK818:GYN818 HIG818:HIJ818 HSC818:HSF818 IBY818:ICB818 ILU818:ILX818 IVQ818:IVT818 JFM818:JFP818 JPI818:JPL818 JZE818:JZH818 KJA818:KJD818 KSW818:KSZ818 LCS818:LCV818 LMO818:LMR818 LWK818:LWN818 MGG818:MGJ818 MQC818:MQF818 MZY818:NAB818 NJU818:NJX818 NTQ818:NTT818 ODM818:ODP818 ONI818:ONL818 OXE818:OXH818 PHA818:PHD818 PQW818:PQZ818 QAS818:QAV818 QKO818:QKR818 QUK818:QUN818 REG818:REJ818 ROC818:ROF818 RXY818:RYB818 SHU818:SHX818 SRQ818:SRT818 TBM818:TBP818 TLI818:TLL818 TVE818:TVH818 UFA818:UFD818 UOW818:UOZ818 UYS818:UYV818 VIO818:VIR818 VSK818:VSN818 WCG818:WCJ818 WMC818:WMF818 WVY818:WWB818 Q806:U816 JM806:JQ816 TI806:TM816 ADE806:ADI816 ANA806:ANE816 AWW806:AXA816 BGS806:BGW816 BQO806:BQS816 CAK806:CAO816 CKG806:CKK816 CUC806:CUG816 DDY806:DEC816 DNU806:DNY816 DXQ806:DXU816 EHM806:EHQ816 ERI806:ERM816 FBE806:FBI816 FLA806:FLE816 FUW806:FVA816 GES806:GEW816 GOO806:GOS816 GYK806:GYO816 HIG806:HIK816 HSC806:HSG816 IBY806:ICC816 ILU806:ILY816 IVQ806:IVU816 JFM806:JFQ816 JPI806:JPM816 JZE806:JZI816 KJA806:KJE816 KSW806:KTA816 LCS806:LCW816 LMO806:LMS816 LWK806:LWO816 MGG806:MGK816 MQC806:MQG816 MZY806:NAC816 NJU806:NJY816 NTQ806:NTU816 ODM806:ODQ816 ONI806:ONM816 OXE806:OXI816 PHA806:PHE816 PQW806:PRA816 QAS806:QAW816 QKO806:QKS816 QUK806:QUO816 REG806:REK816 ROC806:ROG816 RXY806:RYC816 SHU806:SHY816 SRQ806:SRU816 TBM806:TBQ816 TLI806:TLM816 TVE806:TVI816 UFA806:UFE816 UOW806:UPA816 UYS806:UYW816 VIO806:VIS816 VSK806:VSO816 WCG806:WCK816 WMC806:WMG816 WVY806:WWC816 Q821:U821 JM821:JQ821 TI821:TM821 ADE821:ADI821 ANA821:ANE821 AWW821:AXA821 BGS821:BGW821 BQO821:BQS821 CAK821:CAO821 CKG821:CKK821 CUC821:CUG821 DDY821:DEC821 DNU821:DNY821 DXQ821:DXU821 EHM821:EHQ821 ERI821:ERM821 FBE821:FBI821 FLA821:FLE821 FUW821:FVA821 GES821:GEW821 GOO821:GOS821 GYK821:GYO821 HIG821:HIK821 HSC821:HSG821 IBY821:ICC821 ILU821:ILY821 IVQ821:IVU821 JFM821:JFQ821 JPI821:JPM821 JZE821:JZI821 KJA821:KJE821 KSW821:KTA821 LCS821:LCW821 LMO821:LMS821 LWK821:LWO821 MGG821:MGK821 MQC821:MQG821 MZY821:NAC821 NJU821:NJY821 NTQ821:NTU821 ODM821:ODQ821 ONI821:ONM821 OXE821:OXI821 PHA821:PHE821 PQW821:PRA821 QAS821:QAW821 QKO821:QKS821 QUK821:QUO821 REG821:REK821 ROC821:ROG821 RXY821:RYC821 SHU821:SHY821 SRQ821:SRU821 TBM821:TBQ821 TLI821:TLM821 TVE821:TVI821 UFA821:UFE821 UOW821:UPA821 UYS821:UYW821 VIO821:VIS821 VSK821:VSO821 WCG821:WCK821 WMC821:WMG821 WVY821:WWC821 Q864:U866 JM864:JQ866 TI864:TM866 ADE864:ADI866 ANA864:ANE866 AWW864:AXA866 BGS864:BGW866 BQO864:BQS866 CAK864:CAO866 CKG864:CKK866 CUC864:CUG866 DDY864:DEC866 DNU864:DNY866 DXQ864:DXU866 EHM864:EHQ866 ERI864:ERM866 FBE864:FBI866 FLA864:FLE866 FUW864:FVA866 GES864:GEW866 GOO864:GOS866 GYK864:GYO866 HIG864:HIK866 HSC864:HSG866 IBY864:ICC866 ILU864:ILY866 IVQ864:IVU866 JFM864:JFQ866 JPI864:JPM866 JZE864:JZI866 KJA864:KJE866 KSW864:KTA866 LCS864:LCW866 LMO864:LMS866 LWK864:LWO866 MGG864:MGK866 MQC864:MQG866 MZY864:NAC866 NJU864:NJY866 NTQ864:NTU866 ODM864:ODQ866 ONI864:ONM866 OXE864:OXI866 PHA864:PHE866 PQW864:PRA866 QAS864:QAW866 QKO864:QKS866 QUK864:QUO866 REG864:REK866 ROC864:ROG866 RXY864:RYC866 SHU864:SHY866 SRQ864:SRU866 TBM864:TBQ866 TLI864:TLM866 TVE864:TVI866 UFA864:UFE866 UOW864:UPA866 UYS864:UYW866 VIO864:VIS866 VSK864:VSO866 WCG864:WCK866 WMC864:WMG866 WVY864:WWC866 Q876:U876 JM876:JQ876 TI876:TM876 ADE876:ADI876 ANA876:ANE876 AWW876:AXA876 BGS876:BGW876 BQO876:BQS876 CAK876:CAO876 CKG876:CKK876 CUC876:CUG876 DDY876:DEC876 DNU876:DNY876 DXQ876:DXU876 EHM876:EHQ876 ERI876:ERM876 FBE876:FBI876 FLA876:FLE876 FUW876:FVA876 GES876:GEW876 GOO876:GOS876 GYK876:GYO876 HIG876:HIK876 HSC876:HSG876 IBY876:ICC876 ILU876:ILY876 IVQ876:IVU876 JFM876:JFQ876 JPI876:JPM876 JZE876:JZI876 KJA876:KJE876 KSW876:KTA876 LCS876:LCW876 LMO876:LMS876 LWK876:LWO876 MGG876:MGK876 MQC876:MQG876 MZY876:NAC876 NJU876:NJY876 NTQ876:NTU876 ODM876:ODQ876 ONI876:ONM876 OXE876:OXI876 PHA876:PHE876 PQW876:PRA876 QAS876:QAW876 QKO876:QKS876 QUK876:QUO876 REG876:REK876 ROC876:ROG876 RXY876:RYC876 SHU876:SHY876 SRQ876:SRU876 TBM876:TBQ876 TLI876:TLM876 TVE876:TVI876 UFA876:UFE876 UOW876:UPA876 UYS876:UYW876 VIO876:VIS876 VSK876:VSO876 WCG876:WCK876 WMC876:WMG876 WVY876:WWC876 R877:S880 JN877:JO880 TJ877:TK880 ADF877:ADG880 ANB877:ANC880 AWX877:AWY880 BGT877:BGU880 BQP877:BQQ880 CAL877:CAM880 CKH877:CKI880 CUD877:CUE880 DDZ877:DEA880 DNV877:DNW880 DXR877:DXS880 EHN877:EHO880 ERJ877:ERK880 FBF877:FBG880 FLB877:FLC880 FUX877:FUY880 GET877:GEU880 GOP877:GOQ880 GYL877:GYM880 HIH877:HII880 HSD877:HSE880 IBZ877:ICA880 ILV877:ILW880 IVR877:IVS880 JFN877:JFO880 JPJ877:JPK880 JZF877:JZG880 KJB877:KJC880 KSX877:KSY880 LCT877:LCU880 LMP877:LMQ880 LWL877:LWM880 MGH877:MGI880 MQD877:MQE880 MZZ877:NAA880 NJV877:NJW880 NTR877:NTS880 ODN877:ODO880 ONJ877:ONK880 OXF877:OXG880 PHB877:PHC880 PQX877:PQY880 QAT877:QAU880 QKP877:QKQ880 QUL877:QUM880 REH877:REI880 ROD877:ROE880 RXZ877:RYA880 SHV877:SHW880 SRR877:SRS880 TBN877:TBO880 TLJ877:TLK880 TVF877:TVG880 UFB877:UFC880 UOX877:UOY880 UYT877:UYU880 VIP877:VIQ880 VSL877:VSM880 WCH877:WCI880 WMD877:WME880 WVZ877:WWA880 U877:U880 JQ877:JQ880 TM877:TM880 ADI877:ADI880 ANE877:ANE880 AXA877:AXA880 BGW877:BGW880 BQS877:BQS880 CAO877:CAO880 CKK877:CKK880 CUG877:CUG880 DEC877:DEC880 DNY877:DNY880 DXU877:DXU880 EHQ877:EHQ880 ERM877:ERM880 FBI877:FBI880 FLE877:FLE880 FVA877:FVA880 GEW877:GEW880 GOS877:GOS880 GYO877:GYO880 HIK877:HIK880 HSG877:HSG880 ICC877:ICC880 ILY877:ILY880 IVU877:IVU880 JFQ877:JFQ880 JPM877:JPM880 JZI877:JZI880 KJE877:KJE880 KTA877:KTA880 LCW877:LCW880 LMS877:LMS880 LWO877:LWO880 MGK877:MGK880 MQG877:MQG880 NAC877:NAC880 NJY877:NJY880 NTU877:NTU880 ODQ877:ODQ880 ONM877:ONM880 OXI877:OXI880 PHE877:PHE880 PRA877:PRA880 QAW877:QAW880 QKS877:QKS880 QUO877:QUO880 REK877:REK880 ROG877:ROG880 RYC877:RYC880 SHY877:SHY880 SRU877:SRU880 TBQ877:TBQ880 TLM877:TLM880 TVI877:TVI880 UFE877:UFE880 UPA877:UPA880 UYW877:UYW880 VIS877:VIS880 VSO877:VSO880 WCK877:WCK880 WMG877:WMG880 WWC877:WWC880 Q884:U904 JM884:JQ904 TI884:TM904 ADE884:ADI904 ANA884:ANE904 AWW884:AXA904 BGS884:BGW904 BQO884:BQS904 CAK884:CAO904 CKG884:CKK904 CUC884:CUG904 DDY884:DEC904 DNU884:DNY904 DXQ884:DXU904 EHM884:EHQ904 ERI884:ERM904 FBE884:FBI904 FLA884:FLE904 FUW884:FVA904 GES884:GEW904 GOO884:GOS904 GYK884:GYO904 HIG884:HIK904 HSC884:HSG904 IBY884:ICC904 ILU884:ILY904 IVQ884:IVU904 JFM884:JFQ904 JPI884:JPM904 JZE884:JZI904 KJA884:KJE904 KSW884:KTA904 LCS884:LCW904 LMO884:LMS904 LWK884:LWO904 MGG884:MGK904 MQC884:MQG904 MZY884:NAC904 NJU884:NJY904 NTQ884:NTU904 ODM884:ODQ904 ONI884:ONM904 OXE884:OXI904 PHA884:PHE904 PQW884:PRA904 QAS884:QAW904 QKO884:QKS904 QUK884:QUO904 REG884:REK904 ROC884:ROG904 RXY884:RYC904 SHU884:SHY904 SRQ884:SRU904 TBM884:TBQ904 TLI884:TLM904 TVE884:TVI904 UFA884:UFE904 UOW884:UPA904 UYS884:UYW904 VIO884:VIS904 VSK884:VSO904 WCG884:WCK904 WMC884:WMG904 WVY884:WWC904 JM911:JQ925 TI911:TM925 ADE911:ADI925 ANA911:ANE925 AWW911:AXA925 BGS911:BGW925 BQO911:BQS925 CAK911:CAO925 CKG911:CKK925 CUC911:CUG925 DDY911:DEC925 DNU911:DNY925 DXQ911:DXU925 EHM911:EHQ925 ERI911:ERM925 FBE911:FBI925 FLA911:FLE925 FUW911:FVA925 GES911:GEW925 GOO911:GOS925 GYK911:GYO925 HIG911:HIK925 HSC911:HSG925 IBY911:ICC925 ILU911:ILY925 IVQ911:IVU925 JFM911:JFQ925 JPI911:JPM925 JZE911:JZI925 KJA911:KJE925 KSW911:KTA925 LCS911:LCW925 LMO911:LMS925 LWK911:LWO925 MGG911:MGK925 MQC911:MQG925 MZY911:NAC925 NJU911:NJY925 NTQ911:NTU925 ODM911:ODQ925 ONI911:ONM925 OXE911:OXI925 PHA911:PHE925 PQW911:PRA925 QAS911:QAW925 QKO911:QKS925 QUK911:QUO925 REG911:REK925 ROC911:ROG925 RXY911:RYC925 SHU911:SHY925 SRQ911:SRU925 TBM911:TBQ925 TLI911:TLM925 TVE911:TVI925 UFA911:UFE925 UOW911:UPA925 UYS911:UYW925 VIO911:VIS925 VSK911:VSO925 WCG911:WCK925 WMC911:WMG925 WVY911:WWC925 Q558:U560 Q929:U929 JM929:JQ929 TI929:TM929 ADE929:ADI929 ANA929:ANE929 AWW929:AXA929 BGS929:BGW929 BQO929:BQS929 CAK929:CAO929 CKG929:CKK929 CUC929:CUG929 DDY929:DEC929 DNU929:DNY929 DXQ929:DXU929 EHM929:EHQ929 ERI929:ERM929 FBE929:FBI929 FLA929:FLE929 FUW929:FVA929 GES929:GEW929 GOO929:GOS929 GYK929:GYO929 HIG929:HIK929 HSC929:HSG929 IBY929:ICC929 ILU929:ILY929 IVQ929:IVU929 JFM929:JFQ929 JPI929:JPM929 JZE929:JZI929 KJA929:KJE929 KSW929:KTA929 LCS929:LCW929 LMO929:LMS929 LWK929:LWO929 MGG929:MGK929 MQC929:MQG929 MZY929:NAC929 NJU929:NJY929 NTQ929:NTU929 ODM929:ODQ929 ONI929:ONM929 OXE929:OXI929 PHA929:PHE929 PQW929:PRA929 QAS929:QAW929 QKO929:QKS929 QUK929:QUO929 REG929:REK929 ROC929:ROG929 RXY929:RYC929 SHU929:SHY929 SRQ929:SRU929 TBM929:TBQ929 TLI929:TLM929 TVE929:TVI929 UFA929:UFE929 UOW929:UPA929 UYS929:UYW929 VIO929:VIS929 VSK929:VSO929 WCG929:WCK929 WMC929:WMG929 WVY929:WWC929 Q932:U932 JM932:JQ932 TI932:TM932 ADE932:ADI932 ANA932:ANE932 AWW932:AXA932 BGS932:BGW932 BQO932:BQS932 CAK932:CAO932 CKG932:CKK932 CUC932:CUG932 DDY932:DEC932 DNU932:DNY932 DXQ932:DXU932 EHM932:EHQ932 ERI932:ERM932 FBE932:FBI932 FLA932:FLE932 FUW932:FVA932 GES932:GEW932 GOO932:GOS932 GYK932:GYO932 HIG932:HIK932 HSC932:HSG932 IBY932:ICC932 ILU932:ILY932 IVQ932:IVU932 JFM932:JFQ932 JPI932:JPM932 JZE932:JZI932 KJA932:KJE932 KSW932:KTA932 LCS932:LCW932 LMO932:LMS932 LWK932:LWO932 MGG932:MGK932 MQC932:MQG932 MZY932:NAC932 NJU932:NJY932 NTQ932:NTU932 ODM932:ODQ932 ONI932:ONM932 OXE932:OXI932 PHA932:PHE932 PQW932:PRA932 QAS932:QAW932 QKO932:QKS932 QUK932:QUO932 REG932:REK932 ROC932:ROG932 RXY932:RYC932 SHU932:SHY932 SRQ932:SRU932 TBM932:TBQ932 TLI932:TLM932 TVE932:TVI932 UFA932:UFE932 UOW932:UPA932 UYS932:UYW932 VIO932:VIS932 VSK932:VSO932 WCG932:WCK932 WMC932:WMG932 WVY932:WWC932 Q1034:U1039 JM1034:JQ1039 TI1034:TM1039 ADE1034:ADI1039 ANA1034:ANE1039 AWW1034:AXA1039 BGS1034:BGW1039 BQO1034:BQS1039 CAK1034:CAO1039 CKG1034:CKK1039 CUC1034:CUG1039 DDY1034:DEC1039 DNU1034:DNY1039 DXQ1034:DXU1039 EHM1034:EHQ1039 ERI1034:ERM1039 FBE1034:FBI1039 FLA1034:FLE1039 FUW1034:FVA1039 GES1034:GEW1039 GOO1034:GOS1039 GYK1034:GYO1039 HIG1034:HIK1039 HSC1034:HSG1039 IBY1034:ICC1039 ILU1034:ILY1039 IVQ1034:IVU1039 JFM1034:JFQ1039 JPI1034:JPM1039 JZE1034:JZI1039 KJA1034:KJE1039 KSW1034:KTA1039 LCS1034:LCW1039 LMO1034:LMS1039 LWK1034:LWO1039 MGG1034:MGK1039 MQC1034:MQG1039 MZY1034:NAC1039 NJU1034:NJY1039 NTQ1034:NTU1039 ODM1034:ODQ1039 ONI1034:ONM1039 OXE1034:OXI1039 PHA1034:PHE1039 PQW1034:PRA1039 QAS1034:QAW1039 QKO1034:QKS1039 QUK1034:QUO1039 REG1034:REK1039 ROC1034:ROG1039 RXY1034:RYC1039 SHU1034:SHY1039 SRQ1034:SRU1039 TBM1034:TBQ1039 TLI1034:TLM1039 TVE1034:TVI1039 UFA1034:UFE1039 UOW1034:UPA1039 UYS1034:UYW1039 VIO1034:VIS1039 VSK1034:VSO1039 WCG1034:WCK1039 WMC1034:WMG1039 WVY1034:WWC1039 Q1084:U1085 JM1084:JQ1085 TI1084:TM1085 ADE1084:ADI1085 ANA1084:ANE1085 AWW1084:AXA1085 BGS1084:BGW1085 BQO1084:BQS1085 CAK1084:CAO1085 CKG1084:CKK1085 CUC1084:CUG1085 DDY1084:DEC1085 DNU1084:DNY1085 DXQ1084:DXU1085 EHM1084:EHQ1085 ERI1084:ERM1085 FBE1084:FBI1085 FLA1084:FLE1085 FUW1084:FVA1085 GES1084:GEW1085 GOO1084:GOS1085 GYK1084:GYO1085 HIG1084:HIK1085 HSC1084:HSG1085 IBY1084:ICC1085 ILU1084:ILY1085 IVQ1084:IVU1085 JFM1084:JFQ1085 JPI1084:JPM1085 JZE1084:JZI1085 KJA1084:KJE1085 KSW1084:KTA1085 LCS1084:LCW1085 LMO1084:LMS1085 LWK1084:LWO1085 MGG1084:MGK1085 MQC1084:MQG1085 MZY1084:NAC1085 NJU1084:NJY1085 NTQ1084:NTU1085 ODM1084:ODQ1085 ONI1084:ONM1085 OXE1084:OXI1085 PHA1084:PHE1085 PQW1084:PRA1085 QAS1084:QAW1085 QKO1084:QKS1085 QUK1084:QUO1085 REG1084:REK1085 ROC1084:ROG1085 RXY1084:RYC1085 SHU1084:SHY1085 SRQ1084:SRU1085 TBM1084:TBQ1085 TLI1084:TLM1085 TVE1084:TVI1085 UFA1084:UFE1085 UOW1084:UPA1085 UYS1084:UYW1085 VIO1084:VIS1085 VSK1084:VSO1085 WCG1084:WCK1085 WMC1084:WMG1085 WVY1084:WWC1085 Q911:U925 WWC11:WWC38 WMG11:WMG38 WCK11:WCK38 VSO11:VSO38 VIS11:VIS38 UYW11:UYW38 UPA11:UPA38 UFE11:UFE38 TVI11:TVI38 TLM11:TLM38 TBQ11:TBQ38 SRU11:SRU38 SHY11:SHY38 RYC11:RYC38 ROG11:ROG38 REK11:REK38 QUO11:QUO38 QKS11:QKS38 QAW11:QAW38 PRA11:PRA38 PHE11:PHE38 OXI11:OXI38 ONM11:ONM38 ODQ11:ODQ38 NTU11:NTU38 NJY11:NJY38 NAC11:NAC38 MQG11:MQG38 MGK11:MGK38 LWO11:LWO38 LMS11:LMS38 LCW11:LCW38 KTA11:KTA38 KJE11:KJE38 JZI11:JZI38 JPM11:JPM38 JFQ11:JFQ38 IVU11:IVU38 ILY11:ILY38 ICC11:ICC38 HSG11:HSG38 HIK11:HIK38 GYO11:GYO38 GOS11:GOS38 GEW11:GEW38 FVA11:FVA38 FLE11:FLE38 FBI11:FBI38 ERM11:ERM38 EHQ11:EHQ38 DXU11:DXU38 DNY11:DNY38 DEC11:DEC38 CUG11:CUG38 CKK11:CKK38 CAO11:CAO38 BQS11:BQS38 BGW11:BGW38 AXA11:AXA38 ANE11:ANE38 ADI11:ADI38 TM11:TM38 JQ11:JQ38 U11:U38 WVZ11:WWB36 WMD11:WMF36 WCH11:WCJ36 VSL11:VSN36 VIP11:VIR36 UYT11:UYV36 UOX11:UOZ36 UFB11:UFD36 TVF11:TVH36 TLJ11:TLL36 TBN11:TBP36 SRR11:SRT36 SHV11:SHX36 RXZ11:RYB36 ROD11:ROF36 REH11:REJ36 QUL11:QUN36 QKP11:QKR36 QAT11:QAV36 PQX11:PQZ36 PHB11:PHD36 OXF11:OXH36 ONJ11:ONL36 ODN11:ODP36 NTR11:NTT36 NJV11:NJX36 MZZ11:NAB36 MQD11:MQF36 MGH11:MGJ36 LWL11:LWN36 LMP11:LMR36 LCT11:LCV36 KSX11:KSZ36 KJB11:KJD36 JZF11:JZH36 JPJ11:JPL36 JFN11:JFP36 IVR11:IVT36 ILV11:ILX36 IBZ11:ICB36 HSD11:HSF36 HIH11:HIJ36 GYL11:GYN36 GOP11:GOR36 GET11:GEV36 FUX11:FUZ36 FLB11:FLD36 FBF11:FBH36 ERJ11:ERL36 EHN11:EHP36 DXR11:DXT36 DNV11:DNX36 DDZ11:DEB36 CUD11:CUF36 CKH11:CKJ36 CAL11:CAN36 BQP11:BQR36 BGT11:BGV36 AWX11:AWZ36 ANB11:AND36 ADF11:ADH36 TJ11:TL36 JN11:JP36 R11:T36 S440:U440 JO440:JQ440 TK440:TM440 ADG440:ADI440 ANC440:ANE440 AWY440:AXA440 BGU440:BGW440 BQQ440:BQS440 CAM440:CAO440 CKI440:CKK440 CUE440:CUG440 DEA440:DEC440 DNW440:DNY440 DXS440:DXU440 EHO440:EHQ440 ERK440:ERM440 FBG440:FBI440 FLC440:FLE440 FUY440:FVA440 GEU440:GEW440 GOQ440:GOS440 GYM440:GYO440 HII440:HIK440 HSE440:HSG440 ICA440:ICC440 ILW440:ILY440 IVS440:IVU440 JFO440:JFQ440 JPK440:JPM440 JZG440:JZI440 KJC440:KJE440 KSY440:KTA440 LCU440:LCW440 LMQ440:LMS440 LWM440:LWO440 MGI440:MGK440 MQE440:MQG440 NAA440:NAC440 NJW440:NJY440 NTS440:NTU440 ODO440:ODQ440 ONK440:ONM440 OXG440:OXI440 PHC440:PHE440 PQY440:PRA440 QAU440:QAW440 QKQ440:QKS440 QUM440:QUO440 REI440:REK440 ROE440:ROG440 RYA440:RYC440 SHW440:SHY440 SRS440:SRU440 TBO440:TBQ440 TLK440:TLM440 TVG440:TVI440 UFC440:UFE440 UOY440:UPA440 UYU440:UYW440 VIQ440:VIS440 VSM440:VSO440 WCI440:WCK440 WME440:WMG440 WWA440:WWC440 S432 JO432 TK432 ADG432 ANC432 AWY432 BGU432 BQQ432 CAM432 CKI432 CUE432 DEA432 DNW432 DXS432 EHO432 ERK432 FBG432 FLC432 FUY432 GEU432 GOQ432 GYM432 HII432 HSE432 ICA432 ILW432 IVS432 JFO432 JPK432 JZG432 KJC432 KSY432 LCU432 LMQ432 LWM432 MGI432 MQE432 NAA432 NJW432 NTS432 ODO432 ONK432 OXG432 PHC432 PQY432 QAU432 QKQ432 QUM432 REI432 ROE432 RYA432 SHW432 SRS432 TBO432 TLK432 TVG432 UFC432 UOY432 UYU432 VIQ432 VSM432 WCI432 WME432 WWA432 S431:T431 JO431:JP431 TK431:TL431 ADG431:ADH431 ANC431:AND431 AWY431:AWZ431 BGU431:BGV431 BQQ431:BQR431 CAM431:CAN431 CKI431:CKJ431 CUE431:CUF431 DEA431:DEB431 DNW431:DNX431 DXS431:DXT431 EHO431:EHP431 ERK431:ERL431 FBG431:FBH431 FLC431:FLD431 FUY431:FUZ431 GEU431:GEV431 GOQ431:GOR431 GYM431:GYN431 HII431:HIJ431 HSE431:HSF431 ICA431:ICB431 ILW431:ILX431 IVS431:IVT431 JFO431:JFP431 JPK431:JPL431 JZG431:JZH431 KJC431:KJD431 KSY431:KSZ431 LCU431:LCV431 LMQ431:LMR431 LWM431:LWN431 MGI431:MGJ431 MQE431:MQF431 NAA431:NAB431 NJW431:NJX431 NTS431:NTT431 ODO431:ODP431 ONK431:ONL431 OXG431:OXH431 PHC431:PHD431 PQY431:PQZ431 QAU431:QAV431 QKQ431:QKR431 QUM431:QUN431 REI431:REJ431 ROE431:ROF431 RYA431:RYB431 SHW431:SHX431 SRS431:SRT431 TBO431:TBP431 TLK431:TLL431 TVG431:TVH431 UFC431:UFD431 UOY431:UOZ431 UYU431:UYV431 VIQ431:VIR431 VSM431:VSN431 WCI431:WCJ431 WME431:WMF431 WWA431:WWB431 R427:U430 JN427:JQ430 TJ427:TM430 ADF427:ADI430 ANB427:ANE430 AWX427:AXA430 BGT427:BGW430 BQP427:BQS430 CAL427:CAO430 CKH427:CKK430 CUD427:CUG430 DDZ427:DEC430 DNV427:DNY430 DXR427:DXU430 EHN427:EHQ430 ERJ427:ERM430 FBF427:FBI430 FLB427:FLE430 FUX427:FVA430 GET427:GEW430 GOP427:GOS430 GYL427:GYO430 HIH427:HIK430 HSD427:HSG430 IBZ427:ICC430 ILV427:ILY430 IVR427:IVU430 JFN427:JFQ430 JPJ427:JPM430 JZF427:JZI430 KJB427:KJE430 KSX427:KTA430 LCT427:LCW430 LMP427:LMS430 LWL427:LWO430 MGH427:MGK430 MQD427:MQG430 MZZ427:NAC430 NJV427:NJY430 NTR427:NTU430 ODN427:ODQ430 ONJ427:ONM430 OXF427:OXI430 PHB427:PHE430 PQX427:PRA430 QAT427:QAW430 QKP427:QKS430 QUL427:QUO430 REH427:REK430 ROD427:ROG430 RXZ427:RYC430 SHV427:SHY430 SRR427:SRU430 TBN427:TBQ430 TLJ427:TLM430 TVF427:TVI430 UFB427:UFE430 UOX427:UPA430 UYT427:UYW430 VIP427:VIS430 VSL427:VSO430 WCH427:WCK430 WMD427:WMG430 WVZ427:WWC430 Q427:Q440 JM427:JM440 TI427:TI440 ADE427:ADE440 ANA427:ANA440 AWW427:AWW440 BGS427:BGS440 BQO427:BQO440 CAK427:CAK440 CKG427:CKG440 CUC427:CUC440 DDY427:DDY440 DNU427:DNU440 DXQ427:DXQ440 EHM427:EHM440 ERI427:ERI440 FBE427:FBE440 FLA427:FLA440 FUW427:FUW440 GES427:GES440 GOO427:GOO440 GYK427:GYK440 HIG427:HIG440 HSC427:HSC440 IBY427:IBY440 ILU427:ILU440 IVQ427:IVQ440 JFM427:JFM440 JPI427:JPI440 JZE427:JZE440 KJA427:KJA440 KSW427:KSW440 LCS427:LCS440 LMO427:LMO440 LWK427:LWK440 MGG427:MGG440 MQC427:MQC440 MZY427:MZY440 NJU427:NJU440 NTQ427:NTQ440 ODM427:ODM440 ONI427:ONI440 OXE427:OXE440 PHA427:PHA440 PQW427:PQW440 QAS427:QAS440 QKO427:QKO440 QUK427:QUK440 REG427:REG440 ROC427:ROC440 RXY427:RXY440 SHU427:SHU440 SRQ427:SRQ440 TBM427:TBM440 TLI427:TLI440 TVE427:TVE440 UFA427:UFA440 UOW427:UOW440 UYS427:UYS440 VIO427:VIO440 VSK427:VSK440 WCG427:WCG440 WMC427:WMC440 WVY427:WVY440 U431:U439 JQ431:JQ439 TM431:TM439 ADI431:ADI439 ANE431:ANE439 AXA431:AXA439 BGW431:BGW439 BQS431:BQS439 CAO431:CAO439 CKK431:CKK439 CUG431:CUG439 DEC431:DEC439 DNY431:DNY439 DXU431:DXU439 EHQ431:EHQ439 ERM431:ERM439 FBI431:FBI439 FLE431:FLE439 FVA431:FVA439 GEW431:GEW439 GOS431:GOS439 GYO431:GYO439 HIK431:HIK439 HSG431:HSG439 ICC431:ICC439 ILY431:ILY439 IVU431:IVU439 JFQ431:JFQ439 JPM431:JPM439 JZI431:JZI439 KJE431:KJE439 KTA431:KTA439 LCW431:LCW439 LMS431:LMS439 LWO431:LWO439 MGK431:MGK439 MQG431:MQG439 NAC431:NAC439 NJY431:NJY439 NTU431:NTU439 ODQ431:ODQ439 ONM431:ONM439 OXI431:OXI439 PHE431:PHE439 PRA431:PRA439 QAW431:QAW439 QKS431:QKS439 QUO431:QUO439 REK431:REK439 ROG431:ROG439 RYC431:RYC439 SHY431:SHY439 SRU431:SRU439 TBQ431:TBQ439 TLM431:TLM439 TVI431:TVI439 UFE431:UFE439 UPA431:UPA439 UYW431:UYW439 VIS431:VIS439 VSO431:VSO439 WCK431:WCK439 WMG431:WMG439 WWC431:WWC439 R433:S433 JN433:JO433 TJ433:TK433 ADF433:ADG433 ANB433:ANC433 AWX433:AWY433 BGT433:BGU433 BQP433:BQQ433 CAL433:CAM433 CKH433:CKI433 CUD433:CUE433 DDZ433:DEA433 DNV433:DNW433 DXR433:DXS433 EHN433:EHO433 ERJ433:ERK433 FBF433:FBG433 FLB433:FLC433 FUX433:FUY433 GET433:GEU433 GOP433:GOQ433 GYL433:GYM433 HIH433:HII433 HSD433:HSE433 IBZ433:ICA433 ILV433:ILW433 IVR433:IVS433 JFN433:JFO433 JPJ433:JPK433 JZF433:JZG433 KJB433:KJC433 KSX433:KSY433 LCT433:LCU433 LMP433:LMQ433 LWL433:LWM433 MGH433:MGI433 MQD433:MQE433 MZZ433:NAA433 NJV433:NJW433 NTR433:NTS433 ODN433:ODO433 ONJ433:ONK433 OXF433:OXG433 PHB433:PHC433 PQX433:PQY433 QAT433:QAU433 QKP433:QKQ433 QUL433:QUM433 REH433:REI433 ROD433:ROE433 RXZ433:RYA433 SHV433:SHW433 SRR433:SRS433 TBN433:TBO433 TLJ433:TLK433 TVF433:TVG433 UFB433:UFC433 UOX433:UOY433 UYT433:UYU433 VIP433:VIQ433 VSL433:VSM433 WCH433:WCI433 WMD433:WME433 WVZ433:WWA433 JM1041:JP1052 TI1041:TL1052 ADE1041:ADH1052 ANA1041:AND1052 AWW1041:AWZ1052 BGS1041:BGV1052 BQO1041:BQR1052 CAK1041:CAN1052 CKG1041:CKJ1052 CUC1041:CUF1052 DDY1041:DEB1052 DNU1041:DNX1052 DXQ1041:DXT1052 EHM1041:EHP1052 ERI1041:ERL1052 FBE1041:FBH1052 FLA1041:FLD1052 FUW1041:FUZ1052 GES1041:GEV1052 GOO1041:GOR1052 GYK1041:GYN1052 HIG1041:HIJ1052 HSC1041:HSF1052 IBY1041:ICB1052 ILU1041:ILX1052 IVQ1041:IVT1052 JFM1041:JFP1052 JPI1041:JPL1052 JZE1041:JZH1052 KJA1041:KJD1052 KSW1041:KSZ1052 LCS1041:LCV1052 LMO1041:LMR1052 LWK1041:LWN1052 MGG1041:MGJ1052 MQC1041:MQF1052 MZY1041:NAB1052 NJU1041:NJX1052 NTQ1041:NTT1052 ODM1041:ODP1052 ONI1041:ONL1052 OXE1041:OXH1052 PHA1041:PHD1052 PQW1041:PQZ1052 QAS1041:QAV1052 QKO1041:QKR1052 QUK1041:QUN1052 REG1041:REJ1052 ROC1041:ROF1052 RXY1041:RYB1052 SHU1041:SHX1052 SRQ1041:SRT1052 TBM1041:TBP1052 TLI1041:TLL1052 TVE1041:TVH1052 UFA1041:UFD1052 UOW1041:UOZ1052 UYS1041:UYV1052 VIO1041:VIR1052 VSK1041:VSN1052 WCG1041:WCJ1052 WMC1041:WMF1052 WVY1041:WWB1052 Q1041:T1052 Q1032 JM1032 TI1032 ADE1032 ANA1032 AWW1032 BGS1032 BQO1032 CAK1032 CKG1032 CUC1032 DDY1032 DNU1032 DXQ1032 EHM1032 ERI1032 FBE1032 FLA1032 FUW1032 GES1032 GOO1032 GYK1032 HIG1032 HSC1032 IBY1032 ILU1032 IVQ1032 JFM1032 JPI1032 JZE1032 KJA1032 KSW1032 LCS1032 LMO1032 LWK1032 MGG1032 MQC1032 MZY1032 NJU1032 NTQ1032 ODM1032 ONI1032 OXE1032 PHA1032 PQW1032 QAS1032 QKO1032 QUK1032 REG1032 ROC1032 RXY1032 SHU1032 SRQ1032 TBM1032 TLI1032 TVE1032 UFA1032 UOW1032 UYS1032 VIO1032 VSK1032 WCG1032 WMC1032 WVY1032 R1032:T1033 JN1032:JP1033 TJ1032:TL1033 ADF1032:ADH1033 ANB1032:AND1033 AWX1032:AWZ1033 BGT1032:BGV1033 BQP1032:BQR1033 CAL1032:CAN1033 CKH1032:CKJ1033 CUD1032:CUF1033 DDZ1032:DEB1033 DNV1032:DNX1033 DXR1032:DXT1033 EHN1032:EHP1033 ERJ1032:ERL1033 FBF1032:FBH1033 FLB1032:FLD1033 FUX1032:FUZ1033 GET1032:GEV1033 GOP1032:GOR1033 GYL1032:GYN1033 HIH1032:HIJ1033 HSD1032:HSF1033 IBZ1032:ICB1033 ILV1032:ILX1033 IVR1032:IVT1033 JFN1032:JFP1033 JPJ1032:JPL1033 JZF1032:JZH1033 KJB1032:KJD1033 KSX1032:KSZ1033 LCT1032:LCV1033 LMP1032:LMR1033 LWL1032:LWN1033 MGH1032:MGJ1033 MQD1032:MQF1033 MZZ1032:NAB1033 NJV1032:NJX1033 NTR1032:NTT1033 ODN1032:ODP1033 ONJ1032:ONL1033 OXF1032:OXH1033 PHB1032:PHD1033 PQX1032:PQZ1033 QAT1032:QAV1033 QKP1032:QKR1033 QUL1032:QUN1033 REH1032:REJ1033 ROD1032:ROF1033 RXZ1032:RYB1033 SHV1032:SHX1033 SRR1032:SRT1033 TBN1032:TBP1033 TLJ1032:TLL1033 TVF1032:TVH1033 UFB1032:UFD1033 UOX1032:UOZ1033 UYT1032:UYV1033 VIP1032:VIR1033 VSL1032:VSN1033 WCH1032:WCJ1033 WMD1032:WMF1033 WVZ1032:WWB1033 U1032 JQ1032 TM1032 ADI1032 ANE1032 AXA1032 BGW1032 BQS1032 CAO1032 CKK1032 CUG1032 DEC1032 DNY1032 DXU1032 EHQ1032 ERM1032 FBI1032 FLE1032 FVA1032 GEW1032 GOS1032 GYO1032 HIK1032 HSG1032 ICC1032 ILY1032 IVU1032 JFQ1032 JPM1032 JZI1032 KJE1032 KTA1032 LCW1032 LMS1032 LWO1032 MGK1032 MQG1032 NAC1032 NJY1032 NTU1032 ODQ1032 ONM1032 OXI1032 PHE1032 PRA1032 QAW1032 QKS1032 QUO1032 REK1032 ROG1032 RYC1032 SHY1032 SRU1032 TBQ1032 TLM1032 TVI1032 UFE1032 UPA1032 UYW1032 VIS1032 VSO1032 WCK1032 WMG1032 WWC1032" xr:uid="{00000000-0002-0000-0200-000038000000}">
      <formula1>0</formula1>
      <formula2>10000</formula2>
    </dataValidation>
    <dataValidation allowBlank="1" showInputMessage="1" showErrorMessage="1" prompt="Sicris šifra, vpišite samo enega skrbnika" sqref="F9:F10 JB9:JB10 SX9:SX10 ACT9:ACT10 AMP9:AMP10 AWL9:AWL10 BGH9:BGH10 BQD9:BQD10 BZZ9:BZZ10 CJV9:CJV10 CTR9:CTR10 DDN9:DDN10 DNJ9:DNJ10 DXF9:DXF10 EHB9:EHB10 EQX9:EQX10 FAT9:FAT10 FKP9:FKP10 FUL9:FUL10 GEH9:GEH10 GOD9:GOD10 GXZ9:GXZ10 HHV9:HHV10 HRR9:HRR10 IBN9:IBN10 ILJ9:ILJ10 IVF9:IVF10 JFB9:JFB10 JOX9:JOX10 JYT9:JYT10 KIP9:KIP10 KSL9:KSL10 LCH9:LCH10 LMD9:LMD10 LVZ9:LVZ10 MFV9:MFV10 MPR9:MPR10 MZN9:MZN10 NJJ9:NJJ10 NTF9:NTF10 ODB9:ODB10 OMX9:OMX10 OWT9:OWT10 PGP9:PGP10 PQL9:PQL10 QAH9:QAH10 QKD9:QKD10 QTZ9:QTZ10 RDV9:RDV10 RNR9:RNR10 RXN9:RXN10 SHJ9:SHJ10 SRF9:SRF10 TBB9:TBB10 TKX9:TKX10 TUT9:TUT10 UEP9:UEP10 UOL9:UOL10 UYH9:UYH10 VID9:VID10 VRZ9:VRZ10 WBV9:WBV10 WLR9:WLR10 WVN9:WVN10 F864:F866 JB864:JB866 SX864:SX866 ACT864:ACT866 AMP864:AMP866 AWL864:AWL866 BGH864:BGH866 BQD864:BQD866 BZZ864:BZZ866 CJV864:CJV866 CTR864:CTR866 DDN864:DDN866 DNJ864:DNJ866 DXF864:DXF866 EHB864:EHB866 EQX864:EQX866 FAT864:FAT866 FKP864:FKP866 FUL864:FUL866 GEH864:GEH866 GOD864:GOD866 GXZ864:GXZ866 HHV864:HHV866 HRR864:HRR866 IBN864:IBN866 ILJ864:ILJ866 IVF864:IVF866 JFB864:JFB866 JOX864:JOX866 JYT864:JYT866 KIP864:KIP866 KSL864:KSL866 LCH864:LCH866 LMD864:LMD866 LVZ864:LVZ866 MFV864:MFV866 MPR864:MPR866 MZN864:MZN866 NJJ864:NJJ866 NTF864:NTF866 ODB864:ODB866 OMX864:OMX866 OWT864:OWT866 PGP864:PGP866 PQL864:PQL866 QAH864:QAH866 QKD864:QKD866 QTZ864:QTZ866 RDV864:RDV866 RNR864:RNR866 RXN864:RXN866 SHJ864:SHJ866 SRF864:SRF866 TBB864:TBB866 TKX864:TKX866 TUT864:TUT866 UEP864:UEP866 UOL864:UOL866 UYH864:UYH866 VID864:VID866 VRZ864:VRZ866 WBV864:WBV866 WLR864:WLR866 WVN864:WVN866 F868:F874 JB868:JB874 SX868:SX874 ACT868:ACT874 AMP868:AMP874 AWL868:AWL874 BGH868:BGH874 BQD868:BQD874 BZZ868:BZZ874 CJV868:CJV874 CTR868:CTR874 DDN868:DDN874 DNJ868:DNJ874 DXF868:DXF874 EHB868:EHB874 EQX868:EQX874 FAT868:FAT874 FKP868:FKP874 FUL868:FUL874 GEH868:GEH874 GOD868:GOD874 GXZ868:GXZ874 HHV868:HHV874 HRR868:HRR874 IBN868:IBN874 ILJ868:ILJ874 IVF868:IVF874 JFB868:JFB874 JOX868:JOX874 JYT868:JYT874 KIP868:KIP874 KSL868:KSL874 LCH868:LCH874 LMD868:LMD874 LVZ868:LVZ874 MFV868:MFV874 MPR868:MPR874 MZN868:MZN874 NJJ868:NJJ874 NTF868:NTF874 ODB868:ODB874 OMX868:OMX874 OWT868:OWT874 PGP868:PGP874 PQL868:PQL874 QAH868:QAH874 QKD868:QKD874 QTZ868:QTZ874 RDV868:RDV874 RNR868:RNR874 RXN868:RXN874 SHJ868:SHJ874 SRF868:SRF874 TBB868:TBB874 TKX868:TKX874 TUT868:TUT874 UEP868:UEP874 UOL868:UOL874 UYH868:UYH874 VID868:VID874 VRZ868:VRZ874 WBV868:WBV874 WLR868:WLR874 WVN868:WVN874 F876 JB876 SX876 ACT876 AMP876 AWL876 BGH876 BQD876 BZZ876 CJV876 CTR876 DDN876 DNJ876 DXF876 EHB876 EQX876 FAT876 FKP876 FUL876 GEH876 GOD876 GXZ876 HHV876 HRR876 IBN876 ILJ876 IVF876 JFB876 JOX876 JYT876 KIP876 KSL876 LCH876 LMD876 LVZ876 MFV876 MPR876 MZN876 NJJ876 NTF876 ODB876 OMX876 OWT876 PGP876 PQL876 QAH876 QKD876 QTZ876 RDV876 RNR876 RXN876 SHJ876 SRF876 TBB876 TKX876 TUT876 UEP876 UOL876 UYH876 VID876 VRZ876 WBV876 WLR876 WVN876" xr:uid="{00000000-0002-0000-0200-000039000000}">
      <formula1>0</formula1>
      <formula2>0</formula2>
    </dataValidation>
    <dataValidation allowBlank="1" showInputMessage="1" showErrorMessage="1" prompt="Vpišite šifro raziskovalnega oz. infrastrukturnega programa, ne navajajte dveh programov_x000a_ " sqref="D9:D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D864:D866 IZ864:IZ866 SV864:SV866 ACR864:ACR866 AMN864:AMN866 AWJ864:AWJ866 BGF864:BGF866 BQB864:BQB866 BZX864:BZX866 CJT864:CJT866 CTP864:CTP866 DDL864:DDL866 DNH864:DNH866 DXD864:DXD866 EGZ864:EGZ866 EQV864:EQV866 FAR864:FAR866 FKN864:FKN866 FUJ864:FUJ866 GEF864:GEF866 GOB864:GOB866 GXX864:GXX866 HHT864:HHT866 HRP864:HRP866 IBL864:IBL866 ILH864:ILH866 IVD864:IVD866 JEZ864:JEZ866 JOV864:JOV866 JYR864:JYR866 KIN864:KIN866 KSJ864:KSJ866 LCF864:LCF866 LMB864:LMB866 LVX864:LVX866 MFT864:MFT866 MPP864:MPP866 MZL864:MZL866 NJH864:NJH866 NTD864:NTD866 OCZ864:OCZ866 OMV864:OMV866 OWR864:OWR866 PGN864:PGN866 PQJ864:PQJ866 QAF864:QAF866 QKB864:QKB866 QTX864:QTX866 RDT864:RDT866 RNP864:RNP866 RXL864:RXL866 SHH864:SHH866 SRD864:SRD866 TAZ864:TAZ866 TKV864:TKV866 TUR864:TUR866 UEN864:UEN866 UOJ864:UOJ866 UYF864:UYF866 VIB864:VIB866 VRX864:VRX866 WBT864:WBT866 WLP864:WLP866 WVL864:WVL866 D876:D877 IZ876:IZ877 SV876:SV877 ACR876:ACR877 AMN876:AMN877 AWJ876:AWJ877 BGF876:BGF877 BQB876:BQB877 BZX876:BZX877 CJT876:CJT877 CTP876:CTP877 DDL876:DDL877 DNH876:DNH877 DXD876:DXD877 EGZ876:EGZ877 EQV876:EQV877 FAR876:FAR877 FKN876:FKN877 FUJ876:FUJ877 GEF876:GEF877 GOB876:GOB877 GXX876:GXX877 HHT876:HHT877 HRP876:HRP877 IBL876:IBL877 ILH876:ILH877 IVD876:IVD877 JEZ876:JEZ877 JOV876:JOV877 JYR876:JYR877 KIN876:KIN877 KSJ876:KSJ877 LCF876:LCF877 LMB876:LMB877 LVX876:LVX877 MFT876:MFT877 MPP876:MPP877 MZL876:MZL877 NJH876:NJH877 NTD876:NTD877 OCZ876:OCZ877 OMV876:OMV877 OWR876:OWR877 PGN876:PGN877 PQJ876:PQJ877 QAF876:QAF877 QKB876:QKB877 QTX876:QTX877 RDT876:RDT877 RNP876:RNP877 RXL876:RXL877 SHH876:SHH877 SRD876:SRD877 TAZ876:TAZ877 TKV876:TKV877 TUR876:TUR877 UEN876:UEN877 UOJ876:UOJ877 UYF876:UYF877 VIB876:VIB877 VRX876:VRX877 WBT876:WBT877 WLP876:WLP877 WVL876:WVL877 D879:D881 IZ879:IZ881 SV879:SV881 ACR879:ACR881 AMN879:AMN881 AWJ879:AWJ881 BGF879:BGF881 BQB879:BQB881 BZX879:BZX881 CJT879:CJT881 CTP879:CTP881 DDL879:DDL881 DNH879:DNH881 DXD879:DXD881 EGZ879:EGZ881 EQV879:EQV881 FAR879:FAR881 FKN879:FKN881 FUJ879:FUJ881 GEF879:GEF881 GOB879:GOB881 GXX879:GXX881 HHT879:HHT881 HRP879:HRP881 IBL879:IBL881 ILH879:ILH881 IVD879:IVD881 JEZ879:JEZ881 JOV879:JOV881 JYR879:JYR881 KIN879:KIN881 KSJ879:KSJ881 LCF879:LCF881 LMB879:LMB881 LVX879:LVX881 MFT879:MFT881 MPP879:MPP881 MZL879:MZL881 NJH879:NJH881 NTD879:NTD881 OCZ879:OCZ881 OMV879:OMV881 OWR879:OWR881 PGN879:PGN881 PQJ879:PQJ881 QAF879:QAF881 QKB879:QKB881 QTX879:QTX881 RDT879:RDT881 RNP879:RNP881 RXL879:RXL881 SHH879:SHH881 SRD879:SRD881 TAZ879:TAZ881 TKV879:TKV881 TUR879:TUR881 UEN879:UEN881 UOJ879:UOJ881 UYF879:UYF881 VIB879:VIB881 VRX879:VRX881 WBT879:WBT881 WLP879:WLP881 WVL879:WVL881" xr:uid="{00000000-0002-0000-0200-00003A000000}">
      <formula1>0</formula1>
      <formula2>0</formula2>
    </dataValidation>
    <dataValidation type="whole" allowBlank="1" showErrorMessage="1" errorTitle="Klasifikacija" error="Gl. zavihek Classification ali zavihek Klasifikacija_x000a_" sqref="AB871:AB873 JX871:JX873 TT871:TT873 ADP871:ADP873 ANL871:ANL873 AXH871:AXH873 BHD871:BHD873 BQZ871:BQZ873 CAV871:CAV873 CKR871:CKR873 CUN871:CUN873 DEJ871:DEJ873 DOF871:DOF873 DYB871:DYB873 EHX871:EHX873 ERT871:ERT873 FBP871:FBP873 FLL871:FLL873 FVH871:FVH873 GFD871:GFD873 GOZ871:GOZ873 GYV871:GYV873 HIR871:HIR873 HSN871:HSN873 ICJ871:ICJ873 IMF871:IMF873 IWB871:IWB873 JFX871:JFX873 JPT871:JPT873 JZP871:JZP873 KJL871:KJL873 KTH871:KTH873 LDD871:LDD873 LMZ871:LMZ873 LWV871:LWV873 MGR871:MGR873 MQN871:MQN873 NAJ871:NAJ873 NKF871:NKF873 NUB871:NUB873 ODX871:ODX873 ONT871:ONT873 OXP871:OXP873 PHL871:PHL873 PRH871:PRH873 QBD871:QBD873 QKZ871:QKZ873 QUV871:QUV873 RER871:RER873 RON871:RON873 RYJ871:RYJ873 SIF871:SIF873 SSB871:SSB873 TBX871:TBX873 TLT871:TLT873 TVP871:TVP873 UFL871:UFL873 UPH871:UPH873 UZD871:UZD873 VIZ871:VIZ873 VSV871:VSV873 WCR871:WCR873 WMN871:WMN873 WWJ871:WWJ873" xr:uid="{00000000-0002-0000-0200-00003B000000}">
      <formula1>1</formula1>
      <formula2>71</formula2>
    </dataValidation>
    <dataValidation type="whole" allowBlank="1" showErrorMessage="1" errorTitle="Klasifikacija" error="Gl. zavihek Classification ali zavihek Klasifikacija_x000a_" sqref="Y871:Y873 JU871:JU873 TQ871:TQ873 ADM871:ADM873 ANI871:ANI873 AXE871:AXE873 BHA871:BHA873 BQW871:BQW873 CAS871:CAS873 CKO871:CKO873 CUK871:CUK873 DEG871:DEG873 DOC871:DOC873 DXY871:DXY873 EHU871:EHU873 ERQ871:ERQ873 FBM871:FBM873 FLI871:FLI873 FVE871:FVE873 GFA871:GFA873 GOW871:GOW873 GYS871:GYS873 HIO871:HIO873 HSK871:HSK873 ICG871:ICG873 IMC871:IMC873 IVY871:IVY873 JFU871:JFU873 JPQ871:JPQ873 JZM871:JZM873 KJI871:KJI873 KTE871:KTE873 LDA871:LDA873 LMW871:LMW873 LWS871:LWS873 MGO871:MGO873 MQK871:MQK873 NAG871:NAG873 NKC871:NKC873 NTY871:NTY873 ODU871:ODU873 ONQ871:ONQ873 OXM871:OXM873 PHI871:PHI873 PRE871:PRE873 QBA871:QBA873 QKW871:QKW873 QUS871:QUS873 REO871:REO873 ROK871:ROK873 RYG871:RYG873 SIC871:SIC873 SRY871:SRY873 TBU871:TBU873 TLQ871:TLQ873 TVM871:TVM873 UFI871:UFI873 UPE871:UPE873 UZA871:UZA873 VIW871:VIW873 VSS871:VSS873 WCO871:WCO873 WMK871:WMK873 WWG871:WWG873" xr:uid="{00000000-0002-0000-0200-00003C000000}">
      <formula1>1</formula1>
      <formula2>6</formula2>
    </dataValidation>
    <dataValidation type="decimal" allowBlank="1" showInputMessage="1" showErrorMessage="1" prompt=" - vpišite kolikšna je bila angažiranost v procentih,  celoštevilska vrednost" sqref="AI669 KE669 UA669 ADW669 ANS669 AXO669 BHK669 BRG669 CBC669 CKY669 CUU669 DEQ669 DOM669 DYI669 EIE669 ESA669 FBW669 FLS669 FVO669 GFK669 GPG669 GZC669 HIY669 HSU669 ICQ669 IMM669 IWI669 JGE669 JQA669 JZW669 KJS669 KTO669 LDK669 LNG669 LXC669 MGY669 MQU669 NAQ669 NKM669 NUI669 OEE669 OOA669 OXW669 PHS669 PRO669 QBK669 QLG669 QVC669 REY669 ROU669 RYQ669 SIM669 SSI669 TCE669 TMA669 TVW669 UFS669 UPO669 UZK669 VJG669 VTC669 WCY669 WMU669 WWQ669 AO669 KK669 UG669 AEC669 ANY669 AXU669 BHQ669 BRM669 CBI669 CLE669 CVA669 DEW669 DOS669 DYO669 EIK669 ESG669 FCC669 FLY669 FVU669 GFQ669 GPM669 GZI669 HJE669 HTA669 ICW669 IMS669 IWO669 JGK669 JQG669 KAC669 KJY669 KTU669 LDQ669 LNM669 LXI669 MHE669 MRA669 NAW669 NKS669 NUO669 OEK669 OOG669 OYC669 PHY669 PRU669 QBQ669 QLM669 QVI669 RFE669 RPA669 RYW669 SIS669 SSO669 TCK669 TMG669 TWC669 UFY669 UPU669 UZQ669 VJM669 VTI669 WDE669 WNA669 WWW669 AR669 KN669 UJ669 AEF669 AOB669 AXX669 BHT669 BRP669 CBL669 CLH669 CVD669 DEZ669 DOV669 DYR669 EIN669 ESJ669 FCF669 FMB669 FVX669 GFT669 GPP669 GZL669 HJH669 HTD669 ICZ669 IMV669 IWR669 JGN669 JQJ669 KAF669 KKB669 KTX669 LDT669 LNP669 LXL669 MHH669 MRD669 NAZ669 NKV669 NUR669 OEN669 OOJ669 OYF669 PIB669 PRX669 QBT669 QLP669 QVL669 RFH669 RPD669 RYZ669 SIV669 SSR669 TCN669 TMJ669 TWF669 UGB669 UPX669 UZT669 VJP669 VTL669 WDH669 WND669 WWZ669 AI689 KE689 UA689 ADW689 ANS689 AXO689 BHK689 BRG689 CBC689 CKY689 CUU689 DEQ689 DOM689 DYI689 EIE689 ESA689 FBW689 FLS689 FVO689 GFK689 GPG689 GZC689 HIY689 HSU689 ICQ689 IMM689 IWI689 JGE689 JQA689 JZW689 KJS689 KTO689 LDK689 LNG689 LXC689 MGY689 MQU689 NAQ689 NKM689 NUI689 OEE689 OOA689 OXW689 PHS689 PRO689 QBK689 QLG689 QVC689 REY689 ROU689 RYQ689 SIM689 SSI689 TCE689 TMA689 TVW689 UFS689 UPO689 UZK689 VJG689 VTC689 WCY689 WMU689 WWQ689" xr:uid="{00000000-0002-0000-0200-00003D000000}">
      <formula1>0</formula1>
      <formula2>100</formula2>
    </dataValidation>
    <dataValidation type="custom" allowBlank="1" showInputMessage="1" showErrorMessage="1" prompt=" - Naslov opreme v angleškem jeziku - obvezen podatek_x000a_" sqref="I669:I689 JE669:JE689 TA669:TA689 ACW669:ACW689 AMS669:AMS689 AWO669:AWO689 BGK669:BGK689 BQG669:BQG689 CAC669:CAC689 CJY669:CJY689 CTU669:CTU689 DDQ669:DDQ689 DNM669:DNM689 DXI669:DXI689 EHE669:EHE689 ERA669:ERA689 FAW669:FAW689 FKS669:FKS689 FUO669:FUO689 GEK669:GEK689 GOG669:GOG689 GYC669:GYC689 HHY669:HHY689 HRU669:HRU689 IBQ669:IBQ689 ILM669:ILM689 IVI669:IVI689 JFE669:JFE689 JPA669:JPA689 JYW669:JYW689 KIS669:KIS689 KSO669:KSO689 LCK669:LCK689 LMG669:LMG689 LWC669:LWC689 MFY669:MFY689 MPU669:MPU689 MZQ669:MZQ689 NJM669:NJM689 NTI669:NTI689 ODE669:ODE689 ONA669:ONA689 OWW669:OWW689 PGS669:PGS689 PQO669:PQO689 QAK669:QAK689 QKG669:QKG689 QUC669:QUC689 RDY669:RDY689 RNU669:RNU689 RXQ669:RXQ689 SHM669:SHM689 SRI669:SRI689 TBE669:TBE689 TLA669:TLA689 TUW669:TUW689 UES669:UES689 UOO669:UOO689 UYK669:UYK689 VIG669:VIG689 VSC669:VSC689 WBY669:WBY689 WLU669:WLU689 WVQ669:WVQ689 G688:G689 JC688:JC689 SY688:SY689 ACU688:ACU689 AMQ688:AMQ689 AWM688:AWM689 BGI688:BGI689 BQE688:BQE689 CAA688:CAA689 CJW688:CJW689 CTS688:CTS689 DDO688:DDO689 DNK688:DNK689 DXG688:DXG689 EHC688:EHC689 EQY688:EQY689 FAU688:FAU689 FKQ688:FKQ689 FUM688:FUM689 GEI688:GEI689 GOE688:GOE689 GYA688:GYA689 HHW688:HHW689 HRS688:HRS689 IBO688:IBO689 ILK688:ILK689 IVG688:IVG689 JFC688:JFC689 JOY688:JOY689 JYU688:JYU689 KIQ688:KIQ689 KSM688:KSM689 LCI688:LCI689 LME688:LME689 LWA688:LWA689 MFW688:MFW689 MPS688:MPS689 MZO688:MZO689 NJK688:NJK689 NTG688:NTG689 ODC688:ODC689 OMY688:OMY689 OWU688:OWU689 PGQ688:PGQ689 PQM688:PQM689 QAI688:QAI689 QKE688:QKE689 QUA688:QUA689 RDW688:RDW689 RNS688:RNS689 RXO688:RXO689 SHK688:SHK689 SRG688:SRG689 TBC688:TBC689 TKY688:TKY689 TUU688:TUU689 UEQ688:UEQ689 UOM688:UOM689 UYI688:UYI689 VIE688:VIE689 VSA688:VSA689 WBW688:WBW689 WLS688:WLS689 WVO688:WVO689" xr:uid="{00000000-0002-0000-0200-00003E000000}">
      <formula1>AND(GTE(LEN(G669),MIN((1),(500))),LTE(LEN(G669),MAX((1),(500))))</formula1>
    </dataValidation>
    <dataValidation type="decimal" allowBlank="1" showInputMessage="1" showErrorMessage="1" prompt=" - Obvezen podatek" sqref="V669 JR669 TN669 ADJ669 ANF669 AXB669 BGX669 BQT669 CAP669 CKL669 CUH669 DED669 DNZ669 DXV669 EHR669 ERN669 FBJ669 FLF669 FVB669 GEX669 GOT669 GYP669 HIL669 HSH669 ICD669 ILZ669 IVV669 JFR669 JPN669 JZJ669 KJF669 KTB669 LCX669 LMT669 LWP669 MGL669 MQH669 NAD669 NJZ669 NTV669 ODR669 ONN669 OXJ669 PHF669 PRB669 QAX669 QKT669 QUP669 REL669 ROH669 RYD669 SHZ669 SRV669 TBR669 TLN669 TVJ669 UFF669 UPB669 UYX669 VIT669 VSP669 WCL669 WMH669 WWD669 V685 JR685 TN685 ADJ685 ANF685 AXB685 BGX685 BQT685 CAP685 CKL685 CUH685 DED685 DNZ685 DXV685 EHR685 ERN685 FBJ685 FLF685 FVB685 GEX685 GOT685 GYP685 HIL685 HSH685 ICD685 ILZ685 IVV685 JFR685 JPN685 JZJ685 KJF685 KTB685 LCX685 LMT685 LWP685 MGL685 MQH685 NAD685 NJZ685 NTV685 ODR685 ONN685 OXJ685 PHF685 PRB685 QAX685 QKT685 QUP685 REL685 ROH685 RYD685 SHZ685 SRV685 TBR685 TLN685 TVJ685 UFF685 UPB685 UYX685 VIT685 VSP685 WCL685 WMH685 WWD685 V672:V673 JR672:JR673 TN672:TN673 ADJ672:ADJ673 ANF672:ANF673 AXB672:AXB673 BGX672:BGX673 BQT672:BQT673 CAP672:CAP673 CKL672:CKL673 CUH672:CUH673 DED672:DED673 DNZ672:DNZ673 DXV672:DXV673 EHR672:EHR673 ERN672:ERN673 FBJ672:FBJ673 FLF672:FLF673 FVB672:FVB673 GEX672:GEX673 GOT672:GOT673 GYP672:GYP673 HIL672:HIL673 HSH672:HSH673 ICD672:ICD673 ILZ672:ILZ673 IVV672:IVV673 JFR672:JFR673 JPN672:JPN673 JZJ672:JZJ673 KJF672:KJF673 KTB672:KTB673 LCX672:LCX673 LMT672:LMT673 LWP672:LWP673 MGL672:MGL673 MQH672:MQH673 NAD672:NAD673 NJZ672:NJZ673 NTV672:NTV673 ODR672:ODR673 ONN672:ONN673 OXJ672:OXJ673 PHF672:PHF673 PRB672:PRB673 QAX672:QAX673 QKT672:QKT673 QUP672:QUP673 REL672:REL673 ROH672:ROH673 RYD672:RYD673 SHZ672:SHZ673 SRV672:SRV673 TBR672:TBR673 TLN672:TLN673 TVJ672:TVJ673 UFF672:UFF673 UPB672:UPB673 UYX672:UYX673 VIT672:VIT673 VSP672:VSP673 WCL672:WCL673 WMH672:WMH673 WWD672:WWD673 V678 JR678 TN678 ADJ678 ANF678 AXB678 BGX678 BQT678 CAP678 CKL678 CUH678 DED678 DNZ678 DXV678 EHR678 ERN678 FBJ678 FLF678 FVB678 GEX678 GOT678 GYP678 HIL678 HSH678 ICD678 ILZ678 IVV678 JFR678 JPN678 JZJ678 KJF678 KTB678 LCX678 LMT678 LWP678 MGL678 MQH678 NAD678 NJZ678 NTV678 ODR678 ONN678 OXJ678 PHF678 PRB678 QAX678 QKT678 QUP678 REL678 ROH678 RYD678 SHZ678 SRV678 TBR678 TLN678 TVJ678 UFF678 UPB678 UYX678 VIT678 VSP678 WCL678 WMH678 WWD678 V680 JR680 TN680 ADJ680 ANF680 AXB680 BGX680 BQT680 CAP680 CKL680 CUH680 DED680 DNZ680 DXV680 EHR680 ERN680 FBJ680 FLF680 FVB680 GEX680 GOT680 GYP680 HIL680 HSH680 ICD680 ILZ680 IVV680 JFR680 JPN680 JZJ680 KJF680 KTB680 LCX680 LMT680 LWP680 MGL680 MQH680 NAD680 NJZ680 NTV680 ODR680 ONN680 OXJ680 PHF680 PRB680 QAX680 QKT680 QUP680 REL680 ROH680 RYD680 SHZ680 SRV680 TBR680 TLN680 TVJ680 UFF680 UPB680 UYX680 VIT680 VSP680 WCL680 WMH680 WWD680 V695 JR695 TN695 ADJ695 ANF695 AXB695 BGX695 BQT695 CAP695 CKL695 CUH695 DED695 DNZ695 DXV695 EHR695 ERN695 FBJ695 FLF695 FVB695 GEX695 GOT695 GYP695 HIL695 HSH695 ICD695 ILZ695 IVV695 JFR695 JPN695 JZJ695 KJF695 KTB695 LCX695 LMT695 LWP695 MGL695 MQH695 NAD695 NJZ695 NTV695 ODR695 ONN695 OXJ695 PHF695 PRB695 QAX695 QKT695 QUP695 REL695 ROH695 RYD695 SHZ695 SRV695 TBR695 TLN695 TVJ695 UFF695 UPB695 UYX695 VIT695 VSP695 WCL695 WMH695 WWD695" xr:uid="{00000000-0002-0000-0200-00003F000000}">
      <formula1>0</formula1>
      <formula2>300</formula2>
    </dataValidation>
    <dataValidation type="decimal" allowBlank="1" showInputMessage="1" showErrorMessage="1" prompt=" - " sqref="AF669 KB669 TX669 ADT669 ANP669 AXL669 BHH669 BRD669 CAZ669 CKV669 CUR669 DEN669 DOJ669 DYF669 EIB669 ERX669 FBT669 FLP669 FVL669 GFH669 GPD669 GYZ669 HIV669 HSR669 ICN669 IMJ669 IWF669 JGB669 JPX669 JZT669 KJP669 KTL669 LDH669 LND669 LWZ669 MGV669 MQR669 NAN669 NKJ669 NUF669 OEB669 ONX669 OXT669 PHP669 PRL669 QBH669 QLD669 QUZ669 REV669 ROR669 RYN669 SIJ669 SSF669 TCB669 TLX669 TVT669 UFP669 UPL669 UZH669 VJD669 VSZ669 WCV669 WMR669 WWN669 AF689 KB689 TX689 ADT689 ANP689 AXL689 BHH689 BRD689 CAZ689 CKV689 CUR689 DEN689 DOJ689 DYF689 EIB689 ERX689 FBT689 FLP689 FVL689 GFH689 GPD689 GYZ689 HIV689 HSR689 ICN689 IMJ689 IWF689 JGB689 JPX689 JZT689 KJP689 KTL689 LDH689 LND689 LWZ689 MGV689 MQR689 NAN689 NKJ689 NUF689 OEB689 ONX689 OXT689 PHP689 PRL689 QBH689 QLD689 QUZ689 REV689 ROR689 RYN689 SIJ689 SSF689 TCB689 TLX689 TVT689 UFP689 UPL689 UZH689 VJD689 VSZ689 WCV689 WMR689 WWN689" xr:uid="{00000000-0002-0000-0200-000040000000}">
      <formula1>0</formula1>
      <formula2>300</formula2>
    </dataValidation>
    <dataValidation type="decimal" allowBlank="1" showInputMessage="1" showErrorMessage="1" prompt=" - Obvezen podatek" sqref="W669 JS669 TO669 ADK669 ANG669 AXC669 BGY669 BQU669 CAQ669 CKM669 CUI669 DEE669 DOA669 DXW669 EHS669 ERO669 FBK669 FLG669 FVC669 GEY669 GOU669 GYQ669 HIM669 HSI669 ICE669 IMA669 IVW669 JFS669 JPO669 JZK669 KJG669 KTC669 LCY669 LMU669 LWQ669 MGM669 MQI669 NAE669 NKA669 NTW669 ODS669 ONO669 OXK669 PHG669 PRC669 QAY669 QKU669 QUQ669 REM669 ROI669 RYE669 SIA669 SRW669 TBS669 TLO669 TVK669 UFG669 UPC669 UYY669 VIU669 VSQ669 WCM669 WMI669 WWE669" xr:uid="{00000000-0002-0000-0200-000041000000}">
      <formula1>0</formula1>
      <formula2>100</formula2>
    </dataValidation>
    <dataValidation type="custom" allowBlank="1" showInputMessage="1" showErrorMessage="1" prompt="Šifra programa oz. projekta - Vpišite šifro programa oz. projekta, ki je opremo uporabljal, npr. P1-0000_x000a_" sqref="AG669 KC669 TY669 ADU669 ANQ669 AXM669 BHI669 BRE669 CBA669 CKW669 CUS669 DEO669 DOK669 DYG669 EIC669 ERY669 FBU669 FLQ669 FVM669 GFI669 GPE669 GZA669 HIW669 HSS669 ICO669 IMK669 IWG669 JGC669 JPY669 JZU669 KJQ669 KTM669 LDI669 LNE669 LXA669 MGW669 MQS669 NAO669 NKK669 NUG669 OEC669 ONY669 OXU669 PHQ669 PRM669 QBI669 QLE669 QVA669 REW669 ROS669 RYO669 SIK669 SSG669 TCC669 TLY669 TVU669 UFQ669 UPM669 UZI669 VJE669 VTA669 WCW669 WMS669 WWO669 AJ669 KF669 UB669 ADX669 ANT669 AXP669 BHL669 BRH669 CBD669 CKZ669 CUV669 DER669 DON669 DYJ669 EIF669 ESB669 FBX669 FLT669 FVP669 GFL669 GPH669 GZD669 HIZ669 HSV669 ICR669 IMN669 IWJ669 JGF669 JQB669 JZX669 KJT669 KTP669 LDL669 LNH669 LXD669 MGZ669 MQV669 NAR669 NKN669 NUJ669 OEF669 OOB669 OXX669 PHT669 PRP669 QBL669 QLH669 QVD669 REZ669 ROV669 RYR669 SIN669 SSJ669 TCF669 TMB669 TVX669 UFT669 UPP669 UZL669 VJH669 VTD669 WCZ669 WMV669 WWR669 AM669 KI669 UE669 AEA669 ANW669 AXS669 BHO669 BRK669 CBG669 CLC669 CUY669 DEU669 DOQ669 DYM669 EII669 ESE669 FCA669 FLW669 FVS669 GFO669 GPK669 GZG669 HJC669 HSY669 ICU669 IMQ669 IWM669 JGI669 JQE669 KAA669 KJW669 KTS669 LDO669 LNK669 LXG669 MHC669 MQY669 NAU669 NKQ669 NUM669 OEI669 OOE669 OYA669 PHW669 PRS669 QBO669 QLK669 QVG669 RFC669 ROY669 RYU669 SIQ669 SSM669 TCI669 TME669 TWA669 UFW669 UPS669 UZO669 VJK669 VTG669 WDC669 WMY669 WWU669 AP669 KL669 UH669 AED669 ANZ669 AXV669 BHR669 BRN669 CBJ669 CLF669 CVB669 DEX669 DOT669 DYP669 EIL669 ESH669 FCD669 FLZ669 FVV669 GFR669 GPN669 GZJ669 HJF669 HTB669 ICX669 IMT669 IWP669 JGL669 JQH669 KAD669 KJZ669 KTV669 LDR669 LNN669 LXJ669 MHF669 MRB669 NAX669 NKT669 NUP669 OEL669 OOH669 OYD669 PHZ669 PRV669 QBR669 QLN669 QVJ669 RFF669 RPB669 RYX669 SIT669 SSP669 TCL669 TMH669 TWD669 UFZ669 UPV669 UZR669 VJN669 VTJ669 WDF669 WNB669 WWX669 AG689 KC689 TY689 ADU689 ANQ689 AXM689 BHI689 BRE689 CBA689 CKW689 CUS689 DEO689 DOK689 DYG689 EIC689 ERY689 FBU689 FLQ689 FVM689 GFI689 GPE689 GZA689 HIW689 HSS689 ICO689 IMK689 IWG689 JGC689 JPY689 JZU689 KJQ689 KTM689 LDI689 LNE689 LXA689 MGW689 MQS689 NAO689 NKK689 NUG689 OEC689 ONY689 OXU689 PHQ689 PRM689 QBI689 QLE689 QVA689 REW689 ROS689 RYO689 SIK689 SSG689 TCC689 TLY689 TVU689 UFQ689 UPM689 UZI689 VJE689 VTA689 WCW689 WMS689 WWO689 AG691 KC691 TY691 ADU691 ANQ691 AXM691 BHI691 BRE691 CBA691 CKW691 CUS691 DEO691 DOK691 DYG691 EIC691 ERY691 FBU691 FLQ691 FVM691 GFI691 GPE691 GZA691 HIW691 HSS691 ICO691 IMK691 IWG691 JGC691 JPY691 JZU691 KJQ691 KTM691 LDI691 LNE691 LXA691 MGW691 MQS691 NAO691 NKK691 NUG691 OEC691 ONY691 OXU691 PHQ691 PRM691 QBI691 QLE691 QVA691 REW691 ROS691 RYO691 SIK691 SSG691 TCC691 TLY691 TVU691 UFQ691 UPM691 UZI691 VJE691 VTA691 WCW691 WMS691 WWO691" xr:uid="{00000000-0002-0000-0200-000042000000}">
      <formula1>AND(GTE(LEN(AG669),MIN((0),(7))),LTE(LEN(AG669),MAX((0),(7))))</formula1>
    </dataValidation>
    <dataValidation type="decimal" allowBlank="1" showInputMessage="1" showErrorMessage="1" prompt=" - " sqref="AD669:AE669 JZ669:KA669 TV669:TW669 ADR669:ADS669 ANN669:ANO669 AXJ669:AXK669 BHF669:BHG669 BRB669:BRC669 CAX669:CAY669 CKT669:CKU669 CUP669:CUQ669 DEL669:DEM669 DOH669:DOI669 DYD669:DYE669 EHZ669:EIA669 ERV669:ERW669 FBR669:FBS669 FLN669:FLO669 FVJ669:FVK669 GFF669:GFG669 GPB669:GPC669 GYX669:GYY669 HIT669:HIU669 HSP669:HSQ669 ICL669:ICM669 IMH669:IMI669 IWD669:IWE669 JFZ669:JGA669 JPV669:JPW669 JZR669:JZS669 KJN669:KJO669 KTJ669:KTK669 LDF669:LDG669 LNB669:LNC669 LWX669:LWY669 MGT669:MGU669 MQP669:MQQ669 NAL669:NAM669 NKH669:NKI669 NUD669:NUE669 ODZ669:OEA669 ONV669:ONW669 OXR669:OXS669 PHN669:PHO669 PRJ669:PRK669 QBF669:QBG669 QLB669:QLC669 QUX669:QUY669 RET669:REU669 ROP669:ROQ669 RYL669:RYM669 SIH669:SII669 SSD669:SSE669 TBZ669:TCA669 TLV669:TLW669 TVR669:TVS669 UFN669:UFO669 UPJ669:UPK669 UZF669:UZG669 VJB669:VJC669 VSX669:VSY669 WCT669:WCU669 WMP669:WMQ669 WWL669:WWM669 AE670:AE671 KA670:KA671 TW670:TW671 ADS670:ADS671 ANO670:ANO671 AXK670:AXK671 BHG670:BHG671 BRC670:BRC671 CAY670:CAY671 CKU670:CKU671 CUQ670:CUQ671 DEM670:DEM671 DOI670:DOI671 DYE670:DYE671 EIA670:EIA671 ERW670:ERW671 FBS670:FBS671 FLO670:FLO671 FVK670:FVK671 GFG670:GFG671 GPC670:GPC671 GYY670:GYY671 HIU670:HIU671 HSQ670:HSQ671 ICM670:ICM671 IMI670:IMI671 IWE670:IWE671 JGA670:JGA671 JPW670:JPW671 JZS670:JZS671 KJO670:KJO671 KTK670:KTK671 LDG670:LDG671 LNC670:LNC671 LWY670:LWY671 MGU670:MGU671 MQQ670:MQQ671 NAM670:NAM671 NKI670:NKI671 NUE670:NUE671 OEA670:OEA671 ONW670:ONW671 OXS670:OXS671 PHO670:PHO671 PRK670:PRK671 QBG670:QBG671 QLC670:QLC671 QUY670:QUY671 REU670:REU671 ROQ670:ROQ671 RYM670:RYM671 SII670:SII671 SSE670:SSE671 TCA670:TCA671 TLW670:TLW671 TVS670:TVS671 UFO670:UFO671 UPK670:UPK671 UZG670:UZG671 VJC670:VJC671 VSY670:VSY671 WCU670:WCU671 WMQ670:WMQ671 WWM670:WWM671 AE681:AE684 KA681:KA684 TW681:TW684 ADS681:ADS684 ANO681:ANO684 AXK681:AXK684 BHG681:BHG684 BRC681:BRC684 CAY681:CAY684 CKU681:CKU684 CUQ681:CUQ684 DEM681:DEM684 DOI681:DOI684 DYE681:DYE684 EIA681:EIA684 ERW681:ERW684 FBS681:FBS684 FLO681:FLO684 FVK681:FVK684 GFG681:GFG684 GPC681:GPC684 GYY681:GYY684 HIU681:HIU684 HSQ681:HSQ684 ICM681:ICM684 IMI681:IMI684 IWE681:IWE684 JGA681:JGA684 JPW681:JPW684 JZS681:JZS684 KJO681:KJO684 KTK681:KTK684 LDG681:LDG684 LNC681:LNC684 LWY681:LWY684 MGU681:MGU684 MQQ681:MQQ684 NAM681:NAM684 NKI681:NKI684 NUE681:NUE684 OEA681:OEA684 ONW681:ONW684 OXS681:OXS684 PHO681:PHO684 PRK681:PRK684 QBG681:QBG684 QLC681:QLC684 QUY681:QUY684 REU681:REU684 ROQ681:ROQ684 RYM681:RYM684 SII681:SII684 SSE681:SSE684 TCA681:TCA684 TLW681:TLW684 TVS681:TVS684 UFO681:UFO684 UPK681:UPK684 UZG681:UZG684 VJC681:VJC684 VSY681:VSY684 WCU681:WCU684 WMQ681:WMQ684 WWM681:WWM684 AE674:AE677 KA674:KA677 TW674:TW677 ADS674:ADS677 ANO674:ANO677 AXK674:AXK677 BHG674:BHG677 BRC674:BRC677 CAY674:CAY677 CKU674:CKU677 CUQ674:CUQ677 DEM674:DEM677 DOI674:DOI677 DYE674:DYE677 EIA674:EIA677 ERW674:ERW677 FBS674:FBS677 FLO674:FLO677 FVK674:FVK677 GFG674:GFG677 GPC674:GPC677 GYY674:GYY677 HIU674:HIU677 HSQ674:HSQ677 ICM674:ICM677 IMI674:IMI677 IWE674:IWE677 JGA674:JGA677 JPW674:JPW677 JZS674:JZS677 KJO674:KJO677 KTK674:KTK677 LDG674:LDG677 LNC674:LNC677 LWY674:LWY677 MGU674:MGU677 MQQ674:MQQ677 NAM674:NAM677 NKI674:NKI677 NUE674:NUE677 OEA674:OEA677 ONW674:ONW677 OXS674:OXS677 PHO674:PHO677 PRK674:PRK677 QBG674:QBG677 QLC674:QLC677 QUY674:QUY677 REU674:REU677 ROQ674:ROQ677 RYM674:RYM677 SII674:SII677 SSE674:SSE677 TCA674:TCA677 TLW674:TLW677 TVS674:TVS677 UFO674:UFO677 UPK674:UPK677 UZG674:UZG677 VJC674:VJC677 VSY674:VSY677 WCU674:WCU677 WMQ674:WMQ677 WWM674:WWM677 AD672:AE673 JZ672:KA673 TV672:TW673 ADR672:ADS673 ANN672:ANO673 AXJ672:AXK673 BHF672:BHG673 BRB672:BRC673 CAX672:CAY673 CKT672:CKU673 CUP672:CUQ673 DEL672:DEM673 DOH672:DOI673 DYD672:DYE673 EHZ672:EIA673 ERV672:ERW673 FBR672:FBS673 FLN672:FLO673 FVJ672:FVK673 GFF672:GFG673 GPB672:GPC673 GYX672:GYY673 HIT672:HIU673 HSP672:HSQ673 ICL672:ICM673 IMH672:IMI673 IWD672:IWE673 JFZ672:JGA673 JPV672:JPW673 JZR672:JZS673 KJN672:KJO673 KTJ672:KTK673 LDF672:LDG673 LNB672:LNC673 LWX672:LWY673 MGT672:MGU673 MQP672:MQQ673 NAL672:NAM673 NKH672:NKI673 NUD672:NUE673 ODZ672:OEA673 ONV672:ONW673 OXR672:OXS673 PHN672:PHO673 PRJ672:PRK673 QBF672:QBG673 QLB672:QLC673 QUX672:QUY673 RET672:REU673 ROP672:ROQ673 RYL672:RYM673 SIH672:SII673 SSD672:SSE673 TBZ672:TCA673 TLV672:TLW673 TVR672:TVS673 UFN672:UFO673 UPJ672:UPK673 UZF672:UZG673 VJB672:VJC673 VSX672:VSY673 WCT672:WCU673 WMP672:WMQ673 WWL672:WWM673 AD678:AE678 JZ678:KA678 TV678:TW678 ADR678:ADS678 ANN678:ANO678 AXJ678:AXK678 BHF678:BHG678 BRB678:BRC678 CAX678:CAY678 CKT678:CKU678 CUP678:CUQ678 DEL678:DEM678 DOH678:DOI678 DYD678:DYE678 EHZ678:EIA678 ERV678:ERW678 FBR678:FBS678 FLN678:FLO678 FVJ678:FVK678 GFF678:GFG678 GPB678:GPC678 GYX678:GYY678 HIT678:HIU678 HSP678:HSQ678 ICL678:ICM678 IMH678:IMI678 IWD678:IWE678 JFZ678:JGA678 JPV678:JPW678 JZR678:JZS678 KJN678:KJO678 KTJ678:KTK678 LDF678:LDG678 LNB678:LNC678 LWX678:LWY678 MGT678:MGU678 MQP678:MQQ678 NAL678:NAM678 NKH678:NKI678 NUD678:NUE678 ODZ678:OEA678 ONV678:ONW678 OXR678:OXS678 PHN678:PHO678 PRJ678:PRK678 QBF678:QBG678 QLB678:QLC678 QUX678:QUY678 RET678:REU678 ROP678:ROQ678 RYL678:RYM678 SIH678:SII678 SSD678:SSE678 TBZ678:TCA678 TLV678:TLW678 TVR678:TVS678 UFN678:UFO678 UPJ678:UPK678 UZF678:UZG678 VJB678:VJC678 VSX678:VSY678 WCT678:WCU678 WMP678:WMQ678 WWL678:WWM678 AD685:AE685 JZ685:KA685 TV685:TW685 ADR685:ADS685 ANN685:ANO685 AXJ685:AXK685 BHF685:BHG685 BRB685:BRC685 CAX685:CAY685 CKT685:CKU685 CUP685:CUQ685 DEL685:DEM685 DOH685:DOI685 DYD685:DYE685 EHZ685:EIA685 ERV685:ERW685 FBR685:FBS685 FLN685:FLO685 FVJ685:FVK685 GFF685:GFG685 GPB685:GPC685 GYX685:GYY685 HIT685:HIU685 HSP685:HSQ685 ICL685:ICM685 IMH685:IMI685 IWD685:IWE685 JFZ685:JGA685 JPV685:JPW685 JZR685:JZS685 KJN685:KJO685 KTJ685:KTK685 LDF685:LDG685 LNB685:LNC685 LWX685:LWY685 MGT685:MGU685 MQP685:MQQ685 NAL685:NAM685 NKH685:NKI685 NUD685:NUE685 ODZ685:OEA685 ONV685:ONW685 OXR685:OXS685 PHN685:PHO685 PRJ685:PRK685 QBF685:QBG685 QLB685:QLC685 QUX685:QUY685 RET685:REU685 ROP685:ROQ685 RYL685:RYM685 SIH685:SII685 SSD685:SSE685 TBZ685:TCA685 TLV685:TLW685 TVR685:TVS685 UFN685:UFO685 UPJ685:UPK685 UZF685:UZG685 VJB685:VJC685 VSX685:VSY685 WCT685:WCU685 WMP685:WMQ685 WWL685:WWM685 AD680:AE680 JZ680:KA680 TV680:TW680 ADR680:ADS680 ANN680:ANO680 AXJ680:AXK680 BHF680:BHG680 BRB680:BRC680 CAX680:CAY680 CKT680:CKU680 CUP680:CUQ680 DEL680:DEM680 DOH680:DOI680 DYD680:DYE680 EHZ680:EIA680 ERV680:ERW680 FBR680:FBS680 FLN680:FLO680 FVJ680:FVK680 GFF680:GFG680 GPB680:GPC680 GYX680:GYY680 HIT680:HIU680 HSP680:HSQ680 ICL680:ICM680 IMH680:IMI680 IWD680:IWE680 JFZ680:JGA680 JPV680:JPW680 JZR680:JZS680 KJN680:KJO680 KTJ680:KTK680 LDF680:LDG680 LNB680:LNC680 LWX680:LWY680 MGT680:MGU680 MQP680:MQQ680 NAL680:NAM680 NKH680:NKI680 NUD680:NUE680 ODZ680:OEA680 ONV680:ONW680 OXR680:OXS680 PHN680:PHO680 PRJ680:PRK680 QBF680:QBG680 QLB680:QLC680 QUX680:QUY680 RET680:REU680 ROP680:ROQ680 RYL680:RYM680 SIH680:SII680 SSD680:SSE680 TBZ680:TCA680 TLV680:TLW680 TVR680:TVS680 UFN680:UFO680 UPJ680:UPK680 UZF680:UZG680 VJB680:VJC680 VSX680:VSY680 WCT680:WCU680 WMP680:WMQ680 WWL680:WWM680 AE686:AE688 KA686:KA688 TW686:TW688 ADS686:ADS688 ANO686:ANO688 AXK686:AXK688 BHG686:BHG688 BRC686:BRC688 CAY686:CAY688 CKU686:CKU688 CUQ686:CUQ688 DEM686:DEM688 DOI686:DOI688 DYE686:DYE688 EIA686:EIA688 ERW686:ERW688 FBS686:FBS688 FLO686:FLO688 FVK686:FVK688 GFG686:GFG688 GPC686:GPC688 GYY686:GYY688 HIU686:HIU688 HSQ686:HSQ688 ICM686:ICM688 IMI686:IMI688 IWE686:IWE688 JGA686:JGA688 JPW686:JPW688 JZS686:JZS688 KJO686:KJO688 KTK686:KTK688 LDG686:LDG688 LNC686:LNC688 LWY686:LWY688 MGU686:MGU688 MQQ686:MQQ688 NAM686:NAM688 NKI686:NKI688 NUE686:NUE688 OEA686:OEA688 ONW686:ONW688 OXS686:OXS688 PHO686:PHO688 PRK686:PRK688 QBG686:QBG688 QLC686:QLC688 QUY686:QUY688 REU686:REU688 ROQ686:ROQ688 RYM686:RYM688 SII686:SII688 SSE686:SSE688 TCA686:TCA688 TLW686:TLW688 TVS686:TVS688 UFO686:UFO688 UPK686:UPK688 UZG686:UZG688 VJC686:VJC688 VSY686:VSY688 WCU686:WCU688 WMQ686:WMQ688 WWM686:WWM688 AE679 KA679 TW679 ADS679 ANO679 AXK679 BHG679 BRC679 CAY679 CKU679 CUQ679 DEM679 DOI679 DYE679 EIA679 ERW679 FBS679 FLO679 FVK679 GFG679 GPC679 GYY679 HIU679 HSQ679 ICM679 IMI679 IWE679 JGA679 JPW679 JZS679 KJO679 KTK679 LDG679 LNC679 LWY679 MGU679 MQQ679 NAM679 NKI679 NUE679 OEA679 ONW679 OXS679 PHO679 PRK679 QBG679 QLC679 QUY679 REU679 ROQ679 RYM679 SII679 SSE679 TCA679 TLW679 TVS679 UFO679 UPK679 UZG679 VJC679 VSY679 WCU679 WMQ679 WWM679 AD689:AE689 JZ689:KA689 TV689:TW689 ADR689:ADS689 ANN689:ANO689 AXJ689:AXK689 BHF689:BHG689 BRB689:BRC689 CAX689:CAY689 CKT689:CKU689 CUP689:CUQ689 DEL689:DEM689 DOH689:DOI689 DYD689:DYE689 EHZ689:EIA689 ERV689:ERW689 FBR689:FBS689 FLN689:FLO689 FVJ689:FVK689 GFF689:GFG689 GPB689:GPC689 GYX689:GYY689 HIT689:HIU689 HSP689:HSQ689 ICL689:ICM689 IMH689:IMI689 IWD689:IWE689 JFZ689:JGA689 JPV689:JPW689 JZR689:JZS689 KJN689:KJO689 KTJ689:KTK689 LDF689:LDG689 LNB689:LNC689 LWX689:LWY689 MGT689:MGU689 MQP689:MQQ689 NAL689:NAM689 NKH689:NKI689 NUD689:NUE689 ODZ689:OEA689 ONV689:ONW689 OXR689:OXS689 PHN689:PHO689 PRJ689:PRK689 QBF689:QBG689 QLB689:QLC689 QUX689:QUY689 RET689:REU689 ROP689:ROQ689 RYL689:RYM689 SIH689:SII689 SSD689:SSE689 TBZ689:TCA689 TLV689:TLW689 TVR689:TVS689 UFN689:UFO689 UPJ689:UPK689 UZF689:UZG689 VJB689:VJC689 VSX689:VSY689 WCT689:WCU689 WMP689:WMQ689 WWL689:WWM689" xr:uid="{00000000-0002-0000-0200-000043000000}">
      <formula1>0</formula1>
      <formula2>200</formula2>
    </dataValidation>
    <dataValidation type="custom" allowBlank="1" showInputMessage="1" showErrorMessage="1" prompt="spletna stran  - navedite spletno stran, kjer je predstavljena raziskovalna oprema, cenik, pogoji dostopa, OBVEZEN PODATEK!" sqref="X669 JT669 TP669 ADL669 ANH669 AXD669 BGZ669 BQV669 CAR669 CKN669 CUJ669 DEF669 DOB669 DXX669 EHT669 ERP669 FBL669 FLH669 FVD669 GEZ669 GOV669 GYR669 HIN669 HSJ669 ICF669 IMB669 IVX669 JFT669 JPP669 JZL669 KJH669 KTD669 LCZ669 LMV669 LWR669 MGN669 MQJ669 NAF669 NKB669 NTX669 ODT669 ONP669 OXL669 PHH669 PRD669 QAZ669 QKV669 QUR669 REN669 ROJ669 RYF669 SIB669 SRX669 TBT669 TLP669 TVL669 UFH669 UPD669 UYZ669 VIV669 VSR669 WCN669 WMJ669 WWF669 X684:X687 JT684:JT687 TP684:TP687 ADL684:ADL687 ANH684:ANH687 AXD684:AXD687 BGZ684:BGZ687 BQV684:BQV687 CAR684:CAR687 CKN684:CKN687 CUJ684:CUJ687 DEF684:DEF687 DOB684:DOB687 DXX684:DXX687 EHT684:EHT687 ERP684:ERP687 FBL684:FBL687 FLH684:FLH687 FVD684:FVD687 GEZ684:GEZ687 GOV684:GOV687 GYR684:GYR687 HIN684:HIN687 HSJ684:HSJ687 ICF684:ICF687 IMB684:IMB687 IVX684:IVX687 JFT684:JFT687 JPP684:JPP687 JZL684:JZL687 KJH684:KJH687 KTD684:KTD687 LCZ684:LCZ687 LMV684:LMV687 LWR684:LWR687 MGN684:MGN687 MQJ684:MQJ687 NAF684:NAF687 NKB684:NKB687 NTX684:NTX687 ODT684:ODT687 ONP684:ONP687 OXL684:OXL687 PHH684:PHH687 PRD684:PRD687 QAZ684:QAZ687 QKV684:QKV687 QUR684:QUR687 REN684:REN687 ROJ684:ROJ687 RYF684:RYF687 SIB684:SIB687 SRX684:SRX687 TBT684:TBT687 TLP684:TLP687 TVL684:TVL687 UFH684:UFH687 UPD684:UPD687 UYZ684:UYZ687 VIV684:VIV687 VSR684:VSR687 WCN684:WCN687 WMJ684:WMJ687 WWF684:WWF687 X672:X673 JT672:JT673 TP672:TP673 ADL672:ADL673 ANH672:ANH673 AXD672:AXD673 BGZ672:BGZ673 BQV672:BQV673 CAR672:CAR673 CKN672:CKN673 CUJ672:CUJ673 DEF672:DEF673 DOB672:DOB673 DXX672:DXX673 EHT672:EHT673 ERP672:ERP673 FBL672:FBL673 FLH672:FLH673 FVD672:FVD673 GEZ672:GEZ673 GOV672:GOV673 GYR672:GYR673 HIN672:HIN673 HSJ672:HSJ673 ICF672:ICF673 IMB672:IMB673 IVX672:IVX673 JFT672:JFT673 JPP672:JPP673 JZL672:JZL673 KJH672:KJH673 KTD672:KTD673 LCZ672:LCZ673 LMV672:LMV673 LWR672:LWR673 MGN672:MGN673 MQJ672:MQJ673 NAF672:NAF673 NKB672:NKB673 NTX672:NTX673 ODT672:ODT673 ONP672:ONP673 OXL672:OXL673 PHH672:PHH673 PRD672:PRD673 QAZ672:QAZ673 QKV672:QKV673 QUR672:QUR673 REN672:REN673 ROJ672:ROJ673 RYF672:RYF673 SIB672:SIB673 SRX672:SRX673 TBT672:TBT673 TLP672:TLP673 TVL672:TVL673 UFH672:UFH673 UPD672:UPD673 UYZ672:UYZ673 VIV672:VIV673 VSR672:VSR673 WCN672:WCN673 WMJ672:WMJ673 WWF672:WWF673 X678 JT678 TP678 ADL678 ANH678 AXD678 BGZ678 BQV678 CAR678 CKN678 CUJ678 DEF678 DOB678 DXX678 EHT678 ERP678 FBL678 FLH678 FVD678 GEZ678 GOV678 GYR678 HIN678 HSJ678 ICF678 IMB678 IVX678 JFT678 JPP678 JZL678 KJH678 KTD678 LCZ678 LMV678 LWR678 MGN678 MQJ678 NAF678 NKB678 NTX678 ODT678 ONP678 OXL678 PHH678 PRD678 QAZ678 QKV678 QUR678 REN678 ROJ678 RYF678 SIB678 SRX678 TBT678 TLP678 TVL678 UFH678 UPD678 UYZ678 VIV678 VSR678 WCN678 WMJ678 WWF678 X680 JT680 TP680 ADL680 ANH680 AXD680 BGZ680 BQV680 CAR680 CKN680 CUJ680 DEF680 DOB680 DXX680 EHT680 ERP680 FBL680 FLH680 FVD680 GEZ680 GOV680 GYR680 HIN680 HSJ680 ICF680 IMB680 IVX680 JFT680 JPP680 JZL680 KJH680 KTD680 LCZ680 LMV680 LWR680 MGN680 MQJ680 NAF680 NKB680 NTX680 ODT680 ONP680 OXL680 PHH680 PRD680 QAZ680 QKV680 QUR680 REN680 ROJ680 RYF680 SIB680 SRX680 TBT680 TLP680 TVL680 UFH680 UPD680 UYZ680 VIV680 VSR680 WCN680 WMJ680 WWF680 X694:X695 JT694:JT695 TP694:TP695 ADL694:ADL695 ANH694:ANH695 AXD694:AXD695 BGZ694:BGZ695 BQV694:BQV695 CAR694:CAR695 CKN694:CKN695 CUJ694:CUJ695 DEF694:DEF695 DOB694:DOB695 DXX694:DXX695 EHT694:EHT695 ERP694:ERP695 FBL694:FBL695 FLH694:FLH695 FVD694:FVD695 GEZ694:GEZ695 GOV694:GOV695 GYR694:GYR695 HIN694:HIN695 HSJ694:HSJ695 ICF694:ICF695 IMB694:IMB695 IVX694:IVX695 JFT694:JFT695 JPP694:JPP695 JZL694:JZL695 KJH694:KJH695 KTD694:KTD695 LCZ694:LCZ695 LMV694:LMV695 LWR694:LWR695 MGN694:MGN695 MQJ694:MQJ695 NAF694:NAF695 NKB694:NKB695 NTX694:NTX695 ODT694:ODT695 ONP694:ONP695 OXL694:OXL695 PHH694:PHH695 PRD694:PRD695 QAZ694:QAZ695 QKV694:QKV695 QUR694:QUR695 REN694:REN695 ROJ694:ROJ695 RYF694:RYF695 SIB694:SIB695 SRX694:SRX695 TBT694:TBT695 TLP694:TLP695 TVL694:TVL695 UFH694:UFH695 UPD694:UPD695 UYZ694:UYZ695 VIV694:VIV695 VSR694:VSR695 WCN694:WCN695 WMJ694:WMJ695 WWF694:WWF695" xr:uid="{00000000-0002-0000-0200-000044000000}">
      <formula1>AND(GTE(LEN(X669),MIN((0),(200))),LTE(LEN(X669),MAX((0),(200))))</formula1>
    </dataValidation>
    <dataValidation type="decimal" allowBlank="1" showInputMessage="1" showErrorMessage="1" prompt=" - vpišite kolikšna je bila angažiranost v procentih, oblika besedila je celoštevilska vrednost" sqref="AL669 KH669 UD669 ADZ669 ANV669 AXR669 BHN669 BRJ669 CBF669 CLB669 CUX669 DET669 DOP669 DYL669 EIH669 ESD669 FBZ669 FLV669 FVR669 GFN669 GPJ669 GZF669 HJB669 HSX669 ICT669 IMP669 IWL669 JGH669 JQD669 JZZ669 KJV669 KTR669 LDN669 LNJ669 LXF669 MHB669 MQX669 NAT669 NKP669 NUL669 OEH669 OOD669 OXZ669 PHV669 PRR669 QBN669 QLJ669 QVF669 RFB669 ROX669 RYT669 SIP669 SSL669 TCH669 TMD669 TVZ669 UFV669 UPR669 UZN669 VJJ669 VTF669 WDB669 WMX669 WWT669" xr:uid="{00000000-0002-0000-0200-000045000000}">
      <formula1>0</formula1>
      <formula2>100</formula2>
    </dataValidation>
    <dataValidation type="decimal" allowBlank="1" showInputMessage="1" showErrorMessage="1" prompt=" - " sqref="Z669 JV669 TR669 ADN669 ANJ669 AXF669 BHB669 BQX669 CAT669 CKP669 CUL669 DEH669 DOD669 DXZ669 EHV669 ERR669 FBN669 FLJ669 FVF669 GFB669 GOX669 GYT669 HIP669 HSL669 ICH669 IMD669 IVZ669 JFV669 JPR669 JZN669 KJJ669 KTF669 LDB669 LMX669 LWT669 MGP669 MQL669 NAH669 NKD669 NTZ669 ODV669 ONR669 OXN669 PHJ669 PRF669 QBB669 QKX669 QUT669 REP669 ROL669 RYH669 SID669 SRZ669 TBV669 TLR669 TVN669 UFJ669 UPF669 UZB669 VIX669 VST669 WCP669 WML669 WWH669 Z685 JV685 TR685 ADN685 ANJ685 AXF685 BHB685 BQX685 CAT685 CKP685 CUL685 DEH685 DOD685 DXZ685 EHV685 ERR685 FBN685 FLJ685 FVF685 GFB685 GOX685 GYT685 HIP685 HSL685 ICH685 IMD685 IVZ685 JFV685 JPR685 JZN685 KJJ685 KTF685 LDB685 LMX685 LWT685 MGP685 MQL685 NAH685 NKD685 NTZ685 ODV685 ONR685 OXN685 PHJ685 PRF685 QBB685 QKX685 QUT685 REP685 ROL685 RYH685 SID685 SRZ685 TBV685 TLR685 TVN685 UFJ685 UPF685 UZB685 VIX685 VST685 WCP685 WML685 WWH685 Z672:Z673 JV672:JV673 TR672:TR673 ADN672:ADN673 ANJ672:ANJ673 AXF672:AXF673 BHB672:BHB673 BQX672:BQX673 CAT672:CAT673 CKP672:CKP673 CUL672:CUL673 DEH672:DEH673 DOD672:DOD673 DXZ672:DXZ673 EHV672:EHV673 ERR672:ERR673 FBN672:FBN673 FLJ672:FLJ673 FVF672:FVF673 GFB672:GFB673 GOX672:GOX673 GYT672:GYT673 HIP672:HIP673 HSL672:HSL673 ICH672:ICH673 IMD672:IMD673 IVZ672:IVZ673 JFV672:JFV673 JPR672:JPR673 JZN672:JZN673 KJJ672:KJJ673 KTF672:KTF673 LDB672:LDB673 LMX672:LMX673 LWT672:LWT673 MGP672:MGP673 MQL672:MQL673 NAH672:NAH673 NKD672:NKD673 NTZ672:NTZ673 ODV672:ODV673 ONR672:ONR673 OXN672:OXN673 PHJ672:PHJ673 PRF672:PRF673 QBB672:QBB673 QKX672:QKX673 QUT672:QUT673 REP672:REP673 ROL672:ROL673 RYH672:RYH673 SID672:SID673 SRZ672:SRZ673 TBV672:TBV673 TLR672:TLR673 TVN672:TVN673 UFJ672:UFJ673 UPF672:UPF673 UZB672:UZB673 VIX672:VIX673 VST672:VST673 WCP672:WCP673 WML672:WML673 WWH672:WWH673 Z678 JV678 TR678 ADN678 ANJ678 AXF678 BHB678 BQX678 CAT678 CKP678 CUL678 DEH678 DOD678 DXZ678 EHV678 ERR678 FBN678 FLJ678 FVF678 GFB678 GOX678 GYT678 HIP678 HSL678 ICH678 IMD678 IVZ678 JFV678 JPR678 JZN678 KJJ678 KTF678 LDB678 LMX678 LWT678 MGP678 MQL678 NAH678 NKD678 NTZ678 ODV678 ONR678 OXN678 PHJ678 PRF678 QBB678 QKX678 QUT678 REP678 ROL678 RYH678 SID678 SRZ678 TBV678 TLR678 TVN678 UFJ678 UPF678 UZB678 VIX678 VST678 WCP678 WML678 WWH678 Z680 JV680 TR680 ADN680 ANJ680 AXF680 BHB680 BQX680 CAT680 CKP680 CUL680 DEH680 DOD680 DXZ680 EHV680 ERR680 FBN680 FLJ680 FVF680 GFB680 GOX680 GYT680 HIP680 HSL680 ICH680 IMD680 IVZ680 JFV680 JPR680 JZN680 KJJ680 KTF680 LDB680 LMX680 LWT680 MGP680 MQL680 NAH680 NKD680 NTZ680 ODV680 ONR680 OXN680 PHJ680 PRF680 QBB680 QKX680 QUT680 REP680 ROL680 RYH680 SID680 SRZ680 TBV680 TLR680 TVN680 UFJ680 UPF680 UZB680 VIX680 VST680 WCP680 WML680 WWH680 Z695 JV695 TR695 ADN695 ANJ695 AXF695 BHB695 BQX695 CAT695 CKP695 CUL695 DEH695 DOD695 DXZ695 EHV695 ERR695 FBN695 FLJ695 FVF695 GFB695 GOX695 GYT695 HIP695 HSL695 ICH695 IMD695 IVZ695 JFV695 JPR695 JZN695 KJJ695 KTF695 LDB695 LMX695 LWT695 MGP695 MQL695 NAH695 NKD695 NTZ695 ODV695 ONR695 OXN695 PHJ695 PRF695 QBB695 QKX695 QUT695 REP695 ROL695 RYH695 SID695 SRZ695 TBV695 TLR695 TVN695 UFJ695 UPF695 UZB695 VIX695 VST695 WCP695 WML695 WWH695 Z689 JV689 TR689 ADN689 ANJ689 AXF689 BHB689 BQX689 CAT689 CKP689 CUL689 DEH689 DOD689 DXZ689 EHV689 ERR689 FBN689 FLJ689 FVF689 GFB689 GOX689 GYT689 HIP689 HSL689 ICH689 IMD689 IVZ689 JFV689 JPR689 JZN689 KJJ689 KTF689 LDB689 LMX689 LWT689 MGP689 MQL689 NAH689 NKD689 NTZ689 ODV689 ONR689 OXN689 PHJ689 PRF689 QBB689 QKX689 QUT689 REP689 ROL689 RYH689 SID689 SRZ689 TBV689 TLR689 TVN689 UFJ689 UPF689 UZB689 VIX689 VST689 WCP689 WML689 WWH689" xr:uid="{00000000-0002-0000-0200-000046000000}">
      <formula1>1</formula1>
      <formula2>12</formula2>
    </dataValidation>
    <dataValidation type="custom" allowBlank="1" showInputMessage="1" showErrorMessage="1" prompt=" - Obvezen podatek" sqref="L669:N669 JH669:JJ669 TD669:TF669 ACZ669:ADB669 AMV669:AMX669 AWR669:AWT669 BGN669:BGP669 BQJ669:BQL669 CAF669:CAH669 CKB669:CKD669 CTX669:CTZ669 DDT669:DDV669 DNP669:DNR669 DXL669:DXN669 EHH669:EHJ669 ERD669:ERF669 FAZ669:FBB669 FKV669:FKX669 FUR669:FUT669 GEN669:GEP669 GOJ669:GOL669 GYF669:GYH669 HIB669:HID669 HRX669:HRZ669 IBT669:IBV669 ILP669:ILR669 IVL669:IVN669 JFH669:JFJ669 JPD669:JPF669 JYZ669:JZB669 KIV669:KIX669 KSR669:KST669 LCN669:LCP669 LMJ669:LML669 LWF669:LWH669 MGB669:MGD669 MPX669:MPZ669 MZT669:MZV669 NJP669:NJR669 NTL669:NTN669 ODH669:ODJ669 OND669:ONF669 OWZ669:OXB669 PGV669:PGX669 PQR669:PQT669 QAN669:QAP669 QKJ669:QKL669 QUF669:QUH669 REB669:RED669 RNX669:RNZ669 RXT669:RXV669 SHP669:SHR669 SRL669:SRN669 TBH669:TBJ669 TLD669:TLF669 TUZ669:TVB669 UEV669:UEX669 UOR669:UOT669 UYN669:UYP669 VIJ669:VIL669 VSF669:VSH669 WCB669:WCD669 WLX669:WLZ669 WVT669:WVV669 L685:N685 JH685:JJ685 TD685:TF685 ACZ685:ADB685 AMV685:AMX685 AWR685:AWT685 BGN685:BGP685 BQJ685:BQL685 CAF685:CAH685 CKB685:CKD685 CTX685:CTZ685 DDT685:DDV685 DNP685:DNR685 DXL685:DXN685 EHH685:EHJ685 ERD685:ERF685 FAZ685:FBB685 FKV685:FKX685 FUR685:FUT685 GEN685:GEP685 GOJ685:GOL685 GYF685:GYH685 HIB685:HID685 HRX685:HRZ685 IBT685:IBV685 ILP685:ILR685 IVL685:IVN685 JFH685:JFJ685 JPD685:JPF685 JYZ685:JZB685 KIV685:KIX685 KSR685:KST685 LCN685:LCP685 LMJ685:LML685 LWF685:LWH685 MGB685:MGD685 MPX685:MPZ685 MZT685:MZV685 NJP685:NJR685 NTL685:NTN685 ODH685:ODJ685 OND685:ONF685 OWZ685:OXB685 PGV685:PGX685 PQR685:PQT685 QAN685:QAP685 QKJ685:QKL685 QUF685:QUH685 REB685:RED685 RNX685:RNZ685 RXT685:RXV685 SHP685:SHR685 SRL685:SRN685 TBH685:TBJ685 TLD685:TLF685 TUZ685:TVB685 UEV685:UEX685 UOR685:UOT685 UYN685:UYP685 VIJ685:VIL685 VSF685:VSH685 WCB685:WCD685 WLX685:WLZ685 WVT685:WVV685 L678:N678 JH678:JJ678 TD678:TF678 ACZ678:ADB678 AMV678:AMX678 AWR678:AWT678 BGN678:BGP678 BQJ678:BQL678 CAF678:CAH678 CKB678:CKD678 CTX678:CTZ678 DDT678:DDV678 DNP678:DNR678 DXL678:DXN678 EHH678:EHJ678 ERD678:ERF678 FAZ678:FBB678 FKV678:FKX678 FUR678:FUT678 GEN678:GEP678 GOJ678:GOL678 GYF678:GYH678 HIB678:HID678 HRX678:HRZ678 IBT678:IBV678 ILP678:ILR678 IVL678:IVN678 JFH678:JFJ678 JPD678:JPF678 JYZ678:JZB678 KIV678:KIX678 KSR678:KST678 LCN678:LCP678 LMJ678:LML678 LWF678:LWH678 MGB678:MGD678 MPX678:MPZ678 MZT678:MZV678 NJP678:NJR678 NTL678:NTN678 ODH678:ODJ678 OND678:ONF678 OWZ678:OXB678 PGV678:PGX678 PQR678:PQT678 QAN678:QAP678 QKJ678:QKL678 QUF678:QUH678 REB678:RED678 RNX678:RNZ678 RXT678:RXV678 SHP678:SHR678 SRL678:SRN678 TBH678:TBJ678 TLD678:TLF678 TUZ678:TVB678 UEV678:UEX678 UOR678:UOT678 UYN678:UYP678 VIJ678:VIL678 VSF678:VSH678 WCB678:WCD678 WLX678:WLZ678 WVT678:WVV678 L680:N680 JH680:JJ680 TD680:TF680 ACZ680:ADB680 AMV680:AMX680 AWR680:AWT680 BGN680:BGP680 BQJ680:BQL680 CAF680:CAH680 CKB680:CKD680 CTX680:CTZ680 DDT680:DDV680 DNP680:DNR680 DXL680:DXN680 EHH680:EHJ680 ERD680:ERF680 FAZ680:FBB680 FKV680:FKX680 FUR680:FUT680 GEN680:GEP680 GOJ680:GOL680 GYF680:GYH680 HIB680:HID680 HRX680:HRZ680 IBT680:IBV680 ILP680:ILR680 IVL680:IVN680 JFH680:JFJ680 JPD680:JPF680 JYZ680:JZB680 KIV680:KIX680 KSR680:KST680 LCN680:LCP680 LMJ680:LML680 LWF680:LWH680 MGB680:MGD680 MPX680:MPZ680 MZT680:MZV680 NJP680:NJR680 NTL680:NTN680 ODH680:ODJ680 OND680:ONF680 OWZ680:OXB680 PGV680:PGX680 PQR680:PQT680 QAN680:QAP680 QKJ680:QKL680 QUF680:QUH680 REB680:RED680 RNX680:RNZ680 RXT680:RXV680 SHP680:SHR680 SRL680:SRN680 TBH680:TBJ680 TLD680:TLF680 TUZ680:TVB680 UEV680:UEX680 UOR680:UOT680 UYN680:UYP680 VIJ680:VIL680 VSF680:VSH680 WCB680:WCD680 WLX680:WLZ680 WVT680:WVV680 L689:N689 JH689:JJ689 TD689:TF689 ACZ689:ADB689 AMV689:AMX689 AWR689:AWT689 BGN689:BGP689 BQJ689:BQL689 CAF689:CAH689 CKB689:CKD689 CTX689:CTZ689 DDT689:DDV689 DNP689:DNR689 DXL689:DXN689 EHH689:EHJ689 ERD689:ERF689 FAZ689:FBB689 FKV689:FKX689 FUR689:FUT689 GEN689:GEP689 GOJ689:GOL689 GYF689:GYH689 HIB689:HID689 HRX689:HRZ689 IBT689:IBV689 ILP689:ILR689 IVL689:IVN689 JFH689:JFJ689 JPD689:JPF689 JYZ689:JZB689 KIV689:KIX689 KSR689:KST689 LCN689:LCP689 LMJ689:LML689 LWF689:LWH689 MGB689:MGD689 MPX689:MPZ689 MZT689:MZV689 NJP689:NJR689 NTL689:NTN689 ODH689:ODJ689 OND689:ONF689 OWZ689:OXB689 PGV689:PGX689 PQR689:PQT689 QAN689:QAP689 QKJ689:QKL689 QUF689:QUH689 REB689:RED689 RNX689:RNZ689 RXT689:RXV689 SHP689:SHR689 SRL689:SRN689 TBH689:TBJ689 TLD689:TLF689 TUZ689:TVB689 UEV689:UEX689 UOR689:UOT689 UYN689:UYP689 VIJ689:VIL689 VSF689:VSH689 WCB689:WCD689 WLX689:WLZ689 WVT689:WVV689 L696:M696 JH696:JI696 TD696:TE696 ACZ696:ADA696 AMV696:AMW696 AWR696:AWS696 BGN696:BGO696 BQJ696:BQK696 CAF696:CAG696 CKB696:CKC696 CTX696:CTY696 DDT696:DDU696 DNP696:DNQ696 DXL696:DXM696 EHH696:EHI696 ERD696:ERE696 FAZ696:FBA696 FKV696:FKW696 FUR696:FUS696 GEN696:GEO696 GOJ696:GOK696 GYF696:GYG696 HIB696:HIC696 HRX696:HRY696 IBT696:IBU696 ILP696:ILQ696 IVL696:IVM696 JFH696:JFI696 JPD696:JPE696 JYZ696:JZA696 KIV696:KIW696 KSR696:KSS696 LCN696:LCO696 LMJ696:LMK696 LWF696:LWG696 MGB696:MGC696 MPX696:MPY696 MZT696:MZU696 NJP696:NJQ696 NTL696:NTM696 ODH696:ODI696 OND696:ONE696 OWZ696:OXA696 PGV696:PGW696 PQR696:PQS696 QAN696:QAO696 QKJ696:QKK696 QUF696:QUG696 REB696:REC696 RNX696:RNY696 RXT696:RXU696 SHP696:SHQ696 SRL696:SRM696 TBH696:TBI696 TLD696:TLE696 TUZ696:TVA696 UEV696:UEW696 UOR696:UOS696 UYN696:UYO696 VIJ696:VIK696 VSF696:VSG696 WCB696:WCC696 WLX696:WLY696 WVT696:WVU696 L672:N673 JH672:JJ673 TD672:TF673 ACZ672:ADB673 AMV672:AMX673 AWR672:AWT673 BGN672:BGP673 BQJ672:BQL673 CAF672:CAH673 CKB672:CKD673 CTX672:CTZ673 DDT672:DDV673 DNP672:DNR673 DXL672:DXN673 EHH672:EHJ673 ERD672:ERF673 FAZ672:FBB673 FKV672:FKX673 FUR672:FUT673 GEN672:GEP673 GOJ672:GOL673 GYF672:GYH673 HIB672:HID673 HRX672:HRZ673 IBT672:IBV673 ILP672:ILR673 IVL672:IVN673 JFH672:JFJ673 JPD672:JPF673 JYZ672:JZB673 KIV672:KIX673 KSR672:KST673 LCN672:LCP673 LMJ672:LML673 LWF672:LWH673 MGB672:MGD673 MPX672:MPZ673 MZT672:MZV673 NJP672:NJR673 NTL672:NTN673 ODH672:ODJ673 OND672:ONF673 OWZ672:OXB673 PGV672:PGX673 PQR672:PQT673 QAN672:QAP673 QKJ672:QKL673 QUF672:QUH673 REB672:RED673 RNX672:RNZ673 RXT672:RXV673 SHP672:SHR673 SRL672:SRN673 TBH672:TBJ673 TLD672:TLF673 TUZ672:TVB673 UEV672:UEX673 UOR672:UOT673 UYN672:UYP673 VIJ672:VIL673 VSF672:VSH673 WCB672:WCD673 WLX672:WLZ673 WVT672:WVV673 L695:N695 JH695:JJ695 TD695:TF695 ACZ695:ADB695 AMV695:AMX695 AWR695:AWT695 BGN695:BGP695 BQJ695:BQL695 CAF695:CAH695 CKB695:CKD695 CTX695:CTZ695 DDT695:DDV695 DNP695:DNR695 DXL695:DXN695 EHH695:EHJ695 ERD695:ERF695 FAZ695:FBB695 FKV695:FKX695 FUR695:FUT695 GEN695:GEP695 GOJ695:GOL695 GYF695:GYH695 HIB695:HID695 HRX695:HRZ695 IBT695:IBV695 ILP695:ILR695 IVL695:IVN695 JFH695:JFJ695 JPD695:JPF695 JYZ695:JZB695 KIV695:KIX695 KSR695:KST695 LCN695:LCP695 LMJ695:LML695 LWF695:LWH695 MGB695:MGD695 MPX695:MPZ695 MZT695:MZV695 NJP695:NJR695 NTL695:NTN695 ODH695:ODJ695 OND695:ONF695 OWZ695:OXB695 PGV695:PGX695 PQR695:PQT695 QAN695:QAP695 QKJ695:QKL695 QUF695:QUH695 REB695:RED695 RNX695:RNZ695 RXT695:RXV695 SHP695:SHR695 SRL695:SRN695 TBH695:TBJ695 TLD695:TLF695 TUZ695:TVB695 UEV695:UEX695 UOR695:UOT695 UYN695:UYP695 VIJ695:VIL695 VSF695:VSH695 WCB695:WCD695 WLX695:WLZ695 WVT695:WVV695 L690:M694 JH690:JI694 TD690:TE694 ACZ690:ADA694 AMV690:AMW694 AWR690:AWS694 BGN690:BGO694 BQJ690:BQK694 CAF690:CAG694 CKB690:CKC694 CTX690:CTY694 DDT690:DDU694 DNP690:DNQ694 DXL690:DXM694 EHH690:EHI694 ERD690:ERE694 FAZ690:FBA694 FKV690:FKW694 FUR690:FUS694 GEN690:GEO694 GOJ690:GOK694 GYF690:GYG694 HIB690:HIC694 HRX690:HRY694 IBT690:IBU694 ILP690:ILQ694 IVL690:IVM694 JFH690:JFI694 JPD690:JPE694 JYZ690:JZA694 KIV690:KIW694 KSR690:KSS694 LCN690:LCO694 LMJ690:LMK694 LWF690:LWG694 MGB690:MGC694 MPX690:MPY694 MZT690:MZU694 NJP690:NJQ694 NTL690:NTM694 ODH690:ODI694 OND690:ONE694 OWZ690:OXA694 PGV690:PGW694 PQR690:PQS694 QAN690:QAO694 QKJ690:QKK694 QUF690:QUG694 REB690:REC694 RNX690:RNY694 RXT690:RXU694 SHP690:SHQ694 SRL690:SRM694 TBH690:TBI694 TLD690:TLE694 TUZ690:TVA694 UEV690:UEW694 UOR690:UOS694 UYN690:UYO694 VIJ690:VIK694 VSF690:VSG694 WCB690:WCC694 WLX690:WLY694 WVT690:WVU694 N691 JJ691 TF691 ADB691 AMX691 AWT691 BGP691 BQL691 CAH691 CKD691 CTZ691 DDV691 DNR691 DXN691 EHJ691 ERF691 FBB691 FKX691 FUT691 GEP691 GOL691 GYH691 HID691 HRZ691 IBV691 ILR691 IVN691 JFJ691 JPF691 JZB691 KIX691 KST691 LCP691 LML691 LWH691 MGD691 MPZ691 MZV691 NJR691 NTN691 ODJ691 ONF691 OXB691 PGX691 PQT691 QAP691 QKL691 QUH691 RED691 RNZ691 RXV691 SHR691 SRN691 TBJ691 TLF691 TVB691 UEX691 UOT691 UYP691 VIL691 VSH691 WCD691 WLZ691 WVV691" xr:uid="{00000000-0002-0000-0200-000047000000}">
      <formula1>AND(GTE(LEN(L669),MIN((1),(300))),LTE(LEN(L669),MAX((1),(300))))</formula1>
    </dataValidation>
    <dataValidation type="decimal" allowBlank="1" showInputMessage="1" showErrorMessage="1" prompt=" - obvezen podatek" sqref="Q669:U669 JM669:JQ669 TI669:TM669 ADE669:ADI669 ANA669:ANE669 AWW669:AXA669 BGS669:BGW669 BQO669:BQS669 CAK669:CAO669 CKG669:CKK669 CUC669:CUG669 DDY669:DEC669 DNU669:DNY669 DXQ669:DXU669 EHM669:EHQ669 ERI669:ERM669 FBE669:FBI669 FLA669:FLE669 FUW669:FVA669 GES669:GEW669 GOO669:GOS669 GYK669:GYO669 HIG669:HIK669 HSC669:HSG669 IBY669:ICC669 ILU669:ILY669 IVQ669:IVU669 JFM669:JFQ669 JPI669:JPM669 JZE669:JZI669 KJA669:KJE669 KSW669:KTA669 LCS669:LCW669 LMO669:LMS669 LWK669:LWO669 MGG669:MGK669 MQC669:MQG669 MZY669:NAC669 NJU669:NJY669 NTQ669:NTU669 ODM669:ODQ669 ONI669:ONM669 OXE669:OXI669 PHA669:PHE669 PQW669:PRA669 QAS669:QAW669 QKO669:QKS669 QUK669:QUO669 REG669:REK669 ROC669:ROG669 RXY669:RYC669 SHU669:SHY669 SRQ669:SRU669 TBM669:TBQ669 TLI669:TLM669 TVE669:TVI669 UFA669:UFE669 UOW669:UPA669 UYS669:UYW669 VIO669:VIS669 VSK669:VSO669 WCG669:WCK669 WMC669:WMG669 WVY669:WWC669 Q694:Q695 JM694:JM695 TI694:TI695 ADE694:ADE695 ANA694:ANA695 AWW694:AWW695 BGS694:BGS695 BQO694:BQO695 CAK694:CAK695 CKG694:CKG695 CUC694:CUC695 DDY694:DDY695 DNU694:DNU695 DXQ694:DXQ695 EHM694:EHM695 ERI694:ERI695 FBE694:FBE695 FLA694:FLA695 FUW694:FUW695 GES694:GES695 GOO694:GOO695 GYK694:GYK695 HIG694:HIG695 HSC694:HSC695 IBY694:IBY695 ILU694:ILU695 IVQ694:IVQ695 JFM694:JFM695 JPI694:JPI695 JZE694:JZE695 KJA694:KJA695 KSW694:KSW695 LCS694:LCS695 LMO694:LMO695 LWK694:LWK695 MGG694:MGG695 MQC694:MQC695 MZY694:MZY695 NJU694:NJU695 NTQ694:NTQ695 ODM694:ODM695 ONI694:ONI695 OXE694:OXE695 PHA694:PHA695 PQW694:PQW695 QAS694:QAS695 QKO694:QKO695 QUK694:QUK695 REG694:REG695 ROC694:ROC695 RXY694:RXY695 SHU694:SHU695 SRQ694:SRQ695 TBM694:TBM695 TLI694:TLI695 TVE694:TVE695 UFA694:UFA695 UOW694:UOW695 UYS694:UYS695 VIO694:VIO695 VSK694:VSK695 WCG694:WCG695 WMC694:WMC695 WVY694:WVY695 Q685:T685 JM685:JP685 TI685:TL685 ADE685:ADH685 ANA685:AND685 AWW685:AWZ685 BGS685:BGV685 BQO685:BQR685 CAK685:CAN685 CKG685:CKJ685 CUC685:CUF685 DDY685:DEB685 DNU685:DNX685 DXQ685:DXT685 EHM685:EHP685 ERI685:ERL685 FBE685:FBH685 FLA685:FLD685 FUW685:FUZ685 GES685:GEV685 GOO685:GOR685 GYK685:GYN685 HIG685:HIJ685 HSC685:HSF685 IBY685:ICB685 ILU685:ILX685 IVQ685:IVT685 JFM685:JFP685 JPI685:JPL685 JZE685:JZH685 KJA685:KJD685 KSW685:KSZ685 LCS685:LCV685 LMO685:LMR685 LWK685:LWN685 MGG685:MGJ685 MQC685:MQF685 MZY685:NAB685 NJU685:NJX685 NTQ685:NTT685 ODM685:ODP685 ONI685:ONL685 OXE685:OXH685 PHA685:PHD685 PQW685:PQZ685 QAS685:QAV685 QKO685:QKR685 QUK685:QUN685 REG685:REJ685 ROC685:ROF685 RXY685:RYB685 SHU685:SHX685 SRQ685:SRT685 TBM685:TBP685 TLI685:TLL685 TVE685:TVH685 UFA685:UFD685 UOW685:UOZ685 UYS685:UYV685 VIO685:VIR685 VSK685:VSN685 WCG685:WCJ685 WMC685:WMF685 WVY685:WWB685 S694:T695 JO694:JP695 TK694:TL695 ADG694:ADH695 ANC694:AND695 AWY694:AWZ695 BGU694:BGV695 BQQ694:BQR695 CAM694:CAN695 CKI694:CKJ695 CUE694:CUF695 DEA694:DEB695 DNW694:DNX695 DXS694:DXT695 EHO694:EHP695 ERK694:ERL695 FBG694:FBH695 FLC694:FLD695 FUY694:FUZ695 GEU694:GEV695 GOQ694:GOR695 GYM694:GYN695 HII694:HIJ695 HSE694:HSF695 ICA694:ICB695 ILW694:ILX695 IVS694:IVT695 JFO694:JFP695 JPK694:JPL695 JZG694:JZH695 KJC694:KJD695 KSY694:KSZ695 LCU694:LCV695 LMQ694:LMR695 LWM694:LWN695 MGI694:MGJ695 MQE694:MQF695 NAA694:NAB695 NJW694:NJX695 NTS694:NTT695 ODO694:ODP695 ONK694:ONL695 OXG694:OXH695 PHC694:PHD695 PQY694:PQZ695 QAU694:QAV695 QKQ694:QKR695 QUM694:QUN695 REI694:REJ695 ROE694:ROF695 RYA694:RYB695 SHW694:SHX695 SRS694:SRT695 TBO694:TBP695 TLK694:TLL695 TVG694:TVH695 UFC694:UFD695 UOY694:UOZ695 UYU694:UYV695 VIQ694:VIR695 VSM694:VSN695 WCI694:WCJ695 WME694:WMF695 WWA694:WWB695 Q678:T678 JM678:JP678 TI678:TL678 ADE678:ADH678 ANA678:AND678 AWW678:AWZ678 BGS678:BGV678 BQO678:BQR678 CAK678:CAN678 CKG678:CKJ678 CUC678:CUF678 DDY678:DEB678 DNU678:DNX678 DXQ678:DXT678 EHM678:EHP678 ERI678:ERL678 FBE678:FBH678 FLA678:FLD678 FUW678:FUZ678 GES678:GEV678 GOO678:GOR678 GYK678:GYN678 HIG678:HIJ678 HSC678:HSF678 IBY678:ICB678 ILU678:ILX678 IVQ678:IVT678 JFM678:JFP678 JPI678:JPL678 JZE678:JZH678 KJA678:KJD678 KSW678:KSZ678 LCS678:LCV678 LMO678:LMR678 LWK678:LWN678 MGG678:MGJ678 MQC678:MQF678 MZY678:NAB678 NJU678:NJX678 NTQ678:NTT678 ODM678:ODP678 ONI678:ONL678 OXE678:OXH678 PHA678:PHD678 PQW678:PQZ678 QAS678:QAV678 QKO678:QKR678 QUK678:QUN678 REG678:REJ678 ROC678:ROF678 RXY678:RYB678 SHU678:SHX678 SRQ678:SRT678 TBM678:TBP678 TLI678:TLL678 TVE678:TVH678 UFA678:UFD678 UOW678:UOZ678 UYS678:UYV678 VIO678:VIR678 VSK678:VSN678 WCG678:WCJ678 WMC678:WMF678 WVY678:WWB678 Q680:T680 JM680:JP680 TI680:TL680 ADE680:ADH680 ANA680:AND680 AWW680:AWZ680 BGS680:BGV680 BQO680:BQR680 CAK680:CAN680 CKG680:CKJ680 CUC680:CUF680 DDY680:DEB680 DNU680:DNX680 DXQ680:DXT680 EHM680:EHP680 ERI680:ERL680 FBE680:FBH680 FLA680:FLD680 FUW680:FUZ680 GES680:GEV680 GOO680:GOR680 GYK680:GYN680 HIG680:HIJ680 HSC680:HSF680 IBY680:ICB680 ILU680:ILX680 IVQ680:IVT680 JFM680:JFP680 JPI680:JPL680 JZE680:JZH680 KJA680:KJD680 KSW680:KSZ680 LCS680:LCV680 LMO680:LMR680 LWK680:LWN680 MGG680:MGJ680 MQC680:MQF680 MZY680:NAB680 NJU680:NJX680 NTQ680:NTT680 ODM680:ODP680 ONI680:ONL680 OXE680:OXH680 PHA680:PHD680 PQW680:PQZ680 QAS680:QAV680 QKO680:QKR680 QUK680:QUN680 REG680:REJ680 ROC680:ROF680 RXY680:RYB680 SHU680:SHX680 SRQ680:SRT680 TBM680:TBP680 TLI680:TLL680 TVE680:TVH680 UFA680:UFD680 UOW680:UOZ680 UYS680:UYV680 VIO680:VIR680 VSK680:VSN680 WCG680:WCJ680 WMC680:WMF680 WVY680:WWB680 Q672:T673 JM672:JP673 TI672:TL673 ADE672:ADH673 ANA672:AND673 AWW672:AWZ673 BGS672:BGV673 BQO672:BQR673 CAK672:CAN673 CKG672:CKJ673 CUC672:CUF673 DDY672:DEB673 DNU672:DNX673 DXQ672:DXT673 EHM672:EHP673 ERI672:ERL673 FBE672:FBH673 FLA672:FLD673 FUW672:FUZ673 GES672:GEV673 GOO672:GOR673 GYK672:GYN673 HIG672:HIJ673 HSC672:HSF673 IBY672:ICB673 ILU672:ILX673 IVQ672:IVT673 JFM672:JFP673 JPI672:JPL673 JZE672:JZH673 KJA672:KJD673 KSW672:KSZ673 LCS672:LCV673 LMO672:LMR673 LWK672:LWN673 MGG672:MGJ673 MQC672:MQF673 MZY672:NAB673 NJU672:NJX673 NTQ672:NTT673 ODM672:ODP673 ONI672:ONL673 OXE672:OXH673 PHA672:PHD673 PQW672:PQZ673 QAS672:QAV673 QKO672:QKR673 QUK672:QUN673 REG672:REJ673 ROC672:ROF673 RXY672:RYB673 SHU672:SHX673 SRQ672:SRT673 TBM672:TBP673 TLI672:TLL673 TVE672:TVH673 UFA672:UFD673 UOW672:UOZ673 UYS672:UYV673 VIO672:VIR673 VSK672:VSN673 WCG672:WCJ673 WMC672:WMF673 WVY672:WWB673 Q689:T690 JM689:JP690 TI689:TL690 ADE689:ADH690 ANA689:AND690 AWW689:AWZ690 BGS689:BGV690 BQO689:BQR690 CAK689:CAN690 CKG689:CKJ690 CUC689:CUF690 DDY689:DEB690 DNU689:DNX690 DXQ689:DXT690 EHM689:EHP690 ERI689:ERL690 FBE689:FBH690 FLA689:FLD690 FUW689:FUZ690 GES689:GEV690 GOO689:GOR690 GYK689:GYN690 HIG689:HIJ690 HSC689:HSF690 IBY689:ICB690 ILU689:ILX690 IVQ689:IVT690 JFM689:JFP690 JPI689:JPL690 JZE689:JZH690 KJA689:KJD690 KSW689:KSZ690 LCS689:LCV690 LMO689:LMR690 LWK689:LWN690 MGG689:MGJ690 MQC689:MQF690 MZY689:NAB690 NJU689:NJX690 NTQ689:NTT690 ODM689:ODP690 ONI689:ONL690 OXE689:OXH690 PHA689:PHD690 PQW689:PQZ690 QAS689:QAV690 QKO689:QKR690 QUK689:QUN690 REG689:REJ690 ROC689:ROF690 RXY689:RYB690 SHU689:SHX690 SRQ689:SRT690 TBM689:TBP690 TLI689:TLL690 TVE689:TVH690 UFA689:UFD690 UOW689:UOZ690 UYS689:UYV690 VIO689:VIR690 VSK689:VSN690 WCG689:WCJ690 WMC689:WMF690 WVY689:WWB690" xr:uid="{00000000-0002-0000-0200-000048000000}">
      <formula1>0</formula1>
      <formula2>10000</formula2>
    </dataValidation>
    <dataValidation type="decimal" operator="greaterThanOrEqual" allowBlank="1" showInputMessage="1" showErrorMessage="1" prompt=" - " sqref="J669:J689 JF669:JF689 TB669:TB689 ACX669:ACX689 AMT669:AMT689 AWP669:AWP689 BGL669:BGL689 BQH669:BQH689 CAD669:CAD689 CJZ669:CJZ689 CTV669:CTV689 DDR669:DDR689 DNN669:DNN689 DXJ669:DXJ689 EHF669:EHF689 ERB669:ERB689 FAX669:FAX689 FKT669:FKT689 FUP669:FUP689 GEL669:GEL689 GOH669:GOH689 GYD669:GYD689 HHZ669:HHZ689 HRV669:HRV689 IBR669:IBR689 ILN669:ILN689 IVJ669:IVJ689 JFF669:JFF689 JPB669:JPB689 JYX669:JYX689 KIT669:KIT689 KSP669:KSP689 LCL669:LCL689 LMH669:LMH689 LWD669:LWD689 MFZ669:MFZ689 MPV669:MPV689 MZR669:MZR689 NJN669:NJN689 NTJ669:NTJ689 ODF669:ODF689 ONB669:ONB689 OWX669:OWX689 PGT669:PGT689 PQP669:PQP689 QAL669:QAL689 QKH669:QKH689 QUD669:QUD689 RDZ669:RDZ689 RNV669:RNV689 RXR669:RXR689 SHN669:SHN689 SRJ669:SRJ689 TBF669:TBF689 TLB669:TLB689 TUX669:TUX689 UET669:UET689 UOP669:UOP689 UYL669:UYL689 VIH669:VIH689 VSD669:VSD689 WBZ669:WBZ689 WLV669:WLV689 WVR669:WVR689" xr:uid="{00000000-0002-0000-0200-000049000000}">
      <formula1>0</formula1>
    </dataValidation>
    <dataValidation type="whole" allowBlank="1" showInputMessage="1" showErrorMessage="1" errorTitle="Klasifikacija" error="Gl. zavihek Classification ali zavihek Klasifikacija_x000a_" sqref="AB656:AB660 JX656:JX660 TT656:TT660 ADP656:ADP660 ANL656:ANL660 AXH656:AXH660 BHD656:BHD660 BQZ656:BQZ660 CAV656:CAV660 CKR656:CKR660 CUN656:CUN660 DEJ656:DEJ660 DOF656:DOF660 DYB656:DYB660 EHX656:EHX660 ERT656:ERT660 FBP656:FBP660 FLL656:FLL660 FVH656:FVH660 GFD656:GFD660 GOZ656:GOZ660 GYV656:GYV660 HIR656:HIR660 HSN656:HSN660 ICJ656:ICJ660 IMF656:IMF660 IWB656:IWB660 JFX656:JFX660 JPT656:JPT660 JZP656:JZP660 KJL656:KJL660 KTH656:KTH660 LDD656:LDD660 LMZ656:LMZ660 LWV656:LWV660 MGR656:MGR660 MQN656:MQN660 NAJ656:NAJ660 NKF656:NKF660 NUB656:NUB660 ODX656:ODX660 ONT656:ONT660 OXP656:OXP660 PHL656:PHL660 PRH656:PRH660 QBD656:QBD660 QKZ656:QKZ660 QUV656:QUV660 RER656:RER660 RON656:RON660 RYJ656:RYJ660 SIF656:SIF660 SSB656:SSB660 TBX656:TBX660 TLT656:TLT660 TVP656:TVP660 UFL656:UFL660 UPH656:UPH660 UZD656:UZD660 VIZ656:VIZ660 VSV656:VSV660 WCR656:WCR660 WMN656:WMN660 WWJ656:WWJ660 AB884:AB904 JX884:JX904 TT884:TT904 ADP884:ADP904 ANL884:ANL904 AXH884:AXH904 BHD884:BHD904 BQZ884:BQZ904 CAV884:CAV904 CKR884:CKR904 CUN884:CUN904 DEJ884:DEJ904 DOF884:DOF904 DYB884:DYB904 EHX884:EHX904 ERT884:ERT904 FBP884:FBP904 FLL884:FLL904 FVH884:FVH904 GFD884:GFD904 GOZ884:GOZ904 GYV884:GYV904 HIR884:HIR904 HSN884:HSN904 ICJ884:ICJ904 IMF884:IMF904 IWB884:IWB904 JFX884:JFX904 JPT884:JPT904 JZP884:JZP904 KJL884:KJL904 KTH884:KTH904 LDD884:LDD904 LMZ884:LMZ904 LWV884:LWV904 MGR884:MGR904 MQN884:MQN904 NAJ884:NAJ904 NKF884:NKF904 NUB884:NUB904 ODX884:ODX904 ONT884:ONT904 OXP884:OXP904 PHL884:PHL904 PRH884:PRH904 QBD884:QBD904 QKZ884:QKZ904 QUV884:QUV904 RER884:RER904 RON884:RON904 RYJ884:RYJ904 SIF884:SIF904 SSB884:SSB904 TBX884:TBX904 TLT884:TLT904 TVP884:TVP904 UFL884:UFL904 UPH884:UPH904 UZD884:UZD904 VIZ884:VIZ904 VSV884:VSV904 WCR884:WCR904 WMN884:WMN904 WWJ884:WWJ904 JX935:JX980 TT935:TT980 ADP935:ADP980 ANL935:ANL980 AXH935:AXH980 BHD935:BHD980 BQZ935:BQZ980 CAV935:CAV980 CKR935:CKR980 CUN935:CUN980 DEJ935:DEJ980 DOF935:DOF980 DYB935:DYB980 EHX935:EHX980 ERT935:ERT980 FBP935:FBP980 FLL935:FLL980 FVH935:FVH980 GFD935:GFD980 GOZ935:GOZ980 GYV935:GYV980 HIR935:HIR980 HSN935:HSN980 ICJ935:ICJ980 IMF935:IMF980 IWB935:IWB980 JFX935:JFX980 JPT935:JPT980 JZP935:JZP980 KJL935:KJL980 KTH935:KTH980 LDD935:LDD980 LMZ935:LMZ980 LWV935:LWV980 MGR935:MGR980 MQN935:MQN980 NAJ935:NAJ980 NKF935:NKF980 NUB935:NUB980 ODX935:ODX980 ONT935:ONT980 OXP935:OXP980 PHL935:PHL980 PRH935:PRH980 QBD935:QBD980 QKZ935:QKZ980 QUV935:QUV980 RER935:RER980 RON935:RON980 RYJ935:RYJ980 SIF935:SIF980 SSB935:SSB980 TBX935:TBX980 TLT935:TLT980 TVP935:TVP980 UFL935:UFL980 UPH935:UPH980 UZD935:UZD980 VIZ935:VIZ980 VSV935:VSV980 WCR935:WCR980 WMN935:WMN980 WWJ935:WWJ980 AB935:AB980 JS1026 TO1026 ADK1026 ANG1026 AXC1026 BGY1026 BQU1026 CAQ1026 CKM1026 CUI1026 DEE1026 DOA1026 DXW1026 EHS1026 ERO1026 FBK1026 FLG1026 FVC1026 GEY1026 GOU1026 GYQ1026 HIM1026 HSI1026 ICE1026 IMA1026 IVW1026 JFS1026 JPO1026 JZK1026 KJG1026 KTC1026 LCY1026 LMU1026 LWQ1026 MGM1026 MQI1026 NAE1026 NKA1026 NTW1026 ODS1026 ONO1026 OXK1026 PHG1026 PRC1026 QAY1026 QKU1026 QUQ1026 REM1026 ROI1026 RYE1026 SIA1026 SRW1026 TBS1026 TLO1026 TVK1026 UFG1026 UPC1026 UYY1026 VIU1026 VSQ1026 WCM1026 WMI1026 WWE1026 AC1053:AC1083 JY1053:JY1083 TU1053:TU1083 ADQ1053:ADQ1083 ANM1053:ANM1083 AXI1053:AXI1083 BHE1053:BHE1083 BRA1053:BRA1083 CAW1053:CAW1083 CKS1053:CKS1083 CUO1053:CUO1083 DEK1053:DEK1083 DOG1053:DOG1083 DYC1053:DYC1083 EHY1053:EHY1083 ERU1053:ERU1083 FBQ1053:FBQ1083 FLM1053:FLM1083 FVI1053:FVI1083 GFE1053:GFE1083 GPA1053:GPA1083 GYW1053:GYW1083 HIS1053:HIS1083 HSO1053:HSO1083 ICK1053:ICK1083 IMG1053:IMG1083 IWC1053:IWC1083 JFY1053:JFY1083 JPU1053:JPU1083 JZQ1053:JZQ1083 KJM1053:KJM1083 KTI1053:KTI1083 LDE1053:LDE1083 LNA1053:LNA1083 LWW1053:LWW1083 MGS1053:MGS1083 MQO1053:MQO1083 NAK1053:NAK1083 NKG1053:NKG1083 NUC1053:NUC1083 ODY1053:ODY1083 ONU1053:ONU1083 OXQ1053:OXQ1083 PHM1053:PHM1083 PRI1053:PRI1083 QBE1053:QBE1083 QLA1053:QLA1083 QUW1053:QUW1083 RES1053:RES1083 ROO1053:ROO1083 RYK1053:RYK1083 SIG1053:SIG1083 SSC1053:SSC1083 TBY1053:TBY1083 TLU1053:TLU1083 TVQ1053:TVQ1083 UFM1053:UFM1083 UPI1053:UPI1083 UZE1053:UZE1083 VJA1053:VJA1083 VSW1053:VSW1083 WCS1053:WCS1083 WMO1053:WMO1083 WWK1053:WWK1083 Y1053:Y1083 JU1053:JU1083 TQ1053:TQ1083 ADM1053:ADM1083 ANI1053:ANI1083 AXE1053:AXE1083 BHA1053:BHA1083 BQW1053:BQW1083 CAS1053:CAS1083 CKO1053:CKO1083 CUK1053:CUK1083 DEG1053:DEG1083 DOC1053:DOC1083 DXY1053:DXY1083 EHU1053:EHU1083 ERQ1053:ERQ1083 FBM1053:FBM1083 FLI1053:FLI1083 FVE1053:FVE1083 GFA1053:GFA1083 GOW1053:GOW1083 GYS1053:GYS1083 HIO1053:HIO1083 HSK1053:HSK1083 ICG1053:ICG1083 IMC1053:IMC1083 IVY1053:IVY1083 JFU1053:JFU1083 JPQ1053:JPQ1083 JZM1053:JZM1083 KJI1053:KJI1083 KTE1053:KTE1083 LDA1053:LDA1083 LMW1053:LMW1083 LWS1053:LWS1083 MGO1053:MGO1083 MQK1053:MQK1083 NAG1053:NAG1083 NKC1053:NKC1083 NTY1053:NTY1083 ODU1053:ODU1083 ONQ1053:ONQ1083 OXM1053:OXM1083 PHI1053:PHI1083 PRE1053:PRE1083 QBA1053:QBA1083 QKW1053:QKW1083 QUS1053:QUS1083 REO1053:REO1083 ROK1053:ROK1083 RYG1053:RYG1083 SIC1053:SIC1083 SRY1053:SRY1083 TBU1053:TBU1083 TLQ1053:TLQ1083 TVM1053:TVM1083 UFI1053:UFI1083 UPE1053:UPE1083 UZA1053:UZA1083 VIW1053:VIW1083 VSS1053:VSS1083 WCO1053:WCO1083 WMK1053:WMK1083 WWG1053:WWG1083 Y1032:Y1033 JU1032:JU1033 TQ1032:TQ1033 ADM1032:ADM1033 ANI1032:ANI1033 AXE1032:AXE1033 BHA1032:BHA1033 BQW1032:BQW1033 CAS1032:CAS1033 CKO1032:CKO1033 CUK1032:CUK1033 DEG1032:DEG1033 DOC1032:DOC1033 DXY1032:DXY1033 EHU1032:EHU1033 ERQ1032:ERQ1033 FBM1032:FBM1033 FLI1032:FLI1033 FVE1032:FVE1033 GFA1032:GFA1033 GOW1032:GOW1033 GYS1032:GYS1033 HIO1032:HIO1033 HSK1032:HSK1033 ICG1032:ICG1033 IMC1032:IMC1033 IVY1032:IVY1033 JFU1032:JFU1033 JPQ1032:JPQ1033 JZM1032:JZM1033 KJI1032:KJI1033 KTE1032:KTE1033 LDA1032:LDA1033 LMW1032:LMW1033 LWS1032:LWS1033 MGO1032:MGO1033 MQK1032:MQK1033 NAG1032:NAG1033 NKC1032:NKC1033 NTY1032:NTY1033 ODU1032:ODU1033 ONQ1032:ONQ1033 OXM1032:OXM1033 PHI1032:PHI1033 PRE1032:PRE1033 QBA1032:QBA1033 QKW1032:QKW1033 QUS1032:QUS1033 REO1032:REO1033 ROK1032:ROK1033 RYG1032:RYG1033 SIC1032:SIC1033 SRY1032:SRY1033 TBU1032:TBU1033 TLQ1032:TLQ1033 TVM1032:TVM1033 UFI1032:UFI1033 UPE1032:UPE1033 UZA1032:UZA1033 VIW1032:VIW1033 VSS1032:VSS1033 WCO1032:WCO1033 WMK1032:WMK1033 WWG1032:WWG1033" xr:uid="{00000000-0002-0000-0200-00004A000000}">
      <formula1>1</formula1>
      <formula2>71</formula2>
    </dataValidation>
    <dataValidation type="whole" allowBlank="1" showInputMessage="1" showErrorMessage="1" errorTitle="Stopnja odpisanosti" error="odstotek (celoštevilska vrednost)" sqref="JS492:JS496 TO492:TO496 ADK492:ADK496 ANG492:ANG496 AXC492:AXC496 BGY492:BGY496 BQU492:BQU496 CAQ492:CAQ496 CKM492:CKM496 CUI492:CUI496 DEE492:DEE496 DOA492:DOA496 DXW492:DXW496 EHS492:EHS496 ERO492:ERO496 FBK492:FBK496 FLG492:FLG496 FVC492:FVC496 GEY492:GEY496 GOU492:GOU496 GYQ492:GYQ496 HIM492:HIM496 HSI492:HSI496 ICE492:ICE496 IMA492:IMA496 IVW492:IVW496 JFS492:JFS496 JPO492:JPO496 JZK492:JZK496 KJG492:KJG496 KTC492:KTC496 LCY492:LCY496 LMU492:LMU496 LWQ492:LWQ496 MGM492:MGM496 MQI492:MQI496 NAE492:NAE496 NKA492:NKA496 NTW492:NTW496 ODS492:ODS496 ONO492:ONO496 OXK492:OXK496 PHG492:PHG496 PRC492:PRC496 QAY492:QAY496 QKU492:QKU496 QUQ492:QUQ496 REM492:REM496 ROI492:ROI496 RYE492:RYE496 SIA492:SIA496 SRW492:SRW496 TBS492:TBS496 TLO492:TLO496 TVK492:TVK496 UFG492:UFG496 UPC492:UPC496 UYY492:UYY496 VIU492:VIU496 VSQ492:VSQ496 WCM492:WCM496 WMI492:WMI496 WWE492:WWE496 W1022:W1025 W568:W606 JS568:JS606 TO568:TO606 ADK568:ADK606 ANG568:ANG606 AXC568:AXC606 BGY568:BGY606 BQU568:BQU606 CAQ568:CAQ606 CKM568:CKM606 CUI568:CUI606 DEE568:DEE606 DOA568:DOA606 DXW568:DXW606 EHS568:EHS606 ERO568:ERO606 FBK568:FBK606 FLG568:FLG606 FVC568:FVC606 GEY568:GEY606 GOU568:GOU606 GYQ568:GYQ606 HIM568:HIM606 HSI568:HSI606 ICE568:ICE606 IMA568:IMA606 IVW568:IVW606 JFS568:JFS606 JPO568:JPO606 JZK568:JZK606 KJG568:KJG606 KTC568:KTC606 LCY568:LCY606 LMU568:LMU606 LWQ568:LWQ606 MGM568:MGM606 MQI568:MQI606 NAE568:NAE606 NKA568:NKA606 NTW568:NTW606 ODS568:ODS606 ONO568:ONO606 OXK568:OXK606 PHG568:PHG606 PRC568:PRC606 QAY568:QAY606 QKU568:QKU606 QUQ568:QUQ606 REM568:REM606 ROI568:ROI606 RYE568:RYE606 SIA568:SIA606 SRW568:SRW606 TBS568:TBS606 TLO568:TLO606 TVK568:TVK606 UFG568:UFG606 UPC568:UPC606 UYY568:UYY606 VIU568:VIU606 VSQ568:VSQ606 WCM568:WCM606 WMI568:WMI606 WWE568:WWE606 W616:W618 JS616:JS618 TO616:TO618 ADK616:ADK618 ANG616:ANG618 AXC616:AXC618 BGY616:BGY618 BQU616:BQU618 CAQ616:CAQ618 CKM616:CKM618 CUI616:CUI618 DEE616:DEE618 DOA616:DOA618 DXW616:DXW618 EHS616:EHS618 ERO616:ERO618 FBK616:FBK618 FLG616:FLG618 FVC616:FVC618 GEY616:GEY618 GOU616:GOU618 GYQ616:GYQ618 HIM616:HIM618 HSI616:HSI618 ICE616:ICE618 IMA616:IMA618 IVW616:IVW618 JFS616:JFS618 JPO616:JPO618 JZK616:JZK618 KJG616:KJG618 KTC616:KTC618 LCY616:LCY618 LMU616:LMU618 LWQ616:LWQ618 MGM616:MGM618 MQI616:MQI618 NAE616:NAE618 NKA616:NKA618 NTW616:NTW618 ODS616:ODS618 ONO616:ONO618 OXK616:OXK618 PHG616:PHG618 PRC616:PRC618 QAY616:QAY618 QKU616:QKU618 QUQ616:QUQ618 REM616:REM618 ROI616:ROI618 RYE616:RYE618 SIA616:SIA618 SRW616:SRW618 TBS616:TBS618 TLO616:TLO618 TVK616:TVK618 UFG616:UFG618 UPC616:UPC618 UYY616:UYY618 VIU616:VIU618 VSQ616:VSQ618 WCM616:WCM618 WMI616:WMI618 WWE616:WWE618 W664 JS664 TO664 ADK664 ANG664 AXC664 BGY664 BQU664 CAQ664 CKM664 CUI664 DEE664 DOA664 DXW664 EHS664 ERO664 FBK664 FLG664 FVC664 GEY664 GOU664 GYQ664 HIM664 HSI664 ICE664 IMA664 IVW664 JFS664 JPO664 JZK664 KJG664 KTC664 LCY664 LMU664 LWQ664 MGM664 MQI664 NAE664 NKA664 NTW664 ODS664 ONO664 OXK664 PHG664 PRC664 QAY664 QKU664 QUQ664 REM664 ROI664 RYE664 SIA664 SRW664 TBS664 TLO664 TVK664 UFG664 UPC664 UYY664 VIU664 VSQ664 WCM664 WMI664 WWE664 W642:W647 JS642:JS647 TO642:TO647 ADK642:ADK647 ANG642:ANG647 AXC642:AXC647 BGY642:BGY647 BQU642:BQU647 CAQ642:CAQ647 CKM642:CKM647 CUI642:CUI647 DEE642:DEE647 DOA642:DOA647 DXW642:DXW647 EHS642:EHS647 ERO642:ERO647 FBK642:FBK647 FLG642:FLG647 FVC642:FVC647 GEY642:GEY647 GOU642:GOU647 GYQ642:GYQ647 HIM642:HIM647 HSI642:HSI647 ICE642:ICE647 IMA642:IMA647 IVW642:IVW647 JFS642:JFS647 JPO642:JPO647 JZK642:JZK647 KJG642:KJG647 KTC642:KTC647 LCY642:LCY647 LMU642:LMU647 LWQ642:LWQ647 MGM642:MGM647 MQI642:MQI647 NAE642:NAE647 NKA642:NKA647 NTW642:NTW647 ODS642:ODS647 ONO642:ONO647 OXK642:OXK647 PHG642:PHG647 PRC642:PRC647 QAY642:QAY647 QKU642:QKU647 QUQ642:QUQ647 REM642:REM647 ROI642:ROI647 RYE642:RYE647 SIA642:SIA647 SRW642:SRW647 TBS642:TBS647 TLO642:TLO647 TVK642:TVK647 UFG642:UFG647 UPC642:UPC647 UYY642:UYY647 VIU642:VIU647 VSQ642:VSQ647 WCM642:WCM647 WMI642:WMI647 WWE642:WWE647 W649:W660 JS649:JS660 TO649:TO660 ADK649:ADK660 ANG649:ANG660 AXC649:AXC660 BGY649:BGY660 BQU649:BQU660 CAQ649:CAQ660 CKM649:CKM660 CUI649:CUI660 DEE649:DEE660 DOA649:DOA660 DXW649:DXW660 EHS649:EHS660 ERO649:ERO660 FBK649:FBK660 FLG649:FLG660 FVC649:FVC660 GEY649:GEY660 GOU649:GOU660 GYQ649:GYQ660 HIM649:HIM660 HSI649:HSI660 ICE649:ICE660 IMA649:IMA660 IVW649:IVW660 JFS649:JFS660 JPO649:JPO660 JZK649:JZK660 KJG649:KJG660 KTC649:KTC660 LCY649:LCY660 LMU649:LMU660 LWQ649:LWQ660 MGM649:MGM660 MQI649:MQI660 NAE649:NAE660 NKA649:NKA660 NTW649:NTW660 ODS649:ODS660 ONO649:ONO660 OXK649:OXK660 PHG649:PHG660 PRC649:PRC660 QAY649:QAY660 QKU649:QKU660 QUQ649:QUQ660 REM649:REM660 ROI649:ROI660 RYE649:RYE660 SIA649:SIA660 SRW649:SRW660 TBS649:TBS660 TLO649:TLO660 TVK649:TVK660 UFG649:UFG660 UPC649:UPC660 UYY649:UYY660 VIU649:VIU660 VSQ649:VSQ660 WCM649:WCM660 WMI649:WMI660 WWE649:WWE660 W708:W716 JS708:JS716 TO708:TO716 ADK708:ADK716 ANG708:ANG716 AXC708:AXC716 BGY708:BGY716 BQU708:BQU716 CAQ708:CAQ716 CKM708:CKM716 CUI708:CUI716 DEE708:DEE716 DOA708:DOA716 DXW708:DXW716 EHS708:EHS716 ERO708:ERO716 FBK708:FBK716 FLG708:FLG716 FVC708:FVC716 GEY708:GEY716 GOU708:GOU716 GYQ708:GYQ716 HIM708:HIM716 HSI708:HSI716 ICE708:ICE716 IMA708:IMA716 IVW708:IVW716 JFS708:JFS716 JPO708:JPO716 JZK708:JZK716 KJG708:KJG716 KTC708:KTC716 LCY708:LCY716 LMU708:LMU716 LWQ708:LWQ716 MGM708:MGM716 MQI708:MQI716 NAE708:NAE716 NKA708:NKA716 NTW708:NTW716 ODS708:ODS716 ONO708:ONO716 OXK708:OXK716 PHG708:PHG716 PRC708:PRC716 QAY708:QAY716 QKU708:QKU716 QUQ708:QUQ716 REM708:REM716 ROI708:ROI716 RYE708:RYE716 SIA708:SIA716 SRW708:SRW716 TBS708:TBS716 TLO708:TLO716 TVK708:TVK716 UFG708:UFG716 UPC708:UPC716 UYY708:UYY716 VIU708:VIU716 VSQ708:VSQ716 WCM708:WCM716 WMI708:WMI716 WWE708:WWE716 W734:W749 JS734:JS749 TO734:TO749 ADK734:ADK749 ANG734:ANG749 AXC734:AXC749 BGY734:BGY749 BQU734:BQU749 CAQ734:CAQ749 CKM734:CKM749 CUI734:CUI749 DEE734:DEE749 DOA734:DOA749 DXW734:DXW749 EHS734:EHS749 ERO734:ERO749 FBK734:FBK749 FLG734:FLG749 FVC734:FVC749 GEY734:GEY749 GOU734:GOU749 GYQ734:GYQ749 HIM734:HIM749 HSI734:HSI749 ICE734:ICE749 IMA734:IMA749 IVW734:IVW749 JFS734:JFS749 JPO734:JPO749 JZK734:JZK749 KJG734:KJG749 KTC734:KTC749 LCY734:LCY749 LMU734:LMU749 LWQ734:LWQ749 MGM734:MGM749 MQI734:MQI749 NAE734:NAE749 NKA734:NKA749 NTW734:NTW749 ODS734:ODS749 ONO734:ONO749 OXK734:OXK749 PHG734:PHG749 PRC734:PRC749 QAY734:QAY749 QKU734:QKU749 QUQ734:QUQ749 REM734:REM749 ROI734:ROI749 RYE734:RYE749 SIA734:SIA749 SRW734:SRW749 TBS734:TBS749 TLO734:TLO749 TVK734:TVK749 UFG734:UFG749 UPC734:UPC749 UYY734:UYY749 VIU734:VIU749 VSQ734:VSQ749 WCM734:WCM749 WMI734:WMI749 WWE734:WWE749 W731:W732 JS731:JS732 TO731:TO732 ADK731:ADK732 ANG731:ANG732 AXC731:AXC732 BGY731:BGY732 BQU731:BQU732 CAQ731:CAQ732 CKM731:CKM732 CUI731:CUI732 DEE731:DEE732 DOA731:DOA732 DXW731:DXW732 EHS731:EHS732 ERO731:ERO732 FBK731:FBK732 FLG731:FLG732 FVC731:FVC732 GEY731:GEY732 GOU731:GOU732 GYQ731:GYQ732 HIM731:HIM732 HSI731:HSI732 ICE731:ICE732 IMA731:IMA732 IVW731:IVW732 JFS731:JFS732 JPO731:JPO732 JZK731:JZK732 KJG731:KJG732 KTC731:KTC732 LCY731:LCY732 LMU731:LMU732 LWQ731:LWQ732 MGM731:MGM732 MQI731:MQI732 NAE731:NAE732 NKA731:NKA732 NTW731:NTW732 ODS731:ODS732 ONO731:ONO732 OXK731:OXK732 PHG731:PHG732 PRC731:PRC732 QAY731:QAY732 QKU731:QKU732 QUQ731:QUQ732 REM731:REM732 ROI731:ROI732 RYE731:RYE732 SIA731:SIA732 SRW731:SRW732 TBS731:TBS732 TLO731:TLO732 TVK731:TVK732 UFG731:UFG732 UPC731:UPC732 UYY731:UYY732 VIU731:VIU732 VSQ731:VSQ732 WCM731:WCM732 WMI731:WMI732 WWE731:WWE732 W718:W729 JS718:JS729 TO718:TO729 ADK718:ADK729 ANG718:ANG729 AXC718:AXC729 BGY718:BGY729 BQU718:BQU729 CAQ718:CAQ729 CKM718:CKM729 CUI718:CUI729 DEE718:DEE729 DOA718:DOA729 DXW718:DXW729 EHS718:EHS729 ERO718:ERO729 FBK718:FBK729 FLG718:FLG729 FVC718:FVC729 GEY718:GEY729 GOU718:GOU729 GYQ718:GYQ729 HIM718:HIM729 HSI718:HSI729 ICE718:ICE729 IMA718:IMA729 IVW718:IVW729 JFS718:JFS729 JPO718:JPO729 JZK718:JZK729 KJG718:KJG729 KTC718:KTC729 LCY718:LCY729 LMU718:LMU729 LWQ718:LWQ729 MGM718:MGM729 MQI718:MQI729 NAE718:NAE729 NKA718:NKA729 NTW718:NTW729 ODS718:ODS729 ONO718:ONO729 OXK718:OXK729 PHG718:PHG729 PRC718:PRC729 QAY718:QAY729 QKU718:QKU729 QUQ718:QUQ729 REM718:REM729 ROI718:ROI729 RYE718:RYE729 SIA718:SIA729 SRW718:SRW729 TBS718:TBS729 TLO718:TLO729 TVK718:TVK729 UFG718:UFG729 UPC718:UPC729 UYY718:UYY729 VIU718:VIU729 VSQ718:VSQ729 WCM718:WCM729 WMI718:WMI729 WWE718:WWE729 GF751:GF759 QB751:QB759 ZX751:ZX759 AJT751:AJT759 ATP751:ATP759 BDL751:BDL759 BNH751:BNH759 BXD751:BXD759 CGZ751:CGZ759 CQV751:CQV759 DAR751:DAR759 DKN751:DKN759 DUJ751:DUJ759 EEF751:EEF759 EOB751:EOB759 EXX751:EXX759 FHT751:FHT759 FRP751:FRP759 GBL751:GBL759 GLH751:GLH759 GVD751:GVD759 HEZ751:HEZ759 HOV751:HOV759 HYR751:HYR759 IIN751:IIN759 ISJ751:ISJ759 JCF751:JCF759 JMB751:JMB759 JVX751:JVX759 KFT751:KFT759 KPP751:KPP759 KZL751:KZL759 LJH751:LJH759 LTD751:LTD759 MCZ751:MCZ759 MMV751:MMV759 MWR751:MWR759 NGN751:NGN759 NQJ751:NQJ759 OAF751:OAF759 OKB751:OKB759 OTX751:OTX759 PDT751:PDT759 PNP751:PNP759 PXL751:PXL759 QHH751:QHH759 QRD751:QRD759 RAZ751:RAZ759 RKV751:RKV759 RUR751:RUR759 SEN751:SEN759 SOJ751:SOJ759 W935:W980 JS935:JS980 TO935:TO980 ADK935:ADK980 ANG935:ANG980 AXC935:AXC980 BGY935:BGY980 BQU935:BQU980 CAQ935:CAQ980 CKM935:CKM980 CUI935:CUI980 DEE935:DEE980 DOA935:DOA980 DXW935:DXW980 EHS935:EHS980 ERO935:ERO980 FBK935:FBK980 FLG935:FLG980 FVC935:FVC980 GEY935:GEY980 GOU935:GOU980 GYQ935:GYQ980 HIM935:HIM980 HSI935:HSI980 ICE935:ICE980 IMA935:IMA980 IVW935:IVW980 JFS935:JFS980 JPO935:JPO980 JZK935:JZK980 KJG935:KJG980 KTC935:KTC980 LCY935:LCY980 LMU935:LMU980 LWQ935:LWQ980 MGM935:MGM980 MQI935:MQI980 NAE935:NAE980 NKA935:NKA980 NTW935:NTW980 ODS935:ODS980 ONO935:ONO980 OXK935:OXK980 PHG935:PHG980 PRC935:PRC980 QAY935:QAY980 QKU935:QKU980 QUQ935:QUQ980 REM935:REM980 ROI935:ROI980 RYE935:RYE980 SIA935:SIA980 SRW935:SRW980 TBS935:TBS980 TLO935:TLO980 TVK935:TVK980 UFG935:UFG980 UPC935:UPC980 UYY935:UYY980 VIU935:VIU980 VSQ935:VSQ980 WCM935:WCM980 WMI935:WMI980 W756:W759 WWE935:WWE980 W1032:W1033 JS1032:JS1033 TO1032:TO1033 ADK1032:ADK1033 ANG1032:ANG1033 AXC1032:AXC1033 BGY1032:BGY1033 BQU1032:BQU1033 CAQ1032:CAQ1033 CKM1032:CKM1033 CUI1032:CUI1033 DEE1032:DEE1033 DOA1032:DOA1033 DXW1032:DXW1033 EHS1032:EHS1033 ERO1032:ERO1033 FBK1032:FBK1033 FLG1032:FLG1033 FVC1032:FVC1033 GEY1032:GEY1033 GOU1032:GOU1033 GYQ1032:GYQ1033 HIM1032:HIM1033 HSI1032:HSI1033 ICE1032:ICE1033 IMA1032:IMA1033 IVW1032:IVW1033 JFS1032:JFS1033 JPO1032:JPO1033 JZK1032:JZK1033 KJG1032:KJG1033 KTC1032:KTC1033 LCY1032:LCY1033 LMU1032:LMU1033 LWQ1032:LWQ1033 MGM1032:MGM1033 MQI1032:MQI1033 NAE1032:NAE1033 NKA1032:NKA1033 NTW1032:NTW1033 ODS1032:ODS1033 ONO1032:ONO1033 OXK1032:OXK1033 PHG1032:PHG1033 PRC1032:PRC1033 QAY1032:QAY1033 QKU1032:QKU1033 QUQ1032:QUQ1033 REM1032:REM1033 ROI1032:ROI1033 RYE1032:RYE1033 SIA1032:SIA1033 SRW1032:SRW1033 TBS1032:TBS1033 TLO1032:TLO1033 TVK1032:TVK1033 UFG1032:UFG1033 UPC1032:UPC1033 UYY1032:UYY1033 VIU1032:VIU1033 VSQ1032:VSQ1033 WCM1032:WCM1033 WMI1032:WMI1033 WWE1032:WWE1033 WWE1009:WWE1025 JS1009:JS1025 TO1009:TO1025 ADK1009:ADK1025 ANG1009:ANG1025 AXC1009:AXC1025 BGY1009:BGY1025 BQU1009:BQU1025 CAQ1009:CAQ1025 CKM1009:CKM1025 CUI1009:CUI1025 DEE1009:DEE1025 DOA1009:DOA1025 DXW1009:DXW1025 EHS1009:EHS1025 ERO1009:ERO1025 FBK1009:FBK1025 FLG1009:FLG1025 FVC1009:FVC1025 GEY1009:GEY1025 GOU1009:GOU1025 GYQ1009:GYQ1025 HIM1009:HIM1025 HSI1009:HSI1025 ICE1009:ICE1025 IMA1009:IMA1025 IVW1009:IVW1025 JFS1009:JFS1025 JPO1009:JPO1025 JZK1009:JZK1025 KJG1009:KJG1025 KTC1009:KTC1025 LCY1009:LCY1025 LMU1009:LMU1025 LWQ1009:LWQ1025 MGM1009:MGM1025 MQI1009:MQI1025 NAE1009:NAE1025 NKA1009:NKA1025 NTW1009:NTW1025 ODS1009:ODS1025 ONO1009:ONO1025 OXK1009:OXK1025 PHG1009:PHG1025 PRC1009:PRC1025 QAY1009:QAY1025 QKU1009:QKU1025 QUQ1009:QUQ1025 REM1009:REM1025 ROI1009:ROI1025 RYE1009:RYE1025 SIA1009:SIA1025 SRW1009:SRW1025 TBS1009:TBS1025 TLO1009:TLO1025 TVK1009:TVK1025 UFG1009:UFG1025 UPC1009:UPC1025 UYY1009:UYY1025 VIU1009:VIU1025 VSQ1009:VSQ1025 WCM1009:WCM1025 WMI1009:WMI1025 W1009:W1020 W492:W496 W751:W754 JU1041:JU1052 TQ1041:TQ1052 ADM1041:ADM1052 ANI1041:ANI1052 AXE1041:AXE1052 BHA1041:BHA1052 BQW1041:BQW1052 CAS1041:CAS1052 CKO1041:CKO1052 CUK1041:CUK1052 DEG1041:DEG1052 DOC1041:DOC1052 DXY1041:DXY1052 EHU1041:EHU1052 ERQ1041:ERQ1052 FBM1041:FBM1052 FLI1041:FLI1052 FVE1041:FVE1052 GFA1041:GFA1052 GOW1041:GOW1052 GYS1041:GYS1052 HIO1041:HIO1052 HSK1041:HSK1052 ICG1041:ICG1052 IMC1041:IMC1052 IVY1041:IVY1052 JFU1041:JFU1052 JPQ1041:JPQ1052 JZM1041:JZM1052 KJI1041:KJI1052 KTE1041:KTE1052 LDA1041:LDA1052 LMW1041:LMW1052 LWS1041:LWS1052 MGO1041:MGO1052 MQK1041:MQK1052 NAG1041:NAG1052 NKC1041:NKC1052 NTY1041:NTY1052 ODU1041:ODU1052 ONQ1041:ONQ1052 OXM1041:OXM1052 PHI1041:PHI1052 PRE1041:PRE1052 QBA1041:QBA1052 QKW1041:QKW1052 QUS1041:QUS1052 REO1041:REO1052 ROK1041:ROK1052 RYG1041:RYG1052 SIC1041:SIC1052 SRY1041:SRY1052 TBU1041:TBU1052 TLQ1041:TLQ1052 TVM1041:TVM1052 UFI1041:UFI1052 UPE1041:UPE1052 UZA1041:UZA1052 VIW1041:VIW1052 VSS1041:VSS1052 WCO1041:WCO1052 WMK1041:WMK1052 WWG1041:WWG1052 Y1041:Y1052 W1053:W1083 JS1053:JS1083 TO1053:TO1083 ADK1053:ADK1083 ANG1053:ANG1083 AXC1053:AXC1083 BGY1053:BGY1083 BQU1053:BQU1083 CAQ1053:CAQ1083 CKM1053:CKM1083 CUI1053:CUI1083 DEE1053:DEE1083 DOA1053:DOA1083 DXW1053:DXW1083 EHS1053:EHS1083 ERO1053:ERO1083 FBK1053:FBK1083 FLG1053:FLG1083 FVC1053:FVC1083 GEY1053:GEY1083 GOU1053:GOU1083 GYQ1053:GYQ1083 HIM1053:HIM1083 HSI1053:HSI1083 ICE1053:ICE1083 IMA1053:IMA1083 IVW1053:IVW1083 JFS1053:JFS1083 JPO1053:JPO1083 JZK1053:JZK1083 KJG1053:KJG1083 KTC1053:KTC1083 LCY1053:LCY1083 LMU1053:LMU1083 LWQ1053:LWQ1083 MGM1053:MGM1083 MQI1053:MQI1083 NAE1053:NAE1083 NKA1053:NKA1083 NTW1053:NTW1083 ODS1053:ODS1083 ONO1053:ONO1083 OXK1053:OXK1083 PHG1053:PHG1083 PRC1053:PRC1083 QAY1053:QAY1083 QKU1053:QKU1083 QUQ1053:QUQ1083 REM1053:REM1083 ROI1053:ROI1083 RYE1053:RYE1083 SIA1053:SIA1083 SRW1053:SRW1083 TBS1053:TBS1083 TLO1053:TLO1083 TVK1053:TVK1083 UFG1053:UFG1083 UPC1053:UPC1083 UYY1053:UYY1083 VIU1053:VIU1083 VSQ1053:VSQ1083 WCM1053:WCM1083 WMI1053:WMI1083 WWE1053:WWE1083" xr:uid="{00000000-0002-0000-0200-00004B000000}">
      <formula1>0</formula1>
      <formula2>100</formula2>
    </dataValidation>
    <dataValidation type="decimal" allowBlank="1" showInputMessage="1" showErrorMessage="1" errorTitle="Stroški dela operaterja" error="celo število &lt; 21" sqref="KA492:KA496 TW492:TW496 ADS492:ADS496 ANO492:ANO496 AXK492:AXK496 BHG492:BHG496 BRC492:BRC496 CAY492:CAY496 CKU492:CKU496 CUQ492:CUQ496 DEM492:DEM496 DOI492:DOI496 DYE492:DYE496 EIA492:EIA496 ERW492:ERW496 FBS492:FBS496 FLO492:FLO496 FVK492:FVK496 GFG492:GFG496 GPC492:GPC496 GYY492:GYY496 HIU492:HIU496 HSQ492:HSQ496 ICM492:ICM496 IMI492:IMI496 IWE492:IWE496 JGA492:JGA496 JPW492:JPW496 JZS492:JZS496 KJO492:KJO496 KTK492:KTK496 LDG492:LDG496 LNC492:LNC496 LWY492:LWY496 MGU492:MGU496 MQQ492:MQQ496 NAM492:NAM496 NKI492:NKI496 NUE492:NUE496 OEA492:OEA496 ONW492:ONW496 OXS492:OXS496 PHO492:PHO496 PRK492:PRK496 QBG492:QBG496 QLC492:QLC496 QUY492:QUY496 REU492:REU496 ROQ492:ROQ496 RYM492:RYM496 SII492:SII496 SSE492:SSE496 TCA492:TCA496 TLW492:TLW496 TVS492:TVS496 UFO492:UFO496 UPK492:UPK496 UZG492:UZG496 VJC492:VJC496 VSY492:VSY496 WCU492:WCU496 WMQ492:WMQ496 WWM492:WWM496 AE1009:AE1026 AE708:AE716 KA708:KA716 TW708:TW716 ADS708:ADS716 ANO708:ANO716 AXK708:AXK716 BHG708:BHG716 BRC708:BRC716 CAY708:CAY716 CKU708:CKU716 CUQ708:CUQ716 DEM708:DEM716 DOI708:DOI716 DYE708:DYE716 EIA708:EIA716 ERW708:ERW716 FBS708:FBS716 FLO708:FLO716 FVK708:FVK716 GFG708:GFG716 GPC708:GPC716 GYY708:GYY716 HIU708:HIU716 HSQ708:HSQ716 ICM708:ICM716 IMI708:IMI716 IWE708:IWE716 JGA708:JGA716 JPW708:JPW716 JZS708:JZS716 KJO708:KJO716 KTK708:KTK716 LDG708:LDG716 LNC708:LNC716 LWY708:LWY716 MGU708:MGU716 MQQ708:MQQ716 NAM708:NAM716 NKI708:NKI716 NUE708:NUE716 OEA708:OEA716 ONW708:ONW716 OXS708:OXS716 PHO708:PHO716 PRK708:PRK716 QBG708:QBG716 QLC708:QLC716 QUY708:QUY716 REU708:REU716 ROQ708:ROQ716 RYM708:RYM716 SII708:SII716 SSE708:SSE716 TCA708:TCA716 TLW708:TLW716 TVS708:TVS716 UFO708:UFO716 UPK708:UPK716 UZG708:UZG716 VJC708:VJC716 VSY708:VSY716 WCU708:WCU716 WMQ708:WMQ716 WWM708:WWM716 AE734:AE749 KA734:KA749 TW734:TW749 ADS734:ADS749 ANO734:ANO749 AXK734:AXK749 BHG734:BHG749 BRC734:BRC749 CAY734:CAY749 CKU734:CKU749 CUQ734:CUQ749 DEM734:DEM749 DOI734:DOI749 DYE734:DYE749 EIA734:EIA749 ERW734:ERW749 FBS734:FBS749 FLO734:FLO749 FVK734:FVK749 GFG734:GFG749 GPC734:GPC749 GYY734:GYY749 HIU734:HIU749 HSQ734:HSQ749 ICM734:ICM749 IMI734:IMI749 IWE734:IWE749 JGA734:JGA749 JPW734:JPW749 JZS734:JZS749 KJO734:KJO749 KTK734:KTK749 LDG734:LDG749 LNC734:LNC749 LWY734:LWY749 MGU734:MGU749 MQQ734:MQQ749 NAM734:NAM749 NKI734:NKI749 NUE734:NUE749 OEA734:OEA749 ONW734:ONW749 OXS734:OXS749 PHO734:PHO749 PRK734:PRK749 QBG734:QBG749 QLC734:QLC749 QUY734:QUY749 REU734:REU749 ROQ734:ROQ749 RYM734:RYM749 SII734:SII749 SSE734:SSE749 TCA734:TCA749 TLW734:TLW749 TVS734:TVS749 UFO734:UFO749 UPK734:UPK749 UZG734:UZG749 VJC734:VJC749 VSY734:VSY749 WCU734:WCU749 WMQ734:WMQ749 WWM734:WWM749 AE731:AE732 KA731:KA732 TW731:TW732 ADS731:ADS732 ANO731:ANO732 AXK731:AXK732 BHG731:BHG732 BRC731:BRC732 CAY731:CAY732 CKU731:CKU732 CUQ731:CUQ732 DEM731:DEM732 DOI731:DOI732 DYE731:DYE732 EIA731:EIA732 ERW731:ERW732 FBS731:FBS732 FLO731:FLO732 FVK731:FVK732 GFG731:GFG732 GPC731:GPC732 GYY731:GYY732 HIU731:HIU732 HSQ731:HSQ732 ICM731:ICM732 IMI731:IMI732 IWE731:IWE732 JGA731:JGA732 JPW731:JPW732 JZS731:JZS732 KJO731:KJO732 KTK731:KTK732 LDG731:LDG732 LNC731:LNC732 LWY731:LWY732 MGU731:MGU732 MQQ731:MQQ732 NAM731:NAM732 NKI731:NKI732 NUE731:NUE732 OEA731:OEA732 ONW731:ONW732 OXS731:OXS732 PHO731:PHO732 PRK731:PRK732 QBG731:QBG732 QLC731:QLC732 QUY731:QUY732 REU731:REU732 ROQ731:ROQ732 RYM731:RYM732 SII731:SII732 SSE731:SSE732 TCA731:TCA732 TLW731:TLW732 TVS731:TVS732 UFO731:UFO732 UPK731:UPK732 UZG731:UZG732 VJC731:VJC732 VSY731:VSY732 WCU731:WCU732 WMQ731:WMQ732 WWM731:WWM732 AE718:AE729 KA718:KA729 TW718:TW729 ADS718:ADS729 ANO718:ANO729 AXK718:AXK729 BHG718:BHG729 BRC718:BRC729 CAY718:CAY729 CKU718:CKU729 CUQ718:CUQ729 DEM718:DEM729 DOI718:DOI729 DYE718:DYE729 EIA718:EIA729 ERW718:ERW729 FBS718:FBS729 FLO718:FLO729 FVK718:FVK729 GFG718:GFG729 GPC718:GPC729 GYY718:GYY729 HIU718:HIU729 HSQ718:HSQ729 ICM718:ICM729 IMI718:IMI729 IWE718:IWE729 JGA718:JGA729 JPW718:JPW729 JZS718:JZS729 KJO718:KJO729 KTK718:KTK729 LDG718:LDG729 LNC718:LNC729 LWY718:LWY729 MGU718:MGU729 MQQ718:MQQ729 NAM718:NAM729 NKI718:NKI729 NUE718:NUE729 OEA718:OEA729 ONW718:ONW729 OXS718:OXS729 PHO718:PHO729 PRK718:PRK729 QBG718:QBG729 QLC718:QLC729 QUY718:QUY729 REU718:REU729 ROQ718:ROQ729 RYM718:RYM729 SII718:SII729 SSE718:SSE729 TCA718:TCA729 TLW718:TLW729 TVS718:TVS729 UFO718:UFO729 UPK718:UPK729 UZG718:UZG729 VJC718:VJC729 VSY718:VSY729 WCU718:WCU729 WMQ718:WMQ729 WWM718:WWM729 GN751:GN759 QJ751:QJ759 AAF751:AAF759 AKB751:AKB759 ATX751:ATX759 BDT751:BDT759 BNP751:BNP759 BXL751:BXL759 CHH751:CHH759 CRD751:CRD759 DAZ751:DAZ759 DKV751:DKV759 DUR751:DUR759 EEN751:EEN759 EOJ751:EOJ759 EYF751:EYF759 FIB751:FIB759 FRX751:FRX759 GBT751:GBT759 GLP751:GLP759 GVL751:GVL759 HFH751:HFH759 HPD751:HPD759 HYZ751:HYZ759 IIV751:IIV759 ISR751:ISR759 JCN751:JCN759 JMJ751:JMJ759 JWF751:JWF759 KGB751:KGB759 KPX751:KPX759 KZT751:KZT759 LJP751:LJP759 LTL751:LTL759 MDH751:MDH759 MND751:MND759 MWZ751:MWZ759 NGV751:NGV759 NQR751:NQR759 OAN751:OAN759 OKJ751:OKJ759 OUF751:OUF759 PEB751:PEB759 PNX751:PNX759 PXT751:PXT759 QHP751:QHP759 QRL751:QRL759 RBH751:RBH759 RLD751:RLD759 RUZ751:RUZ759 SEV751:SEV759 SOR751:SOR759 AE751:AE759 KA1009:KA1026 TW1009:TW1026 ADS1009:ADS1026 ANO1009:ANO1026 AXK1009:AXK1026 BHG1009:BHG1026 BRC1009:BRC1026 CAY1009:CAY1026 CKU1009:CKU1026 CUQ1009:CUQ1026 DEM1009:DEM1026 DOI1009:DOI1026 DYE1009:DYE1026 EIA1009:EIA1026 ERW1009:ERW1026 FBS1009:FBS1026 FLO1009:FLO1026 FVK1009:FVK1026 GFG1009:GFG1026 GPC1009:GPC1026 GYY1009:GYY1026 HIU1009:HIU1026 HSQ1009:HSQ1026 ICM1009:ICM1026 IMI1009:IMI1026 IWE1009:IWE1026 JGA1009:JGA1026 JPW1009:JPW1026 JZS1009:JZS1026 KJO1009:KJO1026 KTK1009:KTK1026 LDG1009:LDG1026 LNC1009:LNC1026 LWY1009:LWY1026 MGU1009:MGU1026 MQQ1009:MQQ1026 NAM1009:NAM1026 NKI1009:NKI1026 NUE1009:NUE1026 OEA1009:OEA1026 ONW1009:ONW1026 OXS1009:OXS1026 PHO1009:PHO1026 PRK1009:PRK1026 QBG1009:QBG1026 QLC1009:QLC1026 QUY1009:QUY1026 REU1009:REU1026 ROQ1009:ROQ1026 RYM1009:RYM1026 SII1009:SII1026 SSE1009:SSE1026 TCA1009:TCA1026 TLW1009:TLW1026 TVS1009:TVS1026 UFO1009:UFO1026 UPK1009:UPK1026 UZG1009:UZG1026 VJC1009:VJC1026 VSY1009:VSY1026 WCU1009:WCU1026 WMQ1009:WMQ1026 AE492:AE496 WWM1009:WWM1026" xr:uid="{00000000-0002-0000-0200-00004C000000}">
      <formula1>0</formula1>
      <formula2>20</formula2>
    </dataValidation>
    <dataValidation type="whole" operator="greaterThan" allowBlank="1" showInputMessage="1" showErrorMessage="1" error="Celo število" sqref="JY492:JY496 TU492:TU496 ADQ492:ADQ496 ANM492:ANM496 AXI492:AXI496 BHE492:BHE496 BRA492:BRA496 CAW492:CAW496 CKS492:CKS496 CUO492:CUO496 DEK492:DEK496 DOG492:DOG496 DYC492:DYC496 EHY492:EHY496 ERU492:ERU496 FBQ492:FBQ496 FLM492:FLM496 FVI492:FVI496 GFE492:GFE496 GPA492:GPA496 GYW492:GYW496 HIS492:HIS496 HSO492:HSO496 ICK492:ICK496 IMG492:IMG496 IWC492:IWC496 JFY492:JFY496 JPU492:JPU496 JZQ492:JZQ496 KJM492:KJM496 KTI492:KTI496 LDE492:LDE496 LNA492:LNA496 LWW492:LWW496 MGS492:MGS496 MQO492:MQO496 NAK492:NAK496 NKG492:NKG496 NUC492:NUC496 ODY492:ODY496 ONU492:ONU496 OXQ492:OXQ496 PHM492:PHM496 PRI492:PRI496 QBE492:QBE496 QLA492:QLA496 QUW492:QUW496 RES492:RES496 ROO492:ROO496 RYK492:RYK496 SIG492:SIG496 SSC492:SSC496 TBY492:TBY496 TLU492:TLU496 TVQ492:TVQ496 UFM492:UFM496 UPI492:UPI496 UZE492:UZE496 VJA492:VJA496 VSW492:VSW496 WCS492:WCS496 WMO492:WMO496 WWK492:WWK496 AC1009:AC1026 AC708:AC716 JY708:JY716 TU708:TU716 ADQ708:ADQ716 ANM708:ANM716 AXI708:AXI716 BHE708:BHE716 BRA708:BRA716 CAW708:CAW716 CKS708:CKS716 CUO708:CUO716 DEK708:DEK716 DOG708:DOG716 DYC708:DYC716 EHY708:EHY716 ERU708:ERU716 FBQ708:FBQ716 FLM708:FLM716 FVI708:FVI716 GFE708:GFE716 GPA708:GPA716 GYW708:GYW716 HIS708:HIS716 HSO708:HSO716 ICK708:ICK716 IMG708:IMG716 IWC708:IWC716 JFY708:JFY716 JPU708:JPU716 JZQ708:JZQ716 KJM708:KJM716 KTI708:KTI716 LDE708:LDE716 LNA708:LNA716 LWW708:LWW716 MGS708:MGS716 MQO708:MQO716 NAK708:NAK716 NKG708:NKG716 NUC708:NUC716 ODY708:ODY716 ONU708:ONU716 OXQ708:OXQ716 PHM708:PHM716 PRI708:PRI716 QBE708:QBE716 QLA708:QLA716 QUW708:QUW716 RES708:RES716 ROO708:ROO716 RYK708:RYK716 SIG708:SIG716 SSC708:SSC716 TBY708:TBY716 TLU708:TLU716 TVQ708:TVQ716 UFM708:UFM716 UPI708:UPI716 UZE708:UZE716 VJA708:VJA716 VSW708:VSW716 WCS708:WCS716 WMO708:WMO716 WWK708:WWK716 AC734:AC749 JY734:JY749 TU734:TU749 ADQ734:ADQ749 ANM734:ANM749 AXI734:AXI749 BHE734:BHE749 BRA734:BRA749 CAW734:CAW749 CKS734:CKS749 CUO734:CUO749 DEK734:DEK749 DOG734:DOG749 DYC734:DYC749 EHY734:EHY749 ERU734:ERU749 FBQ734:FBQ749 FLM734:FLM749 FVI734:FVI749 GFE734:GFE749 GPA734:GPA749 GYW734:GYW749 HIS734:HIS749 HSO734:HSO749 ICK734:ICK749 IMG734:IMG749 IWC734:IWC749 JFY734:JFY749 JPU734:JPU749 JZQ734:JZQ749 KJM734:KJM749 KTI734:KTI749 LDE734:LDE749 LNA734:LNA749 LWW734:LWW749 MGS734:MGS749 MQO734:MQO749 NAK734:NAK749 NKG734:NKG749 NUC734:NUC749 ODY734:ODY749 ONU734:ONU749 OXQ734:OXQ749 PHM734:PHM749 PRI734:PRI749 QBE734:QBE749 QLA734:QLA749 QUW734:QUW749 RES734:RES749 ROO734:ROO749 RYK734:RYK749 SIG734:SIG749 SSC734:SSC749 TBY734:TBY749 TLU734:TLU749 TVQ734:TVQ749 UFM734:UFM749 UPI734:UPI749 UZE734:UZE749 VJA734:VJA749 VSW734:VSW749 WCS734:WCS749 WMO734:WMO749 WWK734:WWK749 AC731:AC732 JY731:JY732 TU731:TU732 ADQ731:ADQ732 ANM731:ANM732 AXI731:AXI732 BHE731:BHE732 BRA731:BRA732 CAW731:CAW732 CKS731:CKS732 CUO731:CUO732 DEK731:DEK732 DOG731:DOG732 DYC731:DYC732 EHY731:EHY732 ERU731:ERU732 FBQ731:FBQ732 FLM731:FLM732 FVI731:FVI732 GFE731:GFE732 GPA731:GPA732 GYW731:GYW732 HIS731:HIS732 HSO731:HSO732 ICK731:ICK732 IMG731:IMG732 IWC731:IWC732 JFY731:JFY732 JPU731:JPU732 JZQ731:JZQ732 KJM731:KJM732 KTI731:KTI732 LDE731:LDE732 LNA731:LNA732 LWW731:LWW732 MGS731:MGS732 MQO731:MQO732 NAK731:NAK732 NKG731:NKG732 NUC731:NUC732 ODY731:ODY732 ONU731:ONU732 OXQ731:OXQ732 PHM731:PHM732 PRI731:PRI732 QBE731:QBE732 QLA731:QLA732 QUW731:QUW732 RES731:RES732 ROO731:ROO732 RYK731:RYK732 SIG731:SIG732 SSC731:SSC732 TBY731:TBY732 TLU731:TLU732 TVQ731:TVQ732 UFM731:UFM732 UPI731:UPI732 UZE731:UZE732 VJA731:VJA732 VSW731:VSW732 WCS731:WCS732 WMO731:WMO732 WWK731:WWK732 AC718:AC729 JY718:JY729 TU718:TU729 ADQ718:ADQ729 ANM718:ANM729 AXI718:AXI729 BHE718:BHE729 BRA718:BRA729 CAW718:CAW729 CKS718:CKS729 CUO718:CUO729 DEK718:DEK729 DOG718:DOG729 DYC718:DYC729 EHY718:EHY729 ERU718:ERU729 FBQ718:FBQ729 FLM718:FLM729 FVI718:FVI729 GFE718:GFE729 GPA718:GPA729 GYW718:GYW729 HIS718:HIS729 HSO718:HSO729 ICK718:ICK729 IMG718:IMG729 IWC718:IWC729 JFY718:JFY729 JPU718:JPU729 JZQ718:JZQ729 KJM718:KJM729 KTI718:KTI729 LDE718:LDE729 LNA718:LNA729 LWW718:LWW729 MGS718:MGS729 MQO718:MQO729 NAK718:NAK729 NKG718:NKG729 NUC718:NUC729 ODY718:ODY729 ONU718:ONU729 OXQ718:OXQ729 PHM718:PHM729 PRI718:PRI729 QBE718:QBE729 QLA718:QLA729 QUW718:QUW729 RES718:RES729 ROO718:ROO729 RYK718:RYK729 SIG718:SIG729 SSC718:SSC729 TBY718:TBY729 TLU718:TLU729 TVQ718:TVQ729 UFM718:UFM729 UPI718:UPI729 UZE718:UZE729 VJA718:VJA729 VSW718:VSW729 WCS718:WCS729 WMO718:WMO729 WWK718:WWK729 GL751:GL759 QH751:QH759 AAD751:AAD759 AJZ751:AJZ759 ATV751:ATV759 BDR751:BDR759 BNN751:BNN759 BXJ751:BXJ759 CHF751:CHF759 CRB751:CRB759 DAX751:DAX759 DKT751:DKT759 DUP751:DUP759 EEL751:EEL759 EOH751:EOH759 EYD751:EYD759 FHZ751:FHZ759 FRV751:FRV759 GBR751:GBR759 GLN751:GLN759 GVJ751:GVJ759 HFF751:HFF759 HPB751:HPB759 HYX751:HYX759 IIT751:IIT759 ISP751:ISP759 JCL751:JCL759 JMH751:JMH759 JWD751:JWD759 KFZ751:KFZ759 KPV751:KPV759 KZR751:KZR759 LJN751:LJN759 LTJ751:LTJ759 MDF751:MDF759 MNB751:MNB759 MWX751:MWX759 NGT751:NGT759 NQP751:NQP759 OAL751:OAL759 OKH751:OKH759 OUD751:OUD759 PDZ751:PDZ759 PNV751:PNV759 PXR751:PXR759 QHN751:QHN759 QRJ751:QRJ759 RBF751:RBF759 RLB751:RLB759 RUX751:RUX759 SET751:SET759 SOP751:SOP759 AC751:AC759 JY1009:JY1026 TU1009:TU1026 ADQ1009:ADQ1026 ANM1009:ANM1026 AXI1009:AXI1026 BHE1009:BHE1026 BRA1009:BRA1026 CAW1009:CAW1026 CKS1009:CKS1026 CUO1009:CUO1026 DEK1009:DEK1026 DOG1009:DOG1026 DYC1009:DYC1026 EHY1009:EHY1026 ERU1009:ERU1026 FBQ1009:FBQ1026 FLM1009:FLM1026 FVI1009:FVI1026 GFE1009:GFE1026 GPA1009:GPA1026 GYW1009:GYW1026 HIS1009:HIS1026 HSO1009:HSO1026 ICK1009:ICK1026 IMG1009:IMG1026 IWC1009:IWC1026 JFY1009:JFY1026 JPU1009:JPU1026 JZQ1009:JZQ1026 KJM1009:KJM1026 KTI1009:KTI1026 LDE1009:LDE1026 LNA1009:LNA1026 LWW1009:LWW1026 MGS1009:MGS1026 MQO1009:MQO1026 NAK1009:NAK1026 NKG1009:NKG1026 NUC1009:NUC1026 ODY1009:ODY1026 ONU1009:ONU1026 OXQ1009:OXQ1026 PHM1009:PHM1026 PRI1009:PRI1026 QBE1009:QBE1026 QLA1009:QLA1026 QUW1009:QUW1026 RES1009:RES1026 ROO1009:ROO1026 RYK1009:RYK1026 SIG1009:SIG1026 SSC1009:SSC1026 TBY1009:TBY1026 TLU1009:TLU1026 TVQ1009:TVQ1026 UFM1009:UFM1026 UPI1009:UPI1026 UZE1009:UZE1026 VJA1009:VJA1026 VSW1009:VSW1026 WCS1009:WCS1026 WMO1009:WMO1026 AC492:AC496 WWK1009:WWK1026" xr:uid="{00000000-0002-0000-0200-00004D000000}">
      <formula1>0</formula1>
    </dataValidation>
    <dataValidation type="whole" allowBlank="1" showInputMessage="1" showErrorMessage="1" errorTitle="Klasifikacija" error="Celo število &lt;= 71 - Gl. zavihek MERIL Classification oz. Klasifikacija " sqref="JX492:JX496 TT492:TT496 ADP492:ADP496 ANL492:ANL496 AXH492:AXH496 BHD492:BHD496 BQZ492:BQZ496 CAV492:CAV496 CKR492:CKR496 CUN492:CUN496 DEJ492:DEJ496 DOF492:DOF496 DYB492:DYB496 EHX492:EHX496 ERT492:ERT496 FBP492:FBP496 FLL492:FLL496 FVH492:FVH496 GFD492:GFD496 GOZ492:GOZ496 GYV492:GYV496 HIR492:HIR496 HSN492:HSN496 ICJ492:ICJ496 IMF492:IMF496 IWB492:IWB496 JFX492:JFX496 JPT492:JPT496 JZP492:JZP496 KJL492:KJL496 KTH492:KTH496 LDD492:LDD496 LMZ492:LMZ496 LWV492:LWV496 MGR492:MGR496 MQN492:MQN496 NAJ492:NAJ496 NKF492:NKF496 NUB492:NUB496 ODX492:ODX496 ONT492:ONT496 OXP492:OXP496 PHL492:PHL496 PRH492:PRH496 QBD492:QBD496 QKZ492:QKZ496 QUV492:QUV496 RER492:RER496 RON492:RON496 RYJ492:RYJ496 SIF492:SIF496 SSB492:SSB496 TBX492:TBX496 TLT492:TLT496 TVP492:TVP496 UFL492:UFL496 UPH492:UPH496 UZD492:UZD496 VIZ492:VIZ496 VSV492:VSV496 WCR492:WCR496 WMN492:WMN496 WWJ492:WWJ496 AB1009:AB1026 AB708:AB716 JX708:JX716 TT708:TT716 ADP708:ADP716 ANL708:ANL716 AXH708:AXH716 BHD708:BHD716 BQZ708:BQZ716 CAV708:CAV716 CKR708:CKR716 CUN708:CUN716 DEJ708:DEJ716 DOF708:DOF716 DYB708:DYB716 EHX708:EHX716 ERT708:ERT716 FBP708:FBP716 FLL708:FLL716 FVH708:FVH716 GFD708:GFD716 GOZ708:GOZ716 GYV708:GYV716 HIR708:HIR716 HSN708:HSN716 ICJ708:ICJ716 IMF708:IMF716 IWB708:IWB716 JFX708:JFX716 JPT708:JPT716 JZP708:JZP716 KJL708:KJL716 KTH708:KTH716 LDD708:LDD716 LMZ708:LMZ716 LWV708:LWV716 MGR708:MGR716 MQN708:MQN716 NAJ708:NAJ716 NKF708:NKF716 NUB708:NUB716 ODX708:ODX716 ONT708:ONT716 OXP708:OXP716 PHL708:PHL716 PRH708:PRH716 QBD708:QBD716 QKZ708:QKZ716 QUV708:QUV716 RER708:RER716 RON708:RON716 RYJ708:RYJ716 SIF708:SIF716 SSB708:SSB716 TBX708:TBX716 TLT708:TLT716 TVP708:TVP716 UFL708:UFL716 UPH708:UPH716 UZD708:UZD716 VIZ708:VIZ716 VSV708:VSV716 WCR708:WCR716 WMN708:WMN716 WWJ708:WWJ716 AB734:AB749 JX734:JX749 TT734:TT749 ADP734:ADP749 ANL734:ANL749 AXH734:AXH749 BHD734:BHD749 BQZ734:BQZ749 CAV734:CAV749 CKR734:CKR749 CUN734:CUN749 DEJ734:DEJ749 DOF734:DOF749 DYB734:DYB749 EHX734:EHX749 ERT734:ERT749 FBP734:FBP749 FLL734:FLL749 FVH734:FVH749 GFD734:GFD749 GOZ734:GOZ749 GYV734:GYV749 HIR734:HIR749 HSN734:HSN749 ICJ734:ICJ749 IMF734:IMF749 IWB734:IWB749 JFX734:JFX749 JPT734:JPT749 JZP734:JZP749 KJL734:KJL749 KTH734:KTH749 LDD734:LDD749 LMZ734:LMZ749 LWV734:LWV749 MGR734:MGR749 MQN734:MQN749 NAJ734:NAJ749 NKF734:NKF749 NUB734:NUB749 ODX734:ODX749 ONT734:ONT749 OXP734:OXP749 PHL734:PHL749 PRH734:PRH749 QBD734:QBD749 QKZ734:QKZ749 QUV734:QUV749 RER734:RER749 RON734:RON749 RYJ734:RYJ749 SIF734:SIF749 SSB734:SSB749 TBX734:TBX749 TLT734:TLT749 TVP734:TVP749 UFL734:UFL749 UPH734:UPH749 UZD734:UZD749 VIZ734:VIZ749 VSV734:VSV749 WCR734:WCR749 WMN734:WMN749 WWJ734:WWJ749 AB731:AB732 JX731:JX732 TT731:TT732 ADP731:ADP732 ANL731:ANL732 AXH731:AXH732 BHD731:BHD732 BQZ731:BQZ732 CAV731:CAV732 CKR731:CKR732 CUN731:CUN732 DEJ731:DEJ732 DOF731:DOF732 DYB731:DYB732 EHX731:EHX732 ERT731:ERT732 FBP731:FBP732 FLL731:FLL732 FVH731:FVH732 GFD731:GFD732 GOZ731:GOZ732 GYV731:GYV732 HIR731:HIR732 HSN731:HSN732 ICJ731:ICJ732 IMF731:IMF732 IWB731:IWB732 JFX731:JFX732 JPT731:JPT732 JZP731:JZP732 KJL731:KJL732 KTH731:KTH732 LDD731:LDD732 LMZ731:LMZ732 LWV731:LWV732 MGR731:MGR732 MQN731:MQN732 NAJ731:NAJ732 NKF731:NKF732 NUB731:NUB732 ODX731:ODX732 ONT731:ONT732 OXP731:OXP732 PHL731:PHL732 PRH731:PRH732 QBD731:QBD732 QKZ731:QKZ732 QUV731:QUV732 RER731:RER732 RON731:RON732 RYJ731:RYJ732 SIF731:SIF732 SSB731:SSB732 TBX731:TBX732 TLT731:TLT732 TVP731:TVP732 UFL731:UFL732 UPH731:UPH732 UZD731:UZD732 VIZ731:VIZ732 VSV731:VSV732 WCR731:WCR732 WMN731:WMN732 WWJ731:WWJ732 AB718:AB729 JX718:JX729 TT718:TT729 ADP718:ADP729 ANL718:ANL729 AXH718:AXH729 BHD718:BHD729 BQZ718:BQZ729 CAV718:CAV729 CKR718:CKR729 CUN718:CUN729 DEJ718:DEJ729 DOF718:DOF729 DYB718:DYB729 EHX718:EHX729 ERT718:ERT729 FBP718:FBP729 FLL718:FLL729 FVH718:FVH729 GFD718:GFD729 GOZ718:GOZ729 GYV718:GYV729 HIR718:HIR729 HSN718:HSN729 ICJ718:ICJ729 IMF718:IMF729 IWB718:IWB729 JFX718:JFX729 JPT718:JPT729 JZP718:JZP729 KJL718:KJL729 KTH718:KTH729 LDD718:LDD729 LMZ718:LMZ729 LWV718:LWV729 MGR718:MGR729 MQN718:MQN729 NAJ718:NAJ729 NKF718:NKF729 NUB718:NUB729 ODX718:ODX729 ONT718:ONT729 OXP718:OXP729 PHL718:PHL729 PRH718:PRH729 QBD718:QBD729 QKZ718:QKZ729 QUV718:QUV729 RER718:RER729 RON718:RON729 RYJ718:RYJ729 SIF718:SIF729 SSB718:SSB729 TBX718:TBX729 TLT718:TLT729 TVP718:TVP729 UFL718:UFL729 UPH718:UPH729 UZD718:UZD729 VIZ718:VIZ729 VSV718:VSV729 WCR718:WCR729 WMN718:WMN729 WWJ718:WWJ729 GK751:GK759 QG751:QG759 AAC751:AAC759 AJY751:AJY759 ATU751:ATU759 BDQ751:BDQ759 BNM751:BNM759 BXI751:BXI759 CHE751:CHE759 CRA751:CRA759 DAW751:DAW759 DKS751:DKS759 DUO751:DUO759 EEK751:EEK759 EOG751:EOG759 EYC751:EYC759 FHY751:FHY759 FRU751:FRU759 GBQ751:GBQ759 GLM751:GLM759 GVI751:GVI759 HFE751:HFE759 HPA751:HPA759 HYW751:HYW759 IIS751:IIS759 ISO751:ISO759 JCK751:JCK759 JMG751:JMG759 JWC751:JWC759 KFY751:KFY759 KPU751:KPU759 KZQ751:KZQ759 LJM751:LJM759 LTI751:LTI759 MDE751:MDE759 MNA751:MNA759 MWW751:MWW759 NGS751:NGS759 NQO751:NQO759 OAK751:OAK759 OKG751:OKG759 OUC751:OUC759 PDY751:PDY759 PNU751:PNU759 PXQ751:PXQ759 QHM751:QHM759 QRI751:QRI759 RBE751:RBE759 RLA751:RLA759 RUW751:RUW759 SES751:SES759 SOO751:SOO759 AB751:AB759 JX1009:JX1026 TT1009:TT1026 ADP1009:ADP1026 ANL1009:ANL1026 AXH1009:AXH1026 BHD1009:BHD1026 BQZ1009:BQZ1026 CAV1009:CAV1026 CKR1009:CKR1026 CUN1009:CUN1026 DEJ1009:DEJ1026 DOF1009:DOF1026 DYB1009:DYB1026 EHX1009:EHX1026 ERT1009:ERT1026 FBP1009:FBP1026 FLL1009:FLL1026 FVH1009:FVH1026 GFD1009:GFD1026 GOZ1009:GOZ1026 GYV1009:GYV1026 HIR1009:HIR1026 HSN1009:HSN1026 ICJ1009:ICJ1026 IMF1009:IMF1026 IWB1009:IWB1026 JFX1009:JFX1026 JPT1009:JPT1026 JZP1009:JZP1026 KJL1009:KJL1026 KTH1009:KTH1026 LDD1009:LDD1026 LMZ1009:LMZ1026 LWV1009:LWV1026 MGR1009:MGR1026 MQN1009:MQN1026 NAJ1009:NAJ1026 NKF1009:NKF1026 NUB1009:NUB1026 ODX1009:ODX1026 ONT1009:ONT1026 OXP1009:OXP1026 PHL1009:PHL1026 PRH1009:PRH1026 QBD1009:QBD1026 QKZ1009:QKZ1026 QUV1009:QUV1026 RER1009:RER1026 RON1009:RON1026 RYJ1009:RYJ1026 SIF1009:SIF1026 SSB1009:SSB1026 TBX1009:TBX1026 TLT1009:TLT1026 TVP1009:TVP1026 UFL1009:UFL1026 UPH1009:UPH1026 UZD1009:UZD1026 VIZ1009:VIZ1026 VSV1009:VSV1026 WCR1009:WCR1026 WMN1009:WMN1026 AB492:AB496 WWJ1009:WWJ1026" xr:uid="{00000000-0002-0000-0200-00004E000000}">
      <formula1>1</formula1>
      <formula2>71</formula2>
    </dataValidation>
    <dataValidation type="whole" allowBlank="1" showInputMessage="1" showErrorMessage="1" errorTitle="Klasifikacija" error="Celo število &lt; 7 - gl. zavihek Classification oz. Klasifikacija Uni-Leeds_x000a_" sqref="JU492:JU496 TQ492:TQ496 ADM492:ADM496 ANI492:ANI496 AXE492:AXE496 BHA492:BHA496 BQW492:BQW496 CAS492:CAS496 CKO492:CKO496 CUK492:CUK496 DEG492:DEG496 DOC492:DOC496 DXY492:DXY496 EHU492:EHU496 ERQ492:ERQ496 FBM492:FBM496 FLI492:FLI496 FVE492:FVE496 GFA492:GFA496 GOW492:GOW496 GYS492:GYS496 HIO492:HIO496 HSK492:HSK496 ICG492:ICG496 IMC492:IMC496 IVY492:IVY496 JFU492:JFU496 JPQ492:JPQ496 JZM492:JZM496 KJI492:KJI496 KTE492:KTE496 LDA492:LDA496 LMW492:LMW496 LWS492:LWS496 MGO492:MGO496 MQK492:MQK496 NAG492:NAG496 NKC492:NKC496 NTY492:NTY496 ODU492:ODU496 ONQ492:ONQ496 OXM492:OXM496 PHI492:PHI496 PRE492:PRE496 QBA492:QBA496 QKW492:QKW496 QUS492:QUS496 REO492:REO496 ROK492:ROK496 RYG492:RYG496 SIC492:SIC496 SRY492:SRY496 TBU492:TBU496 TLQ492:TLQ496 TVM492:TVM496 UFI492:UFI496 UPE492:UPE496 UZA492:UZA496 VIW492:VIW496 VSS492:VSS496 WCO492:WCO496 WMK492:WMK496 WWG492:WWG496 Y1009:Y1026 Y708:Y716 JU708:JU716 TQ708:TQ716 ADM708:ADM716 ANI708:ANI716 AXE708:AXE716 BHA708:BHA716 BQW708:BQW716 CAS708:CAS716 CKO708:CKO716 CUK708:CUK716 DEG708:DEG716 DOC708:DOC716 DXY708:DXY716 EHU708:EHU716 ERQ708:ERQ716 FBM708:FBM716 FLI708:FLI716 FVE708:FVE716 GFA708:GFA716 GOW708:GOW716 GYS708:GYS716 HIO708:HIO716 HSK708:HSK716 ICG708:ICG716 IMC708:IMC716 IVY708:IVY716 JFU708:JFU716 JPQ708:JPQ716 JZM708:JZM716 KJI708:KJI716 KTE708:KTE716 LDA708:LDA716 LMW708:LMW716 LWS708:LWS716 MGO708:MGO716 MQK708:MQK716 NAG708:NAG716 NKC708:NKC716 NTY708:NTY716 ODU708:ODU716 ONQ708:ONQ716 OXM708:OXM716 PHI708:PHI716 PRE708:PRE716 QBA708:QBA716 QKW708:QKW716 QUS708:QUS716 REO708:REO716 ROK708:ROK716 RYG708:RYG716 SIC708:SIC716 SRY708:SRY716 TBU708:TBU716 TLQ708:TLQ716 TVM708:TVM716 UFI708:UFI716 UPE708:UPE716 UZA708:UZA716 VIW708:VIW716 VSS708:VSS716 WCO708:WCO716 WMK708:WMK716 WWG708:WWG716 Y734:Y749 JU734:JU749 TQ734:TQ749 ADM734:ADM749 ANI734:ANI749 AXE734:AXE749 BHA734:BHA749 BQW734:BQW749 CAS734:CAS749 CKO734:CKO749 CUK734:CUK749 DEG734:DEG749 DOC734:DOC749 DXY734:DXY749 EHU734:EHU749 ERQ734:ERQ749 FBM734:FBM749 FLI734:FLI749 FVE734:FVE749 GFA734:GFA749 GOW734:GOW749 GYS734:GYS749 HIO734:HIO749 HSK734:HSK749 ICG734:ICG749 IMC734:IMC749 IVY734:IVY749 JFU734:JFU749 JPQ734:JPQ749 JZM734:JZM749 KJI734:KJI749 KTE734:KTE749 LDA734:LDA749 LMW734:LMW749 LWS734:LWS749 MGO734:MGO749 MQK734:MQK749 NAG734:NAG749 NKC734:NKC749 NTY734:NTY749 ODU734:ODU749 ONQ734:ONQ749 OXM734:OXM749 PHI734:PHI749 PRE734:PRE749 QBA734:QBA749 QKW734:QKW749 QUS734:QUS749 REO734:REO749 ROK734:ROK749 RYG734:RYG749 SIC734:SIC749 SRY734:SRY749 TBU734:TBU749 TLQ734:TLQ749 TVM734:TVM749 UFI734:UFI749 UPE734:UPE749 UZA734:UZA749 VIW734:VIW749 VSS734:VSS749 WCO734:WCO749 WMK734:WMK749 WWG734:WWG749 Y731:Y732 JU731:JU732 TQ731:TQ732 ADM731:ADM732 ANI731:ANI732 AXE731:AXE732 BHA731:BHA732 BQW731:BQW732 CAS731:CAS732 CKO731:CKO732 CUK731:CUK732 DEG731:DEG732 DOC731:DOC732 DXY731:DXY732 EHU731:EHU732 ERQ731:ERQ732 FBM731:FBM732 FLI731:FLI732 FVE731:FVE732 GFA731:GFA732 GOW731:GOW732 GYS731:GYS732 HIO731:HIO732 HSK731:HSK732 ICG731:ICG732 IMC731:IMC732 IVY731:IVY732 JFU731:JFU732 JPQ731:JPQ732 JZM731:JZM732 KJI731:KJI732 KTE731:KTE732 LDA731:LDA732 LMW731:LMW732 LWS731:LWS732 MGO731:MGO732 MQK731:MQK732 NAG731:NAG732 NKC731:NKC732 NTY731:NTY732 ODU731:ODU732 ONQ731:ONQ732 OXM731:OXM732 PHI731:PHI732 PRE731:PRE732 QBA731:QBA732 QKW731:QKW732 QUS731:QUS732 REO731:REO732 ROK731:ROK732 RYG731:RYG732 SIC731:SIC732 SRY731:SRY732 TBU731:TBU732 TLQ731:TLQ732 TVM731:TVM732 UFI731:UFI732 UPE731:UPE732 UZA731:UZA732 VIW731:VIW732 VSS731:VSS732 WCO731:WCO732 WMK731:WMK732 WWG731:WWG732 Y718:Y729 JU718:JU729 TQ718:TQ729 ADM718:ADM729 ANI718:ANI729 AXE718:AXE729 BHA718:BHA729 BQW718:BQW729 CAS718:CAS729 CKO718:CKO729 CUK718:CUK729 DEG718:DEG729 DOC718:DOC729 DXY718:DXY729 EHU718:EHU729 ERQ718:ERQ729 FBM718:FBM729 FLI718:FLI729 FVE718:FVE729 GFA718:GFA729 GOW718:GOW729 GYS718:GYS729 HIO718:HIO729 HSK718:HSK729 ICG718:ICG729 IMC718:IMC729 IVY718:IVY729 JFU718:JFU729 JPQ718:JPQ729 JZM718:JZM729 KJI718:KJI729 KTE718:KTE729 LDA718:LDA729 LMW718:LMW729 LWS718:LWS729 MGO718:MGO729 MQK718:MQK729 NAG718:NAG729 NKC718:NKC729 NTY718:NTY729 ODU718:ODU729 ONQ718:ONQ729 OXM718:OXM729 PHI718:PHI729 PRE718:PRE729 QBA718:QBA729 QKW718:QKW729 QUS718:QUS729 REO718:REO729 ROK718:ROK729 RYG718:RYG729 SIC718:SIC729 SRY718:SRY729 TBU718:TBU729 TLQ718:TLQ729 TVM718:TVM729 UFI718:UFI729 UPE718:UPE729 UZA718:UZA729 VIW718:VIW729 VSS718:VSS729 WCO718:WCO729 WMK718:WMK729 WWG718:WWG729 GH751:GH759 QD751:QD759 ZZ751:ZZ759 AJV751:AJV759 ATR751:ATR759 BDN751:BDN759 BNJ751:BNJ759 BXF751:BXF759 CHB751:CHB759 CQX751:CQX759 DAT751:DAT759 DKP751:DKP759 DUL751:DUL759 EEH751:EEH759 EOD751:EOD759 EXZ751:EXZ759 FHV751:FHV759 FRR751:FRR759 GBN751:GBN759 GLJ751:GLJ759 GVF751:GVF759 HFB751:HFB759 HOX751:HOX759 HYT751:HYT759 IIP751:IIP759 ISL751:ISL759 JCH751:JCH759 JMD751:JMD759 JVZ751:JVZ759 KFV751:KFV759 KPR751:KPR759 KZN751:KZN759 LJJ751:LJJ759 LTF751:LTF759 MDB751:MDB759 MMX751:MMX759 MWT751:MWT759 NGP751:NGP759 NQL751:NQL759 OAH751:OAH759 OKD751:OKD759 OTZ751:OTZ759 PDV751:PDV759 PNR751:PNR759 PXN751:PXN759 QHJ751:QHJ759 QRF751:QRF759 RBB751:RBB759 RKX751:RKX759 RUT751:RUT759 SEP751:SEP759 SOL751:SOL759 Y751:Y759 JU1009:JU1026 TQ1009:TQ1026 ADM1009:ADM1026 ANI1009:ANI1026 AXE1009:AXE1026 BHA1009:BHA1026 BQW1009:BQW1026 CAS1009:CAS1026 CKO1009:CKO1026 CUK1009:CUK1026 DEG1009:DEG1026 DOC1009:DOC1026 DXY1009:DXY1026 EHU1009:EHU1026 ERQ1009:ERQ1026 FBM1009:FBM1026 FLI1009:FLI1026 FVE1009:FVE1026 GFA1009:GFA1026 GOW1009:GOW1026 GYS1009:GYS1026 HIO1009:HIO1026 HSK1009:HSK1026 ICG1009:ICG1026 IMC1009:IMC1026 IVY1009:IVY1026 JFU1009:JFU1026 JPQ1009:JPQ1026 JZM1009:JZM1026 KJI1009:KJI1026 KTE1009:KTE1026 LDA1009:LDA1026 LMW1009:LMW1026 LWS1009:LWS1026 MGO1009:MGO1026 MQK1009:MQK1026 NAG1009:NAG1026 NKC1009:NKC1026 NTY1009:NTY1026 ODU1009:ODU1026 ONQ1009:ONQ1026 OXM1009:OXM1026 PHI1009:PHI1026 PRE1009:PRE1026 QBA1009:QBA1026 QKW1009:QKW1026 QUS1009:QUS1026 REO1009:REO1026 ROK1009:ROK1026 RYG1009:RYG1026 SIC1009:SIC1026 SRY1009:SRY1026 TBU1009:TBU1026 TLQ1009:TLQ1026 TVM1009:TVM1026 UFI1009:UFI1026 UPE1009:UPE1026 UZA1009:UZA1026 VIW1009:VIW1026 VSS1009:VSS1026 WCO1009:WCO1026 WMK1009:WMK1026 Y492:Y496 WWG1009:WWG1026" xr:uid="{00000000-0002-0000-0200-00004F000000}">
      <formula1>1</formula1>
      <formula2>6</formula2>
    </dataValidation>
    <dataValidation type="whole" allowBlank="1" showInputMessage="1" showErrorMessage="1" errorTitle="Klasifikacija" error="Celo število &lt; 10 - gl. zavihek Classification oz. Klasifikacija Uni-Leeds" sqref="JW492:JW496 TS492:TS496 ADO492:ADO496 ANK492:ANK496 AXG492:AXG496 BHC492:BHC496 BQY492:BQY496 CAU492:CAU496 CKQ492:CKQ496 CUM492:CUM496 DEI492:DEI496 DOE492:DOE496 DYA492:DYA496 EHW492:EHW496 ERS492:ERS496 FBO492:FBO496 FLK492:FLK496 FVG492:FVG496 GFC492:GFC496 GOY492:GOY496 GYU492:GYU496 HIQ492:HIQ496 HSM492:HSM496 ICI492:ICI496 IME492:IME496 IWA492:IWA496 JFW492:JFW496 JPS492:JPS496 JZO492:JZO496 KJK492:KJK496 KTG492:KTG496 LDC492:LDC496 LMY492:LMY496 LWU492:LWU496 MGQ492:MGQ496 MQM492:MQM496 NAI492:NAI496 NKE492:NKE496 NUA492:NUA496 ODW492:ODW496 ONS492:ONS496 OXO492:OXO496 PHK492:PHK496 PRG492:PRG496 QBC492:QBC496 QKY492:QKY496 QUU492:QUU496 REQ492:REQ496 ROM492:ROM496 RYI492:RYI496 SIE492:SIE496 SSA492:SSA496 TBW492:TBW496 TLS492:TLS496 TVO492:TVO496 UFK492:UFK496 UPG492:UPG496 UZC492:UZC496 VIY492:VIY496 VSU492:VSU496 WCQ492:WCQ496 WMM492:WMM496 WWI492:WWI496 AA1009:AA1026 AA708:AA716 JW708:JW716 TS708:TS716 ADO708:ADO716 ANK708:ANK716 AXG708:AXG716 BHC708:BHC716 BQY708:BQY716 CAU708:CAU716 CKQ708:CKQ716 CUM708:CUM716 DEI708:DEI716 DOE708:DOE716 DYA708:DYA716 EHW708:EHW716 ERS708:ERS716 FBO708:FBO716 FLK708:FLK716 FVG708:FVG716 GFC708:GFC716 GOY708:GOY716 GYU708:GYU716 HIQ708:HIQ716 HSM708:HSM716 ICI708:ICI716 IME708:IME716 IWA708:IWA716 JFW708:JFW716 JPS708:JPS716 JZO708:JZO716 KJK708:KJK716 KTG708:KTG716 LDC708:LDC716 LMY708:LMY716 LWU708:LWU716 MGQ708:MGQ716 MQM708:MQM716 NAI708:NAI716 NKE708:NKE716 NUA708:NUA716 ODW708:ODW716 ONS708:ONS716 OXO708:OXO716 PHK708:PHK716 PRG708:PRG716 QBC708:QBC716 QKY708:QKY716 QUU708:QUU716 REQ708:REQ716 ROM708:ROM716 RYI708:RYI716 SIE708:SIE716 SSA708:SSA716 TBW708:TBW716 TLS708:TLS716 TVO708:TVO716 UFK708:UFK716 UPG708:UPG716 UZC708:UZC716 VIY708:VIY716 VSU708:VSU716 WCQ708:WCQ716 WMM708:WMM716 WWI708:WWI716 AA734:AA749 JW734:JW749 TS734:TS749 ADO734:ADO749 ANK734:ANK749 AXG734:AXG749 BHC734:BHC749 BQY734:BQY749 CAU734:CAU749 CKQ734:CKQ749 CUM734:CUM749 DEI734:DEI749 DOE734:DOE749 DYA734:DYA749 EHW734:EHW749 ERS734:ERS749 FBO734:FBO749 FLK734:FLK749 FVG734:FVG749 GFC734:GFC749 GOY734:GOY749 GYU734:GYU749 HIQ734:HIQ749 HSM734:HSM749 ICI734:ICI749 IME734:IME749 IWA734:IWA749 JFW734:JFW749 JPS734:JPS749 JZO734:JZO749 KJK734:KJK749 KTG734:KTG749 LDC734:LDC749 LMY734:LMY749 LWU734:LWU749 MGQ734:MGQ749 MQM734:MQM749 NAI734:NAI749 NKE734:NKE749 NUA734:NUA749 ODW734:ODW749 ONS734:ONS749 OXO734:OXO749 PHK734:PHK749 PRG734:PRG749 QBC734:QBC749 QKY734:QKY749 QUU734:QUU749 REQ734:REQ749 ROM734:ROM749 RYI734:RYI749 SIE734:SIE749 SSA734:SSA749 TBW734:TBW749 TLS734:TLS749 TVO734:TVO749 UFK734:UFK749 UPG734:UPG749 UZC734:UZC749 VIY734:VIY749 VSU734:VSU749 WCQ734:WCQ749 WMM734:WMM749 WWI734:WWI749 AA731:AA732 JW731:JW732 TS731:TS732 ADO731:ADO732 ANK731:ANK732 AXG731:AXG732 BHC731:BHC732 BQY731:BQY732 CAU731:CAU732 CKQ731:CKQ732 CUM731:CUM732 DEI731:DEI732 DOE731:DOE732 DYA731:DYA732 EHW731:EHW732 ERS731:ERS732 FBO731:FBO732 FLK731:FLK732 FVG731:FVG732 GFC731:GFC732 GOY731:GOY732 GYU731:GYU732 HIQ731:HIQ732 HSM731:HSM732 ICI731:ICI732 IME731:IME732 IWA731:IWA732 JFW731:JFW732 JPS731:JPS732 JZO731:JZO732 KJK731:KJK732 KTG731:KTG732 LDC731:LDC732 LMY731:LMY732 LWU731:LWU732 MGQ731:MGQ732 MQM731:MQM732 NAI731:NAI732 NKE731:NKE732 NUA731:NUA732 ODW731:ODW732 ONS731:ONS732 OXO731:OXO732 PHK731:PHK732 PRG731:PRG732 QBC731:QBC732 QKY731:QKY732 QUU731:QUU732 REQ731:REQ732 ROM731:ROM732 RYI731:RYI732 SIE731:SIE732 SSA731:SSA732 TBW731:TBW732 TLS731:TLS732 TVO731:TVO732 UFK731:UFK732 UPG731:UPG732 UZC731:UZC732 VIY731:VIY732 VSU731:VSU732 WCQ731:WCQ732 WMM731:WMM732 WWI731:WWI732 AA718:AA729 JW718:JW729 TS718:TS729 ADO718:ADO729 ANK718:ANK729 AXG718:AXG729 BHC718:BHC729 BQY718:BQY729 CAU718:CAU729 CKQ718:CKQ729 CUM718:CUM729 DEI718:DEI729 DOE718:DOE729 DYA718:DYA729 EHW718:EHW729 ERS718:ERS729 FBO718:FBO729 FLK718:FLK729 FVG718:FVG729 GFC718:GFC729 GOY718:GOY729 GYU718:GYU729 HIQ718:HIQ729 HSM718:HSM729 ICI718:ICI729 IME718:IME729 IWA718:IWA729 JFW718:JFW729 JPS718:JPS729 JZO718:JZO729 KJK718:KJK729 KTG718:KTG729 LDC718:LDC729 LMY718:LMY729 LWU718:LWU729 MGQ718:MGQ729 MQM718:MQM729 NAI718:NAI729 NKE718:NKE729 NUA718:NUA729 ODW718:ODW729 ONS718:ONS729 OXO718:OXO729 PHK718:PHK729 PRG718:PRG729 QBC718:QBC729 QKY718:QKY729 QUU718:QUU729 REQ718:REQ729 ROM718:ROM729 RYI718:RYI729 SIE718:SIE729 SSA718:SSA729 TBW718:TBW729 TLS718:TLS729 TVO718:TVO729 UFK718:UFK729 UPG718:UPG729 UZC718:UZC729 VIY718:VIY729 VSU718:VSU729 WCQ718:WCQ729 WMM718:WMM729 WWI718:WWI729 GJ751:GJ759 QF751:QF759 AAB751:AAB759 AJX751:AJX759 ATT751:ATT759 BDP751:BDP759 BNL751:BNL759 BXH751:BXH759 CHD751:CHD759 CQZ751:CQZ759 DAV751:DAV759 DKR751:DKR759 DUN751:DUN759 EEJ751:EEJ759 EOF751:EOF759 EYB751:EYB759 FHX751:FHX759 FRT751:FRT759 GBP751:GBP759 GLL751:GLL759 GVH751:GVH759 HFD751:HFD759 HOZ751:HOZ759 HYV751:HYV759 IIR751:IIR759 ISN751:ISN759 JCJ751:JCJ759 JMF751:JMF759 JWB751:JWB759 KFX751:KFX759 KPT751:KPT759 KZP751:KZP759 LJL751:LJL759 LTH751:LTH759 MDD751:MDD759 MMZ751:MMZ759 MWV751:MWV759 NGR751:NGR759 NQN751:NQN759 OAJ751:OAJ759 OKF751:OKF759 OUB751:OUB759 PDX751:PDX759 PNT751:PNT759 PXP751:PXP759 QHL751:QHL759 QRH751:QRH759 RBD751:RBD759 RKZ751:RKZ759 RUV751:RUV759 SER751:SER759 SON751:SON759 AA751:AA759 JW1009:JW1026 TS1009:TS1026 ADO1009:ADO1026 ANK1009:ANK1026 AXG1009:AXG1026 BHC1009:BHC1026 BQY1009:BQY1026 CAU1009:CAU1026 CKQ1009:CKQ1026 CUM1009:CUM1026 DEI1009:DEI1026 DOE1009:DOE1026 DYA1009:DYA1026 EHW1009:EHW1026 ERS1009:ERS1026 FBO1009:FBO1026 FLK1009:FLK1026 FVG1009:FVG1026 GFC1009:GFC1026 GOY1009:GOY1026 GYU1009:GYU1026 HIQ1009:HIQ1026 HSM1009:HSM1026 ICI1009:ICI1026 IME1009:IME1026 IWA1009:IWA1026 JFW1009:JFW1026 JPS1009:JPS1026 JZO1009:JZO1026 KJK1009:KJK1026 KTG1009:KTG1026 LDC1009:LDC1026 LMY1009:LMY1026 LWU1009:LWU1026 MGQ1009:MGQ1026 MQM1009:MQM1026 NAI1009:NAI1026 NKE1009:NKE1026 NUA1009:NUA1026 ODW1009:ODW1026 ONS1009:ONS1026 OXO1009:OXO1026 PHK1009:PHK1026 PRG1009:PRG1026 QBC1009:QBC1026 QKY1009:QKY1026 QUU1009:QUU1026 REQ1009:REQ1026 ROM1009:ROM1026 RYI1009:RYI1026 SIE1009:SIE1026 SSA1009:SSA1026 TBW1009:TBW1026 TLS1009:TLS1026 TVO1009:TVO1026 UFK1009:UFK1026 UPG1009:UPG1026 UZC1009:UZC1026 VIY1009:VIY1026 VSU1009:VSU1026 WCQ1009:WCQ1026 WMM1009:WMM1026 AA492:AA496 WWI1009:WWI1026" xr:uid="{00000000-0002-0000-0200-000050000000}">
      <formula1>1</formula1>
      <formula2>9</formula2>
    </dataValidation>
    <dataValidation type="whole" allowBlank="1" showInputMessage="1" showErrorMessage="1" errorTitle="Klasifikacija" error="Celo število &lt; 13 - gl. zavihek Classification oz. Klasifikacija Uni-Leeds_x000a_" sqref="JV492:JV496 TR492:TR496 ADN492:ADN496 ANJ492:ANJ496 AXF492:AXF496 BHB492:BHB496 BQX492:BQX496 CAT492:CAT496 CKP492:CKP496 CUL492:CUL496 DEH492:DEH496 DOD492:DOD496 DXZ492:DXZ496 EHV492:EHV496 ERR492:ERR496 FBN492:FBN496 FLJ492:FLJ496 FVF492:FVF496 GFB492:GFB496 GOX492:GOX496 GYT492:GYT496 HIP492:HIP496 HSL492:HSL496 ICH492:ICH496 IMD492:IMD496 IVZ492:IVZ496 JFV492:JFV496 JPR492:JPR496 JZN492:JZN496 KJJ492:KJJ496 KTF492:KTF496 LDB492:LDB496 LMX492:LMX496 LWT492:LWT496 MGP492:MGP496 MQL492:MQL496 NAH492:NAH496 NKD492:NKD496 NTZ492:NTZ496 ODV492:ODV496 ONR492:ONR496 OXN492:OXN496 PHJ492:PHJ496 PRF492:PRF496 QBB492:QBB496 QKX492:QKX496 QUT492:QUT496 REP492:REP496 ROL492:ROL496 RYH492:RYH496 SID492:SID496 SRZ492:SRZ496 TBV492:TBV496 TLR492:TLR496 TVN492:TVN496 UFJ492:UFJ496 UPF492:UPF496 UZB492:UZB496 VIX492:VIX496 VST492:VST496 WCP492:WCP496 WML492:WML496 WWH492:WWH496 Z1009:Z1026 Z708:Z716 JV708:JV716 TR708:TR716 ADN708:ADN716 ANJ708:ANJ716 AXF708:AXF716 BHB708:BHB716 BQX708:BQX716 CAT708:CAT716 CKP708:CKP716 CUL708:CUL716 DEH708:DEH716 DOD708:DOD716 DXZ708:DXZ716 EHV708:EHV716 ERR708:ERR716 FBN708:FBN716 FLJ708:FLJ716 FVF708:FVF716 GFB708:GFB716 GOX708:GOX716 GYT708:GYT716 HIP708:HIP716 HSL708:HSL716 ICH708:ICH716 IMD708:IMD716 IVZ708:IVZ716 JFV708:JFV716 JPR708:JPR716 JZN708:JZN716 KJJ708:KJJ716 KTF708:KTF716 LDB708:LDB716 LMX708:LMX716 LWT708:LWT716 MGP708:MGP716 MQL708:MQL716 NAH708:NAH716 NKD708:NKD716 NTZ708:NTZ716 ODV708:ODV716 ONR708:ONR716 OXN708:OXN716 PHJ708:PHJ716 PRF708:PRF716 QBB708:QBB716 QKX708:QKX716 QUT708:QUT716 REP708:REP716 ROL708:ROL716 RYH708:RYH716 SID708:SID716 SRZ708:SRZ716 TBV708:TBV716 TLR708:TLR716 TVN708:TVN716 UFJ708:UFJ716 UPF708:UPF716 UZB708:UZB716 VIX708:VIX716 VST708:VST716 WCP708:WCP716 WML708:WML716 WWH708:WWH716 Z734:Z749 JV734:JV749 TR734:TR749 ADN734:ADN749 ANJ734:ANJ749 AXF734:AXF749 BHB734:BHB749 BQX734:BQX749 CAT734:CAT749 CKP734:CKP749 CUL734:CUL749 DEH734:DEH749 DOD734:DOD749 DXZ734:DXZ749 EHV734:EHV749 ERR734:ERR749 FBN734:FBN749 FLJ734:FLJ749 FVF734:FVF749 GFB734:GFB749 GOX734:GOX749 GYT734:GYT749 HIP734:HIP749 HSL734:HSL749 ICH734:ICH749 IMD734:IMD749 IVZ734:IVZ749 JFV734:JFV749 JPR734:JPR749 JZN734:JZN749 KJJ734:KJJ749 KTF734:KTF749 LDB734:LDB749 LMX734:LMX749 LWT734:LWT749 MGP734:MGP749 MQL734:MQL749 NAH734:NAH749 NKD734:NKD749 NTZ734:NTZ749 ODV734:ODV749 ONR734:ONR749 OXN734:OXN749 PHJ734:PHJ749 PRF734:PRF749 QBB734:QBB749 QKX734:QKX749 QUT734:QUT749 REP734:REP749 ROL734:ROL749 RYH734:RYH749 SID734:SID749 SRZ734:SRZ749 TBV734:TBV749 TLR734:TLR749 TVN734:TVN749 UFJ734:UFJ749 UPF734:UPF749 UZB734:UZB749 VIX734:VIX749 VST734:VST749 WCP734:WCP749 WML734:WML749 WWH734:WWH749 Z731:Z732 JV731:JV732 TR731:TR732 ADN731:ADN732 ANJ731:ANJ732 AXF731:AXF732 BHB731:BHB732 BQX731:BQX732 CAT731:CAT732 CKP731:CKP732 CUL731:CUL732 DEH731:DEH732 DOD731:DOD732 DXZ731:DXZ732 EHV731:EHV732 ERR731:ERR732 FBN731:FBN732 FLJ731:FLJ732 FVF731:FVF732 GFB731:GFB732 GOX731:GOX732 GYT731:GYT732 HIP731:HIP732 HSL731:HSL732 ICH731:ICH732 IMD731:IMD732 IVZ731:IVZ732 JFV731:JFV732 JPR731:JPR732 JZN731:JZN732 KJJ731:KJJ732 KTF731:KTF732 LDB731:LDB732 LMX731:LMX732 LWT731:LWT732 MGP731:MGP732 MQL731:MQL732 NAH731:NAH732 NKD731:NKD732 NTZ731:NTZ732 ODV731:ODV732 ONR731:ONR732 OXN731:OXN732 PHJ731:PHJ732 PRF731:PRF732 QBB731:QBB732 QKX731:QKX732 QUT731:QUT732 REP731:REP732 ROL731:ROL732 RYH731:RYH732 SID731:SID732 SRZ731:SRZ732 TBV731:TBV732 TLR731:TLR732 TVN731:TVN732 UFJ731:UFJ732 UPF731:UPF732 UZB731:UZB732 VIX731:VIX732 VST731:VST732 WCP731:WCP732 WML731:WML732 WWH731:WWH732 Z718:Z729 JV718:JV729 TR718:TR729 ADN718:ADN729 ANJ718:ANJ729 AXF718:AXF729 BHB718:BHB729 BQX718:BQX729 CAT718:CAT729 CKP718:CKP729 CUL718:CUL729 DEH718:DEH729 DOD718:DOD729 DXZ718:DXZ729 EHV718:EHV729 ERR718:ERR729 FBN718:FBN729 FLJ718:FLJ729 FVF718:FVF729 GFB718:GFB729 GOX718:GOX729 GYT718:GYT729 HIP718:HIP729 HSL718:HSL729 ICH718:ICH729 IMD718:IMD729 IVZ718:IVZ729 JFV718:JFV729 JPR718:JPR729 JZN718:JZN729 KJJ718:KJJ729 KTF718:KTF729 LDB718:LDB729 LMX718:LMX729 LWT718:LWT729 MGP718:MGP729 MQL718:MQL729 NAH718:NAH729 NKD718:NKD729 NTZ718:NTZ729 ODV718:ODV729 ONR718:ONR729 OXN718:OXN729 PHJ718:PHJ729 PRF718:PRF729 QBB718:QBB729 QKX718:QKX729 QUT718:QUT729 REP718:REP729 ROL718:ROL729 RYH718:RYH729 SID718:SID729 SRZ718:SRZ729 TBV718:TBV729 TLR718:TLR729 TVN718:TVN729 UFJ718:UFJ729 UPF718:UPF729 UZB718:UZB729 VIX718:VIX729 VST718:VST729 WCP718:WCP729 WML718:WML729 WWH718:WWH729 GI751:GI759 QE751:QE759 AAA751:AAA759 AJW751:AJW759 ATS751:ATS759 BDO751:BDO759 BNK751:BNK759 BXG751:BXG759 CHC751:CHC759 CQY751:CQY759 DAU751:DAU759 DKQ751:DKQ759 DUM751:DUM759 EEI751:EEI759 EOE751:EOE759 EYA751:EYA759 FHW751:FHW759 FRS751:FRS759 GBO751:GBO759 GLK751:GLK759 GVG751:GVG759 HFC751:HFC759 HOY751:HOY759 HYU751:HYU759 IIQ751:IIQ759 ISM751:ISM759 JCI751:JCI759 JME751:JME759 JWA751:JWA759 KFW751:KFW759 KPS751:KPS759 KZO751:KZO759 LJK751:LJK759 LTG751:LTG759 MDC751:MDC759 MMY751:MMY759 MWU751:MWU759 NGQ751:NGQ759 NQM751:NQM759 OAI751:OAI759 OKE751:OKE759 OUA751:OUA759 PDW751:PDW759 PNS751:PNS759 PXO751:PXO759 QHK751:QHK759 QRG751:QRG759 RBC751:RBC759 RKY751:RKY759 RUU751:RUU759 SEQ751:SEQ759 SOM751:SOM759 Z751:Z759 JV1009:JV1026 TR1009:TR1026 ADN1009:ADN1026 ANJ1009:ANJ1026 AXF1009:AXF1026 BHB1009:BHB1026 BQX1009:BQX1026 CAT1009:CAT1026 CKP1009:CKP1026 CUL1009:CUL1026 DEH1009:DEH1026 DOD1009:DOD1026 DXZ1009:DXZ1026 EHV1009:EHV1026 ERR1009:ERR1026 FBN1009:FBN1026 FLJ1009:FLJ1026 FVF1009:FVF1026 GFB1009:GFB1026 GOX1009:GOX1026 GYT1009:GYT1026 HIP1009:HIP1026 HSL1009:HSL1026 ICH1009:ICH1026 IMD1009:IMD1026 IVZ1009:IVZ1026 JFV1009:JFV1026 JPR1009:JPR1026 JZN1009:JZN1026 KJJ1009:KJJ1026 KTF1009:KTF1026 LDB1009:LDB1026 LMX1009:LMX1026 LWT1009:LWT1026 MGP1009:MGP1026 MQL1009:MQL1026 NAH1009:NAH1026 NKD1009:NKD1026 NTZ1009:NTZ1026 ODV1009:ODV1026 ONR1009:ONR1026 OXN1009:OXN1026 PHJ1009:PHJ1026 PRF1009:PRF1026 QBB1009:QBB1026 QKX1009:QKX1026 QUT1009:QUT1026 REP1009:REP1026 ROL1009:ROL1026 RYH1009:RYH1026 SID1009:SID1026 SRZ1009:SRZ1026 TBV1009:TBV1026 TLR1009:TLR1026 TVN1009:TVN1026 UFJ1009:UFJ1026 UPF1009:UPF1026 UZB1009:UZB1026 VIX1009:VIX1026 VST1009:VST1026 WCP1009:WCP1026 WML1009:WML1026 Z492:Z496 WWH1009:WWH1026" xr:uid="{00000000-0002-0000-0200-000051000000}">
      <formula1>1</formula1>
      <formula2>12</formula2>
    </dataValidation>
    <dataValidation type="decimal" allowBlank="1" showInputMessage="1" showErrorMessage="1" errorTitle="Stroški dela operaterja" error="celo število &lt;= 500" sqref="JZ492:JZ496 TV492:TV496 ADR492:ADR496 ANN492:ANN496 AXJ492:AXJ496 BHF492:BHF496 BRB492:BRB496 CAX492:CAX496 CKT492:CKT496 CUP492:CUP496 DEL492:DEL496 DOH492:DOH496 DYD492:DYD496 EHZ492:EHZ496 ERV492:ERV496 FBR492:FBR496 FLN492:FLN496 FVJ492:FVJ496 GFF492:GFF496 GPB492:GPB496 GYX492:GYX496 HIT492:HIT496 HSP492:HSP496 ICL492:ICL496 IMH492:IMH496 IWD492:IWD496 JFZ492:JFZ496 JPV492:JPV496 JZR492:JZR496 KJN492:KJN496 KTJ492:KTJ496 LDF492:LDF496 LNB492:LNB496 LWX492:LWX496 MGT492:MGT496 MQP492:MQP496 NAL492:NAL496 NKH492:NKH496 NUD492:NUD496 ODZ492:ODZ496 ONV492:ONV496 OXR492:OXR496 PHN492:PHN496 PRJ492:PRJ496 QBF492:QBF496 QLB492:QLB496 QUX492:QUX496 RET492:RET496 ROP492:ROP496 RYL492:RYL496 SIH492:SIH496 SSD492:SSD496 TBZ492:TBZ496 TLV492:TLV496 TVR492:TVR496 UFN492:UFN496 UPJ492:UPJ496 UZF492:UZF496 VJB492:VJB496 VSX492:VSX496 WCT492:WCT496 WMP492:WMP496 WWL492:WWL496 AD1009:AD1026 AD708:AD716 JZ708:JZ716 TV708:TV716 ADR708:ADR716 ANN708:ANN716 AXJ708:AXJ716 BHF708:BHF716 BRB708:BRB716 CAX708:CAX716 CKT708:CKT716 CUP708:CUP716 DEL708:DEL716 DOH708:DOH716 DYD708:DYD716 EHZ708:EHZ716 ERV708:ERV716 FBR708:FBR716 FLN708:FLN716 FVJ708:FVJ716 GFF708:GFF716 GPB708:GPB716 GYX708:GYX716 HIT708:HIT716 HSP708:HSP716 ICL708:ICL716 IMH708:IMH716 IWD708:IWD716 JFZ708:JFZ716 JPV708:JPV716 JZR708:JZR716 KJN708:KJN716 KTJ708:KTJ716 LDF708:LDF716 LNB708:LNB716 LWX708:LWX716 MGT708:MGT716 MQP708:MQP716 NAL708:NAL716 NKH708:NKH716 NUD708:NUD716 ODZ708:ODZ716 ONV708:ONV716 OXR708:OXR716 PHN708:PHN716 PRJ708:PRJ716 QBF708:QBF716 QLB708:QLB716 QUX708:QUX716 RET708:RET716 ROP708:ROP716 RYL708:RYL716 SIH708:SIH716 SSD708:SSD716 TBZ708:TBZ716 TLV708:TLV716 TVR708:TVR716 UFN708:UFN716 UPJ708:UPJ716 UZF708:UZF716 VJB708:VJB716 VSX708:VSX716 WCT708:WCT716 WMP708:WMP716 WWL708:WWL716 AD734:AD749 JZ734:JZ749 TV734:TV749 ADR734:ADR749 ANN734:ANN749 AXJ734:AXJ749 BHF734:BHF749 BRB734:BRB749 CAX734:CAX749 CKT734:CKT749 CUP734:CUP749 DEL734:DEL749 DOH734:DOH749 DYD734:DYD749 EHZ734:EHZ749 ERV734:ERV749 FBR734:FBR749 FLN734:FLN749 FVJ734:FVJ749 GFF734:GFF749 GPB734:GPB749 GYX734:GYX749 HIT734:HIT749 HSP734:HSP749 ICL734:ICL749 IMH734:IMH749 IWD734:IWD749 JFZ734:JFZ749 JPV734:JPV749 JZR734:JZR749 KJN734:KJN749 KTJ734:KTJ749 LDF734:LDF749 LNB734:LNB749 LWX734:LWX749 MGT734:MGT749 MQP734:MQP749 NAL734:NAL749 NKH734:NKH749 NUD734:NUD749 ODZ734:ODZ749 ONV734:ONV749 OXR734:OXR749 PHN734:PHN749 PRJ734:PRJ749 QBF734:QBF749 QLB734:QLB749 QUX734:QUX749 RET734:RET749 ROP734:ROP749 RYL734:RYL749 SIH734:SIH749 SSD734:SSD749 TBZ734:TBZ749 TLV734:TLV749 TVR734:TVR749 UFN734:UFN749 UPJ734:UPJ749 UZF734:UZF749 VJB734:VJB749 VSX734:VSX749 WCT734:WCT749 WMP734:WMP749 WWL734:WWL749 AD731:AD732 JZ731:JZ732 TV731:TV732 ADR731:ADR732 ANN731:ANN732 AXJ731:AXJ732 BHF731:BHF732 BRB731:BRB732 CAX731:CAX732 CKT731:CKT732 CUP731:CUP732 DEL731:DEL732 DOH731:DOH732 DYD731:DYD732 EHZ731:EHZ732 ERV731:ERV732 FBR731:FBR732 FLN731:FLN732 FVJ731:FVJ732 GFF731:GFF732 GPB731:GPB732 GYX731:GYX732 HIT731:HIT732 HSP731:HSP732 ICL731:ICL732 IMH731:IMH732 IWD731:IWD732 JFZ731:JFZ732 JPV731:JPV732 JZR731:JZR732 KJN731:KJN732 KTJ731:KTJ732 LDF731:LDF732 LNB731:LNB732 LWX731:LWX732 MGT731:MGT732 MQP731:MQP732 NAL731:NAL732 NKH731:NKH732 NUD731:NUD732 ODZ731:ODZ732 ONV731:ONV732 OXR731:OXR732 PHN731:PHN732 PRJ731:PRJ732 QBF731:QBF732 QLB731:QLB732 QUX731:QUX732 RET731:RET732 ROP731:ROP732 RYL731:RYL732 SIH731:SIH732 SSD731:SSD732 TBZ731:TBZ732 TLV731:TLV732 TVR731:TVR732 UFN731:UFN732 UPJ731:UPJ732 UZF731:UZF732 VJB731:VJB732 VSX731:VSX732 WCT731:WCT732 WMP731:WMP732 WWL731:WWL732 AD718:AD729 JZ718:JZ729 TV718:TV729 ADR718:ADR729 ANN718:ANN729 AXJ718:AXJ729 BHF718:BHF729 BRB718:BRB729 CAX718:CAX729 CKT718:CKT729 CUP718:CUP729 DEL718:DEL729 DOH718:DOH729 DYD718:DYD729 EHZ718:EHZ729 ERV718:ERV729 FBR718:FBR729 FLN718:FLN729 FVJ718:FVJ729 GFF718:GFF729 GPB718:GPB729 GYX718:GYX729 HIT718:HIT729 HSP718:HSP729 ICL718:ICL729 IMH718:IMH729 IWD718:IWD729 JFZ718:JFZ729 JPV718:JPV729 JZR718:JZR729 KJN718:KJN729 KTJ718:KTJ729 LDF718:LDF729 LNB718:LNB729 LWX718:LWX729 MGT718:MGT729 MQP718:MQP729 NAL718:NAL729 NKH718:NKH729 NUD718:NUD729 ODZ718:ODZ729 ONV718:ONV729 OXR718:OXR729 PHN718:PHN729 PRJ718:PRJ729 QBF718:QBF729 QLB718:QLB729 QUX718:QUX729 RET718:RET729 ROP718:ROP729 RYL718:RYL729 SIH718:SIH729 SSD718:SSD729 TBZ718:TBZ729 TLV718:TLV729 TVR718:TVR729 UFN718:UFN729 UPJ718:UPJ729 UZF718:UZF729 VJB718:VJB729 VSX718:VSX729 WCT718:WCT729 WMP718:WMP729 WWL718:WWL729 GM751:GM759 QI751:QI759 AAE751:AAE759 AKA751:AKA759 ATW751:ATW759 BDS751:BDS759 BNO751:BNO759 BXK751:BXK759 CHG751:CHG759 CRC751:CRC759 DAY751:DAY759 DKU751:DKU759 DUQ751:DUQ759 EEM751:EEM759 EOI751:EOI759 EYE751:EYE759 FIA751:FIA759 FRW751:FRW759 GBS751:GBS759 GLO751:GLO759 GVK751:GVK759 HFG751:HFG759 HPC751:HPC759 HYY751:HYY759 IIU751:IIU759 ISQ751:ISQ759 JCM751:JCM759 JMI751:JMI759 JWE751:JWE759 KGA751:KGA759 KPW751:KPW759 KZS751:KZS759 LJO751:LJO759 LTK751:LTK759 MDG751:MDG759 MNC751:MNC759 MWY751:MWY759 NGU751:NGU759 NQQ751:NQQ759 OAM751:OAM759 OKI751:OKI759 OUE751:OUE759 PEA751:PEA759 PNW751:PNW759 PXS751:PXS759 QHO751:QHO759 QRK751:QRK759 RBG751:RBG759 RLC751:RLC759 RUY751:RUY759 SEU751:SEU759 SOQ751:SOQ759 AD751:AD759 JZ1009:JZ1026 TV1009:TV1026 ADR1009:ADR1026 ANN1009:ANN1026 AXJ1009:AXJ1026 BHF1009:BHF1026 BRB1009:BRB1026 CAX1009:CAX1026 CKT1009:CKT1026 CUP1009:CUP1026 DEL1009:DEL1026 DOH1009:DOH1026 DYD1009:DYD1026 EHZ1009:EHZ1026 ERV1009:ERV1026 FBR1009:FBR1026 FLN1009:FLN1026 FVJ1009:FVJ1026 GFF1009:GFF1026 GPB1009:GPB1026 GYX1009:GYX1026 HIT1009:HIT1026 HSP1009:HSP1026 ICL1009:ICL1026 IMH1009:IMH1026 IWD1009:IWD1026 JFZ1009:JFZ1026 JPV1009:JPV1026 JZR1009:JZR1026 KJN1009:KJN1026 KTJ1009:KTJ1026 LDF1009:LDF1026 LNB1009:LNB1026 LWX1009:LWX1026 MGT1009:MGT1026 MQP1009:MQP1026 NAL1009:NAL1026 NKH1009:NKH1026 NUD1009:NUD1026 ODZ1009:ODZ1026 ONV1009:ONV1026 OXR1009:OXR1026 PHN1009:PHN1026 PRJ1009:PRJ1026 QBF1009:QBF1026 QLB1009:QLB1026 QUX1009:QUX1026 RET1009:RET1026 ROP1009:ROP1026 RYL1009:RYL1026 SIH1009:SIH1026 SSD1009:SSD1026 TBZ1009:TBZ1026 TLV1009:TLV1026 TVR1009:TVR1026 UFN1009:UFN1026 UPJ1009:UPJ1026 UZF1009:UZF1026 VJB1009:VJB1026 VSX1009:VSX1026 WCT1009:WCT1026 WMP1009:WMP1026 AD492:AD496 WWL1009:WWL1026" xr:uid="{00000000-0002-0000-0200-000052000000}">
      <formula1>0</formula1>
      <formula2>500</formula2>
    </dataValidation>
    <dataValidation type="whole" allowBlank="1" showInputMessage="1" showErrorMessage="1" errorTitle="Klasifikacija" error="Gl. zavihek Classification ali zavihek Klasifikacija_x000a_" sqref="Y490 JU490 TQ490 ADM490 ANI490 AXE490 BHA490 BQW490 CAS490 CKO490 CUK490 DEG490 DOC490 DXY490 EHU490 ERQ490 FBM490 FLI490 FVE490 GFA490 GOW490 GYS490 HIO490 HSK490 ICG490 IMC490 IVY490 JFU490 JPQ490 JZM490 KJI490 KTE490 LDA490 LMW490 LWS490 MGO490 MQK490 NAG490 NKC490 NTY490 ODU490 ONQ490 OXM490 PHI490 PRE490 QBA490 QKW490 QUS490 REO490 ROK490 RYG490 SIC490 SRY490 TBU490 TLQ490 TVM490 UFI490 UPE490 UZA490 VIW490 VSS490 WCO490 WMK490 WWG490 Y656:Y660 JU656:JU660 TQ656:TQ660 ADM656:ADM660 ANI656:ANI660 AXE656:AXE660 BHA656:BHA660 BQW656:BQW660 CAS656:CAS660 CKO656:CKO660 CUK656:CUK660 DEG656:DEG660 DOC656:DOC660 DXY656:DXY660 EHU656:EHU660 ERQ656:ERQ660 FBM656:FBM660 FLI656:FLI660 FVE656:FVE660 GFA656:GFA660 GOW656:GOW660 GYS656:GYS660 HIO656:HIO660 HSK656:HSK660 ICG656:ICG660 IMC656:IMC660 IVY656:IVY660 JFU656:JFU660 JPQ656:JPQ660 JZM656:JZM660 KJI656:KJI660 KTE656:KTE660 LDA656:LDA660 LMW656:LMW660 LWS656:LWS660 MGO656:MGO660 MQK656:MQK660 NAG656:NAG660 NKC656:NKC660 NTY656:NTY660 ODU656:ODU660 ONQ656:ONQ660 OXM656:OXM660 PHI656:PHI660 PRE656:PRE660 QBA656:QBA660 QKW656:QKW660 QUS656:QUS660 REO656:REO660 ROK656:ROK660 RYG656:RYG660 SIC656:SIC660 SRY656:SRY660 TBU656:TBU660 TLQ656:TLQ660 TVM656:TVM660 UFI656:UFI660 UPE656:UPE660 UZA656:UZA660 VIW656:VIW660 VSS656:VSS660 WCO656:WCO660 WMK656:WMK660 WWG656:WWG660" xr:uid="{00000000-0002-0000-0200-000053000000}">
      <formula1>1</formula1>
      <formula2>6</formula2>
    </dataValidation>
    <dataValidation type="decimal" errorStyle="warning" allowBlank="1" showErrorMessage="1" errorTitle="Cena" error="mora biti enaka ali manjša od lastne cene" sqref="Q340:Q346 JM340:JM346 TI340:TI346 ADE340:ADE346 ANA340:ANA346 AWW340:AWW346 BGS340:BGS346 BQO340:BQO346 CAK340:CAK346 CKG340:CKG346 CUC340:CUC346 DDY340:DDY346 DNU340:DNU346 DXQ340:DXQ346 EHM340:EHM346 ERI340:ERI346 FBE340:FBE346 FLA340:FLA346 FUW340:FUW346 GES340:GES346 GOO340:GOO346 GYK340:GYK346 HIG340:HIG346 HSC340:HSC346 IBY340:IBY346 ILU340:ILU346 IVQ340:IVQ346 JFM340:JFM346 JPI340:JPI346 JZE340:JZE346 KJA340:KJA346 KSW340:KSW346 LCS340:LCS346 LMO340:LMO346 LWK340:LWK346 MGG340:MGG346 MQC340:MQC346 MZY340:MZY346 NJU340:NJU346 NTQ340:NTQ346 ODM340:ODM346 ONI340:ONI346 OXE340:OXE346 PHA340:PHA346 PQW340:PQW346 QAS340:QAS346 QKO340:QKO346 QUK340:QUK346 REG340:REG346 ROC340:ROC346 RXY340:RXY346 SHU340:SHU346 SRQ340:SRQ346 TBM340:TBM346 TLI340:TLI346 TVE340:TVE346 UFA340:UFA346 UOW340:UOW346 UYS340:UYS346 VIO340:VIO346 VSK340:VSK346 WCG340:WCG346 WMC340:WMC346 WVY340:WVY346" xr:uid="{00000000-0002-0000-0200-000054000000}">
      <formula1>0</formula1>
      <formula2>U340</formula2>
    </dataValidation>
    <dataValidation type="whole" allowBlank="1" showErrorMessage="1" errorTitle="Letna stopnja izkoriščenosti" error="odstotek (celoštevilska vrednost)" sqref="V340:V346 JR340:JR346 TN340:TN346 ADJ340:ADJ346 ANF340:ANF346 AXB340:AXB346 BGX340:BGX346 BQT340:BQT346 CAP340:CAP346 CKL340:CKL346 CUH340:CUH346 DED340:DED346 DNZ340:DNZ346 DXV340:DXV346 EHR340:EHR346 ERN340:ERN346 FBJ340:FBJ346 FLF340:FLF346 FVB340:FVB346 GEX340:GEX346 GOT340:GOT346 GYP340:GYP346 HIL340:HIL346 HSH340:HSH346 ICD340:ICD346 ILZ340:ILZ346 IVV340:IVV346 JFR340:JFR346 JPN340:JPN346 JZJ340:JZJ346 KJF340:KJF346 KTB340:KTB346 LCX340:LCX346 LMT340:LMT346 LWP340:LWP346 MGL340:MGL346 MQH340:MQH346 NAD340:NAD346 NJZ340:NJZ346 NTV340:NTV346 ODR340:ODR346 ONN340:ONN346 OXJ340:OXJ346 PHF340:PHF346 PRB340:PRB346 QAX340:QAX346 QKT340:QKT346 QUP340:QUP346 REL340:REL346 ROH340:ROH346 RYD340:RYD346 SHZ340:SHZ346 SRV340:SRV346 TBR340:TBR346 TLN340:TLN346 TVJ340:TVJ346 UFF340:UFF346 UPB340:UPB346 UYX340:UYX346 VIT340:VIT346 VSP340:VSP346 WCL340:WCL346 WMH340:WMH346 WWD340:WWD346" xr:uid="{00000000-0002-0000-0200-000055000000}">
      <formula1>0</formula1>
      <formula2>100</formula2>
    </dataValidation>
    <dataValidation type="whole" allowBlank="1" showErrorMessage="1" errorTitle="Stopnja odpisanosti" error="odstotek (celoštevilska vrednost)" sqref="W340:W346 JS340:JS346 TO340:TO346 ADK340:ADK346 ANG340:ANG346 AXC340:AXC346 BGY340:BGY346 BQU340:BQU346 CAQ340:CAQ346 CKM340:CKM346 CUI340:CUI346 DEE340:DEE346 DOA340:DOA346 DXW340:DXW346 EHS340:EHS346 ERO340:ERO346 FBK340:FBK346 FLG340:FLG346 FVC340:FVC346 GEY340:GEY346 GOU340:GOU346 GYQ340:GYQ346 HIM340:HIM346 HSI340:HSI346 ICE340:ICE346 IMA340:IMA346 IVW340:IVW346 JFS340:JFS346 JPO340:JPO346 JZK340:JZK346 KJG340:KJG346 KTC340:KTC346 LCY340:LCY346 LMU340:LMU346 LWQ340:LWQ346 MGM340:MGM346 MQI340:MQI346 NAE340:NAE346 NKA340:NKA346 NTW340:NTW346 ODS340:ODS346 ONO340:ONO346 OXK340:OXK346 PHG340:PHG346 PRC340:PRC346 QAY340:QAY346 QKU340:QKU346 QUQ340:QUQ346 REM340:REM346 ROI340:ROI346 RYE340:RYE346 SIA340:SIA346 SRW340:SRW346 TBS340:TBS346 TLO340:TLO346 TVK340:TVK346 UFG340:UFG346 UPC340:UPC346 UYY340:UYY346 VIU340:VIU346 VSQ340:VSQ346 WCM340:WCM346 WMI340:WMI346 WWE340:WWE346" xr:uid="{00000000-0002-0000-0200-000056000000}">
      <formula1>0</formula1>
      <formula2>100</formula2>
    </dataValidation>
    <dataValidation type="whole" allowBlank="1" showErrorMessage="1" errorTitle="Leto" error="celo število" sqref="H340:H346 JD340:JD346 SZ340:SZ346 ACV340:ACV346 AMR340:AMR346 AWN340:AWN346 BGJ340:BGJ346 BQF340:BQF346 CAB340:CAB346 CJX340:CJX346 CTT340:CTT346 DDP340:DDP346 DNL340:DNL346 DXH340:DXH346 EHD340:EHD346 EQZ340:EQZ346 FAV340:FAV346 FKR340:FKR346 FUN340:FUN346 GEJ340:GEJ346 GOF340:GOF346 GYB340:GYB346 HHX340:HHX346 HRT340:HRT346 IBP340:IBP346 ILL340:ILL346 IVH340:IVH346 JFD340:JFD346 JOZ340:JOZ346 JYV340:JYV346 KIR340:KIR346 KSN340:KSN346 LCJ340:LCJ346 LMF340:LMF346 LWB340:LWB346 MFX340:MFX346 MPT340:MPT346 MZP340:MZP346 NJL340:NJL346 NTH340:NTH346 ODD340:ODD346 OMZ340:OMZ346 OWV340:OWV346 PGR340:PGR346 PQN340:PQN346 QAJ340:QAJ346 QKF340:QKF346 QUB340:QUB346 RDX340:RDX346 RNT340:RNT346 RXP340:RXP346 SHL340:SHL346 SRH340:SRH346 TBD340:TBD346 TKZ340:TKZ346 TUV340:TUV346 UER340:UER346 UON340:UON346 UYJ340:UYJ346 VIF340:VIF346 VSB340:VSB346 WBX340:WBX346 WLT340:WLT346 WVP340:WVP346 H871:H873 JD871:JD873 SZ871:SZ873 ACV871:ACV873 AMR871:AMR873 AWN871:AWN873 BGJ871:BGJ873 BQF871:BQF873 CAB871:CAB873 CJX871:CJX873 CTT871:CTT873 DDP871:DDP873 DNL871:DNL873 DXH871:DXH873 EHD871:EHD873 EQZ871:EQZ873 FAV871:FAV873 FKR871:FKR873 FUN871:FUN873 GEJ871:GEJ873 GOF871:GOF873 GYB871:GYB873 HHX871:HHX873 HRT871:HRT873 IBP871:IBP873 ILL871:ILL873 IVH871:IVH873 JFD871:JFD873 JOZ871:JOZ873 JYV871:JYV873 KIR871:KIR873 KSN871:KSN873 LCJ871:LCJ873 LMF871:LMF873 LWB871:LWB873 MFX871:MFX873 MPT871:MPT873 MZP871:MZP873 NJL871:NJL873 NTH871:NTH873 ODD871:ODD873 OMZ871:OMZ873 OWV871:OWV873 PGR871:PGR873 PQN871:PQN873 QAJ871:QAJ873 QKF871:QKF873 QUB871:QUB873 RDX871:RDX873 RNT871:RNT873 RXP871:RXP873 SHL871:SHL873 SRH871:SRH873 TBD871:TBD873 TKZ871:TKZ873 TUV871:TUV873 UER871:UER873 UON871:UON873 UYJ871:UYJ873 VIF871:VIF873 VSB871:VSB873 WBX871:WBX873 WLT871:WLT873 WVP871:WVP873" xr:uid="{00000000-0002-0000-0200-000057000000}">
      <formula1>1900</formula1>
      <formula2>2020</formula2>
    </dataValidation>
    <dataValidation type="decimal" operator="greaterThanOrEqual" allowBlank="1" showErrorMessage="1" errorTitle="Nabavna vrednost" error="celo število!" sqref="J346 JF346 TB346 ACX346 AMT346 AWP346 BGL346 BQH346 CAD346 CJZ346 CTV346 DDR346 DNN346 DXJ346 EHF346 ERB346 FAX346 FKT346 FUP346 GEL346 GOH346 GYD346 HHZ346 HRV346 IBR346 ILN346 IVJ346 JFF346 JPB346 JYX346 KIT346 KSP346 LCL346 LMH346 LWD346 MFZ346 MPV346 MZR346 NJN346 NTJ346 ODF346 ONB346 OWX346 PGT346 PQP346 QAL346 QKH346 QUD346 RDZ346 RNV346 RXR346 SHN346 SRJ346 TBF346 TLB346 TUX346 UET346 UOP346 UYL346 VIH346 VSD346 WBZ346 WLV346 WVR346" xr:uid="{00000000-0002-0000-0200-000058000000}">
      <formula1>0</formula1>
      <formula2>0</formula2>
    </dataValidation>
    <dataValidation type="whole" allowBlank="1" showInputMessage="1" showErrorMessage="1" errorTitle="Leto" error="celo število" sqref="H289:H307 JD289:JD307 SZ289:SZ307 ACV289:ACV307 AMR289:AMR307 AWN289:AWN307 BGJ289:BGJ307 BQF289:BQF307 CAB289:CAB307 CJX289:CJX307 CTT289:CTT307 DDP289:DDP307 DNL289:DNL307 DXH289:DXH307 EHD289:EHD307 EQZ289:EQZ307 FAV289:FAV307 FKR289:FKR307 FUN289:FUN307 GEJ289:GEJ307 GOF289:GOF307 GYB289:GYB307 HHX289:HHX307 HRT289:HRT307 IBP289:IBP307 ILL289:ILL307 IVH289:IVH307 JFD289:JFD307 JOZ289:JOZ307 JYV289:JYV307 KIR289:KIR307 KSN289:KSN307 LCJ289:LCJ307 LMF289:LMF307 LWB289:LWB307 MFX289:MFX307 MPT289:MPT307 MZP289:MZP307 NJL289:NJL307 NTH289:NTH307 ODD289:ODD307 OMZ289:OMZ307 OWV289:OWV307 PGR289:PGR307 PQN289:PQN307 QAJ289:QAJ307 QKF289:QKF307 QUB289:QUB307 RDX289:RDX307 RNT289:RNT307 RXP289:RXP307 SHL289:SHL307 SRH289:SRH307 TBD289:TBD307 TKZ289:TKZ307 TUV289:TUV307 UER289:UER307 UON289:UON307 UYJ289:UYJ307 VIF289:VIF307 VSB289:VSB307 WBX289:WBX307 WLT289:WLT307 WVP289:WVP307 JD492:JD496 SZ492:SZ496 ACV492:ACV496 AMR492:AMR496 AWN492:AWN496 BGJ492:BGJ496 BQF492:BQF496 CAB492:CAB496 CJX492:CJX496 CTT492:CTT496 DDP492:DDP496 DNL492:DNL496 DXH492:DXH496 EHD492:EHD496 EQZ492:EQZ496 FAV492:FAV496 FKR492:FKR496 FUN492:FUN496 GEJ492:GEJ496 GOF492:GOF496 GYB492:GYB496 HHX492:HHX496 HRT492:HRT496 IBP492:IBP496 ILL492:ILL496 IVH492:IVH496 JFD492:JFD496 JOZ492:JOZ496 JYV492:JYV496 KIR492:KIR496 KSN492:KSN496 LCJ492:LCJ496 LMF492:LMF496 LWB492:LWB496 MFX492:MFX496 MPT492:MPT496 MZP492:MZP496 NJL492:NJL496 NTH492:NTH496 ODD492:ODD496 OMZ492:OMZ496 OWV492:OWV496 PGR492:PGR496 PQN492:PQN496 QAJ492:QAJ496 QKF492:QKF496 QUB492:QUB496 RDX492:RDX496 RNT492:RNT496 RXP492:RXP496 SHL492:SHL496 SRH492:SRH496 TBD492:TBD496 TKZ492:TKZ496 TUV492:TUV496 UER492:UER496 UON492:UON496 UYJ492:UYJ496 VIF492:VIF496 VSB492:VSB496 WBX492:WBX496 WLT492:WLT496 WVP492:WVP496 WVP1009:WVP1025 H568:H577 JD568:JD577 SZ568:SZ577 ACV568:ACV577 AMR568:AMR577 AWN568:AWN577 BGJ568:BGJ577 BQF568:BQF577 CAB568:CAB577 CJX568:CJX577 CTT568:CTT577 DDP568:DDP577 DNL568:DNL577 DXH568:DXH577 EHD568:EHD577 EQZ568:EQZ577 FAV568:FAV577 FKR568:FKR577 FUN568:FUN577 GEJ568:GEJ577 GOF568:GOF577 GYB568:GYB577 HHX568:HHX577 HRT568:HRT577 IBP568:IBP577 ILL568:ILL577 IVH568:IVH577 JFD568:JFD577 JOZ568:JOZ577 JYV568:JYV577 KIR568:KIR577 KSN568:KSN577 LCJ568:LCJ577 LMF568:LMF577 LWB568:LWB577 MFX568:MFX577 MPT568:MPT577 MZP568:MZP577 NJL568:NJL577 NTH568:NTH577 ODD568:ODD577 OMZ568:OMZ577 OWV568:OWV577 PGR568:PGR577 PQN568:PQN577 QAJ568:QAJ577 QKF568:QKF577 QUB568:QUB577 RDX568:RDX577 RNT568:RNT577 RXP568:RXP577 SHL568:SHL577 SRH568:SRH577 TBD568:TBD577 TKZ568:TKZ577 TUV568:TUV577 UER568:UER577 UON568:UON577 UYJ568:UYJ577 VIF568:VIF577 VSB568:VSB577 WBX568:WBX577 WLT568:WLT577 WVP568:WVP577 H580 JD580 SZ580 ACV580 AMR580 AWN580 BGJ580 BQF580 CAB580 CJX580 CTT580 DDP580 DNL580 DXH580 EHD580 EQZ580 FAV580 FKR580 FUN580 GEJ580 GOF580 GYB580 HHX580 HRT580 IBP580 ILL580 IVH580 JFD580 JOZ580 JYV580 KIR580 KSN580 LCJ580 LMF580 LWB580 MFX580 MPT580 MZP580 NJL580 NTH580 ODD580 OMZ580 OWV580 PGR580 PQN580 QAJ580 QKF580 QUB580 RDX580 RNT580 RXP580 SHL580 SRH580 TBD580 TKZ580 TUV580 UER580 UON580 UYJ580 VIF580 VSB580 WBX580 WLT580 WVP580 H708:H716 JD708:JD716 SZ708:SZ716 ACV708:ACV716 AMR708:AMR716 AWN708:AWN716 BGJ708:BGJ716 BQF708:BQF716 CAB708:CAB716 CJX708:CJX716 CTT708:CTT716 DDP708:DDP716 DNL708:DNL716 DXH708:DXH716 EHD708:EHD716 EQZ708:EQZ716 FAV708:FAV716 FKR708:FKR716 FUN708:FUN716 GEJ708:GEJ716 GOF708:GOF716 GYB708:GYB716 HHX708:HHX716 HRT708:HRT716 IBP708:IBP716 ILL708:ILL716 IVH708:IVH716 JFD708:JFD716 JOZ708:JOZ716 JYV708:JYV716 KIR708:KIR716 KSN708:KSN716 LCJ708:LCJ716 LMF708:LMF716 LWB708:LWB716 MFX708:MFX716 MPT708:MPT716 MZP708:MZP716 NJL708:NJL716 NTH708:NTH716 ODD708:ODD716 OMZ708:OMZ716 OWV708:OWV716 PGR708:PGR716 PQN708:PQN716 QAJ708:QAJ716 QKF708:QKF716 QUB708:QUB716 RDX708:RDX716 RNT708:RNT716 RXP708:RXP716 SHL708:SHL716 SRH708:SRH716 TBD708:TBD716 TKZ708:TKZ716 TUV708:TUV716 UER708:UER716 UON708:UON716 UYJ708:UYJ716 VIF708:VIF716 VSB708:VSB716 WBX708:WBX716 WLT708:WLT716 WVP708:WVP716 H734:H749 JD734:JD749 SZ734:SZ749 ACV734:ACV749 AMR734:AMR749 AWN734:AWN749 BGJ734:BGJ749 BQF734:BQF749 CAB734:CAB749 CJX734:CJX749 CTT734:CTT749 DDP734:DDP749 DNL734:DNL749 DXH734:DXH749 EHD734:EHD749 EQZ734:EQZ749 FAV734:FAV749 FKR734:FKR749 FUN734:FUN749 GEJ734:GEJ749 GOF734:GOF749 GYB734:GYB749 HHX734:HHX749 HRT734:HRT749 IBP734:IBP749 ILL734:ILL749 IVH734:IVH749 JFD734:JFD749 JOZ734:JOZ749 JYV734:JYV749 KIR734:KIR749 KSN734:KSN749 LCJ734:LCJ749 LMF734:LMF749 LWB734:LWB749 MFX734:MFX749 MPT734:MPT749 MZP734:MZP749 NJL734:NJL749 NTH734:NTH749 ODD734:ODD749 OMZ734:OMZ749 OWV734:OWV749 PGR734:PGR749 PQN734:PQN749 QAJ734:QAJ749 QKF734:QKF749 QUB734:QUB749 RDX734:RDX749 RNT734:RNT749 RXP734:RXP749 SHL734:SHL749 SRH734:SRH749 TBD734:TBD749 TKZ734:TKZ749 TUV734:TUV749 UER734:UER749 UON734:UON749 UYJ734:UYJ749 VIF734:VIF749 VSB734:VSB749 WBX734:WBX749 WLT734:WLT749 WVP734:WVP749 H731:H732 JD731:JD732 SZ731:SZ732 ACV731:ACV732 AMR731:AMR732 AWN731:AWN732 BGJ731:BGJ732 BQF731:BQF732 CAB731:CAB732 CJX731:CJX732 CTT731:CTT732 DDP731:DDP732 DNL731:DNL732 DXH731:DXH732 EHD731:EHD732 EQZ731:EQZ732 FAV731:FAV732 FKR731:FKR732 FUN731:FUN732 GEJ731:GEJ732 GOF731:GOF732 GYB731:GYB732 HHX731:HHX732 HRT731:HRT732 IBP731:IBP732 ILL731:ILL732 IVH731:IVH732 JFD731:JFD732 JOZ731:JOZ732 JYV731:JYV732 KIR731:KIR732 KSN731:KSN732 LCJ731:LCJ732 LMF731:LMF732 LWB731:LWB732 MFX731:MFX732 MPT731:MPT732 MZP731:MZP732 NJL731:NJL732 NTH731:NTH732 ODD731:ODD732 OMZ731:OMZ732 OWV731:OWV732 PGR731:PGR732 PQN731:PQN732 QAJ731:QAJ732 QKF731:QKF732 QUB731:QUB732 RDX731:RDX732 RNT731:RNT732 RXP731:RXP732 SHL731:SHL732 SRH731:SRH732 TBD731:TBD732 TKZ731:TKZ732 TUV731:TUV732 UER731:UER732 UON731:UON732 UYJ731:UYJ732 VIF731:VIF732 VSB731:VSB732 WBX731:WBX732 WLT731:WLT732 WVP731:WVP732 H718:H729 JD718:JD729 SZ718:SZ729 ACV718:ACV729 AMR718:AMR729 AWN718:AWN729 BGJ718:BGJ729 BQF718:BQF729 CAB718:CAB729 CJX718:CJX729 CTT718:CTT729 DDP718:DDP729 DNL718:DNL729 DXH718:DXH729 EHD718:EHD729 EQZ718:EQZ729 FAV718:FAV729 FKR718:FKR729 FUN718:FUN729 GEJ718:GEJ729 GOF718:GOF729 GYB718:GYB729 HHX718:HHX729 HRT718:HRT729 IBP718:IBP729 ILL718:ILL729 IVH718:IVH729 JFD718:JFD729 JOZ718:JOZ729 JYV718:JYV729 KIR718:KIR729 KSN718:KSN729 LCJ718:LCJ729 LMF718:LMF729 LWB718:LWB729 MFX718:MFX729 MPT718:MPT729 MZP718:MZP729 NJL718:NJL729 NTH718:NTH729 ODD718:ODD729 OMZ718:OMZ729 OWV718:OWV729 PGR718:PGR729 PQN718:PQN729 QAJ718:QAJ729 QKF718:QKF729 QUB718:QUB729 RDX718:RDX729 RNT718:RNT729 RXP718:RXP729 SHL718:SHL729 SRH718:SRH729 TBD718:TBD729 TKZ718:TKZ729 TUV718:TUV729 UER718:UER729 UON718:UON729 UYJ718:UYJ729 VIF718:VIF729 VSB718:VSB729 WBX718:WBX729 WLT718:WLT729 WVP718:WVP729 FQ751:FQ759 PM751:PM759 ZI751:ZI759 AJE751:AJE759 ATA751:ATA759 BCW751:BCW759 BMS751:BMS759 BWO751:BWO759 CGK751:CGK759 CQG751:CQG759 DAC751:DAC759 DJY751:DJY759 DTU751:DTU759 EDQ751:EDQ759 ENM751:ENM759 EXI751:EXI759 FHE751:FHE759 FRA751:FRA759 GAW751:GAW759 GKS751:GKS759 GUO751:GUO759 HEK751:HEK759 HOG751:HOG759 HYC751:HYC759 IHY751:IHY759 IRU751:IRU759 JBQ751:JBQ759 JLM751:JLM759 JVI751:JVI759 KFE751:KFE759 KPA751:KPA759 KYW751:KYW759 LIS751:LIS759 LSO751:LSO759 MCK751:MCK759 MMG751:MMG759 MWC751:MWC759 NFY751:NFY759 NPU751:NPU759 NZQ751:NZQ759 OJM751:OJM759 OTI751:OTI759 PDE751:PDE759 PNA751:PNA759 PWW751:PWW759 QGS751:QGS759 QQO751:QQO759 RAK751:RAK759 RKG751:RKG759 RUC751:RUC759 SDY751:SDY759 SNU751:SNU759 H134:H147 JD935:JD980 SZ935:SZ980 ACV935:ACV980 AMR935:AMR980 AWN935:AWN980 BGJ935:BGJ980 BQF935:BQF980 CAB935:CAB980 CJX935:CJX980 CTT935:CTT980 DDP935:DDP980 DNL935:DNL980 DXH935:DXH980 EHD935:EHD980 EQZ935:EQZ980 FAV935:FAV980 FKR935:FKR980 FUN935:FUN980 GEJ935:GEJ980 GOF935:GOF980 GYB935:GYB980 HHX935:HHX980 HRT935:HRT980 IBP935:IBP980 ILL935:ILL980 IVH935:IVH980 JFD935:JFD980 JOZ935:JOZ980 JYV935:JYV980 KIR935:KIR980 KSN935:KSN980 LCJ935:LCJ980 LMF935:LMF980 LWB935:LWB980 MFX935:MFX980 MPT935:MPT980 MZP935:MZP980 NJL935:NJL980 NTH935:NTH980 ODD935:ODD980 OMZ935:OMZ980 OWV935:OWV980 PGR935:PGR980 PQN935:PQN980 QAJ935:QAJ980 QKF935:QKF980 QUB935:QUB980 RDX935:RDX980 RNT935:RNT980 RXP935:RXP980 SHL935:SHL980 SRH935:SRH980 TBD935:TBD980 TKZ935:TKZ980 TUV935:TUV980 UER935:UER980 UON935:UON980 UYJ935:UYJ980 VIF935:VIF980 VSB935:VSB980 WBX935:WBX980 WLT935:WLT980 WVP935:WVP980 H751:H759 H112:H132 H935:H980 H1009:H1025 JD1009:JD1025 SZ1009:SZ1025 ACV1009:ACV1025 AMR1009:AMR1025 AWN1009:AWN1025 BGJ1009:BGJ1025 BQF1009:BQF1025 CAB1009:CAB1025 CJX1009:CJX1025 CTT1009:CTT1025 DDP1009:DDP1025 DNL1009:DNL1025 DXH1009:DXH1025 EHD1009:EHD1025 EQZ1009:EQZ1025 FAV1009:FAV1025 FKR1009:FKR1025 FUN1009:FUN1025 GEJ1009:GEJ1025 GOF1009:GOF1025 GYB1009:GYB1025 HHX1009:HHX1025 HRT1009:HRT1025 IBP1009:IBP1025 ILL1009:ILL1025 IVH1009:IVH1025 JFD1009:JFD1025 JOZ1009:JOZ1025 JYV1009:JYV1025 KIR1009:KIR1025 KSN1009:KSN1025 LCJ1009:LCJ1025 LMF1009:LMF1025 LWB1009:LWB1025 MFX1009:MFX1025 MPT1009:MPT1025 MZP1009:MZP1025 NJL1009:NJL1025 NTH1009:NTH1025 ODD1009:ODD1025 OMZ1009:OMZ1025 OWV1009:OWV1025 PGR1009:PGR1025 PQN1009:PQN1025 QAJ1009:QAJ1025 QKF1009:QKF1025 QUB1009:QUB1025 RDX1009:RDX1025 RNT1009:RNT1025 RXP1009:RXP1025 SHL1009:SHL1025 SRH1009:SRH1025 TBD1009:TBD1025 TKZ1009:TKZ1025 TUV1009:TUV1025 UER1009:UER1025 UON1009:UON1025 UYJ1009:UYJ1025 VIF1009:VIF1025 VSB1009:VSB1025 WBX1009:WBX1025 WLT1009:WLT1025 H492:H496 JD1041:JD1083 SZ1041:SZ1083 ACV1041:ACV1083 AMR1041:AMR1083 AWN1041:AWN1083 BGJ1041:BGJ1083 BQF1041:BQF1083 CAB1041:CAB1083 CJX1041:CJX1083 CTT1041:CTT1083 DDP1041:DDP1083 DNL1041:DNL1083 DXH1041:DXH1083 EHD1041:EHD1083 EQZ1041:EQZ1083 FAV1041:FAV1083 FKR1041:FKR1083 FUN1041:FUN1083 GEJ1041:GEJ1083 GOF1041:GOF1083 GYB1041:GYB1083 HHX1041:HHX1083 HRT1041:HRT1083 IBP1041:IBP1083 ILL1041:ILL1083 IVH1041:IVH1083 JFD1041:JFD1083 JOZ1041:JOZ1083 JYV1041:JYV1083 KIR1041:KIR1083 KSN1041:KSN1083 LCJ1041:LCJ1083 LMF1041:LMF1083 LWB1041:LWB1083 MFX1041:MFX1083 MPT1041:MPT1083 MZP1041:MZP1083 NJL1041:NJL1083 NTH1041:NTH1083 ODD1041:ODD1083 OMZ1041:OMZ1083 OWV1041:OWV1083 PGR1041:PGR1083 PQN1041:PQN1083 QAJ1041:QAJ1083 QKF1041:QKF1083 QUB1041:QUB1083 RDX1041:RDX1083 RNT1041:RNT1083 RXP1041:RXP1083 SHL1041:SHL1083 SRH1041:SRH1083 TBD1041:TBD1083 TKZ1041:TKZ1083 TUV1041:TUV1083 UER1041:UER1083 UON1041:UON1083 UYJ1041:UYJ1083 VIF1041:VIF1083 VSB1041:VSB1083 WBX1041:WBX1083 WLT1041:WLT1083 WVP1041:WVP1083 H1041:H1083" xr:uid="{00000000-0002-0000-0200-000059000000}">
      <formula1>1900</formula1>
      <formula2>2020</formula2>
    </dataValidation>
    <dataValidation type="decimal" errorStyle="warning" allowBlank="1" showInputMessage="1" showErrorMessage="1" errorTitle="Cena" error="mora biti enaka ali manjša od lastne cene" sqref="AQ112:AQ113" xr:uid="{00000000-0002-0000-0200-00005A000000}">
      <formula1>0</formula1>
      <formula2>#REF!</formula2>
    </dataValidation>
    <dataValidation type="decimal" errorStyle="warning" allowBlank="1" showInputMessage="1" showErrorMessage="1" errorTitle="Cena" error="mora biti enaka ali manjša od lastne cene" sqref="AF122 AD141:AD147 X122 U115:V115 X115 W123:W124 AC112:AC114 AD115 AC117:AC118 AC125:AC126 AC131:AC135 AC138:AC147 AD122 AD138:AD139 U122 AF119 V119 V113:W113 AF138 AF143 W121 AF115 V137:W137 AF129 AF134 V121:V124" xr:uid="{00000000-0002-0000-0200-00005B000000}">
      <formula1>0</formula1>
      <formula2>AF112</formula2>
    </dataValidation>
  </dataValidations>
  <hyperlinks>
    <hyperlink ref="X41" r:id="rId1" xr:uid="{00000000-0004-0000-0200-000000000000}"/>
    <hyperlink ref="X42" r:id="rId2" xr:uid="{00000000-0004-0000-0200-000001000000}"/>
    <hyperlink ref="X43" r:id="rId3" xr:uid="{00000000-0004-0000-0200-000002000000}"/>
    <hyperlink ref="X44" r:id="rId4" xr:uid="{00000000-0004-0000-0200-000003000000}"/>
    <hyperlink ref="X45" r:id="rId5" xr:uid="{00000000-0004-0000-0200-000004000000}"/>
    <hyperlink ref="X46" r:id="rId6" xr:uid="{00000000-0004-0000-0200-000005000000}"/>
    <hyperlink ref="X47" r:id="rId7" xr:uid="{00000000-0004-0000-0200-000006000000}"/>
    <hyperlink ref="X48" r:id="rId8" xr:uid="{00000000-0004-0000-0200-000007000000}"/>
    <hyperlink ref="X51" r:id="rId9" xr:uid="{00000000-0004-0000-0200-000008000000}"/>
    <hyperlink ref="X55" r:id="rId10" xr:uid="{00000000-0004-0000-0200-000009000000}"/>
    <hyperlink ref="X56" r:id="rId11" xr:uid="{00000000-0004-0000-0200-00000A000000}"/>
    <hyperlink ref="X57" r:id="rId12" xr:uid="{00000000-0004-0000-0200-00000B000000}"/>
    <hyperlink ref="X59" r:id="rId13" xr:uid="{00000000-0004-0000-0200-00000C000000}"/>
    <hyperlink ref="X60" r:id="rId14" xr:uid="{00000000-0004-0000-0200-00000D000000}"/>
    <hyperlink ref="X61" r:id="rId15" xr:uid="{00000000-0004-0000-0200-00000E000000}"/>
    <hyperlink ref="X62" r:id="rId16" xr:uid="{00000000-0004-0000-0200-00000F000000}"/>
    <hyperlink ref="X63" r:id="rId17" xr:uid="{00000000-0004-0000-0200-000010000000}"/>
    <hyperlink ref="X64" r:id="rId18" xr:uid="{00000000-0004-0000-0200-000011000000}"/>
    <hyperlink ref="X65" r:id="rId19" xr:uid="{00000000-0004-0000-0200-000012000000}"/>
    <hyperlink ref="X66" r:id="rId20" xr:uid="{00000000-0004-0000-0200-000013000000}"/>
    <hyperlink ref="X67" r:id="rId21" xr:uid="{00000000-0004-0000-0200-000014000000}"/>
    <hyperlink ref="X68" r:id="rId22" xr:uid="{00000000-0004-0000-0200-000015000000}"/>
    <hyperlink ref="X71" r:id="rId23" xr:uid="{00000000-0004-0000-0200-000016000000}"/>
    <hyperlink ref="X74" r:id="rId24" xr:uid="{00000000-0004-0000-0200-000017000000}"/>
    <hyperlink ref="X75" r:id="rId25" xr:uid="{00000000-0004-0000-0200-000018000000}"/>
    <hyperlink ref="X76" r:id="rId26" xr:uid="{00000000-0004-0000-0200-000019000000}"/>
    <hyperlink ref="X77" r:id="rId27" xr:uid="{00000000-0004-0000-0200-00001A000000}"/>
    <hyperlink ref="X78" r:id="rId28" xr:uid="{00000000-0004-0000-0200-00001B000000}"/>
    <hyperlink ref="X79" r:id="rId29" xr:uid="{00000000-0004-0000-0200-00001C000000}"/>
    <hyperlink ref="X80" r:id="rId30" xr:uid="{00000000-0004-0000-0200-00001D000000}"/>
    <hyperlink ref="X81" r:id="rId31" xr:uid="{00000000-0004-0000-0200-00001E000000}"/>
    <hyperlink ref="X82" r:id="rId32" xr:uid="{00000000-0004-0000-0200-00001F000000}"/>
    <hyperlink ref="X83" r:id="rId33" xr:uid="{00000000-0004-0000-0200-000020000000}"/>
    <hyperlink ref="X84" r:id="rId34" xr:uid="{00000000-0004-0000-0200-000021000000}"/>
    <hyperlink ref="X85" r:id="rId35" xr:uid="{00000000-0004-0000-0200-000022000000}"/>
    <hyperlink ref="X88" r:id="rId36" xr:uid="{00000000-0004-0000-0200-000023000000}"/>
    <hyperlink ref="X89" r:id="rId37" xr:uid="{00000000-0004-0000-0200-000024000000}"/>
    <hyperlink ref="X90" r:id="rId38" xr:uid="{00000000-0004-0000-0200-000025000000}"/>
    <hyperlink ref="X91" r:id="rId39" xr:uid="{00000000-0004-0000-0200-000026000000}"/>
    <hyperlink ref="X92" r:id="rId40" xr:uid="{00000000-0004-0000-0200-000027000000}"/>
    <hyperlink ref="X93" r:id="rId41" xr:uid="{00000000-0004-0000-0200-000028000000}"/>
    <hyperlink ref="X94" r:id="rId42" xr:uid="{00000000-0004-0000-0200-000029000000}"/>
    <hyperlink ref="X96" r:id="rId43" xr:uid="{00000000-0004-0000-0200-00002A000000}"/>
    <hyperlink ref="X99" r:id="rId44" xr:uid="{00000000-0004-0000-0200-00002B000000}"/>
    <hyperlink ref="X100" r:id="rId45" xr:uid="{00000000-0004-0000-0200-00002C000000}"/>
    <hyperlink ref="X101" r:id="rId46" xr:uid="{00000000-0004-0000-0200-00002D000000}"/>
    <hyperlink ref="X102" r:id="rId47" xr:uid="{00000000-0004-0000-0200-00002E000000}"/>
    <hyperlink ref="X104" r:id="rId48" xr:uid="{00000000-0004-0000-0200-00002F000000}"/>
    <hyperlink ref="X105" r:id="rId49" xr:uid="{00000000-0004-0000-0200-000030000000}"/>
    <hyperlink ref="X106" r:id="rId50" xr:uid="{00000000-0004-0000-0200-000031000000}"/>
    <hyperlink ref="X107" r:id="rId51" xr:uid="{00000000-0004-0000-0200-000032000000}"/>
    <hyperlink ref="X109" r:id="rId52" xr:uid="{00000000-0004-0000-0200-000033000000}"/>
    <hyperlink ref="X110" r:id="rId53" xr:uid="{00000000-0004-0000-0200-000034000000}"/>
    <hyperlink ref="X111" r:id="rId54" xr:uid="{00000000-0004-0000-0200-000035000000}"/>
    <hyperlink ref="X29" r:id="rId55" display="http://www.ki.si/odseki/l-09/oprema/" xr:uid="{00000000-0004-0000-0200-000036000000}"/>
    <hyperlink ref="X22" r:id="rId56" display="http://www.fkkt.uni-lj.si/sl/oddelki-in-katedre/oddelek-za-kemijsko-inzenirstvo-in-tehnisko-varnost/katedra-za-poklicno-procesno-in-pozarno-varnost/raziskovalna-oprema/" xr:uid="{00000000-0004-0000-0200-000037000000}"/>
    <hyperlink ref="X35" r:id="rId57" xr:uid="{00000000-0004-0000-0200-000038000000}"/>
    <hyperlink ref="X36" r:id="rId58" xr:uid="{00000000-0004-0000-0200-000039000000}"/>
    <hyperlink ref="X37" r:id="rId59" location="c1228" xr:uid="{00000000-0004-0000-0200-00003A000000}"/>
    <hyperlink ref="X33" r:id="rId60" location="c397" xr:uid="{00000000-0004-0000-0200-00003B000000}"/>
    <hyperlink ref="X34" r:id="rId61" xr:uid="{00000000-0004-0000-0200-00003C000000}"/>
    <hyperlink ref="X38" r:id="rId62" xr:uid="{00000000-0004-0000-0200-00003D000000}"/>
    <hyperlink ref="X289" r:id="rId63" xr:uid="{00000000-0004-0000-0200-00003E000000}"/>
    <hyperlink ref="X290:X320" r:id="rId64" display="https://www.imt.si/organizacijske-enote/infrastrukturna-organizacijska-enota" xr:uid="{00000000-0004-0000-0200-00003F000000}"/>
    <hyperlink ref="X324:X325" r:id="rId65" display="https://www.imt.si/organizacijske-enote/infrastrukturna-organizacijska-enota" xr:uid="{00000000-0004-0000-0200-000040000000}"/>
    <hyperlink ref="X326" r:id="rId66" xr:uid="{00000000-0004-0000-0200-000041000000}"/>
    <hyperlink ref="X321:X323" r:id="rId67" display="https://www.imt.si/organizacijske-enote/infrastrukturna-organizacijska-enota" xr:uid="{00000000-0004-0000-0200-000042000000}"/>
    <hyperlink ref="X346" r:id="rId68" xr:uid="{00000000-0004-0000-0200-000043000000}"/>
    <hyperlink ref="X347" r:id="rId69" xr:uid="{00000000-0004-0000-0200-000044000000}"/>
    <hyperlink ref="X471" r:id="rId70" xr:uid="{00000000-0004-0000-0200-000045000000}"/>
    <hyperlink ref="X476" r:id="rId71" xr:uid="{00000000-0004-0000-0200-000046000000}"/>
    <hyperlink ref="X477" r:id="rId72" xr:uid="{00000000-0004-0000-0200-000047000000}"/>
    <hyperlink ref="X481" r:id="rId73" xr:uid="{00000000-0004-0000-0200-000048000000}"/>
    <hyperlink ref="X482:X489" r:id="rId74" display="https://www.vf.uni-lj.si/podrocje/raziskovalna-oprema " xr:uid="{00000000-0004-0000-0200-000049000000}"/>
    <hyperlink ref="X491" r:id="rId75" xr:uid="{00000000-0004-0000-0200-00004A000000}"/>
    <hyperlink ref="X492" r:id="rId76" xr:uid="{00000000-0004-0000-0200-00004B000000}"/>
    <hyperlink ref="X493" r:id="rId77" xr:uid="{00000000-0004-0000-0200-00004C000000}"/>
    <hyperlink ref="X494" r:id="rId78" xr:uid="{00000000-0004-0000-0200-00004D000000}"/>
    <hyperlink ref="X495" r:id="rId79" xr:uid="{00000000-0004-0000-0200-00004E000000}"/>
    <hyperlink ref="X496" r:id="rId80" xr:uid="{00000000-0004-0000-0200-00004F000000}"/>
    <hyperlink ref="X554" r:id="rId81" xr:uid="{00000000-0004-0000-0200-000050000000}"/>
    <hyperlink ref="X555" r:id="rId82" xr:uid="{00000000-0004-0000-0200-000051000000}"/>
    <hyperlink ref="X559" r:id="rId83" xr:uid="{00000000-0004-0000-0200-000052000000}"/>
    <hyperlink ref="X558" r:id="rId84" xr:uid="{00000000-0004-0000-0200-000053000000}"/>
    <hyperlink ref="X560" r:id="rId85" xr:uid="{00000000-0004-0000-0200-000054000000}"/>
    <hyperlink ref="X568" r:id="rId86" xr:uid="{00000000-0004-0000-0200-000055000000}"/>
    <hyperlink ref="X569:X576" r:id="rId87" display="http://is.zrc-sazu.si/oprema " xr:uid="{00000000-0004-0000-0200-000056000000}"/>
    <hyperlink ref="X575" r:id="rId88" xr:uid="{00000000-0004-0000-0200-000057000000}"/>
    <hyperlink ref="X574" r:id="rId89" xr:uid="{00000000-0004-0000-0200-000058000000}"/>
    <hyperlink ref="X573" r:id="rId90" xr:uid="{00000000-0004-0000-0200-000059000000}"/>
    <hyperlink ref="X576" r:id="rId91" xr:uid="{00000000-0004-0000-0200-00005A000000}"/>
    <hyperlink ref="X569" r:id="rId92" xr:uid="{00000000-0004-0000-0200-00005B000000}"/>
    <hyperlink ref="X577" r:id="rId93" xr:uid="{00000000-0004-0000-0200-00005C000000}"/>
    <hyperlink ref="X578" r:id="rId94" xr:uid="{00000000-0004-0000-0200-00005D000000}"/>
    <hyperlink ref="X579" r:id="rId95" xr:uid="{00000000-0004-0000-0200-00005E000000}"/>
    <hyperlink ref="X580" r:id="rId96" xr:uid="{00000000-0004-0000-0200-00005F000000}"/>
    <hyperlink ref="L604" r:id="rId97" display="http://hpc.fs.uni-lj.si/sites/default/files/FS_HPC_cenik_24032011.pdf" xr:uid="{00000000-0004-0000-0200-000060000000}"/>
    <hyperlink ref="L605" r:id="rId98" display="http://hpc.fs.uni-lj.si/sites/default/files/FS_HPC_cenik_24032011.pdf" xr:uid="{00000000-0004-0000-0200-000061000000}"/>
    <hyperlink ref="X581" r:id="rId99" xr:uid="{00000000-0004-0000-0200-000062000000}"/>
    <hyperlink ref="X582" r:id="rId100" xr:uid="{00000000-0004-0000-0200-000063000000}"/>
    <hyperlink ref="X583" r:id="rId101" xr:uid="{00000000-0004-0000-0200-000064000000}"/>
    <hyperlink ref="X584" r:id="rId102" xr:uid="{00000000-0004-0000-0200-000065000000}"/>
    <hyperlink ref="X585" r:id="rId103" xr:uid="{00000000-0004-0000-0200-000066000000}"/>
    <hyperlink ref="X586" r:id="rId104" xr:uid="{00000000-0004-0000-0200-000067000000}"/>
    <hyperlink ref="X587" r:id="rId105" xr:uid="{00000000-0004-0000-0200-000068000000}"/>
    <hyperlink ref="X588" r:id="rId106" xr:uid="{00000000-0004-0000-0200-000069000000}"/>
    <hyperlink ref="X589" r:id="rId107" xr:uid="{00000000-0004-0000-0200-00006A000000}"/>
    <hyperlink ref="X590" r:id="rId108" xr:uid="{00000000-0004-0000-0200-00006B000000}"/>
    <hyperlink ref="X591" r:id="rId109" xr:uid="{00000000-0004-0000-0200-00006C000000}"/>
    <hyperlink ref="X617" r:id="rId110" xr:uid="{00000000-0004-0000-0200-00006D000000}"/>
    <hyperlink ref="X616" r:id="rId111" xr:uid="{00000000-0004-0000-0200-00006E000000}"/>
    <hyperlink ref="X615" r:id="rId112" xr:uid="{00000000-0004-0000-0200-00006F000000}"/>
    <hyperlink ref="X614" r:id="rId113" xr:uid="{00000000-0004-0000-0200-000070000000}"/>
    <hyperlink ref="X613" r:id="rId114" xr:uid="{00000000-0004-0000-0200-000071000000}"/>
    <hyperlink ref="X612" r:id="rId115" xr:uid="{00000000-0004-0000-0200-000072000000}"/>
    <hyperlink ref="X618" r:id="rId116" xr:uid="{00000000-0004-0000-0200-000073000000}"/>
    <hyperlink ref="X621" r:id="rId117" xr:uid="{00000000-0004-0000-0200-000074000000}"/>
    <hyperlink ref="X626" r:id="rId118" xr:uid="{00000000-0004-0000-0200-000075000000}"/>
    <hyperlink ref="X625" r:id="rId119" xr:uid="{00000000-0004-0000-0200-000076000000}"/>
    <hyperlink ref="X628" r:id="rId120" xr:uid="{00000000-0004-0000-0200-000077000000}"/>
    <hyperlink ref="X629" r:id="rId121" xr:uid="{00000000-0004-0000-0200-000078000000}"/>
    <hyperlink ref="X630" r:id="rId122" xr:uid="{00000000-0004-0000-0200-000079000000}"/>
    <hyperlink ref="X631" r:id="rId123" xr:uid="{00000000-0004-0000-0200-00007A000000}"/>
    <hyperlink ref="X632" r:id="rId124" xr:uid="{00000000-0004-0000-0200-00007B000000}"/>
    <hyperlink ref="X639" r:id="rId125" xr:uid="{00000000-0004-0000-0200-00007C000000}"/>
    <hyperlink ref="X640" r:id="rId126" xr:uid="{00000000-0004-0000-0200-00007D000000}"/>
    <hyperlink ref="X638" r:id="rId127" xr:uid="{00000000-0004-0000-0200-00007E000000}"/>
    <hyperlink ref="X637" r:id="rId128" xr:uid="{00000000-0004-0000-0200-00007F000000}"/>
    <hyperlink ref="X634" r:id="rId129" xr:uid="{00000000-0004-0000-0200-000080000000}"/>
    <hyperlink ref="X636" r:id="rId130" xr:uid="{00000000-0004-0000-0200-000081000000}"/>
    <hyperlink ref="X642" r:id="rId131" xr:uid="{00000000-0004-0000-0200-000082000000}"/>
    <hyperlink ref="X644" r:id="rId132" xr:uid="{00000000-0004-0000-0200-000083000000}"/>
    <hyperlink ref="X662" r:id="rId133" xr:uid="{00000000-0004-0000-0200-000084000000}"/>
    <hyperlink ref="X646" r:id="rId134" xr:uid="{00000000-0004-0000-0200-000085000000}"/>
    <hyperlink ref="X643" r:id="rId135" xr:uid="{00000000-0004-0000-0200-000086000000}"/>
    <hyperlink ref="X645" r:id="rId136" xr:uid="{00000000-0004-0000-0200-000087000000}"/>
    <hyperlink ref="X652" r:id="rId137" xr:uid="{00000000-0004-0000-0200-000088000000}"/>
    <hyperlink ref="X657" r:id="rId138" xr:uid="{00000000-0004-0000-0200-000089000000}"/>
    <hyperlink ref="X658" r:id="rId139" xr:uid="{00000000-0004-0000-0200-00008A000000}"/>
    <hyperlink ref="X654" r:id="rId140" xr:uid="{00000000-0004-0000-0200-00008B000000}"/>
    <hyperlink ref="X649" r:id="rId141" xr:uid="{00000000-0004-0000-0200-00008C000000}"/>
    <hyperlink ref="X647" r:id="rId142" xr:uid="{00000000-0004-0000-0200-00008D000000}"/>
    <hyperlink ref="X655" r:id="rId143" xr:uid="{00000000-0004-0000-0200-00008E000000}"/>
    <hyperlink ref="X656" r:id="rId144" xr:uid="{00000000-0004-0000-0200-00008F000000}"/>
    <hyperlink ref="X651" r:id="rId145" xr:uid="{00000000-0004-0000-0200-000090000000}"/>
    <hyperlink ref="X660" r:id="rId146" xr:uid="{00000000-0004-0000-0200-000091000000}"/>
    <hyperlink ref="X653" r:id="rId147" xr:uid="{00000000-0004-0000-0200-000092000000}"/>
    <hyperlink ref="X650" r:id="rId148" xr:uid="{00000000-0004-0000-0200-000093000000}"/>
    <hyperlink ref="X663" r:id="rId149" xr:uid="{00000000-0004-0000-0200-000094000000}"/>
    <hyperlink ref="X648" r:id="rId150" xr:uid="{00000000-0004-0000-0200-000095000000}"/>
    <hyperlink ref="X659" r:id="rId151" xr:uid="{00000000-0004-0000-0200-000096000000}"/>
    <hyperlink ref="X661" r:id="rId152" xr:uid="{00000000-0004-0000-0200-000097000000}"/>
    <hyperlink ref="X665" r:id="rId153" xr:uid="{00000000-0004-0000-0200-000098000000}"/>
    <hyperlink ref="X666" r:id="rId154" xr:uid="{00000000-0004-0000-0200-000099000000}"/>
    <hyperlink ref="X668" r:id="rId155" xr:uid="{00000000-0004-0000-0200-00009A000000}"/>
    <hyperlink ref="X674" r:id="rId156" xr:uid="{00000000-0004-0000-0200-00009B000000}"/>
    <hyperlink ref="X681" r:id="rId157" xr:uid="{00000000-0004-0000-0200-00009C000000}"/>
    <hyperlink ref="X702" r:id="rId158" display="http://www.fkkt.um.si/raziskovalna-oprema" xr:uid="{00000000-0004-0000-0200-00009D000000}"/>
    <hyperlink ref="X703" r:id="rId159" display="http://www.fkkt.um.si/raziskovalna-oprema" xr:uid="{00000000-0004-0000-0200-00009E000000}"/>
    <hyperlink ref="X709:X749" r:id="rId160" display="http://www.fs.um.si/raziskovanje/raziskovalna-oprema/" xr:uid="{00000000-0004-0000-0200-00009F000000}"/>
    <hyperlink ref="X717" r:id="rId161" xr:uid="{00000000-0004-0000-0200-0000A0000000}"/>
    <hyperlink ref="X723" r:id="rId162" xr:uid="{00000000-0004-0000-0200-0000A1000000}"/>
    <hyperlink ref="X725:X729" r:id="rId163" display="http://www.fs.um.si/raziskovanje/raziskovalna-oprema/" xr:uid="{00000000-0004-0000-0200-0000A2000000}"/>
    <hyperlink ref="X730" r:id="rId164" xr:uid="{00000000-0004-0000-0200-0000A3000000}"/>
    <hyperlink ref="X720:X722" r:id="rId165" display="http://www.fs.um.si/raziskovanje/raziskovalna-oprema/" xr:uid="{00000000-0004-0000-0200-0000A4000000}"/>
    <hyperlink ref="X708" r:id="rId166" xr:uid="{00000000-0004-0000-0200-0000A5000000}"/>
    <hyperlink ref="X709:X712" r:id="rId167" display="http://www.fs.um.si/raziskovanje/raziskovalna-oprema/" xr:uid="{00000000-0004-0000-0200-0000A6000000}"/>
    <hyperlink ref="X750" r:id="rId168" xr:uid="{00000000-0004-0000-0200-0000A7000000}"/>
    <hyperlink ref="X738" r:id="rId169" xr:uid="{00000000-0004-0000-0200-0000A8000000}"/>
    <hyperlink ref="X745" r:id="rId170" xr:uid="{00000000-0004-0000-0200-0000A9000000}"/>
    <hyperlink ref="X741" r:id="rId171" xr:uid="{00000000-0004-0000-0200-0000AA000000}"/>
    <hyperlink ref="X731:X732" r:id="rId172" display="http://www.fs.um.si/raziskovanje/raziskovalna-oprema/" xr:uid="{00000000-0004-0000-0200-0000AB000000}"/>
    <hyperlink ref="X724" r:id="rId173" xr:uid="{00000000-0004-0000-0200-0000AC000000}"/>
    <hyperlink ref="X807" r:id="rId174" xr:uid="{00000000-0004-0000-0200-0000AD000000}"/>
    <hyperlink ref="X808" r:id="rId175" xr:uid="{00000000-0004-0000-0200-0000AE000000}"/>
    <hyperlink ref="X810" r:id="rId176" xr:uid="{00000000-0004-0000-0200-0000AF000000}"/>
    <hyperlink ref="X809" r:id="rId177" xr:uid="{00000000-0004-0000-0200-0000B0000000}"/>
    <hyperlink ref="X812" r:id="rId178" xr:uid="{00000000-0004-0000-0200-0000B1000000}"/>
    <hyperlink ref="X811" r:id="rId179" xr:uid="{00000000-0004-0000-0200-0000B2000000}"/>
    <hyperlink ref="X813" r:id="rId180" xr:uid="{00000000-0004-0000-0200-0000B3000000}"/>
    <hyperlink ref="X806" r:id="rId181" xr:uid="{00000000-0004-0000-0200-0000B4000000}"/>
    <hyperlink ref="X814" r:id="rId182" xr:uid="{00000000-0004-0000-0200-0000B5000000}"/>
    <hyperlink ref="X818" r:id="rId183" xr:uid="{00000000-0004-0000-0200-0000B6000000}"/>
    <hyperlink ref="X816" r:id="rId184" xr:uid="{00000000-0004-0000-0200-0000B7000000}"/>
    <hyperlink ref="X817" r:id="rId185" xr:uid="{00000000-0004-0000-0200-0000B8000000}"/>
    <hyperlink ref="X821" r:id="rId186" xr:uid="{00000000-0004-0000-0200-0000B9000000}"/>
    <hyperlink ref="X822" r:id="rId187" xr:uid="{00000000-0004-0000-0200-0000BA000000}"/>
    <hyperlink ref="X861" r:id="rId188" xr:uid="{00000000-0004-0000-0200-0000BB000000}"/>
    <hyperlink ref="X860" r:id="rId189" xr:uid="{00000000-0004-0000-0200-0000BC000000}"/>
    <hyperlink ref="X859" r:id="rId190" xr:uid="{00000000-0004-0000-0200-0000BD000000}"/>
    <hyperlink ref="X858" r:id="rId191" xr:uid="{00000000-0004-0000-0200-0000BE000000}"/>
    <hyperlink ref="X857" r:id="rId192" xr:uid="{00000000-0004-0000-0200-0000BF000000}"/>
    <hyperlink ref="X856" r:id="rId193" xr:uid="{00000000-0004-0000-0200-0000C0000000}"/>
    <hyperlink ref="X855" r:id="rId194" xr:uid="{00000000-0004-0000-0200-0000C1000000}"/>
    <hyperlink ref="X854" r:id="rId195" xr:uid="{00000000-0004-0000-0200-0000C2000000}"/>
    <hyperlink ref="X853" r:id="rId196" xr:uid="{00000000-0004-0000-0200-0000C3000000}"/>
    <hyperlink ref="X852" r:id="rId197" xr:uid="{00000000-0004-0000-0200-0000C4000000}"/>
    <hyperlink ref="X851" r:id="rId198" xr:uid="{00000000-0004-0000-0200-0000C5000000}"/>
    <hyperlink ref="X850" r:id="rId199" xr:uid="{00000000-0004-0000-0200-0000C6000000}"/>
    <hyperlink ref="X849" r:id="rId200" xr:uid="{00000000-0004-0000-0200-0000C7000000}"/>
    <hyperlink ref="X848" r:id="rId201" xr:uid="{00000000-0004-0000-0200-0000C8000000}"/>
    <hyperlink ref="X847" r:id="rId202" xr:uid="{00000000-0004-0000-0200-0000C9000000}"/>
    <hyperlink ref="X846" r:id="rId203" xr:uid="{00000000-0004-0000-0200-0000CA000000}"/>
    <hyperlink ref="X845" r:id="rId204" xr:uid="{00000000-0004-0000-0200-0000CB000000}"/>
    <hyperlink ref="X844" r:id="rId205" xr:uid="{00000000-0004-0000-0200-0000CC000000}"/>
    <hyperlink ref="X843" r:id="rId206" xr:uid="{00000000-0004-0000-0200-0000CD000000}"/>
    <hyperlink ref="X842" r:id="rId207" xr:uid="{00000000-0004-0000-0200-0000CE000000}"/>
    <hyperlink ref="X841" r:id="rId208" xr:uid="{00000000-0004-0000-0200-0000CF000000}"/>
    <hyperlink ref="X840" r:id="rId209" xr:uid="{00000000-0004-0000-0200-0000D0000000}"/>
    <hyperlink ref="X839" r:id="rId210" xr:uid="{00000000-0004-0000-0200-0000D1000000}"/>
    <hyperlink ref="X838" r:id="rId211" xr:uid="{00000000-0004-0000-0200-0000D2000000}"/>
    <hyperlink ref="X837" r:id="rId212" xr:uid="{00000000-0004-0000-0200-0000D3000000}"/>
    <hyperlink ref="X836" r:id="rId213" xr:uid="{00000000-0004-0000-0200-0000D4000000}"/>
    <hyperlink ref="X835" r:id="rId214" xr:uid="{00000000-0004-0000-0200-0000D5000000}"/>
    <hyperlink ref="X833" r:id="rId215" xr:uid="{00000000-0004-0000-0200-0000D6000000}"/>
    <hyperlink ref="X832" r:id="rId216" xr:uid="{00000000-0004-0000-0200-0000D7000000}"/>
    <hyperlink ref="X831" r:id="rId217" xr:uid="{00000000-0004-0000-0200-0000D8000000}"/>
    <hyperlink ref="X830" r:id="rId218" xr:uid="{00000000-0004-0000-0200-0000D9000000}"/>
    <hyperlink ref="X829" r:id="rId219" xr:uid="{00000000-0004-0000-0200-0000DA000000}"/>
    <hyperlink ref="X826" r:id="rId220" xr:uid="{00000000-0004-0000-0200-0000DB000000}"/>
    <hyperlink ref="X827" r:id="rId221" xr:uid="{00000000-0004-0000-0200-0000DC000000}"/>
    <hyperlink ref="X828" r:id="rId222" xr:uid="{00000000-0004-0000-0200-0000DD000000}"/>
    <hyperlink ref="X825" r:id="rId223" xr:uid="{00000000-0004-0000-0200-0000DE000000}"/>
    <hyperlink ref="X824" r:id="rId224" xr:uid="{00000000-0004-0000-0200-0000DF000000}"/>
    <hyperlink ref="X823" r:id="rId225" xr:uid="{00000000-0004-0000-0200-0000E0000000}"/>
    <hyperlink ref="X862" r:id="rId226" xr:uid="{00000000-0004-0000-0200-0000E1000000}"/>
    <hyperlink ref="X863" r:id="rId227" xr:uid="{00000000-0004-0000-0200-0000E2000000}"/>
    <hyperlink ref="X834" r:id="rId228" xr:uid="{00000000-0004-0000-0200-0000E3000000}"/>
    <hyperlink ref="X868" r:id="rId229" xr:uid="{00000000-0004-0000-0200-0000E4000000}"/>
    <hyperlink ref="X869" r:id="rId230" xr:uid="{00000000-0004-0000-0200-0000E5000000}"/>
    <hyperlink ref="X870" r:id="rId231" xr:uid="{00000000-0004-0000-0200-0000E6000000}"/>
    <hyperlink ref="X871" r:id="rId232" xr:uid="{00000000-0004-0000-0200-0000E7000000}"/>
    <hyperlink ref="X872" r:id="rId233" xr:uid="{00000000-0004-0000-0200-0000E8000000}"/>
    <hyperlink ref="X873" r:id="rId234" xr:uid="{00000000-0004-0000-0200-0000E9000000}"/>
    <hyperlink ref="X874" r:id="rId235" xr:uid="{00000000-0004-0000-0200-0000EA000000}"/>
    <hyperlink ref="X881" r:id="rId236" xr:uid="{00000000-0004-0000-0200-0000EB000000}"/>
    <hyperlink ref="X882" r:id="rId237" xr:uid="{00000000-0004-0000-0200-0000EC000000}"/>
    <hyperlink ref="X883" r:id="rId238" xr:uid="{00000000-0004-0000-0200-0000ED000000}"/>
    <hyperlink ref="X897" r:id="rId239" xr:uid="{00000000-0004-0000-0200-0000EE000000}"/>
    <hyperlink ref="X884:X896" r:id="rId240" display="http://www.ntf.uni-lj.si/ntf/raziskovanje/raziskovalno-delo/raziskovalna-oprema/" xr:uid="{00000000-0004-0000-0200-0000EF000000}"/>
    <hyperlink ref="X905" r:id="rId241" xr:uid="{00000000-0004-0000-0200-0000F0000000}"/>
    <hyperlink ref="X906" r:id="rId242" xr:uid="{00000000-0004-0000-0200-0000F1000000}"/>
    <hyperlink ref="X907" r:id="rId243" xr:uid="{00000000-0004-0000-0200-0000F2000000}"/>
    <hyperlink ref="X920" r:id="rId244" xr:uid="{00000000-0004-0000-0200-0000F3000000}"/>
    <hyperlink ref="X927" r:id="rId245" xr:uid="{00000000-0004-0000-0200-0000F4000000}"/>
    <hyperlink ref="X928" r:id="rId246" xr:uid="{00000000-0004-0000-0200-0000F5000000}"/>
    <hyperlink ref="X929" r:id="rId247" xr:uid="{00000000-0004-0000-0200-0000F6000000}"/>
    <hyperlink ref="X930" r:id="rId248" xr:uid="{00000000-0004-0000-0200-0000F7000000}"/>
    <hyperlink ref="X931" r:id="rId249" xr:uid="{00000000-0004-0000-0200-0000F8000000}"/>
    <hyperlink ref="X932" r:id="rId250" location=" " xr:uid="{00000000-0004-0000-0200-0000F9000000}"/>
    <hyperlink ref="X933" r:id="rId251" location=" " xr:uid="{00000000-0004-0000-0200-0000FA000000}"/>
    <hyperlink ref="X934" r:id="rId252" xr:uid="{00000000-0004-0000-0200-0000FB000000}"/>
    <hyperlink ref="X935" r:id="rId253" xr:uid="{00000000-0004-0000-0200-0000FC000000}"/>
    <hyperlink ref="X943" r:id="rId254" xr:uid="{00000000-0004-0000-0200-0000FD000000}"/>
    <hyperlink ref="X963" r:id="rId255" xr:uid="{00000000-0004-0000-0200-0000FE000000}"/>
    <hyperlink ref="X936" r:id="rId256" xr:uid="{00000000-0004-0000-0200-0000FF000000}"/>
    <hyperlink ref="X937" r:id="rId257" xr:uid="{00000000-0004-0000-0200-000000010000}"/>
    <hyperlink ref="X960" r:id="rId258" xr:uid="{00000000-0004-0000-0200-000001010000}"/>
    <hyperlink ref="X944" r:id="rId259" xr:uid="{00000000-0004-0000-0200-000002010000}"/>
    <hyperlink ref="X949" r:id="rId260" xr:uid="{00000000-0004-0000-0200-000003010000}"/>
    <hyperlink ref="X947" r:id="rId261" xr:uid="{00000000-0004-0000-0200-000004010000}"/>
    <hyperlink ref="X948" r:id="rId262" xr:uid="{00000000-0004-0000-0200-000005010000}"/>
    <hyperlink ref="X946" r:id="rId263" xr:uid="{00000000-0004-0000-0200-000006010000}"/>
    <hyperlink ref="X951" r:id="rId264" xr:uid="{00000000-0004-0000-0200-000007010000}"/>
    <hyperlink ref="X953" r:id="rId265" xr:uid="{00000000-0004-0000-0200-000008010000}"/>
    <hyperlink ref="X956" r:id="rId266" xr:uid="{00000000-0004-0000-0200-000009010000}"/>
    <hyperlink ref="X957" r:id="rId267" xr:uid="{00000000-0004-0000-0200-00000A010000}"/>
    <hyperlink ref="X945" r:id="rId268" xr:uid="{00000000-0004-0000-0200-00000B010000}"/>
    <hyperlink ref="X950" r:id="rId269" xr:uid="{00000000-0004-0000-0200-00000C010000}"/>
    <hyperlink ref="X961" r:id="rId270" xr:uid="{00000000-0004-0000-0200-00000D010000}"/>
    <hyperlink ref="X962" r:id="rId271" xr:uid="{00000000-0004-0000-0200-00000E010000}"/>
    <hyperlink ref="X964" r:id="rId272" xr:uid="{00000000-0004-0000-0200-00000F010000}"/>
    <hyperlink ref="X965" r:id="rId273" xr:uid="{00000000-0004-0000-0200-000010010000}"/>
    <hyperlink ref="X970" r:id="rId274" xr:uid="{00000000-0004-0000-0200-000011010000}"/>
    <hyperlink ref="X971" r:id="rId275" xr:uid="{00000000-0004-0000-0200-000012010000}"/>
    <hyperlink ref="X972" r:id="rId276" xr:uid="{00000000-0004-0000-0200-000013010000}"/>
    <hyperlink ref="X954" r:id="rId277" xr:uid="{00000000-0004-0000-0200-000014010000}"/>
    <hyperlink ref="X955" r:id="rId278" xr:uid="{00000000-0004-0000-0200-000015010000}"/>
    <hyperlink ref="X952" r:id="rId279" xr:uid="{00000000-0004-0000-0200-000016010000}"/>
    <hyperlink ref="X966" r:id="rId280" xr:uid="{00000000-0004-0000-0200-000017010000}"/>
    <hyperlink ref="X967" r:id="rId281" xr:uid="{00000000-0004-0000-0200-000018010000}"/>
    <hyperlink ref="X969" r:id="rId282" xr:uid="{00000000-0004-0000-0200-000019010000}"/>
    <hyperlink ref="X968" r:id="rId283" xr:uid="{00000000-0004-0000-0200-00001A010000}"/>
    <hyperlink ref="X938" r:id="rId284" xr:uid="{00000000-0004-0000-0200-00001B010000}"/>
    <hyperlink ref="X939" r:id="rId285" xr:uid="{00000000-0004-0000-0200-00001C010000}"/>
    <hyperlink ref="X940" r:id="rId286" xr:uid="{00000000-0004-0000-0200-00001D010000}"/>
    <hyperlink ref="X941" r:id="rId287" xr:uid="{00000000-0004-0000-0200-00001E010000}"/>
    <hyperlink ref="X942" r:id="rId288" xr:uid="{00000000-0004-0000-0200-00001F010000}"/>
    <hyperlink ref="X975" r:id="rId289" xr:uid="{00000000-0004-0000-0200-000020010000}"/>
    <hyperlink ref="X980" r:id="rId290" xr:uid="{00000000-0004-0000-0200-000021010000}"/>
    <hyperlink ref="X978" r:id="rId291" xr:uid="{00000000-0004-0000-0200-000022010000}"/>
    <hyperlink ref="X979" r:id="rId292" xr:uid="{00000000-0004-0000-0200-000023010000}"/>
    <hyperlink ref="X973" r:id="rId293" xr:uid="{00000000-0004-0000-0200-000024010000}"/>
    <hyperlink ref="X974" r:id="rId294" xr:uid="{00000000-0004-0000-0200-000025010000}"/>
    <hyperlink ref="X976" r:id="rId295" xr:uid="{00000000-0004-0000-0200-000026010000}"/>
    <hyperlink ref="X977" r:id="rId296" xr:uid="{00000000-0004-0000-0200-000027010000}"/>
    <hyperlink ref="X959" r:id="rId297" xr:uid="{00000000-0004-0000-0200-000028010000}"/>
    <hyperlink ref="X958" r:id="rId298" xr:uid="{00000000-0004-0000-0200-000029010000}"/>
    <hyperlink ref="X133" r:id="rId299" xr:uid="{00000000-0004-0000-0200-00002A010000}"/>
    <hyperlink ref="X145" r:id="rId300" xr:uid="{00000000-0004-0000-0200-00002B010000}"/>
    <hyperlink ref="X135" r:id="rId301" xr:uid="{00000000-0004-0000-0200-00002C010000}"/>
    <hyperlink ref="X136" r:id="rId302" xr:uid="{00000000-0004-0000-0200-00002D010000}"/>
    <hyperlink ref="X134" r:id="rId303" xr:uid="{00000000-0004-0000-0200-00002E010000}"/>
    <hyperlink ref="X112" r:id="rId304" xr:uid="{00000000-0004-0000-0200-00002F010000}"/>
    <hyperlink ref="X114" r:id="rId305" xr:uid="{00000000-0004-0000-0200-000030010000}"/>
    <hyperlink ref="X116" r:id="rId306" xr:uid="{00000000-0004-0000-0200-000031010000}"/>
    <hyperlink ref="X118" r:id="rId307" xr:uid="{00000000-0004-0000-0200-000032010000}"/>
    <hyperlink ref="X119" r:id="rId308" xr:uid="{00000000-0004-0000-0200-000033010000}"/>
    <hyperlink ref="X120" r:id="rId309" xr:uid="{00000000-0004-0000-0200-000034010000}"/>
    <hyperlink ref="X123" r:id="rId310" xr:uid="{00000000-0004-0000-0200-000035010000}"/>
    <hyperlink ref="X125" r:id="rId311" xr:uid="{00000000-0004-0000-0200-000036010000}"/>
    <hyperlink ref="X126" r:id="rId312" xr:uid="{00000000-0004-0000-0200-000037010000}"/>
    <hyperlink ref="X127" r:id="rId313" xr:uid="{00000000-0004-0000-0200-000038010000}"/>
    <hyperlink ref="X128" r:id="rId314" xr:uid="{00000000-0004-0000-0200-000039010000}"/>
    <hyperlink ref="X129" r:id="rId315" xr:uid="{00000000-0004-0000-0200-00003A010000}"/>
    <hyperlink ref="X117" r:id="rId316" xr:uid="{00000000-0004-0000-0200-00003B010000}"/>
    <hyperlink ref="X113" r:id="rId317" xr:uid="{00000000-0004-0000-0200-00003C010000}"/>
    <hyperlink ref="X147" r:id="rId318" xr:uid="{00000000-0004-0000-0200-00003D010000}"/>
    <hyperlink ref="X146" r:id="rId319" xr:uid="{00000000-0004-0000-0200-00003E010000}"/>
    <hyperlink ref="X139" r:id="rId320" xr:uid="{00000000-0004-0000-0200-00003F010000}"/>
    <hyperlink ref="X140" r:id="rId321" xr:uid="{00000000-0004-0000-0200-000040010000}"/>
    <hyperlink ref="X121" r:id="rId322" xr:uid="{00000000-0004-0000-0200-000041010000}"/>
    <hyperlink ref="X124" r:id="rId323" xr:uid="{00000000-0004-0000-0200-000042010000}"/>
    <hyperlink ref="X374" r:id="rId324" tooltip="blocked::http://www.mf.uni-lj.si/ris/oprema" xr:uid="{00000000-0004-0000-0200-000043010000}"/>
    <hyperlink ref="X378" r:id="rId325" tooltip="blocked::http://www.mf.uni-lj.si/ris/oprema" xr:uid="{00000000-0004-0000-0200-000044010000}"/>
    <hyperlink ref="X379" r:id="rId326" tooltip="blocked::http://www.mf.uni-lj.si/ris/oprema" xr:uid="{00000000-0004-0000-0200-000045010000}"/>
    <hyperlink ref="X376" r:id="rId327" tooltip="blocked::http://www.mf.uni-lj.si/ris/oprema" xr:uid="{00000000-0004-0000-0200-000046010000}"/>
    <hyperlink ref="X398" r:id="rId328" tooltip="blocked::http://www.mf.uni-lj.si/ris/oprema" xr:uid="{00000000-0004-0000-0200-000047010000}"/>
    <hyperlink ref="X395" r:id="rId329" xr:uid="{00000000-0004-0000-0200-000048010000}"/>
    <hyperlink ref="X356" r:id="rId330" xr:uid="{00000000-0004-0000-0200-000049010000}"/>
    <hyperlink ref="X401" r:id="rId331" xr:uid="{00000000-0004-0000-0200-00004A010000}"/>
    <hyperlink ref="X367" r:id="rId332" xr:uid="{00000000-0004-0000-0200-00004B010000}"/>
    <hyperlink ref="X385" r:id="rId333" xr:uid="{00000000-0004-0000-0200-00004C010000}"/>
    <hyperlink ref="X391" r:id="rId334" xr:uid="{00000000-0004-0000-0200-00004D010000}"/>
    <hyperlink ref="X392" r:id="rId335" xr:uid="{00000000-0004-0000-0200-00004E010000}"/>
    <hyperlink ref="X399" r:id="rId336" xr:uid="{00000000-0004-0000-0200-00004F010000}"/>
    <hyperlink ref="X363" r:id="rId337" xr:uid="{00000000-0004-0000-0200-000050010000}"/>
    <hyperlink ref="X373" r:id="rId338" xr:uid="{00000000-0004-0000-0200-000051010000}"/>
    <hyperlink ref="X381" r:id="rId339" xr:uid="{00000000-0004-0000-0200-000052010000}"/>
    <hyperlink ref="X382" r:id="rId340" xr:uid="{00000000-0004-0000-0200-000053010000}"/>
    <hyperlink ref="X389" r:id="rId341" xr:uid="{00000000-0004-0000-0200-000054010000}"/>
    <hyperlink ref="X377" r:id="rId342" xr:uid="{00000000-0004-0000-0200-000055010000}"/>
    <hyperlink ref="X403" r:id="rId343" xr:uid="{00000000-0004-0000-0200-000056010000}"/>
    <hyperlink ref="X352" r:id="rId344" xr:uid="{00000000-0004-0000-0200-000057010000}"/>
    <hyperlink ref="X415" r:id="rId345" xr:uid="{00000000-0004-0000-0200-000058010000}"/>
    <hyperlink ref="X417" r:id="rId346" xr:uid="{00000000-0004-0000-0200-000059010000}"/>
    <hyperlink ref="X418" r:id="rId347" xr:uid="{00000000-0004-0000-0200-00005A010000}"/>
    <hyperlink ref="X413" r:id="rId348" xr:uid="{00000000-0004-0000-0200-00005B010000}"/>
    <hyperlink ref="X359" r:id="rId349" xr:uid="{00000000-0004-0000-0200-00005C010000}"/>
    <hyperlink ref="X364" r:id="rId350" xr:uid="{00000000-0004-0000-0200-00005D010000}"/>
    <hyperlink ref="X365" r:id="rId351" xr:uid="{00000000-0004-0000-0200-00005E010000}"/>
    <hyperlink ref="X386" r:id="rId352" tooltip="blocked::http://www.mf.uni-lj.si/ris/oprema" xr:uid="{00000000-0004-0000-0200-00005F010000}"/>
    <hyperlink ref="X396" r:id="rId353" xr:uid="{00000000-0004-0000-0200-000060010000}"/>
    <hyperlink ref="X397" r:id="rId354" xr:uid="{00000000-0004-0000-0200-000061010000}"/>
    <hyperlink ref="X407" r:id="rId355" xr:uid="{00000000-0004-0000-0200-000062010000}"/>
    <hyperlink ref="X408" r:id="rId356" xr:uid="{00000000-0004-0000-0200-000063010000}"/>
    <hyperlink ref="X414" r:id="rId357" xr:uid="{00000000-0004-0000-0200-000064010000}"/>
    <hyperlink ref="X372" r:id="rId358" xr:uid="{00000000-0004-0000-0200-000065010000}"/>
    <hyperlink ref="X416" r:id="rId359" xr:uid="{00000000-0004-0000-0200-000066010000}"/>
    <hyperlink ref="X419" r:id="rId360" xr:uid="{00000000-0004-0000-0200-000067010000}"/>
    <hyperlink ref="X420" r:id="rId361" xr:uid="{00000000-0004-0000-0200-000068010000}"/>
    <hyperlink ref="X426" r:id="rId362" xr:uid="{00000000-0004-0000-0200-000069010000}"/>
    <hyperlink ref="X424" r:id="rId363" xr:uid="{00000000-0004-0000-0200-00006A010000}"/>
    <hyperlink ref="X423" r:id="rId364" xr:uid="{00000000-0004-0000-0200-00006B010000}"/>
    <hyperlink ref="X421" r:id="rId365" xr:uid="{00000000-0004-0000-0200-00006C010000}"/>
    <hyperlink ref="X400" r:id="rId366" xr:uid="{00000000-0004-0000-0200-00006D010000}"/>
    <hyperlink ref="X357" r:id="rId367" xr:uid="{00000000-0004-0000-0200-00006E010000}"/>
    <hyperlink ref="X406" r:id="rId368" xr:uid="{00000000-0004-0000-0200-00006F010000}"/>
    <hyperlink ref="X425" r:id="rId369" display="https://www.mf.uni-lj.si/application/files/7415/8391/7733/Razpolozljiva_raziskovalna_oprema_UL_MF.pdf" xr:uid="{00000000-0004-0000-0200-000070010000}"/>
    <hyperlink ref="X521" r:id="rId370" xr:uid="{00000000-0004-0000-0200-000071010000}"/>
    <hyperlink ref="X520" r:id="rId371" xr:uid="{00000000-0004-0000-0200-000072010000}"/>
    <hyperlink ref="X519" r:id="rId372" xr:uid="{00000000-0004-0000-0200-000073010000}"/>
    <hyperlink ref="X518" r:id="rId373" xr:uid="{00000000-0004-0000-0200-000074010000}"/>
    <hyperlink ref="X517" r:id="rId374" xr:uid="{00000000-0004-0000-0200-000075010000}"/>
    <hyperlink ref="X516" r:id="rId375" xr:uid="{00000000-0004-0000-0200-000076010000}"/>
    <hyperlink ref="X515" r:id="rId376" xr:uid="{00000000-0004-0000-0200-000077010000}"/>
    <hyperlink ref="X514" r:id="rId377" xr:uid="{00000000-0004-0000-0200-000078010000}"/>
    <hyperlink ref="X513" r:id="rId378" xr:uid="{00000000-0004-0000-0200-000079010000}"/>
    <hyperlink ref="X512" r:id="rId379" xr:uid="{00000000-0004-0000-0200-00007A010000}"/>
    <hyperlink ref="X511" r:id="rId380" xr:uid="{00000000-0004-0000-0200-00007B010000}"/>
    <hyperlink ref="X510" r:id="rId381" xr:uid="{00000000-0004-0000-0200-00007C010000}"/>
    <hyperlink ref="X509" r:id="rId382" xr:uid="{00000000-0004-0000-0200-00007D010000}"/>
    <hyperlink ref="X508" r:id="rId383" xr:uid="{00000000-0004-0000-0200-00007E010000}"/>
    <hyperlink ref="X522" r:id="rId384" xr:uid="{00000000-0004-0000-0200-00007F010000}"/>
    <hyperlink ref="X523" r:id="rId385" xr:uid="{00000000-0004-0000-0200-000080010000}"/>
    <hyperlink ref="X500" r:id="rId386" xr:uid="{00000000-0004-0000-0200-000081010000}"/>
    <hyperlink ref="X499" r:id="rId387" xr:uid="{00000000-0004-0000-0200-000082010000}"/>
    <hyperlink ref="X498" r:id="rId388" xr:uid="{00000000-0004-0000-0200-000083010000}"/>
    <hyperlink ref="X497" r:id="rId389" display="http://www.bf.uni-lj.si/index.php?eID=dumpFile&amp;t=f&amp;f=22132&amp;token=41bb9230cd7a705774b6efbb5c9a33786e76d269" xr:uid="{00000000-0004-0000-0200-000084010000}"/>
    <hyperlink ref="X547" r:id="rId390" xr:uid="{00000000-0004-0000-0200-000085010000}"/>
    <hyperlink ref="X546" display="http://www.bf.uni-lj.si/index.php?eID=tx_nawsecuredl&amp;u=0&amp;g=0&amp;t=1551861954&amp;hash=a45c6ea4a061792614b85adf588408080e91a467&amp;file=fileadmin/datoteke/znanstveno_in_mednarodno/raziskovalno/Raziskovalna_oprema/HPLC_Thermo_UltiMate__sistem_tekocinske_kromatografij" xr:uid="{00000000-0004-0000-0200-000086010000}"/>
    <hyperlink ref="X550" r:id="rId391" xr:uid="{00000000-0004-0000-0200-000087010000}"/>
    <hyperlink ref="X502" r:id="rId392" xr:uid="{00000000-0004-0000-0200-000088010000}"/>
    <hyperlink ref="X503" r:id="rId393" xr:uid="{00000000-0004-0000-0200-000089010000}"/>
    <hyperlink ref="X501" r:id="rId394" xr:uid="{00000000-0004-0000-0200-00008A010000}"/>
    <hyperlink ref="X504" r:id="rId395" xr:uid="{00000000-0004-0000-0200-00008B010000}"/>
    <hyperlink ref="X505" r:id="rId396" xr:uid="{00000000-0004-0000-0200-00008C010000}"/>
    <hyperlink ref="X506" r:id="rId397" xr:uid="{00000000-0004-0000-0200-00008D010000}"/>
    <hyperlink ref="X507" r:id="rId398" xr:uid="{00000000-0004-0000-0200-00008E010000}"/>
    <hyperlink ref="X524" r:id="rId399" xr:uid="{00000000-0004-0000-0200-00008F010000}"/>
    <hyperlink ref="X525" r:id="rId400" xr:uid="{00000000-0004-0000-0200-000090010000}"/>
    <hyperlink ref="X526" r:id="rId401" xr:uid="{00000000-0004-0000-0200-000091010000}"/>
    <hyperlink ref="X528" r:id="rId402" xr:uid="{00000000-0004-0000-0200-000092010000}"/>
    <hyperlink ref="X527" r:id="rId403" xr:uid="{00000000-0004-0000-0200-000093010000}"/>
    <hyperlink ref="X529" r:id="rId404" xr:uid="{00000000-0004-0000-0200-000094010000}"/>
    <hyperlink ref="X544" r:id="rId405" xr:uid="{00000000-0004-0000-0200-000095010000}"/>
    <hyperlink ref="X549" display="http://www.bf.uni-lj.si/index.php?eID=tx_nawsecuredl&amp;u=0&amp;g=0&amp;t=1551823187&amp;hash=c835926fa6bd157afc0f5db86a663f849d06d68e&amp;file=fileadmin/datoteke/znanstveno_in_mednarodno/raziskovalno/Raziskovalna_oprema/Digitalni_mikroskop_za_analizo_povrsin_lesa_in_lignoc" xr:uid="{00000000-0004-0000-0200-000096010000}"/>
    <hyperlink ref="X545" r:id="rId406" xr:uid="{00000000-0004-0000-0200-000097010000}"/>
    <hyperlink ref="X534" r:id="rId407" xr:uid="{00000000-0004-0000-0200-000098010000}"/>
    <hyperlink ref="X533" r:id="rId408" xr:uid="{00000000-0004-0000-0200-000099010000}"/>
    <hyperlink ref="X532" r:id="rId409" xr:uid="{00000000-0004-0000-0200-00009A010000}"/>
    <hyperlink ref="X757" r:id="rId410" xr:uid="{00000000-0004-0000-0200-00009B010000}"/>
    <hyperlink ref="X758" r:id="rId411" xr:uid="{00000000-0004-0000-0200-00009C010000}"/>
    <hyperlink ref="X759" r:id="rId412" xr:uid="{00000000-0004-0000-0200-00009D010000}"/>
    <hyperlink ref="X427" r:id="rId413" xr:uid="{00000000-0004-0000-0200-00009E010000}"/>
    <hyperlink ref="X428:X447" r:id="rId414" display="https://www.kis.si/Cenik_storitev_KIS_1/" xr:uid="{00000000-0004-0000-0200-00009F010000}"/>
    <hyperlink ref="X1041:X1052" r:id="rId415" display="www.space.si" xr:uid="{00000000-0004-0000-0200-0000A0010000}"/>
    <hyperlink ref="X1042" r:id="rId416" xr:uid="{00000000-0004-0000-0200-0000A1010000}"/>
    <hyperlink ref="X1053" r:id="rId417" xr:uid="{00000000-0004-0000-0200-0000A2010000}"/>
  </hyperlinks>
  <pageMargins left="0.15748031496062992" right="0.15748031496062992" top="0.59055118110236227" bottom="0.59055118110236227" header="0" footer="0"/>
  <pageSetup paperSize="8" scale="33" fitToHeight="0" orientation="landscape" r:id="rId418"/>
  <ignoredErrors>
    <ignoredError sqref="F51 F104 F96:F97 F90:F92 F89 F46:F48 F60 F86 F99:F100 F101:F102" numberStoredAsText="1"/>
  </ignoredErrors>
  <drawing r:id="rId419"/>
  <legacyDrawing r:id="rId420"/>
  <extLst>
    <ext xmlns:x14="http://schemas.microsoft.com/office/spreadsheetml/2009/9/main" uri="{CCE6A557-97BC-4b89-ADB6-D9C93CAAB3DF}">
      <x14:dataValidations xmlns:xm="http://schemas.microsoft.com/office/excel/2006/main" count="1">
        <x14:dataValidation type="textLength" allowBlank="1" showInputMessage="1" showErrorMessage="1" promptTitle="Šifra programa oz. projekta" prompt="Vpišite šifro programa oz. projekta, ki je opremo uporabljal, npr. P1-0000_x000a_" xr:uid="{00000000-0002-0000-0200-00005C000000}">
          <x14:formula1>
            <xm:f>0</xm:f>
          </x14:formula1>
          <x14:formula2>
            <xm:f>7</xm:f>
          </x14:formula2>
          <xm:sqref>AG9:AG34 KC9:KC34 TY9:TY34 ADU9:ADU34 ANQ9:ANQ34 AXM9:AXM34 BHI9:BHI34 BRE9:BRE34 CBA9:CBA34 CKW9:CKW34 CUS9:CUS34 DEO9:DEO34 DOK9:DOK34 DYG9:DYG34 EIC9:EIC34 ERY9:ERY34 FBU9:FBU34 FLQ9:FLQ34 FVM9:FVM34 GFI9:GFI34 GPE9:GPE34 GZA9:GZA34 HIW9:HIW34 HSS9:HSS34 ICO9:ICO34 IMK9:IMK34 IWG9:IWG34 JGC9:JGC34 JPY9:JPY34 JZU9:JZU34 KJQ9:KJQ34 KTM9:KTM34 LDI9:LDI34 LNE9:LNE34 LXA9:LXA34 MGW9:MGW34 MQS9:MQS34 NAO9:NAO34 NKK9:NKK34 NUG9:NUG34 OEC9:OEC34 ONY9:ONY34 OXU9:OXU34 PHQ9:PHQ34 PRM9:PRM34 QBI9:QBI34 QLE9:QLE34 QVA9:QVA34 REW9:REW34 ROS9:ROS34 RYO9:RYO34 SIK9:SIK34 SSG9:SSG34 TCC9:TCC34 TLY9:TLY34 TVU9:TVU34 UFQ9:UFQ34 UPM9:UPM34 UZI9:UZI34 VJE9:VJE34 VTA9:VTA34 WCW9:WCW34 WMS9:WMS34 WWO9:WWO34 AJ9 KF9 UB9 ADX9 ANT9 AXP9 BHL9 BRH9 CBD9 CKZ9 CUV9 DER9 DON9 DYJ9 EIF9 ESB9 FBX9 FLT9 FVP9 GFL9 GPH9 GZD9 HIZ9 HSV9 ICR9 IMN9 IWJ9 JGF9 JQB9 JZX9 KJT9 KTP9 LDL9 LNH9 LXD9 MGZ9 MQV9 NAR9 NKN9 NUJ9 OEF9 OOB9 OXX9 PHT9 PRP9 QBL9 QLH9 QVD9 REZ9 ROV9 RYR9 SIN9 SSJ9 TCF9 TMB9 TVX9 UFT9 UPP9 UZL9 VJH9 VTD9 WCZ9 WMV9 WWR9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AP9 KL9 UH9 AED9 ANZ9 AXV9 BHR9 BRN9 CBJ9 CLF9 CVB9 DEX9 DOT9 DYP9 EIL9 ESH9 FCD9 FLZ9 FVV9 GFR9 GPN9 GZJ9 HJF9 HTB9 ICX9 IMT9 IWP9 JGL9 JQH9 KAD9 KJZ9 KTV9 LDR9 LNN9 LXJ9 MHF9 MRB9 NAX9 NKT9 NUP9 OEL9 OOH9 OYD9 PHZ9 PRV9 QBR9 QLN9 QVJ9 RFF9 RPB9 RYX9 SIT9 SSP9 TCL9 TMH9 TWD9 UFZ9 UPV9 UZR9 VJN9 VTJ9 WDF9 WNB9 WWX9 AS9 KO9 UK9 AEG9 AOC9 AXY9 BHU9 BRQ9 CBM9 CLI9 CVE9 DFA9 DOW9 DYS9 EIO9 ESK9 FCG9 FMC9 FVY9 GFU9 GPQ9 GZM9 HJI9 HTE9 IDA9 IMW9 IWS9 JGO9 JQK9 KAG9 KKC9 KTY9 LDU9 LNQ9 LXM9 MHI9 MRE9 NBA9 NKW9 NUS9 OEO9 OOK9 OYG9 PIC9 PRY9 QBU9 QLQ9 QVM9 RFI9 RPE9 RZA9 SIW9 SSS9 TCO9 TMK9 TWG9 UGC9 UPY9 UZU9 VJQ9 VTM9 WDI9 WNE9 WXA9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AJ11:AJ14 KF11:KF14 UB11:UB14 ADX11:ADX14 ANT11:ANT14 AXP11:AXP14 BHL11:BHL14 BRH11:BRH14 CBD11:CBD14 CKZ11:CKZ14 CUV11:CUV14 DER11:DER14 DON11:DON14 DYJ11:DYJ14 EIF11:EIF14 ESB11:ESB14 FBX11:FBX14 FLT11:FLT14 FVP11:FVP14 GFL11:GFL14 GPH11:GPH14 GZD11:GZD14 HIZ11:HIZ14 HSV11:HSV14 ICR11:ICR14 IMN11:IMN14 IWJ11:IWJ14 JGF11:JGF14 JQB11:JQB14 JZX11:JZX14 KJT11:KJT14 KTP11:KTP14 LDL11:LDL14 LNH11:LNH14 LXD11:LXD14 MGZ11:MGZ14 MQV11:MQV14 NAR11:NAR14 NKN11:NKN14 NUJ11:NUJ14 OEF11:OEF14 OOB11:OOB14 OXX11:OXX14 PHT11:PHT14 PRP11:PRP14 QBL11:QBL14 QLH11:QLH14 QVD11:QVD14 REZ11:REZ14 ROV11:ROV14 RYR11:RYR14 SIN11:SIN14 SSJ11:SSJ14 TCF11:TCF14 TMB11:TMB14 TVX11:TVX14 UFT11:UFT14 UPP11:UPP14 UZL11:UZL14 VJH11:VJH14 VTD11:VTD14 WCZ11:WCZ14 WMV11:WMV14 WWR11:WWR14 AP11:AP26 KL11:KL26 UH11:UH26 AED11:AED26 ANZ11:ANZ26 AXV11:AXV26 BHR11:BHR26 BRN11:BRN26 CBJ11:CBJ26 CLF11:CLF26 CVB11:CVB26 DEX11:DEX26 DOT11:DOT26 DYP11:DYP26 EIL11:EIL26 ESH11:ESH26 FCD11:FCD26 FLZ11:FLZ26 FVV11:FVV26 GFR11:GFR26 GPN11:GPN26 GZJ11:GZJ26 HJF11:HJF26 HTB11:HTB26 ICX11:ICX26 IMT11:IMT26 IWP11:IWP26 JGL11:JGL26 JQH11:JQH26 KAD11:KAD26 KJZ11:KJZ26 KTV11:KTV26 LDR11:LDR26 LNN11:LNN26 LXJ11:LXJ26 MHF11:MHF26 MRB11:MRB26 NAX11:NAX26 NKT11:NKT26 NUP11:NUP26 OEL11:OEL26 OOH11:OOH26 OYD11:OYD26 PHZ11:PHZ26 PRV11:PRV26 QBR11:QBR26 QLN11:QLN26 QVJ11:QVJ26 RFF11:RFF26 RPB11:RPB26 RYX11:RYX26 SIT11:SIT26 SSP11:SSP26 TCL11:TCL26 TMH11:TMH26 TWD11:TWD26 UFZ11:UFZ26 UPV11:UPV26 UZR11:UZR26 VJN11:VJN26 VTJ11:VTJ26 WDF11:WDF26 WNB11:WNB26 WWX11:WWX26 AJ289:AJ307 KF289:KF307 UB289:UB307 ADX289:ADX307 ANT289:ANT307 AXP289:AXP307 BHL289:BHL307 BRH289:BRH307 CBD289:CBD307 CKZ289:CKZ307 CUV289:CUV307 DER289:DER307 DON289:DON307 DYJ289:DYJ307 EIF289:EIF307 ESB289:ESB307 FBX289:FBX307 FLT289:FLT307 FVP289:FVP307 GFL289:GFL307 GPH289:GPH307 GZD289:GZD307 HIZ289:HIZ307 HSV289:HSV307 ICR289:ICR307 IMN289:IMN307 IWJ289:IWJ307 JGF289:JGF307 JQB289:JQB307 JZX289:JZX307 KJT289:KJT307 KTP289:KTP307 LDL289:LDL307 LNH289:LNH307 LXD289:LXD307 MGZ289:MGZ307 MQV289:MQV307 NAR289:NAR307 NKN289:NKN307 NUJ289:NUJ307 OEF289:OEF307 OOB289:OOB307 OXX289:OXX307 PHT289:PHT307 PRP289:PRP307 QBL289:QBL307 QLH289:QLH307 QVD289:QVD307 REZ289:REZ307 ROV289:ROV307 RYR289:RYR307 SIN289:SIN307 SSJ289:SSJ307 TCF289:TCF307 TMB289:TMB307 TVX289:TVX307 UFT289:UFT307 UPP289:UPP307 UZL289:UZL307 VJH289:VJH307 VTD289:VTD307 WCZ289:WCZ307 WMV289:WMV307 WWR289:WWR307 AP289:AP307 KL289:KL307 UH289:UH307 AED289:AED307 ANZ289:ANZ307 AXV289:AXV307 BHR289:BHR307 BRN289:BRN307 CBJ289:CBJ307 CLF289:CLF307 CVB289:CVB307 DEX289:DEX307 DOT289:DOT307 DYP289:DYP307 EIL289:EIL307 ESH289:ESH307 FCD289:FCD307 FLZ289:FLZ307 FVV289:FVV307 GFR289:GFR307 GPN289:GPN307 GZJ289:GZJ307 HJF289:HJF307 HTB289:HTB307 ICX289:ICX307 IMT289:IMT307 IWP289:IWP307 JGL289:JGL307 JQH289:JQH307 KAD289:KAD307 KJZ289:KJZ307 KTV289:KTV307 LDR289:LDR307 LNN289:LNN307 LXJ289:LXJ307 MHF289:MHF307 MRB289:MRB307 NAX289:NAX307 NKT289:NKT307 NUP289:NUP307 OEL289:OEL307 OOH289:OOH307 OYD289:OYD307 PHZ289:PHZ307 PRV289:PRV307 QBR289:QBR307 QLN289:QLN307 QVJ289:QVJ307 RFF289:RFF307 RPB289:RPB307 RYX289:RYX307 SIT289:SIT307 SSP289:SSP307 TCL289:TCL307 TMH289:TMH307 TWD289:TWD307 UFZ289:UFZ307 UPV289:UPV307 UZR289:UZR307 VJN289:VJN307 VTJ289:VTJ307 WDF289:WDF307 WNB289:WNB307 WWX289:WWX307 AM289:AM307 KI289:KI307 UE289:UE307 AEA289:AEA307 ANW289:ANW307 AXS289:AXS307 BHO289:BHO307 BRK289:BRK307 CBG289:CBG307 CLC289:CLC307 CUY289:CUY307 DEU289:DEU307 DOQ289:DOQ307 DYM289:DYM307 EII289:EII307 ESE289:ESE307 FCA289:FCA307 FLW289:FLW307 FVS289:FVS307 GFO289:GFO307 GPK289:GPK307 GZG289:GZG307 HJC289:HJC307 HSY289:HSY307 ICU289:ICU307 IMQ289:IMQ307 IWM289:IWM307 JGI289:JGI307 JQE289:JQE307 KAA289:KAA307 KJW289:KJW307 KTS289:KTS307 LDO289:LDO307 LNK289:LNK307 LXG289:LXG307 MHC289:MHC307 MQY289:MQY307 NAU289:NAU307 NKQ289:NKQ307 NUM289:NUM307 OEI289:OEI307 OOE289:OOE307 OYA289:OYA307 PHW289:PHW307 PRS289:PRS307 QBO289:QBO307 QLK289:QLK307 QVG289:QVG307 RFC289:RFC307 ROY289:ROY307 RYU289:RYU307 SIQ289:SIQ307 SSM289:SSM307 TCI289:TCI307 TME289:TME307 TWA289:TWA307 UFW289:UFW307 UPS289:UPS307 UZO289:UZO307 VJK289:VJK307 VTG289:VTG307 WDC289:WDC307 WMY289:WMY307 WWU289:WWU307 AG289:AG307 KC289:KC307 TY289:TY307 ADU289:ADU307 ANQ289:ANQ307 AXM289:AXM307 BHI289:BHI307 BRE289:BRE307 CBA289:CBA307 CKW289:CKW307 CUS289:CUS307 DEO289:DEO307 DOK289:DOK307 DYG289:DYG307 EIC289:EIC307 ERY289:ERY307 FBU289:FBU307 FLQ289:FLQ307 FVM289:FVM307 GFI289:GFI307 GPE289:GPE307 GZA289:GZA307 HIW289:HIW307 HSS289:HSS307 ICO289:ICO307 IMK289:IMK307 IWG289:IWG307 JGC289:JGC307 JPY289:JPY307 JZU289:JZU307 KJQ289:KJQ307 KTM289:KTM307 LDI289:LDI307 LNE289:LNE307 LXA289:LXA307 MGW289:MGW307 MQS289:MQS307 NAO289:NAO307 NKK289:NKK307 NUG289:NUG307 OEC289:OEC307 ONY289:ONY307 OXU289:OXU307 PHQ289:PHQ307 PRM289:PRM307 QBI289:QBI307 QLE289:QLE307 QVA289:QVA307 REW289:REW307 ROS289:ROS307 RYO289:RYO307 SIK289:SIK307 SSG289:SSG307 TCC289:TCC307 TLY289:TLY307 TVU289:TVU307 UFQ289:UFQ307 UPM289:UPM307 UZI289:UZI307 VJE289:VJE307 VTA289:VTA307 WCW289:WCW307 WMS289:WMS307 WWO289:WWO307 AP319:AP323 KL319:KL323 UH319:UH323 AED319:AED323 ANZ319:ANZ323 AXV319:AXV323 BHR319:BHR323 BRN319:BRN323 CBJ319:CBJ323 CLF319:CLF323 CVB319:CVB323 DEX319:DEX323 DOT319:DOT323 DYP319:DYP323 EIL319:EIL323 ESH319:ESH323 FCD319:FCD323 FLZ319:FLZ323 FVV319:FVV323 GFR319:GFR323 GPN319:GPN323 GZJ319:GZJ323 HJF319:HJF323 HTB319:HTB323 ICX319:ICX323 IMT319:IMT323 IWP319:IWP323 JGL319:JGL323 JQH319:JQH323 KAD319:KAD323 KJZ319:KJZ323 KTV319:KTV323 LDR319:LDR323 LNN319:LNN323 LXJ319:LXJ323 MHF319:MHF323 MRB319:MRB323 NAX319:NAX323 NKT319:NKT323 NUP319:NUP323 OEL319:OEL323 OOH319:OOH323 OYD319:OYD323 PHZ319:PHZ323 PRV319:PRV323 QBR319:QBR323 QLN319:QLN323 QVJ319:QVJ323 RFF319:RFF323 RPB319:RPB323 RYX319:RYX323 SIT319:SIT323 SSP319:SSP323 TCL319:TCL323 TMH319:TMH323 TWD319:TWD323 UFZ319:UFZ323 UPV319:UPV323 UZR319:UZR323 VJN319:VJN323 VTJ319:VTJ323 WDF319:WDF323 WNB319:WNB323 WWX319:WWX323 AM319:AM323 KI319:KI323 UE319:UE323 AEA319:AEA323 ANW319:ANW323 AXS319:AXS323 BHO319:BHO323 BRK319:BRK323 CBG319:CBG323 CLC319:CLC323 CUY319:CUY323 DEU319:DEU323 DOQ319:DOQ323 DYM319:DYM323 EII319:EII323 ESE319:ESE323 FCA319:FCA323 FLW319:FLW323 FVS319:FVS323 GFO319:GFO323 GPK319:GPK323 GZG319:GZG323 HJC319:HJC323 HSY319:HSY323 ICU319:ICU323 IMQ319:IMQ323 IWM319:IWM323 JGI319:JGI323 JQE319:JQE323 KAA319:KAA323 KJW319:KJW323 KTS319:KTS323 LDO319:LDO323 LNK319:LNK323 LXG319:LXG323 MHC319:MHC323 MQY319:MQY323 NAU319:NAU323 NKQ319:NKQ323 NUM319:NUM323 OEI319:OEI323 OOE319:OOE323 OYA319:OYA323 PHW319:PHW323 PRS319:PRS323 QBO319:QBO323 QLK319:QLK323 QVG319:QVG323 RFC319:RFC323 ROY319:ROY323 RYU319:RYU323 SIQ319:SIQ323 SSM319:SSM323 TCI319:TCI323 TME319:TME323 TWA319:TWA323 UFW319:UFW323 UPS319:UPS323 UZO319:UZO323 VJK319:VJK323 VTG319:VTG323 WDC319:WDC323 WMY319:WMY323 WWU319:WWU323 AG318:AG327 KC318:KC327 TY318:TY327 ADU318:ADU327 ANQ318:ANQ327 AXM318:AXM327 BHI318:BHI327 BRE318:BRE327 CBA318:CBA327 CKW318:CKW327 CUS318:CUS327 DEO318:DEO327 DOK318:DOK327 DYG318:DYG327 EIC318:EIC327 ERY318:ERY327 FBU318:FBU327 FLQ318:FLQ327 FVM318:FVM327 GFI318:GFI327 GPE318:GPE327 GZA318:GZA327 HIW318:HIW327 HSS318:HSS327 ICO318:ICO327 IMK318:IMK327 IWG318:IWG327 JGC318:JGC327 JPY318:JPY327 JZU318:JZU327 KJQ318:KJQ327 KTM318:KTM327 LDI318:LDI327 LNE318:LNE327 LXA318:LXA327 MGW318:MGW327 MQS318:MQS327 NAO318:NAO327 NKK318:NKK327 NUG318:NUG327 OEC318:OEC327 ONY318:ONY327 OXU318:OXU327 PHQ318:PHQ327 PRM318:PRM327 QBI318:QBI327 QLE318:QLE327 QVA318:QVA327 REW318:REW327 ROS318:ROS327 RYO318:RYO327 SIK318:SIK327 SSG318:SSG327 TCC318:TCC327 TLY318:TLY327 TVU318:TVU327 UFQ318:UFQ327 UPM318:UPM327 UZI318:UZI327 VJE318:VJE327 VTA318:VTA327 WCW318:WCW327 WMS318:WMS327 WWO318:WWO327 AM326:AM327 KI326:KI327 UE326:UE327 AEA326:AEA327 ANW326:ANW327 AXS326:AXS327 BHO326:BHO327 BRK326:BRK327 CBG326:CBG327 CLC326:CLC327 CUY326:CUY327 DEU326:DEU327 DOQ326:DOQ327 DYM326:DYM327 EII326:EII327 ESE326:ESE327 FCA326:FCA327 FLW326:FLW327 FVS326:FVS327 GFO326:GFO327 GPK326:GPK327 GZG326:GZG327 HJC326:HJC327 HSY326:HSY327 ICU326:ICU327 IMQ326:IMQ327 IWM326:IWM327 JGI326:JGI327 JQE326:JQE327 KAA326:KAA327 KJW326:KJW327 KTS326:KTS327 LDO326:LDO327 LNK326:LNK327 LXG326:LXG327 MHC326:MHC327 MQY326:MQY327 NAU326:NAU327 NKQ326:NKQ327 NUM326:NUM327 OEI326:OEI327 OOE326:OOE327 OYA326:OYA327 PHW326:PHW327 PRS326:PRS327 QBO326:QBO327 QLK326:QLK327 QVG326:QVG327 RFC326:RFC327 ROY326:ROY327 RYU326:RYU327 SIQ326:SIQ327 SSM326:SSM327 TCI326:TCI327 TME326:TME327 TWA326:TWA327 UFW326:UFW327 UPS326:UPS327 UZO326:UZO327 VJK326:VJK327 VTG326:VTG327 WDC326:WDC327 WMY326:WMY327 WWU326:WWU327 AP326:AP327 KL326:KL327 UH326:UH327 AED326:AED327 ANZ326:ANZ327 AXV326:AXV327 BHR326:BHR327 BRN326:BRN327 CBJ326:CBJ327 CLF326:CLF327 CVB326:CVB327 DEX326:DEX327 DOT326:DOT327 DYP326:DYP327 EIL326:EIL327 ESH326:ESH327 FCD326:FCD327 FLZ326:FLZ327 FVV326:FVV327 GFR326:GFR327 GPN326:GPN327 GZJ326:GZJ327 HJF326:HJF327 HTB326:HTB327 ICX326:ICX327 IMT326:IMT327 IWP326:IWP327 JGL326:JGL327 JQH326:JQH327 KAD326:KAD327 KJZ326:KJZ327 KTV326:KTV327 LDR326:LDR327 LNN326:LNN327 LXJ326:LXJ327 MHF326:MHF327 MRB326:MRB327 NAX326:NAX327 NKT326:NKT327 NUP326:NUP327 OEL326:OEL327 OOH326:OOH327 OYD326:OYD327 PHZ326:PHZ327 PRV326:PRV327 QBR326:QBR327 QLN326:QLN327 QVJ326:QVJ327 RFF326:RFF327 RPB326:RPB327 RYX326:RYX327 SIT326:SIT327 SSP326:SSP327 TCL326:TCL327 TMH326:TMH327 TWD326:TWD327 UFZ326:UFZ327 UPV326:UPV327 UZR326:UZR327 VJN326:VJN327 VTJ326:VTJ327 WDF326:WDF327 WNB326:WNB327 WWX326:WWX327 AJ319:AJ327 KF319:KF327 UB319:UB327 ADX319:ADX327 ANT319:ANT327 AXP319:AXP327 BHL319:BHL327 BRH319:BRH327 CBD319:CBD327 CKZ319:CKZ327 CUV319:CUV327 DER319:DER327 DON319:DON327 DYJ319:DYJ327 EIF319:EIF327 ESB319:ESB327 FBX319:FBX327 FLT319:FLT327 FVP319:FVP327 GFL319:GFL327 GPH319:GPH327 GZD319:GZD327 HIZ319:HIZ327 HSV319:HSV327 ICR319:ICR327 IMN319:IMN327 IWJ319:IWJ327 JGF319:JGF327 JQB319:JQB327 JZX319:JZX327 KJT319:KJT327 KTP319:KTP327 LDL319:LDL327 LNH319:LNH327 LXD319:LXD327 MGZ319:MGZ327 MQV319:MQV327 NAR319:NAR327 NKN319:NKN327 NUJ319:NUJ327 OEF319:OEF327 OOB319:OOB327 OXX319:OXX327 PHT319:PHT327 PRP319:PRP327 QBL319:QBL327 QLH319:QLH327 QVD319:QVD327 REZ319:REZ327 ROV319:ROV327 RYR319:RYR327 SIN319:SIN327 SSJ319:SSJ327 TCF319:TCF327 TMB319:TMB327 TVX319:TVX327 UFT319:UFT327 UPP319:UPP327 UZL319:UZL327 VJH319:VJH327 VTD319:VTD327 WCZ319:WCZ327 WMV319:WMV327 WWR319:WWR327 AJ332:AJ335 KF332:KF335 UB332:UB335 ADX332:ADX335 ANT332:ANT335 AXP332:AXP335 BHL332:BHL335 BRH332:BRH335 CBD332:CBD335 CKZ332:CKZ335 CUV332:CUV335 DER332:DER335 DON332:DON335 DYJ332:DYJ335 EIF332:EIF335 ESB332:ESB335 FBX332:FBX335 FLT332:FLT335 FVP332:FVP335 GFL332:GFL335 GPH332:GPH335 GZD332:GZD335 HIZ332:HIZ335 HSV332:HSV335 ICR332:ICR335 IMN332:IMN335 IWJ332:IWJ335 JGF332:JGF335 JQB332:JQB335 JZX332:JZX335 KJT332:KJT335 KTP332:KTP335 LDL332:LDL335 LNH332:LNH335 LXD332:LXD335 MGZ332:MGZ335 MQV332:MQV335 NAR332:NAR335 NKN332:NKN335 NUJ332:NUJ335 OEF332:OEF335 OOB332:OOB335 OXX332:OXX335 PHT332:PHT335 PRP332:PRP335 QBL332:QBL335 QLH332:QLH335 QVD332:QVD335 REZ332:REZ335 ROV332:ROV335 RYR332:RYR335 SIN332:SIN335 SSJ332:SSJ335 TCF332:TCF335 TMB332:TMB335 TVX332:TVX335 UFT332:UFT335 UPP332:UPP335 UZL332:UZL335 VJH332:VJH335 VTD332:VTD335 WCZ332:WCZ335 WMV332:WMV335 WWR332:WWR335 AG332:AG335 KC332:KC335 TY332:TY335 ADU332:ADU335 ANQ332:ANQ335 AXM332:AXM335 BHI332:BHI335 BRE332:BRE335 CBA332:CBA335 CKW332:CKW335 CUS332:CUS335 DEO332:DEO335 DOK332:DOK335 DYG332:DYG335 EIC332:EIC335 ERY332:ERY335 FBU332:FBU335 FLQ332:FLQ335 FVM332:FVM335 GFI332:GFI335 GPE332:GPE335 GZA332:GZA335 HIW332:HIW335 HSS332:HSS335 ICO332:ICO335 IMK332:IMK335 IWG332:IWG335 JGC332:JGC335 JPY332:JPY335 JZU332:JZU335 KJQ332:KJQ335 KTM332:KTM335 LDI332:LDI335 LNE332:LNE335 LXA332:LXA335 MGW332:MGW335 MQS332:MQS335 NAO332:NAO335 NKK332:NKK335 NUG332:NUG335 OEC332:OEC335 ONY332:ONY335 OXU332:OXU335 PHQ332:PHQ335 PRM332:PRM335 QBI332:QBI335 QLE332:QLE335 QVA332:QVA335 REW332:REW335 ROS332:ROS335 RYO332:RYO335 SIK332:SIK335 SSG332:SSG335 TCC332:TCC335 TLY332:TLY335 TVU332:TVU335 UFQ332:UFQ335 UPM332:UPM335 UZI332:UZI335 VJE332:VJE335 VTA332:VTA335 WCW332:WCW335 WMS332:WMS335 WWO332:WWO335 AP332:AP335 KL332:KL335 UH332:UH335 AED332:AED335 ANZ332:ANZ335 AXV332:AXV335 BHR332:BHR335 BRN332:BRN335 CBJ332:CBJ335 CLF332:CLF335 CVB332:CVB335 DEX332:DEX335 DOT332:DOT335 DYP332:DYP335 EIL332:EIL335 ESH332:ESH335 FCD332:FCD335 FLZ332:FLZ335 FVV332:FVV335 GFR332:GFR335 GPN332:GPN335 GZJ332:GZJ335 HJF332:HJF335 HTB332:HTB335 ICX332:ICX335 IMT332:IMT335 IWP332:IWP335 JGL332:JGL335 JQH332:JQH335 KAD332:KAD335 KJZ332:KJZ335 KTV332:KTV335 LDR332:LDR335 LNN332:LNN335 LXJ332:LXJ335 MHF332:MHF335 MRB332:MRB335 NAX332:NAX335 NKT332:NKT335 NUP332:NUP335 OEL332:OEL335 OOH332:OOH335 OYD332:OYD335 PHZ332:PHZ335 PRV332:PRV335 QBR332:QBR335 QLN332:QLN335 QVJ332:QVJ335 RFF332:RFF335 RPB332:RPB335 RYX332:RYX335 SIT332:SIT335 SSP332:SSP335 TCL332:TCL335 TMH332:TMH335 TWD332:TWD335 UFZ332:UFZ335 UPV332:UPV335 UZR332:UZR335 VJN332:VJN335 VTJ332:VTJ335 WDF332:WDF335 WNB332:WNB335 WWX332:WWX335 AM332:AM335 KI332:KI335 UE332:UE335 AEA332:AEA335 ANW332:ANW335 AXS332:AXS335 BHO332:BHO335 BRK332:BRK335 CBG332:CBG335 CLC332:CLC335 CUY332:CUY335 DEU332:DEU335 DOQ332:DOQ335 DYM332:DYM335 EII332:EII335 ESE332:ESE335 FCA332:FCA335 FLW332:FLW335 FVS332:FVS335 GFO332:GFO335 GPK332:GPK335 GZG332:GZG335 HJC332:HJC335 HSY332:HSY335 ICU332:ICU335 IMQ332:IMQ335 IWM332:IWM335 JGI332:JGI335 JQE332:JQE335 KAA332:KAA335 KJW332:KJW335 KTS332:KTS335 LDO332:LDO335 LNK332:LNK335 LXG332:LXG335 MHC332:MHC335 MQY332:MQY335 NAU332:NAU335 NKQ332:NKQ335 NUM332:NUM335 OEI332:OEI335 OOE332:OOE335 OYA332:OYA335 PHW332:PHW335 PRS332:PRS335 QBO332:QBO335 QLK332:QLK335 QVG332:QVG335 RFC332:RFC335 ROY332:ROY335 RYU332:RYU335 SIQ332:SIQ335 SSM332:SSM335 TCI332:TCI335 TME332:TME335 TWA332:TWA335 UFW332:UFW335 UPS332:UPS335 UZO332:UZO335 VJK332:VJK335 VTG332:VTG335 WDC332:WDC335 WMY332:WMY335 WWU332:WWU335 AJ337 KF337 UB337 ADX337 ANT337 AXP337 BHL337 BRH337 CBD337 CKZ337 CUV337 DER337 DON337 DYJ337 EIF337 ESB337 FBX337 FLT337 FVP337 GFL337 GPH337 GZD337 HIZ337 HSV337 ICR337 IMN337 IWJ337 JGF337 JQB337 JZX337 KJT337 KTP337 LDL337 LNH337 LXD337 MGZ337 MQV337 NAR337 NKN337 NUJ337 OEF337 OOB337 OXX337 PHT337 PRP337 QBL337 QLH337 QVD337 REZ337 ROV337 RYR337 SIN337 SSJ337 TCF337 TMB337 TVX337 UFT337 UPP337 UZL337 VJH337 VTD337 WCZ337 WMV337 WWR337 AG337 KC337 TY337 ADU337 ANQ337 AXM337 BHI337 BRE337 CBA337 CKW337 CUS337 DEO337 DOK337 DYG337 EIC337 ERY337 FBU337 FLQ337 FVM337 GFI337 GPE337 GZA337 HIW337 HSS337 ICO337 IMK337 IWG337 JGC337 JPY337 JZU337 KJQ337 KTM337 LDI337 LNE337 LXA337 MGW337 MQS337 NAO337 NKK337 NUG337 OEC337 ONY337 OXU337 PHQ337 PRM337 QBI337 QLE337 QVA337 REW337 ROS337 RYO337 SIK337 SSG337 TCC337 TLY337 TVU337 UFQ337 UPM337 UZI337 VJE337 VTA337 WCW337 WMS337 WWO337 AP337 KL337 UH337 AED337 ANZ337 AXV337 BHR337 BRN337 CBJ337 CLF337 CVB337 DEX337 DOT337 DYP337 EIL337 ESH337 FCD337 FLZ337 FVV337 GFR337 GPN337 GZJ337 HJF337 HTB337 ICX337 IMT337 IWP337 JGL337 JQH337 KAD337 KJZ337 KTV337 LDR337 LNN337 LXJ337 MHF337 MRB337 NAX337 NKT337 NUP337 OEL337 OOH337 OYD337 PHZ337 PRV337 QBR337 QLN337 QVJ337 RFF337 RPB337 RYX337 SIT337 SSP337 TCL337 TMH337 TWD337 UFZ337 UPV337 UZR337 VJN337 VTJ337 WDF337 WNB337 WWX337 AM337 KI337 UE337 AEA337 ANW337 AXS337 BHO337 BRK337 CBG337 CLC337 CUY337 DEU337 DOQ337 DYM337 EII337 ESE337 FCA337 FLW337 FVS337 GFO337 GPK337 GZG337 HJC337 HSY337 ICU337 IMQ337 IWM337 JGI337 JQE337 KAA337 KJW337 KTS337 LDO337 LNK337 LXG337 MHC337 MQY337 NAU337 NKQ337 NUM337 OEI337 OOE337 OYA337 PHW337 PRS337 QBO337 QLK337 QVG337 RFC337 ROY337 RYU337 SIQ337 SSM337 TCI337 TME337 TWA337 UFW337 UPS337 UZO337 VJK337 VTG337 WDC337 WMY337 WWU337 AJ148 KF148 UB148 ADX148 ANT148 AXP148 BHL148 BRH148 CBD148 CKZ148 CUV148 DER148 DON148 DYJ148 EIF148 ESB148 FBX148 FLT148 FVP148 GFL148 GPH148 GZD148 HIZ148 HSV148 ICR148 IMN148 IWJ148 JGF148 JQB148 JZX148 KJT148 KTP148 LDL148 LNH148 LXD148 MGZ148 MQV148 NAR148 NKN148 NUJ148 OEF148 OOB148 OXX148 PHT148 PRP148 QBL148 QLH148 QVD148 REZ148 ROV148 RYR148 SIN148 SSJ148 TCF148 TMB148 TVX148 UFT148 UPP148 UZL148 VJH148 VTD148 WCZ148 WMV148 WWR148 AG148 KC148 TY148 ADU148 ANQ148 AXM148 BHI148 BRE148 CBA148 CKW148 CUS148 DEO148 DOK148 DYG148 EIC148 ERY148 FBU148 FLQ148 FVM148 GFI148 GPE148 GZA148 HIW148 HSS148 ICO148 IMK148 IWG148 JGC148 JPY148 JZU148 KJQ148 KTM148 LDI148 LNE148 LXA148 MGW148 MQS148 NAO148 NKK148 NUG148 OEC148 ONY148 OXU148 PHQ148 PRM148 QBI148 QLE148 QVA148 REW148 ROS148 RYO148 SIK148 SSG148 TCC148 TLY148 TVU148 UFQ148 UPM148 UZI148 VJE148 VTA148 WCW148 WMS148 WWO148 AP148 KL148 UH148 AED148 ANZ148 AXV148 BHR148 BRN148 CBJ148 CLF148 CVB148 DEX148 DOT148 DYP148 EIL148 ESH148 FCD148 FLZ148 FVV148 GFR148 GPN148 GZJ148 HJF148 HTB148 ICX148 IMT148 IWP148 JGL148 JQH148 KAD148 KJZ148 KTV148 LDR148 LNN148 LXJ148 MHF148 MRB148 NAX148 NKT148 NUP148 OEL148 OOH148 OYD148 PHZ148 PRV148 QBR148 QLN148 QVJ148 RFF148 RPB148 RYX148 SIT148 SSP148 TCL148 TMH148 TWD148 UFZ148 UPV148 UZR148 VJN148 VTJ148 WDF148 WNB148 WWX148 AM148 KI148 UE148 AEA148 ANW148 AXS148 BHO148 BRK148 CBG148 CLC148 CUY148 DEU148 DOQ148 DYM148 EII148 ESE148 FCA148 FLW148 FVS148 GFO148 GPK148 GZG148 HJC148 HSY148 ICU148 IMQ148 IWM148 JGI148 JQE148 KAA148 KJW148 KTS148 LDO148 LNK148 LXG148 MHC148 MQY148 NAU148 NKQ148 NUM148 OEI148 OOE148 OYA148 PHW148 PRS148 QBO148 QLK148 QVG148 RFC148 ROY148 RYU148 SIQ148 SSM148 TCI148 TME148 TWA148 UFW148 UPS148 UZO148 VJK148 VTG148 WDC148 WMY148 WWU148 AJ448 KF448 UB448 ADX448 ANT448 AXP448 BHL448 BRH448 CBD448 CKZ448 CUV448 DER448 DON448 DYJ448 EIF448 ESB448 FBX448 FLT448 FVP448 GFL448 GPH448 GZD448 HIZ448 HSV448 ICR448 IMN448 IWJ448 JGF448 JQB448 JZX448 KJT448 KTP448 LDL448 LNH448 LXD448 MGZ448 MQV448 NAR448 NKN448 NUJ448 OEF448 OOB448 OXX448 PHT448 PRP448 QBL448 QLH448 QVD448 REZ448 ROV448 RYR448 SIN448 SSJ448 TCF448 TMB448 TVX448 UFT448 UPP448 UZL448 VJH448 VTD448 WCZ448 WMV448 WWR448 AG448 KC448 TY448 ADU448 ANQ448 AXM448 BHI448 BRE448 CBA448 CKW448 CUS448 DEO448 DOK448 DYG448 EIC448 ERY448 FBU448 FLQ448 FVM448 GFI448 GPE448 GZA448 HIW448 HSS448 ICO448 IMK448 IWG448 JGC448 JPY448 JZU448 KJQ448 KTM448 LDI448 LNE448 LXA448 MGW448 MQS448 NAO448 NKK448 NUG448 OEC448 ONY448 OXU448 PHQ448 PRM448 QBI448 QLE448 QVA448 REW448 ROS448 RYO448 SIK448 SSG448 TCC448 TLY448 TVU448 UFQ448 UPM448 UZI448 VJE448 VTA448 WCW448 WMS448 WWO448 AP448 KL448 UH448 AED448 ANZ448 AXV448 BHR448 BRN448 CBJ448 CLF448 CVB448 DEX448 DOT448 DYP448 EIL448 ESH448 FCD448 FLZ448 FVV448 GFR448 GPN448 GZJ448 HJF448 HTB448 ICX448 IMT448 IWP448 JGL448 JQH448 KAD448 KJZ448 KTV448 LDR448 LNN448 LXJ448 MHF448 MRB448 NAX448 NKT448 NUP448 OEL448 OOH448 OYD448 PHZ448 PRV448 QBR448 QLN448 QVJ448 RFF448 RPB448 RYX448 SIT448 SSP448 TCL448 TMH448 TWD448 UFZ448 UPV448 UZR448 VJN448 VTJ448 WDF448 WNB448 WWX448 AM448 KI448 UE448 AEA448 ANW448 AXS448 BHO448 BRK448 CBG448 CLC448 CUY448 DEU448 DOQ448 DYM448 EII448 ESE448 FCA448 FLW448 FVS448 GFO448 GPK448 GZG448 HJC448 HSY448 ICU448 IMQ448 IWM448 JGI448 JQE448 KAA448 KJW448 KTS448 LDO448 LNK448 LXG448 MHC448 MQY448 NAU448 NKQ448 NUM448 OEI448 OOE448 OYA448 PHW448 PRS448 QBO448 QLK448 QVG448 RFC448 ROY448 RYU448 SIQ448 SSM448 TCI448 TME448 TWA448 UFW448 UPS448 UZO448 VJK448 VTG448 WDC448 WMY448 WWU448 AJ481 KF481 UB481 ADX481 ANT481 AXP481 BHL481 BRH481 CBD481 CKZ481 CUV481 DER481 DON481 DYJ481 EIF481 ESB481 FBX481 FLT481 FVP481 GFL481 GPH481 GZD481 HIZ481 HSV481 ICR481 IMN481 IWJ481 JGF481 JQB481 JZX481 KJT481 KTP481 LDL481 LNH481 LXD481 MGZ481 MQV481 NAR481 NKN481 NUJ481 OEF481 OOB481 OXX481 PHT481 PRP481 QBL481 QLH481 QVD481 REZ481 ROV481 RYR481 SIN481 SSJ481 TCF481 TMB481 TVX481 UFT481 UPP481 UZL481 VJH481 VTD481 WCZ481 WMV481 WWR481 AG481 KC481 TY481 ADU481 ANQ481 AXM481 BHI481 BRE481 CBA481 CKW481 CUS481 DEO481 DOK481 DYG481 EIC481 ERY481 FBU481 FLQ481 FVM481 GFI481 GPE481 GZA481 HIW481 HSS481 ICO481 IMK481 IWG481 JGC481 JPY481 JZU481 KJQ481 KTM481 LDI481 LNE481 LXA481 MGW481 MQS481 NAO481 NKK481 NUG481 OEC481 ONY481 OXU481 PHQ481 PRM481 QBI481 QLE481 QVA481 REW481 ROS481 RYO481 SIK481 SSG481 TCC481 TLY481 TVU481 UFQ481 UPM481 UZI481 VJE481 VTA481 WCW481 WMS481 WWO481 AP481 KL481 UH481 AED481 ANZ481 AXV481 BHR481 BRN481 CBJ481 CLF481 CVB481 DEX481 DOT481 DYP481 EIL481 ESH481 FCD481 FLZ481 FVV481 GFR481 GPN481 GZJ481 HJF481 HTB481 ICX481 IMT481 IWP481 JGL481 JQH481 KAD481 KJZ481 KTV481 LDR481 LNN481 LXJ481 MHF481 MRB481 NAX481 NKT481 NUP481 OEL481 OOH481 OYD481 PHZ481 PRV481 QBR481 QLN481 QVJ481 RFF481 RPB481 RYX481 SIT481 SSP481 TCL481 TMH481 TWD481 UFZ481 UPV481 UZR481 VJN481 VTJ481 WDF481 WNB481 WWX481 AM481 KI481 UE481 AEA481 ANW481 AXS481 BHO481 BRK481 CBG481 CLC481 CUY481 DEU481 DOQ481 DYM481 EII481 ESE481 FCA481 FLW481 FVS481 GFO481 GPK481 GZG481 HJC481 HSY481 ICU481 IMQ481 IWM481 JGI481 JQE481 KAA481 KJW481 KTS481 LDO481 LNK481 LXG481 MHC481 MQY481 NAU481 NKQ481 NUM481 OEI481 OOE481 OYA481 PHW481 PRS481 QBO481 QLK481 QVG481 RFC481 ROY481 RYU481 SIQ481 SSM481 TCI481 TME481 TWA481 UFW481 UPS481 UZO481 VJK481 VTG481 WDC481 WMY481 WWU481 AP492 KL492 UH492 AED492 ANZ492 AXV492 BHR492 BRN492 CBJ492 CLF492 CVB492 DEX492 DOT492 DYP492 EIL492 ESH492 FCD492 FLZ492 FVV492 GFR492 GPN492 GZJ492 HJF492 HTB492 ICX492 IMT492 IWP492 JGL492 JQH492 KAD492 KJZ492 KTV492 LDR492 LNN492 LXJ492 MHF492 MRB492 NAX492 NKT492 NUP492 OEL492 OOH492 OYD492 PHZ492 PRV492 QBR492 QLN492 QVJ492 RFF492 RPB492 RYX492 SIT492 SSP492 TCL492 TMH492 TWD492 UFZ492 UPV492 UZR492 VJN492 VTJ492 WDF492 WNB492 WWX492 AM492 KI492 UE492 AEA492 ANW492 AXS492 BHO492 BRK492 CBG492 CLC492 CUY492 DEU492 DOQ492 DYM492 EII492 ESE492 FCA492 FLW492 FVS492 GFO492 GPK492 GZG492 HJC492 HSY492 ICU492 IMQ492 IWM492 JGI492 JQE492 KAA492 KJW492 KTS492 LDO492 LNK492 LXG492 MHC492 MQY492 NAU492 NKQ492 NUM492 OEI492 OOE492 OYA492 PHW492 PRS492 QBO492 QLK492 QVG492 RFC492 ROY492 RYU492 SIQ492 SSM492 TCI492 TME492 TWA492 UFW492 UPS492 UZO492 VJK492 VTG492 WDC492 WMY492 WWU492 AM552:AM555 KI552:KI555 UE552:UE555 AEA552:AEA555 ANW552:ANW555 AXS552:AXS555 BHO552:BHO555 BRK552:BRK555 CBG552:CBG555 CLC552:CLC555 CUY552:CUY555 DEU552:DEU555 DOQ552:DOQ555 DYM552:DYM555 EII552:EII555 ESE552:ESE555 FCA552:FCA555 FLW552:FLW555 FVS552:FVS555 GFO552:GFO555 GPK552:GPK555 GZG552:GZG555 HJC552:HJC555 HSY552:HSY555 ICU552:ICU555 IMQ552:IMQ555 IWM552:IWM555 JGI552:JGI555 JQE552:JQE555 KAA552:KAA555 KJW552:KJW555 KTS552:KTS555 LDO552:LDO555 LNK552:LNK555 LXG552:LXG555 MHC552:MHC555 MQY552:MQY555 NAU552:NAU555 NKQ552:NKQ555 NUM552:NUM555 OEI552:OEI555 OOE552:OOE555 OYA552:OYA555 PHW552:PHW555 PRS552:PRS555 QBO552:QBO555 QLK552:QLK555 QVG552:QVG555 RFC552:RFC555 ROY552:ROY555 RYU552:RYU555 SIQ552:SIQ555 SSM552:SSM555 TCI552:TCI555 TME552:TME555 TWA552:TWA555 UFW552:UFW555 UPS552:UPS555 UZO552:UZO555 VJK552:VJK555 VTG552:VTG555 WDC552:WDC555 WMY552:WMY555 WWU552:WWU555 AP552:AP555 KL552:KL555 UH552:UH555 AED552:AED555 ANZ552:ANZ555 AXV552:AXV555 BHR552:BHR555 BRN552:BRN555 CBJ552:CBJ555 CLF552:CLF555 CVB552:CVB555 DEX552:DEX555 DOT552:DOT555 DYP552:DYP555 EIL552:EIL555 ESH552:ESH555 FCD552:FCD555 FLZ552:FLZ555 FVV552:FVV555 GFR552:GFR555 GPN552:GPN555 GZJ552:GZJ555 HJF552:HJF555 HTB552:HTB555 ICX552:ICX555 IMT552:IMT555 IWP552:IWP555 JGL552:JGL555 JQH552:JQH555 KAD552:KAD555 KJZ552:KJZ555 KTV552:KTV555 LDR552:LDR555 LNN552:LNN555 LXJ552:LXJ555 MHF552:MHF555 MRB552:MRB555 NAX552:NAX555 NKT552:NKT555 NUP552:NUP555 OEL552:OEL555 OOH552:OOH555 OYD552:OYD555 PHZ552:PHZ555 PRV552:PRV555 QBR552:QBR555 QLN552:QLN555 QVJ552:QVJ555 RFF552:RFF555 RPB552:RPB555 RYX552:RYX555 SIT552:SIT555 SSP552:SSP555 TCL552:TCL555 TMH552:TMH555 TWD552:TWD555 UFZ552:UFZ555 UPV552:UPV555 UZR552:UZR555 VJN552:VJN555 VTJ552:VTJ555 WDF552:WDF555 WNB552:WNB555 WWX552:WWX555 KC552:KC560 TY552:TY560 ADU552:ADU560 ANQ552:ANQ560 AXM552:AXM560 BHI552:BHI560 BRE552:BRE560 CBA552:CBA560 CKW552:CKW560 CUS552:CUS560 DEO552:DEO560 DOK552:DOK560 DYG552:DYG560 EIC552:EIC560 ERY552:ERY560 FBU552:FBU560 FLQ552:FLQ560 FVM552:FVM560 GFI552:GFI560 GPE552:GPE560 GZA552:GZA560 HIW552:HIW560 HSS552:HSS560 ICO552:ICO560 IMK552:IMK560 IWG552:IWG560 JGC552:JGC560 JPY552:JPY560 JZU552:JZU560 KJQ552:KJQ560 KTM552:KTM560 LDI552:LDI560 LNE552:LNE560 LXA552:LXA560 MGW552:MGW560 MQS552:MQS560 NAO552:NAO560 NKK552:NKK560 NUG552:NUG560 OEC552:OEC560 ONY552:ONY560 OXU552:OXU560 PHQ552:PHQ560 PRM552:PRM560 QBI552:QBI560 QLE552:QLE560 QVA552:QVA560 REW552:REW560 ROS552:ROS560 RYO552:RYO560 SIK552:SIK560 SSG552:SSG560 TCC552:TCC560 TLY552:TLY560 TVU552:TVU560 UFQ552:UFQ560 UPM552:UPM560 UZI552:UZI560 VJE552:VJE560 VTA552:VTA560 WCW552:WCW560 WMS552:WMS560 WWO552:WWO560 AJ552:AJ560 KF552:KF560 UB552:UB560 ADX552:ADX560 ANT552:ANT560 AXP552:AXP560 BHL552:BHL560 BRH552:BRH560 CBD552:CBD560 CKZ552:CKZ560 CUV552:CUV560 DER552:DER560 DON552:DON560 DYJ552:DYJ560 EIF552:EIF560 ESB552:ESB560 FBX552:FBX560 FLT552:FLT560 FVP552:FVP560 GFL552:GFL560 GPH552:GPH560 GZD552:GZD560 HIZ552:HIZ560 HSV552:HSV560 ICR552:ICR560 IMN552:IMN560 IWJ552:IWJ560 JGF552:JGF560 JQB552:JQB560 JZX552:JZX560 KJT552:KJT560 KTP552:KTP560 LDL552:LDL560 LNH552:LNH560 LXD552:LXD560 MGZ552:MGZ560 MQV552:MQV560 NAR552:NAR560 NKN552:NKN560 NUJ552:NUJ560 OEF552:OEF560 OOB552:OOB560 OXX552:OXX560 PHT552:PHT560 PRP552:PRP560 QBL552:QBL560 QLH552:QLH560 QVD552:QVD560 REZ552:REZ560 ROV552:ROV560 RYR552:RYR560 SIN552:SIN560 SSJ552:SSJ560 TCF552:TCF560 TMB552:TMB560 TVX552:TVX560 UFT552:UFT560 UPP552:UPP560 UZL552:UZL560 VJH552:VJH560 VTD552:VTD560 WCZ552:WCZ560 WMV552:WMV560 WWR552:WWR560 AP558:AP560 KL558:KL560 UH558:UH560 AED558:AED560 ANZ558:ANZ560 AXV558:AXV560 BHR558:BHR560 BRN558:BRN560 CBJ558:CBJ560 CLF558:CLF560 CVB558:CVB560 DEX558:DEX560 DOT558:DOT560 DYP558:DYP560 EIL558:EIL560 ESH558:ESH560 FCD558:FCD560 FLZ558:FLZ560 FVV558:FVV560 GFR558:GFR560 GPN558:GPN560 GZJ558:GZJ560 HJF558:HJF560 HTB558:HTB560 ICX558:ICX560 IMT558:IMT560 IWP558:IWP560 JGL558:JGL560 JQH558:JQH560 KAD558:KAD560 KJZ558:KJZ560 KTV558:KTV560 LDR558:LDR560 LNN558:LNN560 LXJ558:LXJ560 MHF558:MHF560 MRB558:MRB560 NAX558:NAX560 NKT558:NKT560 NUP558:NUP560 OEL558:OEL560 OOH558:OOH560 OYD558:OYD560 PHZ558:PHZ560 PRV558:PRV560 QBR558:QBR560 QLN558:QLN560 QVJ558:QVJ560 RFF558:RFF560 RPB558:RPB560 RYX558:RYX560 SIT558:SIT560 SSP558:SSP560 TCL558:TCL560 TMH558:TMH560 TWD558:TWD560 UFZ558:UFZ560 UPV558:UPV560 UZR558:UZR560 VJN558:VJN560 VTJ558:VTJ560 WDF558:WDF560 WNB558:WNB560 WWX558:WWX560 AM558:AM560 KI558:KI560 UE558:UE560 AEA558:AEA560 ANW558:ANW560 AXS558:AXS560 BHO558:BHO560 BRK558:BRK560 CBG558:CBG560 CLC558:CLC560 CUY558:CUY560 DEU558:DEU560 DOQ558:DOQ560 DYM558:DYM560 EII558:EII560 ESE558:ESE560 FCA558:FCA560 FLW558:FLW560 FVS558:FVS560 GFO558:GFO560 GPK558:GPK560 GZG558:GZG560 HJC558:HJC560 HSY558:HSY560 ICU558:ICU560 IMQ558:IMQ560 IWM558:IWM560 JGI558:JGI560 JQE558:JQE560 KAA558:KAA560 KJW558:KJW560 KTS558:KTS560 LDO558:LDO560 LNK558:LNK560 LXG558:LXG560 MHC558:MHC560 MQY558:MQY560 NAU558:NAU560 NKQ558:NKQ560 NUM558:NUM560 OEI558:OEI560 OOE558:OOE560 OYA558:OYA560 PHW558:PHW560 PRS558:PRS560 QBO558:QBO560 QLK558:QLK560 QVG558:QVG560 RFC558:RFC560 ROY558:ROY560 RYU558:RYU560 SIQ558:SIQ560 SSM558:SSM560 TCI558:TCI560 TME558:TME560 TWA558:TWA560 UFW558:UFW560 UPS558:UPS560 UZO558:UZO560 VJK558:VJK560 VTG558:VTG560 WDC558:WDC560 WMY558:WMY560 WWU558:WWU560 AJ699 KF699 UB699 ADX699 ANT699 AXP699 BHL699 BRH699 CBD699 CKZ699 CUV699 DER699 DON699 DYJ699 EIF699 ESB699 FBX699 FLT699 FVP699 GFL699 GPH699 GZD699 HIZ699 HSV699 ICR699 IMN699 IWJ699 JGF699 JQB699 JZX699 KJT699 KTP699 LDL699 LNH699 LXD699 MGZ699 MQV699 NAR699 NKN699 NUJ699 OEF699 OOB699 OXX699 PHT699 PRP699 QBL699 QLH699 QVD699 REZ699 ROV699 RYR699 SIN699 SSJ699 TCF699 TMB699 TVX699 UFT699 UPP699 UZL699 VJH699 VTD699 WCZ699 WMV699 WWR699 AG699 KC699 TY699 ADU699 ANQ699 AXM699 BHI699 BRE699 CBA699 CKW699 CUS699 DEO699 DOK699 DYG699 EIC699 ERY699 FBU699 FLQ699 FVM699 GFI699 GPE699 GZA699 HIW699 HSS699 ICO699 IMK699 IWG699 JGC699 JPY699 JZU699 KJQ699 KTM699 LDI699 LNE699 LXA699 MGW699 MQS699 NAO699 NKK699 NUG699 OEC699 ONY699 OXU699 PHQ699 PRM699 QBI699 QLE699 QVA699 REW699 ROS699 RYO699 SIK699 SSG699 TCC699 TLY699 TVU699 UFQ699 UPM699 UZI699 VJE699 VTA699 WCW699 WMS699 WWO699 AP699 KL699 UH699 AED699 ANZ699 AXV699 BHR699 BRN699 CBJ699 CLF699 CVB699 DEX699 DOT699 DYP699 EIL699 ESH699 FCD699 FLZ699 FVV699 GFR699 GPN699 GZJ699 HJF699 HTB699 ICX699 IMT699 IWP699 JGL699 JQH699 KAD699 KJZ699 KTV699 LDR699 LNN699 LXJ699 MHF699 MRB699 NAX699 NKT699 NUP699 OEL699 OOH699 OYD699 PHZ699 PRV699 QBR699 QLN699 QVJ699 RFF699 RPB699 RYX699 SIT699 SSP699 TCL699 TMH699 TWD699 UFZ699 UPV699 UZR699 VJN699 VTJ699 WDF699 WNB699 WWX699 AM699 KI699 UE699 AEA699 ANW699 AXS699 BHO699 BRK699 CBG699 CLC699 CUY699 DEU699 DOQ699 DYM699 EII699 ESE699 FCA699 FLW699 FVS699 GFO699 GPK699 GZG699 HJC699 HSY699 ICU699 IMQ699 IWM699 JGI699 JQE699 KAA699 KJW699 KTS699 LDO699 LNK699 LXG699 MHC699 MQY699 NAU699 NKQ699 NUM699 OEI699 OOE699 OYA699 PHW699 PRS699 QBO699 QLK699 QVG699 RFC699 ROY699 RYU699 SIQ699 SSM699 TCI699 TME699 TWA699 UFW699 UPS699 UZO699 VJK699 VTG699 WDC699 WMY699 WWU699 AJ762 KF762 UB762 ADX762 ANT762 AXP762 BHL762 BRH762 CBD762 CKZ762 CUV762 DER762 DON762 DYJ762 EIF762 ESB762 FBX762 FLT762 FVP762 GFL762 GPH762 GZD762 HIZ762 HSV762 ICR762 IMN762 IWJ762 JGF762 JQB762 JZX762 KJT762 KTP762 LDL762 LNH762 LXD762 MGZ762 MQV762 NAR762 NKN762 NUJ762 OEF762 OOB762 OXX762 PHT762 PRP762 QBL762 QLH762 QVD762 REZ762 ROV762 RYR762 SIN762 SSJ762 TCF762 TMB762 TVX762 UFT762 UPP762 UZL762 VJH762 VTD762 WCZ762 WMV762 WWR762 AG762 KC762 TY762 ADU762 ANQ762 AXM762 BHI762 BRE762 CBA762 CKW762 CUS762 DEO762 DOK762 DYG762 EIC762 ERY762 FBU762 FLQ762 FVM762 GFI762 GPE762 GZA762 HIW762 HSS762 ICO762 IMK762 IWG762 JGC762 JPY762 JZU762 KJQ762 KTM762 LDI762 LNE762 LXA762 MGW762 MQS762 NAO762 NKK762 NUG762 OEC762 ONY762 OXU762 PHQ762 PRM762 QBI762 QLE762 QVA762 REW762 ROS762 RYO762 SIK762 SSG762 TCC762 TLY762 TVU762 UFQ762 UPM762 UZI762 VJE762 VTA762 WCW762 WMS762 WWO762 AP762 KL762 UH762 AED762 ANZ762 AXV762 BHR762 BRN762 CBJ762 CLF762 CVB762 DEX762 DOT762 DYP762 EIL762 ESH762 FCD762 FLZ762 FVV762 GFR762 GPN762 GZJ762 HJF762 HTB762 ICX762 IMT762 IWP762 JGL762 JQH762 KAD762 KJZ762 KTV762 LDR762 LNN762 LXJ762 MHF762 MRB762 NAX762 NKT762 NUP762 OEL762 OOH762 OYD762 PHZ762 PRV762 QBR762 QLN762 QVJ762 RFF762 RPB762 RYX762 SIT762 SSP762 TCL762 TMH762 TWD762 UFZ762 UPV762 UZR762 VJN762 VTJ762 WDF762 WNB762 WWX762 AM762 KI762 UE762 AEA762 ANW762 AXS762 BHO762 BRK762 CBG762 CLC762 CUY762 DEU762 DOQ762 DYM762 EII762 ESE762 FCA762 FLW762 FVS762 GFO762 GPK762 GZG762 HJC762 HSY762 ICU762 IMQ762 IWM762 JGI762 JQE762 KAA762 KJW762 KTS762 LDO762 LNK762 LXG762 MHC762 MQY762 NAU762 NKQ762 NUM762 OEI762 OOE762 OYA762 PHW762 PRS762 QBO762 QLK762 QVG762 RFC762 ROY762 RYU762 SIQ762 SSM762 TCI762 TME762 TWA762 UFW762 UPS762 UZO762 VJK762 VTG762 WDC762 WMY762 WWU762 AG764 KC764 TY764 ADU764 ANQ764 AXM764 BHI764 BRE764 CBA764 CKW764 CUS764 DEO764 DOK764 DYG764 EIC764 ERY764 FBU764 FLQ764 FVM764 GFI764 GPE764 GZA764 HIW764 HSS764 ICO764 IMK764 IWG764 JGC764 JPY764 JZU764 KJQ764 KTM764 LDI764 LNE764 LXA764 MGW764 MQS764 NAO764 NKK764 NUG764 OEC764 ONY764 OXU764 PHQ764 PRM764 QBI764 QLE764 QVA764 REW764 ROS764 RYO764 SIK764 SSG764 TCC764 TLY764 TVU764 UFQ764 UPM764 UZI764 VJE764 VTA764 WCW764 WMS764 WWO764 AG766 KC766 TY766 ADU766 ANQ766 AXM766 BHI766 BRE766 CBA766 CKW766 CUS766 DEO766 DOK766 DYG766 EIC766 ERY766 FBU766 FLQ766 FVM766 GFI766 GPE766 GZA766 HIW766 HSS766 ICO766 IMK766 IWG766 JGC766 JPY766 JZU766 KJQ766 KTM766 LDI766 LNE766 LXA766 MGW766 MQS766 NAO766 NKK766 NUG766 OEC766 ONY766 OXU766 PHQ766 PRM766 QBI766 QLE766 QVA766 REW766 ROS766 RYO766 SIK766 SSG766 TCC766 TLY766 TVU766 UFQ766 UPM766 UZI766 VJE766 VTA766 WCW766 WMS766 WWO766 AG768:AG769 KC768:KC769 TY768:TY769 ADU768:ADU769 ANQ768:ANQ769 AXM768:AXM769 BHI768:BHI769 BRE768:BRE769 CBA768:CBA769 CKW768:CKW769 CUS768:CUS769 DEO768:DEO769 DOK768:DOK769 DYG768:DYG769 EIC768:EIC769 ERY768:ERY769 FBU768:FBU769 FLQ768:FLQ769 FVM768:FVM769 GFI768:GFI769 GPE768:GPE769 GZA768:GZA769 HIW768:HIW769 HSS768:HSS769 ICO768:ICO769 IMK768:IMK769 IWG768:IWG769 JGC768:JGC769 JPY768:JPY769 JZU768:JZU769 KJQ768:KJQ769 KTM768:KTM769 LDI768:LDI769 LNE768:LNE769 LXA768:LXA769 MGW768:MGW769 MQS768:MQS769 NAO768:NAO769 NKK768:NKK769 NUG768:NUG769 OEC768:OEC769 ONY768:ONY769 OXU768:OXU769 PHQ768:PHQ769 PRM768:PRM769 QBI768:QBI769 QLE768:QLE769 QVA768:QVA769 REW768:REW769 ROS768:ROS769 RYO768:RYO769 SIK768:SIK769 SSG768:SSG769 TCC768:TCC769 TLY768:TLY769 TVU768:TVU769 UFQ768:UFQ769 UPM768:UPM769 UZI768:UZI769 VJE768:VJE769 VTA768:VTA769 WCW768:WCW769 WMS768:WMS769 WWO768:WWO769 AG771 KC771 TY771 ADU771 ANQ771 AXM771 BHI771 BRE771 CBA771 CKW771 CUS771 DEO771 DOK771 DYG771 EIC771 ERY771 FBU771 FLQ771 FVM771 GFI771 GPE771 GZA771 HIW771 HSS771 ICO771 IMK771 IWG771 JGC771 JPY771 JZU771 KJQ771 KTM771 LDI771 LNE771 LXA771 MGW771 MQS771 NAO771 NKK771 NUG771 OEC771 ONY771 OXU771 PHQ771 PRM771 QBI771 QLE771 QVA771 REW771 ROS771 RYO771 SIK771 SSG771 TCC771 TLY771 TVU771 UFQ771 UPM771 UZI771 VJE771 VTA771 WCW771 WMS771 WWO771 AJ772:AJ774 KF772:KF774 UB772:UB774 ADX772:ADX774 ANT772:ANT774 AXP772:AXP774 BHL772:BHL774 BRH772:BRH774 CBD772:CBD774 CKZ772:CKZ774 CUV772:CUV774 DER772:DER774 DON772:DON774 DYJ772:DYJ774 EIF772:EIF774 ESB772:ESB774 FBX772:FBX774 FLT772:FLT774 FVP772:FVP774 GFL772:GFL774 GPH772:GPH774 GZD772:GZD774 HIZ772:HIZ774 HSV772:HSV774 ICR772:ICR774 IMN772:IMN774 IWJ772:IWJ774 JGF772:JGF774 JQB772:JQB774 JZX772:JZX774 KJT772:KJT774 KTP772:KTP774 LDL772:LDL774 LNH772:LNH774 LXD772:LXD774 MGZ772:MGZ774 MQV772:MQV774 NAR772:NAR774 NKN772:NKN774 NUJ772:NUJ774 OEF772:OEF774 OOB772:OOB774 OXX772:OXX774 PHT772:PHT774 PRP772:PRP774 QBL772:QBL774 QLH772:QLH774 QVD772:QVD774 REZ772:REZ774 ROV772:ROV774 RYR772:RYR774 SIN772:SIN774 SSJ772:SSJ774 TCF772:TCF774 TMB772:TMB774 TVX772:TVX774 UFT772:UFT774 UPP772:UPP774 UZL772:UZL774 VJH772:VJH774 VTD772:VTD774 WCZ772:WCZ774 WMV772:WMV774 WWR772:WWR774 AP775 KL775 UH775 AED775 ANZ775 AXV775 BHR775 BRN775 CBJ775 CLF775 CVB775 DEX775 DOT775 DYP775 EIL775 ESH775 FCD775 FLZ775 FVV775 GFR775 GPN775 GZJ775 HJF775 HTB775 ICX775 IMT775 IWP775 JGL775 JQH775 KAD775 KJZ775 KTV775 LDR775 LNN775 LXJ775 MHF775 MRB775 NAX775 NKT775 NUP775 OEL775 OOH775 OYD775 PHZ775 PRV775 QBR775 QLN775 QVJ775 RFF775 RPB775 RYX775 SIT775 SSP775 TCL775 TMH775 TWD775 UFZ775 UPV775 UZR775 VJN775 VTJ775 WDF775 WNB775 WWX775 AJ776 KF776 UB776 ADX776 ANT776 AXP776 BHL776 BRH776 CBD776 CKZ776 CUV776 DER776 DON776 DYJ776 EIF776 ESB776 FBX776 FLT776 FVP776 GFL776 GPH776 GZD776 HIZ776 HSV776 ICR776 IMN776 IWJ776 JGF776 JQB776 JZX776 KJT776 KTP776 LDL776 LNH776 LXD776 MGZ776 MQV776 NAR776 NKN776 NUJ776 OEF776 OOB776 OXX776 PHT776 PRP776 QBL776 QLH776 QVD776 REZ776 ROV776 RYR776 SIN776 SSJ776 TCF776 TMB776 TVX776 UFT776 UPP776 UZL776 VJH776 VTD776 WCZ776 WMV776 WWR776 AP777 KL777 UH777 AED777 ANZ777 AXV777 BHR777 BRN777 CBJ777 CLF777 CVB777 DEX777 DOT777 DYP777 EIL777 ESH777 FCD777 FLZ777 FVV777 GFR777 GPN777 GZJ777 HJF777 HTB777 ICX777 IMT777 IWP777 JGL777 JQH777 KAD777 KJZ777 KTV777 LDR777 LNN777 LXJ777 MHF777 MRB777 NAX777 NKT777 NUP777 OEL777 OOH777 OYD777 PHZ777 PRV777 QBR777 QLN777 QVJ777 RFF777 RPB777 RYX777 SIT777 SSP777 TCL777 TMH777 TWD777 UFZ777 UPV777 UZR777 VJN777 VTJ777 WDF777 WNB777 WWX777 AJ778:AJ780 KF778:KF780 UB778:UB780 ADX778:ADX780 ANT778:ANT780 AXP778:AXP780 BHL778:BHL780 BRH778:BRH780 CBD778:CBD780 CKZ778:CKZ780 CUV778:CUV780 DER778:DER780 DON778:DON780 DYJ778:DYJ780 EIF778:EIF780 ESB778:ESB780 FBX778:FBX780 FLT778:FLT780 FVP778:FVP780 GFL778:GFL780 GPH778:GPH780 GZD778:GZD780 HIZ778:HIZ780 HSV778:HSV780 ICR778:ICR780 IMN778:IMN780 IWJ778:IWJ780 JGF778:JGF780 JQB778:JQB780 JZX778:JZX780 KJT778:KJT780 KTP778:KTP780 LDL778:LDL780 LNH778:LNH780 LXD778:LXD780 MGZ778:MGZ780 MQV778:MQV780 NAR778:NAR780 NKN778:NKN780 NUJ778:NUJ780 OEF778:OEF780 OOB778:OOB780 OXX778:OXX780 PHT778:PHT780 PRP778:PRP780 QBL778:QBL780 QLH778:QLH780 QVD778:QVD780 REZ778:REZ780 ROV778:ROV780 RYR778:RYR780 SIN778:SIN780 SSJ778:SSJ780 TCF778:TCF780 TMB778:TMB780 TVX778:TVX780 UFT778:UFT780 UPP778:UPP780 UZL778:UZL780 VJH778:VJH780 VTD778:VTD780 WCZ778:WCZ780 WMV778:WMV780 WWR778:WWR780 AJ813:AJ816 KF813:KF816 UB813:UB816 ADX813:ADX816 ANT813:ANT816 AXP813:AXP816 BHL813:BHL816 BRH813:BRH816 CBD813:CBD816 CKZ813:CKZ816 CUV813:CUV816 DER813:DER816 DON813:DON816 DYJ813:DYJ816 EIF813:EIF816 ESB813:ESB816 FBX813:FBX816 FLT813:FLT816 FVP813:FVP816 GFL813:GFL816 GPH813:GPH816 GZD813:GZD816 HIZ813:HIZ816 HSV813:HSV816 ICR813:ICR816 IMN813:IMN816 IWJ813:IWJ816 JGF813:JGF816 JQB813:JQB816 JZX813:JZX816 KJT813:KJT816 KTP813:KTP816 LDL813:LDL816 LNH813:LNH816 LXD813:LXD816 MGZ813:MGZ816 MQV813:MQV816 NAR813:NAR816 NKN813:NKN816 NUJ813:NUJ816 OEF813:OEF816 OOB813:OOB816 OXX813:OXX816 PHT813:PHT816 PRP813:PRP816 QBL813:QBL816 QLH813:QLH816 QVD813:QVD816 REZ813:REZ816 ROV813:ROV816 RYR813:RYR816 SIN813:SIN816 SSJ813:SSJ816 TCF813:TCF816 TMB813:TMB816 TVX813:TVX816 UFT813:UFT816 UPP813:UPP816 UZL813:UZL816 VJH813:VJH816 VTD813:VTD816 WCZ813:WCZ816 WMV813:WMV816 WWR813:WWR816 AM806:AM811 KI806:KI811 UE806:UE811 AEA806:AEA811 ANW806:ANW811 AXS806:AXS811 BHO806:BHO811 BRK806:BRK811 CBG806:CBG811 CLC806:CLC811 CUY806:CUY811 DEU806:DEU811 DOQ806:DOQ811 DYM806:DYM811 EII806:EII811 ESE806:ESE811 FCA806:FCA811 FLW806:FLW811 FVS806:FVS811 GFO806:GFO811 GPK806:GPK811 GZG806:GZG811 HJC806:HJC811 HSY806:HSY811 ICU806:ICU811 IMQ806:IMQ811 IWM806:IWM811 JGI806:JGI811 JQE806:JQE811 KAA806:KAA811 KJW806:KJW811 KTS806:KTS811 LDO806:LDO811 LNK806:LNK811 LXG806:LXG811 MHC806:MHC811 MQY806:MQY811 NAU806:NAU811 NKQ806:NKQ811 NUM806:NUM811 OEI806:OEI811 OOE806:OOE811 OYA806:OYA811 PHW806:PHW811 PRS806:PRS811 QBO806:QBO811 QLK806:QLK811 QVG806:QVG811 RFC806:RFC811 ROY806:ROY811 RYU806:RYU811 SIQ806:SIQ811 SSM806:SSM811 TCI806:TCI811 TME806:TME811 TWA806:TWA811 UFW806:UFW811 UPS806:UPS811 UZO806:UZO811 VJK806:VJK811 VTG806:VTG811 WDC806:WDC811 WMY806:WMY811 WWU806:WWU811 AP806:AP816 KL806:KL816 UH806:UH816 AED806:AED816 ANZ806:ANZ816 AXV806:AXV816 BHR806:BHR816 BRN806:BRN816 CBJ806:CBJ816 CLF806:CLF816 CVB806:CVB816 DEX806:DEX816 DOT806:DOT816 DYP806:DYP816 EIL806:EIL816 ESH806:ESH816 FCD806:FCD816 FLZ806:FLZ816 FVV806:FVV816 GFR806:GFR816 GPN806:GPN816 GZJ806:GZJ816 HJF806:HJF816 HTB806:HTB816 ICX806:ICX816 IMT806:IMT816 IWP806:IWP816 JGL806:JGL816 JQH806:JQH816 KAD806:KAD816 KJZ806:KJZ816 KTV806:KTV816 LDR806:LDR816 LNN806:LNN816 LXJ806:LXJ816 MHF806:MHF816 MRB806:MRB816 NAX806:NAX816 NKT806:NKT816 NUP806:NUP816 OEL806:OEL816 OOH806:OOH816 OYD806:OYD816 PHZ806:PHZ816 PRV806:PRV816 QBR806:QBR816 QLN806:QLN816 QVJ806:QVJ816 RFF806:RFF816 RPB806:RPB816 RYX806:RYX816 SIT806:SIT816 SSP806:SSP816 TCL806:TCL816 TMH806:TMH816 TWD806:TWD816 UFZ806:UFZ816 UPV806:UPV816 UZR806:UZR816 VJN806:VJN816 VTJ806:VTJ816 WDF806:WDF816 WNB806:WNB816 WWX806:WWX816 AJ806:AJ809 KF806:KF809 UB806:UB809 ADX806:ADX809 ANT806:ANT809 AXP806:AXP809 BHL806:BHL809 BRH806:BRH809 CBD806:CBD809 CKZ806:CKZ809 CUV806:CUV809 DER806:DER809 DON806:DON809 DYJ806:DYJ809 EIF806:EIF809 ESB806:ESB809 FBX806:FBX809 FLT806:FLT809 FVP806:FVP809 GFL806:GFL809 GPH806:GPH809 GZD806:GZD809 HIZ806:HIZ809 HSV806:HSV809 ICR806:ICR809 IMN806:IMN809 IWJ806:IWJ809 JGF806:JGF809 JQB806:JQB809 JZX806:JZX809 KJT806:KJT809 KTP806:KTP809 LDL806:LDL809 LNH806:LNH809 LXD806:LXD809 MGZ806:MGZ809 MQV806:MQV809 NAR806:NAR809 NKN806:NKN809 NUJ806:NUJ809 OEF806:OEF809 OOB806:OOB809 OXX806:OXX809 PHT806:PHT809 PRP806:PRP809 QBL806:QBL809 QLH806:QLH809 QVD806:QVD809 REZ806:REZ809 ROV806:ROV809 RYR806:RYR809 SIN806:SIN809 SSJ806:SSJ809 TCF806:TCF809 TMB806:TMB809 TVX806:TVX809 UFT806:UFT809 UPP806:UPP809 UZL806:UZL809 VJH806:VJH809 VTD806:VTD809 WCZ806:WCZ809 WMV806:WMV809 WWR806:WWR809 AS806 KO806 UK806 AEG806 AOC806 AXY806 BHU806 BRQ806 CBM806 CLI806 CVE806 DFA806 DOW806 DYS806 EIO806 ESK806 FCG806 FMC806 FVY806 GFU806 GPQ806 GZM806 HJI806 HTE806 IDA806 IMW806 IWS806 JGO806 JQK806 KAG806 KKC806 KTY806 LDU806 LNQ806 LXM806 MHI806 MRE806 NBA806 NKW806 NUS806 OEO806 OOK806 OYG806 PIC806 PRY806 QBU806 QLQ806 QVM806 RFI806 RPE806 RZA806 SIW806 SSS806 TCO806 TMK806 TWG806 UGC806 UPY806 UZU806 VJQ806 VTM806 WDI806 WNE806 WXA806 AG806:AG808 KC806:KC808 TY806:TY808 ADU806:ADU808 ANQ806:ANQ808 AXM806:AXM808 BHI806:BHI808 BRE806:BRE808 CBA806:CBA808 CKW806:CKW808 CUS806:CUS808 DEO806:DEO808 DOK806:DOK808 DYG806:DYG808 EIC806:EIC808 ERY806:ERY808 FBU806:FBU808 FLQ806:FLQ808 FVM806:FVM808 GFI806:GFI808 GPE806:GPE808 GZA806:GZA808 HIW806:HIW808 HSS806:HSS808 ICO806:ICO808 IMK806:IMK808 IWG806:IWG808 JGC806:JGC808 JPY806:JPY808 JZU806:JZU808 KJQ806:KJQ808 KTM806:KTM808 LDI806:LDI808 LNE806:LNE808 LXA806:LXA808 MGW806:MGW808 MQS806:MQS808 NAO806:NAO808 NKK806:NKK808 NUG806:NUG808 OEC806:OEC808 ONY806:ONY808 OXU806:OXU808 PHQ806:PHQ808 PRM806:PRM808 QBI806:QBI808 QLE806:QLE808 QVA806:QVA808 REW806:REW808 ROS806:ROS808 RYO806:RYO808 SIK806:SIK808 SSG806:SSG808 TCC806:TCC808 TLY806:TLY808 TVU806:TVU808 UFQ806:UFQ808 UPM806:UPM808 UZI806:UZI808 VJE806:VJE808 VTA806:VTA808 WCW806:WCW808 WMS806:WMS808 WWO806:WWO808 AG810:AG813 KC810:KC813 TY810:TY813 ADU810:ADU813 ANQ810:ANQ813 AXM810:AXM813 BHI810:BHI813 BRE810:BRE813 CBA810:CBA813 CKW810:CKW813 CUS810:CUS813 DEO810:DEO813 DOK810:DOK813 DYG810:DYG813 EIC810:EIC813 ERY810:ERY813 FBU810:FBU813 FLQ810:FLQ813 FVM810:FVM813 GFI810:GFI813 GPE810:GPE813 GZA810:GZA813 HIW810:HIW813 HSS810:HSS813 ICO810:ICO813 IMK810:IMK813 IWG810:IWG813 JGC810:JGC813 JPY810:JPY813 JZU810:JZU813 KJQ810:KJQ813 KTM810:KTM813 LDI810:LDI813 LNE810:LNE813 LXA810:LXA813 MGW810:MGW813 MQS810:MQS813 NAO810:NAO813 NKK810:NKK813 NUG810:NUG813 OEC810:OEC813 ONY810:ONY813 OXU810:OXU813 PHQ810:PHQ813 PRM810:PRM813 QBI810:QBI813 QLE810:QLE813 QVA810:QVA813 REW810:REW813 ROS810:ROS813 RYO810:RYO813 SIK810:SIK813 SSG810:SSG813 TCC810:TCC813 TLY810:TLY813 TVU810:TVU813 UFQ810:UFQ813 UPM810:UPM813 UZI810:UZI813 VJE810:VJE813 VTA810:VTA813 WCW810:WCW813 WMS810:WMS813 WWO810:WWO813 AG816 KC816 TY816 ADU816 ANQ816 AXM816 BHI816 BRE816 CBA816 CKW816 CUS816 DEO816 DOK816 DYG816 EIC816 ERY816 FBU816 FLQ816 FVM816 GFI816 GPE816 GZA816 HIW816 HSS816 ICO816 IMK816 IWG816 JGC816 JPY816 JZU816 KJQ816 KTM816 LDI816 LNE816 LXA816 MGW816 MQS816 NAO816 NKK816 NUG816 OEC816 ONY816 OXU816 PHQ816 PRM816 QBI816 QLE816 QVA816 REW816 ROS816 RYO816 SIK816 SSG816 TCC816 TLY816 TVU816 UFQ816 UPM816 UZI816 VJE816 VTA816 WCW816 WMS816 WWO816 AP821 KL821 UH821 AED821 ANZ821 AXV821 BHR821 BRN821 CBJ821 CLF821 CVB821 DEX821 DOT821 DYP821 EIL821 ESH821 FCD821 FLZ821 FVV821 GFR821 GPN821 GZJ821 HJF821 HTB821 ICX821 IMT821 IWP821 JGL821 JQH821 KAD821 KJZ821 KTV821 LDR821 LNN821 LXJ821 MHF821 MRB821 NAX821 NKT821 NUP821 OEL821 OOH821 OYD821 PHZ821 PRV821 QBR821 QLN821 QVJ821 RFF821 RPB821 RYX821 SIT821 SSP821 TCL821 TMH821 TWD821 UFZ821 UPV821 UZR821 VJN821 VTJ821 WDF821 WNB821 WWX821 AJ821 KF821 UB821 ADX821 ANT821 AXP821 BHL821 BRH821 CBD821 CKZ821 CUV821 DER821 DON821 DYJ821 EIF821 ESB821 FBX821 FLT821 FVP821 GFL821 GPH821 GZD821 HIZ821 HSV821 ICR821 IMN821 IWJ821 JGF821 JQB821 JZX821 KJT821 KTP821 LDL821 LNH821 LXD821 MGZ821 MQV821 NAR821 NKN821 NUJ821 OEF821 OOB821 OXX821 PHT821 PRP821 QBL821 QLH821 QVD821 REZ821 ROV821 RYR821 SIN821 SSJ821 TCF821 TMB821 TVX821 UFT821 UPP821 UZL821 VJH821 VTD821 WCZ821 WMV821 WWR821 AM821 KI821 UE821 AEA821 ANW821 AXS821 BHO821 BRK821 CBG821 CLC821 CUY821 DEU821 DOQ821 DYM821 EII821 ESE821 FCA821 FLW821 FVS821 GFO821 GPK821 GZG821 HJC821 HSY821 ICU821 IMQ821 IWM821 JGI821 JQE821 KAA821 KJW821 KTS821 LDO821 LNK821 LXG821 MHC821 MQY821 NAU821 NKQ821 NUM821 OEI821 OOE821 OYA821 PHW821 PRS821 QBO821 QLK821 QVG821 RFC821 ROY821 RYU821 SIQ821 SSM821 TCI821 TME821 TWA821 UFW821 UPS821 UZO821 VJK821 VTG821 WDC821 WMY821 WWU821 AG859 KC859 TY859 ADU859 ANQ859 AXM859 BHI859 BRE859 CBA859 CKW859 CUS859 DEO859 DOK859 DYG859 EIC859 ERY859 FBU859 FLQ859 FVM859 GFI859 GPE859 GZA859 HIW859 HSS859 ICO859 IMK859 IWG859 JGC859 JPY859 JZU859 KJQ859 KTM859 LDI859 LNE859 LXA859 MGW859 MQS859 NAO859 NKK859 NUG859 OEC859 ONY859 OXU859 PHQ859 PRM859 QBI859 QLE859 QVA859 REW859 ROS859 RYO859 SIK859 SSG859 TCC859 TLY859 TVU859 UFQ859 UPM859 UZI859 VJE859 VTA859 WCW859 WMS859 WWO859 AP826:AP831 KL826:KL831 UH826:UH831 AED826:AED831 ANZ826:ANZ831 AXV826:AXV831 BHR826:BHR831 BRN826:BRN831 CBJ826:CBJ831 CLF826:CLF831 CVB826:CVB831 DEX826:DEX831 DOT826:DOT831 DYP826:DYP831 EIL826:EIL831 ESH826:ESH831 FCD826:FCD831 FLZ826:FLZ831 FVV826:FVV831 GFR826:GFR831 GPN826:GPN831 GZJ826:GZJ831 HJF826:HJF831 HTB826:HTB831 ICX826:ICX831 IMT826:IMT831 IWP826:IWP831 JGL826:JGL831 JQH826:JQH831 KAD826:KAD831 KJZ826:KJZ831 KTV826:KTV831 LDR826:LDR831 LNN826:LNN831 LXJ826:LXJ831 MHF826:MHF831 MRB826:MRB831 NAX826:NAX831 NKT826:NKT831 NUP826:NUP831 OEL826:OEL831 OOH826:OOH831 OYD826:OYD831 PHZ826:PHZ831 PRV826:PRV831 QBR826:QBR831 QLN826:QLN831 QVJ826:QVJ831 RFF826:RFF831 RPB826:RPB831 RYX826:RYX831 SIT826:SIT831 SSP826:SSP831 TCL826:TCL831 TMH826:TMH831 TWD826:TWD831 UFZ826:UFZ831 UPV826:UPV831 UZR826:UZR831 VJN826:VJN831 VTJ826:VTJ831 WDF826:WDF831 WNB826:WNB831 WWX826:WWX831 AP833:AP834 KL833:KL834 UH833:UH834 AED833:AED834 ANZ833:ANZ834 AXV833:AXV834 BHR833:BHR834 BRN833:BRN834 CBJ833:CBJ834 CLF833:CLF834 CVB833:CVB834 DEX833:DEX834 DOT833:DOT834 DYP833:DYP834 EIL833:EIL834 ESH833:ESH834 FCD833:FCD834 FLZ833:FLZ834 FVV833:FVV834 GFR833:GFR834 GPN833:GPN834 GZJ833:GZJ834 HJF833:HJF834 HTB833:HTB834 ICX833:ICX834 IMT833:IMT834 IWP833:IWP834 JGL833:JGL834 JQH833:JQH834 KAD833:KAD834 KJZ833:KJZ834 KTV833:KTV834 LDR833:LDR834 LNN833:LNN834 LXJ833:LXJ834 MHF833:MHF834 MRB833:MRB834 NAX833:NAX834 NKT833:NKT834 NUP833:NUP834 OEL833:OEL834 OOH833:OOH834 OYD833:OYD834 PHZ833:PHZ834 PRV833:PRV834 QBR833:QBR834 QLN833:QLN834 QVJ833:QVJ834 RFF833:RFF834 RPB833:RPB834 RYX833:RYX834 SIT833:SIT834 SSP833:SSP834 TCL833:TCL834 TMH833:TMH834 TWD833:TWD834 UFZ833:UFZ834 UPV833:UPV834 UZR833:UZR834 VJN833:VJN834 VTJ833:VTJ834 WDF833:WDF834 WNB833:WNB834 WWX833:WWX834 AP836 KL836 UH836 AED836 ANZ836 AXV836 BHR836 BRN836 CBJ836 CLF836 CVB836 DEX836 DOT836 DYP836 EIL836 ESH836 FCD836 FLZ836 FVV836 GFR836 GPN836 GZJ836 HJF836 HTB836 ICX836 IMT836 IWP836 JGL836 JQH836 KAD836 KJZ836 KTV836 LDR836 LNN836 LXJ836 MHF836 MRB836 NAX836 NKT836 NUP836 OEL836 OOH836 OYD836 PHZ836 PRV836 QBR836 QLN836 QVJ836 RFF836 RPB836 RYX836 SIT836 SSP836 TCL836 TMH836 TWD836 UFZ836 UPV836 UZR836 VJN836 VTJ836 WDF836 WNB836 WWX836 AP838:AP841 KL838:KL841 UH838:UH841 AED838:AED841 ANZ838:ANZ841 AXV838:AXV841 BHR838:BHR841 BRN838:BRN841 CBJ838:CBJ841 CLF838:CLF841 CVB838:CVB841 DEX838:DEX841 DOT838:DOT841 DYP838:DYP841 EIL838:EIL841 ESH838:ESH841 FCD838:FCD841 FLZ838:FLZ841 FVV838:FVV841 GFR838:GFR841 GPN838:GPN841 GZJ838:GZJ841 HJF838:HJF841 HTB838:HTB841 ICX838:ICX841 IMT838:IMT841 IWP838:IWP841 JGL838:JGL841 JQH838:JQH841 KAD838:KAD841 KJZ838:KJZ841 KTV838:KTV841 LDR838:LDR841 LNN838:LNN841 LXJ838:LXJ841 MHF838:MHF841 MRB838:MRB841 NAX838:NAX841 NKT838:NKT841 NUP838:NUP841 OEL838:OEL841 OOH838:OOH841 OYD838:OYD841 PHZ838:PHZ841 PRV838:PRV841 QBR838:QBR841 QLN838:QLN841 QVJ838:QVJ841 RFF838:RFF841 RPB838:RPB841 RYX838:RYX841 SIT838:SIT841 SSP838:SSP841 TCL838:TCL841 TMH838:TMH841 TWD838:TWD841 UFZ838:UFZ841 UPV838:UPV841 UZR838:UZR841 VJN838:VJN841 VTJ838:VTJ841 WDF838:WDF841 WNB838:WNB841 WWX838:WWX841 AM838:AM844 KI838:KI844 UE838:UE844 AEA838:AEA844 ANW838:ANW844 AXS838:AXS844 BHO838:BHO844 BRK838:BRK844 CBG838:CBG844 CLC838:CLC844 CUY838:CUY844 DEU838:DEU844 DOQ838:DOQ844 DYM838:DYM844 EII838:EII844 ESE838:ESE844 FCA838:FCA844 FLW838:FLW844 FVS838:FVS844 GFO838:GFO844 GPK838:GPK844 GZG838:GZG844 HJC838:HJC844 HSY838:HSY844 ICU838:ICU844 IMQ838:IMQ844 IWM838:IWM844 JGI838:JGI844 JQE838:JQE844 KAA838:KAA844 KJW838:KJW844 KTS838:KTS844 LDO838:LDO844 LNK838:LNK844 LXG838:LXG844 MHC838:MHC844 MQY838:MQY844 NAU838:NAU844 NKQ838:NKQ844 NUM838:NUM844 OEI838:OEI844 OOE838:OOE844 OYA838:OYA844 PHW838:PHW844 PRS838:PRS844 QBO838:QBO844 QLK838:QLK844 QVG838:QVG844 RFC838:RFC844 ROY838:ROY844 RYU838:RYU844 SIQ838:SIQ844 SSM838:SSM844 TCI838:TCI844 TME838:TME844 TWA838:TWA844 UFW838:UFW844 UPS838:UPS844 UZO838:UZO844 VJK838:VJK844 VTG838:VTG844 WDC838:WDC844 WMY838:WMY844 WWU838:WWU844 AP843:AP844 KL843:KL844 UH843:UH844 AED843:AED844 ANZ843:ANZ844 AXV843:AXV844 BHR843:BHR844 BRN843:BRN844 CBJ843:CBJ844 CLF843:CLF844 CVB843:CVB844 DEX843:DEX844 DOT843:DOT844 DYP843:DYP844 EIL843:EIL844 ESH843:ESH844 FCD843:FCD844 FLZ843:FLZ844 FVV843:FVV844 GFR843:GFR844 GPN843:GPN844 GZJ843:GZJ844 HJF843:HJF844 HTB843:HTB844 ICX843:ICX844 IMT843:IMT844 IWP843:IWP844 JGL843:JGL844 JQH843:JQH844 KAD843:KAD844 KJZ843:KJZ844 KTV843:KTV844 LDR843:LDR844 LNN843:LNN844 LXJ843:LXJ844 MHF843:MHF844 MRB843:MRB844 NAX843:NAX844 NKT843:NKT844 NUP843:NUP844 OEL843:OEL844 OOH843:OOH844 OYD843:OYD844 PHZ843:PHZ844 PRV843:PRV844 QBR843:QBR844 QLN843:QLN844 QVJ843:QVJ844 RFF843:RFF844 RPB843:RPB844 RYX843:RYX844 SIT843:SIT844 SSP843:SSP844 TCL843:TCL844 TMH843:TMH844 TWD843:TWD844 UFZ843:UFZ844 UPV843:UPV844 UZR843:UZR844 VJN843:VJN844 VTJ843:VTJ844 WDF843:WDF844 WNB843:WNB844 WWX843:WWX844 AP846:AP848 KL846:KL848 UH846:UH848 AED846:AED848 ANZ846:ANZ848 AXV846:AXV848 BHR846:BHR848 BRN846:BRN848 CBJ846:CBJ848 CLF846:CLF848 CVB846:CVB848 DEX846:DEX848 DOT846:DOT848 DYP846:DYP848 EIL846:EIL848 ESH846:ESH848 FCD846:FCD848 FLZ846:FLZ848 FVV846:FVV848 GFR846:GFR848 GPN846:GPN848 GZJ846:GZJ848 HJF846:HJF848 HTB846:HTB848 ICX846:ICX848 IMT846:IMT848 IWP846:IWP848 JGL846:JGL848 JQH846:JQH848 KAD846:KAD848 KJZ846:KJZ848 KTV846:KTV848 LDR846:LDR848 LNN846:LNN848 LXJ846:LXJ848 MHF846:MHF848 MRB846:MRB848 NAX846:NAX848 NKT846:NKT848 NUP846:NUP848 OEL846:OEL848 OOH846:OOH848 OYD846:OYD848 PHZ846:PHZ848 PRV846:PRV848 QBR846:QBR848 QLN846:QLN848 QVJ846:QVJ848 RFF846:RFF848 RPB846:RPB848 RYX846:RYX848 SIT846:SIT848 SSP846:SSP848 TCL846:TCL848 TMH846:TMH848 TWD846:TWD848 UFZ846:UFZ848 UPV846:UPV848 UZR846:UZR848 VJN846:VJN848 VTJ846:VTJ848 WDF846:WDF848 WNB846:WNB848 WWX846:WWX848 AM846:AM848 KI846:KI848 UE846:UE848 AEA846:AEA848 ANW846:ANW848 AXS846:AXS848 BHO846:BHO848 BRK846:BRK848 CBG846:CBG848 CLC846:CLC848 CUY846:CUY848 DEU846:DEU848 DOQ846:DOQ848 DYM846:DYM848 EII846:EII848 ESE846:ESE848 FCA846:FCA848 FLW846:FLW848 FVS846:FVS848 GFO846:GFO848 GPK846:GPK848 GZG846:GZG848 HJC846:HJC848 HSY846:HSY848 ICU846:ICU848 IMQ846:IMQ848 IWM846:IWM848 JGI846:JGI848 JQE846:JQE848 KAA846:KAA848 KJW846:KJW848 KTS846:KTS848 LDO846:LDO848 LNK846:LNK848 LXG846:LXG848 MHC846:MHC848 MQY846:MQY848 NAU846:NAU848 NKQ846:NKQ848 NUM846:NUM848 OEI846:OEI848 OOE846:OOE848 OYA846:OYA848 PHW846:PHW848 PRS846:PRS848 QBO846:QBO848 QLK846:QLK848 QVG846:QVG848 RFC846:RFC848 ROY846:ROY848 RYU846:RYU848 SIQ846:SIQ848 SSM846:SSM848 TCI846:TCI848 TME846:TME848 TWA846:TWA848 UFW846:UFW848 UPS846:UPS848 UZO846:UZO848 VJK846:VJK848 VTG846:VTG848 WDC846:WDC848 WMY846:WMY848 WWU846:WWU848 AM850:AM851 KI850:KI851 UE850:UE851 AEA850:AEA851 ANW850:ANW851 AXS850:AXS851 BHO850:BHO851 BRK850:BRK851 CBG850:CBG851 CLC850:CLC851 CUY850:CUY851 DEU850:DEU851 DOQ850:DOQ851 DYM850:DYM851 EII850:EII851 ESE850:ESE851 FCA850:FCA851 FLW850:FLW851 FVS850:FVS851 GFO850:GFO851 GPK850:GPK851 GZG850:GZG851 HJC850:HJC851 HSY850:HSY851 ICU850:ICU851 IMQ850:IMQ851 IWM850:IWM851 JGI850:JGI851 JQE850:JQE851 KAA850:KAA851 KJW850:KJW851 KTS850:KTS851 LDO850:LDO851 LNK850:LNK851 LXG850:LXG851 MHC850:MHC851 MQY850:MQY851 NAU850:NAU851 NKQ850:NKQ851 NUM850:NUM851 OEI850:OEI851 OOE850:OOE851 OYA850:OYA851 PHW850:PHW851 PRS850:PRS851 QBO850:QBO851 QLK850:QLK851 QVG850:QVG851 RFC850:RFC851 ROY850:ROY851 RYU850:RYU851 SIQ850:SIQ851 SSM850:SSM851 TCI850:TCI851 TME850:TME851 TWA850:TWA851 UFW850:UFW851 UPS850:UPS851 UZO850:UZO851 VJK850:VJK851 VTG850:VTG851 WDC850:WDC851 WMY850:WMY851 WWU850:WWU851 AG853:AG857 KC853:KC857 TY853:TY857 ADU853:ADU857 ANQ853:ANQ857 AXM853:AXM857 BHI853:BHI857 BRE853:BRE857 CBA853:CBA857 CKW853:CKW857 CUS853:CUS857 DEO853:DEO857 DOK853:DOK857 DYG853:DYG857 EIC853:EIC857 ERY853:ERY857 FBU853:FBU857 FLQ853:FLQ857 FVM853:FVM857 GFI853:GFI857 GPE853:GPE857 GZA853:GZA857 HIW853:HIW857 HSS853:HSS857 ICO853:ICO857 IMK853:IMK857 IWG853:IWG857 JGC853:JGC857 JPY853:JPY857 JZU853:JZU857 KJQ853:KJQ857 KTM853:KTM857 LDI853:LDI857 LNE853:LNE857 LXA853:LXA857 MGW853:MGW857 MQS853:MQS857 NAO853:NAO857 NKK853:NKK857 NUG853:NUG857 OEC853:OEC857 ONY853:ONY857 OXU853:OXU857 PHQ853:PHQ857 PRM853:PRM857 QBI853:QBI857 QLE853:QLE857 QVA853:QVA857 REW853:REW857 ROS853:ROS857 RYO853:RYO857 SIK853:SIK857 SSG853:SSG857 TCC853:TCC857 TLY853:TLY857 TVU853:TVU857 UFQ853:UFQ857 UPM853:UPM857 UZI853:UZI857 VJE853:VJE857 VTA853:VTA857 WCW853:WCW857 WMS853:WMS857 WWO853:WWO857 AJ853:AJ857 KF853:KF857 UB853:UB857 ADX853:ADX857 ANT853:ANT857 AXP853:AXP857 BHL853:BHL857 BRH853:BRH857 CBD853:CBD857 CKZ853:CKZ857 CUV853:CUV857 DER853:DER857 DON853:DON857 DYJ853:DYJ857 EIF853:EIF857 ESB853:ESB857 FBX853:FBX857 FLT853:FLT857 FVP853:FVP857 GFL853:GFL857 GPH853:GPH857 GZD853:GZD857 HIZ853:HIZ857 HSV853:HSV857 ICR853:ICR857 IMN853:IMN857 IWJ853:IWJ857 JGF853:JGF857 JQB853:JQB857 JZX853:JZX857 KJT853:KJT857 KTP853:KTP857 LDL853:LDL857 LNH853:LNH857 LXD853:LXD857 MGZ853:MGZ857 MQV853:MQV857 NAR853:NAR857 NKN853:NKN857 NUJ853:NUJ857 OEF853:OEF857 OOB853:OOB857 OXX853:OXX857 PHT853:PHT857 PRP853:PRP857 QBL853:QBL857 QLH853:QLH857 QVD853:QVD857 REZ853:REZ857 ROV853:ROV857 RYR853:RYR857 SIN853:SIN857 SSJ853:SSJ857 TCF853:TCF857 TMB853:TMB857 TVX853:TVX857 UFT853:UFT857 UPP853:UPP857 UZL853:UZL857 VJH853:VJH857 VTD853:VTD857 WCZ853:WCZ857 WMV853:WMV857 WWR853:WWR857 AJ850:AJ851 KF850:KF851 UB850:UB851 ADX850:ADX851 ANT850:ANT851 AXP850:AXP851 BHL850:BHL851 BRH850:BRH851 CBD850:CBD851 CKZ850:CKZ851 CUV850:CUV851 DER850:DER851 DON850:DON851 DYJ850:DYJ851 EIF850:EIF851 ESB850:ESB851 FBX850:FBX851 FLT850:FLT851 FVP850:FVP851 GFL850:GFL851 GPH850:GPH851 GZD850:GZD851 HIZ850:HIZ851 HSV850:HSV851 ICR850:ICR851 IMN850:IMN851 IWJ850:IWJ851 JGF850:JGF851 JQB850:JQB851 JZX850:JZX851 KJT850:KJT851 KTP850:KTP851 LDL850:LDL851 LNH850:LNH851 LXD850:LXD851 MGZ850:MGZ851 MQV850:MQV851 NAR850:NAR851 NKN850:NKN851 NUJ850:NUJ851 OEF850:OEF851 OOB850:OOB851 OXX850:OXX851 PHT850:PHT851 PRP850:PRP851 QBL850:QBL851 QLH850:QLH851 QVD850:QVD851 REZ850:REZ851 ROV850:ROV851 RYR850:RYR851 SIN850:SIN851 SSJ850:SSJ851 TCF850:TCF851 TMB850:TMB851 TVX850:TVX851 UFT850:UFT851 UPP850:UPP851 UZL850:UZL851 VJH850:VJH851 VTD850:VTD851 WCZ850:WCZ851 WMV850:WMV851 WWR850:WWR851 AM826:AM836 KI826:KI836 UE826:UE836 AEA826:AEA836 ANW826:ANW836 AXS826:AXS836 BHO826:BHO836 BRK826:BRK836 CBG826:CBG836 CLC826:CLC836 CUY826:CUY836 DEU826:DEU836 DOQ826:DOQ836 DYM826:DYM836 EII826:EII836 ESE826:ESE836 FCA826:FCA836 FLW826:FLW836 FVS826:FVS836 GFO826:GFO836 GPK826:GPK836 GZG826:GZG836 HJC826:HJC836 HSY826:HSY836 ICU826:ICU836 IMQ826:IMQ836 IWM826:IWM836 JGI826:JGI836 JQE826:JQE836 KAA826:KAA836 KJW826:KJW836 KTS826:KTS836 LDO826:LDO836 LNK826:LNK836 LXG826:LXG836 MHC826:MHC836 MQY826:MQY836 NAU826:NAU836 NKQ826:NKQ836 NUM826:NUM836 OEI826:OEI836 OOE826:OOE836 OYA826:OYA836 PHW826:PHW836 PRS826:PRS836 QBO826:QBO836 QLK826:QLK836 QVG826:QVG836 RFC826:RFC836 ROY826:ROY836 RYU826:RYU836 SIQ826:SIQ836 SSM826:SSM836 TCI826:TCI836 TME826:TME836 TWA826:TWA836 UFW826:UFW836 UPS826:UPS836 UZO826:UZO836 VJK826:VJK836 VTG826:VTG836 WDC826:WDC836 WMY826:WMY836 WWU826:WWU836 AP850:AP851 KL850:KL851 UH850:UH851 AED850:AED851 ANZ850:ANZ851 AXV850:AXV851 BHR850:BHR851 BRN850:BRN851 CBJ850:CBJ851 CLF850:CLF851 CVB850:CVB851 DEX850:DEX851 DOT850:DOT851 DYP850:DYP851 EIL850:EIL851 ESH850:ESH851 FCD850:FCD851 FLZ850:FLZ851 FVV850:FVV851 GFR850:GFR851 GPN850:GPN851 GZJ850:GZJ851 HJF850:HJF851 HTB850:HTB851 ICX850:ICX851 IMT850:IMT851 IWP850:IWP851 JGL850:JGL851 JQH850:JQH851 KAD850:KAD851 KJZ850:KJZ851 KTV850:KTV851 LDR850:LDR851 LNN850:LNN851 LXJ850:LXJ851 MHF850:MHF851 MRB850:MRB851 NAX850:NAX851 NKT850:NKT851 NUP850:NUP851 OEL850:OEL851 OOH850:OOH851 OYD850:OYD851 PHZ850:PHZ851 PRV850:PRV851 QBR850:QBR851 QLN850:QLN851 QVJ850:QVJ851 RFF850:RFF851 RPB850:RPB851 RYX850:RYX851 SIT850:SIT851 SSP850:SSP851 TCL850:TCL851 TMH850:TMH851 TWD850:TWD851 UFZ850:UFZ851 UPV850:UPV851 UZR850:UZR851 VJN850:VJN851 VTJ850:VTJ851 WDF850:WDF851 WNB850:WNB851 WWX850:WWX851 AJ826:AJ848 KF826:KF848 UB826:UB848 ADX826:ADX848 ANT826:ANT848 AXP826:AXP848 BHL826:BHL848 BRH826:BRH848 CBD826:CBD848 CKZ826:CKZ848 CUV826:CUV848 DER826:DER848 DON826:DON848 DYJ826:DYJ848 EIF826:EIF848 ESB826:ESB848 FBX826:FBX848 FLT826:FLT848 FVP826:FVP848 GFL826:GFL848 GPH826:GPH848 GZD826:GZD848 HIZ826:HIZ848 HSV826:HSV848 ICR826:ICR848 IMN826:IMN848 IWJ826:IWJ848 JGF826:JGF848 JQB826:JQB848 JZX826:JZX848 KJT826:KJT848 KTP826:KTP848 LDL826:LDL848 LNH826:LNH848 LXD826:LXD848 MGZ826:MGZ848 MQV826:MQV848 NAR826:NAR848 NKN826:NKN848 NUJ826:NUJ848 OEF826:OEF848 OOB826:OOB848 OXX826:OXX848 PHT826:PHT848 PRP826:PRP848 QBL826:QBL848 QLH826:QLH848 QVD826:QVD848 REZ826:REZ848 ROV826:ROV848 RYR826:RYR848 SIN826:SIN848 SSJ826:SSJ848 TCF826:TCF848 TMB826:TMB848 TVX826:TVX848 UFT826:UFT848 UPP826:UPP848 UZL826:UZL848 VJH826:VJH848 VTD826:VTD848 WCZ826:WCZ848 WMV826:WMV848 WWR826:WWR848 AG821:AG851 KC821:KC851 TY821:TY851 ADU821:ADU851 ANQ821:ANQ851 AXM821:AXM851 BHI821:BHI851 BRE821:BRE851 CBA821:CBA851 CKW821:CKW851 CUS821:CUS851 DEO821:DEO851 DOK821:DOK851 DYG821:DYG851 EIC821:EIC851 ERY821:ERY851 FBU821:FBU851 FLQ821:FLQ851 FVM821:FVM851 GFI821:GFI851 GPE821:GPE851 GZA821:GZA851 HIW821:HIW851 HSS821:HSS851 ICO821:ICO851 IMK821:IMK851 IWG821:IWG851 JGC821:JGC851 JPY821:JPY851 JZU821:JZU851 KJQ821:KJQ851 KTM821:KTM851 LDI821:LDI851 LNE821:LNE851 LXA821:LXA851 MGW821:MGW851 MQS821:MQS851 NAO821:NAO851 NKK821:NKK851 NUG821:NUG851 OEC821:OEC851 ONY821:ONY851 OXU821:OXU851 PHQ821:PHQ851 PRM821:PRM851 QBI821:QBI851 QLE821:QLE851 QVA821:QVA851 REW821:REW851 ROS821:ROS851 RYO821:RYO851 SIK821:SIK851 SSG821:SSG851 TCC821:TCC851 TLY821:TLY851 TVU821:TVU851 UFQ821:UFQ851 UPM821:UPM851 UZI821:UZI851 VJE821:VJE851 VTA821:VTA851 WCW821:WCW851 WMS821:WMS851 WWO821:WWO851 AJ864 KF864 UB864 ADX864 ANT864 AXP864 BHL864 BRH864 CBD864 CKZ864 CUV864 DER864 DON864 DYJ864 EIF864 ESB864 FBX864 FLT864 FVP864 GFL864 GPH864 GZD864 HIZ864 HSV864 ICR864 IMN864 IWJ864 JGF864 JQB864 JZX864 KJT864 KTP864 LDL864 LNH864 LXD864 MGZ864 MQV864 NAR864 NKN864 NUJ864 OEF864 OOB864 OXX864 PHT864 PRP864 QBL864 QLH864 QVD864 REZ864 ROV864 RYR864 SIN864 SSJ864 TCF864 TMB864 TVX864 UFT864 UPP864 UZL864 VJH864 VTD864 WCZ864 WMV864 WWR864 AM864 KI864 UE864 AEA864 ANW864 AXS864 BHO864 BRK864 CBG864 CLC864 CUY864 DEU864 DOQ864 DYM864 EII864 ESE864 FCA864 FLW864 FVS864 GFO864 GPK864 GZG864 HJC864 HSY864 ICU864 IMQ864 IWM864 JGI864 JQE864 KAA864 KJW864 KTS864 LDO864 LNK864 LXG864 MHC864 MQY864 NAU864 NKQ864 NUM864 OEI864 OOE864 OYA864 PHW864 PRS864 QBO864 QLK864 QVG864 RFC864 ROY864 RYU864 SIQ864 SSM864 TCI864 TME864 TWA864 UFW864 UPS864 UZO864 VJK864 VTG864 WDC864 WMY864 WWU864 AP864 KL864 UH864 AED864 ANZ864 AXV864 BHR864 BRN864 CBJ864 CLF864 CVB864 DEX864 DOT864 DYP864 EIL864 ESH864 FCD864 FLZ864 FVV864 GFR864 GPN864 GZJ864 HJF864 HTB864 ICX864 IMT864 IWP864 JGL864 JQH864 KAD864 KJZ864 KTV864 LDR864 LNN864 LXJ864 MHF864 MRB864 NAX864 NKT864 NUP864 OEL864 OOH864 OYD864 PHZ864 PRV864 QBR864 QLN864 QVJ864 RFF864 RPB864 RYX864 SIT864 SSP864 TCL864 TMH864 TWD864 UFZ864 UPV864 UZR864 VJN864 VTJ864 WDF864 WNB864 WWX864 AG866 KC866 TY866 ADU866 ANQ866 AXM866 BHI866 BRE866 CBA866 CKW866 CUS866 DEO866 DOK866 DYG866 EIC866 ERY866 FBU866 FLQ866 FVM866 GFI866 GPE866 GZA866 HIW866 HSS866 ICO866 IMK866 IWG866 JGC866 JPY866 JZU866 KJQ866 KTM866 LDI866 LNE866 LXA866 MGW866 MQS866 NAO866 NKK866 NUG866 OEC866 ONY866 OXU866 PHQ866 PRM866 QBI866 QLE866 QVA866 REW866 ROS866 RYO866 SIK866 SSG866 TCC866 TLY866 TVU866 UFQ866 UPM866 UZI866 VJE866 VTA866 WCW866 WMS866 WWO866 AJ866 KF866 UB866 ADX866 ANT866 AXP866 BHL866 BRH866 CBD866 CKZ866 CUV866 DER866 DON866 DYJ866 EIF866 ESB866 FBX866 FLT866 FVP866 GFL866 GPH866 GZD866 HIZ866 HSV866 ICR866 IMN866 IWJ866 JGF866 JQB866 JZX866 KJT866 KTP866 LDL866 LNH866 LXD866 MGZ866 MQV866 NAR866 NKN866 NUJ866 OEF866 OOB866 OXX866 PHT866 PRP866 QBL866 QLH866 QVD866 REZ866 ROV866 RYR866 SIN866 SSJ866 TCF866 TMB866 TVX866 UFT866 UPP866 UZL866 VJH866 VTD866 WCZ866 WMV866 WWR866 AM866 KI866 UE866 AEA866 ANW866 AXS866 BHO866 BRK866 CBG866 CLC866 CUY866 DEU866 DOQ866 DYM866 EII866 ESE866 FCA866 FLW866 FVS866 GFO866 GPK866 GZG866 HJC866 HSY866 ICU866 IMQ866 IWM866 JGI866 JQE866 KAA866 KJW866 KTS866 LDO866 LNK866 LXG866 MHC866 MQY866 NAU866 NKQ866 NUM866 OEI866 OOE866 OYA866 PHW866 PRS866 QBO866 QLK866 QVG866 RFC866 ROY866 RYU866 SIQ866 SSM866 TCI866 TME866 TWA866 UFW866 UPS866 UZO866 VJK866 VTG866 WDC866 WMY866 WWU866 AP866 KL866 UH866 AED866 ANZ866 AXV866 BHR866 BRN866 CBJ866 CLF866 CVB866 DEX866 DOT866 DYP866 EIL866 ESH866 FCD866 FLZ866 FVV866 GFR866 GPN866 GZJ866 HJF866 HTB866 ICX866 IMT866 IWP866 JGL866 JQH866 KAD866 KJZ866 KTV866 LDR866 LNN866 LXJ866 MHF866 MRB866 NAX866 NKT866 NUP866 OEL866 OOH866 OYD866 PHZ866 PRV866 QBR866 QLN866 QVJ866 RFF866 RPB866 RYX866 SIT866 SSP866 TCL866 TMH866 TWD866 UFZ866 UPV866 UZR866 VJN866 VTJ866 WDF866 WNB866 WWX866 AJ868 KF868 UB868 ADX868 ANT868 AXP868 BHL868 BRH868 CBD868 CKZ868 CUV868 DER868 DON868 DYJ868 EIF868 ESB868 FBX868 FLT868 FVP868 GFL868 GPH868 GZD868 HIZ868 HSV868 ICR868 IMN868 IWJ868 JGF868 JQB868 JZX868 KJT868 KTP868 LDL868 LNH868 LXD868 MGZ868 MQV868 NAR868 NKN868 NUJ868 OEF868 OOB868 OXX868 PHT868 PRP868 QBL868 QLH868 QVD868 REZ868 ROV868 RYR868 SIN868 SSJ868 TCF868 TMB868 TVX868 UFT868 UPP868 UZL868 VJH868 VTD868 WCZ868 WMV868 WWR868 AM868 KI868 UE868 AEA868 ANW868 AXS868 BHO868 BRK868 CBG868 CLC868 CUY868 DEU868 DOQ868 DYM868 EII868 ESE868 FCA868 FLW868 FVS868 GFO868 GPK868 GZG868 HJC868 HSY868 ICU868 IMQ868 IWM868 JGI868 JQE868 KAA868 KJW868 KTS868 LDO868 LNK868 LXG868 MHC868 MQY868 NAU868 NKQ868 NUM868 OEI868 OOE868 OYA868 PHW868 PRS868 QBO868 QLK868 QVG868 RFC868 ROY868 RYU868 SIQ868 SSM868 TCI868 TME868 TWA868 UFW868 UPS868 UZO868 VJK868 VTG868 WDC868 WMY868 WWU868 AP868 KL868 UH868 AED868 ANZ868 AXV868 BHR868 BRN868 CBJ868 CLF868 CVB868 DEX868 DOT868 DYP868 EIL868 ESH868 FCD868 FLZ868 FVV868 GFR868 GPN868 GZJ868 HJF868 HTB868 ICX868 IMT868 IWP868 JGL868 JQH868 KAD868 KJZ868 KTV868 LDR868 LNN868 LXJ868 MHF868 MRB868 NAX868 NKT868 NUP868 OEL868 OOH868 OYD868 PHZ868 PRV868 QBR868 QLN868 QVJ868 RFF868 RPB868 RYX868 SIT868 SSP868 TCL868 TMH868 TWD868 UFZ868 UPV868 UZR868 VJN868 VTJ868 WDF868 WNB868 WWX868 AP874 KL874 UH874 AED874 ANZ874 AXV874 BHR874 BRN874 CBJ874 CLF874 CVB874 DEX874 DOT874 DYP874 EIL874 ESH874 FCD874 FLZ874 FVV874 GFR874 GPN874 GZJ874 HJF874 HTB874 ICX874 IMT874 IWP874 JGL874 JQH874 KAD874 KJZ874 KTV874 LDR874 LNN874 LXJ874 MHF874 MRB874 NAX874 NKT874 NUP874 OEL874 OOH874 OYD874 PHZ874 PRV874 QBR874 QLN874 QVJ874 RFF874 RPB874 RYX874 SIT874 SSP874 TCL874 TMH874 TWD874 UFZ874 UPV874 UZR874 VJN874 VTJ874 WDF874 WNB874 WWX874 AM874 KI874 UE874 AEA874 ANW874 AXS874 BHO874 BRK874 CBG874 CLC874 CUY874 DEU874 DOQ874 DYM874 EII874 ESE874 FCA874 FLW874 FVS874 GFO874 GPK874 GZG874 HJC874 HSY874 ICU874 IMQ874 IWM874 JGI874 JQE874 KAA874 KJW874 KTS874 LDO874 LNK874 LXG874 MHC874 MQY874 NAU874 NKQ874 NUM874 OEI874 OOE874 OYA874 PHW874 PRS874 QBO874 QLK874 QVG874 RFC874 ROY874 RYU874 SIQ874 SSM874 TCI874 TME874 TWA874 UFW874 UPS874 UZO874 VJK874 VTG874 WDC874 WMY874 WWU874 AJ874 KF874 UB874 ADX874 ANT874 AXP874 BHL874 BRH874 CBD874 CKZ874 CUV874 DER874 DON874 DYJ874 EIF874 ESB874 FBX874 FLT874 FVP874 GFL874 GPH874 GZD874 HIZ874 HSV874 ICR874 IMN874 IWJ874 JGF874 JQB874 JZX874 KJT874 KTP874 LDL874 LNH874 LXD874 MGZ874 MQV874 NAR874 NKN874 NUJ874 OEF874 OOB874 OXX874 PHT874 PRP874 QBL874 QLH874 QVD874 REZ874 ROV874 RYR874 SIN874 SSJ874 TCF874 TMB874 TVX874 UFT874 UPP874 UZL874 VJH874 VTD874 WCZ874 WMV874 WWR874 AG876 KC876 TY876 ADU876 ANQ876 AXM876 BHI876 BRE876 CBA876 CKW876 CUS876 DEO876 DOK876 DYG876 EIC876 ERY876 FBU876 FLQ876 FVM876 GFI876 GPE876 GZA876 HIW876 HSS876 ICO876 IMK876 IWG876 JGC876 JPY876 JZU876 KJQ876 KTM876 LDI876 LNE876 LXA876 MGW876 MQS876 NAO876 NKK876 NUG876 OEC876 ONY876 OXU876 PHQ876 PRM876 QBI876 QLE876 QVA876 REW876 ROS876 RYO876 SIK876 SSG876 TCC876 TLY876 TVU876 UFQ876 UPM876 UZI876 VJE876 VTA876 WCW876 WMS876 WWO876 AJ876 KF876 UB876 ADX876 ANT876 AXP876 BHL876 BRH876 CBD876 CKZ876 CUV876 DER876 DON876 DYJ876 EIF876 ESB876 FBX876 FLT876 FVP876 GFL876 GPH876 GZD876 HIZ876 HSV876 ICR876 IMN876 IWJ876 JGF876 JQB876 JZX876 KJT876 KTP876 LDL876 LNH876 LXD876 MGZ876 MQV876 NAR876 NKN876 NUJ876 OEF876 OOB876 OXX876 PHT876 PRP876 QBL876 QLH876 QVD876 REZ876 ROV876 RYR876 SIN876 SSJ876 TCF876 TMB876 TVX876 UFT876 UPP876 UZL876 VJH876 VTD876 WCZ876 WMV876 WWR876 AM876 KI876 UE876 AEA876 ANW876 AXS876 BHO876 BRK876 CBG876 CLC876 CUY876 DEU876 DOQ876 DYM876 EII876 ESE876 FCA876 FLW876 FVS876 GFO876 GPK876 GZG876 HJC876 HSY876 ICU876 IMQ876 IWM876 JGI876 JQE876 KAA876 KJW876 KTS876 LDO876 LNK876 LXG876 MHC876 MQY876 NAU876 NKQ876 NUM876 OEI876 OOE876 OYA876 PHW876 PRS876 QBO876 QLK876 QVG876 RFC876 ROY876 RYU876 SIQ876 SSM876 TCI876 TME876 TWA876 UFW876 UPS876 UZO876 VJK876 VTG876 WDC876 WMY876 WWU876 AP876 KL876 UH876 AED876 ANZ876 AXV876 BHR876 BRN876 CBJ876 CLF876 CVB876 DEX876 DOT876 DYP876 EIL876 ESH876 FCD876 FLZ876 FVV876 GFR876 GPN876 GZJ876 HJF876 HTB876 ICX876 IMT876 IWP876 JGL876 JQH876 KAD876 KJZ876 KTV876 LDR876 LNN876 LXJ876 MHF876 MRB876 NAX876 NKT876 NUP876 OEL876 OOH876 OYD876 PHZ876 PRV876 QBR876 QLN876 QVJ876 RFF876 RPB876 RYX876 SIT876 SSP876 TCL876 TMH876 TWD876 UFZ876 UPV876 UZR876 VJN876 VTJ876 WDF876 WNB876 WWX876 AS876 KO876 UK876 AEG876 AOC876 AXY876 BHU876 BRQ876 CBM876 CLI876 CVE876 DFA876 DOW876 DYS876 EIO876 ESK876 FCG876 FMC876 FVY876 GFU876 GPQ876 GZM876 HJI876 HTE876 IDA876 IMW876 IWS876 JGO876 JQK876 KAG876 KKC876 KTY876 LDU876 LNQ876 LXM876 MHI876 MRE876 NBA876 NKW876 NUS876 OEO876 OOK876 OYG876 PIC876 PRY876 QBU876 QLQ876 QVM876 RFI876 RPE876 RZA876 SIW876 SSS876 TCO876 TMK876 TWG876 UGC876 UPY876 UZU876 VJQ876 VTM876 WDI876 WNE876 WXA876 AV876 KR876 UN876 AEJ876 AOF876 AYB876 BHX876 BRT876 CBP876 CLL876 CVH876 DFD876 DOZ876 DYV876 EIR876 ESN876 FCJ876 FMF876 FWB876 GFX876 GPT876 GZP876 HJL876 HTH876 IDD876 IMZ876 IWV876 JGR876 JQN876 KAJ876 KKF876 KUB876 LDX876 LNT876 LXP876 MHL876 MRH876 NBD876 NKZ876 NUV876 OER876 OON876 OYJ876 PIF876 PSB876 QBX876 QLT876 QVP876 RFL876 RPH876 RZD876 SIZ876 SSV876 TCR876 TMN876 TWJ876 UGF876 UQB876 UZX876 VJT876 VTP876 WDL876 WNH876 WXD876 AP878 KL878 UH878 AED878 ANZ878 AXV878 BHR878 BRN878 CBJ878 CLF878 CVB878 DEX878 DOT878 DYP878 EIL878 ESH878 FCD878 FLZ878 FVV878 GFR878 GPN878 GZJ878 HJF878 HTB878 ICX878 IMT878 IWP878 JGL878 JQH878 KAD878 KJZ878 KTV878 LDR878 LNN878 LXJ878 MHF878 MRB878 NAX878 NKT878 NUP878 OEL878 OOH878 OYD878 PHZ878 PRV878 QBR878 QLN878 QVJ878 RFF878 RPB878 RYX878 SIT878 SSP878 TCL878 TMH878 TWD878 UFZ878 UPV878 UZR878 VJN878 VTJ878 WDF878 WNB878 WWX878 KC927:KC929 TY927:TY929 ADU927:ADU929 ANQ927:ANQ929 AXM927:AXM929 BHI927:BHI929 BRE927:BRE929 CBA927:CBA929 CKW927:CKW929 CUS927:CUS929 DEO927:DEO929 DOK927:DOK929 DYG927:DYG929 EIC927:EIC929 ERY927:ERY929 FBU927:FBU929 FLQ927:FLQ929 FVM927:FVM929 GFI927:GFI929 GPE927:GPE929 GZA927:GZA929 HIW927:HIW929 HSS927:HSS929 ICO927:ICO929 IMK927:IMK929 IWG927:IWG929 JGC927:JGC929 JPY927:JPY929 JZU927:JZU929 KJQ927:KJQ929 KTM927:KTM929 LDI927:LDI929 LNE927:LNE929 LXA927:LXA929 MGW927:MGW929 MQS927:MQS929 NAO927:NAO929 NKK927:NKK929 NUG927:NUG929 OEC927:OEC929 ONY927:ONY929 OXU927:OXU929 PHQ927:PHQ929 PRM927:PRM929 QBI927:QBI929 QLE927:QLE929 QVA927:QVA929 REW927:REW929 ROS927:ROS929 RYO927:RYO929 SIK927:SIK929 SSG927:SSG929 TCC927:TCC929 TLY927:TLY929 TVU927:TVU929 UFQ927:UFQ929 UPM927:UPM929 UZI927:UZI929 VJE927:VJE929 VTA927:VTA929 WCW927:WCW929 WMS927:WMS929 WWO927:WWO929 AG552:AG560 AP911:AP921 KL911:KL921 UH911:UH921 AED911:AED921 ANZ911:ANZ921 AXV911:AXV921 BHR911:BHR921 BRN911:BRN921 CBJ911:CBJ921 CLF911:CLF921 CVB911:CVB921 DEX911:DEX921 DOT911:DOT921 DYP911:DYP921 EIL911:EIL921 ESH911:ESH921 FCD911:FCD921 FLZ911:FLZ921 FVV911:FVV921 GFR911:GFR921 GPN911:GPN921 GZJ911:GZJ921 HJF911:HJF921 HTB911:HTB921 ICX911:ICX921 IMT911:IMT921 IWP911:IWP921 JGL911:JGL921 JQH911:JQH921 KAD911:KAD921 KJZ911:KJZ921 KTV911:KTV921 LDR911:LDR921 LNN911:LNN921 LXJ911:LXJ921 MHF911:MHF921 MRB911:MRB921 NAX911:NAX921 NKT911:NKT921 NUP911:NUP921 OEL911:OEL921 OOH911:OOH921 OYD911:OYD921 PHZ911:PHZ921 PRV911:PRV921 QBR911:QBR921 QLN911:QLN921 QVJ911:QVJ921 RFF911:RFF921 RPB911:RPB921 RYX911:RYX921 SIT911:SIT921 SSP911:SSP921 TCL911:TCL921 TMH911:TMH921 TWD911:TWD921 UFZ911:UFZ921 UPV911:UPV921 UZR911:UZR921 VJN911:VJN921 VTJ911:VTJ921 WDF911:WDF921 WNB911:WNB921 WWX911:WWX921 AS912 KO912 UK912 AEG912 AOC912 AXY912 BHU912 BRQ912 CBM912 CLI912 CVE912 DFA912 DOW912 DYS912 EIO912 ESK912 FCG912 FMC912 FVY912 GFU912 GPQ912 GZM912 HJI912 HTE912 IDA912 IMW912 IWS912 JGO912 JQK912 KAG912 KKC912 KTY912 LDU912 LNQ912 LXM912 MHI912 MRE912 NBA912 NKW912 NUS912 OEO912 OOK912 OYG912 PIC912 PRY912 QBU912 QLQ912 QVM912 RFI912 RPE912 RZA912 SIW912 SSS912 TCO912 TMK912 TWG912 UGC912 UPY912 UZU912 VJQ912 VTM912 WDI912 WNE912 WXA912 AM911:AM921 KI911:KI921 UE911:UE921 AEA911:AEA921 ANW911:ANW921 AXS911:AXS921 BHO911:BHO921 BRK911:BRK921 CBG911:CBG921 CLC911:CLC921 CUY911:CUY921 DEU911:DEU921 DOQ911:DOQ921 DYM911:DYM921 EII911:EII921 ESE911:ESE921 FCA911:FCA921 FLW911:FLW921 FVS911:FVS921 GFO911:GFO921 GPK911:GPK921 GZG911:GZG921 HJC911:HJC921 HSY911:HSY921 ICU911:ICU921 IMQ911:IMQ921 IWM911:IWM921 JGI911:JGI921 JQE911:JQE921 KAA911:KAA921 KJW911:KJW921 KTS911:KTS921 LDO911:LDO921 LNK911:LNK921 LXG911:LXG921 MHC911:MHC921 MQY911:MQY921 NAU911:NAU921 NKQ911:NKQ921 NUM911:NUM921 OEI911:OEI921 OOE911:OOE921 OYA911:OYA921 PHW911:PHW921 PRS911:PRS921 QBO911:QBO921 QLK911:QLK921 QVG911:QVG921 RFC911:RFC921 ROY911:ROY921 RYU911:RYU921 SIQ911:SIQ921 SSM911:SSM921 TCI911:TCI921 TME911:TME921 TWA911:TWA921 UFW911:UFW921 UPS911:UPS921 UZO911:UZO921 VJK911:VJK921 VTG911:VTG921 WDC911:WDC921 WMY911:WMY921 WWU911:WWU921 AS914:AS915 KO914:KO915 UK914:UK915 AEG914:AEG915 AOC914:AOC915 AXY914:AXY915 BHU914:BHU915 BRQ914:BRQ915 CBM914:CBM915 CLI914:CLI915 CVE914:CVE915 DFA914:DFA915 DOW914:DOW915 DYS914:DYS915 EIO914:EIO915 ESK914:ESK915 FCG914:FCG915 FMC914:FMC915 FVY914:FVY915 GFU914:GFU915 GPQ914:GPQ915 GZM914:GZM915 HJI914:HJI915 HTE914:HTE915 IDA914:IDA915 IMW914:IMW915 IWS914:IWS915 JGO914:JGO915 JQK914:JQK915 KAG914:KAG915 KKC914:KKC915 KTY914:KTY915 LDU914:LDU915 LNQ914:LNQ915 LXM914:LXM915 MHI914:MHI915 MRE914:MRE915 NBA914:NBA915 NKW914:NKW915 NUS914:NUS915 OEO914:OEO915 OOK914:OOK915 OYG914:OYG915 PIC914:PIC915 PRY914:PRY915 QBU914:QBU915 QLQ914:QLQ915 QVM914:QVM915 RFI914:RFI915 RPE914:RPE915 RZA914:RZA915 SIW914:SIW915 SSS914:SSS915 TCO914:TCO915 TMK914:TMK915 TWG914:TWG915 UGC914:UGC915 UPY914:UPY915 UZU914:UZU915 VJQ914:VJQ915 VTM914:VTM915 WDI914:WDI915 WNE914:WNE915 WXA914:WXA915 AJ911:AJ921 KF911:KF921 UB911:UB921 ADX911:ADX921 ANT911:ANT921 AXP911:AXP921 BHL911:BHL921 BRH911:BRH921 CBD911:CBD921 CKZ911:CKZ921 CUV911:CUV921 DER911:DER921 DON911:DON921 DYJ911:DYJ921 EIF911:EIF921 ESB911:ESB921 FBX911:FBX921 FLT911:FLT921 FVP911:FVP921 GFL911:GFL921 GPH911:GPH921 GZD911:GZD921 HIZ911:HIZ921 HSV911:HSV921 ICR911:ICR921 IMN911:IMN921 IWJ911:IWJ921 JGF911:JGF921 JQB911:JQB921 JZX911:JZX921 KJT911:KJT921 KTP911:KTP921 LDL911:LDL921 LNH911:LNH921 LXD911:LXD921 MGZ911:MGZ921 MQV911:MQV921 NAR911:NAR921 NKN911:NKN921 NUJ911:NUJ921 OEF911:OEF921 OOB911:OOB921 OXX911:OXX921 PHT911:PHT921 PRP911:PRP921 QBL911:QBL921 QLH911:QLH921 QVD911:QVD921 REZ911:REZ921 ROV911:ROV921 RYR911:RYR921 SIN911:SIN921 SSJ911:SSJ921 TCF911:TCF921 TMB911:TMB921 TVX911:TVX921 UFT911:UFT921 UPP911:UPP921 UZL911:UZL921 VJH911:VJH921 VTD911:VTD921 WCZ911:WCZ921 WMV911:WMV921 WWR911:WWR921 AJ927:AJ929 KF927:KF929 UB927:UB929 ADX927:ADX929 ANT927:ANT929 AXP927:AXP929 BHL927:BHL929 BRH927:BRH929 CBD927:CBD929 CKZ927:CKZ929 CUV927:CUV929 DER927:DER929 DON927:DON929 DYJ927:DYJ929 EIF927:EIF929 ESB927:ESB929 FBX927:FBX929 FLT927:FLT929 FVP927:FVP929 GFL927:GFL929 GPH927:GPH929 GZD927:GZD929 HIZ927:HIZ929 HSV927:HSV929 ICR927:ICR929 IMN927:IMN929 IWJ927:IWJ929 JGF927:JGF929 JQB927:JQB929 JZX927:JZX929 KJT927:KJT929 KTP927:KTP929 LDL927:LDL929 LNH927:LNH929 LXD927:LXD929 MGZ927:MGZ929 MQV927:MQV929 NAR927:NAR929 NKN927:NKN929 NUJ927:NUJ929 OEF927:OEF929 OOB927:OOB929 OXX927:OXX929 PHT927:PHT929 PRP927:PRP929 QBL927:QBL929 QLH927:QLH929 QVD927:QVD929 REZ927:REZ929 ROV927:ROV929 RYR927:RYR929 SIN927:SIN929 SSJ927:SSJ929 TCF927:TCF929 TMB927:TMB929 TVX927:TVX929 UFT927:UFT929 UPP927:UPP929 UZL927:UZL929 VJH927:VJH929 VTD927:VTD929 WCZ927:WCZ929 WMV927:WMV929 WWR927:WWR929 AM927:AM929 KI927:KI929 UE927:UE929 AEA927:AEA929 ANW927:ANW929 AXS927:AXS929 BHO927:BHO929 BRK927:BRK929 CBG927:CBG929 CLC927:CLC929 CUY927:CUY929 DEU927:DEU929 DOQ927:DOQ929 DYM927:DYM929 EII927:EII929 ESE927:ESE929 FCA927:FCA929 FLW927:FLW929 FVS927:FVS929 GFO927:GFO929 GPK927:GPK929 GZG927:GZG929 HJC927:HJC929 HSY927:HSY929 ICU927:ICU929 IMQ927:IMQ929 IWM927:IWM929 JGI927:JGI929 JQE927:JQE929 KAA927:KAA929 KJW927:KJW929 KTS927:KTS929 LDO927:LDO929 LNK927:LNK929 LXG927:LXG929 MHC927:MHC929 MQY927:MQY929 NAU927:NAU929 NKQ927:NKQ929 NUM927:NUM929 OEI927:OEI929 OOE927:OOE929 OYA927:OYA929 PHW927:PHW929 PRS927:PRS929 QBO927:QBO929 QLK927:QLK929 QVG927:QVG929 RFC927:RFC929 ROY927:ROY929 RYU927:RYU929 SIQ927:SIQ929 SSM927:SSM929 TCI927:TCI929 TME927:TME929 TWA927:TWA929 UFW927:UFW929 UPS927:UPS929 UZO927:UZO929 VJK927:VJK929 VTG927:VTG929 WDC927:WDC929 WMY927:WMY929 WWU927:WWU929 AP929:AP930 KL929:KL930 UH929:UH930 AED929:AED930 ANZ929:ANZ930 AXV929:AXV930 BHR929:BHR930 BRN929:BRN930 CBJ929:CBJ930 CLF929:CLF930 CVB929:CVB930 DEX929:DEX930 DOT929:DOT930 DYP929:DYP930 EIL929:EIL930 ESH929:ESH930 FCD929:FCD930 FLZ929:FLZ930 FVV929:FVV930 GFR929:GFR930 GPN929:GPN930 GZJ929:GZJ930 HJF929:HJF930 HTB929:HTB930 ICX929:ICX930 IMT929:IMT930 IWP929:IWP930 JGL929:JGL930 JQH929:JQH930 KAD929:KAD930 KJZ929:KJZ930 KTV929:KTV930 LDR929:LDR930 LNN929:LNN930 LXJ929:LXJ930 MHF929:MHF930 MRB929:MRB930 NAX929:NAX930 NKT929:NKT930 NUP929:NUP930 OEL929:OEL930 OOH929:OOH930 OYD929:OYD930 PHZ929:PHZ930 PRV929:PRV930 QBR929:QBR930 QLN929:QLN930 QVJ929:QVJ930 RFF929:RFF930 RPB929:RPB930 RYX929:RYX930 SIT929:SIT930 SSP929:SSP930 TCL929:TCL930 TMH929:TMH930 TWD929:TWD930 UFZ929:UFZ930 UPV929:UPV930 UZR929:UZR930 VJN929:VJN930 VTJ929:VTJ930 WDF929:WDF930 WNB929:WNB930 WWX929:WWX930 AP932 KL932 UH932 AED932 ANZ932 AXV932 BHR932 BRN932 CBJ932 CLF932 CVB932 DEX932 DOT932 DYP932 EIL932 ESH932 FCD932 FLZ932 FVV932 GFR932 GPN932 GZJ932 HJF932 HTB932 ICX932 IMT932 IWP932 JGL932 JQH932 KAD932 KJZ932 KTV932 LDR932 LNN932 LXJ932 MHF932 MRB932 NAX932 NKT932 NUP932 OEL932 OOH932 OYD932 PHZ932 PRV932 QBR932 QLN932 QVJ932 RFF932 RPB932 RYX932 SIT932 SSP932 TCL932 TMH932 TWD932 UFZ932 UPV932 UZR932 VJN932 VTJ932 WDF932 WNB932 WWX932 AM932 KI932 UE932 AEA932 ANW932 AXS932 BHO932 BRK932 CBG932 CLC932 CUY932 DEU932 DOQ932 DYM932 EII932 ESE932 FCA932 FLW932 FVS932 GFO932 GPK932 GZG932 HJC932 HSY932 ICU932 IMQ932 IWM932 JGI932 JQE932 KAA932 KJW932 KTS932 LDO932 LNK932 LXG932 MHC932 MQY932 NAU932 NKQ932 NUM932 OEI932 OOE932 OYA932 PHW932 PRS932 QBO932 QLK932 QVG932 RFC932 ROY932 RYU932 SIQ932 SSM932 TCI932 TME932 TWA932 UFW932 UPS932 UZO932 VJK932 VTG932 WDC932 WMY932 WWU932 AJ932 KF932 UB932 ADX932 ANT932 AXP932 BHL932 BRH932 CBD932 CKZ932 CUV932 DER932 DON932 DYJ932 EIF932 ESB932 FBX932 FLT932 FVP932 GFL932 GPH932 GZD932 HIZ932 HSV932 ICR932 IMN932 IWJ932 JGF932 JQB932 JZX932 KJT932 KTP932 LDL932 LNH932 LXD932 MGZ932 MQV932 NAR932 NKN932 NUJ932 OEF932 OOB932 OXX932 PHT932 PRP932 QBL932 QLH932 QVD932 REZ932 ROV932 RYR932 SIN932 SSJ932 TCF932 TMB932 TVX932 UFT932 UPP932 UZL932 VJH932 VTD932 WCZ932 WMV932 WWR932 AG932 KC932 TY932 ADU932 ANQ932 AXM932 BHI932 BRE932 CBA932 CKW932 CUS932 DEO932 DOK932 DYG932 EIC932 ERY932 FBU932 FLQ932 FVM932 GFI932 GPE932 GZA932 HIW932 HSS932 ICO932 IMK932 IWG932 JGC932 JPY932 JZU932 KJQ932 KTM932 LDI932 LNE932 LXA932 MGW932 MQS932 NAO932 NKK932 NUG932 OEC932 ONY932 OXU932 PHQ932 PRM932 QBI932 QLE932 QVA932 REW932 ROS932 RYO932 SIK932 SSG932 TCC932 TLY932 TVU932 UFQ932 UPM932 UZI932 VJE932 VTA932 WCW932 WMS932 WWO932 AJ1034 KF1034 UB1034 ADX1034 ANT1034 AXP1034 BHL1034 BRH1034 CBD1034 CKZ1034 CUV1034 DER1034 DON1034 DYJ1034 EIF1034 ESB1034 FBX1034 FLT1034 FVP1034 GFL1034 GPH1034 GZD1034 HIZ1034 HSV1034 ICR1034 IMN1034 IWJ1034 JGF1034 JQB1034 JZX1034 KJT1034 KTP1034 LDL1034 LNH1034 LXD1034 MGZ1034 MQV1034 NAR1034 NKN1034 NUJ1034 OEF1034 OOB1034 OXX1034 PHT1034 PRP1034 QBL1034 QLH1034 QVD1034 REZ1034 ROV1034 RYR1034 SIN1034 SSJ1034 TCF1034 TMB1034 TVX1034 UFT1034 UPP1034 UZL1034 VJH1034 VTD1034 WCZ1034 WMV1034 WWR1034 AM1034 KI1034 UE1034 AEA1034 ANW1034 AXS1034 BHO1034 BRK1034 CBG1034 CLC1034 CUY1034 DEU1034 DOQ1034 DYM1034 EII1034 ESE1034 FCA1034 FLW1034 FVS1034 GFO1034 GPK1034 GZG1034 HJC1034 HSY1034 ICU1034 IMQ1034 IWM1034 JGI1034 JQE1034 KAA1034 KJW1034 KTS1034 LDO1034 LNK1034 LXG1034 MHC1034 MQY1034 NAU1034 NKQ1034 NUM1034 OEI1034 OOE1034 OYA1034 PHW1034 PRS1034 QBO1034 QLK1034 QVG1034 RFC1034 ROY1034 RYU1034 SIQ1034 SSM1034 TCI1034 TME1034 TWA1034 UFW1034 UPS1034 UZO1034 VJK1034 VTG1034 WDC1034 WMY1034 WWU1034 AP1034 KL1034 UH1034 AED1034 ANZ1034 AXV1034 BHR1034 BRN1034 CBJ1034 CLF1034 CVB1034 DEX1034 DOT1034 DYP1034 EIL1034 ESH1034 FCD1034 FLZ1034 FVV1034 GFR1034 GPN1034 GZJ1034 HJF1034 HTB1034 ICX1034 IMT1034 IWP1034 JGL1034 JQH1034 KAD1034 KJZ1034 KTV1034 LDR1034 LNN1034 LXJ1034 MHF1034 MRB1034 NAX1034 NKT1034 NUP1034 OEL1034 OOH1034 OYD1034 PHZ1034 PRV1034 QBR1034 QLN1034 QVJ1034 RFF1034 RPB1034 RYX1034 SIT1034 SSP1034 TCL1034 TMH1034 TWD1034 UFZ1034 UPV1034 UZR1034 VJN1034 VTJ1034 WDF1034 WNB1034 WWX1034 AP1084:AP1085 KL1084:KL1085 UH1084:UH1085 AED1084:AED1085 ANZ1084:ANZ1085 AXV1084:AXV1085 BHR1084:BHR1085 BRN1084:BRN1085 CBJ1084:CBJ1085 CLF1084:CLF1085 CVB1084:CVB1085 DEX1084:DEX1085 DOT1084:DOT1085 DYP1084:DYP1085 EIL1084:EIL1085 ESH1084:ESH1085 FCD1084:FCD1085 FLZ1084:FLZ1085 FVV1084:FVV1085 GFR1084:GFR1085 GPN1084:GPN1085 GZJ1084:GZJ1085 HJF1084:HJF1085 HTB1084:HTB1085 ICX1084:ICX1085 IMT1084:IMT1085 IWP1084:IWP1085 JGL1084:JGL1085 JQH1084:JQH1085 KAD1084:KAD1085 KJZ1084:KJZ1085 KTV1084:KTV1085 LDR1084:LDR1085 LNN1084:LNN1085 LXJ1084:LXJ1085 MHF1084:MHF1085 MRB1084:MRB1085 NAX1084:NAX1085 NKT1084:NKT1085 NUP1084:NUP1085 OEL1084:OEL1085 OOH1084:OOH1085 OYD1084:OYD1085 PHZ1084:PHZ1085 PRV1084:PRV1085 QBR1084:QBR1085 QLN1084:QLN1085 QVJ1084:QVJ1085 RFF1084:RFF1085 RPB1084:RPB1085 RYX1084:RYX1085 SIT1084:SIT1085 SSP1084:SSP1085 TCL1084:TCL1085 TMH1084:TMH1085 TWD1084:TWD1085 UFZ1084:UFZ1085 UPV1084:UPV1085 UZR1084:UZR1085 VJN1084:VJN1085 VTJ1084:VTJ1085 WDF1084:WDF1085 WNB1084:WNB1085 WWX1084:WWX1085 AJ1085 KF1085 UB1085 ADX1085 ANT1085 AXP1085 BHL1085 BRH1085 CBD1085 CKZ1085 CUV1085 DER1085 DON1085 DYJ1085 EIF1085 ESB1085 FBX1085 FLT1085 FVP1085 GFL1085 GPH1085 GZD1085 HIZ1085 HSV1085 ICR1085 IMN1085 IWJ1085 JGF1085 JQB1085 JZX1085 KJT1085 KTP1085 LDL1085 LNH1085 LXD1085 MGZ1085 MQV1085 NAR1085 NKN1085 NUJ1085 OEF1085 OOB1085 OXX1085 PHT1085 PRP1085 QBL1085 QLH1085 QVD1085 REZ1085 ROV1085 RYR1085 SIN1085 SSJ1085 TCF1085 TMB1085 TVX1085 UFT1085 UPP1085 UZL1085 VJH1085 VTD1085 WCZ1085 WMV1085 WWR1085 AG1085 KC1085 TY1085 ADU1085 ANQ1085 AXM1085 BHI1085 BRE1085 CBA1085 CKW1085 CUS1085 DEO1085 DOK1085 DYG1085 EIC1085 ERY1085 FBU1085 FLQ1085 FVM1085 GFI1085 GPE1085 GZA1085 HIW1085 HSS1085 ICO1085 IMK1085 IWG1085 JGC1085 JPY1085 JZU1085 KJQ1085 KTM1085 LDI1085 LNE1085 LXA1085 MGW1085 MQS1085 NAO1085 NKK1085 NUG1085 OEC1085 ONY1085 OXU1085 PHQ1085 PRM1085 QBI1085 QLE1085 QVA1085 REW1085 ROS1085 RYO1085 SIK1085 SSG1085 TCC1085 TLY1085 TVU1085 UFQ1085 UPM1085 UZI1085 VJE1085 VTA1085 WCW1085 WMS1085 WWO1085 AY34 BE34 BB34 WWO911:WWO925 WMS911:WMS925 WCW911:WCW925 VTA911:VTA925 VJE911:VJE925 UZI911:UZI925 UPM911:UPM925 UFQ911:UFQ925 TVU911:TVU925 TLY911:TLY925 TCC911:TCC925 SSG911:SSG925 SIK911:SIK925 RYO911:RYO925 ROS911:ROS925 REW911:REW925 QVA911:QVA925 QLE911:QLE925 QBI911:QBI925 PRM911:PRM925 PHQ911:PHQ925 OXU911:OXU925 ONY911:ONY925 OEC911:OEC925 NUG911:NUG925 NKK911:NKK925 NAO911:NAO925 MQS911:MQS925 MGW911:MGW925 LXA911:LXA925 LNE911:LNE925 LDI911:LDI925 KTM911:KTM925 KJQ911:KJQ925 JZU911:JZU925 JPY911:JPY925 JGC911:JGC925 IWG911:IWG925 IMK911:IMK925 ICO911:ICO925 HSS911:HSS925 HIW911:HIW925 GZA911:GZA925 GPE911:GPE925 GFI911:GFI925 FVM911:FVM925 FLQ911:FLQ925 FBU911:FBU925 ERY911:ERY925 EIC911:EIC925 DYG911:DYG925 DOK911:DOK925 DEO911:DEO925 CUS911:CUS925 CKW911:CKW925 CBA911:CBA925 BRE911:BRE925 BHI911:BHI925 AXM911:AXM925 ANQ911:ANQ925 ADU911:ADU925 TY911:TY925 KC911:KC925 AG911:AG925 AG927:AG929 AG1009 KC1009 TY1009 ADU1009 ANQ1009 AXM1009 BHI1009 BRE1009 CBA1009 CKW1009 CUS1009 DEO1009 DOK1009 DYG1009 EIC1009 ERY1009 FBU1009 FLQ1009 FVM1009 GFI1009 GPE1009 GZA1009 HIW1009 HSS1009 ICO1009 IMK1009 IWG1009 JGC1009 JPY1009 JZU1009 KJQ1009 KTM1009 LDI1009 LNE1009 LXA1009 MGW1009 MQS1009 NAO1009 NKK1009 NUG1009 OEC1009 ONY1009 OXU1009 PHQ1009 PRM1009 QBI1009 QLE1009 QVA1009 REW1009 ROS1009 RYO1009 SIK1009 SSG1009 TCC1009 TLY1009 TVU1009 UFQ1009 UPM1009 UZI1009 VJE1009 VTA1009 WCW1009 WMS1009 WWO1009 AN1009 KJ1009 UF1009 AEB1009 ANX1009 AXT1009 BHP1009 BRL1009 CBH1009 CLD1009 CUZ1009 DEV1009 DOR1009 DYN1009 EIJ1009 ESF1009 FCB1009 FLX1009 FVT1009 GFP1009 GPL1009 GZH1009 HJD1009 HSZ1009 ICV1009 IMR1009 IWN1009 JGJ1009 JQF1009 KAB1009 KJX1009 KTT1009 LDP1009 LNL1009 LXH1009 MHD1009 MQZ1009 NAV1009 NKR1009 NUN1009 OEJ1009 OOF1009 OYB1009 PHX1009 PRT1009 QBP1009 QLL1009 QVH1009 RFD1009 ROZ1009 RYV1009 SIR1009 SSN1009 TCJ1009 TMF1009 TWB1009 UFX1009 UPT1009 UZP1009 VJL1009 VTH1009 WDD1009 WMZ1009 WWV1009 AU1009 KQ1009 UM1009 AEI1009 AOE1009 AYA1009 BHW1009 BRS1009 CBO1009 CLK1009 CVG1009 DFC1009 DOY1009 DYU1009 EIQ1009 ESM1009 FCI1009 FME1009 FWA1009 GFW1009 GPS1009 GZO1009 HJK1009 HTG1009 IDC1009 IMY1009 IWU1009 JGQ1009 JQM1009 KAI1009 KKE1009 KUA1009 LDW1009 LNS1009 LXO1009 MHK1009 MRG1009 NBC1009 NKY1009 NUU1009 OEQ1009 OOM1009 OYI1009 PIE1009 PSA1009 QBW1009 QLS1009 QVO1009 RFK1009 RPG1009 RZC1009 SIY1009 SSU1009 TCQ1009 TMM1009 TWI1009 UGE1009 UQA1009 UZW1009 VJS1009 VTO1009 WDK1009 WNG1009 WXC1009 WWR16:WWR35 WMV16:WMV35 WCZ16:WCZ35 VTD16:VTD35 VJH16:VJH35 UZL16:UZL35 UPP16:UPP35 UFT16:UFT35 TVX16:TVX35 TMB16:TMB35 TCF16:TCF35 SSJ16:SSJ35 SIN16:SIN35 RYR16:RYR35 ROV16:ROV35 REZ16:REZ35 QVD16:QVD35 QLH16:QLH35 QBL16:QBL35 PRP16:PRP35 PHT16:PHT35 OXX16:OXX35 OOB16:OOB35 OEF16:OEF35 NUJ16:NUJ35 NKN16:NKN35 NAR16:NAR35 MQV16:MQV35 MGZ16:MGZ35 LXD16:LXD35 LNH16:LNH35 LDL16:LDL35 KTP16:KTP35 KJT16:KJT35 JZX16:JZX35 JQB16:JQB35 JGF16:JGF35 IWJ16:IWJ35 IMN16:IMN35 ICR16:ICR35 HSV16:HSV35 HIZ16:HIZ35 GZD16:GZD35 GPH16:GPH35 GFL16:GFL35 FVP16:FVP35 FLT16:FLT35 FBX16:FBX35 ESB16:ESB35 EIF16:EIF35 DYJ16:DYJ35 DON16:DON35 DER16:DER35 CUV16:CUV35 CKZ16:CKZ35 CBD16:CBD35 BRH16:BRH35 BHL16:BHL35 AXP16:AXP35 ANT16:ANT35 ADX16:ADX35 UB16:UB35 KF16:KF35 AJ16:AJ35 WWU11:WWU35 WMY11:WMY35 WDC11:WDC35 VTG11:VTG35 VJK11:VJK35 UZO11:UZO35 UPS11:UPS35 UFW11:UFW35 TWA11:TWA35 TME11:TME35 TCI11:TCI35 SSM11:SSM35 SIQ11:SIQ35 RYU11:RYU35 ROY11:ROY35 RFC11:RFC35 QVG11:QVG35 QLK11:QLK35 QBO11:QBO35 PRS11:PRS35 PHW11:PHW35 OYA11:OYA35 OOE11:OOE35 OEI11:OEI35 NUM11:NUM35 NKQ11:NKQ35 NAU11:NAU35 MQY11:MQY35 MHC11:MHC35 LXG11:LXG35 LNK11:LNK35 LDO11:LDO35 KTS11:KTS35 KJW11:KJW35 KAA11:KAA35 JQE11:JQE35 JGI11:JGI35 IWM11:IWM35 IMQ11:IMQ35 ICU11:ICU35 HSY11:HSY35 HJC11:HJC35 GZG11:GZG35 GPK11:GPK35 GFO11:GFO35 FVS11:FVS35 FLW11:FLW35 FCA11:FCA35 ESE11:ESE35 EII11:EII35 DYM11:DYM35 DOQ11:DOQ35 DEU11:DEU35 CUY11:CUY35 CLC11:CLC35 CBG11:CBG35 BRK11:BRK35 BHO11:BHO35 AXS11:AXS35 ANW11:ANW35 AEA11:AEA35 UE11:UE35 KI11:KI35 AM11:AM35 WWX28:WWX35 WNB28:WNB35 WDF28:WDF35 VTJ28:VTJ35 VJN28:VJN35 UZR28:UZR35 UPV28:UPV35 UFZ28:UFZ35 TWD28:TWD35 TMH28:TMH35 TCL28:TCL35 SSP28:SSP35 SIT28:SIT35 RYX28:RYX35 RPB28:RPB35 RFF28:RFF35 QVJ28:QVJ35 QLN28:QLN35 QBR28:QBR35 PRV28:PRV35 PHZ28:PHZ35 OYD28:OYD35 OOH28:OOH35 OEL28:OEL35 NUP28:NUP35 NKT28:NKT35 NAX28:NAX35 MRB28:MRB35 MHF28:MHF35 LXJ28:LXJ35 LNN28:LNN35 LDR28:LDR35 KTV28:KTV35 KJZ28:KJZ35 KAD28:KAD35 JQH28:JQH35 JGL28:JGL35 IWP28:IWP35 IMT28:IMT35 ICX28:ICX35 HTB28:HTB35 HJF28:HJF35 GZJ28:GZJ35 GPN28:GPN35 GFR28:GFR35 FVV28:FVV35 FLZ28:FLZ35 FCD28:FCD35 ESH28:ESH35 EIL28:EIL35 DYP28:DYP35 DOT28:DOT35 DEX28:DEX35 CVB28:CVB35 CLF28:CLF35 CBJ28:CBJ35 BRN28:BRN35 BHR28:BHR35 AXV28:AXV35 ANZ28:ANZ35 AED28:AED35 UH28:UH35 KL28:KL35 AP28:AP35 AG437 KC437 TY437 ADU437 ANQ437 AXM437 BHI437 BRE437 CBA437 CKW437 CUS437 DEO437 DOK437 DYG437 EIC437 ERY437 FBU437 FLQ437 FVM437 GFI437 GPE437 GZA437 HIW437 HSS437 ICO437 IMK437 IWG437 JGC437 JPY437 JZU437 KJQ437 KTM437 LDI437 LNE437 LXA437 MGW437 MQS437 NAO437 NKK437 NUG437 OEC437 ONY437 OXU437 PHQ437 PRM437 QBI437 QLE437 QVA437 REW437 ROS437 RYO437 SIK437 SSG437 TCC437 TLY437 TVU437 UFQ437 UPM437 UZI437 VJE437 VTA437 WCW437 WMS437 WWO437 AJ440 KF440 UB440 ADX440 ANT440 AXP440 BHL440 BRH440 CBD440 CKZ440 CUV440 DER440 DON440 DYJ440 EIF440 ESB440 FBX440 FLT440 FVP440 GFL440 GPH440 GZD440 HIZ440 HSV440 ICR440 IMN440 IWJ440 JGF440 JQB440 JZX440 KJT440 KTP440 LDL440 LNH440 LXD440 MGZ440 MQV440 NAR440 NKN440 NUJ440 OEF440 OOB440 OXX440 PHT440 PRP440 QBL440 QLH440 QVD440 REZ440 ROV440 RYR440 SIN440 SSJ440 TCF440 TMB440 TVX440 UFT440 UPP440 UZL440 VJH440 VTD440 WCZ440 WMV440 WWR440 AG440 KC440 TY440 ADU440 ANQ440 AXM440 BHI440 BRE440 CBA440 CKW440 CUS440 DEO440 DOK440 DYG440 EIC440 ERY440 FBU440 FLQ440 FVM440 GFI440 GPE440 GZA440 HIW440 HSS440 ICO440 IMK440 IWG440 JGC440 JPY440 JZU440 KJQ440 KTM440 LDI440 LNE440 LXA440 MGW440 MQS440 NAO440 NKK440 NUG440 OEC440 ONY440 OXU440 PHQ440 PRM440 QBI440 QLE440 QVA440 REW440 ROS440 RYO440 SIK440 SSG440 TCC440 TLY440 TVU440 UFQ440 UPM440 UZI440 VJE440 VTA440 WCW440 WMS440 WWO440 AP427:AP433 KL427:KL433 UH427:UH433 AED427:AED433 ANZ427:ANZ433 AXV427:AXV433 BHR427:BHR433 BRN427:BRN433 CBJ427:CBJ433 CLF427:CLF433 CVB427:CVB433 DEX427:DEX433 DOT427:DOT433 DYP427:DYP433 EIL427:EIL433 ESH427:ESH433 FCD427:FCD433 FLZ427:FLZ433 FVV427:FVV433 GFR427:GFR433 GPN427:GPN433 GZJ427:GZJ433 HJF427:HJF433 HTB427:HTB433 ICX427:ICX433 IMT427:IMT433 IWP427:IWP433 JGL427:JGL433 JQH427:JQH433 KAD427:KAD433 KJZ427:KJZ433 KTV427:KTV433 LDR427:LDR433 LNN427:LNN433 LXJ427:LXJ433 MHF427:MHF433 MRB427:MRB433 NAX427:NAX433 NKT427:NKT433 NUP427:NUP433 OEL427:OEL433 OOH427:OOH433 OYD427:OYD433 PHZ427:PHZ433 PRV427:PRV433 QBR427:QBR433 QLN427:QLN433 QVJ427:QVJ433 RFF427:RFF433 RPB427:RPB433 RYX427:RYX433 SIT427:SIT433 SSP427:SSP433 TCL427:TCL433 TMH427:TMH433 TWD427:TWD433 UFZ427:UFZ433 UPV427:UPV433 UZR427:UZR433 VJN427:VJN433 VTJ427:VTJ433 WDF427:WDF433 WNB427:WNB433 WWX427:WWX433 AG427:AG433 KC427:KC433 TY427:TY433 ADU427:ADU433 ANQ427:ANQ433 AXM427:AXM433 BHI427:BHI433 BRE427:BRE433 CBA427:CBA433 CKW427:CKW433 CUS427:CUS433 DEO427:DEO433 DOK427:DOK433 DYG427:DYG433 EIC427:EIC433 ERY427:ERY433 FBU427:FBU433 FLQ427:FLQ433 FVM427:FVM433 GFI427:GFI433 GPE427:GPE433 GZA427:GZA433 HIW427:HIW433 HSS427:HSS433 ICO427:ICO433 IMK427:IMK433 IWG427:IWG433 JGC427:JGC433 JPY427:JPY433 JZU427:JZU433 KJQ427:KJQ433 KTM427:KTM433 LDI427:LDI433 LNE427:LNE433 LXA427:LXA433 MGW427:MGW433 MQS427:MQS433 NAO427:NAO433 NKK427:NKK433 NUG427:NUG433 OEC427:OEC433 ONY427:ONY433 OXU427:OXU433 PHQ427:PHQ433 PRM427:PRM433 QBI427:QBI433 QLE427:QLE433 QVA427:QVA433 REW427:REW433 ROS427:ROS433 RYO427:RYO433 SIK427:SIK433 SSG427:SSG433 TCC427:TCC433 TLY427:TLY433 TVU427:TVU433 UFQ427:UFQ433 UPM427:UPM433 UZI427:UZI433 VJE427:VJE433 VTA427:VTA433 WCW427:WCW433 WMS427:WMS433 WWO427:WWO433 AJ427:AJ433 KF427:KF433 UB427:UB433 ADX427:ADX433 ANT427:ANT433 AXP427:AXP433 BHL427:BHL433 BRH427:BRH433 CBD427:CBD433 CKZ427:CKZ433 CUV427:CUV433 DER427:DER433 DON427:DON433 DYJ427:DYJ433 EIF427:EIF433 ESB427:ESB433 FBX427:FBX433 FLT427:FLT433 FVP427:FVP433 GFL427:GFL433 GPH427:GPH433 GZD427:GZD433 HIZ427:HIZ433 HSV427:HSV433 ICR427:ICR433 IMN427:IMN433 IWJ427:IWJ433 JGF427:JGF433 JQB427:JQB433 JZX427:JZX433 KJT427:KJT433 KTP427:KTP433 LDL427:LDL433 LNH427:LNH433 LXD427:LXD433 MGZ427:MGZ433 MQV427:MQV433 NAR427:NAR433 NKN427:NKN433 NUJ427:NUJ433 OEF427:OEF433 OOB427:OOB433 OXX427:OXX433 PHT427:PHT433 PRP427:PRP433 QBL427:QBL433 QLH427:QLH433 QVD427:QVD433 REZ427:REZ433 ROV427:ROV433 RYR427:RYR433 SIN427:SIN433 SSJ427:SSJ433 TCF427:TCF433 TMB427:TMB433 TVX427:TVX433 UFT427:UFT433 UPP427:UPP433 UZL427:UZL433 VJH427:VJH433 VTD427:VTD433 WCZ427:WCZ433 WMV427:WMV433 WWR427:WWR433 AM427:AM433 KI427:KI433 UE427:UE433 AEA427:AEA433 ANW427:ANW433 AXS427:AXS433 BHO427:BHO433 BRK427:BRK433 CBG427:CBG433 CLC427:CLC433 CUY427:CUY433 DEU427:DEU433 DOQ427:DOQ433 DYM427:DYM433 EII427:EII433 ESE427:ESE433 FCA427:FCA433 FLW427:FLW433 FVS427:FVS433 GFO427:GFO433 GPK427:GPK433 GZG427:GZG433 HJC427:HJC433 HSY427:HSY433 ICU427:ICU433 IMQ427:IMQ433 IWM427:IWM433 JGI427:JGI433 JQE427:JQE433 KAA427:KAA433 KJW427:KJW433 KTS427:KTS433 LDO427:LDO433 LNK427:LNK433 LXG427:LXG433 MHC427:MHC433 MQY427:MQY433 NAU427:NAU433 NKQ427:NKQ433 NUM427:NUM433 OEI427:OEI433 OOE427:OOE433 OYA427:OYA433 PHW427:PHW433 PRS427:PRS433 QBO427:QBO433 QLK427:QLK433 QVG427:QVG433 RFC427:RFC433 ROY427:ROY433 RYU427:RYU433 SIQ427:SIQ433 SSM427:SSM433 TCI427:TCI433 TME427:TME433 TWA427:TWA433 UFW427:UFW433 UPS427:UPS433 UZO427:UZO433 VJK427:VJK433 VTG427:VTG433 WDC427:WDC433 WMY427:WMY433 WWU427:WWU433 AJ1041 KF1041 UB1041 ADX1041 ANT1041 AXP1041 BHL1041 BRH1041 CBD1041 CKZ1041 CUV1041 DER1041 DON1041 DYJ1041 EIF1041 ESB1041 FBX1041 FLT1041 FVP1041 GFL1041 GPH1041 GZD1041 HIZ1041 HSV1041 ICR1041 IMN1041 IWJ1041 JGF1041 JQB1041 JZX1041 KJT1041 KTP1041 LDL1041 LNH1041 LXD1041 MGZ1041 MQV1041 NAR1041 NKN1041 NUJ1041 OEF1041 OOB1041 OXX1041 PHT1041 PRP1041 QBL1041 QLH1041 QVD1041 REZ1041 ROV1041 RYR1041 SIN1041 SSJ1041 TCF1041 TMB1041 TVX1041 UFT1041 UPP1041 UZL1041 VJH1041 VTD1041 WCZ1041 WMV1041 WWR1041 AG1041 KC1041 TY1041 ADU1041 ANQ1041 AXM1041 BHI1041 BRE1041 CBA1041 CKW1041 CUS1041 DEO1041 DOK1041 DYG1041 EIC1041 ERY1041 FBU1041 FLQ1041 FVM1041 GFI1041 GPE1041 GZA1041 HIW1041 HSS1041 ICO1041 IMK1041 IWG1041 JGC1041 JPY1041 JZU1041 KJQ1041 KTM1041 LDI1041 LNE1041 LXA1041 MGW1041 MQS1041 NAO1041 NKK1041 NUG1041 OEC1041 ONY1041 OXU1041 PHQ1041 PRM1041 QBI1041 QLE1041 QVA1041 REW1041 ROS1041 RYO1041 SIK1041 SSG1041 TCC1041 TLY1041 TVU1041 UFQ1041 UPM1041 UZI1041 VJE1041 VTA1041 WCW1041 WMS1041 WWO1041 AP1041 KL1041 UH1041 AED1041 ANZ1041 AXV1041 BHR1041 BRN1041 CBJ1041 CLF1041 CVB1041 DEX1041 DOT1041 DYP1041 EIL1041 ESH1041 FCD1041 FLZ1041 FVV1041 GFR1041 GPN1041 GZJ1041 HJF1041 HTB1041 ICX1041 IMT1041 IWP1041 JGL1041 JQH1041 KAD1041 KJZ1041 KTV1041 LDR1041 LNN1041 LXJ1041 MHF1041 MRB1041 NAX1041 NKT1041 NUP1041 OEL1041 OOH1041 OYD1041 PHZ1041 PRV1041 QBR1041 QLN1041 QVJ1041 RFF1041 RPB1041 RYX1041 SIT1041 SSP1041 TCL1041 TMH1041 TWD1041 UFZ1041 UPV1041 UZR1041 VJN1041 VTJ1041 WDF1041 WNB1041 WWX1041 AM1041 KI1041 UE1041 AEA1041 ANW1041 AXS1041 BHO1041 BRK1041 CBG1041 CLC1041 CUY1041 DEU1041 DOQ1041 DYM1041 EII1041 ESE1041 FCA1041 FLW1041 FVS1041 GFO1041 GPK1041 GZG1041 HJC1041 HSY1041 ICU1041 IMQ1041 IWM1041 JGI1041 JQE1041 KAA1041 KJW1041 KTS1041 LDO1041 LNK1041 LXG1041 MHC1041 MQY1041 NAU1041 NKQ1041 NUM1041 OEI1041 OOE1041 OYA1041 PHW1041 PRS1041 QBO1041 QLK1041 QVG1041 RFC1041 ROY1041 RYU1041 SIQ1041 SSM1041 TCI1041 TME1041 TWA1041 UFW1041 UPS1041 UZO1041 VJK1041 VTG1041 WDC1041 WMY1041 WWU1041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198"/>
  <sheetViews>
    <sheetView workbookViewId="0">
      <pane ySplit="1" topLeftCell="A2" activePane="bottomLeft" state="frozen"/>
      <selection activeCell="B36" sqref="B36"/>
      <selection pane="bottomLeft" activeCell="C7" sqref="C7"/>
    </sheetView>
  </sheetViews>
  <sheetFormatPr defaultColWidth="9.109375" defaultRowHeight="14.4" x14ac:dyDescent="0.3"/>
  <cols>
    <col min="1" max="1" width="3.109375" style="2" bestFit="1" customWidth="1"/>
    <col min="2" max="2" width="18.6640625" style="2" customWidth="1"/>
    <col min="3" max="3" width="20" style="2" customWidth="1"/>
    <col min="4" max="4" width="3.44140625" style="2" bestFit="1" customWidth="1"/>
    <col min="5" max="6" width="26.44140625" style="2" customWidth="1"/>
    <col min="7" max="7" width="3.33203125" style="2" bestFit="1" customWidth="1"/>
    <col min="8" max="8" width="31.33203125" style="2" customWidth="1"/>
    <col min="9" max="9" width="33" style="2" customWidth="1"/>
    <col min="10" max="12" width="9.109375" style="2" customWidth="1"/>
    <col min="13" max="16384" width="9.109375" style="2"/>
  </cols>
  <sheetData>
    <row r="1" spans="1:11" x14ac:dyDescent="0.3">
      <c r="A1" s="6" t="s">
        <v>0</v>
      </c>
      <c r="B1" s="6" t="s">
        <v>1</v>
      </c>
      <c r="C1" s="6" t="s">
        <v>2</v>
      </c>
      <c r="D1" s="6" t="s">
        <v>3</v>
      </c>
      <c r="E1" s="6" t="s">
        <v>4</v>
      </c>
      <c r="F1" s="6" t="s">
        <v>5</v>
      </c>
      <c r="G1" s="6" t="s">
        <v>6</v>
      </c>
      <c r="H1" s="6" t="s">
        <v>7</v>
      </c>
      <c r="I1" s="6" t="s">
        <v>8</v>
      </c>
      <c r="K1" s="8"/>
    </row>
    <row r="2" spans="1:11" x14ac:dyDescent="0.3">
      <c r="A2" s="5">
        <v>1</v>
      </c>
      <c r="B2" s="1566" t="s">
        <v>9</v>
      </c>
      <c r="C2" s="1566" t="s">
        <v>10</v>
      </c>
      <c r="D2" s="5">
        <v>1</v>
      </c>
      <c r="E2" s="2" t="s">
        <v>11</v>
      </c>
      <c r="F2" s="2" t="s">
        <v>12</v>
      </c>
      <c r="G2" s="5">
        <v>1</v>
      </c>
      <c r="H2" s="2" t="s">
        <v>13</v>
      </c>
      <c r="I2" s="2" t="s">
        <v>14</v>
      </c>
    </row>
    <row r="3" spans="1:11" x14ac:dyDescent="0.3">
      <c r="A3" s="5"/>
      <c r="B3" s="1566"/>
      <c r="C3" s="1566"/>
      <c r="D3" s="5"/>
      <c r="G3" s="5">
        <v>2</v>
      </c>
      <c r="H3" s="2" t="s">
        <v>15</v>
      </c>
      <c r="I3" s="2" t="s">
        <v>16</v>
      </c>
    </row>
    <row r="4" spans="1:11" x14ac:dyDescent="0.3">
      <c r="A4" s="5"/>
      <c r="D4" s="5"/>
      <c r="G4" s="5">
        <v>3</v>
      </c>
      <c r="H4" s="7" t="s">
        <v>17</v>
      </c>
      <c r="I4" s="2" t="s">
        <v>18</v>
      </c>
    </row>
    <row r="5" spans="1:11" x14ac:dyDescent="0.3">
      <c r="A5" s="5"/>
      <c r="D5" s="5"/>
      <c r="G5" s="5">
        <v>4</v>
      </c>
      <c r="H5" s="2" t="s">
        <v>19</v>
      </c>
      <c r="I5" s="2" t="s">
        <v>20</v>
      </c>
    </row>
    <row r="6" spans="1:11" x14ac:dyDescent="0.3">
      <c r="A6" s="5"/>
      <c r="D6" s="5"/>
      <c r="G6" s="5">
        <v>5</v>
      </c>
      <c r="H6" s="2" t="s">
        <v>21</v>
      </c>
      <c r="I6" s="2" t="s">
        <v>22</v>
      </c>
    </row>
    <row r="7" spans="1:11" x14ac:dyDescent="0.3">
      <c r="A7" s="5"/>
      <c r="D7" s="5"/>
      <c r="G7" s="5">
        <v>6</v>
      </c>
      <c r="H7" s="2" t="s">
        <v>23</v>
      </c>
      <c r="I7" s="2" t="s">
        <v>24</v>
      </c>
    </row>
    <row r="8" spans="1:11" x14ac:dyDescent="0.3">
      <c r="A8" s="5"/>
      <c r="D8" s="5"/>
      <c r="G8" s="5">
        <v>7</v>
      </c>
      <c r="H8" s="2" t="s">
        <v>25</v>
      </c>
      <c r="I8" s="2" t="s">
        <v>26</v>
      </c>
    </row>
    <row r="9" spans="1:11" x14ac:dyDescent="0.3">
      <c r="A9" s="5"/>
      <c r="D9" s="5">
        <v>2</v>
      </c>
      <c r="E9" s="2" t="s">
        <v>27</v>
      </c>
      <c r="F9" s="2" t="s">
        <v>28</v>
      </c>
      <c r="G9" s="5">
        <v>1</v>
      </c>
      <c r="H9" s="2" t="s">
        <v>29</v>
      </c>
      <c r="I9" s="2" t="s">
        <v>30</v>
      </c>
    </row>
    <row r="10" spans="1:11" x14ac:dyDescent="0.3">
      <c r="A10" s="5"/>
      <c r="D10" s="5"/>
      <c r="G10" s="5">
        <v>2</v>
      </c>
      <c r="H10" s="2" t="s">
        <v>31</v>
      </c>
      <c r="I10" s="2" t="s">
        <v>32</v>
      </c>
    </row>
    <row r="11" spans="1:11" x14ac:dyDescent="0.3">
      <c r="A11" s="5"/>
      <c r="D11" s="5"/>
      <c r="G11" s="5">
        <v>3</v>
      </c>
      <c r="H11" s="2" t="s">
        <v>33</v>
      </c>
      <c r="I11" s="2" t="s">
        <v>34</v>
      </c>
    </row>
    <row r="12" spans="1:11" x14ac:dyDescent="0.3">
      <c r="A12" s="5"/>
      <c r="D12" s="5"/>
      <c r="G12" s="5">
        <v>4</v>
      </c>
      <c r="H12" s="2" t="s">
        <v>35</v>
      </c>
      <c r="I12" s="2" t="s">
        <v>36</v>
      </c>
    </row>
    <row r="13" spans="1:11" x14ac:dyDescent="0.3">
      <c r="A13" s="5"/>
      <c r="D13" s="5">
        <v>3</v>
      </c>
      <c r="E13" s="2" t="s">
        <v>37</v>
      </c>
      <c r="F13" s="2" t="s">
        <v>38</v>
      </c>
      <c r="G13" s="5">
        <v>1</v>
      </c>
      <c r="H13" s="2" t="s">
        <v>39</v>
      </c>
      <c r="I13" s="2" t="s">
        <v>40</v>
      </c>
    </row>
    <row r="14" spans="1:11" x14ac:dyDescent="0.3">
      <c r="A14" s="5"/>
      <c r="D14" s="5"/>
      <c r="G14" s="5">
        <v>2</v>
      </c>
      <c r="H14" s="2" t="s">
        <v>41</v>
      </c>
      <c r="I14" s="2" t="s">
        <v>42</v>
      </c>
    </row>
    <row r="15" spans="1:11" x14ac:dyDescent="0.3">
      <c r="A15" s="5"/>
      <c r="D15" s="5"/>
      <c r="G15" s="5">
        <v>3</v>
      </c>
      <c r="H15" s="2" t="s">
        <v>43</v>
      </c>
      <c r="I15" s="2" t="s">
        <v>43</v>
      </c>
    </row>
    <row r="16" spans="1:11" x14ac:dyDescent="0.3">
      <c r="A16" s="5"/>
      <c r="D16" s="5"/>
      <c r="G16" s="5">
        <v>4</v>
      </c>
      <c r="H16" s="2" t="s">
        <v>44</v>
      </c>
      <c r="I16" s="2" t="s">
        <v>45</v>
      </c>
    </row>
    <row r="17" spans="1:9" x14ac:dyDescent="0.3">
      <c r="A17" s="5"/>
      <c r="D17" s="5"/>
      <c r="G17" s="5">
        <v>5</v>
      </c>
      <c r="H17" s="2" t="s">
        <v>46</v>
      </c>
      <c r="I17" s="2" t="s">
        <v>47</v>
      </c>
    </row>
    <row r="18" spans="1:9" x14ac:dyDescent="0.3">
      <c r="A18" s="5"/>
      <c r="D18" s="5">
        <v>4</v>
      </c>
      <c r="E18" s="2" t="s">
        <v>48</v>
      </c>
      <c r="F18" s="2" t="s">
        <v>49</v>
      </c>
      <c r="G18" s="5">
        <v>1</v>
      </c>
      <c r="H18" s="2" t="s">
        <v>50</v>
      </c>
      <c r="I18" s="2" t="s">
        <v>51</v>
      </c>
    </row>
    <row r="19" spans="1:9" x14ac:dyDescent="0.3">
      <c r="A19" s="5"/>
      <c r="D19" s="5"/>
      <c r="G19" s="5">
        <v>2</v>
      </c>
      <c r="H19" s="7" t="s">
        <v>52</v>
      </c>
      <c r="I19" s="2" t="s">
        <v>53</v>
      </c>
    </row>
    <row r="20" spans="1:9" x14ac:dyDescent="0.3">
      <c r="A20" s="5"/>
      <c r="D20" s="5"/>
      <c r="G20" s="5">
        <v>3</v>
      </c>
      <c r="H20" s="2" t="s">
        <v>54</v>
      </c>
      <c r="I20" s="2" t="s">
        <v>55</v>
      </c>
    </row>
    <row r="21" spans="1:9" x14ac:dyDescent="0.3">
      <c r="A21" s="5"/>
      <c r="D21" s="5"/>
      <c r="G21" s="5">
        <v>4</v>
      </c>
      <c r="H21" s="2" t="s">
        <v>56</v>
      </c>
      <c r="I21" s="2" t="s">
        <v>57</v>
      </c>
    </row>
    <row r="22" spans="1:9" x14ac:dyDescent="0.3">
      <c r="A22" s="5"/>
      <c r="D22" s="5">
        <v>5</v>
      </c>
      <c r="E22" s="2" t="s">
        <v>58</v>
      </c>
      <c r="F22" s="2" t="s">
        <v>59</v>
      </c>
      <c r="G22" s="5">
        <v>1</v>
      </c>
      <c r="H22" s="2" t="s">
        <v>60</v>
      </c>
      <c r="I22" s="2" t="s">
        <v>61</v>
      </c>
    </row>
    <row r="23" spans="1:9" x14ac:dyDescent="0.3">
      <c r="A23" s="5"/>
      <c r="D23" s="5"/>
      <c r="G23" s="5">
        <v>2</v>
      </c>
      <c r="H23" s="7" t="s">
        <v>62</v>
      </c>
      <c r="I23" s="2" t="s">
        <v>63</v>
      </c>
    </row>
    <row r="24" spans="1:9" x14ac:dyDescent="0.3">
      <c r="A24" s="5"/>
      <c r="D24" s="5"/>
      <c r="G24" s="5">
        <v>3</v>
      </c>
      <c r="H24" s="2" t="s">
        <v>64</v>
      </c>
      <c r="I24" s="2" t="s">
        <v>65</v>
      </c>
    </row>
    <row r="25" spans="1:9" x14ac:dyDescent="0.3">
      <c r="A25" s="5"/>
      <c r="D25" s="5">
        <v>6</v>
      </c>
      <c r="E25" s="2" t="s">
        <v>33</v>
      </c>
      <c r="F25" s="2" t="s">
        <v>66</v>
      </c>
      <c r="G25" s="5">
        <v>1</v>
      </c>
      <c r="H25" s="2" t="s">
        <v>67</v>
      </c>
      <c r="I25" s="2" t="s">
        <v>68</v>
      </c>
    </row>
    <row r="26" spans="1:9" x14ac:dyDescent="0.3">
      <c r="A26" s="5"/>
      <c r="D26" s="5"/>
      <c r="G26" s="5">
        <v>2</v>
      </c>
      <c r="H26" s="2" t="s">
        <v>69</v>
      </c>
      <c r="I26" s="2" t="s">
        <v>69</v>
      </c>
    </row>
    <row r="27" spans="1:9" x14ac:dyDescent="0.3">
      <c r="A27" s="5"/>
      <c r="D27" s="5">
        <v>7</v>
      </c>
      <c r="E27" s="2" t="s">
        <v>70</v>
      </c>
      <c r="F27" s="2" t="s">
        <v>71</v>
      </c>
      <c r="G27" s="5">
        <v>1</v>
      </c>
      <c r="H27" s="2" t="s">
        <v>72</v>
      </c>
      <c r="I27" s="2" t="s">
        <v>73</v>
      </c>
    </row>
    <row r="28" spans="1:9" x14ac:dyDescent="0.3">
      <c r="A28" s="5"/>
      <c r="D28" s="5"/>
      <c r="G28" s="5">
        <v>2</v>
      </c>
      <c r="H28" s="2" t="s">
        <v>74</v>
      </c>
      <c r="I28" s="2" t="s">
        <v>75</v>
      </c>
    </row>
    <row r="29" spans="1:9" x14ac:dyDescent="0.3">
      <c r="A29" s="5"/>
      <c r="D29" s="5"/>
      <c r="G29" s="5">
        <v>3</v>
      </c>
      <c r="H29" s="2" t="s">
        <v>76</v>
      </c>
      <c r="I29" s="2" t="s">
        <v>77</v>
      </c>
    </row>
    <row r="30" spans="1:9" x14ac:dyDescent="0.3">
      <c r="A30" s="5"/>
      <c r="D30" s="5"/>
      <c r="G30" s="5">
        <v>4</v>
      </c>
      <c r="H30" s="2" t="s">
        <v>78</v>
      </c>
      <c r="I30" s="2" t="s">
        <v>79</v>
      </c>
    </row>
    <row r="31" spans="1:9" x14ac:dyDescent="0.3">
      <c r="A31" s="5"/>
      <c r="D31" s="5"/>
      <c r="G31" s="5">
        <v>5</v>
      </c>
      <c r="H31" s="2" t="s">
        <v>80</v>
      </c>
      <c r="I31" s="2" t="s">
        <v>81</v>
      </c>
    </row>
    <row r="32" spans="1:9" x14ac:dyDescent="0.3">
      <c r="A32" s="5"/>
      <c r="D32" s="5"/>
      <c r="G32" s="5">
        <v>6</v>
      </c>
      <c r="H32" s="2" t="s">
        <v>82</v>
      </c>
      <c r="I32" s="2" t="s">
        <v>83</v>
      </c>
    </row>
    <row r="33" spans="1:9" x14ac:dyDescent="0.3">
      <c r="A33" s="5"/>
      <c r="D33" s="5">
        <v>8</v>
      </c>
      <c r="E33" s="2" t="s">
        <v>84</v>
      </c>
      <c r="F33" s="2" t="s">
        <v>85</v>
      </c>
      <c r="G33" s="5">
        <v>1</v>
      </c>
      <c r="H33" s="2" t="s">
        <v>86</v>
      </c>
      <c r="I33" s="2" t="s">
        <v>87</v>
      </c>
    </row>
    <row r="34" spans="1:9" x14ac:dyDescent="0.3">
      <c r="A34" s="5"/>
      <c r="D34" s="5"/>
      <c r="G34" s="5">
        <v>2</v>
      </c>
      <c r="H34" s="2" t="s">
        <v>88</v>
      </c>
      <c r="I34" s="2" t="s">
        <v>88</v>
      </c>
    </row>
    <row r="35" spans="1:9" x14ac:dyDescent="0.3">
      <c r="A35" s="5"/>
      <c r="D35" s="5"/>
      <c r="G35" s="5">
        <v>3</v>
      </c>
      <c r="H35" s="2" t="s">
        <v>89</v>
      </c>
      <c r="I35" s="2" t="s">
        <v>90</v>
      </c>
    </row>
    <row r="36" spans="1:9" x14ac:dyDescent="0.3">
      <c r="A36" s="5"/>
      <c r="D36" s="5">
        <v>9</v>
      </c>
      <c r="E36" s="2" t="s">
        <v>91</v>
      </c>
      <c r="F36" s="2" t="s">
        <v>92</v>
      </c>
      <c r="G36" s="5">
        <v>1</v>
      </c>
      <c r="H36" s="2" t="s">
        <v>93</v>
      </c>
      <c r="I36" s="2" t="s">
        <v>94</v>
      </c>
    </row>
    <row r="37" spans="1:9" x14ac:dyDescent="0.3">
      <c r="A37" s="4"/>
      <c r="B37" s="3"/>
      <c r="C37" s="3"/>
      <c r="D37" s="4"/>
      <c r="E37" s="3"/>
      <c r="F37" s="3"/>
      <c r="G37" s="4">
        <v>2</v>
      </c>
      <c r="H37" s="3" t="s">
        <v>95</v>
      </c>
      <c r="I37" s="3" t="s">
        <v>96</v>
      </c>
    </row>
    <row r="38" spans="1:9" x14ac:dyDescent="0.3">
      <c r="A38" s="5">
        <v>2</v>
      </c>
      <c r="B38" s="1565" t="s">
        <v>97</v>
      </c>
      <c r="C38" s="1565" t="s">
        <v>98</v>
      </c>
      <c r="D38" s="5">
        <v>1</v>
      </c>
      <c r="E38" s="2" t="s">
        <v>99</v>
      </c>
      <c r="F38" s="2" t="s">
        <v>100</v>
      </c>
      <c r="G38" s="5">
        <v>1</v>
      </c>
      <c r="H38" s="2" t="s">
        <v>101</v>
      </c>
      <c r="I38" s="2" t="s">
        <v>102</v>
      </c>
    </row>
    <row r="39" spans="1:9" x14ac:dyDescent="0.3">
      <c r="A39" s="5"/>
      <c r="B39" s="1566"/>
      <c r="C39" s="1566"/>
      <c r="D39" s="5"/>
      <c r="G39" s="5">
        <v>2</v>
      </c>
      <c r="H39" s="2" t="s">
        <v>103</v>
      </c>
      <c r="I39" s="2" t="s">
        <v>104</v>
      </c>
    </row>
    <row r="40" spans="1:9" x14ac:dyDescent="0.3">
      <c r="A40" s="5"/>
      <c r="D40" s="5"/>
      <c r="G40" s="5">
        <v>3</v>
      </c>
      <c r="H40" s="2" t="s">
        <v>105</v>
      </c>
      <c r="I40" s="2" t="s">
        <v>106</v>
      </c>
    </row>
    <row r="41" spans="1:9" x14ac:dyDescent="0.3">
      <c r="A41" s="5"/>
      <c r="D41" s="5"/>
      <c r="G41" s="5">
        <v>4</v>
      </c>
      <c r="H41" s="2" t="s">
        <v>107</v>
      </c>
      <c r="I41" s="2" t="s">
        <v>108</v>
      </c>
    </row>
    <row r="42" spans="1:9" x14ac:dyDescent="0.3">
      <c r="A42" s="5"/>
      <c r="D42" s="5">
        <v>2</v>
      </c>
      <c r="E42" s="2" t="s">
        <v>109</v>
      </c>
      <c r="F42" s="2" t="s">
        <v>109</v>
      </c>
      <c r="G42" s="5">
        <v>1</v>
      </c>
      <c r="H42" s="2" t="s">
        <v>110</v>
      </c>
      <c r="I42" s="2" t="s">
        <v>111</v>
      </c>
    </row>
    <row r="43" spans="1:9" x14ac:dyDescent="0.3">
      <c r="A43" s="5"/>
      <c r="D43" s="5"/>
      <c r="G43" s="5">
        <v>2</v>
      </c>
      <c r="H43" s="2" t="s">
        <v>112</v>
      </c>
      <c r="I43" s="2" t="s">
        <v>113</v>
      </c>
    </row>
    <row r="44" spans="1:9" x14ac:dyDescent="0.3">
      <c r="A44" s="5"/>
      <c r="D44" s="5">
        <v>3</v>
      </c>
      <c r="E44" s="2" t="s">
        <v>114</v>
      </c>
      <c r="F44" s="2" t="s">
        <v>115</v>
      </c>
      <c r="G44" s="5">
        <v>1</v>
      </c>
      <c r="H44" s="2" t="s">
        <v>116</v>
      </c>
      <c r="I44" s="2" t="s">
        <v>117</v>
      </c>
    </row>
    <row r="45" spans="1:9" x14ac:dyDescent="0.3">
      <c r="A45" s="5"/>
      <c r="D45" s="5"/>
      <c r="G45" s="5">
        <v>2</v>
      </c>
      <c r="H45" s="2" t="s">
        <v>118</v>
      </c>
      <c r="I45" s="2" t="s">
        <v>119</v>
      </c>
    </row>
    <row r="46" spans="1:9" x14ac:dyDescent="0.3">
      <c r="A46" s="5"/>
      <c r="D46" s="5"/>
      <c r="G46" s="5">
        <v>3</v>
      </c>
      <c r="H46" s="2" t="s">
        <v>120</v>
      </c>
      <c r="I46" s="2" t="s">
        <v>121</v>
      </c>
    </row>
    <row r="47" spans="1:9" x14ac:dyDescent="0.3">
      <c r="A47" s="5"/>
      <c r="D47" s="5"/>
      <c r="G47" s="5">
        <v>4</v>
      </c>
      <c r="H47" s="7" t="s">
        <v>122</v>
      </c>
      <c r="I47" s="2" t="s">
        <v>123</v>
      </c>
    </row>
    <row r="48" spans="1:9" x14ac:dyDescent="0.3">
      <c r="A48" s="5"/>
      <c r="D48" s="5"/>
      <c r="G48" s="5">
        <v>5</v>
      </c>
      <c r="H48" s="2" t="s">
        <v>124</v>
      </c>
      <c r="I48" s="2" t="s">
        <v>125</v>
      </c>
    </row>
    <row r="49" spans="1:9" x14ac:dyDescent="0.3">
      <c r="A49" s="5"/>
      <c r="D49" s="5"/>
      <c r="G49" s="5">
        <v>6</v>
      </c>
      <c r="H49" s="2" t="s">
        <v>126</v>
      </c>
      <c r="I49" s="2" t="s">
        <v>127</v>
      </c>
    </row>
    <row r="50" spans="1:9" x14ac:dyDescent="0.3">
      <c r="A50" s="5"/>
      <c r="D50" s="5">
        <v>4</v>
      </c>
      <c r="E50" s="2" t="s">
        <v>128</v>
      </c>
      <c r="F50" s="2" t="s">
        <v>129</v>
      </c>
      <c r="G50" s="5">
        <v>1</v>
      </c>
      <c r="H50" s="2" t="s">
        <v>130</v>
      </c>
      <c r="I50" s="2" t="s">
        <v>131</v>
      </c>
    </row>
    <row r="51" spans="1:9" x14ac:dyDescent="0.3">
      <c r="A51" s="5"/>
      <c r="D51" s="5"/>
      <c r="G51" s="5">
        <v>2</v>
      </c>
      <c r="H51" s="2" t="s">
        <v>132</v>
      </c>
      <c r="I51" s="2" t="s">
        <v>133</v>
      </c>
    </row>
    <row r="52" spans="1:9" x14ac:dyDescent="0.3">
      <c r="A52" s="5"/>
      <c r="D52" s="5"/>
      <c r="G52" s="5">
        <v>3</v>
      </c>
      <c r="H52" s="2" t="s">
        <v>134</v>
      </c>
      <c r="I52" s="2" t="s">
        <v>135</v>
      </c>
    </row>
    <row r="53" spans="1:9" x14ac:dyDescent="0.3">
      <c r="A53" s="5"/>
      <c r="D53" s="5"/>
      <c r="G53" s="5">
        <v>4</v>
      </c>
      <c r="H53" s="2" t="s">
        <v>136</v>
      </c>
      <c r="I53" s="2" t="s">
        <v>137</v>
      </c>
    </row>
    <row r="54" spans="1:9" x14ac:dyDescent="0.3">
      <c r="A54" s="5"/>
      <c r="D54" s="5">
        <v>5</v>
      </c>
      <c r="E54" s="2" t="s">
        <v>33</v>
      </c>
      <c r="F54" s="2" t="s">
        <v>66</v>
      </c>
      <c r="G54" s="5">
        <v>1</v>
      </c>
      <c r="H54" s="2" t="s">
        <v>138</v>
      </c>
      <c r="I54" s="2" t="s">
        <v>139</v>
      </c>
    </row>
    <row r="55" spans="1:9" x14ac:dyDescent="0.3">
      <c r="A55" s="5"/>
      <c r="D55" s="5"/>
      <c r="G55" s="5">
        <v>2</v>
      </c>
      <c r="H55" s="2" t="s">
        <v>140</v>
      </c>
      <c r="I55" s="2" t="s">
        <v>140</v>
      </c>
    </row>
    <row r="56" spans="1:9" x14ac:dyDescent="0.3">
      <c r="A56" s="5"/>
      <c r="D56" s="5"/>
      <c r="G56" s="5">
        <v>3</v>
      </c>
      <c r="H56" s="2" t="s">
        <v>141</v>
      </c>
      <c r="I56" s="2" t="s">
        <v>142</v>
      </c>
    </row>
    <row r="57" spans="1:9" x14ac:dyDescent="0.3">
      <c r="A57" s="5"/>
      <c r="D57" s="5"/>
      <c r="G57" s="5">
        <v>4</v>
      </c>
      <c r="H57" s="2" t="s">
        <v>143</v>
      </c>
      <c r="I57" s="2" t="s">
        <v>144</v>
      </c>
    </row>
    <row r="58" spans="1:9" x14ac:dyDescent="0.3">
      <c r="A58" s="5"/>
      <c r="D58" s="5"/>
      <c r="G58" s="5">
        <v>5</v>
      </c>
      <c r="H58" s="2" t="s">
        <v>145</v>
      </c>
      <c r="I58" s="2" t="s">
        <v>146</v>
      </c>
    </row>
    <row r="59" spans="1:9" x14ac:dyDescent="0.3">
      <c r="A59" s="5"/>
      <c r="D59" s="5"/>
      <c r="G59" s="5">
        <v>6</v>
      </c>
      <c r="H59" s="2" t="s">
        <v>147</v>
      </c>
      <c r="I59" s="2" t="s">
        <v>148</v>
      </c>
    </row>
    <row r="60" spans="1:9" x14ac:dyDescent="0.3">
      <c r="A60" s="4"/>
      <c r="B60" s="3"/>
      <c r="C60" s="3"/>
      <c r="D60" s="4"/>
      <c r="E60" s="3"/>
      <c r="F60" s="3"/>
      <c r="G60" s="4">
        <v>7</v>
      </c>
      <c r="H60" s="3" t="s">
        <v>149</v>
      </c>
      <c r="I60" s="3" t="s">
        <v>150</v>
      </c>
    </row>
    <row r="61" spans="1:9" x14ac:dyDescent="0.3">
      <c r="A61" s="5">
        <v>3</v>
      </c>
      <c r="B61" s="1565" t="s">
        <v>151</v>
      </c>
      <c r="C61" s="1565" t="s">
        <v>152</v>
      </c>
      <c r="D61" s="5">
        <v>1</v>
      </c>
      <c r="E61" s="2" t="s">
        <v>153</v>
      </c>
      <c r="F61" s="2" t="s">
        <v>154</v>
      </c>
      <c r="G61" s="5">
        <v>1</v>
      </c>
      <c r="H61" s="2" t="s">
        <v>155</v>
      </c>
      <c r="I61" s="2" t="s">
        <v>155</v>
      </c>
    </row>
    <row r="62" spans="1:9" x14ac:dyDescent="0.3">
      <c r="A62" s="5"/>
      <c r="B62" s="1566"/>
      <c r="C62" s="1566"/>
      <c r="D62" s="5"/>
      <c r="G62" s="5">
        <v>2</v>
      </c>
      <c r="H62" s="2" t="s">
        <v>141</v>
      </c>
      <c r="I62" s="2" t="s">
        <v>142</v>
      </c>
    </row>
    <row r="63" spans="1:9" x14ac:dyDescent="0.3">
      <c r="A63" s="5"/>
      <c r="D63" s="5"/>
      <c r="G63" s="5">
        <v>3</v>
      </c>
      <c r="H63" s="2" t="s">
        <v>156</v>
      </c>
      <c r="I63" s="2" t="s">
        <v>157</v>
      </c>
    </row>
    <row r="64" spans="1:9" x14ac:dyDescent="0.3">
      <c r="A64" s="5"/>
      <c r="D64" s="5"/>
      <c r="G64" s="5">
        <v>4</v>
      </c>
      <c r="H64" s="2" t="s">
        <v>29</v>
      </c>
      <c r="I64" s="2" t="s">
        <v>30</v>
      </c>
    </row>
    <row r="65" spans="1:9" x14ac:dyDescent="0.3">
      <c r="A65" s="5"/>
      <c r="D65" s="5"/>
      <c r="G65" s="5">
        <v>5</v>
      </c>
      <c r="H65" s="2" t="s">
        <v>158</v>
      </c>
      <c r="I65" s="2" t="s">
        <v>158</v>
      </c>
    </row>
    <row r="66" spans="1:9" x14ac:dyDescent="0.3">
      <c r="A66" s="5"/>
      <c r="D66" s="5"/>
      <c r="G66" s="5">
        <v>6</v>
      </c>
      <c r="H66" s="2" t="s">
        <v>159</v>
      </c>
      <c r="I66" s="2" t="s">
        <v>160</v>
      </c>
    </row>
    <row r="67" spans="1:9" x14ac:dyDescent="0.3">
      <c r="A67" s="5"/>
      <c r="D67" s="5"/>
      <c r="G67" s="5">
        <v>7</v>
      </c>
      <c r="H67" s="2" t="s">
        <v>161</v>
      </c>
      <c r="I67" s="2" t="s">
        <v>162</v>
      </c>
    </row>
    <row r="68" spans="1:9" x14ac:dyDescent="0.3">
      <c r="A68" s="5"/>
      <c r="D68" s="5"/>
      <c r="G68" s="5">
        <v>8</v>
      </c>
      <c r="H68" s="2" t="s">
        <v>163</v>
      </c>
      <c r="I68" s="2" t="s">
        <v>164</v>
      </c>
    </row>
    <row r="69" spans="1:9" x14ac:dyDescent="0.3">
      <c r="A69" s="5"/>
      <c r="D69" s="5">
        <v>2</v>
      </c>
      <c r="E69" s="2" t="s">
        <v>165</v>
      </c>
      <c r="F69" s="2" t="s">
        <v>166</v>
      </c>
      <c r="G69" s="5">
        <v>1</v>
      </c>
      <c r="H69" s="2" t="s">
        <v>167</v>
      </c>
      <c r="I69" s="2" t="s">
        <v>168</v>
      </c>
    </row>
    <row r="70" spans="1:9" x14ac:dyDescent="0.3">
      <c r="A70" s="5"/>
      <c r="D70" s="5"/>
      <c r="G70" s="5">
        <v>2</v>
      </c>
      <c r="H70" s="2" t="s">
        <v>169</v>
      </c>
      <c r="I70" s="2" t="s">
        <v>170</v>
      </c>
    </row>
    <row r="71" spans="1:9" x14ac:dyDescent="0.3">
      <c r="A71" s="5"/>
      <c r="D71" s="5"/>
      <c r="G71" s="5">
        <v>3</v>
      </c>
      <c r="H71" s="2" t="s">
        <v>171</v>
      </c>
      <c r="I71" s="2" t="s">
        <v>172</v>
      </c>
    </row>
    <row r="72" spans="1:9" x14ac:dyDescent="0.3">
      <c r="A72" s="5"/>
      <c r="D72" s="5">
        <v>3</v>
      </c>
      <c r="E72" s="7" t="s">
        <v>173</v>
      </c>
      <c r="F72" s="2" t="s">
        <v>174</v>
      </c>
      <c r="G72" s="5">
        <v>1</v>
      </c>
      <c r="H72" s="2" t="s">
        <v>175</v>
      </c>
      <c r="I72" s="2" t="s">
        <v>176</v>
      </c>
    </row>
    <row r="73" spans="1:9" x14ac:dyDescent="0.3">
      <c r="A73" s="5"/>
      <c r="D73" s="5"/>
      <c r="G73" s="5">
        <v>2</v>
      </c>
      <c r="H73" s="2" t="s">
        <v>169</v>
      </c>
      <c r="I73" s="2" t="s">
        <v>170</v>
      </c>
    </row>
    <row r="74" spans="1:9" x14ac:dyDescent="0.3">
      <c r="A74" s="5"/>
      <c r="D74" s="5"/>
      <c r="G74" s="5">
        <v>3</v>
      </c>
      <c r="H74" s="2" t="s">
        <v>141</v>
      </c>
      <c r="I74" s="2" t="s">
        <v>142</v>
      </c>
    </row>
    <row r="75" spans="1:9" x14ac:dyDescent="0.3">
      <c r="A75" s="5"/>
      <c r="D75" s="5"/>
      <c r="G75" s="5">
        <v>4</v>
      </c>
      <c r="H75" s="2" t="s">
        <v>177</v>
      </c>
      <c r="I75" s="2" t="s">
        <v>178</v>
      </c>
    </row>
    <row r="76" spans="1:9" x14ac:dyDescent="0.3">
      <c r="A76" s="5"/>
      <c r="D76" s="5"/>
      <c r="G76" s="5">
        <v>5</v>
      </c>
      <c r="H76" s="2" t="s">
        <v>179</v>
      </c>
      <c r="I76" s="2" t="s">
        <v>180</v>
      </c>
    </row>
    <row r="77" spans="1:9" x14ac:dyDescent="0.3">
      <c r="A77" s="5"/>
      <c r="D77" s="5">
        <v>4</v>
      </c>
      <c r="E77" s="2" t="s">
        <v>181</v>
      </c>
      <c r="F77" s="2" t="s">
        <v>182</v>
      </c>
      <c r="G77" s="5">
        <v>1</v>
      </c>
      <c r="H77" s="2" t="s">
        <v>183</v>
      </c>
      <c r="I77" s="2" t="s">
        <v>184</v>
      </c>
    </row>
    <row r="78" spans="1:9" x14ac:dyDescent="0.3">
      <c r="A78" s="5"/>
      <c r="D78" s="5"/>
      <c r="G78" s="5">
        <v>2</v>
      </c>
      <c r="H78" s="2" t="s">
        <v>185</v>
      </c>
      <c r="I78" s="2" t="s">
        <v>186</v>
      </c>
    </row>
    <row r="79" spans="1:9" x14ac:dyDescent="0.3">
      <c r="A79" s="5"/>
      <c r="D79" s="5"/>
      <c r="G79" s="5">
        <v>3</v>
      </c>
      <c r="H79" s="2" t="s">
        <v>187</v>
      </c>
      <c r="I79" s="2" t="s">
        <v>188</v>
      </c>
    </row>
    <row r="80" spans="1:9" x14ac:dyDescent="0.3">
      <c r="A80" s="5"/>
      <c r="D80" s="5"/>
      <c r="G80" s="5">
        <v>4</v>
      </c>
      <c r="H80" s="2" t="s">
        <v>189</v>
      </c>
      <c r="I80" s="2" t="s">
        <v>190</v>
      </c>
    </row>
    <row r="81" spans="1:9" x14ac:dyDescent="0.3">
      <c r="A81" s="5"/>
      <c r="D81" s="5"/>
      <c r="G81" s="5">
        <v>5</v>
      </c>
      <c r="H81" s="2" t="s">
        <v>191</v>
      </c>
      <c r="I81" s="2" t="s">
        <v>192</v>
      </c>
    </row>
    <row r="82" spans="1:9" x14ac:dyDescent="0.3">
      <c r="A82" s="5"/>
      <c r="D82" s="5"/>
      <c r="G82" s="5">
        <v>6</v>
      </c>
      <c r="H82" s="2" t="s">
        <v>193</v>
      </c>
      <c r="I82" s="2" t="s">
        <v>194</v>
      </c>
    </row>
    <row r="83" spans="1:9" x14ac:dyDescent="0.3">
      <c r="A83" s="5"/>
      <c r="D83" s="5"/>
      <c r="G83" s="5">
        <v>7</v>
      </c>
      <c r="H83" s="2" t="s">
        <v>195</v>
      </c>
      <c r="I83" s="2" t="s">
        <v>162</v>
      </c>
    </row>
    <row r="84" spans="1:9" x14ac:dyDescent="0.3">
      <c r="A84" s="5"/>
      <c r="D84" s="5"/>
      <c r="G84" s="5">
        <v>8</v>
      </c>
      <c r="H84" s="2" t="s">
        <v>196</v>
      </c>
      <c r="I84" s="2" t="s">
        <v>196</v>
      </c>
    </row>
    <row r="85" spans="1:9" x14ac:dyDescent="0.3">
      <c r="A85" s="5"/>
      <c r="D85" s="5">
        <v>5</v>
      </c>
      <c r="E85" s="2" t="s">
        <v>197</v>
      </c>
      <c r="F85" s="2" t="s">
        <v>198</v>
      </c>
      <c r="G85" s="5">
        <v>1</v>
      </c>
      <c r="H85" s="2" t="s">
        <v>199</v>
      </c>
      <c r="I85" s="2" t="s">
        <v>200</v>
      </c>
    </row>
    <row r="86" spans="1:9" x14ac:dyDescent="0.3">
      <c r="A86" s="5"/>
      <c r="D86" s="5"/>
      <c r="G86" s="5">
        <v>2</v>
      </c>
      <c r="H86" s="2" t="s">
        <v>201</v>
      </c>
      <c r="I86" s="2" t="s">
        <v>202</v>
      </c>
    </row>
    <row r="87" spans="1:9" x14ac:dyDescent="0.3">
      <c r="A87" s="5"/>
      <c r="D87" s="5"/>
      <c r="G87" s="5">
        <v>3</v>
      </c>
      <c r="H87" s="2" t="s">
        <v>187</v>
      </c>
      <c r="I87" s="2" t="s">
        <v>188</v>
      </c>
    </row>
    <row r="88" spans="1:9" x14ac:dyDescent="0.3">
      <c r="A88" s="5"/>
      <c r="D88" s="5"/>
      <c r="G88" s="5">
        <v>4</v>
      </c>
      <c r="H88" s="2" t="s">
        <v>203</v>
      </c>
      <c r="I88" s="2" t="s">
        <v>204</v>
      </c>
    </row>
    <row r="89" spans="1:9" x14ac:dyDescent="0.3">
      <c r="A89" s="5"/>
      <c r="D89" s="5"/>
      <c r="G89" s="5">
        <v>5</v>
      </c>
      <c r="H89" s="2" t="s">
        <v>84</v>
      </c>
      <c r="I89" s="2" t="s">
        <v>85</v>
      </c>
    </row>
    <row r="90" spans="1:9" x14ac:dyDescent="0.3">
      <c r="A90" s="5"/>
      <c r="D90" s="5">
        <v>6</v>
      </c>
      <c r="E90" s="2" t="s">
        <v>205</v>
      </c>
      <c r="F90" s="2" t="s">
        <v>206</v>
      </c>
      <c r="G90" s="5">
        <v>1</v>
      </c>
      <c r="H90" s="2" t="s">
        <v>207</v>
      </c>
      <c r="I90" s="2" t="s">
        <v>208</v>
      </c>
    </row>
    <row r="91" spans="1:9" x14ac:dyDescent="0.3">
      <c r="A91" s="5"/>
      <c r="D91" s="5"/>
      <c r="G91" s="5">
        <v>2</v>
      </c>
      <c r="H91" s="2" t="s">
        <v>209</v>
      </c>
      <c r="I91" s="2" t="s">
        <v>210</v>
      </c>
    </row>
    <row r="92" spans="1:9" x14ac:dyDescent="0.3">
      <c r="A92" s="5"/>
      <c r="D92" s="5"/>
      <c r="G92" s="5">
        <v>3</v>
      </c>
      <c r="H92" s="2" t="s">
        <v>211</v>
      </c>
      <c r="I92" s="2" t="s">
        <v>212</v>
      </c>
    </row>
    <row r="93" spans="1:9" x14ac:dyDescent="0.3">
      <c r="A93" s="5"/>
      <c r="D93" s="5">
        <v>7</v>
      </c>
      <c r="E93" s="2" t="s">
        <v>213</v>
      </c>
      <c r="F93" s="2" t="s">
        <v>214</v>
      </c>
      <c r="G93" s="5">
        <v>1</v>
      </c>
      <c r="H93" s="2" t="s">
        <v>215</v>
      </c>
      <c r="I93" s="2" t="s">
        <v>216</v>
      </c>
    </row>
    <row r="94" spans="1:9" x14ac:dyDescent="0.3">
      <c r="A94" s="5"/>
      <c r="D94" s="5"/>
      <c r="G94" s="5">
        <v>2</v>
      </c>
      <c r="H94" s="2" t="s">
        <v>217</v>
      </c>
      <c r="I94" s="2" t="s">
        <v>218</v>
      </c>
    </row>
    <row r="95" spans="1:9" x14ac:dyDescent="0.3">
      <c r="A95" s="5"/>
      <c r="D95" s="5">
        <v>8</v>
      </c>
      <c r="E95" s="2" t="s">
        <v>219</v>
      </c>
      <c r="F95" s="2" t="s">
        <v>220</v>
      </c>
      <c r="G95" s="5">
        <v>1</v>
      </c>
      <c r="H95" s="2" t="s">
        <v>169</v>
      </c>
      <c r="I95" s="2" t="s">
        <v>170</v>
      </c>
    </row>
    <row r="96" spans="1:9" x14ac:dyDescent="0.3">
      <c r="A96" s="5"/>
      <c r="D96" s="5"/>
      <c r="G96" s="5">
        <v>2</v>
      </c>
      <c r="H96" s="2" t="s">
        <v>221</v>
      </c>
      <c r="I96" s="2" t="s">
        <v>222</v>
      </c>
    </row>
    <row r="97" spans="1:9" x14ac:dyDescent="0.3">
      <c r="A97" s="5"/>
      <c r="D97" s="5"/>
      <c r="G97" s="5">
        <v>3</v>
      </c>
      <c r="H97" s="2" t="s">
        <v>223</v>
      </c>
      <c r="I97" s="2" t="s">
        <v>224</v>
      </c>
    </row>
    <row r="98" spans="1:9" x14ac:dyDescent="0.3">
      <c r="A98" s="5"/>
      <c r="D98" s="5">
        <v>9</v>
      </c>
      <c r="E98" s="2" t="s">
        <v>225</v>
      </c>
      <c r="F98" s="2" t="s">
        <v>226</v>
      </c>
      <c r="G98" s="5">
        <v>1</v>
      </c>
      <c r="H98" s="2" t="s">
        <v>227</v>
      </c>
      <c r="I98" s="2" t="s">
        <v>228</v>
      </c>
    </row>
    <row r="99" spans="1:9" x14ac:dyDescent="0.3">
      <c r="A99" s="5"/>
      <c r="D99" s="5"/>
      <c r="G99" s="5">
        <v>2</v>
      </c>
      <c r="H99" s="2" t="s">
        <v>229</v>
      </c>
      <c r="I99" s="2" t="s">
        <v>229</v>
      </c>
    </row>
    <row r="100" spans="1:9" x14ac:dyDescent="0.3">
      <c r="A100" s="5"/>
      <c r="D100" s="5"/>
      <c r="G100" s="5">
        <v>3</v>
      </c>
      <c r="H100" s="2" t="s">
        <v>230</v>
      </c>
      <c r="I100" s="2" t="s">
        <v>231</v>
      </c>
    </row>
    <row r="101" spans="1:9" x14ac:dyDescent="0.3">
      <c r="A101" s="5"/>
      <c r="D101" s="5">
        <v>10</v>
      </c>
      <c r="E101" s="2" t="s">
        <v>232</v>
      </c>
      <c r="F101" s="2" t="s">
        <v>233</v>
      </c>
      <c r="G101" s="5">
        <v>1</v>
      </c>
      <c r="H101" s="2" t="s">
        <v>234</v>
      </c>
      <c r="I101" s="2" t="s">
        <v>235</v>
      </c>
    </row>
    <row r="102" spans="1:9" x14ac:dyDescent="0.3">
      <c r="A102" s="5"/>
      <c r="D102" s="5"/>
      <c r="G102" s="5">
        <v>2</v>
      </c>
      <c r="H102" s="2" t="s">
        <v>236</v>
      </c>
      <c r="I102" s="2" t="s">
        <v>237</v>
      </c>
    </row>
    <row r="103" spans="1:9" x14ac:dyDescent="0.3">
      <c r="A103" s="5"/>
      <c r="D103" s="5"/>
      <c r="G103" s="5">
        <v>3</v>
      </c>
      <c r="H103" s="7" t="s">
        <v>238</v>
      </c>
      <c r="I103" s="2" t="s">
        <v>239</v>
      </c>
    </row>
    <row r="104" spans="1:9" x14ac:dyDescent="0.3">
      <c r="A104" s="5"/>
      <c r="D104" s="5"/>
      <c r="G104" s="5">
        <v>4</v>
      </c>
      <c r="H104" s="2" t="s">
        <v>240</v>
      </c>
      <c r="I104" s="2" t="s">
        <v>241</v>
      </c>
    </row>
    <row r="105" spans="1:9" x14ac:dyDescent="0.3">
      <c r="A105" s="5"/>
      <c r="D105" s="5"/>
      <c r="G105" s="5">
        <v>5</v>
      </c>
      <c r="H105" s="2" t="s">
        <v>242</v>
      </c>
      <c r="I105" s="2" t="s">
        <v>242</v>
      </c>
    </row>
    <row r="106" spans="1:9" x14ac:dyDescent="0.3">
      <c r="A106" s="5"/>
      <c r="D106" s="5"/>
      <c r="G106" s="5">
        <v>6</v>
      </c>
      <c r="H106" s="2" t="s">
        <v>243</v>
      </c>
      <c r="I106" s="2" t="s">
        <v>244</v>
      </c>
    </row>
    <row r="107" spans="1:9" x14ac:dyDescent="0.3">
      <c r="A107" s="5"/>
      <c r="D107" s="5">
        <v>11</v>
      </c>
      <c r="E107" s="2" t="s">
        <v>245</v>
      </c>
      <c r="F107" s="2" t="s">
        <v>246</v>
      </c>
      <c r="G107" s="5">
        <v>1</v>
      </c>
      <c r="H107" s="2" t="s">
        <v>247</v>
      </c>
      <c r="I107" s="2" t="s">
        <v>248</v>
      </c>
    </row>
    <row r="108" spans="1:9" x14ac:dyDescent="0.3">
      <c r="A108" s="5"/>
      <c r="D108" s="5"/>
      <c r="G108" s="5">
        <v>2</v>
      </c>
      <c r="H108" s="2" t="s">
        <v>249</v>
      </c>
      <c r="I108" s="2" t="s">
        <v>250</v>
      </c>
    </row>
    <row r="109" spans="1:9" x14ac:dyDescent="0.3">
      <c r="A109" s="5"/>
      <c r="D109" s="5"/>
      <c r="G109" s="5">
        <v>3</v>
      </c>
      <c r="H109" s="2" t="s">
        <v>251</v>
      </c>
      <c r="I109" s="2" t="s">
        <v>252</v>
      </c>
    </row>
    <row r="110" spans="1:9" x14ac:dyDescent="0.3">
      <c r="A110" s="5"/>
      <c r="D110" s="5"/>
      <c r="G110" s="5">
        <v>4</v>
      </c>
      <c r="H110" s="2" t="s">
        <v>253</v>
      </c>
      <c r="I110" s="2" t="s">
        <v>254</v>
      </c>
    </row>
    <row r="111" spans="1:9" x14ac:dyDescent="0.3">
      <c r="A111" s="5"/>
      <c r="D111" s="5"/>
      <c r="G111" s="5">
        <v>5</v>
      </c>
      <c r="H111" s="2" t="s">
        <v>255</v>
      </c>
      <c r="I111" s="2" t="s">
        <v>256</v>
      </c>
    </row>
    <row r="112" spans="1:9" x14ac:dyDescent="0.3">
      <c r="A112" s="5"/>
      <c r="D112" s="5"/>
      <c r="G112" s="5">
        <v>6</v>
      </c>
      <c r="H112" s="2" t="s">
        <v>257</v>
      </c>
      <c r="I112" s="2" t="s">
        <v>258</v>
      </c>
    </row>
    <row r="113" spans="1:9" x14ac:dyDescent="0.3">
      <c r="A113" s="5"/>
      <c r="D113" s="5"/>
      <c r="G113" s="5">
        <v>7</v>
      </c>
      <c r="H113" s="2" t="s">
        <v>259</v>
      </c>
      <c r="I113" s="2" t="s">
        <v>260</v>
      </c>
    </row>
    <row r="114" spans="1:9" x14ac:dyDescent="0.3">
      <c r="A114" s="5"/>
      <c r="D114" s="5">
        <v>12</v>
      </c>
      <c r="E114" s="2" t="s">
        <v>261</v>
      </c>
      <c r="F114" s="2" t="s">
        <v>262</v>
      </c>
      <c r="G114" s="5">
        <v>1</v>
      </c>
      <c r="H114" s="2" t="s">
        <v>263</v>
      </c>
      <c r="I114" s="2" t="s">
        <v>264</v>
      </c>
    </row>
    <row r="115" spans="1:9" x14ac:dyDescent="0.3">
      <c r="A115" s="5"/>
      <c r="D115" s="5"/>
      <c r="G115" s="5">
        <v>2</v>
      </c>
      <c r="H115" s="2" t="s">
        <v>265</v>
      </c>
      <c r="I115" s="2" t="s">
        <v>266</v>
      </c>
    </row>
    <row r="116" spans="1:9" x14ac:dyDescent="0.3">
      <c r="A116" s="5"/>
      <c r="D116" s="5"/>
      <c r="G116" s="5">
        <v>3</v>
      </c>
      <c r="H116" s="2" t="s">
        <v>267</v>
      </c>
      <c r="I116" s="2" t="s">
        <v>268</v>
      </c>
    </row>
    <row r="117" spans="1:9" x14ac:dyDescent="0.3">
      <c r="A117" s="5"/>
      <c r="D117" s="5"/>
      <c r="G117" s="5">
        <v>4</v>
      </c>
      <c r="H117" s="2" t="s">
        <v>269</v>
      </c>
      <c r="I117" s="2" t="s">
        <v>270</v>
      </c>
    </row>
    <row r="118" spans="1:9" x14ac:dyDescent="0.3">
      <c r="A118" s="5"/>
      <c r="D118" s="5"/>
      <c r="G118" s="5">
        <v>5</v>
      </c>
      <c r="H118" s="2" t="s">
        <v>271</v>
      </c>
      <c r="I118" s="2" t="s">
        <v>272</v>
      </c>
    </row>
    <row r="119" spans="1:9" x14ac:dyDescent="0.3">
      <c r="A119" s="5"/>
      <c r="D119" s="5"/>
      <c r="G119" s="5">
        <v>6</v>
      </c>
      <c r="H119" s="7" t="s">
        <v>273</v>
      </c>
      <c r="I119" s="2" t="s">
        <v>274</v>
      </c>
    </row>
    <row r="120" spans="1:9" x14ac:dyDescent="0.3">
      <c r="A120" s="4"/>
      <c r="B120" s="3"/>
      <c r="C120" s="3"/>
      <c r="D120" s="4"/>
      <c r="E120" s="3"/>
      <c r="F120" s="3"/>
      <c r="G120" s="4">
        <v>7</v>
      </c>
      <c r="H120" s="3" t="s">
        <v>275</v>
      </c>
      <c r="I120" s="3" t="s">
        <v>276</v>
      </c>
    </row>
    <row r="121" spans="1:9" x14ac:dyDescent="0.3">
      <c r="A121" s="5">
        <v>4</v>
      </c>
      <c r="B121" s="1565" t="s">
        <v>277</v>
      </c>
      <c r="C121" s="1565" t="s">
        <v>278</v>
      </c>
      <c r="D121" s="5">
        <v>1</v>
      </c>
      <c r="E121" s="2" t="s">
        <v>279</v>
      </c>
      <c r="F121" s="2" t="s">
        <v>280</v>
      </c>
      <c r="G121" s="5">
        <v>1</v>
      </c>
      <c r="H121" s="2" t="s">
        <v>281</v>
      </c>
      <c r="I121" s="2" t="s">
        <v>281</v>
      </c>
    </row>
    <row r="122" spans="1:9" x14ac:dyDescent="0.3">
      <c r="A122" s="5"/>
      <c r="B122" s="1566"/>
      <c r="C122" s="1566"/>
      <c r="D122" s="5"/>
      <c r="G122" s="5">
        <v>2</v>
      </c>
      <c r="H122" s="2" t="s">
        <v>282</v>
      </c>
      <c r="I122" s="2" t="s">
        <v>282</v>
      </c>
    </row>
    <row r="123" spans="1:9" x14ac:dyDescent="0.3">
      <c r="A123" s="5"/>
      <c r="D123" s="5"/>
      <c r="G123" s="5">
        <v>3</v>
      </c>
      <c r="H123" s="2" t="s">
        <v>283</v>
      </c>
      <c r="I123" s="2" t="s">
        <v>283</v>
      </c>
    </row>
    <row r="124" spans="1:9" x14ac:dyDescent="0.3">
      <c r="A124" s="5"/>
      <c r="D124" s="5"/>
      <c r="G124" s="5">
        <v>4</v>
      </c>
      <c r="H124" s="2" t="s">
        <v>284</v>
      </c>
      <c r="I124" s="2" t="s">
        <v>284</v>
      </c>
    </row>
    <row r="125" spans="1:9" x14ac:dyDescent="0.3">
      <c r="A125" s="5"/>
      <c r="D125" s="5"/>
      <c r="G125" s="5">
        <v>5</v>
      </c>
      <c r="H125" s="2" t="s">
        <v>285</v>
      </c>
      <c r="I125" s="2" t="s">
        <v>286</v>
      </c>
    </row>
    <row r="126" spans="1:9" x14ac:dyDescent="0.3">
      <c r="A126" s="5"/>
      <c r="D126" s="5">
        <v>2</v>
      </c>
      <c r="E126" s="2" t="s">
        <v>287</v>
      </c>
      <c r="F126" s="2" t="s">
        <v>288</v>
      </c>
      <c r="G126" s="5">
        <v>1</v>
      </c>
      <c r="H126" s="2" t="s">
        <v>289</v>
      </c>
      <c r="I126" s="2" t="s">
        <v>290</v>
      </c>
    </row>
    <row r="127" spans="1:9" x14ac:dyDescent="0.3">
      <c r="A127" s="5"/>
      <c r="D127" s="5"/>
      <c r="G127" s="5">
        <v>2</v>
      </c>
      <c r="H127" s="2" t="s">
        <v>291</v>
      </c>
      <c r="I127" s="2" t="s">
        <v>292</v>
      </c>
    </row>
    <row r="128" spans="1:9" x14ac:dyDescent="0.3">
      <c r="A128" s="5"/>
      <c r="D128" s="5"/>
      <c r="G128" s="5">
        <v>3</v>
      </c>
      <c r="H128" s="2" t="s">
        <v>293</v>
      </c>
      <c r="I128" s="2" t="s">
        <v>294</v>
      </c>
    </row>
    <row r="129" spans="1:9" x14ac:dyDescent="0.3">
      <c r="A129" s="5"/>
      <c r="D129" s="5"/>
      <c r="G129" s="5">
        <v>4</v>
      </c>
      <c r="H129" s="2" t="s">
        <v>295</v>
      </c>
      <c r="I129" s="2" t="s">
        <v>296</v>
      </c>
    </row>
    <row r="130" spans="1:9" x14ac:dyDescent="0.3">
      <c r="A130" s="5"/>
      <c r="D130" s="5">
        <v>3</v>
      </c>
      <c r="E130" s="2" t="s">
        <v>297</v>
      </c>
      <c r="F130" s="2" t="s">
        <v>298</v>
      </c>
      <c r="G130" s="5">
        <v>1</v>
      </c>
      <c r="H130" s="2" t="s">
        <v>299</v>
      </c>
      <c r="I130" s="2" t="s">
        <v>300</v>
      </c>
    </row>
    <row r="131" spans="1:9" x14ac:dyDescent="0.3">
      <c r="A131" s="5"/>
      <c r="D131" s="5"/>
      <c r="G131" s="5">
        <v>2</v>
      </c>
      <c r="H131" s="2" t="s">
        <v>301</v>
      </c>
      <c r="I131" s="2" t="s">
        <v>302</v>
      </c>
    </row>
    <row r="132" spans="1:9" x14ac:dyDescent="0.3">
      <c r="A132" s="5"/>
      <c r="D132" s="5"/>
      <c r="G132" s="5">
        <v>3</v>
      </c>
      <c r="H132" s="2" t="s">
        <v>303</v>
      </c>
      <c r="I132" s="2" t="s">
        <v>304</v>
      </c>
    </row>
    <row r="133" spans="1:9" x14ac:dyDescent="0.3">
      <c r="A133" s="5"/>
      <c r="D133" s="5"/>
      <c r="G133" s="5">
        <v>4</v>
      </c>
      <c r="H133" s="2" t="s">
        <v>305</v>
      </c>
      <c r="I133" s="2" t="s">
        <v>306</v>
      </c>
    </row>
    <row r="134" spans="1:9" x14ac:dyDescent="0.3">
      <c r="A134" s="5"/>
      <c r="D134" s="5"/>
      <c r="G134" s="5">
        <v>5</v>
      </c>
      <c r="H134" s="7" t="s">
        <v>307</v>
      </c>
      <c r="I134" s="2" t="s">
        <v>308</v>
      </c>
    </row>
    <row r="135" spans="1:9" x14ac:dyDescent="0.3">
      <c r="A135" s="5"/>
      <c r="D135" s="5">
        <v>4</v>
      </c>
      <c r="E135" s="2" t="s">
        <v>43</v>
      </c>
      <c r="F135" s="2" t="s">
        <v>43</v>
      </c>
      <c r="G135" s="5">
        <v>1</v>
      </c>
      <c r="H135" s="2" t="s">
        <v>33</v>
      </c>
      <c r="I135" s="2" t="s">
        <v>66</v>
      </c>
    </row>
    <row r="136" spans="1:9" x14ac:dyDescent="0.3">
      <c r="A136" s="5"/>
      <c r="D136" s="5"/>
      <c r="G136" s="5">
        <v>2</v>
      </c>
      <c r="H136" s="2" t="s">
        <v>309</v>
      </c>
      <c r="I136" s="2" t="s">
        <v>310</v>
      </c>
    </row>
    <row r="137" spans="1:9" x14ac:dyDescent="0.3">
      <c r="A137" s="5"/>
      <c r="D137" s="5"/>
      <c r="G137" s="5">
        <v>3</v>
      </c>
      <c r="H137" s="2" t="s">
        <v>311</v>
      </c>
      <c r="I137" s="2" t="s">
        <v>312</v>
      </c>
    </row>
    <row r="138" spans="1:9" x14ac:dyDescent="0.3">
      <c r="A138" s="5"/>
      <c r="D138" s="5"/>
      <c r="G138" s="5">
        <v>4</v>
      </c>
      <c r="H138" s="7" t="s">
        <v>273</v>
      </c>
      <c r="I138" s="2" t="s">
        <v>274</v>
      </c>
    </row>
    <row r="139" spans="1:9" x14ac:dyDescent="0.3">
      <c r="A139" s="5"/>
      <c r="D139" s="5"/>
      <c r="G139" s="5">
        <v>5</v>
      </c>
      <c r="H139" s="2" t="s">
        <v>313</v>
      </c>
      <c r="I139" s="2" t="s">
        <v>314</v>
      </c>
    </row>
    <row r="140" spans="1:9" x14ac:dyDescent="0.3">
      <c r="A140" s="5"/>
      <c r="D140" s="5"/>
      <c r="G140" s="5">
        <v>6</v>
      </c>
      <c r="H140" s="2" t="s">
        <v>315</v>
      </c>
      <c r="I140" s="2" t="s">
        <v>316</v>
      </c>
    </row>
    <row r="141" spans="1:9" x14ac:dyDescent="0.3">
      <c r="A141" s="5"/>
      <c r="D141" s="5"/>
      <c r="G141" s="5">
        <v>7</v>
      </c>
      <c r="H141" s="2" t="s">
        <v>317</v>
      </c>
      <c r="I141" s="2" t="s">
        <v>318</v>
      </c>
    </row>
    <row r="142" spans="1:9" x14ac:dyDescent="0.3">
      <c r="A142" s="5"/>
      <c r="D142" s="5"/>
      <c r="G142" s="5">
        <v>8</v>
      </c>
      <c r="H142" s="2" t="s">
        <v>319</v>
      </c>
      <c r="I142" s="2" t="s">
        <v>319</v>
      </c>
    </row>
    <row r="143" spans="1:9" x14ac:dyDescent="0.3">
      <c r="A143" s="5"/>
      <c r="D143" s="5">
        <v>5</v>
      </c>
      <c r="E143" s="2" t="s">
        <v>29</v>
      </c>
      <c r="F143" s="2" t="s">
        <v>30</v>
      </c>
      <c r="G143" s="5">
        <v>1</v>
      </c>
      <c r="H143" s="2" t="s">
        <v>320</v>
      </c>
      <c r="I143" s="2" t="s">
        <v>321</v>
      </c>
    </row>
    <row r="144" spans="1:9" x14ac:dyDescent="0.3">
      <c r="A144" s="5"/>
      <c r="D144" s="5"/>
      <c r="G144" s="5">
        <v>2</v>
      </c>
      <c r="H144" s="2" t="s">
        <v>322</v>
      </c>
      <c r="I144" s="2" t="s">
        <v>323</v>
      </c>
    </row>
    <row r="145" spans="1:9" x14ac:dyDescent="0.3">
      <c r="A145" s="5"/>
      <c r="D145" s="5"/>
      <c r="G145" s="5">
        <v>3</v>
      </c>
      <c r="H145" s="2" t="s">
        <v>324</v>
      </c>
      <c r="I145" s="2" t="s">
        <v>325</v>
      </c>
    </row>
    <row r="146" spans="1:9" x14ac:dyDescent="0.3">
      <c r="A146" s="5"/>
      <c r="D146" s="5"/>
      <c r="G146" s="5">
        <v>4</v>
      </c>
      <c r="H146" s="2" t="s">
        <v>326</v>
      </c>
      <c r="I146" s="2" t="s">
        <v>327</v>
      </c>
    </row>
    <row r="147" spans="1:9" x14ac:dyDescent="0.3">
      <c r="A147" s="5"/>
      <c r="D147" s="5"/>
      <c r="G147" s="5">
        <v>5</v>
      </c>
      <c r="H147" s="7" t="s">
        <v>328</v>
      </c>
      <c r="I147" s="2" t="s">
        <v>329</v>
      </c>
    </row>
    <row r="148" spans="1:9" x14ac:dyDescent="0.3">
      <c r="A148" s="5"/>
      <c r="D148" s="5">
        <v>6</v>
      </c>
      <c r="E148" s="2" t="s">
        <v>330</v>
      </c>
      <c r="F148" s="2" t="s">
        <v>331</v>
      </c>
      <c r="G148" s="5">
        <v>1</v>
      </c>
      <c r="H148" s="7" t="s">
        <v>332</v>
      </c>
      <c r="I148" s="2" t="s">
        <v>333</v>
      </c>
    </row>
    <row r="149" spans="1:9" x14ac:dyDescent="0.3">
      <c r="A149" s="5"/>
      <c r="D149" s="5"/>
      <c r="G149" s="5">
        <v>2</v>
      </c>
      <c r="H149" s="2" t="s">
        <v>334</v>
      </c>
      <c r="I149" s="2" t="s">
        <v>334</v>
      </c>
    </row>
    <row r="150" spans="1:9" x14ac:dyDescent="0.3">
      <c r="A150" s="5"/>
      <c r="D150" s="5"/>
      <c r="G150" s="5">
        <v>3</v>
      </c>
      <c r="H150" s="2" t="s">
        <v>335</v>
      </c>
      <c r="I150" s="2" t="s">
        <v>336</v>
      </c>
    </row>
    <row r="151" spans="1:9" x14ac:dyDescent="0.3">
      <c r="A151" s="5"/>
      <c r="D151" s="5"/>
      <c r="G151" s="5">
        <v>4</v>
      </c>
      <c r="H151" s="2" t="s">
        <v>337</v>
      </c>
      <c r="I151" s="2" t="s">
        <v>338</v>
      </c>
    </row>
    <row r="152" spans="1:9" x14ac:dyDescent="0.3">
      <c r="A152" s="5"/>
      <c r="D152" s="5"/>
      <c r="G152" s="5">
        <v>5</v>
      </c>
      <c r="H152" s="2" t="s">
        <v>259</v>
      </c>
      <c r="I152" s="2" t="s">
        <v>260</v>
      </c>
    </row>
    <row r="153" spans="1:9" x14ac:dyDescent="0.3">
      <c r="A153" s="5"/>
      <c r="D153" s="5">
        <v>7</v>
      </c>
      <c r="E153" s="2" t="s">
        <v>339</v>
      </c>
      <c r="F153" s="2" t="s">
        <v>340</v>
      </c>
      <c r="G153" s="5">
        <v>1</v>
      </c>
      <c r="H153" s="2" t="s">
        <v>341</v>
      </c>
      <c r="I153" s="2" t="s">
        <v>342</v>
      </c>
    </row>
    <row r="154" spans="1:9" x14ac:dyDescent="0.3">
      <c r="A154" s="5"/>
      <c r="D154" s="5"/>
      <c r="G154" s="5">
        <v>2</v>
      </c>
      <c r="H154" s="2" t="s">
        <v>343</v>
      </c>
      <c r="I154" s="2" t="s">
        <v>344</v>
      </c>
    </row>
    <row r="155" spans="1:9" x14ac:dyDescent="0.3">
      <c r="A155" s="5"/>
      <c r="D155" s="5"/>
      <c r="G155" s="5">
        <v>3</v>
      </c>
      <c r="H155" s="2" t="s">
        <v>345</v>
      </c>
      <c r="I155" s="2" t="s">
        <v>346</v>
      </c>
    </row>
    <row r="156" spans="1:9" x14ac:dyDescent="0.3">
      <c r="A156" s="5"/>
      <c r="D156" s="5"/>
      <c r="G156" s="5">
        <v>4</v>
      </c>
      <c r="H156" s="2" t="s">
        <v>347</v>
      </c>
      <c r="I156" s="2" t="s">
        <v>348</v>
      </c>
    </row>
    <row r="157" spans="1:9" x14ac:dyDescent="0.3">
      <c r="A157" s="5"/>
      <c r="D157" s="5"/>
      <c r="G157" s="5">
        <v>5</v>
      </c>
      <c r="H157" s="2" t="s">
        <v>349</v>
      </c>
      <c r="I157" s="2" t="s">
        <v>350</v>
      </c>
    </row>
    <row r="158" spans="1:9" x14ac:dyDescent="0.3">
      <c r="A158" s="5"/>
      <c r="D158" s="5"/>
      <c r="G158" s="5">
        <v>6</v>
      </c>
      <c r="H158" s="2" t="s">
        <v>351</v>
      </c>
      <c r="I158" s="2" t="s">
        <v>352</v>
      </c>
    </row>
    <row r="159" spans="1:9" x14ac:dyDescent="0.3">
      <c r="A159" s="5"/>
      <c r="D159" s="5">
        <v>8</v>
      </c>
      <c r="E159" s="2" t="s">
        <v>353</v>
      </c>
      <c r="F159" s="2" t="s">
        <v>354</v>
      </c>
      <c r="G159" s="5">
        <v>1</v>
      </c>
      <c r="H159" s="2" t="s">
        <v>355</v>
      </c>
      <c r="I159" s="2" t="s">
        <v>355</v>
      </c>
    </row>
    <row r="160" spans="1:9" x14ac:dyDescent="0.3">
      <c r="A160" s="5"/>
      <c r="D160" s="5"/>
      <c r="G160" s="5">
        <v>2</v>
      </c>
      <c r="H160" s="2" t="s">
        <v>356</v>
      </c>
      <c r="I160" s="2" t="s">
        <v>178</v>
      </c>
    </row>
    <row r="161" spans="1:9" x14ac:dyDescent="0.3">
      <c r="A161" s="5"/>
      <c r="D161" s="5"/>
      <c r="G161" s="5">
        <v>3</v>
      </c>
      <c r="H161" s="2" t="s">
        <v>357</v>
      </c>
      <c r="I161" s="2" t="s">
        <v>358</v>
      </c>
    </row>
    <row r="162" spans="1:9" x14ac:dyDescent="0.3">
      <c r="A162" s="5"/>
      <c r="D162" s="5">
        <v>9</v>
      </c>
      <c r="E162" s="7" t="s">
        <v>359</v>
      </c>
      <c r="F162" s="2" t="s">
        <v>360</v>
      </c>
      <c r="G162" s="5">
        <v>1</v>
      </c>
      <c r="H162" s="2" t="s">
        <v>253</v>
      </c>
      <c r="I162" s="2" t="s">
        <v>254</v>
      </c>
    </row>
    <row r="163" spans="1:9" x14ac:dyDescent="0.3">
      <c r="A163" s="5"/>
      <c r="D163" s="5"/>
      <c r="G163" s="5">
        <v>2</v>
      </c>
      <c r="H163" s="2" t="s">
        <v>305</v>
      </c>
      <c r="I163" s="2" t="s">
        <v>361</v>
      </c>
    </row>
    <row r="164" spans="1:9" x14ac:dyDescent="0.3">
      <c r="A164" s="5"/>
      <c r="D164" s="5"/>
      <c r="G164" s="5">
        <v>3</v>
      </c>
      <c r="H164" s="2" t="s">
        <v>362</v>
      </c>
      <c r="I164" s="2" t="s">
        <v>363</v>
      </c>
    </row>
    <row r="165" spans="1:9" x14ac:dyDescent="0.3">
      <c r="A165" s="4"/>
      <c r="B165" s="3"/>
      <c r="C165" s="3"/>
      <c r="D165" s="4"/>
      <c r="E165" s="3"/>
      <c r="F165" s="3"/>
      <c r="G165" s="4">
        <v>4</v>
      </c>
      <c r="H165" s="3" t="s">
        <v>364</v>
      </c>
      <c r="I165" s="3" t="s">
        <v>365</v>
      </c>
    </row>
    <row r="166" spans="1:9" x14ac:dyDescent="0.3">
      <c r="A166" s="5">
        <v>5</v>
      </c>
      <c r="B166" s="1565" t="s">
        <v>366</v>
      </c>
      <c r="C166" s="1565" t="s">
        <v>367</v>
      </c>
      <c r="D166" s="5">
        <v>1</v>
      </c>
      <c r="E166" s="2" t="s">
        <v>368</v>
      </c>
      <c r="F166" s="2" t="s">
        <v>369</v>
      </c>
      <c r="G166" s="5">
        <v>1</v>
      </c>
      <c r="H166" s="2" t="s">
        <v>370</v>
      </c>
      <c r="I166" s="2" t="s">
        <v>371</v>
      </c>
    </row>
    <row r="167" spans="1:9" x14ac:dyDescent="0.3">
      <c r="A167" s="5"/>
      <c r="B167" s="1566"/>
      <c r="C167" s="1566"/>
      <c r="D167" s="5"/>
      <c r="G167" s="5">
        <v>2</v>
      </c>
      <c r="H167" s="2" t="s">
        <v>372</v>
      </c>
      <c r="I167" s="2" t="s">
        <v>373</v>
      </c>
    </row>
    <row r="168" spans="1:9" x14ac:dyDescent="0.3">
      <c r="A168" s="5"/>
      <c r="D168" s="5"/>
      <c r="G168" s="5">
        <v>3</v>
      </c>
      <c r="H168" s="2" t="s">
        <v>374</v>
      </c>
      <c r="I168" s="2" t="s">
        <v>375</v>
      </c>
    </row>
    <row r="169" spans="1:9" x14ac:dyDescent="0.3">
      <c r="A169" s="4"/>
      <c r="B169" s="3"/>
      <c r="C169" s="3"/>
      <c r="D169" s="4"/>
      <c r="E169" s="3"/>
      <c r="F169" s="3"/>
      <c r="G169" s="4">
        <v>4</v>
      </c>
      <c r="H169" s="3" t="s">
        <v>376</v>
      </c>
      <c r="I169" s="3" t="s">
        <v>377</v>
      </c>
    </row>
    <row r="170" spans="1:9" x14ac:dyDescent="0.3">
      <c r="A170" s="5">
        <v>6</v>
      </c>
      <c r="B170" s="2" t="s">
        <v>378</v>
      </c>
      <c r="C170" s="2" t="s">
        <v>379</v>
      </c>
      <c r="D170" s="5">
        <v>1</v>
      </c>
      <c r="E170" s="2" t="s">
        <v>380</v>
      </c>
      <c r="F170" s="2" t="s">
        <v>381</v>
      </c>
      <c r="G170" s="5">
        <v>1</v>
      </c>
      <c r="H170" s="2" t="s">
        <v>382</v>
      </c>
      <c r="I170" s="2" t="s">
        <v>382</v>
      </c>
    </row>
    <row r="171" spans="1:9" x14ac:dyDescent="0.3">
      <c r="A171" s="5"/>
      <c r="D171" s="5"/>
      <c r="G171" s="5">
        <v>2</v>
      </c>
      <c r="H171" s="2" t="s">
        <v>383</v>
      </c>
      <c r="I171" s="2" t="s">
        <v>384</v>
      </c>
    </row>
    <row r="172" spans="1:9" x14ac:dyDescent="0.3">
      <c r="A172" s="5"/>
      <c r="D172" s="5"/>
      <c r="G172" s="5">
        <v>3</v>
      </c>
      <c r="H172" s="2" t="s">
        <v>385</v>
      </c>
      <c r="I172" s="2" t="s">
        <v>386</v>
      </c>
    </row>
    <row r="173" spans="1:9" x14ac:dyDescent="0.3">
      <c r="A173" s="5"/>
      <c r="D173" s="5"/>
      <c r="G173" s="5">
        <v>4</v>
      </c>
      <c r="H173" s="2" t="s">
        <v>387</v>
      </c>
      <c r="I173" s="2" t="s">
        <v>388</v>
      </c>
    </row>
    <row r="174" spans="1:9" x14ac:dyDescent="0.3">
      <c r="A174" s="5"/>
      <c r="D174" s="5"/>
      <c r="G174" s="5">
        <v>5</v>
      </c>
      <c r="H174" s="2" t="s">
        <v>389</v>
      </c>
      <c r="I174" s="2" t="s">
        <v>390</v>
      </c>
    </row>
    <row r="175" spans="1:9" x14ac:dyDescent="0.3">
      <c r="A175" s="5"/>
      <c r="D175" s="5"/>
      <c r="G175" s="5">
        <v>6</v>
      </c>
      <c r="H175" s="2" t="s">
        <v>391</v>
      </c>
      <c r="I175" s="2" t="s">
        <v>392</v>
      </c>
    </row>
    <row r="176" spans="1:9" x14ac:dyDescent="0.3">
      <c r="A176" s="5"/>
      <c r="D176" s="5">
        <v>2</v>
      </c>
      <c r="E176" s="2" t="s">
        <v>393</v>
      </c>
      <c r="F176" s="2" t="s">
        <v>45</v>
      </c>
      <c r="G176" s="5">
        <v>1</v>
      </c>
      <c r="H176" s="2" t="s">
        <v>394</v>
      </c>
      <c r="I176" s="2" t="s">
        <v>395</v>
      </c>
    </row>
    <row r="177" spans="1:9" x14ac:dyDescent="0.3">
      <c r="A177" s="5"/>
      <c r="D177" s="5">
        <v>3</v>
      </c>
      <c r="E177" s="2" t="s">
        <v>396</v>
      </c>
      <c r="F177" s="2" t="s">
        <v>397</v>
      </c>
      <c r="G177" s="5">
        <v>1</v>
      </c>
      <c r="H177" s="2" t="s">
        <v>398</v>
      </c>
      <c r="I177" s="2" t="s">
        <v>399</v>
      </c>
    </row>
    <row r="178" spans="1:9" x14ac:dyDescent="0.3">
      <c r="A178" s="5"/>
      <c r="D178" s="5"/>
      <c r="G178" s="5">
        <v>2</v>
      </c>
      <c r="H178" s="2" t="s">
        <v>400</v>
      </c>
      <c r="I178" s="2" t="s">
        <v>401</v>
      </c>
    </row>
    <row r="179" spans="1:9" x14ac:dyDescent="0.3">
      <c r="A179" s="5"/>
      <c r="D179" s="5"/>
      <c r="G179" s="5">
        <v>3</v>
      </c>
      <c r="H179" s="2" t="s">
        <v>402</v>
      </c>
      <c r="I179" s="2" t="s">
        <v>403</v>
      </c>
    </row>
    <row r="180" spans="1:9" x14ac:dyDescent="0.3">
      <c r="A180" s="5"/>
      <c r="D180" s="5"/>
      <c r="G180" s="5">
        <v>4</v>
      </c>
      <c r="H180" s="2" t="s">
        <v>404</v>
      </c>
      <c r="I180" s="2" t="s">
        <v>405</v>
      </c>
    </row>
    <row r="181" spans="1:9" x14ac:dyDescent="0.3">
      <c r="A181" s="5"/>
      <c r="D181" s="5"/>
      <c r="G181" s="5">
        <v>5</v>
      </c>
      <c r="H181" s="7" t="s">
        <v>406</v>
      </c>
      <c r="I181" s="2" t="s">
        <v>407</v>
      </c>
    </row>
    <row r="182" spans="1:9" x14ac:dyDescent="0.3">
      <c r="A182" s="5"/>
      <c r="D182" s="5"/>
      <c r="G182" s="5">
        <v>6</v>
      </c>
      <c r="H182" s="2" t="s">
        <v>408</v>
      </c>
      <c r="I182" s="2" t="s">
        <v>409</v>
      </c>
    </row>
    <row r="183" spans="1:9" x14ac:dyDescent="0.3">
      <c r="A183" s="5"/>
      <c r="D183" s="5"/>
      <c r="G183" s="5">
        <v>7</v>
      </c>
      <c r="H183" s="2" t="s">
        <v>410</v>
      </c>
      <c r="I183" s="2" t="s">
        <v>411</v>
      </c>
    </row>
    <row r="184" spans="1:9" x14ac:dyDescent="0.3">
      <c r="A184" s="5"/>
      <c r="D184" s="5"/>
      <c r="G184" s="5">
        <v>8</v>
      </c>
      <c r="H184" s="2" t="s">
        <v>412</v>
      </c>
      <c r="I184" s="2" t="s">
        <v>413</v>
      </c>
    </row>
    <row r="185" spans="1:9" x14ac:dyDescent="0.3">
      <c r="A185" s="5"/>
      <c r="D185" s="5"/>
      <c r="G185" s="5">
        <v>9</v>
      </c>
      <c r="H185" s="2" t="s">
        <v>414</v>
      </c>
      <c r="I185" s="2" t="s">
        <v>415</v>
      </c>
    </row>
    <row r="186" spans="1:9" x14ac:dyDescent="0.3">
      <c r="A186" s="5"/>
      <c r="D186" s="5">
        <v>4</v>
      </c>
      <c r="E186" s="2" t="s">
        <v>416</v>
      </c>
      <c r="F186" s="2" t="s">
        <v>417</v>
      </c>
      <c r="G186" s="5">
        <v>1</v>
      </c>
      <c r="H186" s="2" t="s">
        <v>305</v>
      </c>
      <c r="I186" s="2" t="s">
        <v>418</v>
      </c>
    </row>
    <row r="187" spans="1:9" x14ac:dyDescent="0.3">
      <c r="A187" s="5"/>
      <c r="D187" s="5"/>
      <c r="G187" s="5">
        <v>2</v>
      </c>
      <c r="H187" s="2" t="s">
        <v>419</v>
      </c>
      <c r="I187" s="2" t="s">
        <v>420</v>
      </c>
    </row>
    <row r="188" spans="1:9" x14ac:dyDescent="0.3">
      <c r="A188" s="5"/>
      <c r="D188" s="5"/>
      <c r="G188" s="5">
        <v>3</v>
      </c>
      <c r="H188" s="2" t="s">
        <v>421</v>
      </c>
      <c r="I188" s="2" t="s">
        <v>422</v>
      </c>
    </row>
    <row r="189" spans="1:9" x14ac:dyDescent="0.3">
      <c r="A189" s="5"/>
      <c r="D189" s="5"/>
      <c r="G189" s="5">
        <v>4</v>
      </c>
      <c r="H189" s="2" t="s">
        <v>423</v>
      </c>
      <c r="I189" s="2" t="s">
        <v>424</v>
      </c>
    </row>
    <row r="190" spans="1:9" x14ac:dyDescent="0.3">
      <c r="A190" s="5"/>
      <c r="D190" s="5"/>
      <c r="G190" s="5">
        <v>5</v>
      </c>
      <c r="H190" s="2" t="s">
        <v>425</v>
      </c>
      <c r="I190" s="2" t="s">
        <v>426</v>
      </c>
    </row>
    <row r="191" spans="1:9" x14ac:dyDescent="0.3">
      <c r="A191" s="5"/>
      <c r="D191" s="5"/>
      <c r="G191" s="5">
        <v>6</v>
      </c>
      <c r="H191" s="2" t="s">
        <v>427</v>
      </c>
      <c r="I191" s="2" t="s">
        <v>428</v>
      </c>
    </row>
    <row r="192" spans="1:9" x14ac:dyDescent="0.3">
      <c r="A192" s="5"/>
      <c r="D192" s="5"/>
      <c r="G192" s="5">
        <v>7</v>
      </c>
      <c r="H192" s="2" t="s">
        <v>29</v>
      </c>
      <c r="I192" s="2" t="s">
        <v>30</v>
      </c>
    </row>
    <row r="193" spans="1:9" x14ac:dyDescent="0.3">
      <c r="A193" s="5"/>
      <c r="D193" s="5"/>
      <c r="G193" s="5">
        <v>8</v>
      </c>
      <c r="H193" s="7" t="s">
        <v>429</v>
      </c>
      <c r="I193" s="2" t="s">
        <v>360</v>
      </c>
    </row>
    <row r="194" spans="1:9" x14ac:dyDescent="0.3">
      <c r="A194" s="5"/>
      <c r="D194" s="5">
        <v>5</v>
      </c>
      <c r="E194" s="2" t="s">
        <v>430</v>
      </c>
      <c r="F194" s="2" t="s">
        <v>280</v>
      </c>
      <c r="G194" s="5">
        <v>1</v>
      </c>
      <c r="H194" s="2" t="s">
        <v>431</v>
      </c>
      <c r="I194" s="2" t="s">
        <v>432</v>
      </c>
    </row>
    <row r="195" spans="1:9" x14ac:dyDescent="0.3">
      <c r="A195" s="5"/>
      <c r="D195" s="5">
        <v>6</v>
      </c>
      <c r="E195" s="2" t="s">
        <v>433</v>
      </c>
      <c r="F195" s="2" t="s">
        <v>434</v>
      </c>
      <c r="G195" s="5">
        <v>1</v>
      </c>
      <c r="H195" s="2" t="s">
        <v>435</v>
      </c>
      <c r="I195" s="2" t="s">
        <v>436</v>
      </c>
    </row>
    <row r="196" spans="1:9" x14ac:dyDescent="0.3">
      <c r="A196" s="5"/>
      <c r="D196" s="5"/>
      <c r="G196" s="5">
        <v>2</v>
      </c>
      <c r="H196" s="2" t="s">
        <v>437</v>
      </c>
      <c r="I196" s="2" t="s">
        <v>438</v>
      </c>
    </row>
    <row r="197" spans="1:9" x14ac:dyDescent="0.3">
      <c r="A197" s="5"/>
      <c r="D197" s="5"/>
      <c r="G197" s="5">
        <v>3</v>
      </c>
      <c r="H197" s="2" t="s">
        <v>439</v>
      </c>
      <c r="I197" s="2" t="s">
        <v>440</v>
      </c>
    </row>
    <row r="198" spans="1:9" x14ac:dyDescent="0.3">
      <c r="A198" s="4"/>
      <c r="B198" s="3"/>
      <c r="C198" s="3"/>
      <c r="D198" s="4">
        <v>7</v>
      </c>
      <c r="E198" s="3" t="s">
        <v>441</v>
      </c>
      <c r="F198" s="3" t="s">
        <v>442</v>
      </c>
      <c r="G198" s="4">
        <v>1</v>
      </c>
      <c r="H198" s="3" t="s">
        <v>443</v>
      </c>
      <c r="I198" s="3" t="s">
        <v>444</v>
      </c>
    </row>
  </sheetData>
  <mergeCells count="10">
    <mergeCell ref="B166:B167"/>
    <mergeCell ref="C166:C167"/>
    <mergeCell ref="B61:B62"/>
    <mergeCell ref="C61:C62"/>
    <mergeCell ref="B2:B3"/>
    <mergeCell ref="C2:C3"/>
    <mergeCell ref="B38:B39"/>
    <mergeCell ref="C38:C39"/>
    <mergeCell ref="B121:B122"/>
    <mergeCell ref="C121:C122"/>
  </mergeCells>
  <phoneticPr fontId="0" type="noConversion"/>
  <pageMargins left="0.70866141732283472" right="0.70866141732283472" top="0.74803149606299213" bottom="0.74803149606299213" header="0.31496062992125984" footer="0.31496062992125984"/>
  <pageSetup paperSize="8" scale="75" fitToHeight="2"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72"/>
  <sheetViews>
    <sheetView workbookViewId="0">
      <pane ySplit="1" topLeftCell="A2" activePane="bottomLeft" state="frozen"/>
      <selection activeCell="B36" sqref="B36"/>
      <selection pane="bottomLeft" activeCell="G37" sqref="G37"/>
    </sheetView>
  </sheetViews>
  <sheetFormatPr defaultColWidth="9.109375" defaultRowHeight="13.8" x14ac:dyDescent="0.3"/>
  <cols>
    <col min="1" max="1" width="7.44140625" style="38" bestFit="1" customWidth="1"/>
    <col min="2" max="2" width="60.44140625" style="38" bestFit="1" customWidth="1"/>
    <col min="3" max="3" width="69.6640625" style="38" bestFit="1" customWidth="1"/>
    <col min="4" max="6" width="9.109375" style="1" customWidth="1"/>
    <col min="7" max="16384" width="9.109375" style="1"/>
  </cols>
  <sheetData>
    <row r="1" spans="1:9" ht="14.4" x14ac:dyDescent="0.3">
      <c r="A1" s="36" t="s">
        <v>445</v>
      </c>
      <c r="B1" s="36" t="s">
        <v>446</v>
      </c>
      <c r="C1" s="36" t="s">
        <v>447</v>
      </c>
      <c r="I1" s="8"/>
    </row>
    <row r="2" spans="1:9" s="19" customFormat="1" ht="12.75" customHeight="1" x14ac:dyDescent="0.3">
      <c r="A2" s="37">
        <v>1</v>
      </c>
      <c r="B2" s="39" t="s">
        <v>448</v>
      </c>
      <c r="C2" s="39" t="s">
        <v>449</v>
      </c>
    </row>
    <row r="3" spans="1:9" s="19" customFormat="1" ht="12.75" customHeight="1" x14ac:dyDescent="0.3">
      <c r="A3" s="37">
        <v>2</v>
      </c>
      <c r="B3" s="39" t="s">
        <v>450</v>
      </c>
      <c r="C3" s="39" t="s">
        <v>451</v>
      </c>
    </row>
    <row r="4" spans="1:9" s="19" customFormat="1" ht="12.75" customHeight="1" x14ac:dyDescent="0.3">
      <c r="A4" s="37">
        <v>3</v>
      </c>
      <c r="B4" s="39" t="s">
        <v>452</v>
      </c>
      <c r="C4" s="39" t="s">
        <v>453</v>
      </c>
    </row>
    <row r="5" spans="1:9" s="19" customFormat="1" ht="12.75" customHeight="1" x14ac:dyDescent="0.3">
      <c r="A5" s="37">
        <v>4</v>
      </c>
      <c r="B5" s="39" t="s">
        <v>454</v>
      </c>
      <c r="C5" s="39" t="s">
        <v>455</v>
      </c>
    </row>
    <row r="6" spans="1:9" s="19" customFormat="1" ht="12.75" customHeight="1" x14ac:dyDescent="0.3">
      <c r="A6" s="37">
        <v>5</v>
      </c>
      <c r="B6" s="39" t="s">
        <v>456</v>
      </c>
      <c r="C6" s="39" t="s">
        <v>457</v>
      </c>
    </row>
    <row r="7" spans="1:9" s="19" customFormat="1" ht="12.75" customHeight="1" x14ac:dyDescent="0.3">
      <c r="A7" s="37">
        <v>6</v>
      </c>
      <c r="B7" s="39" t="s">
        <v>458</v>
      </c>
      <c r="C7" s="39" t="s">
        <v>459</v>
      </c>
    </row>
    <row r="8" spans="1:9" s="19" customFormat="1" ht="12.75" customHeight="1" x14ac:dyDescent="0.3">
      <c r="A8" s="37">
        <v>7</v>
      </c>
      <c r="B8" s="39" t="s">
        <v>460</v>
      </c>
      <c r="C8" s="39" t="s">
        <v>461</v>
      </c>
    </row>
    <row r="9" spans="1:9" s="19" customFormat="1" ht="12.75" customHeight="1" x14ac:dyDescent="0.3">
      <c r="A9" s="37">
        <v>8</v>
      </c>
      <c r="B9" s="39" t="s">
        <v>462</v>
      </c>
      <c r="C9" s="39" t="s">
        <v>463</v>
      </c>
    </row>
    <row r="10" spans="1:9" s="19" customFormat="1" ht="12.75" customHeight="1" x14ac:dyDescent="0.3">
      <c r="A10" s="37">
        <v>9</v>
      </c>
      <c r="B10" s="39" t="s">
        <v>464</v>
      </c>
      <c r="C10" s="39" t="s">
        <v>465</v>
      </c>
    </row>
    <row r="11" spans="1:9" s="19" customFormat="1" ht="12.75" customHeight="1" x14ac:dyDescent="0.3">
      <c r="A11" s="37">
        <v>10</v>
      </c>
      <c r="B11" s="40" t="s">
        <v>466</v>
      </c>
      <c r="C11" s="39" t="s">
        <v>467</v>
      </c>
      <c r="D11" s="20"/>
      <c r="E11" s="20"/>
      <c r="F11" s="20"/>
    </row>
    <row r="12" spans="1:9" s="19" customFormat="1" ht="12.75" customHeight="1" x14ac:dyDescent="0.3">
      <c r="A12" s="37">
        <v>11</v>
      </c>
      <c r="B12" s="40" t="s">
        <v>468</v>
      </c>
      <c r="C12" s="39" t="s">
        <v>469</v>
      </c>
      <c r="D12" s="20"/>
      <c r="E12" s="20"/>
      <c r="F12" s="20"/>
    </row>
    <row r="13" spans="1:9" s="19" customFormat="1" ht="12.75" customHeight="1" x14ac:dyDescent="0.3">
      <c r="A13" s="37">
        <v>12</v>
      </c>
      <c r="B13" s="39" t="s">
        <v>470</v>
      </c>
      <c r="C13" s="39" t="s">
        <v>471</v>
      </c>
    </row>
    <row r="14" spans="1:9" s="19" customFormat="1" ht="12.75" customHeight="1" x14ac:dyDescent="0.3">
      <c r="A14" s="37">
        <v>13</v>
      </c>
      <c r="B14" s="39" t="s">
        <v>472</v>
      </c>
      <c r="C14" s="39" t="s">
        <v>473</v>
      </c>
    </row>
    <row r="15" spans="1:9" s="19" customFormat="1" ht="12.75" customHeight="1" x14ac:dyDescent="0.3">
      <c r="A15" s="37">
        <v>14</v>
      </c>
      <c r="B15" s="39" t="s">
        <v>474</v>
      </c>
      <c r="C15" s="39" t="s">
        <v>475</v>
      </c>
    </row>
    <row r="16" spans="1:9" s="19" customFormat="1" ht="12.75" customHeight="1" x14ac:dyDescent="0.3">
      <c r="A16" s="37">
        <v>15</v>
      </c>
      <c r="B16" s="39" t="s">
        <v>476</v>
      </c>
      <c r="C16" s="39" t="s">
        <v>477</v>
      </c>
    </row>
    <row r="17" spans="1:9" s="20" customFormat="1" ht="12.75" customHeight="1" x14ac:dyDescent="0.3">
      <c r="A17" s="37">
        <v>16</v>
      </c>
      <c r="B17" s="40" t="s">
        <v>478</v>
      </c>
      <c r="C17" s="39" t="s">
        <v>479</v>
      </c>
    </row>
    <row r="18" spans="1:9" s="19" customFormat="1" ht="12.75" customHeight="1" x14ac:dyDescent="0.3">
      <c r="A18" s="37">
        <v>17</v>
      </c>
      <c r="B18" s="39" t="s">
        <v>480</v>
      </c>
      <c r="C18" s="39" t="s">
        <v>481</v>
      </c>
    </row>
    <row r="19" spans="1:9" s="19" customFormat="1" ht="12.75" customHeight="1" x14ac:dyDescent="0.3">
      <c r="A19" s="37">
        <v>18</v>
      </c>
      <c r="B19" s="39" t="s">
        <v>482</v>
      </c>
      <c r="C19" s="39" t="s">
        <v>483</v>
      </c>
    </row>
    <row r="20" spans="1:9" s="19" customFormat="1" ht="12.75" customHeight="1" x14ac:dyDescent="0.3">
      <c r="A20" s="37">
        <v>19</v>
      </c>
      <c r="B20" s="39" t="s">
        <v>484</v>
      </c>
      <c r="C20" s="39" t="s">
        <v>485</v>
      </c>
    </row>
    <row r="21" spans="1:9" s="19" customFormat="1" ht="12.75" customHeight="1" x14ac:dyDescent="0.3">
      <c r="A21" s="37">
        <v>20</v>
      </c>
      <c r="B21" s="39" t="s">
        <v>486</v>
      </c>
      <c r="C21" s="39" t="s">
        <v>487</v>
      </c>
    </row>
    <row r="22" spans="1:9" s="19" customFormat="1" ht="12.75" customHeight="1" x14ac:dyDescent="0.3">
      <c r="A22" s="37">
        <v>21</v>
      </c>
      <c r="B22" s="39" t="s">
        <v>488</v>
      </c>
      <c r="C22" s="39" t="s">
        <v>489</v>
      </c>
    </row>
    <row r="23" spans="1:9" s="19" customFormat="1" ht="12.75" customHeight="1" x14ac:dyDescent="0.3">
      <c r="A23" s="37">
        <v>22</v>
      </c>
      <c r="B23" s="40" t="s">
        <v>490</v>
      </c>
      <c r="C23" s="39" t="s">
        <v>491</v>
      </c>
      <c r="D23" s="20"/>
      <c r="E23" s="20"/>
      <c r="F23" s="20"/>
    </row>
    <row r="24" spans="1:9" s="19" customFormat="1" ht="12.75" customHeight="1" x14ac:dyDescent="0.3">
      <c r="A24" s="37">
        <v>23</v>
      </c>
      <c r="B24" s="40" t="s">
        <v>492</v>
      </c>
      <c r="C24" s="39" t="s">
        <v>493</v>
      </c>
      <c r="D24" s="20"/>
      <c r="E24" s="20"/>
      <c r="F24" s="20"/>
    </row>
    <row r="25" spans="1:9" s="19" customFormat="1" ht="12.75" customHeight="1" x14ac:dyDescent="0.3">
      <c r="A25" s="37">
        <v>24</v>
      </c>
      <c r="B25" s="39" t="s">
        <v>494</v>
      </c>
      <c r="C25" s="39" t="s">
        <v>495</v>
      </c>
    </row>
    <row r="26" spans="1:9" s="20" customFormat="1" ht="12.75" customHeight="1" x14ac:dyDescent="0.3">
      <c r="A26" s="37">
        <v>25</v>
      </c>
      <c r="B26" s="40" t="s">
        <v>496</v>
      </c>
      <c r="C26" s="39" t="s">
        <v>497</v>
      </c>
    </row>
    <row r="27" spans="1:9" s="19" customFormat="1" ht="12.75" customHeight="1" x14ac:dyDescent="0.3">
      <c r="A27" s="37">
        <v>26</v>
      </c>
      <c r="B27" s="40" t="s">
        <v>498</v>
      </c>
      <c r="C27" s="39" t="s">
        <v>499</v>
      </c>
      <c r="D27" s="20"/>
      <c r="E27" s="20"/>
      <c r="F27" s="20"/>
      <c r="G27" s="20"/>
      <c r="H27" s="20"/>
      <c r="I27" s="20"/>
    </row>
    <row r="28" spans="1:9" s="19" customFormat="1" ht="12.75" customHeight="1" x14ac:dyDescent="0.3">
      <c r="A28" s="37">
        <v>27</v>
      </c>
      <c r="B28" s="39" t="s">
        <v>500</v>
      </c>
      <c r="C28" s="39" t="s">
        <v>501</v>
      </c>
    </row>
    <row r="29" spans="1:9" s="20" customFormat="1" ht="12.75" customHeight="1" x14ac:dyDescent="0.3">
      <c r="A29" s="37">
        <v>28</v>
      </c>
      <c r="B29" s="40" t="s">
        <v>502</v>
      </c>
      <c r="C29" s="39" t="s">
        <v>503</v>
      </c>
    </row>
    <row r="30" spans="1:9" s="19" customFormat="1" ht="12.75" customHeight="1" x14ac:dyDescent="0.3">
      <c r="A30" s="37">
        <v>29</v>
      </c>
      <c r="B30" s="39" t="s">
        <v>504</v>
      </c>
      <c r="C30" s="39" t="s">
        <v>505</v>
      </c>
    </row>
    <row r="31" spans="1:9" s="19" customFormat="1" ht="12.75" customHeight="1" x14ac:dyDescent="0.3">
      <c r="A31" s="37">
        <v>30</v>
      </c>
      <c r="B31" s="39" t="s">
        <v>506</v>
      </c>
      <c r="C31" s="39" t="s">
        <v>507</v>
      </c>
    </row>
    <row r="32" spans="1:9" s="19" customFormat="1" ht="12.75" customHeight="1" x14ac:dyDescent="0.3">
      <c r="A32" s="37">
        <v>31</v>
      </c>
      <c r="B32" s="39" t="s">
        <v>508</v>
      </c>
      <c r="C32" s="39" t="s">
        <v>509</v>
      </c>
    </row>
    <row r="33" spans="1:17" s="19" customFormat="1" ht="12.75" customHeight="1" x14ac:dyDescent="0.3">
      <c r="A33" s="37">
        <v>32</v>
      </c>
      <c r="B33" s="39" t="s">
        <v>510</v>
      </c>
      <c r="C33" s="39" t="s">
        <v>511</v>
      </c>
    </row>
    <row r="34" spans="1:17" s="19" customFormat="1" ht="12.75" customHeight="1" x14ac:dyDescent="0.3">
      <c r="A34" s="37">
        <v>33</v>
      </c>
      <c r="B34" s="39" t="s">
        <v>512</v>
      </c>
      <c r="C34" s="39" t="s">
        <v>513</v>
      </c>
    </row>
    <row r="35" spans="1:17" s="19" customFormat="1" ht="12.75" customHeight="1" x14ac:dyDescent="0.3">
      <c r="A35" s="37">
        <v>34</v>
      </c>
      <c r="B35" s="39" t="s">
        <v>514</v>
      </c>
      <c r="C35" s="39" t="s">
        <v>515</v>
      </c>
    </row>
    <row r="36" spans="1:17" s="20" customFormat="1" ht="12.75" customHeight="1" x14ac:dyDescent="0.3">
      <c r="A36" s="37">
        <v>35</v>
      </c>
      <c r="B36" s="40" t="s">
        <v>516</v>
      </c>
      <c r="C36" s="39" t="s">
        <v>517</v>
      </c>
    </row>
    <row r="37" spans="1:17" s="19" customFormat="1" ht="12.75" customHeight="1" x14ac:dyDescent="0.3">
      <c r="A37" s="37">
        <v>36</v>
      </c>
      <c r="B37" s="39" t="s">
        <v>518</v>
      </c>
      <c r="C37" s="39" t="s">
        <v>519</v>
      </c>
    </row>
    <row r="38" spans="1:17" s="20" customFormat="1" ht="12.75" customHeight="1" x14ac:dyDescent="0.3">
      <c r="A38" s="37">
        <v>37</v>
      </c>
      <c r="B38" s="40" t="s">
        <v>520</v>
      </c>
      <c r="C38" s="39" t="s">
        <v>521</v>
      </c>
    </row>
    <row r="39" spans="1:17" s="19" customFormat="1" ht="12.75" customHeight="1" x14ac:dyDescent="0.3">
      <c r="A39" s="37">
        <v>38</v>
      </c>
      <c r="B39" s="39" t="s">
        <v>522</v>
      </c>
      <c r="C39" s="39" t="s">
        <v>523</v>
      </c>
    </row>
    <row r="40" spans="1:17" s="19" customFormat="1" ht="12.75" customHeight="1" x14ac:dyDescent="0.3">
      <c r="A40" s="37">
        <v>39</v>
      </c>
      <c r="B40" s="40" t="s">
        <v>524</v>
      </c>
      <c r="C40" s="39" t="s">
        <v>525</v>
      </c>
      <c r="D40" s="20"/>
      <c r="E40" s="20"/>
      <c r="F40" s="20"/>
      <c r="G40" s="20"/>
      <c r="H40" s="20"/>
      <c r="I40" s="20"/>
      <c r="J40" s="20"/>
      <c r="K40" s="20"/>
      <c r="L40" s="20"/>
      <c r="M40" s="20"/>
      <c r="N40" s="20"/>
      <c r="O40" s="20"/>
      <c r="P40" s="20"/>
      <c r="Q40" s="20"/>
    </row>
    <row r="41" spans="1:17" s="19" customFormat="1" ht="12.75" customHeight="1" x14ac:dyDescent="0.3">
      <c r="A41" s="37">
        <v>40</v>
      </c>
      <c r="B41" s="40" t="s">
        <v>526</v>
      </c>
      <c r="C41" s="39" t="s">
        <v>527</v>
      </c>
      <c r="D41" s="20"/>
      <c r="E41" s="20"/>
      <c r="F41" s="20"/>
      <c r="G41" s="20"/>
      <c r="H41" s="20"/>
      <c r="I41" s="20"/>
      <c r="J41" s="20"/>
      <c r="K41" s="20"/>
      <c r="L41" s="20"/>
      <c r="M41" s="20"/>
      <c r="N41" s="20"/>
      <c r="O41" s="20"/>
      <c r="P41" s="20"/>
      <c r="Q41" s="20"/>
    </row>
    <row r="42" spans="1:17" s="19" customFormat="1" ht="12.75" customHeight="1" x14ac:dyDescent="0.3">
      <c r="A42" s="37">
        <v>41</v>
      </c>
      <c r="B42" s="40" t="s">
        <v>528</v>
      </c>
      <c r="C42" s="39" t="s">
        <v>529</v>
      </c>
      <c r="D42" s="20"/>
      <c r="E42" s="20"/>
      <c r="F42" s="20"/>
      <c r="G42" s="20"/>
      <c r="H42" s="20"/>
      <c r="I42" s="20"/>
      <c r="J42" s="20"/>
      <c r="K42" s="20"/>
      <c r="L42" s="20"/>
      <c r="M42" s="20"/>
      <c r="N42" s="20"/>
      <c r="O42" s="20"/>
      <c r="P42" s="20"/>
      <c r="Q42" s="20"/>
    </row>
    <row r="43" spans="1:17" s="19" customFormat="1" ht="12.75" customHeight="1" x14ac:dyDescent="0.3">
      <c r="A43" s="37">
        <v>42</v>
      </c>
      <c r="B43" s="39" t="s">
        <v>530</v>
      </c>
      <c r="C43" s="39" t="s">
        <v>531</v>
      </c>
    </row>
    <row r="44" spans="1:17" s="19" customFormat="1" ht="12.75" customHeight="1" x14ac:dyDescent="0.3">
      <c r="A44" s="37">
        <v>43</v>
      </c>
      <c r="B44" s="39" t="s">
        <v>532</v>
      </c>
      <c r="C44" s="39" t="s">
        <v>533</v>
      </c>
    </row>
    <row r="45" spans="1:17" s="19" customFormat="1" ht="12.75" customHeight="1" x14ac:dyDescent="0.3">
      <c r="A45" s="37">
        <v>44</v>
      </c>
      <c r="B45" s="39" t="s">
        <v>534</v>
      </c>
      <c r="C45" s="39" t="s">
        <v>535</v>
      </c>
    </row>
    <row r="46" spans="1:17" s="19" customFormat="1" ht="12.75" customHeight="1" x14ac:dyDescent="0.3">
      <c r="A46" s="37">
        <v>45</v>
      </c>
      <c r="B46" s="39" t="s">
        <v>536</v>
      </c>
      <c r="C46" s="39" t="s">
        <v>537</v>
      </c>
    </row>
    <row r="47" spans="1:17" s="19" customFormat="1" ht="12.75" customHeight="1" x14ac:dyDescent="0.3">
      <c r="A47" s="37">
        <v>46</v>
      </c>
      <c r="B47" s="39" t="s">
        <v>538</v>
      </c>
      <c r="C47" s="39" t="s">
        <v>539</v>
      </c>
    </row>
    <row r="48" spans="1:17" s="19" customFormat="1" ht="12.75" customHeight="1" x14ac:dyDescent="0.3">
      <c r="A48" s="37">
        <v>47</v>
      </c>
      <c r="B48" s="39" t="s">
        <v>540</v>
      </c>
      <c r="C48" s="39" t="s">
        <v>541</v>
      </c>
    </row>
    <row r="49" spans="1:18" s="19" customFormat="1" ht="12.75" customHeight="1" x14ac:dyDescent="0.3">
      <c r="A49" s="37">
        <v>48</v>
      </c>
      <c r="B49" s="39" t="s">
        <v>542</v>
      </c>
      <c r="C49" s="39" t="s">
        <v>543</v>
      </c>
    </row>
    <row r="50" spans="1:18" s="19" customFormat="1" ht="12.75" customHeight="1" x14ac:dyDescent="0.3">
      <c r="A50" s="37">
        <v>49</v>
      </c>
      <c r="B50" s="39" t="s">
        <v>544</v>
      </c>
      <c r="C50" s="39" t="s">
        <v>545</v>
      </c>
    </row>
    <row r="51" spans="1:18" s="19" customFormat="1" ht="12.75" customHeight="1" x14ac:dyDescent="0.3">
      <c r="A51" s="37">
        <v>50</v>
      </c>
      <c r="B51" s="39" t="s">
        <v>546</v>
      </c>
      <c r="C51" s="39" t="s">
        <v>547</v>
      </c>
    </row>
    <row r="52" spans="1:18" s="19" customFormat="1" ht="12.75" customHeight="1" x14ac:dyDescent="0.3">
      <c r="A52" s="37">
        <v>51</v>
      </c>
      <c r="B52" s="40" t="s">
        <v>548</v>
      </c>
      <c r="C52" s="39" t="s">
        <v>549</v>
      </c>
      <c r="D52" s="20"/>
      <c r="E52" s="20"/>
      <c r="F52" s="20"/>
      <c r="G52" s="20"/>
      <c r="H52" s="20"/>
      <c r="I52" s="20"/>
      <c r="J52" s="20"/>
      <c r="K52" s="20"/>
      <c r="L52" s="20"/>
      <c r="M52" s="20"/>
      <c r="N52" s="20"/>
      <c r="O52" s="20"/>
      <c r="P52" s="20"/>
      <c r="Q52" s="20"/>
    </row>
    <row r="53" spans="1:18" s="19" customFormat="1" ht="12.75" customHeight="1" x14ac:dyDescent="0.3">
      <c r="A53" s="37">
        <v>52</v>
      </c>
      <c r="B53" s="40" t="s">
        <v>550</v>
      </c>
      <c r="C53" s="39" t="s">
        <v>551</v>
      </c>
      <c r="D53" s="20"/>
      <c r="E53" s="20"/>
      <c r="F53" s="20"/>
      <c r="G53" s="20"/>
      <c r="H53" s="20"/>
      <c r="I53" s="20"/>
      <c r="J53" s="20"/>
      <c r="K53" s="20"/>
      <c r="L53" s="20"/>
      <c r="M53" s="20"/>
      <c r="N53" s="20"/>
      <c r="O53" s="20"/>
      <c r="P53" s="20"/>
      <c r="Q53" s="20"/>
      <c r="R53" s="20"/>
    </row>
    <row r="54" spans="1:18" s="19" customFormat="1" ht="12.75" customHeight="1" x14ac:dyDescent="0.3">
      <c r="A54" s="37">
        <v>53</v>
      </c>
      <c r="B54" s="39" t="s">
        <v>552</v>
      </c>
      <c r="C54" s="39" t="s">
        <v>553</v>
      </c>
    </row>
    <row r="55" spans="1:18" s="19" customFormat="1" ht="12.75" customHeight="1" x14ac:dyDescent="0.3">
      <c r="A55" s="37">
        <v>54</v>
      </c>
      <c r="B55" s="40" t="s">
        <v>554</v>
      </c>
      <c r="C55" s="39" t="s">
        <v>555</v>
      </c>
      <c r="D55" s="20"/>
      <c r="E55" s="20"/>
      <c r="F55" s="20"/>
      <c r="G55" s="20"/>
      <c r="H55" s="20"/>
      <c r="I55" s="20"/>
      <c r="J55" s="20"/>
      <c r="K55" s="20"/>
      <c r="L55" s="20"/>
      <c r="M55" s="20"/>
      <c r="N55" s="20"/>
      <c r="O55" s="20"/>
      <c r="P55" s="20"/>
      <c r="Q55" s="20"/>
      <c r="R55" s="20"/>
    </row>
    <row r="56" spans="1:18" s="19" customFormat="1" ht="12.75" customHeight="1" x14ac:dyDescent="0.3">
      <c r="A56" s="37">
        <v>55</v>
      </c>
      <c r="B56" s="40" t="s">
        <v>556</v>
      </c>
      <c r="C56" s="39" t="s">
        <v>557</v>
      </c>
      <c r="D56" s="20"/>
      <c r="E56" s="20"/>
      <c r="F56" s="20"/>
      <c r="G56" s="20"/>
      <c r="H56" s="20"/>
      <c r="I56" s="20"/>
      <c r="J56" s="20"/>
      <c r="K56" s="20"/>
      <c r="L56" s="20"/>
      <c r="M56" s="20"/>
      <c r="N56" s="20"/>
      <c r="O56" s="20"/>
      <c r="P56" s="20"/>
      <c r="Q56" s="20"/>
      <c r="R56" s="20"/>
    </row>
    <row r="57" spans="1:18" s="19" customFormat="1" ht="12.75" customHeight="1" x14ac:dyDescent="0.3">
      <c r="A57" s="37">
        <v>56</v>
      </c>
      <c r="B57" s="40" t="s">
        <v>558</v>
      </c>
      <c r="C57" s="39" t="s">
        <v>559</v>
      </c>
      <c r="D57" s="20"/>
      <c r="E57" s="20"/>
      <c r="F57" s="20"/>
      <c r="G57" s="20"/>
      <c r="H57" s="20"/>
      <c r="I57" s="20"/>
      <c r="J57" s="20"/>
      <c r="K57" s="20"/>
      <c r="L57" s="20"/>
      <c r="M57" s="20"/>
      <c r="N57" s="20"/>
      <c r="O57" s="20"/>
      <c r="P57" s="20"/>
      <c r="Q57" s="20"/>
      <c r="R57" s="20"/>
    </row>
    <row r="58" spans="1:18" s="19" customFormat="1" ht="12.75" customHeight="1" x14ac:dyDescent="0.3">
      <c r="A58" s="37">
        <v>57</v>
      </c>
      <c r="B58" s="40" t="s">
        <v>560</v>
      </c>
      <c r="C58" s="39" t="s">
        <v>561</v>
      </c>
    </row>
    <row r="59" spans="1:18" s="19" customFormat="1" ht="12.75" customHeight="1" x14ac:dyDescent="0.3">
      <c r="A59" s="37">
        <v>58</v>
      </c>
      <c r="B59" s="39" t="s">
        <v>562</v>
      </c>
      <c r="C59" s="39" t="s">
        <v>563</v>
      </c>
    </row>
    <row r="60" spans="1:18" s="19" customFormat="1" ht="12.75" customHeight="1" x14ac:dyDescent="0.3">
      <c r="A60" s="37">
        <v>59</v>
      </c>
      <c r="B60" s="39" t="s">
        <v>564</v>
      </c>
      <c r="C60" s="39" t="s">
        <v>565</v>
      </c>
    </row>
    <row r="61" spans="1:18" s="19" customFormat="1" ht="12.75" customHeight="1" x14ac:dyDescent="0.3">
      <c r="A61" s="37">
        <v>60</v>
      </c>
      <c r="B61" s="39" t="s">
        <v>566</v>
      </c>
      <c r="C61" s="39" t="s">
        <v>567</v>
      </c>
    </row>
    <row r="62" spans="1:18" s="19" customFormat="1" ht="12.75" customHeight="1" x14ac:dyDescent="0.3">
      <c r="A62" s="37">
        <v>61</v>
      </c>
      <c r="B62" s="39" t="s">
        <v>568</v>
      </c>
      <c r="C62" s="39" t="s">
        <v>569</v>
      </c>
    </row>
    <row r="63" spans="1:18" s="19" customFormat="1" ht="12.75" customHeight="1" x14ac:dyDescent="0.3">
      <c r="A63" s="37">
        <v>62</v>
      </c>
      <c r="B63" s="39" t="s">
        <v>570</v>
      </c>
      <c r="C63" s="39" t="s">
        <v>571</v>
      </c>
    </row>
    <row r="64" spans="1:18" s="19" customFormat="1" ht="12.75" customHeight="1" x14ac:dyDescent="0.3">
      <c r="A64" s="37">
        <v>63</v>
      </c>
      <c r="B64" s="39" t="s">
        <v>572</v>
      </c>
      <c r="C64" s="39" t="s">
        <v>573</v>
      </c>
    </row>
    <row r="65" spans="1:3" s="19" customFormat="1" ht="12.75" customHeight="1" x14ac:dyDescent="0.3">
      <c r="A65" s="37">
        <v>64</v>
      </c>
      <c r="B65" s="39" t="s">
        <v>574</v>
      </c>
      <c r="C65" s="39" t="s">
        <v>575</v>
      </c>
    </row>
    <row r="66" spans="1:3" s="19" customFormat="1" ht="12.75" customHeight="1" x14ac:dyDescent="0.3">
      <c r="A66" s="37">
        <v>65</v>
      </c>
      <c r="B66" s="39" t="s">
        <v>576</v>
      </c>
      <c r="C66" s="39" t="s">
        <v>577</v>
      </c>
    </row>
    <row r="67" spans="1:3" s="19" customFormat="1" ht="12.75" customHeight="1" x14ac:dyDescent="0.3">
      <c r="A67" s="37">
        <v>66</v>
      </c>
      <c r="B67" s="39" t="s">
        <v>578</v>
      </c>
      <c r="C67" s="39" t="s">
        <v>579</v>
      </c>
    </row>
    <row r="68" spans="1:3" s="19" customFormat="1" ht="12.75" customHeight="1" x14ac:dyDescent="0.3">
      <c r="A68" s="37">
        <v>67</v>
      </c>
      <c r="B68" s="39" t="s">
        <v>580</v>
      </c>
      <c r="C68" s="39" t="s">
        <v>581</v>
      </c>
    </row>
    <row r="69" spans="1:3" s="19" customFormat="1" ht="12.75" customHeight="1" x14ac:dyDescent="0.3">
      <c r="A69" s="37">
        <v>68</v>
      </c>
      <c r="B69" s="39" t="s">
        <v>582</v>
      </c>
      <c r="C69" s="39" t="s">
        <v>583</v>
      </c>
    </row>
    <row r="70" spans="1:3" s="19" customFormat="1" ht="12.75" customHeight="1" x14ac:dyDescent="0.3">
      <c r="A70" s="37">
        <v>69</v>
      </c>
      <c r="B70" s="39" t="s">
        <v>584</v>
      </c>
      <c r="C70" s="39" t="s">
        <v>585</v>
      </c>
    </row>
    <row r="71" spans="1:3" s="19" customFormat="1" ht="12.75" customHeight="1" x14ac:dyDescent="0.3">
      <c r="A71" s="37">
        <v>70</v>
      </c>
      <c r="B71" s="39" t="s">
        <v>586</v>
      </c>
      <c r="C71" s="39" t="s">
        <v>587</v>
      </c>
    </row>
    <row r="72" spans="1:3" s="19" customFormat="1" ht="12.75" customHeight="1" x14ac:dyDescent="0.3">
      <c r="A72" s="37">
        <v>71</v>
      </c>
      <c r="B72" s="39" t="s">
        <v>588</v>
      </c>
      <c r="C72" s="39" t="s">
        <v>589</v>
      </c>
    </row>
  </sheetData>
  <phoneticPr fontId="0" type="noConversion"/>
  <pageMargins left="0.74803149606299213" right="0.74803149606299213" top="0.98425196850393704" bottom="0.98425196850393704" header="0" footer="0"/>
  <pageSetup paperSize="8" scale="96"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5</vt:i4>
      </vt:variant>
      <vt:variant>
        <vt:lpstr>Imenovani obsegi</vt:lpstr>
      </vt:variant>
      <vt:variant>
        <vt:i4>4</vt:i4>
      </vt:variant>
    </vt:vector>
  </HeadingPairs>
  <TitlesOfParts>
    <vt:vector size="9" baseType="lpstr">
      <vt:lpstr>Pojasnila k obrazcu</vt:lpstr>
      <vt:lpstr>Sheet1</vt:lpstr>
      <vt:lpstr>Oprema</vt:lpstr>
      <vt:lpstr>Klasifikacija - Uni-Leeds</vt:lpstr>
      <vt:lpstr>Klasifikacij MERIL</vt:lpstr>
      <vt:lpstr>'Klasifikacija - Uni-Leeds'!Področje_tiskanja</vt:lpstr>
      <vt:lpstr>Oprema!Področje_tiskanja</vt:lpstr>
      <vt:lpstr>'Pojasnila k obrazcu'!Področje_tiskanja</vt:lpstr>
      <vt:lpstr>'Klasifikacija - Uni-Leeds'!Tiskanje_naslovov</vt:lpstr>
    </vt:vector>
  </TitlesOfParts>
  <Company>Agencija za raziskovalno dejavnost 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ARRS-RI-Evidenca-opreme-2016-4</dc:title>
  <dc:creator>ARRS</dc:creator>
  <cp:lastModifiedBy>Grošelj Nevenka</cp:lastModifiedBy>
  <cp:lastPrinted>2021-08-17T10:01:00Z</cp:lastPrinted>
  <dcterms:created xsi:type="dcterms:W3CDTF">2009-06-15T12:06:31Z</dcterms:created>
  <dcterms:modified xsi:type="dcterms:W3CDTF">2022-01-28T06:25:53Z</dcterms:modified>
</cp:coreProperties>
</file>